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490" windowHeight="7635" tabRatio="842"/>
  </bookViews>
  <sheets>
    <sheet name="2017-2019" sheetId="1" r:id="rId1"/>
    <sheet name="Fonk.Bütçe Dağ." sheetId="33" state="hidden" r:id="rId2"/>
  </sheets>
  <definedNames>
    <definedName name="_xlnm.Print_Titles" localSheetId="0">'2017-2019'!$1:$5</definedName>
    <definedName name="_xlnm.Print_Titles" localSheetId="1">'Fonk.Bütçe Dağ.'!$C:$N,'Fonk.Bütçe Dağ.'!$1:$5</definedName>
  </definedNames>
  <calcPr calcId="145621"/>
  <fileRecoveryPr autoRecover="0"/>
</workbook>
</file>

<file path=xl/calcChain.xml><?xml version="1.0" encoding="utf-8"?>
<calcChain xmlns="http://schemas.openxmlformats.org/spreadsheetml/2006/main">
  <c r="AP620" i="1" l="1"/>
  <c r="AN620" i="1"/>
  <c r="AL620" i="1"/>
  <c r="AP627" i="1"/>
  <c r="AN627" i="1"/>
  <c r="AL627" i="1"/>
  <c r="AP641" i="1"/>
  <c r="AN641" i="1"/>
  <c r="AL641" i="1"/>
  <c r="AP616" i="1"/>
  <c r="AN616" i="1"/>
  <c r="AL616" i="1"/>
  <c r="AP446" i="1"/>
  <c r="AN446" i="1"/>
  <c r="AL446" i="1"/>
  <c r="AP179" i="1"/>
  <c r="AP178" i="1" s="1"/>
  <c r="AN179" i="1"/>
  <c r="AN178" i="1" s="1"/>
  <c r="AL179" i="1"/>
  <c r="AL178" i="1" s="1"/>
  <c r="AP7666" i="1"/>
  <c r="AP7665" i="1" s="1"/>
  <c r="AP7663" i="1"/>
  <c r="AP7662" i="1" s="1"/>
  <c r="AP7660" i="1"/>
  <c r="AP7659" i="1" s="1"/>
  <c r="AP7657" i="1"/>
  <c r="AP7655" i="1"/>
  <c r="AP7652" i="1"/>
  <c r="AP7649" i="1"/>
  <c r="AP7646" i="1"/>
  <c r="AP7640" i="1"/>
  <c r="AP7639" i="1" s="1"/>
  <c r="AP7638" i="1" s="1"/>
  <c r="AP7636" i="1"/>
  <c r="AP7634" i="1"/>
  <c r="AP7630" i="1"/>
  <c r="AP7626" i="1"/>
  <c r="AP7615" i="1"/>
  <c r="AP7612" i="1"/>
  <c r="AP7609" i="1"/>
  <c r="AP7608" i="1" s="1"/>
  <c r="AP7606" i="1"/>
  <c r="AP7605" i="1" s="1"/>
  <c r="AP7603" i="1"/>
  <c r="AP7601" i="1"/>
  <c r="AP7599" i="1"/>
  <c r="AP7595" i="1"/>
  <c r="AP7594" i="1" s="1"/>
  <c r="AP7590" i="1"/>
  <c r="AP7589" i="1" s="1"/>
  <c r="AP7585" i="1"/>
  <c r="AP7584" i="1" s="1"/>
  <c r="AP7582" i="1"/>
  <c r="AP7581" i="1" s="1"/>
  <c r="AP7575" i="1"/>
  <c r="AP7574" i="1" s="1"/>
  <c r="AP7571" i="1"/>
  <c r="AP7566" i="1"/>
  <c r="AP7563" i="1"/>
  <c r="AP7562" i="1" s="1"/>
  <c r="AP7560" i="1"/>
  <c r="AP7559" i="1" s="1"/>
  <c r="AP7557" i="1"/>
  <c r="AP7555" i="1"/>
  <c r="AP7553" i="1"/>
  <c r="AP7549" i="1"/>
  <c r="AP7548" i="1" s="1"/>
  <c r="AP7544" i="1"/>
  <c r="AP7543" i="1" s="1"/>
  <c r="AP7539" i="1"/>
  <c r="AP7538" i="1" s="1"/>
  <c r="AP7536" i="1"/>
  <c r="AP7535" i="1" s="1"/>
  <c r="AP7529" i="1"/>
  <c r="AP7528" i="1" s="1"/>
  <c r="AP7527" i="1" s="1"/>
  <c r="AP7525" i="1"/>
  <c r="AP7523" i="1"/>
  <c r="AP7520" i="1"/>
  <c r="AP7518" i="1"/>
  <c r="AP7515" i="1"/>
  <c r="AP7513" i="1"/>
  <c r="AP7510" i="1"/>
  <c r="AP7508" i="1"/>
  <c r="AP7506" i="1"/>
  <c r="AP7502" i="1"/>
  <c r="AP7499" i="1"/>
  <c r="AP7496" i="1"/>
  <c r="AP7493" i="1"/>
  <c r="AP7489" i="1"/>
  <c r="AP7484" i="1"/>
  <c r="AP7483" i="1" s="1"/>
  <c r="AP7479" i="1"/>
  <c r="AP7478" i="1" s="1"/>
  <c r="AP7474" i="1"/>
  <c r="AP7473" i="1" s="1"/>
  <c r="AP7471" i="1"/>
  <c r="AP7469" i="1"/>
  <c r="AP7464" i="1"/>
  <c r="AP7462" i="1"/>
  <c r="AP7457" i="1"/>
  <c r="AP7452" i="1"/>
  <c r="AP7440" i="1"/>
  <c r="AP7439" i="1"/>
  <c r="AP7438" i="1" s="1"/>
  <c r="AP7435" i="1"/>
  <c r="AP7434" i="1" s="1"/>
  <c r="AP7432" i="1"/>
  <c r="AP7430" i="1"/>
  <c r="AP7427" i="1"/>
  <c r="AP7425" i="1"/>
  <c r="AP7419" i="1"/>
  <c r="AP7418" i="1" s="1"/>
  <c r="AP7417" i="1" s="1"/>
  <c r="AP7415" i="1"/>
  <c r="AP7414" i="1" s="1"/>
  <c r="AP7413" i="1" s="1"/>
  <c r="AP7408" i="1"/>
  <c r="AP7407" i="1" s="1"/>
  <c r="AP7406" i="1" s="1"/>
  <c r="AP7404" i="1"/>
  <c r="AP7402" i="1"/>
  <c r="AP7399" i="1"/>
  <c r="AP7398" i="1" s="1"/>
  <c r="AP7396" i="1"/>
  <c r="AP7395" i="1" s="1"/>
  <c r="AP7393" i="1"/>
  <c r="AP7391" i="1"/>
  <c r="AP7389" i="1"/>
  <c r="AP7386" i="1"/>
  <c r="AP7384" i="1"/>
  <c r="AP7381" i="1"/>
  <c r="AP7378" i="1"/>
  <c r="AP7374" i="1"/>
  <c r="AP7369" i="1"/>
  <c r="AP7368" i="1" s="1"/>
  <c r="AP7365" i="1"/>
  <c r="AP7364" i="1" s="1"/>
  <c r="AP7360" i="1"/>
  <c r="AP7359" i="1" s="1"/>
  <c r="AP7355" i="1"/>
  <c r="AP7354" i="1" s="1"/>
  <c r="AP7352" i="1"/>
  <c r="AP7350" i="1"/>
  <c r="AP7347" i="1"/>
  <c r="AP7345" i="1"/>
  <c r="AP7340" i="1"/>
  <c r="AP7338" i="1"/>
  <c r="AP7333" i="1"/>
  <c r="AP7328" i="1"/>
  <c r="AP7316" i="1"/>
  <c r="AP7315" i="1" s="1"/>
  <c r="AP7314" i="1" s="1"/>
  <c r="AP7312" i="1"/>
  <c r="AP7310" i="1"/>
  <c r="AP7307" i="1"/>
  <c r="AP7305" i="1"/>
  <c r="AP7302" i="1"/>
  <c r="AP7299" i="1"/>
  <c r="AP7296" i="1"/>
  <c r="AP7294" i="1"/>
  <c r="AP7292" i="1"/>
  <c r="AP7289" i="1"/>
  <c r="AP7287" i="1"/>
  <c r="AP7284" i="1"/>
  <c r="AP7281" i="1"/>
  <c r="AP7278" i="1"/>
  <c r="AP7274" i="1"/>
  <c r="AP7273" i="1" s="1"/>
  <c r="AP7271" i="1"/>
  <c r="AP7269" i="1"/>
  <c r="AP7265" i="1"/>
  <c r="AP7264" i="1" s="1"/>
  <c r="AP7262" i="1"/>
  <c r="AP7260" i="1"/>
  <c r="AP7256" i="1"/>
  <c r="AP7254" i="1"/>
  <c r="AP7250" i="1"/>
  <c r="AP7246" i="1"/>
  <c r="AP7236" i="1"/>
  <c r="AP7235" i="1" s="1"/>
  <c r="AP7233" i="1"/>
  <c r="AP7232" i="1" s="1"/>
  <c r="AP7228" i="1"/>
  <c r="AP7227" i="1" s="1"/>
  <c r="AP7226" i="1" s="1"/>
  <c r="AP7224" i="1"/>
  <c r="AP7223" i="1" s="1"/>
  <c r="AP7222" i="1" s="1"/>
  <c r="AP7217" i="1"/>
  <c r="AP7216" i="1" s="1"/>
  <c r="AP7215" i="1" s="1"/>
  <c r="AP7213" i="1"/>
  <c r="AP7211" i="1"/>
  <c r="AP7208" i="1"/>
  <c r="AP7207" i="1" s="1"/>
  <c r="AP7205" i="1"/>
  <c r="AP7204" i="1" s="1"/>
  <c r="AP7202" i="1"/>
  <c r="AP7200" i="1"/>
  <c r="AP7198" i="1"/>
  <c r="AP7195" i="1"/>
  <c r="AP7193" i="1"/>
  <c r="AP7190" i="1"/>
  <c r="AP7187" i="1"/>
  <c r="AP7185" i="1"/>
  <c r="AP7180" i="1"/>
  <c r="AP7179" i="1" s="1"/>
  <c r="AP7175" i="1"/>
  <c r="AP7174" i="1" s="1"/>
  <c r="AP7171" i="1"/>
  <c r="AP7170" i="1" s="1"/>
  <c r="AP7168" i="1"/>
  <c r="AP7166" i="1"/>
  <c r="AP7162" i="1"/>
  <c r="AP7160" i="1"/>
  <c r="AP7156" i="1"/>
  <c r="AP7152" i="1"/>
  <c r="AP7141" i="1"/>
  <c r="AP7140" i="1" s="1"/>
  <c r="AP7139" i="1" s="1"/>
  <c r="AP7138" i="1" s="1"/>
  <c r="AP7137" i="1" s="1"/>
  <c r="AP7136" i="1" s="1"/>
  <c r="AP7135" i="1" s="1"/>
  <c r="AP7132" i="1"/>
  <c r="AP7131" i="1" s="1"/>
  <c r="AP7130" i="1" s="1"/>
  <c r="AP7128" i="1"/>
  <c r="AP7127" i="1" s="1"/>
  <c r="AP7126" i="1" s="1"/>
  <c r="AP7124" i="1"/>
  <c r="AP7122" i="1"/>
  <c r="AP7119" i="1"/>
  <c r="AP7118" i="1" s="1"/>
  <c r="AP7115" i="1"/>
  <c r="AP7113" i="1"/>
  <c r="AP7110" i="1"/>
  <c r="AP7108" i="1"/>
  <c r="AP7106" i="1"/>
  <c r="AP7103" i="1"/>
  <c r="AP7100" i="1"/>
  <c r="AP7097" i="1"/>
  <c r="AP7094" i="1"/>
  <c r="AP7090" i="1"/>
  <c r="AP7085" i="1"/>
  <c r="AP7084" i="1" s="1"/>
  <c r="AP7080" i="1"/>
  <c r="AP7079" i="1" s="1"/>
  <c r="AP7075" i="1"/>
  <c r="AP7074" i="1" s="1"/>
  <c r="AP7070" i="1"/>
  <c r="AP7069" i="1" s="1"/>
  <c r="AP7067" i="1"/>
  <c r="AP7065" i="1"/>
  <c r="AP7063" i="1"/>
  <c r="AP7061" i="1"/>
  <c r="AP7058" i="1"/>
  <c r="AP7055" i="1"/>
  <c r="AP7053" i="1"/>
  <c r="AP7046" i="1"/>
  <c r="AP7044" i="1"/>
  <c r="AP7037" i="1"/>
  <c r="AP7030" i="1"/>
  <c r="AP7020" i="1"/>
  <c r="AP7019" i="1" s="1"/>
  <c r="AP7018" i="1" s="1"/>
  <c r="AP7017" i="1" s="1"/>
  <c r="AP7016" i="1" s="1"/>
  <c r="AP7015" i="1" s="1"/>
  <c r="AP7014" i="1" s="1"/>
  <c r="AP7011" i="1"/>
  <c r="AP7010" i="1" s="1"/>
  <c r="AP7008" i="1"/>
  <c r="AP7006" i="1"/>
  <c r="AP7000" i="1"/>
  <c r="AP6999" i="1" s="1"/>
  <c r="AP6998" i="1" s="1"/>
  <c r="AP6996" i="1"/>
  <c r="AP6995" i="1" s="1"/>
  <c r="AP6994" i="1" s="1"/>
  <c r="AP6989" i="1"/>
  <c r="AP6988" i="1" s="1"/>
  <c r="AP6987" i="1" s="1"/>
  <c r="AP6985" i="1"/>
  <c r="AP6983" i="1"/>
  <c r="AP6980" i="1"/>
  <c r="AP6978" i="1"/>
  <c r="AP6975" i="1"/>
  <c r="AP6973" i="1"/>
  <c r="AP6970" i="1"/>
  <c r="AP6968" i="1"/>
  <c r="AP6966" i="1"/>
  <c r="AP6962" i="1"/>
  <c r="AP6960" i="1"/>
  <c r="AP6957" i="1"/>
  <c r="AP6954" i="1"/>
  <c r="AP6950" i="1"/>
  <c r="AP6945" i="1"/>
  <c r="AP6944" i="1" s="1"/>
  <c r="AP6941" i="1"/>
  <c r="AP6940" i="1" s="1"/>
  <c r="AP6936" i="1"/>
  <c r="AP6935" i="1" s="1"/>
  <c r="AP6931" i="1"/>
  <c r="AP6930" i="1" s="1"/>
  <c r="AP6928" i="1"/>
  <c r="AP6927" i="1" s="1"/>
  <c r="AP6925" i="1"/>
  <c r="AP6923" i="1"/>
  <c r="AP6918" i="1"/>
  <c r="AP6916" i="1"/>
  <c r="AP6911" i="1"/>
  <c r="AP6906" i="1"/>
  <c r="AP6895" i="1"/>
  <c r="AP6894" i="1" s="1"/>
  <c r="AP6893" i="1" s="1"/>
  <c r="AP6891" i="1"/>
  <c r="AP6889" i="1"/>
  <c r="AP6886" i="1"/>
  <c r="AP6884" i="1"/>
  <c r="AP6881" i="1"/>
  <c r="AP6878" i="1"/>
  <c r="AP6876" i="1"/>
  <c r="AP6873" i="1"/>
  <c r="AP6871" i="1"/>
  <c r="AP6869" i="1"/>
  <c r="AP6865" i="1"/>
  <c r="AP6863" i="1"/>
  <c r="AP6860" i="1"/>
  <c r="AP6857" i="1"/>
  <c r="AP6852" i="1"/>
  <c r="AP6847" i="1"/>
  <c r="AP6846" i="1" s="1"/>
  <c r="AP6843" i="1"/>
  <c r="AP6842" i="1" s="1"/>
  <c r="AP6838" i="1"/>
  <c r="AP6837" i="1" s="1"/>
  <c r="AQ6833" i="1"/>
  <c r="AQ6832" i="1" s="1"/>
  <c r="AP6833" i="1"/>
  <c r="AP6832" i="1" s="1"/>
  <c r="AP6830" i="1"/>
  <c r="AP6829" i="1" s="1"/>
  <c r="AP6827" i="1"/>
  <c r="AP6825" i="1"/>
  <c r="AP6821" i="1"/>
  <c r="AP6819" i="1"/>
  <c r="AP6815" i="1"/>
  <c r="AP6811" i="1"/>
  <c r="AP6799" i="1"/>
  <c r="AP6798" i="1" s="1"/>
  <c r="AP6796" i="1"/>
  <c r="AP6794" i="1"/>
  <c r="AP6791" i="1"/>
  <c r="AP6789" i="1"/>
  <c r="AP6787" i="1"/>
  <c r="AP6781" i="1"/>
  <c r="AP6780" i="1" s="1"/>
  <c r="AP6779" i="1" s="1"/>
  <c r="AP6777" i="1"/>
  <c r="AP6776" i="1" s="1"/>
  <c r="AP6775" i="1" s="1"/>
  <c r="AP6770" i="1"/>
  <c r="AP6769" i="1" s="1"/>
  <c r="AP6768" i="1" s="1"/>
  <c r="AP6766" i="1"/>
  <c r="AP6764" i="1"/>
  <c r="AP6761" i="1"/>
  <c r="AP6760" i="1" s="1"/>
  <c r="AP6758" i="1"/>
  <c r="AP6756" i="1"/>
  <c r="AP6753" i="1"/>
  <c r="AP6751" i="1"/>
  <c r="AP6749" i="1"/>
  <c r="AP6746" i="1"/>
  <c r="AP6744" i="1"/>
  <c r="AP6741" i="1"/>
  <c r="AP6738" i="1"/>
  <c r="AP6734" i="1"/>
  <c r="AP6729" i="1"/>
  <c r="AP6728" i="1" s="1"/>
  <c r="AP6725" i="1"/>
  <c r="AP6724" i="1" s="1"/>
  <c r="AP6720" i="1"/>
  <c r="AP6719" i="1" s="1"/>
  <c r="AP6715" i="1"/>
  <c r="AP6714" i="1" s="1"/>
  <c r="AP6712" i="1"/>
  <c r="AP6710" i="1"/>
  <c r="AP6707" i="1"/>
  <c r="AP6705" i="1"/>
  <c r="AP6701" i="1"/>
  <c r="AP6699" i="1"/>
  <c r="AP6695" i="1"/>
  <c r="AP6691" i="1"/>
  <c r="AP6680" i="1"/>
  <c r="AP6679" i="1" s="1"/>
  <c r="AP6678" i="1" s="1"/>
  <c r="AP6676" i="1"/>
  <c r="AP6674" i="1"/>
  <c r="AP6671" i="1"/>
  <c r="AP6669" i="1"/>
  <c r="AP6666" i="1"/>
  <c r="AP6665" i="1" s="1"/>
  <c r="AP6663" i="1"/>
  <c r="AP6661" i="1"/>
  <c r="AP6659" i="1"/>
  <c r="AP6655" i="1"/>
  <c r="AP6653" i="1"/>
  <c r="AP6650" i="1"/>
  <c r="AP6647" i="1"/>
  <c r="AP6643" i="1"/>
  <c r="AP6638" i="1"/>
  <c r="AP6637" i="1" s="1"/>
  <c r="AP6634" i="1"/>
  <c r="AP6633" i="1" s="1"/>
  <c r="AP6629" i="1"/>
  <c r="AP6628" i="1" s="1"/>
  <c r="AP6624" i="1"/>
  <c r="AP6623" i="1" s="1"/>
  <c r="AP6621" i="1"/>
  <c r="AP6620" i="1" s="1"/>
  <c r="AP6618" i="1"/>
  <c r="AP6616" i="1"/>
  <c r="AP6611" i="1"/>
  <c r="AP6609" i="1"/>
  <c r="AP6604" i="1"/>
  <c r="AP6599" i="1"/>
  <c r="AP6585" i="1"/>
  <c r="AP6584" i="1" s="1"/>
  <c r="AP6583" i="1" s="1"/>
  <c r="AP6581" i="1"/>
  <c r="AP6579" i="1"/>
  <c r="AP6576" i="1"/>
  <c r="AP6575" i="1" s="1"/>
  <c r="AP6573" i="1"/>
  <c r="AP6572" i="1" s="1"/>
  <c r="AP6570" i="1"/>
  <c r="AP6568" i="1"/>
  <c r="AP6566" i="1"/>
  <c r="AP6563" i="1"/>
  <c r="AP6561" i="1"/>
  <c r="AP6558" i="1"/>
  <c r="AP6555" i="1"/>
  <c r="AP6553" i="1"/>
  <c r="AP6549" i="1"/>
  <c r="AP6548" i="1" s="1"/>
  <c r="AP6547" i="1" s="1"/>
  <c r="AP6545" i="1"/>
  <c r="AP6543" i="1"/>
  <c r="AP6541" i="1"/>
  <c r="AP6539" i="1"/>
  <c r="AP6537" i="1"/>
  <c r="AP6528" i="1"/>
  <c r="AP6526" i="1"/>
  <c r="AP6523" i="1"/>
  <c r="AP6521" i="1"/>
  <c r="AP6518" i="1"/>
  <c r="AP6516" i="1"/>
  <c r="AP6510" i="1"/>
  <c r="AP6509" i="1" s="1"/>
  <c r="AP6508" i="1" s="1"/>
  <c r="AP6506" i="1"/>
  <c r="AP6505" i="1" s="1"/>
  <c r="AP6504" i="1" s="1"/>
  <c r="AP6499" i="1"/>
  <c r="AP6498" i="1" s="1"/>
  <c r="AP6497" i="1" s="1"/>
  <c r="AP6495" i="1"/>
  <c r="AP6493" i="1"/>
  <c r="AP6490" i="1"/>
  <c r="AP6487" i="1"/>
  <c r="AP6484" i="1"/>
  <c r="AP6483" i="1" s="1"/>
  <c r="AP6481" i="1"/>
  <c r="AP6479" i="1"/>
  <c r="AP6476" i="1"/>
  <c r="AP6473" i="1"/>
  <c r="AP6471" i="1"/>
  <c r="AP6469" i="1"/>
  <c r="AP6463" i="1"/>
  <c r="AP6461" i="1"/>
  <c r="AP6458" i="1"/>
  <c r="AP6455" i="1"/>
  <c r="AP6451" i="1"/>
  <c r="AP6446" i="1"/>
  <c r="AP6445" i="1" s="1"/>
  <c r="AP6442" i="1"/>
  <c r="AP6441" i="1" s="1"/>
  <c r="AP6437" i="1"/>
  <c r="AP6436" i="1" s="1"/>
  <c r="AP6432" i="1"/>
  <c r="AP6431" i="1" s="1"/>
  <c r="AP6429" i="1"/>
  <c r="AP6428" i="1" s="1"/>
  <c r="AP6426" i="1"/>
  <c r="AP6424" i="1"/>
  <c r="AP6420" i="1"/>
  <c r="AP6418" i="1"/>
  <c r="AP6414" i="1"/>
  <c r="AP6410" i="1"/>
  <c r="AP6398" i="1"/>
  <c r="AP6397" i="1" s="1"/>
  <c r="AP6396" i="1" s="1"/>
  <c r="AP6394" i="1"/>
  <c r="AP6392" i="1"/>
  <c r="AP6389" i="1"/>
  <c r="AP6386" i="1"/>
  <c r="AP6383" i="1"/>
  <c r="AP6382" i="1" s="1"/>
  <c r="AP6380" i="1"/>
  <c r="AP6379" i="1" s="1"/>
  <c r="AP6377" i="1"/>
  <c r="AP6375" i="1"/>
  <c r="AP6373" i="1"/>
  <c r="AP6369" i="1"/>
  <c r="AP6367" i="1"/>
  <c r="AP6364" i="1"/>
  <c r="AP6361" i="1"/>
  <c r="AP6356" i="1"/>
  <c r="AP6351" i="1"/>
  <c r="AP6350" i="1" s="1"/>
  <c r="AP6346" i="1"/>
  <c r="AP6345" i="1" s="1"/>
  <c r="AQ6342" i="1"/>
  <c r="AQ6341" i="1" s="1"/>
  <c r="AQ6316" i="1" s="1"/>
  <c r="AP6342" i="1"/>
  <c r="AP6341" i="1" s="1"/>
  <c r="AP6339" i="1"/>
  <c r="AP6337" i="1"/>
  <c r="AP6336" i="1" s="1"/>
  <c r="AP6334" i="1"/>
  <c r="AP6332" i="1"/>
  <c r="AP6328" i="1"/>
  <c r="AP6326" i="1"/>
  <c r="AP6322" i="1"/>
  <c r="AP6318" i="1"/>
  <c r="AP6307" i="1"/>
  <c r="AP6306" i="1" s="1"/>
  <c r="AP6304" i="1"/>
  <c r="AP6302" i="1"/>
  <c r="AP6299" i="1"/>
  <c r="AP6297" i="1"/>
  <c r="AP6291" i="1"/>
  <c r="AP6290" i="1" s="1"/>
  <c r="AP6289" i="1" s="1"/>
  <c r="AP6288" i="1"/>
  <c r="AP6287" i="1" s="1"/>
  <c r="AP6286" i="1" s="1"/>
  <c r="AP6285" i="1" s="1"/>
  <c r="AP6280" i="1"/>
  <c r="AP6279" i="1" s="1"/>
  <c r="AP6278" i="1" s="1"/>
  <c r="AP6276" i="1"/>
  <c r="AP6274" i="1"/>
  <c r="AP6271" i="1"/>
  <c r="AP6270" i="1" s="1"/>
  <c r="AP6268" i="1"/>
  <c r="AP6267" i="1" s="1"/>
  <c r="AP6265" i="1"/>
  <c r="AP6263" i="1"/>
  <c r="AP6261" i="1"/>
  <c r="AP6258" i="1"/>
  <c r="AP6256" i="1"/>
  <c r="AP6253" i="1"/>
  <c r="AP6250" i="1"/>
  <c r="AQ6246" i="1"/>
  <c r="AP6246" i="1"/>
  <c r="AP6241" i="1"/>
  <c r="AP6240" i="1" s="1"/>
  <c r="AP6237" i="1"/>
  <c r="AP6236" i="1" s="1"/>
  <c r="AP6232" i="1"/>
  <c r="AP6231" i="1" s="1"/>
  <c r="AP6227" i="1"/>
  <c r="AP6226" i="1" s="1"/>
  <c r="AP6224" i="1"/>
  <c r="AP6223" i="1" s="1"/>
  <c r="AP6221" i="1"/>
  <c r="AP6219" i="1"/>
  <c r="AP6215" i="1"/>
  <c r="AP6213" i="1"/>
  <c r="AP6209" i="1"/>
  <c r="AP6205" i="1"/>
  <c r="AP6193" i="1"/>
  <c r="AP6192" i="1" s="1"/>
  <c r="AP6191" i="1" s="1"/>
  <c r="AP6190" i="1" s="1"/>
  <c r="AP6189" i="1" s="1"/>
  <c r="AP6187" i="1"/>
  <c r="AP6185" i="1"/>
  <c r="AP6182" i="1"/>
  <c r="AP6179" i="1"/>
  <c r="AP6176" i="1"/>
  <c r="AP6175" i="1" s="1"/>
  <c r="AP6173" i="1"/>
  <c r="AP6171" i="1"/>
  <c r="AP6169" i="1"/>
  <c r="AP6166" i="1"/>
  <c r="AP6164" i="1"/>
  <c r="AP6161" i="1"/>
  <c r="AP6158" i="1"/>
  <c r="AP6155" i="1"/>
  <c r="AQ6150" i="1"/>
  <c r="AQ6147" i="1" s="1"/>
  <c r="AP6150" i="1"/>
  <c r="AP6148" i="1"/>
  <c r="AP6143" i="1"/>
  <c r="AP6142" i="1" s="1"/>
  <c r="AQ6138" i="1"/>
  <c r="AP6138" i="1"/>
  <c r="AP6137" i="1" s="1"/>
  <c r="AP6135" i="1"/>
  <c r="AP6133" i="1"/>
  <c r="AP6129" i="1"/>
  <c r="AP6127" i="1"/>
  <c r="AP6123" i="1"/>
  <c r="AP6119" i="1"/>
  <c r="AP6108" i="1"/>
  <c r="AP6107" i="1" s="1"/>
  <c r="AP6106" i="1" s="1"/>
  <c r="AP6104" i="1"/>
  <c r="AP6102" i="1"/>
  <c r="AP6099" i="1"/>
  <c r="AP6096" i="1"/>
  <c r="AP6093" i="1"/>
  <c r="AP6092" i="1" s="1"/>
  <c r="AP6090" i="1"/>
  <c r="AP6088" i="1"/>
  <c r="AP6086" i="1"/>
  <c r="AP6084" i="1"/>
  <c r="AQ6083" i="1"/>
  <c r="AP6081" i="1"/>
  <c r="AP6079" i="1"/>
  <c r="AP6076" i="1"/>
  <c r="AP6073" i="1"/>
  <c r="AP6070" i="1"/>
  <c r="AP6065" i="1"/>
  <c r="AP6064" i="1" s="1"/>
  <c r="AP6060" i="1"/>
  <c r="AP6059" i="1" s="1"/>
  <c r="AP6056" i="1"/>
  <c r="AP6055" i="1" s="1"/>
  <c r="AP6053" i="1"/>
  <c r="AP6051" i="1"/>
  <c r="AP6049" i="1"/>
  <c r="AP6047" i="1"/>
  <c r="AP6045" i="1"/>
  <c r="AP6043" i="1"/>
  <c r="AP6041" i="1"/>
  <c r="AQ6030" i="1"/>
  <c r="AP6030" i="1"/>
  <c r="AP6029" i="1" s="1"/>
  <c r="AP6027" i="1"/>
  <c r="AP6026" i="1" s="1"/>
  <c r="AP6023" i="1"/>
  <c r="AP6022" i="1" s="1"/>
  <c r="AP6021" i="1" s="1"/>
  <c r="AP6015" i="1"/>
  <c r="AP6014" i="1" s="1"/>
  <c r="AP6013" i="1" s="1"/>
  <c r="AP6011" i="1"/>
  <c r="AP6009" i="1"/>
  <c r="AP6006" i="1"/>
  <c r="AP6003" i="1"/>
  <c r="AP6000" i="1"/>
  <c r="AP5999" i="1" s="1"/>
  <c r="AP5997" i="1"/>
  <c r="AP5995" i="1"/>
  <c r="AP5993" i="1"/>
  <c r="AP5991" i="1"/>
  <c r="AQ5990" i="1"/>
  <c r="AP5988" i="1"/>
  <c r="AP5986" i="1"/>
  <c r="AP5983" i="1"/>
  <c r="AP5980" i="1"/>
  <c r="AP5977" i="1"/>
  <c r="AQ5972" i="1"/>
  <c r="AP5972" i="1"/>
  <c r="AP5971" i="1" s="1"/>
  <c r="AP5967" i="1"/>
  <c r="AP5966" i="1" s="1"/>
  <c r="AQ5965" i="1"/>
  <c r="AP5963" i="1"/>
  <c r="AQ5960" i="1"/>
  <c r="AP5960" i="1"/>
  <c r="AP5957" i="1"/>
  <c r="AP5955" i="1"/>
  <c r="AP5953" i="1"/>
  <c r="AP5951" i="1"/>
  <c r="AP5949" i="1"/>
  <c r="AP5947" i="1"/>
  <c r="AQ5936" i="1"/>
  <c r="AQ5935" i="1" s="1"/>
  <c r="AP5936" i="1"/>
  <c r="AP5935" i="1" s="1"/>
  <c r="AP5933" i="1"/>
  <c r="AP5931" i="1"/>
  <c r="AP5930" i="1" s="1"/>
  <c r="AQ5930" i="1"/>
  <c r="AP5927" i="1"/>
  <c r="AP5926" i="1" s="1"/>
  <c r="AP5925" i="1" s="1"/>
  <c r="AQ5925" i="1"/>
  <c r="AP5920" i="1"/>
  <c r="AP5919" i="1" s="1"/>
  <c r="AP5916" i="1"/>
  <c r="AP5915" i="1" s="1"/>
  <c r="AP5913" i="1"/>
  <c r="AP5911" i="1"/>
  <c r="AP5908" i="1"/>
  <c r="AP5906" i="1"/>
  <c r="AP5902" i="1"/>
  <c r="AP5901" i="1" s="1"/>
  <c r="AP5897" i="1"/>
  <c r="AP5896" i="1" s="1"/>
  <c r="AP5893" i="1"/>
  <c r="AP5892" i="1" s="1"/>
  <c r="AP5891" i="1"/>
  <c r="AP5890" i="1" s="1"/>
  <c r="AP5889" i="1" s="1"/>
  <c r="AP5883" i="1"/>
  <c r="AP5882" i="1" s="1"/>
  <c r="AP5879" i="1"/>
  <c r="AP5878" i="1" s="1"/>
  <c r="AP5876" i="1"/>
  <c r="AP5874" i="1"/>
  <c r="AP5871" i="1"/>
  <c r="AP5869" i="1"/>
  <c r="AP5865" i="1"/>
  <c r="AP5864" i="1" s="1"/>
  <c r="AP5860" i="1"/>
  <c r="AP5859" i="1" s="1"/>
  <c r="AP5856" i="1"/>
  <c r="AP5855" i="1" s="1"/>
  <c r="AP5853" i="1"/>
  <c r="AP5852" i="1" s="1"/>
  <c r="AQ5848" i="1"/>
  <c r="AP5845" i="1"/>
  <c r="AP5844" i="1" s="1"/>
  <c r="AP5843" i="1" s="1"/>
  <c r="AP5841" i="1"/>
  <c r="AP5839" i="1"/>
  <c r="AP5836" i="1"/>
  <c r="AP5835" i="1" s="1"/>
  <c r="AP5833" i="1"/>
  <c r="AP5831" i="1"/>
  <c r="AP5828" i="1"/>
  <c r="AP5827" i="1" s="1"/>
  <c r="AP5825" i="1"/>
  <c r="AP5823" i="1"/>
  <c r="AP5821" i="1"/>
  <c r="AP5819" i="1"/>
  <c r="AP5816" i="1"/>
  <c r="AP5814" i="1"/>
  <c r="AP5811" i="1"/>
  <c r="AP5808" i="1"/>
  <c r="AP5804" i="1"/>
  <c r="AP5799" i="1"/>
  <c r="AP5798" i="1" s="1"/>
  <c r="AP5794" i="1"/>
  <c r="AP5793" i="1" s="1"/>
  <c r="AP5789" i="1"/>
  <c r="AP5788" i="1" s="1"/>
  <c r="AP5786" i="1"/>
  <c r="AP5784" i="1"/>
  <c r="AP5780" i="1"/>
  <c r="AP5778" i="1"/>
  <c r="AP5774" i="1"/>
  <c r="AP5770" i="1"/>
  <c r="AP5758" i="1"/>
  <c r="AP5756" i="1"/>
  <c r="AP5751" i="1"/>
  <c r="AP5750" i="1" s="1"/>
  <c r="AP5749" i="1" s="1"/>
  <c r="AP5747" i="1"/>
  <c r="AP5745" i="1"/>
  <c r="AP5742" i="1"/>
  <c r="AP5739" i="1"/>
  <c r="AP5736" i="1"/>
  <c r="AP5735" i="1" s="1"/>
  <c r="AP5733" i="1"/>
  <c r="AP5731" i="1"/>
  <c r="AP5728" i="1"/>
  <c r="AP5726" i="1"/>
  <c r="AP5724" i="1"/>
  <c r="AP5722" i="1"/>
  <c r="AQ5721" i="1"/>
  <c r="AP5719" i="1"/>
  <c r="AP5717" i="1"/>
  <c r="AP5714" i="1"/>
  <c r="AP5711" i="1"/>
  <c r="AP5708" i="1"/>
  <c r="AP5703" i="1"/>
  <c r="AP5702" i="1" s="1"/>
  <c r="AP5699" i="1"/>
  <c r="AP5698" i="1" s="1"/>
  <c r="AP5694" i="1"/>
  <c r="AP5693" i="1" s="1"/>
  <c r="AQ5693" i="1"/>
  <c r="AP5690" i="1"/>
  <c r="AP5689" i="1" s="1"/>
  <c r="AP5687" i="1"/>
  <c r="AP5686" i="1" s="1"/>
  <c r="AP5684" i="1"/>
  <c r="AP5682" i="1"/>
  <c r="AP5680" i="1"/>
  <c r="AP5678" i="1"/>
  <c r="AP5676" i="1"/>
  <c r="AP5674" i="1"/>
  <c r="AP5664" i="1"/>
  <c r="AP5663" i="1" s="1"/>
  <c r="AP5662" i="1" s="1"/>
  <c r="AP5660" i="1"/>
  <c r="AP5658" i="1"/>
  <c r="AP5655" i="1"/>
  <c r="AP5654" i="1" s="1"/>
  <c r="AP5652" i="1"/>
  <c r="AP5651" i="1" s="1"/>
  <c r="AP5649" i="1"/>
  <c r="AP5647" i="1"/>
  <c r="AP5645" i="1"/>
  <c r="AP5642" i="1"/>
  <c r="AP5640" i="1"/>
  <c r="AP5637" i="1"/>
  <c r="AP5634" i="1"/>
  <c r="AP5631" i="1"/>
  <c r="AP5626" i="1"/>
  <c r="AP5625" i="1" s="1"/>
  <c r="AP5621" i="1"/>
  <c r="AP5620" i="1" s="1"/>
  <c r="AP5616" i="1"/>
  <c r="AP5615" i="1" s="1"/>
  <c r="AP5613" i="1"/>
  <c r="AP5611" i="1"/>
  <c r="AP5608" i="1"/>
  <c r="AP5606" i="1"/>
  <c r="AP5603" i="1"/>
  <c r="AP5600" i="1"/>
  <c r="AP5589" i="1"/>
  <c r="AP5588" i="1" s="1"/>
  <c r="AP5587" i="1" s="1"/>
  <c r="AP5585" i="1"/>
  <c r="AP5583" i="1"/>
  <c r="AP5580" i="1"/>
  <c r="AP5579" i="1" s="1"/>
  <c r="AP5577" i="1"/>
  <c r="AP5576" i="1" s="1"/>
  <c r="AP5574" i="1"/>
  <c r="AP5572" i="1"/>
  <c r="AP5569" i="1"/>
  <c r="AP5566" i="1"/>
  <c r="AP5564" i="1"/>
  <c r="AP5560" i="1"/>
  <c r="AP5558" i="1"/>
  <c r="AP5554" i="1"/>
  <c r="AP5552" i="1"/>
  <c r="AP5550" i="1"/>
  <c r="AP5548" i="1"/>
  <c r="AP5537" i="1"/>
  <c r="AP5536" i="1" s="1"/>
  <c r="AP5535" i="1" s="1"/>
  <c r="AP5533" i="1"/>
  <c r="AP5531" i="1"/>
  <c r="AP5528" i="1"/>
  <c r="AP5525" i="1"/>
  <c r="AP5522" i="1"/>
  <c r="AP5521" i="1" s="1"/>
  <c r="AP5519" i="1"/>
  <c r="AP5517" i="1"/>
  <c r="AP5515" i="1"/>
  <c r="AP5512" i="1"/>
  <c r="AP5510" i="1"/>
  <c r="AP5507" i="1"/>
  <c r="AP5504" i="1"/>
  <c r="AP5502" i="1"/>
  <c r="AP5497" i="1"/>
  <c r="AP5496" i="1" s="1"/>
  <c r="AP5492" i="1"/>
  <c r="AP5491" i="1" s="1"/>
  <c r="AP5488" i="1"/>
  <c r="AP5487" i="1" s="1"/>
  <c r="AP5485" i="1"/>
  <c r="AP5483" i="1"/>
  <c r="AP5480" i="1"/>
  <c r="AP5478" i="1"/>
  <c r="AP5475" i="1"/>
  <c r="AP5472" i="1"/>
  <c r="AP5462" i="1"/>
  <c r="AP5460" i="1"/>
  <c r="AP5454" i="1"/>
  <c r="AP5453" i="1" s="1"/>
  <c r="AP5452" i="1" s="1"/>
  <c r="AP5450" i="1"/>
  <c r="AP5449" i="1" s="1"/>
  <c r="AP5448" i="1" s="1"/>
  <c r="AP5443" i="1"/>
  <c r="AP5442" i="1" s="1"/>
  <c r="AP5441" i="1" s="1"/>
  <c r="AP5439" i="1"/>
  <c r="AP5437" i="1"/>
  <c r="AP5434" i="1"/>
  <c r="AP5433" i="1" s="1"/>
  <c r="AP5431" i="1"/>
  <c r="AP5428" i="1"/>
  <c r="AP5425" i="1"/>
  <c r="AP5423" i="1"/>
  <c r="AP5420" i="1"/>
  <c r="AP5418" i="1"/>
  <c r="AP5416" i="1"/>
  <c r="AP5413" i="1"/>
  <c r="AP5411" i="1"/>
  <c r="AP5408" i="1"/>
  <c r="AP5405" i="1"/>
  <c r="AP5401" i="1"/>
  <c r="AP5396" i="1"/>
  <c r="AP5395" i="1" s="1"/>
  <c r="AP5391" i="1"/>
  <c r="AP5390" i="1" s="1"/>
  <c r="AP5386" i="1"/>
  <c r="AP5385" i="1" s="1"/>
  <c r="AP5383" i="1"/>
  <c r="AP5381" i="1"/>
  <c r="AP5378" i="1"/>
  <c r="AP5376" i="1"/>
  <c r="AP5373" i="1"/>
  <c r="AP5370" i="1"/>
  <c r="AP5359" i="1"/>
  <c r="AP5356" i="1"/>
  <c r="AP5353" i="1"/>
  <c r="AP5352" i="1" s="1"/>
  <c r="AP5350" i="1"/>
  <c r="AP5349" i="1" s="1"/>
  <c r="AP5347" i="1"/>
  <c r="AP5345" i="1"/>
  <c r="AP5343" i="1"/>
  <c r="AP5338" i="1"/>
  <c r="AP5337" i="1" s="1"/>
  <c r="AP5333" i="1"/>
  <c r="AP5332" i="1" s="1"/>
  <c r="AP5328" i="1"/>
  <c r="AP5327" i="1" s="1"/>
  <c r="AP5325" i="1"/>
  <c r="AP5324" i="1" s="1"/>
  <c r="AP5317" i="1"/>
  <c r="AP5315" i="1"/>
  <c r="AP5310" i="1"/>
  <c r="AP5307" i="1"/>
  <c r="AP5305" i="1"/>
  <c r="AP5302" i="1"/>
  <c r="AP5301" i="1" s="1"/>
  <c r="AP5299" i="1"/>
  <c r="AQ5296" i="1"/>
  <c r="AP5296" i="1"/>
  <c r="AQ5293" i="1"/>
  <c r="AP5293" i="1"/>
  <c r="AP5289" i="1"/>
  <c r="AP5284" i="1"/>
  <c r="AP5283" i="1" s="1"/>
  <c r="AP5279" i="1"/>
  <c r="AP5278" i="1" s="1"/>
  <c r="AP5274" i="1"/>
  <c r="AP5273" i="1" s="1"/>
  <c r="AP5271" i="1"/>
  <c r="AP5270" i="1" s="1"/>
  <c r="AP5263" i="1"/>
  <c r="AP5262" i="1" s="1"/>
  <c r="AP5261" i="1" s="1"/>
  <c r="AP5259" i="1"/>
  <c r="AP5257" i="1"/>
  <c r="AP5253" i="1"/>
  <c r="AP5248" i="1"/>
  <c r="AP5245" i="1"/>
  <c r="AP5242" i="1"/>
  <c r="AP5239" i="1"/>
  <c r="AP5237" i="1"/>
  <c r="AP5235" i="1"/>
  <c r="AP5231" i="1"/>
  <c r="AP5228" i="1"/>
  <c r="AP5225" i="1"/>
  <c r="AP5222" i="1"/>
  <c r="AP5218" i="1"/>
  <c r="AP5213" i="1"/>
  <c r="AP5212" i="1" s="1"/>
  <c r="AP5208" i="1"/>
  <c r="AP5207" i="1" s="1"/>
  <c r="AP5204" i="1"/>
  <c r="AP5203" i="1" s="1"/>
  <c r="AP5201" i="1"/>
  <c r="AP5198" i="1"/>
  <c r="AP5197" i="1" s="1"/>
  <c r="AP5195" i="1"/>
  <c r="AP5193" i="1"/>
  <c r="AP5191" i="1"/>
  <c r="AP5189" i="1"/>
  <c r="AP5185" i="1"/>
  <c r="AP5181" i="1"/>
  <c r="AP5171" i="1"/>
  <c r="AP5168" i="1"/>
  <c r="AP5165" i="1"/>
  <c r="AP5164" i="1" s="1"/>
  <c r="AP5162" i="1"/>
  <c r="AP5161" i="1" s="1"/>
  <c r="AP5159" i="1"/>
  <c r="AP5157" i="1"/>
  <c r="AP5154" i="1"/>
  <c r="AP5153" i="1" s="1"/>
  <c r="AP5151" i="1"/>
  <c r="AP5149" i="1"/>
  <c r="AP5144" i="1"/>
  <c r="AP5143" i="1" s="1"/>
  <c r="AP5142" i="1" s="1"/>
  <c r="AP5140" i="1"/>
  <c r="AP5139" i="1" s="1"/>
  <c r="AP5138" i="1" s="1"/>
  <c r="AP5132" i="1"/>
  <c r="AP5131" i="1" s="1"/>
  <c r="AP5130" i="1" s="1"/>
  <c r="AP5126" i="1"/>
  <c r="AP5125" i="1" s="1"/>
  <c r="AP5124" i="1" s="1"/>
  <c r="AP5122" i="1"/>
  <c r="AP5121" i="1" s="1"/>
  <c r="AP5120" i="1" s="1"/>
  <c r="AP5115" i="1"/>
  <c r="AP5114" i="1" s="1"/>
  <c r="AP5113" i="1" s="1"/>
  <c r="AP5111" i="1"/>
  <c r="AP5109" i="1"/>
  <c r="AP5106" i="1"/>
  <c r="AP5105" i="1" s="1"/>
  <c r="AP5103" i="1"/>
  <c r="AP5101" i="1"/>
  <c r="AP5098" i="1"/>
  <c r="AP5095" i="1"/>
  <c r="AP5093" i="1"/>
  <c r="AP5090" i="1"/>
  <c r="AP5088" i="1"/>
  <c r="AP5086" i="1"/>
  <c r="AP5083" i="1"/>
  <c r="AP5081" i="1"/>
  <c r="AP5078" i="1"/>
  <c r="AP5075" i="1"/>
  <c r="AP5071" i="1"/>
  <c r="AP5066" i="1"/>
  <c r="AP5065" i="1" s="1"/>
  <c r="AP5061" i="1"/>
  <c r="AP5060" i="1" s="1"/>
  <c r="AP5056" i="1"/>
  <c r="AP5055" i="1" s="1"/>
  <c r="AP5053" i="1"/>
  <c r="AP5051" i="1"/>
  <c r="AP5048" i="1"/>
  <c r="AP5046" i="1"/>
  <c r="AP5043" i="1"/>
  <c r="AP5040" i="1"/>
  <c r="AP5029" i="1"/>
  <c r="AP5028" i="1" s="1"/>
  <c r="AP5027" i="1" s="1"/>
  <c r="AP5025" i="1"/>
  <c r="AP5023" i="1"/>
  <c r="AP5020" i="1"/>
  <c r="AP5019" i="1" s="1"/>
  <c r="AP5017" i="1"/>
  <c r="AP5016" i="1" s="1"/>
  <c r="AP5014" i="1"/>
  <c r="AP5012" i="1"/>
  <c r="AP5010" i="1"/>
  <c r="AP5007" i="1"/>
  <c r="AP5005" i="1"/>
  <c r="AP5002" i="1"/>
  <c r="AP4999" i="1"/>
  <c r="AP4995" i="1"/>
  <c r="AP4990" i="1"/>
  <c r="AP4989" i="1" s="1"/>
  <c r="AP4985" i="1"/>
  <c r="AP4984" i="1" s="1"/>
  <c r="AP4981" i="1"/>
  <c r="AP4980" i="1" s="1"/>
  <c r="AP4978" i="1"/>
  <c r="AP4976" i="1"/>
  <c r="AP4971" i="1"/>
  <c r="AP4969" i="1"/>
  <c r="AP4964" i="1"/>
  <c r="AP4959" i="1"/>
  <c r="AP4947" i="1"/>
  <c r="AP4943" i="1"/>
  <c r="AP4940" i="1"/>
  <c r="AP4939" i="1" s="1"/>
  <c r="AP4937" i="1"/>
  <c r="AP4935" i="1"/>
  <c r="AP4931" i="1"/>
  <c r="AP4929" i="1"/>
  <c r="AP4927" i="1"/>
  <c r="AP4921" i="1"/>
  <c r="AP4920" i="1" s="1"/>
  <c r="AP4919" i="1" s="1"/>
  <c r="AP4917" i="1"/>
  <c r="AP4916" i="1" s="1"/>
  <c r="AP4914" i="1"/>
  <c r="AP4913" i="1" s="1"/>
  <c r="AP4907" i="1"/>
  <c r="AP4906" i="1" s="1"/>
  <c r="AP4905" i="1" s="1"/>
  <c r="AP4903" i="1"/>
  <c r="AP4902" i="1" s="1"/>
  <c r="AP4901" i="1" s="1"/>
  <c r="AP4899" i="1"/>
  <c r="AP4897" i="1"/>
  <c r="AP4894" i="1"/>
  <c r="AP4889" i="1"/>
  <c r="AP4885" i="1"/>
  <c r="AP4883" i="1"/>
  <c r="AP4880" i="1"/>
  <c r="AP4877" i="1"/>
  <c r="AP4875" i="1"/>
  <c r="AP4873" i="1"/>
  <c r="AP4869" i="1"/>
  <c r="AP4867" i="1"/>
  <c r="AP4864" i="1"/>
  <c r="AP4861" i="1"/>
  <c r="AP4857" i="1"/>
  <c r="AP4852" i="1"/>
  <c r="AP4851" i="1" s="1"/>
  <c r="AP4848" i="1"/>
  <c r="AP4847" i="1" s="1"/>
  <c r="AP4843" i="1"/>
  <c r="AP4842" i="1" s="1"/>
  <c r="AP4838" i="1"/>
  <c r="AP4837" i="1" s="1"/>
  <c r="AP4835" i="1"/>
  <c r="AP4833" i="1"/>
  <c r="AP4830" i="1"/>
  <c r="AP4828" i="1"/>
  <c r="AP4823" i="1"/>
  <c r="AP4821" i="1"/>
  <c r="AP4816" i="1"/>
  <c r="AP4811" i="1"/>
  <c r="AP4798" i="1"/>
  <c r="AP4797" i="1" s="1"/>
  <c r="AP4796" i="1" s="1"/>
  <c r="AP4790" i="1"/>
  <c r="AP4788" i="1"/>
  <c r="AP4782" i="1"/>
  <c r="AP4776" i="1"/>
  <c r="AP4765" i="1"/>
  <c r="AP4762" i="1"/>
  <c r="AP4759" i="1"/>
  <c r="AP4757" i="1"/>
  <c r="AP4755" i="1"/>
  <c r="AP4749" i="1"/>
  <c r="AP4748" i="1" s="1"/>
  <c r="AP4747" i="1" s="1"/>
  <c r="AP4745" i="1"/>
  <c r="AP4744" i="1" s="1"/>
  <c r="AP4743" i="1" s="1"/>
  <c r="AP4738" i="1"/>
  <c r="AP4737" i="1" s="1"/>
  <c r="AP4736" i="1" s="1"/>
  <c r="AP4734" i="1"/>
  <c r="AP4732" i="1"/>
  <c r="AP4729" i="1"/>
  <c r="AP4727" i="1"/>
  <c r="AP4724" i="1"/>
  <c r="AP4722" i="1"/>
  <c r="AP4719" i="1"/>
  <c r="AP4717" i="1"/>
  <c r="AP4715" i="1"/>
  <c r="AP4711" i="1"/>
  <c r="AP4709" i="1"/>
  <c r="AP4706" i="1"/>
  <c r="AP4703" i="1"/>
  <c r="AP4699" i="1"/>
  <c r="AP4694" i="1"/>
  <c r="AP4693" i="1" s="1"/>
  <c r="AP4690" i="1"/>
  <c r="AP4689" i="1" s="1"/>
  <c r="AP4685" i="1"/>
  <c r="AP4684" i="1" s="1"/>
  <c r="AP4680" i="1"/>
  <c r="AP4679" i="1" s="1"/>
  <c r="AP4677" i="1"/>
  <c r="AP4675" i="1"/>
  <c r="AP4672" i="1"/>
  <c r="AP4670" i="1"/>
  <c r="AP4664" i="1"/>
  <c r="AP4662" i="1"/>
  <c r="AP4656" i="1"/>
  <c r="AP4650" i="1"/>
  <c r="AP4638" i="1"/>
  <c r="AP4634" i="1"/>
  <c r="AP4631" i="1"/>
  <c r="AP4629" i="1"/>
  <c r="AQ4628" i="1"/>
  <c r="AP4626" i="1"/>
  <c r="AP4624" i="1"/>
  <c r="AP4622" i="1"/>
  <c r="AQ4620" i="1"/>
  <c r="AP4618" i="1"/>
  <c r="AP4617" i="1" s="1"/>
  <c r="AP4613" i="1"/>
  <c r="AP4612" i="1" s="1"/>
  <c r="AP4609" i="1"/>
  <c r="AP4608" i="1" s="1"/>
  <c r="AP4606" i="1"/>
  <c r="AP4605" i="1" s="1"/>
  <c r="AP4599" i="1"/>
  <c r="AP4595" i="1"/>
  <c r="AP4592" i="1"/>
  <c r="AP4590" i="1"/>
  <c r="AP4588" i="1"/>
  <c r="AP4582" i="1"/>
  <c r="AP4581" i="1" s="1"/>
  <c r="AP4580" i="1" s="1"/>
  <c r="AP4578" i="1"/>
  <c r="AP4577" i="1" s="1"/>
  <c r="AP4576" i="1" s="1"/>
  <c r="AP4570" i="1"/>
  <c r="AP4568" i="1"/>
  <c r="AP4565" i="1"/>
  <c r="AP4561" i="1"/>
  <c r="AP4558" i="1"/>
  <c r="AP4556" i="1"/>
  <c r="AP4553" i="1"/>
  <c r="AP4551" i="1"/>
  <c r="AP4549" i="1"/>
  <c r="AP4547" i="1"/>
  <c r="AQ4546" i="1"/>
  <c r="AP4544" i="1"/>
  <c r="AP4542" i="1"/>
  <c r="AP4539" i="1"/>
  <c r="AP4536" i="1"/>
  <c r="AP4533" i="1"/>
  <c r="AQ4528" i="1"/>
  <c r="AQ4527" i="1" s="1"/>
  <c r="AQ4521" i="1" s="1"/>
  <c r="AP4528" i="1"/>
  <c r="AP4527" i="1" s="1"/>
  <c r="AP4523" i="1"/>
  <c r="AP4522" i="1" s="1"/>
  <c r="AP4519" i="1"/>
  <c r="AP4518" i="1" s="1"/>
  <c r="AP4516" i="1"/>
  <c r="AP4514" i="1"/>
  <c r="AP4512" i="1"/>
  <c r="AP4510" i="1"/>
  <c r="AP4507" i="1"/>
  <c r="AP4504" i="1"/>
  <c r="AQ4502" i="1"/>
  <c r="AP4492" i="1"/>
  <c r="AP4491" i="1" s="1"/>
  <c r="AP4490" i="1" s="1"/>
  <c r="AP4488" i="1"/>
  <c r="AP4486" i="1"/>
  <c r="AP4483" i="1"/>
  <c r="AP4482" i="1" s="1"/>
  <c r="AP4480" i="1"/>
  <c r="AP4478" i="1"/>
  <c r="AP4475" i="1"/>
  <c r="AP4473" i="1"/>
  <c r="AP4471" i="1"/>
  <c r="AP4468" i="1"/>
  <c r="AP4466" i="1"/>
  <c r="AP4463" i="1"/>
  <c r="AP4460" i="1"/>
  <c r="AP4457" i="1"/>
  <c r="AP4452" i="1"/>
  <c r="AP4451" i="1" s="1"/>
  <c r="AP4447" i="1"/>
  <c r="AP4446" i="1" s="1"/>
  <c r="AQ4442" i="1"/>
  <c r="AQ4441" i="1" s="1"/>
  <c r="AP4442" i="1"/>
  <c r="AP4441" i="1" s="1"/>
  <c r="AP4439" i="1"/>
  <c r="AP4437" i="1"/>
  <c r="AP4434" i="1"/>
  <c r="AP4432" i="1"/>
  <c r="AP4429" i="1"/>
  <c r="AP4426" i="1"/>
  <c r="AP4416" i="1"/>
  <c r="AP4415" i="1" s="1"/>
  <c r="AP4414" i="1" s="1"/>
  <c r="AP4412" i="1"/>
  <c r="AP4410" i="1"/>
  <c r="AP4407" i="1"/>
  <c r="AP4406" i="1" s="1"/>
  <c r="AP4404" i="1"/>
  <c r="AP4403" i="1" s="1"/>
  <c r="AP4401" i="1"/>
  <c r="AP4399" i="1"/>
  <c r="AP4397" i="1"/>
  <c r="AP4395" i="1"/>
  <c r="AP4392" i="1"/>
  <c r="AP4390" i="1"/>
  <c r="AP4387" i="1"/>
  <c r="AP4384" i="1"/>
  <c r="AP4381" i="1"/>
  <c r="AP4376" i="1"/>
  <c r="AP4375" i="1" s="1"/>
  <c r="AP4372" i="1"/>
  <c r="AP4371" i="1" s="1"/>
  <c r="AP4367" i="1"/>
  <c r="AP4366" i="1" s="1"/>
  <c r="AP4362" i="1"/>
  <c r="AP4361" i="1" s="1"/>
  <c r="AP4359" i="1"/>
  <c r="AP4358" i="1" s="1"/>
  <c r="AP4356" i="1"/>
  <c r="AP4354" i="1"/>
  <c r="AP4350" i="1"/>
  <c r="AP4348" i="1"/>
  <c r="AP4344" i="1"/>
  <c r="AP4340" i="1"/>
  <c r="AP4333" i="1"/>
  <c r="AP4329" i="1"/>
  <c r="AP4326" i="1"/>
  <c r="AP4324" i="1"/>
  <c r="AP4322" i="1"/>
  <c r="AP4318" i="1"/>
  <c r="AP4317" i="1" s="1"/>
  <c r="AP4313" i="1"/>
  <c r="AP4312" i="1" s="1"/>
  <c r="AP4309" i="1"/>
  <c r="AP4308" i="1" s="1"/>
  <c r="AP4306" i="1"/>
  <c r="AP4305" i="1" s="1"/>
  <c r="AP4289" i="1"/>
  <c r="AP4284" i="1" s="1"/>
  <c r="AP4279" i="1" s="1"/>
  <c r="AP4285" i="1"/>
  <c r="AP4281" i="1"/>
  <c r="AP4276" i="1"/>
  <c r="AP4273" i="1" s="1"/>
  <c r="AP4274" i="1"/>
  <c r="AP4268" i="1"/>
  <c r="AP4266" i="1"/>
  <c r="AP4262" i="1"/>
  <c r="AP4260" i="1"/>
  <c r="AP4256" i="1"/>
  <c r="AP4253" i="1"/>
  <c r="AP4250" i="1"/>
  <c r="AP4240" i="1"/>
  <c r="AP4238" i="1"/>
  <c r="AP4235" i="1"/>
  <c r="AP4234" i="1" s="1"/>
  <c r="AP4232" i="1"/>
  <c r="AP4231" i="1" s="1"/>
  <c r="AP4229" i="1"/>
  <c r="AP4227" i="1"/>
  <c r="AP4224" i="1"/>
  <c r="AP4221" i="1"/>
  <c r="AP4219" i="1"/>
  <c r="AP4215" i="1"/>
  <c r="AP4214" i="1" s="1"/>
  <c r="AP4213" i="1" s="1"/>
  <c r="AP4209" i="1"/>
  <c r="AP4205" i="1"/>
  <c r="AP4201" i="1"/>
  <c r="AP4191" i="1"/>
  <c r="AP4190" i="1" s="1"/>
  <c r="AP4188" i="1"/>
  <c r="AP4187" i="1" s="1"/>
  <c r="AP4184" i="1"/>
  <c r="AP4182" i="1"/>
  <c r="AP4179" i="1"/>
  <c r="AP4176" i="1"/>
  <c r="AP4174" i="1"/>
  <c r="AP4164" i="1"/>
  <c r="AP4163" i="1" s="1"/>
  <c r="AP4162" i="1" s="1"/>
  <c r="AP4161" i="1" s="1"/>
  <c r="AP4159" i="1"/>
  <c r="AP4158" i="1" s="1"/>
  <c r="AP4156" i="1"/>
  <c r="AP4155" i="1" s="1"/>
  <c r="AP4152" i="1"/>
  <c r="AP4150" i="1"/>
  <c r="AP4147" i="1"/>
  <c r="AP4146" i="1" s="1"/>
  <c r="AP4144" i="1"/>
  <c r="AP4143" i="1" s="1"/>
  <c r="AP4141" i="1"/>
  <c r="AP4139" i="1"/>
  <c r="AP4137" i="1"/>
  <c r="AQ4136" i="1"/>
  <c r="AP4133" i="1"/>
  <c r="AP4131" i="1"/>
  <c r="AP4129" i="1"/>
  <c r="AP4126" i="1"/>
  <c r="AP4123" i="1"/>
  <c r="AP4121" i="1"/>
  <c r="AP4113" i="1"/>
  <c r="AP4112" i="1" s="1"/>
  <c r="AP4111" i="1" s="1"/>
  <c r="AP4109" i="1"/>
  <c r="AP4107" i="1"/>
  <c r="AP4105" i="1"/>
  <c r="AP4103" i="1"/>
  <c r="AP4098" i="1"/>
  <c r="AP4093" i="1"/>
  <c r="AP4083" i="1"/>
  <c r="AP4082" i="1" s="1"/>
  <c r="AP4081" i="1" s="1"/>
  <c r="AP4079" i="1"/>
  <c r="AP4077" i="1"/>
  <c r="AP4074" i="1"/>
  <c r="AP4073" i="1" s="1"/>
  <c r="AP4071" i="1"/>
  <c r="AP4070" i="1" s="1"/>
  <c r="AP4068" i="1"/>
  <c r="AP4066" i="1"/>
  <c r="AP4064" i="1"/>
  <c r="AQ4063" i="1"/>
  <c r="AP4060" i="1"/>
  <c r="AP4058" i="1"/>
  <c r="AP4056" i="1"/>
  <c r="AP4053" i="1"/>
  <c r="AP4050" i="1"/>
  <c r="AP4048" i="1"/>
  <c r="AP4042" i="1"/>
  <c r="AP4041" i="1" s="1"/>
  <c r="AP4040" i="1" s="1"/>
  <c r="AP4038" i="1"/>
  <c r="AP4036" i="1"/>
  <c r="AP4034" i="1"/>
  <c r="AP4032" i="1"/>
  <c r="AP4027" i="1"/>
  <c r="AP4022" i="1"/>
  <c r="AP4013" i="1"/>
  <c r="AP4011" i="1" s="1"/>
  <c r="AP4010" i="1" s="1"/>
  <c r="AP4007" i="1"/>
  <c r="AP4006" i="1" s="1"/>
  <c r="AP4005" i="1"/>
  <c r="AP4004" i="1" s="1"/>
  <c r="AP4003" i="1" s="1"/>
  <c r="AP4002" i="1"/>
  <c r="AP4001" i="1" s="1"/>
  <c r="AP4000" i="1" s="1"/>
  <c r="AP3997" i="1"/>
  <c r="AP3996" i="1" s="1"/>
  <c r="AP3995" i="1" s="1"/>
  <c r="AP3993" i="1"/>
  <c r="AP3991" i="1"/>
  <c r="AP3988" i="1"/>
  <c r="AP3987" i="1" s="1"/>
  <c r="AP3985" i="1"/>
  <c r="AP3983" i="1"/>
  <c r="AP3980" i="1"/>
  <c r="AP3978" i="1"/>
  <c r="AP3976" i="1"/>
  <c r="AQ3975" i="1"/>
  <c r="AP3972" i="1"/>
  <c r="AP3970" i="1"/>
  <c r="AP3968" i="1"/>
  <c r="AP3965" i="1"/>
  <c r="AP3962" i="1"/>
  <c r="AP3960" i="1"/>
  <c r="AP3955" i="1"/>
  <c r="AP3954" i="1" s="1"/>
  <c r="AQ3951" i="1"/>
  <c r="AP3951" i="1"/>
  <c r="AP3950" i="1" s="1"/>
  <c r="AP3946" i="1"/>
  <c r="AP3945" i="1" s="1"/>
  <c r="AQ3944" i="1"/>
  <c r="AP3942" i="1"/>
  <c r="AP3940" i="1"/>
  <c r="AQ3937" i="1"/>
  <c r="AP3937" i="1"/>
  <c r="AQ3935" i="1"/>
  <c r="AP3935" i="1"/>
  <c r="AQ3933" i="1"/>
  <c r="AQ3932" i="1" s="1"/>
  <c r="AQ3910" i="1" s="1"/>
  <c r="AP3933" i="1"/>
  <c r="AP3930" i="1"/>
  <c r="AP3928" i="1"/>
  <c r="AP3926" i="1"/>
  <c r="AP3924" i="1"/>
  <c r="AP3918" i="1"/>
  <c r="AP3912" i="1"/>
  <c r="AP3901" i="1"/>
  <c r="AP3900" i="1" s="1"/>
  <c r="AP3899" i="1" s="1"/>
  <c r="AP3897" i="1"/>
  <c r="AP3895" i="1"/>
  <c r="AP3892" i="1"/>
  <c r="AP3891" i="1" s="1"/>
  <c r="AP3889" i="1"/>
  <c r="AP3886" i="1"/>
  <c r="AP3883" i="1"/>
  <c r="AP3881" i="1"/>
  <c r="AP3878" i="1"/>
  <c r="AP3876" i="1"/>
  <c r="AP3874" i="1"/>
  <c r="AP3871" i="1"/>
  <c r="AP3868" i="1"/>
  <c r="AP3866" i="1"/>
  <c r="AP3863" i="1"/>
  <c r="AP3860" i="1"/>
  <c r="AP3856" i="1"/>
  <c r="AP3851" i="1"/>
  <c r="AP3850" i="1" s="1"/>
  <c r="AP3846" i="1"/>
  <c r="AP3845" i="1" s="1"/>
  <c r="AP3841" i="1"/>
  <c r="AP3840" i="1" s="1"/>
  <c r="AP3838" i="1"/>
  <c r="AP3836" i="1"/>
  <c r="AP3833" i="1"/>
  <c r="AP3831" i="1"/>
  <c r="AP3829" i="1"/>
  <c r="AP3826" i="1"/>
  <c r="AP3815" i="1"/>
  <c r="AP3812" i="1"/>
  <c r="AP3809" i="1"/>
  <c r="AP3808" i="1" s="1"/>
  <c r="AP3806" i="1"/>
  <c r="AP3805" i="1" s="1"/>
  <c r="AP3803" i="1"/>
  <c r="AP3801" i="1"/>
  <c r="AP3799" i="1"/>
  <c r="AP3794" i="1"/>
  <c r="AP3793" i="1" s="1"/>
  <c r="AP3789" i="1"/>
  <c r="AP3788" i="1" s="1"/>
  <c r="AP3784" i="1"/>
  <c r="AP3783" i="1" s="1"/>
  <c r="AP3781" i="1"/>
  <c r="AP3780" i="1" s="1"/>
  <c r="AP3774" i="1"/>
  <c r="AP3773" i="1" s="1"/>
  <c r="AP3772" i="1" s="1"/>
  <c r="AP3770" i="1"/>
  <c r="AP3769" i="1" s="1"/>
  <c r="AP3768" i="1" s="1"/>
  <c r="AP3763" i="1"/>
  <c r="AP3762" i="1" s="1"/>
  <c r="AP3761" i="1" s="1"/>
  <c r="AP3759" i="1"/>
  <c r="AP3757" i="1"/>
  <c r="AP3754" i="1"/>
  <c r="AP3753" i="1" s="1"/>
  <c r="AP3751" i="1"/>
  <c r="AP3750" i="1" s="1"/>
  <c r="AP3748" i="1"/>
  <c r="AP3746" i="1"/>
  <c r="AP3744" i="1"/>
  <c r="AP3741" i="1"/>
  <c r="AP3739" i="1"/>
  <c r="AP3736" i="1"/>
  <c r="AP3733" i="1"/>
  <c r="AP3729" i="1"/>
  <c r="AP3724" i="1"/>
  <c r="AP3723" i="1" s="1"/>
  <c r="AP3719" i="1"/>
  <c r="AP3718" i="1" s="1"/>
  <c r="AP3714" i="1"/>
  <c r="AP3713" i="1" s="1"/>
  <c r="AP3711" i="1"/>
  <c r="AP3709" i="1"/>
  <c r="AP3704" i="1"/>
  <c r="AP3702" i="1"/>
  <c r="AP3697" i="1"/>
  <c r="AP3692" i="1"/>
  <c r="AP3681" i="1"/>
  <c r="AP3680" i="1" s="1"/>
  <c r="AP3678" i="1"/>
  <c r="AP3677" i="1" s="1"/>
  <c r="AP3675" i="1"/>
  <c r="AP3673" i="1"/>
  <c r="AP3671" i="1"/>
  <c r="AP3667" i="1"/>
  <c r="AP3665" i="1"/>
  <c r="AP3661" i="1"/>
  <c r="AP3656" i="1"/>
  <c r="AP3655" i="1" s="1"/>
  <c r="AP3654" i="1" s="1"/>
  <c r="AP3652" i="1"/>
  <c r="AP3650" i="1"/>
  <c r="AP3648" i="1"/>
  <c r="AP3646" i="1"/>
  <c r="AP3644" i="1"/>
  <c r="AP3634" i="1"/>
  <c r="AP3632" i="1"/>
  <c r="AP3629" i="1"/>
  <c r="AP3628" i="1" s="1"/>
  <c r="AP3623" i="1"/>
  <c r="AP3622" i="1" s="1"/>
  <c r="AP3621" i="1" s="1"/>
  <c r="AP3619" i="1"/>
  <c r="AP3618" i="1" s="1"/>
  <c r="AP3617" i="1" s="1"/>
  <c r="AP3612" i="1"/>
  <c r="AP3610" i="1"/>
  <c r="AP3607" i="1"/>
  <c r="AP3605" i="1"/>
  <c r="AP3602" i="1"/>
  <c r="AP3601" i="1" s="1"/>
  <c r="AP3599" i="1"/>
  <c r="AP3597" i="1"/>
  <c r="AP3595" i="1"/>
  <c r="AP3590" i="1"/>
  <c r="AP3588" i="1"/>
  <c r="AP3585" i="1"/>
  <c r="AP3582" i="1"/>
  <c r="AP3578" i="1"/>
  <c r="AP3573" i="1"/>
  <c r="AP3572" i="1" s="1"/>
  <c r="AP3568" i="1"/>
  <c r="AP3567" i="1" s="1"/>
  <c r="AP3563" i="1"/>
  <c r="AP3562" i="1" s="1"/>
  <c r="AP3560" i="1"/>
  <c r="AP3558" i="1"/>
  <c r="AP3554" i="1"/>
  <c r="AP3552" i="1"/>
  <c r="AP3548" i="1"/>
  <c r="AP3544" i="1"/>
  <c r="AP3533" i="1"/>
  <c r="AP3531" i="1"/>
  <c r="AP3527" i="1"/>
  <c r="AP3525" i="1"/>
  <c r="AP3523" i="1"/>
  <c r="AP3517" i="1"/>
  <c r="AP3516" i="1" s="1"/>
  <c r="AP3515" i="1" s="1"/>
  <c r="AP3513" i="1"/>
  <c r="AP3512" i="1" s="1"/>
  <c r="AP3511" i="1" s="1"/>
  <c r="AP3506" i="1"/>
  <c r="AP3505" i="1" s="1"/>
  <c r="AP3504" i="1" s="1"/>
  <c r="AP3502" i="1"/>
  <c r="AP3500" i="1"/>
  <c r="AP3497" i="1"/>
  <c r="AP3495" i="1"/>
  <c r="AP3492" i="1"/>
  <c r="AP3490" i="1"/>
  <c r="AP3488" i="1"/>
  <c r="AP3486" i="1"/>
  <c r="AP3483" i="1"/>
  <c r="AP3481" i="1"/>
  <c r="AP3479" i="1"/>
  <c r="AP3474" i="1"/>
  <c r="AP3472" i="1"/>
  <c r="AP3469" i="1"/>
  <c r="AP3466" i="1"/>
  <c r="AP3462" i="1"/>
  <c r="AP3456" i="1"/>
  <c r="AP3455" i="1" s="1"/>
  <c r="AP3454" i="1" s="1"/>
  <c r="AP3452" i="1"/>
  <c r="AP3450" i="1"/>
  <c r="AP3444" i="1"/>
  <c r="AP3442" i="1"/>
  <c r="AP3436" i="1"/>
  <c r="AP3430" i="1"/>
  <c r="AP3419" i="1"/>
  <c r="AP3418" i="1" s="1"/>
  <c r="AP3417" i="1" s="1"/>
  <c r="AP3416" i="1" s="1"/>
  <c r="AP3415" i="1" s="1"/>
  <c r="AP3414" i="1" s="1"/>
  <c r="AP3412" i="1"/>
  <c r="AP3410" i="1"/>
  <c r="AP3407" i="1"/>
  <c r="AP3404" i="1"/>
  <c r="AP3401" i="1"/>
  <c r="AP3400" i="1" s="1"/>
  <c r="AP3398" i="1"/>
  <c r="AP3396" i="1"/>
  <c r="AP3394" i="1"/>
  <c r="AP3392" i="1"/>
  <c r="AQ3391" i="1"/>
  <c r="AP3388" i="1"/>
  <c r="AP3386" i="1"/>
  <c r="AP3383" i="1"/>
  <c r="AP3380" i="1"/>
  <c r="AP3376" i="1"/>
  <c r="AP3370" i="1"/>
  <c r="AP3369" i="1" s="1"/>
  <c r="AP3368" i="1" s="1"/>
  <c r="AP3366" i="1"/>
  <c r="AP3364" i="1"/>
  <c r="AP3358" i="1"/>
  <c r="AP3356" i="1"/>
  <c r="AP3350" i="1"/>
  <c r="AP3344" i="1"/>
  <c r="AP3335" i="1"/>
  <c r="AP3334" i="1" s="1"/>
  <c r="AP3333" i="1" s="1"/>
  <c r="AP3332" i="1" s="1"/>
  <c r="AP3331" i="1" s="1"/>
  <c r="AP3330" i="1" s="1"/>
  <c r="AP3329" i="1" s="1"/>
  <c r="AP3323" i="1"/>
  <c r="AP3322" i="1" s="1"/>
  <c r="AP3321" i="1" s="1"/>
  <c r="AP3315" i="1"/>
  <c r="AP3313" i="1"/>
  <c r="AP3307" i="1"/>
  <c r="AP3301" i="1"/>
  <c r="AP3291" i="1"/>
  <c r="AP3289" i="1"/>
  <c r="AP3286" i="1"/>
  <c r="AP3285" i="1" s="1"/>
  <c r="AP3283" i="1"/>
  <c r="AP3282" i="1" s="1"/>
  <c r="AP3280" i="1"/>
  <c r="AP3277" i="1"/>
  <c r="AP3275" i="1"/>
  <c r="AP3273" i="1"/>
  <c r="AP3268" i="1"/>
  <c r="AP3266" i="1"/>
  <c r="AP3263" i="1"/>
  <c r="AP3260" i="1"/>
  <c r="AP3258" i="1"/>
  <c r="AP3253" i="1"/>
  <c r="AP3252" i="1" s="1"/>
  <c r="AP3248" i="1"/>
  <c r="AP3247" i="1" s="1"/>
  <c r="AP3243" i="1"/>
  <c r="AP3242" i="1" s="1"/>
  <c r="AP3240" i="1"/>
  <c r="AP3238" i="1"/>
  <c r="AP3232" i="1"/>
  <c r="AP3230" i="1"/>
  <c r="AP3224" i="1"/>
  <c r="AP3218" i="1"/>
  <c r="AP3207" i="1"/>
  <c r="AP3206" i="1" s="1"/>
  <c r="AP3202" i="1"/>
  <c r="AP3201" i="1" s="1"/>
  <c r="AP3198" i="1"/>
  <c r="AP3197" i="1" s="1"/>
  <c r="AP3196" i="1" s="1"/>
  <c r="AP3194" i="1"/>
  <c r="AP3192" i="1"/>
  <c r="AP3189" i="1"/>
  <c r="AP3186" i="1"/>
  <c r="AP3183" i="1"/>
  <c r="AP3182" i="1" s="1"/>
  <c r="AP3180" i="1"/>
  <c r="AP3177" i="1"/>
  <c r="AP3175" i="1"/>
  <c r="AP3173" i="1"/>
  <c r="AP3168" i="1"/>
  <c r="AP3166" i="1"/>
  <c r="AP3163" i="1"/>
  <c r="AP3160" i="1"/>
  <c r="AP3156" i="1"/>
  <c r="AP3152" i="1"/>
  <c r="AP3151" i="1" s="1"/>
  <c r="AP3148" i="1"/>
  <c r="AP3147" i="1" s="1"/>
  <c r="AP3144" i="1"/>
  <c r="AP3143" i="1" s="1"/>
  <c r="AP3139" i="1"/>
  <c r="AP3138" i="1" s="1"/>
  <c r="AP3135" i="1"/>
  <c r="AP3134" i="1" s="1"/>
  <c r="AP3131" i="1"/>
  <c r="AP3130" i="1" s="1"/>
  <c r="AP3127" i="1"/>
  <c r="AP3126" i="1" s="1"/>
  <c r="AP3124" i="1"/>
  <c r="AP3122" i="1"/>
  <c r="AP3116" i="1"/>
  <c r="AP3114" i="1"/>
  <c r="AP3108" i="1"/>
  <c r="AP3102" i="1"/>
  <c r="AP3093" i="1"/>
  <c r="AP3092" i="1" s="1"/>
  <c r="AP3089" i="1"/>
  <c r="AP3087" i="1"/>
  <c r="AP3084" i="1"/>
  <c r="AP3083" i="1" s="1"/>
  <c r="AP3074" i="1"/>
  <c r="AP3073" i="1" s="1"/>
  <c r="AP3070" i="1"/>
  <c r="AP3068" i="1"/>
  <c r="AP3062" i="1"/>
  <c r="AP3061" i="1" s="1"/>
  <c r="AP3060" i="1" s="1"/>
  <c r="AP3058" i="1"/>
  <c r="AP3057" i="1" s="1"/>
  <c r="AP3056" i="1" s="1"/>
  <c r="AP3051" i="1"/>
  <c r="AP3050" i="1" s="1"/>
  <c r="AP3049" i="1" s="1"/>
  <c r="AP3047" i="1"/>
  <c r="AP3045" i="1"/>
  <c r="AP3042" i="1"/>
  <c r="AP3041" i="1" s="1"/>
  <c r="AP3039" i="1"/>
  <c r="AP3038" i="1" s="1"/>
  <c r="AP3036" i="1"/>
  <c r="AP3033" i="1"/>
  <c r="AP3031" i="1"/>
  <c r="AP3029" i="1"/>
  <c r="AP3024" i="1"/>
  <c r="AP3022" i="1"/>
  <c r="AP3019" i="1"/>
  <c r="AP3016" i="1"/>
  <c r="AP3013" i="1"/>
  <c r="AP3012" i="1" s="1"/>
  <c r="AP3008" i="1"/>
  <c r="AP3007" i="1" s="1"/>
  <c r="AP3004" i="1"/>
  <c r="AP3002" i="1"/>
  <c r="AP2998" i="1"/>
  <c r="AP2997" i="1" s="1"/>
  <c r="AP2993" i="1"/>
  <c r="AP2992" i="1" s="1"/>
  <c r="AP2989" i="1"/>
  <c r="AP2988" i="1" s="1"/>
  <c r="AP2985" i="1"/>
  <c r="AP2984" i="1" s="1"/>
  <c r="AP2981" i="1"/>
  <c r="AP2980" i="1" s="1"/>
  <c r="AP2978" i="1"/>
  <c r="AP2976" i="1"/>
  <c r="AP2970" i="1"/>
  <c r="AP2968" i="1"/>
  <c r="AP2962" i="1"/>
  <c r="AP2956" i="1"/>
  <c r="AP2945" i="1"/>
  <c r="AP2944" i="1" s="1"/>
  <c r="AP2943" i="1" s="1"/>
  <c r="AP2941" i="1"/>
  <c r="AP2939" i="1"/>
  <c r="AP2936" i="1"/>
  <c r="AP2934" i="1"/>
  <c r="AP2931" i="1"/>
  <c r="AP2929" i="1"/>
  <c r="AP2926" i="1"/>
  <c r="AP2924" i="1"/>
  <c r="AP2922" i="1"/>
  <c r="AP2916" i="1"/>
  <c r="AP2914" i="1"/>
  <c r="AP2912" i="1"/>
  <c r="AP2909" i="1"/>
  <c r="AP2906" i="1"/>
  <c r="AP2903" i="1"/>
  <c r="AP2897" i="1"/>
  <c r="AP2896" i="1" s="1"/>
  <c r="AP2895" i="1" s="1"/>
  <c r="AP2893" i="1"/>
  <c r="AP2891" i="1"/>
  <c r="AP2887" i="1"/>
  <c r="AP2885" i="1"/>
  <c r="AP2881" i="1"/>
  <c r="AP2877" i="1"/>
  <c r="AP2867" i="1"/>
  <c r="AP2866" i="1" s="1"/>
  <c r="AP2865" i="1" s="1"/>
  <c r="AP2863" i="1"/>
  <c r="AP2861" i="1"/>
  <c r="AP2858" i="1"/>
  <c r="AP2857" i="1" s="1"/>
  <c r="AP2855" i="1"/>
  <c r="AP2854" i="1" s="1"/>
  <c r="AP2852" i="1"/>
  <c r="AP2850" i="1"/>
  <c r="AP2848" i="1"/>
  <c r="AP2846" i="1"/>
  <c r="AQ2845" i="1"/>
  <c r="AP2843" i="1"/>
  <c r="AP2841" i="1"/>
  <c r="AP2838" i="1"/>
  <c r="AP2835" i="1"/>
  <c r="AP2832" i="1"/>
  <c r="AP2826" i="1"/>
  <c r="AP2825" i="1" s="1"/>
  <c r="AP2824" i="1" s="1"/>
  <c r="AP2822" i="1"/>
  <c r="AP2820" i="1"/>
  <c r="AP2816" i="1"/>
  <c r="AP2814" i="1"/>
  <c r="AP2810" i="1"/>
  <c r="AP2806" i="1"/>
  <c r="AP2796" i="1"/>
  <c r="AP2795" i="1" s="1"/>
  <c r="AP2794" i="1" s="1"/>
  <c r="AP2792" i="1"/>
  <c r="AP2790" i="1"/>
  <c r="AP2787" i="1"/>
  <c r="AP2785" i="1"/>
  <c r="AP2782" i="1"/>
  <c r="AP2781" i="1" s="1"/>
  <c r="AP2779" i="1"/>
  <c r="AP2777" i="1"/>
  <c r="AP2775" i="1"/>
  <c r="AP2773" i="1"/>
  <c r="AP2769" i="1"/>
  <c r="AP2767" i="1"/>
  <c r="AP2764" i="1"/>
  <c r="AP2761" i="1"/>
  <c r="AP2758" i="1"/>
  <c r="AP2752" i="1"/>
  <c r="AP2751" i="1" s="1"/>
  <c r="AP2750" i="1" s="1"/>
  <c r="AP2748" i="1"/>
  <c r="AP2746" i="1"/>
  <c r="AP2742" i="1"/>
  <c r="AP2740" i="1"/>
  <c r="AP2736" i="1"/>
  <c r="AP2732" i="1"/>
  <c r="AP2722" i="1"/>
  <c r="AP2721" i="1" s="1"/>
  <c r="AP2720" i="1" s="1"/>
  <c r="AP2718" i="1"/>
  <c r="AP2716" i="1"/>
  <c r="AP2713" i="1"/>
  <c r="AP2712" i="1" s="1"/>
  <c r="AP2710" i="1"/>
  <c r="AP2709" i="1" s="1"/>
  <c r="AP2707" i="1"/>
  <c r="AP2705" i="1"/>
  <c r="AP2703" i="1"/>
  <c r="AP2701" i="1"/>
  <c r="AQ2700" i="1"/>
  <c r="AP2697" i="1"/>
  <c r="AP2695" i="1"/>
  <c r="AP2692" i="1"/>
  <c r="AP2689" i="1"/>
  <c r="AP2686" i="1"/>
  <c r="AP2680" i="1"/>
  <c r="AP2679" i="1" s="1"/>
  <c r="AP2678" i="1" s="1"/>
  <c r="AP2676" i="1"/>
  <c r="AP2674" i="1"/>
  <c r="AP2672" i="1"/>
  <c r="AP2670" i="1"/>
  <c r="AP2668" i="1"/>
  <c r="AP2666" i="1"/>
  <c r="AP2656" i="1"/>
  <c r="AP2655" i="1" s="1"/>
  <c r="AP2654" i="1" s="1"/>
  <c r="AP2653" i="1" s="1"/>
  <c r="AP2652" i="1" s="1"/>
  <c r="AQ2653" i="1"/>
  <c r="AQ2652" i="1" s="1"/>
  <c r="AQ2571" i="1" s="1"/>
  <c r="AP2650" i="1"/>
  <c r="AP2649" i="1" s="1"/>
  <c r="AP2648" i="1" s="1"/>
  <c r="AP2646" i="1"/>
  <c r="AP2644" i="1"/>
  <c r="AP2641" i="1"/>
  <c r="AP2638" i="1" s="1"/>
  <c r="AP2639" i="1"/>
  <c r="AP2636" i="1"/>
  <c r="AP2635" i="1" s="1"/>
  <c r="AP2633" i="1"/>
  <c r="AP2631" i="1"/>
  <c r="AP2629" i="1"/>
  <c r="AP2627" i="1"/>
  <c r="AP2623" i="1"/>
  <c r="AP2621" i="1"/>
  <c r="AP2618" i="1"/>
  <c r="AP2615" i="1"/>
  <c r="AP2612" i="1"/>
  <c r="AQ2607" i="1"/>
  <c r="AP2607" i="1"/>
  <c r="AP2606" i="1" s="1"/>
  <c r="AP2602" i="1"/>
  <c r="AP2601" i="1" s="1"/>
  <c r="AP2598" i="1"/>
  <c r="AP2597" i="1" s="1"/>
  <c r="AQ2597" i="1"/>
  <c r="AP2595" i="1"/>
  <c r="AP2594" i="1" s="1"/>
  <c r="AQ2594" i="1"/>
  <c r="AP2592" i="1"/>
  <c r="AP2590" i="1"/>
  <c r="AP2586" i="1"/>
  <c r="AP2584" i="1"/>
  <c r="AP2580" i="1"/>
  <c r="AP2576" i="1"/>
  <c r="AP2565" i="1"/>
  <c r="AP2564" i="1" s="1"/>
  <c r="AP2563" i="1" s="1"/>
  <c r="AP2561" i="1"/>
  <c r="AP2559" i="1"/>
  <c r="AP2556" i="1"/>
  <c r="AP2554" i="1"/>
  <c r="AP2552" i="1"/>
  <c r="AP2549" i="1"/>
  <c r="AP2547" i="1"/>
  <c r="AP2545" i="1"/>
  <c r="AP2541" i="1"/>
  <c r="AP2540" i="1" s="1"/>
  <c r="AP2538" i="1"/>
  <c r="AP2536" i="1"/>
  <c r="AP2533" i="1"/>
  <c r="AP2531" i="1"/>
  <c r="AP2528" i="1"/>
  <c r="AP2525" i="1"/>
  <c r="AP2521" i="1"/>
  <c r="AP2515" i="1"/>
  <c r="AP2514" i="1" s="1"/>
  <c r="AP2513" i="1" s="1"/>
  <c r="AP2511" i="1"/>
  <c r="AP2509" i="1"/>
  <c r="AP2507" i="1"/>
  <c r="AP2503" i="1"/>
  <c r="AP2499" i="1"/>
  <c r="AP2489" i="1"/>
  <c r="AP2487" i="1"/>
  <c r="AP2484" i="1"/>
  <c r="AP2482" i="1"/>
  <c r="AP2478" i="1"/>
  <c r="AP2475" i="1"/>
  <c r="AP2473" i="1"/>
  <c r="AP2471" i="1"/>
  <c r="AP2466" i="1"/>
  <c r="AP2465" i="1" s="1"/>
  <c r="AP2463" i="1"/>
  <c r="AP2461" i="1"/>
  <c r="AP2458" i="1"/>
  <c r="AP2456" i="1"/>
  <c r="AP2453" i="1"/>
  <c r="AP2450" i="1"/>
  <c r="AP2445" i="1"/>
  <c r="AP2439" i="1"/>
  <c r="AP2438" i="1" s="1"/>
  <c r="AP2437" i="1" s="1"/>
  <c r="AP2435" i="1"/>
  <c r="AP2433" i="1"/>
  <c r="AP2431" i="1"/>
  <c r="AP2428" i="1"/>
  <c r="AP2425" i="1"/>
  <c r="AP2414" i="1"/>
  <c r="AP2413" i="1" s="1"/>
  <c r="AP2412" i="1" s="1"/>
  <c r="AP2410" i="1"/>
  <c r="AP2408" i="1"/>
  <c r="AP2405" i="1"/>
  <c r="AP2403" i="1"/>
  <c r="AP2400" i="1"/>
  <c r="AP2398" i="1"/>
  <c r="AP2395" i="1"/>
  <c r="AP2394" i="1" s="1"/>
  <c r="AP2392" i="1"/>
  <c r="AP2390" i="1"/>
  <c r="AP2387" i="1"/>
  <c r="AP2384" i="1"/>
  <c r="AP2381" i="1"/>
  <c r="AP2375" i="1"/>
  <c r="AP2374" i="1" s="1"/>
  <c r="AP2373" i="1" s="1"/>
  <c r="AP2371" i="1"/>
  <c r="AP2369" i="1"/>
  <c r="AP2367" i="1"/>
  <c r="AP2363" i="1"/>
  <c r="AP2359" i="1"/>
  <c r="AP2352" i="1"/>
  <c r="AP2351" i="1" s="1"/>
  <c r="AP2350" i="1" s="1"/>
  <c r="AP2349" i="1" s="1"/>
  <c r="AP2342" i="1"/>
  <c r="AP2341" i="1" s="1"/>
  <c r="AP2337" i="1"/>
  <c r="AP2336" i="1" s="1"/>
  <c r="AP2334" i="1"/>
  <c r="AP2333" i="1" s="1"/>
  <c r="AP2324" i="1"/>
  <c r="AP2323" i="1" s="1"/>
  <c r="AP2322" i="1" s="1"/>
  <c r="AP2321" i="1" s="1"/>
  <c r="AP2320" i="1" s="1"/>
  <c r="AP2319" i="1" s="1"/>
  <c r="AP2315" i="1"/>
  <c r="AP2314" i="1" s="1"/>
  <c r="AP2313" i="1" s="1"/>
  <c r="AP2312" i="1" s="1"/>
  <c r="AP2311" i="1" s="1"/>
  <c r="AP2308" i="1"/>
  <c r="AP2307" i="1" s="1"/>
  <c r="AP2306" i="1" s="1"/>
  <c r="AP2305" i="1" s="1"/>
  <c r="AP2304" i="1" s="1"/>
  <c r="AP2301" i="1"/>
  <c r="AP2300" i="1" s="1"/>
  <c r="AP2299" i="1" s="1"/>
  <c r="AP2298" i="1" s="1"/>
  <c r="AP2295" i="1"/>
  <c r="AP2294" i="1" s="1"/>
  <c r="AP2291" i="1"/>
  <c r="AP2290" i="1" s="1"/>
  <c r="AP2287" i="1"/>
  <c r="AP2285" i="1"/>
  <c r="AP2282" i="1"/>
  <c r="AP2281" i="1" s="1"/>
  <c r="AP2279" i="1"/>
  <c r="AP2277" i="1"/>
  <c r="AP2272" i="1"/>
  <c r="AP2269" i="1"/>
  <c r="AP2259" i="1"/>
  <c r="AP2258" i="1" s="1"/>
  <c r="AP2256" i="1"/>
  <c r="AP2255" i="1" s="1"/>
  <c r="AP2249" i="1"/>
  <c r="AP2248" i="1" s="1"/>
  <c r="AP2247" i="1" s="1"/>
  <c r="AP2246" i="1" s="1"/>
  <c r="AP2245" i="1" s="1"/>
  <c r="AP2244" i="1" s="1"/>
  <c r="AP2241" i="1"/>
  <c r="AP2239" i="1" s="1"/>
  <c r="AP2238" i="1" s="1"/>
  <c r="AQ2236" i="1"/>
  <c r="AQ2235" i="1" s="1"/>
  <c r="AQ2229" i="1" s="1"/>
  <c r="AP2236" i="1"/>
  <c r="AP2235" i="1" s="1"/>
  <c r="AP2234" i="1"/>
  <c r="AP2233" i="1" s="1"/>
  <c r="AP2231" i="1"/>
  <c r="AP2222" i="1"/>
  <c r="AP2220" i="1"/>
  <c r="AP2211" i="1"/>
  <c r="AP2210" i="1" s="1"/>
  <c r="AP2209" i="1"/>
  <c r="AP2208" i="1"/>
  <c r="AP2203" i="1"/>
  <c r="AP2202" i="1" s="1"/>
  <c r="AP2199" i="1"/>
  <c r="AP2198" i="1" s="1"/>
  <c r="AP2196" i="1"/>
  <c r="AP2195" i="1" s="1"/>
  <c r="AP2193" i="1"/>
  <c r="AP2192" i="1" s="1"/>
  <c r="AP2186" i="1"/>
  <c r="AP2185" i="1" s="1"/>
  <c r="AP2184" i="1" s="1"/>
  <c r="AP2182" i="1"/>
  <c r="AP2180" i="1"/>
  <c r="AP2177" i="1"/>
  <c r="AP2172" i="1"/>
  <c r="AP2166" i="1"/>
  <c r="AP2164" i="1"/>
  <c r="AP2163" i="1"/>
  <c r="AP2161" i="1" s="1"/>
  <c r="AQ2157" i="1"/>
  <c r="AP2157" i="1"/>
  <c r="AP2153" i="1"/>
  <c r="AP2151" i="1"/>
  <c r="AP2149" i="1"/>
  <c r="AP2147" i="1"/>
  <c r="AP2144" i="1"/>
  <c r="AP2143" i="1" s="1"/>
  <c r="AP2141" i="1"/>
  <c r="AP2139" i="1"/>
  <c r="AP2135" i="1"/>
  <c r="AP2133" i="1"/>
  <c r="AP2131" i="1"/>
  <c r="AP2126" i="1"/>
  <c r="AP2123" i="1"/>
  <c r="AP2120" i="1"/>
  <c r="AP2115" i="1"/>
  <c r="AP2114" i="1" s="1"/>
  <c r="AP2110" i="1"/>
  <c r="AP2109" i="1" s="1"/>
  <c r="AQ2106" i="1"/>
  <c r="AP2106" i="1"/>
  <c r="AQ2102" i="1"/>
  <c r="AP2102" i="1"/>
  <c r="AP2099" i="1"/>
  <c r="AP2097" i="1"/>
  <c r="AP2095" i="1"/>
  <c r="AP2093" i="1"/>
  <c r="AP2089" i="1"/>
  <c r="AP2085" i="1"/>
  <c r="AP2074" i="1"/>
  <c r="AP2073" i="1" s="1"/>
  <c r="AP2070" i="1"/>
  <c r="AP2069" i="1" s="1"/>
  <c r="AP2068" i="1" s="1"/>
  <c r="AP2067" i="1" s="1"/>
  <c r="AP2066" i="1" s="1"/>
  <c r="AP2065" i="1" s="1"/>
  <c r="AP2064" i="1" s="1"/>
  <c r="AP2063" i="1" s="1"/>
  <c r="AP2060" i="1"/>
  <c r="AP2059" i="1" s="1"/>
  <c r="AP2056" i="1"/>
  <c r="AP2055" i="1" s="1"/>
  <c r="AP2046" i="1"/>
  <c r="AP2045" i="1" s="1"/>
  <c r="AP2044" i="1" s="1"/>
  <c r="AP2042" i="1"/>
  <c r="AP2040" i="1"/>
  <c r="AP2038" i="1"/>
  <c r="AP2037" i="1" s="1"/>
  <c r="AP2035" i="1"/>
  <c r="AP2032" i="1"/>
  <c r="AP2029" i="1"/>
  <c r="AP2027" i="1"/>
  <c r="AP2025" i="1"/>
  <c r="AP2022" i="1"/>
  <c r="AP2020" i="1"/>
  <c r="AQ2019" i="1"/>
  <c r="AP2017" i="1"/>
  <c r="AP2015" i="1"/>
  <c r="AP2012" i="1"/>
  <c r="AP2009" i="1"/>
  <c r="AP2007" i="1"/>
  <c r="AP2001" i="1"/>
  <c r="AP2000" i="1" s="1"/>
  <c r="AP1996" i="1"/>
  <c r="AP1995" i="1" s="1"/>
  <c r="AP1992" i="1"/>
  <c r="AP1990" i="1"/>
  <c r="AP1987" i="1"/>
  <c r="AP1985" i="1"/>
  <c r="AP1983" i="1"/>
  <c r="AP1979" i="1"/>
  <c r="AP1975" i="1"/>
  <c r="AP1965" i="1"/>
  <c r="AP1962" i="1"/>
  <c r="AP1957" i="1"/>
  <c r="AP1956" i="1" s="1"/>
  <c r="AP1954" i="1"/>
  <c r="AP1953" i="1" s="1"/>
  <c r="AP1951" i="1"/>
  <c r="AP1945" i="1"/>
  <c r="AP1941" i="1"/>
  <c r="AP1937" i="1"/>
  <c r="AP1936" i="1" s="1"/>
  <c r="AP1934" i="1"/>
  <c r="AP1933" i="1" s="1"/>
  <c r="AP1930" i="1"/>
  <c r="AP1928" i="1"/>
  <c r="AP1923" i="1"/>
  <c r="AP1922" i="1" s="1"/>
  <c r="AP1918" i="1"/>
  <c r="AP1916" i="1"/>
  <c r="AP1910" i="1"/>
  <c r="AP1907" i="1"/>
  <c r="AP1906" i="1" s="1"/>
  <c r="AP1904" i="1"/>
  <c r="AP1902" i="1"/>
  <c r="AP1899" i="1"/>
  <c r="AP1896" i="1"/>
  <c r="AP1894" i="1"/>
  <c r="AP1888" i="1"/>
  <c r="AP1885" i="1"/>
  <c r="AP1884" i="1" s="1"/>
  <c r="AP1882" i="1"/>
  <c r="AP1881" i="1" s="1"/>
  <c r="AP1878" i="1"/>
  <c r="AP1874" i="1"/>
  <c r="AP1868" i="1"/>
  <c r="AP1864" i="1"/>
  <c r="AP1860" i="1"/>
  <c r="AP1858" i="1"/>
  <c r="AP1852" i="1"/>
  <c r="AP1847" i="1"/>
  <c r="AP1846" i="1" s="1"/>
  <c r="AP1843" i="1"/>
  <c r="AP1841" i="1"/>
  <c r="AP1837" i="1"/>
  <c r="AP1835" i="1"/>
  <c r="AP1831" i="1"/>
  <c r="AP1830" i="1" s="1"/>
  <c r="AP1824" i="1"/>
  <c r="AP1823" i="1" s="1"/>
  <c r="AP1821" i="1"/>
  <c r="AP1819" i="1"/>
  <c r="AP1816" i="1"/>
  <c r="AP1814" i="1"/>
  <c r="AP1811" i="1"/>
  <c r="AP1809" i="1"/>
  <c r="AP1807" i="1"/>
  <c r="AP1805" i="1"/>
  <c r="AP1803" i="1"/>
  <c r="AP1800" i="1"/>
  <c r="AP1798" i="1"/>
  <c r="AP1796" i="1"/>
  <c r="AP1794" i="1"/>
  <c r="AP1792" i="1"/>
  <c r="AP1790" i="1"/>
  <c r="AP1783" i="1"/>
  <c r="AP1782" i="1" s="1"/>
  <c r="AP1781" i="1" s="1"/>
  <c r="AP1779" i="1"/>
  <c r="AP1777" i="1"/>
  <c r="AP1773" i="1"/>
  <c r="AP1772" i="1" s="1"/>
  <c r="AP1768" i="1"/>
  <c r="AP1766" i="1"/>
  <c r="AP1762" i="1"/>
  <c r="AP1759" i="1"/>
  <c r="AP1758" i="1" s="1"/>
  <c r="AP1756" i="1"/>
  <c r="AP1754" i="1"/>
  <c r="AP1752" i="1"/>
  <c r="AP1749" i="1"/>
  <c r="AP1746" i="1"/>
  <c r="AP1745" i="1" s="1"/>
  <c r="AP1742" i="1"/>
  <c r="AP1738" i="1"/>
  <c r="AP1734" i="1"/>
  <c r="AP1731" i="1"/>
  <c r="AP1727" i="1"/>
  <c r="AP1724" i="1"/>
  <c r="AP1719" i="1"/>
  <c r="AP1714" i="1"/>
  <c r="AP1712" i="1"/>
  <c r="AP1708" i="1"/>
  <c r="AP1706" i="1"/>
  <c r="AP1702" i="1"/>
  <c r="AP1701" i="1" s="1"/>
  <c r="AP1697" i="1"/>
  <c r="AP1696" i="1" s="1"/>
  <c r="AP1694" i="1"/>
  <c r="AP1692" i="1"/>
  <c r="AP1689" i="1"/>
  <c r="AP1687" i="1"/>
  <c r="AP1684" i="1"/>
  <c r="AP1682" i="1"/>
  <c r="AP1680" i="1"/>
  <c r="AP1678" i="1"/>
  <c r="AP1675" i="1"/>
  <c r="AP1673" i="1"/>
  <c r="AP1671" i="1"/>
  <c r="AP1669" i="1"/>
  <c r="AP1667" i="1"/>
  <c r="AP1665" i="1"/>
  <c r="AP1658" i="1"/>
  <c r="AP1657" i="1" s="1"/>
  <c r="AP1656" i="1" s="1"/>
  <c r="AP1654" i="1"/>
  <c r="AP1652" i="1"/>
  <c r="AP1647" i="1"/>
  <c r="AP1646" i="1" s="1"/>
  <c r="AP1642" i="1"/>
  <c r="AP1640" i="1"/>
  <c r="AP1636" i="1"/>
  <c r="AP1633" i="1"/>
  <c r="AP1632" i="1" s="1"/>
  <c r="AP1630" i="1"/>
  <c r="AP1628" i="1"/>
  <c r="AP1626" i="1"/>
  <c r="AP1623" i="1"/>
  <c r="AP1620" i="1"/>
  <c r="AP1619" i="1" s="1"/>
  <c r="AP1616" i="1"/>
  <c r="AP1612" i="1"/>
  <c r="AP1608" i="1"/>
  <c r="AP1605" i="1"/>
  <c r="AP1601" i="1"/>
  <c r="AP1598" i="1"/>
  <c r="AP1593" i="1"/>
  <c r="AP1588" i="1"/>
  <c r="AP1586" i="1"/>
  <c r="AP1582" i="1"/>
  <c r="AP1580" i="1"/>
  <c r="AP1576" i="1"/>
  <c r="AP1575" i="1" s="1"/>
  <c r="AP1571" i="1"/>
  <c r="AP1570" i="1" s="1"/>
  <c r="AP1568" i="1"/>
  <c r="AP1566" i="1"/>
  <c r="AP1563" i="1"/>
  <c r="AP1561" i="1"/>
  <c r="AP1558" i="1"/>
  <c r="AP1556" i="1"/>
  <c r="AP1554" i="1"/>
  <c r="AP1552" i="1"/>
  <c r="AP1549" i="1"/>
  <c r="AP1547" i="1"/>
  <c r="AP1545" i="1"/>
  <c r="AP1543" i="1"/>
  <c r="AP1541" i="1"/>
  <c r="AP1539" i="1"/>
  <c r="AP1532" i="1"/>
  <c r="AP1531" i="1" s="1"/>
  <c r="AP1530" i="1" s="1"/>
  <c r="AP1528" i="1"/>
  <c r="AP1526" i="1"/>
  <c r="AP1521" i="1"/>
  <c r="AP1520" i="1" s="1"/>
  <c r="AP1516" i="1"/>
  <c r="AP1514" i="1"/>
  <c r="AP1510" i="1"/>
  <c r="AP1507" i="1"/>
  <c r="AP1506" i="1" s="1"/>
  <c r="AP1504" i="1"/>
  <c r="AP1502" i="1"/>
  <c r="AP1500" i="1"/>
  <c r="AP1497" i="1"/>
  <c r="AP1494" i="1"/>
  <c r="AP1493" i="1" s="1"/>
  <c r="AP1491" i="1"/>
  <c r="AP1487" i="1"/>
  <c r="AP1483" i="1"/>
  <c r="AP1480" i="1"/>
  <c r="AP1476" i="1"/>
  <c r="AP1473" i="1"/>
  <c r="AP1468" i="1"/>
  <c r="AP1463" i="1"/>
  <c r="AP1461" i="1"/>
  <c r="AP1457" i="1"/>
  <c r="AP1455" i="1"/>
  <c r="AP1451" i="1"/>
  <c r="AP1450" i="1" s="1"/>
  <c r="AP1446" i="1"/>
  <c r="AP1445" i="1" s="1"/>
  <c r="AP1443" i="1"/>
  <c r="AP1441" i="1"/>
  <c r="AP1439" i="1"/>
  <c r="AP1436" i="1"/>
  <c r="AP1434" i="1"/>
  <c r="AP1431" i="1"/>
  <c r="AP1429" i="1"/>
  <c r="AP1427" i="1"/>
  <c r="AP1425" i="1"/>
  <c r="AP1422" i="1"/>
  <c r="AP1420" i="1"/>
  <c r="AP1418" i="1"/>
  <c r="AP1416" i="1"/>
  <c r="AP1414" i="1"/>
  <c r="AP1412" i="1"/>
  <c r="AP1405" i="1"/>
  <c r="AP1404" i="1" s="1"/>
  <c r="AP1403" i="1" s="1"/>
  <c r="AP1401" i="1"/>
  <c r="AP1399" i="1"/>
  <c r="AP1394" i="1"/>
  <c r="AP1393" i="1" s="1"/>
  <c r="AP1389" i="1"/>
  <c r="AP1387" i="1"/>
  <c r="AP1383" i="1"/>
  <c r="AP1380" i="1"/>
  <c r="AP1379" i="1" s="1"/>
  <c r="AP1377" i="1"/>
  <c r="AP1375" i="1"/>
  <c r="AP1373" i="1"/>
  <c r="AP1371" i="1"/>
  <c r="AP1368" i="1"/>
  <c r="AP1365" i="1"/>
  <c r="AP1364" i="1" s="1"/>
  <c r="AP1361" i="1"/>
  <c r="AP1357" i="1"/>
  <c r="AP1353" i="1"/>
  <c r="AP1350" i="1"/>
  <c r="AP1346" i="1"/>
  <c r="AP1343" i="1"/>
  <c r="AP1338" i="1"/>
  <c r="AP1333" i="1"/>
  <c r="AP1331" i="1"/>
  <c r="AP1329" i="1"/>
  <c r="AP1325" i="1"/>
  <c r="AP1323" i="1"/>
  <c r="AP1319" i="1"/>
  <c r="AP1318" i="1" s="1"/>
  <c r="AP1314" i="1"/>
  <c r="AP1313" i="1" s="1"/>
  <c r="AP1311" i="1"/>
  <c r="AP1309" i="1"/>
  <c r="AP1306" i="1"/>
  <c r="AP1304" i="1"/>
  <c r="AP1301" i="1"/>
  <c r="AP1299" i="1"/>
  <c r="AP1297" i="1"/>
  <c r="AP1295" i="1"/>
  <c r="AP1292" i="1"/>
  <c r="AP1290" i="1"/>
  <c r="AP1288" i="1"/>
  <c r="AP1286" i="1"/>
  <c r="AP1284" i="1"/>
  <c r="AP1282" i="1"/>
  <c r="AP1275" i="1"/>
  <c r="AP1274" i="1" s="1"/>
  <c r="AP1272" i="1"/>
  <c r="AP1271" i="1" s="1"/>
  <c r="AP1264" i="1"/>
  <c r="AP1262" i="1"/>
  <c r="AP1259" i="1"/>
  <c r="AP1258" i="1" s="1"/>
  <c r="AP1255" i="1"/>
  <c r="AP1251" i="1"/>
  <c r="AP1248" i="1"/>
  <c r="AP1245" i="1"/>
  <c r="AP1243" i="1"/>
  <c r="AP1241" i="1"/>
  <c r="AP1238" i="1"/>
  <c r="AP1236" i="1"/>
  <c r="AP1233" i="1"/>
  <c r="AP1231" i="1"/>
  <c r="AP1228" i="1"/>
  <c r="AP1225" i="1"/>
  <c r="AP1223" i="1"/>
  <c r="AQ1219" i="1"/>
  <c r="AP1219" i="1"/>
  <c r="AP1218" i="1" s="1"/>
  <c r="AP1214" i="1"/>
  <c r="AP1213" i="1" s="1"/>
  <c r="AQ1212" i="1"/>
  <c r="AP1210" i="1"/>
  <c r="AP1208" i="1"/>
  <c r="AP1206" i="1"/>
  <c r="AP1202" i="1"/>
  <c r="AP1198" i="1"/>
  <c r="AP1188" i="1"/>
  <c r="AP1185" i="1"/>
  <c r="AP1181" i="1"/>
  <c r="AP1179" i="1"/>
  <c r="AP1175" i="1"/>
  <c r="AP1172" i="1"/>
  <c r="AP1171" i="1" s="1"/>
  <c r="AP1169" i="1"/>
  <c r="AP1167" i="1"/>
  <c r="AP1165" i="1"/>
  <c r="AP1162" i="1"/>
  <c r="AP1159" i="1"/>
  <c r="AP1158" i="1" s="1"/>
  <c r="AP1155" i="1"/>
  <c r="AP1151" i="1"/>
  <c r="AP1147" i="1"/>
  <c r="AP1144" i="1"/>
  <c r="AP1140" i="1"/>
  <c r="AP1137" i="1"/>
  <c r="AP1133" i="1"/>
  <c r="AP1129" i="1"/>
  <c r="AP1127" i="1"/>
  <c r="AP1122" i="1"/>
  <c r="AP1121" i="1" s="1"/>
  <c r="AP1119" i="1"/>
  <c r="AP1117" i="1"/>
  <c r="AP1115" i="1"/>
  <c r="AP1113" i="1"/>
  <c r="AP1105" i="1"/>
  <c r="AP1104" i="1" s="1"/>
  <c r="AP1103" i="1" s="1"/>
  <c r="AP1101" i="1"/>
  <c r="AP1099" i="1"/>
  <c r="AP1095" i="1"/>
  <c r="AP1094" i="1" s="1"/>
  <c r="AP1091" i="1"/>
  <c r="AP1089" i="1"/>
  <c r="AP1085" i="1"/>
  <c r="AP1082" i="1"/>
  <c r="AP1081" i="1" s="1"/>
  <c r="AP1079" i="1"/>
  <c r="AP1077" i="1"/>
  <c r="AP1075" i="1"/>
  <c r="AP1072" i="1"/>
  <c r="AP1069" i="1"/>
  <c r="AP1068" i="1" s="1"/>
  <c r="AP1065" i="1"/>
  <c r="AP1061" i="1"/>
  <c r="AP1057" i="1"/>
  <c r="AP1054" i="1"/>
  <c r="AP1050" i="1"/>
  <c r="AP1047" i="1"/>
  <c r="AP1043" i="1"/>
  <c r="AP1039" i="1"/>
  <c r="AP1037" i="1"/>
  <c r="AP1032" i="1"/>
  <c r="AP1031" i="1" s="1"/>
  <c r="AP1029" i="1"/>
  <c r="AP1027" i="1"/>
  <c r="AP1025" i="1"/>
  <c r="AP1023" i="1"/>
  <c r="AP1011" i="1"/>
  <c r="AP1010" i="1" s="1"/>
  <c r="AP1009" i="1" s="1"/>
  <c r="AP1008" i="1" s="1"/>
  <c r="AP1007" i="1" s="1"/>
  <c r="AP1006" i="1" s="1"/>
  <c r="AP1005" i="1" s="1"/>
  <c r="AP1004" i="1" s="1"/>
  <c r="AP1001" i="1"/>
  <c r="AP1000" i="1" s="1"/>
  <c r="AP996" i="1"/>
  <c r="AP995" i="1" s="1"/>
  <c r="AP992" i="1"/>
  <c r="AP991" i="1" s="1"/>
  <c r="AP990" i="1" s="1"/>
  <c r="AP988" i="1"/>
  <c r="AP986" i="1"/>
  <c r="AP983" i="1"/>
  <c r="AP982" i="1" s="1"/>
  <c r="AP979" i="1"/>
  <c r="AP977" i="1"/>
  <c r="AP975" i="1"/>
  <c r="AP973" i="1"/>
  <c r="AP971" i="1"/>
  <c r="AP968" i="1"/>
  <c r="AP966" i="1"/>
  <c r="AP964" i="1"/>
  <c r="AP961" i="1"/>
  <c r="AP959" i="1"/>
  <c r="AP956" i="1"/>
  <c r="AP953" i="1"/>
  <c r="AP949" i="1"/>
  <c r="AP943" i="1"/>
  <c r="AP942" i="1" s="1"/>
  <c r="AP941" i="1" s="1"/>
  <c r="AP939" i="1"/>
  <c r="AP935" i="1"/>
  <c r="AP933" i="1"/>
  <c r="AP929" i="1"/>
  <c r="AP925" i="1"/>
  <c r="AP915" i="1"/>
  <c r="AP914" i="1" s="1"/>
  <c r="AP912" i="1"/>
  <c r="AP910" i="1"/>
  <c r="AP906" i="1"/>
  <c r="AP905" i="1" s="1"/>
  <c r="AP902" i="1"/>
  <c r="AP900" i="1"/>
  <c r="AP897" i="1"/>
  <c r="AP896" i="1" s="1"/>
  <c r="AP894" i="1"/>
  <c r="AP892" i="1"/>
  <c r="AP890" i="1"/>
  <c r="AP887" i="1"/>
  <c r="AP885" i="1"/>
  <c r="AP882" i="1"/>
  <c r="AP880" i="1"/>
  <c r="AP877" i="1"/>
  <c r="AP874" i="1"/>
  <c r="AP872" i="1"/>
  <c r="AP866" i="1"/>
  <c r="AP865" i="1" s="1"/>
  <c r="AP864" i="1" s="1"/>
  <c r="AP862" i="1"/>
  <c r="AP860" i="1"/>
  <c r="AP856" i="1"/>
  <c r="AP854" i="1"/>
  <c r="AP850" i="1"/>
  <c r="AP846" i="1"/>
  <c r="AP836" i="1"/>
  <c r="AP831" i="1"/>
  <c r="AP827" i="1"/>
  <c r="AP826" i="1" s="1"/>
  <c r="AP824" i="1"/>
  <c r="AP823" i="1" s="1"/>
  <c r="AP816" i="1"/>
  <c r="AP815" i="1" s="1"/>
  <c r="AP814" i="1" s="1"/>
  <c r="AP813" i="1" s="1"/>
  <c r="AP812" i="1" s="1"/>
  <c r="AP809" i="1"/>
  <c r="AP808" i="1" s="1"/>
  <c r="AP807" i="1" s="1"/>
  <c r="AP806" i="1" s="1"/>
  <c r="AP805" i="1" s="1"/>
  <c r="AP803" i="1"/>
  <c r="AP797" i="1"/>
  <c r="AP794" i="1"/>
  <c r="AP793" i="1" s="1"/>
  <c r="AP791" i="1"/>
  <c r="AP790" i="1" s="1"/>
  <c r="AP788" i="1"/>
  <c r="AP786" i="1"/>
  <c r="AP783" i="1"/>
  <c r="AQ776" i="1"/>
  <c r="AP776" i="1"/>
  <c r="AQ773" i="1"/>
  <c r="AP773" i="1"/>
  <c r="AP768" i="1"/>
  <c r="AP765" i="1"/>
  <c r="AP755" i="1"/>
  <c r="AP754" i="1" s="1"/>
  <c r="AP752" i="1"/>
  <c r="AP751" i="1" s="1"/>
  <c r="AP750" i="1" s="1"/>
  <c r="AP749" i="1" s="1"/>
  <c r="AP748" i="1" s="1"/>
  <c r="AP747" i="1" s="1"/>
  <c r="AP746" i="1" s="1"/>
  <c r="AP743" i="1"/>
  <c r="AP742" i="1" s="1"/>
  <c r="AP741" i="1" s="1"/>
  <c r="AP738" i="1"/>
  <c r="AP737" i="1" s="1"/>
  <c r="AP735" i="1"/>
  <c r="AP730" i="1"/>
  <c r="AP721" i="1"/>
  <c r="AP720" i="1" s="1"/>
  <c r="AP719" i="1" s="1"/>
  <c r="AP717" i="1"/>
  <c r="AP715" i="1"/>
  <c r="AP712" i="1"/>
  <c r="AP710" i="1"/>
  <c r="AP707" i="1"/>
  <c r="AP706" i="1" s="1"/>
  <c r="AP704" i="1"/>
  <c r="AP702" i="1"/>
  <c r="AP699" i="1"/>
  <c r="AP697" i="1"/>
  <c r="AP693" i="1"/>
  <c r="AP690" i="1"/>
  <c r="AP687" i="1"/>
  <c r="AP681" i="1"/>
  <c r="AP680" i="1" s="1"/>
  <c r="AP679" i="1" s="1"/>
  <c r="AP677" i="1"/>
  <c r="AP674" i="1"/>
  <c r="AP672" i="1"/>
  <c r="AP669" i="1"/>
  <c r="AP666" i="1"/>
  <c r="AP657" i="1"/>
  <c r="AP656" i="1" s="1"/>
  <c r="AP654" i="1"/>
  <c r="AP653" i="1" s="1"/>
  <c r="AP650" i="1"/>
  <c r="AP648" i="1"/>
  <c r="AP645" i="1"/>
  <c r="AP643" i="1"/>
  <c r="AP639" i="1"/>
  <c r="AP635" i="1"/>
  <c r="AP633" i="1"/>
  <c r="AP631" i="1"/>
  <c r="AP628" i="1"/>
  <c r="AP624" i="1"/>
  <c r="AP623" i="1" s="1"/>
  <c r="AP621" i="1"/>
  <c r="AP618" i="1"/>
  <c r="AP610" i="1"/>
  <c r="AP609" i="1" s="1"/>
  <c r="AP608" i="1" s="1"/>
  <c r="AP606" i="1"/>
  <c r="AP603" i="1"/>
  <c r="AP601" i="1"/>
  <c r="AP598" i="1"/>
  <c r="AP595" i="1"/>
  <c r="AP583" i="1"/>
  <c r="AP582" i="1" s="1"/>
  <c r="AP581" i="1" s="1"/>
  <c r="AP580" i="1" s="1"/>
  <c r="AP578" i="1" s="1"/>
  <c r="AP577" i="1" s="1"/>
  <c r="AP576" i="1" s="1"/>
  <c r="AP572" i="1"/>
  <c r="AP571" i="1" s="1"/>
  <c r="AP570" i="1" s="1"/>
  <c r="AP569" i="1" s="1"/>
  <c r="AP562" i="1"/>
  <c r="AP561" i="1" s="1"/>
  <c r="AP560" i="1" s="1"/>
  <c r="AP559" i="1" s="1"/>
  <c r="AP553" i="1"/>
  <c r="AP552" i="1" s="1"/>
  <c r="AP551" i="1" s="1"/>
  <c r="AP549" i="1"/>
  <c r="AP547" i="1"/>
  <c r="AP544" i="1"/>
  <c r="AP542" i="1"/>
  <c r="AP539" i="1"/>
  <c r="AP536" i="1"/>
  <c r="AP533" i="1"/>
  <c r="AP530" i="1"/>
  <c r="AP528" i="1"/>
  <c r="AP524" i="1"/>
  <c r="AP522" i="1"/>
  <c r="AP520" i="1"/>
  <c r="AP517" i="1"/>
  <c r="AP514" i="1"/>
  <c r="AP511" i="1"/>
  <c r="AP505" i="1"/>
  <c r="AP504" i="1" s="1"/>
  <c r="AP503" i="1" s="1"/>
  <c r="AP501" i="1"/>
  <c r="AP499" i="1"/>
  <c r="AP496" i="1"/>
  <c r="AP494" i="1"/>
  <c r="AP491" i="1"/>
  <c r="AP488" i="1"/>
  <c r="AP479" i="1"/>
  <c r="AP478" i="1" s="1"/>
  <c r="AP477" i="1" s="1"/>
  <c r="AP476" i="1" s="1"/>
  <c r="AP475" i="1" s="1"/>
  <c r="AP472" i="1"/>
  <c r="AP471" i="1" s="1"/>
  <c r="AP470" i="1" s="1"/>
  <c r="AP468" i="1"/>
  <c r="AP466" i="1"/>
  <c r="AP463" i="1"/>
  <c r="AP461" i="1"/>
  <c r="AP459" i="1"/>
  <c r="AP456" i="1"/>
  <c r="AP453" i="1"/>
  <c r="AP451" i="1"/>
  <c r="AP449" i="1"/>
  <c r="AP443" i="1"/>
  <c r="AP441" i="1"/>
  <c r="AP439" i="1"/>
  <c r="AP436" i="1"/>
  <c r="AP434" i="1"/>
  <c r="AP430" i="1"/>
  <c r="AP428" i="1"/>
  <c r="AP422" i="1"/>
  <c r="AP421" i="1" s="1"/>
  <c r="AP420" i="1" s="1"/>
  <c r="AP418" i="1"/>
  <c r="AP416" i="1"/>
  <c r="AP411" i="1"/>
  <c r="AP409" i="1"/>
  <c r="AP407" i="1"/>
  <c r="AP402" i="1"/>
  <c r="AP391" i="1"/>
  <c r="AP389" i="1"/>
  <c r="AP386" i="1"/>
  <c r="AP384" i="1"/>
  <c r="AP381" i="1"/>
  <c r="AP377" i="1" s="1"/>
  <c r="AP378" i="1"/>
  <c r="AP375" i="1"/>
  <c r="AP373" i="1"/>
  <c r="AP369" i="1"/>
  <c r="AP366" i="1"/>
  <c r="AP361" i="1"/>
  <c r="AP360" i="1" s="1"/>
  <c r="AP359" i="1" s="1"/>
  <c r="AP357" i="1"/>
  <c r="AP355" i="1"/>
  <c r="AP350" i="1"/>
  <c r="AP348" i="1"/>
  <c r="AP346" i="1"/>
  <c r="AP341" i="1"/>
  <c r="AP334" i="1"/>
  <c r="AP333" i="1" s="1"/>
  <c r="AP332" i="1" s="1"/>
  <c r="AP330" i="1"/>
  <c r="AP329" i="1" s="1"/>
  <c r="AP327" i="1"/>
  <c r="AP325" i="1"/>
  <c r="AP322" i="1"/>
  <c r="AP321" i="1" s="1"/>
  <c r="AP319" i="1"/>
  <c r="AP317" i="1"/>
  <c r="AP314" i="1"/>
  <c r="AP313" i="1" s="1"/>
  <c r="AP310" i="1"/>
  <c r="AP308" i="1"/>
  <c r="AP304" i="1"/>
  <c r="AP303" i="1" s="1"/>
  <c r="AP301" i="1"/>
  <c r="AP299" i="1"/>
  <c r="AP291" i="1"/>
  <c r="AP290" i="1" s="1"/>
  <c r="AP289" i="1" s="1"/>
  <c r="AP286" i="1"/>
  <c r="AP285" i="1" s="1"/>
  <c r="AP283" i="1"/>
  <c r="AP282" i="1" s="1"/>
  <c r="AP280" i="1"/>
  <c r="AP279" i="1" s="1"/>
  <c r="AP277" i="1"/>
  <c r="AP275" i="1"/>
  <c r="AP274" i="1" s="1"/>
  <c r="AP273" i="1" s="1"/>
  <c r="AP272" i="1" s="1"/>
  <c r="AP270" i="1"/>
  <c r="AP267" i="1"/>
  <c r="AP260" i="1"/>
  <c r="AP259" i="1" s="1"/>
  <c r="AP256" i="1"/>
  <c r="AP255" i="1" s="1"/>
  <c r="AP254" i="1" s="1"/>
  <c r="AP252" i="1"/>
  <c r="AP250" i="1"/>
  <c r="AP247" i="1"/>
  <c r="AP245" i="1"/>
  <c r="AP243" i="1"/>
  <c r="AP241" i="1"/>
  <c r="AP239" i="1"/>
  <c r="AP235" i="1"/>
  <c r="AP232" i="1"/>
  <c r="AP230" i="1"/>
  <c r="AP229" i="1" s="1"/>
  <c r="AP227" i="1"/>
  <c r="AP223" i="1"/>
  <c r="AP220" i="1"/>
  <c r="AP216" i="1"/>
  <c r="AP215" i="1" s="1"/>
  <c r="AP214" i="1" s="1"/>
  <c r="AP209" i="1"/>
  <c r="AP208" i="1" s="1"/>
  <c r="AP207" i="1" s="1"/>
  <c r="AP205" i="1"/>
  <c r="AP202" i="1"/>
  <c r="AP199" i="1"/>
  <c r="AP198" i="1" s="1"/>
  <c r="AP196" i="1"/>
  <c r="AP195" i="1" s="1"/>
  <c r="AP193" i="1"/>
  <c r="AP192" i="1" s="1"/>
  <c r="AP190" i="1"/>
  <c r="AP188" i="1"/>
  <c r="AP185" i="1"/>
  <c r="AP175" i="1"/>
  <c r="AP174" i="1" s="1"/>
  <c r="AP173" i="1" s="1"/>
  <c r="AP171" i="1"/>
  <c r="AP169" i="1"/>
  <c r="AP166" i="1"/>
  <c r="AP164" i="1"/>
  <c r="AP162" i="1"/>
  <c r="AP160" i="1"/>
  <c r="AP156" i="1"/>
  <c r="AP153" i="1"/>
  <c r="AP151" i="1"/>
  <c r="AP148" i="1"/>
  <c r="AP144" i="1"/>
  <c r="AP142" i="1"/>
  <c r="AP139" i="1"/>
  <c r="AP135" i="1"/>
  <c r="AP134" i="1" s="1"/>
  <c r="AP133" i="1" s="1"/>
  <c r="AP126" i="1"/>
  <c r="AP123" i="1"/>
  <c r="AP119" i="1"/>
  <c r="AP117" i="1"/>
  <c r="AP114" i="1"/>
  <c r="AP107" i="1"/>
  <c r="AP106" i="1" s="1"/>
  <c r="AP104" i="1"/>
  <c r="AP103" i="1" s="1"/>
  <c r="AP100" i="1"/>
  <c r="AP98" i="1"/>
  <c r="AP95" i="1"/>
  <c r="AP93" i="1"/>
  <c r="AP89" i="1"/>
  <c r="AP86" i="1"/>
  <c r="AP84" i="1"/>
  <c r="AP80" i="1"/>
  <c r="AP78" i="1"/>
  <c r="AP76" i="1"/>
  <c r="AP72" i="1"/>
  <c r="AP70" i="1"/>
  <c r="AP68" i="1"/>
  <c r="AP66" i="1"/>
  <c r="AP61" i="1"/>
  <c r="AP60" i="1" s="1"/>
  <c r="AP58" i="1"/>
  <c r="AP56" i="1"/>
  <c r="AP51" i="1"/>
  <c r="AP50" i="1" s="1"/>
  <c r="AP47" i="1"/>
  <c r="AP46" i="1" s="1"/>
  <c r="AP43" i="1"/>
  <c r="AP42" i="1" s="1"/>
  <c r="AP40" i="1"/>
  <c r="AP38" i="1"/>
  <c r="AP37" i="1" s="1"/>
  <c r="AQ36" i="1"/>
  <c r="AQ35" i="1" s="1"/>
  <c r="AQ32" i="1" s="1"/>
  <c r="AP35" i="1"/>
  <c r="AP33" i="1"/>
  <c r="AP30" i="1"/>
  <c r="AP26" i="1"/>
  <c r="AP24" i="1"/>
  <c r="AP20" i="1"/>
  <c r="AP16" i="1"/>
  <c r="AL16" i="1"/>
  <c r="AN16" i="1"/>
  <c r="AL20" i="1"/>
  <c r="AN20" i="1"/>
  <c r="AL24" i="1"/>
  <c r="AN24" i="1"/>
  <c r="AL26" i="1"/>
  <c r="AN26" i="1"/>
  <c r="AL30" i="1"/>
  <c r="AN30" i="1"/>
  <c r="AL33" i="1"/>
  <c r="AN33" i="1"/>
  <c r="AL35" i="1"/>
  <c r="AN35" i="1"/>
  <c r="AO36" i="1"/>
  <c r="AO35" i="1" s="1"/>
  <c r="AO32" i="1" s="1"/>
  <c r="AL38" i="1"/>
  <c r="AL37" i="1" s="1"/>
  <c r="AN38" i="1"/>
  <c r="AN37" i="1" s="1"/>
  <c r="AL40" i="1"/>
  <c r="AN40" i="1"/>
  <c r="AL43" i="1"/>
  <c r="AL42" i="1" s="1"/>
  <c r="AN43" i="1"/>
  <c r="AN42" i="1" s="1"/>
  <c r="AL47" i="1"/>
  <c r="AL46" i="1" s="1"/>
  <c r="AN47" i="1"/>
  <c r="AN46" i="1" s="1"/>
  <c r="AL51" i="1"/>
  <c r="AL50" i="1" s="1"/>
  <c r="AN51" i="1"/>
  <c r="AN50" i="1" s="1"/>
  <c r="AL56" i="1"/>
  <c r="AN56" i="1"/>
  <c r="AL58" i="1"/>
  <c r="AN58" i="1"/>
  <c r="AL60" i="1"/>
  <c r="AN61" i="1"/>
  <c r="AN60" i="1" s="1"/>
  <c r="AL66" i="1"/>
  <c r="AN66" i="1"/>
  <c r="AL68" i="1"/>
  <c r="AN68" i="1"/>
  <c r="AL70" i="1"/>
  <c r="AN70" i="1"/>
  <c r="AL72" i="1"/>
  <c r="AN72" i="1"/>
  <c r="AL76" i="1"/>
  <c r="AN76" i="1"/>
  <c r="AL78" i="1"/>
  <c r="AN78" i="1"/>
  <c r="AL80" i="1"/>
  <c r="AN80" i="1"/>
  <c r="AL84" i="1"/>
  <c r="AN84" i="1"/>
  <c r="AL86" i="1"/>
  <c r="AN86" i="1"/>
  <c r="AL89" i="1"/>
  <c r="AN89" i="1"/>
  <c r="AL93" i="1"/>
  <c r="AN93" i="1"/>
  <c r="AL95" i="1"/>
  <c r="AN95" i="1"/>
  <c r="AL98" i="1"/>
  <c r="AN98" i="1"/>
  <c r="AL100" i="1"/>
  <c r="AN100" i="1"/>
  <c r="AL104" i="1"/>
  <c r="AL103" i="1" s="1"/>
  <c r="AN104" i="1"/>
  <c r="AN103" i="1" s="1"/>
  <c r="AL107" i="1"/>
  <c r="AL106" i="1" s="1"/>
  <c r="AN107" i="1"/>
  <c r="AN106" i="1" s="1"/>
  <c r="AL114" i="1"/>
  <c r="AN114" i="1"/>
  <c r="AL117" i="1"/>
  <c r="AN117" i="1"/>
  <c r="AL119" i="1"/>
  <c r="AN119" i="1"/>
  <c r="AL123" i="1"/>
  <c r="AN123" i="1"/>
  <c r="AL126" i="1"/>
  <c r="AN126" i="1"/>
  <c r="AL135" i="1"/>
  <c r="AL134" i="1" s="1"/>
  <c r="AL133" i="1" s="1"/>
  <c r="AN135" i="1"/>
  <c r="AN134" i="1" s="1"/>
  <c r="AN133" i="1" s="1"/>
  <c r="AL139" i="1"/>
  <c r="AN139" i="1"/>
  <c r="AL142" i="1"/>
  <c r="AN142" i="1"/>
  <c r="AL144" i="1"/>
  <c r="AN144" i="1"/>
  <c r="AL148" i="1"/>
  <c r="AN148" i="1"/>
  <c r="AL151" i="1"/>
  <c r="AN151" i="1"/>
  <c r="AL153" i="1"/>
  <c r="AN153" i="1"/>
  <c r="AL156" i="1"/>
  <c r="AN156" i="1"/>
  <c r="AL160" i="1"/>
  <c r="AN160" i="1"/>
  <c r="AL162" i="1"/>
  <c r="AN162" i="1"/>
  <c r="AL164" i="1"/>
  <c r="AN164" i="1"/>
  <c r="AL166" i="1"/>
  <c r="AN166" i="1"/>
  <c r="AL169" i="1"/>
  <c r="AN169" i="1"/>
  <c r="AL171" i="1"/>
  <c r="AN171" i="1"/>
  <c r="AL175" i="1"/>
  <c r="AL174" i="1" s="1"/>
  <c r="AL173" i="1" s="1"/>
  <c r="AN175" i="1"/>
  <c r="AN174" i="1" s="1"/>
  <c r="AN173" i="1" s="1"/>
  <c r="AL185" i="1"/>
  <c r="AN185" i="1"/>
  <c r="AL188" i="1"/>
  <c r="AN188" i="1"/>
  <c r="AL190" i="1"/>
  <c r="AN190" i="1"/>
  <c r="AL193" i="1"/>
  <c r="AL192" i="1" s="1"/>
  <c r="AN193" i="1"/>
  <c r="AN192" i="1" s="1"/>
  <c r="AL196" i="1"/>
  <c r="AL195" i="1" s="1"/>
  <c r="AN196" i="1"/>
  <c r="AN195" i="1" s="1"/>
  <c r="AL199" i="1"/>
  <c r="AL198" i="1" s="1"/>
  <c r="AN199" i="1"/>
  <c r="AN198" i="1" s="1"/>
  <c r="AL202" i="1"/>
  <c r="AN202" i="1"/>
  <c r="AL205" i="1"/>
  <c r="AN205" i="1"/>
  <c r="AL209" i="1"/>
  <c r="AL208" i="1" s="1"/>
  <c r="AL207" i="1" s="1"/>
  <c r="AN209" i="1"/>
  <c r="AN208" i="1" s="1"/>
  <c r="AN207" i="1" s="1"/>
  <c r="AL216" i="1"/>
  <c r="AL215" i="1" s="1"/>
  <c r="AL214" i="1" s="1"/>
  <c r="AN216" i="1"/>
  <c r="AN215" i="1" s="1"/>
  <c r="AN214" i="1" s="1"/>
  <c r="AL220" i="1"/>
  <c r="AN220" i="1"/>
  <c r="AL223" i="1"/>
  <c r="AN223" i="1"/>
  <c r="AL227" i="1"/>
  <c r="AN227" i="1"/>
  <c r="AL230" i="1"/>
  <c r="AL229" i="1" s="1"/>
  <c r="AN230" i="1"/>
  <c r="AN229" i="1" s="1"/>
  <c r="AL232" i="1"/>
  <c r="AN232" i="1"/>
  <c r="AL235" i="1"/>
  <c r="AN235" i="1"/>
  <c r="AL239" i="1"/>
  <c r="AN239" i="1"/>
  <c r="AL241" i="1"/>
  <c r="AN241" i="1"/>
  <c r="AL243" i="1"/>
  <c r="AN243" i="1"/>
  <c r="AL245" i="1"/>
  <c r="AN245" i="1"/>
  <c r="AL247" i="1"/>
  <c r="AN247" i="1"/>
  <c r="AL250" i="1"/>
  <c r="AN250" i="1"/>
  <c r="AL252" i="1"/>
  <c r="AN252" i="1"/>
  <c r="AL256" i="1"/>
  <c r="AL255" i="1" s="1"/>
  <c r="AL254" i="1" s="1"/>
  <c r="AN256" i="1"/>
  <c r="AN255" i="1" s="1"/>
  <c r="AN254" i="1" s="1"/>
  <c r="AL260" i="1"/>
  <c r="AL259" i="1" s="1"/>
  <c r="AN260" i="1"/>
  <c r="AN259" i="1" s="1"/>
  <c r="AL267" i="1"/>
  <c r="AN267" i="1"/>
  <c r="AL270" i="1"/>
  <c r="AN270" i="1"/>
  <c r="AL275" i="1"/>
  <c r="AL274" i="1" s="1"/>
  <c r="AL273" i="1" s="1"/>
  <c r="AL272" i="1" s="1"/>
  <c r="AN275" i="1"/>
  <c r="AN274" i="1" s="1"/>
  <c r="AN273" i="1" s="1"/>
  <c r="AN272" i="1" s="1"/>
  <c r="AL277" i="1"/>
  <c r="AN277" i="1"/>
  <c r="AL280" i="1"/>
  <c r="AL279" i="1" s="1"/>
  <c r="AN280" i="1"/>
  <c r="AN279" i="1" s="1"/>
  <c r="AL283" i="1"/>
  <c r="AL282" i="1" s="1"/>
  <c r="AN283" i="1"/>
  <c r="AN282" i="1" s="1"/>
  <c r="AL286" i="1"/>
  <c r="AL285" i="1" s="1"/>
  <c r="AN286" i="1"/>
  <c r="AN285" i="1" s="1"/>
  <c r="AL291" i="1"/>
  <c r="AL290" i="1" s="1"/>
  <c r="AL289" i="1" s="1"/>
  <c r="AN291" i="1"/>
  <c r="AN290" i="1" s="1"/>
  <c r="AN289" i="1" s="1"/>
  <c r="AL299" i="1"/>
  <c r="AN299" i="1"/>
  <c r="AL301" i="1"/>
  <c r="AN301" i="1"/>
  <c r="AL304" i="1"/>
  <c r="AL303" i="1" s="1"/>
  <c r="AN304" i="1"/>
  <c r="AN303" i="1" s="1"/>
  <c r="AL308" i="1"/>
  <c r="AN308" i="1"/>
  <c r="AL310" i="1"/>
  <c r="AN310" i="1"/>
  <c r="AL314" i="1"/>
  <c r="AL313" i="1" s="1"/>
  <c r="AN314" i="1"/>
  <c r="AN313" i="1" s="1"/>
  <c r="AL317" i="1"/>
  <c r="AN317" i="1"/>
  <c r="AL319" i="1"/>
  <c r="AN319" i="1"/>
  <c r="AL322" i="1"/>
  <c r="AL321" i="1" s="1"/>
  <c r="AN322" i="1"/>
  <c r="AN321" i="1" s="1"/>
  <c r="AL325" i="1"/>
  <c r="AN325" i="1"/>
  <c r="AL327" i="1"/>
  <c r="AN327" i="1"/>
  <c r="AL330" i="1"/>
  <c r="AL329" i="1" s="1"/>
  <c r="AN330" i="1"/>
  <c r="AN329" i="1" s="1"/>
  <c r="AL334" i="1"/>
  <c r="AL333" i="1" s="1"/>
  <c r="AL332" i="1" s="1"/>
  <c r="AN334" i="1"/>
  <c r="AN333" i="1" s="1"/>
  <c r="AN332" i="1" s="1"/>
  <c r="AL341" i="1"/>
  <c r="AN341" i="1"/>
  <c r="AL346" i="1"/>
  <c r="AN346" i="1"/>
  <c r="AL348" i="1"/>
  <c r="AN348" i="1"/>
  <c r="AL350" i="1"/>
  <c r="AN350" i="1"/>
  <c r="AL355" i="1"/>
  <c r="AN355" i="1"/>
  <c r="AL357" i="1"/>
  <c r="AN357" i="1"/>
  <c r="AL361" i="1"/>
  <c r="AL360" i="1" s="1"/>
  <c r="AL359" i="1" s="1"/>
  <c r="AN361" i="1"/>
  <c r="AN360" i="1" s="1"/>
  <c r="AN359" i="1" s="1"/>
  <c r="AL366" i="1"/>
  <c r="AN366" i="1"/>
  <c r="AL369" i="1"/>
  <c r="AN369" i="1"/>
  <c r="AL373" i="1"/>
  <c r="AN373" i="1"/>
  <c r="AL375" i="1"/>
  <c r="AN375" i="1"/>
  <c r="AL378" i="1"/>
  <c r="AN378" i="1"/>
  <c r="AL381" i="1"/>
  <c r="AL377" i="1" s="1"/>
  <c r="AN381" i="1"/>
  <c r="AN377" i="1" s="1"/>
  <c r="AL384" i="1"/>
  <c r="AN384" i="1"/>
  <c r="AL386" i="1"/>
  <c r="AN386" i="1"/>
  <c r="AL389" i="1"/>
  <c r="AN389" i="1"/>
  <c r="AL391" i="1"/>
  <c r="AN391" i="1"/>
  <c r="AL402" i="1"/>
  <c r="AN402" i="1"/>
  <c r="AL407" i="1"/>
  <c r="AN407" i="1"/>
  <c r="AL409" i="1"/>
  <c r="AN409" i="1"/>
  <c r="AL411" i="1"/>
  <c r="AN411" i="1"/>
  <c r="AL416" i="1"/>
  <c r="AN416" i="1"/>
  <c r="AL418" i="1"/>
  <c r="AN418" i="1"/>
  <c r="AL422" i="1"/>
  <c r="AL421" i="1" s="1"/>
  <c r="AL420" i="1" s="1"/>
  <c r="AN422" i="1"/>
  <c r="AN421" i="1" s="1"/>
  <c r="AN420" i="1" s="1"/>
  <c r="AL428" i="1"/>
  <c r="AN428" i="1"/>
  <c r="AL430" i="1"/>
  <c r="AN430" i="1"/>
  <c r="AL434" i="1"/>
  <c r="AN434" i="1"/>
  <c r="AL436" i="1"/>
  <c r="AN436" i="1"/>
  <c r="AL439" i="1"/>
  <c r="AN439" i="1"/>
  <c r="AL441" i="1"/>
  <c r="AN441" i="1"/>
  <c r="AL443" i="1"/>
  <c r="AN443" i="1"/>
  <c r="AL449" i="1"/>
  <c r="AN449" i="1"/>
  <c r="AL451" i="1"/>
  <c r="AN451" i="1"/>
  <c r="AL453" i="1"/>
  <c r="AN453" i="1"/>
  <c r="AL456" i="1"/>
  <c r="AN456" i="1"/>
  <c r="AL459" i="1"/>
  <c r="AN459" i="1"/>
  <c r="AL461" i="1"/>
  <c r="AN461" i="1"/>
  <c r="AL463" i="1"/>
  <c r="AN463" i="1"/>
  <c r="AL466" i="1"/>
  <c r="AN466" i="1"/>
  <c r="AL468" i="1"/>
  <c r="AN468" i="1"/>
  <c r="AL472" i="1"/>
  <c r="AL471" i="1" s="1"/>
  <c r="AL470" i="1" s="1"/>
  <c r="AN472" i="1"/>
  <c r="AN471" i="1" s="1"/>
  <c r="AN470" i="1" s="1"/>
  <c r="AL479" i="1"/>
  <c r="AL478" i="1" s="1"/>
  <c r="AL477" i="1" s="1"/>
  <c r="AL476" i="1" s="1"/>
  <c r="AL475" i="1" s="1"/>
  <c r="AN479" i="1"/>
  <c r="AN478" i="1" s="1"/>
  <c r="AN477" i="1" s="1"/>
  <c r="AN476" i="1" s="1"/>
  <c r="AN475" i="1" s="1"/>
  <c r="AL488" i="1"/>
  <c r="AN488" i="1"/>
  <c r="AL491" i="1"/>
  <c r="AN491" i="1"/>
  <c r="AL494" i="1"/>
  <c r="AN494" i="1"/>
  <c r="AL496" i="1"/>
  <c r="AN496" i="1"/>
  <c r="AL499" i="1"/>
  <c r="AN499" i="1"/>
  <c r="AL501" i="1"/>
  <c r="AN501" i="1"/>
  <c r="AL505" i="1"/>
  <c r="AL504" i="1" s="1"/>
  <c r="AL503" i="1" s="1"/>
  <c r="AN505" i="1"/>
  <c r="AN504" i="1" s="1"/>
  <c r="AN503" i="1" s="1"/>
  <c r="AL511" i="1"/>
  <c r="AN511" i="1"/>
  <c r="AL514" i="1"/>
  <c r="AN514" i="1"/>
  <c r="AL517" i="1"/>
  <c r="AN517" i="1"/>
  <c r="AL520" i="1"/>
  <c r="AN520" i="1"/>
  <c r="AL522" i="1"/>
  <c r="AN522" i="1"/>
  <c r="AL524" i="1"/>
  <c r="AN524" i="1"/>
  <c r="AL528" i="1"/>
  <c r="AN528" i="1"/>
  <c r="AL530" i="1"/>
  <c r="AN530" i="1"/>
  <c r="AL533" i="1"/>
  <c r="AN533" i="1"/>
  <c r="AL536" i="1"/>
  <c r="AN536" i="1"/>
  <c r="AL539" i="1"/>
  <c r="AN539" i="1"/>
  <c r="AL542" i="1"/>
  <c r="AN542" i="1"/>
  <c r="AL544" i="1"/>
  <c r="AN544" i="1"/>
  <c r="AL547" i="1"/>
  <c r="AN547" i="1"/>
  <c r="AL549" i="1"/>
  <c r="AN549" i="1"/>
  <c r="AL553" i="1"/>
  <c r="AL552" i="1" s="1"/>
  <c r="AL551" i="1" s="1"/>
  <c r="AN553" i="1"/>
  <c r="AN552" i="1" s="1"/>
  <c r="AN551" i="1" s="1"/>
  <c r="AL562" i="1"/>
  <c r="AL561" i="1" s="1"/>
  <c r="AL560" i="1" s="1"/>
  <c r="AL559" i="1" s="1"/>
  <c r="AN562" i="1"/>
  <c r="AN561" i="1" s="1"/>
  <c r="AN560" i="1" s="1"/>
  <c r="AN559" i="1" s="1"/>
  <c r="AL572" i="1"/>
  <c r="AL571" i="1" s="1"/>
  <c r="AL570" i="1" s="1"/>
  <c r="AL569" i="1" s="1"/>
  <c r="AL567" i="1" s="1"/>
  <c r="AL566" i="1" s="1"/>
  <c r="AL565" i="1" s="1"/>
  <c r="AN572" i="1"/>
  <c r="AN571" i="1" s="1"/>
  <c r="AN570" i="1" s="1"/>
  <c r="AN569" i="1" s="1"/>
  <c r="AL583" i="1"/>
  <c r="AL582" i="1" s="1"/>
  <c r="AL581" i="1" s="1"/>
  <c r="AL580" i="1" s="1"/>
  <c r="AN583" i="1"/>
  <c r="AN582" i="1" s="1"/>
  <c r="AN581" i="1" s="1"/>
  <c r="AN580" i="1" s="1"/>
  <c r="AL595" i="1"/>
  <c r="AN595" i="1"/>
  <c r="AL598" i="1"/>
  <c r="AN598" i="1"/>
  <c r="AL601" i="1"/>
  <c r="AN601" i="1"/>
  <c r="AL603" i="1"/>
  <c r="AN603" i="1"/>
  <c r="AL606" i="1"/>
  <c r="AN606" i="1"/>
  <c r="AL610" i="1"/>
  <c r="AL609" i="1" s="1"/>
  <c r="AL608" i="1" s="1"/>
  <c r="AN610" i="1"/>
  <c r="AN609" i="1" s="1"/>
  <c r="AN608" i="1" s="1"/>
  <c r="AL618" i="1"/>
  <c r="AN618" i="1"/>
  <c r="AL621" i="1"/>
  <c r="AN621" i="1"/>
  <c r="AL624" i="1"/>
  <c r="AL623" i="1" s="1"/>
  <c r="AN624" i="1"/>
  <c r="AN623" i="1" s="1"/>
  <c r="AL628" i="1"/>
  <c r="AN628" i="1"/>
  <c r="AL631" i="1"/>
  <c r="AN631" i="1"/>
  <c r="AL633" i="1"/>
  <c r="AN633" i="1"/>
  <c r="AL635" i="1"/>
  <c r="AN635" i="1"/>
  <c r="AL639" i="1"/>
  <c r="AN639" i="1"/>
  <c r="AL643" i="1"/>
  <c r="AN643" i="1"/>
  <c r="AL645" i="1"/>
  <c r="AN645" i="1"/>
  <c r="AL648" i="1"/>
  <c r="AN648" i="1"/>
  <c r="AL650" i="1"/>
  <c r="AN650" i="1"/>
  <c r="AL654" i="1"/>
  <c r="AL653" i="1" s="1"/>
  <c r="AN654" i="1"/>
  <c r="AN653" i="1" s="1"/>
  <c r="AL657" i="1"/>
  <c r="AL656" i="1" s="1"/>
  <c r="AN657" i="1"/>
  <c r="AN656" i="1" s="1"/>
  <c r="AL666" i="1"/>
  <c r="AN666" i="1"/>
  <c r="AL669" i="1"/>
  <c r="AN669" i="1"/>
  <c r="AL672" i="1"/>
  <c r="AN672" i="1"/>
  <c r="AL674" i="1"/>
  <c r="AN674" i="1"/>
  <c r="AL677" i="1"/>
  <c r="AN677" i="1"/>
  <c r="AL681" i="1"/>
  <c r="AL680" i="1" s="1"/>
  <c r="AL679" i="1" s="1"/>
  <c r="AN681" i="1"/>
  <c r="AN680" i="1" s="1"/>
  <c r="AN679" i="1" s="1"/>
  <c r="AL687" i="1"/>
  <c r="AN687" i="1"/>
  <c r="AL690" i="1"/>
  <c r="AN690" i="1"/>
  <c r="AL693" i="1"/>
  <c r="AN693" i="1"/>
  <c r="AL697" i="1"/>
  <c r="AN697" i="1"/>
  <c r="AL699" i="1"/>
  <c r="AN699" i="1"/>
  <c r="AL702" i="1"/>
  <c r="AN702" i="1"/>
  <c r="AL704" i="1"/>
  <c r="AN704" i="1"/>
  <c r="AL707" i="1"/>
  <c r="AL706" i="1" s="1"/>
  <c r="AN707" i="1"/>
  <c r="AN706" i="1" s="1"/>
  <c r="AL710" i="1"/>
  <c r="AN710" i="1"/>
  <c r="AL712" i="1"/>
  <c r="AN712" i="1"/>
  <c r="AL715" i="1"/>
  <c r="AN715" i="1"/>
  <c r="AL717" i="1"/>
  <c r="AN717" i="1"/>
  <c r="AL721" i="1"/>
  <c r="AL720" i="1" s="1"/>
  <c r="AL719" i="1" s="1"/>
  <c r="AN721" i="1"/>
  <c r="AN720" i="1" s="1"/>
  <c r="AN719" i="1" s="1"/>
  <c r="AL730" i="1"/>
  <c r="AN730" i="1"/>
  <c r="AL735" i="1"/>
  <c r="AN735" i="1"/>
  <c r="AL738" i="1"/>
  <c r="AL737" i="1" s="1"/>
  <c r="AN738" i="1"/>
  <c r="AN737" i="1" s="1"/>
  <c r="AL743" i="1"/>
  <c r="AL742" i="1" s="1"/>
  <c r="AL741" i="1" s="1"/>
  <c r="AN743" i="1"/>
  <c r="AN742" i="1" s="1"/>
  <c r="AN741" i="1" s="1"/>
  <c r="AL752" i="1"/>
  <c r="AL751" i="1" s="1"/>
  <c r="AL750" i="1" s="1"/>
  <c r="AL749" i="1" s="1"/>
  <c r="AL748" i="1" s="1"/>
  <c r="AL747" i="1" s="1"/>
  <c r="AL746" i="1" s="1"/>
  <c r="AN752" i="1"/>
  <c r="AN751" i="1" s="1"/>
  <c r="AN750" i="1" s="1"/>
  <c r="AN749" i="1" s="1"/>
  <c r="AN748" i="1" s="1"/>
  <c r="AN747" i="1" s="1"/>
  <c r="AN746" i="1" s="1"/>
  <c r="AL755" i="1"/>
  <c r="AL754" i="1" s="1"/>
  <c r="AN755" i="1"/>
  <c r="AN754" i="1" s="1"/>
  <c r="AL765" i="1"/>
  <c r="AN765" i="1"/>
  <c r="AL768" i="1"/>
  <c r="AN768" i="1"/>
  <c r="AL773" i="1"/>
  <c r="AN773" i="1"/>
  <c r="AO773" i="1"/>
  <c r="AL776" i="1"/>
  <c r="AN776" i="1"/>
  <c r="AO776" i="1"/>
  <c r="AL783" i="1"/>
  <c r="AN783" i="1"/>
  <c r="AL786" i="1"/>
  <c r="AN786" i="1"/>
  <c r="AL788" i="1"/>
  <c r="AN788" i="1"/>
  <c r="AL791" i="1"/>
  <c r="AL790" i="1" s="1"/>
  <c r="AN791" i="1"/>
  <c r="AN790" i="1" s="1"/>
  <c r="AL794" i="1"/>
  <c r="AL793" i="1" s="1"/>
  <c r="AN794" i="1"/>
  <c r="AN793" i="1" s="1"/>
  <c r="AL797" i="1"/>
  <c r="AN797" i="1"/>
  <c r="AL803" i="1"/>
  <c r="AN803" i="1"/>
  <c r="AL809" i="1"/>
  <c r="AL808" i="1" s="1"/>
  <c r="AL807" i="1" s="1"/>
  <c r="AL806" i="1" s="1"/>
  <c r="AL805" i="1" s="1"/>
  <c r="AN809" i="1"/>
  <c r="AN808" i="1" s="1"/>
  <c r="AN807" i="1" s="1"/>
  <c r="AN806" i="1" s="1"/>
  <c r="AN805" i="1" s="1"/>
  <c r="AL816" i="1"/>
  <c r="AL815" i="1" s="1"/>
  <c r="AL814" i="1" s="1"/>
  <c r="AL813" i="1" s="1"/>
  <c r="AL812" i="1" s="1"/>
  <c r="AN816" i="1"/>
  <c r="AN815" i="1" s="1"/>
  <c r="AN814" i="1" s="1"/>
  <c r="AN813" i="1" s="1"/>
  <c r="AN812" i="1" s="1"/>
  <c r="AL824" i="1"/>
  <c r="AL823" i="1" s="1"/>
  <c r="AN824" i="1"/>
  <c r="AN823" i="1" s="1"/>
  <c r="AL827" i="1"/>
  <c r="AL826" i="1" s="1"/>
  <c r="AN827" i="1"/>
  <c r="AN826" i="1" s="1"/>
  <c r="AL831" i="1"/>
  <c r="AN831" i="1"/>
  <c r="AL836" i="1"/>
  <c r="AN836" i="1"/>
  <c r="AL846" i="1"/>
  <c r="AN846" i="1"/>
  <c r="AL850" i="1"/>
  <c r="AN850" i="1"/>
  <c r="AL854" i="1"/>
  <c r="AN854" i="1"/>
  <c r="AL856" i="1"/>
  <c r="AN856" i="1"/>
  <c r="AL860" i="1"/>
  <c r="AN860" i="1"/>
  <c r="AL862" i="1"/>
  <c r="AN862" i="1"/>
  <c r="AL866" i="1"/>
  <c r="AL865" i="1" s="1"/>
  <c r="AL864" i="1" s="1"/>
  <c r="AN866" i="1"/>
  <c r="AN865" i="1" s="1"/>
  <c r="AN864" i="1" s="1"/>
  <c r="AL872" i="1"/>
  <c r="AN872" i="1"/>
  <c r="AL874" i="1"/>
  <c r="AN874" i="1"/>
  <c r="AL877" i="1"/>
  <c r="AN877" i="1"/>
  <c r="AL880" i="1"/>
  <c r="AN880" i="1"/>
  <c r="AL882" i="1"/>
  <c r="AN882" i="1"/>
  <c r="AL885" i="1"/>
  <c r="AN885" i="1"/>
  <c r="AL887" i="1"/>
  <c r="AN887" i="1"/>
  <c r="AL890" i="1"/>
  <c r="AN890" i="1"/>
  <c r="AL892" i="1"/>
  <c r="AN892" i="1"/>
  <c r="AL894" i="1"/>
  <c r="AN894" i="1"/>
  <c r="AL897" i="1"/>
  <c r="AL896" i="1" s="1"/>
  <c r="AN897" i="1"/>
  <c r="AN896" i="1" s="1"/>
  <c r="AL900" i="1"/>
  <c r="AN900" i="1"/>
  <c r="AL902" i="1"/>
  <c r="AN902" i="1"/>
  <c r="AL906" i="1"/>
  <c r="AL905" i="1" s="1"/>
  <c r="AN906" i="1"/>
  <c r="AN905" i="1" s="1"/>
  <c r="AL910" i="1"/>
  <c r="AN910" i="1"/>
  <c r="AL912" i="1"/>
  <c r="AN912" i="1"/>
  <c r="AL915" i="1"/>
  <c r="AL914" i="1" s="1"/>
  <c r="AN915" i="1"/>
  <c r="AN914" i="1" s="1"/>
  <c r="AL925" i="1"/>
  <c r="AN925" i="1"/>
  <c r="AL929" i="1"/>
  <c r="AN929" i="1"/>
  <c r="AL933" i="1"/>
  <c r="AN933" i="1"/>
  <c r="AL935" i="1"/>
  <c r="AN935" i="1"/>
  <c r="AL939" i="1"/>
  <c r="AN939" i="1"/>
  <c r="AL943" i="1"/>
  <c r="AL942" i="1" s="1"/>
  <c r="AL941" i="1" s="1"/>
  <c r="AN943" i="1"/>
  <c r="AN942" i="1" s="1"/>
  <c r="AN941" i="1" s="1"/>
  <c r="AL949" i="1"/>
  <c r="AN949" i="1"/>
  <c r="AL953" i="1"/>
  <c r="AN953" i="1"/>
  <c r="AL956" i="1"/>
  <c r="AN956" i="1"/>
  <c r="AL959" i="1"/>
  <c r="AN959" i="1"/>
  <c r="AL961" i="1"/>
  <c r="AN961" i="1"/>
  <c r="AL964" i="1"/>
  <c r="AN964" i="1"/>
  <c r="AL966" i="1"/>
  <c r="AN966" i="1"/>
  <c r="AL968" i="1"/>
  <c r="AN968" i="1"/>
  <c r="AL971" i="1"/>
  <c r="AN971" i="1"/>
  <c r="AL973" i="1"/>
  <c r="AN973" i="1"/>
  <c r="AL975" i="1"/>
  <c r="AN975" i="1"/>
  <c r="AL977" i="1"/>
  <c r="AN977" i="1"/>
  <c r="AL979" i="1"/>
  <c r="AN979" i="1"/>
  <c r="AL983" i="1"/>
  <c r="AL982" i="1" s="1"/>
  <c r="AN983" i="1"/>
  <c r="AN982" i="1" s="1"/>
  <c r="AL986" i="1"/>
  <c r="AN986" i="1"/>
  <c r="AL988" i="1"/>
  <c r="AN988" i="1"/>
  <c r="AL992" i="1"/>
  <c r="AL991" i="1" s="1"/>
  <c r="AL990" i="1" s="1"/>
  <c r="AN992" i="1"/>
  <c r="AN991" i="1" s="1"/>
  <c r="AN990" i="1" s="1"/>
  <c r="AL996" i="1"/>
  <c r="AL995" i="1" s="1"/>
  <c r="AN996" i="1"/>
  <c r="AN995" i="1" s="1"/>
  <c r="AL1001" i="1"/>
  <c r="AL1000" i="1" s="1"/>
  <c r="AN1001" i="1"/>
  <c r="AN1000" i="1" s="1"/>
  <c r="AL1011" i="1"/>
  <c r="AL1010" i="1" s="1"/>
  <c r="AL1009" i="1" s="1"/>
  <c r="AL1008" i="1" s="1"/>
  <c r="AL1007" i="1" s="1"/>
  <c r="AL1006" i="1" s="1"/>
  <c r="AL1005" i="1" s="1"/>
  <c r="AL1004" i="1" s="1"/>
  <c r="AN1011" i="1"/>
  <c r="AN1010" i="1" s="1"/>
  <c r="AN1009" i="1" s="1"/>
  <c r="AN1008" i="1" s="1"/>
  <c r="AN1007" i="1" s="1"/>
  <c r="AN1006" i="1" s="1"/>
  <c r="AN1005" i="1" s="1"/>
  <c r="AN1004" i="1" s="1"/>
  <c r="AL1023" i="1"/>
  <c r="AN1023" i="1"/>
  <c r="AL1025" i="1"/>
  <c r="AN1025" i="1"/>
  <c r="AL1027" i="1"/>
  <c r="AN1027" i="1"/>
  <c r="AL1029" i="1"/>
  <c r="AN1029" i="1"/>
  <c r="AL1032" i="1"/>
  <c r="AL1031" i="1" s="1"/>
  <c r="AN1032" i="1"/>
  <c r="AN1031" i="1" s="1"/>
  <c r="AL1037" i="1"/>
  <c r="AN1037" i="1"/>
  <c r="AL1039" i="1"/>
  <c r="AN1039" i="1"/>
  <c r="AL1043" i="1"/>
  <c r="AN1043" i="1"/>
  <c r="AL1047" i="1"/>
  <c r="AN1047" i="1"/>
  <c r="AL1050" i="1"/>
  <c r="AN1050" i="1"/>
  <c r="AL1054" i="1"/>
  <c r="AN1054" i="1"/>
  <c r="AL1057" i="1"/>
  <c r="AN1057" i="1"/>
  <c r="AL1061" i="1"/>
  <c r="AN1061" i="1"/>
  <c r="AL1065" i="1"/>
  <c r="AN1065" i="1"/>
  <c r="AL1069" i="1"/>
  <c r="AL1068" i="1" s="1"/>
  <c r="AN1069" i="1"/>
  <c r="AN1068" i="1" s="1"/>
  <c r="AL1072" i="1"/>
  <c r="AN1072" i="1"/>
  <c r="AL1075" i="1"/>
  <c r="AN1075" i="1"/>
  <c r="AL1077" i="1"/>
  <c r="AN1077" i="1"/>
  <c r="AL1079" i="1"/>
  <c r="AN1079" i="1"/>
  <c r="AL1082" i="1"/>
  <c r="AL1081" i="1" s="1"/>
  <c r="AN1082" i="1"/>
  <c r="AN1081" i="1" s="1"/>
  <c r="AL1085" i="1"/>
  <c r="AN1085" i="1"/>
  <c r="AL1089" i="1"/>
  <c r="AN1089" i="1"/>
  <c r="AL1091" i="1"/>
  <c r="AN1091" i="1"/>
  <c r="AL1095" i="1"/>
  <c r="AL1094" i="1" s="1"/>
  <c r="AN1095" i="1"/>
  <c r="AN1094" i="1" s="1"/>
  <c r="AL1099" i="1"/>
  <c r="AN1099" i="1"/>
  <c r="AL1101" i="1"/>
  <c r="AN1101" i="1"/>
  <c r="AL1105" i="1"/>
  <c r="AL1104" i="1" s="1"/>
  <c r="AL1103" i="1" s="1"/>
  <c r="AN1105" i="1"/>
  <c r="AN1104" i="1" s="1"/>
  <c r="AN1103" i="1" s="1"/>
  <c r="AL1113" i="1"/>
  <c r="AN1113" i="1"/>
  <c r="AL1115" i="1"/>
  <c r="AN1115" i="1"/>
  <c r="AL1117" i="1"/>
  <c r="AN1117" i="1"/>
  <c r="AL1119" i="1"/>
  <c r="AN1119" i="1"/>
  <c r="AL1122" i="1"/>
  <c r="AL1121" i="1" s="1"/>
  <c r="AN1122" i="1"/>
  <c r="AN1121" i="1" s="1"/>
  <c r="AL1127" i="1"/>
  <c r="AN1127" i="1"/>
  <c r="AL1129" i="1"/>
  <c r="AN1129" i="1"/>
  <c r="AL1133" i="1"/>
  <c r="AN1133" i="1"/>
  <c r="AL1137" i="1"/>
  <c r="AN1137" i="1"/>
  <c r="AL1140" i="1"/>
  <c r="AN1140" i="1"/>
  <c r="AL1144" i="1"/>
  <c r="AN1144" i="1"/>
  <c r="AL1147" i="1"/>
  <c r="AN1147" i="1"/>
  <c r="AL1151" i="1"/>
  <c r="AN1151" i="1"/>
  <c r="AL1155" i="1"/>
  <c r="AN1155" i="1"/>
  <c r="AL1159" i="1"/>
  <c r="AL1158" i="1" s="1"/>
  <c r="AN1159" i="1"/>
  <c r="AN1158" i="1" s="1"/>
  <c r="AL1162" i="1"/>
  <c r="AN1162" i="1"/>
  <c r="AL1165" i="1"/>
  <c r="AN1165" i="1"/>
  <c r="AL1167" i="1"/>
  <c r="AN1167" i="1"/>
  <c r="AL1169" i="1"/>
  <c r="AN1169" i="1"/>
  <c r="AL1172" i="1"/>
  <c r="AL1171" i="1" s="1"/>
  <c r="AN1172" i="1"/>
  <c r="AN1171" i="1" s="1"/>
  <c r="AL1175" i="1"/>
  <c r="AN1175" i="1"/>
  <c r="AL1179" i="1"/>
  <c r="AN1179" i="1"/>
  <c r="AL1181" i="1"/>
  <c r="AN1181" i="1"/>
  <c r="AL1185" i="1"/>
  <c r="AN1185" i="1"/>
  <c r="AL1188" i="1"/>
  <c r="AN1188" i="1"/>
  <c r="AL1198" i="1"/>
  <c r="AN1198" i="1"/>
  <c r="AL1202" i="1"/>
  <c r="AN1202" i="1"/>
  <c r="AL1206" i="1"/>
  <c r="AN1206" i="1"/>
  <c r="AL1208" i="1"/>
  <c r="AN1208" i="1"/>
  <c r="AL1210" i="1"/>
  <c r="AN1210" i="1"/>
  <c r="AO1212" i="1"/>
  <c r="AL1214" i="1"/>
  <c r="AL1213" i="1" s="1"/>
  <c r="AN1214" i="1"/>
  <c r="AN1213" i="1" s="1"/>
  <c r="AL1219" i="1"/>
  <c r="AL1218" i="1" s="1"/>
  <c r="AN1219" i="1"/>
  <c r="AN1218" i="1" s="1"/>
  <c r="AO1219" i="1"/>
  <c r="AL1223" i="1"/>
  <c r="AN1223" i="1"/>
  <c r="AL1225" i="1"/>
  <c r="AN1225" i="1"/>
  <c r="AL1228" i="1"/>
  <c r="AN1228" i="1"/>
  <c r="AL1231" i="1"/>
  <c r="AN1231" i="1"/>
  <c r="AL1233" i="1"/>
  <c r="AN1233" i="1"/>
  <c r="AL1236" i="1"/>
  <c r="AN1236" i="1"/>
  <c r="AL1238" i="1"/>
  <c r="AN1238" i="1"/>
  <c r="AL1241" i="1"/>
  <c r="AN1241" i="1"/>
  <c r="AL1243" i="1"/>
  <c r="AN1243" i="1"/>
  <c r="AL1245" i="1"/>
  <c r="AN1245" i="1"/>
  <c r="AL1248" i="1"/>
  <c r="AN1248" i="1"/>
  <c r="AL1251" i="1"/>
  <c r="AN1251" i="1"/>
  <c r="AL1255" i="1"/>
  <c r="AN1255" i="1"/>
  <c r="AL1259" i="1"/>
  <c r="AL1258" i="1" s="1"/>
  <c r="AN1259" i="1"/>
  <c r="AN1258" i="1" s="1"/>
  <c r="AL1262" i="1"/>
  <c r="AN1262" i="1"/>
  <c r="AL1264" i="1"/>
  <c r="AN1264" i="1"/>
  <c r="AL1272" i="1"/>
  <c r="AL1271" i="1" s="1"/>
  <c r="AN1272" i="1"/>
  <c r="AN1271" i="1" s="1"/>
  <c r="AL1275" i="1"/>
  <c r="AL1274" i="1" s="1"/>
  <c r="AN1275" i="1"/>
  <c r="AN1274" i="1" s="1"/>
  <c r="AL1282" i="1"/>
  <c r="AN1282" i="1"/>
  <c r="AL1284" i="1"/>
  <c r="AN1284" i="1"/>
  <c r="AL1286" i="1"/>
  <c r="AN1286" i="1"/>
  <c r="AL1288" i="1"/>
  <c r="AN1288" i="1"/>
  <c r="AL1290" i="1"/>
  <c r="AN1290" i="1"/>
  <c r="AL1292" i="1"/>
  <c r="AN1292" i="1"/>
  <c r="AL1295" i="1"/>
  <c r="AN1295" i="1"/>
  <c r="AL1297" i="1"/>
  <c r="AN1297" i="1"/>
  <c r="AL1299" i="1"/>
  <c r="AN1299" i="1"/>
  <c r="AL1301" i="1"/>
  <c r="AN1301" i="1"/>
  <c r="AL1304" i="1"/>
  <c r="AN1304" i="1"/>
  <c r="AL1306" i="1"/>
  <c r="AN1306" i="1"/>
  <c r="AL1309" i="1"/>
  <c r="AN1309" i="1"/>
  <c r="AL1311" i="1"/>
  <c r="AN1311" i="1"/>
  <c r="AL1314" i="1"/>
  <c r="AL1313" i="1" s="1"/>
  <c r="AN1314" i="1"/>
  <c r="AN1313" i="1" s="1"/>
  <c r="AL1319" i="1"/>
  <c r="AL1318" i="1" s="1"/>
  <c r="AN1319" i="1"/>
  <c r="AN1318" i="1" s="1"/>
  <c r="AL1323" i="1"/>
  <c r="AN1323" i="1"/>
  <c r="AL1325" i="1"/>
  <c r="AN1325" i="1"/>
  <c r="AL1329" i="1"/>
  <c r="AN1329" i="1"/>
  <c r="AL1331" i="1"/>
  <c r="AN1331" i="1"/>
  <c r="AL1333" i="1"/>
  <c r="AN1333" i="1"/>
  <c r="AL1338" i="1"/>
  <c r="AN1338" i="1"/>
  <c r="AL1343" i="1"/>
  <c r="AN1343" i="1"/>
  <c r="AL1346" i="1"/>
  <c r="AN1346" i="1"/>
  <c r="AL1350" i="1"/>
  <c r="AN1350" i="1"/>
  <c r="AL1353" i="1"/>
  <c r="AN1353" i="1"/>
  <c r="AL1357" i="1"/>
  <c r="AN1357" i="1"/>
  <c r="AL1361" i="1"/>
  <c r="AN1361" i="1"/>
  <c r="AL1365" i="1"/>
  <c r="AL1364" i="1" s="1"/>
  <c r="AN1365" i="1"/>
  <c r="AN1364" i="1" s="1"/>
  <c r="AL1368" i="1"/>
  <c r="AN1368" i="1"/>
  <c r="AL1371" i="1"/>
  <c r="AN1371" i="1"/>
  <c r="AL1373" i="1"/>
  <c r="AN1373" i="1"/>
  <c r="AL1375" i="1"/>
  <c r="AN1375" i="1"/>
  <c r="AL1377" i="1"/>
  <c r="AN1377" i="1"/>
  <c r="AL1380" i="1"/>
  <c r="AL1379" i="1" s="1"/>
  <c r="AN1380" i="1"/>
  <c r="AN1379" i="1" s="1"/>
  <c r="AL1383" i="1"/>
  <c r="AN1383" i="1"/>
  <c r="AL1387" i="1"/>
  <c r="AN1387" i="1"/>
  <c r="AL1389" i="1"/>
  <c r="AN1389" i="1"/>
  <c r="AL1394" i="1"/>
  <c r="AL1393" i="1" s="1"/>
  <c r="AN1394" i="1"/>
  <c r="AN1393" i="1" s="1"/>
  <c r="AL1399" i="1"/>
  <c r="AN1399" i="1"/>
  <c r="AL1401" i="1"/>
  <c r="AN1401" i="1"/>
  <c r="AL1405" i="1"/>
  <c r="AL1404" i="1" s="1"/>
  <c r="AL1403" i="1" s="1"/>
  <c r="AN1405" i="1"/>
  <c r="AN1404" i="1" s="1"/>
  <c r="AN1403" i="1" s="1"/>
  <c r="AL1412" i="1"/>
  <c r="AN1412" i="1"/>
  <c r="AL1414" i="1"/>
  <c r="AN1414" i="1"/>
  <c r="AL1416" i="1"/>
  <c r="AN1416" i="1"/>
  <c r="AL1418" i="1"/>
  <c r="AN1418" i="1"/>
  <c r="AL1420" i="1"/>
  <c r="AN1420" i="1"/>
  <c r="AL1422" i="1"/>
  <c r="AN1422" i="1"/>
  <c r="AL1425" i="1"/>
  <c r="AN1425" i="1"/>
  <c r="AL1427" i="1"/>
  <c r="AN1427" i="1"/>
  <c r="AL1429" i="1"/>
  <c r="AN1429" i="1"/>
  <c r="AL1431" i="1"/>
  <c r="AN1431" i="1"/>
  <c r="AL1434" i="1"/>
  <c r="AN1434" i="1"/>
  <c r="AL1436" i="1"/>
  <c r="AN1436" i="1"/>
  <c r="AL1439" i="1"/>
  <c r="AN1439" i="1"/>
  <c r="AL1441" i="1"/>
  <c r="AN1441" i="1"/>
  <c r="AL1443" i="1"/>
  <c r="AN1443" i="1"/>
  <c r="AL1446" i="1"/>
  <c r="AL1445" i="1" s="1"/>
  <c r="AN1446" i="1"/>
  <c r="AN1445" i="1" s="1"/>
  <c r="AL1451" i="1"/>
  <c r="AL1450" i="1" s="1"/>
  <c r="AN1451" i="1"/>
  <c r="AN1450" i="1" s="1"/>
  <c r="AL1455" i="1"/>
  <c r="AN1455" i="1"/>
  <c r="AL1457" i="1"/>
  <c r="AN1457" i="1"/>
  <c r="AL1461" i="1"/>
  <c r="AN1461" i="1"/>
  <c r="AL1463" i="1"/>
  <c r="AN1463" i="1"/>
  <c r="AL1468" i="1"/>
  <c r="AN1468" i="1"/>
  <c r="AL1473" i="1"/>
  <c r="AN1473" i="1"/>
  <c r="AL1476" i="1"/>
  <c r="AN1476" i="1"/>
  <c r="AL1480" i="1"/>
  <c r="AN1480" i="1"/>
  <c r="AL1483" i="1"/>
  <c r="AN1483" i="1"/>
  <c r="AL1487" i="1"/>
  <c r="AN1487" i="1"/>
  <c r="AL1491" i="1"/>
  <c r="AN1491" i="1"/>
  <c r="AL1494" i="1"/>
  <c r="AL1493" i="1" s="1"/>
  <c r="AN1494" i="1"/>
  <c r="AN1493" i="1" s="1"/>
  <c r="AL1497" i="1"/>
  <c r="AN1497" i="1"/>
  <c r="AL1500" i="1"/>
  <c r="AN1500" i="1"/>
  <c r="AL1502" i="1"/>
  <c r="AN1502" i="1"/>
  <c r="AL1504" i="1"/>
  <c r="AN1504" i="1"/>
  <c r="AL1507" i="1"/>
  <c r="AL1506" i="1" s="1"/>
  <c r="AN1507" i="1"/>
  <c r="AN1506" i="1" s="1"/>
  <c r="AL1510" i="1"/>
  <c r="AN1510" i="1"/>
  <c r="AL1514" i="1"/>
  <c r="AN1514" i="1"/>
  <c r="AL1516" i="1"/>
  <c r="AN1516" i="1"/>
  <c r="AL1521" i="1"/>
  <c r="AL1520" i="1" s="1"/>
  <c r="AN1521" i="1"/>
  <c r="AN1520" i="1" s="1"/>
  <c r="AL1526" i="1"/>
  <c r="AN1526" i="1"/>
  <c r="AL1528" i="1"/>
  <c r="AN1528" i="1"/>
  <c r="AL1532" i="1"/>
  <c r="AL1531" i="1" s="1"/>
  <c r="AL1530" i="1" s="1"/>
  <c r="AN1532" i="1"/>
  <c r="AN1531" i="1" s="1"/>
  <c r="AN1530" i="1" s="1"/>
  <c r="AL1539" i="1"/>
  <c r="AN1539" i="1"/>
  <c r="AL1541" i="1"/>
  <c r="AN1541" i="1"/>
  <c r="AL1543" i="1"/>
  <c r="AN1543" i="1"/>
  <c r="AL1545" i="1"/>
  <c r="AN1545" i="1"/>
  <c r="AL1547" i="1"/>
  <c r="AN1547" i="1"/>
  <c r="AL1549" i="1"/>
  <c r="AN1549" i="1"/>
  <c r="AL1552" i="1"/>
  <c r="AN1552" i="1"/>
  <c r="AL1554" i="1"/>
  <c r="AN1554" i="1"/>
  <c r="AL1556" i="1"/>
  <c r="AN1556" i="1"/>
  <c r="AL1558" i="1"/>
  <c r="AN1558" i="1"/>
  <c r="AL1561" i="1"/>
  <c r="AN1561" i="1"/>
  <c r="AL1563" i="1"/>
  <c r="AN1563" i="1"/>
  <c r="AL1566" i="1"/>
  <c r="AN1566" i="1"/>
  <c r="AL1568" i="1"/>
  <c r="AN1568" i="1"/>
  <c r="AL1571" i="1"/>
  <c r="AL1570" i="1" s="1"/>
  <c r="AN1571" i="1"/>
  <c r="AN1570" i="1" s="1"/>
  <c r="AL1576" i="1"/>
  <c r="AL1575" i="1" s="1"/>
  <c r="AN1576" i="1"/>
  <c r="AN1575" i="1" s="1"/>
  <c r="AL1580" i="1"/>
  <c r="AN1580" i="1"/>
  <c r="AL1582" i="1"/>
  <c r="AN1582" i="1"/>
  <c r="AL1586" i="1"/>
  <c r="AN1586" i="1"/>
  <c r="AL1588" i="1"/>
  <c r="AN1588" i="1"/>
  <c r="AL1593" i="1"/>
  <c r="AN1593" i="1"/>
  <c r="AL1598" i="1"/>
  <c r="AN1598" i="1"/>
  <c r="AL1601" i="1"/>
  <c r="AN1601" i="1"/>
  <c r="AL1605" i="1"/>
  <c r="AN1605" i="1"/>
  <c r="AL1608" i="1"/>
  <c r="AN1608" i="1"/>
  <c r="AL1612" i="1"/>
  <c r="AN1612" i="1"/>
  <c r="AL1616" i="1"/>
  <c r="AN1616" i="1"/>
  <c r="AL1620" i="1"/>
  <c r="AL1619" i="1" s="1"/>
  <c r="AN1620" i="1"/>
  <c r="AN1619" i="1" s="1"/>
  <c r="AL1623" i="1"/>
  <c r="AN1623" i="1"/>
  <c r="AL1626" i="1"/>
  <c r="AN1626" i="1"/>
  <c r="AL1628" i="1"/>
  <c r="AN1628" i="1"/>
  <c r="AL1630" i="1"/>
  <c r="AN1630" i="1"/>
  <c r="AL1633" i="1"/>
  <c r="AL1632" i="1" s="1"/>
  <c r="AN1633" i="1"/>
  <c r="AN1632" i="1" s="1"/>
  <c r="AL1636" i="1"/>
  <c r="AN1636" i="1"/>
  <c r="AL1640" i="1"/>
  <c r="AN1640" i="1"/>
  <c r="AL1642" i="1"/>
  <c r="AN1642" i="1"/>
  <c r="AL1647" i="1"/>
  <c r="AL1646" i="1" s="1"/>
  <c r="AN1647" i="1"/>
  <c r="AN1646" i="1" s="1"/>
  <c r="AL1652" i="1"/>
  <c r="AN1652" i="1"/>
  <c r="AL1654" i="1"/>
  <c r="AN1654" i="1"/>
  <c r="AL1658" i="1"/>
  <c r="AL1657" i="1" s="1"/>
  <c r="AL1656" i="1" s="1"/>
  <c r="AN1658" i="1"/>
  <c r="AN1657" i="1" s="1"/>
  <c r="AN1656" i="1" s="1"/>
  <c r="AL1665" i="1"/>
  <c r="AN1665" i="1"/>
  <c r="AL1667" i="1"/>
  <c r="AN1667" i="1"/>
  <c r="AL1669" i="1"/>
  <c r="AN1669" i="1"/>
  <c r="AL1671" i="1"/>
  <c r="AN1671" i="1"/>
  <c r="AL1673" i="1"/>
  <c r="AN1673" i="1"/>
  <c r="AL1675" i="1"/>
  <c r="AN1675" i="1"/>
  <c r="AL1678" i="1"/>
  <c r="AN1678" i="1"/>
  <c r="AL1680" i="1"/>
  <c r="AN1680" i="1"/>
  <c r="AL1682" i="1"/>
  <c r="AN1682" i="1"/>
  <c r="AL1684" i="1"/>
  <c r="AN1684" i="1"/>
  <c r="AL1687" i="1"/>
  <c r="AN1687" i="1"/>
  <c r="AL1689" i="1"/>
  <c r="AN1689" i="1"/>
  <c r="AL1692" i="1"/>
  <c r="AN1692" i="1"/>
  <c r="AL1694" i="1"/>
  <c r="AN1694" i="1"/>
  <c r="AL1697" i="1"/>
  <c r="AL1696" i="1" s="1"/>
  <c r="AN1697" i="1"/>
  <c r="AN1696" i="1" s="1"/>
  <c r="AL1702" i="1"/>
  <c r="AL1701" i="1" s="1"/>
  <c r="AN1702" i="1"/>
  <c r="AN1701" i="1" s="1"/>
  <c r="AL1706" i="1"/>
  <c r="AN1706" i="1"/>
  <c r="AL1708" i="1"/>
  <c r="AN1708" i="1"/>
  <c r="AL1712" i="1"/>
  <c r="AN1712" i="1"/>
  <c r="AL1714" i="1"/>
  <c r="AN1714" i="1"/>
  <c r="AL1719" i="1"/>
  <c r="AN1719" i="1"/>
  <c r="AL1724" i="1"/>
  <c r="AN1724" i="1"/>
  <c r="AL1727" i="1"/>
  <c r="AN1727" i="1"/>
  <c r="AL1731" i="1"/>
  <c r="AN1731" i="1"/>
  <c r="AL1734" i="1"/>
  <c r="AN1734" i="1"/>
  <c r="AL1738" i="1"/>
  <c r="AN1738" i="1"/>
  <c r="AL1742" i="1"/>
  <c r="AN1742" i="1"/>
  <c r="AL1746" i="1"/>
  <c r="AL1745" i="1" s="1"/>
  <c r="AN1746" i="1"/>
  <c r="AN1745" i="1" s="1"/>
  <c r="AL1749" i="1"/>
  <c r="AN1749" i="1"/>
  <c r="AL1752" i="1"/>
  <c r="AN1752" i="1"/>
  <c r="AL1754" i="1"/>
  <c r="AN1754" i="1"/>
  <c r="AL1756" i="1"/>
  <c r="AN1756" i="1"/>
  <c r="AL1759" i="1"/>
  <c r="AL1758" i="1" s="1"/>
  <c r="AN1759" i="1"/>
  <c r="AN1758" i="1" s="1"/>
  <c r="AL1762" i="1"/>
  <c r="AN1762" i="1"/>
  <c r="AL1766" i="1"/>
  <c r="AN1766" i="1"/>
  <c r="AL1768" i="1"/>
  <c r="AN1768" i="1"/>
  <c r="AL1773" i="1"/>
  <c r="AL1772" i="1" s="1"/>
  <c r="AN1773" i="1"/>
  <c r="AN1772" i="1" s="1"/>
  <c r="AL1777" i="1"/>
  <c r="AN1777" i="1"/>
  <c r="AL1779" i="1"/>
  <c r="AN1779" i="1"/>
  <c r="AL1783" i="1"/>
  <c r="AL1782" i="1" s="1"/>
  <c r="AL1781" i="1" s="1"/>
  <c r="AN1783" i="1"/>
  <c r="AN1782" i="1" s="1"/>
  <c r="AN1781" i="1" s="1"/>
  <c r="AL1790" i="1"/>
  <c r="AN1790" i="1"/>
  <c r="AL1792" i="1"/>
  <c r="AN1792" i="1"/>
  <c r="AL1794" i="1"/>
  <c r="AN1794" i="1"/>
  <c r="AL1796" i="1"/>
  <c r="AN1796" i="1"/>
  <c r="AL1798" i="1"/>
  <c r="AN1798" i="1"/>
  <c r="AL1800" i="1"/>
  <c r="AN1800" i="1"/>
  <c r="AL1803" i="1"/>
  <c r="AN1803" i="1"/>
  <c r="AL1805" i="1"/>
  <c r="AN1805" i="1"/>
  <c r="AL1807" i="1"/>
  <c r="AN1807" i="1"/>
  <c r="AL1809" i="1"/>
  <c r="AN1809" i="1"/>
  <c r="AL1811" i="1"/>
  <c r="AN1811" i="1"/>
  <c r="AL1814" i="1"/>
  <c r="AN1814" i="1"/>
  <c r="AL1816" i="1"/>
  <c r="AN1816" i="1"/>
  <c r="AL1819" i="1"/>
  <c r="AN1819" i="1"/>
  <c r="AL1821" i="1"/>
  <c r="AN1821" i="1"/>
  <c r="AL1824" i="1"/>
  <c r="AL1823" i="1" s="1"/>
  <c r="AN1824" i="1"/>
  <c r="AN1823" i="1" s="1"/>
  <c r="AL1831" i="1"/>
  <c r="AL1830" i="1" s="1"/>
  <c r="AN1831" i="1"/>
  <c r="AN1830" i="1" s="1"/>
  <c r="AL1835" i="1"/>
  <c r="AN1835" i="1"/>
  <c r="AL1837" i="1"/>
  <c r="AN1837" i="1"/>
  <c r="AL1841" i="1"/>
  <c r="AN1841" i="1"/>
  <c r="AL1843" i="1"/>
  <c r="AN1843" i="1"/>
  <c r="AL1847" i="1"/>
  <c r="AL1846" i="1" s="1"/>
  <c r="AN1847" i="1"/>
  <c r="AN1846" i="1" s="1"/>
  <c r="AL1852" i="1"/>
  <c r="AN1852" i="1"/>
  <c r="AL1858" i="1"/>
  <c r="AN1858" i="1"/>
  <c r="AL1860" i="1"/>
  <c r="AN1860" i="1"/>
  <c r="AL1864" i="1"/>
  <c r="AN1864" i="1"/>
  <c r="AL1868" i="1"/>
  <c r="AN1868" i="1"/>
  <c r="AL1874" i="1"/>
  <c r="AN1874" i="1"/>
  <c r="AL1878" i="1"/>
  <c r="AN1878" i="1"/>
  <c r="AL1882" i="1"/>
  <c r="AL1881" i="1" s="1"/>
  <c r="AN1882" i="1"/>
  <c r="AN1881" i="1" s="1"/>
  <c r="AL1885" i="1"/>
  <c r="AL1884" i="1" s="1"/>
  <c r="AN1885" i="1"/>
  <c r="AN1884" i="1" s="1"/>
  <c r="AL1888" i="1"/>
  <c r="AN1888" i="1"/>
  <c r="AL1894" i="1"/>
  <c r="AN1894" i="1"/>
  <c r="AL1896" i="1"/>
  <c r="AN1896" i="1"/>
  <c r="AL1899" i="1"/>
  <c r="AN1899" i="1"/>
  <c r="AL1902" i="1"/>
  <c r="AN1902" i="1"/>
  <c r="AL1904" i="1"/>
  <c r="AN1904" i="1"/>
  <c r="AL1907" i="1"/>
  <c r="AL1906" i="1" s="1"/>
  <c r="AN1907" i="1"/>
  <c r="AN1906" i="1" s="1"/>
  <c r="AL1910" i="1"/>
  <c r="AN1910" i="1"/>
  <c r="AL1916" i="1"/>
  <c r="AN1916" i="1"/>
  <c r="AL1918" i="1"/>
  <c r="AN1918" i="1"/>
  <c r="AL1923" i="1"/>
  <c r="AL1922" i="1" s="1"/>
  <c r="AN1923" i="1"/>
  <c r="AN1922" i="1" s="1"/>
  <c r="AL1928" i="1"/>
  <c r="AN1928" i="1"/>
  <c r="AL1930" i="1"/>
  <c r="AN1930" i="1"/>
  <c r="AL1934" i="1"/>
  <c r="AL1933" i="1" s="1"/>
  <c r="AN1934" i="1"/>
  <c r="AN1933" i="1" s="1"/>
  <c r="AL1937" i="1"/>
  <c r="AL1936" i="1" s="1"/>
  <c r="AN1937" i="1"/>
  <c r="AN1936" i="1" s="1"/>
  <c r="AL1941" i="1"/>
  <c r="AN1941" i="1"/>
  <c r="AL1945" i="1"/>
  <c r="AN1945" i="1"/>
  <c r="AL1951" i="1"/>
  <c r="AN1951" i="1"/>
  <c r="AL1954" i="1"/>
  <c r="AL1953" i="1" s="1"/>
  <c r="AN1954" i="1"/>
  <c r="AN1953" i="1" s="1"/>
  <c r="AL1957" i="1"/>
  <c r="AL1956" i="1" s="1"/>
  <c r="AN1957" i="1"/>
  <c r="AN1956" i="1" s="1"/>
  <c r="AL1962" i="1"/>
  <c r="AN1962" i="1"/>
  <c r="AL1965" i="1"/>
  <c r="AN1965" i="1"/>
  <c r="AL1975" i="1"/>
  <c r="AN1975" i="1"/>
  <c r="AL1979" i="1"/>
  <c r="AN1979" i="1"/>
  <c r="AL1983" i="1"/>
  <c r="AN1983" i="1"/>
  <c r="AL1985" i="1"/>
  <c r="AN1985" i="1"/>
  <c r="AL1987" i="1"/>
  <c r="AN1987" i="1"/>
  <c r="AL1990" i="1"/>
  <c r="AN1990" i="1"/>
  <c r="AL1992" i="1"/>
  <c r="AN1992" i="1"/>
  <c r="AL1996" i="1"/>
  <c r="AL1995" i="1" s="1"/>
  <c r="AN1996" i="1"/>
  <c r="AN1995" i="1" s="1"/>
  <c r="AL2001" i="1"/>
  <c r="AL2000" i="1" s="1"/>
  <c r="AN2001" i="1"/>
  <c r="AN2000" i="1" s="1"/>
  <c r="AL2007" i="1"/>
  <c r="AN2007" i="1"/>
  <c r="AL2009" i="1"/>
  <c r="AN2009" i="1"/>
  <c r="AL2012" i="1"/>
  <c r="AN2012" i="1"/>
  <c r="AL2015" i="1"/>
  <c r="AN2015" i="1"/>
  <c r="AL2017" i="1"/>
  <c r="AN2017" i="1"/>
  <c r="AO2019" i="1"/>
  <c r="AL2020" i="1"/>
  <c r="AN2020" i="1"/>
  <c r="AL2022" i="1"/>
  <c r="AN2022" i="1"/>
  <c r="AL2025" i="1"/>
  <c r="AN2025" i="1"/>
  <c r="AL2027" i="1"/>
  <c r="AN2027" i="1"/>
  <c r="AL2029" i="1"/>
  <c r="AN2029" i="1"/>
  <c r="AL2032" i="1"/>
  <c r="AN2032" i="1"/>
  <c r="AL2035" i="1"/>
  <c r="AN2035" i="1"/>
  <c r="AL2038" i="1"/>
  <c r="AL2037" i="1" s="1"/>
  <c r="AN2038" i="1"/>
  <c r="AN2037" i="1" s="1"/>
  <c r="AL2040" i="1"/>
  <c r="AN2040" i="1"/>
  <c r="AL2042" i="1"/>
  <c r="AN2042" i="1"/>
  <c r="AL2046" i="1"/>
  <c r="AL2045" i="1" s="1"/>
  <c r="AL2044" i="1" s="1"/>
  <c r="AN2046" i="1"/>
  <c r="AN2045" i="1" s="1"/>
  <c r="AN2044" i="1" s="1"/>
  <c r="AL2056" i="1"/>
  <c r="AL2055" i="1" s="1"/>
  <c r="AN2056" i="1"/>
  <c r="AN2055" i="1" s="1"/>
  <c r="AL2060" i="1"/>
  <c r="AL2059" i="1" s="1"/>
  <c r="AN2060" i="1"/>
  <c r="AN2059" i="1" s="1"/>
  <c r="AL2070" i="1"/>
  <c r="AL2069" i="1" s="1"/>
  <c r="AL2068" i="1" s="1"/>
  <c r="AL2067" i="1" s="1"/>
  <c r="AL2066" i="1" s="1"/>
  <c r="AL2065" i="1" s="1"/>
  <c r="AL2064" i="1" s="1"/>
  <c r="AL2063" i="1" s="1"/>
  <c r="AN2070" i="1"/>
  <c r="AN2069" i="1" s="1"/>
  <c r="AN2068" i="1" s="1"/>
  <c r="AN2067" i="1" s="1"/>
  <c r="AN2066" i="1" s="1"/>
  <c r="AN2065" i="1" s="1"/>
  <c r="AN2064" i="1" s="1"/>
  <c r="AN2063" i="1" s="1"/>
  <c r="AL2074" i="1"/>
  <c r="AL2073" i="1" s="1"/>
  <c r="AN2074" i="1"/>
  <c r="AN2073" i="1" s="1"/>
  <c r="AL2085" i="1"/>
  <c r="AN2085" i="1"/>
  <c r="AL2089" i="1"/>
  <c r="AN2089" i="1"/>
  <c r="AL2093" i="1"/>
  <c r="AN2093" i="1"/>
  <c r="AL2095" i="1"/>
  <c r="AN2095" i="1"/>
  <c r="AL2097" i="1"/>
  <c r="AN2097" i="1"/>
  <c r="AL2099" i="1"/>
  <c r="AN2099" i="1"/>
  <c r="AL2102" i="1"/>
  <c r="AN2102" i="1"/>
  <c r="AO2102" i="1"/>
  <c r="AL2106" i="1"/>
  <c r="AN2106" i="1"/>
  <c r="AO2106" i="1"/>
  <c r="AL2110" i="1"/>
  <c r="AL2109" i="1" s="1"/>
  <c r="AN2110" i="1"/>
  <c r="AN2109" i="1" s="1"/>
  <c r="AL2115" i="1"/>
  <c r="AL2114" i="1" s="1"/>
  <c r="AN2115" i="1"/>
  <c r="AN2114" i="1" s="1"/>
  <c r="AL2120" i="1"/>
  <c r="AN2120" i="1"/>
  <c r="AL2123" i="1"/>
  <c r="AN2123" i="1"/>
  <c r="AL2126" i="1"/>
  <c r="AN2126" i="1"/>
  <c r="AL2131" i="1"/>
  <c r="AN2131" i="1"/>
  <c r="AL2133" i="1"/>
  <c r="AN2133" i="1"/>
  <c r="AL2135" i="1"/>
  <c r="AN2135" i="1"/>
  <c r="AL2139" i="1"/>
  <c r="AN2139" i="1"/>
  <c r="AL2141" i="1"/>
  <c r="AN2141" i="1"/>
  <c r="AL2144" i="1"/>
  <c r="AL2143" i="1" s="1"/>
  <c r="AN2144" i="1"/>
  <c r="AN2143" i="1" s="1"/>
  <c r="AL2147" i="1"/>
  <c r="AN2147" i="1"/>
  <c r="AL2149" i="1"/>
  <c r="AN2149" i="1"/>
  <c r="AL2151" i="1"/>
  <c r="AN2151" i="1"/>
  <c r="AL2153" i="1"/>
  <c r="AN2153" i="1"/>
  <c r="AL2157" i="1"/>
  <c r="AN2157" i="1"/>
  <c r="AO2157" i="1"/>
  <c r="AL2163" i="1"/>
  <c r="AL2161" i="1" s="1"/>
  <c r="AN2163" i="1"/>
  <c r="AN2161" i="1" s="1"/>
  <c r="AL2164" i="1"/>
  <c r="AN2164" i="1"/>
  <c r="AL2166" i="1"/>
  <c r="AN2166" i="1"/>
  <c r="AL2172" i="1"/>
  <c r="AN2172" i="1"/>
  <c r="AL2177" i="1"/>
  <c r="AN2177" i="1"/>
  <c r="AL2180" i="1"/>
  <c r="AN2180" i="1"/>
  <c r="AL2182" i="1"/>
  <c r="AN2182" i="1"/>
  <c r="AL2186" i="1"/>
  <c r="AL2185" i="1" s="1"/>
  <c r="AL2184" i="1" s="1"/>
  <c r="AN2186" i="1"/>
  <c r="AN2185" i="1" s="1"/>
  <c r="AN2184" i="1" s="1"/>
  <c r="AL2193" i="1"/>
  <c r="AL2192" i="1" s="1"/>
  <c r="AN2193" i="1"/>
  <c r="AN2192" i="1" s="1"/>
  <c r="AL2196" i="1"/>
  <c r="AL2195" i="1" s="1"/>
  <c r="AN2196" i="1"/>
  <c r="AN2195" i="1" s="1"/>
  <c r="AL2199" i="1"/>
  <c r="AL2198" i="1" s="1"/>
  <c r="AN2199" i="1"/>
  <c r="AN2198" i="1" s="1"/>
  <c r="AL2203" i="1"/>
  <c r="AL2202" i="1" s="1"/>
  <c r="AN2203" i="1"/>
  <c r="AN2202" i="1" s="1"/>
  <c r="AL2208" i="1"/>
  <c r="AN2208" i="1"/>
  <c r="AL2209" i="1"/>
  <c r="AN2209" i="1"/>
  <c r="AL2211" i="1"/>
  <c r="AL2210" i="1" s="1"/>
  <c r="AN2211" i="1"/>
  <c r="AN2210" i="1" s="1"/>
  <c r="AL2220" i="1"/>
  <c r="AN2220" i="1"/>
  <c r="AL2222" i="1"/>
  <c r="AN2222" i="1"/>
  <c r="AL2231" i="1"/>
  <c r="AN2231" i="1"/>
  <c r="AL2234" i="1"/>
  <c r="AL2233" i="1" s="1"/>
  <c r="AN2234" i="1"/>
  <c r="AN2233" i="1" s="1"/>
  <c r="AL2236" i="1"/>
  <c r="AL2235" i="1" s="1"/>
  <c r="AN2236" i="1"/>
  <c r="AN2235" i="1" s="1"/>
  <c r="AO2236" i="1"/>
  <c r="AO2235" i="1" s="1"/>
  <c r="AO2229" i="1" s="1"/>
  <c r="AL2241" i="1"/>
  <c r="AL2239" i="1" s="1"/>
  <c r="AL2238" i="1" s="1"/>
  <c r="AN2241" i="1"/>
  <c r="AN2239" i="1" s="1"/>
  <c r="AN2238" i="1" s="1"/>
  <c r="AL2249" i="1"/>
  <c r="AL2248" i="1" s="1"/>
  <c r="AL2247" i="1" s="1"/>
  <c r="AL2246" i="1" s="1"/>
  <c r="AL2245" i="1" s="1"/>
  <c r="AL2244" i="1" s="1"/>
  <c r="AN2249" i="1"/>
  <c r="AN2248" i="1" s="1"/>
  <c r="AN2247" i="1" s="1"/>
  <c r="AN2246" i="1" s="1"/>
  <c r="AN2245" i="1" s="1"/>
  <c r="AN2244" i="1" s="1"/>
  <c r="AL2256" i="1"/>
  <c r="AL2255" i="1" s="1"/>
  <c r="AN2256" i="1"/>
  <c r="AN2255" i="1" s="1"/>
  <c r="AL2259" i="1"/>
  <c r="AL2258" i="1" s="1"/>
  <c r="AN2259" i="1"/>
  <c r="AN2258" i="1" s="1"/>
  <c r="AL2269" i="1"/>
  <c r="AN2269" i="1"/>
  <c r="AL2272" i="1"/>
  <c r="AN2272" i="1"/>
  <c r="AL2277" i="1"/>
  <c r="AN2277" i="1"/>
  <c r="AL2279" i="1"/>
  <c r="AN2279" i="1"/>
  <c r="AL2282" i="1"/>
  <c r="AL2281" i="1" s="1"/>
  <c r="AN2282" i="1"/>
  <c r="AN2281" i="1" s="1"/>
  <c r="AL2285" i="1"/>
  <c r="AN2285" i="1"/>
  <c r="AL2287" i="1"/>
  <c r="AN2287" i="1"/>
  <c r="AL2291" i="1"/>
  <c r="AL2290" i="1" s="1"/>
  <c r="AN2291" i="1"/>
  <c r="AN2290" i="1" s="1"/>
  <c r="AL2295" i="1"/>
  <c r="AL2294" i="1" s="1"/>
  <c r="AN2295" i="1"/>
  <c r="AN2294" i="1" s="1"/>
  <c r="AL2301" i="1"/>
  <c r="AL2300" i="1" s="1"/>
  <c r="AL2299" i="1" s="1"/>
  <c r="AL2298" i="1" s="1"/>
  <c r="AN2301" i="1"/>
  <c r="AN2300" i="1" s="1"/>
  <c r="AN2299" i="1" s="1"/>
  <c r="AN2298" i="1" s="1"/>
  <c r="AL2308" i="1"/>
  <c r="AL2307" i="1" s="1"/>
  <c r="AL2306" i="1" s="1"/>
  <c r="AL2305" i="1" s="1"/>
  <c r="AL2304" i="1" s="1"/>
  <c r="AN2308" i="1"/>
  <c r="AN2307" i="1" s="1"/>
  <c r="AN2306" i="1" s="1"/>
  <c r="AN2305" i="1" s="1"/>
  <c r="AN2304" i="1" s="1"/>
  <c r="AL2315" i="1"/>
  <c r="AL2314" i="1" s="1"/>
  <c r="AL2313" i="1" s="1"/>
  <c r="AL2312" i="1" s="1"/>
  <c r="AL2311" i="1" s="1"/>
  <c r="AN2315" i="1"/>
  <c r="AN2314" i="1" s="1"/>
  <c r="AN2313" i="1" s="1"/>
  <c r="AN2312" i="1" s="1"/>
  <c r="AN2311" i="1" s="1"/>
  <c r="AL2324" i="1"/>
  <c r="AL2323" i="1" s="1"/>
  <c r="AL2322" i="1" s="1"/>
  <c r="AL2321" i="1" s="1"/>
  <c r="AL2320" i="1" s="1"/>
  <c r="AL2319" i="1" s="1"/>
  <c r="AN2324" i="1"/>
  <c r="AN2323" i="1" s="1"/>
  <c r="AN2322" i="1" s="1"/>
  <c r="AN2321" i="1" s="1"/>
  <c r="AN2320" i="1" s="1"/>
  <c r="AN2319" i="1" s="1"/>
  <c r="AL2334" i="1"/>
  <c r="AL2333" i="1" s="1"/>
  <c r="AN2334" i="1"/>
  <c r="AN2333" i="1" s="1"/>
  <c r="AL2337" i="1"/>
  <c r="AL2336" i="1" s="1"/>
  <c r="AN2337" i="1"/>
  <c r="AN2336" i="1" s="1"/>
  <c r="AL2342" i="1"/>
  <c r="AL2341" i="1" s="1"/>
  <c r="AN2342" i="1"/>
  <c r="AN2341" i="1" s="1"/>
  <c r="AL2352" i="1"/>
  <c r="AL2351" i="1" s="1"/>
  <c r="AL2350" i="1" s="1"/>
  <c r="AL2349" i="1" s="1"/>
  <c r="AN2352" i="1"/>
  <c r="AN2351" i="1" s="1"/>
  <c r="AN2350" i="1" s="1"/>
  <c r="AN2349" i="1" s="1"/>
  <c r="AL2359" i="1"/>
  <c r="AN2359" i="1"/>
  <c r="AL2363" i="1"/>
  <c r="AN2363" i="1"/>
  <c r="AL2367" i="1"/>
  <c r="AN2367" i="1"/>
  <c r="AL2369" i="1"/>
  <c r="AN2369" i="1"/>
  <c r="AL2371" i="1"/>
  <c r="AN2371" i="1"/>
  <c r="AL2375" i="1"/>
  <c r="AL2374" i="1" s="1"/>
  <c r="AL2373" i="1" s="1"/>
  <c r="AN2375" i="1"/>
  <c r="AN2374" i="1" s="1"/>
  <c r="AN2373" i="1" s="1"/>
  <c r="AL2381" i="1"/>
  <c r="AN2381" i="1"/>
  <c r="AL2384" i="1"/>
  <c r="AN2384" i="1"/>
  <c r="AL2387" i="1"/>
  <c r="AN2387" i="1"/>
  <c r="AL2390" i="1"/>
  <c r="AN2390" i="1"/>
  <c r="AL2392" i="1"/>
  <c r="AN2392" i="1"/>
  <c r="AL2395" i="1"/>
  <c r="AL2394" i="1" s="1"/>
  <c r="AN2395" i="1"/>
  <c r="AN2394" i="1" s="1"/>
  <c r="AL2398" i="1"/>
  <c r="AN2398" i="1"/>
  <c r="AL2400" i="1"/>
  <c r="AN2400" i="1"/>
  <c r="AL2403" i="1"/>
  <c r="AN2403" i="1"/>
  <c r="AL2405" i="1"/>
  <c r="AN2405" i="1"/>
  <c r="AL2408" i="1"/>
  <c r="AN2408" i="1"/>
  <c r="AL2410" i="1"/>
  <c r="AN2410" i="1"/>
  <c r="AL2414" i="1"/>
  <c r="AL2413" i="1" s="1"/>
  <c r="AL2412" i="1" s="1"/>
  <c r="AN2414" i="1"/>
  <c r="AN2413" i="1" s="1"/>
  <c r="AN2412" i="1" s="1"/>
  <c r="AL2425" i="1"/>
  <c r="AN2425" i="1"/>
  <c r="AL2428" i="1"/>
  <c r="AN2428" i="1"/>
  <c r="AL2431" i="1"/>
  <c r="AN2431" i="1"/>
  <c r="AL2433" i="1"/>
  <c r="AN2433" i="1"/>
  <c r="AL2435" i="1"/>
  <c r="AN2435" i="1"/>
  <c r="AL2439" i="1"/>
  <c r="AL2438" i="1" s="1"/>
  <c r="AL2437" i="1" s="1"/>
  <c r="AN2439" i="1"/>
  <c r="AN2438" i="1" s="1"/>
  <c r="AN2437" i="1" s="1"/>
  <c r="AL2445" i="1"/>
  <c r="AN2445" i="1"/>
  <c r="AL2450" i="1"/>
  <c r="AN2450" i="1"/>
  <c r="AL2453" i="1"/>
  <c r="AN2453" i="1"/>
  <c r="AL2456" i="1"/>
  <c r="AN2456" i="1"/>
  <c r="AL2458" i="1"/>
  <c r="AN2458" i="1"/>
  <c r="AL2461" i="1"/>
  <c r="AN2461" i="1"/>
  <c r="AL2463" i="1"/>
  <c r="AN2463" i="1"/>
  <c r="AL2466" i="1"/>
  <c r="AL2465" i="1" s="1"/>
  <c r="AN2466" i="1"/>
  <c r="AN2465" i="1" s="1"/>
  <c r="AL2471" i="1"/>
  <c r="AN2471" i="1"/>
  <c r="AL2473" i="1"/>
  <c r="AN2473" i="1"/>
  <c r="AL2475" i="1"/>
  <c r="AN2475" i="1"/>
  <c r="AL2478" i="1"/>
  <c r="AN2478" i="1"/>
  <c r="AL2482" i="1"/>
  <c r="AN2482" i="1"/>
  <c r="AL2484" i="1"/>
  <c r="AN2484" i="1"/>
  <c r="AL2487" i="1"/>
  <c r="AN2487" i="1"/>
  <c r="AL2489" i="1"/>
  <c r="AN2489" i="1"/>
  <c r="AL2499" i="1"/>
  <c r="AN2499" i="1"/>
  <c r="AL2503" i="1"/>
  <c r="AN2503" i="1"/>
  <c r="AL2507" i="1"/>
  <c r="AN2507" i="1"/>
  <c r="AL2509" i="1"/>
  <c r="AN2509" i="1"/>
  <c r="AL2511" i="1"/>
  <c r="AN2511" i="1"/>
  <c r="AL2515" i="1"/>
  <c r="AL2514" i="1" s="1"/>
  <c r="AL2513" i="1" s="1"/>
  <c r="AN2515" i="1"/>
  <c r="AN2514" i="1" s="1"/>
  <c r="AN2513" i="1" s="1"/>
  <c r="AL2521" i="1"/>
  <c r="AN2521" i="1"/>
  <c r="AL2525" i="1"/>
  <c r="AN2525" i="1"/>
  <c r="AL2528" i="1"/>
  <c r="AN2528" i="1"/>
  <c r="AL2531" i="1"/>
  <c r="AN2531" i="1"/>
  <c r="AL2533" i="1"/>
  <c r="AN2533" i="1"/>
  <c r="AL2536" i="1"/>
  <c r="AN2536" i="1"/>
  <c r="AL2538" i="1"/>
  <c r="AN2538" i="1"/>
  <c r="AL2541" i="1"/>
  <c r="AL2540" i="1" s="1"/>
  <c r="AN2541" i="1"/>
  <c r="AN2540" i="1" s="1"/>
  <c r="AL2545" i="1"/>
  <c r="AN2545" i="1"/>
  <c r="AL2547" i="1"/>
  <c r="AN2547" i="1"/>
  <c r="AL2549" i="1"/>
  <c r="AN2549" i="1"/>
  <c r="AL2552" i="1"/>
  <c r="AN2552" i="1"/>
  <c r="AL2554" i="1"/>
  <c r="AN2554" i="1"/>
  <c r="AL2556" i="1"/>
  <c r="AN2556" i="1"/>
  <c r="AL2559" i="1"/>
  <c r="AN2559" i="1"/>
  <c r="AL2561" i="1"/>
  <c r="AN2561" i="1"/>
  <c r="AL2565" i="1"/>
  <c r="AL2564" i="1" s="1"/>
  <c r="AL2563" i="1" s="1"/>
  <c r="AN2565" i="1"/>
  <c r="AN2564" i="1" s="1"/>
  <c r="AN2563" i="1" s="1"/>
  <c r="AL2576" i="1"/>
  <c r="AN2576" i="1"/>
  <c r="AL2580" i="1"/>
  <c r="AN2580" i="1"/>
  <c r="AL2584" i="1"/>
  <c r="AN2584" i="1"/>
  <c r="AL2586" i="1"/>
  <c r="AN2586" i="1"/>
  <c r="AL2590" i="1"/>
  <c r="AN2590" i="1"/>
  <c r="AL2592" i="1"/>
  <c r="AN2592" i="1"/>
  <c r="AO2594" i="1"/>
  <c r="AL2595" i="1"/>
  <c r="AL2594" i="1" s="1"/>
  <c r="AN2595" i="1"/>
  <c r="AN2594" i="1" s="1"/>
  <c r="AO2597" i="1"/>
  <c r="AL2598" i="1"/>
  <c r="AL2597" i="1" s="1"/>
  <c r="AN2598" i="1"/>
  <c r="AN2597" i="1" s="1"/>
  <c r="AL2602" i="1"/>
  <c r="AL2601" i="1" s="1"/>
  <c r="AN2602" i="1"/>
  <c r="AN2601" i="1" s="1"/>
  <c r="AL2607" i="1"/>
  <c r="AL2606" i="1" s="1"/>
  <c r="AN2607" i="1"/>
  <c r="AN2606" i="1" s="1"/>
  <c r="AO2607" i="1"/>
  <c r="AL2612" i="1"/>
  <c r="AN2612" i="1"/>
  <c r="AL2615" i="1"/>
  <c r="AN2615" i="1"/>
  <c r="AL2618" i="1"/>
  <c r="AN2618" i="1"/>
  <c r="AL2621" i="1"/>
  <c r="AN2621" i="1"/>
  <c r="AL2623" i="1"/>
  <c r="AN2623" i="1"/>
  <c r="AL2627" i="1"/>
  <c r="AN2627" i="1"/>
  <c r="AL2629" i="1"/>
  <c r="AN2629" i="1"/>
  <c r="AL2631" i="1"/>
  <c r="AN2631" i="1"/>
  <c r="AL2633" i="1"/>
  <c r="AN2633" i="1"/>
  <c r="AL2636" i="1"/>
  <c r="AL2635" i="1" s="1"/>
  <c r="AN2636" i="1"/>
  <c r="AN2635" i="1" s="1"/>
  <c r="AL2639" i="1"/>
  <c r="AN2639" i="1"/>
  <c r="AL2641" i="1"/>
  <c r="AL2638" i="1" s="1"/>
  <c r="AN2641" i="1"/>
  <c r="AN2638" i="1" s="1"/>
  <c r="AL2644" i="1"/>
  <c r="AN2644" i="1"/>
  <c r="AL2646" i="1"/>
  <c r="AN2646" i="1"/>
  <c r="AL2650" i="1"/>
  <c r="AL2649" i="1" s="1"/>
  <c r="AL2648" i="1" s="1"/>
  <c r="AN2650" i="1"/>
  <c r="AN2649" i="1" s="1"/>
  <c r="AN2648" i="1" s="1"/>
  <c r="AO2653" i="1"/>
  <c r="AO2652" i="1" s="1"/>
  <c r="AO2571" i="1" s="1"/>
  <c r="AL2656" i="1"/>
  <c r="AL2655" i="1" s="1"/>
  <c r="AL2654" i="1" s="1"/>
  <c r="AL2653" i="1" s="1"/>
  <c r="AL2652" i="1" s="1"/>
  <c r="AN2656" i="1"/>
  <c r="AN2655" i="1" s="1"/>
  <c r="AN2654" i="1" s="1"/>
  <c r="AN2653" i="1" s="1"/>
  <c r="AN2652" i="1" s="1"/>
  <c r="AL2666" i="1"/>
  <c r="AN2666" i="1"/>
  <c r="AL2668" i="1"/>
  <c r="AN2668" i="1"/>
  <c r="AL2670" i="1"/>
  <c r="AN2670" i="1"/>
  <c r="AL2672" i="1"/>
  <c r="AN2672" i="1"/>
  <c r="AL2674" i="1"/>
  <c r="AN2674" i="1"/>
  <c r="AL2676" i="1"/>
  <c r="AN2676" i="1"/>
  <c r="AL2680" i="1"/>
  <c r="AL2679" i="1" s="1"/>
  <c r="AL2678" i="1" s="1"/>
  <c r="AN2680" i="1"/>
  <c r="AN2679" i="1" s="1"/>
  <c r="AN2678" i="1" s="1"/>
  <c r="AL2686" i="1"/>
  <c r="AN2686" i="1"/>
  <c r="AL2689" i="1"/>
  <c r="AN2689" i="1"/>
  <c r="AL2692" i="1"/>
  <c r="AN2692" i="1"/>
  <c r="AL2695" i="1"/>
  <c r="AN2695" i="1"/>
  <c r="AL2697" i="1"/>
  <c r="AN2697" i="1"/>
  <c r="AO2700" i="1"/>
  <c r="AL2701" i="1"/>
  <c r="AN2701" i="1"/>
  <c r="AL2703" i="1"/>
  <c r="AN2703" i="1"/>
  <c r="AL2705" i="1"/>
  <c r="AN2705" i="1"/>
  <c r="AL2707" i="1"/>
  <c r="AN2707" i="1"/>
  <c r="AL2710" i="1"/>
  <c r="AL2709" i="1" s="1"/>
  <c r="AN2710" i="1"/>
  <c r="AN2709" i="1" s="1"/>
  <c r="AL2713" i="1"/>
  <c r="AL2712" i="1" s="1"/>
  <c r="AN2713" i="1"/>
  <c r="AN2712" i="1" s="1"/>
  <c r="AL2716" i="1"/>
  <c r="AN2716" i="1"/>
  <c r="AL2718" i="1"/>
  <c r="AN2718" i="1"/>
  <c r="AL2722" i="1"/>
  <c r="AL2721" i="1" s="1"/>
  <c r="AL2720" i="1" s="1"/>
  <c r="AN2722" i="1"/>
  <c r="AN2721" i="1" s="1"/>
  <c r="AN2720" i="1" s="1"/>
  <c r="AL2732" i="1"/>
  <c r="AN2732" i="1"/>
  <c r="AL2736" i="1"/>
  <c r="AN2736" i="1"/>
  <c r="AL2740" i="1"/>
  <c r="AN2740" i="1"/>
  <c r="AL2742" i="1"/>
  <c r="AN2742" i="1"/>
  <c r="AL2746" i="1"/>
  <c r="AN2746" i="1"/>
  <c r="AL2748" i="1"/>
  <c r="AN2748" i="1"/>
  <c r="AL2752" i="1"/>
  <c r="AL2751" i="1" s="1"/>
  <c r="AL2750" i="1" s="1"/>
  <c r="AN2752" i="1"/>
  <c r="AN2751" i="1" s="1"/>
  <c r="AN2750" i="1" s="1"/>
  <c r="AL2758" i="1"/>
  <c r="AN2758" i="1"/>
  <c r="AL2761" i="1"/>
  <c r="AN2761" i="1"/>
  <c r="AL2764" i="1"/>
  <c r="AN2764" i="1"/>
  <c r="AL2767" i="1"/>
  <c r="AN2767" i="1"/>
  <c r="AL2769" i="1"/>
  <c r="AN2769" i="1"/>
  <c r="AL2773" i="1"/>
  <c r="AN2773" i="1"/>
  <c r="AL2775" i="1"/>
  <c r="AN2775" i="1"/>
  <c r="AL2777" i="1"/>
  <c r="AN2777" i="1"/>
  <c r="AL2779" i="1"/>
  <c r="AN2779" i="1"/>
  <c r="AL2782" i="1"/>
  <c r="AL2781" i="1" s="1"/>
  <c r="AN2782" i="1"/>
  <c r="AN2781" i="1" s="1"/>
  <c r="AL2785" i="1"/>
  <c r="AN2785" i="1"/>
  <c r="AL2787" i="1"/>
  <c r="AN2787" i="1"/>
  <c r="AL2790" i="1"/>
  <c r="AN2790" i="1"/>
  <c r="AL2792" i="1"/>
  <c r="AN2792" i="1"/>
  <c r="AL2796" i="1"/>
  <c r="AL2795" i="1" s="1"/>
  <c r="AL2794" i="1" s="1"/>
  <c r="AN2796" i="1"/>
  <c r="AN2795" i="1" s="1"/>
  <c r="AN2794" i="1" s="1"/>
  <c r="AL2806" i="1"/>
  <c r="AN2806" i="1"/>
  <c r="AL2810" i="1"/>
  <c r="AN2810" i="1"/>
  <c r="AL2814" i="1"/>
  <c r="AN2814" i="1"/>
  <c r="AL2816" i="1"/>
  <c r="AN2816" i="1"/>
  <c r="AL2820" i="1"/>
  <c r="AN2820" i="1"/>
  <c r="AL2822" i="1"/>
  <c r="AN2822" i="1"/>
  <c r="AL2826" i="1"/>
  <c r="AL2825" i="1" s="1"/>
  <c r="AL2824" i="1" s="1"/>
  <c r="AN2826" i="1"/>
  <c r="AN2825" i="1" s="1"/>
  <c r="AN2824" i="1" s="1"/>
  <c r="AL2832" i="1"/>
  <c r="AN2832" i="1"/>
  <c r="AL2835" i="1"/>
  <c r="AN2835" i="1"/>
  <c r="AL2838" i="1"/>
  <c r="AN2838" i="1"/>
  <c r="AL2841" i="1"/>
  <c r="AN2841" i="1"/>
  <c r="AL2843" i="1"/>
  <c r="AN2843" i="1"/>
  <c r="AO2845" i="1"/>
  <c r="AL2846" i="1"/>
  <c r="AN2846" i="1"/>
  <c r="AL2848" i="1"/>
  <c r="AN2848" i="1"/>
  <c r="AL2850" i="1"/>
  <c r="AN2850" i="1"/>
  <c r="AL2852" i="1"/>
  <c r="AN2852" i="1"/>
  <c r="AL2855" i="1"/>
  <c r="AL2854" i="1" s="1"/>
  <c r="AN2855" i="1"/>
  <c r="AN2854" i="1" s="1"/>
  <c r="AL2858" i="1"/>
  <c r="AL2857" i="1" s="1"/>
  <c r="AN2858" i="1"/>
  <c r="AN2857" i="1" s="1"/>
  <c r="AL2861" i="1"/>
  <c r="AN2861" i="1"/>
  <c r="AL2863" i="1"/>
  <c r="AN2863" i="1"/>
  <c r="AL2867" i="1"/>
  <c r="AL2866" i="1" s="1"/>
  <c r="AL2865" i="1" s="1"/>
  <c r="AN2867" i="1"/>
  <c r="AN2866" i="1" s="1"/>
  <c r="AN2865" i="1" s="1"/>
  <c r="AL2877" i="1"/>
  <c r="AN2877" i="1"/>
  <c r="AL2881" i="1"/>
  <c r="AN2881" i="1"/>
  <c r="AL2885" i="1"/>
  <c r="AN2885" i="1"/>
  <c r="AL2887" i="1"/>
  <c r="AN2887" i="1"/>
  <c r="AL2891" i="1"/>
  <c r="AN2891" i="1"/>
  <c r="AL2893" i="1"/>
  <c r="AN2893" i="1"/>
  <c r="AL2897" i="1"/>
  <c r="AL2896" i="1" s="1"/>
  <c r="AL2895" i="1" s="1"/>
  <c r="AN2897" i="1"/>
  <c r="AN2896" i="1" s="1"/>
  <c r="AN2895" i="1" s="1"/>
  <c r="AL2903" i="1"/>
  <c r="AN2903" i="1"/>
  <c r="AL2906" i="1"/>
  <c r="AN2906" i="1"/>
  <c r="AL2909" i="1"/>
  <c r="AN2909" i="1"/>
  <c r="AL2912" i="1"/>
  <c r="AN2912" i="1"/>
  <c r="AL2914" i="1"/>
  <c r="AN2914" i="1"/>
  <c r="AL2916" i="1"/>
  <c r="AN2916" i="1"/>
  <c r="AL2922" i="1"/>
  <c r="AN2922" i="1"/>
  <c r="AL2924" i="1"/>
  <c r="AN2924" i="1"/>
  <c r="AL2926" i="1"/>
  <c r="AN2926" i="1"/>
  <c r="AL2929" i="1"/>
  <c r="AN2929" i="1"/>
  <c r="AL2931" i="1"/>
  <c r="AN2931" i="1"/>
  <c r="AL2934" i="1"/>
  <c r="AN2934" i="1"/>
  <c r="AL2936" i="1"/>
  <c r="AN2936" i="1"/>
  <c r="AL2939" i="1"/>
  <c r="AN2939" i="1"/>
  <c r="AL2941" i="1"/>
  <c r="AN2941" i="1"/>
  <c r="AL2945" i="1"/>
  <c r="AL2944" i="1" s="1"/>
  <c r="AL2943" i="1" s="1"/>
  <c r="AN2945" i="1"/>
  <c r="AN2944" i="1" s="1"/>
  <c r="AN2943" i="1" s="1"/>
  <c r="AL2956" i="1"/>
  <c r="AN2956" i="1"/>
  <c r="AL2962" i="1"/>
  <c r="AN2962" i="1"/>
  <c r="AL2968" i="1"/>
  <c r="AN2968" i="1"/>
  <c r="AL2970" i="1"/>
  <c r="AN2970" i="1"/>
  <c r="AL2976" i="1"/>
  <c r="AN2976" i="1"/>
  <c r="AL2978" i="1"/>
  <c r="AN2978" i="1"/>
  <c r="AL2981" i="1"/>
  <c r="AL2980" i="1" s="1"/>
  <c r="AN2981" i="1"/>
  <c r="AN2980" i="1" s="1"/>
  <c r="AL2985" i="1"/>
  <c r="AL2984" i="1" s="1"/>
  <c r="AN2985" i="1"/>
  <c r="AN2984" i="1" s="1"/>
  <c r="AL2989" i="1"/>
  <c r="AL2988" i="1" s="1"/>
  <c r="AN2989" i="1"/>
  <c r="AN2988" i="1" s="1"/>
  <c r="AL2993" i="1"/>
  <c r="AL2992" i="1" s="1"/>
  <c r="AN2993" i="1"/>
  <c r="AN2992" i="1" s="1"/>
  <c r="AL2998" i="1"/>
  <c r="AL2997" i="1" s="1"/>
  <c r="AN2998" i="1"/>
  <c r="AN2997" i="1" s="1"/>
  <c r="AL3002" i="1"/>
  <c r="AN3002" i="1"/>
  <c r="AL3004" i="1"/>
  <c r="AN3004" i="1"/>
  <c r="AL3008" i="1"/>
  <c r="AL3007" i="1" s="1"/>
  <c r="AN3008" i="1"/>
  <c r="AN3007" i="1" s="1"/>
  <c r="AL3012" i="1"/>
  <c r="AN3013" i="1"/>
  <c r="AN3012" i="1" s="1"/>
  <c r="AN3016" i="1"/>
  <c r="AL3018" i="1"/>
  <c r="AL3016" i="1" s="1"/>
  <c r="AL3019" i="1"/>
  <c r="AN3019" i="1"/>
  <c r="AL3022" i="1"/>
  <c r="AN3022" i="1"/>
  <c r="AL3024" i="1"/>
  <c r="AN3024" i="1"/>
  <c r="AL3029" i="1"/>
  <c r="AN3029" i="1"/>
  <c r="AL3031" i="1"/>
  <c r="AN3031" i="1"/>
  <c r="AL3033" i="1"/>
  <c r="AN3033" i="1"/>
  <c r="AL3036" i="1"/>
  <c r="AN3036" i="1"/>
  <c r="AL3039" i="1"/>
  <c r="AL3038" i="1" s="1"/>
  <c r="AN3039" i="1"/>
  <c r="AN3038" i="1" s="1"/>
  <c r="AL3042" i="1"/>
  <c r="AL3041" i="1" s="1"/>
  <c r="AN3042" i="1"/>
  <c r="AN3041" i="1" s="1"/>
  <c r="AL3045" i="1"/>
  <c r="AN3045" i="1"/>
  <c r="AL3047" i="1"/>
  <c r="AN3047" i="1"/>
  <c r="AL3051" i="1"/>
  <c r="AL3050" i="1" s="1"/>
  <c r="AL3049" i="1" s="1"/>
  <c r="AN3051" i="1"/>
  <c r="AN3050" i="1" s="1"/>
  <c r="AN3049" i="1" s="1"/>
  <c r="AL3058" i="1"/>
  <c r="AL3057" i="1" s="1"/>
  <c r="AL3056" i="1" s="1"/>
  <c r="AN3058" i="1"/>
  <c r="AN3057" i="1" s="1"/>
  <c r="AN3056" i="1" s="1"/>
  <c r="AL3062" i="1"/>
  <c r="AL3061" i="1" s="1"/>
  <c r="AL3060" i="1" s="1"/>
  <c r="AN3062" i="1"/>
  <c r="AN3061" i="1" s="1"/>
  <c r="AN3060" i="1" s="1"/>
  <c r="AL3068" i="1"/>
  <c r="AN3068" i="1"/>
  <c r="AL3070" i="1"/>
  <c r="AN3070" i="1"/>
  <c r="AL3074" i="1"/>
  <c r="AL3073" i="1" s="1"/>
  <c r="AN3074" i="1"/>
  <c r="AN3073" i="1" s="1"/>
  <c r="AL3084" i="1"/>
  <c r="AL3083" i="1" s="1"/>
  <c r="AN3084" i="1"/>
  <c r="AN3083" i="1" s="1"/>
  <c r="AL3087" i="1"/>
  <c r="AN3087" i="1"/>
  <c r="AL3089" i="1"/>
  <c r="AN3089" i="1"/>
  <c r="AL3093" i="1"/>
  <c r="AL3092" i="1" s="1"/>
  <c r="AN3093" i="1"/>
  <c r="AN3092" i="1" s="1"/>
  <c r="AL3102" i="1"/>
  <c r="AN3102" i="1"/>
  <c r="AL3108" i="1"/>
  <c r="AN3108" i="1"/>
  <c r="AL3114" i="1"/>
  <c r="AN3114" i="1"/>
  <c r="AL3116" i="1"/>
  <c r="AN3116" i="1"/>
  <c r="AL3122" i="1"/>
  <c r="AN3122" i="1"/>
  <c r="AL3124" i="1"/>
  <c r="AN3124" i="1"/>
  <c r="AL3127" i="1"/>
  <c r="AL3126" i="1" s="1"/>
  <c r="AN3127" i="1"/>
  <c r="AN3126" i="1" s="1"/>
  <c r="AL3131" i="1"/>
  <c r="AL3130" i="1" s="1"/>
  <c r="AN3131" i="1"/>
  <c r="AN3130" i="1" s="1"/>
  <c r="AL3135" i="1"/>
  <c r="AL3134" i="1" s="1"/>
  <c r="AN3135" i="1"/>
  <c r="AN3134" i="1" s="1"/>
  <c r="AL3139" i="1"/>
  <c r="AL3138" i="1" s="1"/>
  <c r="AN3139" i="1"/>
  <c r="AN3138" i="1" s="1"/>
  <c r="AL3144" i="1"/>
  <c r="AL3143" i="1" s="1"/>
  <c r="AN3144" i="1"/>
  <c r="AN3143" i="1" s="1"/>
  <c r="AL3148" i="1"/>
  <c r="AL3147" i="1" s="1"/>
  <c r="AN3148" i="1"/>
  <c r="AN3147" i="1" s="1"/>
  <c r="AL3152" i="1"/>
  <c r="AL3151" i="1" s="1"/>
  <c r="AN3152" i="1"/>
  <c r="AN3151" i="1" s="1"/>
  <c r="AL3156" i="1"/>
  <c r="AN3156" i="1"/>
  <c r="AL3160" i="1"/>
  <c r="AN3160" i="1"/>
  <c r="AL3163" i="1"/>
  <c r="AN3163" i="1"/>
  <c r="AL3166" i="1"/>
  <c r="AN3166" i="1"/>
  <c r="AL3168" i="1"/>
  <c r="AN3168" i="1"/>
  <c r="AL3173" i="1"/>
  <c r="AN3173" i="1"/>
  <c r="AL3175" i="1"/>
  <c r="AN3175" i="1"/>
  <c r="AL3177" i="1"/>
  <c r="AN3177" i="1"/>
  <c r="AL3180" i="1"/>
  <c r="AN3180" i="1"/>
  <c r="AL3183" i="1"/>
  <c r="AL3182" i="1" s="1"/>
  <c r="AN3183" i="1"/>
  <c r="AN3182" i="1" s="1"/>
  <c r="AL3186" i="1"/>
  <c r="AN3186" i="1"/>
  <c r="AL3189" i="1"/>
  <c r="AN3189" i="1"/>
  <c r="AL3192" i="1"/>
  <c r="AN3192" i="1"/>
  <c r="AL3194" i="1"/>
  <c r="AN3194" i="1"/>
  <c r="AL3198" i="1"/>
  <c r="AL3197" i="1" s="1"/>
  <c r="AL3196" i="1" s="1"/>
  <c r="AN3198" i="1"/>
  <c r="AN3197" i="1" s="1"/>
  <c r="AN3196" i="1" s="1"/>
  <c r="AL3202" i="1"/>
  <c r="AL3201" i="1" s="1"/>
  <c r="AN3202" i="1"/>
  <c r="AN3201" i="1" s="1"/>
  <c r="AL3207" i="1"/>
  <c r="AL3206" i="1" s="1"/>
  <c r="AN3207" i="1"/>
  <c r="AN3206" i="1" s="1"/>
  <c r="AL3218" i="1"/>
  <c r="AN3218" i="1"/>
  <c r="AL3224" i="1"/>
  <c r="AN3224" i="1"/>
  <c r="AL3230" i="1"/>
  <c r="AN3230" i="1"/>
  <c r="AL3232" i="1"/>
  <c r="AN3232" i="1"/>
  <c r="AL3238" i="1"/>
  <c r="AN3238" i="1"/>
  <c r="AL3240" i="1"/>
  <c r="AN3240" i="1"/>
  <c r="AL3243" i="1"/>
  <c r="AL3242" i="1" s="1"/>
  <c r="AN3243" i="1"/>
  <c r="AN3242" i="1" s="1"/>
  <c r="AL3248" i="1"/>
  <c r="AL3247" i="1" s="1"/>
  <c r="AN3248" i="1"/>
  <c r="AN3247" i="1" s="1"/>
  <c r="AL3253" i="1"/>
  <c r="AL3252" i="1" s="1"/>
  <c r="AN3253" i="1"/>
  <c r="AN3252" i="1" s="1"/>
  <c r="AL3258" i="1"/>
  <c r="AN3258" i="1"/>
  <c r="AL3260" i="1"/>
  <c r="AN3260" i="1"/>
  <c r="AL3263" i="1"/>
  <c r="AN3263" i="1"/>
  <c r="AL3266" i="1"/>
  <c r="AN3266" i="1"/>
  <c r="AL3268" i="1"/>
  <c r="AN3268" i="1"/>
  <c r="AL3273" i="1"/>
  <c r="AN3273" i="1"/>
  <c r="AL3275" i="1"/>
  <c r="AN3275" i="1"/>
  <c r="AL3277" i="1"/>
  <c r="AN3277" i="1"/>
  <c r="AL3280" i="1"/>
  <c r="AN3280" i="1"/>
  <c r="AL3283" i="1"/>
  <c r="AL3282" i="1" s="1"/>
  <c r="AN3283" i="1"/>
  <c r="AN3282" i="1" s="1"/>
  <c r="AL3286" i="1"/>
  <c r="AL3285" i="1" s="1"/>
  <c r="AN3286" i="1"/>
  <c r="AN3285" i="1" s="1"/>
  <c r="AL3289" i="1"/>
  <c r="AN3289" i="1"/>
  <c r="AL3291" i="1"/>
  <c r="AN3291" i="1"/>
  <c r="AL3301" i="1"/>
  <c r="AN3301" i="1"/>
  <c r="AL3307" i="1"/>
  <c r="AN3307" i="1"/>
  <c r="AL3313" i="1"/>
  <c r="AN3313" i="1"/>
  <c r="AL3315" i="1"/>
  <c r="AN3315" i="1"/>
  <c r="AL3323" i="1"/>
  <c r="AL3322" i="1" s="1"/>
  <c r="AL3321" i="1" s="1"/>
  <c r="AN3323" i="1"/>
  <c r="AN3322" i="1" s="1"/>
  <c r="AN3321" i="1" s="1"/>
  <c r="AL3335" i="1"/>
  <c r="AL3334" i="1" s="1"/>
  <c r="AL3333" i="1" s="1"/>
  <c r="AL3332" i="1" s="1"/>
  <c r="AL3331" i="1" s="1"/>
  <c r="AL3330" i="1" s="1"/>
  <c r="AL3329" i="1" s="1"/>
  <c r="AN3335" i="1"/>
  <c r="AN3334" i="1" s="1"/>
  <c r="AN3333" i="1" s="1"/>
  <c r="AN3332" i="1" s="1"/>
  <c r="AN3331" i="1" s="1"/>
  <c r="AN3330" i="1" s="1"/>
  <c r="AN3329" i="1" s="1"/>
  <c r="AL3344" i="1"/>
  <c r="AN3344" i="1"/>
  <c r="AL3350" i="1"/>
  <c r="AN3350" i="1"/>
  <c r="AL3356" i="1"/>
  <c r="AN3356" i="1"/>
  <c r="AL3358" i="1"/>
  <c r="AN3358" i="1"/>
  <c r="AL3364" i="1"/>
  <c r="AN3364" i="1"/>
  <c r="AL3366" i="1"/>
  <c r="AN3366" i="1"/>
  <c r="AL3370" i="1"/>
  <c r="AL3369" i="1" s="1"/>
  <c r="AL3368" i="1" s="1"/>
  <c r="AN3370" i="1"/>
  <c r="AN3369" i="1" s="1"/>
  <c r="AN3368" i="1" s="1"/>
  <c r="AL3376" i="1"/>
  <c r="AN3376" i="1"/>
  <c r="AL3380" i="1"/>
  <c r="AN3380" i="1"/>
  <c r="AL3383" i="1"/>
  <c r="AN3383" i="1"/>
  <c r="AL3386" i="1"/>
  <c r="AN3386" i="1"/>
  <c r="AL3388" i="1"/>
  <c r="AN3388" i="1"/>
  <c r="AO3391" i="1"/>
  <c r="AL3392" i="1"/>
  <c r="AN3392" i="1"/>
  <c r="AL3394" i="1"/>
  <c r="AN3394" i="1"/>
  <c r="AL3396" i="1"/>
  <c r="AN3396" i="1"/>
  <c r="AL3398" i="1"/>
  <c r="AN3398" i="1"/>
  <c r="AL3401" i="1"/>
  <c r="AL3400" i="1" s="1"/>
  <c r="AN3401" i="1"/>
  <c r="AN3400" i="1" s="1"/>
  <c r="AL3404" i="1"/>
  <c r="AN3404" i="1"/>
  <c r="AL3407" i="1"/>
  <c r="AN3407" i="1"/>
  <c r="AL3410" i="1"/>
  <c r="AN3410" i="1"/>
  <c r="AL3412" i="1"/>
  <c r="AN3412" i="1"/>
  <c r="AL3419" i="1"/>
  <c r="AL3418" i="1" s="1"/>
  <c r="AL3417" i="1" s="1"/>
  <c r="AL3416" i="1" s="1"/>
  <c r="AL3415" i="1" s="1"/>
  <c r="AL3414" i="1" s="1"/>
  <c r="AN3419" i="1"/>
  <c r="AN3418" i="1" s="1"/>
  <c r="AN3417" i="1" s="1"/>
  <c r="AN3416" i="1" s="1"/>
  <c r="AN3415" i="1" s="1"/>
  <c r="AN3414" i="1" s="1"/>
  <c r="AL3430" i="1"/>
  <c r="AN3430" i="1"/>
  <c r="AL3436" i="1"/>
  <c r="AN3436" i="1"/>
  <c r="AL3442" i="1"/>
  <c r="AN3442" i="1"/>
  <c r="AL3444" i="1"/>
  <c r="AN3444" i="1"/>
  <c r="AL3450" i="1"/>
  <c r="AN3450" i="1"/>
  <c r="AL3452" i="1"/>
  <c r="AN3452" i="1"/>
  <c r="AL3456" i="1"/>
  <c r="AL3455" i="1" s="1"/>
  <c r="AL3454" i="1" s="1"/>
  <c r="AN3456" i="1"/>
  <c r="AN3455" i="1" s="1"/>
  <c r="AN3454" i="1" s="1"/>
  <c r="AL3462" i="1"/>
  <c r="AN3462" i="1"/>
  <c r="AL3466" i="1"/>
  <c r="AN3466" i="1"/>
  <c r="AL3469" i="1"/>
  <c r="AN3469" i="1"/>
  <c r="AL3472" i="1"/>
  <c r="AN3472" i="1"/>
  <c r="AL3474" i="1"/>
  <c r="AN3474" i="1"/>
  <c r="AL3479" i="1"/>
  <c r="AN3479" i="1"/>
  <c r="AL3481" i="1"/>
  <c r="AN3481" i="1"/>
  <c r="AL3483" i="1"/>
  <c r="AN3483" i="1"/>
  <c r="AL3486" i="1"/>
  <c r="AN3486" i="1"/>
  <c r="AL3488" i="1"/>
  <c r="AN3488" i="1"/>
  <c r="AL3490" i="1"/>
  <c r="AN3490" i="1"/>
  <c r="AL3492" i="1"/>
  <c r="AN3492" i="1"/>
  <c r="AL3495" i="1"/>
  <c r="AN3495" i="1"/>
  <c r="AL3497" i="1"/>
  <c r="AN3497" i="1"/>
  <c r="AL3500" i="1"/>
  <c r="AN3500" i="1"/>
  <c r="AL3502" i="1"/>
  <c r="AN3502" i="1"/>
  <c r="AL3506" i="1"/>
  <c r="AL3505" i="1" s="1"/>
  <c r="AL3504" i="1" s="1"/>
  <c r="AN3506" i="1"/>
  <c r="AN3505" i="1" s="1"/>
  <c r="AN3504" i="1" s="1"/>
  <c r="AL3513" i="1"/>
  <c r="AL3512" i="1" s="1"/>
  <c r="AL3511" i="1" s="1"/>
  <c r="AN3513" i="1"/>
  <c r="AN3512" i="1" s="1"/>
  <c r="AN3511" i="1" s="1"/>
  <c r="AL3517" i="1"/>
  <c r="AL3516" i="1" s="1"/>
  <c r="AL3515" i="1" s="1"/>
  <c r="AN3517" i="1"/>
  <c r="AN3516" i="1" s="1"/>
  <c r="AN3515" i="1" s="1"/>
  <c r="AL3523" i="1"/>
  <c r="AN3523" i="1"/>
  <c r="AL3525" i="1"/>
  <c r="AN3525" i="1"/>
  <c r="AL3527" i="1"/>
  <c r="AN3527" i="1"/>
  <c r="AL3531" i="1"/>
  <c r="AN3531" i="1"/>
  <c r="AL3533" i="1"/>
  <c r="AN3533" i="1"/>
  <c r="AL3544" i="1"/>
  <c r="AN3544" i="1"/>
  <c r="AL3548" i="1"/>
  <c r="AN3548" i="1"/>
  <c r="AL3552" i="1"/>
  <c r="AN3552" i="1"/>
  <c r="AL3554" i="1"/>
  <c r="AN3554" i="1"/>
  <c r="AL3558" i="1"/>
  <c r="AN3558" i="1"/>
  <c r="AL3560" i="1"/>
  <c r="AN3560" i="1"/>
  <c r="AL3563" i="1"/>
  <c r="AL3562" i="1" s="1"/>
  <c r="AN3563" i="1"/>
  <c r="AN3562" i="1" s="1"/>
  <c r="AL3568" i="1"/>
  <c r="AL3567" i="1" s="1"/>
  <c r="AN3568" i="1"/>
  <c r="AN3567" i="1" s="1"/>
  <c r="AL3573" i="1"/>
  <c r="AL3572" i="1" s="1"/>
  <c r="AN3573" i="1"/>
  <c r="AN3572" i="1" s="1"/>
  <c r="AL3578" i="1"/>
  <c r="AN3578" i="1"/>
  <c r="AL3582" i="1"/>
  <c r="AN3582" i="1"/>
  <c r="AL3585" i="1"/>
  <c r="AN3585" i="1"/>
  <c r="AL3588" i="1"/>
  <c r="AN3588" i="1"/>
  <c r="AL3590" i="1"/>
  <c r="AN3590" i="1"/>
  <c r="AL3595" i="1"/>
  <c r="AN3595" i="1"/>
  <c r="AL3597" i="1"/>
  <c r="AN3597" i="1"/>
  <c r="AL3599" i="1"/>
  <c r="AN3599" i="1"/>
  <c r="AL3602" i="1"/>
  <c r="AL3601" i="1" s="1"/>
  <c r="AN3602" i="1"/>
  <c r="AN3601" i="1" s="1"/>
  <c r="AL3605" i="1"/>
  <c r="AN3605" i="1"/>
  <c r="AL3607" i="1"/>
  <c r="AN3607" i="1"/>
  <c r="AL3610" i="1"/>
  <c r="AN3610" i="1"/>
  <c r="AL3612" i="1"/>
  <c r="AN3612" i="1"/>
  <c r="AL3619" i="1"/>
  <c r="AL3618" i="1" s="1"/>
  <c r="AL3617" i="1" s="1"/>
  <c r="AN3619" i="1"/>
  <c r="AN3618" i="1" s="1"/>
  <c r="AN3617" i="1" s="1"/>
  <c r="AL3623" i="1"/>
  <c r="AL3622" i="1" s="1"/>
  <c r="AL3621" i="1" s="1"/>
  <c r="AN3623" i="1"/>
  <c r="AN3622" i="1" s="1"/>
  <c r="AN3621" i="1" s="1"/>
  <c r="AL3629" i="1"/>
  <c r="AL3628" i="1" s="1"/>
  <c r="AN3629" i="1"/>
  <c r="AN3628" i="1" s="1"/>
  <c r="AL3632" i="1"/>
  <c r="AN3632" i="1"/>
  <c r="AL3634" i="1"/>
  <c r="AN3634" i="1"/>
  <c r="AL3644" i="1"/>
  <c r="AN3644" i="1"/>
  <c r="AL3646" i="1"/>
  <c r="AN3646" i="1"/>
  <c r="AL3648" i="1"/>
  <c r="AN3648" i="1"/>
  <c r="AL3650" i="1"/>
  <c r="AN3650" i="1"/>
  <c r="AL3652" i="1"/>
  <c r="AN3652" i="1"/>
  <c r="AL3656" i="1"/>
  <c r="AL3655" i="1" s="1"/>
  <c r="AL3654" i="1" s="1"/>
  <c r="AN3656" i="1"/>
  <c r="AN3655" i="1" s="1"/>
  <c r="AN3654" i="1" s="1"/>
  <c r="AL3661" i="1"/>
  <c r="AN3661" i="1"/>
  <c r="AL3665" i="1"/>
  <c r="AN3665" i="1"/>
  <c r="AL3667" i="1"/>
  <c r="AN3667" i="1"/>
  <c r="AL3671" i="1"/>
  <c r="AN3671" i="1"/>
  <c r="AL3673" i="1"/>
  <c r="AN3673" i="1"/>
  <c r="AL3675" i="1"/>
  <c r="AN3675" i="1"/>
  <c r="AL3678" i="1"/>
  <c r="AL3677" i="1" s="1"/>
  <c r="AN3678" i="1"/>
  <c r="AN3677" i="1" s="1"/>
  <c r="AL3681" i="1"/>
  <c r="AL3680" i="1" s="1"/>
  <c r="AN3681" i="1"/>
  <c r="AN3680" i="1" s="1"/>
  <c r="AL3692" i="1"/>
  <c r="AN3692" i="1"/>
  <c r="AL3697" i="1"/>
  <c r="AN3697" i="1"/>
  <c r="AL3702" i="1"/>
  <c r="AN3702" i="1"/>
  <c r="AL3704" i="1"/>
  <c r="AN3704" i="1"/>
  <c r="AL3709" i="1"/>
  <c r="AN3709" i="1"/>
  <c r="AL3711" i="1"/>
  <c r="AN3711" i="1"/>
  <c r="AL3714" i="1"/>
  <c r="AL3713" i="1" s="1"/>
  <c r="AN3714" i="1"/>
  <c r="AN3713" i="1" s="1"/>
  <c r="AL3719" i="1"/>
  <c r="AL3718" i="1" s="1"/>
  <c r="AN3719" i="1"/>
  <c r="AN3718" i="1" s="1"/>
  <c r="AL3724" i="1"/>
  <c r="AL3723" i="1" s="1"/>
  <c r="AN3724" i="1"/>
  <c r="AN3723" i="1" s="1"/>
  <c r="AL3729" i="1"/>
  <c r="AN3729" i="1"/>
  <c r="AL3733" i="1"/>
  <c r="AN3733" i="1"/>
  <c r="AL3736" i="1"/>
  <c r="AN3736" i="1"/>
  <c r="AL3739" i="1"/>
  <c r="AN3739" i="1"/>
  <c r="AL3741" i="1"/>
  <c r="AN3741" i="1"/>
  <c r="AL3744" i="1"/>
  <c r="AN3744" i="1"/>
  <c r="AL3746" i="1"/>
  <c r="AN3746" i="1"/>
  <c r="AL3748" i="1"/>
  <c r="AN3748" i="1"/>
  <c r="AL3751" i="1"/>
  <c r="AL3750" i="1" s="1"/>
  <c r="AN3751" i="1"/>
  <c r="AN3750" i="1" s="1"/>
  <c r="AL3754" i="1"/>
  <c r="AL3753" i="1" s="1"/>
  <c r="AN3754" i="1"/>
  <c r="AN3753" i="1" s="1"/>
  <c r="AL3757" i="1"/>
  <c r="AN3757" i="1"/>
  <c r="AL3759" i="1"/>
  <c r="AN3759" i="1"/>
  <c r="AL3763" i="1"/>
  <c r="AL3762" i="1" s="1"/>
  <c r="AL3761" i="1" s="1"/>
  <c r="AN3763" i="1"/>
  <c r="AN3762" i="1" s="1"/>
  <c r="AN3761" i="1" s="1"/>
  <c r="AL3770" i="1"/>
  <c r="AL3769" i="1" s="1"/>
  <c r="AL3768" i="1" s="1"/>
  <c r="AN3770" i="1"/>
  <c r="AN3769" i="1" s="1"/>
  <c r="AN3768" i="1" s="1"/>
  <c r="AL3774" i="1"/>
  <c r="AL3773" i="1" s="1"/>
  <c r="AL3772" i="1" s="1"/>
  <c r="AN3774" i="1"/>
  <c r="AN3773" i="1" s="1"/>
  <c r="AN3772" i="1" s="1"/>
  <c r="AL3781" i="1"/>
  <c r="AL3780" i="1" s="1"/>
  <c r="AN3781" i="1"/>
  <c r="AN3780" i="1" s="1"/>
  <c r="AL3784" i="1"/>
  <c r="AL3783" i="1" s="1"/>
  <c r="AN3784" i="1"/>
  <c r="AN3783" i="1" s="1"/>
  <c r="AL3789" i="1"/>
  <c r="AL3788" i="1" s="1"/>
  <c r="AN3789" i="1"/>
  <c r="AN3788" i="1" s="1"/>
  <c r="AL3794" i="1"/>
  <c r="AL3793" i="1" s="1"/>
  <c r="AN3794" i="1"/>
  <c r="AN3793" i="1" s="1"/>
  <c r="AL3799" i="1"/>
  <c r="AN3799" i="1"/>
  <c r="AL3801" i="1"/>
  <c r="AN3801" i="1"/>
  <c r="AL3803" i="1"/>
  <c r="AN3803" i="1"/>
  <c r="AL3806" i="1"/>
  <c r="AL3805" i="1" s="1"/>
  <c r="AN3806" i="1"/>
  <c r="AN3805" i="1" s="1"/>
  <c r="AL3809" i="1"/>
  <c r="AL3808" i="1" s="1"/>
  <c r="AN3809" i="1"/>
  <c r="AN3808" i="1" s="1"/>
  <c r="AL3812" i="1"/>
  <c r="AN3812" i="1"/>
  <c r="AL3815" i="1"/>
  <c r="AN3815" i="1"/>
  <c r="AL3826" i="1"/>
  <c r="AN3826" i="1"/>
  <c r="AL3829" i="1"/>
  <c r="AN3829" i="1"/>
  <c r="AL3831" i="1"/>
  <c r="AN3831" i="1"/>
  <c r="AL3833" i="1"/>
  <c r="AN3833" i="1"/>
  <c r="AL3836" i="1"/>
  <c r="AN3836" i="1"/>
  <c r="AL3838" i="1"/>
  <c r="AN3838" i="1"/>
  <c r="AL3841" i="1"/>
  <c r="AL3840" i="1" s="1"/>
  <c r="AN3841" i="1"/>
  <c r="AN3840" i="1" s="1"/>
  <c r="AL3846" i="1"/>
  <c r="AL3845" i="1" s="1"/>
  <c r="AN3846" i="1"/>
  <c r="AN3845" i="1" s="1"/>
  <c r="AL3851" i="1"/>
  <c r="AL3850" i="1" s="1"/>
  <c r="AN3851" i="1"/>
  <c r="AN3850" i="1" s="1"/>
  <c r="AL3856" i="1"/>
  <c r="AN3856" i="1"/>
  <c r="AL3860" i="1"/>
  <c r="AN3860" i="1"/>
  <c r="AL3863" i="1"/>
  <c r="AN3863" i="1"/>
  <c r="AL3866" i="1"/>
  <c r="AN3866" i="1"/>
  <c r="AL3868" i="1"/>
  <c r="AN3868" i="1"/>
  <c r="AL3871" i="1"/>
  <c r="AN3871" i="1"/>
  <c r="AL3874" i="1"/>
  <c r="AN3874" i="1"/>
  <c r="AL3876" i="1"/>
  <c r="AN3876" i="1"/>
  <c r="AL3878" i="1"/>
  <c r="AN3878" i="1"/>
  <c r="AL3881" i="1"/>
  <c r="AN3881" i="1"/>
  <c r="AL3883" i="1"/>
  <c r="AN3883" i="1"/>
  <c r="AL3886" i="1"/>
  <c r="AN3886" i="1"/>
  <c r="AL3889" i="1"/>
  <c r="AN3889" i="1"/>
  <c r="AL3892" i="1"/>
  <c r="AL3891" i="1" s="1"/>
  <c r="AN3892" i="1"/>
  <c r="AN3891" i="1" s="1"/>
  <c r="AL3895" i="1"/>
  <c r="AN3895" i="1"/>
  <c r="AL3897" i="1"/>
  <c r="AN3897" i="1"/>
  <c r="AL3901" i="1"/>
  <c r="AL3900" i="1" s="1"/>
  <c r="AL3899" i="1" s="1"/>
  <c r="AN3901" i="1"/>
  <c r="AN3900" i="1" s="1"/>
  <c r="AN3899" i="1" s="1"/>
  <c r="AL3912" i="1"/>
  <c r="AN3912" i="1"/>
  <c r="AL3918" i="1"/>
  <c r="AN3918" i="1"/>
  <c r="AL3924" i="1"/>
  <c r="AN3924" i="1"/>
  <c r="AL3926" i="1"/>
  <c r="AN3926" i="1"/>
  <c r="AL3928" i="1"/>
  <c r="AN3928" i="1"/>
  <c r="AL3930" i="1"/>
  <c r="AN3930" i="1"/>
  <c r="AL3933" i="1"/>
  <c r="AN3933" i="1"/>
  <c r="AO3933" i="1"/>
  <c r="AO3932" i="1" s="1"/>
  <c r="AO3910" i="1" s="1"/>
  <c r="AL3935" i="1"/>
  <c r="AN3935" i="1"/>
  <c r="AO3935" i="1"/>
  <c r="AL3937" i="1"/>
  <c r="AN3937" i="1"/>
  <c r="AO3937" i="1"/>
  <c r="AL3940" i="1"/>
  <c r="AN3940" i="1"/>
  <c r="AL3942" i="1"/>
  <c r="AN3942" i="1"/>
  <c r="AO3944" i="1"/>
  <c r="AL3946" i="1"/>
  <c r="AL3945" i="1" s="1"/>
  <c r="AN3946" i="1"/>
  <c r="AN3945" i="1" s="1"/>
  <c r="AL3951" i="1"/>
  <c r="AL3950" i="1" s="1"/>
  <c r="AN3951" i="1"/>
  <c r="AN3950" i="1" s="1"/>
  <c r="AO3951" i="1"/>
  <c r="AL3955" i="1"/>
  <c r="AL3954" i="1" s="1"/>
  <c r="AN3955" i="1"/>
  <c r="AN3954" i="1" s="1"/>
  <c r="AL3960" i="1"/>
  <c r="AN3960" i="1"/>
  <c r="AL3962" i="1"/>
  <c r="AN3962" i="1"/>
  <c r="AL3965" i="1"/>
  <c r="AN3965" i="1"/>
  <c r="AL3968" i="1"/>
  <c r="AN3968" i="1"/>
  <c r="AL3970" i="1"/>
  <c r="AN3970" i="1"/>
  <c r="AL3972" i="1"/>
  <c r="AN3972" i="1"/>
  <c r="AO3975" i="1"/>
  <c r="AL3976" i="1"/>
  <c r="AN3976" i="1"/>
  <c r="AL3978" i="1"/>
  <c r="AN3978" i="1"/>
  <c r="AL3980" i="1"/>
  <c r="AN3980" i="1"/>
  <c r="AL3983" i="1"/>
  <c r="AN3983" i="1"/>
  <c r="AL3985" i="1"/>
  <c r="AN3985" i="1"/>
  <c r="AL3988" i="1"/>
  <c r="AL3987" i="1" s="1"/>
  <c r="AN3988" i="1"/>
  <c r="AN3987" i="1" s="1"/>
  <c r="AL3991" i="1"/>
  <c r="AN3991" i="1"/>
  <c r="AL3993" i="1"/>
  <c r="AN3993" i="1"/>
  <c r="AL3997" i="1"/>
  <c r="AL3996" i="1" s="1"/>
  <c r="AL3995" i="1" s="1"/>
  <c r="AN3997" i="1"/>
  <c r="AN3996" i="1" s="1"/>
  <c r="AN3995" i="1" s="1"/>
  <c r="AL4002" i="1"/>
  <c r="AL4001" i="1" s="1"/>
  <c r="AL4000" i="1" s="1"/>
  <c r="AN4002" i="1"/>
  <c r="AN4001" i="1" s="1"/>
  <c r="AN4000" i="1" s="1"/>
  <c r="AL4005" i="1"/>
  <c r="AL4004" i="1" s="1"/>
  <c r="AL4003" i="1" s="1"/>
  <c r="AN4005" i="1"/>
  <c r="AN4004" i="1" s="1"/>
  <c r="AN4003" i="1" s="1"/>
  <c r="AL4007" i="1"/>
  <c r="AL4006" i="1" s="1"/>
  <c r="AN4007" i="1"/>
  <c r="AN4006" i="1" s="1"/>
  <c r="AL4013" i="1"/>
  <c r="AL4011" i="1" s="1"/>
  <c r="AL4010" i="1" s="1"/>
  <c r="AN4013" i="1"/>
  <c r="AN4011" i="1" s="1"/>
  <c r="AN4010" i="1" s="1"/>
  <c r="AL4022" i="1"/>
  <c r="AN4022" i="1"/>
  <c r="AL4027" i="1"/>
  <c r="AN4027" i="1"/>
  <c r="AL4032" i="1"/>
  <c r="AN4032" i="1"/>
  <c r="AL4034" i="1"/>
  <c r="AN4034" i="1"/>
  <c r="AL4036" i="1"/>
  <c r="AN4036" i="1"/>
  <c r="AL4038" i="1"/>
  <c r="AN4038" i="1"/>
  <c r="AL4042" i="1"/>
  <c r="AL4041" i="1" s="1"/>
  <c r="AL4040" i="1" s="1"/>
  <c r="AN4042" i="1"/>
  <c r="AN4041" i="1" s="1"/>
  <c r="AN4040" i="1" s="1"/>
  <c r="AL4048" i="1"/>
  <c r="AN4048" i="1"/>
  <c r="AL4050" i="1"/>
  <c r="AN4050" i="1"/>
  <c r="AL4053" i="1"/>
  <c r="AN4053" i="1"/>
  <c r="AL4056" i="1"/>
  <c r="AN4056" i="1"/>
  <c r="AL4058" i="1"/>
  <c r="AN4058" i="1"/>
  <c r="AL4060" i="1"/>
  <c r="AN4060" i="1"/>
  <c r="AO4063" i="1"/>
  <c r="AL4064" i="1"/>
  <c r="AN4064" i="1"/>
  <c r="AL4066" i="1"/>
  <c r="AN4066" i="1"/>
  <c r="AL4068" i="1"/>
  <c r="AN4068" i="1"/>
  <c r="AL4071" i="1"/>
  <c r="AL4070" i="1" s="1"/>
  <c r="AN4071" i="1"/>
  <c r="AN4070" i="1" s="1"/>
  <c r="AL4074" i="1"/>
  <c r="AL4073" i="1" s="1"/>
  <c r="AN4074" i="1"/>
  <c r="AN4073" i="1" s="1"/>
  <c r="AL4077" i="1"/>
  <c r="AN4077" i="1"/>
  <c r="AL4079" i="1"/>
  <c r="AN4079" i="1"/>
  <c r="AL4083" i="1"/>
  <c r="AL4082" i="1" s="1"/>
  <c r="AL4081" i="1" s="1"/>
  <c r="AN4083" i="1"/>
  <c r="AN4082" i="1" s="1"/>
  <c r="AN4081" i="1" s="1"/>
  <c r="AL4093" i="1"/>
  <c r="AN4093" i="1"/>
  <c r="AL4098" i="1"/>
  <c r="AN4098" i="1"/>
  <c r="AL4103" i="1"/>
  <c r="AN4103" i="1"/>
  <c r="AL4105" i="1"/>
  <c r="AN4105" i="1"/>
  <c r="AL4107" i="1"/>
  <c r="AN4107" i="1"/>
  <c r="AL4109" i="1"/>
  <c r="AN4109" i="1"/>
  <c r="AL4113" i="1"/>
  <c r="AL4112" i="1" s="1"/>
  <c r="AL4111" i="1" s="1"/>
  <c r="AN4113" i="1"/>
  <c r="AN4112" i="1" s="1"/>
  <c r="AN4111" i="1" s="1"/>
  <c r="AL4121" i="1"/>
  <c r="AN4121" i="1"/>
  <c r="AL4123" i="1"/>
  <c r="AN4123" i="1"/>
  <c r="AL4126" i="1"/>
  <c r="AN4126" i="1"/>
  <c r="AL4129" i="1"/>
  <c r="AN4129" i="1"/>
  <c r="AL4131" i="1"/>
  <c r="AN4131" i="1"/>
  <c r="AL4133" i="1"/>
  <c r="AN4133" i="1"/>
  <c r="AO4136" i="1"/>
  <c r="AL4137" i="1"/>
  <c r="AN4137" i="1"/>
  <c r="AL4139" i="1"/>
  <c r="AN4139" i="1"/>
  <c r="AL4141" i="1"/>
  <c r="AN4141" i="1"/>
  <c r="AL4144" i="1"/>
  <c r="AL4143" i="1" s="1"/>
  <c r="AN4144" i="1"/>
  <c r="AN4143" i="1" s="1"/>
  <c r="AL4147" i="1"/>
  <c r="AL4146" i="1" s="1"/>
  <c r="AN4147" i="1"/>
  <c r="AN4146" i="1" s="1"/>
  <c r="AL4150" i="1"/>
  <c r="AN4150" i="1"/>
  <c r="AL4152" i="1"/>
  <c r="AN4152" i="1"/>
  <c r="AL4156" i="1"/>
  <c r="AL4155" i="1" s="1"/>
  <c r="AN4156" i="1"/>
  <c r="AN4155" i="1" s="1"/>
  <c r="AL4159" i="1"/>
  <c r="AL4158" i="1" s="1"/>
  <c r="AN4159" i="1"/>
  <c r="AN4158" i="1" s="1"/>
  <c r="AL4164" i="1"/>
  <c r="AL4163" i="1" s="1"/>
  <c r="AL4162" i="1" s="1"/>
  <c r="AL4161" i="1" s="1"/>
  <c r="AN4164" i="1"/>
  <c r="AN4163" i="1" s="1"/>
  <c r="AN4162" i="1" s="1"/>
  <c r="AN4161" i="1" s="1"/>
  <c r="AL4174" i="1"/>
  <c r="AN4174" i="1"/>
  <c r="AL4176" i="1"/>
  <c r="AN4176" i="1"/>
  <c r="AL4179" i="1"/>
  <c r="AN4179" i="1"/>
  <c r="AL4182" i="1"/>
  <c r="AN4182" i="1"/>
  <c r="AL4184" i="1"/>
  <c r="AN4184" i="1"/>
  <c r="AL4188" i="1"/>
  <c r="AL4187" i="1" s="1"/>
  <c r="AN4188" i="1"/>
  <c r="AN4187" i="1" s="1"/>
  <c r="AL4191" i="1"/>
  <c r="AL4190" i="1" s="1"/>
  <c r="AN4191" i="1"/>
  <c r="AN4190" i="1" s="1"/>
  <c r="AL4201" i="1"/>
  <c r="AN4201" i="1"/>
  <c r="AL4205" i="1"/>
  <c r="AN4205" i="1"/>
  <c r="AL4209" i="1"/>
  <c r="AN4209" i="1"/>
  <c r="AL4215" i="1"/>
  <c r="AL4214" i="1" s="1"/>
  <c r="AL4213" i="1" s="1"/>
  <c r="AN4215" i="1"/>
  <c r="AN4214" i="1" s="1"/>
  <c r="AN4213" i="1" s="1"/>
  <c r="AL4219" i="1"/>
  <c r="AN4219" i="1"/>
  <c r="AL4221" i="1"/>
  <c r="AN4221" i="1"/>
  <c r="AL4224" i="1"/>
  <c r="AN4224" i="1"/>
  <c r="AL4227" i="1"/>
  <c r="AN4227" i="1"/>
  <c r="AL4229" i="1"/>
  <c r="AN4229" i="1"/>
  <c r="AL4232" i="1"/>
  <c r="AL4231" i="1" s="1"/>
  <c r="AN4232" i="1"/>
  <c r="AN4231" i="1" s="1"/>
  <c r="AL4235" i="1"/>
  <c r="AL4234" i="1" s="1"/>
  <c r="AN4235" i="1"/>
  <c r="AN4234" i="1" s="1"/>
  <c r="AL4238" i="1"/>
  <c r="AN4238" i="1"/>
  <c r="AL4240" i="1"/>
  <c r="AN4240" i="1"/>
  <c r="AL4250" i="1"/>
  <c r="AN4250" i="1"/>
  <c r="AL4253" i="1"/>
  <c r="AN4253" i="1"/>
  <c r="AL4256" i="1"/>
  <c r="AN4256" i="1"/>
  <c r="AL4260" i="1"/>
  <c r="AN4260" i="1"/>
  <c r="AL4262" i="1"/>
  <c r="AN4262" i="1"/>
  <c r="AL4266" i="1"/>
  <c r="AN4266" i="1"/>
  <c r="AL4268" i="1"/>
  <c r="AN4268" i="1"/>
  <c r="AL4274" i="1"/>
  <c r="AN4274" i="1"/>
  <c r="AL4276" i="1"/>
  <c r="AL4273" i="1" s="1"/>
  <c r="AN4276" i="1"/>
  <c r="AN4273" i="1" s="1"/>
  <c r="AL4281" i="1"/>
  <c r="AN4281" i="1"/>
  <c r="AL4285" i="1"/>
  <c r="AN4285" i="1"/>
  <c r="AL4289" i="1"/>
  <c r="AL4284" i="1" s="1"/>
  <c r="AL4279" i="1" s="1"/>
  <c r="AN4289" i="1"/>
  <c r="AN4284" i="1" s="1"/>
  <c r="AN4279" i="1" s="1"/>
  <c r="AL4306" i="1"/>
  <c r="AL4305" i="1" s="1"/>
  <c r="AN4306" i="1"/>
  <c r="AN4305" i="1" s="1"/>
  <c r="AL4309" i="1"/>
  <c r="AL4308" i="1" s="1"/>
  <c r="AN4309" i="1"/>
  <c r="AN4308" i="1" s="1"/>
  <c r="AL4313" i="1"/>
  <c r="AL4312" i="1" s="1"/>
  <c r="AN4313" i="1"/>
  <c r="AN4312" i="1" s="1"/>
  <c r="AL4318" i="1"/>
  <c r="AL4317" i="1" s="1"/>
  <c r="AN4318" i="1"/>
  <c r="AN4317" i="1" s="1"/>
  <c r="AL4322" i="1"/>
  <c r="AN4322" i="1"/>
  <c r="AL4324" i="1"/>
  <c r="AN4324" i="1"/>
  <c r="AL4326" i="1"/>
  <c r="AN4326" i="1"/>
  <c r="AL4329" i="1"/>
  <c r="AN4329" i="1"/>
  <c r="AL4333" i="1"/>
  <c r="AN4333" i="1"/>
  <c r="AL4340" i="1"/>
  <c r="AN4340" i="1"/>
  <c r="AL4344" i="1"/>
  <c r="AN4344" i="1"/>
  <c r="AL4348" i="1"/>
  <c r="AN4348" i="1"/>
  <c r="AL4350" i="1"/>
  <c r="AN4350" i="1"/>
  <c r="AL4354" i="1"/>
  <c r="AN4354" i="1"/>
  <c r="AL4356" i="1"/>
  <c r="AN4356" i="1"/>
  <c r="AL4359" i="1"/>
  <c r="AL4358" i="1" s="1"/>
  <c r="AN4359" i="1"/>
  <c r="AN4358" i="1" s="1"/>
  <c r="AL4362" i="1"/>
  <c r="AL4361" i="1" s="1"/>
  <c r="AN4362" i="1"/>
  <c r="AN4361" i="1" s="1"/>
  <c r="AL4367" i="1"/>
  <c r="AL4366" i="1" s="1"/>
  <c r="AN4367" i="1"/>
  <c r="AN4366" i="1" s="1"/>
  <c r="AL4372" i="1"/>
  <c r="AL4371" i="1" s="1"/>
  <c r="AN4372" i="1"/>
  <c r="AN4371" i="1" s="1"/>
  <c r="AL4376" i="1"/>
  <c r="AL4375" i="1" s="1"/>
  <c r="AN4376" i="1"/>
  <c r="AN4375" i="1" s="1"/>
  <c r="AL4381" i="1"/>
  <c r="AN4381" i="1"/>
  <c r="AL4384" i="1"/>
  <c r="AN4384" i="1"/>
  <c r="AL4387" i="1"/>
  <c r="AN4387" i="1"/>
  <c r="AL4390" i="1"/>
  <c r="AN4390" i="1"/>
  <c r="AL4392" i="1"/>
  <c r="AN4392" i="1"/>
  <c r="AL4395" i="1"/>
  <c r="AN4395" i="1"/>
  <c r="AL4397" i="1"/>
  <c r="AN4397" i="1"/>
  <c r="AL4399" i="1"/>
  <c r="AN4399" i="1"/>
  <c r="AL4401" i="1"/>
  <c r="AN4401" i="1"/>
  <c r="AL4404" i="1"/>
  <c r="AL4403" i="1" s="1"/>
  <c r="AN4404" i="1"/>
  <c r="AN4403" i="1" s="1"/>
  <c r="AL4407" i="1"/>
  <c r="AL4406" i="1" s="1"/>
  <c r="AN4407" i="1"/>
  <c r="AN4406" i="1" s="1"/>
  <c r="AL4410" i="1"/>
  <c r="AN4410" i="1"/>
  <c r="AL4412" i="1"/>
  <c r="AN4412" i="1"/>
  <c r="AL4416" i="1"/>
  <c r="AL4415" i="1" s="1"/>
  <c r="AL4414" i="1" s="1"/>
  <c r="AN4416" i="1"/>
  <c r="AN4415" i="1" s="1"/>
  <c r="AN4414" i="1" s="1"/>
  <c r="AL4426" i="1"/>
  <c r="AN4426" i="1"/>
  <c r="AL4429" i="1"/>
  <c r="AN4429" i="1"/>
  <c r="AL4432" i="1"/>
  <c r="AN4432" i="1"/>
  <c r="AL4434" i="1"/>
  <c r="AN4434" i="1"/>
  <c r="AL4437" i="1"/>
  <c r="AN4437" i="1"/>
  <c r="AL4439" i="1"/>
  <c r="AN4439" i="1"/>
  <c r="AL4442" i="1"/>
  <c r="AL4441" i="1" s="1"/>
  <c r="AN4442" i="1"/>
  <c r="AN4441" i="1" s="1"/>
  <c r="AO4442" i="1"/>
  <c r="AO4441" i="1" s="1"/>
  <c r="AL4447" i="1"/>
  <c r="AL4446" i="1" s="1"/>
  <c r="AN4447" i="1"/>
  <c r="AN4446" i="1" s="1"/>
  <c r="AL4452" i="1"/>
  <c r="AL4451" i="1" s="1"/>
  <c r="AN4452" i="1"/>
  <c r="AN4451" i="1" s="1"/>
  <c r="AL4457" i="1"/>
  <c r="AN4457" i="1"/>
  <c r="AL4460" i="1"/>
  <c r="AN4460" i="1"/>
  <c r="AL4463" i="1"/>
  <c r="AN4463" i="1"/>
  <c r="AL4466" i="1"/>
  <c r="AN4466" i="1"/>
  <c r="AL4468" i="1"/>
  <c r="AN4468" i="1"/>
  <c r="AL4471" i="1"/>
  <c r="AN4471" i="1"/>
  <c r="AL4473" i="1"/>
  <c r="AN4473" i="1"/>
  <c r="AL4475" i="1"/>
  <c r="AN4475" i="1"/>
  <c r="AL4478" i="1"/>
  <c r="AN4478" i="1"/>
  <c r="AL4480" i="1"/>
  <c r="AN4480" i="1"/>
  <c r="AL4483" i="1"/>
  <c r="AL4482" i="1" s="1"/>
  <c r="AN4483" i="1"/>
  <c r="AN4482" i="1" s="1"/>
  <c r="AL4486" i="1"/>
  <c r="AN4486" i="1"/>
  <c r="AL4488" i="1"/>
  <c r="AN4488" i="1"/>
  <c r="AL4492" i="1"/>
  <c r="AL4491" i="1" s="1"/>
  <c r="AL4490" i="1" s="1"/>
  <c r="AN4492" i="1"/>
  <c r="AN4491" i="1" s="1"/>
  <c r="AN4490" i="1" s="1"/>
  <c r="AO4502" i="1"/>
  <c r="AL4504" i="1"/>
  <c r="AN4504" i="1"/>
  <c r="AL4507" i="1"/>
  <c r="AN4507" i="1"/>
  <c r="AL4510" i="1"/>
  <c r="AN4510" i="1"/>
  <c r="AL4512" i="1"/>
  <c r="AN4512" i="1"/>
  <c r="AL4514" i="1"/>
  <c r="AN4514" i="1"/>
  <c r="AL4516" i="1"/>
  <c r="AN4516" i="1"/>
  <c r="AL4519" i="1"/>
  <c r="AL4518" i="1" s="1"/>
  <c r="AN4519" i="1"/>
  <c r="AN4518" i="1" s="1"/>
  <c r="AL4523" i="1"/>
  <c r="AL4522" i="1" s="1"/>
  <c r="AN4523" i="1"/>
  <c r="AN4522" i="1" s="1"/>
  <c r="AL4528" i="1"/>
  <c r="AL4527" i="1" s="1"/>
  <c r="AN4528" i="1"/>
  <c r="AN4527" i="1" s="1"/>
  <c r="AO4528" i="1"/>
  <c r="AO4527" i="1" s="1"/>
  <c r="AO4521" i="1" s="1"/>
  <c r="AL4533" i="1"/>
  <c r="AN4533" i="1"/>
  <c r="AL4536" i="1"/>
  <c r="AN4536" i="1"/>
  <c r="AL4539" i="1"/>
  <c r="AN4539" i="1"/>
  <c r="AL4542" i="1"/>
  <c r="AN4542" i="1"/>
  <c r="AL4544" i="1"/>
  <c r="AN4544" i="1"/>
  <c r="AO4546" i="1"/>
  <c r="AL4547" i="1"/>
  <c r="AN4547" i="1"/>
  <c r="AL4549" i="1"/>
  <c r="AN4549" i="1"/>
  <c r="AL4551" i="1"/>
  <c r="AN4551" i="1"/>
  <c r="AL4553" i="1"/>
  <c r="AN4553" i="1"/>
  <c r="AL4556" i="1"/>
  <c r="AN4556" i="1"/>
  <c r="AL4558" i="1"/>
  <c r="AN4558" i="1"/>
  <c r="AL4561" i="1"/>
  <c r="AN4561" i="1"/>
  <c r="AL4565" i="1"/>
  <c r="AN4565" i="1"/>
  <c r="AL4568" i="1"/>
  <c r="AN4568" i="1"/>
  <c r="AL4570" i="1"/>
  <c r="AN4570" i="1"/>
  <c r="AL4578" i="1"/>
  <c r="AL4577" i="1" s="1"/>
  <c r="AL4576" i="1" s="1"/>
  <c r="AN4578" i="1"/>
  <c r="AN4577" i="1" s="1"/>
  <c r="AN4576" i="1" s="1"/>
  <c r="AL4582" i="1"/>
  <c r="AL4581" i="1" s="1"/>
  <c r="AL4580" i="1" s="1"/>
  <c r="AN4582" i="1"/>
  <c r="AN4581" i="1" s="1"/>
  <c r="AN4580" i="1" s="1"/>
  <c r="AL4588" i="1"/>
  <c r="AN4588" i="1"/>
  <c r="AL4590" i="1"/>
  <c r="AN4590" i="1"/>
  <c r="AL4592" i="1"/>
  <c r="AN4592" i="1"/>
  <c r="AL4595" i="1"/>
  <c r="AN4595" i="1"/>
  <c r="AL4599" i="1"/>
  <c r="AN4599" i="1"/>
  <c r="AL4606" i="1"/>
  <c r="AL4605" i="1" s="1"/>
  <c r="AN4606" i="1"/>
  <c r="AN4605" i="1" s="1"/>
  <c r="AL4609" i="1"/>
  <c r="AL4608" i="1" s="1"/>
  <c r="AN4609" i="1"/>
  <c r="AN4608" i="1" s="1"/>
  <c r="AL4613" i="1"/>
  <c r="AL4612" i="1" s="1"/>
  <c r="AN4613" i="1"/>
  <c r="AN4612" i="1" s="1"/>
  <c r="AL4618" i="1"/>
  <c r="AL4617" i="1" s="1"/>
  <c r="AN4618" i="1"/>
  <c r="AN4617" i="1" s="1"/>
  <c r="AL4622" i="1"/>
  <c r="AN4622" i="1"/>
  <c r="AL4624" i="1"/>
  <c r="AN4624" i="1"/>
  <c r="AL4626" i="1"/>
  <c r="AN4626" i="1"/>
  <c r="AO4628" i="1"/>
  <c r="AO4620" i="1" s="1"/>
  <c r="AL4629" i="1"/>
  <c r="AN4629" i="1"/>
  <c r="AL4631" i="1"/>
  <c r="AN4631" i="1"/>
  <c r="AL4634" i="1"/>
  <c r="AN4634" i="1"/>
  <c r="AL4638" i="1"/>
  <c r="AN4638" i="1"/>
  <c r="AL4650" i="1"/>
  <c r="AN4650" i="1"/>
  <c r="AL4656" i="1"/>
  <c r="AN4656" i="1"/>
  <c r="AL4662" i="1"/>
  <c r="AN4662" i="1"/>
  <c r="AL4664" i="1"/>
  <c r="AN4664" i="1"/>
  <c r="AL4670" i="1"/>
  <c r="AN4670" i="1"/>
  <c r="AL4672" i="1"/>
  <c r="AN4672" i="1"/>
  <c r="AL4675" i="1"/>
  <c r="AN4675" i="1"/>
  <c r="AL4677" i="1"/>
  <c r="AN4677" i="1"/>
  <c r="AL4680" i="1"/>
  <c r="AL4679" i="1" s="1"/>
  <c r="AN4680" i="1"/>
  <c r="AN4679" i="1" s="1"/>
  <c r="AL4685" i="1"/>
  <c r="AL4684" i="1" s="1"/>
  <c r="AN4685" i="1"/>
  <c r="AN4684" i="1" s="1"/>
  <c r="AL4690" i="1"/>
  <c r="AL4689" i="1" s="1"/>
  <c r="AN4690" i="1"/>
  <c r="AN4689" i="1" s="1"/>
  <c r="AL4694" i="1"/>
  <c r="AL4693" i="1" s="1"/>
  <c r="AN4694" i="1"/>
  <c r="AN4693" i="1" s="1"/>
  <c r="AL4699" i="1"/>
  <c r="AN4699" i="1"/>
  <c r="AL4703" i="1"/>
  <c r="AN4703" i="1"/>
  <c r="AL4706" i="1"/>
  <c r="AN4706" i="1"/>
  <c r="AL4709" i="1"/>
  <c r="AN4709" i="1"/>
  <c r="AL4711" i="1"/>
  <c r="AN4711" i="1"/>
  <c r="AL4715" i="1"/>
  <c r="AN4715" i="1"/>
  <c r="AL4717" i="1"/>
  <c r="AN4717" i="1"/>
  <c r="AL4719" i="1"/>
  <c r="AN4719" i="1"/>
  <c r="AL4722" i="1"/>
  <c r="AN4722" i="1"/>
  <c r="AL4724" i="1"/>
  <c r="AN4724" i="1"/>
  <c r="AL4727" i="1"/>
  <c r="AN4727" i="1"/>
  <c r="AL4729" i="1"/>
  <c r="AN4729" i="1"/>
  <c r="AL4732" i="1"/>
  <c r="AN4732" i="1"/>
  <c r="AL4734" i="1"/>
  <c r="AN4734" i="1"/>
  <c r="AL4738" i="1"/>
  <c r="AL4737" i="1" s="1"/>
  <c r="AL4736" i="1" s="1"/>
  <c r="AN4738" i="1"/>
  <c r="AN4737" i="1" s="1"/>
  <c r="AN4736" i="1" s="1"/>
  <c r="AL4745" i="1"/>
  <c r="AL4744" i="1" s="1"/>
  <c r="AL4743" i="1" s="1"/>
  <c r="AN4745" i="1"/>
  <c r="AN4744" i="1" s="1"/>
  <c r="AN4743" i="1" s="1"/>
  <c r="AL4749" i="1"/>
  <c r="AL4748" i="1" s="1"/>
  <c r="AL4747" i="1" s="1"/>
  <c r="AN4749" i="1"/>
  <c r="AN4748" i="1" s="1"/>
  <c r="AN4747" i="1" s="1"/>
  <c r="AL4755" i="1"/>
  <c r="AN4755" i="1"/>
  <c r="AL4757" i="1"/>
  <c r="AN4757" i="1"/>
  <c r="AL4759" i="1"/>
  <c r="AN4759" i="1"/>
  <c r="AL4762" i="1"/>
  <c r="AN4762" i="1"/>
  <c r="AL4765" i="1"/>
  <c r="AN4765" i="1"/>
  <c r="AL4776" i="1"/>
  <c r="AN4776" i="1"/>
  <c r="AL4782" i="1"/>
  <c r="AN4782" i="1"/>
  <c r="AL4788" i="1"/>
  <c r="AN4788" i="1"/>
  <c r="AL4790" i="1"/>
  <c r="AN4790" i="1"/>
  <c r="AL4798" i="1"/>
  <c r="AL4797" i="1" s="1"/>
  <c r="AL4796" i="1" s="1"/>
  <c r="AN4798" i="1"/>
  <c r="AN4797" i="1" s="1"/>
  <c r="AN4796" i="1" s="1"/>
  <c r="AL4811" i="1"/>
  <c r="AN4811" i="1"/>
  <c r="AL4816" i="1"/>
  <c r="AN4816" i="1"/>
  <c r="AL4821" i="1"/>
  <c r="AN4821" i="1"/>
  <c r="AL4823" i="1"/>
  <c r="AN4823" i="1"/>
  <c r="AL4828" i="1"/>
  <c r="AN4828" i="1"/>
  <c r="AL4830" i="1"/>
  <c r="AN4830" i="1"/>
  <c r="AL4833" i="1"/>
  <c r="AN4833" i="1"/>
  <c r="AL4835" i="1"/>
  <c r="AN4835" i="1"/>
  <c r="AL4838" i="1"/>
  <c r="AL4837" i="1" s="1"/>
  <c r="AN4838" i="1"/>
  <c r="AN4837" i="1" s="1"/>
  <c r="AL4843" i="1"/>
  <c r="AL4842" i="1" s="1"/>
  <c r="AN4843" i="1"/>
  <c r="AN4842" i="1" s="1"/>
  <c r="AL4848" i="1"/>
  <c r="AL4847" i="1" s="1"/>
  <c r="AN4848" i="1"/>
  <c r="AN4847" i="1" s="1"/>
  <c r="AL4852" i="1"/>
  <c r="AL4851" i="1" s="1"/>
  <c r="AN4852" i="1"/>
  <c r="AN4851" i="1" s="1"/>
  <c r="AL4857" i="1"/>
  <c r="AN4857" i="1"/>
  <c r="AL4861" i="1"/>
  <c r="AN4861" i="1"/>
  <c r="AL4864" i="1"/>
  <c r="AN4864" i="1"/>
  <c r="AL4867" i="1"/>
  <c r="AN4867" i="1"/>
  <c r="AL4869" i="1"/>
  <c r="AN4869" i="1"/>
  <c r="AL4873" i="1"/>
  <c r="AN4873" i="1"/>
  <c r="AL4875" i="1"/>
  <c r="AN4875" i="1"/>
  <c r="AL4877" i="1"/>
  <c r="AN4877" i="1"/>
  <c r="AL4880" i="1"/>
  <c r="AN4880" i="1"/>
  <c r="AL4883" i="1"/>
  <c r="AN4883" i="1"/>
  <c r="AL4885" i="1"/>
  <c r="AN4885" i="1"/>
  <c r="AL4889" i="1"/>
  <c r="AN4889" i="1"/>
  <c r="AL4894" i="1"/>
  <c r="AN4894" i="1"/>
  <c r="AL4897" i="1"/>
  <c r="AN4897" i="1"/>
  <c r="AL4899" i="1"/>
  <c r="AN4899" i="1"/>
  <c r="AL4903" i="1"/>
  <c r="AL4902" i="1" s="1"/>
  <c r="AL4901" i="1" s="1"/>
  <c r="AN4903" i="1"/>
  <c r="AN4902" i="1" s="1"/>
  <c r="AN4901" i="1" s="1"/>
  <c r="AL4907" i="1"/>
  <c r="AL4906" i="1" s="1"/>
  <c r="AL4905" i="1" s="1"/>
  <c r="AN4907" i="1"/>
  <c r="AN4906" i="1" s="1"/>
  <c r="AN4905" i="1" s="1"/>
  <c r="AL4914" i="1"/>
  <c r="AL4913" i="1" s="1"/>
  <c r="AN4914" i="1"/>
  <c r="AN4913" i="1" s="1"/>
  <c r="AL4917" i="1"/>
  <c r="AL4916" i="1" s="1"/>
  <c r="AN4917" i="1"/>
  <c r="AN4916" i="1" s="1"/>
  <c r="AL4921" i="1"/>
  <c r="AL4920" i="1" s="1"/>
  <c r="AL4919" i="1" s="1"/>
  <c r="AN4921" i="1"/>
  <c r="AN4920" i="1" s="1"/>
  <c r="AN4919" i="1" s="1"/>
  <c r="AL4927" i="1"/>
  <c r="AN4927" i="1"/>
  <c r="AL4929" i="1"/>
  <c r="AN4929" i="1"/>
  <c r="AL4931" i="1"/>
  <c r="AN4931" i="1"/>
  <c r="AL4935" i="1"/>
  <c r="AN4935" i="1"/>
  <c r="AL4937" i="1"/>
  <c r="AN4937" i="1"/>
  <c r="AL4940" i="1"/>
  <c r="AL4939" i="1" s="1"/>
  <c r="AN4940" i="1"/>
  <c r="AN4939" i="1" s="1"/>
  <c r="AL4943" i="1"/>
  <c r="AN4943" i="1"/>
  <c r="AL4947" i="1"/>
  <c r="AN4947" i="1"/>
  <c r="AL4959" i="1"/>
  <c r="AN4959" i="1"/>
  <c r="AL4964" i="1"/>
  <c r="AN4964" i="1"/>
  <c r="AL4969" i="1"/>
  <c r="AN4969" i="1"/>
  <c r="AL4971" i="1"/>
  <c r="AN4971" i="1"/>
  <c r="AL4976" i="1"/>
  <c r="AN4976" i="1"/>
  <c r="AL4978" i="1"/>
  <c r="AN4978" i="1"/>
  <c r="AL4981" i="1"/>
  <c r="AL4980" i="1" s="1"/>
  <c r="AN4981" i="1"/>
  <c r="AN4980" i="1" s="1"/>
  <c r="AL4985" i="1"/>
  <c r="AL4984" i="1" s="1"/>
  <c r="AN4985" i="1"/>
  <c r="AN4984" i="1" s="1"/>
  <c r="AL4990" i="1"/>
  <c r="AL4989" i="1" s="1"/>
  <c r="AN4990" i="1"/>
  <c r="AN4989" i="1" s="1"/>
  <c r="AL4995" i="1"/>
  <c r="AN4995" i="1"/>
  <c r="AL4999" i="1"/>
  <c r="AN4999" i="1"/>
  <c r="AL5002" i="1"/>
  <c r="AN5002" i="1"/>
  <c r="AL5005" i="1"/>
  <c r="AN5005" i="1"/>
  <c r="AL5007" i="1"/>
  <c r="AN5007" i="1"/>
  <c r="AL5010" i="1"/>
  <c r="AN5010" i="1"/>
  <c r="AL5012" i="1"/>
  <c r="AN5012" i="1"/>
  <c r="AL5014" i="1"/>
  <c r="AN5014" i="1"/>
  <c r="AL5017" i="1"/>
  <c r="AL5016" i="1" s="1"/>
  <c r="AN5017" i="1"/>
  <c r="AN5016" i="1" s="1"/>
  <c r="AL5020" i="1"/>
  <c r="AL5019" i="1" s="1"/>
  <c r="AN5020" i="1"/>
  <c r="AN5019" i="1" s="1"/>
  <c r="AL5023" i="1"/>
  <c r="AN5023" i="1"/>
  <c r="AL5025" i="1"/>
  <c r="AN5025" i="1"/>
  <c r="AL5029" i="1"/>
  <c r="AL5028" i="1" s="1"/>
  <c r="AL5027" i="1" s="1"/>
  <c r="AN5029" i="1"/>
  <c r="AN5028" i="1" s="1"/>
  <c r="AN5027" i="1" s="1"/>
  <c r="AL5040" i="1"/>
  <c r="AN5040" i="1"/>
  <c r="AL5043" i="1"/>
  <c r="AN5043" i="1"/>
  <c r="AL5046" i="1"/>
  <c r="AN5046" i="1"/>
  <c r="AL5048" i="1"/>
  <c r="AN5048" i="1"/>
  <c r="AL5051" i="1"/>
  <c r="AN5051" i="1"/>
  <c r="AL5053" i="1"/>
  <c r="AN5053" i="1"/>
  <c r="AL5056" i="1"/>
  <c r="AL5055" i="1" s="1"/>
  <c r="AN5056" i="1"/>
  <c r="AN5055" i="1" s="1"/>
  <c r="AL5061" i="1"/>
  <c r="AL5060" i="1" s="1"/>
  <c r="AN5061" i="1"/>
  <c r="AN5060" i="1" s="1"/>
  <c r="AL5066" i="1"/>
  <c r="AL5065" i="1" s="1"/>
  <c r="AN5066" i="1"/>
  <c r="AN5065" i="1" s="1"/>
  <c r="AL5071" i="1"/>
  <c r="AN5071" i="1"/>
  <c r="AL5075" i="1"/>
  <c r="AN5075" i="1"/>
  <c r="AL5078" i="1"/>
  <c r="AN5078" i="1"/>
  <c r="AL5081" i="1"/>
  <c r="AN5081" i="1"/>
  <c r="AL5083" i="1"/>
  <c r="AN5083" i="1"/>
  <c r="AL5086" i="1"/>
  <c r="AN5086" i="1"/>
  <c r="AL5088" i="1"/>
  <c r="AN5088" i="1"/>
  <c r="AL5090" i="1"/>
  <c r="AN5090" i="1"/>
  <c r="AL5093" i="1"/>
  <c r="AN5093" i="1"/>
  <c r="AL5095" i="1"/>
  <c r="AN5095" i="1"/>
  <c r="AL5098" i="1"/>
  <c r="AN5098" i="1"/>
  <c r="AL5101" i="1"/>
  <c r="AN5101" i="1"/>
  <c r="AL5103" i="1"/>
  <c r="AN5103" i="1"/>
  <c r="AL5106" i="1"/>
  <c r="AL5105" i="1" s="1"/>
  <c r="AN5106" i="1"/>
  <c r="AN5105" i="1" s="1"/>
  <c r="AL5109" i="1"/>
  <c r="AN5109" i="1"/>
  <c r="AL5111" i="1"/>
  <c r="AN5111" i="1"/>
  <c r="AL5115" i="1"/>
  <c r="AL5114" i="1" s="1"/>
  <c r="AL5113" i="1" s="1"/>
  <c r="AN5115" i="1"/>
  <c r="AN5114" i="1" s="1"/>
  <c r="AN5113" i="1" s="1"/>
  <c r="AL5122" i="1"/>
  <c r="AL5121" i="1" s="1"/>
  <c r="AL5120" i="1" s="1"/>
  <c r="AN5122" i="1"/>
  <c r="AN5121" i="1" s="1"/>
  <c r="AN5120" i="1" s="1"/>
  <c r="AL5126" i="1"/>
  <c r="AL5125" i="1" s="1"/>
  <c r="AL5124" i="1" s="1"/>
  <c r="AN5126" i="1"/>
  <c r="AN5125" i="1" s="1"/>
  <c r="AN5124" i="1" s="1"/>
  <c r="AL5132" i="1"/>
  <c r="AL5131" i="1" s="1"/>
  <c r="AL5130" i="1" s="1"/>
  <c r="AN5132" i="1"/>
  <c r="AN5131" i="1" s="1"/>
  <c r="AN5130" i="1" s="1"/>
  <c r="AL5140" i="1"/>
  <c r="AL5139" i="1" s="1"/>
  <c r="AL5138" i="1" s="1"/>
  <c r="AN5140" i="1"/>
  <c r="AN5139" i="1" s="1"/>
  <c r="AN5138" i="1" s="1"/>
  <c r="AL5144" i="1"/>
  <c r="AL5143" i="1" s="1"/>
  <c r="AL5142" i="1" s="1"/>
  <c r="AN5144" i="1"/>
  <c r="AN5143" i="1" s="1"/>
  <c r="AN5142" i="1" s="1"/>
  <c r="AL5149" i="1"/>
  <c r="AN5149" i="1"/>
  <c r="AL5151" i="1"/>
  <c r="AN5151" i="1"/>
  <c r="AL5154" i="1"/>
  <c r="AL5153" i="1" s="1"/>
  <c r="AN5154" i="1"/>
  <c r="AN5153" i="1" s="1"/>
  <c r="AL5157" i="1"/>
  <c r="AN5157" i="1"/>
  <c r="AL5159" i="1"/>
  <c r="AN5159" i="1"/>
  <c r="AL5162" i="1"/>
  <c r="AL5161" i="1" s="1"/>
  <c r="AN5162" i="1"/>
  <c r="AN5161" i="1" s="1"/>
  <c r="AL5165" i="1"/>
  <c r="AL5164" i="1" s="1"/>
  <c r="AN5165" i="1"/>
  <c r="AN5164" i="1" s="1"/>
  <c r="AL5168" i="1"/>
  <c r="AN5168" i="1"/>
  <c r="AL5171" i="1"/>
  <c r="AN5171" i="1"/>
  <c r="AL5181" i="1"/>
  <c r="AN5181" i="1"/>
  <c r="AL5185" i="1"/>
  <c r="AN5185" i="1"/>
  <c r="AL5189" i="1"/>
  <c r="AN5189" i="1"/>
  <c r="AL5191" i="1"/>
  <c r="AN5191" i="1"/>
  <c r="AL5193" i="1"/>
  <c r="AN5193" i="1"/>
  <c r="AL5195" i="1"/>
  <c r="AN5195" i="1"/>
  <c r="AL5198" i="1"/>
  <c r="AL5197" i="1" s="1"/>
  <c r="AN5198" i="1"/>
  <c r="AN5197" i="1" s="1"/>
  <c r="AL5201" i="1"/>
  <c r="AN5201" i="1"/>
  <c r="AL5204" i="1"/>
  <c r="AL5203" i="1" s="1"/>
  <c r="AN5204" i="1"/>
  <c r="AN5203" i="1" s="1"/>
  <c r="AL5208" i="1"/>
  <c r="AL5207" i="1" s="1"/>
  <c r="AN5208" i="1"/>
  <c r="AN5207" i="1" s="1"/>
  <c r="AL5213" i="1"/>
  <c r="AL5212" i="1" s="1"/>
  <c r="AN5213" i="1"/>
  <c r="AN5212" i="1" s="1"/>
  <c r="AL5218" i="1"/>
  <c r="AN5218" i="1"/>
  <c r="AL5222" i="1"/>
  <c r="AN5222" i="1"/>
  <c r="AL5225" i="1"/>
  <c r="AN5225" i="1"/>
  <c r="AL5228" i="1"/>
  <c r="AN5228" i="1"/>
  <c r="AL5231" i="1"/>
  <c r="AN5231" i="1"/>
  <c r="AL5235" i="1"/>
  <c r="AN5235" i="1"/>
  <c r="AL5237" i="1"/>
  <c r="AN5237" i="1"/>
  <c r="AL5239" i="1"/>
  <c r="AN5239" i="1"/>
  <c r="AL5242" i="1"/>
  <c r="AN5242" i="1"/>
  <c r="AL5245" i="1"/>
  <c r="AN5245" i="1"/>
  <c r="AL5248" i="1"/>
  <c r="AN5248" i="1"/>
  <c r="AL5253" i="1"/>
  <c r="AN5253" i="1"/>
  <c r="AL5257" i="1"/>
  <c r="AN5257" i="1"/>
  <c r="AL5259" i="1"/>
  <c r="AN5259" i="1"/>
  <c r="AL5263" i="1"/>
  <c r="AL5262" i="1" s="1"/>
  <c r="AL5261" i="1" s="1"/>
  <c r="AN5263" i="1"/>
  <c r="AN5262" i="1" s="1"/>
  <c r="AN5261" i="1" s="1"/>
  <c r="AL5271" i="1"/>
  <c r="AL5270" i="1" s="1"/>
  <c r="AN5271" i="1"/>
  <c r="AN5270" i="1" s="1"/>
  <c r="AL5274" i="1"/>
  <c r="AL5273" i="1" s="1"/>
  <c r="AN5274" i="1"/>
  <c r="AN5273" i="1" s="1"/>
  <c r="AL5279" i="1"/>
  <c r="AL5278" i="1" s="1"/>
  <c r="AN5279" i="1"/>
  <c r="AN5278" i="1" s="1"/>
  <c r="AL5284" i="1"/>
  <c r="AL5283" i="1" s="1"/>
  <c r="AN5284" i="1"/>
  <c r="AN5283" i="1" s="1"/>
  <c r="AL5289" i="1"/>
  <c r="AN5289" i="1"/>
  <c r="AL5293" i="1"/>
  <c r="AN5293" i="1"/>
  <c r="AO5293" i="1"/>
  <c r="AL5296" i="1"/>
  <c r="AN5296" i="1"/>
  <c r="AO5296" i="1"/>
  <c r="AL5299" i="1"/>
  <c r="AN5299" i="1"/>
  <c r="AL5302" i="1"/>
  <c r="AL5301" i="1" s="1"/>
  <c r="AN5302" i="1"/>
  <c r="AN5301" i="1" s="1"/>
  <c r="AL5305" i="1"/>
  <c r="AN5305" i="1"/>
  <c r="AL5307" i="1"/>
  <c r="AN5307" i="1"/>
  <c r="AL5310" i="1"/>
  <c r="AN5310" i="1"/>
  <c r="AL5315" i="1"/>
  <c r="AN5315" i="1"/>
  <c r="AL5317" i="1"/>
  <c r="AN5317" i="1"/>
  <c r="AL5325" i="1"/>
  <c r="AL5324" i="1" s="1"/>
  <c r="AN5325" i="1"/>
  <c r="AN5324" i="1" s="1"/>
  <c r="AL5328" i="1"/>
  <c r="AL5327" i="1" s="1"/>
  <c r="AN5328" i="1"/>
  <c r="AN5327" i="1" s="1"/>
  <c r="AL5333" i="1"/>
  <c r="AL5332" i="1" s="1"/>
  <c r="AN5333" i="1"/>
  <c r="AN5332" i="1" s="1"/>
  <c r="AL5338" i="1"/>
  <c r="AL5337" i="1" s="1"/>
  <c r="AN5338" i="1"/>
  <c r="AN5337" i="1" s="1"/>
  <c r="AL5343" i="1"/>
  <c r="AN5343" i="1"/>
  <c r="AL5345" i="1"/>
  <c r="AN5345" i="1"/>
  <c r="AL5347" i="1"/>
  <c r="AN5347" i="1"/>
  <c r="AL5350" i="1"/>
  <c r="AL5349" i="1" s="1"/>
  <c r="AN5350" i="1"/>
  <c r="AN5349" i="1" s="1"/>
  <c r="AL5353" i="1"/>
  <c r="AL5352" i="1" s="1"/>
  <c r="AN5353" i="1"/>
  <c r="AN5352" i="1" s="1"/>
  <c r="AL5356" i="1"/>
  <c r="AN5356" i="1"/>
  <c r="AL5359" i="1"/>
  <c r="AN5359" i="1"/>
  <c r="AL5370" i="1"/>
  <c r="AN5370" i="1"/>
  <c r="AL5373" i="1"/>
  <c r="AN5373" i="1"/>
  <c r="AL5376" i="1"/>
  <c r="AN5376" i="1"/>
  <c r="AL5378" i="1"/>
  <c r="AN5378" i="1"/>
  <c r="AL5381" i="1"/>
  <c r="AN5381" i="1"/>
  <c r="AL5383" i="1"/>
  <c r="AN5383" i="1"/>
  <c r="AL5386" i="1"/>
  <c r="AL5385" i="1" s="1"/>
  <c r="AN5386" i="1"/>
  <c r="AN5385" i="1" s="1"/>
  <c r="AL5391" i="1"/>
  <c r="AL5390" i="1" s="1"/>
  <c r="AN5391" i="1"/>
  <c r="AN5390" i="1" s="1"/>
  <c r="AL5396" i="1"/>
  <c r="AL5395" i="1" s="1"/>
  <c r="AN5396" i="1"/>
  <c r="AN5395" i="1" s="1"/>
  <c r="AL5401" i="1"/>
  <c r="AN5401" i="1"/>
  <c r="AL5405" i="1"/>
  <c r="AN5405" i="1"/>
  <c r="AL5408" i="1"/>
  <c r="AN5408" i="1"/>
  <c r="AL5411" i="1"/>
  <c r="AN5411" i="1"/>
  <c r="AL5413" i="1"/>
  <c r="AN5413" i="1"/>
  <c r="AL5416" i="1"/>
  <c r="AN5416" i="1"/>
  <c r="AL5418" i="1"/>
  <c r="AN5418" i="1"/>
  <c r="AL5420" i="1"/>
  <c r="AN5420" i="1"/>
  <c r="AL5423" i="1"/>
  <c r="AN5423" i="1"/>
  <c r="AL5425" i="1"/>
  <c r="AN5425" i="1"/>
  <c r="AL5428" i="1"/>
  <c r="AN5428" i="1"/>
  <c r="AL5431" i="1"/>
  <c r="AN5431" i="1"/>
  <c r="AL5434" i="1"/>
  <c r="AL5433" i="1" s="1"/>
  <c r="AN5434" i="1"/>
  <c r="AN5433" i="1" s="1"/>
  <c r="AL5437" i="1"/>
  <c r="AN5437" i="1"/>
  <c r="AL5439" i="1"/>
  <c r="AN5439" i="1"/>
  <c r="AL5443" i="1"/>
  <c r="AL5442" i="1" s="1"/>
  <c r="AL5441" i="1" s="1"/>
  <c r="AN5443" i="1"/>
  <c r="AN5442" i="1" s="1"/>
  <c r="AN5441" i="1" s="1"/>
  <c r="AL5450" i="1"/>
  <c r="AL5449" i="1" s="1"/>
  <c r="AL5448" i="1" s="1"/>
  <c r="AN5450" i="1"/>
  <c r="AN5449" i="1" s="1"/>
  <c r="AN5448" i="1" s="1"/>
  <c r="AL5454" i="1"/>
  <c r="AL5453" i="1" s="1"/>
  <c r="AL5452" i="1" s="1"/>
  <c r="AN5454" i="1"/>
  <c r="AN5453" i="1" s="1"/>
  <c r="AN5452" i="1" s="1"/>
  <c r="AL5460" i="1"/>
  <c r="AN5460" i="1"/>
  <c r="AL5462" i="1"/>
  <c r="AN5462" i="1"/>
  <c r="AL5472" i="1"/>
  <c r="AN5472" i="1"/>
  <c r="AL5475" i="1"/>
  <c r="AN5475" i="1"/>
  <c r="AL5478" i="1"/>
  <c r="AN5478" i="1"/>
  <c r="AL5480" i="1"/>
  <c r="AN5480" i="1"/>
  <c r="AL5483" i="1"/>
  <c r="AN5483" i="1"/>
  <c r="AL5485" i="1"/>
  <c r="AN5485" i="1"/>
  <c r="AL5488" i="1"/>
  <c r="AL5487" i="1" s="1"/>
  <c r="AN5488" i="1"/>
  <c r="AN5487" i="1" s="1"/>
  <c r="AL5492" i="1"/>
  <c r="AL5491" i="1" s="1"/>
  <c r="AN5492" i="1"/>
  <c r="AN5491" i="1" s="1"/>
  <c r="AL5497" i="1"/>
  <c r="AL5496" i="1" s="1"/>
  <c r="AN5497" i="1"/>
  <c r="AN5496" i="1" s="1"/>
  <c r="AL5502" i="1"/>
  <c r="AN5502" i="1"/>
  <c r="AL5504" i="1"/>
  <c r="AN5504" i="1"/>
  <c r="AL5507" i="1"/>
  <c r="AN5507" i="1"/>
  <c r="AL5510" i="1"/>
  <c r="AN5510" i="1"/>
  <c r="AL5512" i="1"/>
  <c r="AN5512" i="1"/>
  <c r="AL5515" i="1"/>
  <c r="AN5515" i="1"/>
  <c r="AL5517" i="1"/>
  <c r="AN5517" i="1"/>
  <c r="AL5519" i="1"/>
  <c r="AN5519" i="1"/>
  <c r="AL5522" i="1"/>
  <c r="AL5521" i="1" s="1"/>
  <c r="AN5522" i="1"/>
  <c r="AN5521" i="1" s="1"/>
  <c r="AL5525" i="1"/>
  <c r="AN5525" i="1"/>
  <c r="AL5528" i="1"/>
  <c r="AN5528" i="1"/>
  <c r="AL5531" i="1"/>
  <c r="AN5531" i="1"/>
  <c r="AL5533" i="1"/>
  <c r="AN5533" i="1"/>
  <c r="AL5537" i="1"/>
  <c r="AL5536" i="1" s="1"/>
  <c r="AL5535" i="1" s="1"/>
  <c r="AN5537" i="1"/>
  <c r="AN5536" i="1" s="1"/>
  <c r="AN5535" i="1" s="1"/>
  <c r="AL5548" i="1"/>
  <c r="AN5548" i="1"/>
  <c r="AL5550" i="1"/>
  <c r="AN5550" i="1"/>
  <c r="AL5552" i="1"/>
  <c r="AN5552" i="1"/>
  <c r="AL5554" i="1"/>
  <c r="AN5554" i="1"/>
  <c r="AL5558" i="1"/>
  <c r="AN5558" i="1"/>
  <c r="AL5560" i="1"/>
  <c r="AN5560" i="1"/>
  <c r="AL5564" i="1"/>
  <c r="AN5564" i="1"/>
  <c r="AL5566" i="1"/>
  <c r="AN5566" i="1"/>
  <c r="AL5569" i="1"/>
  <c r="AN5569" i="1"/>
  <c r="AL5572" i="1"/>
  <c r="AN5572" i="1"/>
  <c r="AL5574" i="1"/>
  <c r="AN5574" i="1"/>
  <c r="AL5577" i="1"/>
  <c r="AL5576" i="1" s="1"/>
  <c r="AN5577" i="1"/>
  <c r="AN5576" i="1" s="1"/>
  <c r="AL5580" i="1"/>
  <c r="AL5579" i="1" s="1"/>
  <c r="AN5580" i="1"/>
  <c r="AN5579" i="1" s="1"/>
  <c r="AL5583" i="1"/>
  <c r="AN5583" i="1"/>
  <c r="AL5585" i="1"/>
  <c r="AN5585" i="1"/>
  <c r="AL5589" i="1"/>
  <c r="AL5588" i="1" s="1"/>
  <c r="AL5587" i="1" s="1"/>
  <c r="AN5589" i="1"/>
  <c r="AN5588" i="1" s="1"/>
  <c r="AN5587" i="1" s="1"/>
  <c r="AL5600" i="1"/>
  <c r="AN5600" i="1"/>
  <c r="AL5603" i="1"/>
  <c r="AN5603" i="1"/>
  <c r="AL5606" i="1"/>
  <c r="AN5606" i="1"/>
  <c r="AL5608" i="1"/>
  <c r="AN5608" i="1"/>
  <c r="AL5611" i="1"/>
  <c r="AN5611" i="1"/>
  <c r="AL5613" i="1"/>
  <c r="AN5613" i="1"/>
  <c r="AL5616" i="1"/>
  <c r="AL5615" i="1" s="1"/>
  <c r="AN5616" i="1"/>
  <c r="AN5615" i="1" s="1"/>
  <c r="AL5621" i="1"/>
  <c r="AL5620" i="1" s="1"/>
  <c r="AN5621" i="1"/>
  <c r="AN5620" i="1" s="1"/>
  <c r="AL5626" i="1"/>
  <c r="AL5625" i="1" s="1"/>
  <c r="AN5626" i="1"/>
  <c r="AN5625" i="1" s="1"/>
  <c r="AL5631" i="1"/>
  <c r="AN5631" i="1"/>
  <c r="AL5634" i="1"/>
  <c r="AN5634" i="1"/>
  <c r="AL5637" i="1"/>
  <c r="AN5637" i="1"/>
  <c r="AL5640" i="1"/>
  <c r="AN5640" i="1"/>
  <c r="AL5642" i="1"/>
  <c r="AN5642" i="1"/>
  <c r="AL5645" i="1"/>
  <c r="AN5645" i="1"/>
  <c r="AL5647" i="1"/>
  <c r="AN5647" i="1"/>
  <c r="AL5649" i="1"/>
  <c r="AN5649" i="1"/>
  <c r="AL5652" i="1"/>
  <c r="AL5651" i="1" s="1"/>
  <c r="AN5652" i="1"/>
  <c r="AN5651" i="1" s="1"/>
  <c r="AL5655" i="1"/>
  <c r="AL5654" i="1" s="1"/>
  <c r="AN5655" i="1"/>
  <c r="AN5654" i="1" s="1"/>
  <c r="AL5658" i="1"/>
  <c r="AN5658" i="1"/>
  <c r="AL5660" i="1"/>
  <c r="AN5660" i="1"/>
  <c r="AL5664" i="1"/>
  <c r="AL5663" i="1" s="1"/>
  <c r="AL5662" i="1" s="1"/>
  <c r="AN5664" i="1"/>
  <c r="AN5663" i="1" s="1"/>
  <c r="AN5662" i="1" s="1"/>
  <c r="AL5674" i="1"/>
  <c r="AN5674" i="1"/>
  <c r="AL5676" i="1"/>
  <c r="AN5676" i="1"/>
  <c r="AL5678" i="1"/>
  <c r="AN5678" i="1"/>
  <c r="AL5680" i="1"/>
  <c r="AN5680" i="1"/>
  <c r="AL5682" i="1"/>
  <c r="AN5682" i="1"/>
  <c r="AL5684" i="1"/>
  <c r="AN5684" i="1"/>
  <c r="AL5687" i="1"/>
  <c r="AL5686" i="1" s="1"/>
  <c r="AN5687" i="1"/>
  <c r="AN5686" i="1" s="1"/>
  <c r="AL5690" i="1"/>
  <c r="AL5689" i="1" s="1"/>
  <c r="AN5690" i="1"/>
  <c r="AN5689" i="1" s="1"/>
  <c r="AO5693" i="1"/>
  <c r="AL5694" i="1"/>
  <c r="AL5693" i="1" s="1"/>
  <c r="AN5694" i="1"/>
  <c r="AN5693" i="1" s="1"/>
  <c r="AL5699" i="1"/>
  <c r="AL5698" i="1" s="1"/>
  <c r="AN5699" i="1"/>
  <c r="AN5698" i="1" s="1"/>
  <c r="AL5703" i="1"/>
  <c r="AL5702" i="1" s="1"/>
  <c r="AN5703" i="1"/>
  <c r="AN5702" i="1" s="1"/>
  <c r="AL5708" i="1"/>
  <c r="AN5708" i="1"/>
  <c r="AL5711" i="1"/>
  <c r="AN5711" i="1"/>
  <c r="AL5714" i="1"/>
  <c r="AN5714" i="1"/>
  <c r="AL5717" i="1"/>
  <c r="AN5717" i="1"/>
  <c r="AL5719" i="1"/>
  <c r="AN5719" i="1"/>
  <c r="AO5721" i="1"/>
  <c r="AL5722" i="1"/>
  <c r="AN5722" i="1"/>
  <c r="AL5724" i="1"/>
  <c r="AN5724" i="1"/>
  <c r="AL5726" i="1"/>
  <c r="AN5726" i="1"/>
  <c r="AL5728" i="1"/>
  <c r="AN5728" i="1"/>
  <c r="AL5731" i="1"/>
  <c r="AN5731" i="1"/>
  <c r="AL5733" i="1"/>
  <c r="AN5733" i="1"/>
  <c r="AL5736" i="1"/>
  <c r="AL5735" i="1" s="1"/>
  <c r="AN5736" i="1"/>
  <c r="AN5735" i="1" s="1"/>
  <c r="AL5739" i="1"/>
  <c r="AN5739" i="1"/>
  <c r="AL5742" i="1"/>
  <c r="AN5742" i="1"/>
  <c r="AL5745" i="1"/>
  <c r="AN5745" i="1"/>
  <c r="AL5747" i="1"/>
  <c r="AN5747" i="1"/>
  <c r="AL5751" i="1"/>
  <c r="AL5750" i="1" s="1"/>
  <c r="AL5749" i="1" s="1"/>
  <c r="AN5751" i="1"/>
  <c r="AN5750" i="1" s="1"/>
  <c r="AN5749" i="1" s="1"/>
  <c r="AL5756" i="1"/>
  <c r="AN5756" i="1"/>
  <c r="AL5758" i="1"/>
  <c r="AN5758" i="1"/>
  <c r="AL5770" i="1"/>
  <c r="AN5770" i="1"/>
  <c r="AL5774" i="1"/>
  <c r="AN5774" i="1"/>
  <c r="AL5778" i="1"/>
  <c r="AN5778" i="1"/>
  <c r="AL5780" i="1"/>
  <c r="AN5780" i="1"/>
  <c r="AL5784" i="1"/>
  <c r="AN5784" i="1"/>
  <c r="AL5786" i="1"/>
  <c r="AN5786" i="1"/>
  <c r="AL5789" i="1"/>
  <c r="AL5788" i="1" s="1"/>
  <c r="AN5789" i="1"/>
  <c r="AN5788" i="1" s="1"/>
  <c r="AL5794" i="1"/>
  <c r="AL5793" i="1" s="1"/>
  <c r="AN5794" i="1"/>
  <c r="AN5793" i="1" s="1"/>
  <c r="AL5799" i="1"/>
  <c r="AL5798" i="1" s="1"/>
  <c r="AN5799" i="1"/>
  <c r="AN5798" i="1" s="1"/>
  <c r="AL5804" i="1"/>
  <c r="AN5804" i="1"/>
  <c r="AL5808" i="1"/>
  <c r="AN5808" i="1"/>
  <c r="AL5811" i="1"/>
  <c r="AN5811" i="1"/>
  <c r="AL5814" i="1"/>
  <c r="AN5814" i="1"/>
  <c r="AL5816" i="1"/>
  <c r="AN5816" i="1"/>
  <c r="AL5819" i="1"/>
  <c r="AN5819" i="1"/>
  <c r="AL5821" i="1"/>
  <c r="AN5821" i="1"/>
  <c r="AL5823" i="1"/>
  <c r="AN5823" i="1"/>
  <c r="AL5825" i="1"/>
  <c r="AN5825" i="1"/>
  <c r="AL5828" i="1"/>
  <c r="AL5827" i="1" s="1"/>
  <c r="AN5828" i="1"/>
  <c r="AN5827" i="1" s="1"/>
  <c r="AL5831" i="1"/>
  <c r="AN5831" i="1"/>
  <c r="AL5833" i="1"/>
  <c r="AN5833" i="1"/>
  <c r="AL5836" i="1"/>
  <c r="AL5835" i="1" s="1"/>
  <c r="AN5836" i="1"/>
  <c r="AN5835" i="1" s="1"/>
  <c r="AL5839" i="1"/>
  <c r="AN5839" i="1"/>
  <c r="AL5841" i="1"/>
  <c r="AN5841" i="1"/>
  <c r="AL5845" i="1"/>
  <c r="AL5844" i="1" s="1"/>
  <c r="AL5843" i="1" s="1"/>
  <c r="AN5845" i="1"/>
  <c r="AN5844" i="1" s="1"/>
  <c r="AN5843" i="1" s="1"/>
  <c r="AO5848" i="1"/>
  <c r="AL5853" i="1"/>
  <c r="AL5852" i="1" s="1"/>
  <c r="AN5853" i="1"/>
  <c r="AN5852" i="1" s="1"/>
  <c r="AL5856" i="1"/>
  <c r="AL5855" i="1" s="1"/>
  <c r="AN5856" i="1"/>
  <c r="AN5855" i="1" s="1"/>
  <c r="AL5860" i="1"/>
  <c r="AL5859" i="1" s="1"/>
  <c r="AN5860" i="1"/>
  <c r="AN5859" i="1" s="1"/>
  <c r="AL5865" i="1"/>
  <c r="AL5864" i="1" s="1"/>
  <c r="AN5865" i="1"/>
  <c r="AN5864" i="1" s="1"/>
  <c r="AL5869" i="1"/>
  <c r="AN5869" i="1"/>
  <c r="AL5871" i="1"/>
  <c r="AN5871" i="1"/>
  <c r="AL5874" i="1"/>
  <c r="AN5874" i="1"/>
  <c r="AL5876" i="1"/>
  <c r="AN5876" i="1"/>
  <c r="AL5879" i="1"/>
  <c r="AL5878" i="1" s="1"/>
  <c r="AN5879" i="1"/>
  <c r="AN5878" i="1" s="1"/>
  <c r="AL5883" i="1"/>
  <c r="AL5882" i="1" s="1"/>
  <c r="AN5883" i="1"/>
  <c r="AN5882" i="1" s="1"/>
  <c r="AL5891" i="1"/>
  <c r="AL5890" i="1" s="1"/>
  <c r="AL5889" i="1" s="1"/>
  <c r="AN5891" i="1"/>
  <c r="AN5890" i="1" s="1"/>
  <c r="AN5889" i="1" s="1"/>
  <c r="AL5893" i="1"/>
  <c r="AL5892" i="1" s="1"/>
  <c r="AN5893" i="1"/>
  <c r="AN5892" i="1" s="1"/>
  <c r="AL5897" i="1"/>
  <c r="AL5896" i="1" s="1"/>
  <c r="AN5897" i="1"/>
  <c r="AN5896" i="1" s="1"/>
  <c r="AL5902" i="1"/>
  <c r="AL5901" i="1" s="1"/>
  <c r="AN5902" i="1"/>
  <c r="AN5901" i="1" s="1"/>
  <c r="AL5906" i="1"/>
  <c r="AN5906" i="1"/>
  <c r="AL5908" i="1"/>
  <c r="AN5908" i="1"/>
  <c r="AL5911" i="1"/>
  <c r="AN5911" i="1"/>
  <c r="AL5913" i="1"/>
  <c r="AN5913" i="1"/>
  <c r="AL5916" i="1"/>
  <c r="AL5915" i="1" s="1"/>
  <c r="AN5916" i="1"/>
  <c r="AN5915" i="1" s="1"/>
  <c r="AL5920" i="1"/>
  <c r="AL5919" i="1" s="1"/>
  <c r="AN5920" i="1"/>
  <c r="AN5919" i="1" s="1"/>
  <c r="AO5925" i="1"/>
  <c r="AL5927" i="1"/>
  <c r="AL5926" i="1" s="1"/>
  <c r="AL5925" i="1" s="1"/>
  <c r="AN5927" i="1"/>
  <c r="AN5926" i="1" s="1"/>
  <c r="AN5925" i="1" s="1"/>
  <c r="AO5930" i="1"/>
  <c r="AL5931" i="1"/>
  <c r="AL5930" i="1" s="1"/>
  <c r="AN5931" i="1"/>
  <c r="AN5930" i="1" s="1"/>
  <c r="AL5933" i="1"/>
  <c r="AN5933" i="1"/>
  <c r="AL5936" i="1"/>
  <c r="AL5935" i="1" s="1"/>
  <c r="AN5936" i="1"/>
  <c r="AN5935" i="1" s="1"/>
  <c r="AO5936" i="1"/>
  <c r="AO5935" i="1" s="1"/>
  <c r="AL5947" i="1"/>
  <c r="AN5947" i="1"/>
  <c r="AL5949" i="1"/>
  <c r="AN5949" i="1"/>
  <c r="AL5951" i="1"/>
  <c r="AN5951" i="1"/>
  <c r="AL5953" i="1"/>
  <c r="AN5953" i="1"/>
  <c r="AL5955" i="1"/>
  <c r="AN5955" i="1"/>
  <c r="AL5957" i="1"/>
  <c r="AN5957" i="1"/>
  <c r="AL5960" i="1"/>
  <c r="AN5960" i="1"/>
  <c r="AO5960" i="1"/>
  <c r="AL5963" i="1"/>
  <c r="AN5963" i="1"/>
  <c r="AO5965" i="1"/>
  <c r="AL5967" i="1"/>
  <c r="AL5966" i="1" s="1"/>
  <c r="AN5967" i="1"/>
  <c r="AN5966" i="1" s="1"/>
  <c r="AL5972" i="1"/>
  <c r="AL5971" i="1" s="1"/>
  <c r="AN5972" i="1"/>
  <c r="AN5971" i="1" s="1"/>
  <c r="AO5972" i="1"/>
  <c r="AL5977" i="1"/>
  <c r="AN5977" i="1"/>
  <c r="AL5980" i="1"/>
  <c r="AN5980" i="1"/>
  <c r="AL5983" i="1"/>
  <c r="AN5983" i="1"/>
  <c r="AL5986" i="1"/>
  <c r="AN5986" i="1"/>
  <c r="AL5988" i="1"/>
  <c r="AN5988" i="1"/>
  <c r="AO5990" i="1"/>
  <c r="AL5991" i="1"/>
  <c r="AN5991" i="1"/>
  <c r="AL5993" i="1"/>
  <c r="AN5993" i="1"/>
  <c r="AL5995" i="1"/>
  <c r="AN5995" i="1"/>
  <c r="AL5997" i="1"/>
  <c r="AN5997" i="1"/>
  <c r="AL6000" i="1"/>
  <c r="AL5999" i="1" s="1"/>
  <c r="AN6000" i="1"/>
  <c r="AN5999" i="1" s="1"/>
  <c r="AL6003" i="1"/>
  <c r="AN6003" i="1"/>
  <c r="AL6006" i="1"/>
  <c r="AN6006" i="1"/>
  <c r="AL6009" i="1"/>
  <c r="AN6009" i="1"/>
  <c r="AL6011" i="1"/>
  <c r="AN6011" i="1"/>
  <c r="AL6015" i="1"/>
  <c r="AL6014" i="1" s="1"/>
  <c r="AL6013" i="1" s="1"/>
  <c r="AN6015" i="1"/>
  <c r="AN6014" i="1" s="1"/>
  <c r="AN6013" i="1" s="1"/>
  <c r="AL6023" i="1"/>
  <c r="AL6022" i="1" s="1"/>
  <c r="AL6021" i="1" s="1"/>
  <c r="AN6023" i="1"/>
  <c r="AN6022" i="1" s="1"/>
  <c r="AN6021" i="1" s="1"/>
  <c r="AL6027" i="1"/>
  <c r="AL6026" i="1" s="1"/>
  <c r="AN6027" i="1"/>
  <c r="AN6026" i="1" s="1"/>
  <c r="AL6030" i="1"/>
  <c r="AL6029" i="1" s="1"/>
  <c r="AN6030" i="1"/>
  <c r="AN6029" i="1" s="1"/>
  <c r="AO6030" i="1"/>
  <c r="AL6041" i="1"/>
  <c r="AN6041" i="1"/>
  <c r="AL6043" i="1"/>
  <c r="AN6043" i="1"/>
  <c r="AL6045" i="1"/>
  <c r="AN6045" i="1"/>
  <c r="AL6047" i="1"/>
  <c r="AN6047" i="1"/>
  <c r="AL6049" i="1"/>
  <c r="AN6049" i="1"/>
  <c r="AL6051" i="1"/>
  <c r="AN6051" i="1"/>
  <c r="AL6053" i="1"/>
  <c r="AN6053" i="1"/>
  <c r="AL6056" i="1"/>
  <c r="AL6055" i="1" s="1"/>
  <c r="AN6056" i="1"/>
  <c r="AN6055" i="1" s="1"/>
  <c r="AL6060" i="1"/>
  <c r="AL6059" i="1" s="1"/>
  <c r="AN6060" i="1"/>
  <c r="AN6059" i="1" s="1"/>
  <c r="AL6065" i="1"/>
  <c r="AL6064" i="1" s="1"/>
  <c r="AN6065" i="1"/>
  <c r="AN6064" i="1" s="1"/>
  <c r="AL6070" i="1"/>
  <c r="AN6070" i="1"/>
  <c r="AL6073" i="1"/>
  <c r="AN6073" i="1"/>
  <c r="AL6076" i="1"/>
  <c r="AN6076" i="1"/>
  <c r="AL6079" i="1"/>
  <c r="AN6079" i="1"/>
  <c r="AL6081" i="1"/>
  <c r="AN6081" i="1"/>
  <c r="AO6083" i="1"/>
  <c r="AL6084" i="1"/>
  <c r="AN6084" i="1"/>
  <c r="AL6086" i="1"/>
  <c r="AN6086" i="1"/>
  <c r="AL6088" i="1"/>
  <c r="AN6088" i="1"/>
  <c r="AL6090" i="1"/>
  <c r="AN6090" i="1"/>
  <c r="AL6093" i="1"/>
  <c r="AL6092" i="1" s="1"/>
  <c r="AN6093" i="1"/>
  <c r="AN6092" i="1" s="1"/>
  <c r="AL6096" i="1"/>
  <c r="AN6096" i="1"/>
  <c r="AL6099" i="1"/>
  <c r="AN6099" i="1"/>
  <c r="AL6102" i="1"/>
  <c r="AN6102" i="1"/>
  <c r="AL6104" i="1"/>
  <c r="AN6104" i="1"/>
  <c r="AL6108" i="1"/>
  <c r="AL6107" i="1" s="1"/>
  <c r="AL6106" i="1" s="1"/>
  <c r="AN6108" i="1"/>
  <c r="AN6107" i="1" s="1"/>
  <c r="AN6106" i="1" s="1"/>
  <c r="AL6119" i="1"/>
  <c r="AN6119" i="1"/>
  <c r="AL6123" i="1"/>
  <c r="AN6123" i="1"/>
  <c r="AL6127" i="1"/>
  <c r="AN6127" i="1"/>
  <c r="AL6129" i="1"/>
  <c r="AN6129" i="1"/>
  <c r="AL6133" i="1"/>
  <c r="AN6133" i="1"/>
  <c r="AL6135" i="1"/>
  <c r="AN6135" i="1"/>
  <c r="AL6138" i="1"/>
  <c r="AL6137" i="1" s="1"/>
  <c r="AN6138" i="1"/>
  <c r="AN6137" i="1" s="1"/>
  <c r="AO6138" i="1"/>
  <c r="AL6143" i="1"/>
  <c r="AL6142" i="1" s="1"/>
  <c r="AN6143" i="1"/>
  <c r="AN6142" i="1" s="1"/>
  <c r="AL6148" i="1"/>
  <c r="AN6148" i="1"/>
  <c r="AL6150" i="1"/>
  <c r="AN6150" i="1"/>
  <c r="AO6150" i="1"/>
  <c r="AO6147" i="1" s="1"/>
  <c r="AL6155" i="1"/>
  <c r="AN6155" i="1"/>
  <c r="AL6158" i="1"/>
  <c r="AN6158" i="1"/>
  <c r="AL6161" i="1"/>
  <c r="AN6161" i="1"/>
  <c r="AL6164" i="1"/>
  <c r="AN6164" i="1"/>
  <c r="AL6166" i="1"/>
  <c r="AN6166" i="1"/>
  <c r="AL6169" i="1"/>
  <c r="AN6169" i="1"/>
  <c r="AL6171" i="1"/>
  <c r="AN6171" i="1"/>
  <c r="AL6173" i="1"/>
  <c r="AN6173" i="1"/>
  <c r="AL6176" i="1"/>
  <c r="AL6175" i="1" s="1"/>
  <c r="AN6176" i="1"/>
  <c r="AN6175" i="1" s="1"/>
  <c r="AL6179" i="1"/>
  <c r="AN6179" i="1"/>
  <c r="AL6182" i="1"/>
  <c r="AN6182" i="1"/>
  <c r="AL6185" i="1"/>
  <c r="AN6185" i="1"/>
  <c r="AL6187" i="1"/>
  <c r="AN6187" i="1"/>
  <c r="AL6193" i="1"/>
  <c r="AL6192" i="1" s="1"/>
  <c r="AL6191" i="1" s="1"/>
  <c r="AL6190" i="1" s="1"/>
  <c r="AL6189" i="1" s="1"/>
  <c r="AN6193" i="1"/>
  <c r="AN6192" i="1" s="1"/>
  <c r="AN6191" i="1" s="1"/>
  <c r="AN6190" i="1" s="1"/>
  <c r="AN6189" i="1" s="1"/>
  <c r="AL6205" i="1"/>
  <c r="AN6205" i="1"/>
  <c r="AL6209" i="1"/>
  <c r="AN6209" i="1"/>
  <c r="AL6213" i="1"/>
  <c r="AN6213" i="1"/>
  <c r="AL6215" i="1"/>
  <c r="AN6215" i="1"/>
  <c r="AL6219" i="1"/>
  <c r="AN6219" i="1"/>
  <c r="AL6221" i="1"/>
  <c r="AN6221" i="1"/>
  <c r="AL6224" i="1"/>
  <c r="AL6223" i="1" s="1"/>
  <c r="AN6224" i="1"/>
  <c r="AN6223" i="1" s="1"/>
  <c r="AL6227" i="1"/>
  <c r="AL6226" i="1" s="1"/>
  <c r="AN6227" i="1"/>
  <c r="AN6226" i="1" s="1"/>
  <c r="AL6232" i="1"/>
  <c r="AL6231" i="1" s="1"/>
  <c r="AN6232" i="1"/>
  <c r="AN6231" i="1" s="1"/>
  <c r="AL6237" i="1"/>
  <c r="AL6236" i="1" s="1"/>
  <c r="AN6237" i="1"/>
  <c r="AN6236" i="1" s="1"/>
  <c r="AL6241" i="1"/>
  <c r="AL6240" i="1" s="1"/>
  <c r="AN6241" i="1"/>
  <c r="AN6240" i="1" s="1"/>
  <c r="AL6246" i="1"/>
  <c r="AN6246" i="1"/>
  <c r="AO6246" i="1"/>
  <c r="AL6250" i="1"/>
  <c r="AN6250" i="1"/>
  <c r="AL6253" i="1"/>
  <c r="AN6253" i="1"/>
  <c r="AL6256" i="1"/>
  <c r="AN6256" i="1"/>
  <c r="AL6258" i="1"/>
  <c r="AN6258" i="1"/>
  <c r="AL6261" i="1"/>
  <c r="AN6261" i="1"/>
  <c r="AL6263" i="1"/>
  <c r="AN6263" i="1"/>
  <c r="AL6265" i="1"/>
  <c r="AN6265" i="1"/>
  <c r="AL6268" i="1"/>
  <c r="AL6267" i="1" s="1"/>
  <c r="AN6268" i="1"/>
  <c r="AN6267" i="1" s="1"/>
  <c r="AL6271" i="1"/>
  <c r="AL6270" i="1" s="1"/>
  <c r="AN6271" i="1"/>
  <c r="AN6270" i="1" s="1"/>
  <c r="AL6274" i="1"/>
  <c r="AN6274" i="1"/>
  <c r="AL6276" i="1"/>
  <c r="AN6276" i="1"/>
  <c r="AL6280" i="1"/>
  <c r="AL6279" i="1" s="1"/>
  <c r="AL6278" i="1" s="1"/>
  <c r="AN6280" i="1"/>
  <c r="AN6279" i="1" s="1"/>
  <c r="AN6278" i="1" s="1"/>
  <c r="AL6287" i="1"/>
  <c r="AL6286" i="1" s="1"/>
  <c r="AL6285" i="1" s="1"/>
  <c r="AN6288" i="1"/>
  <c r="AN6287" i="1" s="1"/>
  <c r="AN6286" i="1" s="1"/>
  <c r="AN6285" i="1" s="1"/>
  <c r="AL6291" i="1"/>
  <c r="AL6290" i="1" s="1"/>
  <c r="AL6289" i="1" s="1"/>
  <c r="AN6291" i="1"/>
  <c r="AN6290" i="1" s="1"/>
  <c r="AN6289" i="1" s="1"/>
  <c r="AL6297" i="1"/>
  <c r="AN6297" i="1"/>
  <c r="AL6299" i="1"/>
  <c r="AN6299" i="1"/>
  <c r="AL6302" i="1"/>
  <c r="AN6302" i="1"/>
  <c r="AL6304" i="1"/>
  <c r="AN6304" i="1"/>
  <c r="AL6307" i="1"/>
  <c r="AL6306" i="1" s="1"/>
  <c r="AN6307" i="1"/>
  <c r="AN6306" i="1" s="1"/>
  <c r="AL6318" i="1"/>
  <c r="AN6318" i="1"/>
  <c r="AL6322" i="1"/>
  <c r="AN6322" i="1"/>
  <c r="AL6326" i="1"/>
  <c r="AN6326" i="1"/>
  <c r="AL6328" i="1"/>
  <c r="AN6328" i="1"/>
  <c r="AL6332" i="1"/>
  <c r="AN6332" i="1"/>
  <c r="AL6334" i="1"/>
  <c r="AN6334" i="1"/>
  <c r="AL6337" i="1"/>
  <c r="AL6336" i="1" s="1"/>
  <c r="AN6337" i="1"/>
  <c r="AN6336" i="1" s="1"/>
  <c r="AL6339" i="1"/>
  <c r="AN6339" i="1"/>
  <c r="AL6342" i="1"/>
  <c r="AL6341" i="1" s="1"/>
  <c r="AN6342" i="1"/>
  <c r="AN6341" i="1" s="1"/>
  <c r="AO6342" i="1"/>
  <c r="AO6341" i="1" s="1"/>
  <c r="AO6316" i="1" s="1"/>
  <c r="AL6346" i="1"/>
  <c r="AL6345" i="1" s="1"/>
  <c r="AN6346" i="1"/>
  <c r="AN6345" i="1" s="1"/>
  <c r="AL6351" i="1"/>
  <c r="AL6350" i="1" s="1"/>
  <c r="AN6351" i="1"/>
  <c r="AN6350" i="1" s="1"/>
  <c r="AL6356" i="1"/>
  <c r="AN6356" i="1"/>
  <c r="AL6361" i="1"/>
  <c r="AN6361" i="1"/>
  <c r="AL6364" i="1"/>
  <c r="AN6364" i="1"/>
  <c r="AL6367" i="1"/>
  <c r="AN6367" i="1"/>
  <c r="AL6369" i="1"/>
  <c r="AN6369" i="1"/>
  <c r="AL6373" i="1"/>
  <c r="AN6373" i="1"/>
  <c r="AL6375" i="1"/>
  <c r="AN6375" i="1"/>
  <c r="AL6377" i="1"/>
  <c r="AN6377" i="1"/>
  <c r="AL6380" i="1"/>
  <c r="AL6379" i="1" s="1"/>
  <c r="AN6380" i="1"/>
  <c r="AN6379" i="1" s="1"/>
  <c r="AL6383" i="1"/>
  <c r="AL6382" i="1" s="1"/>
  <c r="AN6383" i="1"/>
  <c r="AN6382" i="1" s="1"/>
  <c r="AL6386" i="1"/>
  <c r="AN6386" i="1"/>
  <c r="AL6389" i="1"/>
  <c r="AN6389" i="1"/>
  <c r="AL6392" i="1"/>
  <c r="AN6392" i="1"/>
  <c r="AL6394" i="1"/>
  <c r="AN6394" i="1"/>
  <c r="AL6398" i="1"/>
  <c r="AL6397" i="1" s="1"/>
  <c r="AL6396" i="1" s="1"/>
  <c r="AN6398" i="1"/>
  <c r="AN6397" i="1" s="1"/>
  <c r="AN6396" i="1" s="1"/>
  <c r="AL6410" i="1"/>
  <c r="AN6410" i="1"/>
  <c r="AL6414" i="1"/>
  <c r="AN6414" i="1"/>
  <c r="AL6418" i="1"/>
  <c r="AN6418" i="1"/>
  <c r="AL6420" i="1"/>
  <c r="AN6420" i="1"/>
  <c r="AL6424" i="1"/>
  <c r="AN6424" i="1"/>
  <c r="AL6426" i="1"/>
  <c r="AN6426" i="1"/>
  <c r="AL6429" i="1"/>
  <c r="AL6428" i="1" s="1"/>
  <c r="AN6429" i="1"/>
  <c r="AN6428" i="1" s="1"/>
  <c r="AL6432" i="1"/>
  <c r="AL6431" i="1" s="1"/>
  <c r="AN6432" i="1"/>
  <c r="AN6431" i="1" s="1"/>
  <c r="AL6437" i="1"/>
  <c r="AL6436" i="1" s="1"/>
  <c r="AN6437" i="1"/>
  <c r="AN6436" i="1" s="1"/>
  <c r="AL6442" i="1"/>
  <c r="AL6441" i="1" s="1"/>
  <c r="AN6442" i="1"/>
  <c r="AN6441" i="1" s="1"/>
  <c r="AL6446" i="1"/>
  <c r="AL6445" i="1" s="1"/>
  <c r="AN6446" i="1"/>
  <c r="AN6445" i="1" s="1"/>
  <c r="AL6451" i="1"/>
  <c r="AN6451" i="1"/>
  <c r="AL6455" i="1"/>
  <c r="AN6455" i="1"/>
  <c r="AL6458" i="1"/>
  <c r="AN6458" i="1"/>
  <c r="AL6461" i="1"/>
  <c r="AN6461" i="1"/>
  <c r="AL6463" i="1"/>
  <c r="AN6463" i="1"/>
  <c r="AL6469" i="1"/>
  <c r="AN6469" i="1"/>
  <c r="AL6471" i="1"/>
  <c r="AN6471" i="1"/>
  <c r="AL6473" i="1"/>
  <c r="AN6473" i="1"/>
  <c r="AL6476" i="1"/>
  <c r="AN6476" i="1"/>
  <c r="AL6479" i="1"/>
  <c r="AN6479" i="1"/>
  <c r="AL6481" i="1"/>
  <c r="AN6481" i="1"/>
  <c r="AL6484" i="1"/>
  <c r="AL6483" i="1" s="1"/>
  <c r="AN6484" i="1"/>
  <c r="AN6483" i="1" s="1"/>
  <c r="AL6487" i="1"/>
  <c r="AN6487" i="1"/>
  <c r="AL6490" i="1"/>
  <c r="AN6490" i="1"/>
  <c r="AL6493" i="1"/>
  <c r="AN6493" i="1"/>
  <c r="AL6495" i="1"/>
  <c r="AN6495" i="1"/>
  <c r="AL6499" i="1"/>
  <c r="AL6498" i="1" s="1"/>
  <c r="AL6497" i="1" s="1"/>
  <c r="AN6499" i="1"/>
  <c r="AN6498" i="1" s="1"/>
  <c r="AN6497" i="1" s="1"/>
  <c r="AL6506" i="1"/>
  <c r="AL6505" i="1" s="1"/>
  <c r="AL6504" i="1" s="1"/>
  <c r="AN6506" i="1"/>
  <c r="AN6505" i="1" s="1"/>
  <c r="AN6504" i="1" s="1"/>
  <c r="AL6510" i="1"/>
  <c r="AL6509" i="1" s="1"/>
  <c r="AL6508" i="1" s="1"/>
  <c r="AN6510" i="1"/>
  <c r="AN6509" i="1" s="1"/>
  <c r="AN6508" i="1" s="1"/>
  <c r="AL6516" i="1"/>
  <c r="AN6516" i="1"/>
  <c r="AL6518" i="1"/>
  <c r="AN6518" i="1"/>
  <c r="AL6521" i="1"/>
  <c r="AN6521" i="1"/>
  <c r="AL6523" i="1"/>
  <c r="AN6523" i="1"/>
  <c r="AL6526" i="1"/>
  <c r="AN6526" i="1"/>
  <c r="AL6528" i="1"/>
  <c r="AN6528" i="1"/>
  <c r="AL6537" i="1"/>
  <c r="AN6537" i="1"/>
  <c r="AL6539" i="1"/>
  <c r="AN6539" i="1"/>
  <c r="AL6541" i="1"/>
  <c r="AN6541" i="1"/>
  <c r="AL6543" i="1"/>
  <c r="AN6543" i="1"/>
  <c r="AL6545" i="1"/>
  <c r="AN6545" i="1"/>
  <c r="AL6549" i="1"/>
  <c r="AL6548" i="1" s="1"/>
  <c r="AL6547" i="1" s="1"/>
  <c r="AN6549" i="1"/>
  <c r="AN6548" i="1" s="1"/>
  <c r="AN6547" i="1" s="1"/>
  <c r="AL6553" i="1"/>
  <c r="AN6553" i="1"/>
  <c r="AL6555" i="1"/>
  <c r="AN6555" i="1"/>
  <c r="AL6558" i="1"/>
  <c r="AN6558" i="1"/>
  <c r="AL6561" i="1"/>
  <c r="AN6561" i="1"/>
  <c r="AL6563" i="1"/>
  <c r="AN6563" i="1"/>
  <c r="AL6566" i="1"/>
  <c r="AN6566" i="1"/>
  <c r="AL6568" i="1"/>
  <c r="AN6568" i="1"/>
  <c r="AL6570" i="1"/>
  <c r="AN6570" i="1"/>
  <c r="AL6573" i="1"/>
  <c r="AL6572" i="1" s="1"/>
  <c r="AN6573" i="1"/>
  <c r="AN6572" i="1" s="1"/>
  <c r="AL6576" i="1"/>
  <c r="AL6575" i="1" s="1"/>
  <c r="AN6576" i="1"/>
  <c r="AN6575" i="1" s="1"/>
  <c r="AL6579" i="1"/>
  <c r="AN6579" i="1"/>
  <c r="AL6581" i="1"/>
  <c r="AN6581" i="1"/>
  <c r="AL6585" i="1"/>
  <c r="AL6584" i="1" s="1"/>
  <c r="AL6583" i="1" s="1"/>
  <c r="AN6585" i="1"/>
  <c r="AN6584" i="1" s="1"/>
  <c r="AN6583" i="1" s="1"/>
  <c r="AL6599" i="1"/>
  <c r="AN6599" i="1"/>
  <c r="AL6604" i="1"/>
  <c r="AN6604" i="1"/>
  <c r="AL6609" i="1"/>
  <c r="AN6609" i="1"/>
  <c r="AL6611" i="1"/>
  <c r="AN6611" i="1"/>
  <c r="AL6616" i="1"/>
  <c r="AN6616" i="1"/>
  <c r="AL6618" i="1"/>
  <c r="AN6618" i="1"/>
  <c r="AL6621" i="1"/>
  <c r="AL6620" i="1" s="1"/>
  <c r="AN6621" i="1"/>
  <c r="AN6620" i="1" s="1"/>
  <c r="AL6624" i="1"/>
  <c r="AL6623" i="1" s="1"/>
  <c r="AN6624" i="1"/>
  <c r="AN6623" i="1" s="1"/>
  <c r="AL6629" i="1"/>
  <c r="AL6628" i="1" s="1"/>
  <c r="AN6629" i="1"/>
  <c r="AN6628" i="1" s="1"/>
  <c r="AL6634" i="1"/>
  <c r="AL6633" i="1" s="1"/>
  <c r="AN6634" i="1"/>
  <c r="AN6633" i="1" s="1"/>
  <c r="AL6638" i="1"/>
  <c r="AL6637" i="1" s="1"/>
  <c r="AN6638" i="1"/>
  <c r="AN6637" i="1" s="1"/>
  <c r="AL6643" i="1"/>
  <c r="AN6643" i="1"/>
  <c r="AL6647" i="1"/>
  <c r="AN6647" i="1"/>
  <c r="AL6650" i="1"/>
  <c r="AN6650" i="1"/>
  <c r="AL6653" i="1"/>
  <c r="AN6653" i="1"/>
  <c r="AL6655" i="1"/>
  <c r="AN6655" i="1"/>
  <c r="AL6659" i="1"/>
  <c r="AN6659" i="1"/>
  <c r="AL6661" i="1"/>
  <c r="AN6661" i="1"/>
  <c r="AL6663" i="1"/>
  <c r="AN6663" i="1"/>
  <c r="AL6666" i="1"/>
  <c r="AL6665" i="1" s="1"/>
  <c r="AN6666" i="1"/>
  <c r="AN6665" i="1" s="1"/>
  <c r="AL6669" i="1"/>
  <c r="AN6669" i="1"/>
  <c r="AL6671" i="1"/>
  <c r="AN6671" i="1"/>
  <c r="AL6674" i="1"/>
  <c r="AN6674" i="1"/>
  <c r="AL6676" i="1"/>
  <c r="AN6676" i="1"/>
  <c r="AL6680" i="1"/>
  <c r="AL6679" i="1" s="1"/>
  <c r="AL6678" i="1" s="1"/>
  <c r="AN6680" i="1"/>
  <c r="AN6679" i="1" s="1"/>
  <c r="AN6678" i="1" s="1"/>
  <c r="AL6691" i="1"/>
  <c r="AN6691" i="1"/>
  <c r="AL6695" i="1"/>
  <c r="AN6695" i="1"/>
  <c r="AL6699" i="1"/>
  <c r="AN6699" i="1"/>
  <c r="AL6701" i="1"/>
  <c r="AN6701" i="1"/>
  <c r="AL6705" i="1"/>
  <c r="AN6705" i="1"/>
  <c r="AL6707" i="1"/>
  <c r="AN6707" i="1"/>
  <c r="AL6710" i="1"/>
  <c r="AN6710" i="1"/>
  <c r="AL6712" i="1"/>
  <c r="AN6712" i="1"/>
  <c r="AL6715" i="1"/>
  <c r="AL6714" i="1" s="1"/>
  <c r="AN6715" i="1"/>
  <c r="AN6714" i="1" s="1"/>
  <c r="AL6720" i="1"/>
  <c r="AL6719" i="1" s="1"/>
  <c r="AN6720" i="1"/>
  <c r="AN6719" i="1" s="1"/>
  <c r="AL6725" i="1"/>
  <c r="AL6724" i="1" s="1"/>
  <c r="AN6725" i="1"/>
  <c r="AN6724" i="1" s="1"/>
  <c r="AL6729" i="1"/>
  <c r="AL6728" i="1" s="1"/>
  <c r="AN6729" i="1"/>
  <c r="AN6728" i="1" s="1"/>
  <c r="AL6734" i="1"/>
  <c r="AN6734" i="1"/>
  <c r="AL6738" i="1"/>
  <c r="AN6738" i="1"/>
  <c r="AL6741" i="1"/>
  <c r="AN6741" i="1"/>
  <c r="AL6744" i="1"/>
  <c r="AN6744" i="1"/>
  <c r="AL6746" i="1"/>
  <c r="AN6746" i="1"/>
  <c r="AL6749" i="1"/>
  <c r="AN6749" i="1"/>
  <c r="AL6751" i="1"/>
  <c r="AN6751" i="1"/>
  <c r="AL6753" i="1"/>
  <c r="AN6753" i="1"/>
  <c r="AL6756" i="1"/>
  <c r="AN6756" i="1"/>
  <c r="AL6758" i="1"/>
  <c r="AN6758" i="1"/>
  <c r="AL6761" i="1"/>
  <c r="AL6760" i="1" s="1"/>
  <c r="AN6761" i="1"/>
  <c r="AN6760" i="1" s="1"/>
  <c r="AL6764" i="1"/>
  <c r="AN6764" i="1"/>
  <c r="AL6766" i="1"/>
  <c r="AN6766" i="1"/>
  <c r="AL6770" i="1"/>
  <c r="AL6769" i="1" s="1"/>
  <c r="AL6768" i="1" s="1"/>
  <c r="AN6770" i="1"/>
  <c r="AN6769" i="1" s="1"/>
  <c r="AN6768" i="1" s="1"/>
  <c r="AL6777" i="1"/>
  <c r="AL6776" i="1" s="1"/>
  <c r="AL6775" i="1" s="1"/>
  <c r="AN6777" i="1"/>
  <c r="AN6776" i="1" s="1"/>
  <c r="AN6775" i="1" s="1"/>
  <c r="AL6781" i="1"/>
  <c r="AL6780" i="1" s="1"/>
  <c r="AL6779" i="1" s="1"/>
  <c r="AN6781" i="1"/>
  <c r="AN6780" i="1" s="1"/>
  <c r="AN6779" i="1" s="1"/>
  <c r="AL6787" i="1"/>
  <c r="AN6787" i="1"/>
  <c r="AL6789" i="1"/>
  <c r="AN6789" i="1"/>
  <c r="AL6791" i="1"/>
  <c r="AN6791" i="1"/>
  <c r="AL6794" i="1"/>
  <c r="AN6794" i="1"/>
  <c r="AL6796" i="1"/>
  <c r="AN6796" i="1"/>
  <c r="AL6799" i="1"/>
  <c r="AL6798" i="1" s="1"/>
  <c r="AN6799" i="1"/>
  <c r="AN6798" i="1" s="1"/>
  <c r="AL6811" i="1"/>
  <c r="AN6811" i="1"/>
  <c r="AL6815" i="1"/>
  <c r="AN6815" i="1"/>
  <c r="AL6819" i="1"/>
  <c r="AN6819" i="1"/>
  <c r="AL6821" i="1"/>
  <c r="AN6821" i="1"/>
  <c r="AL6825" i="1"/>
  <c r="AN6825" i="1"/>
  <c r="AL6827" i="1"/>
  <c r="AN6827" i="1"/>
  <c r="AL6830" i="1"/>
  <c r="AL6829" i="1" s="1"/>
  <c r="AN6830" i="1"/>
  <c r="AN6829" i="1" s="1"/>
  <c r="AL6833" i="1"/>
  <c r="AL6832" i="1" s="1"/>
  <c r="AN6833" i="1"/>
  <c r="AN6832" i="1" s="1"/>
  <c r="AO6833" i="1"/>
  <c r="AO6832" i="1" s="1"/>
  <c r="AL6838" i="1"/>
  <c r="AL6837" i="1" s="1"/>
  <c r="AN6838" i="1"/>
  <c r="AN6837" i="1" s="1"/>
  <c r="AL6843" i="1"/>
  <c r="AL6842" i="1" s="1"/>
  <c r="AN6843" i="1"/>
  <c r="AN6842" i="1" s="1"/>
  <c r="AL6847" i="1"/>
  <c r="AL6846" i="1" s="1"/>
  <c r="AN6847" i="1"/>
  <c r="AN6846" i="1" s="1"/>
  <c r="AL6852" i="1"/>
  <c r="AN6852" i="1"/>
  <c r="AL6857" i="1"/>
  <c r="AN6857" i="1"/>
  <c r="AL6860" i="1"/>
  <c r="AN6860" i="1"/>
  <c r="AL6863" i="1"/>
  <c r="AN6863" i="1"/>
  <c r="AL6865" i="1"/>
  <c r="AN6865" i="1"/>
  <c r="AL6869" i="1"/>
  <c r="AN6869" i="1"/>
  <c r="AL6871" i="1"/>
  <c r="AN6871" i="1"/>
  <c r="AL6873" i="1"/>
  <c r="AN6873" i="1"/>
  <c r="AL6876" i="1"/>
  <c r="AN6876" i="1"/>
  <c r="AL6878" i="1"/>
  <c r="AN6878" i="1"/>
  <c r="AL6881" i="1"/>
  <c r="AN6881" i="1"/>
  <c r="AL6884" i="1"/>
  <c r="AN6884" i="1"/>
  <c r="AL6886" i="1"/>
  <c r="AN6886" i="1"/>
  <c r="AL6889" i="1"/>
  <c r="AN6889" i="1"/>
  <c r="AL6891" i="1"/>
  <c r="AN6891" i="1"/>
  <c r="AL6895" i="1"/>
  <c r="AL6894" i="1" s="1"/>
  <c r="AL6893" i="1" s="1"/>
  <c r="AN6895" i="1"/>
  <c r="AN6894" i="1" s="1"/>
  <c r="AN6893" i="1" s="1"/>
  <c r="AL6906" i="1"/>
  <c r="AN6906" i="1"/>
  <c r="AL6911" i="1"/>
  <c r="AN6911" i="1"/>
  <c r="AL6916" i="1"/>
  <c r="AN6916" i="1"/>
  <c r="AL6918" i="1"/>
  <c r="AN6918" i="1"/>
  <c r="AL6923" i="1"/>
  <c r="AN6923" i="1"/>
  <c r="AL6925" i="1"/>
  <c r="AN6925" i="1"/>
  <c r="AL6928" i="1"/>
  <c r="AL6927" i="1" s="1"/>
  <c r="AN6928" i="1"/>
  <c r="AN6927" i="1" s="1"/>
  <c r="AL6931" i="1"/>
  <c r="AL6930" i="1" s="1"/>
  <c r="AN6931" i="1"/>
  <c r="AN6930" i="1" s="1"/>
  <c r="AL6936" i="1"/>
  <c r="AL6935" i="1" s="1"/>
  <c r="AN6936" i="1"/>
  <c r="AN6935" i="1" s="1"/>
  <c r="AL6941" i="1"/>
  <c r="AL6940" i="1" s="1"/>
  <c r="AN6941" i="1"/>
  <c r="AN6940" i="1" s="1"/>
  <c r="AL6945" i="1"/>
  <c r="AL6944" i="1" s="1"/>
  <c r="AN6945" i="1"/>
  <c r="AN6944" i="1" s="1"/>
  <c r="AL6950" i="1"/>
  <c r="AN6950" i="1"/>
  <c r="AL6954" i="1"/>
  <c r="AN6954" i="1"/>
  <c r="AL6957" i="1"/>
  <c r="AN6957" i="1"/>
  <c r="AL6960" i="1"/>
  <c r="AN6960" i="1"/>
  <c r="AL6962" i="1"/>
  <c r="AN6962" i="1"/>
  <c r="AL6966" i="1"/>
  <c r="AN6966" i="1"/>
  <c r="AL6968" i="1"/>
  <c r="AN6968" i="1"/>
  <c r="AL6970" i="1"/>
  <c r="AN6970" i="1"/>
  <c r="AL6973" i="1"/>
  <c r="AN6973" i="1"/>
  <c r="AL6975" i="1"/>
  <c r="AN6975" i="1"/>
  <c r="AL6978" i="1"/>
  <c r="AN6978" i="1"/>
  <c r="AL6980" i="1"/>
  <c r="AN6980" i="1"/>
  <c r="AL6983" i="1"/>
  <c r="AN6983" i="1"/>
  <c r="AL6985" i="1"/>
  <c r="AN6985" i="1"/>
  <c r="AL6989" i="1"/>
  <c r="AL6988" i="1" s="1"/>
  <c r="AL6987" i="1" s="1"/>
  <c r="AN6989" i="1"/>
  <c r="AN6988" i="1" s="1"/>
  <c r="AN6987" i="1" s="1"/>
  <c r="AL6996" i="1"/>
  <c r="AL6995" i="1" s="1"/>
  <c r="AL6994" i="1" s="1"/>
  <c r="AN6996" i="1"/>
  <c r="AN6995" i="1" s="1"/>
  <c r="AN6994" i="1" s="1"/>
  <c r="AL7000" i="1"/>
  <c r="AL6999" i="1" s="1"/>
  <c r="AL6998" i="1" s="1"/>
  <c r="AN7000" i="1"/>
  <c r="AN6999" i="1" s="1"/>
  <c r="AN6998" i="1" s="1"/>
  <c r="AL7006" i="1"/>
  <c r="AN7006" i="1"/>
  <c r="AL7008" i="1"/>
  <c r="AN7008" i="1"/>
  <c r="AL7011" i="1"/>
  <c r="AL7010" i="1" s="1"/>
  <c r="AN7011" i="1"/>
  <c r="AN7010" i="1" s="1"/>
  <c r="AL7020" i="1"/>
  <c r="AL7019" i="1" s="1"/>
  <c r="AL7018" i="1" s="1"/>
  <c r="AL7017" i="1" s="1"/>
  <c r="AL7016" i="1" s="1"/>
  <c r="AL7015" i="1" s="1"/>
  <c r="AL7014" i="1" s="1"/>
  <c r="AN7020" i="1"/>
  <c r="AN7019" i="1" s="1"/>
  <c r="AN7018" i="1" s="1"/>
  <c r="AN7017" i="1" s="1"/>
  <c r="AN7016" i="1" s="1"/>
  <c r="AN7015" i="1" s="1"/>
  <c r="AN7014" i="1" s="1"/>
  <c r="AL7030" i="1"/>
  <c r="AN7030" i="1"/>
  <c r="AL7037" i="1"/>
  <c r="AN7037" i="1"/>
  <c r="AL7044" i="1"/>
  <c r="AN7044" i="1"/>
  <c r="AL7046" i="1"/>
  <c r="AN7046" i="1"/>
  <c r="AL7053" i="1"/>
  <c r="AN7053" i="1"/>
  <c r="AL7055" i="1"/>
  <c r="AN7055" i="1"/>
  <c r="AL7058" i="1"/>
  <c r="AN7058" i="1"/>
  <c r="AL7061" i="1"/>
  <c r="AN7061" i="1"/>
  <c r="AL7063" i="1"/>
  <c r="AN7063" i="1"/>
  <c r="AL7065" i="1"/>
  <c r="AN7065" i="1"/>
  <c r="AL7067" i="1"/>
  <c r="AN7067" i="1"/>
  <c r="AL7070" i="1"/>
  <c r="AL7069" i="1" s="1"/>
  <c r="AN7070" i="1"/>
  <c r="AN7069" i="1" s="1"/>
  <c r="AL7075" i="1"/>
  <c r="AL7074" i="1" s="1"/>
  <c r="AN7075" i="1"/>
  <c r="AN7074" i="1" s="1"/>
  <c r="AL7080" i="1"/>
  <c r="AL7079" i="1" s="1"/>
  <c r="AN7080" i="1"/>
  <c r="AN7079" i="1" s="1"/>
  <c r="AL7085" i="1"/>
  <c r="AL7084" i="1" s="1"/>
  <c r="AN7085" i="1"/>
  <c r="AN7084" i="1" s="1"/>
  <c r="AL7090" i="1"/>
  <c r="AN7090" i="1"/>
  <c r="AL7094" i="1"/>
  <c r="AN7094" i="1"/>
  <c r="AL7097" i="1"/>
  <c r="AN7097" i="1"/>
  <c r="AL7100" i="1"/>
  <c r="AN7100" i="1"/>
  <c r="AL7103" i="1"/>
  <c r="AN7103" i="1"/>
  <c r="AL7106" i="1"/>
  <c r="AN7106" i="1"/>
  <c r="AL7108" i="1"/>
  <c r="AN7108" i="1"/>
  <c r="AL7110" i="1"/>
  <c r="AN7110" i="1"/>
  <c r="AL7113" i="1"/>
  <c r="AN7113" i="1"/>
  <c r="AL7115" i="1"/>
  <c r="AN7115" i="1"/>
  <c r="AL7119" i="1"/>
  <c r="AL7118" i="1" s="1"/>
  <c r="AN7119" i="1"/>
  <c r="AN7118" i="1" s="1"/>
  <c r="AL7122" i="1"/>
  <c r="AN7122" i="1"/>
  <c r="AL7124" i="1"/>
  <c r="AN7124" i="1"/>
  <c r="AL7128" i="1"/>
  <c r="AL7127" i="1" s="1"/>
  <c r="AL7126" i="1" s="1"/>
  <c r="AN7128" i="1"/>
  <c r="AN7127" i="1" s="1"/>
  <c r="AN7126" i="1" s="1"/>
  <c r="AL7132" i="1"/>
  <c r="AL7131" i="1" s="1"/>
  <c r="AL7130" i="1" s="1"/>
  <c r="AN7132" i="1"/>
  <c r="AN7131" i="1" s="1"/>
  <c r="AN7130" i="1" s="1"/>
  <c r="AL7141" i="1"/>
  <c r="AL7140" i="1" s="1"/>
  <c r="AL7139" i="1" s="1"/>
  <c r="AL7138" i="1" s="1"/>
  <c r="AL7137" i="1" s="1"/>
  <c r="AL7136" i="1" s="1"/>
  <c r="AL7135" i="1" s="1"/>
  <c r="AN7141" i="1"/>
  <c r="AN7140" i="1" s="1"/>
  <c r="AN7139" i="1" s="1"/>
  <c r="AN7138" i="1" s="1"/>
  <c r="AN7137" i="1" s="1"/>
  <c r="AN7136" i="1" s="1"/>
  <c r="AN7135" i="1" s="1"/>
  <c r="AL7152" i="1"/>
  <c r="AN7152" i="1"/>
  <c r="AL7156" i="1"/>
  <c r="AN7156" i="1"/>
  <c r="AL7160" i="1"/>
  <c r="AN7160" i="1"/>
  <c r="AL7162" i="1"/>
  <c r="AN7162" i="1"/>
  <c r="AL7166" i="1"/>
  <c r="AN7166" i="1"/>
  <c r="AL7168" i="1"/>
  <c r="AN7168" i="1"/>
  <c r="AL7171" i="1"/>
  <c r="AL7170" i="1" s="1"/>
  <c r="AN7171" i="1"/>
  <c r="AN7170" i="1" s="1"/>
  <c r="AL7175" i="1"/>
  <c r="AL7174" i="1" s="1"/>
  <c r="AN7175" i="1"/>
  <c r="AN7174" i="1" s="1"/>
  <c r="AL7180" i="1"/>
  <c r="AL7179" i="1" s="1"/>
  <c r="AN7180" i="1"/>
  <c r="AN7179" i="1" s="1"/>
  <c r="AL7185" i="1"/>
  <c r="AN7185" i="1"/>
  <c r="AL7187" i="1"/>
  <c r="AN7187" i="1"/>
  <c r="AL7190" i="1"/>
  <c r="AN7190" i="1"/>
  <c r="AL7193" i="1"/>
  <c r="AN7193" i="1"/>
  <c r="AL7195" i="1"/>
  <c r="AN7195" i="1"/>
  <c r="AL7198" i="1"/>
  <c r="AN7198" i="1"/>
  <c r="AL7200" i="1"/>
  <c r="AN7200" i="1"/>
  <c r="AL7202" i="1"/>
  <c r="AN7202" i="1"/>
  <c r="AL7205" i="1"/>
  <c r="AL7204" i="1" s="1"/>
  <c r="AN7205" i="1"/>
  <c r="AN7204" i="1" s="1"/>
  <c r="AL7208" i="1"/>
  <c r="AL7207" i="1" s="1"/>
  <c r="AN7208" i="1"/>
  <c r="AN7207" i="1" s="1"/>
  <c r="AL7211" i="1"/>
  <c r="AN7211" i="1"/>
  <c r="AL7213" i="1"/>
  <c r="AN7213" i="1"/>
  <c r="AL7217" i="1"/>
  <c r="AL7216" i="1" s="1"/>
  <c r="AL7215" i="1" s="1"/>
  <c r="AN7217" i="1"/>
  <c r="AN7216" i="1" s="1"/>
  <c r="AN7215" i="1" s="1"/>
  <c r="AL7224" i="1"/>
  <c r="AL7223" i="1" s="1"/>
  <c r="AL7222" i="1" s="1"/>
  <c r="AN7224" i="1"/>
  <c r="AN7223" i="1" s="1"/>
  <c r="AN7222" i="1" s="1"/>
  <c r="AL7228" i="1"/>
  <c r="AL7227" i="1" s="1"/>
  <c r="AL7226" i="1" s="1"/>
  <c r="AN7228" i="1"/>
  <c r="AN7227" i="1" s="1"/>
  <c r="AN7226" i="1" s="1"/>
  <c r="AL7233" i="1"/>
  <c r="AL7232" i="1" s="1"/>
  <c r="AN7233" i="1"/>
  <c r="AN7232" i="1" s="1"/>
  <c r="AL7236" i="1"/>
  <c r="AL7235" i="1" s="1"/>
  <c r="AN7236" i="1"/>
  <c r="AN7235" i="1" s="1"/>
  <c r="AL7246" i="1"/>
  <c r="AN7246" i="1"/>
  <c r="AL7250" i="1"/>
  <c r="AN7250" i="1"/>
  <c r="AL7254" i="1"/>
  <c r="AN7254" i="1"/>
  <c r="AL7256" i="1"/>
  <c r="AN7256" i="1"/>
  <c r="AL7260" i="1"/>
  <c r="AN7260" i="1"/>
  <c r="AL7262" i="1"/>
  <c r="AN7262" i="1"/>
  <c r="AL7265" i="1"/>
  <c r="AL7264" i="1" s="1"/>
  <c r="AN7265" i="1"/>
  <c r="AN7264" i="1" s="1"/>
  <c r="AL7269" i="1"/>
  <c r="AN7269" i="1"/>
  <c r="AL7271" i="1"/>
  <c r="AN7271" i="1"/>
  <c r="AL7274" i="1"/>
  <c r="AL7273" i="1" s="1"/>
  <c r="AN7274" i="1"/>
  <c r="AN7273" i="1" s="1"/>
  <c r="AL7278" i="1"/>
  <c r="AN7278" i="1"/>
  <c r="AL7281" i="1"/>
  <c r="AN7281" i="1"/>
  <c r="AL7284" i="1"/>
  <c r="AN7284" i="1"/>
  <c r="AL7287" i="1"/>
  <c r="AN7287" i="1"/>
  <c r="AL7289" i="1"/>
  <c r="AN7289" i="1"/>
  <c r="AL7292" i="1"/>
  <c r="AN7292" i="1"/>
  <c r="AL7294" i="1"/>
  <c r="AN7294" i="1"/>
  <c r="AL7296" i="1"/>
  <c r="AN7296" i="1"/>
  <c r="AL7299" i="1"/>
  <c r="AN7299" i="1"/>
  <c r="AL7302" i="1"/>
  <c r="AN7302" i="1"/>
  <c r="AL7305" i="1"/>
  <c r="AN7305" i="1"/>
  <c r="AL7307" i="1"/>
  <c r="AN7307" i="1"/>
  <c r="AL7310" i="1"/>
  <c r="AN7310" i="1"/>
  <c r="AL7312" i="1"/>
  <c r="AN7312" i="1"/>
  <c r="AL7316" i="1"/>
  <c r="AL7315" i="1" s="1"/>
  <c r="AL7314" i="1" s="1"/>
  <c r="AN7316" i="1"/>
  <c r="AN7315" i="1" s="1"/>
  <c r="AN7314" i="1" s="1"/>
  <c r="AL7328" i="1"/>
  <c r="AN7328" i="1"/>
  <c r="AL7333" i="1"/>
  <c r="AN7333" i="1"/>
  <c r="AL7338" i="1"/>
  <c r="AN7338" i="1"/>
  <c r="AL7340" i="1"/>
  <c r="AN7340" i="1"/>
  <c r="AL7345" i="1"/>
  <c r="AN7345" i="1"/>
  <c r="AL7347" i="1"/>
  <c r="AN7347" i="1"/>
  <c r="AL7350" i="1"/>
  <c r="AN7350" i="1"/>
  <c r="AL7352" i="1"/>
  <c r="AN7352" i="1"/>
  <c r="AL7355" i="1"/>
  <c r="AL7354" i="1" s="1"/>
  <c r="AN7355" i="1"/>
  <c r="AN7354" i="1" s="1"/>
  <c r="AL7360" i="1"/>
  <c r="AL7359" i="1" s="1"/>
  <c r="AN7360" i="1"/>
  <c r="AN7359" i="1" s="1"/>
  <c r="AL7365" i="1"/>
  <c r="AL7364" i="1" s="1"/>
  <c r="AN7365" i="1"/>
  <c r="AN7364" i="1" s="1"/>
  <c r="AL7369" i="1"/>
  <c r="AL7368" i="1" s="1"/>
  <c r="AN7369" i="1"/>
  <c r="AN7368" i="1" s="1"/>
  <c r="AL7374" i="1"/>
  <c r="AN7374" i="1"/>
  <c r="AL7378" i="1"/>
  <c r="AN7378" i="1"/>
  <c r="AL7381" i="1"/>
  <c r="AN7381" i="1"/>
  <c r="AL7384" i="1"/>
  <c r="AN7384" i="1"/>
  <c r="AL7386" i="1"/>
  <c r="AN7386" i="1"/>
  <c r="AL7389" i="1"/>
  <c r="AN7389" i="1"/>
  <c r="AL7391" i="1"/>
  <c r="AN7391" i="1"/>
  <c r="AL7393" i="1"/>
  <c r="AN7393" i="1"/>
  <c r="AL7396" i="1"/>
  <c r="AL7395" i="1" s="1"/>
  <c r="AN7396" i="1"/>
  <c r="AN7395" i="1" s="1"/>
  <c r="AL7399" i="1"/>
  <c r="AL7398" i="1" s="1"/>
  <c r="AN7399" i="1"/>
  <c r="AN7398" i="1" s="1"/>
  <c r="AL7402" i="1"/>
  <c r="AN7402" i="1"/>
  <c r="AL7404" i="1"/>
  <c r="AN7404" i="1"/>
  <c r="AL7408" i="1"/>
  <c r="AL7407" i="1" s="1"/>
  <c r="AL7406" i="1" s="1"/>
  <c r="AN7408" i="1"/>
  <c r="AN7407" i="1" s="1"/>
  <c r="AN7406" i="1" s="1"/>
  <c r="AN7415" i="1"/>
  <c r="AN7414" i="1" s="1"/>
  <c r="AN7413" i="1" s="1"/>
  <c r="AL7416" i="1"/>
  <c r="AL7415" i="1" s="1"/>
  <c r="AL7414" i="1" s="1"/>
  <c r="AL7413" i="1" s="1"/>
  <c r="AL7419" i="1"/>
  <c r="AL7418" i="1" s="1"/>
  <c r="AL7417" i="1" s="1"/>
  <c r="AN7419" i="1"/>
  <c r="AN7418" i="1" s="1"/>
  <c r="AN7417" i="1" s="1"/>
  <c r="AL7425" i="1"/>
  <c r="AN7425" i="1"/>
  <c r="AL7427" i="1"/>
  <c r="AN7427" i="1"/>
  <c r="AL7430" i="1"/>
  <c r="AN7430" i="1"/>
  <c r="AL7432" i="1"/>
  <c r="AN7432" i="1"/>
  <c r="AL7435" i="1"/>
  <c r="AL7434" i="1" s="1"/>
  <c r="AN7435" i="1"/>
  <c r="AN7434" i="1" s="1"/>
  <c r="AL7439" i="1"/>
  <c r="AL7438" i="1" s="1"/>
  <c r="AN7439" i="1"/>
  <c r="AN7438" i="1" s="1"/>
  <c r="AL7440" i="1"/>
  <c r="AN7440" i="1"/>
  <c r="AL7452" i="1"/>
  <c r="AN7452" i="1"/>
  <c r="AL7457" i="1"/>
  <c r="AN7457" i="1"/>
  <c r="AL7462" i="1"/>
  <c r="AN7462" i="1"/>
  <c r="AL7464" i="1"/>
  <c r="AN7464" i="1"/>
  <c r="AL7469" i="1"/>
  <c r="AN7469" i="1"/>
  <c r="AL7471" i="1"/>
  <c r="AN7471" i="1"/>
  <c r="AL7474" i="1"/>
  <c r="AL7473" i="1" s="1"/>
  <c r="AN7474" i="1"/>
  <c r="AN7473" i="1" s="1"/>
  <c r="AL7479" i="1"/>
  <c r="AL7478" i="1" s="1"/>
  <c r="AN7479" i="1"/>
  <c r="AN7478" i="1" s="1"/>
  <c r="AL7484" i="1"/>
  <c r="AL7483" i="1" s="1"/>
  <c r="AN7484" i="1"/>
  <c r="AN7483" i="1" s="1"/>
  <c r="AL7489" i="1"/>
  <c r="AN7489" i="1"/>
  <c r="AL7493" i="1"/>
  <c r="AN7493" i="1"/>
  <c r="AL7496" i="1"/>
  <c r="AN7496" i="1"/>
  <c r="AL7499" i="1"/>
  <c r="AN7499" i="1"/>
  <c r="AL7502" i="1"/>
  <c r="AN7502" i="1"/>
  <c r="AL7506" i="1"/>
  <c r="AN7506" i="1"/>
  <c r="AL7508" i="1"/>
  <c r="AN7508" i="1"/>
  <c r="AL7510" i="1"/>
  <c r="AN7510" i="1"/>
  <c r="AL7513" i="1"/>
  <c r="AN7513" i="1"/>
  <c r="AL7515" i="1"/>
  <c r="AN7515" i="1"/>
  <c r="AL7518" i="1"/>
  <c r="AN7518" i="1"/>
  <c r="AL7520" i="1"/>
  <c r="AN7520" i="1"/>
  <c r="AL7523" i="1"/>
  <c r="AN7523" i="1"/>
  <c r="AL7525" i="1"/>
  <c r="AN7525" i="1"/>
  <c r="AL7529" i="1"/>
  <c r="AL7528" i="1" s="1"/>
  <c r="AL7527" i="1" s="1"/>
  <c r="AN7529" i="1"/>
  <c r="AN7528" i="1" s="1"/>
  <c r="AN7527" i="1" s="1"/>
  <c r="AL7536" i="1"/>
  <c r="AL7535" i="1" s="1"/>
  <c r="AN7536" i="1"/>
  <c r="AN7535" i="1" s="1"/>
  <c r="AL7539" i="1"/>
  <c r="AL7538" i="1" s="1"/>
  <c r="AN7539" i="1"/>
  <c r="AN7538" i="1" s="1"/>
  <c r="AL7544" i="1"/>
  <c r="AL7543" i="1" s="1"/>
  <c r="AN7544" i="1"/>
  <c r="AN7543" i="1" s="1"/>
  <c r="AL7549" i="1"/>
  <c r="AL7548" i="1" s="1"/>
  <c r="AN7549" i="1"/>
  <c r="AN7548" i="1" s="1"/>
  <c r="AL7553" i="1"/>
  <c r="AN7553" i="1"/>
  <c r="AL7555" i="1"/>
  <c r="AN7555" i="1"/>
  <c r="AL7557" i="1"/>
  <c r="AN7557" i="1"/>
  <c r="AL7560" i="1"/>
  <c r="AL7559" i="1" s="1"/>
  <c r="AN7560" i="1"/>
  <c r="AN7559" i="1" s="1"/>
  <c r="AL7563" i="1"/>
  <c r="AL7562" i="1" s="1"/>
  <c r="AN7563" i="1"/>
  <c r="AN7562" i="1" s="1"/>
  <c r="AL7566" i="1"/>
  <c r="AN7566" i="1"/>
  <c r="AL7571" i="1"/>
  <c r="AN7571" i="1"/>
  <c r="AL7575" i="1"/>
  <c r="AL7574" i="1" s="1"/>
  <c r="AN7575" i="1"/>
  <c r="AN7574" i="1" s="1"/>
  <c r="AL7582" i="1"/>
  <c r="AL7581" i="1" s="1"/>
  <c r="AN7582" i="1"/>
  <c r="AN7581" i="1" s="1"/>
  <c r="AL7585" i="1"/>
  <c r="AL7584" i="1" s="1"/>
  <c r="AN7585" i="1"/>
  <c r="AN7584" i="1" s="1"/>
  <c r="AL7590" i="1"/>
  <c r="AL7589" i="1" s="1"/>
  <c r="AN7590" i="1"/>
  <c r="AN7589" i="1" s="1"/>
  <c r="AL7595" i="1"/>
  <c r="AL7594" i="1" s="1"/>
  <c r="AN7595" i="1"/>
  <c r="AN7594" i="1" s="1"/>
  <c r="AL7599" i="1"/>
  <c r="AN7599" i="1"/>
  <c r="AL7601" i="1"/>
  <c r="AN7601" i="1"/>
  <c r="AL7603" i="1"/>
  <c r="AN7603" i="1"/>
  <c r="AL7606" i="1"/>
  <c r="AL7605" i="1" s="1"/>
  <c r="AN7606" i="1"/>
  <c r="AN7605" i="1" s="1"/>
  <c r="AL7609" i="1"/>
  <c r="AL7608" i="1" s="1"/>
  <c r="AN7609" i="1"/>
  <c r="AN7608" i="1" s="1"/>
  <c r="AL7612" i="1"/>
  <c r="AN7612" i="1"/>
  <c r="AL7615" i="1"/>
  <c r="AN7615" i="1"/>
  <c r="AL7626" i="1"/>
  <c r="AN7626" i="1"/>
  <c r="AL7630" i="1"/>
  <c r="AN7630" i="1"/>
  <c r="AL7634" i="1"/>
  <c r="AN7634" i="1"/>
  <c r="AL7636" i="1"/>
  <c r="AN7636" i="1"/>
  <c r="AL7640" i="1"/>
  <c r="AL7639" i="1" s="1"/>
  <c r="AL7638" i="1" s="1"/>
  <c r="AN7640" i="1"/>
  <c r="AN7639" i="1" s="1"/>
  <c r="AN7638" i="1" s="1"/>
  <c r="AL7646" i="1"/>
  <c r="AN7646" i="1"/>
  <c r="AL7649" i="1"/>
  <c r="AN7649" i="1"/>
  <c r="AL7652" i="1"/>
  <c r="AN7652" i="1"/>
  <c r="AL7655" i="1"/>
  <c r="AN7655" i="1"/>
  <c r="AL7657" i="1"/>
  <c r="AN7657" i="1"/>
  <c r="AL7660" i="1"/>
  <c r="AL7659" i="1" s="1"/>
  <c r="AN7660" i="1"/>
  <c r="AN7659" i="1" s="1"/>
  <c r="AL7663" i="1"/>
  <c r="AL7662" i="1" s="1"/>
  <c r="AN7663" i="1"/>
  <c r="AN7662" i="1" s="1"/>
  <c r="AL7666" i="1"/>
  <c r="AL7665" i="1" s="1"/>
  <c r="AN7666" i="1"/>
  <c r="AN7665" i="1" s="1"/>
  <c r="AN615" i="1" l="1"/>
  <c r="AP615" i="1"/>
  <c r="AL615" i="1"/>
  <c r="AL445" i="1"/>
  <c r="AN445" i="1"/>
  <c r="AP445" i="1"/>
  <c r="AL427" i="1"/>
  <c r="AP427" i="1"/>
  <c r="AN427" i="1"/>
  <c r="AN155" i="1"/>
  <c r="AP155" i="1"/>
  <c r="AP6875" i="1"/>
  <c r="AL155" i="1"/>
  <c r="AN55" i="1"/>
  <c r="AL55" i="1"/>
  <c r="AP55" i="1"/>
  <c r="AL5436" i="1"/>
  <c r="AL5355" i="1"/>
  <c r="AN5959" i="1"/>
  <c r="AP7512" i="1"/>
  <c r="AN2268" i="1"/>
  <c r="AN2267" i="1" s="1"/>
  <c r="AN1940" i="1"/>
  <c r="AP2444" i="1"/>
  <c r="AL2558" i="1"/>
  <c r="AL2535" i="1"/>
  <c r="AP324" i="1"/>
  <c r="AP3932" i="1"/>
  <c r="AP3982" i="1"/>
  <c r="AP4149" i="1"/>
  <c r="AP4328" i="1"/>
  <c r="AP45" i="1"/>
  <c r="AP1036" i="1"/>
  <c r="AP1035" i="1" s="1"/>
  <c r="AP4560" i="1"/>
  <c r="AP4587" i="1"/>
  <c r="AP4888" i="1"/>
  <c r="AP6355" i="1"/>
  <c r="AN5459" i="1"/>
  <c r="AN5458" i="1" s="1"/>
  <c r="AN5447" i="1" s="1"/>
  <c r="AN5446" i="1" s="1"/>
  <c r="AN2486" i="1"/>
  <c r="AN2477" i="1"/>
  <c r="AP83" i="1"/>
  <c r="AP2477" i="1"/>
  <c r="AP4567" i="1"/>
  <c r="AP5582" i="1"/>
  <c r="AP5792" i="1"/>
  <c r="AP6095" i="1"/>
  <c r="AL2715" i="1"/>
  <c r="AN884" i="1"/>
  <c r="AN802" i="1"/>
  <c r="AN801" i="1" s="1"/>
  <c r="AN800" i="1" s="1"/>
  <c r="AN799" i="1" s="1"/>
  <c r="AL709" i="1"/>
  <c r="AN15" i="1"/>
  <c r="AP388" i="1"/>
  <c r="AP764" i="1"/>
  <c r="AP763" i="1" s="1"/>
  <c r="AP822" i="1"/>
  <c r="AP884" i="1"/>
  <c r="AP1132" i="1"/>
  <c r="AP2268" i="1"/>
  <c r="AP2267" i="1" s="1"/>
  <c r="AP3288" i="1"/>
  <c r="AP3670" i="1"/>
  <c r="AP4983" i="1"/>
  <c r="AP5355" i="1"/>
  <c r="AP5744" i="1"/>
  <c r="AP5858" i="1"/>
  <c r="AP5905" i="1"/>
  <c r="AP6301" i="1"/>
  <c r="AP6391" i="1"/>
  <c r="AP7268" i="1"/>
  <c r="AP7267" i="1" s="1"/>
  <c r="AL15" i="1"/>
  <c r="AP3137" i="1"/>
  <c r="AP7588" i="1"/>
  <c r="AN5530" i="1"/>
  <c r="AL3594" i="1"/>
  <c r="AL1261" i="1"/>
  <c r="AL465" i="1"/>
  <c r="AL388" i="1"/>
  <c r="AL365" i="1"/>
  <c r="AL316" i="1"/>
  <c r="AP2955" i="1"/>
  <c r="AP2954" i="1" s="1"/>
  <c r="AP3200" i="1"/>
  <c r="AP3999" i="1"/>
  <c r="AP6598" i="1"/>
  <c r="AP6597" i="1" s="1"/>
  <c r="AP7231" i="1"/>
  <c r="AP7221" i="1" s="1"/>
  <c r="AP7220" i="1" s="1"/>
  <c r="AN5851" i="1"/>
  <c r="AP15" i="1"/>
  <c r="AP234" i="1"/>
  <c r="AP1126" i="1"/>
  <c r="AP1125" i="1" s="1"/>
  <c r="AP2460" i="1"/>
  <c r="AP4611" i="1"/>
  <c r="AP4628" i="1"/>
  <c r="AP4721" i="1"/>
  <c r="AP4731" i="1"/>
  <c r="AP4912" i="1"/>
  <c r="AP5097" i="1"/>
  <c r="AP5730" i="1"/>
  <c r="AP5755" i="1"/>
  <c r="AP5754" i="1" s="1"/>
  <c r="AP5868" i="1"/>
  <c r="AP2039" i="1"/>
  <c r="AP2520" i="1"/>
  <c r="AP3660" i="1"/>
  <c r="AP4321" i="1"/>
  <c r="AP4365" i="1"/>
  <c r="AP5873" i="1"/>
  <c r="AP6965" i="1"/>
  <c r="AN4674" i="1"/>
  <c r="AL4485" i="1"/>
  <c r="AL4477" i="1"/>
  <c r="AL4321" i="1"/>
  <c r="AL3101" i="1"/>
  <c r="AL3100" i="1" s="1"/>
  <c r="AN2407" i="1"/>
  <c r="AL2207" i="1"/>
  <c r="AL2206" i="1" s="1"/>
  <c r="AL2201" i="1" s="1"/>
  <c r="AL1989" i="1"/>
  <c r="AL1322" i="1"/>
  <c r="AP102" i="1"/>
  <c r="AP365" i="1"/>
  <c r="AP438" i="1"/>
  <c r="AP527" i="1"/>
  <c r="AP647" i="1"/>
  <c r="AP1222" i="1"/>
  <c r="AP1270" i="1"/>
  <c r="AP1460" i="1"/>
  <c r="AP1585" i="1"/>
  <c r="AP1927" i="1"/>
  <c r="AP2108" i="1"/>
  <c r="AP2284" i="1"/>
  <c r="AP2715" i="1"/>
  <c r="AP3300" i="1"/>
  <c r="AP3299" i="1" s="1"/>
  <c r="AP3298" i="1" s="1"/>
  <c r="AP3297" i="1" s="1"/>
  <c r="AP3296" i="1" s="1"/>
  <c r="AP3295" i="1" s="1"/>
  <c r="AP3294" i="1" s="1"/>
  <c r="AP3494" i="1"/>
  <c r="AP3530" i="1"/>
  <c r="AP3756" i="1"/>
  <c r="AP3844" i="1"/>
  <c r="AP4761" i="1"/>
  <c r="AP4841" i="1"/>
  <c r="AP5630" i="1"/>
  <c r="AP5673" i="1"/>
  <c r="AP5672" i="1" s="1"/>
  <c r="AP5707" i="1"/>
  <c r="AP6536" i="1"/>
  <c r="AP6535" i="1" s="1"/>
  <c r="AP6755" i="1"/>
  <c r="AP7245" i="1"/>
  <c r="AP7244" i="1" s="1"/>
  <c r="AP32" i="1"/>
  <c r="AP401" i="1"/>
  <c r="AP400" i="1" s="1"/>
  <c r="AP830" i="1"/>
  <c r="AP829" i="1" s="1"/>
  <c r="AP1538" i="1"/>
  <c r="AP1776" i="1"/>
  <c r="AP2575" i="1"/>
  <c r="AP2574" i="1" s="1"/>
  <c r="AP2933" i="1"/>
  <c r="AP4120" i="1"/>
  <c r="AP4714" i="1"/>
  <c r="AP7089" i="1"/>
  <c r="AL6755" i="1"/>
  <c r="AL6391" i="1"/>
  <c r="AN3191" i="1"/>
  <c r="AN2784" i="1"/>
  <c r="AN1212" i="1"/>
  <c r="AN97" i="1"/>
  <c r="AN88" i="1"/>
  <c r="AP1664" i="1"/>
  <c r="AP2757" i="1"/>
  <c r="AP2789" i="1"/>
  <c r="AP3101" i="1"/>
  <c r="AP3100" i="1" s="1"/>
  <c r="AP3499" i="1"/>
  <c r="AP3975" i="1"/>
  <c r="AP4271" i="1"/>
  <c r="AP4270" i="1" s="1"/>
  <c r="AP4304" i="1"/>
  <c r="AP5148" i="1"/>
  <c r="AP5147" i="1" s="1"/>
  <c r="AP5137" i="1" s="1"/>
  <c r="AP5136" i="1" s="1"/>
  <c r="AP5389" i="1"/>
  <c r="AP5501" i="1"/>
  <c r="AP5530" i="1"/>
  <c r="AP5838" i="1"/>
  <c r="AP6658" i="1"/>
  <c r="AP6709" i="1"/>
  <c r="AP6905" i="1"/>
  <c r="AP6904" i="1" s="1"/>
  <c r="AP7522" i="1"/>
  <c r="AP1112" i="1"/>
  <c r="AP1111" i="1" s="1"/>
  <c r="AP1989" i="1"/>
  <c r="AN7210" i="1"/>
  <c r="AN6101" i="1"/>
  <c r="AL5738" i="1"/>
  <c r="AL5730" i="1"/>
  <c r="AL5657" i="1"/>
  <c r="AN5436" i="1"/>
  <c r="AN5415" i="1"/>
  <c r="AL4888" i="1"/>
  <c r="AN4604" i="1"/>
  <c r="AN4136" i="1"/>
  <c r="AL4120" i="1"/>
  <c r="AL4076" i="1"/>
  <c r="AN3844" i="1"/>
  <c r="AL3811" i="1"/>
  <c r="AN3798" i="1"/>
  <c r="AN3787" i="1"/>
  <c r="AL3086" i="1"/>
  <c r="AL3082" i="1" s="1"/>
  <c r="AL3081" i="1" s="1"/>
  <c r="AL3080" i="1" s="1"/>
  <c r="AL3079" i="1" s="1"/>
  <c r="AL3078" i="1" s="1"/>
  <c r="AN2230" i="1"/>
  <c r="AN2229" i="1" s="1"/>
  <c r="AN2228" i="1" s="1"/>
  <c r="AN2227" i="1" s="1"/>
  <c r="AN2226" i="1" s="1"/>
  <c r="AN2225" i="1" s="1"/>
  <c r="AN2219" i="1"/>
  <c r="AN2218" i="1" s="1"/>
  <c r="AN2217" i="1" s="1"/>
  <c r="AN2216" i="1" s="1"/>
  <c r="AN2215" i="1" s="1"/>
  <c r="AN2214" i="1" s="1"/>
  <c r="AN1261" i="1"/>
  <c r="AN1235" i="1"/>
  <c r="AN1184" i="1"/>
  <c r="AL1084" i="1"/>
  <c r="AL1036" i="1"/>
  <c r="AL1035" i="1" s="1"/>
  <c r="AN985" i="1"/>
  <c r="AP75" i="1"/>
  <c r="AP2171" i="1"/>
  <c r="AP2219" i="1"/>
  <c r="AP2218" i="1" s="1"/>
  <c r="AP2217" i="1" s="1"/>
  <c r="AP2216" i="1" s="1"/>
  <c r="AP2215" i="1" s="1"/>
  <c r="AP2214" i="1" s="1"/>
  <c r="AP6977" i="1"/>
  <c r="AL7565" i="1"/>
  <c r="AL7437" i="1"/>
  <c r="AL7210" i="1"/>
  <c r="AL7005" i="1"/>
  <c r="AL7004" i="1" s="1"/>
  <c r="AL6993" i="1" s="1"/>
  <c r="AL6992" i="1" s="1"/>
  <c r="AL6982" i="1"/>
  <c r="AL6977" i="1"/>
  <c r="AL6492" i="1"/>
  <c r="AL6486" i="1"/>
  <c r="AL6296" i="1"/>
  <c r="AN6058" i="1"/>
  <c r="AN5557" i="1"/>
  <c r="AN5556" i="1" s="1"/>
  <c r="AN4731" i="1"/>
  <c r="AN4721" i="1"/>
  <c r="AL3894" i="1"/>
  <c r="AL3779" i="1"/>
  <c r="AL2938" i="1"/>
  <c r="AL2928" i="1"/>
  <c r="AN1126" i="1"/>
  <c r="AN1125" i="1" s="1"/>
  <c r="AN1084" i="1"/>
  <c r="AL994" i="1"/>
  <c r="AN558" i="1"/>
  <c r="AN557" i="1"/>
  <c r="AN556" i="1" s="1"/>
  <c r="AN555" i="1" s="1"/>
  <c r="AL546" i="1"/>
  <c r="AL532" i="1"/>
  <c r="AP1509" i="1"/>
  <c r="AP6230" i="1"/>
  <c r="AP7349" i="1"/>
  <c r="AL963" i="1"/>
  <c r="AL884" i="1"/>
  <c r="AL802" i="1"/>
  <c r="AL801" i="1" s="1"/>
  <c r="AL800" i="1" s="1"/>
  <c r="AL799" i="1" s="1"/>
  <c r="AL298" i="1"/>
  <c r="AL297" i="1" s="1"/>
  <c r="AP65" i="1"/>
  <c r="AP465" i="1"/>
  <c r="AP487" i="1"/>
  <c r="AP486" i="1" s="1"/>
  <c r="AP546" i="1"/>
  <c r="AP714" i="1"/>
  <c r="AQ772" i="1"/>
  <c r="AP772" i="1"/>
  <c r="AP771" i="1" s="1"/>
  <c r="AP889" i="1"/>
  <c r="AP899" i="1"/>
  <c r="AP924" i="1"/>
  <c r="AP923" i="1" s="1"/>
  <c r="AP1212" i="1"/>
  <c r="AP1240" i="1"/>
  <c r="AP1281" i="1"/>
  <c r="AP1337" i="1"/>
  <c r="AP1382" i="1"/>
  <c r="AP1424" i="1"/>
  <c r="AP1433" i="1"/>
  <c r="AP1592" i="1"/>
  <c r="AP2054" i="1"/>
  <c r="AP2053" i="1" s="1"/>
  <c r="AP2052" i="1" s="1"/>
  <c r="AP2051" i="1" s="1"/>
  <c r="AP2050" i="1" s="1"/>
  <c r="AP2049" i="1" s="1"/>
  <c r="AP2101" i="1"/>
  <c r="AP2397" i="1"/>
  <c r="AP2407" i="1"/>
  <c r="AP2424" i="1"/>
  <c r="AP2423" i="1" s="1"/>
  <c r="AP2486" i="1"/>
  <c r="AP3011" i="1"/>
  <c r="AP3272" i="1"/>
  <c r="AP3343" i="1"/>
  <c r="AP3342" i="1" s="1"/>
  <c r="AP3717" i="1"/>
  <c r="AP3811" i="1"/>
  <c r="AP3880" i="1"/>
  <c r="AP4218" i="1"/>
  <c r="AP4521" i="1"/>
  <c r="AP4649" i="1"/>
  <c r="AP4698" i="1"/>
  <c r="AQ5288" i="1"/>
  <c r="AP6040" i="1"/>
  <c r="AP6039" i="1" s="1"/>
  <c r="AP6058" i="1"/>
  <c r="AP6468" i="1"/>
  <c r="AP6565" i="1"/>
  <c r="AP7304" i="1"/>
  <c r="AP7645" i="1"/>
  <c r="AP7644" i="1" s="1"/>
  <c r="AP3485" i="1"/>
  <c r="AP3643" i="1"/>
  <c r="AP3642" i="1" s="1"/>
  <c r="AP5108" i="1"/>
  <c r="AP5288" i="1"/>
  <c r="AP5342" i="1"/>
  <c r="AP5929" i="1"/>
  <c r="AP5924" i="1" s="1"/>
  <c r="AP5923" i="1" s="1"/>
  <c r="AQ5929" i="1"/>
  <c r="AQ5924" i="1" s="1"/>
  <c r="AP6317" i="1"/>
  <c r="AP6316" i="1" s="1"/>
  <c r="AP6492" i="1"/>
  <c r="AN465" i="1"/>
  <c r="AN383" i="1"/>
  <c r="AN249" i="1"/>
  <c r="AP113" i="1"/>
  <c r="AP201" i="1"/>
  <c r="AP298" i="1"/>
  <c r="AP297" i="1" s="1"/>
  <c r="AP307" i="1"/>
  <c r="AP306" i="1" s="1"/>
  <c r="AP316" i="1"/>
  <c r="AP510" i="1"/>
  <c r="AP541" i="1"/>
  <c r="AP729" i="1"/>
  <c r="AP728" i="1" s="1"/>
  <c r="AP727" i="1" s="1"/>
  <c r="AP726" i="1" s="1"/>
  <c r="AP725" i="1" s="1"/>
  <c r="AP724" i="1" s="1"/>
  <c r="AP802" i="1"/>
  <c r="AP801" i="1" s="1"/>
  <c r="AP800" i="1" s="1"/>
  <c r="AP799" i="1" s="1"/>
  <c r="AP948" i="1"/>
  <c r="AP963" i="1"/>
  <c r="AP1084" i="1"/>
  <c r="AP1098" i="1"/>
  <c r="AP1235" i="1"/>
  <c r="AP1322" i="1"/>
  <c r="AP1328" i="1"/>
  <c r="AP1398" i="1"/>
  <c r="AP1454" i="1"/>
  <c r="AP1467" i="1"/>
  <c r="AP1496" i="1"/>
  <c r="AP1686" i="1"/>
  <c r="AP1761" i="1"/>
  <c r="AP1994" i="1"/>
  <c r="AP2643" i="1"/>
  <c r="AP3191" i="1"/>
  <c r="AP3403" i="1"/>
  <c r="AP3743" i="1"/>
  <c r="AP4425" i="1"/>
  <c r="AP4424" i="1" s="1"/>
  <c r="AP4445" i="1"/>
  <c r="AP4896" i="1"/>
  <c r="AP5427" i="1"/>
  <c r="AP5619" i="1"/>
  <c r="AP5692" i="1"/>
  <c r="AP5738" i="1"/>
  <c r="AP5803" i="1"/>
  <c r="AP6515" i="1"/>
  <c r="AP6880" i="1"/>
  <c r="AP7073" i="1"/>
  <c r="AP7358" i="1"/>
  <c r="AP7388" i="1"/>
  <c r="AP7542" i="1"/>
  <c r="AP7552" i="1"/>
  <c r="AP7565" i="1"/>
  <c r="AP2402" i="1"/>
  <c r="AP2498" i="1"/>
  <c r="AP2497" i="1" s="1"/>
  <c r="AP2558" i="1"/>
  <c r="AP2860" i="1"/>
  <c r="AP2928" i="1"/>
  <c r="AP2938" i="1"/>
  <c r="AP3044" i="1"/>
  <c r="AP3217" i="1"/>
  <c r="AP3216" i="1" s="1"/>
  <c r="AP3246" i="1"/>
  <c r="AP3409" i="1"/>
  <c r="AP3604" i="1"/>
  <c r="AP3728" i="1"/>
  <c r="AP3855" i="1"/>
  <c r="AP3939" i="1"/>
  <c r="AP4200" i="1"/>
  <c r="AP4199" i="1" s="1"/>
  <c r="AP4879" i="1"/>
  <c r="AP4958" i="1"/>
  <c r="AP4957" i="1" s="1"/>
  <c r="AP4994" i="1"/>
  <c r="AP5085" i="1"/>
  <c r="AP5119" i="1"/>
  <c r="AP5118" i="1" s="1"/>
  <c r="AP5331" i="1"/>
  <c r="AP5422" i="1"/>
  <c r="AP5851" i="1"/>
  <c r="AP5888" i="1"/>
  <c r="AP5895" i="1"/>
  <c r="AP5910" i="1"/>
  <c r="AP6083" i="1"/>
  <c r="AP6101" i="1"/>
  <c r="AP6118" i="1"/>
  <c r="AP6117" i="1" s="1"/>
  <c r="AP6154" i="1"/>
  <c r="AP6184" i="1"/>
  <c r="AP6204" i="1"/>
  <c r="AP6203" i="1" s="1"/>
  <c r="AP6344" i="1"/>
  <c r="AP6475" i="1"/>
  <c r="AP6810" i="1"/>
  <c r="AP6809" i="1" s="1"/>
  <c r="AP6888" i="1"/>
  <c r="AP6972" i="1"/>
  <c r="AP6982" i="1"/>
  <c r="AP7309" i="1"/>
  <c r="AP7534" i="1"/>
  <c r="AP7625" i="1"/>
  <c r="AP7624" i="1" s="1"/>
  <c r="AP7623" i="1" s="1"/>
  <c r="AP7622" i="1" s="1"/>
  <c r="AP7621" i="1" s="1"/>
  <c r="AP7620" i="1" s="1"/>
  <c r="AP7619" i="1" s="1"/>
  <c r="AP7618" i="1" s="1"/>
  <c r="AP5769" i="1"/>
  <c r="AP5768" i="1" s="1"/>
  <c r="AN6245" i="1"/>
  <c r="AP1250" i="1"/>
  <c r="AP1294" i="1"/>
  <c r="AP1789" i="1"/>
  <c r="AP1813" i="1"/>
  <c r="AP2535" i="1"/>
  <c r="AP3086" i="1"/>
  <c r="AP3082" i="1" s="1"/>
  <c r="AP3081" i="1" s="1"/>
  <c r="AP3080" i="1" s="1"/>
  <c r="AP3079" i="1" s="1"/>
  <c r="AP3078" i="1" s="1"/>
  <c r="AP532" i="1"/>
  <c r="AP1197" i="1"/>
  <c r="AP1196" i="1" s="1"/>
  <c r="AP2831" i="1"/>
  <c r="AP2902" i="1"/>
  <c r="AP4021" i="1"/>
  <c r="AP4020" i="1" s="1"/>
  <c r="AP4265" i="1"/>
  <c r="AL6058" i="1"/>
  <c r="AL4649" i="1"/>
  <c r="AP1411" i="1"/>
  <c r="AP1834" i="1"/>
  <c r="AP1909" i="1"/>
  <c r="AP2119" i="1"/>
  <c r="AP2276" i="1"/>
  <c r="AP2600" i="1"/>
  <c r="AP3391" i="1"/>
  <c r="AP3543" i="1"/>
  <c r="AP3542" i="1" s="1"/>
  <c r="AP3566" i="1"/>
  <c r="AP4485" i="1"/>
  <c r="AP4726" i="1"/>
  <c r="AP4934" i="1"/>
  <c r="AP5206" i="1"/>
  <c r="AP5990" i="1"/>
  <c r="AP6008" i="1"/>
  <c r="AP6435" i="1"/>
  <c r="AP7151" i="1"/>
  <c r="AP7150" i="1" s="1"/>
  <c r="AP7184" i="1"/>
  <c r="AN7580" i="1"/>
  <c r="AL7534" i="1"/>
  <c r="AL7512" i="1"/>
  <c r="AN7349" i="1"/>
  <c r="AN7121" i="1"/>
  <c r="AN7073" i="1"/>
  <c r="AL7073" i="1"/>
  <c r="AL6301" i="1"/>
  <c r="AN6184" i="1"/>
  <c r="AN6178" i="1"/>
  <c r="AN5277" i="1"/>
  <c r="AN5247" i="1"/>
  <c r="AL5022" i="1"/>
  <c r="AN4888" i="1"/>
  <c r="AL4721" i="1"/>
  <c r="AL4567" i="1"/>
  <c r="AL4555" i="1"/>
  <c r="AL4237" i="1"/>
  <c r="AN3939" i="1"/>
  <c r="AL3499" i="1"/>
  <c r="AN3200" i="1"/>
  <c r="AL3044" i="1"/>
  <c r="AL2407" i="1"/>
  <c r="AN2171" i="1"/>
  <c r="AN2138" i="1"/>
  <c r="AL1932" i="1"/>
  <c r="AL1579" i="1"/>
  <c r="AN1460" i="1"/>
  <c r="AL1398" i="1"/>
  <c r="AL701" i="1"/>
  <c r="AN307" i="1"/>
  <c r="AN306" i="1" s="1"/>
  <c r="AL122" i="1"/>
  <c r="AP88" i="1"/>
  <c r="AP266" i="1"/>
  <c r="AP258" i="1" s="1"/>
  <c r="AP652" i="1"/>
  <c r="AP845" i="1"/>
  <c r="AP844" i="1" s="1"/>
  <c r="AP871" i="1"/>
  <c r="AP985" i="1"/>
  <c r="AP1367" i="1"/>
  <c r="AP1560" i="1"/>
  <c r="AP1718" i="1"/>
  <c r="AP1748" i="1"/>
  <c r="AP1932" i="1"/>
  <c r="AP1940" i="1"/>
  <c r="AP1974" i="1"/>
  <c r="AP2685" i="1"/>
  <c r="AP3478" i="1"/>
  <c r="AP3691" i="1"/>
  <c r="AP3690" i="1" s="1"/>
  <c r="AP3787" i="1"/>
  <c r="AP4063" i="1"/>
  <c r="AP4237" i="1"/>
  <c r="AP4775" i="1"/>
  <c r="AP4774" i="1" s="1"/>
  <c r="AP4773" i="1" s="1"/>
  <c r="AP4772" i="1" s="1"/>
  <c r="AP4771" i="1" s="1"/>
  <c r="AP4770" i="1" s="1"/>
  <c r="AP4769" i="1" s="1"/>
  <c r="AP4768" i="1" s="1"/>
  <c r="AP5946" i="1"/>
  <c r="AP6273" i="1"/>
  <c r="AP6296" i="1"/>
  <c r="AP6552" i="1"/>
  <c r="AP6718" i="1"/>
  <c r="AP6786" i="1"/>
  <c r="AP7505" i="1"/>
  <c r="AL7588" i="1"/>
  <c r="AL7580" i="1"/>
  <c r="AL6178" i="1"/>
  <c r="AL6002" i="1"/>
  <c r="AL5256" i="1"/>
  <c r="AL5217" i="1"/>
  <c r="AN5148" i="1"/>
  <c r="AN5147" i="1" s="1"/>
  <c r="AN5137" i="1" s="1"/>
  <c r="AN5136" i="1" s="1"/>
  <c r="AL5097" i="1"/>
  <c r="AL5092" i="1"/>
  <c r="AN4934" i="1"/>
  <c r="AN4832" i="1"/>
  <c r="AN4761" i="1"/>
  <c r="AL4594" i="1"/>
  <c r="AN4567" i="1"/>
  <c r="AN4555" i="1"/>
  <c r="AN4477" i="1"/>
  <c r="AN4409" i="1"/>
  <c r="AN4265" i="1"/>
  <c r="AN3756" i="1"/>
  <c r="AL3670" i="1"/>
  <c r="AL3631" i="1"/>
  <c r="AL3627" i="1" s="1"/>
  <c r="AL3616" i="1" s="1"/>
  <c r="AL3615" i="1" s="1"/>
  <c r="AN3086" i="1"/>
  <c r="AN3082" i="1" s="1"/>
  <c r="AN3081" i="1" s="1"/>
  <c r="AN3080" i="1" s="1"/>
  <c r="AN3079" i="1" s="1"/>
  <c r="AN3078" i="1" s="1"/>
  <c r="AN2938" i="1"/>
  <c r="AN2928" i="1"/>
  <c r="AN2921" i="1"/>
  <c r="AN2860" i="1"/>
  <c r="AN2600" i="1"/>
  <c r="AL2179" i="1"/>
  <c r="AN1834" i="1"/>
  <c r="AL201" i="1"/>
  <c r="AL75" i="1"/>
  <c r="AP97" i="1"/>
  <c r="AP122" i="1"/>
  <c r="AP150" i="1"/>
  <c r="AP168" i="1"/>
  <c r="AP219" i="1"/>
  <c r="AP249" i="1"/>
  <c r="AP372" i="1"/>
  <c r="AP383" i="1"/>
  <c r="AP594" i="1"/>
  <c r="AP593" i="1" s="1"/>
  <c r="AP701" i="1"/>
  <c r="AP709" i="1"/>
  <c r="AP1022" i="1"/>
  <c r="AP1021" i="1" s="1"/>
  <c r="AP1042" i="1"/>
  <c r="AP1071" i="1"/>
  <c r="AP1161" i="1"/>
  <c r="AP1174" i="1"/>
  <c r="AP1261" i="1"/>
  <c r="AP1551" i="1"/>
  <c r="AP1677" i="1"/>
  <c r="AP1705" i="1"/>
  <c r="AP1802" i="1"/>
  <c r="AP1887" i="1"/>
  <c r="AP1961" i="1"/>
  <c r="AP2019" i="1"/>
  <c r="AP2031" i="1"/>
  <c r="AP2146" i="1"/>
  <c r="AP2665" i="1"/>
  <c r="AP2664" i="1" s="1"/>
  <c r="AP2731" i="1"/>
  <c r="AP2730" i="1" s="1"/>
  <c r="AP2805" i="1"/>
  <c r="AP2804" i="1" s="1"/>
  <c r="AP3067" i="1"/>
  <c r="AP3066" i="1" s="1"/>
  <c r="AP3055" i="1" s="1"/>
  <c r="AP3054" i="1" s="1"/>
  <c r="AP3185" i="1"/>
  <c r="AP3257" i="1"/>
  <c r="AP3375" i="1"/>
  <c r="AP3594" i="1"/>
  <c r="AP3779" i="1"/>
  <c r="AP3885" i="1"/>
  <c r="AP3944" i="1"/>
  <c r="AP4047" i="1"/>
  <c r="AP4076" i="1"/>
  <c r="AP4092" i="1"/>
  <c r="AP4091" i="1" s="1"/>
  <c r="AP4136" i="1"/>
  <c r="AP4249" i="1"/>
  <c r="AP4248" i="1" s="1"/>
  <c r="AP4247" i="1" s="1"/>
  <c r="AP4246" i="1" s="1"/>
  <c r="AP4245" i="1" s="1"/>
  <c r="AP4244" i="1" s="1"/>
  <c r="AP4243" i="1" s="1"/>
  <c r="AP4339" i="1"/>
  <c r="AP4338" i="1" s="1"/>
  <c r="AP4546" i="1"/>
  <c r="AP4555" i="1"/>
  <c r="AP4856" i="1"/>
  <c r="AP5039" i="1"/>
  <c r="AP5038" i="1" s="1"/>
  <c r="AP5167" i="1"/>
  <c r="AP5217" i="1"/>
  <c r="AP5241" i="1"/>
  <c r="AP5256" i="1"/>
  <c r="AP5369" i="1"/>
  <c r="AP5368" i="1" s="1"/>
  <c r="AP5471" i="1"/>
  <c r="AP5470" i="1" s="1"/>
  <c r="AP5547" i="1"/>
  <c r="AP5546" i="1" s="1"/>
  <c r="AP5557" i="1"/>
  <c r="AP5556" i="1" s="1"/>
  <c r="AP5830" i="1"/>
  <c r="AP6069" i="1"/>
  <c r="AP6673" i="1"/>
  <c r="AP7057" i="1"/>
  <c r="AP7112" i="1"/>
  <c r="AP7173" i="1"/>
  <c r="AP7291" i="1"/>
  <c r="AP7327" i="1"/>
  <c r="AP340" i="1"/>
  <c r="AP339" i="1" s="1"/>
  <c r="AP458" i="1"/>
  <c r="AP686" i="1"/>
  <c r="AP909" i="1"/>
  <c r="AP904" i="1" s="1"/>
  <c r="AP970" i="1"/>
  <c r="AP1184" i="1"/>
  <c r="AP1303" i="1"/>
  <c r="AP1525" i="1"/>
  <c r="AP1579" i="1"/>
  <c r="AP1622" i="1"/>
  <c r="AP1635" i="1"/>
  <c r="AP1651" i="1"/>
  <c r="AP1711" i="1"/>
  <c r="AP1840" i="1"/>
  <c r="AP1851" i="1"/>
  <c r="AP2006" i="1"/>
  <c r="AP2024" i="1"/>
  <c r="AP2084" i="1"/>
  <c r="AP2138" i="1"/>
  <c r="AP2160" i="1"/>
  <c r="AP2179" i="1"/>
  <c r="AP2207" i="1"/>
  <c r="AP2206" i="1" s="1"/>
  <c r="AP2201" i="1" s="1"/>
  <c r="AP2254" i="1"/>
  <c r="AP2253" i="1" s="1"/>
  <c r="AP2252" i="1" s="1"/>
  <c r="AP2251" i="1" s="1"/>
  <c r="AP2243" i="1" s="1"/>
  <c r="AP2700" i="1"/>
  <c r="AP2772" i="1"/>
  <c r="AP2784" i="1"/>
  <c r="AP3001" i="1"/>
  <c r="AP2991" i="1" s="1"/>
  <c r="AP3028" i="1"/>
  <c r="AP3461" i="1"/>
  <c r="AP3577" i="1"/>
  <c r="AP3609" i="1"/>
  <c r="AP3631" i="1"/>
  <c r="AP3627" i="1" s="1"/>
  <c r="AP3616" i="1" s="1"/>
  <c r="AP3615" i="1" s="1"/>
  <c r="AP3798" i="1"/>
  <c r="AP3825" i="1"/>
  <c r="AP3824" i="1" s="1"/>
  <c r="AP3894" i="1"/>
  <c r="AP3990" i="1"/>
  <c r="AP4173" i="1"/>
  <c r="AP4172" i="1" s="1"/>
  <c r="AP4171" i="1" s="1"/>
  <c r="AP4170" i="1" s="1"/>
  <c r="AP4169" i="1" s="1"/>
  <c r="AP4168" i="1" s="1"/>
  <c r="AP4167" i="1" s="1"/>
  <c r="AP4409" i="1"/>
  <c r="AP4633" i="1"/>
  <c r="AP4674" i="1"/>
  <c r="AP4683" i="1"/>
  <c r="AP4832" i="1"/>
  <c r="AP4872" i="1"/>
  <c r="AP4942" i="1"/>
  <c r="AP5022" i="1"/>
  <c r="AP5269" i="1"/>
  <c r="AP5277" i="1"/>
  <c r="AP5415" i="1"/>
  <c r="AP5514" i="1"/>
  <c r="AP5524" i="1"/>
  <c r="AP5657" i="1"/>
  <c r="AP5818" i="1"/>
  <c r="AP5965" i="1"/>
  <c r="AP6147" i="1"/>
  <c r="AP6141" i="1" s="1"/>
  <c r="AP6168" i="1"/>
  <c r="AP6178" i="1"/>
  <c r="AP6260" i="1"/>
  <c r="AP6409" i="1"/>
  <c r="AP6408" i="1" s="1"/>
  <c r="AP6520" i="1"/>
  <c r="AP6578" i="1"/>
  <c r="AP6690" i="1"/>
  <c r="AP6793" i="1"/>
  <c r="AP6949" i="1"/>
  <c r="AP7029" i="1"/>
  <c r="AP7298" i="1"/>
  <c r="AP7401" i="1"/>
  <c r="AP7488" i="1"/>
  <c r="AP4311" i="1"/>
  <c r="AP4394" i="1"/>
  <c r="AP4456" i="1"/>
  <c r="AP4477" i="1"/>
  <c r="AP4532" i="1"/>
  <c r="AP4594" i="1"/>
  <c r="AP4926" i="1"/>
  <c r="AP5092" i="1"/>
  <c r="AP5247" i="1"/>
  <c r="AP5304" i="1"/>
  <c r="AP5400" i="1"/>
  <c r="AP5436" i="1"/>
  <c r="AP5459" i="1"/>
  <c r="AP5458" i="1" s="1"/>
  <c r="AP5447" i="1" s="1"/>
  <c r="AP5446" i="1" s="1"/>
  <c r="AP5563" i="1"/>
  <c r="AP5644" i="1"/>
  <c r="AP5959" i="1"/>
  <c r="AP6002" i="1"/>
  <c r="AP6025" i="1"/>
  <c r="AP6020" i="1" s="1"/>
  <c r="AP6019" i="1" s="1"/>
  <c r="AP6018" i="1" s="1"/>
  <c r="AP6245" i="1"/>
  <c r="AP6372" i="1"/>
  <c r="AP6668" i="1"/>
  <c r="AP6763" i="1"/>
  <c r="AP6868" i="1"/>
  <c r="AP7105" i="1"/>
  <c r="AP7277" i="1"/>
  <c r="AP7429" i="1"/>
  <c r="AP557" i="1"/>
  <c r="AP556" i="1" s="1"/>
  <c r="AP555" i="1" s="1"/>
  <c r="AP558" i="1"/>
  <c r="AP567" i="1"/>
  <c r="AP566" i="1" s="1"/>
  <c r="AP565" i="1" s="1"/>
  <c r="AP568" i="1"/>
  <c r="AP579" i="1"/>
  <c r="AP138" i="1"/>
  <c r="AP184" i="1"/>
  <c r="AP2347" i="1"/>
  <c r="AP2346" i="1" s="1"/>
  <c r="AP2348" i="1"/>
  <c r="AP665" i="1"/>
  <c r="AP664" i="1" s="1"/>
  <c r="AP994" i="1"/>
  <c r="AP2191" i="1"/>
  <c r="AP2230" i="1"/>
  <c r="AP2229" i="1" s="1"/>
  <c r="AP2228" i="1" s="1"/>
  <c r="AP2227" i="1" s="1"/>
  <c r="AP2226" i="1" s="1"/>
  <c r="AP2225" i="1" s="1"/>
  <c r="AP2358" i="1"/>
  <c r="AP2357" i="1" s="1"/>
  <c r="AP2380" i="1"/>
  <c r="AP2470" i="1"/>
  <c r="AP2551" i="1"/>
  <c r="AP2611" i="1"/>
  <c r="AP2921" i="1"/>
  <c r="AP3155" i="1"/>
  <c r="AP3959" i="1"/>
  <c r="AP4154" i="1"/>
  <c r="AP4380" i="1"/>
  <c r="AP4754" i="1"/>
  <c r="AP2332" i="1"/>
  <c r="AP2544" i="1"/>
  <c r="AP2626" i="1"/>
  <c r="AP2845" i="1"/>
  <c r="AP2876" i="1"/>
  <c r="AP2875" i="1" s="1"/>
  <c r="AP3172" i="1"/>
  <c r="AP3429" i="1"/>
  <c r="AP3428" i="1" s="1"/>
  <c r="AP3522" i="1"/>
  <c r="AP3767" i="1"/>
  <c r="AP3766" i="1" s="1"/>
  <c r="AP3911" i="1"/>
  <c r="AP4470" i="1"/>
  <c r="AP5070" i="1"/>
  <c r="AO5288" i="1"/>
  <c r="AL2101" i="1"/>
  <c r="AP5490" i="1"/>
  <c r="AP3873" i="1"/>
  <c r="AP4503" i="1"/>
  <c r="AP4502" i="1" s="1"/>
  <c r="AP4604" i="1"/>
  <c r="AP4621" i="1"/>
  <c r="AP4810" i="1"/>
  <c r="AP5009" i="1"/>
  <c r="AP5059" i="1"/>
  <c r="AP5180" i="1"/>
  <c r="AP5179" i="1" s="1"/>
  <c r="AP5234" i="1"/>
  <c r="AP5309" i="1"/>
  <c r="AP5323" i="1"/>
  <c r="AP5721" i="1"/>
  <c r="AP6627" i="1"/>
  <c r="AP6733" i="1"/>
  <c r="AP6748" i="1"/>
  <c r="AP6836" i="1"/>
  <c r="AP6851" i="1"/>
  <c r="AP7580" i="1"/>
  <c r="AP5599" i="1"/>
  <c r="AP5598" i="1" s="1"/>
  <c r="AP5976" i="1"/>
  <c r="AP6934" i="1"/>
  <c r="AP7373" i="1"/>
  <c r="AP7437" i="1"/>
  <c r="AP7477" i="1"/>
  <c r="AP6450" i="1"/>
  <c r="AP6486" i="1"/>
  <c r="AP6642" i="1"/>
  <c r="AP7005" i="1"/>
  <c r="AP7004" i="1" s="1"/>
  <c r="AP6993" i="1" s="1"/>
  <c r="AP6992" i="1" s="1"/>
  <c r="AP7197" i="1"/>
  <c r="AP7517" i="1"/>
  <c r="AP7611" i="1"/>
  <c r="AP6385" i="1"/>
  <c r="AP6525" i="1"/>
  <c r="AP7121" i="1"/>
  <c r="AP7210" i="1"/>
  <c r="AP7424" i="1"/>
  <c r="AP7451" i="1"/>
  <c r="AP7450" i="1" s="1"/>
  <c r="AP7598" i="1"/>
  <c r="AL5990" i="1"/>
  <c r="AL5959" i="1"/>
  <c r="AN5792" i="1"/>
  <c r="AL4856" i="1"/>
  <c r="AN4683" i="1"/>
  <c r="AL3067" i="1"/>
  <c r="AL3066" i="1" s="1"/>
  <c r="AL3055" i="1" s="1"/>
  <c r="AL3054" i="1" s="1"/>
  <c r="AN2207" i="1"/>
  <c r="AN2206" i="1" s="1"/>
  <c r="AN2201" i="1" s="1"/>
  <c r="AL2160" i="1"/>
  <c r="AN1711" i="1"/>
  <c r="AL1651" i="1"/>
  <c r="AL652" i="1"/>
  <c r="AN7184" i="1"/>
  <c r="AL6435" i="1"/>
  <c r="AL5039" i="1"/>
  <c r="AL5038" i="1" s="1"/>
  <c r="AL7611" i="1"/>
  <c r="AN7429" i="1"/>
  <c r="AL7304" i="1"/>
  <c r="AN7268" i="1"/>
  <c r="AN7267" i="1" s="1"/>
  <c r="AN6982" i="1"/>
  <c r="AL6972" i="1"/>
  <c r="AN6875" i="1"/>
  <c r="AN6786" i="1"/>
  <c r="AL6673" i="1"/>
  <c r="AN6578" i="1"/>
  <c r="AL6515" i="1"/>
  <c r="AN6273" i="1"/>
  <c r="AL5868" i="1"/>
  <c r="AN5744" i="1"/>
  <c r="AL5707" i="1"/>
  <c r="AL5427" i="1"/>
  <c r="AL5422" i="1"/>
  <c r="AL5342" i="1"/>
  <c r="AL5331" i="1"/>
  <c r="AN5092" i="1"/>
  <c r="AL4628" i="1"/>
  <c r="AL4587" i="1"/>
  <c r="AN4304" i="1"/>
  <c r="AL3409" i="1"/>
  <c r="AL3391" i="1"/>
  <c r="AL3155" i="1"/>
  <c r="AN2558" i="1"/>
  <c r="AN2551" i="1"/>
  <c r="AN2535" i="1"/>
  <c r="AN324" i="1"/>
  <c r="AN316" i="1"/>
  <c r="AL307" i="1"/>
  <c r="AL306" i="1" s="1"/>
  <c r="AN45" i="1"/>
  <c r="AN7611" i="1"/>
  <c r="AN7522" i="1"/>
  <c r="AN7512" i="1"/>
  <c r="AN7477" i="1"/>
  <c r="AL7429" i="1"/>
  <c r="AN7388" i="1"/>
  <c r="AN7309" i="1"/>
  <c r="AN7298" i="1"/>
  <c r="AN7291" i="1"/>
  <c r="AL7197" i="1"/>
  <c r="AL7029" i="1"/>
  <c r="AN7005" i="1"/>
  <c r="AN7004" i="1" s="1"/>
  <c r="AN6993" i="1" s="1"/>
  <c r="AN6992" i="1" s="1"/>
  <c r="AL6868" i="1"/>
  <c r="AL6793" i="1"/>
  <c r="AN6755" i="1"/>
  <c r="AN6718" i="1"/>
  <c r="AN6673" i="1"/>
  <c r="AL6344" i="1"/>
  <c r="AL6147" i="1"/>
  <c r="AL6141" i="1" s="1"/>
  <c r="AN6008" i="1"/>
  <c r="AO5929" i="1"/>
  <c r="AO5924" i="1" s="1"/>
  <c r="AL5905" i="1"/>
  <c r="AN5838" i="1"/>
  <c r="AL5530" i="1"/>
  <c r="AL5459" i="1"/>
  <c r="AL5458" i="1" s="1"/>
  <c r="AL5447" i="1" s="1"/>
  <c r="AL5446" i="1" s="1"/>
  <c r="AN5323" i="1"/>
  <c r="AN4063" i="1"/>
  <c r="AL3461" i="1"/>
  <c r="AL2575" i="1"/>
  <c r="AL2574" i="1" s="1"/>
  <c r="AL1664" i="1"/>
  <c r="AN372" i="1"/>
  <c r="AL2146" i="1"/>
  <c r="AN122" i="1"/>
  <c r="AN6525" i="1"/>
  <c r="AN6515" i="1"/>
  <c r="AN6492" i="1"/>
  <c r="AN6475" i="1"/>
  <c r="AL6273" i="1"/>
  <c r="AN5905" i="1"/>
  <c r="AN5868" i="1"/>
  <c r="AL5830" i="1"/>
  <c r="AL5557" i="1"/>
  <c r="AL5556" i="1" s="1"/>
  <c r="AN5331" i="1"/>
  <c r="AL5247" i="1"/>
  <c r="AN5167" i="1"/>
  <c r="AL5148" i="1"/>
  <c r="AL5147" i="1" s="1"/>
  <c r="AL5137" i="1" s="1"/>
  <c r="AL5136" i="1" s="1"/>
  <c r="AL4994" i="1"/>
  <c r="AL4200" i="1"/>
  <c r="AL4199" i="1" s="1"/>
  <c r="AN3990" i="1"/>
  <c r="AL3880" i="1"/>
  <c r="AN3609" i="1"/>
  <c r="AN3604" i="1"/>
  <c r="AN3499" i="1"/>
  <c r="AN2643" i="1"/>
  <c r="AL2284" i="1"/>
  <c r="AL2276" i="1"/>
  <c r="AL2268" i="1"/>
  <c r="AL2267" i="1" s="1"/>
  <c r="AL2254" i="1"/>
  <c r="AL2253" i="1" s="1"/>
  <c r="AL2252" i="1" s="1"/>
  <c r="AL2251" i="1" s="1"/>
  <c r="AL2243" i="1" s="1"/>
  <c r="AL1994" i="1"/>
  <c r="AL1909" i="1"/>
  <c r="AL1840" i="1"/>
  <c r="AN1579" i="1"/>
  <c r="AL1460" i="1"/>
  <c r="AL1250" i="1"/>
  <c r="AL1184" i="1"/>
  <c r="AL1126" i="1"/>
  <c r="AL1125" i="1" s="1"/>
  <c r="AN830" i="1"/>
  <c r="AN829" i="1" s="1"/>
  <c r="AN764" i="1"/>
  <c r="AN763" i="1" s="1"/>
  <c r="AN714" i="1"/>
  <c r="AN5108" i="1"/>
  <c r="AN4942" i="1"/>
  <c r="AL4926" i="1"/>
  <c r="AL4832" i="1"/>
  <c r="AL4754" i="1"/>
  <c r="AL4698" i="1"/>
  <c r="AN4628" i="1"/>
  <c r="AN4594" i="1"/>
  <c r="AL4521" i="1"/>
  <c r="AN4485" i="1"/>
  <c r="AN4200" i="1"/>
  <c r="AN4199" i="1" s="1"/>
  <c r="AL4136" i="1"/>
  <c r="AL3982" i="1"/>
  <c r="AN3873" i="1"/>
  <c r="AL3609" i="1"/>
  <c r="AN3001" i="1"/>
  <c r="AN2991" i="1" s="1"/>
  <c r="AL2860" i="1"/>
  <c r="AN2715" i="1"/>
  <c r="AL2643" i="1"/>
  <c r="AN2397" i="1"/>
  <c r="AN2284" i="1"/>
  <c r="AN2254" i="1"/>
  <c r="AN2253" i="1" s="1"/>
  <c r="AN2252" i="1" s="1"/>
  <c r="AN2251" i="1" s="1"/>
  <c r="AN2243" i="1" s="1"/>
  <c r="AN2101" i="1"/>
  <c r="AN2039" i="1"/>
  <c r="AL2019" i="1"/>
  <c r="AN1994" i="1"/>
  <c r="AN1932" i="1"/>
  <c r="AN1927" i="1"/>
  <c r="AN1776" i="1"/>
  <c r="AL1711" i="1"/>
  <c r="AN1651" i="1"/>
  <c r="AL830" i="1"/>
  <c r="AL829" i="1" s="1"/>
  <c r="AL822" i="1"/>
  <c r="AO772" i="1"/>
  <c r="AL764" i="1"/>
  <c r="AL763" i="1" s="1"/>
  <c r="AL729" i="1"/>
  <c r="AL728" i="1" s="1"/>
  <c r="AL727" i="1" s="1"/>
  <c r="AL726" i="1" s="1"/>
  <c r="AL725" i="1" s="1"/>
  <c r="AL724" i="1" s="1"/>
  <c r="AN701" i="1"/>
  <c r="AN201" i="1"/>
  <c r="AN168" i="1"/>
  <c r="AN150" i="1"/>
  <c r="AL97" i="1"/>
  <c r="AL83" i="1"/>
  <c r="AN32" i="1"/>
  <c r="AL7625" i="1"/>
  <c r="AL7624" i="1" s="1"/>
  <c r="AL7231" i="1"/>
  <c r="AL7221" i="1" s="1"/>
  <c r="AL7220" i="1" s="1"/>
  <c r="AN7173" i="1"/>
  <c r="AL7121" i="1"/>
  <c r="AL7309" i="1"/>
  <c r="AL7298" i="1"/>
  <c r="AL7268" i="1"/>
  <c r="AL7267" i="1" s="1"/>
  <c r="AN6977" i="1"/>
  <c r="AL6763" i="1"/>
  <c r="AL6598" i="1"/>
  <c r="AL6597" i="1" s="1"/>
  <c r="AN6520" i="1"/>
  <c r="AN7645" i="1"/>
  <c r="AN7644" i="1" s="1"/>
  <c r="AN7488" i="1"/>
  <c r="AN7373" i="1"/>
  <c r="AN7327" i="1"/>
  <c r="AL7291" i="1"/>
  <c r="AL6905" i="1"/>
  <c r="AL6904" i="1" s="1"/>
  <c r="AL6733" i="1"/>
  <c r="AN6552" i="1"/>
  <c r="AL6260" i="1"/>
  <c r="AL6069" i="1"/>
  <c r="AL5946" i="1"/>
  <c r="AN5818" i="1"/>
  <c r="AL5400" i="1"/>
  <c r="AN4649" i="1"/>
  <c r="AL4456" i="1"/>
  <c r="AN4425" i="1"/>
  <c r="AN4424" i="1" s="1"/>
  <c r="AN3300" i="1"/>
  <c r="AN3299" i="1" s="1"/>
  <c r="AN3298" i="1" s="1"/>
  <c r="AN3297" i="1" s="1"/>
  <c r="AN3296" i="1" s="1"/>
  <c r="AN3295" i="1" s="1"/>
  <c r="AN3294" i="1" s="1"/>
  <c r="AL2845" i="1"/>
  <c r="AN2685" i="1"/>
  <c r="AL2119" i="1"/>
  <c r="AL1509" i="1"/>
  <c r="AL7542" i="1"/>
  <c r="AN7534" i="1"/>
  <c r="AL7522" i="1"/>
  <c r="AL7505" i="1"/>
  <c r="AN7451" i="1"/>
  <c r="AN7450" i="1" s="1"/>
  <c r="AN7424" i="1"/>
  <c r="AN7151" i="1"/>
  <c r="AN7150" i="1" s="1"/>
  <c r="AL7112" i="1"/>
  <c r="AL6810" i="1"/>
  <c r="AL6809" i="1" s="1"/>
  <c r="AL6709" i="1"/>
  <c r="AN6668" i="1"/>
  <c r="AN6598" i="1"/>
  <c r="AN6597" i="1" s="1"/>
  <c r="AL6578" i="1"/>
  <c r="AL6565" i="1"/>
  <c r="AN6468" i="1"/>
  <c r="AN6344" i="1"/>
  <c r="AL6184" i="1"/>
  <c r="AN6040" i="1"/>
  <c r="AN6039" i="1" s="1"/>
  <c r="AL6025" i="1"/>
  <c r="AL6020" i="1" s="1"/>
  <c r="AL6019" i="1" s="1"/>
  <c r="AL6018" i="1" s="1"/>
  <c r="AL6008" i="1"/>
  <c r="AL5818" i="1"/>
  <c r="AL5803" i="1"/>
  <c r="AN5039" i="1"/>
  <c r="AN5038" i="1" s="1"/>
  <c r="AL4841" i="1"/>
  <c r="AN2700" i="1"/>
  <c r="AL2444" i="1"/>
  <c r="AN2424" i="1"/>
  <c r="AN2423" i="1" s="1"/>
  <c r="AL2171" i="1"/>
  <c r="AL1940" i="1"/>
  <c r="AL1718" i="1"/>
  <c r="AL1433" i="1"/>
  <c r="AN6409" i="1"/>
  <c r="AN6408" i="1" s="1"/>
  <c r="AN6391" i="1"/>
  <c r="AN6301" i="1"/>
  <c r="AN6147" i="1"/>
  <c r="AN6141" i="1" s="1"/>
  <c r="AL6095" i="1"/>
  <c r="AL6040" i="1"/>
  <c r="AL6039" i="1" s="1"/>
  <c r="AN5910" i="1"/>
  <c r="AL5888" i="1"/>
  <c r="AN5888" i="1"/>
  <c r="AL5873" i="1"/>
  <c r="AL5838" i="1"/>
  <c r="AL5755" i="1"/>
  <c r="AL5754" i="1" s="1"/>
  <c r="AN5738" i="1"/>
  <c r="AL5721" i="1"/>
  <c r="AN5269" i="1"/>
  <c r="AL5206" i="1"/>
  <c r="AL4173" i="1"/>
  <c r="AL4172" i="1" s="1"/>
  <c r="AL4171" i="1" s="1"/>
  <c r="AL4170" i="1" s="1"/>
  <c r="AL4169" i="1" s="1"/>
  <c r="AL4168" i="1" s="1"/>
  <c r="AL4167" i="1" s="1"/>
  <c r="AN3566" i="1"/>
  <c r="AN3155" i="1"/>
  <c r="AL2805" i="1"/>
  <c r="AL2804" i="1" s="1"/>
  <c r="AN1411" i="1"/>
  <c r="AL1112" i="1"/>
  <c r="AL1111" i="1" s="1"/>
  <c r="AL579" i="1"/>
  <c r="AL578" i="1"/>
  <c r="AL577" i="1" s="1"/>
  <c r="AL576" i="1" s="1"/>
  <c r="AL7645" i="1"/>
  <c r="AL7644" i="1" s="1"/>
  <c r="AL7488" i="1"/>
  <c r="AL7401" i="1"/>
  <c r="AL7349" i="1"/>
  <c r="AN6934" i="1"/>
  <c r="AN6905" i="1"/>
  <c r="AN6904" i="1" s="1"/>
  <c r="AN6888" i="1"/>
  <c r="AN6880" i="1"/>
  <c r="AN6851" i="1"/>
  <c r="AN6793" i="1"/>
  <c r="AN6627" i="1"/>
  <c r="AL6627" i="1"/>
  <c r="AL6552" i="1"/>
  <c r="AN6204" i="1"/>
  <c r="AN6203" i="1" s="1"/>
  <c r="AN5769" i="1"/>
  <c r="AN5768" i="1" s="1"/>
  <c r="AN5630" i="1"/>
  <c r="AL5070" i="1"/>
  <c r="AL4714" i="1"/>
  <c r="AN4249" i="1"/>
  <c r="AN4248" i="1" s="1"/>
  <c r="AN4247" i="1" s="1"/>
  <c r="AN4246" i="1" s="1"/>
  <c r="AN4245" i="1" s="1"/>
  <c r="AN4244" i="1" s="1"/>
  <c r="AN4243" i="1" s="1"/>
  <c r="AN3944" i="1"/>
  <c r="AL3911" i="1"/>
  <c r="AL2831" i="1"/>
  <c r="AN2626" i="1"/>
  <c r="AL2230" i="1"/>
  <c r="AL2229" i="1" s="1"/>
  <c r="AL2228" i="1" s="1"/>
  <c r="AL2227" i="1" s="1"/>
  <c r="AL2226" i="1" s="1"/>
  <c r="AL2225" i="1" s="1"/>
  <c r="AN1851" i="1"/>
  <c r="AN1496" i="1"/>
  <c r="AN1467" i="1"/>
  <c r="AN5673" i="1"/>
  <c r="AN5672" i="1" s="1"/>
  <c r="AL5582" i="1"/>
  <c r="AN5563" i="1"/>
  <c r="AL5524" i="1"/>
  <c r="AL5471" i="1"/>
  <c r="AL5470" i="1" s="1"/>
  <c r="AL5415" i="1"/>
  <c r="AN5355" i="1"/>
  <c r="AN5304" i="1"/>
  <c r="AL5288" i="1"/>
  <c r="AN5288" i="1"/>
  <c r="AL5269" i="1"/>
  <c r="AL4896" i="1"/>
  <c r="AL4879" i="1"/>
  <c r="AL4775" i="1"/>
  <c r="AL4774" i="1" s="1"/>
  <c r="AL4773" i="1" s="1"/>
  <c r="AL4772" i="1" s="1"/>
  <c r="AL4771" i="1" s="1"/>
  <c r="AL4770" i="1" s="1"/>
  <c r="AL4769" i="1" s="1"/>
  <c r="AL4768" i="1" s="1"/>
  <c r="AL4731" i="1"/>
  <c r="AL4633" i="1"/>
  <c r="AN4560" i="1"/>
  <c r="AL4503" i="1"/>
  <c r="AL4502" i="1" s="1"/>
  <c r="AL4470" i="1"/>
  <c r="AL4445" i="1"/>
  <c r="AL4365" i="1"/>
  <c r="AN4237" i="1"/>
  <c r="AN4076" i="1"/>
  <c r="AL4047" i="1"/>
  <c r="AL3990" i="1"/>
  <c r="AL3939" i="1"/>
  <c r="AN3825" i="1"/>
  <c r="AN3824" i="1" s="1"/>
  <c r="AN3811" i="1"/>
  <c r="AN3717" i="1"/>
  <c r="AL3660" i="1"/>
  <c r="AN2933" i="1"/>
  <c r="AL2789" i="1"/>
  <c r="AL2784" i="1"/>
  <c r="AN2665" i="1"/>
  <c r="AN2664" i="1" s="1"/>
  <c r="AL2402" i="1"/>
  <c r="AL2219" i="1"/>
  <c r="AL2218" i="1" s="1"/>
  <c r="AL2217" i="1" s="1"/>
  <c r="AL2216" i="1" s="1"/>
  <c r="AL2215" i="1" s="1"/>
  <c r="AL2214" i="1" s="1"/>
  <c r="AN2160" i="1"/>
  <c r="AL2138" i="1"/>
  <c r="AL2108" i="1"/>
  <c r="AN2031" i="1"/>
  <c r="AN1989" i="1"/>
  <c r="AL1961" i="1"/>
  <c r="AL1927" i="1"/>
  <c r="AL1813" i="1"/>
  <c r="AN1748" i="1"/>
  <c r="AN1705" i="1"/>
  <c r="AL1686" i="1"/>
  <c r="AL1635" i="1"/>
  <c r="AN1337" i="1"/>
  <c r="AN1322" i="1"/>
  <c r="AN1222" i="1"/>
  <c r="AL1197" i="1"/>
  <c r="AL1196" i="1" s="1"/>
  <c r="AL985" i="1"/>
  <c r="AN647" i="1"/>
  <c r="AN102" i="1"/>
  <c r="AN7565" i="1"/>
  <c r="AN7517" i="1"/>
  <c r="AN7505" i="1"/>
  <c r="AN7437" i="1"/>
  <c r="AL7424" i="1"/>
  <c r="AN7401" i="1"/>
  <c r="AL7327" i="1"/>
  <c r="AN7304" i="1"/>
  <c r="AN7277" i="1"/>
  <c r="AL7184" i="1"/>
  <c r="AL7173" i="1"/>
  <c r="AN7112" i="1"/>
  <c r="AN7089" i="1"/>
  <c r="AN7029" i="1"/>
  <c r="AN6972" i="1"/>
  <c r="AL6888" i="1"/>
  <c r="AL6875" i="1"/>
  <c r="AL6851" i="1"/>
  <c r="AN6763" i="1"/>
  <c r="AN6733" i="1"/>
  <c r="AN6709" i="1"/>
  <c r="AL6668" i="1"/>
  <c r="AN6565" i="1"/>
  <c r="AL6536" i="1"/>
  <c r="AL6535" i="1" s="1"/>
  <c r="AL6520" i="1"/>
  <c r="AL6409" i="1"/>
  <c r="AL6408" i="1" s="1"/>
  <c r="AN6385" i="1"/>
  <c r="AN6355" i="1"/>
  <c r="AN6296" i="1"/>
  <c r="AN6260" i="1"/>
  <c r="AL6204" i="1"/>
  <c r="AL6203" i="1" s="1"/>
  <c r="AN6118" i="1"/>
  <c r="AN6117" i="1" s="1"/>
  <c r="AN6095" i="1"/>
  <c r="AN6002" i="1"/>
  <c r="AN5965" i="1"/>
  <c r="AL5910" i="1"/>
  <c r="AN5873" i="1"/>
  <c r="AN5830" i="1"/>
  <c r="AN5803" i="1"/>
  <c r="AN5755" i="1"/>
  <c r="AN5754" i="1" s="1"/>
  <c r="AL5744" i="1"/>
  <c r="AN5730" i="1"/>
  <c r="AN5657" i="1"/>
  <c r="AN5644" i="1"/>
  <c r="AN5582" i="1"/>
  <c r="AN5524" i="1"/>
  <c r="AN5427" i="1"/>
  <c r="AN5422" i="1"/>
  <c r="AN5400" i="1"/>
  <c r="AN5241" i="1"/>
  <c r="AL5119" i="1"/>
  <c r="AL5118" i="1" s="1"/>
  <c r="AN5097" i="1"/>
  <c r="AL5085" i="1"/>
  <c r="AL4942" i="1"/>
  <c r="AN4926" i="1"/>
  <c r="AN4698" i="1"/>
  <c r="AL4674" i="1"/>
  <c r="AN4546" i="1"/>
  <c r="AN4503" i="1"/>
  <c r="AN4502" i="1" s="1"/>
  <c r="AN4456" i="1"/>
  <c r="AN4339" i="1"/>
  <c r="AN4338" i="1" s="1"/>
  <c r="AN4328" i="1"/>
  <c r="AL4271" i="1"/>
  <c r="AL4270" i="1" s="1"/>
  <c r="AL4149" i="1"/>
  <c r="AL4092" i="1"/>
  <c r="AL4091" i="1" s="1"/>
  <c r="AN4021" i="1"/>
  <c r="AN4020" i="1" s="1"/>
  <c r="AL3999" i="1"/>
  <c r="AN3911" i="1"/>
  <c r="AN3894" i="1"/>
  <c r="AL3885" i="1"/>
  <c r="AL3873" i="1"/>
  <c r="AN3767" i="1"/>
  <c r="AN3766" i="1" s="1"/>
  <c r="AL3643" i="1"/>
  <c r="AL3642" i="1" s="1"/>
  <c r="AN3594" i="1"/>
  <c r="AN3530" i="1"/>
  <c r="AL3494" i="1"/>
  <c r="AL3478" i="1"/>
  <c r="AL3403" i="1"/>
  <c r="AL3343" i="1"/>
  <c r="AL3342" i="1" s="1"/>
  <c r="AL3288" i="1"/>
  <c r="AN3246" i="1"/>
  <c r="AN3217" i="1"/>
  <c r="AN3216" i="1" s="1"/>
  <c r="AL3191" i="1"/>
  <c r="AN3067" i="1"/>
  <c r="AN3066" i="1" s="1"/>
  <c r="AN3055" i="1" s="1"/>
  <c r="AN3054" i="1" s="1"/>
  <c r="AN3044" i="1"/>
  <c r="AL3001" i="1"/>
  <c r="AL2991" i="1" s="1"/>
  <c r="AN2470" i="1"/>
  <c r="AN2460" i="1"/>
  <c r="AN2276" i="1"/>
  <c r="AN2084" i="1"/>
  <c r="AL1776" i="1"/>
  <c r="AN1718" i="1"/>
  <c r="AN1585" i="1"/>
  <c r="AN1433" i="1"/>
  <c r="AL1240" i="1"/>
  <c r="AL924" i="1"/>
  <c r="AL923" i="1" s="1"/>
  <c r="AN909" i="1"/>
  <c r="AN904" i="1" s="1"/>
  <c r="AL899" i="1"/>
  <c r="AL871" i="1"/>
  <c r="AN729" i="1"/>
  <c r="AN728" i="1" s="1"/>
  <c r="AN727" i="1" s="1"/>
  <c r="AN726" i="1" s="1"/>
  <c r="AN725" i="1" s="1"/>
  <c r="AN724" i="1" s="1"/>
  <c r="AN594" i="1"/>
  <c r="AN593" i="1" s="1"/>
  <c r="AL438" i="1"/>
  <c r="AL102" i="1"/>
  <c r="AN4047" i="1"/>
  <c r="AN3975" i="1"/>
  <c r="AN3577" i="1"/>
  <c r="AL3272" i="1"/>
  <c r="AN3137" i="1"/>
  <c r="AL3137" i="1"/>
  <c r="AN3011" i="1"/>
  <c r="AL2902" i="1"/>
  <c r="AN2831" i="1"/>
  <c r="AN2731" i="1"/>
  <c r="AN2730" i="1" s="1"/>
  <c r="AL2685" i="1"/>
  <c r="AL1851" i="1"/>
  <c r="AN1789" i="1"/>
  <c r="AN1677" i="1"/>
  <c r="AN1042" i="1"/>
  <c r="AN948" i="1"/>
  <c r="AL510" i="1"/>
  <c r="AL401" i="1"/>
  <c r="AL400" i="1" s="1"/>
  <c r="AN234" i="1"/>
  <c r="AL113" i="1"/>
  <c r="AL5304" i="1"/>
  <c r="AN5256" i="1"/>
  <c r="AL5241" i="1"/>
  <c r="AL5108" i="1"/>
  <c r="AN5022" i="1"/>
  <c r="AL5009" i="1"/>
  <c r="AL4983" i="1"/>
  <c r="AN4958" i="1"/>
  <c r="AN4957" i="1" s="1"/>
  <c r="AL4934" i="1"/>
  <c r="AN4896" i="1"/>
  <c r="AL4761" i="1"/>
  <c r="AN4726" i="1"/>
  <c r="AN4714" i="1"/>
  <c r="AN4633" i="1"/>
  <c r="AL4560" i="1"/>
  <c r="AL4532" i="1"/>
  <c r="AN4470" i="1"/>
  <c r="AL4425" i="1"/>
  <c r="AL4424" i="1" s="1"/>
  <c r="AL4409" i="1"/>
  <c r="AL4339" i="1"/>
  <c r="AL4338" i="1" s="1"/>
  <c r="AL4328" i="1"/>
  <c r="AL4311" i="1"/>
  <c r="AN4271" i="1"/>
  <c r="AN4270" i="1" s="1"/>
  <c r="AN4173" i="1"/>
  <c r="AN4172" i="1" s="1"/>
  <c r="AN4171" i="1" s="1"/>
  <c r="AN4170" i="1" s="1"/>
  <c r="AN4169" i="1" s="1"/>
  <c r="AN4168" i="1" s="1"/>
  <c r="AN4167" i="1" s="1"/>
  <c r="AN4149" i="1"/>
  <c r="AN4092" i="1"/>
  <c r="AN4091" i="1" s="1"/>
  <c r="AN3999" i="1"/>
  <c r="AN3982" i="1"/>
  <c r="AL3975" i="1"/>
  <c r="AN3885" i="1"/>
  <c r="AN3880" i="1"/>
  <c r="AL3825" i="1"/>
  <c r="AL3824" i="1" s="1"/>
  <c r="AL3756" i="1"/>
  <c r="AL3743" i="1"/>
  <c r="AL3717" i="1"/>
  <c r="AN3691" i="1"/>
  <c r="AN3690" i="1" s="1"/>
  <c r="AN3643" i="1"/>
  <c r="AN3642" i="1" s="1"/>
  <c r="AN3631" i="1"/>
  <c r="AN3627" i="1" s="1"/>
  <c r="AN3616" i="1" s="1"/>
  <c r="AN3615" i="1" s="1"/>
  <c r="AL3604" i="1"/>
  <c r="AL3577" i="1"/>
  <c r="AL3530" i="1"/>
  <c r="AN3494" i="1"/>
  <c r="AN3409" i="1"/>
  <c r="AN3403" i="1"/>
  <c r="AN3343" i="1"/>
  <c r="AN3342" i="1" s="1"/>
  <c r="AN3288" i="1"/>
  <c r="AL3217" i="1"/>
  <c r="AL3216" i="1" s="1"/>
  <c r="AN3185" i="1"/>
  <c r="AN3172" i="1"/>
  <c r="AL2955" i="1"/>
  <c r="AL2954" i="1" s="1"/>
  <c r="AL2933" i="1"/>
  <c r="AN2876" i="1"/>
  <c r="AN2875" i="1" s="1"/>
  <c r="AN2789" i="1"/>
  <c r="AN2544" i="1"/>
  <c r="AN2520" i="1"/>
  <c r="AL2486" i="1"/>
  <c r="AL2460" i="1"/>
  <c r="AL2424" i="1"/>
  <c r="AL2423" i="1" s="1"/>
  <c r="AN2402" i="1"/>
  <c r="AL2397" i="1"/>
  <c r="AN2179" i="1"/>
  <c r="AL2039" i="1"/>
  <c r="AL1887" i="1"/>
  <c r="AL1834" i="1"/>
  <c r="AN1560" i="1"/>
  <c r="AN1538" i="1"/>
  <c r="AL1525" i="1"/>
  <c r="AN1197" i="1"/>
  <c r="AN1196" i="1" s="1"/>
  <c r="AN1098" i="1"/>
  <c r="AN963" i="1"/>
  <c r="AN924" i="1"/>
  <c r="AN923" i="1" s="1"/>
  <c r="AN709" i="1"/>
  <c r="AN546" i="1"/>
  <c r="AN541" i="1"/>
  <c r="AN527" i="1"/>
  <c r="AN510" i="1"/>
  <c r="AN401" i="1"/>
  <c r="AN400" i="1" s="1"/>
  <c r="AN388" i="1"/>
  <c r="AN365" i="1"/>
  <c r="AL266" i="1"/>
  <c r="AL258" i="1" s="1"/>
  <c r="AL234" i="1"/>
  <c r="AN83" i="1"/>
  <c r="AN2024" i="1"/>
  <c r="AN2019" i="1"/>
  <c r="AN2006" i="1"/>
  <c r="AN1961" i="1"/>
  <c r="AN1887" i="1"/>
  <c r="AN1840" i="1"/>
  <c r="AL1705" i="1"/>
  <c r="AN1635" i="1"/>
  <c r="AL1538" i="1"/>
  <c r="AN1525" i="1"/>
  <c r="AN1454" i="1"/>
  <c r="AN1398" i="1"/>
  <c r="AL1328" i="1"/>
  <c r="AN1303" i="1"/>
  <c r="AN1281" i="1"/>
  <c r="AN1250" i="1"/>
  <c r="AL1235" i="1"/>
  <c r="AL1212" i="1"/>
  <c r="AL1098" i="1"/>
  <c r="AN1036" i="1"/>
  <c r="AN1035" i="1" s="1"/>
  <c r="AL970" i="1"/>
  <c r="AL948" i="1"/>
  <c r="AL909" i="1"/>
  <c r="AL904" i="1" s="1"/>
  <c r="AN899" i="1"/>
  <c r="AN871" i="1"/>
  <c r="AL647" i="1"/>
  <c r="AL541" i="1"/>
  <c r="AL527" i="1"/>
  <c r="AL383" i="1"/>
  <c r="AL372" i="1"/>
  <c r="AN340" i="1"/>
  <c r="AN339" i="1" s="1"/>
  <c r="AL324" i="1"/>
  <c r="AN298" i="1"/>
  <c r="AN297" i="1" s="1"/>
  <c r="AN266" i="1"/>
  <c r="AN258" i="1" s="1"/>
  <c r="AL249" i="1"/>
  <c r="AL168" i="1"/>
  <c r="AL150" i="1"/>
  <c r="AN113" i="1"/>
  <c r="AN65" i="1"/>
  <c r="AL6949" i="1"/>
  <c r="AN6836" i="1"/>
  <c r="AL6690" i="1"/>
  <c r="AN6435" i="1"/>
  <c r="AL6317" i="1"/>
  <c r="AL6316" i="1" s="1"/>
  <c r="AN5858" i="1"/>
  <c r="AN5599" i="1"/>
  <c r="AN5598" i="1" s="1"/>
  <c r="AN5471" i="1"/>
  <c r="AN5470" i="1" s="1"/>
  <c r="AL7598" i="1"/>
  <c r="AN7245" i="1"/>
  <c r="AN7244" i="1" s="1"/>
  <c r="AN7231" i="1"/>
  <c r="AN7221" i="1" s="1"/>
  <c r="AN7220" i="1" s="1"/>
  <c r="AN6965" i="1"/>
  <c r="AN6810" i="1"/>
  <c r="AN6809" i="1" s="1"/>
  <c r="AL5644" i="1"/>
  <c r="AN7358" i="1"/>
  <c r="AN6868" i="1"/>
  <c r="AN6658" i="1"/>
  <c r="AL5547" i="1"/>
  <c r="AL5546" i="1" s="1"/>
  <c r="AL7552" i="1"/>
  <c r="AL7517" i="1"/>
  <c r="AL7477" i="1"/>
  <c r="AL7451" i="1"/>
  <c r="AL7450" i="1" s="1"/>
  <c r="AN7197" i="1"/>
  <c r="AL7105" i="1"/>
  <c r="AL6154" i="1"/>
  <c r="AL5929" i="1"/>
  <c r="AL5924" i="1" s="1"/>
  <c r="AL5923" i="1" s="1"/>
  <c r="AL4912" i="1"/>
  <c r="AN4611" i="1"/>
  <c r="AL594" i="1"/>
  <c r="AL593" i="1" s="1"/>
  <c r="AN532" i="1"/>
  <c r="AN487" i="1"/>
  <c r="AN486" i="1" s="1"/>
  <c r="AL7358" i="1"/>
  <c r="AN6168" i="1"/>
  <c r="AL6083" i="1"/>
  <c r="AN5895" i="1"/>
  <c r="AL5858" i="1"/>
  <c r="AL5501" i="1"/>
  <c r="AN5490" i="1"/>
  <c r="AL5277" i="1"/>
  <c r="AL5234" i="1"/>
  <c r="AN5180" i="1"/>
  <c r="AN5179" i="1" s="1"/>
  <c r="AL5059" i="1"/>
  <c r="AL4872" i="1"/>
  <c r="AN4810" i="1"/>
  <c r="AL4611" i="1"/>
  <c r="AL4546" i="1"/>
  <c r="AN4321" i="1"/>
  <c r="AL772" i="1"/>
  <c r="AL771" i="1" s="1"/>
  <c r="AN3272" i="1"/>
  <c r="AL3257" i="1"/>
  <c r="AL3172" i="1"/>
  <c r="AL2757" i="1"/>
  <c r="AN2444" i="1"/>
  <c r="AL1974" i="1"/>
  <c r="AN1909" i="1"/>
  <c r="AL4394" i="1"/>
  <c r="AN4311" i="1"/>
  <c r="AN4218" i="1"/>
  <c r="AN3670" i="1"/>
  <c r="AL7245" i="1"/>
  <c r="AL7244" i="1" s="1"/>
  <c r="AL6880" i="1"/>
  <c r="AL6836" i="1"/>
  <c r="AL6475" i="1"/>
  <c r="AN7625" i="1"/>
  <c r="AN7624" i="1" s="1"/>
  <c r="AN7588" i="1"/>
  <c r="AN7542" i="1"/>
  <c r="AL7089" i="1"/>
  <c r="AN7057" i="1"/>
  <c r="AL6934" i="1"/>
  <c r="AN6748" i="1"/>
  <c r="AN6642" i="1"/>
  <c r="AN6486" i="1"/>
  <c r="AN6450" i="1"/>
  <c r="AL6355" i="1"/>
  <c r="AN6230" i="1"/>
  <c r="AL5976" i="1"/>
  <c r="AL5895" i="1"/>
  <c r="AL5692" i="1"/>
  <c r="AL5673" i="1"/>
  <c r="AL5672" i="1" s="1"/>
  <c r="AN5514" i="1"/>
  <c r="AL5389" i="1"/>
  <c r="AN5369" i="1"/>
  <c r="AN5368" i="1" s="1"/>
  <c r="AN5342" i="1"/>
  <c r="AN5217" i="1"/>
  <c r="AL4958" i="1"/>
  <c r="AL4957" i="1" s="1"/>
  <c r="AN4879" i="1"/>
  <c r="AN4856" i="1"/>
  <c r="AL4683" i="1"/>
  <c r="AN4621" i="1"/>
  <c r="AN4521" i="1"/>
  <c r="AN4445" i="1"/>
  <c r="AN3660" i="1"/>
  <c r="AN3543" i="1"/>
  <c r="AN3542" i="1" s="1"/>
  <c r="AL3485" i="1"/>
  <c r="AN7598" i="1"/>
  <c r="AN7552" i="1"/>
  <c r="AL7388" i="1"/>
  <c r="AL7151" i="1"/>
  <c r="AL7150" i="1" s="1"/>
  <c r="AN7105" i="1"/>
  <c r="AL7057" i="1"/>
  <c r="AN6949" i="1"/>
  <c r="AL6786" i="1"/>
  <c r="AL6748" i="1"/>
  <c r="AN6690" i="1"/>
  <c r="AL6642" i="1"/>
  <c r="AN6536" i="1"/>
  <c r="AN6535" i="1" s="1"/>
  <c r="AN6372" i="1"/>
  <c r="AL6118" i="1"/>
  <c r="AL6117" i="1" s="1"/>
  <c r="AN5990" i="1"/>
  <c r="AN5976" i="1"/>
  <c r="AL5599" i="1"/>
  <c r="AL5598" i="1" s="1"/>
  <c r="AN5389" i="1"/>
  <c r="AL5309" i="1"/>
  <c r="AN5070" i="1"/>
  <c r="AN4983" i="1"/>
  <c r="AL4604" i="1"/>
  <c r="AN4532" i="1"/>
  <c r="AN4394" i="1"/>
  <c r="AN4365" i="1"/>
  <c r="AL4265" i="1"/>
  <c r="AN3728" i="1"/>
  <c r="AN3485" i="1"/>
  <c r="AL3375" i="1"/>
  <c r="AL2347" i="1"/>
  <c r="AL2346" i="1" s="1"/>
  <c r="AL2348" i="1"/>
  <c r="AL7373" i="1"/>
  <c r="AL7277" i="1"/>
  <c r="AL6965" i="1"/>
  <c r="AL6658" i="1"/>
  <c r="AL6525" i="1"/>
  <c r="AL6450" i="1"/>
  <c r="AL6372" i="1"/>
  <c r="AN6317" i="1"/>
  <c r="AN6316" i="1" s="1"/>
  <c r="AL6230" i="1"/>
  <c r="AL6101" i="1"/>
  <c r="AL5792" i="1"/>
  <c r="AN5721" i="1"/>
  <c r="AN5707" i="1"/>
  <c r="AN5692" i="1"/>
  <c r="AN5619" i="1"/>
  <c r="AL5490" i="1"/>
  <c r="AL5180" i="1"/>
  <c r="AL5179" i="1" s="1"/>
  <c r="AN5119" i="1"/>
  <c r="AN5118" i="1" s="1"/>
  <c r="AN4994" i="1"/>
  <c r="AL4810" i="1"/>
  <c r="AN4754" i="1"/>
  <c r="AL4726" i="1"/>
  <c r="AL4621" i="1"/>
  <c r="AN4380" i="1"/>
  <c r="AL4249" i="1"/>
  <c r="AL4248" i="1" s="1"/>
  <c r="AL4247" i="1" s="1"/>
  <c r="AL4246" i="1" s="1"/>
  <c r="AL4245" i="1" s="1"/>
  <c r="AL4244" i="1" s="1"/>
  <c r="AL4243" i="1" s="1"/>
  <c r="AN4154" i="1"/>
  <c r="AN4120" i="1"/>
  <c r="AN3855" i="1"/>
  <c r="AL3844" i="1"/>
  <c r="AL3798" i="1"/>
  <c r="AL3787" i="1"/>
  <c r="AN3779" i="1"/>
  <c r="AN3522" i="1"/>
  <c r="AN3391" i="1"/>
  <c r="AN3375" i="1"/>
  <c r="AL3300" i="1"/>
  <c r="AL3299" i="1" s="1"/>
  <c r="AL3298" i="1" s="1"/>
  <c r="AL3297" i="1" s="1"/>
  <c r="AL3296" i="1" s="1"/>
  <c r="AL3295" i="1" s="1"/>
  <c r="AL3294" i="1" s="1"/>
  <c r="AL3246" i="1"/>
  <c r="AL3011" i="1"/>
  <c r="AN2772" i="1"/>
  <c r="AL2731" i="1"/>
  <c r="AL2730" i="1" s="1"/>
  <c r="AL2477" i="1"/>
  <c r="AN2348" i="1"/>
  <c r="AN2347" i="1"/>
  <c r="AN2346" i="1" s="1"/>
  <c r="AL2191" i="1"/>
  <c r="AN2054" i="1"/>
  <c r="AN2053" i="1" s="1"/>
  <c r="AN2052" i="1" s="1"/>
  <c r="AN2051" i="1" s="1"/>
  <c r="AN2050" i="1" s="1"/>
  <c r="AN2049" i="1" s="1"/>
  <c r="AL6718" i="1"/>
  <c r="AL6468" i="1"/>
  <c r="AL6385" i="1"/>
  <c r="AN6154" i="1"/>
  <c r="AN6083" i="1"/>
  <c r="AN6069" i="1"/>
  <c r="AN6025" i="1"/>
  <c r="AN6020" i="1" s="1"/>
  <c r="AN6019" i="1" s="1"/>
  <c r="AN6018" i="1" s="1"/>
  <c r="AL5965" i="1"/>
  <c r="AN5946" i="1"/>
  <c r="AN5929" i="1"/>
  <c r="AN5924" i="1" s="1"/>
  <c r="AN5923" i="1" s="1"/>
  <c r="AL5851" i="1"/>
  <c r="AL5619" i="1"/>
  <c r="AL5563" i="1"/>
  <c r="AN5547" i="1"/>
  <c r="AN5546" i="1" s="1"/>
  <c r="AN5501" i="1"/>
  <c r="AL5323" i="1"/>
  <c r="AN5309" i="1"/>
  <c r="AN5234" i="1"/>
  <c r="AL5167" i="1"/>
  <c r="AN5059" i="1"/>
  <c r="AN4872" i="1"/>
  <c r="AL4380" i="1"/>
  <c r="AL4304" i="1"/>
  <c r="AL4218" i="1"/>
  <c r="AN3959" i="1"/>
  <c r="AL3728" i="1"/>
  <c r="AL3522" i="1"/>
  <c r="AN3478" i="1"/>
  <c r="AL2600" i="1"/>
  <c r="AN2358" i="1"/>
  <c r="AN2357" i="1" s="1"/>
  <c r="AN1761" i="1"/>
  <c r="AL1748" i="1"/>
  <c r="AN1071" i="1"/>
  <c r="AL4063" i="1"/>
  <c r="AL4021" i="1"/>
  <c r="AL4020" i="1" s="1"/>
  <c r="AL3959" i="1"/>
  <c r="AL3944" i="1"/>
  <c r="AN3932" i="1"/>
  <c r="AL3855" i="1"/>
  <c r="AN3743" i="1"/>
  <c r="AN3429" i="1"/>
  <c r="AN3428" i="1" s="1"/>
  <c r="AL3185" i="1"/>
  <c r="AN3101" i="1"/>
  <c r="AN3100" i="1" s="1"/>
  <c r="AN3028" i="1"/>
  <c r="AL2921" i="1"/>
  <c r="AN2902" i="1"/>
  <c r="AL2520" i="1"/>
  <c r="AN2380" i="1"/>
  <c r="AN1382" i="1"/>
  <c r="AN1112" i="1"/>
  <c r="AN1111" i="1" s="1"/>
  <c r="AN578" i="1"/>
  <c r="AN577" i="1" s="1"/>
  <c r="AN576" i="1" s="1"/>
  <c r="AN579" i="1"/>
  <c r="AN568" i="1"/>
  <c r="AN567" i="1"/>
  <c r="AN566" i="1" s="1"/>
  <c r="AN565" i="1" s="1"/>
  <c r="AL3932" i="1"/>
  <c r="AL3767" i="1"/>
  <c r="AL3766" i="1" s="1"/>
  <c r="AL3691" i="1"/>
  <c r="AL3690" i="1" s="1"/>
  <c r="AL3566" i="1"/>
  <c r="AN3461" i="1"/>
  <c r="AL3429" i="1"/>
  <c r="AL3428" i="1" s="1"/>
  <c r="AL3200" i="1"/>
  <c r="AL3028" i="1"/>
  <c r="AN2955" i="1"/>
  <c r="AN2954" i="1" s="1"/>
  <c r="AL2876" i="1"/>
  <c r="AL2875" i="1" s="1"/>
  <c r="AN2845" i="1"/>
  <c r="AN2757" i="1"/>
  <c r="AL2544" i="1"/>
  <c r="AL2498" i="1"/>
  <c r="AL2497" i="1" s="1"/>
  <c r="AN2332" i="1"/>
  <c r="AL2006" i="1"/>
  <c r="AN1686" i="1"/>
  <c r="AL1592" i="1"/>
  <c r="AN1328" i="1"/>
  <c r="AL1022" i="1"/>
  <c r="AL1021" i="1" s="1"/>
  <c r="AN438" i="1"/>
  <c r="AL2700" i="1"/>
  <c r="AN2611" i="1"/>
  <c r="AN2575" i="1"/>
  <c r="AN2574" i="1" s="1"/>
  <c r="AN2498" i="1"/>
  <c r="AN2497" i="1" s="1"/>
  <c r="AN2146" i="1"/>
  <c r="AN2108" i="1"/>
  <c r="AL2084" i="1"/>
  <c r="AL2031" i="1"/>
  <c r="AN1813" i="1"/>
  <c r="AL1802" i="1"/>
  <c r="AL1622" i="1"/>
  <c r="AN1509" i="1"/>
  <c r="AN1270" i="1"/>
  <c r="AL1042" i="1"/>
  <c r="AN845" i="1"/>
  <c r="AN844" i="1" s="1"/>
  <c r="AL665" i="1"/>
  <c r="AL664" i="1" s="1"/>
  <c r="AN458" i="1"/>
  <c r="AN2119" i="1"/>
  <c r="AL1677" i="1"/>
  <c r="AL1551" i="1"/>
  <c r="AL1424" i="1"/>
  <c r="AL1367" i="1"/>
  <c r="AL1337" i="1"/>
  <c r="AL1294" i="1"/>
  <c r="AN1161" i="1"/>
  <c r="AL1132" i="1"/>
  <c r="AL686" i="1"/>
  <c r="AL1789" i="1"/>
  <c r="AN1622" i="1"/>
  <c r="AL1560" i="1"/>
  <c r="AN1551" i="1"/>
  <c r="AL1496" i="1"/>
  <c r="AL1382" i="1"/>
  <c r="AN1174" i="1"/>
  <c r="AN994" i="1"/>
  <c r="AN970" i="1"/>
  <c r="AN652" i="1"/>
  <c r="AL138" i="1"/>
  <c r="AN75" i="1"/>
  <c r="AL6245" i="1"/>
  <c r="AL6168" i="1"/>
  <c r="AL5769" i="1"/>
  <c r="AL5768" i="1" s="1"/>
  <c r="AL5630" i="1"/>
  <c r="AL5514" i="1"/>
  <c r="AL5369" i="1"/>
  <c r="AL5368" i="1" s="1"/>
  <c r="AN5206" i="1"/>
  <c r="AN5085" i="1"/>
  <c r="AN5009" i="1"/>
  <c r="AN4912" i="1"/>
  <c r="AN4841" i="1"/>
  <c r="AN4775" i="1"/>
  <c r="AN4774" i="1" s="1"/>
  <c r="AN4773" i="1" s="1"/>
  <c r="AN4772" i="1" s="1"/>
  <c r="AN4771" i="1" s="1"/>
  <c r="AN4770" i="1" s="1"/>
  <c r="AN4769" i="1" s="1"/>
  <c r="AN4768" i="1" s="1"/>
  <c r="AN4587" i="1"/>
  <c r="AL4154" i="1"/>
  <c r="AL3543" i="1"/>
  <c r="AL3542" i="1" s="1"/>
  <c r="AN3257" i="1"/>
  <c r="AL2772" i="1"/>
  <c r="AL2665" i="1"/>
  <c r="AL2664" i="1" s="1"/>
  <c r="AL2611" i="1"/>
  <c r="AL2551" i="1"/>
  <c r="AL2358" i="1"/>
  <c r="AL2357" i="1" s="1"/>
  <c r="AL2332" i="1"/>
  <c r="AN2191" i="1"/>
  <c r="AL2054" i="1"/>
  <c r="AL2053" i="1" s="1"/>
  <c r="AL2052" i="1" s="1"/>
  <c r="AL2051" i="1" s="1"/>
  <c r="AL2050" i="1" s="1"/>
  <c r="AL2049" i="1" s="1"/>
  <c r="AL2024" i="1"/>
  <c r="AL1761" i="1"/>
  <c r="AN1592" i="1"/>
  <c r="AL1585" i="1"/>
  <c r="AL1467" i="1"/>
  <c r="AL1454" i="1"/>
  <c r="AL1411" i="1"/>
  <c r="AL1281" i="1"/>
  <c r="AL1270" i="1"/>
  <c r="AN1240" i="1"/>
  <c r="AL1161" i="1"/>
  <c r="AN1022" i="1"/>
  <c r="AN1021" i="1" s="1"/>
  <c r="AN889" i="1"/>
  <c r="AN822" i="1"/>
  <c r="AL568" i="1"/>
  <c r="AL487" i="1"/>
  <c r="AL486" i="1" s="1"/>
  <c r="AN2805" i="1"/>
  <c r="AN2804" i="1" s="1"/>
  <c r="AL2626" i="1"/>
  <c r="AL2470" i="1"/>
  <c r="AL2380" i="1"/>
  <c r="AN1974" i="1"/>
  <c r="AN1802" i="1"/>
  <c r="AN1664" i="1"/>
  <c r="AN1424" i="1"/>
  <c r="AN1367" i="1"/>
  <c r="AL1303" i="1"/>
  <c r="AN1294" i="1"/>
  <c r="AL1174" i="1"/>
  <c r="AN1132" i="1"/>
  <c r="AL1071" i="1"/>
  <c r="AL889" i="1"/>
  <c r="AL714" i="1"/>
  <c r="AN665" i="1"/>
  <c r="AN664" i="1" s="1"/>
  <c r="AL557" i="1"/>
  <c r="AL556" i="1" s="1"/>
  <c r="AL555" i="1" s="1"/>
  <c r="AL558" i="1"/>
  <c r="AN219" i="1"/>
  <c r="AL184" i="1"/>
  <c r="AL45" i="1"/>
  <c r="AL1222" i="1"/>
  <c r="AL845" i="1"/>
  <c r="AL844" i="1" s="1"/>
  <c r="AN772" i="1"/>
  <c r="AN771" i="1" s="1"/>
  <c r="AN686" i="1"/>
  <c r="AL458" i="1"/>
  <c r="AL219" i="1"/>
  <c r="AN184" i="1"/>
  <c r="AN138" i="1"/>
  <c r="AL65" i="1"/>
  <c r="AL340" i="1"/>
  <c r="AL339" i="1" s="1"/>
  <c r="AL88" i="1"/>
  <c r="AL32" i="1"/>
  <c r="AN5945" i="1" l="1"/>
  <c r="AP4320" i="1"/>
  <c r="AP4303" i="1" s="1"/>
  <c r="AP4302" i="1" s="1"/>
  <c r="AP4301" i="1" s="1"/>
  <c r="AP870" i="1"/>
  <c r="AP843" i="1" s="1"/>
  <c r="AP842" i="1" s="1"/>
  <c r="AP841" i="1" s="1"/>
  <c r="AP840" i="1" s="1"/>
  <c r="AP839" i="1" s="1"/>
  <c r="AL112" i="1"/>
  <c r="AL111" i="1" s="1"/>
  <c r="AL110" i="1" s="1"/>
  <c r="AP5904" i="1"/>
  <c r="AP5887" i="1" s="1"/>
  <c r="AP5886" i="1" s="1"/>
  <c r="AN1939" i="1"/>
  <c r="AL5341" i="1"/>
  <c r="AL5322" i="1" s="1"/>
  <c r="AL5321" i="1" s="1"/>
  <c r="AP2083" i="1"/>
  <c r="AP4586" i="1"/>
  <c r="AP4575" i="1" s="1"/>
  <c r="AP4574" i="1" s="1"/>
  <c r="AN7326" i="1"/>
  <c r="AP112" i="1"/>
  <c r="AP111" i="1" s="1"/>
  <c r="AP110" i="1" s="1"/>
  <c r="AP4119" i="1"/>
  <c r="AP4090" i="1" s="1"/>
  <c r="AP4089" i="1" s="1"/>
  <c r="AP4088" i="1" s="1"/>
  <c r="AP4087" i="1" s="1"/>
  <c r="AP4086" i="1" s="1"/>
  <c r="AN1449" i="1"/>
  <c r="AN1700" i="1"/>
  <c r="AN5341" i="1"/>
  <c r="AN5322" i="1" s="1"/>
  <c r="AN5321" i="1" s="1"/>
  <c r="AN7372" i="1"/>
  <c r="AP4217" i="1"/>
  <c r="AP4198" i="1" s="1"/>
  <c r="AP4197" i="1" s="1"/>
  <c r="AP4196" i="1" s="1"/>
  <c r="AP4195" i="1" s="1"/>
  <c r="AP4194" i="1" s="1"/>
  <c r="AP5341" i="1"/>
  <c r="AP5322" i="1" s="1"/>
  <c r="AP5321" i="1" s="1"/>
  <c r="AL1973" i="1"/>
  <c r="AN112" i="1"/>
  <c r="AN111" i="1" s="1"/>
  <c r="AN110" i="1" s="1"/>
  <c r="AP4648" i="1"/>
  <c r="AN4753" i="1"/>
  <c r="AN4742" i="1" s="1"/>
  <c r="AN4741" i="1" s="1"/>
  <c r="AN4620" i="1"/>
  <c r="AN4603" i="1" s="1"/>
  <c r="AN4602" i="1" s="1"/>
  <c r="AP1317" i="1"/>
  <c r="AL5904" i="1"/>
  <c r="AL5887" i="1" s="1"/>
  <c r="AL5886" i="1" s="1"/>
  <c r="AL14" i="1"/>
  <c r="AP821" i="1"/>
  <c r="AP820" i="1" s="1"/>
  <c r="AP819" i="1" s="1"/>
  <c r="AP818" i="1" s="1"/>
  <c r="AL4586" i="1"/>
  <c r="AL4575" i="1" s="1"/>
  <c r="AL4574" i="1" s="1"/>
  <c r="AP5975" i="1"/>
  <c r="AP5500" i="1"/>
  <c r="AP5469" i="1" s="1"/>
  <c r="AP5468" i="1" s="1"/>
  <c r="AP5467" i="1" s="1"/>
  <c r="AP5466" i="1" s="1"/>
  <c r="AP5465" i="1" s="1"/>
  <c r="AN218" i="1"/>
  <c r="AN213" i="1" s="1"/>
  <c r="AN212" i="1" s="1"/>
  <c r="AL3797" i="1"/>
  <c r="AL3778" i="1" s="1"/>
  <c r="AL3777" i="1" s="1"/>
  <c r="AL1317" i="1"/>
  <c r="AL4648" i="1"/>
  <c r="AN4648" i="1"/>
  <c r="AP5945" i="1"/>
  <c r="AP1700" i="1"/>
  <c r="AP312" i="1"/>
  <c r="AP296" i="1" s="1"/>
  <c r="AP5867" i="1"/>
  <c r="AP5850" i="1" s="1"/>
  <c r="AP5849" i="1" s="1"/>
  <c r="AP14" i="1"/>
  <c r="AP7028" i="1"/>
  <c r="AP2275" i="1"/>
  <c r="AP2266" i="1" s="1"/>
  <c r="AP2265" i="1" s="1"/>
  <c r="AP2264" i="1" s="1"/>
  <c r="AP2263" i="1" s="1"/>
  <c r="AP3659" i="1"/>
  <c r="AP3641" i="1" s="1"/>
  <c r="AP3640" i="1" s="1"/>
  <c r="AP3639" i="1" s="1"/>
  <c r="AP3638" i="1" s="1"/>
  <c r="AP3637" i="1" s="1"/>
  <c r="AP762" i="1"/>
  <c r="AP761" i="1" s="1"/>
  <c r="AP760" i="1" s="1"/>
  <c r="AP759" i="1" s="1"/>
  <c r="AN3797" i="1"/>
  <c r="AN3778" i="1" s="1"/>
  <c r="AN3777" i="1" s="1"/>
  <c r="AP3521" i="1"/>
  <c r="AP3510" i="1" s="1"/>
  <c r="AP3509" i="1" s="1"/>
  <c r="AP5562" i="1"/>
  <c r="AP5545" i="1" s="1"/>
  <c r="AP5544" i="1" s="1"/>
  <c r="AP5543" i="1" s="1"/>
  <c r="AP5542" i="1" s="1"/>
  <c r="AP5541" i="1" s="1"/>
  <c r="AP5540" i="1" s="1"/>
  <c r="AL6295" i="1"/>
  <c r="AL6284" i="1" s="1"/>
  <c r="AL6283" i="1" s="1"/>
  <c r="AN1973" i="1"/>
  <c r="AL4320" i="1"/>
  <c r="AL4303" i="1" s="1"/>
  <c r="AL4302" i="1" s="1"/>
  <c r="AL4301" i="1" s="1"/>
  <c r="AL4993" i="1"/>
  <c r="AL4956" i="1" s="1"/>
  <c r="AL4955" i="1" s="1"/>
  <c r="AL4954" i="1" s="1"/>
  <c r="AL4953" i="1" s="1"/>
  <c r="AL4952" i="1" s="1"/>
  <c r="AL4951" i="1" s="1"/>
  <c r="AL4950" i="1" s="1"/>
  <c r="AP1850" i="1"/>
  <c r="AP5802" i="1"/>
  <c r="AP5767" i="1" s="1"/>
  <c r="AP5766" i="1" s="1"/>
  <c r="AP5765" i="1" s="1"/>
  <c r="AP3256" i="1"/>
  <c r="AP3215" i="1" s="1"/>
  <c r="AP3214" i="1" s="1"/>
  <c r="AP3213" i="1" s="1"/>
  <c r="AP3212" i="1" s="1"/>
  <c r="AP3211" i="1" s="1"/>
  <c r="AP3210" i="1" s="1"/>
  <c r="AP6295" i="1"/>
  <c r="AP6284" i="1" s="1"/>
  <c r="AP6283" i="1" s="1"/>
  <c r="AP1336" i="1"/>
  <c r="AL312" i="1"/>
  <c r="AL296" i="1" s="1"/>
  <c r="AN2083" i="1"/>
  <c r="AP6514" i="1"/>
  <c r="AP6503" i="1" s="1"/>
  <c r="AP6502" i="1" s="1"/>
  <c r="AP7183" i="1"/>
  <c r="AP7149" i="1" s="1"/>
  <c r="AP7148" i="1" s="1"/>
  <c r="AP7147" i="1" s="1"/>
  <c r="AP7146" i="1" s="1"/>
  <c r="AP7145" i="1" s="1"/>
  <c r="AP7144" i="1" s="1"/>
  <c r="AP5706" i="1"/>
  <c r="AP5671" i="1" s="1"/>
  <c r="AP5670" i="1" s="1"/>
  <c r="AP5669" i="1" s="1"/>
  <c r="AP5668" i="1" s="1"/>
  <c r="AP5667" i="1" s="1"/>
  <c r="AP2443" i="1"/>
  <c r="AP2422" i="1" s="1"/>
  <c r="AP5629" i="1"/>
  <c r="AP5597" i="1" s="1"/>
  <c r="AP5596" i="1" s="1"/>
  <c r="AP5595" i="1" s="1"/>
  <c r="AP5594" i="1" s="1"/>
  <c r="AP5593" i="1" s="1"/>
  <c r="AP5399" i="1"/>
  <c r="AP5367" i="1" s="1"/>
  <c r="AP5366" i="1" s="1"/>
  <c r="AP5365" i="1" s="1"/>
  <c r="AP5364" i="1" s="1"/>
  <c r="AP5363" i="1" s="1"/>
  <c r="AP4925" i="1"/>
  <c r="AP4911" i="1" s="1"/>
  <c r="AP4910" i="1" s="1"/>
  <c r="AP1663" i="1"/>
  <c r="AP3727" i="1"/>
  <c r="AP3689" i="1" s="1"/>
  <c r="AP3688" i="1" s="1"/>
  <c r="AP3687" i="1" s="1"/>
  <c r="AP3686" i="1" s="1"/>
  <c r="AP3685" i="1" s="1"/>
  <c r="AN762" i="1"/>
  <c r="AN761" i="1" s="1"/>
  <c r="AN760" i="1" s="1"/>
  <c r="AN759" i="1" s="1"/>
  <c r="AL177" i="1"/>
  <c r="AL870" i="1"/>
  <c r="AL843" i="1" s="1"/>
  <c r="AL842" i="1" s="1"/>
  <c r="AL841" i="1" s="1"/>
  <c r="AL840" i="1" s="1"/>
  <c r="AL839" i="1" s="1"/>
  <c r="AN1280" i="1"/>
  <c r="AL762" i="1"/>
  <c r="AL761" i="1" s="1"/>
  <c r="AL760" i="1" s="1"/>
  <c r="AL759" i="1" s="1"/>
  <c r="AL7551" i="1"/>
  <c r="AL7533" i="1" s="1"/>
  <c r="AL7532" i="1" s="1"/>
  <c r="AN364" i="1"/>
  <c r="AN338" i="1" s="1"/>
  <c r="AN337" i="1" s="1"/>
  <c r="AL1850" i="1"/>
  <c r="AL4753" i="1"/>
  <c r="AL4742" i="1" s="1"/>
  <c r="AL4741" i="1" s="1"/>
  <c r="AN5867" i="1"/>
  <c r="AN5850" i="1" s="1"/>
  <c r="AN5849" i="1" s="1"/>
  <c r="AL3659" i="1"/>
  <c r="AL3641" i="1" s="1"/>
  <c r="AL3640" i="1" s="1"/>
  <c r="AL3639" i="1" s="1"/>
  <c r="AL3638" i="1" s="1"/>
  <c r="AL3637" i="1" s="1"/>
  <c r="AP6354" i="1"/>
  <c r="AP6315" i="1" s="1"/>
  <c r="AP6314" i="1" s="1"/>
  <c r="AP6313" i="1" s="1"/>
  <c r="AP6312" i="1" s="1"/>
  <c r="AP6311" i="1" s="1"/>
  <c r="AP6310" i="1" s="1"/>
  <c r="AP2901" i="1"/>
  <c r="AP2874" i="1" s="1"/>
  <c r="AP2873" i="1" s="1"/>
  <c r="AP2872" i="1" s="1"/>
  <c r="AP2871" i="1" s="1"/>
  <c r="AP2870" i="1" s="1"/>
  <c r="AP2379" i="1"/>
  <c r="AP2356" i="1" s="1"/>
  <c r="AP2355" i="1" s="1"/>
  <c r="AP2354" i="1" s="1"/>
  <c r="AP2345" i="1" s="1"/>
  <c r="AP2344" i="1" s="1"/>
  <c r="AP6689" i="1"/>
  <c r="AP3797" i="1"/>
  <c r="AP3778" i="1" s="1"/>
  <c r="AP3777" i="1" s="1"/>
  <c r="AP1574" i="1"/>
  <c r="AP1537" i="1"/>
  <c r="AP1973" i="1"/>
  <c r="AP7551" i="1"/>
  <c r="AP7533" i="1" s="1"/>
  <c r="AP7532" i="1" s="1"/>
  <c r="AP3374" i="1"/>
  <c r="AP3341" i="1" s="1"/>
  <c r="AP3340" i="1" s="1"/>
  <c r="AP3339" i="1" s="1"/>
  <c r="AP3338" i="1" s="1"/>
  <c r="AP3328" i="1" s="1"/>
  <c r="AP1449" i="1"/>
  <c r="AP1221" i="1"/>
  <c r="AP1195" i="1" s="1"/>
  <c r="AP1194" i="1" s="1"/>
  <c r="AP509" i="1"/>
  <c r="AP485" i="1" s="1"/>
  <c r="AP484" i="1" s="1"/>
  <c r="AP483" i="1" s="1"/>
  <c r="AP482" i="1" s="1"/>
  <c r="AP4697" i="1"/>
  <c r="AN5802" i="1"/>
  <c r="AN5767" i="1" s="1"/>
  <c r="AN5766" i="1" s="1"/>
  <c r="AN5765" i="1" s="1"/>
  <c r="AL4455" i="1"/>
  <c r="AL4423" i="1" s="1"/>
  <c r="AL4422" i="1" s="1"/>
  <c r="AL4421" i="1" s="1"/>
  <c r="AL4420" i="1" s="1"/>
  <c r="AL4419" i="1" s="1"/>
  <c r="AL5945" i="1"/>
  <c r="AP4455" i="1"/>
  <c r="AP4423" i="1" s="1"/>
  <c r="AP4422" i="1" s="1"/>
  <c r="AP4421" i="1" s="1"/>
  <c r="AP4420" i="1" s="1"/>
  <c r="AP4419" i="1" s="1"/>
  <c r="AP4753" i="1"/>
  <c r="AP4742" i="1" s="1"/>
  <c r="AP4741" i="1" s="1"/>
  <c r="AP1131" i="1"/>
  <c r="AP1110" i="1" s="1"/>
  <c r="AP1109" i="1" s="1"/>
  <c r="AP1108" i="1" s="1"/>
  <c r="AP1717" i="1"/>
  <c r="AP4993" i="1"/>
  <c r="AP4956" i="1" s="1"/>
  <c r="AP4955" i="1" s="1"/>
  <c r="AP4954" i="1" s="1"/>
  <c r="AP4953" i="1" s="1"/>
  <c r="AP4952" i="1" s="1"/>
  <c r="AP4951" i="1" s="1"/>
  <c r="AP4950" i="1" s="1"/>
  <c r="AP6948" i="1"/>
  <c r="AP6903" i="1" s="1"/>
  <c r="AP6902" i="1" s="1"/>
  <c r="AP6901" i="1" s="1"/>
  <c r="AP6900" i="1" s="1"/>
  <c r="AP6899" i="1" s="1"/>
  <c r="AP6898" i="1" s="1"/>
  <c r="AP177" i="1"/>
  <c r="AP54" i="1"/>
  <c r="AP5287" i="1"/>
  <c r="AP5268" i="1" s="1"/>
  <c r="AP5267" i="1" s="1"/>
  <c r="AN5399" i="1"/>
  <c r="AN5367" i="1" s="1"/>
  <c r="AN5366" i="1" s="1"/>
  <c r="AN5365" i="1" s="1"/>
  <c r="AN5364" i="1" s="1"/>
  <c r="AN5363" i="1" s="1"/>
  <c r="AL7423" i="1"/>
  <c r="AL7412" i="1" s="1"/>
  <c r="AL7411" i="1" s="1"/>
  <c r="AP4379" i="1"/>
  <c r="AP4337" i="1" s="1"/>
  <c r="AP4336" i="1" s="1"/>
  <c r="AN3521" i="1"/>
  <c r="AN3510" i="1" s="1"/>
  <c r="AN3509" i="1" s="1"/>
  <c r="AP2610" i="1"/>
  <c r="AP2573" i="1" s="1"/>
  <c r="AP2572" i="1" s="1"/>
  <c r="AP2571" i="1" s="1"/>
  <c r="AP2570" i="1" s="1"/>
  <c r="AP2569" i="1" s="1"/>
  <c r="AP6068" i="1"/>
  <c r="AP6038" i="1" s="1"/>
  <c r="AP6037" i="1" s="1"/>
  <c r="AP6036" i="1" s="1"/>
  <c r="AP6035" i="1" s="1"/>
  <c r="AP6034" i="1" s="1"/>
  <c r="AN4809" i="1"/>
  <c r="AN7183" i="1"/>
  <c r="AN7149" i="1" s="1"/>
  <c r="AN7148" i="1" s="1"/>
  <c r="AN7147" i="1" s="1"/>
  <c r="AN7146" i="1" s="1"/>
  <c r="AN7145" i="1" s="1"/>
  <c r="AN7144" i="1" s="1"/>
  <c r="AN1717" i="1"/>
  <c r="AN5904" i="1"/>
  <c r="AN5887" i="1" s="1"/>
  <c r="AN5886" i="1" s="1"/>
  <c r="AN7423" i="1"/>
  <c r="AN7412" i="1" s="1"/>
  <c r="AN7411" i="1" s="1"/>
  <c r="AL3460" i="1"/>
  <c r="AL3427" i="1" s="1"/>
  <c r="AL3426" i="1" s="1"/>
  <c r="AN6785" i="1"/>
  <c r="AN6774" i="1" s="1"/>
  <c r="AN6773" i="1" s="1"/>
  <c r="AP3910" i="1"/>
  <c r="AP7326" i="1"/>
  <c r="AP685" i="1"/>
  <c r="AP663" i="1" s="1"/>
  <c r="AP662" i="1" s="1"/>
  <c r="AP661" i="1" s="1"/>
  <c r="AP660" i="1" s="1"/>
  <c r="AP364" i="1"/>
  <c r="AP338" i="1" s="1"/>
  <c r="AP337" i="1" s="1"/>
  <c r="AP6785" i="1"/>
  <c r="AP6774" i="1" s="1"/>
  <c r="AP6773" i="1" s="1"/>
  <c r="AP2118" i="1"/>
  <c r="AN7597" i="1"/>
  <c r="AN7579" i="1" s="1"/>
  <c r="AN7578" i="1" s="1"/>
  <c r="AL4855" i="1"/>
  <c r="AL6689" i="1"/>
  <c r="AN4455" i="1"/>
  <c r="AN4423" i="1" s="1"/>
  <c r="AN4422" i="1" s="1"/>
  <c r="AN4421" i="1" s="1"/>
  <c r="AN4420" i="1" s="1"/>
  <c r="AN4419" i="1" s="1"/>
  <c r="AN4697" i="1"/>
  <c r="AL4119" i="1"/>
  <c r="AL4090" i="1" s="1"/>
  <c r="AL4089" i="1" s="1"/>
  <c r="AL4088" i="1" s="1"/>
  <c r="AL4087" i="1" s="1"/>
  <c r="AL4086" i="1" s="1"/>
  <c r="AP7423" i="1"/>
  <c r="AP7412" i="1" s="1"/>
  <c r="AP7411" i="1" s="1"/>
  <c r="AP5216" i="1"/>
  <c r="AP5178" i="1" s="1"/>
  <c r="AP5177" i="1" s="1"/>
  <c r="AP4809" i="1"/>
  <c r="AP3854" i="1"/>
  <c r="AP3823" i="1" s="1"/>
  <c r="AP3822" i="1" s="1"/>
  <c r="AP3821" i="1" s="1"/>
  <c r="AP3820" i="1" s="1"/>
  <c r="AP3819" i="1" s="1"/>
  <c r="AP3460" i="1"/>
  <c r="AP3427" i="1" s="1"/>
  <c r="AP3426" i="1" s="1"/>
  <c r="AP2756" i="1"/>
  <c r="AP2729" i="1" s="1"/>
  <c r="AP2728" i="1" s="1"/>
  <c r="AP2727" i="1" s="1"/>
  <c r="AP2726" i="1" s="1"/>
  <c r="AP2725" i="1" s="1"/>
  <c r="AP947" i="1"/>
  <c r="AP922" i="1" s="1"/>
  <c r="AP921" i="1" s="1"/>
  <c r="AP920" i="1" s="1"/>
  <c r="AP919" i="1" s="1"/>
  <c r="AP918" i="1" s="1"/>
  <c r="AP614" i="1"/>
  <c r="AP592" i="1" s="1"/>
  <c r="AP4046" i="1"/>
  <c r="AP4019" i="1" s="1"/>
  <c r="AP4018" i="1" s="1"/>
  <c r="AP4017" i="1" s="1"/>
  <c r="AP4016" i="1" s="1"/>
  <c r="AP4015" i="1" s="1"/>
  <c r="AP3576" i="1"/>
  <c r="AP3541" i="1" s="1"/>
  <c r="AP3540" i="1" s="1"/>
  <c r="AP3539" i="1" s="1"/>
  <c r="AP3538" i="1" s="1"/>
  <c r="AP3537" i="1" s="1"/>
  <c r="AN1829" i="1"/>
  <c r="AP1829" i="1"/>
  <c r="AN177" i="1"/>
  <c r="AL5629" i="1"/>
  <c r="AL5597" i="1" s="1"/>
  <c r="AL5596" i="1" s="1"/>
  <c r="AL5595" i="1" s="1"/>
  <c r="AL5594" i="1" s="1"/>
  <c r="AL5593" i="1" s="1"/>
  <c r="AN821" i="1"/>
  <c r="AN820" i="1" s="1"/>
  <c r="AN819" i="1" s="1"/>
  <c r="AN818" i="1" s="1"/>
  <c r="AL1449" i="1"/>
  <c r="AL2331" i="1"/>
  <c r="AL2330" i="1" s="1"/>
  <c r="AL2329" i="1" s="1"/>
  <c r="AL2328" i="1" s="1"/>
  <c r="AN1317" i="1"/>
  <c r="AL7597" i="1"/>
  <c r="AL7579" i="1" s="1"/>
  <c r="AL7578" i="1" s="1"/>
  <c r="AL7183" i="1"/>
  <c r="AL7149" i="1" s="1"/>
  <c r="AL7148" i="1" s="1"/>
  <c r="AL7147" i="1" s="1"/>
  <c r="AL7146" i="1" s="1"/>
  <c r="AL7145" i="1" s="1"/>
  <c r="AL7144" i="1" s="1"/>
  <c r="AL2118" i="1"/>
  <c r="AP2519" i="1"/>
  <c r="AP2496" i="1" s="1"/>
  <c r="AP2495" i="1" s="1"/>
  <c r="AP2494" i="1" s="1"/>
  <c r="AP2493" i="1" s="1"/>
  <c r="AP2492" i="1" s="1"/>
  <c r="AP2190" i="1"/>
  <c r="AP2189" i="1" s="1"/>
  <c r="AP6153" i="1"/>
  <c r="AP6116" i="1" s="1"/>
  <c r="AP6115" i="1" s="1"/>
  <c r="AP6114" i="1" s="1"/>
  <c r="AP6113" i="1" s="1"/>
  <c r="AP6112" i="1" s="1"/>
  <c r="AP6111" i="1" s="1"/>
  <c r="AP3010" i="1"/>
  <c r="AP2953" i="1" s="1"/>
  <c r="AP2952" i="1" s="1"/>
  <c r="AP2951" i="1" s="1"/>
  <c r="AP2950" i="1" s="1"/>
  <c r="AP2949" i="1" s="1"/>
  <c r="AP2005" i="1"/>
  <c r="AP1591" i="1"/>
  <c r="AP1466" i="1"/>
  <c r="AP6551" i="1"/>
  <c r="AP6534" i="1" s="1"/>
  <c r="AP6533" i="1" s="1"/>
  <c r="AP6532" i="1" s="1"/>
  <c r="AP6531" i="1" s="1"/>
  <c r="AP6530" i="1" s="1"/>
  <c r="AP1939" i="1"/>
  <c r="AP1410" i="1"/>
  <c r="AP1788" i="1"/>
  <c r="AP4855" i="1"/>
  <c r="AN1221" i="1"/>
  <c r="AN1195" i="1" s="1"/>
  <c r="AN1194" i="1" s="1"/>
  <c r="AN1788" i="1"/>
  <c r="AN1574" i="1"/>
  <c r="AN2275" i="1"/>
  <c r="AN2266" i="1" s="1"/>
  <c r="AN2265" i="1" s="1"/>
  <c r="AN2264" i="1" s="1"/>
  <c r="AN2263" i="1" s="1"/>
  <c r="AN7276" i="1"/>
  <c r="AN7243" i="1" s="1"/>
  <c r="AN7242" i="1" s="1"/>
  <c r="AN7241" i="1" s="1"/>
  <c r="AN7240" i="1" s="1"/>
  <c r="AN7239" i="1" s="1"/>
  <c r="AL821" i="1"/>
  <c r="AL820" i="1" s="1"/>
  <c r="AL819" i="1" s="1"/>
  <c r="AL818" i="1" s="1"/>
  <c r="AP4620" i="1"/>
  <c r="AP4603" i="1" s="1"/>
  <c r="AP4602" i="1" s="1"/>
  <c r="AP1041" i="1"/>
  <c r="AP1020" i="1" s="1"/>
  <c r="AP1019" i="1" s="1"/>
  <c r="AP1018" i="1" s="1"/>
  <c r="AP6244" i="1"/>
  <c r="AP6202" i="1" s="1"/>
  <c r="AP6201" i="1" s="1"/>
  <c r="AN4586" i="1"/>
  <c r="AN4575" i="1" s="1"/>
  <c r="AN4574" i="1" s="1"/>
  <c r="AL6244" i="1"/>
  <c r="AL6202" i="1" s="1"/>
  <c r="AL6201" i="1" s="1"/>
  <c r="AN947" i="1"/>
  <c r="AN922" i="1" s="1"/>
  <c r="AN921" i="1" s="1"/>
  <c r="AN920" i="1" s="1"/>
  <c r="AN919" i="1" s="1"/>
  <c r="AN918" i="1" s="1"/>
  <c r="AN2901" i="1"/>
  <c r="AN2874" i="1" s="1"/>
  <c r="AN2873" i="1" s="1"/>
  <c r="AN2872" i="1" s="1"/>
  <c r="AN2871" i="1" s="1"/>
  <c r="AN2870" i="1" s="1"/>
  <c r="AN6732" i="1"/>
  <c r="AL509" i="1"/>
  <c r="AL485" i="1" s="1"/>
  <c r="AL484" i="1" s="1"/>
  <c r="AL483" i="1" s="1"/>
  <c r="AL482" i="1" s="1"/>
  <c r="AL947" i="1"/>
  <c r="AL922" i="1" s="1"/>
  <c r="AL921" i="1" s="1"/>
  <c r="AL920" i="1" s="1"/>
  <c r="AL919" i="1" s="1"/>
  <c r="AL918" i="1" s="1"/>
  <c r="AN3154" i="1"/>
  <c r="AN3099" i="1" s="1"/>
  <c r="AN3098" i="1" s="1"/>
  <c r="AN3097" i="1" s="1"/>
  <c r="AN3096" i="1" s="1"/>
  <c r="AN3077" i="1" s="1"/>
  <c r="AL4925" i="1"/>
  <c r="AL4911" i="1" s="1"/>
  <c r="AL4910" i="1" s="1"/>
  <c r="AN1041" i="1"/>
  <c r="AN1020" i="1" s="1"/>
  <c r="AN1019" i="1" s="1"/>
  <c r="AN1018" i="1" s="1"/>
  <c r="AL5802" i="1"/>
  <c r="AL5767" i="1" s="1"/>
  <c r="AL5766" i="1" s="1"/>
  <c r="AL5765" i="1" s="1"/>
  <c r="AP6641" i="1"/>
  <c r="AP6596" i="1" s="1"/>
  <c r="AP6595" i="1" s="1"/>
  <c r="AP6594" i="1" s="1"/>
  <c r="AP6593" i="1" s="1"/>
  <c r="AP6592" i="1" s="1"/>
  <c r="AP6850" i="1"/>
  <c r="AP6808" i="1" s="1"/>
  <c r="AP6807" i="1" s="1"/>
  <c r="AP6806" i="1" s="1"/>
  <c r="AP6805" i="1" s="1"/>
  <c r="AP6804" i="1" s="1"/>
  <c r="AP6803" i="1" s="1"/>
  <c r="AP5069" i="1"/>
  <c r="AP5037" i="1" s="1"/>
  <c r="AP5036" i="1" s="1"/>
  <c r="AP5035" i="1" s="1"/>
  <c r="AP5034" i="1" s="1"/>
  <c r="AP5033" i="1" s="1"/>
  <c r="AP2830" i="1"/>
  <c r="AP2803" i="1" s="1"/>
  <c r="AP2802" i="1" s="1"/>
  <c r="AP2801" i="1" s="1"/>
  <c r="AP2800" i="1" s="1"/>
  <c r="AP2799" i="1" s="1"/>
  <c r="AP3958" i="1"/>
  <c r="AP426" i="1"/>
  <c r="AP399" i="1" s="1"/>
  <c r="AP398" i="1" s="1"/>
  <c r="AP397" i="1" s="1"/>
  <c r="AP396" i="1" s="1"/>
  <c r="AP7276" i="1"/>
  <c r="AP7243" i="1" s="1"/>
  <c r="AP7242" i="1" s="1"/>
  <c r="AP7241" i="1" s="1"/>
  <c r="AP7240" i="1" s="1"/>
  <c r="AP7239" i="1" s="1"/>
  <c r="AP218" i="1"/>
  <c r="AP213" i="1" s="1"/>
  <c r="AP212" i="1" s="1"/>
  <c r="AP2684" i="1"/>
  <c r="AP2663" i="1" s="1"/>
  <c r="AP2662" i="1" s="1"/>
  <c r="AP2661" i="1" s="1"/>
  <c r="AP2660" i="1" s="1"/>
  <c r="AP2659" i="1" s="1"/>
  <c r="AN685" i="1"/>
  <c r="AN663" i="1" s="1"/>
  <c r="AN662" i="1" s="1"/>
  <c r="AN661" i="1" s="1"/>
  <c r="AN660" i="1" s="1"/>
  <c r="AL2379" i="1"/>
  <c r="AL2356" i="1" s="1"/>
  <c r="AL2355" i="1" s="1"/>
  <c r="AL2354" i="1" s="1"/>
  <c r="AL2345" i="1" s="1"/>
  <c r="AL2344" i="1" s="1"/>
  <c r="AL1574" i="1"/>
  <c r="AN3256" i="1"/>
  <c r="AN3215" i="1" s="1"/>
  <c r="AN3214" i="1" s="1"/>
  <c r="AN3213" i="1" s="1"/>
  <c r="AN3212" i="1" s="1"/>
  <c r="AN3211" i="1" s="1"/>
  <c r="AN3210" i="1" s="1"/>
  <c r="AL1537" i="1"/>
  <c r="AL2083" i="1"/>
  <c r="AL4217" i="1"/>
  <c r="AL4198" i="1" s="1"/>
  <c r="AL4197" i="1" s="1"/>
  <c r="AL4196" i="1" s="1"/>
  <c r="AL4195" i="1" s="1"/>
  <c r="AL4194" i="1" s="1"/>
  <c r="AL4809" i="1"/>
  <c r="AN4531" i="1"/>
  <c r="AN4501" i="1" s="1"/>
  <c r="AN4500" i="1" s="1"/>
  <c r="AN4499" i="1" s="1"/>
  <c r="AL5287" i="1"/>
  <c r="AL5268" i="1" s="1"/>
  <c r="AL5267" i="1" s="1"/>
  <c r="AL6785" i="1"/>
  <c r="AL6774" i="1" s="1"/>
  <c r="AL6773" i="1" s="1"/>
  <c r="AL5975" i="1"/>
  <c r="AN2443" i="1"/>
  <c r="AN2422" i="1" s="1"/>
  <c r="AN2421" i="1" s="1"/>
  <c r="AL3256" i="1"/>
  <c r="AL3215" i="1" s="1"/>
  <c r="AL3214" i="1" s="1"/>
  <c r="AL3213" i="1" s="1"/>
  <c r="AL3212" i="1" s="1"/>
  <c r="AL3211" i="1" s="1"/>
  <c r="AL3210" i="1" s="1"/>
  <c r="AL4531" i="1"/>
  <c r="AL4501" i="1" s="1"/>
  <c r="AL4500" i="1" s="1"/>
  <c r="AL4499" i="1" s="1"/>
  <c r="AL7326" i="1"/>
  <c r="AN14" i="1"/>
  <c r="AN1850" i="1"/>
  <c r="AL6551" i="1"/>
  <c r="AL6534" i="1" s="1"/>
  <c r="AL6533" i="1" s="1"/>
  <c r="AL6532" i="1" s="1"/>
  <c r="AL6531" i="1" s="1"/>
  <c r="AL6530" i="1" s="1"/>
  <c r="AN6850" i="1"/>
  <c r="AN6808" i="1" s="1"/>
  <c r="AN6807" i="1" s="1"/>
  <c r="AN6806" i="1" s="1"/>
  <c r="AN6805" i="1" s="1"/>
  <c r="AN6804" i="1" s="1"/>
  <c r="AN6803" i="1" s="1"/>
  <c r="AN6551" i="1"/>
  <c r="AN6534" i="1" s="1"/>
  <c r="AN6533" i="1" s="1"/>
  <c r="AN6532" i="1" s="1"/>
  <c r="AN6531" i="1" s="1"/>
  <c r="AN6530" i="1" s="1"/>
  <c r="AL4697" i="1"/>
  <c r="AN4925" i="1"/>
  <c r="AN4911" i="1" s="1"/>
  <c r="AN4910" i="1" s="1"/>
  <c r="AL2275" i="1"/>
  <c r="AL2266" i="1" s="1"/>
  <c r="AL2265" i="1" s="1"/>
  <c r="AL2264" i="1" s="1"/>
  <c r="AL2263" i="1" s="1"/>
  <c r="AN6514" i="1"/>
  <c r="AN6503" i="1" s="1"/>
  <c r="AN6502" i="1" s="1"/>
  <c r="AN312" i="1"/>
  <c r="AN296" i="1" s="1"/>
  <c r="AP7597" i="1"/>
  <c r="AP7579" i="1" s="1"/>
  <c r="AP7578" i="1" s="1"/>
  <c r="AP7088" i="1"/>
  <c r="AP7487" i="1"/>
  <c r="AP7449" i="1" s="1"/>
  <c r="AP7372" i="1"/>
  <c r="AP137" i="1"/>
  <c r="AP4531" i="1"/>
  <c r="AP4501" i="1" s="1"/>
  <c r="AP4500" i="1" s="1"/>
  <c r="AP4499" i="1" s="1"/>
  <c r="AP1280" i="1"/>
  <c r="AP3154" i="1"/>
  <c r="AP3099" i="1" s="1"/>
  <c r="AP3098" i="1" s="1"/>
  <c r="AP3097" i="1" s="1"/>
  <c r="AP3096" i="1" s="1"/>
  <c r="AP3077" i="1" s="1"/>
  <c r="AL2684" i="1"/>
  <c r="AL2663" i="1" s="1"/>
  <c r="AL2662" i="1" s="1"/>
  <c r="AL2661" i="1" s="1"/>
  <c r="AL2660" i="1" s="1"/>
  <c r="AL2659" i="1" s="1"/>
  <c r="AP6449" i="1"/>
  <c r="AP6407" i="1" s="1"/>
  <c r="AP6406" i="1" s="1"/>
  <c r="AP6732" i="1"/>
  <c r="AP2331" i="1"/>
  <c r="AP2330" i="1" s="1"/>
  <c r="AP2329" i="1" s="1"/>
  <c r="AP2328" i="1" s="1"/>
  <c r="AN2005" i="1"/>
  <c r="AN4046" i="1"/>
  <c r="AN4019" i="1" s="1"/>
  <c r="AN4018" i="1" s="1"/>
  <c r="AN4017" i="1" s="1"/>
  <c r="AN4016" i="1" s="1"/>
  <c r="AN4015" i="1" s="1"/>
  <c r="AL218" i="1"/>
  <c r="AL213" i="1" s="1"/>
  <c r="AL212" i="1" s="1"/>
  <c r="AN1663" i="1"/>
  <c r="AL2443" i="1"/>
  <c r="AL2422" i="1" s="1"/>
  <c r="AL2420" i="1" s="1"/>
  <c r="AL2419" i="1" s="1"/>
  <c r="AL2418" i="1" s="1"/>
  <c r="AL2417" i="1" s="1"/>
  <c r="AL2901" i="1"/>
  <c r="AL2874" i="1" s="1"/>
  <c r="AL2873" i="1" s="1"/>
  <c r="AL2872" i="1" s="1"/>
  <c r="AL2871" i="1" s="1"/>
  <c r="AL2870" i="1" s="1"/>
  <c r="AN6068" i="1"/>
  <c r="AN6038" i="1" s="1"/>
  <c r="AN6037" i="1" s="1"/>
  <c r="AN6036" i="1" s="1"/>
  <c r="AN6035" i="1" s="1"/>
  <c r="AN6034" i="1" s="1"/>
  <c r="AL2190" i="1"/>
  <c r="AL2189" i="1" s="1"/>
  <c r="AL4620" i="1"/>
  <c r="AL4603" i="1" s="1"/>
  <c r="AL4602" i="1" s="1"/>
  <c r="AL6514" i="1"/>
  <c r="AL6503" i="1" s="1"/>
  <c r="AL6502" i="1" s="1"/>
  <c r="AL3374" i="1"/>
  <c r="AL3341" i="1" s="1"/>
  <c r="AL3340" i="1" s="1"/>
  <c r="AL3339" i="1" s="1"/>
  <c r="AL3338" i="1" s="1"/>
  <c r="AL3328" i="1" s="1"/>
  <c r="AL364" i="1"/>
  <c r="AL338" i="1" s="1"/>
  <c r="AL337" i="1" s="1"/>
  <c r="AL1829" i="1"/>
  <c r="AL3576" i="1"/>
  <c r="AL3541" i="1" s="1"/>
  <c r="AL3540" i="1" s="1"/>
  <c r="AL3539" i="1" s="1"/>
  <c r="AL3538" i="1" s="1"/>
  <c r="AL3537" i="1" s="1"/>
  <c r="AN3910" i="1"/>
  <c r="AL5706" i="1"/>
  <c r="AL5671" i="1" s="1"/>
  <c r="AL5670" i="1" s="1"/>
  <c r="AL5669" i="1" s="1"/>
  <c r="AL5668" i="1" s="1"/>
  <c r="AL5667" i="1" s="1"/>
  <c r="AL5867" i="1"/>
  <c r="AL5850" i="1" s="1"/>
  <c r="AL5849" i="1" s="1"/>
  <c r="AL1939" i="1"/>
  <c r="AL5069" i="1"/>
  <c r="AL5037" i="1" s="1"/>
  <c r="AL5036" i="1" s="1"/>
  <c r="AL5035" i="1" s="1"/>
  <c r="AL5034" i="1" s="1"/>
  <c r="AL5033" i="1" s="1"/>
  <c r="AN6295" i="1"/>
  <c r="AN6284" i="1" s="1"/>
  <c r="AN6283" i="1" s="1"/>
  <c r="AN426" i="1"/>
  <c r="AN399" i="1" s="1"/>
  <c r="AN398" i="1" s="1"/>
  <c r="AN397" i="1" s="1"/>
  <c r="AN396" i="1" s="1"/>
  <c r="AN509" i="1"/>
  <c r="AN485" i="1" s="1"/>
  <c r="AN484" i="1" s="1"/>
  <c r="AN483" i="1" s="1"/>
  <c r="AN482" i="1" s="1"/>
  <c r="AN2519" i="1"/>
  <c r="AN2496" i="1" s="1"/>
  <c r="AN2495" i="1" s="1"/>
  <c r="AN2494" i="1" s="1"/>
  <c r="AN2493" i="1" s="1"/>
  <c r="AN2492" i="1" s="1"/>
  <c r="AN3576" i="1"/>
  <c r="AN3541" i="1" s="1"/>
  <c r="AN3540" i="1" s="1"/>
  <c r="AN3539" i="1" s="1"/>
  <c r="AN3538" i="1" s="1"/>
  <c r="AN3537" i="1" s="1"/>
  <c r="AL5399" i="1"/>
  <c r="AL5367" i="1" s="1"/>
  <c r="AL5366" i="1" s="1"/>
  <c r="AL5365" i="1" s="1"/>
  <c r="AL5364" i="1" s="1"/>
  <c r="AL5363" i="1" s="1"/>
  <c r="AN137" i="1"/>
  <c r="AL1221" i="1"/>
  <c r="AL1195" i="1" s="1"/>
  <c r="AL1194" i="1" s="1"/>
  <c r="AN1131" i="1"/>
  <c r="AN1110" i="1" s="1"/>
  <c r="AN1109" i="1" s="1"/>
  <c r="AN1108" i="1" s="1"/>
  <c r="AN1336" i="1"/>
  <c r="AL2610" i="1"/>
  <c r="AL2573" i="1" s="1"/>
  <c r="AL2572" i="1" s="1"/>
  <c r="AL2571" i="1" s="1"/>
  <c r="AL2570" i="1" s="1"/>
  <c r="AL2569" i="1" s="1"/>
  <c r="AL1788" i="1"/>
  <c r="AN3010" i="1"/>
  <c r="AN2953" i="1" s="1"/>
  <c r="AN2952" i="1" s="1"/>
  <c r="AN2951" i="1" s="1"/>
  <c r="AN2950" i="1" s="1"/>
  <c r="AN2949" i="1" s="1"/>
  <c r="AL6068" i="1"/>
  <c r="AL6038" i="1" s="1"/>
  <c r="AL6037" i="1" s="1"/>
  <c r="AL6036" i="1" s="1"/>
  <c r="AL6035" i="1" s="1"/>
  <c r="AL6034" i="1" s="1"/>
  <c r="AN6689" i="1"/>
  <c r="AL7028" i="1"/>
  <c r="AN7551" i="1"/>
  <c r="AN7533" i="1" s="1"/>
  <c r="AN7532" i="1" s="1"/>
  <c r="AN4217" i="1"/>
  <c r="AN4198" i="1" s="1"/>
  <c r="AN4197" i="1" s="1"/>
  <c r="AN4196" i="1" s="1"/>
  <c r="AN4195" i="1" s="1"/>
  <c r="AN4194" i="1" s="1"/>
  <c r="AL1700" i="1"/>
  <c r="AN6244" i="1"/>
  <c r="AN6202" i="1" s="1"/>
  <c r="AN6201" i="1" s="1"/>
  <c r="AL6850" i="1"/>
  <c r="AL6808" i="1" s="1"/>
  <c r="AL6807" i="1" s="1"/>
  <c r="AL6806" i="1" s="1"/>
  <c r="AL6805" i="1" s="1"/>
  <c r="AL6804" i="1" s="1"/>
  <c r="AL6803" i="1" s="1"/>
  <c r="AN7028" i="1"/>
  <c r="AN7487" i="1"/>
  <c r="AN7449" i="1" s="1"/>
  <c r="AN1466" i="1"/>
  <c r="AL3854" i="1"/>
  <c r="AL3823" i="1" s="1"/>
  <c r="AL3822" i="1" s="1"/>
  <c r="AL3821" i="1" s="1"/>
  <c r="AL3820" i="1" s="1"/>
  <c r="AL3819" i="1" s="1"/>
  <c r="AL3521" i="1"/>
  <c r="AL3510" i="1" s="1"/>
  <c r="AL3509" i="1" s="1"/>
  <c r="AN3958" i="1"/>
  <c r="AN5287" i="1"/>
  <c r="AN5268" i="1" s="1"/>
  <c r="AN5267" i="1" s="1"/>
  <c r="AN4119" i="1"/>
  <c r="AN4118" i="1" s="1"/>
  <c r="AN4117" i="1" s="1"/>
  <c r="AL7372" i="1"/>
  <c r="AN5216" i="1"/>
  <c r="AN5178" i="1" s="1"/>
  <c r="AN5177" i="1" s="1"/>
  <c r="AL7088" i="1"/>
  <c r="AN7623" i="1"/>
  <c r="AN7622" i="1" s="1"/>
  <c r="AN7621" i="1" s="1"/>
  <c r="AN7620" i="1" s="1"/>
  <c r="AN7619" i="1" s="1"/>
  <c r="AN7618" i="1" s="1"/>
  <c r="AN54" i="1"/>
  <c r="AL614" i="1"/>
  <c r="AL592" i="1" s="1"/>
  <c r="AN870" i="1"/>
  <c r="AN843" i="1" s="1"/>
  <c r="AN842" i="1" s="1"/>
  <c r="AN841" i="1" s="1"/>
  <c r="AN840" i="1" s="1"/>
  <c r="AN839" i="1" s="1"/>
  <c r="AN1537" i="1"/>
  <c r="AL1663" i="1"/>
  <c r="AN2610" i="1"/>
  <c r="AN2573" i="1" s="1"/>
  <c r="AN2572" i="1" s="1"/>
  <c r="AN2571" i="1" s="1"/>
  <c r="AN2570" i="1" s="1"/>
  <c r="AN2569" i="1" s="1"/>
  <c r="AN3460" i="1"/>
  <c r="AN3427" i="1" s="1"/>
  <c r="AN3426" i="1" s="1"/>
  <c r="AL3910" i="1"/>
  <c r="AN2379" i="1"/>
  <c r="AN2356" i="1" s="1"/>
  <c r="AN2355" i="1" s="1"/>
  <c r="AN2354" i="1" s="1"/>
  <c r="AN2345" i="1" s="1"/>
  <c r="AN2344" i="1" s="1"/>
  <c r="AL4046" i="1"/>
  <c r="AL4019" i="1" s="1"/>
  <c r="AL4018" i="1" s="1"/>
  <c r="AL4017" i="1" s="1"/>
  <c r="AL4016" i="1" s="1"/>
  <c r="AL4015" i="1" s="1"/>
  <c r="AL5562" i="1"/>
  <c r="AL5545" i="1" s="1"/>
  <c r="AL5544" i="1" s="1"/>
  <c r="AL5543" i="1" s="1"/>
  <c r="AL5542" i="1" s="1"/>
  <c r="AL5541" i="1" s="1"/>
  <c r="AL5540" i="1" s="1"/>
  <c r="AL6641" i="1"/>
  <c r="AL6596" i="1" s="1"/>
  <c r="AL6595" i="1" s="1"/>
  <c r="AL6594" i="1" s="1"/>
  <c r="AL6593" i="1" s="1"/>
  <c r="AL6592" i="1" s="1"/>
  <c r="AN6948" i="1"/>
  <c r="AN6903" i="1" s="1"/>
  <c r="AN6902" i="1" s="1"/>
  <c r="AN6901" i="1" s="1"/>
  <c r="AN6900" i="1" s="1"/>
  <c r="AN6899" i="1" s="1"/>
  <c r="AN6898" i="1" s="1"/>
  <c r="AL3154" i="1"/>
  <c r="AL3099" i="1" s="1"/>
  <c r="AL3098" i="1" s="1"/>
  <c r="AL3097" i="1" s="1"/>
  <c r="AL3096" i="1" s="1"/>
  <c r="AL3077" i="1" s="1"/>
  <c r="AN5562" i="1"/>
  <c r="AN5545" i="1" s="1"/>
  <c r="AN5544" i="1" s="1"/>
  <c r="AN5543" i="1" s="1"/>
  <c r="AN5542" i="1" s="1"/>
  <c r="AN5541" i="1" s="1"/>
  <c r="AN5540" i="1" s="1"/>
  <c r="AN5629" i="1"/>
  <c r="AN5597" i="1" s="1"/>
  <c r="AN5596" i="1" s="1"/>
  <c r="AN5595" i="1" s="1"/>
  <c r="AN5594" i="1" s="1"/>
  <c r="AN5593" i="1" s="1"/>
  <c r="AN2684" i="1"/>
  <c r="AN2663" i="1" s="1"/>
  <c r="AN2662" i="1" s="1"/>
  <c r="AN2661" i="1" s="1"/>
  <c r="AN2660" i="1" s="1"/>
  <c r="AN2659" i="1" s="1"/>
  <c r="AL7623" i="1"/>
  <c r="AL7622" i="1" s="1"/>
  <c r="AL7621" i="1" s="1"/>
  <c r="AL7620" i="1" s="1"/>
  <c r="AL7619" i="1" s="1"/>
  <c r="AL7618" i="1" s="1"/>
  <c r="AN1410" i="1"/>
  <c r="AN614" i="1"/>
  <c r="AN592" i="1" s="1"/>
  <c r="AN591" i="1" s="1"/>
  <c r="AN2118" i="1"/>
  <c r="AN2830" i="1"/>
  <c r="AN2803" i="1" s="1"/>
  <c r="AN2802" i="1" s="1"/>
  <c r="AN2801" i="1" s="1"/>
  <c r="AN2800" i="1" s="1"/>
  <c r="AN2799" i="1" s="1"/>
  <c r="AL3958" i="1"/>
  <c r="AL1717" i="1"/>
  <c r="AL3727" i="1"/>
  <c r="AL3689" i="1" s="1"/>
  <c r="AL3688" i="1" s="1"/>
  <c r="AL3687" i="1" s="1"/>
  <c r="AL3686" i="1" s="1"/>
  <c r="AL3685" i="1" s="1"/>
  <c r="AL4379" i="1"/>
  <c r="AL4337" i="1" s="1"/>
  <c r="AL4336" i="1" s="1"/>
  <c r="AN5500" i="1"/>
  <c r="AN5469" i="1" s="1"/>
  <c r="AN5468" i="1" s="1"/>
  <c r="AN5467" i="1" s="1"/>
  <c r="AN5466" i="1" s="1"/>
  <c r="AN5465" i="1" s="1"/>
  <c r="AL3010" i="1"/>
  <c r="AL2953" i="1" s="1"/>
  <c r="AL2952" i="1" s="1"/>
  <c r="AL2951" i="1" s="1"/>
  <c r="AL2950" i="1" s="1"/>
  <c r="AL2949" i="1" s="1"/>
  <c r="AN3854" i="1"/>
  <c r="AN3823" i="1" s="1"/>
  <c r="AN3822" i="1" s="1"/>
  <c r="AN3821" i="1" s="1"/>
  <c r="AN3820" i="1" s="1"/>
  <c r="AN3819" i="1" s="1"/>
  <c r="AL7276" i="1"/>
  <c r="AL7243" i="1" s="1"/>
  <c r="AL7242" i="1" s="1"/>
  <c r="AL7241" i="1" s="1"/>
  <c r="AL7240" i="1" s="1"/>
  <c r="AL7239" i="1" s="1"/>
  <c r="AN6354" i="1"/>
  <c r="AN6315" i="1" s="1"/>
  <c r="AN6314" i="1" s="1"/>
  <c r="AN6313" i="1" s="1"/>
  <c r="AN6312" i="1" s="1"/>
  <c r="AN6311" i="1" s="1"/>
  <c r="AN6310" i="1" s="1"/>
  <c r="AL6732" i="1"/>
  <c r="AN7088" i="1"/>
  <c r="AN4320" i="1"/>
  <c r="AN4303" i="1" s="1"/>
  <c r="AN4302" i="1" s="1"/>
  <c r="AN4301" i="1" s="1"/>
  <c r="AL5216" i="1"/>
  <c r="AL5178" i="1" s="1"/>
  <c r="AL5177" i="1" s="1"/>
  <c r="AL7487" i="1"/>
  <c r="AL7449" i="1" s="1"/>
  <c r="AL2830" i="1"/>
  <c r="AL2803" i="1" s="1"/>
  <c r="AL2802" i="1" s="1"/>
  <c r="AL2801" i="1" s="1"/>
  <c r="AL2800" i="1" s="1"/>
  <c r="AL2799" i="1" s="1"/>
  <c r="AL1336" i="1"/>
  <c r="AN4855" i="1"/>
  <c r="AL6354" i="1"/>
  <c r="AL6315" i="1" s="1"/>
  <c r="AL6314" i="1" s="1"/>
  <c r="AL6313" i="1" s="1"/>
  <c r="AL6312" i="1" s="1"/>
  <c r="AL6311" i="1" s="1"/>
  <c r="AL6310" i="1" s="1"/>
  <c r="AL1466" i="1"/>
  <c r="AL426" i="1"/>
  <c r="AL399" i="1" s="1"/>
  <c r="AL398" i="1" s="1"/>
  <c r="AL397" i="1" s="1"/>
  <c r="AL396" i="1" s="1"/>
  <c r="AL1131" i="1"/>
  <c r="AL1110" i="1" s="1"/>
  <c r="AL1109" i="1" s="1"/>
  <c r="AL1108" i="1" s="1"/>
  <c r="AN2331" i="1"/>
  <c r="AN2330" i="1" s="1"/>
  <c r="AN2329" i="1" s="1"/>
  <c r="AN2328" i="1" s="1"/>
  <c r="AN2756" i="1"/>
  <c r="AN2729" i="1" s="1"/>
  <c r="AN2728" i="1" s="1"/>
  <c r="AN2727" i="1" s="1"/>
  <c r="AN2726" i="1" s="1"/>
  <c r="AN2725" i="1" s="1"/>
  <c r="AN4993" i="1"/>
  <c r="AN4956" i="1" s="1"/>
  <c r="AN4955" i="1" s="1"/>
  <c r="AN4954" i="1" s="1"/>
  <c r="AN4953" i="1" s="1"/>
  <c r="AN4952" i="1" s="1"/>
  <c r="AN4951" i="1" s="1"/>
  <c r="AN4950" i="1" s="1"/>
  <c r="AN3727" i="1"/>
  <c r="AN3689" i="1" s="1"/>
  <c r="AN3688" i="1" s="1"/>
  <c r="AN3687" i="1" s="1"/>
  <c r="AN3686" i="1" s="1"/>
  <c r="AN3685" i="1" s="1"/>
  <c r="AN6449" i="1"/>
  <c r="AN6407" i="1" s="1"/>
  <c r="AN6406" i="1" s="1"/>
  <c r="AN6641" i="1"/>
  <c r="AN6596" i="1" s="1"/>
  <c r="AN6595" i="1" s="1"/>
  <c r="AN6594" i="1" s="1"/>
  <c r="AN6593" i="1" s="1"/>
  <c r="AN6592" i="1" s="1"/>
  <c r="AL2756" i="1"/>
  <c r="AL2729" i="1" s="1"/>
  <c r="AL2728" i="1" s="1"/>
  <c r="AL2727" i="1" s="1"/>
  <c r="AL2726" i="1" s="1"/>
  <c r="AL2725" i="1" s="1"/>
  <c r="AL137" i="1"/>
  <c r="AL54" i="1"/>
  <c r="AL1410" i="1"/>
  <c r="AN1591" i="1"/>
  <c r="AN2190" i="1"/>
  <c r="AN2189" i="1" s="1"/>
  <c r="AL685" i="1"/>
  <c r="AL663" i="1" s="1"/>
  <c r="AL662" i="1" s="1"/>
  <c r="AL661" i="1" s="1"/>
  <c r="AL660" i="1" s="1"/>
  <c r="AL1280" i="1"/>
  <c r="AL1041" i="1"/>
  <c r="AL1020" i="1" s="1"/>
  <c r="AL1019" i="1" s="1"/>
  <c r="AL1018" i="1" s="1"/>
  <c r="AL1591" i="1"/>
  <c r="AL2005" i="1"/>
  <c r="AL2519" i="1"/>
  <c r="AL2496" i="1" s="1"/>
  <c r="AL2495" i="1" s="1"/>
  <c r="AL2494" i="1" s="1"/>
  <c r="AL2493" i="1" s="1"/>
  <c r="AL2492" i="1" s="1"/>
  <c r="AN6153" i="1"/>
  <c r="AN6116" i="1" s="1"/>
  <c r="AN6115" i="1" s="1"/>
  <c r="AN6114" i="1" s="1"/>
  <c r="AN6113" i="1" s="1"/>
  <c r="AN6112" i="1" s="1"/>
  <c r="AN6111" i="1" s="1"/>
  <c r="AN3374" i="1"/>
  <c r="AN3341" i="1" s="1"/>
  <c r="AN3340" i="1" s="1"/>
  <c r="AN3339" i="1" s="1"/>
  <c r="AN3338" i="1" s="1"/>
  <c r="AN3328" i="1" s="1"/>
  <c r="AN4379" i="1"/>
  <c r="AN4337" i="1" s="1"/>
  <c r="AN4336" i="1" s="1"/>
  <c r="AN5706" i="1"/>
  <c r="AN5671" i="1" s="1"/>
  <c r="AN5670" i="1" s="1"/>
  <c r="AN5669" i="1" s="1"/>
  <c r="AN5668" i="1" s="1"/>
  <c r="AN5667" i="1" s="1"/>
  <c r="AL6449" i="1"/>
  <c r="AL6407" i="1" s="1"/>
  <c r="AL6406" i="1" s="1"/>
  <c r="AN5069" i="1"/>
  <c r="AN5037" i="1" s="1"/>
  <c r="AN5036" i="1" s="1"/>
  <c r="AN5035" i="1" s="1"/>
  <c r="AN5034" i="1" s="1"/>
  <c r="AN5033" i="1" s="1"/>
  <c r="AN5975" i="1"/>
  <c r="AN5944" i="1" s="1"/>
  <c r="AN5943" i="1" s="1"/>
  <c r="AN5942" i="1" s="1"/>
  <c r="AN5941" i="1" s="1"/>
  <c r="AN5940" i="1" s="1"/>
  <c r="AN3659" i="1"/>
  <c r="AN3641" i="1" s="1"/>
  <c r="AN3640" i="1" s="1"/>
  <c r="AN3639" i="1" s="1"/>
  <c r="AN3638" i="1" s="1"/>
  <c r="AN3637" i="1" s="1"/>
  <c r="AL5500" i="1"/>
  <c r="AL5469" i="1" s="1"/>
  <c r="AL5468" i="1" s="1"/>
  <c r="AL5467" i="1" s="1"/>
  <c r="AL5466" i="1" s="1"/>
  <c r="AL5465" i="1" s="1"/>
  <c r="AL6153" i="1"/>
  <c r="AL6116" i="1" s="1"/>
  <c r="AL6115" i="1" s="1"/>
  <c r="AL6114" i="1" s="1"/>
  <c r="AL6113" i="1" s="1"/>
  <c r="AL6112" i="1" s="1"/>
  <c r="AL6111" i="1" s="1"/>
  <c r="AL6948" i="1"/>
  <c r="AL6903" i="1" s="1"/>
  <c r="AL6902" i="1" s="1"/>
  <c r="AL6901" i="1" s="1"/>
  <c r="AL6900" i="1" s="1"/>
  <c r="AL6899" i="1" s="1"/>
  <c r="AL6898" i="1" s="1"/>
  <c r="AP2082" i="1" l="1"/>
  <c r="AP2081" i="1" s="1"/>
  <c r="AP2080" i="1" s="1"/>
  <c r="AP2079" i="1" s="1"/>
  <c r="AP2078" i="1" s="1"/>
  <c r="AL4573" i="1"/>
  <c r="AL4498" i="1" s="1"/>
  <c r="AL4497" i="1" s="1"/>
  <c r="AL4496" i="1" s="1"/>
  <c r="AL4495" i="1" s="1"/>
  <c r="AL4647" i="1"/>
  <c r="AL4646" i="1" s="1"/>
  <c r="AP4118" i="1"/>
  <c r="AP4117" i="1" s="1"/>
  <c r="AP5944" i="1"/>
  <c r="AP5943" i="1" s="1"/>
  <c r="AP5942" i="1" s="1"/>
  <c r="AP5941" i="1" s="1"/>
  <c r="AP5940" i="1" s="1"/>
  <c r="AP7027" i="1"/>
  <c r="AP7026" i="1" s="1"/>
  <c r="AP7025" i="1" s="1"/>
  <c r="AP7024" i="1" s="1"/>
  <c r="AP7023" i="1" s="1"/>
  <c r="AP6802" i="1" s="1"/>
  <c r="AP4573" i="1"/>
  <c r="AP4498" i="1" s="1"/>
  <c r="AP4497" i="1" s="1"/>
  <c r="AP4496" i="1" s="1"/>
  <c r="AP4495" i="1" s="1"/>
  <c r="AN4647" i="1"/>
  <c r="AN4646" i="1" s="1"/>
  <c r="AN4645" i="1" s="1"/>
  <c r="AN4644" i="1" s="1"/>
  <c r="AN4643" i="1" s="1"/>
  <c r="AN4642" i="1" s="1"/>
  <c r="AN4641" i="1" s="1"/>
  <c r="AN7325" i="1"/>
  <c r="AN7324" i="1" s="1"/>
  <c r="AN7323" i="1" s="1"/>
  <c r="AN7322" i="1" s="1"/>
  <c r="AN7321" i="1" s="1"/>
  <c r="AN7320" i="1" s="1"/>
  <c r="AN7319" i="1" s="1"/>
  <c r="AL1972" i="1"/>
  <c r="AL1971" i="1" s="1"/>
  <c r="AL1970" i="1" s="1"/>
  <c r="AL1969" i="1" s="1"/>
  <c r="AL1968" i="1" s="1"/>
  <c r="AP758" i="1"/>
  <c r="AL2082" i="1"/>
  <c r="AL2081" i="1" s="1"/>
  <c r="AL2080" i="1" s="1"/>
  <c r="AL2079" i="1" s="1"/>
  <c r="AL2078" i="1" s="1"/>
  <c r="AN3425" i="1"/>
  <c r="AN3424" i="1" s="1"/>
  <c r="AN3423" i="1" s="1"/>
  <c r="AN3422" i="1" s="1"/>
  <c r="AN2948" i="1" s="1"/>
  <c r="AP2262" i="1"/>
  <c r="AP132" i="1"/>
  <c r="AP131" i="1" s="1"/>
  <c r="AP130" i="1" s="1"/>
  <c r="AP129" i="1" s="1"/>
  <c r="AL5944" i="1"/>
  <c r="AL5943" i="1" s="1"/>
  <c r="AL5942" i="1" s="1"/>
  <c r="AL5941" i="1" s="1"/>
  <c r="AL5940" i="1" s="1"/>
  <c r="AL6200" i="1"/>
  <c r="AL6199" i="1" s="1"/>
  <c r="AL6198" i="1" s="1"/>
  <c r="AL6197" i="1" s="1"/>
  <c r="AL6196" i="1" s="1"/>
  <c r="AP4647" i="1"/>
  <c r="AP4646" i="1" s="1"/>
  <c r="AN1017" i="1"/>
  <c r="AN1972" i="1"/>
  <c r="AN1971" i="1" s="1"/>
  <c r="AN1970" i="1" s="1"/>
  <c r="AN1969" i="1" s="1"/>
  <c r="AN1968" i="1" s="1"/>
  <c r="AN2082" i="1"/>
  <c r="AN2081" i="1" s="1"/>
  <c r="AN2080" i="1" s="1"/>
  <c r="AN2079" i="1" s="1"/>
  <c r="AN2078" i="1" s="1"/>
  <c r="AL13" i="1"/>
  <c r="AL12" i="1" s="1"/>
  <c r="AL11" i="1" s="1"/>
  <c r="AN758" i="1"/>
  <c r="AL132" i="1"/>
  <c r="AL131" i="1" s="1"/>
  <c r="AL130" i="1" s="1"/>
  <c r="AL129" i="1" s="1"/>
  <c r="AN4808" i="1"/>
  <c r="AN4807" i="1" s="1"/>
  <c r="AN4806" i="1" s="1"/>
  <c r="AN4805" i="1" s="1"/>
  <c r="AN4804" i="1" s="1"/>
  <c r="AN4803" i="1" s="1"/>
  <c r="AN4802" i="1" s="1"/>
  <c r="AP3425" i="1"/>
  <c r="AP3424" i="1" s="1"/>
  <c r="AP3423" i="1" s="1"/>
  <c r="AP3422" i="1" s="1"/>
  <c r="AP2948" i="1" s="1"/>
  <c r="AP1787" i="1"/>
  <c r="AP1786" i="1" s="1"/>
  <c r="AP13" i="1"/>
  <c r="AP12" i="1" s="1"/>
  <c r="AL2421" i="1"/>
  <c r="AP1279" i="1"/>
  <c r="AP1278" i="1" s="1"/>
  <c r="AL4645" i="1"/>
  <c r="AL4644" i="1" s="1"/>
  <c r="AL4643" i="1" s="1"/>
  <c r="AL4642" i="1" s="1"/>
  <c r="AL4641" i="1" s="1"/>
  <c r="AL6405" i="1"/>
  <c r="AL6404" i="1" s="1"/>
  <c r="AL6403" i="1" s="1"/>
  <c r="AL6402" i="1" s="1"/>
  <c r="AP3536" i="1"/>
  <c r="AP4645" i="1"/>
  <c r="AP4644" i="1" s="1"/>
  <c r="AP4643" i="1" s="1"/>
  <c r="AP4642" i="1" s="1"/>
  <c r="AP4641" i="1" s="1"/>
  <c r="AN1409" i="1"/>
  <c r="AN1408" i="1" s="1"/>
  <c r="AL4808" i="1"/>
  <c r="AL4807" i="1" s="1"/>
  <c r="AL4806" i="1" s="1"/>
  <c r="AL4805" i="1" s="1"/>
  <c r="AL4804" i="1" s="1"/>
  <c r="AL4803" i="1" s="1"/>
  <c r="AL4802" i="1" s="1"/>
  <c r="AP395" i="1"/>
  <c r="AP1017" i="1"/>
  <c r="AL758" i="1"/>
  <c r="AP1409" i="1"/>
  <c r="AP1408" i="1" s="1"/>
  <c r="AP1536" i="1"/>
  <c r="AP1535" i="1" s="1"/>
  <c r="AP1662" i="1"/>
  <c r="AP1661" i="1" s="1"/>
  <c r="AP2420" i="1"/>
  <c r="AP2419" i="1" s="1"/>
  <c r="AP2418" i="1" s="1"/>
  <c r="AP2417" i="1" s="1"/>
  <c r="AP2421" i="1"/>
  <c r="AL2262" i="1"/>
  <c r="AL4118" i="1"/>
  <c r="AL4117" i="1" s="1"/>
  <c r="AN2420" i="1"/>
  <c r="AN2419" i="1" s="1"/>
  <c r="AN2418" i="1" s="1"/>
  <c r="AN2417" i="1" s="1"/>
  <c r="AN295" i="1"/>
  <c r="AN294" i="1" s="1"/>
  <c r="AN132" i="1"/>
  <c r="AN131" i="1" s="1"/>
  <c r="AN130" i="1" s="1"/>
  <c r="AN129" i="1" s="1"/>
  <c r="AN3909" i="1"/>
  <c r="AN3908" i="1" s="1"/>
  <c r="AN3907" i="1" s="1"/>
  <c r="AN3906" i="1" s="1"/>
  <c r="AN3905" i="1" s="1"/>
  <c r="AN1662" i="1"/>
  <c r="AN1661" i="1" s="1"/>
  <c r="AP6688" i="1"/>
  <c r="AP6687" i="1" s="1"/>
  <c r="AP6686" i="1" s="1"/>
  <c r="AP6685" i="1" s="1"/>
  <c r="AP6684" i="1" s="1"/>
  <c r="AP6683" i="1" s="1"/>
  <c r="AP6200" i="1"/>
  <c r="AP6199" i="1" s="1"/>
  <c r="AP6198" i="1" s="1"/>
  <c r="AP6197" i="1" s="1"/>
  <c r="AP6196" i="1" s="1"/>
  <c r="AP1972" i="1"/>
  <c r="AP1971" i="1" s="1"/>
  <c r="AP1970" i="1" s="1"/>
  <c r="AP1969" i="1" s="1"/>
  <c r="AP1968" i="1" s="1"/>
  <c r="AP6405" i="1"/>
  <c r="AP6404" i="1" s="1"/>
  <c r="AP6403" i="1" s="1"/>
  <c r="AP6402" i="1" s="1"/>
  <c r="AN1787" i="1"/>
  <c r="AN1786" i="1" s="1"/>
  <c r="AP5848" i="1"/>
  <c r="AP5764" i="1" s="1"/>
  <c r="AP5763" i="1" s="1"/>
  <c r="AP5762" i="1" s="1"/>
  <c r="AP5592" i="1" s="1"/>
  <c r="AN1279" i="1"/>
  <c r="AN1278" i="1" s="1"/>
  <c r="AP295" i="1"/>
  <c r="AP294" i="1" s="1"/>
  <c r="AP11" i="1"/>
  <c r="AP4300" i="1"/>
  <c r="AP4299" i="1" s="1"/>
  <c r="AP4298" i="1" s="1"/>
  <c r="AP4297" i="1" s="1"/>
  <c r="AN4300" i="1"/>
  <c r="AN4299" i="1" s="1"/>
  <c r="AN4298" i="1" s="1"/>
  <c r="AN4297" i="1" s="1"/>
  <c r="AN2262" i="1"/>
  <c r="AL6688" i="1"/>
  <c r="AL6687" i="1" s="1"/>
  <c r="AL6686" i="1" s="1"/>
  <c r="AL6685" i="1" s="1"/>
  <c r="AL6684" i="1" s="1"/>
  <c r="AL6683" i="1" s="1"/>
  <c r="AL6401" i="1" s="1"/>
  <c r="AP3684" i="1"/>
  <c r="AP5176" i="1"/>
  <c r="AP5175" i="1" s="1"/>
  <c r="AP5174" i="1" s="1"/>
  <c r="AP5173" i="1" s="1"/>
  <c r="AP5032" i="1" s="1"/>
  <c r="AN13" i="1"/>
  <c r="AN12" i="1" s="1"/>
  <c r="AN11" i="1" s="1"/>
  <c r="AN5176" i="1"/>
  <c r="AN5175" i="1" s="1"/>
  <c r="AN5174" i="1" s="1"/>
  <c r="AN5173" i="1" s="1"/>
  <c r="AN5032" i="1" s="1"/>
  <c r="AN6688" i="1"/>
  <c r="AN6687" i="1" s="1"/>
  <c r="AN6686" i="1" s="1"/>
  <c r="AN6685" i="1" s="1"/>
  <c r="AN6684" i="1" s="1"/>
  <c r="AN6683" i="1" s="1"/>
  <c r="AL3536" i="1"/>
  <c r="AP7325" i="1"/>
  <c r="AP7324" i="1" s="1"/>
  <c r="AP7323" i="1" s="1"/>
  <c r="AP7322" i="1" s="1"/>
  <c r="AP7321" i="1" s="1"/>
  <c r="AP7320" i="1" s="1"/>
  <c r="AP7319" i="1" s="1"/>
  <c r="AP4808" i="1"/>
  <c r="AP4807" i="1" s="1"/>
  <c r="AP4806" i="1" s="1"/>
  <c r="AP4805" i="1" s="1"/>
  <c r="AP4804" i="1" s="1"/>
  <c r="AP4803" i="1" s="1"/>
  <c r="AP4802" i="1" s="1"/>
  <c r="AL1662" i="1"/>
  <c r="AL1661" i="1" s="1"/>
  <c r="AN7027" i="1"/>
  <c r="AN7026" i="1" s="1"/>
  <c r="AN7025" i="1" s="1"/>
  <c r="AN7024" i="1" s="1"/>
  <c r="AN7023" i="1" s="1"/>
  <c r="AN6802" i="1" s="1"/>
  <c r="AP3909" i="1"/>
  <c r="AP3908" i="1" s="1"/>
  <c r="AP3907" i="1" s="1"/>
  <c r="AP3906" i="1" s="1"/>
  <c r="AP3905" i="1" s="1"/>
  <c r="AP3904" i="1" s="1"/>
  <c r="AN395" i="1"/>
  <c r="AN3536" i="1"/>
  <c r="AN6405" i="1"/>
  <c r="AN6404" i="1" s="1"/>
  <c r="AN6403" i="1" s="1"/>
  <c r="AN6402" i="1" s="1"/>
  <c r="AL1536" i="1"/>
  <c r="AL1535" i="1" s="1"/>
  <c r="AN590" i="1"/>
  <c r="AN589" i="1" s="1"/>
  <c r="AN588" i="1" s="1"/>
  <c r="AL295" i="1"/>
  <c r="AL294" i="1" s="1"/>
  <c r="AL7325" i="1"/>
  <c r="AL7324" i="1" s="1"/>
  <c r="AL7323" i="1" s="1"/>
  <c r="AL7322" i="1" s="1"/>
  <c r="AL7321" i="1" s="1"/>
  <c r="AL7320" i="1" s="1"/>
  <c r="AL7319" i="1" s="1"/>
  <c r="AN7448" i="1"/>
  <c r="AN7447" i="1" s="1"/>
  <c r="AN7446" i="1" s="1"/>
  <c r="AN7445" i="1" s="1"/>
  <c r="AN7444" i="1" s="1"/>
  <c r="AN7443" i="1" s="1"/>
  <c r="AL7027" i="1"/>
  <c r="AL7026" i="1" s="1"/>
  <c r="AL7025" i="1" s="1"/>
  <c r="AL7024" i="1" s="1"/>
  <c r="AL7023" i="1" s="1"/>
  <c r="AL6802" i="1" s="1"/>
  <c r="AN6200" i="1"/>
  <c r="AN6199" i="1" s="1"/>
  <c r="AN6198" i="1" s="1"/>
  <c r="AN6197" i="1" s="1"/>
  <c r="AN6196" i="1" s="1"/>
  <c r="AL1787" i="1"/>
  <c r="AL1786" i="1" s="1"/>
  <c r="AN4573" i="1"/>
  <c r="AN4498" i="1" s="1"/>
  <c r="AN4497" i="1" s="1"/>
  <c r="AN4496" i="1" s="1"/>
  <c r="AN4495" i="1" s="1"/>
  <c r="AP2568" i="1"/>
  <c r="AP591" i="1"/>
  <c r="AP590" i="1"/>
  <c r="AP589" i="1" s="1"/>
  <c r="AP588" i="1" s="1"/>
  <c r="AN4090" i="1"/>
  <c r="AN4089" i="1" s="1"/>
  <c r="AN4088" i="1" s="1"/>
  <c r="AN4087" i="1" s="1"/>
  <c r="AN4086" i="1" s="1"/>
  <c r="AL4300" i="1"/>
  <c r="AL4299" i="1" s="1"/>
  <c r="AL4298" i="1" s="1"/>
  <c r="AL4297" i="1" s="1"/>
  <c r="AP7448" i="1"/>
  <c r="AP7447" i="1" s="1"/>
  <c r="AP7446" i="1" s="1"/>
  <c r="AP7445" i="1" s="1"/>
  <c r="AP7444" i="1" s="1"/>
  <c r="AP7443" i="1" s="1"/>
  <c r="AN2568" i="1"/>
  <c r="AN1536" i="1"/>
  <c r="AN1535" i="1" s="1"/>
  <c r="AL5176" i="1"/>
  <c r="AL5175" i="1" s="1"/>
  <c r="AL5174" i="1" s="1"/>
  <c r="AL5173" i="1" s="1"/>
  <c r="AL5032" i="1" s="1"/>
  <c r="AL1409" i="1"/>
  <c r="AL1408" i="1" s="1"/>
  <c r="AL3684" i="1"/>
  <c r="AL3425" i="1"/>
  <c r="AL3424" i="1" s="1"/>
  <c r="AL3423" i="1" s="1"/>
  <c r="AL3422" i="1" s="1"/>
  <c r="AL2948" i="1" s="1"/>
  <c r="AL1017" i="1"/>
  <c r="AN5848" i="1"/>
  <c r="AN5764" i="1" s="1"/>
  <c r="AN5763" i="1" s="1"/>
  <c r="AN5762" i="1" s="1"/>
  <c r="AN5592" i="1" s="1"/>
  <c r="AL3909" i="1"/>
  <c r="AL3908" i="1" s="1"/>
  <c r="AL3907" i="1" s="1"/>
  <c r="AL3906" i="1" s="1"/>
  <c r="AL3905" i="1" s="1"/>
  <c r="AL3904" i="1" s="1"/>
  <c r="AL5848" i="1"/>
  <c r="AL5764" i="1" s="1"/>
  <c r="AL5763" i="1" s="1"/>
  <c r="AL5762" i="1" s="1"/>
  <c r="AL395" i="1"/>
  <c r="AL2568" i="1"/>
  <c r="AL7448" i="1"/>
  <c r="AL7447" i="1" s="1"/>
  <c r="AL7446" i="1" s="1"/>
  <c r="AL7445" i="1" s="1"/>
  <c r="AL7444" i="1" s="1"/>
  <c r="AL7443" i="1" s="1"/>
  <c r="AN3684" i="1"/>
  <c r="AL1279" i="1"/>
  <c r="AL1278" i="1" s="1"/>
  <c r="AL591" i="1"/>
  <c r="AL590" i="1"/>
  <c r="AL589" i="1" s="1"/>
  <c r="AL588" i="1" s="1"/>
  <c r="AP587" i="1" l="1"/>
  <c r="AP6401" i="1"/>
  <c r="AN3904" i="1"/>
  <c r="AL587" i="1"/>
  <c r="AN587" i="1"/>
  <c r="AP2077" i="1"/>
  <c r="AN6401" i="1"/>
  <c r="AL5592" i="1"/>
  <c r="AN1193" i="1"/>
  <c r="AN1192" i="1" s="1"/>
  <c r="AN1191" i="1" s="1"/>
  <c r="AN1016" i="1" s="1"/>
  <c r="AP1193" i="1"/>
  <c r="AP1192" i="1" s="1"/>
  <c r="AP1191" i="1" s="1"/>
  <c r="AP1016" i="1" s="1"/>
  <c r="AL10" i="1"/>
  <c r="AL9" i="1" s="1"/>
  <c r="AP10" i="1"/>
  <c r="AP9" i="1" s="1"/>
  <c r="AL2077" i="1"/>
  <c r="AN2077" i="1"/>
  <c r="AN10" i="1"/>
  <c r="AN9" i="1" s="1"/>
  <c r="AL1193" i="1"/>
  <c r="AL1192" i="1" s="1"/>
  <c r="AL1191" i="1" s="1"/>
  <c r="AL1016" i="1" s="1"/>
  <c r="AP394" i="1" l="1"/>
  <c r="AP8" i="1" s="1"/>
  <c r="AL394" i="1"/>
  <c r="AL8" i="1" s="1"/>
  <c r="AN394" i="1"/>
  <c r="AN8" i="1" s="1"/>
  <c r="AE8" i="1" l="1"/>
  <c r="AG8" i="1"/>
  <c r="W10" i="1"/>
  <c r="Y10" i="1"/>
  <c r="AE14" i="1"/>
  <c r="AG14" i="1"/>
  <c r="V16" i="1"/>
  <c r="X16" i="1"/>
  <c r="Z16" i="1"/>
  <c r="AB16" i="1"/>
  <c r="AD16" i="1"/>
  <c r="AF16" i="1"/>
  <c r="AH17" i="1"/>
  <c r="AJ17" i="1"/>
  <c r="AJ16" i="1" s="1"/>
  <c r="AH18" i="1"/>
  <c r="AH19" i="1"/>
  <c r="V20" i="1"/>
  <c r="X20" i="1"/>
  <c r="Z20" i="1"/>
  <c r="AB20" i="1"/>
  <c r="AD20" i="1"/>
  <c r="AF20" i="1"/>
  <c r="AH21" i="1"/>
  <c r="AJ21" i="1"/>
  <c r="AJ20" i="1" s="1"/>
  <c r="AH22" i="1"/>
  <c r="AH23" i="1"/>
  <c r="V24" i="1"/>
  <c r="X24" i="1"/>
  <c r="Z24" i="1"/>
  <c r="AB24" i="1"/>
  <c r="AD24" i="1"/>
  <c r="AF24" i="1"/>
  <c r="AH25" i="1"/>
  <c r="AJ25" i="1"/>
  <c r="AJ24" i="1" s="1"/>
  <c r="V26" i="1"/>
  <c r="X26" i="1"/>
  <c r="Z26" i="1"/>
  <c r="AB26" i="1"/>
  <c r="AD26" i="1"/>
  <c r="AF26" i="1"/>
  <c r="AH27" i="1"/>
  <c r="AJ27" i="1"/>
  <c r="AJ26" i="1" s="1"/>
  <c r="AH28" i="1"/>
  <c r="AH29" i="1"/>
  <c r="V30" i="1"/>
  <c r="X30" i="1"/>
  <c r="Z30" i="1"/>
  <c r="AB30" i="1"/>
  <c r="AD30" i="1"/>
  <c r="AF30" i="1"/>
  <c r="AH31" i="1"/>
  <c r="AJ31" i="1"/>
  <c r="AJ30" i="1" s="1"/>
  <c r="V33" i="1"/>
  <c r="X33" i="1"/>
  <c r="Z33" i="1"/>
  <c r="AB33" i="1"/>
  <c r="AD33" i="1"/>
  <c r="AF33" i="1"/>
  <c r="AH34" i="1"/>
  <c r="AJ34" i="1"/>
  <c r="AJ33" i="1" s="1"/>
  <c r="V35" i="1"/>
  <c r="X35" i="1"/>
  <c r="Z35" i="1"/>
  <c r="AB35" i="1"/>
  <c r="AB32" i="1" s="1"/>
  <c r="AD35" i="1"/>
  <c r="AF35" i="1"/>
  <c r="AI35" i="1"/>
  <c r="AI32" i="1" s="1"/>
  <c r="AI14" i="1" s="1"/>
  <c r="AK35" i="1"/>
  <c r="AK32" i="1" s="1"/>
  <c r="AK14" i="1" s="1"/>
  <c r="AH36" i="1"/>
  <c r="AJ36" i="1"/>
  <c r="AJ35" i="1" s="1"/>
  <c r="V38" i="1"/>
  <c r="V37" i="1" s="1"/>
  <c r="X38" i="1"/>
  <c r="X37" i="1" s="1"/>
  <c r="Z38" i="1"/>
  <c r="Z37" i="1" s="1"/>
  <c r="AB38" i="1"/>
  <c r="AB37" i="1" s="1"/>
  <c r="AD38" i="1"/>
  <c r="AF38" i="1"/>
  <c r="AF37" i="1" s="1"/>
  <c r="AJ38" i="1"/>
  <c r="AJ37" i="1" s="1"/>
  <c r="AH39" i="1"/>
  <c r="V40" i="1"/>
  <c r="X40" i="1"/>
  <c r="Z40" i="1"/>
  <c r="AB40" i="1"/>
  <c r="AD40" i="1"/>
  <c r="AF40" i="1"/>
  <c r="AJ40" i="1"/>
  <c r="AH41" i="1"/>
  <c r="AD42" i="1"/>
  <c r="V43" i="1"/>
  <c r="V42" i="1" s="1"/>
  <c r="X43" i="1"/>
  <c r="X42" i="1" s="1"/>
  <c r="Z43" i="1"/>
  <c r="Z42" i="1" s="1"/>
  <c r="AB43" i="1"/>
  <c r="AB42" i="1" s="1"/>
  <c r="AD43" i="1"/>
  <c r="AF43" i="1"/>
  <c r="AJ43" i="1"/>
  <c r="AJ42" i="1" s="1"/>
  <c r="AH44" i="1"/>
  <c r="V47" i="1"/>
  <c r="V46" i="1" s="1"/>
  <c r="V45" i="1" s="1"/>
  <c r="X47" i="1"/>
  <c r="X46" i="1" s="1"/>
  <c r="X45" i="1" s="1"/>
  <c r="Z47" i="1"/>
  <c r="Z46" i="1" s="1"/>
  <c r="AB47" i="1"/>
  <c r="AB46" i="1" s="1"/>
  <c r="AD47" i="1"/>
  <c r="AD46" i="1" s="1"/>
  <c r="AF47" i="1"/>
  <c r="AH48" i="1"/>
  <c r="AJ48" i="1"/>
  <c r="AH49" i="1"/>
  <c r="AJ49" i="1"/>
  <c r="Z51" i="1"/>
  <c r="Z50" i="1" s="1"/>
  <c r="AB51" i="1"/>
  <c r="AB50" i="1" s="1"/>
  <c r="AD51" i="1"/>
  <c r="AD50" i="1" s="1"/>
  <c r="AF51" i="1"/>
  <c r="AF50" i="1" s="1"/>
  <c r="AI51" i="1"/>
  <c r="AI50" i="1" s="1"/>
  <c r="AK51" i="1"/>
  <c r="AK50" i="1" s="1"/>
  <c r="AH52" i="1"/>
  <c r="AJ52" i="1"/>
  <c r="AH53" i="1"/>
  <c r="AJ53" i="1"/>
  <c r="V56" i="1"/>
  <c r="X56" i="1"/>
  <c r="Z56" i="1"/>
  <c r="AB56" i="1"/>
  <c r="AC56" i="1"/>
  <c r="AD56" i="1"/>
  <c r="AE56" i="1"/>
  <c r="AF56" i="1"/>
  <c r="AG56" i="1"/>
  <c r="AI56" i="1"/>
  <c r="AJ56" i="1"/>
  <c r="AK56" i="1"/>
  <c r="AH57" i="1"/>
  <c r="V58" i="1"/>
  <c r="X58" i="1"/>
  <c r="Z58" i="1"/>
  <c r="AB58" i="1"/>
  <c r="AD58" i="1"/>
  <c r="AF58" i="1"/>
  <c r="AH59" i="1"/>
  <c r="AJ59" i="1"/>
  <c r="AJ58" i="1" s="1"/>
  <c r="V60" i="1"/>
  <c r="X60" i="1"/>
  <c r="Z60" i="1"/>
  <c r="AB60" i="1"/>
  <c r="AC60" i="1"/>
  <c r="AD60" i="1"/>
  <c r="AE60" i="1"/>
  <c r="AF60" i="1"/>
  <c r="AG60" i="1"/>
  <c r="AI60" i="1"/>
  <c r="AK60" i="1"/>
  <c r="AH61" i="1"/>
  <c r="AJ61" i="1"/>
  <c r="AH62" i="1"/>
  <c r="AJ62" i="1"/>
  <c r="AH63" i="1"/>
  <c r="AJ63" i="1"/>
  <c r="AH64" i="1"/>
  <c r="AJ64" i="1"/>
  <c r="V66" i="1"/>
  <c r="X66" i="1"/>
  <c r="Z66" i="1"/>
  <c r="AB66" i="1"/>
  <c r="AD66" i="1"/>
  <c r="AF66" i="1"/>
  <c r="AH67" i="1"/>
  <c r="AJ67" i="1"/>
  <c r="AJ66" i="1" s="1"/>
  <c r="V68" i="1"/>
  <c r="X68" i="1"/>
  <c r="Z68" i="1"/>
  <c r="AB68" i="1"/>
  <c r="AD68" i="1"/>
  <c r="AF68" i="1"/>
  <c r="AH69" i="1"/>
  <c r="AJ69" i="1"/>
  <c r="AJ68" i="1" s="1"/>
  <c r="V70" i="1"/>
  <c r="X70" i="1"/>
  <c r="Z70" i="1"/>
  <c r="AB70" i="1"/>
  <c r="AD70" i="1"/>
  <c r="AF70" i="1"/>
  <c r="AH71" i="1"/>
  <c r="AJ71" i="1"/>
  <c r="AJ70" i="1" s="1"/>
  <c r="V72" i="1"/>
  <c r="X72" i="1"/>
  <c r="Z72" i="1"/>
  <c r="AB72" i="1"/>
  <c r="AD72" i="1"/>
  <c r="AF72" i="1"/>
  <c r="AJ72" i="1"/>
  <c r="AH73" i="1"/>
  <c r="AH74" i="1"/>
  <c r="V76" i="1"/>
  <c r="X76" i="1"/>
  <c r="Z76" i="1"/>
  <c r="AB76" i="1"/>
  <c r="AD76" i="1"/>
  <c r="AF76" i="1"/>
  <c r="AJ76" i="1"/>
  <c r="AH77" i="1"/>
  <c r="V78" i="1"/>
  <c r="X78" i="1"/>
  <c r="Z78" i="1"/>
  <c r="AB78" i="1"/>
  <c r="AF78" i="1"/>
  <c r="AD79" i="1"/>
  <c r="AJ79" i="1"/>
  <c r="AJ78" i="1" s="1"/>
  <c r="V80" i="1"/>
  <c r="X80" i="1"/>
  <c r="Z80" i="1"/>
  <c r="AB80" i="1"/>
  <c r="AD80" i="1"/>
  <c r="AF80" i="1"/>
  <c r="AH81" i="1"/>
  <c r="AJ81" i="1"/>
  <c r="AJ80" i="1" s="1"/>
  <c r="AH82" i="1"/>
  <c r="V84" i="1"/>
  <c r="X84" i="1"/>
  <c r="Z84" i="1"/>
  <c r="AB84" i="1"/>
  <c r="AD84" i="1"/>
  <c r="AF84" i="1"/>
  <c r="AJ84" i="1"/>
  <c r="AH85" i="1"/>
  <c r="V86" i="1"/>
  <c r="X86" i="1"/>
  <c r="Z86" i="1"/>
  <c r="Z83" i="1" s="1"/>
  <c r="AB86" i="1"/>
  <c r="AD86" i="1"/>
  <c r="AD83" i="1" s="1"/>
  <c r="AF86" i="1"/>
  <c r="AJ86" i="1"/>
  <c r="AH87" i="1"/>
  <c r="V89" i="1"/>
  <c r="X89" i="1"/>
  <c r="Z89" i="1"/>
  <c r="AB89" i="1"/>
  <c r="AD89" i="1"/>
  <c r="AF89" i="1"/>
  <c r="AH90" i="1"/>
  <c r="AJ90" i="1"/>
  <c r="AH91" i="1"/>
  <c r="AJ91" i="1"/>
  <c r="AH92" i="1"/>
  <c r="AJ92" i="1"/>
  <c r="V93" i="1"/>
  <c r="X93" i="1"/>
  <c r="Z93" i="1"/>
  <c r="AB93" i="1"/>
  <c r="AD93" i="1"/>
  <c r="AF93" i="1"/>
  <c r="AJ93" i="1"/>
  <c r="AH94" i="1"/>
  <c r="V95" i="1"/>
  <c r="X95" i="1"/>
  <c r="X88" i="1" s="1"/>
  <c r="Z95" i="1"/>
  <c r="AB95" i="1"/>
  <c r="AD95" i="1"/>
  <c r="AF95" i="1"/>
  <c r="AH96" i="1"/>
  <c r="AJ96" i="1"/>
  <c r="AJ95" i="1" s="1"/>
  <c r="V98" i="1"/>
  <c r="X98" i="1"/>
  <c r="Z98" i="1"/>
  <c r="AB98" i="1"/>
  <c r="AD98" i="1"/>
  <c r="AF98" i="1"/>
  <c r="AJ98" i="1"/>
  <c r="AH99" i="1"/>
  <c r="V100" i="1"/>
  <c r="X100" i="1"/>
  <c r="Z100" i="1"/>
  <c r="AB100" i="1"/>
  <c r="AD100" i="1"/>
  <c r="AF100" i="1"/>
  <c r="AJ100" i="1"/>
  <c r="AH101" i="1"/>
  <c r="V104" i="1"/>
  <c r="V103" i="1" s="1"/>
  <c r="X104" i="1"/>
  <c r="X103" i="1" s="1"/>
  <c r="Z104" i="1"/>
  <c r="Z103" i="1" s="1"/>
  <c r="AB104" i="1"/>
  <c r="AB103" i="1" s="1"/>
  <c r="AD104" i="1"/>
  <c r="AF104" i="1"/>
  <c r="AF103" i="1" s="1"/>
  <c r="AJ104" i="1"/>
  <c r="AJ103" i="1" s="1"/>
  <c r="AD103" i="1"/>
  <c r="AH105" i="1"/>
  <c r="V107" i="1"/>
  <c r="V106" i="1" s="1"/>
  <c r="X107" i="1"/>
  <c r="X106" i="1" s="1"/>
  <c r="Z107" i="1"/>
  <c r="Z106" i="1" s="1"/>
  <c r="AB107" i="1"/>
  <c r="AB106" i="1" s="1"/>
  <c r="AD107" i="1"/>
  <c r="AF107" i="1"/>
  <c r="AF106" i="1" s="1"/>
  <c r="AJ107" i="1"/>
  <c r="AJ106" i="1" s="1"/>
  <c r="AH108" i="1"/>
  <c r="Z114" i="1"/>
  <c r="AB114" i="1"/>
  <c r="AD114" i="1"/>
  <c r="AE114" i="1"/>
  <c r="AF114" i="1"/>
  <c r="AG114" i="1"/>
  <c r="AI114" i="1"/>
  <c r="AK114" i="1"/>
  <c r="AH115" i="1"/>
  <c r="AJ115" i="1"/>
  <c r="AH116" i="1"/>
  <c r="AJ116" i="1"/>
  <c r="Z117" i="1"/>
  <c r="AB117" i="1"/>
  <c r="AD117" i="1"/>
  <c r="AE117" i="1"/>
  <c r="AF117" i="1"/>
  <c r="AG117" i="1"/>
  <c r="AI117" i="1"/>
  <c r="AK117" i="1"/>
  <c r="AH118" i="1"/>
  <c r="AJ118" i="1"/>
  <c r="AJ117" i="1" s="1"/>
  <c r="Z119" i="1"/>
  <c r="AB119" i="1"/>
  <c r="AD119" i="1"/>
  <c r="AE119" i="1"/>
  <c r="AF119" i="1"/>
  <c r="AG119" i="1"/>
  <c r="AI119" i="1"/>
  <c r="AK119" i="1"/>
  <c r="AH120" i="1"/>
  <c r="AJ120" i="1"/>
  <c r="AH121" i="1"/>
  <c r="AJ121" i="1"/>
  <c r="Z123" i="1"/>
  <c r="AB123" i="1"/>
  <c r="AD123" i="1"/>
  <c r="AE123" i="1"/>
  <c r="AF123" i="1"/>
  <c r="AG123" i="1"/>
  <c r="AI123" i="1"/>
  <c r="AK123" i="1"/>
  <c r="AH124" i="1"/>
  <c r="AJ124" i="1"/>
  <c r="AH125" i="1"/>
  <c r="AJ125" i="1"/>
  <c r="Z126" i="1"/>
  <c r="AB126" i="1"/>
  <c r="AB122" i="1" s="1"/>
  <c r="AD126" i="1"/>
  <c r="AE126" i="1"/>
  <c r="AF126" i="1"/>
  <c r="AG126" i="1"/>
  <c r="AG122" i="1" s="1"/>
  <c r="AI126" i="1"/>
  <c r="AK126" i="1"/>
  <c r="AH127" i="1"/>
  <c r="AJ127" i="1"/>
  <c r="AJ126" i="1" s="1"/>
  <c r="V135" i="1"/>
  <c r="V134" i="1" s="1"/>
  <c r="V133" i="1" s="1"/>
  <c r="X135" i="1"/>
  <c r="X134" i="1" s="1"/>
  <c r="X133" i="1" s="1"/>
  <c r="Z135" i="1"/>
  <c r="Z134" i="1" s="1"/>
  <c r="Z133" i="1" s="1"/>
  <c r="AB135" i="1"/>
  <c r="AB134" i="1" s="1"/>
  <c r="AB133" i="1" s="1"/>
  <c r="AD135" i="1"/>
  <c r="AF135" i="1"/>
  <c r="AF134" i="1" s="1"/>
  <c r="AF133" i="1" s="1"/>
  <c r="AJ135" i="1"/>
  <c r="AJ134" i="1" s="1"/>
  <c r="AJ133" i="1" s="1"/>
  <c r="AH136" i="1"/>
  <c r="V139" i="1"/>
  <c r="X139" i="1"/>
  <c r="Z139" i="1"/>
  <c r="AB139" i="1"/>
  <c r="AD139" i="1"/>
  <c r="AF139" i="1"/>
  <c r="AH140" i="1"/>
  <c r="AJ140" i="1"/>
  <c r="AH141" i="1"/>
  <c r="AJ141" i="1"/>
  <c r="V142" i="1"/>
  <c r="X142" i="1"/>
  <c r="Z142" i="1"/>
  <c r="AB142" i="1"/>
  <c r="AD142" i="1"/>
  <c r="AF142" i="1"/>
  <c r="AJ142" i="1"/>
  <c r="AH143" i="1"/>
  <c r="V144" i="1"/>
  <c r="X144" i="1"/>
  <c r="Z144" i="1"/>
  <c r="AB144" i="1"/>
  <c r="AD144" i="1"/>
  <c r="AF144" i="1"/>
  <c r="AH145" i="1"/>
  <c r="AJ145" i="1"/>
  <c r="AH146" i="1"/>
  <c r="AJ146" i="1"/>
  <c r="AH147" i="1"/>
  <c r="V148" i="1"/>
  <c r="X148" i="1"/>
  <c r="Z148" i="1"/>
  <c r="AB148" i="1"/>
  <c r="AD148" i="1"/>
  <c r="AF148" i="1"/>
  <c r="AJ148" i="1"/>
  <c r="AH149" i="1"/>
  <c r="V151" i="1"/>
  <c r="X151" i="1"/>
  <c r="Z151" i="1"/>
  <c r="AB151" i="1"/>
  <c r="AD151" i="1"/>
  <c r="AF151" i="1"/>
  <c r="AH152" i="1"/>
  <c r="AJ152" i="1"/>
  <c r="AJ151" i="1" s="1"/>
  <c r="V153" i="1"/>
  <c r="V150" i="1" s="1"/>
  <c r="X153" i="1"/>
  <c r="Z153" i="1"/>
  <c r="AB153" i="1"/>
  <c r="AD153" i="1"/>
  <c r="AF153" i="1"/>
  <c r="AH154" i="1"/>
  <c r="AJ154" i="1"/>
  <c r="AJ153" i="1" s="1"/>
  <c r="V156" i="1"/>
  <c r="X156" i="1"/>
  <c r="Z156" i="1"/>
  <c r="AB156" i="1"/>
  <c r="AD156" i="1"/>
  <c r="AF156" i="1"/>
  <c r="AH157" i="1"/>
  <c r="AJ157" i="1"/>
  <c r="AH158" i="1"/>
  <c r="AJ158" i="1"/>
  <c r="AH159" i="1"/>
  <c r="V160" i="1"/>
  <c r="X160" i="1"/>
  <c r="Z160" i="1"/>
  <c r="AB160" i="1"/>
  <c r="AD160" i="1"/>
  <c r="AF160" i="1"/>
  <c r="AH161" i="1"/>
  <c r="AJ161" i="1"/>
  <c r="AJ160" i="1" s="1"/>
  <c r="V162" i="1"/>
  <c r="X162" i="1"/>
  <c r="Z162" i="1"/>
  <c r="AB162" i="1"/>
  <c r="AD162" i="1"/>
  <c r="AF162" i="1"/>
  <c r="AJ162" i="1"/>
  <c r="AH163" i="1"/>
  <c r="V164" i="1"/>
  <c r="X164" i="1"/>
  <c r="Z164" i="1"/>
  <c r="AB164" i="1"/>
  <c r="AD164" i="1"/>
  <c r="AF164" i="1"/>
  <c r="AH165" i="1"/>
  <c r="AJ165" i="1"/>
  <c r="AJ164" i="1" s="1"/>
  <c r="V166" i="1"/>
  <c r="X166" i="1"/>
  <c r="Z166" i="1"/>
  <c r="AB166" i="1"/>
  <c r="AD166" i="1"/>
  <c r="AF166" i="1"/>
  <c r="AH167" i="1"/>
  <c r="AJ167" i="1"/>
  <c r="AJ166" i="1" s="1"/>
  <c r="V169" i="1"/>
  <c r="X169" i="1"/>
  <c r="Z169" i="1"/>
  <c r="AB169" i="1"/>
  <c r="AD169" i="1"/>
  <c r="AF169" i="1"/>
  <c r="AJ169" i="1"/>
  <c r="AH170" i="1"/>
  <c r="V171" i="1"/>
  <c r="X171" i="1"/>
  <c r="Z171" i="1"/>
  <c r="AB171" i="1"/>
  <c r="AD171" i="1"/>
  <c r="AF171" i="1"/>
  <c r="AH172" i="1"/>
  <c r="AJ172" i="1"/>
  <c r="AJ171" i="1" s="1"/>
  <c r="AD174" i="1"/>
  <c r="V175" i="1"/>
  <c r="V174" i="1" s="1"/>
  <c r="V173" i="1" s="1"/>
  <c r="X175" i="1"/>
  <c r="X174" i="1" s="1"/>
  <c r="X173" i="1" s="1"/>
  <c r="Z175" i="1"/>
  <c r="Z174" i="1" s="1"/>
  <c r="Z173" i="1" s="1"/>
  <c r="AB175" i="1"/>
  <c r="AB174" i="1" s="1"/>
  <c r="AB173" i="1" s="1"/>
  <c r="AD175" i="1"/>
  <c r="AF175" i="1"/>
  <c r="AJ175" i="1"/>
  <c r="AJ174" i="1" s="1"/>
  <c r="AJ173" i="1" s="1"/>
  <c r="AH176" i="1"/>
  <c r="V179" i="1"/>
  <c r="V178" i="1" s="1"/>
  <c r="X179" i="1"/>
  <c r="X178" i="1" s="1"/>
  <c r="Z179" i="1"/>
  <c r="Z178" i="1" s="1"/>
  <c r="AB179" i="1"/>
  <c r="AB178" i="1" s="1"/>
  <c r="AD179" i="1"/>
  <c r="AD178" i="1" s="1"/>
  <c r="AF179" i="1"/>
  <c r="AH180" i="1"/>
  <c r="AH181" i="1"/>
  <c r="AH182" i="1"/>
  <c r="AJ182" i="1"/>
  <c r="AH183" i="1"/>
  <c r="AJ183" i="1"/>
  <c r="V185" i="1"/>
  <c r="X185" i="1"/>
  <c r="Z185" i="1"/>
  <c r="AB185" i="1"/>
  <c r="AD185" i="1"/>
  <c r="AF185" i="1"/>
  <c r="AJ185" i="1"/>
  <c r="AH186" i="1"/>
  <c r="AH187" i="1"/>
  <c r="V188" i="1"/>
  <c r="X188" i="1"/>
  <c r="Z188" i="1"/>
  <c r="AB188" i="1"/>
  <c r="AD188" i="1"/>
  <c r="AF188" i="1"/>
  <c r="AJ188" i="1"/>
  <c r="AH189" i="1"/>
  <c r="V190" i="1"/>
  <c r="X190" i="1"/>
  <c r="Z190" i="1"/>
  <c r="AB190" i="1"/>
  <c r="AD190" i="1"/>
  <c r="AF190" i="1"/>
  <c r="AJ190" i="1"/>
  <c r="AH191" i="1"/>
  <c r="V193" i="1"/>
  <c r="V192" i="1" s="1"/>
  <c r="X193" i="1"/>
  <c r="X192" i="1" s="1"/>
  <c r="Z193" i="1"/>
  <c r="Z192" i="1" s="1"/>
  <c r="AB193" i="1"/>
  <c r="AB192" i="1" s="1"/>
  <c r="AD193" i="1"/>
  <c r="AF193" i="1"/>
  <c r="AF192" i="1" s="1"/>
  <c r="AJ193" i="1"/>
  <c r="AJ192" i="1" s="1"/>
  <c r="AH194" i="1"/>
  <c r="V196" i="1"/>
  <c r="V195" i="1" s="1"/>
  <c r="X196" i="1"/>
  <c r="X195" i="1" s="1"/>
  <c r="Z196" i="1"/>
  <c r="Z195" i="1" s="1"/>
  <c r="AB196" i="1"/>
  <c r="AB195" i="1" s="1"/>
  <c r="AD196" i="1"/>
  <c r="AD195" i="1" s="1"/>
  <c r="AF196" i="1"/>
  <c r="AF195" i="1" s="1"/>
  <c r="AJ196" i="1"/>
  <c r="AJ195" i="1" s="1"/>
  <c r="AH197" i="1"/>
  <c r="V199" i="1"/>
  <c r="V198" i="1" s="1"/>
  <c r="X199" i="1"/>
  <c r="X198" i="1" s="1"/>
  <c r="Z199" i="1"/>
  <c r="Z198" i="1" s="1"/>
  <c r="AB199" i="1"/>
  <c r="AB198" i="1" s="1"/>
  <c r="AD199" i="1"/>
  <c r="AD198" i="1" s="1"/>
  <c r="AF199" i="1"/>
  <c r="AJ199" i="1"/>
  <c r="AJ198" i="1" s="1"/>
  <c r="AH200" i="1"/>
  <c r="V202" i="1"/>
  <c r="X202" i="1"/>
  <c r="Z202" i="1"/>
  <c r="AB202" i="1"/>
  <c r="AD202" i="1"/>
  <c r="AF202" i="1"/>
  <c r="AJ202" i="1"/>
  <c r="AH203" i="1"/>
  <c r="AH204" i="1"/>
  <c r="V205" i="1"/>
  <c r="X205" i="1"/>
  <c r="Z205" i="1"/>
  <c r="AB205" i="1"/>
  <c r="AD205" i="1"/>
  <c r="AF205" i="1"/>
  <c r="AJ205" i="1"/>
  <c r="AH206" i="1"/>
  <c r="AD208" i="1"/>
  <c r="V209" i="1"/>
  <c r="V208" i="1" s="1"/>
  <c r="V207" i="1" s="1"/>
  <c r="X209" i="1"/>
  <c r="X208" i="1" s="1"/>
  <c r="X207" i="1" s="1"/>
  <c r="Z209" i="1"/>
  <c r="Z208" i="1" s="1"/>
  <c r="Z207" i="1" s="1"/>
  <c r="AB209" i="1"/>
  <c r="AB208" i="1" s="1"/>
  <c r="AB207" i="1" s="1"/>
  <c r="AD209" i="1"/>
  <c r="AF209" i="1"/>
  <c r="AJ209" i="1"/>
  <c r="AJ208" i="1" s="1"/>
  <c r="AJ207" i="1" s="1"/>
  <c r="AH210" i="1"/>
  <c r="AH211" i="1"/>
  <c r="V216" i="1"/>
  <c r="V215" i="1" s="1"/>
  <c r="V214" i="1" s="1"/>
  <c r="X216" i="1"/>
  <c r="X215" i="1" s="1"/>
  <c r="X214" i="1" s="1"/>
  <c r="Z216" i="1"/>
  <c r="Z215" i="1" s="1"/>
  <c r="Z214" i="1" s="1"/>
  <c r="AB216" i="1"/>
  <c r="AB215" i="1" s="1"/>
  <c r="AB214" i="1" s="1"/>
  <c r="AD216" i="1"/>
  <c r="AF216" i="1"/>
  <c r="AF215" i="1" s="1"/>
  <c r="AF214" i="1" s="1"/>
  <c r="AJ216" i="1"/>
  <c r="AJ215" i="1" s="1"/>
  <c r="AJ214" i="1" s="1"/>
  <c r="AD215" i="1"/>
  <c r="AH217" i="1"/>
  <c r="V220" i="1"/>
  <c r="X220" i="1"/>
  <c r="Z220" i="1"/>
  <c r="AB220" i="1"/>
  <c r="AD220" i="1"/>
  <c r="AF220" i="1"/>
  <c r="AJ220" i="1"/>
  <c r="AH221" i="1"/>
  <c r="AH222" i="1"/>
  <c r="V223" i="1"/>
  <c r="X223" i="1"/>
  <c r="Z223" i="1"/>
  <c r="AB223" i="1"/>
  <c r="AD223" i="1"/>
  <c r="AF223" i="1"/>
  <c r="AJ223" i="1"/>
  <c r="AH224" i="1"/>
  <c r="AH225" i="1"/>
  <c r="AH226" i="1"/>
  <c r="V227" i="1"/>
  <c r="X227" i="1"/>
  <c r="Z227" i="1"/>
  <c r="AB227" i="1"/>
  <c r="AD227" i="1"/>
  <c r="AF227" i="1"/>
  <c r="AJ227" i="1"/>
  <c r="AH228" i="1"/>
  <c r="V230" i="1"/>
  <c r="V229" i="1" s="1"/>
  <c r="X230" i="1"/>
  <c r="X229" i="1" s="1"/>
  <c r="Z230" i="1"/>
  <c r="Z229" i="1" s="1"/>
  <c r="AB230" i="1"/>
  <c r="AB229" i="1" s="1"/>
  <c r="AD230" i="1"/>
  <c r="AD229" i="1" s="1"/>
  <c r="AF230" i="1"/>
  <c r="AF229" i="1" s="1"/>
  <c r="AJ230" i="1"/>
  <c r="AJ229" i="1" s="1"/>
  <c r="AH231" i="1"/>
  <c r="V232" i="1"/>
  <c r="X232" i="1"/>
  <c r="Z232" i="1"/>
  <c r="AB232" i="1"/>
  <c r="AD232" i="1"/>
  <c r="AF232" i="1"/>
  <c r="AJ232" i="1"/>
  <c r="AH233" i="1"/>
  <c r="V235" i="1"/>
  <c r="X235" i="1"/>
  <c r="Z235" i="1"/>
  <c r="AB235" i="1"/>
  <c r="AD235" i="1"/>
  <c r="AF235" i="1"/>
  <c r="AJ235" i="1"/>
  <c r="AH236" i="1"/>
  <c r="AH237" i="1"/>
  <c r="AH238" i="1"/>
  <c r="V239" i="1"/>
  <c r="X239" i="1"/>
  <c r="Z239" i="1"/>
  <c r="AB239" i="1"/>
  <c r="AD239" i="1"/>
  <c r="AF239" i="1"/>
  <c r="AJ239" i="1"/>
  <c r="AH240" i="1"/>
  <c r="V241" i="1"/>
  <c r="X241" i="1"/>
  <c r="Z241" i="1"/>
  <c r="AB241" i="1"/>
  <c r="AD241" i="1"/>
  <c r="AF241" i="1"/>
  <c r="AJ241" i="1"/>
  <c r="AH242" i="1"/>
  <c r="V243" i="1"/>
  <c r="X243" i="1"/>
  <c r="Z243" i="1"/>
  <c r="AB243" i="1"/>
  <c r="AD243" i="1"/>
  <c r="AF243" i="1"/>
  <c r="AJ243" i="1"/>
  <c r="AH244" i="1"/>
  <c r="V245" i="1"/>
  <c r="X245" i="1"/>
  <c r="Z245" i="1"/>
  <c r="AB245" i="1"/>
  <c r="AD245" i="1"/>
  <c r="AF245" i="1"/>
  <c r="AJ245" i="1"/>
  <c r="AH246" i="1"/>
  <c r="V247" i="1"/>
  <c r="X247" i="1"/>
  <c r="Z247" i="1"/>
  <c r="AB247" i="1"/>
  <c r="AD247" i="1"/>
  <c r="AF247" i="1"/>
  <c r="AJ247" i="1"/>
  <c r="AH248" i="1"/>
  <c r="V250" i="1"/>
  <c r="X250" i="1"/>
  <c r="Z250" i="1"/>
  <c r="AB250" i="1"/>
  <c r="AD250" i="1"/>
  <c r="AF250" i="1"/>
  <c r="AJ250" i="1"/>
  <c r="AH251" i="1"/>
  <c r="V252" i="1"/>
  <c r="X252" i="1"/>
  <c r="Z252" i="1"/>
  <c r="AB252" i="1"/>
  <c r="AD252" i="1"/>
  <c r="AD249" i="1" s="1"/>
  <c r="AF252" i="1"/>
  <c r="AJ252" i="1"/>
  <c r="AH253" i="1"/>
  <c r="V256" i="1"/>
  <c r="V255" i="1" s="1"/>
  <c r="V254" i="1" s="1"/>
  <c r="X256" i="1"/>
  <c r="X255" i="1" s="1"/>
  <c r="X254" i="1" s="1"/>
  <c r="Z256" i="1"/>
  <c r="Z255" i="1" s="1"/>
  <c r="Z254" i="1" s="1"/>
  <c r="AB256" i="1"/>
  <c r="AB255" i="1" s="1"/>
  <c r="AB254" i="1" s="1"/>
  <c r="AD256" i="1"/>
  <c r="AF256" i="1"/>
  <c r="AF255" i="1" s="1"/>
  <c r="AF254" i="1" s="1"/>
  <c r="AJ256" i="1"/>
  <c r="AJ255" i="1" s="1"/>
  <c r="AJ254" i="1" s="1"/>
  <c r="AH257" i="1"/>
  <c r="V260" i="1"/>
  <c r="V259" i="1" s="1"/>
  <c r="X260" i="1"/>
  <c r="X259" i="1" s="1"/>
  <c r="Z260" i="1"/>
  <c r="Z259" i="1" s="1"/>
  <c r="AB260" i="1"/>
  <c r="AB259" i="1" s="1"/>
  <c r="AD260" i="1"/>
  <c r="AF260" i="1"/>
  <c r="AF259" i="1" s="1"/>
  <c r="AH261" i="1"/>
  <c r="AJ261" i="1"/>
  <c r="AH262" i="1"/>
  <c r="AJ262" i="1"/>
  <c r="AH263" i="1"/>
  <c r="AJ263" i="1"/>
  <c r="AH264" i="1"/>
  <c r="AJ264" i="1"/>
  <c r="AH265" i="1"/>
  <c r="V267" i="1"/>
  <c r="X267" i="1"/>
  <c r="Z267" i="1"/>
  <c r="AB267" i="1"/>
  <c r="AD267" i="1"/>
  <c r="AF267" i="1"/>
  <c r="AJ267" i="1"/>
  <c r="AH268" i="1"/>
  <c r="AH269" i="1"/>
  <c r="V270" i="1"/>
  <c r="X270" i="1"/>
  <c r="Z270" i="1"/>
  <c r="AB270" i="1"/>
  <c r="AD270" i="1"/>
  <c r="AF270" i="1"/>
  <c r="AH271" i="1"/>
  <c r="AJ271" i="1"/>
  <c r="AJ270" i="1" s="1"/>
  <c r="AD274" i="1"/>
  <c r="V275" i="1"/>
  <c r="V274" i="1" s="1"/>
  <c r="V273" i="1" s="1"/>
  <c r="V272" i="1" s="1"/>
  <c r="X275" i="1"/>
  <c r="X274" i="1" s="1"/>
  <c r="X273" i="1" s="1"/>
  <c r="X272" i="1" s="1"/>
  <c r="Z275" i="1"/>
  <c r="Z274" i="1" s="1"/>
  <c r="Z273" i="1" s="1"/>
  <c r="Z272" i="1" s="1"/>
  <c r="AB275" i="1"/>
  <c r="AB274" i="1" s="1"/>
  <c r="AB273" i="1" s="1"/>
  <c r="AB272" i="1" s="1"/>
  <c r="AD275" i="1"/>
  <c r="AF275" i="1"/>
  <c r="AF274" i="1" s="1"/>
  <c r="AF273" i="1" s="1"/>
  <c r="AF272" i="1" s="1"/>
  <c r="AJ275" i="1"/>
  <c r="AJ274" i="1" s="1"/>
  <c r="AJ273" i="1" s="1"/>
  <c r="AJ272" i="1" s="1"/>
  <c r="AH276" i="1"/>
  <c r="V277" i="1"/>
  <c r="X277" i="1"/>
  <c r="Z277" i="1"/>
  <c r="AB277" i="1"/>
  <c r="AD277" i="1"/>
  <c r="AF277" i="1"/>
  <c r="AJ277" i="1"/>
  <c r="AH278" i="1"/>
  <c r="V280" i="1"/>
  <c r="V279" i="1" s="1"/>
  <c r="X280" i="1"/>
  <c r="X279" i="1" s="1"/>
  <c r="Z280" i="1"/>
  <c r="Z279" i="1" s="1"/>
  <c r="AB280" i="1"/>
  <c r="AB279" i="1" s="1"/>
  <c r="AD280" i="1"/>
  <c r="AD279" i="1" s="1"/>
  <c r="AF280" i="1"/>
  <c r="AF279" i="1" s="1"/>
  <c r="AH281" i="1"/>
  <c r="AJ281" i="1"/>
  <c r="AJ280" i="1" s="1"/>
  <c r="AJ279" i="1" s="1"/>
  <c r="V283" i="1"/>
  <c r="V282" i="1" s="1"/>
  <c r="X283" i="1"/>
  <c r="X282" i="1" s="1"/>
  <c r="Z283" i="1"/>
  <c r="Z282" i="1" s="1"/>
  <c r="AB283" i="1"/>
  <c r="AB282" i="1" s="1"/>
  <c r="AD283" i="1"/>
  <c r="AF283" i="1"/>
  <c r="AF282" i="1" s="1"/>
  <c r="AJ283" i="1"/>
  <c r="AJ282" i="1" s="1"/>
  <c r="AH284" i="1"/>
  <c r="V286" i="1"/>
  <c r="V285" i="1" s="1"/>
  <c r="X286" i="1"/>
  <c r="X285" i="1" s="1"/>
  <c r="Z286" i="1"/>
  <c r="Z285" i="1" s="1"/>
  <c r="AB286" i="1"/>
  <c r="AB285" i="1" s="1"/>
  <c r="AD286" i="1"/>
  <c r="AD285" i="1" s="1"/>
  <c r="AF286" i="1"/>
  <c r="AF285" i="1" s="1"/>
  <c r="AH287" i="1"/>
  <c r="AJ287" i="1"/>
  <c r="AH288" i="1"/>
  <c r="AJ288" i="1"/>
  <c r="V291" i="1"/>
  <c r="V290" i="1" s="1"/>
  <c r="V289" i="1" s="1"/>
  <c r="X291" i="1"/>
  <c r="X290" i="1" s="1"/>
  <c r="X289" i="1" s="1"/>
  <c r="Z291" i="1"/>
  <c r="Z290" i="1" s="1"/>
  <c r="Z289" i="1" s="1"/>
  <c r="AB291" i="1"/>
  <c r="AB290" i="1" s="1"/>
  <c r="AB289" i="1" s="1"/>
  <c r="AD291" i="1"/>
  <c r="AF291" i="1"/>
  <c r="AJ291" i="1"/>
  <c r="AJ290" i="1" s="1"/>
  <c r="AJ289" i="1" s="1"/>
  <c r="AH292" i="1"/>
  <c r="V299" i="1"/>
  <c r="X299" i="1"/>
  <c r="Z299" i="1"/>
  <c r="AB299" i="1"/>
  <c r="AD299" i="1"/>
  <c r="AF299" i="1"/>
  <c r="AH300" i="1"/>
  <c r="AJ300" i="1"/>
  <c r="AJ299" i="1" s="1"/>
  <c r="V301" i="1"/>
  <c r="V298" i="1" s="1"/>
  <c r="X301" i="1"/>
  <c r="Z301" i="1"/>
  <c r="AB301" i="1"/>
  <c r="AD301" i="1"/>
  <c r="AF301" i="1"/>
  <c r="AH302" i="1"/>
  <c r="AJ302" i="1"/>
  <c r="AJ301" i="1" s="1"/>
  <c r="AJ298" i="1" s="1"/>
  <c r="V304" i="1"/>
  <c r="V303" i="1" s="1"/>
  <c r="X304" i="1"/>
  <c r="X303" i="1" s="1"/>
  <c r="Z304" i="1"/>
  <c r="Z303" i="1" s="1"/>
  <c r="AB304" i="1"/>
  <c r="AB303" i="1" s="1"/>
  <c r="AD304" i="1"/>
  <c r="AF304" i="1"/>
  <c r="AF303" i="1" s="1"/>
  <c r="AH305" i="1"/>
  <c r="AJ305" i="1"/>
  <c r="AJ304" i="1" s="1"/>
  <c r="AJ303" i="1" s="1"/>
  <c r="AD306" i="1"/>
  <c r="V308" i="1"/>
  <c r="X308" i="1"/>
  <c r="Z308" i="1"/>
  <c r="AB308" i="1"/>
  <c r="AD308" i="1"/>
  <c r="AF308" i="1"/>
  <c r="AJ308" i="1"/>
  <c r="AH309" i="1"/>
  <c r="V310" i="1"/>
  <c r="V307" i="1" s="1"/>
  <c r="V306" i="1" s="1"/>
  <c r="X310" i="1"/>
  <c r="Z310" i="1"/>
  <c r="AB310" i="1"/>
  <c r="AD310" i="1"/>
  <c r="AF310" i="1"/>
  <c r="AJ310" i="1"/>
  <c r="AJ307" i="1" s="1"/>
  <c r="AJ306" i="1" s="1"/>
  <c r="AH311" i="1"/>
  <c r="V314" i="1"/>
  <c r="X314" i="1"/>
  <c r="Z314" i="1"/>
  <c r="AB314" i="1"/>
  <c r="AD314" i="1"/>
  <c r="AF314" i="1"/>
  <c r="AH315" i="1"/>
  <c r="AJ315" i="1"/>
  <c r="AJ314" i="1" s="1"/>
  <c r="V317" i="1"/>
  <c r="X317" i="1"/>
  <c r="Z317" i="1"/>
  <c r="AB317" i="1"/>
  <c r="AD317" i="1"/>
  <c r="AF317" i="1"/>
  <c r="AH318" i="1"/>
  <c r="AJ318" i="1"/>
  <c r="AJ317" i="1" s="1"/>
  <c r="V319" i="1"/>
  <c r="X319" i="1"/>
  <c r="Z319" i="1"/>
  <c r="AB319" i="1"/>
  <c r="AD319" i="1"/>
  <c r="AF319" i="1"/>
  <c r="AH320" i="1"/>
  <c r="AJ320" i="1"/>
  <c r="AJ319" i="1" s="1"/>
  <c r="V322" i="1"/>
  <c r="X322" i="1"/>
  <c r="Z322" i="1"/>
  <c r="AB322" i="1"/>
  <c r="AD322" i="1"/>
  <c r="AF322" i="1"/>
  <c r="AH323" i="1"/>
  <c r="AJ323" i="1"/>
  <c r="AJ322" i="1" s="1"/>
  <c r="V325" i="1"/>
  <c r="X325" i="1"/>
  <c r="Z325" i="1"/>
  <c r="AB325" i="1"/>
  <c r="AD325" i="1"/>
  <c r="AF325" i="1"/>
  <c r="AH326" i="1"/>
  <c r="AJ326" i="1"/>
  <c r="AJ325" i="1" s="1"/>
  <c r="V327" i="1"/>
  <c r="X327" i="1"/>
  <c r="Z327" i="1"/>
  <c r="Z324" i="1" s="1"/>
  <c r="AB327" i="1"/>
  <c r="AD327" i="1"/>
  <c r="AF327" i="1"/>
  <c r="AH328" i="1"/>
  <c r="AJ328" i="1"/>
  <c r="AJ327" i="1" s="1"/>
  <c r="V330" i="1"/>
  <c r="V329" i="1" s="1"/>
  <c r="X330" i="1"/>
  <c r="X329" i="1" s="1"/>
  <c r="Z330" i="1"/>
  <c r="Z329" i="1" s="1"/>
  <c r="AB330" i="1"/>
  <c r="AB329" i="1" s="1"/>
  <c r="AD330" i="1"/>
  <c r="AD329" i="1" s="1"/>
  <c r="AF330" i="1"/>
  <c r="AF329" i="1" s="1"/>
  <c r="AH331" i="1"/>
  <c r="AJ331" i="1"/>
  <c r="AJ330" i="1" s="1"/>
  <c r="AJ329" i="1" s="1"/>
  <c r="V334" i="1"/>
  <c r="V333" i="1" s="1"/>
  <c r="V332" i="1" s="1"/>
  <c r="X334" i="1"/>
  <c r="X333" i="1" s="1"/>
  <c r="X332" i="1" s="1"/>
  <c r="Z334" i="1"/>
  <c r="Z333" i="1" s="1"/>
  <c r="Z332" i="1" s="1"/>
  <c r="AB334" i="1"/>
  <c r="AB333" i="1" s="1"/>
  <c r="AB332" i="1" s="1"/>
  <c r="AD334" i="1"/>
  <c r="AF334" i="1"/>
  <c r="AF333" i="1" s="1"/>
  <c r="AF332" i="1" s="1"/>
  <c r="AH335" i="1"/>
  <c r="AJ335" i="1"/>
  <c r="AJ334" i="1" s="1"/>
  <c r="AJ333" i="1" s="1"/>
  <c r="AJ332" i="1" s="1"/>
  <c r="AH336" i="1"/>
  <c r="V341" i="1"/>
  <c r="X341" i="1"/>
  <c r="Z341" i="1"/>
  <c r="AB341" i="1"/>
  <c r="AD341" i="1"/>
  <c r="AF341" i="1"/>
  <c r="AH342" i="1"/>
  <c r="AJ342" i="1"/>
  <c r="AJ341" i="1" s="1"/>
  <c r="AH343" i="1"/>
  <c r="AH344" i="1"/>
  <c r="AH345" i="1"/>
  <c r="V346" i="1"/>
  <c r="X346" i="1"/>
  <c r="Z346" i="1"/>
  <c r="AB346" i="1"/>
  <c r="AD346" i="1"/>
  <c r="AF346" i="1"/>
  <c r="AH347" i="1"/>
  <c r="AJ347" i="1"/>
  <c r="AJ346" i="1" s="1"/>
  <c r="V348" i="1"/>
  <c r="X348" i="1"/>
  <c r="Z348" i="1"/>
  <c r="AB348" i="1"/>
  <c r="AD348" i="1"/>
  <c r="AF348" i="1"/>
  <c r="AJ348" i="1"/>
  <c r="AH349" i="1"/>
  <c r="V350" i="1"/>
  <c r="X350" i="1"/>
  <c r="Z350" i="1"/>
  <c r="AB350" i="1"/>
  <c r="AD350" i="1"/>
  <c r="AF350" i="1"/>
  <c r="AH351" i="1"/>
  <c r="AJ351" i="1"/>
  <c r="AJ350" i="1" s="1"/>
  <c r="AH352" i="1"/>
  <c r="AH353" i="1"/>
  <c r="AH354" i="1"/>
  <c r="V355" i="1"/>
  <c r="X355" i="1"/>
  <c r="Z355" i="1"/>
  <c r="AB355" i="1"/>
  <c r="AD355" i="1"/>
  <c r="AF355" i="1"/>
  <c r="AJ355" i="1"/>
  <c r="AH356" i="1"/>
  <c r="V357" i="1"/>
  <c r="X357" i="1"/>
  <c r="Z357" i="1"/>
  <c r="AB357" i="1"/>
  <c r="AD357" i="1"/>
  <c r="AF357" i="1"/>
  <c r="AJ357" i="1"/>
  <c r="AH358" i="1"/>
  <c r="V361" i="1"/>
  <c r="V360" i="1" s="1"/>
  <c r="V359" i="1" s="1"/>
  <c r="X361" i="1"/>
  <c r="X360" i="1" s="1"/>
  <c r="X359" i="1" s="1"/>
  <c r="Z361" i="1"/>
  <c r="Z360" i="1" s="1"/>
  <c r="Z359" i="1" s="1"/>
  <c r="AB361" i="1"/>
  <c r="AB360" i="1" s="1"/>
  <c r="AB359" i="1" s="1"/>
  <c r="AD361" i="1"/>
  <c r="AF361" i="1"/>
  <c r="AF360" i="1" s="1"/>
  <c r="AH362" i="1"/>
  <c r="AJ362" i="1"/>
  <c r="AH363" i="1"/>
  <c r="AJ363" i="1"/>
  <c r="V366" i="1"/>
  <c r="X366" i="1"/>
  <c r="Z366" i="1"/>
  <c r="AB366" i="1"/>
  <c r="AD366" i="1"/>
  <c r="AF366" i="1"/>
  <c r="AH367" i="1"/>
  <c r="AJ367" i="1"/>
  <c r="AJ366" i="1" s="1"/>
  <c r="AH368" i="1"/>
  <c r="V369" i="1"/>
  <c r="X369" i="1"/>
  <c r="Z369" i="1"/>
  <c r="AB369" i="1"/>
  <c r="AD369" i="1"/>
  <c r="AF369" i="1"/>
  <c r="AH370" i="1"/>
  <c r="AH371" i="1"/>
  <c r="AJ371" i="1"/>
  <c r="AJ369" i="1" s="1"/>
  <c r="V373" i="1"/>
  <c r="X373" i="1"/>
  <c r="Z373" i="1"/>
  <c r="AB373" i="1"/>
  <c r="AD373" i="1"/>
  <c r="AF373" i="1"/>
  <c r="AH374" i="1"/>
  <c r="AJ374" i="1"/>
  <c r="AJ373" i="1" s="1"/>
  <c r="V375" i="1"/>
  <c r="X375" i="1"/>
  <c r="Z375" i="1"/>
  <c r="AB375" i="1"/>
  <c r="AB372" i="1" s="1"/>
  <c r="AD375" i="1"/>
  <c r="AF375" i="1"/>
  <c r="AJ375" i="1"/>
  <c r="AH376" i="1"/>
  <c r="V378" i="1"/>
  <c r="X378" i="1"/>
  <c r="Z378" i="1"/>
  <c r="AB378" i="1"/>
  <c r="AD378" i="1"/>
  <c r="AF378" i="1"/>
  <c r="AJ378" i="1"/>
  <c r="AH379" i="1"/>
  <c r="AH380" i="1"/>
  <c r="V381" i="1"/>
  <c r="V377" i="1" s="1"/>
  <c r="X381" i="1"/>
  <c r="X377" i="1" s="1"/>
  <c r="Z381" i="1"/>
  <c r="Z377" i="1" s="1"/>
  <c r="AB381" i="1"/>
  <c r="AB377" i="1" s="1"/>
  <c r="AD381" i="1"/>
  <c r="AF381" i="1"/>
  <c r="AF377" i="1" s="1"/>
  <c r="AJ381" i="1"/>
  <c r="AJ377" i="1" s="1"/>
  <c r="AD377" i="1"/>
  <c r="AH382" i="1"/>
  <c r="V384" i="1"/>
  <c r="X384" i="1"/>
  <c r="Z384" i="1"/>
  <c r="AB384" i="1"/>
  <c r="AD384" i="1"/>
  <c r="AF384" i="1"/>
  <c r="AH385" i="1"/>
  <c r="AJ385" i="1"/>
  <c r="V386" i="1"/>
  <c r="X386" i="1"/>
  <c r="Z386" i="1"/>
  <c r="AB386" i="1"/>
  <c r="AD386" i="1"/>
  <c r="AF386" i="1"/>
  <c r="AH387" i="1"/>
  <c r="AJ387" i="1"/>
  <c r="AJ386" i="1" s="1"/>
  <c r="V389" i="1"/>
  <c r="X389" i="1"/>
  <c r="Z389" i="1"/>
  <c r="AB389" i="1"/>
  <c r="AD389" i="1"/>
  <c r="AF389" i="1"/>
  <c r="AJ389" i="1"/>
  <c r="AH390" i="1"/>
  <c r="V391" i="1"/>
  <c r="X391" i="1"/>
  <c r="Z391" i="1"/>
  <c r="AB391" i="1"/>
  <c r="AD391" i="1"/>
  <c r="AD388" i="1" s="1"/>
  <c r="AF391" i="1"/>
  <c r="AJ391" i="1"/>
  <c r="AH392" i="1"/>
  <c r="AH393" i="1"/>
  <c r="V402" i="1"/>
  <c r="X402" i="1"/>
  <c r="Z402" i="1"/>
  <c r="AB402" i="1"/>
  <c r="AD402" i="1"/>
  <c r="AF402" i="1"/>
  <c r="AH403" i="1"/>
  <c r="AJ403" i="1"/>
  <c r="AJ402" i="1" s="1"/>
  <c r="AH404" i="1"/>
  <c r="AH405" i="1"/>
  <c r="AH406" i="1"/>
  <c r="V407" i="1"/>
  <c r="X407" i="1"/>
  <c r="Z407" i="1"/>
  <c r="AB407" i="1"/>
  <c r="AD407" i="1"/>
  <c r="AF407" i="1"/>
  <c r="AH408" i="1"/>
  <c r="AJ408" i="1"/>
  <c r="AJ407" i="1" s="1"/>
  <c r="V409" i="1"/>
  <c r="X409" i="1"/>
  <c r="Z409" i="1"/>
  <c r="AB409" i="1"/>
  <c r="AD409" i="1"/>
  <c r="AF409" i="1"/>
  <c r="AH410" i="1"/>
  <c r="AJ410" i="1"/>
  <c r="AJ409" i="1" s="1"/>
  <c r="V411" i="1"/>
  <c r="X411" i="1"/>
  <c r="Z411" i="1"/>
  <c r="AB411" i="1"/>
  <c r="AD411" i="1"/>
  <c r="AF411" i="1"/>
  <c r="AH412" i="1"/>
  <c r="AJ412" i="1"/>
  <c r="AJ411" i="1" s="1"/>
  <c r="AH413" i="1"/>
  <c r="AH414" i="1"/>
  <c r="AH415" i="1"/>
  <c r="V416" i="1"/>
  <c r="X416" i="1"/>
  <c r="Z416" i="1"/>
  <c r="AB416" i="1"/>
  <c r="AD416" i="1"/>
  <c r="AF416" i="1"/>
  <c r="AH417" i="1"/>
  <c r="AJ417" i="1"/>
  <c r="AJ416" i="1" s="1"/>
  <c r="V418" i="1"/>
  <c r="X418" i="1"/>
  <c r="Z418" i="1"/>
  <c r="AB418" i="1"/>
  <c r="AD418" i="1"/>
  <c r="AF418" i="1"/>
  <c r="AJ418" i="1"/>
  <c r="AH419" i="1"/>
  <c r="V422" i="1"/>
  <c r="V421" i="1" s="1"/>
  <c r="V420" i="1" s="1"/>
  <c r="X422" i="1"/>
  <c r="X421" i="1" s="1"/>
  <c r="X420" i="1" s="1"/>
  <c r="Z422" i="1"/>
  <c r="Z421" i="1" s="1"/>
  <c r="Z420" i="1" s="1"/>
  <c r="AB422" i="1"/>
  <c r="AB421" i="1" s="1"/>
  <c r="AB420" i="1" s="1"/>
  <c r="AD422" i="1"/>
  <c r="AD421" i="1" s="1"/>
  <c r="AF422" i="1"/>
  <c r="AH423" i="1"/>
  <c r="AJ423" i="1"/>
  <c r="AH424" i="1"/>
  <c r="AJ424" i="1"/>
  <c r="AH425" i="1"/>
  <c r="V428" i="1"/>
  <c r="X428" i="1"/>
  <c r="Z428" i="1"/>
  <c r="AB428" i="1"/>
  <c r="AD428" i="1"/>
  <c r="AF428" i="1"/>
  <c r="AJ428" i="1"/>
  <c r="AH429" i="1"/>
  <c r="V430" i="1"/>
  <c r="X430" i="1"/>
  <c r="Z430" i="1"/>
  <c r="AB430" i="1"/>
  <c r="AD430" i="1"/>
  <c r="AF430" i="1"/>
  <c r="AH431" i="1"/>
  <c r="AH432" i="1"/>
  <c r="AJ432" i="1"/>
  <c r="AJ430" i="1" s="1"/>
  <c r="AH433" i="1"/>
  <c r="V434" i="1"/>
  <c r="X434" i="1"/>
  <c r="Z434" i="1"/>
  <c r="AB434" i="1"/>
  <c r="AD434" i="1"/>
  <c r="AF434" i="1"/>
  <c r="AH435" i="1"/>
  <c r="AJ435" i="1"/>
  <c r="AJ434" i="1" s="1"/>
  <c r="X436" i="1"/>
  <c r="Z436" i="1"/>
  <c r="AB436" i="1"/>
  <c r="AD436" i="1"/>
  <c r="AE436" i="1"/>
  <c r="AE427" i="1" s="1"/>
  <c r="AF436" i="1"/>
  <c r="AG436" i="1"/>
  <c r="AG427" i="1" s="1"/>
  <c r="AI436" i="1"/>
  <c r="AI427" i="1" s="1"/>
  <c r="AK436" i="1"/>
  <c r="AK427" i="1" s="1"/>
  <c r="AH437" i="1"/>
  <c r="AJ437" i="1"/>
  <c r="AJ436" i="1" s="1"/>
  <c r="V439" i="1"/>
  <c r="X439" i="1"/>
  <c r="Z439" i="1"/>
  <c r="AB439" i="1"/>
  <c r="AD439" i="1"/>
  <c r="AF439" i="1"/>
  <c r="AH440" i="1"/>
  <c r="AJ440" i="1"/>
  <c r="AJ439" i="1" s="1"/>
  <c r="V441" i="1"/>
  <c r="X441" i="1"/>
  <c r="Z441" i="1"/>
  <c r="AB441" i="1"/>
  <c r="AD441" i="1"/>
  <c r="AF441" i="1"/>
  <c r="AH442" i="1"/>
  <c r="AJ442" i="1"/>
  <c r="AJ441" i="1" s="1"/>
  <c r="V443" i="1"/>
  <c r="X443" i="1"/>
  <c r="Z443" i="1"/>
  <c r="AB443" i="1"/>
  <c r="AD443" i="1"/>
  <c r="AF443" i="1"/>
  <c r="AJ443" i="1"/>
  <c r="AH444" i="1"/>
  <c r="V446" i="1"/>
  <c r="X446" i="1"/>
  <c r="Z446" i="1"/>
  <c r="AB446" i="1"/>
  <c r="AD446" i="1"/>
  <c r="AF446" i="1"/>
  <c r="AH447" i="1"/>
  <c r="AJ447" i="1"/>
  <c r="AH448" i="1"/>
  <c r="AJ448" i="1"/>
  <c r="V449" i="1"/>
  <c r="X449" i="1"/>
  <c r="Z449" i="1"/>
  <c r="AB449" i="1"/>
  <c r="AD449" i="1"/>
  <c r="AF449" i="1"/>
  <c r="AH450" i="1"/>
  <c r="AJ450" i="1"/>
  <c r="AJ449" i="1" s="1"/>
  <c r="V451" i="1"/>
  <c r="X451" i="1"/>
  <c r="Z451" i="1"/>
  <c r="AB451" i="1"/>
  <c r="AD451" i="1"/>
  <c r="AF451" i="1"/>
  <c r="AH452" i="1"/>
  <c r="AJ452" i="1"/>
  <c r="AJ451" i="1" s="1"/>
  <c r="V453" i="1"/>
  <c r="X453" i="1"/>
  <c r="Z453" i="1"/>
  <c r="AB453" i="1"/>
  <c r="AD453" i="1"/>
  <c r="AF453" i="1"/>
  <c r="AH454" i="1"/>
  <c r="AH455" i="1"/>
  <c r="AJ455" i="1"/>
  <c r="AJ453" i="1" s="1"/>
  <c r="V456" i="1"/>
  <c r="X456" i="1"/>
  <c r="Z456" i="1"/>
  <c r="AB456" i="1"/>
  <c r="AD456" i="1"/>
  <c r="AH457" i="1"/>
  <c r="AJ457" i="1"/>
  <c r="V459" i="1"/>
  <c r="X459" i="1"/>
  <c r="Z459" i="1"/>
  <c r="AB459" i="1"/>
  <c r="AD459" i="1"/>
  <c r="AF459" i="1"/>
  <c r="AH460" i="1"/>
  <c r="AJ460" i="1"/>
  <c r="V461" i="1"/>
  <c r="X461" i="1"/>
  <c r="Z461" i="1"/>
  <c r="AB461" i="1"/>
  <c r="AD461" i="1"/>
  <c r="AF461" i="1"/>
  <c r="AJ461" i="1"/>
  <c r="AH462" i="1"/>
  <c r="V463" i="1"/>
  <c r="X463" i="1"/>
  <c r="Z463" i="1"/>
  <c r="AB463" i="1"/>
  <c r="AD463" i="1"/>
  <c r="AF463" i="1"/>
  <c r="AH464" i="1"/>
  <c r="AJ464" i="1"/>
  <c r="AJ463" i="1" s="1"/>
  <c r="V466" i="1"/>
  <c r="X466" i="1"/>
  <c r="Z466" i="1"/>
  <c r="AB466" i="1"/>
  <c r="AD466" i="1"/>
  <c r="AF466" i="1"/>
  <c r="AJ466" i="1"/>
  <c r="AH467" i="1"/>
  <c r="V468" i="1"/>
  <c r="X468" i="1"/>
  <c r="Z468" i="1"/>
  <c r="AB468" i="1"/>
  <c r="AD468" i="1"/>
  <c r="AF468" i="1"/>
  <c r="AJ468" i="1"/>
  <c r="AH469" i="1"/>
  <c r="AD470" i="1"/>
  <c r="AD471" i="1"/>
  <c r="V472" i="1"/>
  <c r="V471" i="1" s="1"/>
  <c r="V470" i="1" s="1"/>
  <c r="X472" i="1"/>
  <c r="X471" i="1" s="1"/>
  <c r="X470" i="1" s="1"/>
  <c r="Z472" i="1"/>
  <c r="Z471" i="1" s="1"/>
  <c r="Z470" i="1" s="1"/>
  <c r="AB472" i="1"/>
  <c r="AB471" i="1" s="1"/>
  <c r="AB470" i="1" s="1"/>
  <c r="AD472" i="1"/>
  <c r="AF472" i="1"/>
  <c r="AF471" i="1" s="1"/>
  <c r="AF470" i="1" s="1"/>
  <c r="AJ472" i="1"/>
  <c r="AJ471" i="1" s="1"/>
  <c r="AJ470" i="1" s="1"/>
  <c r="AH473" i="1"/>
  <c r="AH474" i="1"/>
  <c r="V479" i="1"/>
  <c r="V478" i="1" s="1"/>
  <c r="X479" i="1"/>
  <c r="X478" i="1" s="1"/>
  <c r="X477" i="1" s="1"/>
  <c r="X476" i="1" s="1"/>
  <c r="X475" i="1" s="1"/>
  <c r="Z479" i="1"/>
  <c r="Z478" i="1" s="1"/>
  <c r="Z477" i="1" s="1"/>
  <c r="Z476" i="1" s="1"/>
  <c r="Z475" i="1" s="1"/>
  <c r="AB479" i="1"/>
  <c r="AB478" i="1" s="1"/>
  <c r="AB477" i="1" s="1"/>
  <c r="AB476" i="1" s="1"/>
  <c r="AB475" i="1" s="1"/>
  <c r="AD479" i="1"/>
  <c r="AD478" i="1" s="1"/>
  <c r="AF479" i="1"/>
  <c r="AF478" i="1" s="1"/>
  <c r="AF477" i="1" s="1"/>
  <c r="AF476" i="1" s="1"/>
  <c r="AF475" i="1" s="1"/>
  <c r="AH480" i="1"/>
  <c r="AJ480" i="1"/>
  <c r="AJ479" i="1" s="1"/>
  <c r="AJ478" i="1" s="1"/>
  <c r="AJ477" i="1" s="1"/>
  <c r="AJ476" i="1" s="1"/>
  <c r="AJ475" i="1" s="1"/>
  <c r="AH481" i="1"/>
  <c r="V488" i="1"/>
  <c r="X488" i="1"/>
  <c r="Z488" i="1"/>
  <c r="AB488" i="1"/>
  <c r="AD488" i="1"/>
  <c r="AF488" i="1"/>
  <c r="AH489" i="1"/>
  <c r="AJ489" i="1"/>
  <c r="AJ488" i="1" s="1"/>
  <c r="AH490" i="1"/>
  <c r="V491" i="1"/>
  <c r="X491" i="1"/>
  <c r="Z491" i="1"/>
  <c r="AB491" i="1"/>
  <c r="AD491" i="1"/>
  <c r="AF491" i="1"/>
  <c r="AH492" i="1"/>
  <c r="AJ492" i="1"/>
  <c r="AJ491" i="1" s="1"/>
  <c r="AH493" i="1"/>
  <c r="V494" i="1"/>
  <c r="X494" i="1"/>
  <c r="Z494" i="1"/>
  <c r="AB494" i="1"/>
  <c r="AD494" i="1"/>
  <c r="AF494" i="1"/>
  <c r="AH495" i="1"/>
  <c r="AJ495" i="1"/>
  <c r="AJ494" i="1" s="1"/>
  <c r="V496" i="1"/>
  <c r="X496" i="1"/>
  <c r="Z496" i="1"/>
  <c r="AB496" i="1"/>
  <c r="AD496" i="1"/>
  <c r="AF496" i="1"/>
  <c r="AH497" i="1"/>
  <c r="AJ497" i="1"/>
  <c r="AJ496" i="1" s="1"/>
  <c r="AH498" i="1"/>
  <c r="V499" i="1"/>
  <c r="X499" i="1"/>
  <c r="Z499" i="1"/>
  <c r="AB499" i="1"/>
  <c r="AD499" i="1"/>
  <c r="AF499" i="1"/>
  <c r="AJ499" i="1"/>
  <c r="AH500" i="1"/>
  <c r="V501" i="1"/>
  <c r="X501" i="1"/>
  <c r="Z501" i="1"/>
  <c r="AB501" i="1"/>
  <c r="AD501" i="1"/>
  <c r="AF501" i="1"/>
  <c r="AJ501" i="1"/>
  <c r="AH502" i="1"/>
  <c r="V505" i="1"/>
  <c r="V504" i="1" s="1"/>
  <c r="V503" i="1" s="1"/>
  <c r="X505" i="1"/>
  <c r="X504" i="1" s="1"/>
  <c r="X503" i="1" s="1"/>
  <c r="Z505" i="1"/>
  <c r="Z504" i="1" s="1"/>
  <c r="Z503" i="1" s="1"/>
  <c r="AB505" i="1"/>
  <c r="AB504" i="1" s="1"/>
  <c r="AB503" i="1" s="1"/>
  <c r="AD505" i="1"/>
  <c r="AF505" i="1"/>
  <c r="AF504" i="1" s="1"/>
  <c r="AF503" i="1" s="1"/>
  <c r="AH506" i="1"/>
  <c r="AJ506" i="1"/>
  <c r="AH507" i="1"/>
  <c r="AJ507" i="1"/>
  <c r="AH508" i="1"/>
  <c r="V511" i="1"/>
  <c r="X511" i="1"/>
  <c r="Z511" i="1"/>
  <c r="AB511" i="1"/>
  <c r="AD511" i="1"/>
  <c r="AF511" i="1"/>
  <c r="AJ511" i="1"/>
  <c r="AH512" i="1"/>
  <c r="AH513" i="1"/>
  <c r="V514" i="1"/>
  <c r="X514" i="1"/>
  <c r="Z514" i="1"/>
  <c r="AB514" i="1"/>
  <c r="AD514" i="1"/>
  <c r="AF514" i="1"/>
  <c r="AJ514" i="1"/>
  <c r="AH515" i="1"/>
  <c r="AH516" i="1"/>
  <c r="V517" i="1"/>
  <c r="X517" i="1"/>
  <c r="Z517" i="1"/>
  <c r="AB517" i="1"/>
  <c r="AD517" i="1"/>
  <c r="AF517" i="1"/>
  <c r="AJ517" i="1"/>
  <c r="AH518" i="1"/>
  <c r="AH519" i="1"/>
  <c r="V520" i="1"/>
  <c r="X520" i="1"/>
  <c r="Z520" i="1"/>
  <c r="AB520" i="1"/>
  <c r="AD520" i="1"/>
  <c r="AF520" i="1"/>
  <c r="AJ520" i="1"/>
  <c r="AH521" i="1"/>
  <c r="V522" i="1"/>
  <c r="X522" i="1"/>
  <c r="Z522" i="1"/>
  <c r="AB522" i="1"/>
  <c r="AD522" i="1"/>
  <c r="AF522" i="1"/>
  <c r="AJ522" i="1"/>
  <c r="AH523" i="1"/>
  <c r="V524" i="1"/>
  <c r="X524" i="1"/>
  <c r="Z524" i="1"/>
  <c r="AB524" i="1"/>
  <c r="AD524" i="1"/>
  <c r="AF524" i="1"/>
  <c r="AJ524" i="1"/>
  <c r="AH525" i="1"/>
  <c r="AH526" i="1"/>
  <c r="V528" i="1"/>
  <c r="X528" i="1"/>
  <c r="Z528" i="1"/>
  <c r="AB528" i="1"/>
  <c r="AD528" i="1"/>
  <c r="AF528" i="1"/>
  <c r="AJ528" i="1"/>
  <c r="AH529" i="1"/>
  <c r="V530" i="1"/>
  <c r="X530" i="1"/>
  <c r="Z530" i="1"/>
  <c r="AB530" i="1"/>
  <c r="AD530" i="1"/>
  <c r="AF530" i="1"/>
  <c r="AJ530" i="1"/>
  <c r="AH531" i="1"/>
  <c r="V533" i="1"/>
  <c r="X533" i="1"/>
  <c r="Z533" i="1"/>
  <c r="AB533" i="1"/>
  <c r="AD533" i="1"/>
  <c r="AF533" i="1"/>
  <c r="AH534" i="1"/>
  <c r="AH535" i="1"/>
  <c r="AJ535" i="1"/>
  <c r="AJ533" i="1" s="1"/>
  <c r="V536" i="1"/>
  <c r="X536" i="1"/>
  <c r="Z536" i="1"/>
  <c r="AB536" i="1"/>
  <c r="AD536" i="1"/>
  <c r="AF536" i="1"/>
  <c r="AJ536" i="1"/>
  <c r="AH537" i="1"/>
  <c r="AH538" i="1"/>
  <c r="V539" i="1"/>
  <c r="X539" i="1"/>
  <c r="Z539" i="1"/>
  <c r="AB539" i="1"/>
  <c r="AD539" i="1"/>
  <c r="AF539" i="1"/>
  <c r="AJ539" i="1"/>
  <c r="AH540" i="1"/>
  <c r="V542" i="1"/>
  <c r="X542" i="1"/>
  <c r="Z542" i="1"/>
  <c r="AB542" i="1"/>
  <c r="AD542" i="1"/>
  <c r="AF542" i="1"/>
  <c r="AJ542" i="1"/>
  <c r="AH543" i="1"/>
  <c r="V544" i="1"/>
  <c r="X544" i="1"/>
  <c r="Z544" i="1"/>
  <c r="AB544" i="1"/>
  <c r="AD544" i="1"/>
  <c r="AF544" i="1"/>
  <c r="AJ544" i="1"/>
  <c r="AH545" i="1"/>
  <c r="V547" i="1"/>
  <c r="X547" i="1"/>
  <c r="Z547" i="1"/>
  <c r="AB547" i="1"/>
  <c r="AD547" i="1"/>
  <c r="AF547" i="1"/>
  <c r="AJ547" i="1"/>
  <c r="AH548" i="1"/>
  <c r="V549" i="1"/>
  <c r="X549" i="1"/>
  <c r="X546" i="1" s="1"/>
  <c r="Z549" i="1"/>
  <c r="AB549" i="1"/>
  <c r="AD549" i="1"/>
  <c r="AD546" i="1" s="1"/>
  <c r="AF549" i="1"/>
  <c r="AJ549" i="1"/>
  <c r="AH550" i="1"/>
  <c r="V553" i="1"/>
  <c r="V552" i="1" s="1"/>
  <c r="V551" i="1" s="1"/>
  <c r="X553" i="1"/>
  <c r="X552" i="1" s="1"/>
  <c r="X551" i="1" s="1"/>
  <c r="Z553" i="1"/>
  <c r="Z552" i="1" s="1"/>
  <c r="Z551" i="1" s="1"/>
  <c r="AB553" i="1"/>
  <c r="AB552" i="1" s="1"/>
  <c r="AB551" i="1" s="1"/>
  <c r="AD553" i="1"/>
  <c r="AF553" i="1"/>
  <c r="AJ553" i="1"/>
  <c r="AJ552" i="1" s="1"/>
  <c r="AJ551" i="1" s="1"/>
  <c r="AH554" i="1"/>
  <c r="V562" i="1"/>
  <c r="V561" i="1" s="1"/>
  <c r="V560" i="1" s="1"/>
  <c r="V559" i="1" s="1"/>
  <c r="X562" i="1"/>
  <c r="X561" i="1" s="1"/>
  <c r="X560" i="1" s="1"/>
  <c r="X559" i="1" s="1"/>
  <c r="Z562" i="1"/>
  <c r="Z561" i="1" s="1"/>
  <c r="Z560" i="1" s="1"/>
  <c r="Z559" i="1" s="1"/>
  <c r="AB562" i="1"/>
  <c r="AB561" i="1" s="1"/>
  <c r="AB560" i="1" s="1"/>
  <c r="AB559" i="1" s="1"/>
  <c r="AD562" i="1"/>
  <c r="AF562" i="1"/>
  <c r="AF561" i="1" s="1"/>
  <c r="AF560" i="1" s="1"/>
  <c r="AF559" i="1" s="1"/>
  <c r="AJ562" i="1"/>
  <c r="AJ561" i="1" s="1"/>
  <c r="AJ560" i="1" s="1"/>
  <c r="AJ559" i="1" s="1"/>
  <c r="AJ557" i="1" s="1"/>
  <c r="AJ556" i="1" s="1"/>
  <c r="AJ555" i="1" s="1"/>
  <c r="AD561" i="1"/>
  <c r="AH563" i="1"/>
  <c r="AH564" i="1"/>
  <c r="V572" i="1"/>
  <c r="V571" i="1" s="1"/>
  <c r="V570" i="1" s="1"/>
  <c r="V569" i="1" s="1"/>
  <c r="X572" i="1"/>
  <c r="X571" i="1" s="1"/>
  <c r="X570" i="1" s="1"/>
  <c r="X569" i="1" s="1"/>
  <c r="Z572" i="1"/>
  <c r="Z571" i="1" s="1"/>
  <c r="Z570" i="1" s="1"/>
  <c r="Z569" i="1" s="1"/>
  <c r="AB572" i="1"/>
  <c r="AB571" i="1" s="1"/>
  <c r="AB570" i="1" s="1"/>
  <c r="AB569" i="1" s="1"/>
  <c r="AD572" i="1"/>
  <c r="AD571" i="1" s="1"/>
  <c r="AD570" i="1" s="1"/>
  <c r="AF572" i="1"/>
  <c r="AH573" i="1"/>
  <c r="AH574" i="1"/>
  <c r="AJ574" i="1"/>
  <c r="AJ572" i="1" s="1"/>
  <c r="AJ571" i="1" s="1"/>
  <c r="AJ570" i="1" s="1"/>
  <c r="AJ569" i="1" s="1"/>
  <c r="AH575" i="1"/>
  <c r="V583" i="1"/>
  <c r="V582" i="1" s="1"/>
  <c r="V581" i="1" s="1"/>
  <c r="V580" i="1" s="1"/>
  <c r="X583" i="1"/>
  <c r="X582" i="1" s="1"/>
  <c r="X581" i="1" s="1"/>
  <c r="X580" i="1" s="1"/>
  <c r="Z583" i="1"/>
  <c r="Z582" i="1" s="1"/>
  <c r="Z581" i="1" s="1"/>
  <c r="Z580" i="1" s="1"/>
  <c r="AB583" i="1"/>
  <c r="AB582" i="1" s="1"/>
  <c r="AB581" i="1" s="1"/>
  <c r="AB580" i="1" s="1"/>
  <c r="AB578" i="1" s="1"/>
  <c r="AB577" i="1" s="1"/>
  <c r="AB576" i="1" s="1"/>
  <c r="AD583" i="1"/>
  <c r="AD582" i="1" s="1"/>
  <c r="AF583" i="1"/>
  <c r="AF582" i="1" s="1"/>
  <c r="AF581" i="1" s="1"/>
  <c r="AF580" i="1" s="1"/>
  <c r="AF578" i="1" s="1"/>
  <c r="AF577" i="1" s="1"/>
  <c r="AF576" i="1" s="1"/>
  <c r="AJ583" i="1"/>
  <c r="AJ582" i="1" s="1"/>
  <c r="AJ581" i="1" s="1"/>
  <c r="AJ580" i="1" s="1"/>
  <c r="AH584" i="1"/>
  <c r="AH585" i="1"/>
  <c r="AH586" i="1"/>
  <c r="V595" i="1"/>
  <c r="X595" i="1"/>
  <c r="Z595" i="1"/>
  <c r="AB595" i="1"/>
  <c r="AD595" i="1"/>
  <c r="AF595" i="1"/>
  <c r="AH596" i="1"/>
  <c r="AJ596" i="1"/>
  <c r="AJ595" i="1" s="1"/>
  <c r="AH597" i="1"/>
  <c r="V598" i="1"/>
  <c r="X598" i="1"/>
  <c r="Z598" i="1"/>
  <c r="AB598" i="1"/>
  <c r="AD598" i="1"/>
  <c r="AF598" i="1"/>
  <c r="AH599" i="1"/>
  <c r="AJ599" i="1"/>
  <c r="AJ598" i="1" s="1"/>
  <c r="AH600" i="1"/>
  <c r="V601" i="1"/>
  <c r="X601" i="1"/>
  <c r="Z601" i="1"/>
  <c r="AB601" i="1"/>
  <c r="AD601" i="1"/>
  <c r="AF601" i="1"/>
  <c r="AH602" i="1"/>
  <c r="AJ602" i="1"/>
  <c r="AJ601" i="1" s="1"/>
  <c r="V603" i="1"/>
  <c r="X603" i="1"/>
  <c r="Z603" i="1"/>
  <c r="AB603" i="1"/>
  <c r="AD603" i="1"/>
  <c r="AF603" i="1"/>
  <c r="AH604" i="1"/>
  <c r="AJ604" i="1"/>
  <c r="AJ603" i="1" s="1"/>
  <c r="AH605" i="1"/>
  <c r="V606" i="1"/>
  <c r="X606" i="1"/>
  <c r="Z606" i="1"/>
  <c r="AB606" i="1"/>
  <c r="AD606" i="1"/>
  <c r="AF606" i="1"/>
  <c r="AJ606" i="1"/>
  <c r="AH607" i="1"/>
  <c r="V610" i="1"/>
  <c r="V609" i="1" s="1"/>
  <c r="V608" i="1" s="1"/>
  <c r="X610" i="1"/>
  <c r="X609" i="1" s="1"/>
  <c r="X608" i="1" s="1"/>
  <c r="Z610" i="1"/>
  <c r="Z609" i="1" s="1"/>
  <c r="Z608" i="1" s="1"/>
  <c r="AB610" i="1"/>
  <c r="AB609" i="1" s="1"/>
  <c r="AB608" i="1" s="1"/>
  <c r="AD610" i="1"/>
  <c r="AF610" i="1"/>
  <c r="AF609" i="1" s="1"/>
  <c r="AF608" i="1" s="1"/>
  <c r="AH611" i="1"/>
  <c r="AJ611" i="1"/>
  <c r="AH612" i="1"/>
  <c r="AJ612" i="1"/>
  <c r="AH613" i="1"/>
  <c r="V616" i="1"/>
  <c r="X616" i="1"/>
  <c r="Z616" i="1"/>
  <c r="AB616" i="1"/>
  <c r="AD616" i="1"/>
  <c r="AF616" i="1"/>
  <c r="AH617" i="1"/>
  <c r="AJ617" i="1"/>
  <c r="AJ616" i="1" s="1"/>
  <c r="V618" i="1"/>
  <c r="X618" i="1"/>
  <c r="Z618" i="1"/>
  <c r="AB618" i="1"/>
  <c r="AD618" i="1"/>
  <c r="AF618" i="1"/>
  <c r="AJ618" i="1"/>
  <c r="AH619" i="1"/>
  <c r="V621" i="1"/>
  <c r="X621" i="1"/>
  <c r="Z621" i="1"/>
  <c r="Z620" i="1" s="1"/>
  <c r="AB621" i="1"/>
  <c r="AD621" i="1"/>
  <c r="AF621" i="1"/>
  <c r="AH622" i="1"/>
  <c r="AJ622" i="1"/>
  <c r="AJ621" i="1" s="1"/>
  <c r="V624" i="1"/>
  <c r="V623" i="1" s="1"/>
  <c r="X624" i="1"/>
  <c r="X623" i="1" s="1"/>
  <c r="Z624" i="1"/>
  <c r="Z623" i="1" s="1"/>
  <c r="AB624" i="1"/>
  <c r="AB623" i="1" s="1"/>
  <c r="AD624" i="1"/>
  <c r="AD623" i="1" s="1"/>
  <c r="AF624" i="1"/>
  <c r="AF623" i="1" s="1"/>
  <c r="AH625" i="1"/>
  <c r="AJ625" i="1"/>
  <c r="AH626" i="1"/>
  <c r="V628" i="1"/>
  <c r="X628" i="1"/>
  <c r="Z628" i="1"/>
  <c r="AB628" i="1"/>
  <c r="AD628" i="1"/>
  <c r="AF628" i="1"/>
  <c r="AJ628" i="1"/>
  <c r="AH629" i="1"/>
  <c r="AH630" i="1"/>
  <c r="V631" i="1"/>
  <c r="X631" i="1"/>
  <c r="Z631" i="1"/>
  <c r="AB631" i="1"/>
  <c r="AD631" i="1"/>
  <c r="AF631" i="1"/>
  <c r="AH632" i="1"/>
  <c r="AJ632" i="1"/>
  <c r="AJ631" i="1" s="1"/>
  <c r="V633" i="1"/>
  <c r="X633" i="1"/>
  <c r="Z633" i="1"/>
  <c r="AB633" i="1"/>
  <c r="AD633" i="1"/>
  <c r="AF633" i="1"/>
  <c r="AH634" i="1"/>
  <c r="AJ634" i="1"/>
  <c r="AJ633" i="1" s="1"/>
  <c r="V635" i="1"/>
  <c r="X635" i="1"/>
  <c r="Z635" i="1"/>
  <c r="AB635" i="1"/>
  <c r="AD635" i="1"/>
  <c r="AF635" i="1"/>
  <c r="AH636" i="1"/>
  <c r="AJ636" i="1"/>
  <c r="AH637" i="1"/>
  <c r="AJ637" i="1"/>
  <c r="AH638" i="1"/>
  <c r="AJ638" i="1"/>
  <c r="V639" i="1"/>
  <c r="X639" i="1"/>
  <c r="Z639" i="1"/>
  <c r="AB639" i="1"/>
  <c r="AD639" i="1"/>
  <c r="AF639" i="1"/>
  <c r="AH640" i="1"/>
  <c r="AJ640" i="1"/>
  <c r="AJ639" i="1" s="1"/>
  <c r="AH642" i="1"/>
  <c r="V643" i="1"/>
  <c r="X643" i="1"/>
  <c r="Z643" i="1"/>
  <c r="AB643" i="1"/>
  <c r="AD643" i="1"/>
  <c r="AF643" i="1"/>
  <c r="AJ643" i="1"/>
  <c r="AH644" i="1"/>
  <c r="V645" i="1"/>
  <c r="X645" i="1"/>
  <c r="Z645" i="1"/>
  <c r="AB645" i="1"/>
  <c r="AD645" i="1"/>
  <c r="AF645" i="1"/>
  <c r="AH646" i="1"/>
  <c r="AJ646" i="1"/>
  <c r="AJ645" i="1" s="1"/>
  <c r="V648" i="1"/>
  <c r="X648" i="1"/>
  <c r="Z648" i="1"/>
  <c r="AB648" i="1"/>
  <c r="AD648" i="1"/>
  <c r="AF648" i="1"/>
  <c r="AJ648" i="1"/>
  <c r="AH649" i="1"/>
  <c r="V650" i="1"/>
  <c r="X650" i="1"/>
  <c r="Z650" i="1"/>
  <c r="Z647" i="1" s="1"/>
  <c r="AB650" i="1"/>
  <c r="AD650" i="1"/>
  <c r="AD647" i="1" s="1"/>
  <c r="AF650" i="1"/>
  <c r="AJ650" i="1"/>
  <c r="AH651" i="1"/>
  <c r="V654" i="1"/>
  <c r="V653" i="1" s="1"/>
  <c r="X654" i="1"/>
  <c r="X653" i="1" s="1"/>
  <c r="Z654" i="1"/>
  <c r="Z653" i="1" s="1"/>
  <c r="AB654" i="1"/>
  <c r="AB653" i="1" s="1"/>
  <c r="AD654" i="1"/>
  <c r="AD653" i="1" s="1"/>
  <c r="AF654" i="1"/>
  <c r="AJ654" i="1"/>
  <c r="AJ653" i="1" s="1"/>
  <c r="AH655" i="1"/>
  <c r="V657" i="1"/>
  <c r="V656" i="1" s="1"/>
  <c r="X657" i="1"/>
  <c r="X656" i="1" s="1"/>
  <c r="X652" i="1" s="1"/>
  <c r="Z657" i="1"/>
  <c r="Z656" i="1" s="1"/>
  <c r="AB657" i="1"/>
  <c r="AB656" i="1" s="1"/>
  <c r="AD657" i="1"/>
  <c r="AF657" i="1"/>
  <c r="AF656" i="1" s="1"/>
  <c r="AH658" i="1"/>
  <c r="AJ658" i="1"/>
  <c r="AJ657" i="1" s="1"/>
  <c r="AJ656" i="1" s="1"/>
  <c r="AH659" i="1"/>
  <c r="V666" i="1"/>
  <c r="X666" i="1"/>
  <c r="Z666" i="1"/>
  <c r="AB666" i="1"/>
  <c r="AD666" i="1"/>
  <c r="AF666" i="1"/>
  <c r="AJ666" i="1"/>
  <c r="AH667" i="1"/>
  <c r="AH668" i="1"/>
  <c r="V669" i="1"/>
  <c r="X669" i="1"/>
  <c r="Z669" i="1"/>
  <c r="AB669" i="1"/>
  <c r="AD669" i="1"/>
  <c r="AF669" i="1"/>
  <c r="AJ669" i="1"/>
  <c r="AH670" i="1"/>
  <c r="AH671" i="1"/>
  <c r="V672" i="1"/>
  <c r="X672" i="1"/>
  <c r="Z672" i="1"/>
  <c r="AB672" i="1"/>
  <c r="AD672" i="1"/>
  <c r="AF672" i="1"/>
  <c r="AJ672" i="1"/>
  <c r="AH673" i="1"/>
  <c r="V674" i="1"/>
  <c r="X674" i="1"/>
  <c r="Z674" i="1"/>
  <c r="AB674" i="1"/>
  <c r="AD674" i="1"/>
  <c r="AF674" i="1"/>
  <c r="AJ674" i="1"/>
  <c r="AH675" i="1"/>
  <c r="AH676" i="1"/>
  <c r="V677" i="1"/>
  <c r="X677" i="1"/>
  <c r="Z677" i="1"/>
  <c r="AB677" i="1"/>
  <c r="AD677" i="1"/>
  <c r="AF677" i="1"/>
  <c r="AJ677" i="1"/>
  <c r="AH678" i="1"/>
  <c r="V681" i="1"/>
  <c r="V680" i="1" s="1"/>
  <c r="V679" i="1" s="1"/>
  <c r="X681" i="1"/>
  <c r="X680" i="1" s="1"/>
  <c r="X679" i="1" s="1"/>
  <c r="Z681" i="1"/>
  <c r="Z680" i="1" s="1"/>
  <c r="Z679" i="1" s="1"/>
  <c r="AB681" i="1"/>
  <c r="AB680" i="1" s="1"/>
  <c r="AB679" i="1" s="1"/>
  <c r="AD681" i="1"/>
  <c r="AD680" i="1" s="1"/>
  <c r="AD679" i="1" s="1"/>
  <c r="AF681" i="1"/>
  <c r="AJ681" i="1"/>
  <c r="AJ680" i="1" s="1"/>
  <c r="AJ679" i="1" s="1"/>
  <c r="AH682" i="1"/>
  <c r="AH683" i="1"/>
  <c r="AH684" i="1"/>
  <c r="V687" i="1"/>
  <c r="X687" i="1"/>
  <c r="Z687" i="1"/>
  <c r="AB687" i="1"/>
  <c r="AD687" i="1"/>
  <c r="AF687" i="1"/>
  <c r="AJ687" i="1"/>
  <c r="AH688" i="1"/>
  <c r="AH689" i="1"/>
  <c r="V690" i="1"/>
  <c r="X690" i="1"/>
  <c r="Z690" i="1"/>
  <c r="AB690" i="1"/>
  <c r="AD690" i="1"/>
  <c r="AF690" i="1"/>
  <c r="AJ690" i="1"/>
  <c r="AH691" i="1"/>
  <c r="AH692" i="1"/>
  <c r="V693" i="1"/>
  <c r="X693" i="1"/>
  <c r="Z693" i="1"/>
  <c r="AB693" i="1"/>
  <c r="AD693" i="1"/>
  <c r="AF693" i="1"/>
  <c r="AJ693" i="1"/>
  <c r="AH694" i="1"/>
  <c r="AH695" i="1"/>
  <c r="AH696" i="1"/>
  <c r="V697" i="1"/>
  <c r="X697" i="1"/>
  <c r="Z697" i="1"/>
  <c r="AB697" i="1"/>
  <c r="AD697" i="1"/>
  <c r="AF697" i="1"/>
  <c r="AJ697" i="1"/>
  <c r="AH698" i="1"/>
  <c r="V699" i="1"/>
  <c r="X699" i="1"/>
  <c r="Z699" i="1"/>
  <c r="AB699" i="1"/>
  <c r="AD699" i="1"/>
  <c r="AF699" i="1"/>
  <c r="AH700" i="1"/>
  <c r="AJ700" i="1"/>
  <c r="AJ699" i="1" s="1"/>
  <c r="V702" i="1"/>
  <c r="X702" i="1"/>
  <c r="Z702" i="1"/>
  <c r="AB702" i="1"/>
  <c r="AD702" i="1"/>
  <c r="AF702" i="1"/>
  <c r="AJ702" i="1"/>
  <c r="AH703" i="1"/>
  <c r="V704" i="1"/>
  <c r="X704" i="1"/>
  <c r="X701" i="1" s="1"/>
  <c r="Z704" i="1"/>
  <c r="Z701" i="1" s="1"/>
  <c r="AB704" i="1"/>
  <c r="AD704" i="1"/>
  <c r="AD701" i="1" s="1"/>
  <c r="AF704" i="1"/>
  <c r="AJ704" i="1"/>
  <c r="AH705" i="1"/>
  <c r="V707" i="1"/>
  <c r="V706" i="1" s="1"/>
  <c r="X707" i="1"/>
  <c r="X706" i="1" s="1"/>
  <c r="Z707" i="1"/>
  <c r="Z706" i="1" s="1"/>
  <c r="AB707" i="1"/>
  <c r="AB706" i="1" s="1"/>
  <c r="AD707" i="1"/>
  <c r="AF707" i="1"/>
  <c r="AF706" i="1" s="1"/>
  <c r="AJ707" i="1"/>
  <c r="AJ706" i="1" s="1"/>
  <c r="AH708" i="1"/>
  <c r="V710" i="1"/>
  <c r="X710" i="1"/>
  <c r="Z710" i="1"/>
  <c r="AB710" i="1"/>
  <c r="AD710" i="1"/>
  <c r="AF710" i="1"/>
  <c r="AH711" i="1"/>
  <c r="AJ711" i="1"/>
  <c r="AJ710" i="1" s="1"/>
  <c r="V712" i="1"/>
  <c r="X712" i="1"/>
  <c r="Z712" i="1"/>
  <c r="AB712" i="1"/>
  <c r="AD712" i="1"/>
  <c r="AF712" i="1"/>
  <c r="AJ712" i="1"/>
  <c r="AH713" i="1"/>
  <c r="V715" i="1"/>
  <c r="X715" i="1"/>
  <c r="Z715" i="1"/>
  <c r="AB715" i="1"/>
  <c r="AD715" i="1"/>
  <c r="AF715" i="1"/>
  <c r="AJ715" i="1"/>
  <c r="AH716" i="1"/>
  <c r="V717" i="1"/>
  <c r="X717" i="1"/>
  <c r="Z717" i="1"/>
  <c r="AB717" i="1"/>
  <c r="AD717" i="1"/>
  <c r="AD714" i="1" s="1"/>
  <c r="AF717" i="1"/>
  <c r="AJ717" i="1"/>
  <c r="AH718" i="1"/>
  <c r="AD720" i="1"/>
  <c r="V721" i="1"/>
  <c r="V720" i="1" s="1"/>
  <c r="V719" i="1" s="1"/>
  <c r="X721" i="1"/>
  <c r="X720" i="1" s="1"/>
  <c r="X719" i="1" s="1"/>
  <c r="Z721" i="1"/>
  <c r="Z720" i="1" s="1"/>
  <c r="Z719" i="1" s="1"/>
  <c r="AB721" i="1"/>
  <c r="AB720" i="1" s="1"/>
  <c r="AB719" i="1" s="1"/>
  <c r="AD721" i="1"/>
  <c r="AF721" i="1"/>
  <c r="AF720" i="1" s="1"/>
  <c r="AF719" i="1" s="1"/>
  <c r="AJ721" i="1"/>
  <c r="AJ720" i="1" s="1"/>
  <c r="AJ719" i="1" s="1"/>
  <c r="AH722" i="1"/>
  <c r="AH723" i="1"/>
  <c r="V730" i="1"/>
  <c r="X730" i="1"/>
  <c r="Z730" i="1"/>
  <c r="AB730" i="1"/>
  <c r="AD730" i="1"/>
  <c r="AF730" i="1"/>
  <c r="AJ730" i="1"/>
  <c r="AH731" i="1"/>
  <c r="AH732" i="1"/>
  <c r="AH733" i="1"/>
  <c r="AH734" i="1"/>
  <c r="V735" i="1"/>
  <c r="X735" i="1"/>
  <c r="Z735" i="1"/>
  <c r="AB735" i="1"/>
  <c r="AD735" i="1"/>
  <c r="AD729" i="1" s="1"/>
  <c r="AF735" i="1"/>
  <c r="AJ735" i="1"/>
  <c r="AH736" i="1"/>
  <c r="V738" i="1"/>
  <c r="V737" i="1" s="1"/>
  <c r="X738" i="1"/>
  <c r="X737" i="1" s="1"/>
  <c r="Z738" i="1"/>
  <c r="Z737" i="1" s="1"/>
  <c r="AB738" i="1"/>
  <c r="AB737" i="1" s="1"/>
  <c r="AD738" i="1"/>
  <c r="AF738" i="1"/>
  <c r="AF737" i="1" s="1"/>
  <c r="AJ738" i="1"/>
  <c r="AJ737" i="1" s="1"/>
  <c r="AD737" i="1"/>
  <c r="AH739" i="1"/>
  <c r="AH740" i="1"/>
  <c r="AD742" i="1"/>
  <c r="AD741" i="1"/>
  <c r="V743" i="1"/>
  <c r="V742" i="1" s="1"/>
  <c r="V741" i="1" s="1"/>
  <c r="X743" i="1"/>
  <c r="X742" i="1" s="1"/>
  <c r="X741" i="1" s="1"/>
  <c r="Z743" i="1"/>
  <c r="Z742" i="1" s="1"/>
  <c r="Z741" i="1" s="1"/>
  <c r="AB743" i="1"/>
  <c r="AB742" i="1" s="1"/>
  <c r="AB741" i="1" s="1"/>
  <c r="AD743" i="1"/>
  <c r="AF743" i="1"/>
  <c r="AF742" i="1" s="1"/>
  <c r="AF741" i="1" s="1"/>
  <c r="AJ743" i="1"/>
  <c r="AJ742" i="1" s="1"/>
  <c r="AJ741" i="1" s="1"/>
  <c r="AH744" i="1"/>
  <c r="AH745" i="1"/>
  <c r="V752" i="1"/>
  <c r="V751" i="1" s="1"/>
  <c r="V750" i="1" s="1"/>
  <c r="V749" i="1" s="1"/>
  <c r="V748" i="1" s="1"/>
  <c r="V747" i="1" s="1"/>
  <c r="V746" i="1" s="1"/>
  <c r="X752" i="1"/>
  <c r="X751" i="1" s="1"/>
  <c r="X750" i="1" s="1"/>
  <c r="X749" i="1" s="1"/>
  <c r="X748" i="1" s="1"/>
  <c r="X747" i="1" s="1"/>
  <c r="X746" i="1" s="1"/>
  <c r="Z752" i="1"/>
  <c r="Z751" i="1" s="1"/>
  <c r="Z750" i="1" s="1"/>
  <c r="Z749" i="1" s="1"/>
  <c r="Z748" i="1" s="1"/>
  <c r="Z747" i="1" s="1"/>
  <c r="Z746" i="1" s="1"/>
  <c r="AB752" i="1"/>
  <c r="AB751" i="1" s="1"/>
  <c r="AB750" i="1" s="1"/>
  <c r="AB749" i="1" s="1"/>
  <c r="AB748" i="1" s="1"/>
  <c r="AB747" i="1" s="1"/>
  <c r="AB746" i="1" s="1"/>
  <c r="AD752" i="1"/>
  <c r="AF752" i="1"/>
  <c r="AF751" i="1" s="1"/>
  <c r="AF750" i="1" s="1"/>
  <c r="AF749" i="1" s="1"/>
  <c r="AF748" i="1" s="1"/>
  <c r="AF747" i="1" s="1"/>
  <c r="AF746" i="1" s="1"/>
  <c r="AJ752" i="1"/>
  <c r="AJ751" i="1" s="1"/>
  <c r="AJ750" i="1" s="1"/>
  <c r="AJ749" i="1" s="1"/>
  <c r="AJ748" i="1" s="1"/>
  <c r="AJ747" i="1" s="1"/>
  <c r="AJ746" i="1" s="1"/>
  <c r="AH753" i="1"/>
  <c r="AD754" i="1"/>
  <c r="V755" i="1"/>
  <c r="V754" i="1" s="1"/>
  <c r="X755" i="1"/>
  <c r="X754" i="1" s="1"/>
  <c r="Z755" i="1"/>
  <c r="Z754" i="1" s="1"/>
  <c r="AB755" i="1"/>
  <c r="AB754" i="1" s="1"/>
  <c r="AD755" i="1"/>
  <c r="AF755" i="1"/>
  <c r="AF754" i="1" s="1"/>
  <c r="AJ755" i="1"/>
  <c r="AJ754" i="1" s="1"/>
  <c r="AH756" i="1"/>
  <c r="AH757" i="1"/>
  <c r="V765" i="1"/>
  <c r="X765" i="1"/>
  <c r="Z765" i="1"/>
  <c r="AB765" i="1"/>
  <c r="AD765" i="1"/>
  <c r="AF765" i="1"/>
  <c r="AH766" i="1"/>
  <c r="AJ766" i="1"/>
  <c r="AJ765" i="1" s="1"/>
  <c r="AH767" i="1"/>
  <c r="V768" i="1"/>
  <c r="X768" i="1"/>
  <c r="Z768" i="1"/>
  <c r="AD768" i="1"/>
  <c r="AF768" i="1"/>
  <c r="AH769" i="1"/>
  <c r="AJ769" i="1"/>
  <c r="AB770" i="1"/>
  <c r="AH770" i="1"/>
  <c r="V773" i="1"/>
  <c r="X773" i="1"/>
  <c r="Z773" i="1"/>
  <c r="AB773" i="1"/>
  <c r="AD773" i="1"/>
  <c r="AE773" i="1"/>
  <c r="AF773" i="1"/>
  <c r="AG773" i="1"/>
  <c r="AI773" i="1"/>
  <c r="AJ773" i="1"/>
  <c r="AK773" i="1"/>
  <c r="AH774" i="1"/>
  <c r="AH775" i="1"/>
  <c r="V776" i="1"/>
  <c r="X776" i="1"/>
  <c r="Z776" i="1"/>
  <c r="AB776" i="1"/>
  <c r="AD776" i="1"/>
  <c r="AE776" i="1"/>
  <c r="AF776" i="1"/>
  <c r="AG776" i="1"/>
  <c r="AI776" i="1"/>
  <c r="AK776" i="1"/>
  <c r="AH777" i="1"/>
  <c r="AJ777" i="1"/>
  <c r="AJ776" i="1" s="1"/>
  <c r="AH778" i="1"/>
  <c r="AH779" i="1"/>
  <c r="AH780" i="1"/>
  <c r="AH781" i="1"/>
  <c r="AH782" i="1"/>
  <c r="V783" i="1"/>
  <c r="X783" i="1"/>
  <c r="Z783" i="1"/>
  <c r="AB783" i="1"/>
  <c r="AD783" i="1"/>
  <c r="AF783" i="1"/>
  <c r="AJ783" i="1"/>
  <c r="AH784" i="1"/>
  <c r="AH785" i="1"/>
  <c r="V786" i="1"/>
  <c r="X786" i="1"/>
  <c r="Z786" i="1"/>
  <c r="AB786" i="1"/>
  <c r="AD786" i="1"/>
  <c r="AF786" i="1"/>
  <c r="AH787" i="1"/>
  <c r="AJ787" i="1"/>
  <c r="AJ786" i="1" s="1"/>
  <c r="V788" i="1"/>
  <c r="X788" i="1"/>
  <c r="Z788" i="1"/>
  <c r="AB788" i="1"/>
  <c r="AD788" i="1"/>
  <c r="AF788" i="1"/>
  <c r="AJ788" i="1"/>
  <c r="AH789" i="1"/>
  <c r="V791" i="1"/>
  <c r="V790" i="1" s="1"/>
  <c r="X791" i="1"/>
  <c r="X790" i="1" s="1"/>
  <c r="Z791" i="1"/>
  <c r="Z790" i="1" s="1"/>
  <c r="AB791" i="1"/>
  <c r="AB790" i="1" s="1"/>
  <c r="AD791" i="1"/>
  <c r="AF791" i="1"/>
  <c r="AF790" i="1" s="1"/>
  <c r="AJ791" i="1"/>
  <c r="AJ790" i="1" s="1"/>
  <c r="AH792" i="1"/>
  <c r="V794" i="1"/>
  <c r="V793" i="1" s="1"/>
  <c r="X794" i="1"/>
  <c r="X793" i="1" s="1"/>
  <c r="Z794" i="1"/>
  <c r="Z793" i="1" s="1"/>
  <c r="AB794" i="1"/>
  <c r="AB793" i="1" s="1"/>
  <c r="AD794" i="1"/>
  <c r="AF794" i="1"/>
  <c r="AF793" i="1" s="1"/>
  <c r="AJ794" i="1"/>
  <c r="AJ793" i="1" s="1"/>
  <c r="AH795" i="1"/>
  <c r="AH796" i="1"/>
  <c r="V797" i="1"/>
  <c r="X797" i="1"/>
  <c r="Z797" i="1"/>
  <c r="AB797" i="1"/>
  <c r="AD797" i="1"/>
  <c r="AF797" i="1"/>
  <c r="AJ797" i="1"/>
  <c r="AH798" i="1"/>
  <c r="V803" i="1"/>
  <c r="X803" i="1"/>
  <c r="Z803" i="1"/>
  <c r="AB803" i="1"/>
  <c r="AD803" i="1"/>
  <c r="AF803" i="1"/>
  <c r="AF802" i="1" s="1"/>
  <c r="AF801" i="1" s="1"/>
  <c r="AF800" i="1" s="1"/>
  <c r="AF799" i="1" s="1"/>
  <c r="AJ803" i="1"/>
  <c r="AH804" i="1"/>
  <c r="AD808" i="1"/>
  <c r="V809" i="1"/>
  <c r="V808" i="1" s="1"/>
  <c r="V807" i="1" s="1"/>
  <c r="V806" i="1" s="1"/>
  <c r="V805" i="1" s="1"/>
  <c r="X809" i="1"/>
  <c r="X808" i="1" s="1"/>
  <c r="X807" i="1" s="1"/>
  <c r="X806" i="1" s="1"/>
  <c r="X805" i="1" s="1"/>
  <c r="Z809" i="1"/>
  <c r="Z808" i="1" s="1"/>
  <c r="Z807" i="1" s="1"/>
  <c r="Z806" i="1" s="1"/>
  <c r="Z805" i="1" s="1"/>
  <c r="AB809" i="1"/>
  <c r="AB808" i="1" s="1"/>
  <c r="AB807" i="1" s="1"/>
  <c r="AB806" i="1" s="1"/>
  <c r="AB805" i="1" s="1"/>
  <c r="AD809" i="1"/>
  <c r="AF809" i="1"/>
  <c r="AF808" i="1" s="1"/>
  <c r="AF807" i="1" s="1"/>
  <c r="AF806" i="1" s="1"/>
  <c r="AF805" i="1" s="1"/>
  <c r="AJ809" i="1"/>
  <c r="AJ808" i="1" s="1"/>
  <c r="AJ807" i="1" s="1"/>
  <c r="AJ806" i="1" s="1"/>
  <c r="AJ805" i="1" s="1"/>
  <c r="AD807" i="1"/>
  <c r="AH810" i="1"/>
  <c r="AH811" i="1"/>
  <c r="V816" i="1"/>
  <c r="V815" i="1" s="1"/>
  <c r="V814" i="1" s="1"/>
  <c r="V813" i="1" s="1"/>
  <c r="V812" i="1" s="1"/>
  <c r="X816" i="1"/>
  <c r="X815" i="1" s="1"/>
  <c r="X814" i="1" s="1"/>
  <c r="X813" i="1" s="1"/>
  <c r="X812" i="1" s="1"/>
  <c r="Z816" i="1"/>
  <c r="Z815" i="1" s="1"/>
  <c r="Z814" i="1" s="1"/>
  <c r="Z813" i="1" s="1"/>
  <c r="Z812" i="1" s="1"/>
  <c r="AB816" i="1"/>
  <c r="AB815" i="1" s="1"/>
  <c r="AB814" i="1" s="1"/>
  <c r="AB813" i="1" s="1"/>
  <c r="AB812" i="1" s="1"/>
  <c r="AD816" i="1"/>
  <c r="AF816" i="1"/>
  <c r="AF815" i="1" s="1"/>
  <c r="AF814" i="1" s="1"/>
  <c r="AF813" i="1" s="1"/>
  <c r="AF812" i="1" s="1"/>
  <c r="AJ816" i="1"/>
  <c r="AJ815" i="1" s="1"/>
  <c r="AJ814" i="1" s="1"/>
  <c r="AJ813" i="1" s="1"/>
  <c r="AJ812" i="1" s="1"/>
  <c r="AD815" i="1"/>
  <c r="AH817" i="1"/>
  <c r="AD823" i="1"/>
  <c r="V824" i="1"/>
  <c r="V823" i="1" s="1"/>
  <c r="X824" i="1"/>
  <c r="X823" i="1" s="1"/>
  <c r="Z824" i="1"/>
  <c r="Z823" i="1" s="1"/>
  <c r="AB824" i="1"/>
  <c r="AB823" i="1" s="1"/>
  <c r="AD824" i="1"/>
  <c r="AF824" i="1"/>
  <c r="AF823" i="1" s="1"/>
  <c r="AJ824" i="1"/>
  <c r="AJ823" i="1" s="1"/>
  <c r="AH825" i="1"/>
  <c r="V827" i="1"/>
  <c r="V826" i="1" s="1"/>
  <c r="X827" i="1"/>
  <c r="X826" i="1" s="1"/>
  <c r="Z827" i="1"/>
  <c r="Z826" i="1" s="1"/>
  <c r="AB827" i="1"/>
  <c r="AB826" i="1" s="1"/>
  <c r="AD827" i="1"/>
  <c r="AF827" i="1"/>
  <c r="AF826" i="1" s="1"/>
  <c r="AJ827" i="1"/>
  <c r="AJ826" i="1" s="1"/>
  <c r="AH828" i="1"/>
  <c r="V831" i="1"/>
  <c r="X831" i="1"/>
  <c r="Z831" i="1"/>
  <c r="AB831" i="1"/>
  <c r="AD831" i="1"/>
  <c r="AF831" i="1"/>
  <c r="AJ831" i="1"/>
  <c r="AH832" i="1"/>
  <c r="AH833" i="1"/>
  <c r="AH834" i="1"/>
  <c r="AH835" i="1"/>
  <c r="V836" i="1"/>
  <c r="X836" i="1"/>
  <c r="Z836" i="1"/>
  <c r="AB836" i="1"/>
  <c r="AD836" i="1"/>
  <c r="AF836" i="1"/>
  <c r="AJ836" i="1"/>
  <c r="AH837" i="1"/>
  <c r="AH838" i="1"/>
  <c r="V846" i="1"/>
  <c r="X846" i="1"/>
  <c r="Z846" i="1"/>
  <c r="AB846" i="1"/>
  <c r="AD846" i="1"/>
  <c r="AF846" i="1"/>
  <c r="AH847" i="1"/>
  <c r="AJ847" i="1"/>
  <c r="AJ846" i="1" s="1"/>
  <c r="AH848" i="1"/>
  <c r="AH849" i="1"/>
  <c r="V850" i="1"/>
  <c r="X850" i="1"/>
  <c r="Z850" i="1"/>
  <c r="AB850" i="1"/>
  <c r="AD850" i="1"/>
  <c r="AF850" i="1"/>
  <c r="AH851" i="1"/>
  <c r="AJ851" i="1"/>
  <c r="AJ850" i="1" s="1"/>
  <c r="AH852" i="1"/>
  <c r="AH853" i="1"/>
  <c r="V854" i="1"/>
  <c r="X854" i="1"/>
  <c r="Z854" i="1"/>
  <c r="AB854" i="1"/>
  <c r="AD854" i="1"/>
  <c r="AF854" i="1"/>
  <c r="AH855" i="1"/>
  <c r="AJ855" i="1"/>
  <c r="AJ854" i="1" s="1"/>
  <c r="V856" i="1"/>
  <c r="X856" i="1"/>
  <c r="Z856" i="1"/>
  <c r="AB856" i="1"/>
  <c r="AD856" i="1"/>
  <c r="AF856" i="1"/>
  <c r="AH857" i="1"/>
  <c r="AJ857" i="1"/>
  <c r="AJ856" i="1" s="1"/>
  <c r="AH858" i="1"/>
  <c r="AH859" i="1"/>
  <c r="V860" i="1"/>
  <c r="X860" i="1"/>
  <c r="Z860" i="1"/>
  <c r="AB860" i="1"/>
  <c r="AD860" i="1"/>
  <c r="AF860" i="1"/>
  <c r="AH861" i="1"/>
  <c r="AJ861" i="1"/>
  <c r="AJ860" i="1" s="1"/>
  <c r="V862" i="1"/>
  <c r="X862" i="1"/>
  <c r="Z862" i="1"/>
  <c r="AB862" i="1"/>
  <c r="AD862" i="1"/>
  <c r="AF862" i="1"/>
  <c r="AJ862" i="1"/>
  <c r="AH863" i="1"/>
  <c r="V866" i="1"/>
  <c r="V865" i="1" s="1"/>
  <c r="V864" i="1" s="1"/>
  <c r="X866" i="1"/>
  <c r="X865" i="1" s="1"/>
  <c r="X864" i="1" s="1"/>
  <c r="Z866" i="1"/>
  <c r="Z865" i="1" s="1"/>
  <c r="Z864" i="1" s="1"/>
  <c r="AB866" i="1"/>
  <c r="AB865" i="1" s="1"/>
  <c r="AB864" i="1" s="1"/>
  <c r="AD866" i="1"/>
  <c r="AF866" i="1"/>
  <c r="AF865" i="1" s="1"/>
  <c r="AF864" i="1" s="1"/>
  <c r="AH867" i="1"/>
  <c r="AJ867" i="1"/>
  <c r="AH868" i="1"/>
  <c r="AJ868" i="1"/>
  <c r="AH869" i="1"/>
  <c r="V872" i="1"/>
  <c r="X872" i="1"/>
  <c r="Z872" i="1"/>
  <c r="AB872" i="1"/>
  <c r="AD872" i="1"/>
  <c r="AF872" i="1"/>
  <c r="AH873" i="1"/>
  <c r="AJ873" i="1"/>
  <c r="AJ872" i="1" s="1"/>
  <c r="V874" i="1"/>
  <c r="X874" i="1"/>
  <c r="Z874" i="1"/>
  <c r="AB874" i="1"/>
  <c r="AD874" i="1"/>
  <c r="AF874" i="1"/>
  <c r="AH875" i="1"/>
  <c r="AH876" i="1"/>
  <c r="AJ876" i="1"/>
  <c r="AJ874" i="1" s="1"/>
  <c r="V877" i="1"/>
  <c r="X877" i="1"/>
  <c r="Z877" i="1"/>
  <c r="AB877" i="1"/>
  <c r="AD877" i="1"/>
  <c r="AF877" i="1"/>
  <c r="AJ877" i="1"/>
  <c r="AH878" i="1"/>
  <c r="AH879" i="1"/>
  <c r="V880" i="1"/>
  <c r="X880" i="1"/>
  <c r="Z880" i="1"/>
  <c r="AB880" i="1"/>
  <c r="AD880" i="1"/>
  <c r="AF880" i="1"/>
  <c r="AJ880" i="1"/>
  <c r="AH881" i="1"/>
  <c r="V882" i="1"/>
  <c r="X882" i="1"/>
  <c r="Z882" i="1"/>
  <c r="AB882" i="1"/>
  <c r="AD882" i="1"/>
  <c r="AF882" i="1"/>
  <c r="AJ882" i="1"/>
  <c r="AH883" i="1"/>
  <c r="V885" i="1"/>
  <c r="X885" i="1"/>
  <c r="Z885" i="1"/>
  <c r="AB885" i="1"/>
  <c r="AD885" i="1"/>
  <c r="AF885" i="1"/>
  <c r="AH886" i="1"/>
  <c r="AJ886" i="1"/>
  <c r="AJ885" i="1" s="1"/>
  <c r="V887" i="1"/>
  <c r="X887" i="1"/>
  <c r="Z887" i="1"/>
  <c r="Z884" i="1" s="1"/>
  <c r="AB887" i="1"/>
  <c r="AD887" i="1"/>
  <c r="AF887" i="1"/>
  <c r="AH888" i="1"/>
  <c r="AJ888" i="1"/>
  <c r="AJ887" i="1" s="1"/>
  <c r="V890" i="1"/>
  <c r="X890" i="1"/>
  <c r="Z890" i="1"/>
  <c r="AB890" i="1"/>
  <c r="AD890" i="1"/>
  <c r="AF890" i="1"/>
  <c r="AJ890" i="1"/>
  <c r="AH891" i="1"/>
  <c r="V892" i="1"/>
  <c r="X892" i="1"/>
  <c r="Z892" i="1"/>
  <c r="AB892" i="1"/>
  <c r="AD892" i="1"/>
  <c r="AF892" i="1"/>
  <c r="AH893" i="1"/>
  <c r="AJ893" i="1"/>
  <c r="AJ892" i="1" s="1"/>
  <c r="V894" i="1"/>
  <c r="X894" i="1"/>
  <c r="Z894" i="1"/>
  <c r="AB894" i="1"/>
  <c r="AD894" i="1"/>
  <c r="AF894" i="1"/>
  <c r="AJ894" i="1"/>
  <c r="AH895" i="1"/>
  <c r="V897" i="1"/>
  <c r="V896" i="1" s="1"/>
  <c r="X897" i="1"/>
  <c r="X896" i="1" s="1"/>
  <c r="Z897" i="1"/>
  <c r="Z896" i="1" s="1"/>
  <c r="AB897" i="1"/>
  <c r="AB896" i="1" s="1"/>
  <c r="AD897" i="1"/>
  <c r="AF897" i="1"/>
  <c r="AF896" i="1" s="1"/>
  <c r="AH898" i="1"/>
  <c r="AJ898" i="1"/>
  <c r="AJ897" i="1" s="1"/>
  <c r="AJ896" i="1" s="1"/>
  <c r="V900" i="1"/>
  <c r="X900" i="1"/>
  <c r="Z900" i="1"/>
  <c r="AB900" i="1"/>
  <c r="AD900" i="1"/>
  <c r="AF900" i="1"/>
  <c r="AJ900" i="1"/>
  <c r="AH901" i="1"/>
  <c r="V902" i="1"/>
  <c r="X902" i="1"/>
  <c r="Z902" i="1"/>
  <c r="AB902" i="1"/>
  <c r="AD902" i="1"/>
  <c r="AD899" i="1" s="1"/>
  <c r="AF902" i="1"/>
  <c r="AJ902" i="1"/>
  <c r="AH903" i="1"/>
  <c r="V906" i="1"/>
  <c r="V905" i="1" s="1"/>
  <c r="X906" i="1"/>
  <c r="X905" i="1" s="1"/>
  <c r="Z906" i="1"/>
  <c r="Z905" i="1" s="1"/>
  <c r="AB906" i="1"/>
  <c r="AB905" i="1" s="1"/>
  <c r="AD906" i="1"/>
  <c r="AF906" i="1"/>
  <c r="AF905" i="1" s="1"/>
  <c r="AH907" i="1"/>
  <c r="AH908" i="1"/>
  <c r="AJ908" i="1"/>
  <c r="AJ906" i="1" s="1"/>
  <c r="AJ905" i="1" s="1"/>
  <c r="V910" i="1"/>
  <c r="X910" i="1"/>
  <c r="Z910" i="1"/>
  <c r="AB910" i="1"/>
  <c r="AD910" i="1"/>
  <c r="AF910" i="1"/>
  <c r="AJ910" i="1"/>
  <c r="AH911" i="1"/>
  <c r="V912" i="1"/>
  <c r="X912" i="1"/>
  <c r="X909" i="1" s="1"/>
  <c r="Z912" i="1"/>
  <c r="AB912" i="1"/>
  <c r="AD912" i="1"/>
  <c r="AF912" i="1"/>
  <c r="AJ912" i="1"/>
  <c r="AH913" i="1"/>
  <c r="V915" i="1"/>
  <c r="V914" i="1" s="1"/>
  <c r="X915" i="1"/>
  <c r="X914" i="1" s="1"/>
  <c r="Z915" i="1"/>
  <c r="Z914" i="1" s="1"/>
  <c r="AB915" i="1"/>
  <c r="AB914" i="1" s="1"/>
  <c r="AD915" i="1"/>
  <c r="AF915" i="1"/>
  <c r="AF914" i="1" s="1"/>
  <c r="AJ915" i="1"/>
  <c r="AJ914" i="1" s="1"/>
  <c r="AH916" i="1"/>
  <c r="AH917" i="1"/>
  <c r="V925" i="1"/>
  <c r="X925" i="1"/>
  <c r="Z925" i="1"/>
  <c r="AB925" i="1"/>
  <c r="AD925" i="1"/>
  <c r="AF925" i="1"/>
  <c r="AH926" i="1"/>
  <c r="AJ926" i="1"/>
  <c r="AJ925" i="1" s="1"/>
  <c r="AH927" i="1"/>
  <c r="AH928" i="1"/>
  <c r="V929" i="1"/>
  <c r="X929" i="1"/>
  <c r="Z929" i="1"/>
  <c r="AB929" i="1"/>
  <c r="AD929" i="1"/>
  <c r="AF929" i="1"/>
  <c r="AH930" i="1"/>
  <c r="AJ930" i="1"/>
  <c r="AJ929" i="1" s="1"/>
  <c r="AH931" i="1"/>
  <c r="AH932" i="1"/>
  <c r="V933" i="1"/>
  <c r="X933" i="1"/>
  <c r="Z933" i="1"/>
  <c r="AB933" i="1"/>
  <c r="AD933" i="1"/>
  <c r="AF933" i="1"/>
  <c r="AH934" i="1"/>
  <c r="AJ934" i="1"/>
  <c r="AJ933" i="1" s="1"/>
  <c r="V935" i="1"/>
  <c r="X935" i="1"/>
  <c r="Z935" i="1"/>
  <c r="AB935" i="1"/>
  <c r="AD935" i="1"/>
  <c r="AF935" i="1"/>
  <c r="AH936" i="1"/>
  <c r="AJ936" i="1"/>
  <c r="AJ935" i="1" s="1"/>
  <c r="AH937" i="1"/>
  <c r="AH938" i="1"/>
  <c r="V939" i="1"/>
  <c r="X939" i="1"/>
  <c r="Z939" i="1"/>
  <c r="AB939" i="1"/>
  <c r="AD939" i="1"/>
  <c r="AF939" i="1"/>
  <c r="AJ939" i="1"/>
  <c r="AH940" i="1"/>
  <c r="V943" i="1"/>
  <c r="V942" i="1" s="1"/>
  <c r="V941" i="1" s="1"/>
  <c r="X943" i="1"/>
  <c r="X942" i="1" s="1"/>
  <c r="X941" i="1" s="1"/>
  <c r="Z943" i="1"/>
  <c r="Z942" i="1" s="1"/>
  <c r="Z941" i="1" s="1"/>
  <c r="AB943" i="1"/>
  <c r="AB942" i="1" s="1"/>
  <c r="AB941" i="1" s="1"/>
  <c r="AD943" i="1"/>
  <c r="AD942" i="1" s="1"/>
  <c r="AF943" i="1"/>
  <c r="AF942" i="1" s="1"/>
  <c r="AF941" i="1" s="1"/>
  <c r="AH944" i="1"/>
  <c r="AJ944" i="1"/>
  <c r="AH945" i="1"/>
  <c r="AJ945" i="1"/>
  <c r="AH946" i="1"/>
  <c r="V949" i="1"/>
  <c r="X949" i="1"/>
  <c r="Z949" i="1"/>
  <c r="AB949" i="1"/>
  <c r="AD949" i="1"/>
  <c r="AF949" i="1"/>
  <c r="AH950" i="1"/>
  <c r="AJ950" i="1"/>
  <c r="AH951" i="1"/>
  <c r="AJ951" i="1"/>
  <c r="AH952" i="1"/>
  <c r="AJ952" i="1"/>
  <c r="V953" i="1"/>
  <c r="X953" i="1"/>
  <c r="Z953" i="1"/>
  <c r="AB953" i="1"/>
  <c r="AD953" i="1"/>
  <c r="AF953" i="1"/>
  <c r="AH954" i="1"/>
  <c r="AH955" i="1"/>
  <c r="AJ955" i="1"/>
  <c r="AJ953" i="1" s="1"/>
  <c r="V956" i="1"/>
  <c r="X956" i="1"/>
  <c r="Z956" i="1"/>
  <c r="AB956" i="1"/>
  <c r="AD956" i="1"/>
  <c r="AF956" i="1"/>
  <c r="AJ956" i="1"/>
  <c r="AH957" i="1"/>
  <c r="AH958" i="1"/>
  <c r="V959" i="1"/>
  <c r="X959" i="1"/>
  <c r="Z959" i="1"/>
  <c r="AB959" i="1"/>
  <c r="AD959" i="1"/>
  <c r="AF959" i="1"/>
  <c r="AJ959" i="1"/>
  <c r="AH960" i="1"/>
  <c r="V961" i="1"/>
  <c r="X961" i="1"/>
  <c r="Z961" i="1"/>
  <c r="AB961" i="1"/>
  <c r="AD961" i="1"/>
  <c r="AF961" i="1"/>
  <c r="AJ961" i="1"/>
  <c r="AH962" i="1"/>
  <c r="V964" i="1"/>
  <c r="X964" i="1"/>
  <c r="Z964" i="1"/>
  <c r="AB964" i="1"/>
  <c r="AD964" i="1"/>
  <c r="AF964" i="1"/>
  <c r="AH965" i="1"/>
  <c r="AJ965" i="1"/>
  <c r="AJ964" i="1" s="1"/>
  <c r="V966" i="1"/>
  <c r="X966" i="1"/>
  <c r="Z966" i="1"/>
  <c r="AB966" i="1"/>
  <c r="AD966" i="1"/>
  <c r="AF966" i="1"/>
  <c r="AH967" i="1"/>
  <c r="AJ967" i="1"/>
  <c r="AJ966" i="1" s="1"/>
  <c r="V968" i="1"/>
  <c r="X968" i="1"/>
  <c r="Z968" i="1"/>
  <c r="AB968" i="1"/>
  <c r="AD968" i="1"/>
  <c r="AF968" i="1"/>
  <c r="AJ968" i="1"/>
  <c r="AH969" i="1"/>
  <c r="AI970" i="1"/>
  <c r="AK970" i="1"/>
  <c r="V971" i="1"/>
  <c r="X971" i="1"/>
  <c r="Z971" i="1"/>
  <c r="AB971" i="1"/>
  <c r="AD971" i="1"/>
  <c r="AF971" i="1"/>
  <c r="AJ971" i="1"/>
  <c r="AH972" i="1"/>
  <c r="V973" i="1"/>
  <c r="X973" i="1"/>
  <c r="Z973" i="1"/>
  <c r="AB973" i="1"/>
  <c r="AD973" i="1"/>
  <c r="AF973" i="1"/>
  <c r="AH974" i="1"/>
  <c r="AJ974" i="1"/>
  <c r="AJ973" i="1" s="1"/>
  <c r="X975" i="1"/>
  <c r="Z975" i="1"/>
  <c r="AB975" i="1"/>
  <c r="AD975" i="1"/>
  <c r="AF975" i="1"/>
  <c r="AJ975" i="1"/>
  <c r="AH976" i="1"/>
  <c r="X977" i="1"/>
  <c r="Z977" i="1"/>
  <c r="AB977" i="1"/>
  <c r="AD977" i="1"/>
  <c r="AF977" i="1"/>
  <c r="AJ977" i="1"/>
  <c r="AH978" i="1"/>
  <c r="V979" i="1"/>
  <c r="X979" i="1"/>
  <c r="Z979" i="1"/>
  <c r="AB979" i="1"/>
  <c r="AD979" i="1"/>
  <c r="AF979" i="1"/>
  <c r="AJ979" i="1"/>
  <c r="AH980" i="1"/>
  <c r="AH981" i="1"/>
  <c r="V983" i="1"/>
  <c r="V982" i="1" s="1"/>
  <c r="X983" i="1"/>
  <c r="X982" i="1" s="1"/>
  <c r="Z983" i="1"/>
  <c r="Z982" i="1" s="1"/>
  <c r="AB983" i="1"/>
  <c r="AB982" i="1" s="1"/>
  <c r="AD983" i="1"/>
  <c r="AF983" i="1"/>
  <c r="AF982" i="1" s="1"/>
  <c r="AH984" i="1"/>
  <c r="AJ984" i="1"/>
  <c r="AJ983" i="1" s="1"/>
  <c r="AJ982" i="1" s="1"/>
  <c r="V986" i="1"/>
  <c r="X986" i="1"/>
  <c r="Z986" i="1"/>
  <c r="AB986" i="1"/>
  <c r="AD986" i="1"/>
  <c r="AF986" i="1"/>
  <c r="AJ986" i="1"/>
  <c r="AH987" i="1"/>
  <c r="V988" i="1"/>
  <c r="V985" i="1" s="1"/>
  <c r="X988" i="1"/>
  <c r="Z988" i="1"/>
  <c r="AB988" i="1"/>
  <c r="AD988" i="1"/>
  <c r="AD985" i="1" s="1"/>
  <c r="AF988" i="1"/>
  <c r="AJ988" i="1"/>
  <c r="AJ985" i="1" s="1"/>
  <c r="AH989" i="1"/>
  <c r="AD991" i="1"/>
  <c r="V992" i="1"/>
  <c r="V991" i="1" s="1"/>
  <c r="V990" i="1" s="1"/>
  <c r="X992" i="1"/>
  <c r="X991" i="1" s="1"/>
  <c r="X990" i="1" s="1"/>
  <c r="Z992" i="1"/>
  <c r="Z991" i="1" s="1"/>
  <c r="Z990" i="1" s="1"/>
  <c r="AB992" i="1"/>
  <c r="AB991" i="1" s="1"/>
  <c r="AB990" i="1" s="1"/>
  <c r="AD992" i="1"/>
  <c r="AF992" i="1"/>
  <c r="AF991" i="1" s="1"/>
  <c r="AJ992" i="1"/>
  <c r="AJ991" i="1" s="1"/>
  <c r="AJ990" i="1" s="1"/>
  <c r="AH993" i="1"/>
  <c r="V996" i="1"/>
  <c r="V995" i="1" s="1"/>
  <c r="X996" i="1"/>
  <c r="X995" i="1" s="1"/>
  <c r="Z996" i="1"/>
  <c r="Z995" i="1" s="1"/>
  <c r="AB996" i="1"/>
  <c r="AB995" i="1" s="1"/>
  <c r="AD996" i="1"/>
  <c r="AF996" i="1"/>
  <c r="AF995" i="1" s="1"/>
  <c r="AH997" i="1"/>
  <c r="AH998" i="1"/>
  <c r="AJ998" i="1"/>
  <c r="AJ996" i="1" s="1"/>
  <c r="AJ995" i="1" s="1"/>
  <c r="AH999" i="1"/>
  <c r="AD1000" i="1"/>
  <c r="V1001" i="1"/>
  <c r="V1000" i="1" s="1"/>
  <c r="X1001" i="1"/>
  <c r="X1000" i="1" s="1"/>
  <c r="Z1001" i="1"/>
  <c r="Z1000" i="1" s="1"/>
  <c r="AB1001" i="1"/>
  <c r="AB1000" i="1" s="1"/>
  <c r="AD1001" i="1"/>
  <c r="AF1001" i="1"/>
  <c r="AJ1001" i="1"/>
  <c r="AJ1000" i="1" s="1"/>
  <c r="AH1002" i="1"/>
  <c r="AH1003" i="1"/>
  <c r="V1011" i="1"/>
  <c r="V1010" i="1" s="1"/>
  <c r="V1009" i="1" s="1"/>
  <c r="V1008" i="1" s="1"/>
  <c r="V1007" i="1" s="1"/>
  <c r="V1006" i="1" s="1"/>
  <c r="V1005" i="1" s="1"/>
  <c r="V1004" i="1" s="1"/>
  <c r="X1011" i="1"/>
  <c r="X1010" i="1" s="1"/>
  <c r="X1009" i="1" s="1"/>
  <c r="X1008" i="1" s="1"/>
  <c r="X1007" i="1" s="1"/>
  <c r="X1006" i="1" s="1"/>
  <c r="X1005" i="1" s="1"/>
  <c r="X1004" i="1" s="1"/>
  <c r="Z1011" i="1"/>
  <c r="Z1010" i="1" s="1"/>
  <c r="Z1009" i="1" s="1"/>
  <c r="Z1008" i="1" s="1"/>
  <c r="Z1007" i="1" s="1"/>
  <c r="Z1006" i="1" s="1"/>
  <c r="Z1005" i="1" s="1"/>
  <c r="Z1004" i="1" s="1"/>
  <c r="AB1011" i="1"/>
  <c r="AB1010" i="1" s="1"/>
  <c r="AB1009" i="1" s="1"/>
  <c r="AB1008" i="1" s="1"/>
  <c r="AB1007" i="1" s="1"/>
  <c r="AB1006" i="1" s="1"/>
  <c r="AB1005" i="1" s="1"/>
  <c r="AB1004" i="1" s="1"/>
  <c r="AD1011" i="1"/>
  <c r="AF1011" i="1"/>
  <c r="AF1010" i="1" s="1"/>
  <c r="AF1009" i="1" s="1"/>
  <c r="AF1008" i="1" s="1"/>
  <c r="AF1007" i="1" s="1"/>
  <c r="AF1006" i="1" s="1"/>
  <c r="AF1005" i="1" s="1"/>
  <c r="AF1004" i="1" s="1"/>
  <c r="AJ1011" i="1"/>
  <c r="AJ1010" i="1" s="1"/>
  <c r="AJ1009" i="1" s="1"/>
  <c r="AJ1008" i="1" s="1"/>
  <c r="AJ1007" i="1" s="1"/>
  <c r="AJ1006" i="1" s="1"/>
  <c r="AJ1005" i="1" s="1"/>
  <c r="AJ1004" i="1" s="1"/>
  <c r="AH1012" i="1"/>
  <c r="AH1013" i="1"/>
  <c r="AH1014" i="1"/>
  <c r="AH1015" i="1"/>
  <c r="V1023" i="1"/>
  <c r="X1023" i="1"/>
  <c r="Z1023" i="1"/>
  <c r="AB1023" i="1"/>
  <c r="AD1023" i="1"/>
  <c r="AF1023" i="1"/>
  <c r="AJ1023" i="1"/>
  <c r="AH1024" i="1"/>
  <c r="V1025" i="1"/>
  <c r="X1025" i="1"/>
  <c r="Z1025" i="1"/>
  <c r="AB1025" i="1"/>
  <c r="AD1025" i="1"/>
  <c r="AF1025" i="1"/>
  <c r="AJ1025" i="1"/>
  <c r="AH1026" i="1"/>
  <c r="V1027" i="1"/>
  <c r="X1027" i="1"/>
  <c r="Z1027" i="1"/>
  <c r="AB1027" i="1"/>
  <c r="AD1027" i="1"/>
  <c r="AF1027" i="1"/>
  <c r="AJ1027" i="1"/>
  <c r="AH1028" i="1"/>
  <c r="V1029" i="1"/>
  <c r="X1029" i="1"/>
  <c r="Z1029" i="1"/>
  <c r="AB1029" i="1"/>
  <c r="AD1029" i="1"/>
  <c r="AF1029" i="1"/>
  <c r="AJ1029" i="1"/>
  <c r="AH1030" i="1"/>
  <c r="V1032" i="1"/>
  <c r="V1031" i="1" s="1"/>
  <c r="X1032" i="1"/>
  <c r="X1031" i="1" s="1"/>
  <c r="Z1032" i="1"/>
  <c r="Z1031" i="1" s="1"/>
  <c r="AB1032" i="1"/>
  <c r="AB1031" i="1" s="1"/>
  <c r="AD1032" i="1"/>
  <c r="AF1032" i="1"/>
  <c r="AF1031" i="1" s="1"/>
  <c r="AJ1032" i="1"/>
  <c r="AJ1031" i="1" s="1"/>
  <c r="AH1033" i="1"/>
  <c r="AH1034" i="1"/>
  <c r="V1037" i="1"/>
  <c r="X1037" i="1"/>
  <c r="Z1037" i="1"/>
  <c r="AB1037" i="1"/>
  <c r="AD1037" i="1"/>
  <c r="AF1037" i="1"/>
  <c r="AJ1037" i="1"/>
  <c r="AH1038" i="1"/>
  <c r="V1039" i="1"/>
  <c r="X1039" i="1"/>
  <c r="Z1039" i="1"/>
  <c r="AB1039" i="1"/>
  <c r="AD1039" i="1"/>
  <c r="AF1039" i="1"/>
  <c r="AJ1039" i="1"/>
  <c r="AH1040" i="1"/>
  <c r="V1043" i="1"/>
  <c r="X1043" i="1"/>
  <c r="Z1043" i="1"/>
  <c r="AB1043" i="1"/>
  <c r="AD1043" i="1"/>
  <c r="AF1043" i="1"/>
  <c r="AJ1043" i="1"/>
  <c r="AH1044" i="1"/>
  <c r="AH1045" i="1"/>
  <c r="AH1046" i="1"/>
  <c r="V1047" i="1"/>
  <c r="X1047" i="1"/>
  <c r="Z1047" i="1"/>
  <c r="AB1047" i="1"/>
  <c r="AD1047" i="1"/>
  <c r="AF1047" i="1"/>
  <c r="AJ1047" i="1"/>
  <c r="AH1048" i="1"/>
  <c r="AH1049" i="1"/>
  <c r="V1050" i="1"/>
  <c r="X1050" i="1"/>
  <c r="Z1050" i="1"/>
  <c r="AB1050" i="1"/>
  <c r="AD1050" i="1"/>
  <c r="AF1050" i="1"/>
  <c r="AJ1050" i="1"/>
  <c r="AH1051" i="1"/>
  <c r="AH1052" i="1"/>
  <c r="AH1053" i="1"/>
  <c r="V1054" i="1"/>
  <c r="X1054" i="1"/>
  <c r="Z1054" i="1"/>
  <c r="AB1054" i="1"/>
  <c r="AD1054" i="1"/>
  <c r="AF1054" i="1"/>
  <c r="AJ1054" i="1"/>
  <c r="AH1055" i="1"/>
  <c r="AH1056" i="1"/>
  <c r="V1057" i="1"/>
  <c r="X1057" i="1"/>
  <c r="Z1057" i="1"/>
  <c r="AB1057" i="1"/>
  <c r="AD1057" i="1"/>
  <c r="AF1057" i="1"/>
  <c r="AJ1057" i="1"/>
  <c r="AH1058" i="1"/>
  <c r="AH1059" i="1"/>
  <c r="AH1060" i="1"/>
  <c r="V1061" i="1"/>
  <c r="X1061" i="1"/>
  <c r="Z1061" i="1"/>
  <c r="AB1061" i="1"/>
  <c r="AD1061" i="1"/>
  <c r="AF1061" i="1"/>
  <c r="AJ1061" i="1"/>
  <c r="AH1062" i="1"/>
  <c r="AH1063" i="1"/>
  <c r="AH1064" i="1"/>
  <c r="V1065" i="1"/>
  <c r="X1065" i="1"/>
  <c r="Z1065" i="1"/>
  <c r="AB1065" i="1"/>
  <c r="AD1065" i="1"/>
  <c r="AF1065" i="1"/>
  <c r="AJ1065" i="1"/>
  <c r="AH1066" i="1"/>
  <c r="AH1067" i="1"/>
  <c r="V1069" i="1"/>
  <c r="V1068" i="1" s="1"/>
  <c r="X1069" i="1"/>
  <c r="X1068" i="1" s="1"/>
  <c r="Z1069" i="1"/>
  <c r="Z1068" i="1" s="1"/>
  <c r="AB1069" i="1"/>
  <c r="AB1068" i="1" s="1"/>
  <c r="AD1069" i="1"/>
  <c r="AF1069" i="1"/>
  <c r="AF1068" i="1" s="1"/>
  <c r="AJ1069" i="1"/>
  <c r="AJ1068" i="1" s="1"/>
  <c r="AH1070" i="1"/>
  <c r="V1072" i="1"/>
  <c r="X1072" i="1"/>
  <c r="Z1072" i="1"/>
  <c r="AB1072" i="1"/>
  <c r="AD1072" i="1"/>
  <c r="AF1072" i="1"/>
  <c r="AJ1072" i="1"/>
  <c r="AH1073" i="1"/>
  <c r="AH1074" i="1"/>
  <c r="V1075" i="1"/>
  <c r="X1075" i="1"/>
  <c r="Z1075" i="1"/>
  <c r="AB1075" i="1"/>
  <c r="AD1075" i="1"/>
  <c r="AF1075" i="1"/>
  <c r="AJ1075" i="1"/>
  <c r="AH1076" i="1"/>
  <c r="V1077" i="1"/>
  <c r="X1077" i="1"/>
  <c r="Z1077" i="1"/>
  <c r="AB1077" i="1"/>
  <c r="AD1077" i="1"/>
  <c r="AF1077" i="1"/>
  <c r="AJ1077" i="1"/>
  <c r="AH1078" i="1"/>
  <c r="V1079" i="1"/>
  <c r="X1079" i="1"/>
  <c r="Z1079" i="1"/>
  <c r="AB1079" i="1"/>
  <c r="AD1079" i="1"/>
  <c r="AF1079" i="1"/>
  <c r="AJ1079" i="1"/>
  <c r="AH1080" i="1"/>
  <c r="V1082" i="1"/>
  <c r="V1081" i="1" s="1"/>
  <c r="X1082" i="1"/>
  <c r="X1081" i="1" s="1"/>
  <c r="Z1082" i="1"/>
  <c r="Z1081" i="1" s="1"/>
  <c r="AB1082" i="1"/>
  <c r="AB1081" i="1" s="1"/>
  <c r="AD1082" i="1"/>
  <c r="AD1081" i="1" s="1"/>
  <c r="AF1082" i="1"/>
  <c r="AJ1082" i="1"/>
  <c r="AJ1081" i="1" s="1"/>
  <c r="AH1083" i="1"/>
  <c r="V1085" i="1"/>
  <c r="X1085" i="1"/>
  <c r="Z1085" i="1"/>
  <c r="AB1085" i="1"/>
  <c r="AD1085" i="1"/>
  <c r="AF1085" i="1"/>
  <c r="AJ1085" i="1"/>
  <c r="AH1086" i="1"/>
  <c r="AH1087" i="1"/>
  <c r="AH1088" i="1"/>
  <c r="V1089" i="1"/>
  <c r="X1089" i="1"/>
  <c r="Z1089" i="1"/>
  <c r="AB1089" i="1"/>
  <c r="AD1089" i="1"/>
  <c r="AF1089" i="1"/>
  <c r="AJ1089" i="1"/>
  <c r="AH1090" i="1"/>
  <c r="V1091" i="1"/>
  <c r="X1091" i="1"/>
  <c r="Z1091" i="1"/>
  <c r="AB1091" i="1"/>
  <c r="AD1091" i="1"/>
  <c r="AF1091" i="1"/>
  <c r="AJ1091" i="1"/>
  <c r="AH1092" i="1"/>
  <c r="AH1093" i="1"/>
  <c r="V1095" i="1"/>
  <c r="V1094" i="1" s="1"/>
  <c r="X1095" i="1"/>
  <c r="X1094" i="1" s="1"/>
  <c r="Z1095" i="1"/>
  <c r="Z1094" i="1" s="1"/>
  <c r="AB1095" i="1"/>
  <c r="AB1094" i="1" s="1"/>
  <c r="AD1095" i="1"/>
  <c r="AF1095" i="1"/>
  <c r="AF1094" i="1" s="1"/>
  <c r="AJ1095" i="1"/>
  <c r="AJ1094" i="1" s="1"/>
  <c r="AH1096" i="1"/>
  <c r="AH1097" i="1"/>
  <c r="V1099" i="1"/>
  <c r="X1099" i="1"/>
  <c r="Z1099" i="1"/>
  <c r="AB1099" i="1"/>
  <c r="AD1099" i="1"/>
  <c r="AF1099" i="1"/>
  <c r="AJ1099" i="1"/>
  <c r="AH1100" i="1"/>
  <c r="V1101" i="1"/>
  <c r="X1101" i="1"/>
  <c r="Z1101" i="1"/>
  <c r="Z1098" i="1" s="1"/>
  <c r="AB1101" i="1"/>
  <c r="AD1101" i="1"/>
  <c r="AF1101" i="1"/>
  <c r="AJ1101" i="1"/>
  <c r="AH1102" i="1"/>
  <c r="V1105" i="1"/>
  <c r="V1104" i="1" s="1"/>
  <c r="V1103" i="1" s="1"/>
  <c r="X1105" i="1"/>
  <c r="X1104" i="1" s="1"/>
  <c r="X1103" i="1" s="1"/>
  <c r="Z1105" i="1"/>
  <c r="Z1104" i="1" s="1"/>
  <c r="Z1103" i="1" s="1"/>
  <c r="AB1105" i="1"/>
  <c r="AB1104" i="1" s="1"/>
  <c r="AB1103" i="1" s="1"/>
  <c r="AD1105" i="1"/>
  <c r="AD1104" i="1" s="1"/>
  <c r="AF1105" i="1"/>
  <c r="AJ1105" i="1"/>
  <c r="AJ1104" i="1" s="1"/>
  <c r="AJ1103" i="1" s="1"/>
  <c r="AH1106" i="1"/>
  <c r="AH1107" i="1"/>
  <c r="V1113" i="1"/>
  <c r="X1113" i="1"/>
  <c r="Z1113" i="1"/>
  <c r="AB1113" i="1"/>
  <c r="AD1113" i="1"/>
  <c r="AF1113" i="1"/>
  <c r="AJ1113" i="1"/>
  <c r="AH1114" i="1"/>
  <c r="V1115" i="1"/>
  <c r="X1115" i="1"/>
  <c r="Z1115" i="1"/>
  <c r="AB1115" i="1"/>
  <c r="AD1115" i="1"/>
  <c r="AF1115" i="1"/>
  <c r="AJ1115" i="1"/>
  <c r="AH1116" i="1"/>
  <c r="V1117" i="1"/>
  <c r="X1117" i="1"/>
  <c r="Z1117" i="1"/>
  <c r="AB1117" i="1"/>
  <c r="AD1117" i="1"/>
  <c r="AF1117" i="1"/>
  <c r="AJ1117" i="1"/>
  <c r="AH1118" i="1"/>
  <c r="V1119" i="1"/>
  <c r="X1119" i="1"/>
  <c r="Z1119" i="1"/>
  <c r="AB1119" i="1"/>
  <c r="AD1119" i="1"/>
  <c r="AF1119" i="1"/>
  <c r="AJ1119" i="1"/>
  <c r="AJ1112" i="1" s="1"/>
  <c r="AH1120" i="1"/>
  <c r="V1122" i="1"/>
  <c r="V1121" i="1" s="1"/>
  <c r="X1122" i="1"/>
  <c r="X1121" i="1" s="1"/>
  <c r="Z1122" i="1"/>
  <c r="Z1121" i="1" s="1"/>
  <c r="AB1122" i="1"/>
  <c r="AB1121" i="1" s="1"/>
  <c r="AD1122" i="1"/>
  <c r="AF1122" i="1"/>
  <c r="AF1121" i="1" s="1"/>
  <c r="AJ1122" i="1"/>
  <c r="AJ1121" i="1" s="1"/>
  <c r="AH1123" i="1"/>
  <c r="AH1124" i="1"/>
  <c r="V1127" i="1"/>
  <c r="X1127" i="1"/>
  <c r="Z1127" i="1"/>
  <c r="AB1127" i="1"/>
  <c r="AD1127" i="1"/>
  <c r="AF1127" i="1"/>
  <c r="AJ1127" i="1"/>
  <c r="AH1128" i="1"/>
  <c r="V1129" i="1"/>
  <c r="X1129" i="1"/>
  <c r="Z1129" i="1"/>
  <c r="Z1126" i="1" s="1"/>
  <c r="Z1125" i="1" s="1"/>
  <c r="AB1129" i="1"/>
  <c r="AD1129" i="1"/>
  <c r="AF1129" i="1"/>
  <c r="AJ1129" i="1"/>
  <c r="AH1130" i="1"/>
  <c r="V1133" i="1"/>
  <c r="X1133" i="1"/>
  <c r="Z1133" i="1"/>
  <c r="AB1133" i="1"/>
  <c r="AD1133" i="1"/>
  <c r="AF1133" i="1"/>
  <c r="AJ1133" i="1"/>
  <c r="AH1134" i="1"/>
  <c r="AH1135" i="1"/>
  <c r="AH1136" i="1"/>
  <c r="V1137" i="1"/>
  <c r="X1137" i="1"/>
  <c r="Z1137" i="1"/>
  <c r="AB1137" i="1"/>
  <c r="AD1137" i="1"/>
  <c r="AF1137" i="1"/>
  <c r="AJ1137" i="1"/>
  <c r="AH1138" i="1"/>
  <c r="AH1139" i="1"/>
  <c r="V1140" i="1"/>
  <c r="X1140" i="1"/>
  <c r="Z1140" i="1"/>
  <c r="AB1140" i="1"/>
  <c r="AD1140" i="1"/>
  <c r="AF1140" i="1"/>
  <c r="AJ1140" i="1"/>
  <c r="AH1141" i="1"/>
  <c r="AH1142" i="1"/>
  <c r="AH1143" i="1"/>
  <c r="V1144" i="1"/>
  <c r="X1144" i="1"/>
  <c r="Z1144" i="1"/>
  <c r="AB1144" i="1"/>
  <c r="AD1144" i="1"/>
  <c r="AF1144" i="1"/>
  <c r="AJ1144" i="1"/>
  <c r="AH1145" i="1"/>
  <c r="AH1146" i="1"/>
  <c r="V1147" i="1"/>
  <c r="X1147" i="1"/>
  <c r="Z1147" i="1"/>
  <c r="AB1147" i="1"/>
  <c r="AD1147" i="1"/>
  <c r="AF1147" i="1"/>
  <c r="AJ1147" i="1"/>
  <c r="AH1148" i="1"/>
  <c r="AH1149" i="1"/>
  <c r="AH1150" i="1"/>
  <c r="V1151" i="1"/>
  <c r="X1151" i="1"/>
  <c r="Z1151" i="1"/>
  <c r="AB1151" i="1"/>
  <c r="AD1151" i="1"/>
  <c r="AF1151" i="1"/>
  <c r="AJ1151" i="1"/>
  <c r="AH1152" i="1"/>
  <c r="AH1153" i="1"/>
  <c r="AH1154" i="1"/>
  <c r="V1155" i="1"/>
  <c r="X1155" i="1"/>
  <c r="Z1155" i="1"/>
  <c r="AB1155" i="1"/>
  <c r="AD1155" i="1"/>
  <c r="AF1155" i="1"/>
  <c r="AJ1155" i="1"/>
  <c r="AH1156" i="1"/>
  <c r="AH1157" i="1"/>
  <c r="V1159" i="1"/>
  <c r="V1158" i="1" s="1"/>
  <c r="X1159" i="1"/>
  <c r="X1158" i="1" s="1"/>
  <c r="Z1159" i="1"/>
  <c r="Z1158" i="1" s="1"/>
  <c r="AB1159" i="1"/>
  <c r="AB1158" i="1" s="1"/>
  <c r="AD1159" i="1"/>
  <c r="AD1158" i="1" s="1"/>
  <c r="AF1159" i="1"/>
  <c r="AF1158" i="1" s="1"/>
  <c r="AJ1159" i="1"/>
  <c r="AJ1158" i="1" s="1"/>
  <c r="AH1160" i="1"/>
  <c r="V1162" i="1"/>
  <c r="X1162" i="1"/>
  <c r="Z1162" i="1"/>
  <c r="AB1162" i="1"/>
  <c r="AD1162" i="1"/>
  <c r="AF1162" i="1"/>
  <c r="AJ1162" i="1"/>
  <c r="AH1163" i="1"/>
  <c r="AH1164" i="1"/>
  <c r="V1165" i="1"/>
  <c r="X1165" i="1"/>
  <c r="Z1165" i="1"/>
  <c r="AB1165" i="1"/>
  <c r="AD1165" i="1"/>
  <c r="AF1165" i="1"/>
  <c r="AJ1165" i="1"/>
  <c r="AH1166" i="1"/>
  <c r="V1167" i="1"/>
  <c r="X1167" i="1"/>
  <c r="Z1167" i="1"/>
  <c r="AB1167" i="1"/>
  <c r="AD1167" i="1"/>
  <c r="AF1167" i="1"/>
  <c r="AJ1167" i="1"/>
  <c r="AH1168" i="1"/>
  <c r="V1169" i="1"/>
  <c r="X1169" i="1"/>
  <c r="Z1169" i="1"/>
  <c r="AB1169" i="1"/>
  <c r="AD1169" i="1"/>
  <c r="AF1169" i="1"/>
  <c r="AJ1169" i="1"/>
  <c r="AH1170" i="1"/>
  <c r="V1172" i="1"/>
  <c r="V1171" i="1" s="1"/>
  <c r="X1172" i="1"/>
  <c r="X1171" i="1" s="1"/>
  <c r="Z1172" i="1"/>
  <c r="Z1171" i="1" s="1"/>
  <c r="AB1172" i="1"/>
  <c r="AB1171" i="1" s="1"/>
  <c r="AD1172" i="1"/>
  <c r="AF1172" i="1"/>
  <c r="AF1171" i="1" s="1"/>
  <c r="AJ1172" i="1"/>
  <c r="AJ1171" i="1" s="1"/>
  <c r="AH1173" i="1"/>
  <c r="V1175" i="1"/>
  <c r="X1175" i="1"/>
  <c r="Z1175" i="1"/>
  <c r="AB1175" i="1"/>
  <c r="AD1175" i="1"/>
  <c r="AF1175" i="1"/>
  <c r="AJ1175" i="1"/>
  <c r="AH1176" i="1"/>
  <c r="AH1177" i="1"/>
  <c r="AH1178" i="1"/>
  <c r="V1179" i="1"/>
  <c r="X1179" i="1"/>
  <c r="Z1179" i="1"/>
  <c r="AB1179" i="1"/>
  <c r="AD1179" i="1"/>
  <c r="AF1179" i="1"/>
  <c r="AJ1179" i="1"/>
  <c r="AH1180" i="1"/>
  <c r="V1181" i="1"/>
  <c r="X1181" i="1"/>
  <c r="Z1181" i="1"/>
  <c r="AB1181" i="1"/>
  <c r="AD1181" i="1"/>
  <c r="AF1181" i="1"/>
  <c r="AJ1181" i="1"/>
  <c r="AH1182" i="1"/>
  <c r="AH1183" i="1"/>
  <c r="V1185" i="1"/>
  <c r="X1185" i="1"/>
  <c r="Z1185" i="1"/>
  <c r="AB1185" i="1"/>
  <c r="AD1185" i="1"/>
  <c r="AF1185" i="1"/>
  <c r="AJ1185" i="1"/>
  <c r="AH1186" i="1"/>
  <c r="AH1187" i="1"/>
  <c r="V1188" i="1"/>
  <c r="X1188" i="1"/>
  <c r="Z1188" i="1"/>
  <c r="AB1188" i="1"/>
  <c r="AD1188" i="1"/>
  <c r="AF1188" i="1"/>
  <c r="AJ1188" i="1"/>
  <c r="AH1189" i="1"/>
  <c r="AH1190" i="1"/>
  <c r="V1198" i="1"/>
  <c r="X1198" i="1"/>
  <c r="Z1198" i="1"/>
  <c r="AB1198" i="1"/>
  <c r="AD1198" i="1"/>
  <c r="AF1198" i="1"/>
  <c r="AH1199" i="1"/>
  <c r="AJ1199" i="1"/>
  <c r="AJ1198" i="1" s="1"/>
  <c r="AH1200" i="1"/>
  <c r="AH1201" i="1"/>
  <c r="V1202" i="1"/>
  <c r="X1202" i="1"/>
  <c r="Z1202" i="1"/>
  <c r="AB1202" i="1"/>
  <c r="AD1202" i="1"/>
  <c r="AF1202" i="1"/>
  <c r="AH1203" i="1"/>
  <c r="AJ1203" i="1"/>
  <c r="AJ1202" i="1" s="1"/>
  <c r="AH1204" i="1"/>
  <c r="AH1205" i="1"/>
  <c r="V1206" i="1"/>
  <c r="X1206" i="1"/>
  <c r="Z1206" i="1"/>
  <c r="AB1206" i="1"/>
  <c r="AD1206" i="1"/>
  <c r="AF1206" i="1"/>
  <c r="AH1207" i="1"/>
  <c r="AJ1207" i="1"/>
  <c r="AJ1206" i="1" s="1"/>
  <c r="V1208" i="1"/>
  <c r="X1208" i="1"/>
  <c r="Z1208" i="1"/>
  <c r="AB1208" i="1"/>
  <c r="AD1208" i="1"/>
  <c r="AF1208" i="1"/>
  <c r="AH1209" i="1"/>
  <c r="AJ1209" i="1"/>
  <c r="AJ1208" i="1" s="1"/>
  <c r="V1210" i="1"/>
  <c r="X1210" i="1"/>
  <c r="Z1210" i="1"/>
  <c r="AB1210" i="1"/>
  <c r="AD1210" i="1"/>
  <c r="AF1210" i="1"/>
  <c r="AJ1210" i="1"/>
  <c r="AH1211" i="1"/>
  <c r="AE1212" i="1"/>
  <c r="AG1212" i="1"/>
  <c r="AI1212" i="1"/>
  <c r="AK1212" i="1"/>
  <c r="V1214" i="1"/>
  <c r="V1213" i="1" s="1"/>
  <c r="V1212" i="1" s="1"/>
  <c r="X1214" i="1"/>
  <c r="X1213" i="1" s="1"/>
  <c r="X1212" i="1" s="1"/>
  <c r="Z1214" i="1"/>
  <c r="Z1213" i="1" s="1"/>
  <c r="AB1214" i="1"/>
  <c r="AB1213" i="1" s="1"/>
  <c r="AD1214" i="1"/>
  <c r="AD1213" i="1" s="1"/>
  <c r="AF1214" i="1"/>
  <c r="AF1213" i="1" s="1"/>
  <c r="AH1215" i="1"/>
  <c r="AJ1215" i="1"/>
  <c r="AH1216" i="1"/>
  <c r="AJ1216" i="1"/>
  <c r="AH1217" i="1"/>
  <c r="Z1219" i="1"/>
  <c r="Z1218" i="1" s="1"/>
  <c r="AB1219" i="1"/>
  <c r="AB1218" i="1" s="1"/>
  <c r="AD1219" i="1"/>
  <c r="AD1218" i="1" s="1"/>
  <c r="AE1219" i="1"/>
  <c r="AF1219" i="1"/>
  <c r="AG1219" i="1"/>
  <c r="AI1219" i="1"/>
  <c r="AJ1219" i="1"/>
  <c r="AJ1218" i="1" s="1"/>
  <c r="AK1219" i="1"/>
  <c r="AH1220" i="1"/>
  <c r="V1223" i="1"/>
  <c r="X1223" i="1"/>
  <c r="Z1223" i="1"/>
  <c r="AB1223" i="1"/>
  <c r="AD1223" i="1"/>
  <c r="AF1223" i="1"/>
  <c r="AH1224" i="1"/>
  <c r="AJ1224" i="1"/>
  <c r="AJ1223" i="1" s="1"/>
  <c r="V1225" i="1"/>
  <c r="X1225" i="1"/>
  <c r="Z1225" i="1"/>
  <c r="AB1225" i="1"/>
  <c r="AD1225" i="1"/>
  <c r="AF1225" i="1"/>
  <c r="AJ1225" i="1"/>
  <c r="AH1226" i="1"/>
  <c r="AH1227" i="1"/>
  <c r="V1228" i="1"/>
  <c r="X1228" i="1"/>
  <c r="Z1228" i="1"/>
  <c r="AB1228" i="1"/>
  <c r="AD1228" i="1"/>
  <c r="AF1228" i="1"/>
  <c r="AJ1228" i="1"/>
  <c r="AH1229" i="1"/>
  <c r="AH1230" i="1"/>
  <c r="V1231" i="1"/>
  <c r="X1231" i="1"/>
  <c r="Z1231" i="1"/>
  <c r="AB1231" i="1"/>
  <c r="AD1231" i="1"/>
  <c r="AF1231" i="1"/>
  <c r="AJ1231" i="1"/>
  <c r="AH1232" i="1"/>
  <c r="V1233" i="1"/>
  <c r="X1233" i="1"/>
  <c r="Z1233" i="1"/>
  <c r="AB1233" i="1"/>
  <c r="AD1233" i="1"/>
  <c r="AF1233" i="1"/>
  <c r="AJ1233" i="1"/>
  <c r="AH1234" i="1"/>
  <c r="V1236" i="1"/>
  <c r="X1236" i="1"/>
  <c r="Z1236" i="1"/>
  <c r="AB1236" i="1"/>
  <c r="AD1236" i="1"/>
  <c r="AF1236" i="1"/>
  <c r="AJ1236" i="1"/>
  <c r="AH1237" i="1"/>
  <c r="V1238" i="1"/>
  <c r="V1235" i="1" s="1"/>
  <c r="X1238" i="1"/>
  <c r="Z1238" i="1"/>
  <c r="AB1238" i="1"/>
  <c r="AD1238" i="1"/>
  <c r="AF1238" i="1"/>
  <c r="AH1239" i="1"/>
  <c r="AJ1239" i="1"/>
  <c r="AJ1238" i="1" s="1"/>
  <c r="V1241" i="1"/>
  <c r="X1241" i="1"/>
  <c r="Z1241" i="1"/>
  <c r="AB1241" i="1"/>
  <c r="AD1241" i="1"/>
  <c r="AF1241" i="1"/>
  <c r="AJ1241" i="1"/>
  <c r="AH1242" i="1"/>
  <c r="V1243" i="1"/>
  <c r="X1243" i="1"/>
  <c r="Z1243" i="1"/>
  <c r="AB1243" i="1"/>
  <c r="AD1243" i="1"/>
  <c r="AF1243" i="1"/>
  <c r="AH1244" i="1"/>
  <c r="AJ1244" i="1"/>
  <c r="AJ1243" i="1" s="1"/>
  <c r="V1245" i="1"/>
  <c r="X1245" i="1"/>
  <c r="Z1245" i="1"/>
  <c r="AB1245" i="1"/>
  <c r="AD1245" i="1"/>
  <c r="AF1245" i="1"/>
  <c r="AJ1245" i="1"/>
  <c r="AH1246" i="1"/>
  <c r="AH1247" i="1"/>
  <c r="V1248" i="1"/>
  <c r="X1248" i="1"/>
  <c r="Z1248" i="1"/>
  <c r="AB1248" i="1"/>
  <c r="AD1248" i="1"/>
  <c r="AF1248" i="1"/>
  <c r="AJ1248" i="1"/>
  <c r="AH1249" i="1"/>
  <c r="V1251" i="1"/>
  <c r="X1251" i="1"/>
  <c r="Z1251" i="1"/>
  <c r="AB1251" i="1"/>
  <c r="AD1251" i="1"/>
  <c r="AF1251" i="1"/>
  <c r="AJ1251" i="1"/>
  <c r="AH1252" i="1"/>
  <c r="AH1253" i="1"/>
  <c r="AH1254" i="1"/>
  <c r="V1255" i="1"/>
  <c r="V1250" i="1" s="1"/>
  <c r="X1255" i="1"/>
  <c r="Z1255" i="1"/>
  <c r="AB1255" i="1"/>
  <c r="AD1255" i="1"/>
  <c r="AF1255" i="1"/>
  <c r="AH1256" i="1"/>
  <c r="AH1257" i="1"/>
  <c r="AJ1257" i="1"/>
  <c r="AJ1255" i="1" s="1"/>
  <c r="V1259" i="1"/>
  <c r="V1258" i="1" s="1"/>
  <c r="X1259" i="1"/>
  <c r="X1258" i="1" s="1"/>
  <c r="Z1259" i="1"/>
  <c r="Z1258" i="1" s="1"/>
  <c r="AB1259" i="1"/>
  <c r="AB1258" i="1" s="1"/>
  <c r="AD1259" i="1"/>
  <c r="AF1259" i="1"/>
  <c r="AF1258" i="1" s="1"/>
  <c r="AJ1259" i="1"/>
  <c r="AJ1258" i="1" s="1"/>
  <c r="AH1260" i="1"/>
  <c r="V1262" i="1"/>
  <c r="X1262" i="1"/>
  <c r="Z1262" i="1"/>
  <c r="AB1262" i="1"/>
  <c r="AD1262" i="1"/>
  <c r="AF1262" i="1"/>
  <c r="AJ1262" i="1"/>
  <c r="AH1263" i="1"/>
  <c r="V1264" i="1"/>
  <c r="X1264" i="1"/>
  <c r="Z1264" i="1"/>
  <c r="AB1264" i="1"/>
  <c r="AB1261" i="1" s="1"/>
  <c r="AD1264" i="1"/>
  <c r="AF1264" i="1"/>
  <c r="AJ1264" i="1"/>
  <c r="AJ1261" i="1" s="1"/>
  <c r="AH1265" i="1"/>
  <c r="AH1266" i="1"/>
  <c r="AH1267" i="1"/>
  <c r="AH1268" i="1"/>
  <c r="AH1269" i="1"/>
  <c r="V1272" i="1"/>
  <c r="V1271" i="1" s="1"/>
  <c r="X1272" i="1"/>
  <c r="X1271" i="1" s="1"/>
  <c r="Z1272" i="1"/>
  <c r="Z1271" i="1" s="1"/>
  <c r="AB1272" i="1"/>
  <c r="AB1271" i="1" s="1"/>
  <c r="AD1272" i="1"/>
  <c r="AF1272" i="1"/>
  <c r="AF1271" i="1" s="1"/>
  <c r="AJ1272" i="1"/>
  <c r="AJ1271" i="1" s="1"/>
  <c r="AD1271" i="1"/>
  <c r="AH1273" i="1"/>
  <c r="V1275" i="1"/>
  <c r="V1274" i="1" s="1"/>
  <c r="X1275" i="1"/>
  <c r="X1274" i="1" s="1"/>
  <c r="Z1275" i="1"/>
  <c r="Z1274" i="1" s="1"/>
  <c r="AB1275" i="1"/>
  <c r="AB1274" i="1" s="1"/>
  <c r="AD1275" i="1"/>
  <c r="AF1275" i="1"/>
  <c r="AF1274" i="1" s="1"/>
  <c r="AJ1275" i="1"/>
  <c r="AJ1274" i="1" s="1"/>
  <c r="AD1274" i="1"/>
  <c r="AH1276" i="1"/>
  <c r="AH1277" i="1"/>
  <c r="V1282" i="1"/>
  <c r="X1282" i="1"/>
  <c r="Z1282" i="1"/>
  <c r="AB1282" i="1"/>
  <c r="AD1282" i="1"/>
  <c r="AF1282" i="1"/>
  <c r="AJ1282" i="1"/>
  <c r="AH1283" i="1"/>
  <c r="V1284" i="1"/>
  <c r="X1284" i="1"/>
  <c r="Z1284" i="1"/>
  <c r="AB1284" i="1"/>
  <c r="AD1284" i="1"/>
  <c r="AF1284" i="1"/>
  <c r="AJ1284" i="1"/>
  <c r="AH1285" i="1"/>
  <c r="V1286" i="1"/>
  <c r="X1286" i="1"/>
  <c r="Z1286" i="1"/>
  <c r="AB1286" i="1"/>
  <c r="AD1286" i="1"/>
  <c r="AF1286" i="1"/>
  <c r="AJ1286" i="1"/>
  <c r="AH1287" i="1"/>
  <c r="V1288" i="1"/>
  <c r="X1288" i="1"/>
  <c r="Z1288" i="1"/>
  <c r="AB1288" i="1"/>
  <c r="AD1288" i="1"/>
  <c r="AF1288" i="1"/>
  <c r="AJ1288" i="1"/>
  <c r="AH1289" i="1"/>
  <c r="V1290" i="1"/>
  <c r="X1290" i="1"/>
  <c r="Z1290" i="1"/>
  <c r="AB1290" i="1"/>
  <c r="AD1290" i="1"/>
  <c r="AF1290" i="1"/>
  <c r="AJ1290" i="1"/>
  <c r="AH1291" i="1"/>
  <c r="V1292" i="1"/>
  <c r="X1292" i="1"/>
  <c r="Z1292" i="1"/>
  <c r="AB1292" i="1"/>
  <c r="AD1292" i="1"/>
  <c r="AF1292" i="1"/>
  <c r="AJ1292" i="1"/>
  <c r="AH1293" i="1"/>
  <c r="V1295" i="1"/>
  <c r="X1295" i="1"/>
  <c r="Z1295" i="1"/>
  <c r="AB1295" i="1"/>
  <c r="AD1295" i="1"/>
  <c r="AF1295" i="1"/>
  <c r="AJ1295" i="1"/>
  <c r="AH1296" i="1"/>
  <c r="V1297" i="1"/>
  <c r="X1297" i="1"/>
  <c r="Z1297" i="1"/>
  <c r="AB1297" i="1"/>
  <c r="AD1297" i="1"/>
  <c r="AF1297" i="1"/>
  <c r="AJ1297" i="1"/>
  <c r="AH1298" i="1"/>
  <c r="V1299" i="1"/>
  <c r="X1299" i="1"/>
  <c r="Z1299" i="1"/>
  <c r="AB1299" i="1"/>
  <c r="AD1299" i="1"/>
  <c r="AF1299" i="1"/>
  <c r="AJ1299" i="1"/>
  <c r="AH1300" i="1"/>
  <c r="V1301" i="1"/>
  <c r="X1301" i="1"/>
  <c r="Z1301" i="1"/>
  <c r="AB1301" i="1"/>
  <c r="AD1301" i="1"/>
  <c r="AF1301" i="1"/>
  <c r="AJ1301" i="1"/>
  <c r="AH1302" i="1"/>
  <c r="V1304" i="1"/>
  <c r="X1304" i="1"/>
  <c r="Z1304" i="1"/>
  <c r="AB1304" i="1"/>
  <c r="AD1304" i="1"/>
  <c r="AF1304" i="1"/>
  <c r="AJ1304" i="1"/>
  <c r="AH1305" i="1"/>
  <c r="V1306" i="1"/>
  <c r="X1306" i="1"/>
  <c r="Z1306" i="1"/>
  <c r="AB1306" i="1"/>
  <c r="AD1306" i="1"/>
  <c r="AF1306" i="1"/>
  <c r="AJ1306" i="1"/>
  <c r="AH1307" i="1"/>
  <c r="AH1308" i="1"/>
  <c r="V1309" i="1"/>
  <c r="X1309" i="1"/>
  <c r="Z1309" i="1"/>
  <c r="AB1309" i="1"/>
  <c r="AD1309" i="1"/>
  <c r="AF1309" i="1"/>
  <c r="AJ1309" i="1"/>
  <c r="AH1310" i="1"/>
  <c r="V1311" i="1"/>
  <c r="X1311" i="1"/>
  <c r="Z1311" i="1"/>
  <c r="AB1311" i="1"/>
  <c r="AD1311" i="1"/>
  <c r="AF1311" i="1"/>
  <c r="AJ1311" i="1"/>
  <c r="AH1312" i="1"/>
  <c r="V1314" i="1"/>
  <c r="V1313" i="1" s="1"/>
  <c r="X1314" i="1"/>
  <c r="X1313" i="1" s="1"/>
  <c r="Z1314" i="1"/>
  <c r="Z1313" i="1" s="1"/>
  <c r="AB1314" i="1"/>
  <c r="AB1313" i="1" s="1"/>
  <c r="AD1314" i="1"/>
  <c r="AD1313" i="1" s="1"/>
  <c r="AF1314" i="1"/>
  <c r="AF1313" i="1" s="1"/>
  <c r="AJ1314" i="1"/>
  <c r="AJ1313" i="1" s="1"/>
  <c r="AH1315" i="1"/>
  <c r="AH1316" i="1"/>
  <c r="V1319" i="1"/>
  <c r="V1318" i="1" s="1"/>
  <c r="X1319" i="1"/>
  <c r="X1318" i="1" s="1"/>
  <c r="Z1319" i="1"/>
  <c r="Z1318" i="1" s="1"/>
  <c r="AB1319" i="1"/>
  <c r="AB1318" i="1" s="1"/>
  <c r="AD1319" i="1"/>
  <c r="AD1318" i="1" s="1"/>
  <c r="AF1319" i="1"/>
  <c r="AF1318" i="1" s="1"/>
  <c r="AJ1319" i="1"/>
  <c r="AJ1318" i="1" s="1"/>
  <c r="AH1320" i="1"/>
  <c r="AH1321" i="1"/>
  <c r="V1323" i="1"/>
  <c r="X1323" i="1"/>
  <c r="Z1323" i="1"/>
  <c r="AB1323" i="1"/>
  <c r="AD1323" i="1"/>
  <c r="AF1323" i="1"/>
  <c r="AJ1323" i="1"/>
  <c r="AH1324" i="1"/>
  <c r="V1325" i="1"/>
  <c r="X1325" i="1"/>
  <c r="Z1325" i="1"/>
  <c r="Z1322" i="1" s="1"/>
  <c r="AB1325" i="1"/>
  <c r="AD1325" i="1"/>
  <c r="AF1325" i="1"/>
  <c r="AJ1325" i="1"/>
  <c r="AH1326" i="1"/>
  <c r="AH1327" i="1"/>
  <c r="V1329" i="1"/>
  <c r="X1329" i="1"/>
  <c r="Z1329" i="1"/>
  <c r="AB1329" i="1"/>
  <c r="AD1329" i="1"/>
  <c r="AF1329" i="1"/>
  <c r="AJ1329" i="1"/>
  <c r="AH1330" i="1"/>
  <c r="V1331" i="1"/>
  <c r="X1331" i="1"/>
  <c r="Z1331" i="1"/>
  <c r="AB1331" i="1"/>
  <c r="AD1331" i="1"/>
  <c r="AF1331" i="1"/>
  <c r="AJ1331" i="1"/>
  <c r="AH1332" i="1"/>
  <c r="V1333" i="1"/>
  <c r="X1333" i="1"/>
  <c r="Z1333" i="1"/>
  <c r="AB1333" i="1"/>
  <c r="AB1328" i="1" s="1"/>
  <c r="AD1333" i="1"/>
  <c r="AF1333" i="1"/>
  <c r="AJ1333" i="1"/>
  <c r="AH1334" i="1"/>
  <c r="AH1335" i="1"/>
  <c r="V1338" i="1"/>
  <c r="X1338" i="1"/>
  <c r="Z1338" i="1"/>
  <c r="AB1338" i="1"/>
  <c r="AD1338" i="1"/>
  <c r="AF1338" i="1"/>
  <c r="AH1339" i="1"/>
  <c r="AJ1339" i="1"/>
  <c r="AJ1338" i="1" s="1"/>
  <c r="AH1340" i="1"/>
  <c r="AH1341" i="1"/>
  <c r="AH1342" i="1"/>
  <c r="V1343" i="1"/>
  <c r="X1343" i="1"/>
  <c r="Z1343" i="1"/>
  <c r="AB1343" i="1"/>
  <c r="AD1343" i="1"/>
  <c r="AF1343" i="1"/>
  <c r="AH1344" i="1"/>
  <c r="AH1345" i="1"/>
  <c r="AJ1345" i="1"/>
  <c r="AJ1343" i="1" s="1"/>
  <c r="V1346" i="1"/>
  <c r="X1346" i="1"/>
  <c r="Z1346" i="1"/>
  <c r="AB1346" i="1"/>
  <c r="AD1346" i="1"/>
  <c r="AF1346" i="1"/>
  <c r="AJ1346" i="1"/>
  <c r="AH1347" i="1"/>
  <c r="AH1348" i="1"/>
  <c r="AH1349" i="1"/>
  <c r="V1350" i="1"/>
  <c r="X1350" i="1"/>
  <c r="Z1350" i="1"/>
  <c r="AB1350" i="1"/>
  <c r="AD1350" i="1"/>
  <c r="AF1350" i="1"/>
  <c r="AH1351" i="1"/>
  <c r="AJ1351" i="1"/>
  <c r="AH1352" i="1"/>
  <c r="AJ1352" i="1"/>
  <c r="V1353" i="1"/>
  <c r="X1353" i="1"/>
  <c r="Z1353" i="1"/>
  <c r="AB1353" i="1"/>
  <c r="AD1353" i="1"/>
  <c r="AF1353" i="1"/>
  <c r="AH1354" i="1"/>
  <c r="AJ1354" i="1"/>
  <c r="AJ1353" i="1" s="1"/>
  <c r="AH1355" i="1"/>
  <c r="AH1356" i="1"/>
  <c r="V1357" i="1"/>
  <c r="X1357" i="1"/>
  <c r="Z1357" i="1"/>
  <c r="AB1357" i="1"/>
  <c r="AD1357" i="1"/>
  <c r="AF1357" i="1"/>
  <c r="AJ1357" i="1"/>
  <c r="AH1358" i="1"/>
  <c r="AH1359" i="1"/>
  <c r="AH1360" i="1"/>
  <c r="V1361" i="1"/>
  <c r="X1361" i="1"/>
  <c r="Z1361" i="1"/>
  <c r="AB1361" i="1"/>
  <c r="AD1361" i="1"/>
  <c r="AF1361" i="1"/>
  <c r="AH1362" i="1"/>
  <c r="AH1363" i="1"/>
  <c r="AJ1363" i="1"/>
  <c r="AJ1361" i="1" s="1"/>
  <c r="V1365" i="1"/>
  <c r="V1364" i="1" s="1"/>
  <c r="X1365" i="1"/>
  <c r="X1364" i="1" s="1"/>
  <c r="Z1365" i="1"/>
  <c r="Z1364" i="1" s="1"/>
  <c r="AB1365" i="1"/>
  <c r="AB1364" i="1" s="1"/>
  <c r="AD1365" i="1"/>
  <c r="AF1365" i="1"/>
  <c r="AF1364" i="1" s="1"/>
  <c r="AJ1365" i="1"/>
  <c r="AJ1364" i="1" s="1"/>
  <c r="AD1364" i="1"/>
  <c r="AH1366" i="1"/>
  <c r="V1368" i="1"/>
  <c r="X1368" i="1"/>
  <c r="Z1368" i="1"/>
  <c r="AB1368" i="1"/>
  <c r="AD1368" i="1"/>
  <c r="AF1368" i="1"/>
  <c r="AJ1368" i="1"/>
  <c r="AH1369" i="1"/>
  <c r="AH1370" i="1"/>
  <c r="V1371" i="1"/>
  <c r="X1371" i="1"/>
  <c r="Z1371" i="1"/>
  <c r="AB1371" i="1"/>
  <c r="AD1371" i="1"/>
  <c r="AF1371" i="1"/>
  <c r="AH1372" i="1"/>
  <c r="AJ1372" i="1"/>
  <c r="AJ1371" i="1" s="1"/>
  <c r="V1373" i="1"/>
  <c r="X1373" i="1"/>
  <c r="Z1373" i="1"/>
  <c r="AB1373" i="1"/>
  <c r="AD1373" i="1"/>
  <c r="AF1373" i="1"/>
  <c r="AH1374" i="1"/>
  <c r="AJ1374" i="1"/>
  <c r="AJ1373" i="1" s="1"/>
  <c r="V1375" i="1"/>
  <c r="X1375" i="1"/>
  <c r="Z1375" i="1"/>
  <c r="AB1375" i="1"/>
  <c r="AD1375" i="1"/>
  <c r="AF1375" i="1"/>
  <c r="AH1376" i="1"/>
  <c r="AJ1376" i="1"/>
  <c r="AJ1375" i="1" s="1"/>
  <c r="V1377" i="1"/>
  <c r="X1377" i="1"/>
  <c r="Z1377" i="1"/>
  <c r="AB1377" i="1"/>
  <c r="AD1377" i="1"/>
  <c r="AF1377" i="1"/>
  <c r="AH1378" i="1"/>
  <c r="AJ1378" i="1"/>
  <c r="AJ1377" i="1" s="1"/>
  <c r="V1380" i="1"/>
  <c r="V1379" i="1" s="1"/>
  <c r="X1380" i="1"/>
  <c r="X1379" i="1" s="1"/>
  <c r="Z1380" i="1"/>
  <c r="Z1379" i="1" s="1"/>
  <c r="AB1380" i="1"/>
  <c r="AB1379" i="1" s="1"/>
  <c r="AD1380" i="1"/>
  <c r="AF1380" i="1"/>
  <c r="AF1379" i="1" s="1"/>
  <c r="AJ1380" i="1"/>
  <c r="AJ1379" i="1" s="1"/>
  <c r="AH1381" i="1"/>
  <c r="V1383" i="1"/>
  <c r="X1383" i="1"/>
  <c r="Z1383" i="1"/>
  <c r="AB1383" i="1"/>
  <c r="AD1383" i="1"/>
  <c r="AF1383" i="1"/>
  <c r="AH1384" i="1"/>
  <c r="AJ1384" i="1"/>
  <c r="AH1385" i="1"/>
  <c r="AJ1385" i="1"/>
  <c r="AH1386" i="1"/>
  <c r="AJ1386" i="1"/>
  <c r="V1387" i="1"/>
  <c r="X1387" i="1"/>
  <c r="Z1387" i="1"/>
  <c r="AB1387" i="1"/>
  <c r="AD1387" i="1"/>
  <c r="AF1387" i="1"/>
  <c r="AJ1387" i="1"/>
  <c r="AH1388" i="1"/>
  <c r="V1389" i="1"/>
  <c r="X1389" i="1"/>
  <c r="Z1389" i="1"/>
  <c r="AB1389" i="1"/>
  <c r="AD1389" i="1"/>
  <c r="AF1389" i="1"/>
  <c r="AH1390" i="1"/>
  <c r="AH1391" i="1"/>
  <c r="AJ1391" i="1"/>
  <c r="AJ1389" i="1" s="1"/>
  <c r="AH1392" i="1"/>
  <c r="V1394" i="1"/>
  <c r="V1393" i="1" s="1"/>
  <c r="X1394" i="1"/>
  <c r="X1393" i="1" s="1"/>
  <c r="Z1394" i="1"/>
  <c r="Z1393" i="1" s="1"/>
  <c r="AB1394" i="1"/>
  <c r="AB1393" i="1" s="1"/>
  <c r="AD1394" i="1"/>
  <c r="AF1394" i="1"/>
  <c r="AF1393" i="1" s="1"/>
  <c r="AH1395" i="1"/>
  <c r="AJ1395" i="1"/>
  <c r="AJ1394" i="1" s="1"/>
  <c r="AJ1393" i="1" s="1"/>
  <c r="AH1396" i="1"/>
  <c r="AH1397" i="1"/>
  <c r="V1399" i="1"/>
  <c r="X1399" i="1"/>
  <c r="Z1399" i="1"/>
  <c r="AB1399" i="1"/>
  <c r="AD1399" i="1"/>
  <c r="AF1399" i="1"/>
  <c r="AJ1399" i="1"/>
  <c r="AH1400" i="1"/>
  <c r="V1401" i="1"/>
  <c r="X1401" i="1"/>
  <c r="Z1401" i="1"/>
  <c r="AB1401" i="1"/>
  <c r="AD1401" i="1"/>
  <c r="AF1401" i="1"/>
  <c r="AJ1401" i="1"/>
  <c r="AH1402" i="1"/>
  <c r="AD1404" i="1"/>
  <c r="V1405" i="1"/>
  <c r="V1404" i="1" s="1"/>
  <c r="V1403" i="1" s="1"/>
  <c r="X1405" i="1"/>
  <c r="X1404" i="1" s="1"/>
  <c r="X1403" i="1" s="1"/>
  <c r="Z1405" i="1"/>
  <c r="Z1404" i="1" s="1"/>
  <c r="Z1403" i="1" s="1"/>
  <c r="AB1405" i="1"/>
  <c r="AB1404" i="1" s="1"/>
  <c r="AB1403" i="1" s="1"/>
  <c r="AD1405" i="1"/>
  <c r="AF1405" i="1"/>
  <c r="AF1404" i="1" s="1"/>
  <c r="AF1403" i="1" s="1"/>
  <c r="AJ1405" i="1"/>
  <c r="AJ1404" i="1" s="1"/>
  <c r="AJ1403" i="1" s="1"/>
  <c r="AH1406" i="1"/>
  <c r="AH1407" i="1"/>
  <c r="V1412" i="1"/>
  <c r="X1412" i="1"/>
  <c r="Z1412" i="1"/>
  <c r="AB1412" i="1"/>
  <c r="AD1412" i="1"/>
  <c r="AF1412" i="1"/>
  <c r="AJ1412" i="1"/>
  <c r="AH1413" i="1"/>
  <c r="V1414" i="1"/>
  <c r="X1414" i="1"/>
  <c r="Z1414" i="1"/>
  <c r="AB1414" i="1"/>
  <c r="AD1414" i="1"/>
  <c r="AF1414" i="1"/>
  <c r="AJ1414" i="1"/>
  <c r="AH1415" i="1"/>
  <c r="V1416" i="1"/>
  <c r="X1416" i="1"/>
  <c r="Z1416" i="1"/>
  <c r="AB1416" i="1"/>
  <c r="AD1416" i="1"/>
  <c r="AF1416" i="1"/>
  <c r="AJ1416" i="1"/>
  <c r="AH1417" i="1"/>
  <c r="V1418" i="1"/>
  <c r="X1418" i="1"/>
  <c r="Z1418" i="1"/>
  <c r="AB1418" i="1"/>
  <c r="AD1418" i="1"/>
  <c r="AF1418" i="1"/>
  <c r="AJ1418" i="1"/>
  <c r="AH1419" i="1"/>
  <c r="V1420" i="1"/>
  <c r="X1420" i="1"/>
  <c r="Z1420" i="1"/>
  <c r="AB1420" i="1"/>
  <c r="AD1420" i="1"/>
  <c r="AF1420" i="1"/>
  <c r="AJ1420" i="1"/>
  <c r="AH1421" i="1"/>
  <c r="V1422" i="1"/>
  <c r="X1422" i="1"/>
  <c r="Z1422" i="1"/>
  <c r="AB1422" i="1"/>
  <c r="AD1422" i="1"/>
  <c r="AF1422" i="1"/>
  <c r="AJ1422" i="1"/>
  <c r="AH1423" i="1"/>
  <c r="V1425" i="1"/>
  <c r="X1425" i="1"/>
  <c r="Z1425" i="1"/>
  <c r="AB1425" i="1"/>
  <c r="AD1425" i="1"/>
  <c r="AF1425" i="1"/>
  <c r="AJ1425" i="1"/>
  <c r="AH1426" i="1"/>
  <c r="V1427" i="1"/>
  <c r="X1427" i="1"/>
  <c r="Z1427" i="1"/>
  <c r="AB1427" i="1"/>
  <c r="AD1427" i="1"/>
  <c r="AF1427" i="1"/>
  <c r="AJ1427" i="1"/>
  <c r="AH1428" i="1"/>
  <c r="V1429" i="1"/>
  <c r="X1429" i="1"/>
  <c r="Z1429" i="1"/>
  <c r="AB1429" i="1"/>
  <c r="AD1429" i="1"/>
  <c r="AF1429" i="1"/>
  <c r="AJ1429" i="1"/>
  <c r="AH1430" i="1"/>
  <c r="V1431" i="1"/>
  <c r="X1431" i="1"/>
  <c r="Z1431" i="1"/>
  <c r="AB1431" i="1"/>
  <c r="AD1431" i="1"/>
  <c r="AF1431" i="1"/>
  <c r="AJ1431" i="1"/>
  <c r="AH1432" i="1"/>
  <c r="V1434" i="1"/>
  <c r="X1434" i="1"/>
  <c r="Z1434" i="1"/>
  <c r="AB1434" i="1"/>
  <c r="AD1434" i="1"/>
  <c r="AF1434" i="1"/>
  <c r="AJ1434" i="1"/>
  <c r="AH1435" i="1"/>
  <c r="V1436" i="1"/>
  <c r="X1436" i="1"/>
  <c r="Z1436" i="1"/>
  <c r="AB1436" i="1"/>
  <c r="AD1436" i="1"/>
  <c r="AF1436" i="1"/>
  <c r="AJ1436" i="1"/>
  <c r="AH1437" i="1"/>
  <c r="AH1438" i="1"/>
  <c r="V1439" i="1"/>
  <c r="X1439" i="1"/>
  <c r="Z1439" i="1"/>
  <c r="AB1439" i="1"/>
  <c r="AD1439" i="1"/>
  <c r="AF1439" i="1"/>
  <c r="AJ1439" i="1"/>
  <c r="AH1440" i="1"/>
  <c r="V1441" i="1"/>
  <c r="X1441" i="1"/>
  <c r="Z1441" i="1"/>
  <c r="AB1441" i="1"/>
  <c r="AD1441" i="1"/>
  <c r="AF1441" i="1"/>
  <c r="AJ1441" i="1"/>
  <c r="AH1442" i="1"/>
  <c r="V1443" i="1"/>
  <c r="X1443" i="1"/>
  <c r="Z1443" i="1"/>
  <c r="AB1443" i="1"/>
  <c r="AD1443" i="1"/>
  <c r="AF1443" i="1"/>
  <c r="AJ1443" i="1"/>
  <c r="AH1444" i="1"/>
  <c r="V1446" i="1"/>
  <c r="V1445" i="1" s="1"/>
  <c r="X1446" i="1"/>
  <c r="X1445" i="1" s="1"/>
  <c r="Z1446" i="1"/>
  <c r="Z1445" i="1" s="1"/>
  <c r="AB1446" i="1"/>
  <c r="AB1445" i="1" s="1"/>
  <c r="AD1446" i="1"/>
  <c r="AF1446" i="1"/>
  <c r="AF1445" i="1" s="1"/>
  <c r="AJ1446" i="1"/>
  <c r="AJ1445" i="1" s="1"/>
  <c r="AH1447" i="1"/>
  <c r="AH1448" i="1"/>
  <c r="AI1449" i="1"/>
  <c r="AK1449" i="1"/>
  <c r="V1451" i="1"/>
  <c r="V1450" i="1" s="1"/>
  <c r="X1451" i="1"/>
  <c r="X1450" i="1" s="1"/>
  <c r="Z1451" i="1"/>
  <c r="Z1450" i="1" s="1"/>
  <c r="AB1451" i="1"/>
  <c r="AB1450" i="1" s="1"/>
  <c r="AD1451" i="1"/>
  <c r="AF1451" i="1"/>
  <c r="AF1450" i="1" s="1"/>
  <c r="AJ1451" i="1"/>
  <c r="AJ1450" i="1" s="1"/>
  <c r="AH1452" i="1"/>
  <c r="AH1453" i="1"/>
  <c r="V1455" i="1"/>
  <c r="X1455" i="1"/>
  <c r="Z1455" i="1"/>
  <c r="AB1455" i="1"/>
  <c r="AD1455" i="1"/>
  <c r="AF1455" i="1"/>
  <c r="AJ1455" i="1"/>
  <c r="AH1456" i="1"/>
  <c r="V1457" i="1"/>
  <c r="X1457" i="1"/>
  <c r="X1454" i="1" s="1"/>
  <c r="Z1457" i="1"/>
  <c r="AB1457" i="1"/>
  <c r="AD1457" i="1"/>
  <c r="AF1457" i="1"/>
  <c r="AF1454" i="1" s="1"/>
  <c r="AJ1457" i="1"/>
  <c r="AH1458" i="1"/>
  <c r="AH1459" i="1"/>
  <c r="V1461" i="1"/>
  <c r="X1461" i="1"/>
  <c r="Z1461" i="1"/>
  <c r="AB1461" i="1"/>
  <c r="AD1461" i="1"/>
  <c r="AF1461" i="1"/>
  <c r="AJ1461" i="1"/>
  <c r="AH1462" i="1"/>
  <c r="V1463" i="1"/>
  <c r="X1463" i="1"/>
  <c r="Z1463" i="1"/>
  <c r="AB1463" i="1"/>
  <c r="AD1463" i="1"/>
  <c r="AF1463" i="1"/>
  <c r="AJ1463" i="1"/>
  <c r="AH1464" i="1"/>
  <c r="AH1465" i="1"/>
  <c r="V1468" i="1"/>
  <c r="X1468" i="1"/>
  <c r="Z1468" i="1"/>
  <c r="AB1468" i="1"/>
  <c r="AD1468" i="1"/>
  <c r="AF1468" i="1"/>
  <c r="AH1469" i="1"/>
  <c r="AJ1469" i="1"/>
  <c r="AH1470" i="1"/>
  <c r="AJ1470" i="1"/>
  <c r="AH1471" i="1"/>
  <c r="AH1472" i="1"/>
  <c r="V1473" i="1"/>
  <c r="X1473" i="1"/>
  <c r="Z1473" i="1"/>
  <c r="AB1473" i="1"/>
  <c r="AD1473" i="1"/>
  <c r="AF1473" i="1"/>
  <c r="AH1474" i="1"/>
  <c r="AH1475" i="1"/>
  <c r="AJ1475" i="1"/>
  <c r="AJ1473" i="1" s="1"/>
  <c r="V1476" i="1"/>
  <c r="X1476" i="1"/>
  <c r="Z1476" i="1"/>
  <c r="AB1476" i="1"/>
  <c r="AD1476" i="1"/>
  <c r="AF1476" i="1"/>
  <c r="AJ1476" i="1"/>
  <c r="AH1477" i="1"/>
  <c r="AH1478" i="1"/>
  <c r="AH1479" i="1"/>
  <c r="V1480" i="1"/>
  <c r="X1480" i="1"/>
  <c r="Z1480" i="1"/>
  <c r="AB1480" i="1"/>
  <c r="AD1480" i="1"/>
  <c r="AF1480" i="1"/>
  <c r="AJ1480" i="1"/>
  <c r="AH1481" i="1"/>
  <c r="AH1482" i="1"/>
  <c r="V1483" i="1"/>
  <c r="X1483" i="1"/>
  <c r="Z1483" i="1"/>
  <c r="AB1483" i="1"/>
  <c r="AD1483" i="1"/>
  <c r="AF1483" i="1"/>
  <c r="AJ1483" i="1"/>
  <c r="AH1484" i="1"/>
  <c r="AH1485" i="1"/>
  <c r="AH1486" i="1"/>
  <c r="V1487" i="1"/>
  <c r="X1487" i="1"/>
  <c r="Z1487" i="1"/>
  <c r="AB1487" i="1"/>
  <c r="AD1487" i="1"/>
  <c r="AF1487" i="1"/>
  <c r="AH1488" i="1"/>
  <c r="AJ1488" i="1"/>
  <c r="AJ1487" i="1" s="1"/>
  <c r="AH1489" i="1"/>
  <c r="AH1490" i="1"/>
  <c r="V1491" i="1"/>
  <c r="X1491" i="1"/>
  <c r="Z1491" i="1"/>
  <c r="AB1491" i="1"/>
  <c r="AD1491" i="1"/>
  <c r="AF1491" i="1"/>
  <c r="AH1492" i="1"/>
  <c r="AJ1492" i="1"/>
  <c r="AJ1491" i="1" s="1"/>
  <c r="V1494" i="1"/>
  <c r="V1493" i="1" s="1"/>
  <c r="X1494" i="1"/>
  <c r="X1493" i="1" s="1"/>
  <c r="Z1494" i="1"/>
  <c r="Z1493" i="1" s="1"/>
  <c r="AB1494" i="1"/>
  <c r="AB1493" i="1" s="1"/>
  <c r="AD1494" i="1"/>
  <c r="AF1494" i="1"/>
  <c r="AF1493" i="1" s="1"/>
  <c r="AJ1494" i="1"/>
  <c r="AJ1493" i="1" s="1"/>
  <c r="AD1493" i="1"/>
  <c r="AH1495" i="1"/>
  <c r="V1497" i="1"/>
  <c r="X1497" i="1"/>
  <c r="Z1497" i="1"/>
  <c r="AB1497" i="1"/>
  <c r="AD1497" i="1"/>
  <c r="AF1497" i="1"/>
  <c r="AJ1497" i="1"/>
  <c r="AH1498" i="1"/>
  <c r="AH1499" i="1"/>
  <c r="V1500" i="1"/>
  <c r="X1500" i="1"/>
  <c r="Z1500" i="1"/>
  <c r="AB1500" i="1"/>
  <c r="AD1500" i="1"/>
  <c r="AF1500" i="1"/>
  <c r="AH1501" i="1"/>
  <c r="AJ1501" i="1"/>
  <c r="AJ1500" i="1" s="1"/>
  <c r="V1502" i="1"/>
  <c r="X1502" i="1"/>
  <c r="Z1502" i="1"/>
  <c r="AB1502" i="1"/>
  <c r="AD1502" i="1"/>
  <c r="AF1502" i="1"/>
  <c r="AJ1502" i="1"/>
  <c r="AH1503" i="1"/>
  <c r="V1504" i="1"/>
  <c r="X1504" i="1"/>
  <c r="Z1504" i="1"/>
  <c r="AB1504" i="1"/>
  <c r="AD1504" i="1"/>
  <c r="AF1504" i="1"/>
  <c r="AH1505" i="1"/>
  <c r="AJ1505" i="1"/>
  <c r="AJ1504" i="1" s="1"/>
  <c r="V1507" i="1"/>
  <c r="V1506" i="1" s="1"/>
  <c r="X1507" i="1"/>
  <c r="X1506" i="1" s="1"/>
  <c r="Z1507" i="1"/>
  <c r="Z1506" i="1" s="1"/>
  <c r="AB1507" i="1"/>
  <c r="AB1506" i="1" s="1"/>
  <c r="AD1507" i="1"/>
  <c r="AF1507" i="1"/>
  <c r="AF1506" i="1" s="1"/>
  <c r="AJ1507" i="1"/>
  <c r="AJ1506" i="1" s="1"/>
  <c r="AD1506" i="1"/>
  <c r="AH1508" i="1"/>
  <c r="V1510" i="1"/>
  <c r="X1510" i="1"/>
  <c r="Z1510" i="1"/>
  <c r="AB1510" i="1"/>
  <c r="AD1510" i="1"/>
  <c r="AF1510" i="1"/>
  <c r="AH1511" i="1"/>
  <c r="AJ1511" i="1"/>
  <c r="AH1512" i="1"/>
  <c r="AJ1512" i="1"/>
  <c r="AH1513" i="1"/>
  <c r="AJ1513" i="1"/>
  <c r="V1514" i="1"/>
  <c r="X1514" i="1"/>
  <c r="Z1514" i="1"/>
  <c r="AB1514" i="1"/>
  <c r="AD1514" i="1"/>
  <c r="AF1514" i="1"/>
  <c r="AJ1514" i="1"/>
  <c r="AH1515" i="1"/>
  <c r="V1516" i="1"/>
  <c r="X1516" i="1"/>
  <c r="Z1516" i="1"/>
  <c r="AB1516" i="1"/>
  <c r="AB1509" i="1" s="1"/>
  <c r="AD1516" i="1"/>
  <c r="AF1516" i="1"/>
  <c r="AH1517" i="1"/>
  <c r="AJ1517" i="1"/>
  <c r="AH1518" i="1"/>
  <c r="AJ1518" i="1"/>
  <c r="AH1519" i="1"/>
  <c r="V1521" i="1"/>
  <c r="V1520" i="1" s="1"/>
  <c r="X1521" i="1"/>
  <c r="X1520" i="1" s="1"/>
  <c r="Z1521" i="1"/>
  <c r="Z1520" i="1" s="1"/>
  <c r="AB1521" i="1"/>
  <c r="AB1520" i="1" s="1"/>
  <c r="AD1521" i="1"/>
  <c r="AD1520" i="1" s="1"/>
  <c r="AF1521" i="1"/>
  <c r="AF1520" i="1" s="1"/>
  <c r="AH1522" i="1"/>
  <c r="AH1523" i="1"/>
  <c r="AH1524" i="1"/>
  <c r="AJ1524" i="1"/>
  <c r="AJ1521" i="1" s="1"/>
  <c r="AJ1520" i="1" s="1"/>
  <c r="V1526" i="1"/>
  <c r="X1526" i="1"/>
  <c r="Z1526" i="1"/>
  <c r="AB1526" i="1"/>
  <c r="AD1526" i="1"/>
  <c r="AF1526" i="1"/>
  <c r="AJ1526" i="1"/>
  <c r="AH1527" i="1"/>
  <c r="V1528" i="1"/>
  <c r="X1528" i="1"/>
  <c r="Z1528" i="1"/>
  <c r="AB1528" i="1"/>
  <c r="AD1528" i="1"/>
  <c r="AD1525" i="1" s="1"/>
  <c r="AF1528" i="1"/>
  <c r="AJ1528" i="1"/>
  <c r="AH1529" i="1"/>
  <c r="V1532" i="1"/>
  <c r="V1531" i="1" s="1"/>
  <c r="V1530" i="1" s="1"/>
  <c r="X1532" i="1"/>
  <c r="X1531" i="1" s="1"/>
  <c r="X1530" i="1" s="1"/>
  <c r="Z1532" i="1"/>
  <c r="Z1531" i="1" s="1"/>
  <c r="Z1530" i="1" s="1"/>
  <c r="AB1532" i="1"/>
  <c r="AB1531" i="1" s="1"/>
  <c r="AB1530" i="1" s="1"/>
  <c r="AD1532" i="1"/>
  <c r="AF1532" i="1"/>
  <c r="AF1531" i="1" s="1"/>
  <c r="AF1530" i="1" s="1"/>
  <c r="AJ1532" i="1"/>
  <c r="AJ1531" i="1" s="1"/>
  <c r="AJ1530" i="1" s="1"/>
  <c r="AH1533" i="1"/>
  <c r="AH1534" i="1"/>
  <c r="AI1537" i="1"/>
  <c r="AK1537" i="1"/>
  <c r="V1539" i="1"/>
  <c r="X1539" i="1"/>
  <c r="Z1539" i="1"/>
  <c r="AB1539" i="1"/>
  <c r="AD1539" i="1"/>
  <c r="AF1539" i="1"/>
  <c r="AJ1539" i="1"/>
  <c r="AH1540" i="1"/>
  <c r="V1541" i="1"/>
  <c r="X1541" i="1"/>
  <c r="Z1541" i="1"/>
  <c r="AB1541" i="1"/>
  <c r="AD1541" i="1"/>
  <c r="AF1541" i="1"/>
  <c r="AJ1541" i="1"/>
  <c r="AH1542" i="1"/>
  <c r="V1543" i="1"/>
  <c r="X1543" i="1"/>
  <c r="Z1543" i="1"/>
  <c r="AB1543" i="1"/>
  <c r="AD1543" i="1"/>
  <c r="AF1543" i="1"/>
  <c r="AJ1543" i="1"/>
  <c r="AH1544" i="1"/>
  <c r="V1545" i="1"/>
  <c r="X1545" i="1"/>
  <c r="Z1545" i="1"/>
  <c r="AB1545" i="1"/>
  <c r="AD1545" i="1"/>
  <c r="AF1545" i="1"/>
  <c r="AJ1545" i="1"/>
  <c r="AH1546" i="1"/>
  <c r="V1547" i="1"/>
  <c r="X1547" i="1"/>
  <c r="Z1547" i="1"/>
  <c r="AB1547" i="1"/>
  <c r="AD1547" i="1"/>
  <c r="AF1547" i="1"/>
  <c r="AJ1547" i="1"/>
  <c r="AH1548" i="1"/>
  <c r="V1549" i="1"/>
  <c r="X1549" i="1"/>
  <c r="Z1549" i="1"/>
  <c r="AB1549" i="1"/>
  <c r="AD1549" i="1"/>
  <c r="AF1549" i="1"/>
  <c r="AJ1549" i="1"/>
  <c r="AH1550" i="1"/>
  <c r="V1552" i="1"/>
  <c r="X1552" i="1"/>
  <c r="Z1552" i="1"/>
  <c r="AB1552" i="1"/>
  <c r="AD1552" i="1"/>
  <c r="AF1552" i="1"/>
  <c r="AJ1552" i="1"/>
  <c r="AH1553" i="1"/>
  <c r="V1554" i="1"/>
  <c r="X1554" i="1"/>
  <c r="Z1554" i="1"/>
  <c r="AB1554" i="1"/>
  <c r="AD1554" i="1"/>
  <c r="AF1554" i="1"/>
  <c r="AJ1554" i="1"/>
  <c r="AH1555" i="1"/>
  <c r="V1556" i="1"/>
  <c r="X1556" i="1"/>
  <c r="Z1556" i="1"/>
  <c r="AB1556" i="1"/>
  <c r="AD1556" i="1"/>
  <c r="AF1556" i="1"/>
  <c r="AJ1556" i="1"/>
  <c r="AH1557" i="1"/>
  <c r="V1558" i="1"/>
  <c r="X1558" i="1"/>
  <c r="Z1558" i="1"/>
  <c r="AB1558" i="1"/>
  <c r="AD1558" i="1"/>
  <c r="AF1558" i="1"/>
  <c r="AJ1558" i="1"/>
  <c r="AH1559" i="1"/>
  <c r="V1561" i="1"/>
  <c r="X1561" i="1"/>
  <c r="Z1561" i="1"/>
  <c r="AB1561" i="1"/>
  <c r="AD1561" i="1"/>
  <c r="AF1561" i="1"/>
  <c r="AJ1561" i="1"/>
  <c r="AH1562" i="1"/>
  <c r="V1563" i="1"/>
  <c r="X1563" i="1"/>
  <c r="Z1563" i="1"/>
  <c r="AB1563" i="1"/>
  <c r="AD1563" i="1"/>
  <c r="AF1563" i="1"/>
  <c r="AJ1563" i="1"/>
  <c r="AH1564" i="1"/>
  <c r="AH1565" i="1"/>
  <c r="V1566" i="1"/>
  <c r="X1566" i="1"/>
  <c r="Z1566" i="1"/>
  <c r="AB1566" i="1"/>
  <c r="AD1566" i="1"/>
  <c r="AF1566" i="1"/>
  <c r="AJ1566" i="1"/>
  <c r="AH1567" i="1"/>
  <c r="V1568" i="1"/>
  <c r="X1568" i="1"/>
  <c r="Z1568" i="1"/>
  <c r="AB1568" i="1"/>
  <c r="AD1568" i="1"/>
  <c r="AF1568" i="1"/>
  <c r="AJ1568" i="1"/>
  <c r="AH1569" i="1"/>
  <c r="V1571" i="1"/>
  <c r="V1570" i="1" s="1"/>
  <c r="X1571" i="1"/>
  <c r="X1570" i="1" s="1"/>
  <c r="Z1571" i="1"/>
  <c r="Z1570" i="1" s="1"/>
  <c r="AB1571" i="1"/>
  <c r="AB1570" i="1" s="1"/>
  <c r="AD1571" i="1"/>
  <c r="AD1570" i="1" s="1"/>
  <c r="AF1571" i="1"/>
  <c r="AF1570" i="1" s="1"/>
  <c r="AJ1571" i="1"/>
  <c r="AJ1570" i="1" s="1"/>
  <c r="AH1572" i="1"/>
  <c r="AH1573" i="1"/>
  <c r="AI1574" i="1"/>
  <c r="AK1574" i="1"/>
  <c r="V1576" i="1"/>
  <c r="V1575" i="1" s="1"/>
  <c r="X1576" i="1"/>
  <c r="X1575" i="1" s="1"/>
  <c r="Z1576" i="1"/>
  <c r="Z1575" i="1" s="1"/>
  <c r="AB1576" i="1"/>
  <c r="AB1575" i="1" s="1"/>
  <c r="AD1576" i="1"/>
  <c r="AD1575" i="1" s="1"/>
  <c r="AF1576" i="1"/>
  <c r="AJ1576" i="1"/>
  <c r="AJ1575" i="1" s="1"/>
  <c r="AH1577" i="1"/>
  <c r="AH1578" i="1"/>
  <c r="V1580" i="1"/>
  <c r="X1580" i="1"/>
  <c r="Z1580" i="1"/>
  <c r="AB1580" i="1"/>
  <c r="AD1580" i="1"/>
  <c r="AF1580" i="1"/>
  <c r="AJ1580" i="1"/>
  <c r="AH1581" i="1"/>
  <c r="V1582" i="1"/>
  <c r="X1582" i="1"/>
  <c r="Z1582" i="1"/>
  <c r="AB1582" i="1"/>
  <c r="AB1579" i="1" s="1"/>
  <c r="AD1582" i="1"/>
  <c r="AF1582" i="1"/>
  <c r="AJ1582" i="1"/>
  <c r="AJ1579" i="1" s="1"/>
  <c r="AH1583" i="1"/>
  <c r="AH1584" i="1"/>
  <c r="V1586" i="1"/>
  <c r="X1586" i="1"/>
  <c r="Z1586" i="1"/>
  <c r="AB1586" i="1"/>
  <c r="AD1586" i="1"/>
  <c r="AF1586" i="1"/>
  <c r="AJ1586" i="1"/>
  <c r="AH1587" i="1"/>
  <c r="V1588" i="1"/>
  <c r="X1588" i="1"/>
  <c r="Z1588" i="1"/>
  <c r="AB1588" i="1"/>
  <c r="AD1588" i="1"/>
  <c r="AF1588" i="1"/>
  <c r="AJ1588" i="1"/>
  <c r="AJ1585" i="1" s="1"/>
  <c r="AH1589" i="1"/>
  <c r="AH1590" i="1"/>
  <c r="V1593" i="1"/>
  <c r="X1593" i="1"/>
  <c r="Z1593" i="1"/>
  <c r="AB1593" i="1"/>
  <c r="AD1593" i="1"/>
  <c r="AF1593" i="1"/>
  <c r="AH1594" i="1"/>
  <c r="AJ1594" i="1"/>
  <c r="AJ1593" i="1" s="1"/>
  <c r="AH1595" i="1"/>
  <c r="AH1596" i="1"/>
  <c r="AH1597" i="1"/>
  <c r="V1598" i="1"/>
  <c r="X1598" i="1"/>
  <c r="Z1598" i="1"/>
  <c r="AB1598" i="1"/>
  <c r="AD1598" i="1"/>
  <c r="AF1598" i="1"/>
  <c r="AH1599" i="1"/>
  <c r="AH1600" i="1"/>
  <c r="AJ1600" i="1"/>
  <c r="AJ1598" i="1" s="1"/>
  <c r="V1601" i="1"/>
  <c r="X1601" i="1"/>
  <c r="Z1601" i="1"/>
  <c r="AB1601" i="1"/>
  <c r="AD1601" i="1"/>
  <c r="AF1601" i="1"/>
  <c r="AJ1601" i="1"/>
  <c r="AH1602" i="1"/>
  <c r="AH1603" i="1"/>
  <c r="AH1604" i="1"/>
  <c r="V1605" i="1"/>
  <c r="X1605" i="1"/>
  <c r="Z1605" i="1"/>
  <c r="AB1605" i="1"/>
  <c r="AD1605" i="1"/>
  <c r="AF1605" i="1"/>
  <c r="AJ1605" i="1"/>
  <c r="AH1606" i="1"/>
  <c r="AH1607" i="1"/>
  <c r="V1608" i="1"/>
  <c r="X1608" i="1"/>
  <c r="Z1608" i="1"/>
  <c r="AB1608" i="1"/>
  <c r="AD1608" i="1"/>
  <c r="AF1608" i="1"/>
  <c r="AJ1608" i="1"/>
  <c r="AH1609" i="1"/>
  <c r="AH1610" i="1"/>
  <c r="AH1611" i="1"/>
  <c r="V1612" i="1"/>
  <c r="X1612" i="1"/>
  <c r="Z1612" i="1"/>
  <c r="AB1612" i="1"/>
  <c r="AD1612" i="1"/>
  <c r="AF1612" i="1"/>
  <c r="AH1613" i="1"/>
  <c r="AJ1613" i="1"/>
  <c r="AH1614" i="1"/>
  <c r="AJ1614" i="1"/>
  <c r="AH1615" i="1"/>
  <c r="V1616" i="1"/>
  <c r="X1616" i="1"/>
  <c r="Z1616" i="1"/>
  <c r="AB1616" i="1"/>
  <c r="AD1616" i="1"/>
  <c r="AF1616" i="1"/>
  <c r="AJ1616" i="1"/>
  <c r="AH1617" i="1"/>
  <c r="AH1618" i="1"/>
  <c r="V1620" i="1"/>
  <c r="V1619" i="1" s="1"/>
  <c r="X1620" i="1"/>
  <c r="X1619" i="1" s="1"/>
  <c r="Z1620" i="1"/>
  <c r="Z1619" i="1" s="1"/>
  <c r="AB1620" i="1"/>
  <c r="AB1619" i="1" s="1"/>
  <c r="AD1620" i="1"/>
  <c r="AF1620" i="1"/>
  <c r="AF1619" i="1" s="1"/>
  <c r="AJ1620" i="1"/>
  <c r="AJ1619" i="1" s="1"/>
  <c r="AH1621" i="1"/>
  <c r="V1623" i="1"/>
  <c r="X1623" i="1"/>
  <c r="Z1623" i="1"/>
  <c r="AB1623" i="1"/>
  <c r="AD1623" i="1"/>
  <c r="AF1623" i="1"/>
  <c r="AJ1623" i="1"/>
  <c r="AH1624" i="1"/>
  <c r="AH1625" i="1"/>
  <c r="V1626" i="1"/>
  <c r="X1626" i="1"/>
  <c r="Z1626" i="1"/>
  <c r="AB1626" i="1"/>
  <c r="AD1626" i="1"/>
  <c r="AF1626" i="1"/>
  <c r="AH1627" i="1"/>
  <c r="AJ1627" i="1"/>
  <c r="AJ1626" i="1" s="1"/>
  <c r="V1628" i="1"/>
  <c r="X1628" i="1"/>
  <c r="Z1628" i="1"/>
  <c r="AB1628" i="1"/>
  <c r="AD1628" i="1"/>
  <c r="AF1628" i="1"/>
  <c r="AJ1628" i="1"/>
  <c r="AH1629" i="1"/>
  <c r="V1630" i="1"/>
  <c r="X1630" i="1"/>
  <c r="Z1630" i="1"/>
  <c r="AB1630" i="1"/>
  <c r="AD1630" i="1"/>
  <c r="AF1630" i="1"/>
  <c r="AH1631" i="1"/>
  <c r="AJ1631" i="1"/>
  <c r="AJ1630" i="1" s="1"/>
  <c r="AD1632" i="1"/>
  <c r="V1633" i="1"/>
  <c r="V1632" i="1" s="1"/>
  <c r="X1633" i="1"/>
  <c r="X1632" i="1" s="1"/>
  <c r="Z1633" i="1"/>
  <c r="Z1632" i="1" s="1"/>
  <c r="AB1633" i="1"/>
  <c r="AB1632" i="1" s="1"/>
  <c r="AD1633" i="1"/>
  <c r="AF1633" i="1"/>
  <c r="AF1632" i="1" s="1"/>
  <c r="AJ1633" i="1"/>
  <c r="AJ1632" i="1" s="1"/>
  <c r="AH1634" i="1"/>
  <c r="V1636" i="1"/>
  <c r="X1636" i="1"/>
  <c r="Z1636" i="1"/>
  <c r="AB1636" i="1"/>
  <c r="AD1636" i="1"/>
  <c r="AF1636" i="1"/>
  <c r="AH1637" i="1"/>
  <c r="AJ1637" i="1"/>
  <c r="AH1638" i="1"/>
  <c r="AJ1638" i="1"/>
  <c r="AH1639" i="1"/>
  <c r="AJ1639" i="1"/>
  <c r="V1640" i="1"/>
  <c r="X1640" i="1"/>
  <c r="Z1640" i="1"/>
  <c r="AB1640" i="1"/>
  <c r="AD1640" i="1"/>
  <c r="AF1640" i="1"/>
  <c r="AJ1640" i="1"/>
  <c r="AH1641" i="1"/>
  <c r="V1642" i="1"/>
  <c r="X1642" i="1"/>
  <c r="Z1642" i="1"/>
  <c r="AB1642" i="1"/>
  <c r="AD1642" i="1"/>
  <c r="AF1642" i="1"/>
  <c r="AH1643" i="1"/>
  <c r="AJ1643" i="1"/>
  <c r="AH1644" i="1"/>
  <c r="AJ1644" i="1"/>
  <c r="AH1645" i="1"/>
  <c r="V1647" i="1"/>
  <c r="V1646" i="1" s="1"/>
  <c r="X1647" i="1"/>
  <c r="X1646" i="1" s="1"/>
  <c r="Z1647" i="1"/>
  <c r="Z1646" i="1" s="1"/>
  <c r="AB1647" i="1"/>
  <c r="AB1646" i="1" s="1"/>
  <c r="AD1647" i="1"/>
  <c r="AD1646" i="1" s="1"/>
  <c r="AF1647" i="1"/>
  <c r="AF1646" i="1" s="1"/>
  <c r="AH1648" i="1"/>
  <c r="AJ1648" i="1"/>
  <c r="AH1649" i="1"/>
  <c r="AJ1649" i="1"/>
  <c r="AH1650" i="1"/>
  <c r="AJ1650" i="1"/>
  <c r="V1652" i="1"/>
  <c r="X1652" i="1"/>
  <c r="Z1652" i="1"/>
  <c r="AB1652" i="1"/>
  <c r="AD1652" i="1"/>
  <c r="AF1652" i="1"/>
  <c r="AJ1652" i="1"/>
  <c r="AH1653" i="1"/>
  <c r="V1654" i="1"/>
  <c r="X1654" i="1"/>
  <c r="Z1654" i="1"/>
  <c r="AB1654" i="1"/>
  <c r="AD1654" i="1"/>
  <c r="AF1654" i="1"/>
  <c r="AJ1654" i="1"/>
  <c r="AH1655" i="1"/>
  <c r="V1658" i="1"/>
  <c r="V1657" i="1" s="1"/>
  <c r="V1656" i="1" s="1"/>
  <c r="X1658" i="1"/>
  <c r="X1657" i="1" s="1"/>
  <c r="X1656" i="1" s="1"/>
  <c r="Z1658" i="1"/>
  <c r="Z1657" i="1" s="1"/>
  <c r="Z1656" i="1" s="1"/>
  <c r="AB1658" i="1"/>
  <c r="AB1657" i="1" s="1"/>
  <c r="AB1656" i="1" s="1"/>
  <c r="AD1658" i="1"/>
  <c r="AF1658" i="1"/>
  <c r="AF1657" i="1" s="1"/>
  <c r="AF1656" i="1" s="1"/>
  <c r="AJ1658" i="1"/>
  <c r="AJ1657" i="1" s="1"/>
  <c r="AJ1656" i="1" s="1"/>
  <c r="AH1659" i="1"/>
  <c r="AH1660" i="1"/>
  <c r="AI1663" i="1"/>
  <c r="AK1663" i="1"/>
  <c r="V1665" i="1"/>
  <c r="X1665" i="1"/>
  <c r="Z1665" i="1"/>
  <c r="AB1665" i="1"/>
  <c r="AD1665" i="1"/>
  <c r="AF1665" i="1"/>
  <c r="AJ1665" i="1"/>
  <c r="AH1666" i="1"/>
  <c r="V1667" i="1"/>
  <c r="X1667" i="1"/>
  <c r="Z1667" i="1"/>
  <c r="AB1667" i="1"/>
  <c r="AD1667" i="1"/>
  <c r="AF1667" i="1"/>
  <c r="AJ1667" i="1"/>
  <c r="AH1668" i="1"/>
  <c r="V1669" i="1"/>
  <c r="X1669" i="1"/>
  <c r="Z1669" i="1"/>
  <c r="AB1669" i="1"/>
  <c r="AD1669" i="1"/>
  <c r="AF1669" i="1"/>
  <c r="AJ1669" i="1"/>
  <c r="AH1670" i="1"/>
  <c r="V1671" i="1"/>
  <c r="X1671" i="1"/>
  <c r="Z1671" i="1"/>
  <c r="AB1671" i="1"/>
  <c r="AD1671" i="1"/>
  <c r="AF1671" i="1"/>
  <c r="AJ1671" i="1"/>
  <c r="AH1672" i="1"/>
  <c r="V1673" i="1"/>
  <c r="X1673" i="1"/>
  <c r="Z1673" i="1"/>
  <c r="AB1673" i="1"/>
  <c r="AD1673" i="1"/>
  <c r="AF1673" i="1"/>
  <c r="AJ1673" i="1"/>
  <c r="AH1674" i="1"/>
  <c r="V1675" i="1"/>
  <c r="X1675" i="1"/>
  <c r="Z1675" i="1"/>
  <c r="AB1675" i="1"/>
  <c r="AD1675" i="1"/>
  <c r="AF1675" i="1"/>
  <c r="AJ1675" i="1"/>
  <c r="AH1676" i="1"/>
  <c r="V1678" i="1"/>
  <c r="X1678" i="1"/>
  <c r="Z1678" i="1"/>
  <c r="AB1678" i="1"/>
  <c r="AD1678" i="1"/>
  <c r="AF1678" i="1"/>
  <c r="AJ1678" i="1"/>
  <c r="AH1679" i="1"/>
  <c r="V1680" i="1"/>
  <c r="X1680" i="1"/>
  <c r="Z1680" i="1"/>
  <c r="AB1680" i="1"/>
  <c r="AD1680" i="1"/>
  <c r="AF1680" i="1"/>
  <c r="AJ1680" i="1"/>
  <c r="AH1681" i="1"/>
  <c r="V1682" i="1"/>
  <c r="X1682" i="1"/>
  <c r="Z1682" i="1"/>
  <c r="AB1682" i="1"/>
  <c r="AD1682" i="1"/>
  <c r="AF1682" i="1"/>
  <c r="AJ1682" i="1"/>
  <c r="AH1683" i="1"/>
  <c r="V1684" i="1"/>
  <c r="X1684" i="1"/>
  <c r="Z1684" i="1"/>
  <c r="AB1684" i="1"/>
  <c r="AD1684" i="1"/>
  <c r="AF1684" i="1"/>
  <c r="AJ1684" i="1"/>
  <c r="AH1685" i="1"/>
  <c r="V1687" i="1"/>
  <c r="X1687" i="1"/>
  <c r="Z1687" i="1"/>
  <c r="AB1687" i="1"/>
  <c r="AD1687" i="1"/>
  <c r="AF1687" i="1"/>
  <c r="AJ1687" i="1"/>
  <c r="AH1688" i="1"/>
  <c r="V1689" i="1"/>
  <c r="X1689" i="1"/>
  <c r="Z1689" i="1"/>
  <c r="AB1689" i="1"/>
  <c r="AD1689" i="1"/>
  <c r="AF1689" i="1"/>
  <c r="AJ1689" i="1"/>
  <c r="AH1690" i="1"/>
  <c r="AH1691" i="1"/>
  <c r="V1692" i="1"/>
  <c r="X1692" i="1"/>
  <c r="Z1692" i="1"/>
  <c r="AB1692" i="1"/>
  <c r="AD1692" i="1"/>
  <c r="AF1692" i="1"/>
  <c r="AJ1692" i="1"/>
  <c r="AH1693" i="1"/>
  <c r="V1694" i="1"/>
  <c r="X1694" i="1"/>
  <c r="Z1694" i="1"/>
  <c r="AB1694" i="1"/>
  <c r="AD1694" i="1"/>
  <c r="AF1694" i="1"/>
  <c r="AJ1694" i="1"/>
  <c r="AH1695" i="1"/>
  <c r="V1697" i="1"/>
  <c r="V1696" i="1" s="1"/>
  <c r="X1697" i="1"/>
  <c r="X1696" i="1" s="1"/>
  <c r="Z1697" i="1"/>
  <c r="Z1696" i="1" s="1"/>
  <c r="AB1697" i="1"/>
  <c r="AB1696" i="1" s="1"/>
  <c r="AD1697" i="1"/>
  <c r="AF1697" i="1"/>
  <c r="AF1696" i="1" s="1"/>
  <c r="AJ1697" i="1"/>
  <c r="AJ1696" i="1" s="1"/>
  <c r="AH1698" i="1"/>
  <c r="AH1699" i="1"/>
  <c r="AI1700" i="1"/>
  <c r="AK1700" i="1"/>
  <c r="V1702" i="1"/>
  <c r="V1701" i="1" s="1"/>
  <c r="X1702" i="1"/>
  <c r="X1701" i="1" s="1"/>
  <c r="Z1702" i="1"/>
  <c r="Z1701" i="1" s="1"/>
  <c r="AB1702" i="1"/>
  <c r="AB1701" i="1" s="1"/>
  <c r="AD1702" i="1"/>
  <c r="AD1701" i="1" s="1"/>
  <c r="AF1702" i="1"/>
  <c r="AJ1702" i="1"/>
  <c r="AJ1701" i="1" s="1"/>
  <c r="AH1703" i="1"/>
  <c r="AH1704" i="1"/>
  <c r="V1706" i="1"/>
  <c r="X1706" i="1"/>
  <c r="Z1706" i="1"/>
  <c r="AB1706" i="1"/>
  <c r="AD1706" i="1"/>
  <c r="AF1706" i="1"/>
  <c r="AJ1706" i="1"/>
  <c r="AH1707" i="1"/>
  <c r="V1708" i="1"/>
  <c r="X1708" i="1"/>
  <c r="Z1708" i="1"/>
  <c r="AB1708" i="1"/>
  <c r="AD1708" i="1"/>
  <c r="AF1708" i="1"/>
  <c r="AJ1708" i="1"/>
  <c r="AJ1705" i="1" s="1"/>
  <c r="AH1709" i="1"/>
  <c r="AH1710" i="1"/>
  <c r="V1712" i="1"/>
  <c r="X1712" i="1"/>
  <c r="Z1712" i="1"/>
  <c r="AB1712" i="1"/>
  <c r="AD1712" i="1"/>
  <c r="AF1712" i="1"/>
  <c r="AJ1712" i="1"/>
  <c r="AH1713" i="1"/>
  <c r="V1714" i="1"/>
  <c r="X1714" i="1"/>
  <c r="Z1714" i="1"/>
  <c r="AB1714" i="1"/>
  <c r="AD1714" i="1"/>
  <c r="AF1714" i="1"/>
  <c r="AJ1714" i="1"/>
  <c r="AH1715" i="1"/>
  <c r="AH1716" i="1"/>
  <c r="V1719" i="1"/>
  <c r="X1719" i="1"/>
  <c r="Z1719" i="1"/>
  <c r="AB1719" i="1"/>
  <c r="AD1719" i="1"/>
  <c r="AF1719" i="1"/>
  <c r="AH1720" i="1"/>
  <c r="AJ1720" i="1"/>
  <c r="AH1721" i="1"/>
  <c r="AJ1721" i="1"/>
  <c r="AH1722" i="1"/>
  <c r="AJ1722" i="1"/>
  <c r="AH1723" i="1"/>
  <c r="AJ1723" i="1"/>
  <c r="V1724" i="1"/>
  <c r="X1724" i="1"/>
  <c r="Z1724" i="1"/>
  <c r="AB1724" i="1"/>
  <c r="AD1724" i="1"/>
  <c r="AF1724" i="1"/>
  <c r="AH1725" i="1"/>
  <c r="AH1726" i="1"/>
  <c r="AJ1726" i="1"/>
  <c r="AJ1724" i="1" s="1"/>
  <c r="V1727" i="1"/>
  <c r="X1727" i="1"/>
  <c r="Z1727" i="1"/>
  <c r="AB1727" i="1"/>
  <c r="AD1727" i="1"/>
  <c r="AF1727" i="1"/>
  <c r="AJ1727" i="1"/>
  <c r="AH1728" i="1"/>
  <c r="AH1729" i="1"/>
  <c r="AH1730" i="1"/>
  <c r="V1731" i="1"/>
  <c r="X1731" i="1"/>
  <c r="Z1731" i="1"/>
  <c r="AB1731" i="1"/>
  <c r="AD1731" i="1"/>
  <c r="AF1731" i="1"/>
  <c r="AJ1731" i="1"/>
  <c r="AH1732" i="1"/>
  <c r="AH1733" i="1"/>
  <c r="V1734" i="1"/>
  <c r="X1734" i="1"/>
  <c r="Z1734" i="1"/>
  <c r="AB1734" i="1"/>
  <c r="AD1734" i="1"/>
  <c r="AF1734" i="1"/>
  <c r="AH1735" i="1"/>
  <c r="AJ1735" i="1"/>
  <c r="AH1736" i="1"/>
  <c r="AJ1736" i="1"/>
  <c r="AH1737" i="1"/>
  <c r="AJ1737" i="1"/>
  <c r="V1738" i="1"/>
  <c r="X1738" i="1"/>
  <c r="Z1738" i="1"/>
  <c r="AB1738" i="1"/>
  <c r="AD1738" i="1"/>
  <c r="AF1738" i="1"/>
  <c r="AH1739" i="1"/>
  <c r="AJ1739" i="1"/>
  <c r="AH1740" i="1"/>
  <c r="AJ1740" i="1"/>
  <c r="AH1741" i="1"/>
  <c r="AJ1741" i="1"/>
  <c r="V1742" i="1"/>
  <c r="X1742" i="1"/>
  <c r="Z1742" i="1"/>
  <c r="AB1742" i="1"/>
  <c r="AD1742" i="1"/>
  <c r="AF1742" i="1"/>
  <c r="AH1743" i="1"/>
  <c r="AH1744" i="1"/>
  <c r="AJ1744" i="1"/>
  <c r="AJ1742" i="1" s="1"/>
  <c r="V1746" i="1"/>
  <c r="V1745" i="1" s="1"/>
  <c r="X1746" i="1"/>
  <c r="X1745" i="1" s="1"/>
  <c r="Z1746" i="1"/>
  <c r="Z1745" i="1" s="1"/>
  <c r="AB1746" i="1"/>
  <c r="AB1745" i="1" s="1"/>
  <c r="AD1746" i="1"/>
  <c r="AF1746" i="1"/>
  <c r="AF1745" i="1" s="1"/>
  <c r="AJ1746" i="1"/>
  <c r="AJ1745" i="1" s="1"/>
  <c r="AH1747" i="1"/>
  <c r="V1749" i="1"/>
  <c r="X1749" i="1"/>
  <c r="Z1749" i="1"/>
  <c r="AB1749" i="1"/>
  <c r="AD1749" i="1"/>
  <c r="AF1749" i="1"/>
  <c r="AJ1749" i="1"/>
  <c r="AH1750" i="1"/>
  <c r="AH1751" i="1"/>
  <c r="V1752" i="1"/>
  <c r="X1752" i="1"/>
  <c r="Z1752" i="1"/>
  <c r="AB1752" i="1"/>
  <c r="AD1752" i="1"/>
  <c r="AF1752" i="1"/>
  <c r="AH1753" i="1"/>
  <c r="AJ1753" i="1"/>
  <c r="AJ1752" i="1" s="1"/>
  <c r="V1754" i="1"/>
  <c r="X1754" i="1"/>
  <c r="Z1754" i="1"/>
  <c r="AB1754" i="1"/>
  <c r="AD1754" i="1"/>
  <c r="AF1754" i="1"/>
  <c r="AH1755" i="1"/>
  <c r="AJ1755" i="1"/>
  <c r="AJ1754" i="1" s="1"/>
  <c r="V1756" i="1"/>
  <c r="X1756" i="1"/>
  <c r="Z1756" i="1"/>
  <c r="AB1756" i="1"/>
  <c r="AD1756" i="1"/>
  <c r="AF1756" i="1"/>
  <c r="AH1757" i="1"/>
  <c r="AJ1757" i="1"/>
  <c r="AJ1756" i="1" s="1"/>
  <c r="V1759" i="1"/>
  <c r="V1758" i="1" s="1"/>
  <c r="X1759" i="1"/>
  <c r="X1758" i="1" s="1"/>
  <c r="Z1759" i="1"/>
  <c r="Z1758" i="1" s="1"/>
  <c r="AB1759" i="1"/>
  <c r="AB1758" i="1" s="1"/>
  <c r="AD1759" i="1"/>
  <c r="AF1759" i="1"/>
  <c r="AF1758" i="1" s="1"/>
  <c r="AJ1759" i="1"/>
  <c r="AJ1758" i="1" s="1"/>
  <c r="AH1760" i="1"/>
  <c r="V1762" i="1"/>
  <c r="X1762" i="1"/>
  <c r="Z1762" i="1"/>
  <c r="AB1762" i="1"/>
  <c r="AD1762" i="1"/>
  <c r="AF1762" i="1"/>
  <c r="AH1763" i="1"/>
  <c r="AJ1763" i="1"/>
  <c r="AH1764" i="1"/>
  <c r="AJ1764" i="1"/>
  <c r="AH1765" i="1"/>
  <c r="AJ1765" i="1"/>
  <c r="V1766" i="1"/>
  <c r="X1766" i="1"/>
  <c r="Z1766" i="1"/>
  <c r="AB1766" i="1"/>
  <c r="AD1766" i="1"/>
  <c r="AF1766" i="1"/>
  <c r="AJ1766" i="1"/>
  <c r="AH1767" i="1"/>
  <c r="V1768" i="1"/>
  <c r="X1768" i="1"/>
  <c r="Z1768" i="1"/>
  <c r="AB1768" i="1"/>
  <c r="AD1768" i="1"/>
  <c r="AD1761" i="1" s="1"/>
  <c r="AF1768" i="1"/>
  <c r="AH1769" i="1"/>
  <c r="AH1770" i="1"/>
  <c r="AJ1770" i="1"/>
  <c r="AJ1768" i="1" s="1"/>
  <c r="AH1771" i="1"/>
  <c r="AD1772" i="1"/>
  <c r="V1773" i="1"/>
  <c r="V1772" i="1" s="1"/>
  <c r="X1773" i="1"/>
  <c r="X1772" i="1" s="1"/>
  <c r="Z1773" i="1"/>
  <c r="Z1772" i="1" s="1"/>
  <c r="AB1773" i="1"/>
  <c r="AB1772" i="1" s="1"/>
  <c r="AD1773" i="1"/>
  <c r="AF1773" i="1"/>
  <c r="AF1772" i="1" s="1"/>
  <c r="AJ1773" i="1"/>
  <c r="AJ1772" i="1" s="1"/>
  <c r="AH1774" i="1"/>
  <c r="AH1775" i="1"/>
  <c r="V1777" i="1"/>
  <c r="X1777" i="1"/>
  <c r="Z1777" i="1"/>
  <c r="AB1777" i="1"/>
  <c r="AD1777" i="1"/>
  <c r="AF1777" i="1"/>
  <c r="AJ1777" i="1"/>
  <c r="AH1778" i="1"/>
  <c r="V1779" i="1"/>
  <c r="X1779" i="1"/>
  <c r="Z1779" i="1"/>
  <c r="AB1779" i="1"/>
  <c r="AD1779" i="1"/>
  <c r="AF1779" i="1"/>
  <c r="AJ1779" i="1"/>
  <c r="AH1780" i="1"/>
  <c r="V1783" i="1"/>
  <c r="V1782" i="1" s="1"/>
  <c r="V1781" i="1" s="1"/>
  <c r="X1783" i="1"/>
  <c r="X1782" i="1" s="1"/>
  <c r="X1781" i="1" s="1"/>
  <c r="Z1783" i="1"/>
  <c r="Z1782" i="1" s="1"/>
  <c r="Z1781" i="1" s="1"/>
  <c r="AB1783" i="1"/>
  <c r="AB1782" i="1" s="1"/>
  <c r="AB1781" i="1" s="1"/>
  <c r="AD1783" i="1"/>
  <c r="AF1783" i="1"/>
  <c r="AF1782" i="1" s="1"/>
  <c r="AF1781" i="1" s="1"/>
  <c r="AJ1783" i="1"/>
  <c r="AJ1782" i="1" s="1"/>
  <c r="AJ1781" i="1" s="1"/>
  <c r="AH1784" i="1"/>
  <c r="AH1785" i="1"/>
  <c r="V1790" i="1"/>
  <c r="X1790" i="1"/>
  <c r="Z1790" i="1"/>
  <c r="AB1790" i="1"/>
  <c r="AD1790" i="1"/>
  <c r="AF1790" i="1"/>
  <c r="AH1791" i="1"/>
  <c r="AJ1791" i="1"/>
  <c r="AJ1790" i="1" s="1"/>
  <c r="V1792" i="1"/>
  <c r="X1792" i="1"/>
  <c r="Z1792" i="1"/>
  <c r="AB1792" i="1"/>
  <c r="AD1792" i="1"/>
  <c r="AF1792" i="1"/>
  <c r="AH1793" i="1"/>
  <c r="AJ1793" i="1"/>
  <c r="AJ1792" i="1" s="1"/>
  <c r="V1794" i="1"/>
  <c r="X1794" i="1"/>
  <c r="Z1794" i="1"/>
  <c r="AB1794" i="1"/>
  <c r="AD1794" i="1"/>
  <c r="AF1794" i="1"/>
  <c r="AH1795" i="1"/>
  <c r="AJ1795" i="1"/>
  <c r="AJ1794" i="1" s="1"/>
  <c r="V1796" i="1"/>
  <c r="X1796" i="1"/>
  <c r="Z1796" i="1"/>
  <c r="AB1796" i="1"/>
  <c r="AD1796" i="1"/>
  <c r="AF1796" i="1"/>
  <c r="AH1797" i="1"/>
  <c r="AJ1797" i="1"/>
  <c r="AJ1796" i="1" s="1"/>
  <c r="V1798" i="1"/>
  <c r="X1798" i="1"/>
  <c r="Z1798" i="1"/>
  <c r="AB1798" i="1"/>
  <c r="AD1798" i="1"/>
  <c r="AF1798" i="1"/>
  <c r="AJ1798" i="1"/>
  <c r="AH1799" i="1"/>
  <c r="V1800" i="1"/>
  <c r="X1800" i="1"/>
  <c r="Z1800" i="1"/>
  <c r="AB1800" i="1"/>
  <c r="AD1800" i="1"/>
  <c r="AF1800" i="1"/>
  <c r="AJ1800" i="1"/>
  <c r="AH1801" i="1"/>
  <c r="W1802" i="1"/>
  <c r="Y1802" i="1"/>
  <c r="AA1802" i="1"/>
  <c r="AC1802" i="1"/>
  <c r="AE1802" i="1"/>
  <c r="AG1802" i="1"/>
  <c r="AI1802" i="1"/>
  <c r="AI1788" i="1" s="1"/>
  <c r="AK1802" i="1"/>
  <c r="AK1788" i="1" s="1"/>
  <c r="V1803" i="1"/>
  <c r="X1803" i="1"/>
  <c r="Z1803" i="1"/>
  <c r="AB1803" i="1"/>
  <c r="AD1803" i="1"/>
  <c r="AF1803" i="1"/>
  <c r="AH1804" i="1"/>
  <c r="AJ1804" i="1"/>
  <c r="AJ1803" i="1" s="1"/>
  <c r="V1805" i="1"/>
  <c r="X1805" i="1"/>
  <c r="Z1805" i="1"/>
  <c r="AB1805" i="1"/>
  <c r="AD1805" i="1"/>
  <c r="AF1805" i="1"/>
  <c r="AH1806" i="1"/>
  <c r="AJ1806" i="1"/>
  <c r="AJ1805" i="1" s="1"/>
  <c r="V1807" i="1"/>
  <c r="X1807" i="1"/>
  <c r="Z1807" i="1"/>
  <c r="AB1807" i="1"/>
  <c r="AD1807" i="1"/>
  <c r="AF1807" i="1"/>
  <c r="AH1808" i="1"/>
  <c r="AJ1808" i="1"/>
  <c r="AJ1807" i="1" s="1"/>
  <c r="V1809" i="1"/>
  <c r="X1809" i="1"/>
  <c r="Z1809" i="1"/>
  <c r="AB1809" i="1"/>
  <c r="AD1809" i="1"/>
  <c r="AF1809" i="1"/>
  <c r="AH1810" i="1"/>
  <c r="AJ1810" i="1"/>
  <c r="AJ1809" i="1" s="1"/>
  <c r="V1811" i="1"/>
  <c r="X1811" i="1"/>
  <c r="Z1811" i="1"/>
  <c r="AB1811" i="1"/>
  <c r="AD1811" i="1"/>
  <c r="AF1811" i="1"/>
  <c r="AJ1811" i="1"/>
  <c r="AH1812" i="1"/>
  <c r="V1814" i="1"/>
  <c r="X1814" i="1"/>
  <c r="Z1814" i="1"/>
  <c r="AB1814" i="1"/>
  <c r="AD1814" i="1"/>
  <c r="AF1814" i="1"/>
  <c r="AJ1814" i="1"/>
  <c r="AH1815" i="1"/>
  <c r="V1816" i="1"/>
  <c r="X1816" i="1"/>
  <c r="Z1816" i="1"/>
  <c r="AB1816" i="1"/>
  <c r="AD1816" i="1"/>
  <c r="AF1816" i="1"/>
  <c r="AJ1816" i="1"/>
  <c r="AH1817" i="1"/>
  <c r="AH1818" i="1"/>
  <c r="V1819" i="1"/>
  <c r="X1819" i="1"/>
  <c r="Z1819" i="1"/>
  <c r="AB1819" i="1"/>
  <c r="AD1819" i="1"/>
  <c r="AF1819" i="1"/>
  <c r="AJ1819" i="1"/>
  <c r="AH1820" i="1"/>
  <c r="V1821" i="1"/>
  <c r="X1821" i="1"/>
  <c r="Z1821" i="1"/>
  <c r="AB1821" i="1"/>
  <c r="AD1821" i="1"/>
  <c r="AF1821" i="1"/>
  <c r="AJ1821" i="1"/>
  <c r="AH1822" i="1"/>
  <c r="V1824" i="1"/>
  <c r="V1823" i="1" s="1"/>
  <c r="X1824" i="1"/>
  <c r="X1823" i="1" s="1"/>
  <c r="Z1824" i="1"/>
  <c r="Z1823" i="1" s="1"/>
  <c r="AB1824" i="1"/>
  <c r="AB1823" i="1" s="1"/>
  <c r="AD1824" i="1"/>
  <c r="AF1824" i="1"/>
  <c r="AF1823" i="1" s="1"/>
  <c r="AH1825" i="1"/>
  <c r="AH1826" i="1"/>
  <c r="AH1827" i="1"/>
  <c r="AJ1827" i="1"/>
  <c r="AJ1824" i="1" s="1"/>
  <c r="AJ1823" i="1" s="1"/>
  <c r="AH1828" i="1"/>
  <c r="AI1829" i="1"/>
  <c r="AK1829" i="1"/>
  <c r="V1831" i="1"/>
  <c r="V1830" i="1" s="1"/>
  <c r="X1831" i="1"/>
  <c r="X1830" i="1" s="1"/>
  <c r="Z1831" i="1"/>
  <c r="Z1830" i="1" s="1"/>
  <c r="AB1831" i="1"/>
  <c r="AB1830" i="1" s="1"/>
  <c r="AD1831" i="1"/>
  <c r="AF1831" i="1"/>
  <c r="AF1830" i="1" s="1"/>
  <c r="AH1832" i="1"/>
  <c r="AJ1832" i="1"/>
  <c r="AH1833" i="1"/>
  <c r="AJ1833" i="1"/>
  <c r="V1835" i="1"/>
  <c r="X1835" i="1"/>
  <c r="Z1835" i="1"/>
  <c r="AB1835" i="1"/>
  <c r="AD1835" i="1"/>
  <c r="AF1835" i="1"/>
  <c r="AJ1835" i="1"/>
  <c r="AH1836" i="1"/>
  <c r="V1837" i="1"/>
  <c r="X1837" i="1"/>
  <c r="Z1837" i="1"/>
  <c r="AB1837" i="1"/>
  <c r="AB1834" i="1" s="1"/>
  <c r="AD1837" i="1"/>
  <c r="AF1837" i="1"/>
  <c r="AH1838" i="1"/>
  <c r="AJ1838" i="1"/>
  <c r="AH1839" i="1"/>
  <c r="AJ1839" i="1"/>
  <c r="V1841" i="1"/>
  <c r="X1841" i="1"/>
  <c r="Z1841" i="1"/>
  <c r="AB1841" i="1"/>
  <c r="AD1841" i="1"/>
  <c r="AF1841" i="1"/>
  <c r="AJ1841" i="1"/>
  <c r="AH1842" i="1"/>
  <c r="V1843" i="1"/>
  <c r="X1843" i="1"/>
  <c r="Z1843" i="1"/>
  <c r="AB1843" i="1"/>
  <c r="AB1840" i="1" s="1"/>
  <c r="AD1843" i="1"/>
  <c r="AF1843" i="1"/>
  <c r="AJ1843" i="1"/>
  <c r="AJ1840" i="1" s="1"/>
  <c r="AH1844" i="1"/>
  <c r="AH1845" i="1"/>
  <c r="V1847" i="1"/>
  <c r="V1846" i="1" s="1"/>
  <c r="X1847" i="1"/>
  <c r="X1846" i="1" s="1"/>
  <c r="Z1847" i="1"/>
  <c r="Z1846" i="1" s="1"/>
  <c r="AB1847" i="1"/>
  <c r="AB1846" i="1" s="1"/>
  <c r="AD1847" i="1"/>
  <c r="AF1847" i="1"/>
  <c r="AF1846" i="1" s="1"/>
  <c r="AH1848" i="1"/>
  <c r="AJ1848" i="1"/>
  <c r="AJ1847" i="1" s="1"/>
  <c r="AJ1846" i="1" s="1"/>
  <c r="AH1849" i="1"/>
  <c r="V1852" i="1"/>
  <c r="X1852" i="1"/>
  <c r="Z1852" i="1"/>
  <c r="AB1852" i="1"/>
  <c r="AD1852" i="1"/>
  <c r="AF1852" i="1"/>
  <c r="AH1853" i="1"/>
  <c r="AJ1853" i="1"/>
  <c r="AH1854" i="1"/>
  <c r="AJ1854" i="1"/>
  <c r="AH1855" i="1"/>
  <c r="AJ1855" i="1"/>
  <c r="AH1856" i="1"/>
  <c r="AJ1856" i="1"/>
  <c r="AH1857" i="1"/>
  <c r="V1858" i="1"/>
  <c r="X1858" i="1"/>
  <c r="Z1858" i="1"/>
  <c r="AB1858" i="1"/>
  <c r="AD1858" i="1"/>
  <c r="AF1858" i="1"/>
  <c r="AH1859" i="1"/>
  <c r="AJ1859" i="1"/>
  <c r="AJ1858" i="1" s="1"/>
  <c r="V1860" i="1"/>
  <c r="X1860" i="1"/>
  <c r="Z1860" i="1"/>
  <c r="AB1860" i="1"/>
  <c r="AD1860" i="1"/>
  <c r="AF1860" i="1"/>
  <c r="AH1861" i="1"/>
  <c r="AJ1861" i="1"/>
  <c r="AH1862" i="1"/>
  <c r="AJ1862" i="1"/>
  <c r="AH1863" i="1"/>
  <c r="AJ1863" i="1"/>
  <c r="V1864" i="1"/>
  <c r="X1864" i="1"/>
  <c r="Z1864" i="1"/>
  <c r="AB1864" i="1"/>
  <c r="AD1864" i="1"/>
  <c r="AF1864" i="1"/>
  <c r="AH1865" i="1"/>
  <c r="AJ1865" i="1"/>
  <c r="AH1866" i="1"/>
  <c r="AJ1866" i="1"/>
  <c r="AH1867" i="1"/>
  <c r="V1868" i="1"/>
  <c r="X1868" i="1"/>
  <c r="Z1868" i="1"/>
  <c r="AB1868" i="1"/>
  <c r="AD1868" i="1"/>
  <c r="AF1868" i="1"/>
  <c r="AH1869" i="1"/>
  <c r="AJ1869" i="1"/>
  <c r="AH1870" i="1"/>
  <c r="AJ1870" i="1"/>
  <c r="AH1871" i="1"/>
  <c r="AJ1871" i="1"/>
  <c r="AH1872" i="1"/>
  <c r="AJ1872" i="1"/>
  <c r="AH1873" i="1"/>
  <c r="AJ1873" i="1"/>
  <c r="V1874" i="1"/>
  <c r="X1874" i="1"/>
  <c r="Z1874" i="1"/>
  <c r="AB1874" i="1"/>
  <c r="AD1874" i="1"/>
  <c r="AF1874" i="1"/>
  <c r="AH1875" i="1"/>
  <c r="AJ1875" i="1"/>
  <c r="AH1876" i="1"/>
  <c r="AJ1876" i="1"/>
  <c r="AH1877" i="1"/>
  <c r="AJ1877" i="1"/>
  <c r="V1878" i="1"/>
  <c r="X1878" i="1"/>
  <c r="Z1878" i="1"/>
  <c r="AB1878" i="1"/>
  <c r="AD1878" i="1"/>
  <c r="AF1878" i="1"/>
  <c r="AH1879" i="1"/>
  <c r="AJ1879" i="1"/>
  <c r="AH1880" i="1"/>
  <c r="AJ1880" i="1"/>
  <c r="V1882" i="1"/>
  <c r="V1881" i="1" s="1"/>
  <c r="X1882" i="1"/>
  <c r="X1881" i="1" s="1"/>
  <c r="Z1882" i="1"/>
  <c r="Z1881" i="1" s="1"/>
  <c r="AB1882" i="1"/>
  <c r="AB1881" i="1" s="1"/>
  <c r="AD1882" i="1"/>
  <c r="AF1882" i="1"/>
  <c r="AF1881" i="1" s="1"/>
  <c r="AH1883" i="1"/>
  <c r="AJ1883" i="1"/>
  <c r="AJ1882" i="1" s="1"/>
  <c r="AJ1881" i="1" s="1"/>
  <c r="V1885" i="1"/>
  <c r="V1884" i="1" s="1"/>
  <c r="X1885" i="1"/>
  <c r="X1884" i="1" s="1"/>
  <c r="Z1885" i="1"/>
  <c r="Z1884" i="1" s="1"/>
  <c r="AB1885" i="1"/>
  <c r="AB1884" i="1" s="1"/>
  <c r="AD1885" i="1"/>
  <c r="AF1885" i="1"/>
  <c r="AF1884" i="1" s="1"/>
  <c r="AJ1885" i="1"/>
  <c r="AJ1884" i="1" s="1"/>
  <c r="AH1886" i="1"/>
  <c r="V1888" i="1"/>
  <c r="X1888" i="1"/>
  <c r="Z1888" i="1"/>
  <c r="AB1888" i="1"/>
  <c r="AD1888" i="1"/>
  <c r="AF1888" i="1"/>
  <c r="AH1889" i="1"/>
  <c r="AH1890" i="1"/>
  <c r="AH1891" i="1"/>
  <c r="AJ1891" i="1"/>
  <c r="AJ1888" i="1" s="1"/>
  <c r="AH1892" i="1"/>
  <c r="AH1893" i="1"/>
  <c r="V1894" i="1"/>
  <c r="X1894" i="1"/>
  <c r="Z1894" i="1"/>
  <c r="AB1894" i="1"/>
  <c r="AD1894" i="1"/>
  <c r="AF1894" i="1"/>
  <c r="AH1895" i="1"/>
  <c r="AJ1895" i="1"/>
  <c r="AJ1894" i="1" s="1"/>
  <c r="V1896" i="1"/>
  <c r="X1896" i="1"/>
  <c r="Z1896" i="1"/>
  <c r="AB1896" i="1"/>
  <c r="AD1896" i="1"/>
  <c r="AF1896" i="1"/>
  <c r="AH1897" i="1"/>
  <c r="AJ1897" i="1"/>
  <c r="AJ1896" i="1" s="1"/>
  <c r="AH1898" i="1"/>
  <c r="V1899" i="1"/>
  <c r="X1899" i="1"/>
  <c r="Z1899" i="1"/>
  <c r="AB1899" i="1"/>
  <c r="AD1899" i="1"/>
  <c r="AF1899" i="1"/>
  <c r="AH1900" i="1"/>
  <c r="AJ1900" i="1"/>
  <c r="AJ1899" i="1" s="1"/>
  <c r="AH1901" i="1"/>
  <c r="V1902" i="1"/>
  <c r="X1902" i="1"/>
  <c r="Z1902" i="1"/>
  <c r="AB1902" i="1"/>
  <c r="AD1902" i="1"/>
  <c r="AF1902" i="1"/>
  <c r="AJ1902" i="1"/>
  <c r="AH1903" i="1"/>
  <c r="V1904" i="1"/>
  <c r="X1904" i="1"/>
  <c r="Z1904" i="1"/>
  <c r="AB1904" i="1"/>
  <c r="AD1904" i="1"/>
  <c r="AF1904" i="1"/>
  <c r="AH1905" i="1"/>
  <c r="AJ1905" i="1"/>
  <c r="AJ1904" i="1" s="1"/>
  <c r="V1907" i="1"/>
  <c r="V1906" i="1" s="1"/>
  <c r="X1907" i="1"/>
  <c r="X1906" i="1" s="1"/>
  <c r="Z1907" i="1"/>
  <c r="Z1906" i="1" s="1"/>
  <c r="AB1907" i="1"/>
  <c r="AB1906" i="1" s="1"/>
  <c r="AD1907" i="1"/>
  <c r="AF1907" i="1"/>
  <c r="AF1906" i="1" s="1"/>
  <c r="AJ1907" i="1"/>
  <c r="AJ1906" i="1" s="1"/>
  <c r="AD1906" i="1"/>
  <c r="AH1908" i="1"/>
  <c r="V1910" i="1"/>
  <c r="X1910" i="1"/>
  <c r="Z1910" i="1"/>
  <c r="AB1910" i="1"/>
  <c r="AD1910" i="1"/>
  <c r="AF1910" i="1"/>
  <c r="AJ1910" i="1"/>
  <c r="AH1911" i="1"/>
  <c r="AH1912" i="1"/>
  <c r="AH1913" i="1"/>
  <c r="AH1914" i="1"/>
  <c r="AH1915" i="1"/>
  <c r="V1916" i="1"/>
  <c r="X1916" i="1"/>
  <c r="Z1916" i="1"/>
  <c r="AB1916" i="1"/>
  <c r="AD1916" i="1"/>
  <c r="AF1916" i="1"/>
  <c r="AJ1916" i="1"/>
  <c r="AH1917" i="1"/>
  <c r="V1918" i="1"/>
  <c r="X1918" i="1"/>
  <c r="Z1918" i="1"/>
  <c r="AB1918" i="1"/>
  <c r="AD1918" i="1"/>
  <c r="AF1918" i="1"/>
  <c r="AH1919" i="1"/>
  <c r="AH1920" i="1"/>
  <c r="AJ1920" i="1"/>
  <c r="AH1921" i="1"/>
  <c r="AJ1921" i="1"/>
  <c r="AD1922" i="1"/>
  <c r="V1923" i="1"/>
  <c r="V1922" i="1" s="1"/>
  <c r="X1923" i="1"/>
  <c r="X1922" i="1" s="1"/>
  <c r="Z1923" i="1"/>
  <c r="Z1922" i="1" s="1"/>
  <c r="AB1923" i="1"/>
  <c r="AB1922" i="1" s="1"/>
  <c r="AD1923" i="1"/>
  <c r="AF1923" i="1"/>
  <c r="AJ1923" i="1"/>
  <c r="AJ1922" i="1" s="1"/>
  <c r="AH1924" i="1"/>
  <c r="AH1925" i="1"/>
  <c r="AH1926" i="1"/>
  <c r="V1928" i="1"/>
  <c r="X1928" i="1"/>
  <c r="Z1928" i="1"/>
  <c r="AB1928" i="1"/>
  <c r="AD1928" i="1"/>
  <c r="AF1928" i="1"/>
  <c r="AJ1928" i="1"/>
  <c r="AH1929" i="1"/>
  <c r="V1930" i="1"/>
  <c r="X1930" i="1"/>
  <c r="Z1930" i="1"/>
  <c r="AB1930" i="1"/>
  <c r="AB1927" i="1" s="1"/>
  <c r="AD1930" i="1"/>
  <c r="AF1930" i="1"/>
  <c r="AJ1930" i="1"/>
  <c r="AJ1927" i="1" s="1"/>
  <c r="AH1931" i="1"/>
  <c r="V1934" i="1"/>
  <c r="V1933" i="1" s="1"/>
  <c r="X1934" i="1"/>
  <c r="X1933" i="1" s="1"/>
  <c r="Z1934" i="1"/>
  <c r="Z1933" i="1" s="1"/>
  <c r="AB1934" i="1"/>
  <c r="AB1933" i="1" s="1"/>
  <c r="AD1934" i="1"/>
  <c r="AF1934" i="1"/>
  <c r="AF1933" i="1" s="1"/>
  <c r="AJ1934" i="1"/>
  <c r="AJ1933" i="1" s="1"/>
  <c r="AD1933" i="1"/>
  <c r="AH1935" i="1"/>
  <c r="AD1936" i="1"/>
  <c r="V1937" i="1"/>
  <c r="V1936" i="1" s="1"/>
  <c r="X1937" i="1"/>
  <c r="X1936" i="1" s="1"/>
  <c r="Z1937" i="1"/>
  <c r="Z1936" i="1" s="1"/>
  <c r="AB1937" i="1"/>
  <c r="AB1936" i="1" s="1"/>
  <c r="AD1937" i="1"/>
  <c r="AF1937" i="1"/>
  <c r="AF1936" i="1" s="1"/>
  <c r="AJ1937" i="1"/>
  <c r="AJ1936" i="1" s="1"/>
  <c r="AH1938" i="1"/>
  <c r="V1941" i="1"/>
  <c r="X1941" i="1"/>
  <c r="Z1941" i="1"/>
  <c r="AB1941" i="1"/>
  <c r="AD1941" i="1"/>
  <c r="AF1941" i="1"/>
  <c r="AJ1941" i="1"/>
  <c r="AH1942" i="1"/>
  <c r="AH1943" i="1"/>
  <c r="AH1944" i="1"/>
  <c r="V1945" i="1"/>
  <c r="X1945" i="1"/>
  <c r="Z1945" i="1"/>
  <c r="AB1945" i="1"/>
  <c r="AD1945" i="1"/>
  <c r="AF1945" i="1"/>
  <c r="AJ1945" i="1"/>
  <c r="AH1946" i="1"/>
  <c r="AH1947" i="1"/>
  <c r="AH1948" i="1"/>
  <c r="AH1949" i="1"/>
  <c r="AH1950" i="1"/>
  <c r="V1951" i="1"/>
  <c r="X1951" i="1"/>
  <c r="Z1951" i="1"/>
  <c r="AB1951" i="1"/>
  <c r="AD1951" i="1"/>
  <c r="AF1951" i="1"/>
  <c r="AJ1951" i="1"/>
  <c r="AH1952" i="1"/>
  <c r="V1954" i="1"/>
  <c r="V1953" i="1" s="1"/>
  <c r="X1954" i="1"/>
  <c r="X1953" i="1" s="1"/>
  <c r="Z1954" i="1"/>
  <c r="Z1953" i="1" s="1"/>
  <c r="AB1954" i="1"/>
  <c r="AB1953" i="1" s="1"/>
  <c r="AD1954" i="1"/>
  <c r="AF1954" i="1"/>
  <c r="AF1953" i="1" s="1"/>
  <c r="AJ1954" i="1"/>
  <c r="AJ1953" i="1" s="1"/>
  <c r="AD1953" i="1"/>
  <c r="AH1955" i="1"/>
  <c r="AD1956" i="1"/>
  <c r="V1957" i="1"/>
  <c r="V1956" i="1" s="1"/>
  <c r="X1957" i="1"/>
  <c r="X1956" i="1" s="1"/>
  <c r="Z1957" i="1"/>
  <c r="Z1956" i="1" s="1"/>
  <c r="AB1957" i="1"/>
  <c r="AB1956" i="1" s="1"/>
  <c r="AD1957" i="1"/>
  <c r="AF1957" i="1"/>
  <c r="AF1956" i="1" s="1"/>
  <c r="AJ1957" i="1"/>
  <c r="AJ1956" i="1" s="1"/>
  <c r="AH1958" i="1"/>
  <c r="AH1959" i="1"/>
  <c r="AH1960" i="1"/>
  <c r="V1962" i="1"/>
  <c r="X1962" i="1"/>
  <c r="Z1962" i="1"/>
  <c r="AB1962" i="1"/>
  <c r="AD1962" i="1"/>
  <c r="AF1962" i="1"/>
  <c r="AJ1962" i="1"/>
  <c r="AH1963" i="1"/>
  <c r="AH1964" i="1"/>
  <c r="V1965" i="1"/>
  <c r="X1965" i="1"/>
  <c r="Z1965" i="1"/>
  <c r="AB1965" i="1"/>
  <c r="AD1965" i="1"/>
  <c r="AF1965" i="1"/>
  <c r="AJ1965" i="1"/>
  <c r="AH1966" i="1"/>
  <c r="AH1967" i="1"/>
  <c r="V1975" i="1"/>
  <c r="X1975" i="1"/>
  <c r="Z1975" i="1"/>
  <c r="AB1975" i="1"/>
  <c r="AD1975" i="1"/>
  <c r="AF1975" i="1"/>
  <c r="AH1976" i="1"/>
  <c r="AJ1976" i="1"/>
  <c r="AJ1975" i="1" s="1"/>
  <c r="AH1977" i="1"/>
  <c r="AH1978" i="1"/>
  <c r="V1979" i="1"/>
  <c r="X1979" i="1"/>
  <c r="Z1979" i="1"/>
  <c r="AB1979" i="1"/>
  <c r="AD1979" i="1"/>
  <c r="AF1979" i="1"/>
  <c r="AH1980" i="1"/>
  <c r="AJ1980" i="1"/>
  <c r="AJ1979" i="1" s="1"/>
  <c r="AH1981" i="1"/>
  <c r="AH1982" i="1"/>
  <c r="V1983" i="1"/>
  <c r="X1983" i="1"/>
  <c r="Z1983" i="1"/>
  <c r="AB1983" i="1"/>
  <c r="AD1983" i="1"/>
  <c r="AF1983" i="1"/>
  <c r="AH1984" i="1"/>
  <c r="AJ1984" i="1"/>
  <c r="AJ1983" i="1" s="1"/>
  <c r="V1985" i="1"/>
  <c r="X1985" i="1"/>
  <c r="Z1985" i="1"/>
  <c r="AB1985" i="1"/>
  <c r="AD1985" i="1"/>
  <c r="AF1985" i="1"/>
  <c r="AH1986" i="1"/>
  <c r="AJ1986" i="1"/>
  <c r="AJ1985" i="1" s="1"/>
  <c r="V1987" i="1"/>
  <c r="X1987" i="1"/>
  <c r="Z1987" i="1"/>
  <c r="AB1987" i="1"/>
  <c r="AD1987" i="1"/>
  <c r="AF1987" i="1"/>
  <c r="AJ1987" i="1"/>
  <c r="AH1988" i="1"/>
  <c r="V1990" i="1"/>
  <c r="X1990" i="1"/>
  <c r="Z1990" i="1"/>
  <c r="AB1990" i="1"/>
  <c r="AD1990" i="1"/>
  <c r="AF1990" i="1"/>
  <c r="AH1991" i="1"/>
  <c r="AJ1991" i="1"/>
  <c r="AJ1990" i="1" s="1"/>
  <c r="V1992" i="1"/>
  <c r="V1989" i="1" s="1"/>
  <c r="X1992" i="1"/>
  <c r="Z1992" i="1"/>
  <c r="AB1992" i="1"/>
  <c r="AD1992" i="1"/>
  <c r="AF1992" i="1"/>
  <c r="AH1993" i="1"/>
  <c r="AJ1993" i="1"/>
  <c r="AJ1992" i="1" s="1"/>
  <c r="V1996" i="1"/>
  <c r="V1995" i="1" s="1"/>
  <c r="X1996" i="1"/>
  <c r="X1995" i="1" s="1"/>
  <c r="Z1996" i="1"/>
  <c r="Z1995" i="1" s="1"/>
  <c r="AB1996" i="1"/>
  <c r="AB1995" i="1" s="1"/>
  <c r="AD1996" i="1"/>
  <c r="AD1995" i="1" s="1"/>
  <c r="AF1996" i="1"/>
  <c r="AF1995" i="1" s="1"/>
  <c r="AH1997" i="1"/>
  <c r="AJ1997" i="1"/>
  <c r="AH1998" i="1"/>
  <c r="AJ1998" i="1"/>
  <c r="AH1999" i="1"/>
  <c r="V2001" i="1"/>
  <c r="V2000" i="1" s="1"/>
  <c r="X2001" i="1"/>
  <c r="X2000" i="1" s="1"/>
  <c r="Z2001" i="1"/>
  <c r="Z2000" i="1" s="1"/>
  <c r="AB2001" i="1"/>
  <c r="AB2000" i="1" s="1"/>
  <c r="AD2001" i="1"/>
  <c r="AF2001" i="1"/>
  <c r="AF2000" i="1" s="1"/>
  <c r="AH2002" i="1"/>
  <c r="AJ2002" i="1"/>
  <c r="AH2003" i="1"/>
  <c r="AJ2003" i="1"/>
  <c r="AH2004" i="1"/>
  <c r="V2007" i="1"/>
  <c r="X2007" i="1"/>
  <c r="Z2007" i="1"/>
  <c r="AB2007" i="1"/>
  <c r="AD2007" i="1"/>
  <c r="AF2007" i="1"/>
  <c r="AH2008" i="1"/>
  <c r="AJ2008" i="1"/>
  <c r="AJ2007" i="1" s="1"/>
  <c r="V2009" i="1"/>
  <c r="X2009" i="1"/>
  <c r="Z2009" i="1"/>
  <c r="AB2009" i="1"/>
  <c r="AD2009" i="1"/>
  <c r="AF2009" i="1"/>
  <c r="AH2010" i="1"/>
  <c r="AH2011" i="1"/>
  <c r="AJ2011" i="1"/>
  <c r="AJ2009" i="1" s="1"/>
  <c r="V2012" i="1"/>
  <c r="X2012" i="1"/>
  <c r="Z2012" i="1"/>
  <c r="AB2012" i="1"/>
  <c r="AD2012" i="1"/>
  <c r="AF2012" i="1"/>
  <c r="AJ2012" i="1"/>
  <c r="AH2013" i="1"/>
  <c r="AH2014" i="1"/>
  <c r="V2015" i="1"/>
  <c r="X2015" i="1"/>
  <c r="Z2015" i="1"/>
  <c r="AB2015" i="1"/>
  <c r="AD2015" i="1"/>
  <c r="AF2015" i="1"/>
  <c r="AJ2015" i="1"/>
  <c r="AH2016" i="1"/>
  <c r="V2017" i="1"/>
  <c r="X2017" i="1"/>
  <c r="Z2017" i="1"/>
  <c r="AB2017" i="1"/>
  <c r="AD2017" i="1"/>
  <c r="AF2017" i="1"/>
  <c r="AJ2017" i="1"/>
  <c r="AH2018" i="1"/>
  <c r="AE2019" i="1"/>
  <c r="AG2019" i="1"/>
  <c r="AI2019" i="1"/>
  <c r="AK2019" i="1"/>
  <c r="V2020" i="1"/>
  <c r="X2020" i="1"/>
  <c r="Z2020" i="1"/>
  <c r="AB2020" i="1"/>
  <c r="AD2020" i="1"/>
  <c r="AF2020" i="1"/>
  <c r="AH2021" i="1"/>
  <c r="AJ2021" i="1"/>
  <c r="AJ2020" i="1" s="1"/>
  <c r="V2022" i="1"/>
  <c r="V2019" i="1" s="1"/>
  <c r="X2022" i="1"/>
  <c r="X2019" i="1" s="1"/>
  <c r="Z2022" i="1"/>
  <c r="AB2022" i="1"/>
  <c r="AD2022" i="1"/>
  <c r="AF2022" i="1"/>
  <c r="AH2023" i="1"/>
  <c r="AJ2023" i="1"/>
  <c r="AJ2022" i="1" s="1"/>
  <c r="AE2024" i="1"/>
  <c r="AG2024" i="1"/>
  <c r="AI2024" i="1"/>
  <c r="AK2024" i="1"/>
  <c r="V2025" i="1"/>
  <c r="X2025" i="1"/>
  <c r="Z2025" i="1"/>
  <c r="AB2025" i="1"/>
  <c r="AD2025" i="1"/>
  <c r="AF2025" i="1"/>
  <c r="AJ2025" i="1"/>
  <c r="AH2026" i="1"/>
  <c r="V2027" i="1"/>
  <c r="X2027" i="1"/>
  <c r="Z2027" i="1"/>
  <c r="AB2027" i="1"/>
  <c r="AD2027" i="1"/>
  <c r="AF2027" i="1"/>
  <c r="AH2028" i="1"/>
  <c r="AJ2028" i="1"/>
  <c r="AJ2027" i="1" s="1"/>
  <c r="X2029" i="1"/>
  <c r="Z2029" i="1"/>
  <c r="AB2029" i="1"/>
  <c r="AD2029" i="1"/>
  <c r="AF2029" i="1"/>
  <c r="AH2030" i="1"/>
  <c r="AJ2030" i="1"/>
  <c r="AJ2029" i="1" s="1"/>
  <c r="V2032" i="1"/>
  <c r="X2032" i="1"/>
  <c r="Z2032" i="1"/>
  <c r="AB2032" i="1"/>
  <c r="AD2032" i="1"/>
  <c r="AF2032" i="1"/>
  <c r="AJ2032" i="1"/>
  <c r="AH2033" i="1"/>
  <c r="AH2034" i="1"/>
  <c r="AB2035" i="1"/>
  <c r="AD2035" i="1"/>
  <c r="AF2035" i="1"/>
  <c r="AH2036" i="1"/>
  <c r="AJ2036" i="1"/>
  <c r="AJ2035" i="1" s="1"/>
  <c r="V2037" i="1"/>
  <c r="X2037" i="1"/>
  <c r="Z2037" i="1"/>
  <c r="AB2037" i="1"/>
  <c r="AD2037" i="1"/>
  <c r="AF2037" i="1"/>
  <c r="AJ2037" i="1"/>
  <c r="AH2038" i="1"/>
  <c r="V2040" i="1"/>
  <c r="X2040" i="1"/>
  <c r="Z2040" i="1"/>
  <c r="AB2040" i="1"/>
  <c r="AD2040" i="1"/>
  <c r="AF2040" i="1"/>
  <c r="AJ2040" i="1"/>
  <c r="AH2041" i="1"/>
  <c r="V2042" i="1"/>
  <c r="X2042" i="1"/>
  <c r="Z2042" i="1"/>
  <c r="AB2042" i="1"/>
  <c r="AD2042" i="1"/>
  <c r="AD2039" i="1" s="1"/>
  <c r="AF2042" i="1"/>
  <c r="AJ2042" i="1"/>
  <c r="AH2043" i="1"/>
  <c r="V2046" i="1"/>
  <c r="V2045" i="1" s="1"/>
  <c r="V2044" i="1" s="1"/>
  <c r="X2046" i="1"/>
  <c r="X2045" i="1" s="1"/>
  <c r="X2044" i="1" s="1"/>
  <c r="Z2046" i="1"/>
  <c r="Z2045" i="1" s="1"/>
  <c r="Z2044" i="1" s="1"/>
  <c r="AB2046" i="1"/>
  <c r="AB2045" i="1" s="1"/>
  <c r="AB2044" i="1" s="1"/>
  <c r="AD2046" i="1"/>
  <c r="AF2046" i="1"/>
  <c r="AF2045" i="1" s="1"/>
  <c r="AF2044" i="1" s="1"/>
  <c r="AJ2046" i="1"/>
  <c r="AJ2045" i="1" s="1"/>
  <c r="AJ2044" i="1" s="1"/>
  <c r="AD2045" i="1"/>
  <c r="AH2047" i="1"/>
  <c r="AH2048" i="1"/>
  <c r="V2056" i="1"/>
  <c r="X2056" i="1"/>
  <c r="X2055" i="1" s="1"/>
  <c r="Z2056" i="1"/>
  <c r="Z2055" i="1" s="1"/>
  <c r="AB2056" i="1"/>
  <c r="AB2055" i="1" s="1"/>
  <c r="AD2056" i="1"/>
  <c r="AD2055" i="1" s="1"/>
  <c r="AH2057" i="1"/>
  <c r="AF2058" i="1"/>
  <c r="AJ2058" i="1"/>
  <c r="AJ2056" i="1" s="1"/>
  <c r="AJ2055" i="1" s="1"/>
  <c r="V2060" i="1"/>
  <c r="X2060" i="1"/>
  <c r="X2059" i="1" s="1"/>
  <c r="Z2060" i="1"/>
  <c r="Z2059" i="1" s="1"/>
  <c r="AB2060" i="1"/>
  <c r="AB2059" i="1" s="1"/>
  <c r="AD2060" i="1"/>
  <c r="AD2059" i="1" s="1"/>
  <c r="AF2060" i="1"/>
  <c r="AF2059" i="1" s="1"/>
  <c r="AH2061" i="1"/>
  <c r="AJ2061" i="1"/>
  <c r="AJ2060" i="1" s="1"/>
  <c r="AJ2059" i="1" s="1"/>
  <c r="AH2062" i="1"/>
  <c r="V2070" i="1"/>
  <c r="V2069" i="1" s="1"/>
  <c r="X2070" i="1"/>
  <c r="X2069" i="1" s="1"/>
  <c r="Z2070" i="1"/>
  <c r="Z2069" i="1" s="1"/>
  <c r="AB2070" i="1"/>
  <c r="AB2069" i="1" s="1"/>
  <c r="AD2070" i="1"/>
  <c r="AF2070" i="1"/>
  <c r="AF2069" i="1" s="1"/>
  <c r="AJ2070" i="1"/>
  <c r="AJ2069" i="1" s="1"/>
  <c r="AJ2068" i="1" s="1"/>
  <c r="AJ2067" i="1" s="1"/>
  <c r="AJ2066" i="1" s="1"/>
  <c r="AJ2065" i="1" s="1"/>
  <c r="AJ2064" i="1" s="1"/>
  <c r="AJ2063" i="1" s="1"/>
  <c r="AH2071" i="1"/>
  <c r="AH2072" i="1"/>
  <c r="V2074" i="1"/>
  <c r="V2073" i="1" s="1"/>
  <c r="X2074" i="1"/>
  <c r="X2073" i="1" s="1"/>
  <c r="Z2074" i="1"/>
  <c r="Z2073" i="1" s="1"/>
  <c r="AB2074" i="1"/>
  <c r="AB2073" i="1" s="1"/>
  <c r="AD2074" i="1"/>
  <c r="AF2074" i="1"/>
  <c r="AF2073" i="1" s="1"/>
  <c r="AJ2074" i="1"/>
  <c r="AJ2073" i="1" s="1"/>
  <c r="AH2075" i="1"/>
  <c r="AH2076" i="1"/>
  <c r="V2085" i="1"/>
  <c r="X2085" i="1"/>
  <c r="Z2085" i="1"/>
  <c r="AB2085" i="1"/>
  <c r="AD2085" i="1"/>
  <c r="AF2085" i="1"/>
  <c r="AH2086" i="1"/>
  <c r="AJ2086" i="1"/>
  <c r="AJ2085" i="1" s="1"/>
  <c r="AH2087" i="1"/>
  <c r="AH2088" i="1"/>
  <c r="V2089" i="1"/>
  <c r="X2089" i="1"/>
  <c r="Z2089" i="1"/>
  <c r="AB2089" i="1"/>
  <c r="AD2089" i="1"/>
  <c r="AF2089" i="1"/>
  <c r="AH2090" i="1"/>
  <c r="AJ2090" i="1"/>
  <c r="AJ2089" i="1" s="1"/>
  <c r="AH2091" i="1"/>
  <c r="AH2092" i="1"/>
  <c r="V2093" i="1"/>
  <c r="X2093" i="1"/>
  <c r="Z2093" i="1"/>
  <c r="AB2093" i="1"/>
  <c r="AD2093" i="1"/>
  <c r="AF2093" i="1"/>
  <c r="AH2094" i="1"/>
  <c r="AJ2094" i="1"/>
  <c r="AJ2093" i="1" s="1"/>
  <c r="V2095" i="1"/>
  <c r="X2095" i="1"/>
  <c r="Z2095" i="1"/>
  <c r="AB2095" i="1"/>
  <c r="AD2095" i="1"/>
  <c r="AF2095" i="1"/>
  <c r="AH2096" i="1"/>
  <c r="AJ2096" i="1"/>
  <c r="AJ2095" i="1" s="1"/>
  <c r="V2097" i="1"/>
  <c r="X2097" i="1"/>
  <c r="Z2097" i="1"/>
  <c r="AB2097" i="1"/>
  <c r="AD2097" i="1"/>
  <c r="AF2097" i="1"/>
  <c r="AH2098" i="1"/>
  <c r="AJ2098" i="1"/>
  <c r="AJ2097" i="1" s="1"/>
  <c r="V2099" i="1"/>
  <c r="X2099" i="1"/>
  <c r="Z2099" i="1"/>
  <c r="AB2099" i="1"/>
  <c r="AD2099" i="1"/>
  <c r="AF2099" i="1"/>
  <c r="AJ2099" i="1"/>
  <c r="AH2100" i="1"/>
  <c r="V2102" i="1"/>
  <c r="V2101" i="1" s="1"/>
  <c r="X2102" i="1"/>
  <c r="X2101" i="1" s="1"/>
  <c r="Z2102" i="1"/>
  <c r="Z2101" i="1" s="1"/>
  <c r="AB2102" i="1"/>
  <c r="AD2102" i="1"/>
  <c r="AE2102" i="1"/>
  <c r="AF2102" i="1"/>
  <c r="AG2102" i="1"/>
  <c r="AI2102" i="1"/>
  <c r="AK2102" i="1"/>
  <c r="AH2103" i="1"/>
  <c r="AH2104" i="1"/>
  <c r="AH2105" i="1"/>
  <c r="AJ2105" i="1"/>
  <c r="AJ2102" i="1" s="1"/>
  <c r="AB2106" i="1"/>
  <c r="AD2106" i="1"/>
  <c r="AE2106" i="1"/>
  <c r="AF2106" i="1"/>
  <c r="AG2106" i="1"/>
  <c r="AI2106" i="1"/>
  <c r="AK2106" i="1"/>
  <c r="AH2107" i="1"/>
  <c r="AJ2107" i="1"/>
  <c r="AJ2106" i="1" s="1"/>
  <c r="V2110" i="1"/>
  <c r="V2109" i="1" s="1"/>
  <c r="X2110" i="1"/>
  <c r="X2109" i="1" s="1"/>
  <c r="Z2110" i="1"/>
  <c r="Z2109" i="1" s="1"/>
  <c r="AB2110" i="1"/>
  <c r="AB2109" i="1" s="1"/>
  <c r="AD2110" i="1"/>
  <c r="AD2109" i="1" s="1"/>
  <c r="AF2110" i="1"/>
  <c r="AF2109" i="1" s="1"/>
  <c r="AH2111" i="1"/>
  <c r="AJ2111" i="1"/>
  <c r="AH2112" i="1"/>
  <c r="AJ2112" i="1"/>
  <c r="AH2113" i="1"/>
  <c r="V2115" i="1"/>
  <c r="V2114" i="1" s="1"/>
  <c r="X2115" i="1"/>
  <c r="X2114" i="1" s="1"/>
  <c r="Z2115" i="1"/>
  <c r="Z2114" i="1" s="1"/>
  <c r="AB2115" i="1"/>
  <c r="AB2114" i="1" s="1"/>
  <c r="AD2115" i="1"/>
  <c r="AF2115" i="1"/>
  <c r="AF2114" i="1" s="1"/>
  <c r="AH2116" i="1"/>
  <c r="AJ2116" i="1"/>
  <c r="AH2117" i="1"/>
  <c r="AJ2117" i="1"/>
  <c r="V2120" i="1"/>
  <c r="X2120" i="1"/>
  <c r="Z2120" i="1"/>
  <c r="AB2120" i="1"/>
  <c r="AD2120" i="1"/>
  <c r="AF2120" i="1"/>
  <c r="AJ2120" i="1"/>
  <c r="AH2121" i="1"/>
  <c r="AH2122" i="1"/>
  <c r="V2123" i="1"/>
  <c r="X2123" i="1"/>
  <c r="Z2123" i="1"/>
  <c r="AB2123" i="1"/>
  <c r="AD2123" i="1"/>
  <c r="AF2123" i="1"/>
  <c r="AJ2123" i="1"/>
  <c r="AH2124" i="1"/>
  <c r="AH2125" i="1"/>
  <c r="V2126" i="1"/>
  <c r="X2126" i="1"/>
  <c r="Z2126" i="1"/>
  <c r="AB2126" i="1"/>
  <c r="AD2126" i="1"/>
  <c r="AF2126" i="1"/>
  <c r="AH2127" i="1"/>
  <c r="AH2128" i="1"/>
  <c r="AJ2128" i="1"/>
  <c r="AJ2126" i="1" s="1"/>
  <c r="AH2129" i="1"/>
  <c r="AH2130" i="1"/>
  <c r="V2131" i="1"/>
  <c r="X2131" i="1"/>
  <c r="Z2131" i="1"/>
  <c r="AB2131" i="1"/>
  <c r="AD2131" i="1"/>
  <c r="AF2131" i="1"/>
  <c r="AJ2131" i="1"/>
  <c r="AH2132" i="1"/>
  <c r="V2133" i="1"/>
  <c r="X2133" i="1"/>
  <c r="Z2133" i="1"/>
  <c r="AB2133" i="1"/>
  <c r="AD2133" i="1"/>
  <c r="AF2133" i="1"/>
  <c r="AJ2133" i="1"/>
  <c r="AH2134" i="1"/>
  <c r="V2135" i="1"/>
  <c r="X2135" i="1"/>
  <c r="Z2135" i="1"/>
  <c r="AB2135" i="1"/>
  <c r="AD2135" i="1"/>
  <c r="AF2135" i="1"/>
  <c r="AH2136" i="1"/>
  <c r="AH2137" i="1"/>
  <c r="AJ2137" i="1"/>
  <c r="AJ2135" i="1" s="1"/>
  <c r="V2139" i="1"/>
  <c r="X2139" i="1"/>
  <c r="Z2139" i="1"/>
  <c r="AB2139" i="1"/>
  <c r="AD2139" i="1"/>
  <c r="AF2139" i="1"/>
  <c r="AH2140" i="1"/>
  <c r="AJ2140" i="1"/>
  <c r="AJ2139" i="1" s="1"/>
  <c r="V2141" i="1"/>
  <c r="X2141" i="1"/>
  <c r="X2138" i="1" s="1"/>
  <c r="Z2141" i="1"/>
  <c r="AB2141" i="1"/>
  <c r="AD2141" i="1"/>
  <c r="AF2141" i="1"/>
  <c r="AH2142" i="1"/>
  <c r="AJ2142" i="1"/>
  <c r="AJ2141" i="1" s="1"/>
  <c r="AD2143" i="1"/>
  <c r="V2144" i="1"/>
  <c r="V2143" i="1" s="1"/>
  <c r="X2144" i="1"/>
  <c r="X2143" i="1" s="1"/>
  <c r="Z2144" i="1"/>
  <c r="Z2143" i="1" s="1"/>
  <c r="AB2144" i="1"/>
  <c r="AB2143" i="1" s="1"/>
  <c r="AD2144" i="1"/>
  <c r="AF2144" i="1"/>
  <c r="AJ2144" i="1"/>
  <c r="AJ2143" i="1" s="1"/>
  <c r="AH2145" i="1"/>
  <c r="V2147" i="1"/>
  <c r="X2147" i="1"/>
  <c r="Z2147" i="1"/>
  <c r="AB2147" i="1"/>
  <c r="AD2147" i="1"/>
  <c r="AF2147" i="1"/>
  <c r="AJ2147" i="1"/>
  <c r="AH2148" i="1"/>
  <c r="V2149" i="1"/>
  <c r="X2149" i="1"/>
  <c r="Z2149" i="1"/>
  <c r="AB2149" i="1"/>
  <c r="AD2149" i="1"/>
  <c r="AF2149" i="1"/>
  <c r="AH2150" i="1"/>
  <c r="AJ2150" i="1"/>
  <c r="AJ2149" i="1" s="1"/>
  <c r="V2151" i="1"/>
  <c r="X2151" i="1"/>
  <c r="Z2151" i="1"/>
  <c r="AB2151" i="1"/>
  <c r="AD2151" i="1"/>
  <c r="AF2151" i="1"/>
  <c r="AH2152" i="1"/>
  <c r="AJ2152" i="1"/>
  <c r="AJ2151" i="1" s="1"/>
  <c r="V2153" i="1"/>
  <c r="X2153" i="1"/>
  <c r="Z2153" i="1"/>
  <c r="AB2153" i="1"/>
  <c r="AD2153" i="1"/>
  <c r="AF2153" i="1"/>
  <c r="AJ2153" i="1"/>
  <c r="AH2154" i="1"/>
  <c r="AH2155" i="1"/>
  <c r="AH2156" i="1"/>
  <c r="V2157" i="1"/>
  <c r="X2157" i="1"/>
  <c r="Z2157" i="1"/>
  <c r="AB2157" i="1"/>
  <c r="AD2157" i="1"/>
  <c r="AF2157" i="1"/>
  <c r="AI2157" i="1"/>
  <c r="AK2157" i="1"/>
  <c r="AH2158" i="1"/>
  <c r="AJ2158" i="1"/>
  <c r="AH2159" i="1"/>
  <c r="AJ2159" i="1"/>
  <c r="V2161" i="1"/>
  <c r="X2161" i="1"/>
  <c r="Z2161" i="1"/>
  <c r="AB2161" i="1"/>
  <c r="AD2161" i="1"/>
  <c r="AF2161" i="1"/>
  <c r="AH2162" i="1"/>
  <c r="AJ2162" i="1"/>
  <c r="AH2163" i="1"/>
  <c r="AJ2163" i="1"/>
  <c r="V2164" i="1"/>
  <c r="X2164" i="1"/>
  <c r="Z2164" i="1"/>
  <c r="AB2164" i="1"/>
  <c r="AD2164" i="1"/>
  <c r="AF2164" i="1"/>
  <c r="AJ2164" i="1"/>
  <c r="AH2165" i="1"/>
  <c r="V2166" i="1"/>
  <c r="X2166" i="1"/>
  <c r="Z2166" i="1"/>
  <c r="AB2166" i="1"/>
  <c r="AD2166" i="1"/>
  <c r="AF2166" i="1"/>
  <c r="AH2167" i="1"/>
  <c r="AJ2167" i="1"/>
  <c r="AH2168" i="1"/>
  <c r="AJ2168" i="1"/>
  <c r="AH2169" i="1"/>
  <c r="AJ2169" i="1"/>
  <c r="AH2170" i="1"/>
  <c r="V2172" i="1"/>
  <c r="X2172" i="1"/>
  <c r="Z2172" i="1"/>
  <c r="AB2172" i="1"/>
  <c r="AD2172" i="1"/>
  <c r="AF2172" i="1"/>
  <c r="AH2173" i="1"/>
  <c r="AJ2173" i="1"/>
  <c r="AH2174" i="1"/>
  <c r="AJ2174" i="1"/>
  <c r="AH2175" i="1"/>
  <c r="AJ2175" i="1"/>
  <c r="AH2176" i="1"/>
  <c r="AJ2176" i="1"/>
  <c r="V2177" i="1"/>
  <c r="X2177" i="1"/>
  <c r="Z2177" i="1"/>
  <c r="AB2177" i="1"/>
  <c r="AD2177" i="1"/>
  <c r="AF2177" i="1"/>
  <c r="AH2178" i="1"/>
  <c r="AJ2178" i="1"/>
  <c r="AJ2177" i="1" s="1"/>
  <c r="V2180" i="1"/>
  <c r="X2180" i="1"/>
  <c r="Z2180" i="1"/>
  <c r="AB2180" i="1"/>
  <c r="AD2180" i="1"/>
  <c r="AF2180" i="1"/>
  <c r="AJ2180" i="1"/>
  <c r="AH2181" i="1"/>
  <c r="V2182" i="1"/>
  <c r="X2182" i="1"/>
  <c r="Z2182" i="1"/>
  <c r="AB2182" i="1"/>
  <c r="AD2182" i="1"/>
  <c r="AF2182" i="1"/>
  <c r="AJ2182" i="1"/>
  <c r="AJ2179" i="1" s="1"/>
  <c r="AH2183" i="1"/>
  <c r="V2186" i="1"/>
  <c r="V2185" i="1" s="1"/>
  <c r="V2184" i="1" s="1"/>
  <c r="X2186" i="1"/>
  <c r="X2185" i="1" s="1"/>
  <c r="X2184" i="1" s="1"/>
  <c r="Z2186" i="1"/>
  <c r="Z2185" i="1" s="1"/>
  <c r="Z2184" i="1" s="1"/>
  <c r="AB2186" i="1"/>
  <c r="AB2185" i="1" s="1"/>
  <c r="AB2184" i="1" s="1"/>
  <c r="AD2186" i="1"/>
  <c r="AF2186" i="1"/>
  <c r="AJ2186" i="1"/>
  <c r="AJ2185" i="1" s="1"/>
  <c r="AJ2184" i="1" s="1"/>
  <c r="AD2185" i="1"/>
  <c r="AH2187" i="1"/>
  <c r="AH2188" i="1"/>
  <c r="V2193" i="1"/>
  <c r="V2192" i="1" s="1"/>
  <c r="X2193" i="1"/>
  <c r="X2192" i="1" s="1"/>
  <c r="Z2193" i="1"/>
  <c r="Z2192" i="1" s="1"/>
  <c r="AB2193" i="1"/>
  <c r="AB2192" i="1" s="1"/>
  <c r="AD2193" i="1"/>
  <c r="AD2192" i="1" s="1"/>
  <c r="AF2193" i="1"/>
  <c r="AF2192" i="1" s="1"/>
  <c r="AJ2193" i="1"/>
  <c r="AJ2192" i="1" s="1"/>
  <c r="AH2194" i="1"/>
  <c r="V2196" i="1"/>
  <c r="V2195" i="1" s="1"/>
  <c r="X2196" i="1"/>
  <c r="X2195" i="1" s="1"/>
  <c r="Z2196" i="1"/>
  <c r="Z2195" i="1" s="1"/>
  <c r="AB2196" i="1"/>
  <c r="AB2195" i="1" s="1"/>
  <c r="AD2196" i="1"/>
  <c r="AF2196" i="1"/>
  <c r="AF2195" i="1" s="1"/>
  <c r="AJ2196" i="1"/>
  <c r="AJ2195" i="1" s="1"/>
  <c r="AH2197" i="1"/>
  <c r="V2199" i="1"/>
  <c r="V2198" i="1" s="1"/>
  <c r="X2199" i="1"/>
  <c r="X2198" i="1" s="1"/>
  <c r="Z2199" i="1"/>
  <c r="Z2198" i="1" s="1"/>
  <c r="AB2199" i="1"/>
  <c r="AB2198" i="1" s="1"/>
  <c r="AD2199" i="1"/>
  <c r="AF2199" i="1"/>
  <c r="AF2198" i="1" s="1"/>
  <c r="AJ2199" i="1"/>
  <c r="AJ2198" i="1" s="1"/>
  <c r="AH2200" i="1"/>
  <c r="V2203" i="1"/>
  <c r="V2202" i="1" s="1"/>
  <c r="X2203" i="1"/>
  <c r="X2202" i="1" s="1"/>
  <c r="Z2203" i="1"/>
  <c r="Z2202" i="1" s="1"/>
  <c r="AB2203" i="1"/>
  <c r="AB2202" i="1" s="1"/>
  <c r="AD2203" i="1"/>
  <c r="AD2202" i="1" s="1"/>
  <c r="AF2203" i="1"/>
  <c r="AF2202" i="1" s="1"/>
  <c r="AJ2203" i="1"/>
  <c r="AJ2202" i="1" s="1"/>
  <c r="AH2204" i="1"/>
  <c r="AH2205" i="1"/>
  <c r="V2207" i="1"/>
  <c r="V2206" i="1" s="1"/>
  <c r="X2207" i="1"/>
  <c r="X2206" i="1" s="1"/>
  <c r="Z2207" i="1"/>
  <c r="Z2206" i="1" s="1"/>
  <c r="AB2207" i="1"/>
  <c r="AB2206" i="1" s="1"/>
  <c r="AD2207" i="1"/>
  <c r="AD2206" i="1" s="1"/>
  <c r="AF2207" i="1"/>
  <c r="AF2206" i="1" s="1"/>
  <c r="AH2208" i="1"/>
  <c r="AJ2208" i="1"/>
  <c r="AH2209" i="1"/>
  <c r="AJ2209" i="1"/>
  <c r="V2211" i="1"/>
  <c r="V2210" i="1" s="1"/>
  <c r="X2211" i="1"/>
  <c r="X2210" i="1" s="1"/>
  <c r="Z2211" i="1"/>
  <c r="Z2210" i="1" s="1"/>
  <c r="AB2211" i="1"/>
  <c r="AB2210" i="1" s="1"/>
  <c r="AD2211" i="1"/>
  <c r="AD2210" i="1" s="1"/>
  <c r="AF2211" i="1"/>
  <c r="AH2212" i="1"/>
  <c r="AJ2212" i="1"/>
  <c r="AJ2211" i="1" s="1"/>
  <c r="AJ2210" i="1" s="1"/>
  <c r="AH2213" i="1"/>
  <c r="V2220" i="1"/>
  <c r="X2220" i="1"/>
  <c r="Z2220" i="1"/>
  <c r="AB2220" i="1"/>
  <c r="AD2220" i="1"/>
  <c r="AF2220" i="1"/>
  <c r="AJ2220" i="1"/>
  <c r="AH2221" i="1"/>
  <c r="V2222" i="1"/>
  <c r="V2219" i="1" s="1"/>
  <c r="V2218" i="1" s="1"/>
  <c r="V2217" i="1" s="1"/>
  <c r="V2216" i="1" s="1"/>
  <c r="V2215" i="1" s="1"/>
  <c r="V2214" i="1" s="1"/>
  <c r="X2222" i="1"/>
  <c r="Z2222" i="1"/>
  <c r="Z2219" i="1" s="1"/>
  <c r="Z2218" i="1" s="1"/>
  <c r="Z2217" i="1" s="1"/>
  <c r="Z2216" i="1" s="1"/>
  <c r="Z2215" i="1" s="1"/>
  <c r="Z2214" i="1" s="1"/>
  <c r="AB2222" i="1"/>
  <c r="AD2222" i="1"/>
  <c r="AF2222" i="1"/>
  <c r="AJ2222" i="1"/>
  <c r="AH2223" i="1"/>
  <c r="AH2224" i="1"/>
  <c r="V2231" i="1"/>
  <c r="X2231" i="1"/>
  <c r="Z2231" i="1"/>
  <c r="AB2231" i="1"/>
  <c r="AD2231" i="1"/>
  <c r="AF2231" i="1"/>
  <c r="AJ2231" i="1"/>
  <c r="AH2232" i="1"/>
  <c r="V2233" i="1"/>
  <c r="X2233" i="1"/>
  <c r="Z2233" i="1"/>
  <c r="AB2233" i="1"/>
  <c r="AD2233" i="1"/>
  <c r="AJ2233" i="1"/>
  <c r="AF2234" i="1"/>
  <c r="AH2234" i="1" s="1"/>
  <c r="Z2236" i="1"/>
  <c r="Z2235" i="1" s="1"/>
  <c r="AB2236" i="1"/>
  <c r="AB2235" i="1" s="1"/>
  <c r="AD2236" i="1"/>
  <c r="AD2235" i="1" s="1"/>
  <c r="AE2236" i="1"/>
  <c r="AE2235" i="1" s="1"/>
  <c r="AE2229" i="1" s="1"/>
  <c r="AF2236" i="1"/>
  <c r="AG2236" i="1"/>
  <c r="AG2235" i="1" s="1"/>
  <c r="AG2229" i="1" s="1"/>
  <c r="AI2236" i="1"/>
  <c r="AI2235" i="1" s="1"/>
  <c r="AI2229" i="1" s="1"/>
  <c r="AJ2236" i="1"/>
  <c r="AJ2235" i="1" s="1"/>
  <c r="AK2236" i="1"/>
  <c r="AK2235" i="1" s="1"/>
  <c r="AK2229" i="1" s="1"/>
  <c r="AH2237" i="1"/>
  <c r="V2239" i="1"/>
  <c r="V2238" i="1" s="1"/>
  <c r="V2236" i="1" s="1"/>
  <c r="V2235" i="1" s="1"/>
  <c r="X2239" i="1"/>
  <c r="X2238" i="1" s="1"/>
  <c r="X2236" i="1" s="1"/>
  <c r="X2235" i="1" s="1"/>
  <c r="Z2239" i="1"/>
  <c r="Z2238" i="1" s="1"/>
  <c r="AF2240" i="1"/>
  <c r="AJ2240" i="1"/>
  <c r="AB2241" i="1"/>
  <c r="AD2241" i="1"/>
  <c r="AF2241" i="1"/>
  <c r="AH2242" i="1"/>
  <c r="V2249" i="1"/>
  <c r="V2248" i="1" s="1"/>
  <c r="V2247" i="1" s="1"/>
  <c r="V2246" i="1" s="1"/>
  <c r="V2245" i="1" s="1"/>
  <c r="V2244" i="1" s="1"/>
  <c r="X2249" i="1"/>
  <c r="X2248" i="1" s="1"/>
  <c r="X2247" i="1" s="1"/>
  <c r="X2246" i="1" s="1"/>
  <c r="X2245" i="1" s="1"/>
  <c r="X2244" i="1" s="1"/>
  <c r="Z2249" i="1"/>
  <c r="Z2248" i="1" s="1"/>
  <c r="Z2247" i="1" s="1"/>
  <c r="Z2246" i="1" s="1"/>
  <c r="Z2245" i="1" s="1"/>
  <c r="Z2244" i="1" s="1"/>
  <c r="AB2249" i="1"/>
  <c r="AB2248" i="1" s="1"/>
  <c r="AB2247" i="1" s="1"/>
  <c r="AB2246" i="1" s="1"/>
  <c r="AB2245" i="1" s="1"/>
  <c r="AB2244" i="1" s="1"/>
  <c r="AD2249" i="1"/>
  <c r="AF2249" i="1"/>
  <c r="AF2248" i="1" s="1"/>
  <c r="AF2247" i="1" s="1"/>
  <c r="AF2246" i="1" s="1"/>
  <c r="AF2245" i="1" s="1"/>
  <c r="AF2244" i="1" s="1"/>
  <c r="AH2250" i="1"/>
  <c r="AJ2250" i="1"/>
  <c r="AJ2249" i="1" s="1"/>
  <c r="AJ2248" i="1" s="1"/>
  <c r="AJ2247" i="1" s="1"/>
  <c r="AJ2246" i="1" s="1"/>
  <c r="AJ2245" i="1" s="1"/>
  <c r="AJ2244" i="1" s="1"/>
  <c r="AC2254" i="1"/>
  <c r="AE2254" i="1"/>
  <c r="AG2254" i="1"/>
  <c r="AI2254" i="1"/>
  <c r="AK2254" i="1"/>
  <c r="V2256" i="1"/>
  <c r="V2255" i="1" s="1"/>
  <c r="V2254" i="1" s="1"/>
  <c r="V2253" i="1" s="1"/>
  <c r="V2252" i="1" s="1"/>
  <c r="V2251" i="1" s="1"/>
  <c r="X2256" i="1"/>
  <c r="X2255" i="1" s="1"/>
  <c r="X2254" i="1" s="1"/>
  <c r="X2253" i="1" s="1"/>
  <c r="X2252" i="1" s="1"/>
  <c r="X2251" i="1" s="1"/>
  <c r="Z2256" i="1"/>
  <c r="Z2255" i="1" s="1"/>
  <c r="AB2256" i="1"/>
  <c r="AB2255" i="1" s="1"/>
  <c r="AD2256" i="1"/>
  <c r="AD2255" i="1" s="1"/>
  <c r="AF2256" i="1"/>
  <c r="AF2255" i="1" s="1"/>
  <c r="AJ2256" i="1"/>
  <c r="AJ2255" i="1" s="1"/>
  <c r="AH2257" i="1"/>
  <c r="V2259" i="1"/>
  <c r="V2258" i="1" s="1"/>
  <c r="X2259" i="1"/>
  <c r="X2258" i="1" s="1"/>
  <c r="Z2259" i="1"/>
  <c r="Z2258" i="1" s="1"/>
  <c r="AB2259" i="1"/>
  <c r="AB2258" i="1" s="1"/>
  <c r="AD2259" i="1"/>
  <c r="AD2258" i="1" s="1"/>
  <c r="AD2254" i="1" s="1"/>
  <c r="AF2259" i="1"/>
  <c r="AF2258" i="1" s="1"/>
  <c r="AJ2259" i="1"/>
  <c r="AJ2258" i="1" s="1"/>
  <c r="AH2260" i="1"/>
  <c r="V2269" i="1"/>
  <c r="X2269" i="1"/>
  <c r="Z2269" i="1"/>
  <c r="AB2269" i="1"/>
  <c r="AD2269" i="1"/>
  <c r="AF2269" i="1"/>
  <c r="AJ2269" i="1"/>
  <c r="AH2270" i="1"/>
  <c r="AH2271" i="1"/>
  <c r="V2272" i="1"/>
  <c r="X2272" i="1"/>
  <c r="Z2272" i="1"/>
  <c r="AB2272" i="1"/>
  <c r="AD2272" i="1"/>
  <c r="AF2272" i="1"/>
  <c r="AJ2272" i="1"/>
  <c r="AH2273" i="1"/>
  <c r="AH2274" i="1"/>
  <c r="V2277" i="1"/>
  <c r="V2276" i="1" s="1"/>
  <c r="X2277" i="1"/>
  <c r="Z2277" i="1"/>
  <c r="AB2277" i="1"/>
  <c r="AD2277" i="1"/>
  <c r="AF2277" i="1"/>
  <c r="AJ2277" i="1"/>
  <c r="AH2278" i="1"/>
  <c r="V2279" i="1"/>
  <c r="X2279" i="1"/>
  <c r="Z2279" i="1"/>
  <c r="AB2279" i="1"/>
  <c r="AB2276" i="1" s="1"/>
  <c r="AD2279" i="1"/>
  <c r="AF2279" i="1"/>
  <c r="AJ2279" i="1"/>
  <c r="AJ2276" i="1" s="1"/>
  <c r="AH2280" i="1"/>
  <c r="V2282" i="1"/>
  <c r="V2281" i="1" s="1"/>
  <c r="X2282" i="1"/>
  <c r="X2281" i="1" s="1"/>
  <c r="Z2282" i="1"/>
  <c r="Z2281" i="1" s="1"/>
  <c r="AB2282" i="1"/>
  <c r="AB2281" i="1" s="1"/>
  <c r="AD2282" i="1"/>
  <c r="AF2282" i="1"/>
  <c r="AF2281" i="1" s="1"/>
  <c r="AH2283" i="1"/>
  <c r="AJ2283" i="1"/>
  <c r="AJ2282" i="1" s="1"/>
  <c r="AJ2281" i="1" s="1"/>
  <c r="V2285" i="1"/>
  <c r="X2285" i="1"/>
  <c r="Z2285" i="1"/>
  <c r="AB2285" i="1"/>
  <c r="AD2285" i="1"/>
  <c r="AF2286" i="1"/>
  <c r="AJ2286" i="1"/>
  <c r="AJ2285" i="1" s="1"/>
  <c r="V2287" i="1"/>
  <c r="X2287" i="1"/>
  <c r="Z2287" i="1"/>
  <c r="AD2287" i="1"/>
  <c r="AF2288" i="1"/>
  <c r="AJ2288" i="1"/>
  <c r="AB2289" i="1"/>
  <c r="AJ2289" i="1" s="1"/>
  <c r="AH2289" i="1"/>
  <c r="V2291" i="1"/>
  <c r="V2290" i="1" s="1"/>
  <c r="X2291" i="1"/>
  <c r="X2290" i="1" s="1"/>
  <c r="Z2291" i="1"/>
  <c r="Z2290" i="1" s="1"/>
  <c r="AB2291" i="1"/>
  <c r="AB2290" i="1" s="1"/>
  <c r="AD2291" i="1"/>
  <c r="AF2291" i="1"/>
  <c r="AF2290" i="1" s="1"/>
  <c r="AJ2291" i="1"/>
  <c r="AJ2290" i="1" s="1"/>
  <c r="AH2292" i="1"/>
  <c r="AH2293" i="1"/>
  <c r="V2295" i="1"/>
  <c r="V2294" i="1" s="1"/>
  <c r="X2295" i="1"/>
  <c r="X2294" i="1" s="1"/>
  <c r="Z2295" i="1"/>
  <c r="Z2294" i="1" s="1"/>
  <c r="AB2295" i="1"/>
  <c r="AB2294" i="1" s="1"/>
  <c r="AD2295" i="1"/>
  <c r="AH2296" i="1"/>
  <c r="AF2297" i="1"/>
  <c r="AH2297" i="1" s="1"/>
  <c r="AJ2297" i="1"/>
  <c r="AJ2295" i="1" s="1"/>
  <c r="AJ2294" i="1" s="1"/>
  <c r="V2301" i="1"/>
  <c r="V2300" i="1" s="1"/>
  <c r="V2299" i="1" s="1"/>
  <c r="V2298" i="1" s="1"/>
  <c r="X2301" i="1"/>
  <c r="X2300" i="1" s="1"/>
  <c r="X2299" i="1" s="1"/>
  <c r="X2298" i="1" s="1"/>
  <c r="Z2301" i="1"/>
  <c r="Z2300" i="1" s="1"/>
  <c r="Z2299" i="1" s="1"/>
  <c r="Z2298" i="1" s="1"/>
  <c r="AB2301" i="1"/>
  <c r="AB2300" i="1" s="1"/>
  <c r="AB2299" i="1" s="1"/>
  <c r="AB2298" i="1" s="1"/>
  <c r="AD2301" i="1"/>
  <c r="AF2301" i="1"/>
  <c r="AF2300" i="1" s="1"/>
  <c r="AF2299" i="1" s="1"/>
  <c r="AF2298" i="1" s="1"/>
  <c r="AJ2301" i="1"/>
  <c r="AJ2300" i="1" s="1"/>
  <c r="AJ2299" i="1" s="1"/>
  <c r="AJ2298" i="1" s="1"/>
  <c r="AH2302" i="1"/>
  <c r="AD2307" i="1"/>
  <c r="AD2306" i="1"/>
  <c r="V2308" i="1"/>
  <c r="V2307" i="1" s="1"/>
  <c r="V2306" i="1" s="1"/>
  <c r="V2305" i="1" s="1"/>
  <c r="V2304" i="1" s="1"/>
  <c r="X2308" i="1"/>
  <c r="X2307" i="1" s="1"/>
  <c r="X2306" i="1" s="1"/>
  <c r="X2305" i="1" s="1"/>
  <c r="X2304" i="1" s="1"/>
  <c r="Z2308" i="1"/>
  <c r="Z2307" i="1" s="1"/>
  <c r="Z2306" i="1" s="1"/>
  <c r="Z2305" i="1" s="1"/>
  <c r="Z2304" i="1" s="1"/>
  <c r="AB2308" i="1"/>
  <c r="AB2307" i="1" s="1"/>
  <c r="AB2306" i="1" s="1"/>
  <c r="AB2305" i="1" s="1"/>
  <c r="AB2304" i="1" s="1"/>
  <c r="AD2308" i="1"/>
  <c r="AF2308" i="1"/>
  <c r="AF2307" i="1" s="1"/>
  <c r="AF2306" i="1" s="1"/>
  <c r="AF2305" i="1" s="1"/>
  <c r="AF2304" i="1" s="1"/>
  <c r="AJ2308" i="1"/>
  <c r="AJ2307" i="1" s="1"/>
  <c r="AJ2306" i="1" s="1"/>
  <c r="AJ2305" i="1" s="1"/>
  <c r="AJ2304" i="1" s="1"/>
  <c r="AH2309" i="1"/>
  <c r="AH2310" i="1"/>
  <c r="AD2314" i="1"/>
  <c r="V2315" i="1"/>
  <c r="V2314" i="1" s="1"/>
  <c r="V2313" i="1" s="1"/>
  <c r="V2312" i="1" s="1"/>
  <c r="V2311" i="1" s="1"/>
  <c r="X2315" i="1"/>
  <c r="X2314" i="1" s="1"/>
  <c r="X2313" i="1" s="1"/>
  <c r="X2312" i="1" s="1"/>
  <c r="X2311" i="1" s="1"/>
  <c r="Z2315" i="1"/>
  <c r="Z2314" i="1" s="1"/>
  <c r="Z2313" i="1" s="1"/>
  <c r="Z2312" i="1" s="1"/>
  <c r="Z2311" i="1" s="1"/>
  <c r="AB2315" i="1"/>
  <c r="AB2314" i="1" s="1"/>
  <c r="AB2313" i="1" s="1"/>
  <c r="AB2312" i="1" s="1"/>
  <c r="AB2311" i="1" s="1"/>
  <c r="AD2315" i="1"/>
  <c r="AF2315" i="1"/>
  <c r="AF2314" i="1" s="1"/>
  <c r="AF2313" i="1" s="1"/>
  <c r="AF2312" i="1" s="1"/>
  <c r="AF2311" i="1" s="1"/>
  <c r="AJ2315" i="1"/>
  <c r="AJ2314" i="1" s="1"/>
  <c r="AJ2313" i="1" s="1"/>
  <c r="AJ2312" i="1" s="1"/>
  <c r="AJ2311" i="1" s="1"/>
  <c r="AD2313" i="1"/>
  <c r="AH2316" i="1"/>
  <c r="AH2317" i="1"/>
  <c r="AH2318" i="1"/>
  <c r="AD2323" i="1"/>
  <c r="AD2322" i="1"/>
  <c r="V2324" i="1"/>
  <c r="V2323" i="1" s="1"/>
  <c r="V2322" i="1" s="1"/>
  <c r="V2321" i="1" s="1"/>
  <c r="V2320" i="1" s="1"/>
  <c r="V2319" i="1" s="1"/>
  <c r="X2324" i="1"/>
  <c r="X2323" i="1" s="1"/>
  <c r="X2322" i="1" s="1"/>
  <c r="X2321" i="1" s="1"/>
  <c r="X2320" i="1" s="1"/>
  <c r="X2319" i="1" s="1"/>
  <c r="Z2324" i="1"/>
  <c r="Z2323" i="1" s="1"/>
  <c r="Z2322" i="1" s="1"/>
  <c r="Z2321" i="1" s="1"/>
  <c r="Z2320" i="1" s="1"/>
  <c r="Z2319" i="1" s="1"/>
  <c r="AB2324" i="1"/>
  <c r="AB2323" i="1" s="1"/>
  <c r="AB2322" i="1" s="1"/>
  <c r="AB2321" i="1" s="1"/>
  <c r="AB2320" i="1" s="1"/>
  <c r="AB2319" i="1" s="1"/>
  <c r="AD2324" i="1"/>
  <c r="AF2324" i="1"/>
  <c r="AF2323" i="1" s="1"/>
  <c r="AF2322" i="1" s="1"/>
  <c r="AF2321" i="1" s="1"/>
  <c r="AF2320" i="1" s="1"/>
  <c r="AF2319" i="1" s="1"/>
  <c r="AJ2324" i="1"/>
  <c r="AJ2323" i="1" s="1"/>
  <c r="AJ2322" i="1" s="1"/>
  <c r="AJ2321" i="1" s="1"/>
  <c r="AJ2320" i="1" s="1"/>
  <c r="AJ2319" i="1" s="1"/>
  <c r="AH2325" i="1"/>
  <c r="AH2326" i="1"/>
  <c r="AH2327" i="1"/>
  <c r="V2334" i="1"/>
  <c r="V2333" i="1" s="1"/>
  <c r="X2334" i="1"/>
  <c r="X2333" i="1" s="1"/>
  <c r="Z2334" i="1"/>
  <c r="Z2333" i="1" s="1"/>
  <c r="AB2334" i="1"/>
  <c r="AB2333" i="1" s="1"/>
  <c r="AD2334" i="1"/>
  <c r="AF2334" i="1"/>
  <c r="AF2333" i="1" s="1"/>
  <c r="AJ2334" i="1"/>
  <c r="AJ2333" i="1" s="1"/>
  <c r="AH2335" i="1"/>
  <c r="V2337" i="1"/>
  <c r="V2336" i="1" s="1"/>
  <c r="X2337" i="1"/>
  <c r="X2336" i="1" s="1"/>
  <c r="Z2337" i="1"/>
  <c r="Z2336" i="1" s="1"/>
  <c r="AB2337" i="1"/>
  <c r="AB2336" i="1" s="1"/>
  <c r="AD2337" i="1"/>
  <c r="AF2337" i="1"/>
  <c r="AF2336" i="1" s="1"/>
  <c r="AJ2337" i="1"/>
  <c r="AJ2336" i="1" s="1"/>
  <c r="AH2338" i="1"/>
  <c r="AH2339" i="1"/>
  <c r="AH2340" i="1"/>
  <c r="AD2341" i="1"/>
  <c r="V2342" i="1"/>
  <c r="V2341" i="1" s="1"/>
  <c r="X2342" i="1"/>
  <c r="X2341" i="1" s="1"/>
  <c r="Z2342" i="1"/>
  <c r="Z2341" i="1" s="1"/>
  <c r="AB2342" i="1"/>
  <c r="AB2341" i="1" s="1"/>
  <c r="AD2342" i="1"/>
  <c r="AF2342" i="1"/>
  <c r="AF2341" i="1" s="1"/>
  <c r="AJ2342" i="1"/>
  <c r="AJ2341" i="1" s="1"/>
  <c r="AH2343" i="1"/>
  <c r="V2352" i="1"/>
  <c r="V2351" i="1" s="1"/>
  <c r="V2350" i="1" s="1"/>
  <c r="V2349" i="1" s="1"/>
  <c r="V2348" i="1" s="1"/>
  <c r="X2352" i="1"/>
  <c r="X2351" i="1" s="1"/>
  <c r="X2350" i="1" s="1"/>
  <c r="X2349" i="1" s="1"/>
  <c r="Z2352" i="1"/>
  <c r="Z2351" i="1" s="1"/>
  <c r="Z2350" i="1" s="1"/>
  <c r="Z2349" i="1" s="1"/>
  <c r="Z2347" i="1" s="1"/>
  <c r="Z2346" i="1" s="1"/>
  <c r="AB2352" i="1"/>
  <c r="AB2351" i="1" s="1"/>
  <c r="AB2350" i="1" s="1"/>
  <c r="AB2349" i="1" s="1"/>
  <c r="AD2352" i="1"/>
  <c r="AD2351" i="1" s="1"/>
  <c r="AD2350" i="1" s="1"/>
  <c r="AD2349" i="1" s="1"/>
  <c r="AD2347" i="1" s="1"/>
  <c r="AF2352" i="1"/>
  <c r="AJ2352" i="1"/>
  <c r="AJ2351" i="1" s="1"/>
  <c r="AJ2350" i="1" s="1"/>
  <c r="AJ2349" i="1" s="1"/>
  <c r="AJ2348" i="1" s="1"/>
  <c r="AH2353" i="1"/>
  <c r="V2359" i="1"/>
  <c r="X2359" i="1"/>
  <c r="Z2359" i="1"/>
  <c r="AB2359" i="1"/>
  <c r="AD2359" i="1"/>
  <c r="AF2359" i="1"/>
  <c r="AH2360" i="1"/>
  <c r="AJ2360" i="1"/>
  <c r="AJ2359" i="1" s="1"/>
  <c r="AH2361" i="1"/>
  <c r="AH2362" i="1"/>
  <c r="V2363" i="1"/>
  <c r="X2363" i="1"/>
  <c r="Z2363" i="1"/>
  <c r="AB2363" i="1"/>
  <c r="AD2363" i="1"/>
  <c r="AF2363" i="1"/>
  <c r="AH2364" i="1"/>
  <c r="AJ2364" i="1"/>
  <c r="AJ2363" i="1" s="1"/>
  <c r="AH2365" i="1"/>
  <c r="AH2366" i="1"/>
  <c r="V2367" i="1"/>
  <c r="X2367" i="1"/>
  <c r="Z2367" i="1"/>
  <c r="AB2367" i="1"/>
  <c r="AD2367" i="1"/>
  <c r="AF2367" i="1"/>
  <c r="AH2368" i="1"/>
  <c r="AJ2368" i="1"/>
  <c r="AJ2367" i="1" s="1"/>
  <c r="V2369" i="1"/>
  <c r="X2369" i="1"/>
  <c r="Z2369" i="1"/>
  <c r="AB2369" i="1"/>
  <c r="AD2369" i="1"/>
  <c r="AF2369" i="1"/>
  <c r="AH2370" i="1"/>
  <c r="AJ2370" i="1"/>
  <c r="AJ2369" i="1" s="1"/>
  <c r="V2371" i="1"/>
  <c r="X2371" i="1"/>
  <c r="Z2371" i="1"/>
  <c r="AB2371" i="1"/>
  <c r="AD2371" i="1"/>
  <c r="AF2371" i="1"/>
  <c r="AJ2371" i="1"/>
  <c r="AH2372" i="1"/>
  <c r="V2375" i="1"/>
  <c r="V2374" i="1" s="1"/>
  <c r="V2373" i="1" s="1"/>
  <c r="X2375" i="1"/>
  <c r="X2374" i="1" s="1"/>
  <c r="X2373" i="1" s="1"/>
  <c r="Z2375" i="1"/>
  <c r="Z2374" i="1" s="1"/>
  <c r="Z2373" i="1" s="1"/>
  <c r="AB2375" i="1"/>
  <c r="AB2374" i="1" s="1"/>
  <c r="AB2373" i="1" s="1"/>
  <c r="AD2375" i="1"/>
  <c r="AD2374" i="1" s="1"/>
  <c r="AF2375" i="1"/>
  <c r="AF2374" i="1" s="1"/>
  <c r="AF2373" i="1" s="1"/>
  <c r="AH2376" i="1"/>
  <c r="AJ2376" i="1"/>
  <c r="AH2377" i="1"/>
  <c r="AJ2377" i="1"/>
  <c r="AH2378" i="1"/>
  <c r="V2381" i="1"/>
  <c r="X2381" i="1"/>
  <c r="Z2381" i="1"/>
  <c r="AB2381" i="1"/>
  <c r="AD2381" i="1"/>
  <c r="AF2381" i="1"/>
  <c r="AH2382" i="1"/>
  <c r="AJ2382" i="1"/>
  <c r="AJ2381" i="1" s="1"/>
  <c r="AH2383" i="1"/>
  <c r="V2384" i="1"/>
  <c r="X2384" i="1"/>
  <c r="Z2384" i="1"/>
  <c r="AB2384" i="1"/>
  <c r="AD2384" i="1"/>
  <c r="AF2384" i="1"/>
  <c r="AJ2384" i="1"/>
  <c r="AH2385" i="1"/>
  <c r="AH2386" i="1"/>
  <c r="V2387" i="1"/>
  <c r="X2387" i="1"/>
  <c r="Z2387" i="1"/>
  <c r="AB2387" i="1"/>
  <c r="AD2387" i="1"/>
  <c r="AF2387" i="1"/>
  <c r="AJ2387" i="1"/>
  <c r="AH2388" i="1"/>
  <c r="AH2389" i="1"/>
  <c r="V2390" i="1"/>
  <c r="X2390" i="1"/>
  <c r="Z2390" i="1"/>
  <c r="AB2390" i="1"/>
  <c r="AD2390" i="1"/>
  <c r="AF2390" i="1"/>
  <c r="AJ2390" i="1"/>
  <c r="AH2391" i="1"/>
  <c r="V2392" i="1"/>
  <c r="X2392" i="1"/>
  <c r="Z2392" i="1"/>
  <c r="AB2392" i="1"/>
  <c r="AD2392" i="1"/>
  <c r="AF2392" i="1"/>
  <c r="AJ2392" i="1"/>
  <c r="AH2393" i="1"/>
  <c r="V2395" i="1"/>
  <c r="V2394" i="1" s="1"/>
  <c r="X2395" i="1"/>
  <c r="X2394" i="1" s="1"/>
  <c r="Z2395" i="1"/>
  <c r="Z2394" i="1" s="1"/>
  <c r="AB2395" i="1"/>
  <c r="AB2394" i="1" s="1"/>
  <c r="AD2395" i="1"/>
  <c r="AF2395" i="1"/>
  <c r="AF2394" i="1" s="1"/>
  <c r="AH2396" i="1"/>
  <c r="AJ2396" i="1"/>
  <c r="AJ2395" i="1" s="1"/>
  <c r="AJ2394" i="1" s="1"/>
  <c r="V2398" i="1"/>
  <c r="X2398" i="1"/>
  <c r="Z2398" i="1"/>
  <c r="AB2398" i="1"/>
  <c r="AD2398" i="1"/>
  <c r="AF2398" i="1"/>
  <c r="AJ2398" i="1"/>
  <c r="AH2399" i="1"/>
  <c r="V2400" i="1"/>
  <c r="X2400" i="1"/>
  <c r="X2397" i="1" s="1"/>
  <c r="Z2400" i="1"/>
  <c r="Z2397" i="1" s="1"/>
  <c r="AB2400" i="1"/>
  <c r="AD2400" i="1"/>
  <c r="AF2400" i="1"/>
  <c r="AH2401" i="1"/>
  <c r="AJ2401" i="1"/>
  <c r="AJ2400" i="1" s="1"/>
  <c r="V2403" i="1"/>
  <c r="X2403" i="1"/>
  <c r="Z2403" i="1"/>
  <c r="AB2403" i="1"/>
  <c r="AD2403" i="1"/>
  <c r="AF2403" i="1"/>
  <c r="AJ2403" i="1"/>
  <c r="AH2404" i="1"/>
  <c r="V2405" i="1"/>
  <c r="V2402" i="1" s="1"/>
  <c r="X2405" i="1"/>
  <c r="X2402" i="1" s="1"/>
  <c r="Z2405" i="1"/>
  <c r="AB2405" i="1"/>
  <c r="AB2402" i="1" s="1"/>
  <c r="AD2405" i="1"/>
  <c r="AD2402" i="1" s="1"/>
  <c r="AF2405" i="1"/>
  <c r="AH2406" i="1"/>
  <c r="AJ2406" i="1"/>
  <c r="AJ2405" i="1" s="1"/>
  <c r="V2408" i="1"/>
  <c r="X2408" i="1"/>
  <c r="Z2408" i="1"/>
  <c r="AB2408" i="1"/>
  <c r="AD2408" i="1"/>
  <c r="AF2408" i="1"/>
  <c r="AJ2408" i="1"/>
  <c r="AH2409" i="1"/>
  <c r="V2410" i="1"/>
  <c r="X2410" i="1"/>
  <c r="Z2410" i="1"/>
  <c r="Z2407" i="1" s="1"/>
  <c r="AB2410" i="1"/>
  <c r="AD2410" i="1"/>
  <c r="AD2407" i="1" s="1"/>
  <c r="AF2410" i="1"/>
  <c r="AJ2410" i="1"/>
  <c r="AH2411" i="1"/>
  <c r="AD2412" i="1"/>
  <c r="AD2413" i="1"/>
  <c r="V2414" i="1"/>
  <c r="V2413" i="1" s="1"/>
  <c r="V2412" i="1" s="1"/>
  <c r="X2414" i="1"/>
  <c r="X2413" i="1" s="1"/>
  <c r="X2412" i="1" s="1"/>
  <c r="Z2414" i="1"/>
  <c r="Z2413" i="1" s="1"/>
  <c r="Z2412" i="1" s="1"/>
  <c r="AB2414" i="1"/>
  <c r="AB2413" i="1" s="1"/>
  <c r="AB2412" i="1" s="1"/>
  <c r="AD2414" i="1"/>
  <c r="AF2414" i="1"/>
  <c r="AJ2414" i="1"/>
  <c r="AJ2413" i="1" s="1"/>
  <c r="AJ2412" i="1" s="1"/>
  <c r="AH2415" i="1"/>
  <c r="AH2416" i="1"/>
  <c r="V2425" i="1"/>
  <c r="X2425" i="1"/>
  <c r="Z2425" i="1"/>
  <c r="AB2425" i="1"/>
  <c r="AD2425" i="1"/>
  <c r="AF2425" i="1"/>
  <c r="AH2426" i="1"/>
  <c r="AJ2426" i="1"/>
  <c r="AJ2425" i="1" s="1"/>
  <c r="AH2427" i="1"/>
  <c r="V2428" i="1"/>
  <c r="X2428" i="1"/>
  <c r="Z2428" i="1"/>
  <c r="AB2428" i="1"/>
  <c r="AD2428" i="1"/>
  <c r="AF2428" i="1"/>
  <c r="AH2429" i="1"/>
  <c r="AJ2429" i="1"/>
  <c r="AJ2428" i="1" s="1"/>
  <c r="AH2430" i="1"/>
  <c r="V2431" i="1"/>
  <c r="X2431" i="1"/>
  <c r="Z2431" i="1"/>
  <c r="AB2431" i="1"/>
  <c r="AD2431" i="1"/>
  <c r="AF2431" i="1"/>
  <c r="AH2432" i="1"/>
  <c r="AJ2432" i="1"/>
  <c r="AJ2431" i="1" s="1"/>
  <c r="V2433" i="1"/>
  <c r="X2433" i="1"/>
  <c r="Z2433" i="1"/>
  <c r="AB2433" i="1"/>
  <c r="AD2433" i="1"/>
  <c r="AF2433" i="1"/>
  <c r="AH2434" i="1"/>
  <c r="AJ2434" i="1"/>
  <c r="AJ2433" i="1" s="1"/>
  <c r="V2435" i="1"/>
  <c r="X2435" i="1"/>
  <c r="Z2435" i="1"/>
  <c r="AB2435" i="1"/>
  <c r="AD2435" i="1"/>
  <c r="AF2435" i="1"/>
  <c r="AH2436" i="1"/>
  <c r="AJ2436" i="1"/>
  <c r="AJ2435" i="1" s="1"/>
  <c r="V2439" i="1"/>
  <c r="V2438" i="1" s="1"/>
  <c r="V2437" i="1" s="1"/>
  <c r="X2439" i="1"/>
  <c r="X2438" i="1" s="1"/>
  <c r="X2437" i="1" s="1"/>
  <c r="Z2439" i="1"/>
  <c r="Z2438" i="1" s="1"/>
  <c r="Z2437" i="1" s="1"/>
  <c r="AB2439" i="1"/>
  <c r="AB2438" i="1" s="1"/>
  <c r="AB2437" i="1" s="1"/>
  <c r="AD2439" i="1"/>
  <c r="AF2439" i="1"/>
  <c r="AF2438" i="1" s="1"/>
  <c r="AF2437" i="1" s="1"/>
  <c r="AH2440" i="1"/>
  <c r="AJ2440" i="1"/>
  <c r="AH2441" i="1"/>
  <c r="AJ2441" i="1"/>
  <c r="AH2442" i="1"/>
  <c r="V2445" i="1"/>
  <c r="X2445" i="1"/>
  <c r="Z2445" i="1"/>
  <c r="AB2445" i="1"/>
  <c r="AD2445" i="1"/>
  <c r="AF2445" i="1"/>
  <c r="AH2446" i="1"/>
  <c r="AJ2446" i="1"/>
  <c r="AH2447" i="1"/>
  <c r="AH2448" i="1"/>
  <c r="AH2449" i="1"/>
  <c r="AJ2449" i="1"/>
  <c r="V2450" i="1"/>
  <c r="X2450" i="1"/>
  <c r="Z2450" i="1"/>
  <c r="AB2450" i="1"/>
  <c r="AD2450" i="1"/>
  <c r="AF2450" i="1"/>
  <c r="AH2451" i="1"/>
  <c r="AH2452" i="1"/>
  <c r="AJ2452" i="1"/>
  <c r="AJ2450" i="1" s="1"/>
  <c r="V2453" i="1"/>
  <c r="X2453" i="1"/>
  <c r="Z2453" i="1"/>
  <c r="AB2453" i="1"/>
  <c r="AD2453" i="1"/>
  <c r="AF2453" i="1"/>
  <c r="AJ2453" i="1"/>
  <c r="AH2454" i="1"/>
  <c r="AH2455" i="1"/>
  <c r="V2456" i="1"/>
  <c r="X2456" i="1"/>
  <c r="Z2456" i="1"/>
  <c r="AB2456" i="1"/>
  <c r="AD2456" i="1"/>
  <c r="AF2456" i="1"/>
  <c r="AJ2456" i="1"/>
  <c r="AH2457" i="1"/>
  <c r="V2458" i="1"/>
  <c r="X2458" i="1"/>
  <c r="Z2458" i="1"/>
  <c r="AB2458" i="1"/>
  <c r="AD2458" i="1"/>
  <c r="AF2458" i="1"/>
  <c r="AJ2458" i="1"/>
  <c r="AH2459" i="1"/>
  <c r="V2461" i="1"/>
  <c r="X2461" i="1"/>
  <c r="Z2461" i="1"/>
  <c r="AB2461" i="1"/>
  <c r="AD2461" i="1"/>
  <c r="AF2461" i="1"/>
  <c r="AH2462" i="1"/>
  <c r="AJ2462" i="1"/>
  <c r="AJ2461" i="1" s="1"/>
  <c r="V2463" i="1"/>
  <c r="X2463" i="1"/>
  <c r="Z2463" i="1"/>
  <c r="AB2463" i="1"/>
  <c r="AB2460" i="1" s="1"/>
  <c r="AD2463" i="1"/>
  <c r="AF2463" i="1"/>
  <c r="AH2464" i="1"/>
  <c r="AJ2464" i="1"/>
  <c r="AJ2463" i="1" s="1"/>
  <c r="AD2465" i="1"/>
  <c r="V2466" i="1"/>
  <c r="V2465" i="1" s="1"/>
  <c r="X2466" i="1"/>
  <c r="X2465" i="1" s="1"/>
  <c r="Z2466" i="1"/>
  <c r="Z2465" i="1" s="1"/>
  <c r="AB2466" i="1"/>
  <c r="AB2465" i="1" s="1"/>
  <c r="AD2466" i="1"/>
  <c r="AF2466" i="1"/>
  <c r="AJ2466" i="1"/>
  <c r="AJ2465" i="1" s="1"/>
  <c r="AH2467" i="1"/>
  <c r="AH2468" i="1"/>
  <c r="AH2469" i="1"/>
  <c r="V2471" i="1"/>
  <c r="X2471" i="1"/>
  <c r="Z2471" i="1"/>
  <c r="AB2471" i="1"/>
  <c r="AD2471" i="1"/>
  <c r="AF2471" i="1"/>
  <c r="AH2472" i="1"/>
  <c r="AJ2472" i="1"/>
  <c r="AJ2471" i="1" s="1"/>
  <c r="V2473" i="1"/>
  <c r="X2473" i="1"/>
  <c r="Z2473" i="1"/>
  <c r="AB2473" i="1"/>
  <c r="AD2473" i="1"/>
  <c r="AF2473" i="1"/>
  <c r="AJ2473" i="1"/>
  <c r="AH2474" i="1"/>
  <c r="V2475" i="1"/>
  <c r="X2475" i="1"/>
  <c r="Z2475" i="1"/>
  <c r="AB2475" i="1"/>
  <c r="AD2475" i="1"/>
  <c r="AF2475" i="1"/>
  <c r="AJ2475" i="1"/>
  <c r="AH2476" i="1"/>
  <c r="V2478" i="1"/>
  <c r="X2478" i="1"/>
  <c r="Z2478" i="1"/>
  <c r="AB2478" i="1"/>
  <c r="AD2478" i="1"/>
  <c r="AF2478" i="1"/>
  <c r="AH2479" i="1"/>
  <c r="AJ2479" i="1"/>
  <c r="AJ2478" i="1" s="1"/>
  <c r="AH2480" i="1"/>
  <c r="AH2481" i="1"/>
  <c r="V2482" i="1"/>
  <c r="X2482" i="1"/>
  <c r="Z2482" i="1"/>
  <c r="AB2482" i="1"/>
  <c r="AD2482" i="1"/>
  <c r="AF2482" i="1"/>
  <c r="AH2483" i="1"/>
  <c r="AJ2483" i="1"/>
  <c r="AJ2482" i="1" s="1"/>
  <c r="V2484" i="1"/>
  <c r="X2484" i="1"/>
  <c r="Z2484" i="1"/>
  <c r="AB2484" i="1"/>
  <c r="AD2484" i="1"/>
  <c r="AF2484" i="1"/>
  <c r="AH2485" i="1"/>
  <c r="AJ2485" i="1"/>
  <c r="AJ2484" i="1" s="1"/>
  <c r="V2487" i="1"/>
  <c r="X2487" i="1"/>
  <c r="Z2487" i="1"/>
  <c r="AB2487" i="1"/>
  <c r="AD2487" i="1"/>
  <c r="AF2487" i="1"/>
  <c r="AJ2487" i="1"/>
  <c r="AH2488" i="1"/>
  <c r="V2489" i="1"/>
  <c r="X2489" i="1"/>
  <c r="Z2489" i="1"/>
  <c r="AB2489" i="1"/>
  <c r="AD2489" i="1"/>
  <c r="AF2489" i="1"/>
  <c r="AJ2489" i="1"/>
  <c r="AJ2486" i="1" s="1"/>
  <c r="AH2490" i="1"/>
  <c r="AH2491" i="1"/>
  <c r="V2499" i="1"/>
  <c r="X2499" i="1"/>
  <c r="Z2499" i="1"/>
  <c r="AB2499" i="1"/>
  <c r="AD2499" i="1"/>
  <c r="AF2499" i="1"/>
  <c r="AH2500" i="1"/>
  <c r="AJ2500" i="1"/>
  <c r="AJ2499" i="1" s="1"/>
  <c r="AH2501" i="1"/>
  <c r="AH2502" i="1"/>
  <c r="V2503" i="1"/>
  <c r="X2503" i="1"/>
  <c r="Z2503" i="1"/>
  <c r="AB2503" i="1"/>
  <c r="AD2503" i="1"/>
  <c r="AF2503" i="1"/>
  <c r="AH2504" i="1"/>
  <c r="AJ2504" i="1"/>
  <c r="AJ2503" i="1" s="1"/>
  <c r="AH2505" i="1"/>
  <c r="AH2506" i="1"/>
  <c r="V2507" i="1"/>
  <c r="X2507" i="1"/>
  <c r="Z2507" i="1"/>
  <c r="AB2507" i="1"/>
  <c r="AD2507" i="1"/>
  <c r="AF2507" i="1"/>
  <c r="AH2508" i="1"/>
  <c r="AJ2508" i="1"/>
  <c r="AJ2507" i="1" s="1"/>
  <c r="V2509" i="1"/>
  <c r="X2509" i="1"/>
  <c r="Z2509" i="1"/>
  <c r="AB2509" i="1"/>
  <c r="AD2509" i="1"/>
  <c r="AF2509" i="1"/>
  <c r="AH2510" i="1"/>
  <c r="AJ2510" i="1"/>
  <c r="AJ2509" i="1" s="1"/>
  <c r="V2511" i="1"/>
  <c r="X2511" i="1"/>
  <c r="Z2511" i="1"/>
  <c r="AB2511" i="1"/>
  <c r="AD2511" i="1"/>
  <c r="AF2511" i="1"/>
  <c r="AJ2511" i="1"/>
  <c r="AH2512" i="1"/>
  <c r="V2515" i="1"/>
  <c r="V2514" i="1" s="1"/>
  <c r="V2513" i="1" s="1"/>
  <c r="X2515" i="1"/>
  <c r="X2514" i="1" s="1"/>
  <c r="X2513" i="1" s="1"/>
  <c r="Z2515" i="1"/>
  <c r="Z2514" i="1" s="1"/>
  <c r="Z2513" i="1" s="1"/>
  <c r="AB2515" i="1"/>
  <c r="AB2514" i="1" s="1"/>
  <c r="AB2513" i="1" s="1"/>
  <c r="AD2515" i="1"/>
  <c r="AF2515" i="1"/>
  <c r="AF2514" i="1" s="1"/>
  <c r="AF2513" i="1" s="1"/>
  <c r="AH2516" i="1"/>
  <c r="AJ2516" i="1"/>
  <c r="AH2517" i="1"/>
  <c r="AJ2517" i="1"/>
  <c r="AH2518" i="1"/>
  <c r="V2521" i="1"/>
  <c r="X2521" i="1"/>
  <c r="Z2521" i="1"/>
  <c r="AB2521" i="1"/>
  <c r="AD2521" i="1"/>
  <c r="AF2521" i="1"/>
  <c r="AH2522" i="1"/>
  <c r="AJ2522" i="1"/>
  <c r="AJ2521" i="1" s="1"/>
  <c r="AH2523" i="1"/>
  <c r="AH2524" i="1"/>
  <c r="V2525" i="1"/>
  <c r="X2525" i="1"/>
  <c r="Z2525" i="1"/>
  <c r="AB2525" i="1"/>
  <c r="AD2525" i="1"/>
  <c r="AF2525" i="1"/>
  <c r="AH2526" i="1"/>
  <c r="AH2527" i="1"/>
  <c r="AJ2527" i="1"/>
  <c r="AJ2525" i="1" s="1"/>
  <c r="V2528" i="1"/>
  <c r="X2528" i="1"/>
  <c r="Z2528" i="1"/>
  <c r="AB2528" i="1"/>
  <c r="AD2528" i="1"/>
  <c r="AF2528" i="1"/>
  <c r="AJ2528" i="1"/>
  <c r="AH2529" i="1"/>
  <c r="AH2530" i="1"/>
  <c r="V2531" i="1"/>
  <c r="X2531" i="1"/>
  <c r="Z2531" i="1"/>
  <c r="AB2531" i="1"/>
  <c r="AD2531" i="1"/>
  <c r="AF2531" i="1"/>
  <c r="AJ2531" i="1"/>
  <c r="AH2532" i="1"/>
  <c r="V2533" i="1"/>
  <c r="X2533" i="1"/>
  <c r="Z2533" i="1"/>
  <c r="AB2533" i="1"/>
  <c r="AD2533" i="1"/>
  <c r="AF2533" i="1"/>
  <c r="AJ2533" i="1"/>
  <c r="AH2534" i="1"/>
  <c r="V2536" i="1"/>
  <c r="X2536" i="1"/>
  <c r="Z2536" i="1"/>
  <c r="AB2536" i="1"/>
  <c r="AD2536" i="1"/>
  <c r="AF2536" i="1"/>
  <c r="AH2537" i="1"/>
  <c r="AJ2537" i="1"/>
  <c r="AJ2536" i="1" s="1"/>
  <c r="V2538" i="1"/>
  <c r="X2538" i="1"/>
  <c r="X2535" i="1" s="1"/>
  <c r="Z2538" i="1"/>
  <c r="AB2538" i="1"/>
  <c r="AD2538" i="1"/>
  <c r="AF2538" i="1"/>
  <c r="AH2539" i="1"/>
  <c r="AJ2539" i="1"/>
  <c r="AJ2538" i="1" s="1"/>
  <c r="V2541" i="1"/>
  <c r="V2540" i="1" s="1"/>
  <c r="X2541" i="1"/>
  <c r="X2540" i="1" s="1"/>
  <c r="Z2541" i="1"/>
  <c r="Z2540" i="1" s="1"/>
  <c r="AB2541" i="1"/>
  <c r="AB2540" i="1" s="1"/>
  <c r="AD2541" i="1"/>
  <c r="AF2541" i="1"/>
  <c r="AF2540" i="1" s="1"/>
  <c r="AH2542" i="1"/>
  <c r="AJ2542" i="1"/>
  <c r="AH2543" i="1"/>
  <c r="AJ2543" i="1"/>
  <c r="V2545" i="1"/>
  <c r="X2545" i="1"/>
  <c r="Z2545" i="1"/>
  <c r="AB2545" i="1"/>
  <c r="AD2545" i="1"/>
  <c r="AF2545" i="1"/>
  <c r="AJ2545" i="1"/>
  <c r="AH2546" i="1"/>
  <c r="V2547" i="1"/>
  <c r="X2547" i="1"/>
  <c r="Z2547" i="1"/>
  <c r="AB2547" i="1"/>
  <c r="AD2547" i="1"/>
  <c r="AF2547" i="1"/>
  <c r="AH2548" i="1"/>
  <c r="AJ2548" i="1"/>
  <c r="AJ2547" i="1" s="1"/>
  <c r="V2549" i="1"/>
  <c r="X2549" i="1"/>
  <c r="Z2549" i="1"/>
  <c r="AB2549" i="1"/>
  <c r="AD2549" i="1"/>
  <c r="AF2549" i="1"/>
  <c r="AH2550" i="1"/>
  <c r="AJ2550" i="1"/>
  <c r="AJ2549" i="1" s="1"/>
  <c r="V2552" i="1"/>
  <c r="X2552" i="1"/>
  <c r="Z2552" i="1"/>
  <c r="AB2552" i="1"/>
  <c r="AD2552" i="1"/>
  <c r="AF2552" i="1"/>
  <c r="AH2553" i="1"/>
  <c r="AJ2553" i="1"/>
  <c r="AJ2552" i="1" s="1"/>
  <c r="V2554" i="1"/>
  <c r="X2554" i="1"/>
  <c r="Z2554" i="1"/>
  <c r="AB2554" i="1"/>
  <c r="AD2554" i="1"/>
  <c r="AF2554" i="1"/>
  <c r="AJ2554" i="1"/>
  <c r="AH2555" i="1"/>
  <c r="V2556" i="1"/>
  <c r="X2556" i="1"/>
  <c r="Z2556" i="1"/>
  <c r="AB2556" i="1"/>
  <c r="AD2556" i="1"/>
  <c r="AF2556" i="1"/>
  <c r="AH2557" i="1"/>
  <c r="AJ2557" i="1"/>
  <c r="AJ2556" i="1" s="1"/>
  <c r="V2559" i="1"/>
  <c r="X2559" i="1"/>
  <c r="Z2559" i="1"/>
  <c r="AB2559" i="1"/>
  <c r="AD2559" i="1"/>
  <c r="AF2559" i="1"/>
  <c r="AJ2559" i="1"/>
  <c r="AH2560" i="1"/>
  <c r="V2561" i="1"/>
  <c r="X2561" i="1"/>
  <c r="Z2561" i="1"/>
  <c r="AB2561" i="1"/>
  <c r="AD2561" i="1"/>
  <c r="AF2561" i="1"/>
  <c r="AJ2561" i="1"/>
  <c r="AH2562" i="1"/>
  <c r="AD2564" i="1"/>
  <c r="V2565" i="1"/>
  <c r="V2564" i="1" s="1"/>
  <c r="V2563" i="1" s="1"/>
  <c r="X2565" i="1"/>
  <c r="X2564" i="1" s="1"/>
  <c r="X2563" i="1" s="1"/>
  <c r="Z2565" i="1"/>
  <c r="Z2564" i="1" s="1"/>
  <c r="Z2563" i="1" s="1"/>
  <c r="AB2565" i="1"/>
  <c r="AB2564" i="1" s="1"/>
  <c r="AB2563" i="1" s="1"/>
  <c r="AD2565" i="1"/>
  <c r="AF2565" i="1"/>
  <c r="AF2564" i="1" s="1"/>
  <c r="AF2563" i="1" s="1"/>
  <c r="AJ2565" i="1"/>
  <c r="AJ2564" i="1" s="1"/>
  <c r="AJ2563" i="1" s="1"/>
  <c r="AD2563" i="1"/>
  <c r="AH2566" i="1"/>
  <c r="AH2567" i="1"/>
  <c r="AE2574" i="1"/>
  <c r="AG2574" i="1"/>
  <c r="V2576" i="1"/>
  <c r="X2576" i="1"/>
  <c r="Z2576" i="1"/>
  <c r="AB2576" i="1"/>
  <c r="AD2576" i="1"/>
  <c r="AF2576" i="1"/>
  <c r="AH2577" i="1"/>
  <c r="AJ2577" i="1"/>
  <c r="AJ2576" i="1" s="1"/>
  <c r="AH2578" i="1"/>
  <c r="AH2579" i="1"/>
  <c r="V2580" i="1"/>
  <c r="X2580" i="1"/>
  <c r="Z2580" i="1"/>
  <c r="AB2580" i="1"/>
  <c r="AD2580" i="1"/>
  <c r="AF2580" i="1"/>
  <c r="AH2581" i="1"/>
  <c r="AJ2581" i="1"/>
  <c r="AJ2580" i="1" s="1"/>
  <c r="AH2582" i="1"/>
  <c r="AH2583" i="1"/>
  <c r="V2584" i="1"/>
  <c r="X2584" i="1"/>
  <c r="Z2584" i="1"/>
  <c r="AB2584" i="1"/>
  <c r="AD2584" i="1"/>
  <c r="AF2584" i="1"/>
  <c r="AH2585" i="1"/>
  <c r="AJ2585" i="1"/>
  <c r="AJ2584" i="1" s="1"/>
  <c r="V2586" i="1"/>
  <c r="X2586" i="1"/>
  <c r="Z2586" i="1"/>
  <c r="AB2586" i="1"/>
  <c r="AD2586" i="1"/>
  <c r="AF2586" i="1"/>
  <c r="AH2587" i="1"/>
  <c r="AJ2587" i="1"/>
  <c r="AJ2586" i="1" s="1"/>
  <c r="AH2588" i="1"/>
  <c r="AH2589" i="1"/>
  <c r="V2590" i="1"/>
  <c r="X2590" i="1"/>
  <c r="Z2590" i="1"/>
  <c r="AB2590" i="1"/>
  <c r="AD2590" i="1"/>
  <c r="AF2590" i="1"/>
  <c r="AH2591" i="1"/>
  <c r="AJ2591" i="1"/>
  <c r="AJ2590" i="1" s="1"/>
  <c r="V2592" i="1"/>
  <c r="X2592" i="1"/>
  <c r="Z2592" i="1"/>
  <c r="AB2592" i="1"/>
  <c r="AD2592" i="1"/>
  <c r="AF2592" i="1"/>
  <c r="AJ2592" i="1"/>
  <c r="AH2593" i="1"/>
  <c r="Z2595" i="1"/>
  <c r="Z2594" i="1" s="1"/>
  <c r="AB2595" i="1"/>
  <c r="AB2594" i="1" s="1"/>
  <c r="AD2595" i="1"/>
  <c r="AD2594" i="1" s="1"/>
  <c r="AF2595" i="1"/>
  <c r="AF2594" i="1" s="1"/>
  <c r="AI2595" i="1"/>
  <c r="AI2594" i="1" s="1"/>
  <c r="AI2574" i="1" s="1"/>
  <c r="AK2595" i="1"/>
  <c r="AK2594" i="1" s="1"/>
  <c r="AK2574" i="1" s="1"/>
  <c r="AH2596" i="1"/>
  <c r="AJ2596" i="1"/>
  <c r="AJ2595" i="1" s="1"/>
  <c r="AJ2594" i="1" s="1"/>
  <c r="V2598" i="1"/>
  <c r="X2598" i="1"/>
  <c r="Z2598" i="1"/>
  <c r="Z2597" i="1" s="1"/>
  <c r="AB2598" i="1"/>
  <c r="AB2597" i="1" s="1"/>
  <c r="AD2598" i="1"/>
  <c r="AD2597" i="1" s="1"/>
  <c r="AF2598" i="1"/>
  <c r="AF2597" i="1" s="1"/>
  <c r="AI2598" i="1"/>
  <c r="AI2597" i="1" s="1"/>
  <c r="AJ2598" i="1"/>
  <c r="AJ2597" i="1" s="1"/>
  <c r="AK2598" i="1"/>
  <c r="AK2597" i="1" s="1"/>
  <c r="AH2599" i="1"/>
  <c r="AE2600" i="1"/>
  <c r="AG2600" i="1"/>
  <c r="AI2600" i="1"/>
  <c r="AK2600" i="1"/>
  <c r="V2602" i="1"/>
  <c r="V2601" i="1" s="1"/>
  <c r="V2600" i="1" s="1"/>
  <c r="V2595" i="1" s="1"/>
  <c r="X2602" i="1"/>
  <c r="X2601" i="1" s="1"/>
  <c r="X2600" i="1" s="1"/>
  <c r="X2595" i="1" s="1"/>
  <c r="Z2602" i="1"/>
  <c r="Z2601" i="1" s="1"/>
  <c r="AB2602" i="1"/>
  <c r="AB2601" i="1" s="1"/>
  <c r="AD2602" i="1"/>
  <c r="AD2601" i="1" s="1"/>
  <c r="AF2602" i="1"/>
  <c r="AF2601" i="1" s="1"/>
  <c r="AH2603" i="1"/>
  <c r="AJ2603" i="1"/>
  <c r="AH2604" i="1"/>
  <c r="AJ2604" i="1"/>
  <c r="AH2605" i="1"/>
  <c r="Z2607" i="1"/>
  <c r="Z2606" i="1" s="1"/>
  <c r="AB2607" i="1"/>
  <c r="AB2606" i="1" s="1"/>
  <c r="AD2607" i="1"/>
  <c r="AF2607" i="1"/>
  <c r="AF2606" i="1" s="1"/>
  <c r="AI2607" i="1"/>
  <c r="AK2607" i="1"/>
  <c r="AH2608" i="1"/>
  <c r="AJ2608" i="1"/>
  <c r="AH2609" i="1"/>
  <c r="AJ2609" i="1"/>
  <c r="V2612" i="1"/>
  <c r="X2612" i="1"/>
  <c r="Z2612" i="1"/>
  <c r="AB2612" i="1"/>
  <c r="AD2612" i="1"/>
  <c r="AF2612" i="1"/>
  <c r="AH2613" i="1"/>
  <c r="AJ2613" i="1"/>
  <c r="AJ2612" i="1" s="1"/>
  <c r="AH2614" i="1"/>
  <c r="V2615" i="1"/>
  <c r="X2615" i="1"/>
  <c r="Z2615" i="1"/>
  <c r="AB2615" i="1"/>
  <c r="AD2615" i="1"/>
  <c r="AF2615" i="1"/>
  <c r="AH2616" i="1"/>
  <c r="AH2617" i="1"/>
  <c r="AJ2617" i="1"/>
  <c r="AJ2615" i="1" s="1"/>
  <c r="V2618" i="1"/>
  <c r="X2618" i="1"/>
  <c r="Z2618" i="1"/>
  <c r="AB2618" i="1"/>
  <c r="AD2618" i="1"/>
  <c r="AF2618" i="1"/>
  <c r="AJ2618" i="1"/>
  <c r="AH2619" i="1"/>
  <c r="AH2620" i="1"/>
  <c r="V2621" i="1"/>
  <c r="X2621" i="1"/>
  <c r="Z2621" i="1"/>
  <c r="AB2621" i="1"/>
  <c r="AJ2621" i="1"/>
  <c r="AD2622" i="1"/>
  <c r="V2623" i="1"/>
  <c r="X2623" i="1"/>
  <c r="Z2623" i="1"/>
  <c r="AB2623" i="1"/>
  <c r="AJ2623" i="1"/>
  <c r="AD2624" i="1"/>
  <c r="AH2625" i="1"/>
  <c r="V2627" i="1"/>
  <c r="X2627" i="1"/>
  <c r="Z2627" i="1"/>
  <c r="AB2627" i="1"/>
  <c r="AD2627" i="1"/>
  <c r="AF2627" i="1"/>
  <c r="AJ2627" i="1"/>
  <c r="AH2628" i="1"/>
  <c r="V2629" i="1"/>
  <c r="X2629" i="1"/>
  <c r="Z2629" i="1"/>
  <c r="AB2629" i="1"/>
  <c r="AD2629" i="1"/>
  <c r="AF2629" i="1"/>
  <c r="AH2630" i="1"/>
  <c r="AJ2630" i="1"/>
  <c r="AJ2629" i="1" s="1"/>
  <c r="V2631" i="1"/>
  <c r="X2631" i="1"/>
  <c r="Z2631" i="1"/>
  <c r="AB2631" i="1"/>
  <c r="AD2631" i="1"/>
  <c r="AF2631" i="1"/>
  <c r="AJ2631" i="1"/>
  <c r="AH2632" i="1"/>
  <c r="V2633" i="1"/>
  <c r="X2633" i="1"/>
  <c r="Z2633" i="1"/>
  <c r="AB2633" i="1"/>
  <c r="AD2633" i="1"/>
  <c r="AF2633" i="1"/>
  <c r="AH2634" i="1"/>
  <c r="AJ2634" i="1"/>
  <c r="AJ2633" i="1" s="1"/>
  <c r="V2636" i="1"/>
  <c r="V2635" i="1" s="1"/>
  <c r="X2636" i="1"/>
  <c r="X2635" i="1" s="1"/>
  <c r="Z2636" i="1"/>
  <c r="Z2635" i="1" s="1"/>
  <c r="AB2636" i="1"/>
  <c r="AB2635" i="1" s="1"/>
  <c r="AD2636" i="1"/>
  <c r="AD2635" i="1" s="1"/>
  <c r="AF2636" i="1"/>
  <c r="AF2635" i="1" s="1"/>
  <c r="AH2637" i="1"/>
  <c r="AJ2637" i="1"/>
  <c r="AJ2636" i="1" s="1"/>
  <c r="AJ2635" i="1" s="1"/>
  <c r="V2639" i="1"/>
  <c r="X2639" i="1"/>
  <c r="Z2639" i="1"/>
  <c r="AB2639" i="1"/>
  <c r="AD2639" i="1"/>
  <c r="AF2639" i="1"/>
  <c r="AJ2639" i="1"/>
  <c r="AH2640" i="1"/>
  <c r="V2641" i="1"/>
  <c r="X2641" i="1"/>
  <c r="Z2641" i="1"/>
  <c r="AB2641" i="1"/>
  <c r="AD2641" i="1"/>
  <c r="AF2641" i="1"/>
  <c r="AH2642" i="1"/>
  <c r="AJ2642" i="1"/>
  <c r="AJ2641" i="1" s="1"/>
  <c r="AJ2638" i="1" s="1"/>
  <c r="V2644" i="1"/>
  <c r="X2644" i="1"/>
  <c r="Z2644" i="1"/>
  <c r="AB2644" i="1"/>
  <c r="AJ2644" i="1"/>
  <c r="AD2645" i="1"/>
  <c r="AF2645" i="1" s="1"/>
  <c r="V2646" i="1"/>
  <c r="X2646" i="1"/>
  <c r="Z2646" i="1"/>
  <c r="AB2646" i="1"/>
  <c r="AJ2646" i="1"/>
  <c r="AD2647" i="1"/>
  <c r="AD2646" i="1" s="1"/>
  <c r="V2650" i="1"/>
  <c r="V2649" i="1" s="1"/>
  <c r="V2648" i="1" s="1"/>
  <c r="X2650" i="1"/>
  <c r="X2649" i="1" s="1"/>
  <c r="X2648" i="1" s="1"/>
  <c r="Z2650" i="1"/>
  <c r="Z2649" i="1" s="1"/>
  <c r="Z2648" i="1" s="1"/>
  <c r="AB2650" i="1"/>
  <c r="AB2649" i="1" s="1"/>
  <c r="AB2648" i="1" s="1"/>
  <c r="AD2650" i="1"/>
  <c r="AF2650" i="1"/>
  <c r="AJ2650" i="1"/>
  <c r="AJ2649" i="1" s="1"/>
  <c r="AJ2648" i="1" s="1"/>
  <c r="AH2651" i="1"/>
  <c r="AE2653" i="1"/>
  <c r="AE2652" i="1" s="1"/>
  <c r="AE2571" i="1" s="1"/>
  <c r="AG2653" i="1"/>
  <c r="AG2652" i="1" s="1"/>
  <c r="AG2571" i="1" s="1"/>
  <c r="AI2653" i="1"/>
  <c r="AI2652" i="1" s="1"/>
  <c r="AI2571" i="1" s="1"/>
  <c r="AK2653" i="1"/>
  <c r="AK2652" i="1" s="1"/>
  <c r="AK2571" i="1" s="1"/>
  <c r="V2656" i="1"/>
  <c r="V2655" i="1" s="1"/>
  <c r="V2654" i="1" s="1"/>
  <c r="X2656" i="1"/>
  <c r="X2655" i="1" s="1"/>
  <c r="X2654" i="1" s="1"/>
  <c r="Z2656" i="1"/>
  <c r="Z2655" i="1" s="1"/>
  <c r="Z2654" i="1" s="1"/>
  <c r="Z2653" i="1" s="1"/>
  <c r="Z2652" i="1" s="1"/>
  <c r="AB2656" i="1"/>
  <c r="AB2655" i="1" s="1"/>
  <c r="AB2654" i="1" s="1"/>
  <c r="AB2653" i="1" s="1"/>
  <c r="AB2652" i="1" s="1"/>
  <c r="AD2656" i="1"/>
  <c r="AD2655" i="1" s="1"/>
  <c r="AD2654" i="1" s="1"/>
  <c r="AD2653" i="1" s="1"/>
  <c r="AD2652" i="1" s="1"/>
  <c r="AF2656" i="1"/>
  <c r="AF2655" i="1" s="1"/>
  <c r="AF2654" i="1" s="1"/>
  <c r="AF2653" i="1" s="1"/>
  <c r="AH2657" i="1"/>
  <c r="AJ2657" i="1"/>
  <c r="AJ2656" i="1" s="1"/>
  <c r="AJ2655" i="1" s="1"/>
  <c r="AJ2654" i="1" s="1"/>
  <c r="AJ2653" i="1" s="1"/>
  <c r="AJ2652" i="1" s="1"/>
  <c r="AH2658" i="1"/>
  <c r="V2666" i="1"/>
  <c r="X2666" i="1"/>
  <c r="Z2666" i="1"/>
  <c r="AB2666" i="1"/>
  <c r="AD2666" i="1"/>
  <c r="AF2666" i="1"/>
  <c r="AH2667" i="1"/>
  <c r="AJ2667" i="1"/>
  <c r="AJ2666" i="1" s="1"/>
  <c r="V2668" i="1"/>
  <c r="X2668" i="1"/>
  <c r="Z2668" i="1"/>
  <c r="AB2668" i="1"/>
  <c r="AD2668" i="1"/>
  <c r="AF2668" i="1"/>
  <c r="AH2669" i="1"/>
  <c r="AJ2669" i="1"/>
  <c r="AJ2668" i="1" s="1"/>
  <c r="V2670" i="1"/>
  <c r="X2670" i="1"/>
  <c r="Z2670" i="1"/>
  <c r="AB2670" i="1"/>
  <c r="AD2670" i="1"/>
  <c r="AF2670" i="1"/>
  <c r="AH2671" i="1"/>
  <c r="AJ2671" i="1"/>
  <c r="AJ2670" i="1" s="1"/>
  <c r="V2672" i="1"/>
  <c r="X2672" i="1"/>
  <c r="Z2672" i="1"/>
  <c r="AB2672" i="1"/>
  <c r="AD2672" i="1"/>
  <c r="AF2672" i="1"/>
  <c r="AH2673" i="1"/>
  <c r="AJ2673" i="1"/>
  <c r="AJ2672" i="1" s="1"/>
  <c r="V2674" i="1"/>
  <c r="X2674" i="1"/>
  <c r="Z2674" i="1"/>
  <c r="AB2674" i="1"/>
  <c r="AD2674" i="1"/>
  <c r="AF2674" i="1"/>
  <c r="AH2675" i="1"/>
  <c r="AJ2675" i="1"/>
  <c r="AJ2674" i="1" s="1"/>
  <c r="V2676" i="1"/>
  <c r="X2676" i="1"/>
  <c r="Z2676" i="1"/>
  <c r="AB2676" i="1"/>
  <c r="AD2676" i="1"/>
  <c r="AF2676" i="1"/>
  <c r="AJ2676" i="1"/>
  <c r="AH2677" i="1"/>
  <c r="V2680" i="1"/>
  <c r="V2679" i="1" s="1"/>
  <c r="V2678" i="1" s="1"/>
  <c r="X2680" i="1"/>
  <c r="X2679" i="1" s="1"/>
  <c r="X2678" i="1" s="1"/>
  <c r="Z2680" i="1"/>
  <c r="Z2679" i="1" s="1"/>
  <c r="Z2678" i="1" s="1"/>
  <c r="AB2680" i="1"/>
  <c r="AB2679" i="1" s="1"/>
  <c r="AB2678" i="1" s="1"/>
  <c r="AD2680" i="1"/>
  <c r="AD2679" i="1" s="1"/>
  <c r="AF2680" i="1"/>
  <c r="AF2679" i="1" s="1"/>
  <c r="AF2678" i="1" s="1"/>
  <c r="AH2681" i="1"/>
  <c r="AJ2681" i="1"/>
  <c r="AH2682" i="1"/>
  <c r="AJ2682" i="1"/>
  <c r="AH2683" i="1"/>
  <c r="V2686" i="1"/>
  <c r="X2686" i="1"/>
  <c r="Z2686" i="1"/>
  <c r="AB2686" i="1"/>
  <c r="AD2686" i="1"/>
  <c r="AF2686" i="1"/>
  <c r="AH2687" i="1"/>
  <c r="AJ2687" i="1"/>
  <c r="AJ2686" i="1" s="1"/>
  <c r="AH2688" i="1"/>
  <c r="V2689" i="1"/>
  <c r="X2689" i="1"/>
  <c r="Z2689" i="1"/>
  <c r="AB2689" i="1"/>
  <c r="AD2689" i="1"/>
  <c r="AF2689" i="1"/>
  <c r="AH2690" i="1"/>
  <c r="AH2691" i="1"/>
  <c r="AJ2691" i="1"/>
  <c r="AJ2689" i="1" s="1"/>
  <c r="V2692" i="1"/>
  <c r="X2692" i="1"/>
  <c r="Z2692" i="1"/>
  <c r="AB2692" i="1"/>
  <c r="AD2692" i="1"/>
  <c r="AF2692" i="1"/>
  <c r="AJ2692" i="1"/>
  <c r="AH2693" i="1"/>
  <c r="AH2694" i="1"/>
  <c r="V2695" i="1"/>
  <c r="X2695" i="1"/>
  <c r="Z2695" i="1"/>
  <c r="AB2695" i="1"/>
  <c r="AJ2695" i="1"/>
  <c r="AD2696" i="1"/>
  <c r="AD2695" i="1" s="1"/>
  <c r="V2697" i="1"/>
  <c r="X2697" i="1"/>
  <c r="Z2697" i="1"/>
  <c r="AB2697" i="1"/>
  <c r="AJ2697" i="1"/>
  <c r="AD2698" i="1"/>
  <c r="AD2697" i="1" s="1"/>
  <c r="AH2699" i="1"/>
  <c r="AE2700" i="1"/>
  <c r="AG2700" i="1"/>
  <c r="AI2700" i="1"/>
  <c r="AK2700" i="1"/>
  <c r="V2701" i="1"/>
  <c r="X2701" i="1"/>
  <c r="Z2701" i="1"/>
  <c r="AB2701" i="1"/>
  <c r="AD2701" i="1"/>
  <c r="AF2701" i="1"/>
  <c r="AH2702" i="1"/>
  <c r="AJ2702" i="1"/>
  <c r="AJ2701" i="1" s="1"/>
  <c r="V2703" i="1"/>
  <c r="X2703" i="1"/>
  <c r="Z2703" i="1"/>
  <c r="AB2703" i="1"/>
  <c r="AD2703" i="1"/>
  <c r="AF2703" i="1"/>
  <c r="AH2704" i="1"/>
  <c r="AJ2704" i="1"/>
  <c r="AJ2703" i="1" s="1"/>
  <c r="V2705" i="1"/>
  <c r="X2705" i="1"/>
  <c r="Z2705" i="1"/>
  <c r="AB2705" i="1"/>
  <c r="AD2705" i="1"/>
  <c r="AF2705" i="1"/>
  <c r="AJ2705" i="1"/>
  <c r="AH2706" i="1"/>
  <c r="V2707" i="1"/>
  <c r="X2707" i="1"/>
  <c r="Z2707" i="1"/>
  <c r="AB2707" i="1"/>
  <c r="AD2707" i="1"/>
  <c r="AF2707" i="1"/>
  <c r="AH2708" i="1"/>
  <c r="AJ2708" i="1"/>
  <c r="AJ2707" i="1" s="1"/>
  <c r="V2710" i="1"/>
  <c r="V2709" i="1" s="1"/>
  <c r="X2710" i="1"/>
  <c r="X2709" i="1" s="1"/>
  <c r="Z2710" i="1"/>
  <c r="Z2709" i="1" s="1"/>
  <c r="AB2710" i="1"/>
  <c r="AB2709" i="1" s="1"/>
  <c r="AD2710" i="1"/>
  <c r="AD2709" i="1" s="1"/>
  <c r="AF2710" i="1"/>
  <c r="AF2709" i="1" s="1"/>
  <c r="AH2711" i="1"/>
  <c r="AJ2711" i="1"/>
  <c r="AJ2710" i="1" s="1"/>
  <c r="AJ2709" i="1" s="1"/>
  <c r="V2713" i="1"/>
  <c r="V2712" i="1" s="1"/>
  <c r="X2713" i="1"/>
  <c r="X2712" i="1" s="1"/>
  <c r="Z2713" i="1"/>
  <c r="Z2712" i="1" s="1"/>
  <c r="AB2713" i="1"/>
  <c r="AB2712" i="1" s="1"/>
  <c r="AD2713" i="1"/>
  <c r="AD2712" i="1" s="1"/>
  <c r="AF2713" i="1"/>
  <c r="AF2712" i="1" s="1"/>
  <c r="AJ2713" i="1"/>
  <c r="AJ2712" i="1" s="1"/>
  <c r="AH2714" i="1"/>
  <c r="V2716" i="1"/>
  <c r="X2716" i="1"/>
  <c r="Z2716" i="1"/>
  <c r="AB2716" i="1"/>
  <c r="AJ2716" i="1"/>
  <c r="AD2717" i="1"/>
  <c r="V2718" i="1"/>
  <c r="X2718" i="1"/>
  <c r="Z2718" i="1"/>
  <c r="AB2718" i="1"/>
  <c r="AJ2718" i="1"/>
  <c r="AD2719" i="1"/>
  <c r="AD2718" i="1" s="1"/>
  <c r="V2722" i="1"/>
  <c r="V2721" i="1" s="1"/>
  <c r="V2720" i="1" s="1"/>
  <c r="X2722" i="1"/>
  <c r="X2721" i="1" s="1"/>
  <c r="X2720" i="1" s="1"/>
  <c r="Z2722" i="1"/>
  <c r="Z2721" i="1" s="1"/>
  <c r="Z2720" i="1" s="1"/>
  <c r="AB2722" i="1"/>
  <c r="AB2721" i="1" s="1"/>
  <c r="AB2720" i="1" s="1"/>
  <c r="AD2722" i="1"/>
  <c r="AF2722" i="1"/>
  <c r="AF2721" i="1" s="1"/>
  <c r="AF2720" i="1" s="1"/>
  <c r="AJ2722" i="1"/>
  <c r="AJ2721" i="1" s="1"/>
  <c r="AJ2720" i="1" s="1"/>
  <c r="AD2721" i="1"/>
  <c r="AH2723" i="1"/>
  <c r="AH2724" i="1"/>
  <c r="V2732" i="1"/>
  <c r="X2732" i="1"/>
  <c r="Z2732" i="1"/>
  <c r="AB2732" i="1"/>
  <c r="AD2732" i="1"/>
  <c r="AF2732" i="1"/>
  <c r="AH2733" i="1"/>
  <c r="AJ2733" i="1"/>
  <c r="AJ2732" i="1" s="1"/>
  <c r="AH2734" i="1"/>
  <c r="AH2735" i="1"/>
  <c r="V2736" i="1"/>
  <c r="X2736" i="1"/>
  <c r="Z2736" i="1"/>
  <c r="AB2736" i="1"/>
  <c r="AD2736" i="1"/>
  <c r="AF2736" i="1"/>
  <c r="AH2737" i="1"/>
  <c r="AJ2737" i="1"/>
  <c r="AJ2736" i="1" s="1"/>
  <c r="AH2738" i="1"/>
  <c r="AH2739" i="1"/>
  <c r="V2740" i="1"/>
  <c r="X2740" i="1"/>
  <c r="Z2740" i="1"/>
  <c r="AB2740" i="1"/>
  <c r="AD2740" i="1"/>
  <c r="AF2740" i="1"/>
  <c r="AH2741" i="1"/>
  <c r="AJ2741" i="1"/>
  <c r="AJ2740" i="1" s="1"/>
  <c r="V2742" i="1"/>
  <c r="X2742" i="1"/>
  <c r="Z2742" i="1"/>
  <c r="AB2742" i="1"/>
  <c r="AD2742" i="1"/>
  <c r="AF2742" i="1"/>
  <c r="AH2743" i="1"/>
  <c r="AJ2743" i="1"/>
  <c r="AJ2742" i="1" s="1"/>
  <c r="AH2744" i="1"/>
  <c r="AH2745" i="1"/>
  <c r="V2746" i="1"/>
  <c r="X2746" i="1"/>
  <c r="Z2746" i="1"/>
  <c r="AB2746" i="1"/>
  <c r="AD2746" i="1"/>
  <c r="AF2746" i="1"/>
  <c r="AH2747" i="1"/>
  <c r="AJ2747" i="1"/>
  <c r="AJ2746" i="1" s="1"/>
  <c r="V2748" i="1"/>
  <c r="X2748" i="1"/>
  <c r="Z2748" i="1"/>
  <c r="AB2748" i="1"/>
  <c r="AD2748" i="1"/>
  <c r="AF2748" i="1"/>
  <c r="AJ2748" i="1"/>
  <c r="AH2749" i="1"/>
  <c r="V2752" i="1"/>
  <c r="V2751" i="1" s="1"/>
  <c r="V2750" i="1" s="1"/>
  <c r="X2752" i="1"/>
  <c r="X2751" i="1" s="1"/>
  <c r="X2750" i="1" s="1"/>
  <c r="Z2752" i="1"/>
  <c r="Z2751" i="1" s="1"/>
  <c r="Z2750" i="1" s="1"/>
  <c r="AB2752" i="1"/>
  <c r="AB2751" i="1" s="1"/>
  <c r="AB2750" i="1" s="1"/>
  <c r="AD2752" i="1"/>
  <c r="AD2751" i="1" s="1"/>
  <c r="AD2750" i="1" s="1"/>
  <c r="AF2752" i="1"/>
  <c r="AH2753" i="1"/>
  <c r="AJ2753" i="1"/>
  <c r="AH2754" i="1"/>
  <c r="AJ2754" i="1"/>
  <c r="AH2755" i="1"/>
  <c r="V2758" i="1"/>
  <c r="X2758" i="1"/>
  <c r="Z2758" i="1"/>
  <c r="AB2758" i="1"/>
  <c r="AD2758" i="1"/>
  <c r="AF2758" i="1"/>
  <c r="AH2759" i="1"/>
  <c r="AJ2759" i="1"/>
  <c r="AJ2758" i="1" s="1"/>
  <c r="AH2760" i="1"/>
  <c r="V2761" i="1"/>
  <c r="X2761" i="1"/>
  <c r="Z2761" i="1"/>
  <c r="AB2761" i="1"/>
  <c r="AD2761" i="1"/>
  <c r="AF2761" i="1"/>
  <c r="AJ2761" i="1"/>
  <c r="AH2762" i="1"/>
  <c r="AH2763" i="1"/>
  <c r="V2764" i="1"/>
  <c r="X2764" i="1"/>
  <c r="Z2764" i="1"/>
  <c r="AB2764" i="1"/>
  <c r="AD2764" i="1"/>
  <c r="AF2764" i="1"/>
  <c r="AJ2764" i="1"/>
  <c r="AH2765" i="1"/>
  <c r="AH2766" i="1"/>
  <c r="V2767" i="1"/>
  <c r="X2767" i="1"/>
  <c r="Z2767" i="1"/>
  <c r="AB2767" i="1"/>
  <c r="AF2767" i="1"/>
  <c r="AJ2767" i="1"/>
  <c r="AD2768" i="1"/>
  <c r="V2769" i="1"/>
  <c r="X2769" i="1"/>
  <c r="Z2769" i="1"/>
  <c r="AB2769" i="1"/>
  <c r="AD2769" i="1"/>
  <c r="AF2769" i="1"/>
  <c r="AH2770" i="1"/>
  <c r="AJ2770" i="1"/>
  <c r="AJ2769" i="1" s="1"/>
  <c r="AH2771" i="1"/>
  <c r="V2773" i="1"/>
  <c r="X2773" i="1"/>
  <c r="Z2773" i="1"/>
  <c r="AB2773" i="1"/>
  <c r="AD2773" i="1"/>
  <c r="AF2773" i="1"/>
  <c r="AJ2773" i="1"/>
  <c r="AH2774" i="1"/>
  <c r="V2775" i="1"/>
  <c r="X2775" i="1"/>
  <c r="Z2775" i="1"/>
  <c r="AB2775" i="1"/>
  <c r="AD2775" i="1"/>
  <c r="AF2775" i="1"/>
  <c r="AH2776" i="1"/>
  <c r="AJ2776" i="1"/>
  <c r="AJ2775" i="1" s="1"/>
  <c r="V2777" i="1"/>
  <c r="X2777" i="1"/>
  <c r="Z2777" i="1"/>
  <c r="AB2777" i="1"/>
  <c r="AD2777" i="1"/>
  <c r="AF2777" i="1"/>
  <c r="AJ2777" i="1"/>
  <c r="AH2778" i="1"/>
  <c r="V2779" i="1"/>
  <c r="X2779" i="1"/>
  <c r="Z2779" i="1"/>
  <c r="AB2779" i="1"/>
  <c r="AD2779" i="1"/>
  <c r="AF2779" i="1"/>
  <c r="AJ2779" i="1"/>
  <c r="AH2780" i="1"/>
  <c r="V2782" i="1"/>
  <c r="V2781" i="1" s="1"/>
  <c r="X2782" i="1"/>
  <c r="X2781" i="1" s="1"/>
  <c r="Z2782" i="1"/>
  <c r="Z2781" i="1" s="1"/>
  <c r="AB2782" i="1"/>
  <c r="AB2781" i="1" s="1"/>
  <c r="AD2782" i="1"/>
  <c r="AF2782" i="1"/>
  <c r="AF2781" i="1" s="1"/>
  <c r="AH2783" i="1"/>
  <c r="AJ2783" i="1"/>
  <c r="AJ2782" i="1" s="1"/>
  <c r="AJ2781" i="1" s="1"/>
  <c r="V2785" i="1"/>
  <c r="X2785" i="1"/>
  <c r="Z2785" i="1"/>
  <c r="AB2785" i="1"/>
  <c r="AJ2785" i="1"/>
  <c r="AD2786" i="1"/>
  <c r="AF2786" i="1" s="1"/>
  <c r="AF2785" i="1" s="1"/>
  <c r="V2787" i="1"/>
  <c r="X2787" i="1"/>
  <c r="Z2787" i="1"/>
  <c r="AB2787" i="1"/>
  <c r="AD2787" i="1"/>
  <c r="AF2787" i="1"/>
  <c r="AJ2787" i="1"/>
  <c r="AJ2784" i="1" s="1"/>
  <c r="AH2788" i="1"/>
  <c r="V2790" i="1"/>
  <c r="X2790" i="1"/>
  <c r="Z2790" i="1"/>
  <c r="AB2790" i="1"/>
  <c r="AJ2790" i="1"/>
  <c r="AD2791" i="1"/>
  <c r="V2792" i="1"/>
  <c r="X2792" i="1"/>
  <c r="Z2792" i="1"/>
  <c r="AB2792" i="1"/>
  <c r="AJ2792" i="1"/>
  <c r="AD2793" i="1"/>
  <c r="V2796" i="1"/>
  <c r="V2795" i="1" s="1"/>
  <c r="V2794" i="1" s="1"/>
  <c r="X2796" i="1"/>
  <c r="X2795" i="1" s="1"/>
  <c r="X2794" i="1" s="1"/>
  <c r="Z2796" i="1"/>
  <c r="Z2795" i="1" s="1"/>
  <c r="Z2794" i="1" s="1"/>
  <c r="AB2796" i="1"/>
  <c r="AB2795" i="1" s="1"/>
  <c r="AB2794" i="1" s="1"/>
  <c r="AD2796" i="1"/>
  <c r="AF2796" i="1"/>
  <c r="AF2795" i="1" s="1"/>
  <c r="AF2794" i="1" s="1"/>
  <c r="AJ2796" i="1"/>
  <c r="AJ2795" i="1" s="1"/>
  <c r="AJ2794" i="1" s="1"/>
  <c r="AD2795" i="1"/>
  <c r="AH2797" i="1"/>
  <c r="AH2798" i="1"/>
  <c r="V2806" i="1"/>
  <c r="X2806" i="1"/>
  <c r="Z2806" i="1"/>
  <c r="AB2806" i="1"/>
  <c r="AD2806" i="1"/>
  <c r="AF2806" i="1"/>
  <c r="AH2807" i="1"/>
  <c r="AJ2807" i="1"/>
  <c r="AJ2806" i="1" s="1"/>
  <c r="AH2808" i="1"/>
  <c r="AH2809" i="1"/>
  <c r="V2810" i="1"/>
  <c r="X2810" i="1"/>
  <c r="Z2810" i="1"/>
  <c r="AB2810" i="1"/>
  <c r="AD2810" i="1"/>
  <c r="AF2810" i="1"/>
  <c r="AH2811" i="1"/>
  <c r="AJ2811" i="1"/>
  <c r="AJ2810" i="1" s="1"/>
  <c r="AH2812" i="1"/>
  <c r="AH2813" i="1"/>
  <c r="V2814" i="1"/>
  <c r="X2814" i="1"/>
  <c r="Z2814" i="1"/>
  <c r="AB2814" i="1"/>
  <c r="AD2814" i="1"/>
  <c r="AF2814" i="1"/>
  <c r="AH2815" i="1"/>
  <c r="AJ2815" i="1"/>
  <c r="AJ2814" i="1" s="1"/>
  <c r="V2816" i="1"/>
  <c r="X2816" i="1"/>
  <c r="Z2816" i="1"/>
  <c r="AB2816" i="1"/>
  <c r="AD2816" i="1"/>
  <c r="AF2816" i="1"/>
  <c r="AH2817" i="1"/>
  <c r="AJ2817" i="1"/>
  <c r="AJ2816" i="1" s="1"/>
  <c r="AH2818" i="1"/>
  <c r="AH2819" i="1"/>
  <c r="V2820" i="1"/>
  <c r="X2820" i="1"/>
  <c r="Z2820" i="1"/>
  <c r="AB2820" i="1"/>
  <c r="AD2820" i="1"/>
  <c r="AF2820" i="1"/>
  <c r="AH2821" i="1"/>
  <c r="AJ2821" i="1"/>
  <c r="AJ2820" i="1" s="1"/>
  <c r="V2822" i="1"/>
  <c r="X2822" i="1"/>
  <c r="Z2822" i="1"/>
  <c r="AB2822" i="1"/>
  <c r="AD2822" i="1"/>
  <c r="AF2822" i="1"/>
  <c r="AJ2822" i="1"/>
  <c r="AH2823" i="1"/>
  <c r="V2826" i="1"/>
  <c r="V2825" i="1" s="1"/>
  <c r="V2824" i="1" s="1"/>
  <c r="X2826" i="1"/>
  <c r="X2825" i="1" s="1"/>
  <c r="X2824" i="1" s="1"/>
  <c r="Z2826" i="1"/>
  <c r="Z2825" i="1" s="1"/>
  <c r="Z2824" i="1" s="1"/>
  <c r="AB2826" i="1"/>
  <c r="AB2825" i="1" s="1"/>
  <c r="AB2824" i="1" s="1"/>
  <c r="AD2826" i="1"/>
  <c r="AD2825" i="1" s="1"/>
  <c r="AD2824" i="1" s="1"/>
  <c r="AF2826" i="1"/>
  <c r="AF2825" i="1" s="1"/>
  <c r="AF2824" i="1" s="1"/>
  <c r="AH2827" i="1"/>
  <c r="AJ2827" i="1"/>
  <c r="AH2828" i="1"/>
  <c r="AJ2828" i="1"/>
  <c r="AH2829" i="1"/>
  <c r="V2832" i="1"/>
  <c r="X2832" i="1"/>
  <c r="Z2832" i="1"/>
  <c r="AB2832" i="1"/>
  <c r="AD2832" i="1"/>
  <c r="AE2832" i="1"/>
  <c r="AF2832" i="1"/>
  <c r="AG2832" i="1"/>
  <c r="AI2832" i="1"/>
  <c r="AK2832" i="1"/>
  <c r="AH2833" i="1"/>
  <c r="AJ2833" i="1"/>
  <c r="AJ2832" i="1" s="1"/>
  <c r="AH2834" i="1"/>
  <c r="V2835" i="1"/>
  <c r="X2835" i="1"/>
  <c r="Z2835" i="1"/>
  <c r="AB2835" i="1"/>
  <c r="AD2835" i="1"/>
  <c r="AF2835" i="1"/>
  <c r="AH2836" i="1"/>
  <c r="AH2837" i="1"/>
  <c r="AJ2837" i="1"/>
  <c r="AJ2835" i="1" s="1"/>
  <c r="V2838" i="1"/>
  <c r="X2838" i="1"/>
  <c r="Z2838" i="1"/>
  <c r="AB2838" i="1"/>
  <c r="AD2838" i="1"/>
  <c r="AF2838" i="1"/>
  <c r="AJ2838" i="1"/>
  <c r="AH2839" i="1"/>
  <c r="AH2840" i="1"/>
  <c r="V2841" i="1"/>
  <c r="X2841" i="1"/>
  <c r="Z2841" i="1"/>
  <c r="AB2841" i="1"/>
  <c r="AD2841" i="1"/>
  <c r="AJ2841" i="1"/>
  <c r="AF2842" i="1"/>
  <c r="V2843" i="1"/>
  <c r="X2843" i="1"/>
  <c r="Z2843" i="1"/>
  <c r="AB2843" i="1"/>
  <c r="AD2843" i="1"/>
  <c r="AF2843" i="1"/>
  <c r="AJ2843" i="1"/>
  <c r="AH2844" i="1"/>
  <c r="AE2845" i="1"/>
  <c r="AG2845" i="1"/>
  <c r="AI2845" i="1"/>
  <c r="AK2845" i="1"/>
  <c r="V2846" i="1"/>
  <c r="X2846" i="1"/>
  <c r="Z2846" i="1"/>
  <c r="AB2846" i="1"/>
  <c r="AD2846" i="1"/>
  <c r="AF2846" i="1"/>
  <c r="AJ2846" i="1"/>
  <c r="AH2847" i="1"/>
  <c r="V2848" i="1"/>
  <c r="X2848" i="1"/>
  <c r="Z2848" i="1"/>
  <c r="AB2848" i="1"/>
  <c r="AD2848" i="1"/>
  <c r="AF2848" i="1"/>
  <c r="AH2849" i="1"/>
  <c r="AJ2849" i="1"/>
  <c r="AJ2848" i="1" s="1"/>
  <c r="V2850" i="1"/>
  <c r="X2850" i="1"/>
  <c r="Z2850" i="1"/>
  <c r="AB2850" i="1"/>
  <c r="AD2850" i="1"/>
  <c r="AF2850" i="1"/>
  <c r="AJ2850" i="1"/>
  <c r="AH2851" i="1"/>
  <c r="V2852" i="1"/>
  <c r="X2852" i="1"/>
  <c r="Z2852" i="1"/>
  <c r="AB2852" i="1"/>
  <c r="AD2852" i="1"/>
  <c r="AF2852" i="1"/>
  <c r="AH2853" i="1"/>
  <c r="AJ2853" i="1"/>
  <c r="AJ2852" i="1" s="1"/>
  <c r="V2855" i="1"/>
  <c r="V2854" i="1" s="1"/>
  <c r="X2855" i="1"/>
  <c r="X2854" i="1" s="1"/>
  <c r="Z2855" i="1"/>
  <c r="Z2854" i="1" s="1"/>
  <c r="AB2855" i="1"/>
  <c r="AB2854" i="1" s="1"/>
  <c r="AD2855" i="1"/>
  <c r="AD2854" i="1" s="1"/>
  <c r="AF2855" i="1"/>
  <c r="AF2854" i="1" s="1"/>
  <c r="AH2856" i="1"/>
  <c r="AJ2856" i="1"/>
  <c r="AJ2855" i="1" s="1"/>
  <c r="AJ2854" i="1" s="1"/>
  <c r="V2858" i="1"/>
  <c r="V2857" i="1" s="1"/>
  <c r="X2858" i="1"/>
  <c r="X2857" i="1" s="1"/>
  <c r="Z2858" i="1"/>
  <c r="Z2857" i="1" s="1"/>
  <c r="AB2858" i="1"/>
  <c r="AB2857" i="1" s="1"/>
  <c r="AD2858" i="1"/>
  <c r="AF2858" i="1"/>
  <c r="AF2857" i="1" s="1"/>
  <c r="AH2859" i="1"/>
  <c r="AJ2859" i="1"/>
  <c r="AJ2858" i="1" s="1"/>
  <c r="AJ2857" i="1" s="1"/>
  <c r="V2861" i="1"/>
  <c r="X2861" i="1"/>
  <c r="Z2861" i="1"/>
  <c r="AB2861" i="1"/>
  <c r="AD2861" i="1"/>
  <c r="AF2861" i="1"/>
  <c r="AJ2861" i="1"/>
  <c r="AH2862" i="1"/>
  <c r="V2863" i="1"/>
  <c r="X2863" i="1"/>
  <c r="X2860" i="1" s="1"/>
  <c r="Z2863" i="1"/>
  <c r="AB2863" i="1"/>
  <c r="AD2863" i="1"/>
  <c r="AF2863" i="1"/>
  <c r="AJ2863" i="1"/>
  <c r="AH2864" i="1"/>
  <c r="V2867" i="1"/>
  <c r="V2866" i="1" s="1"/>
  <c r="V2865" i="1" s="1"/>
  <c r="X2867" i="1"/>
  <c r="X2866" i="1" s="1"/>
  <c r="X2865" i="1" s="1"/>
  <c r="Z2867" i="1"/>
  <c r="Z2866" i="1" s="1"/>
  <c r="Z2865" i="1" s="1"/>
  <c r="AB2867" i="1"/>
  <c r="AB2866" i="1" s="1"/>
  <c r="AB2865" i="1" s="1"/>
  <c r="AD2867" i="1"/>
  <c r="AF2867" i="1"/>
  <c r="AF2866" i="1" s="1"/>
  <c r="AF2865" i="1" s="1"/>
  <c r="AJ2867" i="1"/>
  <c r="AJ2866" i="1" s="1"/>
  <c r="AJ2865" i="1" s="1"/>
  <c r="AH2868" i="1"/>
  <c r="AH2869" i="1"/>
  <c r="V2877" i="1"/>
  <c r="X2877" i="1"/>
  <c r="Z2877" i="1"/>
  <c r="AB2877" i="1"/>
  <c r="AD2877" i="1"/>
  <c r="AF2877" i="1"/>
  <c r="AH2878" i="1"/>
  <c r="AJ2878" i="1"/>
  <c r="AJ2877" i="1" s="1"/>
  <c r="AH2879" i="1"/>
  <c r="AH2880" i="1"/>
  <c r="V2881" i="1"/>
  <c r="X2881" i="1"/>
  <c r="Z2881" i="1"/>
  <c r="AB2881" i="1"/>
  <c r="AD2881" i="1"/>
  <c r="AF2881" i="1"/>
  <c r="AH2882" i="1"/>
  <c r="AJ2882" i="1"/>
  <c r="AJ2881" i="1" s="1"/>
  <c r="AH2883" i="1"/>
  <c r="AH2884" i="1"/>
  <c r="V2885" i="1"/>
  <c r="X2885" i="1"/>
  <c r="Z2885" i="1"/>
  <c r="AB2885" i="1"/>
  <c r="AD2885" i="1"/>
  <c r="AF2885" i="1"/>
  <c r="AH2886" i="1"/>
  <c r="AJ2886" i="1"/>
  <c r="AJ2885" i="1" s="1"/>
  <c r="V2887" i="1"/>
  <c r="X2887" i="1"/>
  <c r="Z2887" i="1"/>
  <c r="AB2887" i="1"/>
  <c r="AD2887" i="1"/>
  <c r="AF2887" i="1"/>
  <c r="AH2888" i="1"/>
  <c r="AJ2888" i="1"/>
  <c r="AJ2887" i="1" s="1"/>
  <c r="AH2889" i="1"/>
  <c r="AH2890" i="1"/>
  <c r="V2891" i="1"/>
  <c r="X2891" i="1"/>
  <c r="Z2891" i="1"/>
  <c r="AB2891" i="1"/>
  <c r="AD2891" i="1"/>
  <c r="AF2891" i="1"/>
  <c r="AH2892" i="1"/>
  <c r="AJ2892" i="1"/>
  <c r="AJ2891" i="1" s="1"/>
  <c r="V2893" i="1"/>
  <c r="X2893" i="1"/>
  <c r="Z2893" i="1"/>
  <c r="AB2893" i="1"/>
  <c r="AD2893" i="1"/>
  <c r="AF2893" i="1"/>
  <c r="AJ2893" i="1"/>
  <c r="AH2894" i="1"/>
  <c r="V2897" i="1"/>
  <c r="V2896" i="1" s="1"/>
  <c r="V2895" i="1" s="1"/>
  <c r="X2897" i="1"/>
  <c r="X2896" i="1" s="1"/>
  <c r="X2895" i="1" s="1"/>
  <c r="Z2897" i="1"/>
  <c r="Z2896" i="1" s="1"/>
  <c r="Z2895" i="1" s="1"/>
  <c r="AB2897" i="1"/>
  <c r="AB2896" i="1" s="1"/>
  <c r="AB2895" i="1" s="1"/>
  <c r="AD2897" i="1"/>
  <c r="AD2896" i="1" s="1"/>
  <c r="AD2895" i="1" s="1"/>
  <c r="AF2897" i="1"/>
  <c r="AH2898" i="1"/>
  <c r="AJ2898" i="1"/>
  <c r="AH2899" i="1"/>
  <c r="AJ2899" i="1"/>
  <c r="AH2900" i="1"/>
  <c r="V2903" i="1"/>
  <c r="X2903" i="1"/>
  <c r="Z2903" i="1"/>
  <c r="AB2903" i="1"/>
  <c r="AD2903" i="1"/>
  <c r="AF2903" i="1"/>
  <c r="AH2904" i="1"/>
  <c r="AJ2904" i="1"/>
  <c r="AJ2903" i="1" s="1"/>
  <c r="AH2905" i="1"/>
  <c r="V2906" i="1"/>
  <c r="X2906" i="1"/>
  <c r="Z2906" i="1"/>
  <c r="AB2906" i="1"/>
  <c r="AD2906" i="1"/>
  <c r="AF2906" i="1"/>
  <c r="AH2907" i="1"/>
  <c r="AH2908" i="1"/>
  <c r="AJ2908" i="1"/>
  <c r="AJ2906" i="1" s="1"/>
  <c r="V2909" i="1"/>
  <c r="X2909" i="1"/>
  <c r="Z2909" i="1"/>
  <c r="AB2909" i="1"/>
  <c r="AD2909" i="1"/>
  <c r="AF2909" i="1"/>
  <c r="AJ2909" i="1"/>
  <c r="AH2910" i="1"/>
  <c r="AH2911" i="1"/>
  <c r="V2912" i="1"/>
  <c r="X2912" i="1"/>
  <c r="Z2912" i="1"/>
  <c r="AB2912" i="1"/>
  <c r="AD2912" i="1"/>
  <c r="AF2912" i="1"/>
  <c r="AH2913" i="1"/>
  <c r="AJ2913" i="1"/>
  <c r="AJ2912" i="1" s="1"/>
  <c r="V2914" i="1"/>
  <c r="X2914" i="1"/>
  <c r="Z2914" i="1"/>
  <c r="AB2914" i="1"/>
  <c r="AJ2914" i="1"/>
  <c r="AD2915" i="1"/>
  <c r="V2916" i="1"/>
  <c r="X2916" i="1"/>
  <c r="Z2916" i="1"/>
  <c r="AB2916" i="1"/>
  <c r="AH2917" i="1"/>
  <c r="AJ2917" i="1"/>
  <c r="AD2918" i="1"/>
  <c r="AF2918" i="1" s="1"/>
  <c r="AH2919" i="1"/>
  <c r="AJ2919" i="1"/>
  <c r="AD2920" i="1"/>
  <c r="V2922" i="1"/>
  <c r="X2922" i="1"/>
  <c r="Z2922" i="1"/>
  <c r="AB2922" i="1"/>
  <c r="AD2922" i="1"/>
  <c r="AF2922" i="1"/>
  <c r="AH2923" i="1"/>
  <c r="AJ2923" i="1"/>
  <c r="AJ2922" i="1" s="1"/>
  <c r="V2924" i="1"/>
  <c r="X2924" i="1"/>
  <c r="Z2924" i="1"/>
  <c r="AB2924" i="1"/>
  <c r="AD2924" i="1"/>
  <c r="AF2924" i="1"/>
  <c r="AH2925" i="1"/>
  <c r="AJ2925" i="1"/>
  <c r="AJ2924" i="1" s="1"/>
  <c r="V2926" i="1"/>
  <c r="X2926" i="1"/>
  <c r="Z2926" i="1"/>
  <c r="AB2926" i="1"/>
  <c r="AD2926" i="1"/>
  <c r="AF2926" i="1"/>
  <c r="AH2927" i="1"/>
  <c r="AJ2927" i="1"/>
  <c r="AJ2926" i="1" s="1"/>
  <c r="V2929" i="1"/>
  <c r="X2929" i="1"/>
  <c r="Z2929" i="1"/>
  <c r="AB2929" i="1"/>
  <c r="AD2929" i="1"/>
  <c r="AF2929" i="1"/>
  <c r="AH2930" i="1"/>
  <c r="AJ2930" i="1"/>
  <c r="AJ2929" i="1" s="1"/>
  <c r="V2931" i="1"/>
  <c r="V2928" i="1" s="1"/>
  <c r="X2931" i="1"/>
  <c r="Z2931" i="1"/>
  <c r="AB2931" i="1"/>
  <c r="AD2931" i="1"/>
  <c r="AD2928" i="1" s="1"/>
  <c r="AF2931" i="1"/>
  <c r="AJ2931" i="1"/>
  <c r="AH2932" i="1"/>
  <c r="V2934" i="1"/>
  <c r="X2934" i="1"/>
  <c r="Z2934" i="1"/>
  <c r="AB2934" i="1"/>
  <c r="AD2934" i="1"/>
  <c r="AF2934" i="1"/>
  <c r="AJ2934" i="1"/>
  <c r="AH2935" i="1"/>
  <c r="V2936" i="1"/>
  <c r="X2936" i="1"/>
  <c r="Z2936" i="1"/>
  <c r="Z2933" i="1" s="1"/>
  <c r="AB2936" i="1"/>
  <c r="AD2936" i="1"/>
  <c r="AF2936" i="1"/>
  <c r="AH2937" i="1"/>
  <c r="AJ2937" i="1"/>
  <c r="AJ2936" i="1" s="1"/>
  <c r="V2939" i="1"/>
  <c r="X2939" i="1"/>
  <c r="Z2939" i="1"/>
  <c r="AB2939" i="1"/>
  <c r="AD2939" i="1"/>
  <c r="AF2939" i="1"/>
  <c r="AJ2939" i="1"/>
  <c r="AH2940" i="1"/>
  <c r="V2941" i="1"/>
  <c r="V2938" i="1" s="1"/>
  <c r="X2941" i="1"/>
  <c r="Z2941" i="1"/>
  <c r="AB2941" i="1"/>
  <c r="AD2941" i="1"/>
  <c r="AF2941" i="1"/>
  <c r="AJ2941" i="1"/>
  <c r="AH2942" i="1"/>
  <c r="AD2944" i="1"/>
  <c r="V2945" i="1"/>
  <c r="V2944" i="1" s="1"/>
  <c r="V2943" i="1" s="1"/>
  <c r="X2945" i="1"/>
  <c r="X2944" i="1" s="1"/>
  <c r="X2943" i="1" s="1"/>
  <c r="Z2945" i="1"/>
  <c r="Z2944" i="1" s="1"/>
  <c r="Z2943" i="1" s="1"/>
  <c r="AB2945" i="1"/>
  <c r="AB2944" i="1" s="1"/>
  <c r="AB2943" i="1" s="1"/>
  <c r="AD2945" i="1"/>
  <c r="AF2945" i="1"/>
  <c r="AF2944" i="1" s="1"/>
  <c r="AF2943" i="1" s="1"/>
  <c r="AJ2945" i="1"/>
  <c r="AJ2944" i="1" s="1"/>
  <c r="AJ2943" i="1" s="1"/>
  <c r="AH2946" i="1"/>
  <c r="AH2947" i="1"/>
  <c r="V2956" i="1"/>
  <c r="X2956" i="1"/>
  <c r="Z2956" i="1"/>
  <c r="AB2956" i="1"/>
  <c r="AD2956" i="1"/>
  <c r="AF2956" i="1"/>
  <c r="AH2957" i="1"/>
  <c r="AJ2957" i="1"/>
  <c r="AJ2956" i="1" s="1"/>
  <c r="AH2958" i="1"/>
  <c r="AH2959" i="1"/>
  <c r="AH2960" i="1"/>
  <c r="AH2961" i="1"/>
  <c r="V2962" i="1"/>
  <c r="X2962" i="1"/>
  <c r="Z2962" i="1"/>
  <c r="AB2962" i="1"/>
  <c r="AD2962" i="1"/>
  <c r="AF2962" i="1"/>
  <c r="AH2963" i="1"/>
  <c r="AJ2963" i="1"/>
  <c r="AJ2962" i="1" s="1"/>
  <c r="AH2964" i="1"/>
  <c r="AH2965" i="1"/>
  <c r="AH2966" i="1"/>
  <c r="AH2967" i="1"/>
  <c r="V2968" i="1"/>
  <c r="X2968" i="1"/>
  <c r="Z2968" i="1"/>
  <c r="AB2968" i="1"/>
  <c r="AD2968" i="1"/>
  <c r="AF2968" i="1"/>
  <c r="AH2969" i="1"/>
  <c r="AJ2969" i="1"/>
  <c r="AJ2968" i="1" s="1"/>
  <c r="V2970" i="1"/>
  <c r="X2970" i="1"/>
  <c r="Z2970" i="1"/>
  <c r="AB2970" i="1"/>
  <c r="AD2970" i="1"/>
  <c r="AF2970" i="1"/>
  <c r="AH2971" i="1"/>
  <c r="AJ2971" i="1"/>
  <c r="AJ2970" i="1" s="1"/>
  <c r="AH2972" i="1"/>
  <c r="AH2973" i="1"/>
  <c r="AH2974" i="1"/>
  <c r="AH2975" i="1"/>
  <c r="V2976" i="1"/>
  <c r="X2976" i="1"/>
  <c r="Z2976" i="1"/>
  <c r="AB2976" i="1"/>
  <c r="AD2976" i="1"/>
  <c r="AF2976" i="1"/>
  <c r="AH2977" i="1"/>
  <c r="AJ2977" i="1"/>
  <c r="AJ2976" i="1" s="1"/>
  <c r="V2978" i="1"/>
  <c r="X2978" i="1"/>
  <c r="Z2978" i="1"/>
  <c r="AB2978" i="1"/>
  <c r="AF2978" i="1"/>
  <c r="AJ2978" i="1"/>
  <c r="AD2979" i="1"/>
  <c r="V2981" i="1"/>
  <c r="V2980" i="1" s="1"/>
  <c r="X2981" i="1"/>
  <c r="X2980" i="1" s="1"/>
  <c r="Z2981" i="1"/>
  <c r="Z2980" i="1" s="1"/>
  <c r="AB2981" i="1"/>
  <c r="AB2980" i="1" s="1"/>
  <c r="AD2981" i="1"/>
  <c r="AD2980" i="1" s="1"/>
  <c r="AF2981" i="1"/>
  <c r="AH2982" i="1"/>
  <c r="AH2983" i="1"/>
  <c r="AJ2983" i="1"/>
  <c r="AJ2981" i="1" s="1"/>
  <c r="AJ2980" i="1" s="1"/>
  <c r="V2985" i="1"/>
  <c r="V2984" i="1" s="1"/>
  <c r="X2985" i="1"/>
  <c r="X2984" i="1" s="1"/>
  <c r="Z2985" i="1"/>
  <c r="Z2984" i="1" s="1"/>
  <c r="AB2985" i="1"/>
  <c r="AB2984" i="1" s="1"/>
  <c r="AD2985" i="1"/>
  <c r="AD2984" i="1" s="1"/>
  <c r="AF2985" i="1"/>
  <c r="AH2986" i="1"/>
  <c r="AH2987" i="1"/>
  <c r="AJ2987" i="1"/>
  <c r="AJ2985" i="1" s="1"/>
  <c r="AJ2984" i="1" s="1"/>
  <c r="X2989" i="1"/>
  <c r="X2988" i="1" s="1"/>
  <c r="Z2989" i="1"/>
  <c r="Z2988" i="1" s="1"/>
  <c r="AB2989" i="1"/>
  <c r="AB2988" i="1" s="1"/>
  <c r="AD2989" i="1"/>
  <c r="AD2988" i="1" s="1"/>
  <c r="AF2989" i="1"/>
  <c r="AH2990" i="1"/>
  <c r="AJ2990" i="1"/>
  <c r="AJ2989" i="1" s="1"/>
  <c r="AJ2988" i="1" s="1"/>
  <c r="V2993" i="1"/>
  <c r="V2992" i="1" s="1"/>
  <c r="X2993" i="1"/>
  <c r="X2992" i="1" s="1"/>
  <c r="Z2993" i="1"/>
  <c r="Z2992" i="1" s="1"/>
  <c r="AB2993" i="1"/>
  <c r="AB2992" i="1" s="1"/>
  <c r="AD2993" i="1"/>
  <c r="AD2992" i="1" s="1"/>
  <c r="AF2993" i="1"/>
  <c r="AH2994" i="1"/>
  <c r="AJ2994" i="1"/>
  <c r="AH2995" i="1"/>
  <c r="AJ2995" i="1"/>
  <c r="AH2996" i="1"/>
  <c r="V2998" i="1"/>
  <c r="V2997" i="1" s="1"/>
  <c r="X2998" i="1"/>
  <c r="X2997" i="1" s="1"/>
  <c r="Z2998" i="1"/>
  <c r="Z2997" i="1" s="1"/>
  <c r="AB2998" i="1"/>
  <c r="AB2997" i="1" s="1"/>
  <c r="AD2998" i="1"/>
  <c r="AD2997" i="1" s="1"/>
  <c r="AF2998" i="1"/>
  <c r="AH2999" i="1"/>
  <c r="AJ2999" i="1"/>
  <c r="AH3000" i="1"/>
  <c r="AJ3000" i="1"/>
  <c r="V3002" i="1"/>
  <c r="X3002" i="1"/>
  <c r="Z3002" i="1"/>
  <c r="AB3002" i="1"/>
  <c r="AD3002" i="1"/>
  <c r="AF3002" i="1"/>
  <c r="AJ3002" i="1"/>
  <c r="AH3003" i="1"/>
  <c r="V3004" i="1"/>
  <c r="V3001" i="1" s="1"/>
  <c r="X3004" i="1"/>
  <c r="X3001" i="1" s="1"/>
  <c r="Z3004" i="1"/>
  <c r="Z3001" i="1" s="1"/>
  <c r="AB3004" i="1"/>
  <c r="AD3004" i="1"/>
  <c r="AF3004" i="1"/>
  <c r="AF3001" i="1" s="1"/>
  <c r="AH3005" i="1"/>
  <c r="AJ3005" i="1"/>
  <c r="AJ3004" i="1" s="1"/>
  <c r="AH3006" i="1"/>
  <c r="X3008" i="1"/>
  <c r="X3007" i="1" s="1"/>
  <c r="Z3008" i="1"/>
  <c r="Z3007" i="1" s="1"/>
  <c r="AB3008" i="1"/>
  <c r="AB3007" i="1" s="1"/>
  <c r="AD3008" i="1"/>
  <c r="AF3008" i="1"/>
  <c r="AF3007" i="1" s="1"/>
  <c r="AH3009" i="1"/>
  <c r="AJ3009" i="1"/>
  <c r="AJ3008" i="1" s="1"/>
  <c r="AJ3007" i="1" s="1"/>
  <c r="V3012" i="1"/>
  <c r="X3012" i="1"/>
  <c r="Z3012" i="1"/>
  <c r="AB3012" i="1"/>
  <c r="AD3012" i="1"/>
  <c r="AE3012" i="1"/>
  <c r="AF3012" i="1"/>
  <c r="AG3012" i="1"/>
  <c r="AI3012" i="1"/>
  <c r="AK3012" i="1"/>
  <c r="AH3013" i="1"/>
  <c r="AJ3013" i="1"/>
  <c r="AH3014" i="1"/>
  <c r="AJ3014" i="1"/>
  <c r="AH3015" i="1"/>
  <c r="AJ3015" i="1"/>
  <c r="V3016" i="1"/>
  <c r="X3016" i="1"/>
  <c r="Z3016" i="1"/>
  <c r="AB3016" i="1"/>
  <c r="AD3016" i="1"/>
  <c r="AF3016" i="1"/>
  <c r="AH3017" i="1"/>
  <c r="AH3018" i="1"/>
  <c r="AJ3018" i="1"/>
  <c r="AJ3016" i="1" s="1"/>
  <c r="V3019" i="1"/>
  <c r="X3019" i="1"/>
  <c r="Z3019" i="1"/>
  <c r="AB3019" i="1"/>
  <c r="AD3019" i="1"/>
  <c r="AF3019" i="1"/>
  <c r="AJ3019" i="1"/>
  <c r="AH3020" i="1"/>
  <c r="AH3021" i="1"/>
  <c r="V3022" i="1"/>
  <c r="X3022" i="1"/>
  <c r="Z3022" i="1"/>
  <c r="AB3022" i="1"/>
  <c r="AD3022" i="1"/>
  <c r="AF3022" i="1"/>
  <c r="AJ3022" i="1"/>
  <c r="AH3023" i="1"/>
  <c r="V3024" i="1"/>
  <c r="X3024" i="1"/>
  <c r="Z3024" i="1"/>
  <c r="AB3024" i="1"/>
  <c r="AD3024" i="1"/>
  <c r="AF3024" i="1"/>
  <c r="AH3025" i="1"/>
  <c r="AJ3025" i="1"/>
  <c r="AJ3024" i="1" s="1"/>
  <c r="AH3026" i="1"/>
  <c r="AH3027" i="1"/>
  <c r="V3029" i="1"/>
  <c r="X3029" i="1"/>
  <c r="Z3029" i="1"/>
  <c r="AB3029" i="1"/>
  <c r="AD3029" i="1"/>
  <c r="AF3029" i="1"/>
  <c r="AH3030" i="1"/>
  <c r="AJ3030" i="1"/>
  <c r="AJ3029" i="1" s="1"/>
  <c r="V3031" i="1"/>
  <c r="X3031" i="1"/>
  <c r="Z3031" i="1"/>
  <c r="AB3031" i="1"/>
  <c r="AD3031" i="1"/>
  <c r="AF3031" i="1"/>
  <c r="AH3032" i="1"/>
  <c r="AJ3032" i="1"/>
  <c r="AJ3031" i="1" s="1"/>
  <c r="V3033" i="1"/>
  <c r="X3033" i="1"/>
  <c r="Z3033" i="1"/>
  <c r="AB3033" i="1"/>
  <c r="AD3033" i="1"/>
  <c r="AF3033" i="1"/>
  <c r="AH3034" i="1"/>
  <c r="AJ3034" i="1"/>
  <c r="AJ3033" i="1" s="1"/>
  <c r="AH3035" i="1"/>
  <c r="V3036" i="1"/>
  <c r="X3036" i="1"/>
  <c r="Z3036" i="1"/>
  <c r="AB3036" i="1"/>
  <c r="AD3036" i="1"/>
  <c r="AF3036" i="1"/>
  <c r="AH3037" i="1"/>
  <c r="AJ3037" i="1"/>
  <c r="AJ3036" i="1" s="1"/>
  <c r="V3039" i="1"/>
  <c r="V3038" i="1" s="1"/>
  <c r="X3039" i="1"/>
  <c r="X3038" i="1" s="1"/>
  <c r="Z3039" i="1"/>
  <c r="Z3038" i="1" s="1"/>
  <c r="AB3039" i="1"/>
  <c r="AB3038" i="1" s="1"/>
  <c r="AD3039" i="1"/>
  <c r="AD3038" i="1" s="1"/>
  <c r="AF3039" i="1"/>
  <c r="AF3038" i="1" s="1"/>
  <c r="AH3040" i="1"/>
  <c r="AJ3040" i="1"/>
  <c r="AJ3039" i="1" s="1"/>
  <c r="AJ3038" i="1" s="1"/>
  <c r="V3042" i="1"/>
  <c r="V3041" i="1" s="1"/>
  <c r="X3042" i="1"/>
  <c r="X3041" i="1" s="1"/>
  <c r="Z3042" i="1"/>
  <c r="Z3041" i="1" s="1"/>
  <c r="AB3042" i="1"/>
  <c r="AB3041" i="1" s="1"/>
  <c r="AD3042" i="1"/>
  <c r="AD3041" i="1" s="1"/>
  <c r="AF3042" i="1"/>
  <c r="AF3041" i="1" s="1"/>
  <c r="AH3043" i="1"/>
  <c r="AJ3043" i="1"/>
  <c r="AJ3042" i="1" s="1"/>
  <c r="AJ3041" i="1" s="1"/>
  <c r="V3045" i="1"/>
  <c r="X3045" i="1"/>
  <c r="Z3045" i="1"/>
  <c r="AB3045" i="1"/>
  <c r="AD3045" i="1"/>
  <c r="AF3045" i="1"/>
  <c r="AJ3045" i="1"/>
  <c r="AH3046" i="1"/>
  <c r="V3047" i="1"/>
  <c r="X3047" i="1"/>
  <c r="Z3047" i="1"/>
  <c r="AB3047" i="1"/>
  <c r="AB3044" i="1" s="1"/>
  <c r="AD3047" i="1"/>
  <c r="AF3047" i="1"/>
  <c r="AJ3047" i="1"/>
  <c r="AH3048" i="1"/>
  <c r="V3051" i="1"/>
  <c r="V3050" i="1" s="1"/>
  <c r="V3049" i="1" s="1"/>
  <c r="X3051" i="1"/>
  <c r="X3050" i="1" s="1"/>
  <c r="X3049" i="1" s="1"/>
  <c r="Z3051" i="1"/>
  <c r="Z3050" i="1" s="1"/>
  <c r="Z3049" i="1" s="1"/>
  <c r="AB3051" i="1"/>
  <c r="AB3050" i="1" s="1"/>
  <c r="AB3049" i="1" s="1"/>
  <c r="AD3051" i="1"/>
  <c r="AF3051" i="1"/>
  <c r="AF3050" i="1" s="1"/>
  <c r="AF3049" i="1" s="1"/>
  <c r="AJ3051" i="1"/>
  <c r="AJ3050" i="1" s="1"/>
  <c r="AJ3049" i="1" s="1"/>
  <c r="AD3050" i="1"/>
  <c r="AH3052" i="1"/>
  <c r="AH3053" i="1"/>
  <c r="V3058" i="1"/>
  <c r="V3057" i="1" s="1"/>
  <c r="V3056" i="1" s="1"/>
  <c r="X3058" i="1"/>
  <c r="X3057" i="1" s="1"/>
  <c r="X3056" i="1" s="1"/>
  <c r="Z3058" i="1"/>
  <c r="Z3057" i="1" s="1"/>
  <c r="Z3056" i="1" s="1"/>
  <c r="AB3058" i="1"/>
  <c r="AB3057" i="1" s="1"/>
  <c r="AB3056" i="1" s="1"/>
  <c r="AF3058" i="1"/>
  <c r="AF3057" i="1" s="1"/>
  <c r="AF3056" i="1" s="1"/>
  <c r="AJ3058" i="1"/>
  <c r="AJ3057" i="1" s="1"/>
  <c r="AJ3056" i="1" s="1"/>
  <c r="AD3059" i="1"/>
  <c r="AH3059" i="1" s="1"/>
  <c r="V3062" i="1"/>
  <c r="V3061" i="1" s="1"/>
  <c r="V3060" i="1" s="1"/>
  <c r="X3062" i="1"/>
  <c r="X3061" i="1" s="1"/>
  <c r="X3060" i="1" s="1"/>
  <c r="Z3062" i="1"/>
  <c r="Z3061" i="1" s="1"/>
  <c r="Z3060" i="1" s="1"/>
  <c r="AB3062" i="1"/>
  <c r="AB3061" i="1" s="1"/>
  <c r="AB3060" i="1" s="1"/>
  <c r="AD3062" i="1"/>
  <c r="AF3062" i="1"/>
  <c r="AJ3062" i="1"/>
  <c r="AJ3061" i="1" s="1"/>
  <c r="AJ3060" i="1" s="1"/>
  <c r="AD3060" i="1"/>
  <c r="AH3063" i="1"/>
  <c r="AH3064" i="1"/>
  <c r="AH3065" i="1"/>
  <c r="V3068" i="1"/>
  <c r="X3068" i="1"/>
  <c r="Z3068" i="1"/>
  <c r="AB3068" i="1"/>
  <c r="AF3068" i="1"/>
  <c r="AJ3068" i="1"/>
  <c r="AD3069" i="1"/>
  <c r="V3070" i="1"/>
  <c r="X3070" i="1"/>
  <c r="Z3070" i="1"/>
  <c r="AB3070" i="1"/>
  <c r="AD3070" i="1"/>
  <c r="AF3070" i="1"/>
  <c r="AJ3070" i="1"/>
  <c r="AH3071" i="1"/>
  <c r="AH3072" i="1"/>
  <c r="AD3073" i="1"/>
  <c r="V3074" i="1"/>
  <c r="V3073" i="1" s="1"/>
  <c r="X3074" i="1"/>
  <c r="X3073" i="1" s="1"/>
  <c r="Z3074" i="1"/>
  <c r="Z3073" i="1" s="1"/>
  <c r="AB3074" i="1"/>
  <c r="AB3073" i="1" s="1"/>
  <c r="AD3074" i="1"/>
  <c r="AF3074" i="1"/>
  <c r="AF3073" i="1" s="1"/>
  <c r="AJ3074" i="1"/>
  <c r="AJ3073" i="1" s="1"/>
  <c r="AH3075" i="1"/>
  <c r="AH3076" i="1"/>
  <c r="V3084" i="1"/>
  <c r="V3083" i="1" s="1"/>
  <c r="X3084" i="1"/>
  <c r="X3083" i="1" s="1"/>
  <c r="Z3084" i="1"/>
  <c r="Z3083" i="1" s="1"/>
  <c r="AB3084" i="1"/>
  <c r="AB3083" i="1" s="1"/>
  <c r="AD3084" i="1"/>
  <c r="AD3083" i="1" s="1"/>
  <c r="AF3084" i="1"/>
  <c r="AF3083" i="1" s="1"/>
  <c r="AJ3084" i="1"/>
  <c r="AJ3083" i="1" s="1"/>
  <c r="AH3085" i="1"/>
  <c r="V3087" i="1"/>
  <c r="X3087" i="1"/>
  <c r="Z3087" i="1"/>
  <c r="AB3087" i="1"/>
  <c r="AD3087" i="1"/>
  <c r="AF3087" i="1"/>
  <c r="AJ3087" i="1"/>
  <c r="AH3088" i="1"/>
  <c r="V3089" i="1"/>
  <c r="V3086" i="1" s="1"/>
  <c r="X3089" i="1"/>
  <c r="Z3089" i="1"/>
  <c r="Z3086" i="1" s="1"/>
  <c r="AB3089" i="1"/>
  <c r="AB3086" i="1" s="1"/>
  <c r="AD3089" i="1"/>
  <c r="AD3086" i="1" s="1"/>
  <c r="AF3089" i="1"/>
  <c r="AJ3089" i="1"/>
  <c r="AJ3086" i="1" s="1"/>
  <c r="AH3090" i="1"/>
  <c r="AH3091" i="1"/>
  <c r="V3093" i="1"/>
  <c r="V3092" i="1" s="1"/>
  <c r="X3093" i="1"/>
  <c r="X3092" i="1" s="1"/>
  <c r="Z3093" i="1"/>
  <c r="Z3092" i="1" s="1"/>
  <c r="AB3093" i="1"/>
  <c r="AB3092" i="1" s="1"/>
  <c r="AD3093" i="1"/>
  <c r="AF3093" i="1"/>
  <c r="AF3092" i="1" s="1"/>
  <c r="AJ3093" i="1"/>
  <c r="AJ3092" i="1" s="1"/>
  <c r="AH3094" i="1"/>
  <c r="AH3095" i="1"/>
  <c r="V3102" i="1"/>
  <c r="X3102" i="1"/>
  <c r="Z3102" i="1"/>
  <c r="AB3102" i="1"/>
  <c r="AD3102" i="1"/>
  <c r="AF3102" i="1"/>
  <c r="AJ3102" i="1"/>
  <c r="AH3103" i="1"/>
  <c r="AH3104" i="1"/>
  <c r="AH3105" i="1"/>
  <c r="AH3106" i="1"/>
  <c r="AH3107" i="1"/>
  <c r="V3108" i="1"/>
  <c r="X3108" i="1"/>
  <c r="Z3108" i="1"/>
  <c r="AB3108" i="1"/>
  <c r="AD3108" i="1"/>
  <c r="AF3108" i="1"/>
  <c r="AJ3108" i="1"/>
  <c r="AH3109" i="1"/>
  <c r="AH3110" i="1"/>
  <c r="AH3111" i="1"/>
  <c r="AH3112" i="1"/>
  <c r="AH3113" i="1"/>
  <c r="V3114" i="1"/>
  <c r="X3114" i="1"/>
  <c r="Z3114" i="1"/>
  <c r="AB3114" i="1"/>
  <c r="AD3114" i="1"/>
  <c r="AF3114" i="1"/>
  <c r="AJ3114" i="1"/>
  <c r="AH3115" i="1"/>
  <c r="V3116" i="1"/>
  <c r="X3116" i="1"/>
  <c r="Z3116" i="1"/>
  <c r="AB3116" i="1"/>
  <c r="AD3116" i="1"/>
  <c r="AF3116" i="1"/>
  <c r="AJ3116" i="1"/>
  <c r="AH3117" i="1"/>
  <c r="AH3118" i="1"/>
  <c r="AH3119" i="1"/>
  <c r="AH3120" i="1"/>
  <c r="AH3121" i="1"/>
  <c r="V3122" i="1"/>
  <c r="X3122" i="1"/>
  <c r="Z3122" i="1"/>
  <c r="AB3122" i="1"/>
  <c r="AD3122" i="1"/>
  <c r="AF3122" i="1"/>
  <c r="AJ3122" i="1"/>
  <c r="AH3123" i="1"/>
  <c r="V3124" i="1"/>
  <c r="X3124" i="1"/>
  <c r="Z3124" i="1"/>
  <c r="AB3124" i="1"/>
  <c r="AD3124" i="1"/>
  <c r="AF3124" i="1"/>
  <c r="AJ3124" i="1"/>
  <c r="AH3125" i="1"/>
  <c r="V3127" i="1"/>
  <c r="V3126" i="1" s="1"/>
  <c r="X3127" i="1"/>
  <c r="X3126" i="1" s="1"/>
  <c r="Z3127" i="1"/>
  <c r="Z3126" i="1" s="1"/>
  <c r="AB3127" i="1"/>
  <c r="AB3126" i="1" s="1"/>
  <c r="AD3127" i="1"/>
  <c r="AF3127" i="1"/>
  <c r="AF3126" i="1" s="1"/>
  <c r="AJ3127" i="1"/>
  <c r="AJ3126" i="1" s="1"/>
  <c r="AH3128" i="1"/>
  <c r="AH3129" i="1"/>
  <c r="V3131" i="1"/>
  <c r="V3130" i="1" s="1"/>
  <c r="X3131" i="1"/>
  <c r="X3130" i="1" s="1"/>
  <c r="Z3131" i="1"/>
  <c r="Z3130" i="1" s="1"/>
  <c r="AB3131" i="1"/>
  <c r="AB3130" i="1" s="1"/>
  <c r="AD3131" i="1"/>
  <c r="AD3130" i="1" s="1"/>
  <c r="AF3131" i="1"/>
  <c r="AJ3131" i="1"/>
  <c r="AJ3130" i="1" s="1"/>
  <c r="AH3132" i="1"/>
  <c r="AH3133" i="1"/>
  <c r="X3135" i="1"/>
  <c r="X3134" i="1" s="1"/>
  <c r="Z3135" i="1"/>
  <c r="Z3134" i="1" s="1"/>
  <c r="AB3135" i="1"/>
  <c r="AB3134" i="1" s="1"/>
  <c r="AD3135" i="1"/>
  <c r="AF3135" i="1"/>
  <c r="AF3134" i="1" s="1"/>
  <c r="AJ3135" i="1"/>
  <c r="AJ3134" i="1" s="1"/>
  <c r="AH3136" i="1"/>
  <c r="V3139" i="1"/>
  <c r="V3138" i="1" s="1"/>
  <c r="X3139" i="1"/>
  <c r="X3138" i="1" s="1"/>
  <c r="Z3139" i="1"/>
  <c r="Z3138" i="1" s="1"/>
  <c r="AB3139" i="1"/>
  <c r="AB3138" i="1" s="1"/>
  <c r="AD3139" i="1"/>
  <c r="AF3139" i="1"/>
  <c r="AF3138" i="1" s="1"/>
  <c r="AJ3139" i="1"/>
  <c r="AJ3138" i="1" s="1"/>
  <c r="AH3140" i="1"/>
  <c r="AH3141" i="1"/>
  <c r="AH3142" i="1"/>
  <c r="AD3143" i="1"/>
  <c r="V3144" i="1"/>
  <c r="V3143" i="1" s="1"/>
  <c r="X3144" i="1"/>
  <c r="X3143" i="1" s="1"/>
  <c r="Z3144" i="1"/>
  <c r="Z3143" i="1" s="1"/>
  <c r="AB3144" i="1"/>
  <c r="AB3143" i="1" s="1"/>
  <c r="AD3144" i="1"/>
  <c r="AF3144" i="1"/>
  <c r="AJ3144" i="1"/>
  <c r="AJ3143" i="1" s="1"/>
  <c r="AH3145" i="1"/>
  <c r="AH3146" i="1"/>
  <c r="AD3147" i="1"/>
  <c r="V3148" i="1"/>
  <c r="V3147" i="1" s="1"/>
  <c r="X3148" i="1"/>
  <c r="X3147" i="1" s="1"/>
  <c r="Z3148" i="1"/>
  <c r="Z3147" i="1" s="1"/>
  <c r="AB3148" i="1"/>
  <c r="AB3147" i="1" s="1"/>
  <c r="AD3148" i="1"/>
  <c r="AF3148" i="1"/>
  <c r="AF3147" i="1" s="1"/>
  <c r="AJ3148" i="1"/>
  <c r="AJ3147" i="1" s="1"/>
  <c r="AH3149" i="1"/>
  <c r="AH3150" i="1"/>
  <c r="X3152" i="1"/>
  <c r="X3151" i="1" s="1"/>
  <c r="Z3152" i="1"/>
  <c r="Z3151" i="1" s="1"/>
  <c r="AB3152" i="1"/>
  <c r="AB3151" i="1" s="1"/>
  <c r="AD3152" i="1"/>
  <c r="AF3152" i="1"/>
  <c r="AF3151" i="1" s="1"/>
  <c r="AJ3152" i="1"/>
  <c r="AJ3151" i="1" s="1"/>
  <c r="AH3153" i="1"/>
  <c r="V3156" i="1"/>
  <c r="X3156" i="1"/>
  <c r="Z3156" i="1"/>
  <c r="AB3156" i="1"/>
  <c r="AD3156" i="1"/>
  <c r="AE3156" i="1"/>
  <c r="AF3156" i="1"/>
  <c r="AG3156" i="1"/>
  <c r="AI3156" i="1"/>
  <c r="AJ3156" i="1"/>
  <c r="AK3156" i="1"/>
  <c r="AH3157" i="1"/>
  <c r="AH3158" i="1"/>
  <c r="AH3159" i="1"/>
  <c r="V3160" i="1"/>
  <c r="X3160" i="1"/>
  <c r="Z3160" i="1"/>
  <c r="AB3160" i="1"/>
  <c r="AD3160" i="1"/>
  <c r="AF3160" i="1"/>
  <c r="AJ3160" i="1"/>
  <c r="AH3161" i="1"/>
  <c r="AH3162" i="1"/>
  <c r="V3163" i="1"/>
  <c r="X3163" i="1"/>
  <c r="Z3163" i="1"/>
  <c r="AB3163" i="1"/>
  <c r="AD3163" i="1"/>
  <c r="AF3163" i="1"/>
  <c r="AJ3163" i="1"/>
  <c r="AH3164" i="1"/>
  <c r="AH3165" i="1"/>
  <c r="V3166" i="1"/>
  <c r="X3166" i="1"/>
  <c r="Z3166" i="1"/>
  <c r="AB3166" i="1"/>
  <c r="AD3166" i="1"/>
  <c r="AF3166" i="1"/>
  <c r="AJ3166" i="1"/>
  <c r="AH3167" i="1"/>
  <c r="V3168" i="1"/>
  <c r="X3168" i="1"/>
  <c r="Z3168" i="1"/>
  <c r="AB3168" i="1"/>
  <c r="AF3168" i="1"/>
  <c r="AJ3168" i="1"/>
  <c r="AH3169" i="1"/>
  <c r="AD3170" i="1"/>
  <c r="AH3171" i="1"/>
  <c r="V3173" i="1"/>
  <c r="X3173" i="1"/>
  <c r="Z3173" i="1"/>
  <c r="AB3173" i="1"/>
  <c r="AD3173" i="1"/>
  <c r="AF3173" i="1"/>
  <c r="AJ3173" i="1"/>
  <c r="AH3174" i="1"/>
  <c r="V3175" i="1"/>
  <c r="X3175" i="1"/>
  <c r="Z3175" i="1"/>
  <c r="AB3175" i="1"/>
  <c r="AD3175" i="1"/>
  <c r="AF3175" i="1"/>
  <c r="AJ3175" i="1"/>
  <c r="AH3176" i="1"/>
  <c r="V3177" i="1"/>
  <c r="X3177" i="1"/>
  <c r="Z3177" i="1"/>
  <c r="AB3177" i="1"/>
  <c r="AD3177" i="1"/>
  <c r="AF3177" i="1"/>
  <c r="AJ3177" i="1"/>
  <c r="AH3178" i="1"/>
  <c r="AH3179" i="1"/>
  <c r="V3180" i="1"/>
  <c r="X3180" i="1"/>
  <c r="Z3180" i="1"/>
  <c r="AB3180" i="1"/>
  <c r="AD3180" i="1"/>
  <c r="AF3180" i="1"/>
  <c r="AJ3180" i="1"/>
  <c r="AH3181" i="1"/>
  <c r="V3183" i="1"/>
  <c r="V3182" i="1" s="1"/>
  <c r="X3183" i="1"/>
  <c r="X3182" i="1" s="1"/>
  <c r="Z3183" i="1"/>
  <c r="Z3182" i="1" s="1"/>
  <c r="AB3183" i="1"/>
  <c r="AB3182" i="1" s="1"/>
  <c r="AD3183" i="1"/>
  <c r="AD3182" i="1" s="1"/>
  <c r="AF3183" i="1"/>
  <c r="AF3182" i="1" s="1"/>
  <c r="AJ3183" i="1"/>
  <c r="AJ3182" i="1" s="1"/>
  <c r="AH3184" i="1"/>
  <c r="V3186" i="1"/>
  <c r="X3186" i="1"/>
  <c r="Z3186" i="1"/>
  <c r="AB3186" i="1"/>
  <c r="AD3186" i="1"/>
  <c r="AF3186" i="1"/>
  <c r="AJ3186" i="1"/>
  <c r="AH3187" i="1"/>
  <c r="AH3188" i="1"/>
  <c r="V3189" i="1"/>
  <c r="X3189" i="1"/>
  <c r="Z3189" i="1"/>
  <c r="AB3189" i="1"/>
  <c r="AF3189" i="1"/>
  <c r="AJ3189" i="1"/>
  <c r="AD3190" i="1"/>
  <c r="V3192" i="1"/>
  <c r="X3192" i="1"/>
  <c r="Z3192" i="1"/>
  <c r="AB3192" i="1"/>
  <c r="AD3192" i="1"/>
  <c r="AF3192" i="1"/>
  <c r="AJ3192" i="1"/>
  <c r="AH3193" i="1"/>
  <c r="V3194" i="1"/>
  <c r="X3194" i="1"/>
  <c r="Z3194" i="1"/>
  <c r="AB3194" i="1"/>
  <c r="AB3191" i="1" s="1"/>
  <c r="AD3194" i="1"/>
  <c r="AF3194" i="1"/>
  <c r="AJ3194" i="1"/>
  <c r="AH3195" i="1"/>
  <c r="V3198" i="1"/>
  <c r="V3197" i="1" s="1"/>
  <c r="V3196" i="1" s="1"/>
  <c r="X3198" i="1"/>
  <c r="X3197" i="1" s="1"/>
  <c r="X3196" i="1" s="1"/>
  <c r="Z3198" i="1"/>
  <c r="Z3197" i="1" s="1"/>
  <c r="Z3196" i="1" s="1"/>
  <c r="AB3198" i="1"/>
  <c r="AB3197" i="1" s="1"/>
  <c r="AB3196" i="1" s="1"/>
  <c r="AD3198" i="1"/>
  <c r="AF3198" i="1"/>
  <c r="AJ3198" i="1"/>
  <c r="AJ3197" i="1" s="1"/>
  <c r="AJ3196" i="1" s="1"/>
  <c r="AD3197" i="1"/>
  <c r="AH3199" i="1"/>
  <c r="V3202" i="1"/>
  <c r="V3201" i="1" s="1"/>
  <c r="X3202" i="1"/>
  <c r="X3201" i="1" s="1"/>
  <c r="Z3202" i="1"/>
  <c r="Z3201" i="1" s="1"/>
  <c r="AB3202" i="1"/>
  <c r="AB3201" i="1" s="1"/>
  <c r="AD3202" i="1"/>
  <c r="AD3201" i="1" s="1"/>
  <c r="AJ3202" i="1"/>
  <c r="AJ3201" i="1" s="1"/>
  <c r="AF3203" i="1"/>
  <c r="AH3204" i="1"/>
  <c r="AH3205" i="1"/>
  <c r="V3207" i="1"/>
  <c r="V3206" i="1" s="1"/>
  <c r="X3207" i="1"/>
  <c r="X3206" i="1" s="1"/>
  <c r="Z3207" i="1"/>
  <c r="Z3206" i="1" s="1"/>
  <c r="AB3207" i="1"/>
  <c r="AB3206" i="1" s="1"/>
  <c r="AD3207" i="1"/>
  <c r="AF3207" i="1"/>
  <c r="AF3206" i="1" s="1"/>
  <c r="AJ3207" i="1"/>
  <c r="AJ3206" i="1" s="1"/>
  <c r="AH3208" i="1"/>
  <c r="AH3209" i="1"/>
  <c r="V3218" i="1"/>
  <c r="X3218" i="1"/>
  <c r="Z3218" i="1"/>
  <c r="AB3218" i="1"/>
  <c r="AD3218" i="1"/>
  <c r="AF3218" i="1"/>
  <c r="AJ3218" i="1"/>
  <c r="AH3219" i="1"/>
  <c r="AH3220" i="1"/>
  <c r="AH3221" i="1"/>
  <c r="AH3222" i="1"/>
  <c r="AH3223" i="1"/>
  <c r="V3224" i="1"/>
  <c r="X3224" i="1"/>
  <c r="Z3224" i="1"/>
  <c r="AB3224" i="1"/>
  <c r="AD3224" i="1"/>
  <c r="AF3224" i="1"/>
  <c r="AJ3224" i="1"/>
  <c r="AH3225" i="1"/>
  <c r="AH3226" i="1"/>
  <c r="AH3227" i="1"/>
  <c r="AH3228" i="1"/>
  <c r="AH3229" i="1"/>
  <c r="V3230" i="1"/>
  <c r="X3230" i="1"/>
  <c r="Z3230" i="1"/>
  <c r="AB3230" i="1"/>
  <c r="AD3230" i="1"/>
  <c r="AF3230" i="1"/>
  <c r="AJ3230" i="1"/>
  <c r="AH3231" i="1"/>
  <c r="V3232" i="1"/>
  <c r="X3232" i="1"/>
  <c r="Z3232" i="1"/>
  <c r="AB3232" i="1"/>
  <c r="AD3232" i="1"/>
  <c r="AF3232" i="1"/>
  <c r="AJ3232" i="1"/>
  <c r="AH3233" i="1"/>
  <c r="AH3234" i="1"/>
  <c r="AH3235" i="1"/>
  <c r="AH3236" i="1"/>
  <c r="AH3237" i="1"/>
  <c r="V3238" i="1"/>
  <c r="X3238" i="1"/>
  <c r="Z3238" i="1"/>
  <c r="AB3238" i="1"/>
  <c r="AD3238" i="1"/>
  <c r="AF3238" i="1"/>
  <c r="AJ3238" i="1"/>
  <c r="AH3239" i="1"/>
  <c r="V3240" i="1"/>
  <c r="X3240" i="1"/>
  <c r="Z3240" i="1"/>
  <c r="AB3240" i="1"/>
  <c r="AD3240" i="1"/>
  <c r="AF3240" i="1"/>
  <c r="AJ3240" i="1"/>
  <c r="AH3241" i="1"/>
  <c r="V3243" i="1"/>
  <c r="V3242" i="1" s="1"/>
  <c r="X3243" i="1"/>
  <c r="X3242" i="1" s="1"/>
  <c r="Z3243" i="1"/>
  <c r="Z3242" i="1" s="1"/>
  <c r="AB3243" i="1"/>
  <c r="AB3242" i="1" s="1"/>
  <c r="AD3243" i="1"/>
  <c r="AF3243" i="1"/>
  <c r="AF3242" i="1" s="1"/>
  <c r="AJ3243" i="1"/>
  <c r="AJ3242" i="1" s="1"/>
  <c r="AH3244" i="1"/>
  <c r="AH3245" i="1"/>
  <c r="V3248" i="1"/>
  <c r="V3247" i="1" s="1"/>
  <c r="X3248" i="1"/>
  <c r="X3247" i="1" s="1"/>
  <c r="Z3248" i="1"/>
  <c r="Z3247" i="1" s="1"/>
  <c r="AB3248" i="1"/>
  <c r="AB3247" i="1" s="1"/>
  <c r="AD3248" i="1"/>
  <c r="AF3248" i="1"/>
  <c r="AF3247" i="1" s="1"/>
  <c r="AJ3248" i="1"/>
  <c r="AJ3247" i="1" s="1"/>
  <c r="AD3247" i="1"/>
  <c r="AH3249" i="1"/>
  <c r="AH3250" i="1"/>
  <c r="AH3251" i="1"/>
  <c r="V3253" i="1"/>
  <c r="V3252" i="1" s="1"/>
  <c r="X3253" i="1"/>
  <c r="X3252" i="1" s="1"/>
  <c r="Z3253" i="1"/>
  <c r="Z3252" i="1" s="1"/>
  <c r="AB3253" i="1"/>
  <c r="AB3252" i="1" s="1"/>
  <c r="AD3253" i="1"/>
  <c r="AF3253" i="1"/>
  <c r="AF3252" i="1" s="1"/>
  <c r="AJ3253" i="1"/>
  <c r="AJ3252" i="1" s="1"/>
  <c r="AD3252" i="1"/>
  <c r="AH3254" i="1"/>
  <c r="AH3255" i="1"/>
  <c r="V3258" i="1"/>
  <c r="X3258" i="1"/>
  <c r="Z3258" i="1"/>
  <c r="AB3258" i="1"/>
  <c r="AD3258" i="1"/>
  <c r="AF3258" i="1"/>
  <c r="AJ3258" i="1"/>
  <c r="AH3259" i="1"/>
  <c r="V3260" i="1"/>
  <c r="X3260" i="1"/>
  <c r="Z3260" i="1"/>
  <c r="AB3260" i="1"/>
  <c r="AD3260" i="1"/>
  <c r="AF3260" i="1"/>
  <c r="AJ3260" i="1"/>
  <c r="AH3261" i="1"/>
  <c r="AH3262" i="1"/>
  <c r="V3263" i="1"/>
  <c r="X3263" i="1"/>
  <c r="Z3263" i="1"/>
  <c r="AB3263" i="1"/>
  <c r="AD3263" i="1"/>
  <c r="AF3263" i="1"/>
  <c r="AJ3263" i="1"/>
  <c r="AH3264" i="1"/>
  <c r="AH3265" i="1"/>
  <c r="V3266" i="1"/>
  <c r="X3266" i="1"/>
  <c r="Z3266" i="1"/>
  <c r="AB3266" i="1"/>
  <c r="AD3266" i="1"/>
  <c r="AF3266" i="1"/>
  <c r="AJ3266" i="1"/>
  <c r="AH3267" i="1"/>
  <c r="V3268" i="1"/>
  <c r="X3268" i="1"/>
  <c r="Z3268" i="1"/>
  <c r="AB3268" i="1"/>
  <c r="AD3268" i="1"/>
  <c r="AF3268" i="1"/>
  <c r="AJ3268" i="1"/>
  <c r="AH3269" i="1"/>
  <c r="AH3270" i="1"/>
  <c r="AH3271" i="1"/>
  <c r="V3273" i="1"/>
  <c r="X3273" i="1"/>
  <c r="Z3273" i="1"/>
  <c r="AB3273" i="1"/>
  <c r="AD3273" i="1"/>
  <c r="AF3273" i="1"/>
  <c r="AJ3273" i="1"/>
  <c r="AH3274" i="1"/>
  <c r="V3275" i="1"/>
  <c r="X3275" i="1"/>
  <c r="Z3275" i="1"/>
  <c r="AB3275" i="1"/>
  <c r="AD3275" i="1"/>
  <c r="AF3275" i="1"/>
  <c r="AJ3275" i="1"/>
  <c r="AH3276" i="1"/>
  <c r="V3277" i="1"/>
  <c r="X3277" i="1"/>
  <c r="Z3277" i="1"/>
  <c r="AB3277" i="1"/>
  <c r="AD3277" i="1"/>
  <c r="AF3277" i="1"/>
  <c r="AJ3277" i="1"/>
  <c r="AH3278" i="1"/>
  <c r="AH3279" i="1"/>
  <c r="V3280" i="1"/>
  <c r="X3280" i="1"/>
  <c r="Z3280" i="1"/>
  <c r="AB3280" i="1"/>
  <c r="AD3280" i="1"/>
  <c r="AF3280" i="1"/>
  <c r="AJ3280" i="1"/>
  <c r="AH3281" i="1"/>
  <c r="V3283" i="1"/>
  <c r="V3282" i="1" s="1"/>
  <c r="X3283" i="1"/>
  <c r="X3282" i="1" s="1"/>
  <c r="Z3283" i="1"/>
  <c r="Z3282" i="1" s="1"/>
  <c r="AB3283" i="1"/>
  <c r="AB3282" i="1" s="1"/>
  <c r="AD3283" i="1"/>
  <c r="AF3283" i="1"/>
  <c r="AF3282" i="1" s="1"/>
  <c r="AJ3283" i="1"/>
  <c r="AJ3282" i="1" s="1"/>
  <c r="AH3284" i="1"/>
  <c r="AD3285" i="1"/>
  <c r="V3286" i="1"/>
  <c r="V3285" i="1" s="1"/>
  <c r="X3286" i="1"/>
  <c r="X3285" i="1" s="1"/>
  <c r="Z3286" i="1"/>
  <c r="Z3285" i="1" s="1"/>
  <c r="AB3286" i="1"/>
  <c r="AB3285" i="1" s="1"/>
  <c r="AD3286" i="1"/>
  <c r="AF3286" i="1"/>
  <c r="AF3285" i="1" s="1"/>
  <c r="AJ3286" i="1"/>
  <c r="AJ3285" i="1" s="1"/>
  <c r="AH3287" i="1"/>
  <c r="V3289" i="1"/>
  <c r="X3289" i="1"/>
  <c r="Z3289" i="1"/>
  <c r="AB3289" i="1"/>
  <c r="AD3289" i="1"/>
  <c r="AF3289" i="1"/>
  <c r="AJ3289" i="1"/>
  <c r="AH3290" i="1"/>
  <c r="V3291" i="1"/>
  <c r="X3291" i="1"/>
  <c r="Z3291" i="1"/>
  <c r="AB3291" i="1"/>
  <c r="AD3291" i="1"/>
  <c r="AD3288" i="1" s="1"/>
  <c r="AF3291" i="1"/>
  <c r="AJ3291" i="1"/>
  <c r="AH3292" i="1"/>
  <c r="AH3293" i="1"/>
  <c r="V3301" i="1"/>
  <c r="X3301" i="1"/>
  <c r="Z3301" i="1"/>
  <c r="AB3301" i="1"/>
  <c r="AD3301" i="1"/>
  <c r="AF3301" i="1"/>
  <c r="AH3302" i="1"/>
  <c r="AJ3302" i="1" s="1"/>
  <c r="AJ3301" i="1" s="1"/>
  <c r="AH3303" i="1"/>
  <c r="AH3304" i="1"/>
  <c r="AH3305" i="1"/>
  <c r="AH3306" i="1"/>
  <c r="V3307" i="1"/>
  <c r="X3307" i="1"/>
  <c r="Z3307" i="1"/>
  <c r="AB3307" i="1"/>
  <c r="AD3307" i="1"/>
  <c r="AF3307" i="1"/>
  <c r="AH3308" i="1"/>
  <c r="AJ3308" i="1" s="1"/>
  <c r="AJ3307" i="1" s="1"/>
  <c r="AH3309" i="1"/>
  <c r="AH3310" i="1"/>
  <c r="AH3311" i="1"/>
  <c r="AH3312" i="1"/>
  <c r="V3313" i="1"/>
  <c r="X3313" i="1"/>
  <c r="Z3313" i="1"/>
  <c r="AB3313" i="1"/>
  <c r="AD3313" i="1"/>
  <c r="AF3313" i="1"/>
  <c r="AH3314" i="1"/>
  <c r="AJ3314" i="1" s="1"/>
  <c r="AJ3313" i="1" s="1"/>
  <c r="V3315" i="1"/>
  <c r="X3315" i="1"/>
  <c r="Z3315" i="1"/>
  <c r="AB3315" i="1"/>
  <c r="AD3315" i="1"/>
  <c r="AF3315" i="1"/>
  <c r="AH3316" i="1"/>
  <c r="AJ3316" i="1" s="1"/>
  <c r="AJ3315" i="1" s="1"/>
  <c r="AH3317" i="1"/>
  <c r="AH3318" i="1"/>
  <c r="AH3319" i="1"/>
  <c r="AH3320" i="1"/>
  <c r="V3323" i="1"/>
  <c r="V3322" i="1" s="1"/>
  <c r="V3321" i="1" s="1"/>
  <c r="X3323" i="1"/>
  <c r="X3322" i="1" s="1"/>
  <c r="X3321" i="1" s="1"/>
  <c r="Z3323" i="1"/>
  <c r="Z3322" i="1" s="1"/>
  <c r="Z3321" i="1" s="1"/>
  <c r="AB3323" i="1"/>
  <c r="AB3322" i="1" s="1"/>
  <c r="AB3321" i="1" s="1"/>
  <c r="AD3323" i="1"/>
  <c r="AD3322" i="1" s="1"/>
  <c r="AD3321" i="1" s="1"/>
  <c r="AF3323" i="1"/>
  <c r="AF3322" i="1" s="1"/>
  <c r="AF3321" i="1" s="1"/>
  <c r="AH3324" i="1"/>
  <c r="AJ3324" i="1" s="1"/>
  <c r="AH3325" i="1"/>
  <c r="AJ3325" i="1" s="1"/>
  <c r="AH3326" i="1"/>
  <c r="V3335" i="1"/>
  <c r="V3334" i="1" s="1"/>
  <c r="V3333" i="1" s="1"/>
  <c r="V3332" i="1" s="1"/>
  <c r="V3331" i="1" s="1"/>
  <c r="V3330" i="1" s="1"/>
  <c r="V3329" i="1" s="1"/>
  <c r="X3335" i="1"/>
  <c r="X3334" i="1" s="1"/>
  <c r="X3333" i="1" s="1"/>
  <c r="X3332" i="1" s="1"/>
  <c r="X3331" i="1" s="1"/>
  <c r="X3330" i="1" s="1"/>
  <c r="X3329" i="1" s="1"/>
  <c r="Z3335" i="1"/>
  <c r="Z3334" i="1" s="1"/>
  <c r="Z3333" i="1" s="1"/>
  <c r="Z3332" i="1" s="1"/>
  <c r="Z3331" i="1" s="1"/>
  <c r="Z3330" i="1" s="1"/>
  <c r="Z3329" i="1" s="1"/>
  <c r="AB3335" i="1"/>
  <c r="AB3334" i="1" s="1"/>
  <c r="AB3333" i="1" s="1"/>
  <c r="AB3332" i="1" s="1"/>
  <c r="AB3331" i="1" s="1"/>
  <c r="AB3330" i="1" s="1"/>
  <c r="AB3329" i="1" s="1"/>
  <c r="AD3335" i="1"/>
  <c r="AF3335" i="1"/>
  <c r="AF3334" i="1" s="1"/>
  <c r="AF3333" i="1" s="1"/>
  <c r="AF3332" i="1" s="1"/>
  <c r="AF3331" i="1" s="1"/>
  <c r="AF3330" i="1" s="1"/>
  <c r="AF3329" i="1" s="1"/>
  <c r="AJ3335" i="1"/>
  <c r="AJ3334" i="1" s="1"/>
  <c r="AJ3333" i="1" s="1"/>
  <c r="AJ3332" i="1" s="1"/>
  <c r="AJ3331" i="1" s="1"/>
  <c r="AJ3330" i="1" s="1"/>
  <c r="AJ3329" i="1" s="1"/>
  <c r="AH3336" i="1"/>
  <c r="V3344" i="1"/>
  <c r="X3344" i="1"/>
  <c r="Z3344" i="1"/>
  <c r="AB3344" i="1"/>
  <c r="AD3344" i="1"/>
  <c r="AF3344" i="1"/>
  <c r="AH3345" i="1"/>
  <c r="AJ3345" i="1"/>
  <c r="AJ3344" i="1" s="1"/>
  <c r="AH3346" i="1"/>
  <c r="AH3347" i="1"/>
  <c r="AH3348" i="1"/>
  <c r="AH3349" i="1"/>
  <c r="V3350" i="1"/>
  <c r="X3350" i="1"/>
  <c r="Z3350" i="1"/>
  <c r="AB3350" i="1"/>
  <c r="AD3350" i="1"/>
  <c r="AF3350" i="1"/>
  <c r="AH3351" i="1"/>
  <c r="AJ3351" i="1"/>
  <c r="AJ3350" i="1" s="1"/>
  <c r="AH3352" i="1"/>
  <c r="AH3353" i="1"/>
  <c r="AH3354" i="1"/>
  <c r="AH3355" i="1"/>
  <c r="V3356" i="1"/>
  <c r="X3356" i="1"/>
  <c r="Z3356" i="1"/>
  <c r="AB3356" i="1"/>
  <c r="AD3356" i="1"/>
  <c r="AF3356" i="1"/>
  <c r="AH3357" i="1"/>
  <c r="AJ3357" i="1"/>
  <c r="AJ3356" i="1" s="1"/>
  <c r="V3358" i="1"/>
  <c r="X3358" i="1"/>
  <c r="Z3358" i="1"/>
  <c r="AB3358" i="1"/>
  <c r="AD3358" i="1"/>
  <c r="AF3358" i="1"/>
  <c r="AH3359" i="1"/>
  <c r="AJ3359" i="1"/>
  <c r="AJ3358" i="1" s="1"/>
  <c r="AH3360" i="1"/>
  <c r="AH3361" i="1"/>
  <c r="AH3362" i="1"/>
  <c r="AH3363" i="1"/>
  <c r="V3364" i="1"/>
  <c r="X3364" i="1"/>
  <c r="Z3364" i="1"/>
  <c r="AB3364" i="1"/>
  <c r="AD3364" i="1"/>
  <c r="AF3364" i="1"/>
  <c r="AH3365" i="1"/>
  <c r="AJ3365" i="1"/>
  <c r="AJ3364" i="1" s="1"/>
  <c r="V3366" i="1"/>
  <c r="X3366" i="1"/>
  <c r="Z3366" i="1"/>
  <c r="AB3366" i="1"/>
  <c r="AD3366" i="1"/>
  <c r="AF3366" i="1"/>
  <c r="AJ3366" i="1"/>
  <c r="AH3367" i="1"/>
  <c r="V3370" i="1"/>
  <c r="V3369" i="1" s="1"/>
  <c r="V3368" i="1" s="1"/>
  <c r="X3370" i="1"/>
  <c r="X3369" i="1" s="1"/>
  <c r="X3368" i="1" s="1"/>
  <c r="Z3370" i="1"/>
  <c r="Z3369" i="1" s="1"/>
  <c r="Z3368" i="1" s="1"/>
  <c r="AB3370" i="1"/>
  <c r="AB3369" i="1" s="1"/>
  <c r="AB3368" i="1" s="1"/>
  <c r="AD3370" i="1"/>
  <c r="AD3369" i="1" s="1"/>
  <c r="AD3368" i="1" s="1"/>
  <c r="AF3370" i="1"/>
  <c r="AF3369" i="1" s="1"/>
  <c r="AF3368" i="1" s="1"/>
  <c r="AH3371" i="1"/>
  <c r="AJ3371" i="1"/>
  <c r="AH3372" i="1"/>
  <c r="AJ3372" i="1"/>
  <c r="AH3373" i="1"/>
  <c r="V3376" i="1"/>
  <c r="X3376" i="1"/>
  <c r="Z3376" i="1"/>
  <c r="AB3376" i="1"/>
  <c r="AD3376" i="1"/>
  <c r="AF3376" i="1"/>
  <c r="AH3377" i="1"/>
  <c r="AJ3377" i="1"/>
  <c r="AJ3376" i="1" s="1"/>
  <c r="AH3378" i="1"/>
  <c r="AH3379" i="1"/>
  <c r="V3380" i="1"/>
  <c r="X3380" i="1"/>
  <c r="Z3380" i="1"/>
  <c r="AB3380" i="1"/>
  <c r="AD3380" i="1"/>
  <c r="AF3380" i="1"/>
  <c r="AH3381" i="1"/>
  <c r="AH3382" i="1"/>
  <c r="AJ3382" i="1"/>
  <c r="AJ3380" i="1" s="1"/>
  <c r="V3383" i="1"/>
  <c r="X3383" i="1"/>
  <c r="Z3383" i="1"/>
  <c r="AB3383" i="1"/>
  <c r="AD3383" i="1"/>
  <c r="AF3383" i="1"/>
  <c r="AJ3383" i="1"/>
  <c r="AH3384" i="1"/>
  <c r="AH3385" i="1"/>
  <c r="V3386" i="1"/>
  <c r="X3386" i="1"/>
  <c r="Z3386" i="1"/>
  <c r="AB3386" i="1"/>
  <c r="AD3386" i="1"/>
  <c r="AF3386" i="1"/>
  <c r="AJ3386" i="1"/>
  <c r="AH3387" i="1"/>
  <c r="V3388" i="1"/>
  <c r="X3388" i="1"/>
  <c r="Z3388" i="1"/>
  <c r="AB3388" i="1"/>
  <c r="AD3388" i="1"/>
  <c r="AF3388" i="1"/>
  <c r="AH3389" i="1"/>
  <c r="AJ3389" i="1"/>
  <c r="AJ3388" i="1" s="1"/>
  <c r="AH3390" i="1"/>
  <c r="AE3391" i="1"/>
  <c r="AG3391" i="1"/>
  <c r="AK3391" i="1"/>
  <c r="V3392" i="1"/>
  <c r="X3392" i="1"/>
  <c r="Z3392" i="1"/>
  <c r="AB3392" i="1"/>
  <c r="AD3392" i="1"/>
  <c r="AF3392" i="1"/>
  <c r="AI3392" i="1"/>
  <c r="AH3393" i="1"/>
  <c r="AJ3393" i="1"/>
  <c r="AJ3392" i="1" s="1"/>
  <c r="V3394" i="1"/>
  <c r="X3394" i="1"/>
  <c r="Z3394" i="1"/>
  <c r="AB3394" i="1"/>
  <c r="AD3394" i="1"/>
  <c r="AF3394" i="1"/>
  <c r="AH3395" i="1"/>
  <c r="AJ3395" i="1"/>
  <c r="AJ3394" i="1" s="1"/>
  <c r="V3396" i="1"/>
  <c r="X3396" i="1"/>
  <c r="Z3396" i="1"/>
  <c r="AB3396" i="1"/>
  <c r="AD3396" i="1"/>
  <c r="AF3396" i="1"/>
  <c r="AJ3396" i="1"/>
  <c r="AH3397" i="1"/>
  <c r="V3398" i="1"/>
  <c r="X3398" i="1"/>
  <c r="Z3398" i="1"/>
  <c r="AB3398" i="1"/>
  <c r="AD3398" i="1"/>
  <c r="AF3398" i="1"/>
  <c r="AH3399" i="1"/>
  <c r="AJ3399" i="1"/>
  <c r="AJ3398" i="1" s="1"/>
  <c r="V3401" i="1"/>
  <c r="V3400" i="1" s="1"/>
  <c r="X3401" i="1"/>
  <c r="X3400" i="1" s="1"/>
  <c r="Z3401" i="1"/>
  <c r="Z3400" i="1" s="1"/>
  <c r="AB3401" i="1"/>
  <c r="AB3400" i="1" s="1"/>
  <c r="AD3401" i="1"/>
  <c r="AD3400" i="1" s="1"/>
  <c r="AF3401" i="1"/>
  <c r="AF3400" i="1" s="1"/>
  <c r="AH3402" i="1"/>
  <c r="AJ3402" i="1"/>
  <c r="AJ3401" i="1" s="1"/>
  <c r="AJ3400" i="1" s="1"/>
  <c r="V3404" i="1"/>
  <c r="X3404" i="1"/>
  <c r="Z3404" i="1"/>
  <c r="AB3404" i="1"/>
  <c r="AD3404" i="1"/>
  <c r="AF3404" i="1"/>
  <c r="AJ3404" i="1"/>
  <c r="AH3405" i="1"/>
  <c r="AH3406" i="1"/>
  <c r="V3407" i="1"/>
  <c r="X3407" i="1"/>
  <c r="Z3407" i="1"/>
  <c r="AB3407" i="1"/>
  <c r="AD3407" i="1"/>
  <c r="AF3407" i="1"/>
  <c r="AH3408" i="1"/>
  <c r="AJ3408" i="1"/>
  <c r="AJ3407" i="1" s="1"/>
  <c r="V3410" i="1"/>
  <c r="X3410" i="1"/>
  <c r="Z3410" i="1"/>
  <c r="AB3410" i="1"/>
  <c r="AD3410" i="1"/>
  <c r="AF3410" i="1"/>
  <c r="AJ3410" i="1"/>
  <c r="AH3411" i="1"/>
  <c r="V3412" i="1"/>
  <c r="V3409" i="1" s="1"/>
  <c r="X3412" i="1"/>
  <c r="Z3412" i="1"/>
  <c r="AB3412" i="1"/>
  <c r="AD3412" i="1"/>
  <c r="AF3412" i="1"/>
  <c r="AJ3412" i="1"/>
  <c r="AH3413" i="1"/>
  <c r="AB3419" i="1"/>
  <c r="AB3418" i="1" s="1"/>
  <c r="AB3417" i="1" s="1"/>
  <c r="AB3416" i="1" s="1"/>
  <c r="AB3415" i="1" s="1"/>
  <c r="AB3414" i="1" s="1"/>
  <c r="AD3419" i="1"/>
  <c r="AF3419" i="1"/>
  <c r="AF3418" i="1" s="1"/>
  <c r="AF3417" i="1" s="1"/>
  <c r="AF3416" i="1" s="1"/>
  <c r="AF3415" i="1" s="1"/>
  <c r="AF3414" i="1" s="1"/>
  <c r="AH3420" i="1"/>
  <c r="AJ3420" i="1"/>
  <c r="AJ3419" i="1" s="1"/>
  <c r="AJ3418" i="1" s="1"/>
  <c r="AJ3417" i="1" s="1"/>
  <c r="AJ3416" i="1" s="1"/>
  <c r="AJ3415" i="1" s="1"/>
  <c r="AJ3414" i="1" s="1"/>
  <c r="AH3421" i="1"/>
  <c r="V3430" i="1"/>
  <c r="X3430" i="1"/>
  <c r="Z3430" i="1"/>
  <c r="AB3430" i="1"/>
  <c r="AD3430" i="1"/>
  <c r="AF3430" i="1"/>
  <c r="AH3431" i="1"/>
  <c r="AJ3431" i="1"/>
  <c r="AJ3430" i="1" s="1"/>
  <c r="AH3432" i="1"/>
  <c r="AH3433" i="1"/>
  <c r="AH3434" i="1"/>
  <c r="AH3435" i="1"/>
  <c r="V3436" i="1"/>
  <c r="X3436" i="1"/>
  <c r="Z3436" i="1"/>
  <c r="AB3436" i="1"/>
  <c r="AD3436" i="1"/>
  <c r="AF3436" i="1"/>
  <c r="AH3437" i="1"/>
  <c r="AJ3437" i="1"/>
  <c r="AJ3436" i="1" s="1"/>
  <c r="AH3438" i="1"/>
  <c r="AH3439" i="1"/>
  <c r="AH3440" i="1"/>
  <c r="AH3441" i="1"/>
  <c r="V3442" i="1"/>
  <c r="X3442" i="1"/>
  <c r="Z3442" i="1"/>
  <c r="AB3442" i="1"/>
  <c r="AD3442" i="1"/>
  <c r="AF3442" i="1"/>
  <c r="AH3443" i="1"/>
  <c r="AJ3443" i="1"/>
  <c r="AJ3442" i="1" s="1"/>
  <c r="V3444" i="1"/>
  <c r="X3444" i="1"/>
  <c r="Z3444" i="1"/>
  <c r="AB3444" i="1"/>
  <c r="AD3444" i="1"/>
  <c r="AF3444" i="1"/>
  <c r="AH3445" i="1"/>
  <c r="AJ3445" i="1"/>
  <c r="AJ3444" i="1" s="1"/>
  <c r="AH3446" i="1"/>
  <c r="AH3447" i="1"/>
  <c r="AH3448" i="1"/>
  <c r="AH3449" i="1"/>
  <c r="V3450" i="1"/>
  <c r="X3450" i="1"/>
  <c r="Z3450" i="1"/>
  <c r="AB3450" i="1"/>
  <c r="AD3450" i="1"/>
  <c r="AF3450" i="1"/>
  <c r="AH3451" i="1"/>
  <c r="AJ3451" i="1"/>
  <c r="AJ3450" i="1" s="1"/>
  <c r="V3452" i="1"/>
  <c r="X3452" i="1"/>
  <c r="Z3452" i="1"/>
  <c r="AB3452" i="1"/>
  <c r="AD3452" i="1"/>
  <c r="AF3452" i="1"/>
  <c r="AJ3452" i="1"/>
  <c r="AH3453" i="1"/>
  <c r="V3456" i="1"/>
  <c r="V3455" i="1" s="1"/>
  <c r="V3454" i="1" s="1"/>
  <c r="X3456" i="1"/>
  <c r="X3455" i="1" s="1"/>
  <c r="X3454" i="1" s="1"/>
  <c r="Z3456" i="1"/>
  <c r="Z3455" i="1" s="1"/>
  <c r="Z3454" i="1" s="1"/>
  <c r="AB3456" i="1"/>
  <c r="AB3455" i="1" s="1"/>
  <c r="AB3454" i="1" s="1"/>
  <c r="AD3456" i="1"/>
  <c r="AF3456" i="1"/>
  <c r="AF3455" i="1" s="1"/>
  <c r="AF3454" i="1" s="1"/>
  <c r="AH3457" i="1"/>
  <c r="AJ3457" i="1"/>
  <c r="AH3458" i="1"/>
  <c r="AJ3458" i="1"/>
  <c r="AH3459" i="1"/>
  <c r="V3462" i="1"/>
  <c r="X3462" i="1"/>
  <c r="Z3462" i="1"/>
  <c r="AB3462" i="1"/>
  <c r="AD3462" i="1"/>
  <c r="AH3463" i="1"/>
  <c r="AJ3463" i="1"/>
  <c r="AF3464" i="1"/>
  <c r="AH3465" i="1"/>
  <c r="AJ3465" i="1"/>
  <c r="V3466" i="1"/>
  <c r="X3466" i="1"/>
  <c r="Z3466" i="1"/>
  <c r="AB3466" i="1"/>
  <c r="AD3466" i="1"/>
  <c r="AF3466" i="1"/>
  <c r="AH3467" i="1"/>
  <c r="AH3468" i="1"/>
  <c r="AJ3468" i="1"/>
  <c r="AJ3466" i="1" s="1"/>
  <c r="V3469" i="1"/>
  <c r="X3469" i="1"/>
  <c r="Z3469" i="1"/>
  <c r="AB3469" i="1"/>
  <c r="AD3469" i="1"/>
  <c r="AF3469" i="1"/>
  <c r="AJ3469" i="1"/>
  <c r="AH3470" i="1"/>
  <c r="AH3471" i="1"/>
  <c r="V3472" i="1"/>
  <c r="X3472" i="1"/>
  <c r="Z3472" i="1"/>
  <c r="AB3472" i="1"/>
  <c r="AD3472" i="1"/>
  <c r="AF3472" i="1"/>
  <c r="AJ3472" i="1"/>
  <c r="AH3473" i="1"/>
  <c r="V3474" i="1"/>
  <c r="X3474" i="1"/>
  <c r="Z3474" i="1"/>
  <c r="AB3474" i="1"/>
  <c r="AF3474" i="1"/>
  <c r="AH3475" i="1"/>
  <c r="AJ3475" i="1"/>
  <c r="AJ3474" i="1" s="1"/>
  <c r="AD3476" i="1"/>
  <c r="AH3476" i="1" s="1"/>
  <c r="AH3477" i="1"/>
  <c r="V3479" i="1"/>
  <c r="X3479" i="1"/>
  <c r="Z3479" i="1"/>
  <c r="AB3479" i="1"/>
  <c r="AD3479" i="1"/>
  <c r="AF3479" i="1"/>
  <c r="AH3480" i="1"/>
  <c r="AJ3480" i="1"/>
  <c r="AJ3479" i="1" s="1"/>
  <c r="V3481" i="1"/>
  <c r="X3481" i="1"/>
  <c r="Z3481" i="1"/>
  <c r="AB3481" i="1"/>
  <c r="AD3481" i="1"/>
  <c r="AF3481" i="1"/>
  <c r="AH3482" i="1"/>
  <c r="AJ3482" i="1"/>
  <c r="AJ3481" i="1" s="1"/>
  <c r="V3483" i="1"/>
  <c r="X3483" i="1"/>
  <c r="Z3483" i="1"/>
  <c r="AB3483" i="1"/>
  <c r="AD3483" i="1"/>
  <c r="AF3483" i="1"/>
  <c r="AH3484" i="1"/>
  <c r="AJ3484" i="1"/>
  <c r="AJ3483" i="1" s="1"/>
  <c r="V3486" i="1"/>
  <c r="X3486" i="1"/>
  <c r="Z3486" i="1"/>
  <c r="AB3486" i="1"/>
  <c r="AD3486" i="1"/>
  <c r="AF3486" i="1"/>
  <c r="AJ3486" i="1"/>
  <c r="AH3487" i="1"/>
  <c r="V3488" i="1"/>
  <c r="X3488" i="1"/>
  <c r="Z3488" i="1"/>
  <c r="AB3488" i="1"/>
  <c r="AD3488" i="1"/>
  <c r="AF3488" i="1"/>
  <c r="AH3489" i="1"/>
  <c r="AJ3489" i="1"/>
  <c r="AJ3488" i="1" s="1"/>
  <c r="V3490" i="1"/>
  <c r="X3490" i="1"/>
  <c r="Z3490" i="1"/>
  <c r="AB3490" i="1"/>
  <c r="AD3490" i="1"/>
  <c r="AF3490" i="1"/>
  <c r="AJ3490" i="1"/>
  <c r="AH3491" i="1"/>
  <c r="V3492" i="1"/>
  <c r="X3492" i="1"/>
  <c r="Z3492" i="1"/>
  <c r="AB3492" i="1"/>
  <c r="AD3492" i="1"/>
  <c r="AF3492" i="1"/>
  <c r="AJ3492" i="1"/>
  <c r="AH3493" i="1"/>
  <c r="V3495" i="1"/>
  <c r="X3495" i="1"/>
  <c r="Z3495" i="1"/>
  <c r="AB3495" i="1"/>
  <c r="AD3495" i="1"/>
  <c r="AF3495" i="1"/>
  <c r="AJ3495" i="1"/>
  <c r="AH3496" i="1"/>
  <c r="V3497" i="1"/>
  <c r="X3497" i="1"/>
  <c r="Z3497" i="1"/>
  <c r="AB3497" i="1"/>
  <c r="AD3497" i="1"/>
  <c r="AF3497" i="1"/>
  <c r="AH3498" i="1"/>
  <c r="AJ3498" i="1"/>
  <c r="AJ3497" i="1" s="1"/>
  <c r="V3500" i="1"/>
  <c r="X3500" i="1"/>
  <c r="Z3500" i="1"/>
  <c r="AB3500" i="1"/>
  <c r="AD3500" i="1"/>
  <c r="AF3500" i="1"/>
  <c r="AJ3500" i="1"/>
  <c r="AH3501" i="1"/>
  <c r="V3502" i="1"/>
  <c r="X3502" i="1"/>
  <c r="Z3502" i="1"/>
  <c r="AB3502" i="1"/>
  <c r="AD3502" i="1"/>
  <c r="AF3502" i="1"/>
  <c r="AJ3502" i="1"/>
  <c r="AH3503" i="1"/>
  <c r="V3506" i="1"/>
  <c r="V3505" i="1" s="1"/>
  <c r="V3504" i="1" s="1"/>
  <c r="X3506" i="1"/>
  <c r="X3505" i="1" s="1"/>
  <c r="X3504" i="1" s="1"/>
  <c r="Z3506" i="1"/>
  <c r="Z3505" i="1" s="1"/>
  <c r="Z3504" i="1" s="1"/>
  <c r="AB3506" i="1"/>
  <c r="AB3505" i="1" s="1"/>
  <c r="AB3504" i="1" s="1"/>
  <c r="AD3506" i="1"/>
  <c r="AF3506" i="1"/>
  <c r="AF3505" i="1" s="1"/>
  <c r="AF3504" i="1" s="1"/>
  <c r="AJ3506" i="1"/>
  <c r="AJ3505" i="1" s="1"/>
  <c r="AJ3504" i="1" s="1"/>
  <c r="AH3507" i="1"/>
  <c r="AH3508" i="1"/>
  <c r="V3513" i="1"/>
  <c r="V3512" i="1" s="1"/>
  <c r="V3511" i="1" s="1"/>
  <c r="X3513" i="1"/>
  <c r="X3512" i="1" s="1"/>
  <c r="X3511" i="1" s="1"/>
  <c r="Z3513" i="1"/>
  <c r="Z3512" i="1" s="1"/>
  <c r="Z3511" i="1" s="1"/>
  <c r="AB3513" i="1"/>
  <c r="AB3512" i="1" s="1"/>
  <c r="AB3511" i="1" s="1"/>
  <c r="AD3513" i="1"/>
  <c r="AD3512" i="1" s="1"/>
  <c r="AD3511" i="1" s="1"/>
  <c r="AF3513" i="1"/>
  <c r="AH3514" i="1"/>
  <c r="AJ3514" i="1"/>
  <c r="AJ3513" i="1" s="1"/>
  <c r="AJ3512" i="1" s="1"/>
  <c r="AJ3511" i="1" s="1"/>
  <c r="V3517" i="1"/>
  <c r="V3516" i="1" s="1"/>
  <c r="V3515" i="1" s="1"/>
  <c r="X3517" i="1"/>
  <c r="X3516" i="1" s="1"/>
  <c r="X3515" i="1" s="1"/>
  <c r="Z3517" i="1"/>
  <c r="Z3516" i="1" s="1"/>
  <c r="Z3515" i="1" s="1"/>
  <c r="AB3517" i="1"/>
  <c r="AB3516" i="1" s="1"/>
  <c r="AB3515" i="1" s="1"/>
  <c r="AD3517" i="1"/>
  <c r="AF3517" i="1"/>
  <c r="AJ3517" i="1"/>
  <c r="AJ3516" i="1" s="1"/>
  <c r="AJ3515" i="1" s="1"/>
  <c r="AH3518" i="1"/>
  <c r="AH3519" i="1"/>
  <c r="AH3520" i="1"/>
  <c r="V3523" i="1"/>
  <c r="X3523" i="1"/>
  <c r="Z3523" i="1"/>
  <c r="AB3523" i="1"/>
  <c r="AD3523" i="1"/>
  <c r="AF3523" i="1"/>
  <c r="AH3524" i="1"/>
  <c r="AJ3524" i="1"/>
  <c r="AJ3523" i="1" s="1"/>
  <c r="V3525" i="1"/>
  <c r="X3525" i="1"/>
  <c r="Z3525" i="1"/>
  <c r="AB3525" i="1"/>
  <c r="AD3525" i="1"/>
  <c r="AF3525" i="1"/>
  <c r="AJ3525" i="1"/>
  <c r="AH3526" i="1"/>
  <c r="V3527" i="1"/>
  <c r="X3527" i="1"/>
  <c r="X3522" i="1" s="1"/>
  <c r="Z3527" i="1"/>
  <c r="AB3527" i="1"/>
  <c r="AD3527" i="1"/>
  <c r="AF3527" i="1"/>
  <c r="AJ3527" i="1"/>
  <c r="AH3528" i="1"/>
  <c r="AH3529" i="1"/>
  <c r="V3531" i="1"/>
  <c r="X3531" i="1"/>
  <c r="Z3531" i="1"/>
  <c r="AB3531" i="1"/>
  <c r="AD3531" i="1"/>
  <c r="AF3531" i="1"/>
  <c r="AJ3531" i="1"/>
  <c r="AH3532" i="1"/>
  <c r="V3533" i="1"/>
  <c r="X3533" i="1"/>
  <c r="Z3533" i="1"/>
  <c r="AB3533" i="1"/>
  <c r="AB3530" i="1" s="1"/>
  <c r="AD3533" i="1"/>
  <c r="AD3530" i="1" s="1"/>
  <c r="AF3533" i="1"/>
  <c r="AJ3533" i="1"/>
  <c r="AH3534" i="1"/>
  <c r="AH3535" i="1"/>
  <c r="V3544" i="1"/>
  <c r="X3544" i="1"/>
  <c r="Z3544" i="1"/>
  <c r="AB3544" i="1"/>
  <c r="AD3544" i="1"/>
  <c r="AF3544" i="1"/>
  <c r="AH3545" i="1"/>
  <c r="AJ3545" i="1"/>
  <c r="AJ3544" i="1" s="1"/>
  <c r="AH3546" i="1"/>
  <c r="AH3547" i="1"/>
  <c r="V3548" i="1"/>
  <c r="X3548" i="1"/>
  <c r="Z3548" i="1"/>
  <c r="AB3548" i="1"/>
  <c r="AD3548" i="1"/>
  <c r="AF3548" i="1"/>
  <c r="AH3549" i="1"/>
  <c r="AJ3549" i="1"/>
  <c r="AJ3548" i="1" s="1"/>
  <c r="AH3550" i="1"/>
  <c r="AH3551" i="1"/>
  <c r="V3552" i="1"/>
  <c r="X3552" i="1"/>
  <c r="Z3552" i="1"/>
  <c r="AB3552" i="1"/>
  <c r="AD3552" i="1"/>
  <c r="AF3552" i="1"/>
  <c r="AH3553" i="1"/>
  <c r="AJ3553" i="1"/>
  <c r="AJ3552" i="1" s="1"/>
  <c r="V3554" i="1"/>
  <c r="X3554" i="1"/>
  <c r="Z3554" i="1"/>
  <c r="AB3554" i="1"/>
  <c r="AD3554" i="1"/>
  <c r="AF3554" i="1"/>
  <c r="AH3555" i="1"/>
  <c r="AJ3555" i="1"/>
  <c r="AJ3554" i="1" s="1"/>
  <c r="AH3556" i="1"/>
  <c r="AH3557" i="1"/>
  <c r="V3558" i="1"/>
  <c r="X3558" i="1"/>
  <c r="Z3558" i="1"/>
  <c r="AB3558" i="1"/>
  <c r="AD3558" i="1"/>
  <c r="AF3558" i="1"/>
  <c r="AH3559" i="1"/>
  <c r="AJ3559" i="1"/>
  <c r="AJ3558" i="1" s="1"/>
  <c r="V3560" i="1"/>
  <c r="X3560" i="1"/>
  <c r="Z3560" i="1"/>
  <c r="AB3560" i="1"/>
  <c r="AD3560" i="1"/>
  <c r="AF3560" i="1"/>
  <c r="AJ3560" i="1"/>
  <c r="AH3561" i="1"/>
  <c r="V3563" i="1"/>
  <c r="V3562" i="1" s="1"/>
  <c r="X3563" i="1"/>
  <c r="X3562" i="1" s="1"/>
  <c r="Z3563" i="1"/>
  <c r="Z3562" i="1" s="1"/>
  <c r="AB3563" i="1"/>
  <c r="AB3562" i="1" s="1"/>
  <c r="AD3563" i="1"/>
  <c r="AF3563" i="1"/>
  <c r="AF3562" i="1" s="1"/>
  <c r="AH3564" i="1"/>
  <c r="AH3565" i="1"/>
  <c r="AJ3565" i="1"/>
  <c r="AJ3563" i="1" s="1"/>
  <c r="AJ3562" i="1" s="1"/>
  <c r="V3568" i="1"/>
  <c r="V3567" i="1" s="1"/>
  <c r="X3568" i="1"/>
  <c r="X3567" i="1" s="1"/>
  <c r="Z3568" i="1"/>
  <c r="Z3567" i="1" s="1"/>
  <c r="AB3568" i="1"/>
  <c r="AB3567" i="1" s="1"/>
  <c r="AD3568" i="1"/>
  <c r="AD3567" i="1" s="1"/>
  <c r="AF3568" i="1"/>
  <c r="AH3569" i="1"/>
  <c r="AJ3569" i="1"/>
  <c r="AH3570" i="1"/>
  <c r="AJ3570" i="1"/>
  <c r="AH3571" i="1"/>
  <c r="V3573" i="1"/>
  <c r="V3572" i="1" s="1"/>
  <c r="X3573" i="1"/>
  <c r="X3572" i="1" s="1"/>
  <c r="Z3573" i="1"/>
  <c r="Z3572" i="1" s="1"/>
  <c r="AB3573" i="1"/>
  <c r="AB3572" i="1" s="1"/>
  <c r="AD3573" i="1"/>
  <c r="AD3572" i="1" s="1"/>
  <c r="AF3573" i="1"/>
  <c r="AH3574" i="1"/>
  <c r="AJ3574" i="1"/>
  <c r="AH3575" i="1"/>
  <c r="AJ3575" i="1"/>
  <c r="V3578" i="1"/>
  <c r="X3578" i="1"/>
  <c r="Z3578" i="1"/>
  <c r="AB3578" i="1"/>
  <c r="AD3578" i="1"/>
  <c r="AE3578" i="1"/>
  <c r="AF3578" i="1"/>
  <c r="AG3578" i="1"/>
  <c r="AK3578" i="1"/>
  <c r="AH3579" i="1"/>
  <c r="AI3579" i="1"/>
  <c r="AJ3579" i="1"/>
  <c r="AH3580" i="1"/>
  <c r="AJ3580" i="1"/>
  <c r="AH3581" i="1"/>
  <c r="V3582" i="1"/>
  <c r="X3582" i="1"/>
  <c r="Z3582" i="1"/>
  <c r="AB3582" i="1"/>
  <c r="AD3582" i="1"/>
  <c r="AF3582" i="1"/>
  <c r="AH3583" i="1"/>
  <c r="AH3584" i="1"/>
  <c r="AJ3584" i="1"/>
  <c r="AJ3582" i="1" s="1"/>
  <c r="V3585" i="1"/>
  <c r="X3585" i="1"/>
  <c r="Z3585" i="1"/>
  <c r="AB3585" i="1"/>
  <c r="AD3585" i="1"/>
  <c r="AF3585" i="1"/>
  <c r="AJ3585" i="1"/>
  <c r="AH3586" i="1"/>
  <c r="AH3587" i="1"/>
  <c r="V3588" i="1"/>
  <c r="X3588" i="1"/>
  <c r="Z3588" i="1"/>
  <c r="AB3588" i="1"/>
  <c r="AD3588" i="1"/>
  <c r="AF3588" i="1"/>
  <c r="AJ3588" i="1"/>
  <c r="AH3589" i="1"/>
  <c r="V3590" i="1"/>
  <c r="X3590" i="1"/>
  <c r="Z3590" i="1"/>
  <c r="AB3590" i="1"/>
  <c r="AD3590" i="1"/>
  <c r="AF3590" i="1"/>
  <c r="AH3591" i="1"/>
  <c r="AJ3591" i="1"/>
  <c r="AH3592" i="1"/>
  <c r="AJ3592" i="1"/>
  <c r="AH3593" i="1"/>
  <c r="V3595" i="1"/>
  <c r="X3595" i="1"/>
  <c r="Z3595" i="1"/>
  <c r="AB3595" i="1"/>
  <c r="AD3595" i="1"/>
  <c r="AF3595" i="1"/>
  <c r="AH3596" i="1"/>
  <c r="AJ3596" i="1"/>
  <c r="AJ3595" i="1" s="1"/>
  <c r="V3597" i="1"/>
  <c r="X3597" i="1"/>
  <c r="Z3597" i="1"/>
  <c r="AB3597" i="1"/>
  <c r="AD3597" i="1"/>
  <c r="AF3597" i="1"/>
  <c r="AJ3597" i="1"/>
  <c r="AH3598" i="1"/>
  <c r="V3599" i="1"/>
  <c r="X3599" i="1"/>
  <c r="Z3599" i="1"/>
  <c r="AB3599" i="1"/>
  <c r="AD3599" i="1"/>
  <c r="AF3599" i="1"/>
  <c r="AJ3599" i="1"/>
  <c r="AH3600" i="1"/>
  <c r="V3602" i="1"/>
  <c r="V3601" i="1" s="1"/>
  <c r="X3602" i="1"/>
  <c r="X3601" i="1" s="1"/>
  <c r="Z3602" i="1"/>
  <c r="Z3601" i="1" s="1"/>
  <c r="AB3602" i="1"/>
  <c r="AB3601" i="1" s="1"/>
  <c r="AD3602" i="1"/>
  <c r="AD3601" i="1" s="1"/>
  <c r="AF3602" i="1"/>
  <c r="AF3601" i="1" s="1"/>
  <c r="AH3603" i="1"/>
  <c r="AJ3603" i="1"/>
  <c r="AJ3602" i="1" s="1"/>
  <c r="AJ3601" i="1" s="1"/>
  <c r="V3605" i="1"/>
  <c r="X3605" i="1"/>
  <c r="Z3605" i="1"/>
  <c r="AB3605" i="1"/>
  <c r="AB3604" i="1" s="1"/>
  <c r="AD3605" i="1"/>
  <c r="AF3605" i="1"/>
  <c r="AJ3605" i="1"/>
  <c r="AH3606" i="1"/>
  <c r="V3607" i="1"/>
  <c r="X3607" i="1"/>
  <c r="Z3607" i="1"/>
  <c r="AB3607" i="1"/>
  <c r="AD3607" i="1"/>
  <c r="AF3607" i="1"/>
  <c r="AH3608" i="1"/>
  <c r="AJ3608" i="1"/>
  <c r="AJ3607" i="1" s="1"/>
  <c r="V3610" i="1"/>
  <c r="X3610" i="1"/>
  <c r="Z3610" i="1"/>
  <c r="AB3610" i="1"/>
  <c r="AD3610" i="1"/>
  <c r="AF3610" i="1"/>
  <c r="AJ3610" i="1"/>
  <c r="AH3611" i="1"/>
  <c r="V3612" i="1"/>
  <c r="X3612" i="1"/>
  <c r="Z3612" i="1"/>
  <c r="Z3609" i="1" s="1"/>
  <c r="AB3612" i="1"/>
  <c r="AD3612" i="1"/>
  <c r="AF3612" i="1"/>
  <c r="AJ3612" i="1"/>
  <c r="AH3613" i="1"/>
  <c r="AH3614" i="1"/>
  <c r="V3619" i="1"/>
  <c r="V3618" i="1" s="1"/>
  <c r="V3617" i="1" s="1"/>
  <c r="X3619" i="1"/>
  <c r="X3618" i="1" s="1"/>
  <c r="X3617" i="1" s="1"/>
  <c r="Z3619" i="1"/>
  <c r="Z3618" i="1" s="1"/>
  <c r="Z3617" i="1" s="1"/>
  <c r="AB3619" i="1"/>
  <c r="AB3618" i="1" s="1"/>
  <c r="AB3617" i="1" s="1"/>
  <c r="AD3619" i="1"/>
  <c r="AF3619" i="1"/>
  <c r="AF3618" i="1" s="1"/>
  <c r="AF3617" i="1" s="1"/>
  <c r="AH3620" i="1"/>
  <c r="AJ3620" i="1"/>
  <c r="AJ3619" i="1" s="1"/>
  <c r="AJ3618" i="1" s="1"/>
  <c r="AJ3617" i="1" s="1"/>
  <c r="AD3622" i="1"/>
  <c r="V3623" i="1"/>
  <c r="V3622" i="1" s="1"/>
  <c r="V3621" i="1" s="1"/>
  <c r="X3623" i="1"/>
  <c r="X3622" i="1" s="1"/>
  <c r="X3621" i="1" s="1"/>
  <c r="Z3623" i="1"/>
  <c r="Z3622" i="1" s="1"/>
  <c r="Z3621" i="1" s="1"/>
  <c r="AB3623" i="1"/>
  <c r="AB3622" i="1" s="1"/>
  <c r="AB3621" i="1" s="1"/>
  <c r="AD3623" i="1"/>
  <c r="AF3623" i="1"/>
  <c r="AF3622" i="1" s="1"/>
  <c r="AJ3623" i="1"/>
  <c r="AJ3622" i="1" s="1"/>
  <c r="AJ3621" i="1" s="1"/>
  <c r="AH3624" i="1"/>
  <c r="AH3625" i="1"/>
  <c r="AH3626" i="1"/>
  <c r="V3629" i="1"/>
  <c r="V3628" i="1" s="1"/>
  <c r="X3629" i="1"/>
  <c r="X3628" i="1" s="1"/>
  <c r="Z3629" i="1"/>
  <c r="Z3628" i="1" s="1"/>
  <c r="AB3629" i="1"/>
  <c r="AB3628" i="1" s="1"/>
  <c r="AD3629" i="1"/>
  <c r="AF3629" i="1"/>
  <c r="AF3628" i="1" s="1"/>
  <c r="AH3630" i="1"/>
  <c r="AJ3630" i="1"/>
  <c r="AJ3629" i="1" s="1"/>
  <c r="AJ3628" i="1" s="1"/>
  <c r="V3632" i="1"/>
  <c r="X3632" i="1"/>
  <c r="Z3632" i="1"/>
  <c r="AB3632" i="1"/>
  <c r="AD3632" i="1"/>
  <c r="AF3632" i="1"/>
  <c r="AJ3632" i="1"/>
  <c r="AH3633" i="1"/>
  <c r="V3634" i="1"/>
  <c r="X3634" i="1"/>
  <c r="Z3634" i="1"/>
  <c r="Z3631" i="1" s="1"/>
  <c r="AB3634" i="1"/>
  <c r="AD3634" i="1"/>
  <c r="AF3634" i="1"/>
  <c r="AJ3634" i="1"/>
  <c r="AH3635" i="1"/>
  <c r="AH3636" i="1"/>
  <c r="X3644" i="1"/>
  <c r="Z3644" i="1"/>
  <c r="AB3644" i="1"/>
  <c r="AD3644" i="1"/>
  <c r="AF3644" i="1"/>
  <c r="AK3644" i="1"/>
  <c r="AH3645" i="1"/>
  <c r="AI3645" i="1"/>
  <c r="AJ3645" i="1"/>
  <c r="AJ3644" i="1" s="1"/>
  <c r="X3646" i="1"/>
  <c r="Z3646" i="1"/>
  <c r="AB3646" i="1"/>
  <c r="AD3646" i="1"/>
  <c r="AF3646" i="1"/>
  <c r="AK3646" i="1"/>
  <c r="AH3647" i="1"/>
  <c r="AI3647" i="1"/>
  <c r="AJ3647" i="1"/>
  <c r="AJ3646" i="1" s="1"/>
  <c r="X3648" i="1"/>
  <c r="Z3648" i="1"/>
  <c r="AB3648" i="1"/>
  <c r="AD3648" i="1"/>
  <c r="AE3648" i="1"/>
  <c r="AE3643" i="1" s="1"/>
  <c r="AE3642" i="1" s="1"/>
  <c r="AF3648" i="1"/>
  <c r="AG3648" i="1"/>
  <c r="AK3648" i="1"/>
  <c r="AH3649" i="1"/>
  <c r="AI3649" i="1"/>
  <c r="AJ3649" i="1"/>
  <c r="AJ3648" i="1" s="1"/>
  <c r="X3650" i="1"/>
  <c r="Z3650" i="1"/>
  <c r="AB3650" i="1"/>
  <c r="AD3650" i="1"/>
  <c r="AF3650" i="1"/>
  <c r="AG3650" i="1"/>
  <c r="AK3650" i="1"/>
  <c r="AH3651" i="1"/>
  <c r="AI3651" i="1"/>
  <c r="AJ3651" i="1"/>
  <c r="AJ3650" i="1" s="1"/>
  <c r="X3652" i="1"/>
  <c r="Z3652" i="1"/>
  <c r="AB3652" i="1"/>
  <c r="AD3652" i="1"/>
  <c r="AF3652" i="1"/>
  <c r="AG3652" i="1"/>
  <c r="AK3652" i="1"/>
  <c r="AH3653" i="1"/>
  <c r="AI3653" i="1"/>
  <c r="AJ3653" i="1"/>
  <c r="AJ3652" i="1" s="1"/>
  <c r="V3656" i="1"/>
  <c r="V3655" i="1" s="1"/>
  <c r="V3654" i="1" s="1"/>
  <c r="X3656" i="1"/>
  <c r="X3655" i="1" s="1"/>
  <c r="X3654" i="1" s="1"/>
  <c r="Z3656" i="1"/>
  <c r="Z3655" i="1" s="1"/>
  <c r="Z3654" i="1" s="1"/>
  <c r="AB3656" i="1"/>
  <c r="AB3655" i="1" s="1"/>
  <c r="AB3654" i="1" s="1"/>
  <c r="AD3656" i="1"/>
  <c r="AF3656" i="1"/>
  <c r="AF3655" i="1" s="1"/>
  <c r="AF3654" i="1" s="1"/>
  <c r="AH3657" i="1"/>
  <c r="AJ3657" i="1"/>
  <c r="AH3658" i="1"/>
  <c r="AJ3658" i="1"/>
  <c r="X3661" i="1"/>
  <c r="Z3661" i="1"/>
  <c r="AB3661" i="1"/>
  <c r="AD3661" i="1"/>
  <c r="AE3661" i="1"/>
  <c r="AF3661" i="1"/>
  <c r="AG3661" i="1"/>
  <c r="AK3661" i="1"/>
  <c r="AH3662" i="1"/>
  <c r="AI3662" i="1"/>
  <c r="AJ3662" i="1"/>
  <c r="AJ3661" i="1" s="1"/>
  <c r="AH3663" i="1"/>
  <c r="AH3664" i="1"/>
  <c r="X3665" i="1"/>
  <c r="Z3665" i="1"/>
  <c r="AB3665" i="1"/>
  <c r="AD3665" i="1"/>
  <c r="AF3665" i="1"/>
  <c r="AH3666" i="1"/>
  <c r="AJ3666" i="1"/>
  <c r="AJ3665" i="1" s="1"/>
  <c r="X3667" i="1"/>
  <c r="Z3667" i="1"/>
  <c r="AB3667" i="1"/>
  <c r="AD3667" i="1"/>
  <c r="AF3667" i="1"/>
  <c r="AH3668" i="1"/>
  <c r="AJ3668" i="1"/>
  <c r="AH3669" i="1"/>
  <c r="AJ3669" i="1"/>
  <c r="X3671" i="1"/>
  <c r="Z3671" i="1"/>
  <c r="AB3671" i="1"/>
  <c r="AD3671" i="1"/>
  <c r="AF3671" i="1"/>
  <c r="AH3672" i="1"/>
  <c r="AJ3672" i="1"/>
  <c r="AJ3671" i="1" s="1"/>
  <c r="X3673" i="1"/>
  <c r="Z3673" i="1"/>
  <c r="AB3673" i="1"/>
  <c r="AD3673" i="1"/>
  <c r="AF3673" i="1"/>
  <c r="AH3674" i="1"/>
  <c r="AJ3674" i="1"/>
  <c r="AJ3673" i="1" s="1"/>
  <c r="X3675" i="1"/>
  <c r="Z3675" i="1"/>
  <c r="AB3675" i="1"/>
  <c r="AD3675" i="1"/>
  <c r="AF3675" i="1"/>
  <c r="AH3676" i="1"/>
  <c r="AJ3676" i="1"/>
  <c r="AJ3675" i="1" s="1"/>
  <c r="X3678" i="1"/>
  <c r="X3677" i="1" s="1"/>
  <c r="Z3678" i="1"/>
  <c r="Z3677" i="1" s="1"/>
  <c r="AB3678" i="1"/>
  <c r="AB3677" i="1" s="1"/>
  <c r="AD3678" i="1"/>
  <c r="AD3677" i="1" s="1"/>
  <c r="AF3678" i="1"/>
  <c r="AH3679" i="1"/>
  <c r="AJ3679" i="1"/>
  <c r="AJ3678" i="1" s="1"/>
  <c r="AJ3677" i="1" s="1"/>
  <c r="X3681" i="1"/>
  <c r="X3680" i="1" s="1"/>
  <c r="Z3681" i="1"/>
  <c r="Z3680" i="1" s="1"/>
  <c r="AB3681" i="1"/>
  <c r="AB3680" i="1" s="1"/>
  <c r="AD3681" i="1"/>
  <c r="AD3680" i="1" s="1"/>
  <c r="AF3681" i="1"/>
  <c r="AF3680" i="1" s="1"/>
  <c r="AH3682" i="1"/>
  <c r="AJ3682" i="1"/>
  <c r="AJ3681" i="1" s="1"/>
  <c r="AJ3680" i="1" s="1"/>
  <c r="AH3683" i="1"/>
  <c r="V3692" i="1"/>
  <c r="X3692" i="1"/>
  <c r="Z3692" i="1"/>
  <c r="AB3692" i="1"/>
  <c r="AD3692" i="1"/>
  <c r="AF3692" i="1"/>
  <c r="AH3693" i="1"/>
  <c r="AJ3693" i="1"/>
  <c r="AJ3692" i="1" s="1"/>
  <c r="AH3694" i="1"/>
  <c r="AH3695" i="1"/>
  <c r="AH3696" i="1"/>
  <c r="V3697" i="1"/>
  <c r="X3697" i="1"/>
  <c r="Z3697" i="1"/>
  <c r="AB3697" i="1"/>
  <c r="AD3697" i="1"/>
  <c r="AF3697" i="1"/>
  <c r="AH3698" i="1"/>
  <c r="AJ3698" i="1"/>
  <c r="AJ3697" i="1" s="1"/>
  <c r="AH3699" i="1"/>
  <c r="AH3700" i="1"/>
  <c r="AH3701" i="1"/>
  <c r="V3702" i="1"/>
  <c r="X3702" i="1"/>
  <c r="Z3702" i="1"/>
  <c r="AB3702" i="1"/>
  <c r="AD3702" i="1"/>
  <c r="AF3702" i="1"/>
  <c r="AH3703" i="1"/>
  <c r="AJ3703" i="1"/>
  <c r="AJ3702" i="1" s="1"/>
  <c r="V3704" i="1"/>
  <c r="X3704" i="1"/>
  <c r="Z3704" i="1"/>
  <c r="AB3704" i="1"/>
  <c r="AD3704" i="1"/>
  <c r="AF3704" i="1"/>
  <c r="AH3705" i="1"/>
  <c r="AJ3705" i="1"/>
  <c r="AJ3704" i="1" s="1"/>
  <c r="AH3706" i="1"/>
  <c r="AH3707" i="1"/>
  <c r="AH3708" i="1"/>
  <c r="V3709" i="1"/>
  <c r="X3709" i="1"/>
  <c r="Z3709" i="1"/>
  <c r="AB3709" i="1"/>
  <c r="AD3709" i="1"/>
  <c r="AF3709" i="1"/>
  <c r="AH3710" i="1"/>
  <c r="AJ3710" i="1"/>
  <c r="AJ3709" i="1" s="1"/>
  <c r="V3711" i="1"/>
  <c r="X3711" i="1"/>
  <c r="Z3711" i="1"/>
  <c r="AB3711" i="1"/>
  <c r="AD3711" i="1"/>
  <c r="AF3711" i="1"/>
  <c r="AJ3711" i="1"/>
  <c r="AH3712" i="1"/>
  <c r="V3714" i="1"/>
  <c r="V3713" i="1" s="1"/>
  <c r="X3714" i="1"/>
  <c r="X3713" i="1" s="1"/>
  <c r="Z3714" i="1"/>
  <c r="Z3713" i="1" s="1"/>
  <c r="AB3714" i="1"/>
  <c r="AB3713" i="1" s="1"/>
  <c r="AD3714" i="1"/>
  <c r="AD3713" i="1" s="1"/>
  <c r="AF3714" i="1"/>
  <c r="AF3713" i="1" s="1"/>
  <c r="AJ3714" i="1"/>
  <c r="AJ3713" i="1" s="1"/>
  <c r="AH3715" i="1"/>
  <c r="AH3716" i="1"/>
  <c r="V3719" i="1"/>
  <c r="V3718" i="1" s="1"/>
  <c r="X3719" i="1"/>
  <c r="X3718" i="1" s="1"/>
  <c r="Z3719" i="1"/>
  <c r="Z3718" i="1" s="1"/>
  <c r="AB3719" i="1"/>
  <c r="AB3718" i="1" s="1"/>
  <c r="AD3719" i="1"/>
  <c r="AF3719" i="1"/>
  <c r="AF3718" i="1" s="1"/>
  <c r="AH3720" i="1"/>
  <c r="AJ3720" i="1"/>
  <c r="AH3721" i="1"/>
  <c r="AJ3721" i="1"/>
  <c r="AH3722" i="1"/>
  <c r="V3724" i="1"/>
  <c r="V3723" i="1" s="1"/>
  <c r="X3724" i="1"/>
  <c r="X3723" i="1" s="1"/>
  <c r="Z3724" i="1"/>
  <c r="Z3723" i="1" s="1"/>
  <c r="AB3724" i="1"/>
  <c r="AB3723" i="1" s="1"/>
  <c r="AD3724" i="1"/>
  <c r="AD3723" i="1" s="1"/>
  <c r="AF3724" i="1"/>
  <c r="AF3723" i="1" s="1"/>
  <c r="AJ3724" i="1"/>
  <c r="AJ3723" i="1" s="1"/>
  <c r="AH3725" i="1"/>
  <c r="AH3726" i="1"/>
  <c r="V3729" i="1"/>
  <c r="X3729" i="1"/>
  <c r="Z3729" i="1"/>
  <c r="AB3729" i="1"/>
  <c r="AD3729" i="1"/>
  <c r="AF3729" i="1"/>
  <c r="AH3730" i="1"/>
  <c r="AJ3730" i="1"/>
  <c r="AH3731" i="1"/>
  <c r="AH3732" i="1"/>
  <c r="AJ3732" i="1"/>
  <c r="V3733" i="1"/>
  <c r="X3733" i="1"/>
  <c r="Z3733" i="1"/>
  <c r="AB3733" i="1"/>
  <c r="AD3733" i="1"/>
  <c r="AF3733" i="1"/>
  <c r="AH3734" i="1"/>
  <c r="AH3735" i="1"/>
  <c r="AJ3735" i="1"/>
  <c r="AJ3733" i="1" s="1"/>
  <c r="V3736" i="1"/>
  <c r="X3736" i="1"/>
  <c r="Z3736" i="1"/>
  <c r="AB3736" i="1"/>
  <c r="AD3736" i="1"/>
  <c r="AF3736" i="1"/>
  <c r="AJ3736" i="1"/>
  <c r="AH3737" i="1"/>
  <c r="AH3738" i="1"/>
  <c r="V3739" i="1"/>
  <c r="X3739" i="1"/>
  <c r="Z3739" i="1"/>
  <c r="AB3739" i="1"/>
  <c r="AD3739" i="1"/>
  <c r="AF3739" i="1"/>
  <c r="AJ3739" i="1"/>
  <c r="AH3740" i="1"/>
  <c r="V3741" i="1"/>
  <c r="X3741" i="1"/>
  <c r="Z3741" i="1"/>
  <c r="AB3741" i="1"/>
  <c r="AD3741" i="1"/>
  <c r="AF3741" i="1"/>
  <c r="AH3742" i="1"/>
  <c r="AJ3742" i="1"/>
  <c r="AJ3741" i="1" s="1"/>
  <c r="V3744" i="1"/>
  <c r="X3744" i="1"/>
  <c r="Z3744" i="1"/>
  <c r="AB3744" i="1"/>
  <c r="AD3744" i="1"/>
  <c r="AF3744" i="1"/>
  <c r="AH3745" i="1"/>
  <c r="AJ3745" i="1"/>
  <c r="AJ3744" i="1" s="1"/>
  <c r="V3746" i="1"/>
  <c r="X3746" i="1"/>
  <c r="Z3746" i="1"/>
  <c r="AB3746" i="1"/>
  <c r="AD3746" i="1"/>
  <c r="AF3746" i="1"/>
  <c r="AH3747" i="1"/>
  <c r="AJ3747" i="1"/>
  <c r="AJ3746" i="1" s="1"/>
  <c r="V3748" i="1"/>
  <c r="X3748" i="1"/>
  <c r="Z3748" i="1"/>
  <c r="AB3748" i="1"/>
  <c r="AD3748" i="1"/>
  <c r="AF3748" i="1"/>
  <c r="AH3749" i="1"/>
  <c r="AJ3749" i="1"/>
  <c r="AJ3748" i="1" s="1"/>
  <c r="V3751" i="1"/>
  <c r="V3750" i="1" s="1"/>
  <c r="X3751" i="1"/>
  <c r="X3750" i="1" s="1"/>
  <c r="Z3751" i="1"/>
  <c r="Z3750" i="1" s="1"/>
  <c r="AB3751" i="1"/>
  <c r="AB3750" i="1" s="1"/>
  <c r="AD3751" i="1"/>
  <c r="AF3751" i="1"/>
  <c r="AF3750" i="1" s="1"/>
  <c r="AH3752" i="1"/>
  <c r="AJ3752" i="1"/>
  <c r="AJ3751" i="1" s="1"/>
  <c r="AJ3750" i="1" s="1"/>
  <c r="V3754" i="1"/>
  <c r="V3753" i="1" s="1"/>
  <c r="X3754" i="1"/>
  <c r="X3753" i="1" s="1"/>
  <c r="Z3754" i="1"/>
  <c r="Z3753" i="1" s="1"/>
  <c r="AB3754" i="1"/>
  <c r="AB3753" i="1" s="1"/>
  <c r="AD3754" i="1"/>
  <c r="AD3753" i="1" s="1"/>
  <c r="AF3754" i="1"/>
  <c r="AF3753" i="1" s="1"/>
  <c r="AH3755" i="1"/>
  <c r="AJ3755" i="1"/>
  <c r="AJ3754" i="1" s="1"/>
  <c r="AJ3753" i="1" s="1"/>
  <c r="V3757" i="1"/>
  <c r="X3757" i="1"/>
  <c r="Z3757" i="1"/>
  <c r="AB3757" i="1"/>
  <c r="AD3757" i="1"/>
  <c r="AF3757" i="1"/>
  <c r="AJ3757" i="1"/>
  <c r="AH3758" i="1"/>
  <c r="V3759" i="1"/>
  <c r="X3759" i="1"/>
  <c r="Z3759" i="1"/>
  <c r="AB3759" i="1"/>
  <c r="AD3759" i="1"/>
  <c r="AF3759" i="1"/>
  <c r="AJ3759" i="1"/>
  <c r="AH3760" i="1"/>
  <c r="V3763" i="1"/>
  <c r="V3762" i="1" s="1"/>
  <c r="V3761" i="1" s="1"/>
  <c r="X3763" i="1"/>
  <c r="X3762" i="1" s="1"/>
  <c r="X3761" i="1" s="1"/>
  <c r="Z3763" i="1"/>
  <c r="Z3762" i="1" s="1"/>
  <c r="Z3761" i="1" s="1"/>
  <c r="AB3763" i="1"/>
  <c r="AB3762" i="1" s="1"/>
  <c r="AB3761" i="1" s="1"/>
  <c r="AD3763" i="1"/>
  <c r="AF3763" i="1"/>
  <c r="AF3762" i="1" s="1"/>
  <c r="AF3761" i="1" s="1"/>
  <c r="AJ3763" i="1"/>
  <c r="AJ3762" i="1" s="1"/>
  <c r="AJ3761" i="1" s="1"/>
  <c r="AH3764" i="1"/>
  <c r="AH3765" i="1"/>
  <c r="V3770" i="1"/>
  <c r="V3769" i="1" s="1"/>
  <c r="V3768" i="1" s="1"/>
  <c r="X3770" i="1"/>
  <c r="X3769" i="1" s="1"/>
  <c r="X3768" i="1" s="1"/>
  <c r="Z3770" i="1"/>
  <c r="Z3769" i="1" s="1"/>
  <c r="Z3768" i="1" s="1"/>
  <c r="AB3770" i="1"/>
  <c r="AB3769" i="1" s="1"/>
  <c r="AB3768" i="1" s="1"/>
  <c r="AD3770" i="1"/>
  <c r="AD3769" i="1" s="1"/>
  <c r="AD3768" i="1" s="1"/>
  <c r="AF3770" i="1"/>
  <c r="AH3771" i="1"/>
  <c r="AJ3771" i="1"/>
  <c r="AJ3770" i="1" s="1"/>
  <c r="AJ3769" i="1" s="1"/>
  <c r="AJ3768" i="1" s="1"/>
  <c r="V3774" i="1"/>
  <c r="V3773" i="1" s="1"/>
  <c r="V3772" i="1" s="1"/>
  <c r="X3774" i="1"/>
  <c r="X3773" i="1" s="1"/>
  <c r="X3772" i="1" s="1"/>
  <c r="Z3774" i="1"/>
  <c r="Z3773" i="1" s="1"/>
  <c r="Z3772" i="1" s="1"/>
  <c r="AB3774" i="1"/>
  <c r="AB3773" i="1" s="1"/>
  <c r="AB3772" i="1" s="1"/>
  <c r="AD3774" i="1"/>
  <c r="AD3773" i="1" s="1"/>
  <c r="AD3772" i="1" s="1"/>
  <c r="AF3774" i="1"/>
  <c r="AF3773" i="1" s="1"/>
  <c r="AF3772" i="1" s="1"/>
  <c r="AH3775" i="1"/>
  <c r="AJ3775" i="1"/>
  <c r="AJ3774" i="1" s="1"/>
  <c r="AJ3773" i="1" s="1"/>
  <c r="AJ3772" i="1" s="1"/>
  <c r="AH3776" i="1"/>
  <c r="V3781" i="1"/>
  <c r="V3780" i="1" s="1"/>
  <c r="X3781" i="1"/>
  <c r="X3780" i="1" s="1"/>
  <c r="Z3781" i="1"/>
  <c r="Z3780" i="1" s="1"/>
  <c r="AB3781" i="1"/>
  <c r="AB3780" i="1" s="1"/>
  <c r="AD3781" i="1"/>
  <c r="AD3780" i="1" s="1"/>
  <c r="AF3781" i="1"/>
  <c r="AF3780" i="1" s="1"/>
  <c r="AJ3781" i="1"/>
  <c r="AJ3780" i="1" s="1"/>
  <c r="AH3782" i="1"/>
  <c r="V3784" i="1"/>
  <c r="V3783" i="1" s="1"/>
  <c r="X3784" i="1"/>
  <c r="X3783" i="1" s="1"/>
  <c r="Z3784" i="1"/>
  <c r="Z3783" i="1" s="1"/>
  <c r="AB3784" i="1"/>
  <c r="AB3783" i="1" s="1"/>
  <c r="AD3784" i="1"/>
  <c r="AD3783" i="1" s="1"/>
  <c r="AF3784" i="1"/>
  <c r="AF3783" i="1" s="1"/>
  <c r="AJ3784" i="1"/>
  <c r="AJ3783" i="1" s="1"/>
  <c r="AH3785" i="1"/>
  <c r="AH3786" i="1"/>
  <c r="V3789" i="1"/>
  <c r="V3788" i="1" s="1"/>
  <c r="X3789" i="1"/>
  <c r="X3788" i="1" s="1"/>
  <c r="Z3789" i="1"/>
  <c r="Z3788" i="1" s="1"/>
  <c r="AB3789" i="1"/>
  <c r="AB3788" i="1" s="1"/>
  <c r="AD3789" i="1"/>
  <c r="AF3789" i="1"/>
  <c r="AF3788" i="1" s="1"/>
  <c r="AJ3789" i="1"/>
  <c r="AJ3788" i="1" s="1"/>
  <c r="AH3790" i="1"/>
  <c r="AH3791" i="1"/>
  <c r="AH3792" i="1"/>
  <c r="V3794" i="1"/>
  <c r="V3793" i="1" s="1"/>
  <c r="X3794" i="1"/>
  <c r="X3793" i="1" s="1"/>
  <c r="Z3794" i="1"/>
  <c r="Z3793" i="1" s="1"/>
  <c r="AB3794" i="1"/>
  <c r="AB3793" i="1" s="1"/>
  <c r="AD3794" i="1"/>
  <c r="AF3794" i="1"/>
  <c r="AF3793" i="1" s="1"/>
  <c r="AJ3794" i="1"/>
  <c r="AJ3793" i="1" s="1"/>
  <c r="AH3795" i="1"/>
  <c r="AH3796" i="1"/>
  <c r="V3799" i="1"/>
  <c r="X3799" i="1"/>
  <c r="Z3799" i="1"/>
  <c r="AB3799" i="1"/>
  <c r="AD3799" i="1"/>
  <c r="AF3799" i="1"/>
  <c r="AJ3799" i="1"/>
  <c r="AH3800" i="1"/>
  <c r="V3801" i="1"/>
  <c r="X3801" i="1"/>
  <c r="Z3801" i="1"/>
  <c r="AB3801" i="1"/>
  <c r="AD3801" i="1"/>
  <c r="AF3801" i="1"/>
  <c r="AJ3801" i="1"/>
  <c r="AH3802" i="1"/>
  <c r="V3803" i="1"/>
  <c r="X3803" i="1"/>
  <c r="Z3803" i="1"/>
  <c r="AB3803" i="1"/>
  <c r="AD3803" i="1"/>
  <c r="AF3803" i="1"/>
  <c r="AJ3803" i="1"/>
  <c r="AH3804" i="1"/>
  <c r="V3806" i="1"/>
  <c r="V3805" i="1" s="1"/>
  <c r="X3806" i="1"/>
  <c r="X3805" i="1" s="1"/>
  <c r="Z3806" i="1"/>
  <c r="Z3805" i="1" s="1"/>
  <c r="AB3806" i="1"/>
  <c r="AB3805" i="1" s="1"/>
  <c r="AD3806" i="1"/>
  <c r="AD3805" i="1" s="1"/>
  <c r="AF3806" i="1"/>
  <c r="AF3805" i="1" s="1"/>
  <c r="AJ3806" i="1"/>
  <c r="AJ3805" i="1" s="1"/>
  <c r="AH3807" i="1"/>
  <c r="V3809" i="1"/>
  <c r="V3808" i="1" s="1"/>
  <c r="X3809" i="1"/>
  <c r="X3808" i="1" s="1"/>
  <c r="Z3809" i="1"/>
  <c r="Z3808" i="1" s="1"/>
  <c r="AB3809" i="1"/>
  <c r="AB3808" i="1" s="1"/>
  <c r="AD3809" i="1"/>
  <c r="AD3808" i="1" s="1"/>
  <c r="AF3809" i="1"/>
  <c r="AJ3809" i="1"/>
  <c r="AJ3808" i="1" s="1"/>
  <c r="AH3810" i="1"/>
  <c r="V3812" i="1"/>
  <c r="X3812" i="1"/>
  <c r="Z3812" i="1"/>
  <c r="AB3812" i="1"/>
  <c r="AD3812" i="1"/>
  <c r="AF3812" i="1"/>
  <c r="AJ3812" i="1"/>
  <c r="AH3813" i="1"/>
  <c r="AH3814" i="1"/>
  <c r="V3815" i="1"/>
  <c r="X3815" i="1"/>
  <c r="Z3815" i="1"/>
  <c r="AB3815" i="1"/>
  <c r="AD3815" i="1"/>
  <c r="AF3815" i="1"/>
  <c r="AJ3815" i="1"/>
  <c r="AH3816" i="1"/>
  <c r="AH3817" i="1"/>
  <c r="V3826" i="1"/>
  <c r="X3826" i="1"/>
  <c r="Z3826" i="1"/>
  <c r="AB3826" i="1"/>
  <c r="AD3826" i="1"/>
  <c r="AF3826" i="1"/>
  <c r="AH3827" i="1"/>
  <c r="AJ3827" i="1"/>
  <c r="AJ3826" i="1" s="1"/>
  <c r="AH3828" i="1"/>
  <c r="V3829" i="1"/>
  <c r="X3829" i="1"/>
  <c r="Z3829" i="1"/>
  <c r="AB3829" i="1"/>
  <c r="AD3829" i="1"/>
  <c r="AF3829" i="1"/>
  <c r="AH3830" i="1"/>
  <c r="AJ3830" i="1"/>
  <c r="AJ3829" i="1" s="1"/>
  <c r="V3831" i="1"/>
  <c r="X3831" i="1"/>
  <c r="Z3831" i="1"/>
  <c r="AB3831" i="1"/>
  <c r="AD3831" i="1"/>
  <c r="AF3831" i="1"/>
  <c r="AH3832" i="1"/>
  <c r="AJ3832" i="1"/>
  <c r="AJ3831" i="1" s="1"/>
  <c r="V3833" i="1"/>
  <c r="X3833" i="1"/>
  <c r="Z3833" i="1"/>
  <c r="AB3833" i="1"/>
  <c r="AD3833" i="1"/>
  <c r="AF3833" i="1"/>
  <c r="AH3834" i="1"/>
  <c r="AJ3834" i="1"/>
  <c r="AJ3833" i="1" s="1"/>
  <c r="AH3835" i="1"/>
  <c r="V3836" i="1"/>
  <c r="X3836" i="1"/>
  <c r="Z3836" i="1"/>
  <c r="AB3836" i="1"/>
  <c r="AD3836" i="1"/>
  <c r="AF3836" i="1"/>
  <c r="AH3837" i="1"/>
  <c r="AJ3837" i="1"/>
  <c r="AJ3836" i="1" s="1"/>
  <c r="V3838" i="1"/>
  <c r="X3838" i="1"/>
  <c r="Z3838" i="1"/>
  <c r="AB3838" i="1"/>
  <c r="AD3838" i="1"/>
  <c r="AF3838" i="1"/>
  <c r="AJ3838" i="1"/>
  <c r="AH3839" i="1"/>
  <c r="V3841" i="1"/>
  <c r="V3840" i="1" s="1"/>
  <c r="X3841" i="1"/>
  <c r="X3840" i="1" s="1"/>
  <c r="Z3841" i="1"/>
  <c r="Z3840" i="1" s="1"/>
  <c r="AB3841" i="1"/>
  <c r="AB3840" i="1" s="1"/>
  <c r="AD3841" i="1"/>
  <c r="AD3840" i="1" s="1"/>
  <c r="AF3841" i="1"/>
  <c r="AF3840" i="1" s="1"/>
  <c r="AH3842" i="1"/>
  <c r="AH3843" i="1"/>
  <c r="AJ3843" i="1"/>
  <c r="AJ3841" i="1" s="1"/>
  <c r="AJ3840" i="1" s="1"/>
  <c r="V3846" i="1"/>
  <c r="V3845" i="1" s="1"/>
  <c r="X3846" i="1"/>
  <c r="X3845" i="1" s="1"/>
  <c r="Z3846" i="1"/>
  <c r="Z3845" i="1" s="1"/>
  <c r="AB3846" i="1"/>
  <c r="AB3845" i="1" s="1"/>
  <c r="AD3846" i="1"/>
  <c r="AF3846" i="1"/>
  <c r="AF3845" i="1" s="1"/>
  <c r="AH3847" i="1"/>
  <c r="AJ3847" i="1"/>
  <c r="AH3848" i="1"/>
  <c r="AJ3848" i="1"/>
  <c r="AH3849" i="1"/>
  <c r="V3851" i="1"/>
  <c r="V3850" i="1" s="1"/>
  <c r="X3851" i="1"/>
  <c r="X3850" i="1" s="1"/>
  <c r="Z3851" i="1"/>
  <c r="Z3850" i="1" s="1"/>
  <c r="AB3851" i="1"/>
  <c r="AB3850" i="1" s="1"/>
  <c r="AD3851" i="1"/>
  <c r="AF3851" i="1"/>
  <c r="AF3850" i="1" s="1"/>
  <c r="AH3852" i="1"/>
  <c r="AJ3852" i="1"/>
  <c r="AH3853" i="1"/>
  <c r="AJ3853" i="1"/>
  <c r="V3856" i="1"/>
  <c r="X3856" i="1"/>
  <c r="Z3856" i="1"/>
  <c r="AB3856" i="1"/>
  <c r="AD3856" i="1"/>
  <c r="AE3856" i="1"/>
  <c r="AF3856" i="1"/>
  <c r="AG3856" i="1"/>
  <c r="AK3856" i="1"/>
  <c r="AH3857" i="1"/>
  <c r="AI3857" i="1"/>
  <c r="AJ3857" i="1"/>
  <c r="AJ3856" i="1" s="1"/>
  <c r="AH3858" i="1"/>
  <c r="AH3859" i="1"/>
  <c r="V3860" i="1"/>
  <c r="X3860" i="1"/>
  <c r="Z3860" i="1"/>
  <c r="AB3860" i="1"/>
  <c r="AD3860" i="1"/>
  <c r="AF3860" i="1"/>
  <c r="AH3861" i="1"/>
  <c r="AJ3861" i="1"/>
  <c r="AH3862" i="1"/>
  <c r="AJ3862" i="1"/>
  <c r="V3863" i="1"/>
  <c r="X3863" i="1"/>
  <c r="Z3863" i="1"/>
  <c r="AB3863" i="1"/>
  <c r="AD3863" i="1"/>
  <c r="AF3863" i="1"/>
  <c r="AH3864" i="1"/>
  <c r="AJ3864" i="1"/>
  <c r="AH3865" i="1"/>
  <c r="AJ3865" i="1"/>
  <c r="V3866" i="1"/>
  <c r="X3866" i="1"/>
  <c r="Z3866" i="1"/>
  <c r="AB3866" i="1"/>
  <c r="AD3866" i="1"/>
  <c r="AF3866" i="1"/>
  <c r="AJ3866" i="1"/>
  <c r="AH3867" i="1"/>
  <c r="V3868" i="1"/>
  <c r="X3868" i="1"/>
  <c r="Z3868" i="1"/>
  <c r="AB3868" i="1"/>
  <c r="AD3868" i="1"/>
  <c r="AF3868" i="1"/>
  <c r="AH3869" i="1"/>
  <c r="AJ3869" i="1"/>
  <c r="AJ3868" i="1" s="1"/>
  <c r="AH3870" i="1"/>
  <c r="V3871" i="1"/>
  <c r="X3871" i="1"/>
  <c r="Z3871" i="1"/>
  <c r="AB3871" i="1"/>
  <c r="AD3871" i="1"/>
  <c r="AF3871" i="1"/>
  <c r="AJ3871" i="1"/>
  <c r="AH3872" i="1"/>
  <c r="V3874" i="1"/>
  <c r="X3874" i="1"/>
  <c r="Z3874" i="1"/>
  <c r="AB3874" i="1"/>
  <c r="AD3874" i="1"/>
  <c r="AF3874" i="1"/>
  <c r="AH3875" i="1"/>
  <c r="AJ3875" i="1"/>
  <c r="AJ3874" i="1" s="1"/>
  <c r="V3876" i="1"/>
  <c r="X3876" i="1"/>
  <c r="Z3876" i="1"/>
  <c r="AB3876" i="1"/>
  <c r="AD3876" i="1"/>
  <c r="AF3876" i="1"/>
  <c r="AH3877" i="1"/>
  <c r="AJ3877" i="1"/>
  <c r="AJ3876" i="1" s="1"/>
  <c r="V3878" i="1"/>
  <c r="X3878" i="1"/>
  <c r="Z3878" i="1"/>
  <c r="AB3878" i="1"/>
  <c r="AD3878" i="1"/>
  <c r="AF3878" i="1"/>
  <c r="AJ3878" i="1"/>
  <c r="AH3879" i="1"/>
  <c r="V3881" i="1"/>
  <c r="X3881" i="1"/>
  <c r="Z3881" i="1"/>
  <c r="AB3881" i="1"/>
  <c r="AD3881" i="1"/>
  <c r="AF3881" i="1"/>
  <c r="AH3882" i="1"/>
  <c r="AJ3882" i="1"/>
  <c r="AJ3881" i="1" s="1"/>
  <c r="V3883" i="1"/>
  <c r="X3883" i="1"/>
  <c r="Z3883" i="1"/>
  <c r="AB3883" i="1"/>
  <c r="AD3883" i="1"/>
  <c r="AF3883" i="1"/>
  <c r="AJ3883" i="1"/>
  <c r="AH3884" i="1"/>
  <c r="V3886" i="1"/>
  <c r="X3886" i="1"/>
  <c r="Z3886" i="1"/>
  <c r="AB3886" i="1"/>
  <c r="AD3886" i="1"/>
  <c r="AF3886" i="1"/>
  <c r="AJ3886" i="1"/>
  <c r="AH3887" i="1"/>
  <c r="AH3888" i="1"/>
  <c r="V3889" i="1"/>
  <c r="X3889" i="1"/>
  <c r="Z3889" i="1"/>
  <c r="AB3889" i="1"/>
  <c r="AD3889" i="1"/>
  <c r="AF3889" i="1"/>
  <c r="AH3890" i="1"/>
  <c r="AJ3890" i="1"/>
  <c r="AJ3889" i="1" s="1"/>
  <c r="V3892" i="1"/>
  <c r="V3891" i="1" s="1"/>
  <c r="X3892" i="1"/>
  <c r="X3891" i="1" s="1"/>
  <c r="Z3892" i="1"/>
  <c r="Z3891" i="1" s="1"/>
  <c r="AB3892" i="1"/>
  <c r="AB3891" i="1" s="1"/>
  <c r="AD3892" i="1"/>
  <c r="AD3891" i="1" s="1"/>
  <c r="AF3892" i="1"/>
  <c r="AJ3892" i="1"/>
  <c r="AJ3891" i="1" s="1"/>
  <c r="AH3893" i="1"/>
  <c r="V3895" i="1"/>
  <c r="X3895" i="1"/>
  <c r="Z3895" i="1"/>
  <c r="AB3895" i="1"/>
  <c r="AD3895" i="1"/>
  <c r="AF3895" i="1"/>
  <c r="AJ3895" i="1"/>
  <c r="AH3896" i="1"/>
  <c r="V3897" i="1"/>
  <c r="X3897" i="1"/>
  <c r="Z3897" i="1"/>
  <c r="AB3897" i="1"/>
  <c r="AD3897" i="1"/>
  <c r="AF3897" i="1"/>
  <c r="AJ3897" i="1"/>
  <c r="AH3898" i="1"/>
  <c r="V3901" i="1"/>
  <c r="V3900" i="1" s="1"/>
  <c r="V3899" i="1" s="1"/>
  <c r="X3901" i="1"/>
  <c r="X3900" i="1" s="1"/>
  <c r="X3899" i="1" s="1"/>
  <c r="Z3901" i="1"/>
  <c r="Z3900" i="1" s="1"/>
  <c r="Z3899" i="1" s="1"/>
  <c r="AB3901" i="1"/>
  <c r="AB3900" i="1" s="1"/>
  <c r="AB3899" i="1" s="1"/>
  <c r="AD3901" i="1"/>
  <c r="AF3901" i="1"/>
  <c r="AF3900" i="1" s="1"/>
  <c r="AF3899" i="1" s="1"/>
  <c r="AJ3901" i="1"/>
  <c r="AJ3900" i="1" s="1"/>
  <c r="AJ3899" i="1" s="1"/>
  <c r="AH3902" i="1"/>
  <c r="AH3903" i="1"/>
  <c r="V3912" i="1"/>
  <c r="X3912" i="1"/>
  <c r="Z3912" i="1"/>
  <c r="AB3912" i="1"/>
  <c r="AD3912" i="1"/>
  <c r="AF3912" i="1"/>
  <c r="AH3913" i="1"/>
  <c r="AJ3913" i="1"/>
  <c r="AJ3912" i="1" s="1"/>
  <c r="AH3914" i="1"/>
  <c r="AH3915" i="1"/>
  <c r="AH3916" i="1"/>
  <c r="AH3917" i="1"/>
  <c r="V3918" i="1"/>
  <c r="X3918" i="1"/>
  <c r="Z3918" i="1"/>
  <c r="AB3918" i="1"/>
  <c r="AD3918" i="1"/>
  <c r="AF3918" i="1"/>
  <c r="AH3919" i="1"/>
  <c r="AJ3919" i="1"/>
  <c r="AJ3918" i="1" s="1"/>
  <c r="AH3920" i="1"/>
  <c r="AH3921" i="1"/>
  <c r="AH3922" i="1"/>
  <c r="AH3923" i="1"/>
  <c r="V3924" i="1"/>
  <c r="X3924" i="1"/>
  <c r="Z3924" i="1"/>
  <c r="AB3924" i="1"/>
  <c r="AD3924" i="1"/>
  <c r="AF3924" i="1"/>
  <c r="AH3925" i="1"/>
  <c r="AJ3925" i="1"/>
  <c r="AJ3924" i="1" s="1"/>
  <c r="V3926" i="1"/>
  <c r="X3926" i="1"/>
  <c r="Z3926" i="1"/>
  <c r="AB3926" i="1"/>
  <c r="AD3926" i="1"/>
  <c r="AF3926" i="1"/>
  <c r="AH3927" i="1"/>
  <c r="AJ3927" i="1"/>
  <c r="AJ3926" i="1" s="1"/>
  <c r="V3928" i="1"/>
  <c r="X3928" i="1"/>
  <c r="Z3928" i="1"/>
  <c r="AB3928" i="1"/>
  <c r="AD3928" i="1"/>
  <c r="AF3928" i="1"/>
  <c r="AJ3928" i="1"/>
  <c r="AH3929" i="1"/>
  <c r="V3930" i="1"/>
  <c r="X3930" i="1"/>
  <c r="Z3930" i="1"/>
  <c r="AB3930" i="1"/>
  <c r="AD3930" i="1"/>
  <c r="AF3930" i="1"/>
  <c r="AJ3930" i="1"/>
  <c r="AH3931" i="1"/>
  <c r="Z3933" i="1"/>
  <c r="Z3932" i="1" s="1"/>
  <c r="AB3933" i="1"/>
  <c r="AD3933" i="1"/>
  <c r="AE3933" i="1"/>
  <c r="AE3932" i="1" s="1"/>
  <c r="AE3910" i="1" s="1"/>
  <c r="AF3933" i="1"/>
  <c r="AG3933" i="1"/>
  <c r="AG3932" i="1" s="1"/>
  <c r="AG3910" i="1" s="1"/>
  <c r="AK3933" i="1"/>
  <c r="AK3932" i="1" s="1"/>
  <c r="AK3910" i="1" s="1"/>
  <c r="AH3934" i="1"/>
  <c r="AI3934" i="1"/>
  <c r="AI3933" i="1" s="1"/>
  <c r="AI3911" i="1" s="1"/>
  <c r="AJ3934" i="1"/>
  <c r="AJ3933" i="1" s="1"/>
  <c r="Z3935" i="1"/>
  <c r="AB3935" i="1"/>
  <c r="AD3935" i="1"/>
  <c r="AE3935" i="1"/>
  <c r="AF3935" i="1"/>
  <c r="AG3935" i="1"/>
  <c r="AJ3935" i="1"/>
  <c r="AK3935" i="1"/>
  <c r="AH3936" i="1"/>
  <c r="AI3936" i="1"/>
  <c r="Z3937" i="1"/>
  <c r="AB3937" i="1"/>
  <c r="AD3937" i="1"/>
  <c r="AE3937" i="1"/>
  <c r="AF3937" i="1"/>
  <c r="AG3937" i="1"/>
  <c r="AJ3937" i="1"/>
  <c r="AK3937" i="1"/>
  <c r="AH3938" i="1"/>
  <c r="AI3938" i="1"/>
  <c r="V3940" i="1"/>
  <c r="V3939" i="1" s="1"/>
  <c r="X3940" i="1"/>
  <c r="X3939" i="1" s="1"/>
  <c r="Z3940" i="1"/>
  <c r="Z3939" i="1" s="1"/>
  <c r="AB3940" i="1"/>
  <c r="AD3940" i="1"/>
  <c r="AF3940" i="1"/>
  <c r="AH3941" i="1"/>
  <c r="AJ3941" i="1"/>
  <c r="AJ3940" i="1" s="1"/>
  <c r="AB3942" i="1"/>
  <c r="AD3942" i="1"/>
  <c r="AF3942" i="1"/>
  <c r="AH3943" i="1"/>
  <c r="AJ3943" i="1"/>
  <c r="AJ3942" i="1" s="1"/>
  <c r="AE3944" i="1"/>
  <c r="AG3944" i="1"/>
  <c r="AK3944" i="1"/>
  <c r="AI3945" i="1"/>
  <c r="V3946" i="1"/>
  <c r="V3935" i="1" s="1"/>
  <c r="X3946" i="1"/>
  <c r="X3945" i="1" s="1"/>
  <c r="X3944" i="1" s="1"/>
  <c r="X3937" i="1" s="1"/>
  <c r="Z3946" i="1"/>
  <c r="Z3945" i="1" s="1"/>
  <c r="AB3946" i="1"/>
  <c r="AB3945" i="1" s="1"/>
  <c r="AD3946" i="1"/>
  <c r="AF3946" i="1"/>
  <c r="AF3945" i="1" s="1"/>
  <c r="AH3947" i="1"/>
  <c r="AJ3947" i="1"/>
  <c r="AH3948" i="1"/>
  <c r="AJ3948" i="1"/>
  <c r="AH3949" i="1"/>
  <c r="Z3951" i="1"/>
  <c r="Z3950" i="1" s="1"/>
  <c r="AB3951" i="1"/>
  <c r="AB3950" i="1" s="1"/>
  <c r="AD3951" i="1"/>
  <c r="AD3950" i="1" s="1"/>
  <c r="AE3951" i="1"/>
  <c r="AF3951" i="1"/>
  <c r="AF3950" i="1" s="1"/>
  <c r="AG3951" i="1"/>
  <c r="AK3951" i="1"/>
  <c r="AH3952" i="1"/>
  <c r="AI3952" i="1"/>
  <c r="AJ3952" i="1"/>
  <c r="AH3953" i="1"/>
  <c r="AJ3953" i="1"/>
  <c r="Z3955" i="1"/>
  <c r="Z3954" i="1" s="1"/>
  <c r="AB3955" i="1"/>
  <c r="AB3954" i="1" s="1"/>
  <c r="AD3955" i="1"/>
  <c r="AF3955" i="1"/>
  <c r="AF3954" i="1" s="1"/>
  <c r="AH3956" i="1"/>
  <c r="AJ3956" i="1"/>
  <c r="AH3957" i="1"/>
  <c r="AJ3957" i="1"/>
  <c r="V3960" i="1"/>
  <c r="X3960" i="1"/>
  <c r="Z3960" i="1"/>
  <c r="AB3960" i="1"/>
  <c r="AD3960" i="1"/>
  <c r="AF3960" i="1"/>
  <c r="AJ3960" i="1"/>
  <c r="AH3961" i="1"/>
  <c r="V3962" i="1"/>
  <c r="X3962" i="1"/>
  <c r="Z3962" i="1"/>
  <c r="AB3962" i="1"/>
  <c r="AD3962" i="1"/>
  <c r="AF3962" i="1"/>
  <c r="AJ3962" i="1"/>
  <c r="AH3963" i="1"/>
  <c r="AH3964" i="1"/>
  <c r="V3965" i="1"/>
  <c r="X3965" i="1"/>
  <c r="Z3965" i="1"/>
  <c r="AB3965" i="1"/>
  <c r="AD3965" i="1"/>
  <c r="AF3965" i="1"/>
  <c r="AJ3965" i="1"/>
  <c r="AH3966" i="1"/>
  <c r="AH3967" i="1"/>
  <c r="V3968" i="1"/>
  <c r="X3968" i="1"/>
  <c r="Z3968" i="1"/>
  <c r="AB3968" i="1"/>
  <c r="AD3968" i="1"/>
  <c r="AF3968" i="1"/>
  <c r="AH3969" i="1"/>
  <c r="AJ3969" i="1"/>
  <c r="AJ3968" i="1" s="1"/>
  <c r="V3970" i="1"/>
  <c r="X3970" i="1"/>
  <c r="Z3970" i="1"/>
  <c r="AB3970" i="1"/>
  <c r="AD3970" i="1"/>
  <c r="AF3970" i="1"/>
  <c r="AJ3970" i="1"/>
  <c r="AH3971" i="1"/>
  <c r="V3972" i="1"/>
  <c r="X3972" i="1"/>
  <c r="Z3972" i="1"/>
  <c r="AB3972" i="1"/>
  <c r="AD3972" i="1"/>
  <c r="AF3972" i="1"/>
  <c r="AJ3972" i="1"/>
  <c r="AH3973" i="1"/>
  <c r="AH3974" i="1"/>
  <c r="AG3975" i="1"/>
  <c r="AK3975" i="1"/>
  <c r="V3976" i="1"/>
  <c r="X3976" i="1"/>
  <c r="Z3976" i="1"/>
  <c r="AB3976" i="1"/>
  <c r="AD3976" i="1"/>
  <c r="AF3976" i="1"/>
  <c r="AI3976" i="1"/>
  <c r="AH3977" i="1"/>
  <c r="AJ3977" i="1"/>
  <c r="AJ3976" i="1" s="1"/>
  <c r="V3978" i="1"/>
  <c r="X3978" i="1"/>
  <c r="Z3978" i="1"/>
  <c r="AB3978" i="1"/>
  <c r="AD3978" i="1"/>
  <c r="AF3978" i="1"/>
  <c r="AJ3978" i="1"/>
  <c r="AH3979" i="1"/>
  <c r="V3980" i="1"/>
  <c r="X3980" i="1"/>
  <c r="Z3980" i="1"/>
  <c r="AB3980" i="1"/>
  <c r="AD3980" i="1"/>
  <c r="AF3980" i="1"/>
  <c r="AH3981" i="1"/>
  <c r="AJ3981" i="1"/>
  <c r="AJ3980" i="1" s="1"/>
  <c r="V3983" i="1"/>
  <c r="X3983" i="1"/>
  <c r="Z3983" i="1"/>
  <c r="AB3983" i="1"/>
  <c r="AD3983" i="1"/>
  <c r="AF3983" i="1"/>
  <c r="AJ3983" i="1"/>
  <c r="AH3984" i="1"/>
  <c r="V3985" i="1"/>
  <c r="X3985" i="1"/>
  <c r="Z3985" i="1"/>
  <c r="AB3985" i="1"/>
  <c r="AD3985" i="1"/>
  <c r="AF3985" i="1"/>
  <c r="AJ3985" i="1"/>
  <c r="AH3986" i="1"/>
  <c r="V3988" i="1"/>
  <c r="V3987" i="1" s="1"/>
  <c r="X3988" i="1"/>
  <c r="X3987" i="1" s="1"/>
  <c r="Z3988" i="1"/>
  <c r="Z3987" i="1" s="1"/>
  <c r="AB3988" i="1"/>
  <c r="AB3987" i="1" s="1"/>
  <c r="AD3988" i="1"/>
  <c r="AD3987" i="1" s="1"/>
  <c r="AF3988" i="1"/>
  <c r="AF3987" i="1" s="1"/>
  <c r="AJ3988" i="1"/>
  <c r="AJ3987" i="1" s="1"/>
  <c r="AH3989" i="1"/>
  <c r="V3991" i="1"/>
  <c r="X3991" i="1"/>
  <c r="Z3991" i="1"/>
  <c r="AB3991" i="1"/>
  <c r="AD3991" i="1"/>
  <c r="AF3991" i="1"/>
  <c r="AJ3991" i="1"/>
  <c r="AH3992" i="1"/>
  <c r="V3993" i="1"/>
  <c r="X3993" i="1"/>
  <c r="Z3993" i="1"/>
  <c r="AB3993" i="1"/>
  <c r="AD3993" i="1"/>
  <c r="AF3993" i="1"/>
  <c r="AJ3993" i="1"/>
  <c r="AH3994" i="1"/>
  <c r="V3997" i="1"/>
  <c r="V3996" i="1" s="1"/>
  <c r="V3995" i="1" s="1"/>
  <c r="X3997" i="1"/>
  <c r="X3996" i="1" s="1"/>
  <c r="X3995" i="1" s="1"/>
  <c r="Z3997" i="1"/>
  <c r="Z3996" i="1" s="1"/>
  <c r="Z3995" i="1" s="1"/>
  <c r="AB3997" i="1"/>
  <c r="AB3996" i="1" s="1"/>
  <c r="AB3995" i="1" s="1"/>
  <c r="AD3997" i="1"/>
  <c r="AD3996" i="1" s="1"/>
  <c r="AF3997" i="1"/>
  <c r="AF3996" i="1" s="1"/>
  <c r="AF3995" i="1" s="1"/>
  <c r="AH3998" i="1"/>
  <c r="AJ3998" i="1"/>
  <c r="AJ3997" i="1" s="1"/>
  <c r="AJ3996" i="1" s="1"/>
  <c r="AJ3995" i="1" s="1"/>
  <c r="V4001" i="1"/>
  <c r="V4000" i="1" s="1"/>
  <c r="X4001" i="1"/>
  <c r="X4000" i="1" s="1"/>
  <c r="Z4001" i="1"/>
  <c r="Z4000" i="1" s="1"/>
  <c r="AB4002" i="1"/>
  <c r="AB4001" i="1" s="1"/>
  <c r="AB4000" i="1" s="1"/>
  <c r="AD4002" i="1"/>
  <c r="AF4002" i="1"/>
  <c r="AF4001" i="1" s="1"/>
  <c r="AF4000" i="1" s="1"/>
  <c r="V4004" i="1"/>
  <c r="V4003" i="1" s="1"/>
  <c r="X4004" i="1"/>
  <c r="X4003" i="1" s="1"/>
  <c r="Z4004" i="1"/>
  <c r="Z4003" i="1" s="1"/>
  <c r="AB4004" i="1"/>
  <c r="AB4003" i="1" s="1"/>
  <c r="AD4004" i="1"/>
  <c r="AD4003" i="1" s="1"/>
  <c r="AF4004" i="1"/>
  <c r="AF4003" i="1" s="1"/>
  <c r="AJ4004" i="1"/>
  <c r="AJ4003" i="1" s="1"/>
  <c r="AH4005" i="1"/>
  <c r="V4007" i="1"/>
  <c r="V4006" i="1" s="1"/>
  <c r="X4007" i="1"/>
  <c r="X4006" i="1" s="1"/>
  <c r="Z4007" i="1"/>
  <c r="Z4006" i="1" s="1"/>
  <c r="AB4007" i="1"/>
  <c r="AB4006" i="1" s="1"/>
  <c r="AD4007" i="1"/>
  <c r="AD4006" i="1" s="1"/>
  <c r="AF4007" i="1"/>
  <c r="AF4006" i="1" s="1"/>
  <c r="AH4008" i="1"/>
  <c r="AH4009" i="1"/>
  <c r="AJ4009" i="1"/>
  <c r="AJ4007" i="1" s="1"/>
  <c r="AJ4006" i="1" s="1"/>
  <c r="V4011" i="1"/>
  <c r="V4010" i="1" s="1"/>
  <c r="X4011" i="1"/>
  <c r="X4010" i="1" s="1"/>
  <c r="Z4011" i="1"/>
  <c r="Z4010" i="1" s="1"/>
  <c r="AB4011" i="1"/>
  <c r="AB4010" i="1" s="1"/>
  <c r="AD4011" i="1"/>
  <c r="AD4010" i="1" s="1"/>
  <c r="AF4011" i="1"/>
  <c r="AF4010" i="1" s="1"/>
  <c r="AH4012" i="1"/>
  <c r="AJ4012" i="1"/>
  <c r="AH4013" i="1"/>
  <c r="AJ4013" i="1"/>
  <c r="V4022" i="1"/>
  <c r="X4022" i="1"/>
  <c r="Z4022" i="1"/>
  <c r="AB4022" i="1"/>
  <c r="AD4022" i="1"/>
  <c r="AF4022" i="1"/>
  <c r="AH4023" i="1"/>
  <c r="AJ4023" i="1"/>
  <c r="AJ4022" i="1" s="1"/>
  <c r="AH4024" i="1"/>
  <c r="AH4025" i="1"/>
  <c r="AH4026" i="1"/>
  <c r="V4027" i="1"/>
  <c r="X4027" i="1"/>
  <c r="Z4027" i="1"/>
  <c r="AB4027" i="1"/>
  <c r="AD4027" i="1"/>
  <c r="AF4027" i="1"/>
  <c r="AH4028" i="1"/>
  <c r="AJ4028" i="1"/>
  <c r="AJ4027" i="1" s="1"/>
  <c r="AH4029" i="1"/>
  <c r="AH4030" i="1"/>
  <c r="AH4031" i="1"/>
  <c r="V4032" i="1"/>
  <c r="X4032" i="1"/>
  <c r="Z4032" i="1"/>
  <c r="AB4032" i="1"/>
  <c r="AD4032" i="1"/>
  <c r="AF4032" i="1"/>
  <c r="AH4033" i="1"/>
  <c r="AJ4033" i="1"/>
  <c r="AJ4032" i="1" s="1"/>
  <c r="V4034" i="1"/>
  <c r="X4034" i="1"/>
  <c r="Z4034" i="1"/>
  <c r="AB4034" i="1"/>
  <c r="AD4034" i="1"/>
  <c r="AF4034" i="1"/>
  <c r="AH4035" i="1"/>
  <c r="AJ4035" i="1"/>
  <c r="AJ4034" i="1" s="1"/>
  <c r="V4036" i="1"/>
  <c r="X4036" i="1"/>
  <c r="Z4036" i="1"/>
  <c r="AB4036" i="1"/>
  <c r="AD4036" i="1"/>
  <c r="AF4036" i="1"/>
  <c r="AJ4036" i="1"/>
  <c r="AH4037" i="1"/>
  <c r="V4038" i="1"/>
  <c r="X4038" i="1"/>
  <c r="Z4038" i="1"/>
  <c r="AB4038" i="1"/>
  <c r="AD4038" i="1"/>
  <c r="AF4038" i="1"/>
  <c r="AJ4038" i="1"/>
  <c r="AH4039" i="1"/>
  <c r="V4042" i="1"/>
  <c r="V4041" i="1" s="1"/>
  <c r="V4040" i="1" s="1"/>
  <c r="X4042" i="1"/>
  <c r="X4041" i="1" s="1"/>
  <c r="X4040" i="1" s="1"/>
  <c r="Z4042" i="1"/>
  <c r="Z4041" i="1" s="1"/>
  <c r="Z4040" i="1" s="1"/>
  <c r="AB4042" i="1"/>
  <c r="AB4041" i="1" s="1"/>
  <c r="AB4040" i="1" s="1"/>
  <c r="AD4042" i="1"/>
  <c r="AD4041" i="1" s="1"/>
  <c r="AD4040" i="1" s="1"/>
  <c r="AF4042" i="1"/>
  <c r="AF4041" i="1" s="1"/>
  <c r="AF4040" i="1" s="1"/>
  <c r="AH4043" i="1"/>
  <c r="AJ4043" i="1"/>
  <c r="AH4044" i="1"/>
  <c r="AJ4044" i="1"/>
  <c r="AH4045" i="1"/>
  <c r="V4048" i="1"/>
  <c r="X4048" i="1"/>
  <c r="Z4048" i="1"/>
  <c r="AB4048" i="1"/>
  <c r="AD4048" i="1"/>
  <c r="AF4048" i="1"/>
  <c r="AJ4048" i="1"/>
  <c r="AH4049" i="1"/>
  <c r="V4050" i="1"/>
  <c r="X4050" i="1"/>
  <c r="Z4050" i="1"/>
  <c r="AB4050" i="1"/>
  <c r="AD4050" i="1"/>
  <c r="AF4050" i="1"/>
  <c r="AJ4050" i="1"/>
  <c r="AH4051" i="1"/>
  <c r="AH4052" i="1"/>
  <c r="V4053" i="1"/>
  <c r="X4053" i="1"/>
  <c r="Z4053" i="1"/>
  <c r="AB4053" i="1"/>
  <c r="AD4053" i="1"/>
  <c r="AF4053" i="1"/>
  <c r="AJ4053" i="1"/>
  <c r="AH4054" i="1"/>
  <c r="AH4055" i="1"/>
  <c r="V4056" i="1"/>
  <c r="X4056" i="1"/>
  <c r="Z4056" i="1"/>
  <c r="AB4056" i="1"/>
  <c r="AD4056" i="1"/>
  <c r="AF4056" i="1"/>
  <c r="AH4057" i="1"/>
  <c r="AJ4057" i="1"/>
  <c r="AJ4056" i="1" s="1"/>
  <c r="V4058" i="1"/>
  <c r="X4058" i="1"/>
  <c r="Z4058" i="1"/>
  <c r="AB4058" i="1"/>
  <c r="AD4058" i="1"/>
  <c r="AF4058" i="1"/>
  <c r="AJ4058" i="1"/>
  <c r="AH4059" i="1"/>
  <c r="V4060" i="1"/>
  <c r="X4060" i="1"/>
  <c r="Z4060" i="1"/>
  <c r="AB4060" i="1"/>
  <c r="AD4060" i="1"/>
  <c r="AF4060" i="1"/>
  <c r="AJ4060" i="1"/>
  <c r="AH4061" i="1"/>
  <c r="AH4062" i="1"/>
  <c r="AE4063" i="1"/>
  <c r="AG4063" i="1"/>
  <c r="AK4063" i="1"/>
  <c r="V4064" i="1"/>
  <c r="X4064" i="1"/>
  <c r="Z4064" i="1"/>
  <c r="AB4064" i="1"/>
  <c r="AD4064" i="1"/>
  <c r="AF4064" i="1"/>
  <c r="AI4064" i="1"/>
  <c r="AH4065" i="1"/>
  <c r="AJ4065" i="1"/>
  <c r="AJ4064" i="1" s="1"/>
  <c r="V4066" i="1"/>
  <c r="X4066" i="1"/>
  <c r="Z4066" i="1"/>
  <c r="AB4066" i="1"/>
  <c r="AD4066" i="1"/>
  <c r="AF4066" i="1"/>
  <c r="AJ4066" i="1"/>
  <c r="AH4067" i="1"/>
  <c r="V4068" i="1"/>
  <c r="X4068" i="1"/>
  <c r="Z4068" i="1"/>
  <c r="AB4068" i="1"/>
  <c r="AD4068" i="1"/>
  <c r="AF4068" i="1"/>
  <c r="AH4069" i="1"/>
  <c r="AJ4069" i="1"/>
  <c r="AJ4068" i="1" s="1"/>
  <c r="AD4070" i="1"/>
  <c r="V4071" i="1"/>
  <c r="V4070" i="1" s="1"/>
  <c r="X4071" i="1"/>
  <c r="X4070" i="1" s="1"/>
  <c r="Z4071" i="1"/>
  <c r="Z4070" i="1" s="1"/>
  <c r="AB4071" i="1"/>
  <c r="AB4070" i="1" s="1"/>
  <c r="AD4071" i="1"/>
  <c r="AF4071" i="1"/>
  <c r="AF4070" i="1" s="1"/>
  <c r="AJ4071" i="1"/>
  <c r="AJ4070" i="1" s="1"/>
  <c r="AH4072" i="1"/>
  <c r="V4074" i="1"/>
  <c r="V4073" i="1" s="1"/>
  <c r="X4074" i="1"/>
  <c r="X4073" i="1" s="1"/>
  <c r="Z4074" i="1"/>
  <c r="Z4073" i="1" s="1"/>
  <c r="AB4074" i="1"/>
  <c r="AB4073" i="1" s="1"/>
  <c r="AD4074" i="1"/>
  <c r="AF4074" i="1"/>
  <c r="AF4073" i="1" s="1"/>
  <c r="AJ4074" i="1"/>
  <c r="AJ4073" i="1" s="1"/>
  <c r="AD4073" i="1"/>
  <c r="AH4075" i="1"/>
  <c r="V4077" i="1"/>
  <c r="X4077" i="1"/>
  <c r="Z4077" i="1"/>
  <c r="AB4077" i="1"/>
  <c r="AD4077" i="1"/>
  <c r="AF4077" i="1"/>
  <c r="AJ4077" i="1"/>
  <c r="AH4078" i="1"/>
  <c r="V4079" i="1"/>
  <c r="X4079" i="1"/>
  <c r="X4076" i="1" s="1"/>
  <c r="Z4079" i="1"/>
  <c r="Z4076" i="1" s="1"/>
  <c r="AB4079" i="1"/>
  <c r="AD4079" i="1"/>
  <c r="AF4079" i="1"/>
  <c r="AJ4079" i="1"/>
  <c r="AH4080" i="1"/>
  <c r="AD4082" i="1"/>
  <c r="V4083" i="1"/>
  <c r="V4082" i="1" s="1"/>
  <c r="V4081" i="1" s="1"/>
  <c r="X4083" i="1"/>
  <c r="X4082" i="1" s="1"/>
  <c r="X4081" i="1" s="1"/>
  <c r="Z4083" i="1"/>
  <c r="Z4082" i="1" s="1"/>
  <c r="Z4081" i="1" s="1"/>
  <c r="AB4083" i="1"/>
  <c r="AB4082" i="1" s="1"/>
  <c r="AB4081" i="1" s="1"/>
  <c r="AD4083" i="1"/>
  <c r="AF4083" i="1"/>
  <c r="AJ4083" i="1"/>
  <c r="AJ4082" i="1" s="1"/>
  <c r="AJ4081" i="1" s="1"/>
  <c r="AH4084" i="1"/>
  <c r="AH4085" i="1"/>
  <c r="V4093" i="1"/>
  <c r="X4093" i="1"/>
  <c r="Z4093" i="1"/>
  <c r="AB4093" i="1"/>
  <c r="AD4093" i="1"/>
  <c r="AF4093" i="1"/>
  <c r="AH4094" i="1"/>
  <c r="AJ4094" i="1"/>
  <c r="AJ4093" i="1" s="1"/>
  <c r="AH4095" i="1"/>
  <c r="AH4096" i="1"/>
  <c r="AH4097" i="1"/>
  <c r="V4098" i="1"/>
  <c r="X4098" i="1"/>
  <c r="Z4098" i="1"/>
  <c r="AB4098" i="1"/>
  <c r="AD4098" i="1"/>
  <c r="AF4098" i="1"/>
  <c r="AH4099" i="1"/>
  <c r="AJ4099" i="1"/>
  <c r="AJ4098" i="1" s="1"/>
  <c r="AH4100" i="1"/>
  <c r="AH4101" i="1"/>
  <c r="AH4102" i="1"/>
  <c r="V4103" i="1"/>
  <c r="X4103" i="1"/>
  <c r="Z4103" i="1"/>
  <c r="AB4103" i="1"/>
  <c r="AD4103" i="1"/>
  <c r="AF4103" i="1"/>
  <c r="AH4104" i="1"/>
  <c r="AJ4104" i="1"/>
  <c r="AJ4103" i="1" s="1"/>
  <c r="V4105" i="1"/>
  <c r="X4105" i="1"/>
  <c r="Z4105" i="1"/>
  <c r="AB4105" i="1"/>
  <c r="AD4105" i="1"/>
  <c r="AF4105" i="1"/>
  <c r="AH4106" i="1"/>
  <c r="AJ4106" i="1"/>
  <c r="AJ4105" i="1" s="1"/>
  <c r="V4107" i="1"/>
  <c r="X4107" i="1"/>
  <c r="Z4107" i="1"/>
  <c r="AB4107" i="1"/>
  <c r="AD4107" i="1"/>
  <c r="AF4107" i="1"/>
  <c r="AJ4107" i="1"/>
  <c r="AH4108" i="1"/>
  <c r="V4109" i="1"/>
  <c r="X4109" i="1"/>
  <c r="Z4109" i="1"/>
  <c r="AB4109" i="1"/>
  <c r="AD4109" i="1"/>
  <c r="AF4109" i="1"/>
  <c r="AJ4109" i="1"/>
  <c r="AH4110" i="1"/>
  <c r="V4113" i="1"/>
  <c r="V4112" i="1" s="1"/>
  <c r="V4111" i="1" s="1"/>
  <c r="X4113" i="1"/>
  <c r="X4112" i="1" s="1"/>
  <c r="X4111" i="1" s="1"/>
  <c r="Z4113" i="1"/>
  <c r="Z4112" i="1" s="1"/>
  <c r="Z4111" i="1" s="1"/>
  <c r="AB4113" i="1"/>
  <c r="AB4112" i="1" s="1"/>
  <c r="AB4111" i="1" s="1"/>
  <c r="AD4113" i="1"/>
  <c r="AD4112" i="1" s="1"/>
  <c r="AD4111" i="1" s="1"/>
  <c r="AF4113" i="1"/>
  <c r="AF4112" i="1" s="1"/>
  <c r="AF4111" i="1" s="1"/>
  <c r="AH4114" i="1"/>
  <c r="AJ4114" i="1"/>
  <c r="AH4115" i="1"/>
  <c r="AJ4115" i="1"/>
  <c r="AH4116" i="1"/>
  <c r="V4121" i="1"/>
  <c r="X4121" i="1"/>
  <c r="Z4121" i="1"/>
  <c r="AB4121" i="1"/>
  <c r="AD4121" i="1"/>
  <c r="AF4121" i="1"/>
  <c r="AJ4121" i="1"/>
  <c r="AH4122" i="1"/>
  <c r="V4123" i="1"/>
  <c r="X4123" i="1"/>
  <c r="Z4123" i="1"/>
  <c r="AB4123" i="1"/>
  <c r="AD4123" i="1"/>
  <c r="AF4123" i="1"/>
  <c r="AJ4123" i="1"/>
  <c r="AH4124" i="1"/>
  <c r="AH4125" i="1"/>
  <c r="V4126" i="1"/>
  <c r="X4126" i="1"/>
  <c r="Z4126" i="1"/>
  <c r="AB4126" i="1"/>
  <c r="AD4126" i="1"/>
  <c r="AF4126" i="1"/>
  <c r="AJ4126" i="1"/>
  <c r="AH4127" i="1"/>
  <c r="AH4128" i="1"/>
  <c r="V4129" i="1"/>
  <c r="X4129" i="1"/>
  <c r="Z4129" i="1"/>
  <c r="AB4129" i="1"/>
  <c r="AD4129" i="1"/>
  <c r="AF4129" i="1"/>
  <c r="AH4130" i="1"/>
  <c r="AJ4130" i="1"/>
  <c r="AJ4129" i="1" s="1"/>
  <c r="V4131" i="1"/>
  <c r="X4131" i="1"/>
  <c r="Z4131" i="1"/>
  <c r="AB4131" i="1"/>
  <c r="AD4131" i="1"/>
  <c r="AF4131" i="1"/>
  <c r="AJ4131" i="1"/>
  <c r="AH4132" i="1"/>
  <c r="V4133" i="1"/>
  <c r="X4133" i="1"/>
  <c r="Z4133" i="1"/>
  <c r="AB4133" i="1"/>
  <c r="AD4133" i="1"/>
  <c r="AF4133" i="1"/>
  <c r="AJ4133" i="1"/>
  <c r="AH4134" i="1"/>
  <c r="AH4135" i="1"/>
  <c r="AE4136" i="1"/>
  <c r="AG4136" i="1"/>
  <c r="AK4136" i="1"/>
  <c r="V4137" i="1"/>
  <c r="X4137" i="1"/>
  <c r="Z4137" i="1"/>
  <c r="AB4137" i="1"/>
  <c r="AD4137" i="1"/>
  <c r="AF4137" i="1"/>
  <c r="AI4137" i="1"/>
  <c r="AH4138" i="1"/>
  <c r="AJ4138" i="1"/>
  <c r="AJ4137" i="1" s="1"/>
  <c r="V4139" i="1"/>
  <c r="X4139" i="1"/>
  <c r="Z4139" i="1"/>
  <c r="AB4139" i="1"/>
  <c r="AD4139" i="1"/>
  <c r="AF4139" i="1"/>
  <c r="AJ4139" i="1"/>
  <c r="AH4140" i="1"/>
  <c r="V4141" i="1"/>
  <c r="X4141" i="1"/>
  <c r="Z4141" i="1"/>
  <c r="AB4141" i="1"/>
  <c r="AD4141" i="1"/>
  <c r="AF4141" i="1"/>
  <c r="AH4142" i="1"/>
  <c r="AJ4142" i="1"/>
  <c r="AJ4141" i="1" s="1"/>
  <c r="V4144" i="1"/>
  <c r="V4143" i="1" s="1"/>
  <c r="X4144" i="1"/>
  <c r="X4143" i="1" s="1"/>
  <c r="Z4144" i="1"/>
  <c r="Z4143" i="1" s="1"/>
  <c r="AB4144" i="1"/>
  <c r="AB4143" i="1" s="1"/>
  <c r="AD4144" i="1"/>
  <c r="AF4144" i="1"/>
  <c r="AJ4144" i="1"/>
  <c r="AJ4143" i="1" s="1"/>
  <c r="AD4143" i="1"/>
  <c r="AH4145" i="1"/>
  <c r="AD4146" i="1"/>
  <c r="V4147" i="1"/>
  <c r="V4146" i="1" s="1"/>
  <c r="X4147" i="1"/>
  <c r="X4146" i="1" s="1"/>
  <c r="Z4147" i="1"/>
  <c r="Z4146" i="1" s="1"/>
  <c r="AB4147" i="1"/>
  <c r="AB4146" i="1" s="1"/>
  <c r="AD4147" i="1"/>
  <c r="AF4147" i="1"/>
  <c r="AF4146" i="1" s="1"/>
  <c r="AJ4147" i="1"/>
  <c r="AJ4146" i="1" s="1"/>
  <c r="AH4148" i="1"/>
  <c r="V4150" i="1"/>
  <c r="X4150" i="1"/>
  <c r="Z4150" i="1"/>
  <c r="AB4150" i="1"/>
  <c r="AD4150" i="1"/>
  <c r="AF4150" i="1"/>
  <c r="AJ4150" i="1"/>
  <c r="AH4151" i="1"/>
  <c r="V4152" i="1"/>
  <c r="X4152" i="1"/>
  <c r="Z4152" i="1"/>
  <c r="AB4152" i="1"/>
  <c r="AB4149" i="1" s="1"/>
  <c r="AD4152" i="1"/>
  <c r="AF4152" i="1"/>
  <c r="AJ4152" i="1"/>
  <c r="AJ4149" i="1" s="1"/>
  <c r="AH4153" i="1"/>
  <c r="V4156" i="1"/>
  <c r="V4155" i="1" s="1"/>
  <c r="X4156" i="1"/>
  <c r="X4155" i="1" s="1"/>
  <c r="Z4156" i="1"/>
  <c r="Z4155" i="1" s="1"/>
  <c r="AB4156" i="1"/>
  <c r="AB4155" i="1" s="1"/>
  <c r="AD4156" i="1"/>
  <c r="AF4156" i="1"/>
  <c r="AF4155" i="1" s="1"/>
  <c r="AJ4156" i="1"/>
  <c r="AJ4155" i="1" s="1"/>
  <c r="AD4155" i="1"/>
  <c r="AH4157" i="1"/>
  <c r="AD4158" i="1"/>
  <c r="V4159" i="1"/>
  <c r="V4158" i="1" s="1"/>
  <c r="X4159" i="1"/>
  <c r="X4158" i="1" s="1"/>
  <c r="Z4159" i="1"/>
  <c r="Z4158" i="1" s="1"/>
  <c r="AB4159" i="1"/>
  <c r="AB4158" i="1" s="1"/>
  <c r="AD4159" i="1"/>
  <c r="AF4159" i="1"/>
  <c r="AF4158" i="1" s="1"/>
  <c r="AJ4159" i="1"/>
  <c r="AJ4158" i="1" s="1"/>
  <c r="AH4160" i="1"/>
  <c r="V4164" i="1"/>
  <c r="V4163" i="1" s="1"/>
  <c r="V4162" i="1" s="1"/>
  <c r="V4161" i="1" s="1"/>
  <c r="X4164" i="1"/>
  <c r="X4163" i="1" s="1"/>
  <c r="X4162" i="1" s="1"/>
  <c r="X4161" i="1" s="1"/>
  <c r="Z4164" i="1"/>
  <c r="Z4163" i="1" s="1"/>
  <c r="Z4162" i="1" s="1"/>
  <c r="Z4161" i="1" s="1"/>
  <c r="AB4164" i="1"/>
  <c r="AB4163" i="1" s="1"/>
  <c r="AB4162" i="1" s="1"/>
  <c r="AB4161" i="1" s="1"/>
  <c r="AD4164" i="1"/>
  <c r="AF4164" i="1"/>
  <c r="AF4163" i="1" s="1"/>
  <c r="AF4162" i="1" s="1"/>
  <c r="AF4161" i="1" s="1"/>
  <c r="AJ4164" i="1"/>
  <c r="AJ4163" i="1" s="1"/>
  <c r="AJ4162" i="1" s="1"/>
  <c r="AJ4161" i="1" s="1"/>
  <c r="AD4163" i="1"/>
  <c r="AH4165" i="1"/>
  <c r="AH4166" i="1"/>
  <c r="V4174" i="1"/>
  <c r="X4174" i="1"/>
  <c r="Z4174" i="1"/>
  <c r="AB4174" i="1"/>
  <c r="AD4174" i="1"/>
  <c r="AF4174" i="1"/>
  <c r="AJ4174" i="1"/>
  <c r="AH4175" i="1"/>
  <c r="V4176" i="1"/>
  <c r="X4176" i="1"/>
  <c r="Z4176" i="1"/>
  <c r="AB4176" i="1"/>
  <c r="AD4176" i="1"/>
  <c r="AF4176" i="1"/>
  <c r="AJ4176" i="1"/>
  <c r="AH4177" i="1"/>
  <c r="AH4178" i="1"/>
  <c r="V4179" i="1"/>
  <c r="X4179" i="1"/>
  <c r="Z4179" i="1"/>
  <c r="AB4179" i="1"/>
  <c r="AD4179" i="1"/>
  <c r="AF4179" i="1"/>
  <c r="AJ4179" i="1"/>
  <c r="AH4180" i="1"/>
  <c r="AH4181" i="1"/>
  <c r="V4182" i="1"/>
  <c r="X4182" i="1"/>
  <c r="Z4182" i="1"/>
  <c r="AB4182" i="1"/>
  <c r="AD4182" i="1"/>
  <c r="AF4182" i="1"/>
  <c r="AJ4182" i="1"/>
  <c r="AH4183" i="1"/>
  <c r="V4184" i="1"/>
  <c r="X4184" i="1"/>
  <c r="Z4184" i="1"/>
  <c r="AB4184" i="1"/>
  <c r="AD4184" i="1"/>
  <c r="AF4184" i="1"/>
  <c r="AJ4184" i="1"/>
  <c r="AH4185" i="1"/>
  <c r="AH4186" i="1"/>
  <c r="AD4187" i="1"/>
  <c r="V4188" i="1"/>
  <c r="V4187" i="1" s="1"/>
  <c r="X4188" i="1"/>
  <c r="X4187" i="1" s="1"/>
  <c r="Z4188" i="1"/>
  <c r="Z4187" i="1" s="1"/>
  <c r="AB4188" i="1"/>
  <c r="AB4187" i="1" s="1"/>
  <c r="AD4188" i="1"/>
  <c r="AF4188" i="1"/>
  <c r="AF4187" i="1" s="1"/>
  <c r="AJ4188" i="1"/>
  <c r="AJ4187" i="1" s="1"/>
  <c r="AH4189" i="1"/>
  <c r="V4191" i="1"/>
  <c r="V4190" i="1" s="1"/>
  <c r="X4191" i="1"/>
  <c r="X4190" i="1" s="1"/>
  <c r="Z4191" i="1"/>
  <c r="Z4190" i="1" s="1"/>
  <c r="AB4191" i="1"/>
  <c r="AB4190" i="1" s="1"/>
  <c r="AD4191" i="1"/>
  <c r="AF4191" i="1"/>
  <c r="AF4190" i="1" s="1"/>
  <c r="AJ4191" i="1"/>
  <c r="AJ4190" i="1" s="1"/>
  <c r="AD4190" i="1"/>
  <c r="AH4192" i="1"/>
  <c r="AH4193" i="1"/>
  <c r="V4201" i="1"/>
  <c r="X4201" i="1"/>
  <c r="Z4201" i="1"/>
  <c r="AB4201" i="1"/>
  <c r="AD4201" i="1"/>
  <c r="AF4201" i="1"/>
  <c r="AJ4201" i="1"/>
  <c r="AH4202" i="1"/>
  <c r="AH4203" i="1"/>
  <c r="AH4204" i="1"/>
  <c r="V4205" i="1"/>
  <c r="X4205" i="1"/>
  <c r="Z4205" i="1"/>
  <c r="AB4205" i="1"/>
  <c r="AD4205" i="1"/>
  <c r="AF4205" i="1"/>
  <c r="AJ4205" i="1"/>
  <c r="AH4206" i="1"/>
  <c r="AH4207" i="1"/>
  <c r="AH4208" i="1"/>
  <c r="V4209" i="1"/>
  <c r="X4209" i="1"/>
  <c r="Z4209" i="1"/>
  <c r="AB4209" i="1"/>
  <c r="AD4209" i="1"/>
  <c r="AF4209" i="1"/>
  <c r="AJ4209" i="1"/>
  <c r="AH4210" i="1"/>
  <c r="AH4211" i="1"/>
  <c r="AH4212" i="1"/>
  <c r="AD4214" i="1"/>
  <c r="V4215" i="1"/>
  <c r="V4214" i="1" s="1"/>
  <c r="V4213" i="1" s="1"/>
  <c r="X4215" i="1"/>
  <c r="X4214" i="1" s="1"/>
  <c r="X4213" i="1" s="1"/>
  <c r="Z4215" i="1"/>
  <c r="Z4214" i="1" s="1"/>
  <c r="Z4213" i="1" s="1"/>
  <c r="AB4215" i="1"/>
  <c r="AB4214" i="1" s="1"/>
  <c r="AB4213" i="1" s="1"/>
  <c r="AD4215" i="1"/>
  <c r="AF4215" i="1"/>
  <c r="AF4214" i="1" s="1"/>
  <c r="AF4213" i="1" s="1"/>
  <c r="AJ4215" i="1"/>
  <c r="AJ4214" i="1" s="1"/>
  <c r="AJ4213" i="1" s="1"/>
  <c r="AH4216" i="1"/>
  <c r="V4219" i="1"/>
  <c r="X4219" i="1"/>
  <c r="Z4219" i="1"/>
  <c r="AB4219" i="1"/>
  <c r="AD4219" i="1"/>
  <c r="AF4219" i="1"/>
  <c r="AJ4219" i="1"/>
  <c r="AH4220" i="1"/>
  <c r="V4221" i="1"/>
  <c r="X4221" i="1"/>
  <c r="Z4221" i="1"/>
  <c r="AB4221" i="1"/>
  <c r="AD4221" i="1"/>
  <c r="AF4221" i="1"/>
  <c r="AJ4221" i="1"/>
  <c r="AH4222" i="1"/>
  <c r="AH4223" i="1"/>
  <c r="V4224" i="1"/>
  <c r="X4224" i="1"/>
  <c r="Z4224" i="1"/>
  <c r="AB4224" i="1"/>
  <c r="AD4224" i="1"/>
  <c r="AF4224" i="1"/>
  <c r="AJ4224" i="1"/>
  <c r="AH4225" i="1"/>
  <c r="AH4226" i="1"/>
  <c r="V4227" i="1"/>
  <c r="X4227" i="1"/>
  <c r="Z4227" i="1"/>
  <c r="AB4227" i="1"/>
  <c r="AD4227" i="1"/>
  <c r="AF4227" i="1"/>
  <c r="AJ4227" i="1"/>
  <c r="AH4228" i="1"/>
  <c r="V4229" i="1"/>
  <c r="X4229" i="1"/>
  <c r="Z4229" i="1"/>
  <c r="AB4229" i="1"/>
  <c r="AD4229" i="1"/>
  <c r="AF4229" i="1"/>
  <c r="AJ4229" i="1"/>
  <c r="AH4230" i="1"/>
  <c r="V4232" i="1"/>
  <c r="V4231" i="1" s="1"/>
  <c r="X4232" i="1"/>
  <c r="X4231" i="1" s="1"/>
  <c r="Z4232" i="1"/>
  <c r="Z4231" i="1" s="1"/>
  <c r="AB4232" i="1"/>
  <c r="AB4231" i="1" s="1"/>
  <c r="AD4232" i="1"/>
  <c r="AF4232" i="1"/>
  <c r="AF4231" i="1" s="1"/>
  <c r="AJ4232" i="1"/>
  <c r="AJ4231" i="1" s="1"/>
  <c r="AD4231" i="1"/>
  <c r="AH4233" i="1"/>
  <c r="AD4234" i="1"/>
  <c r="V4235" i="1"/>
  <c r="V4234" i="1" s="1"/>
  <c r="X4235" i="1"/>
  <c r="X4234" i="1" s="1"/>
  <c r="Z4235" i="1"/>
  <c r="Z4234" i="1" s="1"/>
  <c r="AB4235" i="1"/>
  <c r="AB4234" i="1" s="1"/>
  <c r="AD4235" i="1"/>
  <c r="AF4235" i="1"/>
  <c r="AF4234" i="1" s="1"/>
  <c r="AJ4235" i="1"/>
  <c r="AJ4234" i="1" s="1"/>
  <c r="AH4236" i="1"/>
  <c r="V4238" i="1"/>
  <c r="X4238" i="1"/>
  <c r="Z4238" i="1"/>
  <c r="AB4238" i="1"/>
  <c r="AD4238" i="1"/>
  <c r="AF4238" i="1"/>
  <c r="AJ4238" i="1"/>
  <c r="AH4239" i="1"/>
  <c r="V4240" i="1"/>
  <c r="X4240" i="1"/>
  <c r="Z4240" i="1"/>
  <c r="AB4240" i="1"/>
  <c r="AB4237" i="1" s="1"/>
  <c r="AD4240" i="1"/>
  <c r="AF4240" i="1"/>
  <c r="AJ4240" i="1"/>
  <c r="AJ4237" i="1" s="1"/>
  <c r="AH4241" i="1"/>
  <c r="AH4242" i="1"/>
  <c r="V4250" i="1"/>
  <c r="X4250" i="1"/>
  <c r="Z4250" i="1"/>
  <c r="AB4250" i="1"/>
  <c r="AD4250" i="1"/>
  <c r="AF4250" i="1"/>
  <c r="AJ4250" i="1"/>
  <c r="AH4251" i="1"/>
  <c r="AH4252" i="1"/>
  <c r="V4253" i="1"/>
  <c r="X4253" i="1"/>
  <c r="Z4253" i="1"/>
  <c r="AB4253" i="1"/>
  <c r="AD4253" i="1"/>
  <c r="AF4253" i="1"/>
  <c r="AJ4253" i="1"/>
  <c r="AH4254" i="1"/>
  <c r="AH4255" i="1"/>
  <c r="V4256" i="1"/>
  <c r="X4256" i="1"/>
  <c r="Z4256" i="1"/>
  <c r="AB4256" i="1"/>
  <c r="AD4256" i="1"/>
  <c r="AF4256" i="1"/>
  <c r="AJ4256" i="1"/>
  <c r="AH4257" i="1"/>
  <c r="AH4258" i="1"/>
  <c r="AH4259" i="1"/>
  <c r="V4260" i="1"/>
  <c r="X4260" i="1"/>
  <c r="Z4260" i="1"/>
  <c r="AB4260" i="1"/>
  <c r="AD4260" i="1"/>
  <c r="AF4260" i="1"/>
  <c r="AJ4260" i="1"/>
  <c r="AH4261" i="1"/>
  <c r="V4262" i="1"/>
  <c r="X4262" i="1"/>
  <c r="Z4262" i="1"/>
  <c r="AB4262" i="1"/>
  <c r="AD4262" i="1"/>
  <c r="AF4262" i="1"/>
  <c r="AJ4262" i="1"/>
  <c r="AH4263" i="1"/>
  <c r="AH4264" i="1"/>
  <c r="V4266" i="1"/>
  <c r="X4266" i="1"/>
  <c r="Z4266" i="1"/>
  <c r="AB4266" i="1"/>
  <c r="AD4266" i="1"/>
  <c r="AF4266" i="1"/>
  <c r="AJ4266" i="1"/>
  <c r="AH4267" i="1"/>
  <c r="V4268" i="1"/>
  <c r="X4268" i="1"/>
  <c r="Z4268" i="1"/>
  <c r="AB4268" i="1"/>
  <c r="AD4268" i="1"/>
  <c r="AF4268" i="1"/>
  <c r="AJ4268" i="1"/>
  <c r="AH4269" i="1"/>
  <c r="AB4271" i="1"/>
  <c r="AB4270" i="1" s="1"/>
  <c r="AD4271" i="1"/>
  <c r="AF4271" i="1"/>
  <c r="AF4270" i="1" s="1"/>
  <c r="AH4272" i="1"/>
  <c r="V4274" i="1"/>
  <c r="X4274" i="1"/>
  <c r="Z4274" i="1"/>
  <c r="AB4274" i="1"/>
  <c r="AD4274" i="1"/>
  <c r="AF4274" i="1"/>
  <c r="AJ4274" i="1"/>
  <c r="AH4275" i="1"/>
  <c r="V4276" i="1"/>
  <c r="V4273" i="1" s="1"/>
  <c r="V4271" i="1" s="1"/>
  <c r="V4270" i="1" s="1"/>
  <c r="X4276" i="1"/>
  <c r="X4273" i="1" s="1"/>
  <c r="Z4276" i="1"/>
  <c r="Z4273" i="1" s="1"/>
  <c r="Z4271" i="1" s="1"/>
  <c r="Z4270" i="1" s="1"/>
  <c r="AB4276" i="1"/>
  <c r="AD4276" i="1"/>
  <c r="AF4276" i="1"/>
  <c r="AJ4276" i="1"/>
  <c r="AJ4273" i="1" s="1"/>
  <c r="AJ4271" i="1" s="1"/>
  <c r="AJ4270" i="1" s="1"/>
  <c r="AH4277" i="1"/>
  <c r="AH4278" i="1"/>
  <c r="AB4279" i="1"/>
  <c r="AD4279" i="1"/>
  <c r="AF4279" i="1"/>
  <c r="AH4280" i="1"/>
  <c r="V4281" i="1"/>
  <c r="X4281" i="1"/>
  <c r="Z4281" i="1"/>
  <c r="AB4281" i="1"/>
  <c r="AD4281" i="1"/>
  <c r="AF4281" i="1"/>
  <c r="AJ4281" i="1"/>
  <c r="AH4282" i="1"/>
  <c r="AH4283" i="1"/>
  <c r="V4285" i="1"/>
  <c r="X4285" i="1"/>
  <c r="Z4285" i="1"/>
  <c r="AB4285" i="1"/>
  <c r="AB4284" i="1" s="1"/>
  <c r="AD4285" i="1"/>
  <c r="AD4284" i="1" s="1"/>
  <c r="AF4285" i="1"/>
  <c r="AF4284" i="1" s="1"/>
  <c r="AJ4285" i="1"/>
  <c r="AH4286" i="1"/>
  <c r="AH4287" i="1"/>
  <c r="AH4288" i="1"/>
  <c r="V4289" i="1"/>
  <c r="V4284" i="1" s="1"/>
  <c r="V4279" i="1" s="1"/>
  <c r="X4289" i="1"/>
  <c r="X4284" i="1" s="1"/>
  <c r="X4279" i="1" s="1"/>
  <c r="Z4289" i="1"/>
  <c r="Z4284" i="1" s="1"/>
  <c r="Z4279" i="1" s="1"/>
  <c r="AB4289" i="1"/>
  <c r="AD4289" i="1"/>
  <c r="AF4289" i="1"/>
  <c r="AJ4289" i="1"/>
  <c r="AJ4284" i="1" s="1"/>
  <c r="AJ4279" i="1" s="1"/>
  <c r="AH4290" i="1"/>
  <c r="AH4291" i="1"/>
  <c r="AH4292" i="1"/>
  <c r="AH4293" i="1"/>
  <c r="AH4294" i="1"/>
  <c r="AH4295" i="1"/>
  <c r="AH4296" i="1"/>
  <c r="V4306" i="1"/>
  <c r="V4305" i="1" s="1"/>
  <c r="X4306" i="1"/>
  <c r="X4305" i="1" s="1"/>
  <c r="Z4306" i="1"/>
  <c r="Z4305" i="1" s="1"/>
  <c r="AB4306" i="1"/>
  <c r="AB4305" i="1" s="1"/>
  <c r="AD4306" i="1"/>
  <c r="AD4305" i="1" s="1"/>
  <c r="AF4306" i="1"/>
  <c r="AF4305" i="1" s="1"/>
  <c r="AJ4306" i="1"/>
  <c r="AJ4305" i="1" s="1"/>
  <c r="AH4307" i="1"/>
  <c r="V4309" i="1"/>
  <c r="V4308" i="1" s="1"/>
  <c r="X4309" i="1"/>
  <c r="X4308" i="1" s="1"/>
  <c r="Z4309" i="1"/>
  <c r="Z4308" i="1" s="1"/>
  <c r="AB4309" i="1"/>
  <c r="AB4308" i="1" s="1"/>
  <c r="AD4309" i="1"/>
  <c r="AD4308" i="1" s="1"/>
  <c r="AF4309" i="1"/>
  <c r="AJ4309" i="1"/>
  <c r="AJ4308" i="1" s="1"/>
  <c r="AH4310" i="1"/>
  <c r="V4313" i="1"/>
  <c r="V4312" i="1" s="1"/>
  <c r="X4313" i="1"/>
  <c r="X4312" i="1" s="1"/>
  <c r="Z4313" i="1"/>
  <c r="Z4312" i="1" s="1"/>
  <c r="AB4313" i="1"/>
  <c r="AB4312" i="1" s="1"/>
  <c r="AD4313" i="1"/>
  <c r="AD4312" i="1" s="1"/>
  <c r="AF4313" i="1"/>
  <c r="AJ4313" i="1"/>
  <c r="AJ4312" i="1" s="1"/>
  <c r="AH4314" i="1"/>
  <c r="AH4315" i="1"/>
  <c r="AH4316" i="1"/>
  <c r="V4318" i="1"/>
  <c r="V4317" i="1" s="1"/>
  <c r="X4318" i="1"/>
  <c r="X4317" i="1" s="1"/>
  <c r="Z4318" i="1"/>
  <c r="Z4317" i="1" s="1"/>
  <c r="AB4318" i="1"/>
  <c r="AB4317" i="1" s="1"/>
  <c r="AD4318" i="1"/>
  <c r="AD4317" i="1" s="1"/>
  <c r="AF4318" i="1"/>
  <c r="AJ4318" i="1"/>
  <c r="AJ4317" i="1" s="1"/>
  <c r="AH4319" i="1"/>
  <c r="V4322" i="1"/>
  <c r="X4322" i="1"/>
  <c r="Z4322" i="1"/>
  <c r="AB4322" i="1"/>
  <c r="AD4322" i="1"/>
  <c r="AF4322" i="1"/>
  <c r="AJ4322" i="1"/>
  <c r="AH4323" i="1"/>
  <c r="V4324" i="1"/>
  <c r="X4324" i="1"/>
  <c r="Z4324" i="1"/>
  <c r="AB4324" i="1"/>
  <c r="AD4324" i="1"/>
  <c r="AF4324" i="1"/>
  <c r="AJ4324" i="1"/>
  <c r="AH4325" i="1"/>
  <c r="V4326" i="1"/>
  <c r="X4326" i="1"/>
  <c r="Z4326" i="1"/>
  <c r="AB4326" i="1"/>
  <c r="AB4321" i="1" s="1"/>
  <c r="AD4326" i="1"/>
  <c r="AF4326" i="1"/>
  <c r="AJ4326" i="1"/>
  <c r="AH4327" i="1"/>
  <c r="V4329" i="1"/>
  <c r="X4329" i="1"/>
  <c r="Z4329" i="1"/>
  <c r="AB4329" i="1"/>
  <c r="AD4329" i="1"/>
  <c r="AF4329" i="1"/>
  <c r="AJ4329" i="1"/>
  <c r="AH4330" i="1"/>
  <c r="AH4331" i="1"/>
  <c r="AH4332" i="1"/>
  <c r="V4333" i="1"/>
  <c r="X4333" i="1"/>
  <c r="Z4333" i="1"/>
  <c r="AB4333" i="1"/>
  <c r="AD4333" i="1"/>
  <c r="AF4333" i="1"/>
  <c r="AJ4333" i="1"/>
  <c r="AH4334" i="1"/>
  <c r="AH4335" i="1"/>
  <c r="V4340" i="1"/>
  <c r="X4340" i="1"/>
  <c r="Z4340" i="1"/>
  <c r="AB4340" i="1"/>
  <c r="AD4340" i="1"/>
  <c r="AF4340" i="1"/>
  <c r="AH4341" i="1"/>
  <c r="AJ4341" i="1"/>
  <c r="AJ4340" i="1" s="1"/>
  <c r="AH4342" i="1"/>
  <c r="AH4343" i="1"/>
  <c r="V4344" i="1"/>
  <c r="X4344" i="1"/>
  <c r="Z4344" i="1"/>
  <c r="AB4344" i="1"/>
  <c r="AD4344" i="1"/>
  <c r="AF4344" i="1"/>
  <c r="AH4345" i="1"/>
  <c r="AJ4345" i="1"/>
  <c r="AJ4344" i="1" s="1"/>
  <c r="AH4346" i="1"/>
  <c r="AH4347" i="1"/>
  <c r="V4348" i="1"/>
  <c r="X4348" i="1"/>
  <c r="Z4348" i="1"/>
  <c r="AB4348" i="1"/>
  <c r="AD4348" i="1"/>
  <c r="AF4348" i="1"/>
  <c r="AH4349" i="1"/>
  <c r="AJ4349" i="1"/>
  <c r="AJ4348" i="1" s="1"/>
  <c r="V4350" i="1"/>
  <c r="X4350" i="1"/>
  <c r="Z4350" i="1"/>
  <c r="AB4350" i="1"/>
  <c r="AD4350" i="1"/>
  <c r="AF4350" i="1"/>
  <c r="AH4351" i="1"/>
  <c r="AJ4351" i="1"/>
  <c r="AJ4350" i="1" s="1"/>
  <c r="AH4352" i="1"/>
  <c r="AH4353" i="1"/>
  <c r="V4354" i="1"/>
  <c r="X4354" i="1"/>
  <c r="Z4354" i="1"/>
  <c r="AB4354" i="1"/>
  <c r="AD4354" i="1"/>
  <c r="AF4354" i="1"/>
  <c r="AH4355" i="1"/>
  <c r="AJ4355" i="1"/>
  <c r="AJ4354" i="1" s="1"/>
  <c r="V4356" i="1"/>
  <c r="X4356" i="1"/>
  <c r="Z4356" i="1"/>
  <c r="AB4356" i="1"/>
  <c r="AD4356" i="1"/>
  <c r="AF4356" i="1"/>
  <c r="AJ4356" i="1"/>
  <c r="AH4357" i="1"/>
  <c r="V4359" i="1"/>
  <c r="V4358" i="1" s="1"/>
  <c r="X4359" i="1"/>
  <c r="X4358" i="1" s="1"/>
  <c r="Z4359" i="1"/>
  <c r="Z4358" i="1" s="1"/>
  <c r="AB4359" i="1"/>
  <c r="AB4358" i="1" s="1"/>
  <c r="AD4359" i="1"/>
  <c r="AD4358" i="1" s="1"/>
  <c r="AF4359" i="1"/>
  <c r="AF4358" i="1" s="1"/>
  <c r="AJ4359" i="1"/>
  <c r="AJ4358" i="1" s="1"/>
  <c r="AH4360" i="1"/>
  <c r="V4362" i="1"/>
  <c r="V4361" i="1" s="1"/>
  <c r="X4362" i="1"/>
  <c r="X4361" i="1" s="1"/>
  <c r="Z4362" i="1"/>
  <c r="Z4361" i="1" s="1"/>
  <c r="AB4362" i="1"/>
  <c r="AB4361" i="1" s="1"/>
  <c r="AD4362" i="1"/>
  <c r="AF4362" i="1"/>
  <c r="AF4361" i="1" s="1"/>
  <c r="AH4363" i="1"/>
  <c r="AH4364" i="1"/>
  <c r="AJ4364" i="1"/>
  <c r="AJ4362" i="1" s="1"/>
  <c r="AJ4361" i="1" s="1"/>
  <c r="V4367" i="1"/>
  <c r="V4366" i="1" s="1"/>
  <c r="X4367" i="1"/>
  <c r="X4366" i="1" s="1"/>
  <c r="Z4367" i="1"/>
  <c r="Z4366" i="1" s="1"/>
  <c r="AB4367" i="1"/>
  <c r="AB4366" i="1" s="1"/>
  <c r="AD4367" i="1"/>
  <c r="AD4366" i="1" s="1"/>
  <c r="AF4367" i="1"/>
  <c r="AH4368" i="1"/>
  <c r="AJ4368" i="1"/>
  <c r="AH4369" i="1"/>
  <c r="AJ4369" i="1"/>
  <c r="AH4370" i="1"/>
  <c r="V4372" i="1"/>
  <c r="V4371" i="1" s="1"/>
  <c r="X4372" i="1"/>
  <c r="X4371" i="1" s="1"/>
  <c r="Z4372" i="1"/>
  <c r="Z4371" i="1" s="1"/>
  <c r="AB4372" i="1"/>
  <c r="AB4371" i="1" s="1"/>
  <c r="AD4372" i="1"/>
  <c r="AD4371" i="1" s="1"/>
  <c r="AF4372" i="1"/>
  <c r="AF4371" i="1" s="1"/>
  <c r="AJ4372" i="1"/>
  <c r="AJ4371" i="1" s="1"/>
  <c r="AH4373" i="1"/>
  <c r="AH4374" i="1"/>
  <c r="V4376" i="1"/>
  <c r="V4375" i="1" s="1"/>
  <c r="X4376" i="1"/>
  <c r="X4375" i="1" s="1"/>
  <c r="Z4376" i="1"/>
  <c r="Z4375" i="1" s="1"/>
  <c r="AB4376" i="1"/>
  <c r="AB4375" i="1" s="1"/>
  <c r="AD4376" i="1"/>
  <c r="AF4376" i="1"/>
  <c r="AF4375" i="1" s="1"/>
  <c r="AH4377" i="1"/>
  <c r="AJ4377" i="1"/>
  <c r="AH4378" i="1"/>
  <c r="AJ4378" i="1"/>
  <c r="V4381" i="1"/>
  <c r="X4381" i="1"/>
  <c r="Z4381" i="1"/>
  <c r="AB4381" i="1"/>
  <c r="AD4381" i="1"/>
  <c r="AE4381" i="1"/>
  <c r="AF4381" i="1"/>
  <c r="AG4381" i="1"/>
  <c r="AK4381" i="1"/>
  <c r="AH4382" i="1"/>
  <c r="AI4382" i="1"/>
  <c r="AJ4382" i="1"/>
  <c r="AJ4381" i="1" s="1"/>
  <c r="AH4383" i="1"/>
  <c r="V4384" i="1"/>
  <c r="X4384" i="1"/>
  <c r="Z4384" i="1"/>
  <c r="AB4384" i="1"/>
  <c r="AD4384" i="1"/>
  <c r="AF4384" i="1"/>
  <c r="AH4385" i="1"/>
  <c r="AH4386" i="1"/>
  <c r="AJ4386" i="1"/>
  <c r="AJ4384" i="1" s="1"/>
  <c r="V4387" i="1"/>
  <c r="X4387" i="1"/>
  <c r="Z4387" i="1"/>
  <c r="AB4387" i="1"/>
  <c r="AD4387" i="1"/>
  <c r="AF4387" i="1"/>
  <c r="AJ4387" i="1"/>
  <c r="AH4388" i="1"/>
  <c r="AH4389" i="1"/>
  <c r="V4390" i="1"/>
  <c r="X4390" i="1"/>
  <c r="Z4390" i="1"/>
  <c r="AB4390" i="1"/>
  <c r="AD4390" i="1"/>
  <c r="AF4390" i="1"/>
  <c r="AJ4390" i="1"/>
  <c r="AH4391" i="1"/>
  <c r="V4392" i="1"/>
  <c r="X4392" i="1"/>
  <c r="Z4392" i="1"/>
  <c r="AB4392" i="1"/>
  <c r="AD4392" i="1"/>
  <c r="AF4392" i="1"/>
  <c r="AJ4392" i="1"/>
  <c r="AH4393" i="1"/>
  <c r="V4395" i="1"/>
  <c r="X4395" i="1"/>
  <c r="Z4395" i="1"/>
  <c r="AB4395" i="1"/>
  <c r="AD4395" i="1"/>
  <c r="AF4395" i="1"/>
  <c r="AJ4395" i="1"/>
  <c r="AH4396" i="1"/>
  <c r="V4397" i="1"/>
  <c r="X4397" i="1"/>
  <c r="Z4397" i="1"/>
  <c r="AB4397" i="1"/>
  <c r="AD4397" i="1"/>
  <c r="AF4397" i="1"/>
  <c r="AH4398" i="1"/>
  <c r="AJ4398" i="1"/>
  <c r="AJ4397" i="1" s="1"/>
  <c r="V4399" i="1"/>
  <c r="X4399" i="1"/>
  <c r="Z4399" i="1"/>
  <c r="AB4399" i="1"/>
  <c r="AD4399" i="1"/>
  <c r="AF4399" i="1"/>
  <c r="AJ4399" i="1"/>
  <c r="AH4400" i="1"/>
  <c r="V4401" i="1"/>
  <c r="X4401" i="1"/>
  <c r="Z4401" i="1"/>
  <c r="AB4401" i="1"/>
  <c r="AD4401" i="1"/>
  <c r="AF4401" i="1"/>
  <c r="AH4402" i="1"/>
  <c r="AJ4402" i="1"/>
  <c r="AJ4401" i="1" s="1"/>
  <c r="V4404" i="1"/>
  <c r="V4403" i="1" s="1"/>
  <c r="X4404" i="1"/>
  <c r="X4403" i="1" s="1"/>
  <c r="Z4404" i="1"/>
  <c r="Z4403" i="1" s="1"/>
  <c r="AB4404" i="1"/>
  <c r="AB4403" i="1" s="1"/>
  <c r="AD4404" i="1"/>
  <c r="AF4404" i="1"/>
  <c r="AF4403" i="1" s="1"/>
  <c r="AH4405" i="1"/>
  <c r="AJ4405" i="1"/>
  <c r="AJ4404" i="1" s="1"/>
  <c r="AJ4403" i="1" s="1"/>
  <c r="V4407" i="1"/>
  <c r="V4406" i="1" s="1"/>
  <c r="X4407" i="1"/>
  <c r="X4406" i="1" s="1"/>
  <c r="Z4407" i="1"/>
  <c r="Z4406" i="1" s="1"/>
  <c r="AB4407" i="1"/>
  <c r="AB4406" i="1" s="1"/>
  <c r="AD4407" i="1"/>
  <c r="AF4407" i="1"/>
  <c r="AF4406" i="1" s="1"/>
  <c r="AJ4407" i="1"/>
  <c r="AJ4406" i="1" s="1"/>
  <c r="AH4408" i="1"/>
  <c r="V4410" i="1"/>
  <c r="X4410" i="1"/>
  <c r="Z4410" i="1"/>
  <c r="AB4410" i="1"/>
  <c r="AD4410" i="1"/>
  <c r="AF4410" i="1"/>
  <c r="AJ4410" i="1"/>
  <c r="AH4411" i="1"/>
  <c r="V4412" i="1"/>
  <c r="X4412" i="1"/>
  <c r="Z4412" i="1"/>
  <c r="AB4412" i="1"/>
  <c r="AB4409" i="1" s="1"/>
  <c r="AD4412" i="1"/>
  <c r="AF4412" i="1"/>
  <c r="AJ4412" i="1"/>
  <c r="AH4413" i="1"/>
  <c r="AD4414" i="1"/>
  <c r="V4416" i="1"/>
  <c r="V4415" i="1" s="1"/>
  <c r="V4414" i="1" s="1"/>
  <c r="X4416" i="1"/>
  <c r="X4415" i="1" s="1"/>
  <c r="X4414" i="1" s="1"/>
  <c r="Z4416" i="1"/>
  <c r="Z4415" i="1" s="1"/>
  <c r="Z4414" i="1" s="1"/>
  <c r="AB4416" i="1"/>
  <c r="AB4415" i="1" s="1"/>
  <c r="AB4414" i="1" s="1"/>
  <c r="AD4416" i="1"/>
  <c r="AF4416" i="1"/>
  <c r="AF4415" i="1" s="1"/>
  <c r="AF4414" i="1" s="1"/>
  <c r="AJ4416" i="1"/>
  <c r="AJ4415" i="1" s="1"/>
  <c r="AJ4414" i="1" s="1"/>
  <c r="AD4415" i="1"/>
  <c r="AH4417" i="1"/>
  <c r="AH4418" i="1"/>
  <c r="V4426" i="1"/>
  <c r="X4426" i="1"/>
  <c r="Z4426" i="1"/>
  <c r="AB4426" i="1"/>
  <c r="AD4426" i="1"/>
  <c r="AF4426" i="1"/>
  <c r="AH4427" i="1"/>
  <c r="AJ4427" i="1"/>
  <c r="AJ4426" i="1" s="1"/>
  <c r="AH4428" i="1"/>
  <c r="V4429" i="1"/>
  <c r="X4429" i="1"/>
  <c r="Z4429" i="1"/>
  <c r="AB4429" i="1"/>
  <c r="AD4429" i="1"/>
  <c r="AF4429" i="1"/>
  <c r="AH4430" i="1"/>
  <c r="AJ4430" i="1"/>
  <c r="AJ4429" i="1" s="1"/>
  <c r="AH4431" i="1"/>
  <c r="V4432" i="1"/>
  <c r="X4432" i="1"/>
  <c r="Z4432" i="1"/>
  <c r="AB4432" i="1"/>
  <c r="AD4432" i="1"/>
  <c r="AF4432" i="1"/>
  <c r="AH4433" i="1"/>
  <c r="AJ4433" i="1"/>
  <c r="AJ4432" i="1" s="1"/>
  <c r="V4434" i="1"/>
  <c r="X4434" i="1"/>
  <c r="Z4434" i="1"/>
  <c r="AB4434" i="1"/>
  <c r="AD4434" i="1"/>
  <c r="AF4434" i="1"/>
  <c r="AH4435" i="1"/>
  <c r="AJ4435" i="1"/>
  <c r="AJ4434" i="1" s="1"/>
  <c r="AH4436" i="1"/>
  <c r="V4437" i="1"/>
  <c r="X4437" i="1"/>
  <c r="Z4437" i="1"/>
  <c r="AB4437" i="1"/>
  <c r="AD4437" i="1"/>
  <c r="AF4437" i="1"/>
  <c r="AH4438" i="1"/>
  <c r="AJ4438" i="1"/>
  <c r="AJ4437" i="1" s="1"/>
  <c r="V4439" i="1"/>
  <c r="X4439" i="1"/>
  <c r="Z4439" i="1"/>
  <c r="AB4439" i="1"/>
  <c r="AD4439" i="1"/>
  <c r="AF4439" i="1"/>
  <c r="AJ4439" i="1"/>
  <c r="AH4440" i="1"/>
  <c r="V4442" i="1"/>
  <c r="V4441" i="1" s="1"/>
  <c r="X4442" i="1"/>
  <c r="X4441" i="1" s="1"/>
  <c r="Z4442" i="1"/>
  <c r="Z4441" i="1" s="1"/>
  <c r="AB4442" i="1"/>
  <c r="AB4441" i="1" s="1"/>
  <c r="AD4442" i="1"/>
  <c r="AD4441" i="1" s="1"/>
  <c r="AF4442" i="1"/>
  <c r="AF4441" i="1" s="1"/>
  <c r="AJ4442" i="1"/>
  <c r="AJ4441" i="1" s="1"/>
  <c r="AK4442" i="1"/>
  <c r="AK4441" i="1" s="1"/>
  <c r="AH4443" i="1"/>
  <c r="AI4443" i="1"/>
  <c r="AI4442" i="1" s="1"/>
  <c r="AH4444" i="1"/>
  <c r="V4447" i="1"/>
  <c r="V4446" i="1" s="1"/>
  <c r="X4447" i="1"/>
  <c r="X4446" i="1" s="1"/>
  <c r="Z4447" i="1"/>
  <c r="Z4446" i="1" s="1"/>
  <c r="AB4447" i="1"/>
  <c r="AB4446" i="1" s="1"/>
  <c r="AD4447" i="1"/>
  <c r="AF4447" i="1"/>
  <c r="AF4446" i="1" s="1"/>
  <c r="AH4448" i="1"/>
  <c r="AJ4448" i="1"/>
  <c r="AH4449" i="1"/>
  <c r="AJ4449" i="1"/>
  <c r="AH4450" i="1"/>
  <c r="V4452" i="1"/>
  <c r="V4451" i="1" s="1"/>
  <c r="X4452" i="1"/>
  <c r="X4451" i="1" s="1"/>
  <c r="Z4452" i="1"/>
  <c r="Z4451" i="1" s="1"/>
  <c r="AB4452" i="1"/>
  <c r="AB4451" i="1" s="1"/>
  <c r="AD4452" i="1"/>
  <c r="AF4452" i="1"/>
  <c r="AF4451" i="1" s="1"/>
  <c r="AJ4452" i="1"/>
  <c r="AJ4451" i="1" s="1"/>
  <c r="AD4451" i="1"/>
  <c r="AH4453" i="1"/>
  <c r="AH4454" i="1"/>
  <c r="V4457" i="1"/>
  <c r="X4457" i="1"/>
  <c r="Z4457" i="1"/>
  <c r="AB4457" i="1"/>
  <c r="AD4457" i="1"/>
  <c r="AE4457" i="1"/>
  <c r="AF4457" i="1"/>
  <c r="AG4457" i="1"/>
  <c r="AK4457" i="1"/>
  <c r="AH4458" i="1"/>
  <c r="AI4458" i="1"/>
  <c r="AJ4458" i="1"/>
  <c r="AJ4457" i="1" s="1"/>
  <c r="AH4459" i="1"/>
  <c r="V4460" i="1"/>
  <c r="X4460" i="1"/>
  <c r="Z4460" i="1"/>
  <c r="AB4460" i="1"/>
  <c r="AD4460" i="1"/>
  <c r="AF4460" i="1"/>
  <c r="AH4461" i="1"/>
  <c r="AH4462" i="1"/>
  <c r="AJ4462" i="1"/>
  <c r="AJ4460" i="1" s="1"/>
  <c r="V4463" i="1"/>
  <c r="X4463" i="1"/>
  <c r="Z4463" i="1"/>
  <c r="AB4463" i="1"/>
  <c r="AD4463" i="1"/>
  <c r="AF4463" i="1"/>
  <c r="AJ4463" i="1"/>
  <c r="AH4464" i="1"/>
  <c r="AH4465" i="1"/>
  <c r="V4466" i="1"/>
  <c r="X4466" i="1"/>
  <c r="Z4466" i="1"/>
  <c r="AB4466" i="1"/>
  <c r="AD4466" i="1"/>
  <c r="AF4466" i="1"/>
  <c r="AJ4466" i="1"/>
  <c r="AH4467" i="1"/>
  <c r="V4468" i="1"/>
  <c r="X4468" i="1"/>
  <c r="Z4468" i="1"/>
  <c r="AB4468" i="1"/>
  <c r="AD4468" i="1"/>
  <c r="AF4468" i="1"/>
  <c r="AJ4468" i="1"/>
  <c r="AH4469" i="1"/>
  <c r="V4471" i="1"/>
  <c r="X4471" i="1"/>
  <c r="Z4471" i="1"/>
  <c r="AB4471" i="1"/>
  <c r="AD4471" i="1"/>
  <c r="AF4471" i="1"/>
  <c r="AJ4471" i="1"/>
  <c r="AH4472" i="1"/>
  <c r="V4473" i="1"/>
  <c r="X4473" i="1"/>
  <c r="Z4473" i="1"/>
  <c r="AB4473" i="1"/>
  <c r="AD4473" i="1"/>
  <c r="AF4473" i="1"/>
  <c r="AH4474" i="1"/>
  <c r="AJ4474" i="1"/>
  <c r="AJ4473" i="1" s="1"/>
  <c r="V4475" i="1"/>
  <c r="X4475" i="1"/>
  <c r="Z4475" i="1"/>
  <c r="AB4475" i="1"/>
  <c r="AD4475" i="1"/>
  <c r="AF4475" i="1"/>
  <c r="AJ4475" i="1"/>
  <c r="AH4476" i="1"/>
  <c r="V4478" i="1"/>
  <c r="X4478" i="1"/>
  <c r="Z4478" i="1"/>
  <c r="AB4478" i="1"/>
  <c r="AD4478" i="1"/>
  <c r="AF4478" i="1"/>
  <c r="AJ4478" i="1"/>
  <c r="AH4479" i="1"/>
  <c r="V4480" i="1"/>
  <c r="X4480" i="1"/>
  <c r="Z4480" i="1"/>
  <c r="AB4480" i="1"/>
  <c r="AD4480" i="1"/>
  <c r="AF4480" i="1"/>
  <c r="AH4481" i="1"/>
  <c r="AJ4481" i="1"/>
  <c r="AJ4480" i="1" s="1"/>
  <c r="V4483" i="1"/>
  <c r="V4482" i="1" s="1"/>
  <c r="X4483" i="1"/>
  <c r="X4482" i="1" s="1"/>
  <c r="Z4483" i="1"/>
  <c r="Z4482" i="1" s="1"/>
  <c r="AB4483" i="1"/>
  <c r="AB4482" i="1" s="1"/>
  <c r="AD4483" i="1"/>
  <c r="AF4483" i="1"/>
  <c r="AF4482" i="1" s="1"/>
  <c r="AJ4483" i="1"/>
  <c r="AJ4482" i="1" s="1"/>
  <c r="AH4484" i="1"/>
  <c r="V4486" i="1"/>
  <c r="X4486" i="1"/>
  <c r="Z4486" i="1"/>
  <c r="AB4486" i="1"/>
  <c r="AD4486" i="1"/>
  <c r="AF4486" i="1"/>
  <c r="AJ4486" i="1"/>
  <c r="AH4487" i="1"/>
  <c r="V4488" i="1"/>
  <c r="X4488" i="1"/>
  <c r="Z4488" i="1"/>
  <c r="AB4488" i="1"/>
  <c r="AD4488" i="1"/>
  <c r="AF4488" i="1"/>
  <c r="AJ4488" i="1"/>
  <c r="AH4489" i="1"/>
  <c r="AD4491" i="1"/>
  <c r="V4492" i="1"/>
  <c r="V4491" i="1" s="1"/>
  <c r="V4490" i="1" s="1"/>
  <c r="X4492" i="1"/>
  <c r="X4491" i="1" s="1"/>
  <c r="X4490" i="1" s="1"/>
  <c r="Z4492" i="1"/>
  <c r="Z4491" i="1" s="1"/>
  <c r="Z4490" i="1" s="1"/>
  <c r="AB4492" i="1"/>
  <c r="AB4491" i="1" s="1"/>
  <c r="AB4490" i="1" s="1"/>
  <c r="AD4492" i="1"/>
  <c r="AF4492" i="1"/>
  <c r="AF4491" i="1" s="1"/>
  <c r="AF4490" i="1" s="1"/>
  <c r="AJ4492" i="1"/>
  <c r="AJ4491" i="1" s="1"/>
  <c r="AJ4490" i="1" s="1"/>
  <c r="AD4490" i="1"/>
  <c r="AH4493" i="1"/>
  <c r="AH4494" i="1"/>
  <c r="AK4502" i="1"/>
  <c r="AI4503" i="1"/>
  <c r="V4504" i="1"/>
  <c r="X4504" i="1"/>
  <c r="Z4504" i="1"/>
  <c r="AB4504" i="1"/>
  <c r="AD4504" i="1"/>
  <c r="AF4504" i="1"/>
  <c r="AH4505" i="1"/>
  <c r="AJ4505" i="1"/>
  <c r="AJ4504" i="1" s="1"/>
  <c r="AH4506" i="1"/>
  <c r="V4507" i="1"/>
  <c r="X4507" i="1"/>
  <c r="Z4507" i="1"/>
  <c r="AB4507" i="1"/>
  <c r="AD4507" i="1"/>
  <c r="AF4507" i="1"/>
  <c r="AH4508" i="1"/>
  <c r="AJ4508" i="1"/>
  <c r="AJ4507" i="1" s="1"/>
  <c r="AH4509" i="1"/>
  <c r="V4510" i="1"/>
  <c r="X4510" i="1"/>
  <c r="Z4510" i="1"/>
  <c r="AB4510" i="1"/>
  <c r="AD4510" i="1"/>
  <c r="AF4510" i="1"/>
  <c r="AH4511" i="1"/>
  <c r="AJ4511" i="1"/>
  <c r="AJ4510" i="1" s="1"/>
  <c r="V4512" i="1"/>
  <c r="X4512" i="1"/>
  <c r="Z4512" i="1"/>
  <c r="AB4512" i="1"/>
  <c r="AD4512" i="1"/>
  <c r="AF4512" i="1"/>
  <c r="AH4513" i="1"/>
  <c r="AJ4513" i="1"/>
  <c r="AJ4512" i="1" s="1"/>
  <c r="V4514" i="1"/>
  <c r="X4514" i="1"/>
  <c r="Z4514" i="1"/>
  <c r="AB4514" i="1"/>
  <c r="AD4514" i="1"/>
  <c r="AF4514" i="1"/>
  <c r="AH4515" i="1"/>
  <c r="AJ4515" i="1"/>
  <c r="AJ4514" i="1" s="1"/>
  <c r="V4516" i="1"/>
  <c r="X4516" i="1"/>
  <c r="Z4516" i="1"/>
  <c r="AB4516" i="1"/>
  <c r="AD4516" i="1"/>
  <c r="AF4516" i="1"/>
  <c r="AJ4516" i="1"/>
  <c r="AH4517" i="1"/>
  <c r="Z4519" i="1"/>
  <c r="Z4518" i="1" s="1"/>
  <c r="AB4519" i="1"/>
  <c r="AB4518" i="1" s="1"/>
  <c r="AD4519" i="1"/>
  <c r="AD4518" i="1" s="1"/>
  <c r="AF4519" i="1"/>
  <c r="AF4518" i="1" s="1"/>
  <c r="AJ4519" i="1"/>
  <c r="AJ4518" i="1" s="1"/>
  <c r="AH4520" i="1"/>
  <c r="AE4521" i="1"/>
  <c r="AG4521" i="1"/>
  <c r="V4523" i="1"/>
  <c r="V4522" i="1" s="1"/>
  <c r="V4521" i="1" s="1"/>
  <c r="V4519" i="1" s="1"/>
  <c r="X4523" i="1"/>
  <c r="X4522" i="1" s="1"/>
  <c r="X4521" i="1" s="1"/>
  <c r="X4519" i="1" s="1"/>
  <c r="Z4523" i="1"/>
  <c r="Z4522" i="1" s="1"/>
  <c r="AB4523" i="1"/>
  <c r="AB4522" i="1" s="1"/>
  <c r="AD4523" i="1"/>
  <c r="AF4523" i="1"/>
  <c r="AF4522" i="1" s="1"/>
  <c r="AH4524" i="1"/>
  <c r="AJ4524" i="1"/>
  <c r="AH4525" i="1"/>
  <c r="AJ4525" i="1"/>
  <c r="AH4526" i="1"/>
  <c r="Z4528" i="1"/>
  <c r="Z4527" i="1" s="1"/>
  <c r="AB4528" i="1"/>
  <c r="AB4527" i="1" s="1"/>
  <c r="AD4528" i="1"/>
  <c r="AF4528" i="1"/>
  <c r="AF4527" i="1" s="1"/>
  <c r="AJ4528" i="1"/>
  <c r="AJ4527" i="1" s="1"/>
  <c r="AK4528" i="1"/>
  <c r="AK4527" i="1" s="1"/>
  <c r="AK4521" i="1" s="1"/>
  <c r="AH4529" i="1"/>
  <c r="AI4529" i="1"/>
  <c r="AI4528" i="1" s="1"/>
  <c r="AI4522" i="1" s="1"/>
  <c r="AH4530" i="1"/>
  <c r="V4533" i="1"/>
  <c r="X4533" i="1"/>
  <c r="Z4533" i="1"/>
  <c r="AB4533" i="1"/>
  <c r="AD4533" i="1"/>
  <c r="AE4533" i="1"/>
  <c r="AF4533" i="1"/>
  <c r="AG4533" i="1"/>
  <c r="AK4533" i="1"/>
  <c r="AH4534" i="1"/>
  <c r="AI4534" i="1"/>
  <c r="AJ4534" i="1"/>
  <c r="AJ4533" i="1" s="1"/>
  <c r="AH4535" i="1"/>
  <c r="V4536" i="1"/>
  <c r="X4536" i="1"/>
  <c r="Z4536" i="1"/>
  <c r="AB4536" i="1"/>
  <c r="AD4536" i="1"/>
  <c r="AF4536" i="1"/>
  <c r="AH4537" i="1"/>
  <c r="AH4538" i="1"/>
  <c r="AJ4538" i="1"/>
  <c r="AJ4536" i="1" s="1"/>
  <c r="V4539" i="1"/>
  <c r="X4539" i="1"/>
  <c r="Z4539" i="1"/>
  <c r="AB4539" i="1"/>
  <c r="AD4539" i="1"/>
  <c r="AF4539" i="1"/>
  <c r="AJ4539" i="1"/>
  <c r="AH4540" i="1"/>
  <c r="AH4541" i="1"/>
  <c r="V4542" i="1"/>
  <c r="X4542" i="1"/>
  <c r="Z4542" i="1"/>
  <c r="AB4542" i="1"/>
  <c r="AD4542" i="1"/>
  <c r="AF4542" i="1"/>
  <c r="AJ4542" i="1"/>
  <c r="AH4543" i="1"/>
  <c r="V4544" i="1"/>
  <c r="X4544" i="1"/>
  <c r="Z4544" i="1"/>
  <c r="AB4544" i="1"/>
  <c r="AD4544" i="1"/>
  <c r="AF4544" i="1"/>
  <c r="AJ4544" i="1"/>
  <c r="AH4545" i="1"/>
  <c r="AE4546" i="1"/>
  <c r="AG4546" i="1"/>
  <c r="AK4546" i="1"/>
  <c r="V4547" i="1"/>
  <c r="X4547" i="1"/>
  <c r="Z4547" i="1"/>
  <c r="AB4547" i="1"/>
  <c r="AD4547" i="1"/>
  <c r="AF4547" i="1"/>
  <c r="AI4547" i="1"/>
  <c r="AJ4547" i="1"/>
  <c r="AH4548" i="1"/>
  <c r="V4549" i="1"/>
  <c r="X4549" i="1"/>
  <c r="Z4549" i="1"/>
  <c r="AB4549" i="1"/>
  <c r="AD4549" i="1"/>
  <c r="AF4549" i="1"/>
  <c r="AJ4549" i="1"/>
  <c r="AH4550" i="1"/>
  <c r="V4551" i="1"/>
  <c r="X4551" i="1"/>
  <c r="Z4551" i="1"/>
  <c r="AB4551" i="1"/>
  <c r="AD4551" i="1"/>
  <c r="AF4551" i="1"/>
  <c r="AJ4551" i="1"/>
  <c r="AH4552" i="1"/>
  <c r="V4553" i="1"/>
  <c r="X4553" i="1"/>
  <c r="Z4553" i="1"/>
  <c r="AB4553" i="1"/>
  <c r="AD4553" i="1"/>
  <c r="AF4553" i="1"/>
  <c r="AH4554" i="1"/>
  <c r="AJ4554" i="1"/>
  <c r="AJ4553" i="1" s="1"/>
  <c r="V4556" i="1"/>
  <c r="X4556" i="1"/>
  <c r="Z4556" i="1"/>
  <c r="AB4556" i="1"/>
  <c r="AD4556" i="1"/>
  <c r="AF4556" i="1"/>
  <c r="AJ4556" i="1"/>
  <c r="AH4557" i="1"/>
  <c r="V4558" i="1"/>
  <c r="X4558" i="1"/>
  <c r="Z4558" i="1"/>
  <c r="Z4555" i="1" s="1"/>
  <c r="AB4558" i="1"/>
  <c r="AD4558" i="1"/>
  <c r="AF4558" i="1"/>
  <c r="AH4559" i="1"/>
  <c r="AJ4559" i="1"/>
  <c r="AJ4558" i="1" s="1"/>
  <c r="V4561" i="1"/>
  <c r="X4561" i="1"/>
  <c r="Z4561" i="1"/>
  <c r="AB4561" i="1"/>
  <c r="AD4561" i="1"/>
  <c r="AF4561" i="1"/>
  <c r="AJ4561" i="1"/>
  <c r="AH4562" i="1"/>
  <c r="AH4563" i="1"/>
  <c r="AH4564" i="1"/>
  <c r="V4565" i="1"/>
  <c r="X4565" i="1"/>
  <c r="Z4565" i="1"/>
  <c r="AB4565" i="1"/>
  <c r="AD4565" i="1"/>
  <c r="AF4565" i="1"/>
  <c r="AJ4565" i="1"/>
  <c r="AH4566" i="1"/>
  <c r="V4568" i="1"/>
  <c r="X4568" i="1"/>
  <c r="Z4568" i="1"/>
  <c r="AB4568" i="1"/>
  <c r="AD4568" i="1"/>
  <c r="AF4568" i="1"/>
  <c r="AJ4568" i="1"/>
  <c r="AH4569" i="1"/>
  <c r="V4570" i="1"/>
  <c r="X4570" i="1"/>
  <c r="X4567" i="1" s="1"/>
  <c r="Z4570" i="1"/>
  <c r="AB4570" i="1"/>
  <c r="AD4570" i="1"/>
  <c r="AF4570" i="1"/>
  <c r="AF4567" i="1" s="1"/>
  <c r="AJ4570" i="1"/>
  <c r="AH4571" i="1"/>
  <c r="AH4572" i="1"/>
  <c r="V4578" i="1"/>
  <c r="V4577" i="1" s="1"/>
  <c r="V4576" i="1" s="1"/>
  <c r="X4578" i="1"/>
  <c r="X4577" i="1" s="1"/>
  <c r="X4576" i="1" s="1"/>
  <c r="Z4578" i="1"/>
  <c r="Z4577" i="1" s="1"/>
  <c r="Z4576" i="1" s="1"/>
  <c r="AB4578" i="1"/>
  <c r="AB4577" i="1" s="1"/>
  <c r="AB4576" i="1" s="1"/>
  <c r="AD4578" i="1"/>
  <c r="AD4577" i="1" s="1"/>
  <c r="AD4576" i="1" s="1"/>
  <c r="AF4578" i="1"/>
  <c r="AF4577" i="1" s="1"/>
  <c r="AF4576" i="1" s="1"/>
  <c r="AJ4578" i="1"/>
  <c r="AJ4577" i="1" s="1"/>
  <c r="AJ4576" i="1" s="1"/>
  <c r="AH4579" i="1"/>
  <c r="V4582" i="1"/>
  <c r="V4581" i="1" s="1"/>
  <c r="V4580" i="1" s="1"/>
  <c r="X4582" i="1"/>
  <c r="X4581" i="1" s="1"/>
  <c r="X4580" i="1" s="1"/>
  <c r="Z4582" i="1"/>
  <c r="Z4581" i="1" s="1"/>
  <c r="Z4580" i="1" s="1"/>
  <c r="AB4582" i="1"/>
  <c r="AB4581" i="1" s="1"/>
  <c r="AB4580" i="1" s="1"/>
  <c r="AD4582" i="1"/>
  <c r="AF4582" i="1"/>
  <c r="AF4581" i="1" s="1"/>
  <c r="AF4580" i="1" s="1"/>
  <c r="AJ4582" i="1"/>
  <c r="AJ4581" i="1" s="1"/>
  <c r="AJ4580" i="1" s="1"/>
  <c r="AH4583" i="1"/>
  <c r="AH4584" i="1"/>
  <c r="AH4585" i="1"/>
  <c r="V4588" i="1"/>
  <c r="X4588" i="1"/>
  <c r="Z4588" i="1"/>
  <c r="AB4588" i="1"/>
  <c r="AD4588" i="1"/>
  <c r="AF4588" i="1"/>
  <c r="AJ4588" i="1"/>
  <c r="AH4589" i="1"/>
  <c r="V4590" i="1"/>
  <c r="X4590" i="1"/>
  <c r="Z4590" i="1"/>
  <c r="AB4590" i="1"/>
  <c r="AD4590" i="1"/>
  <c r="AF4590" i="1"/>
  <c r="AJ4590" i="1"/>
  <c r="AH4591" i="1"/>
  <c r="V4592" i="1"/>
  <c r="X4592" i="1"/>
  <c r="Z4592" i="1"/>
  <c r="AB4592" i="1"/>
  <c r="AD4592" i="1"/>
  <c r="AF4592" i="1"/>
  <c r="AJ4592" i="1"/>
  <c r="AH4593" i="1"/>
  <c r="V4595" i="1"/>
  <c r="X4595" i="1"/>
  <c r="Z4595" i="1"/>
  <c r="AB4595" i="1"/>
  <c r="AD4595" i="1"/>
  <c r="AF4595" i="1"/>
  <c r="AJ4595" i="1"/>
  <c r="AH4596" i="1"/>
  <c r="AH4597" i="1"/>
  <c r="AH4598" i="1"/>
  <c r="V4599" i="1"/>
  <c r="X4599" i="1"/>
  <c r="Z4599" i="1"/>
  <c r="AB4599" i="1"/>
  <c r="AD4599" i="1"/>
  <c r="AF4599" i="1"/>
  <c r="AJ4599" i="1"/>
  <c r="AH4600" i="1"/>
  <c r="AH4601" i="1"/>
  <c r="V4606" i="1"/>
  <c r="V4605" i="1" s="1"/>
  <c r="X4606" i="1"/>
  <c r="X4605" i="1" s="1"/>
  <c r="Z4606" i="1"/>
  <c r="Z4605" i="1" s="1"/>
  <c r="AB4606" i="1"/>
  <c r="AB4605" i="1" s="1"/>
  <c r="AD4606" i="1"/>
  <c r="AD4605" i="1" s="1"/>
  <c r="AF4606" i="1"/>
  <c r="AH4607" i="1"/>
  <c r="AJ4607" i="1"/>
  <c r="AJ4606" i="1" s="1"/>
  <c r="AJ4605" i="1" s="1"/>
  <c r="V4609" i="1"/>
  <c r="V4608" i="1" s="1"/>
  <c r="X4609" i="1"/>
  <c r="X4608" i="1" s="1"/>
  <c r="Z4609" i="1"/>
  <c r="Z4608" i="1" s="1"/>
  <c r="AB4609" i="1"/>
  <c r="AB4608" i="1" s="1"/>
  <c r="AD4609" i="1"/>
  <c r="AD4608" i="1" s="1"/>
  <c r="AF4609" i="1"/>
  <c r="AH4610" i="1"/>
  <c r="AJ4610" i="1"/>
  <c r="AJ4609" i="1" s="1"/>
  <c r="AJ4608" i="1" s="1"/>
  <c r="V4613" i="1"/>
  <c r="V4612" i="1" s="1"/>
  <c r="X4613" i="1"/>
  <c r="X4612" i="1" s="1"/>
  <c r="Z4613" i="1"/>
  <c r="Z4612" i="1" s="1"/>
  <c r="AB4613" i="1"/>
  <c r="AB4612" i="1" s="1"/>
  <c r="AD4613" i="1"/>
  <c r="AF4613" i="1"/>
  <c r="AF4612" i="1" s="1"/>
  <c r="AJ4613" i="1"/>
  <c r="AJ4612" i="1" s="1"/>
  <c r="AH4614" i="1"/>
  <c r="AH4615" i="1"/>
  <c r="AH4616" i="1"/>
  <c r="V4618" i="1"/>
  <c r="V4617" i="1" s="1"/>
  <c r="X4618" i="1"/>
  <c r="X4617" i="1" s="1"/>
  <c r="Z4618" i="1"/>
  <c r="Z4617" i="1" s="1"/>
  <c r="AB4618" i="1"/>
  <c r="AB4617" i="1" s="1"/>
  <c r="AD4618" i="1"/>
  <c r="AD4617" i="1" s="1"/>
  <c r="AF4618" i="1"/>
  <c r="AF4617" i="1" s="1"/>
  <c r="AH4619" i="1"/>
  <c r="AJ4619" i="1"/>
  <c r="AJ4618" i="1" s="1"/>
  <c r="AJ4617" i="1" s="1"/>
  <c r="AE4620" i="1"/>
  <c r="AG4620" i="1"/>
  <c r="V4622" i="1"/>
  <c r="X4622" i="1"/>
  <c r="Z4622" i="1"/>
  <c r="AB4622" i="1"/>
  <c r="AD4622" i="1"/>
  <c r="AF4622" i="1"/>
  <c r="AH4623" i="1"/>
  <c r="AJ4623" i="1"/>
  <c r="AJ4622" i="1" s="1"/>
  <c r="V4624" i="1"/>
  <c r="X4624" i="1"/>
  <c r="Z4624" i="1"/>
  <c r="AB4624" i="1"/>
  <c r="AD4624" i="1"/>
  <c r="AF4624" i="1"/>
  <c r="AH4625" i="1"/>
  <c r="AJ4625" i="1"/>
  <c r="AJ4624" i="1" s="1"/>
  <c r="V4626" i="1"/>
  <c r="X4626" i="1"/>
  <c r="Z4626" i="1"/>
  <c r="AB4626" i="1"/>
  <c r="AD4626" i="1"/>
  <c r="AF4626" i="1"/>
  <c r="AH4627" i="1"/>
  <c r="AJ4627" i="1"/>
  <c r="AJ4626" i="1" s="1"/>
  <c r="AK4628" i="1"/>
  <c r="AK4620" i="1" s="1"/>
  <c r="V4629" i="1"/>
  <c r="X4629" i="1"/>
  <c r="Z4629" i="1"/>
  <c r="AB4629" i="1"/>
  <c r="AD4629" i="1"/>
  <c r="AF4629" i="1"/>
  <c r="AI4629" i="1"/>
  <c r="AI4621" i="1" s="1"/>
  <c r="AH4630" i="1"/>
  <c r="AJ4630" i="1"/>
  <c r="AJ4629" i="1" s="1"/>
  <c r="V4631" i="1"/>
  <c r="X4631" i="1"/>
  <c r="Z4631" i="1"/>
  <c r="AB4631" i="1"/>
  <c r="AD4631" i="1"/>
  <c r="AF4631" i="1"/>
  <c r="AJ4631" i="1"/>
  <c r="AH4632" i="1"/>
  <c r="V4634" i="1"/>
  <c r="X4634" i="1"/>
  <c r="Z4634" i="1"/>
  <c r="AB4634" i="1"/>
  <c r="AD4634" i="1"/>
  <c r="AF4634" i="1"/>
  <c r="AH4635" i="1"/>
  <c r="AJ4635" i="1"/>
  <c r="AH4636" i="1"/>
  <c r="AJ4636" i="1"/>
  <c r="AH4637" i="1"/>
  <c r="AJ4637" i="1"/>
  <c r="V4638" i="1"/>
  <c r="X4638" i="1"/>
  <c r="X4633" i="1" s="1"/>
  <c r="Z4638" i="1"/>
  <c r="AB4638" i="1"/>
  <c r="AD4638" i="1"/>
  <c r="AF4638" i="1"/>
  <c r="AF4633" i="1" s="1"/>
  <c r="AH4639" i="1"/>
  <c r="AJ4639" i="1"/>
  <c r="AJ4638" i="1" s="1"/>
  <c r="AH4640" i="1"/>
  <c r="V4650" i="1"/>
  <c r="X4650" i="1"/>
  <c r="Z4650" i="1"/>
  <c r="AB4650" i="1"/>
  <c r="AD4650" i="1"/>
  <c r="AF4650" i="1"/>
  <c r="AH4651" i="1"/>
  <c r="AJ4651" i="1"/>
  <c r="AJ4650" i="1" s="1"/>
  <c r="AH4652" i="1"/>
  <c r="AH4653" i="1"/>
  <c r="AH4654" i="1"/>
  <c r="AH4655" i="1"/>
  <c r="V4656" i="1"/>
  <c r="X4656" i="1"/>
  <c r="Z4656" i="1"/>
  <c r="AB4656" i="1"/>
  <c r="AD4656" i="1"/>
  <c r="AF4656" i="1"/>
  <c r="AH4657" i="1"/>
  <c r="AJ4657" i="1"/>
  <c r="AJ4656" i="1" s="1"/>
  <c r="AH4658" i="1"/>
  <c r="AH4659" i="1"/>
  <c r="AH4660" i="1"/>
  <c r="AH4661" i="1"/>
  <c r="V4662" i="1"/>
  <c r="X4662" i="1"/>
  <c r="Z4662" i="1"/>
  <c r="AB4662" i="1"/>
  <c r="AD4662" i="1"/>
  <c r="AF4662" i="1"/>
  <c r="AH4663" i="1"/>
  <c r="AJ4663" i="1"/>
  <c r="AJ4662" i="1" s="1"/>
  <c r="V4664" i="1"/>
  <c r="X4664" i="1"/>
  <c r="Z4664" i="1"/>
  <c r="AB4664" i="1"/>
  <c r="AD4664" i="1"/>
  <c r="AF4664" i="1"/>
  <c r="AH4665" i="1"/>
  <c r="AJ4665" i="1"/>
  <c r="AJ4664" i="1" s="1"/>
  <c r="AH4666" i="1"/>
  <c r="AH4667" i="1"/>
  <c r="AH4668" i="1"/>
  <c r="AH4669" i="1"/>
  <c r="V4670" i="1"/>
  <c r="X4670" i="1"/>
  <c r="Z4670" i="1"/>
  <c r="AB4670" i="1"/>
  <c r="AD4670" i="1"/>
  <c r="AF4670" i="1"/>
  <c r="AH4671" i="1"/>
  <c r="AJ4671" i="1"/>
  <c r="AJ4670" i="1" s="1"/>
  <c r="V4672" i="1"/>
  <c r="X4672" i="1"/>
  <c r="Z4672" i="1"/>
  <c r="AB4672" i="1"/>
  <c r="AD4672" i="1"/>
  <c r="AF4672" i="1"/>
  <c r="AJ4672" i="1"/>
  <c r="AH4673" i="1"/>
  <c r="V4675" i="1"/>
  <c r="V4674" i="1" s="1"/>
  <c r="X4675" i="1"/>
  <c r="X4674" i="1" s="1"/>
  <c r="Z4675" i="1"/>
  <c r="Z4674" i="1" s="1"/>
  <c r="AB4675" i="1"/>
  <c r="AD4675" i="1"/>
  <c r="AF4675" i="1"/>
  <c r="AH4676" i="1"/>
  <c r="AJ4676" i="1"/>
  <c r="AJ4675" i="1" s="1"/>
  <c r="V4677" i="1"/>
  <c r="X4677" i="1"/>
  <c r="Z4677" i="1"/>
  <c r="AB4677" i="1"/>
  <c r="AB4674" i="1" s="1"/>
  <c r="AD4677" i="1"/>
  <c r="AF4677" i="1"/>
  <c r="AH4678" i="1"/>
  <c r="AJ4678" i="1"/>
  <c r="AJ4677" i="1" s="1"/>
  <c r="V4680" i="1"/>
  <c r="V4679" i="1" s="1"/>
  <c r="X4680" i="1"/>
  <c r="X4679" i="1" s="1"/>
  <c r="Z4680" i="1"/>
  <c r="Z4679" i="1" s="1"/>
  <c r="AB4680" i="1"/>
  <c r="AB4679" i="1" s="1"/>
  <c r="AD4680" i="1"/>
  <c r="AD4679" i="1" s="1"/>
  <c r="AF4680" i="1"/>
  <c r="AH4681" i="1"/>
  <c r="AH4682" i="1"/>
  <c r="AJ4682" i="1"/>
  <c r="AJ4680" i="1" s="1"/>
  <c r="AJ4679" i="1" s="1"/>
  <c r="V4685" i="1"/>
  <c r="V4684" i="1" s="1"/>
  <c r="X4685" i="1"/>
  <c r="X4684" i="1" s="1"/>
  <c r="Z4685" i="1"/>
  <c r="Z4684" i="1" s="1"/>
  <c r="AB4685" i="1"/>
  <c r="AB4684" i="1" s="1"/>
  <c r="AD4685" i="1"/>
  <c r="AF4685" i="1"/>
  <c r="AF4684" i="1" s="1"/>
  <c r="AH4686" i="1"/>
  <c r="AJ4686" i="1"/>
  <c r="AH4687" i="1"/>
  <c r="AJ4687" i="1"/>
  <c r="AH4688" i="1"/>
  <c r="V4690" i="1"/>
  <c r="V4689" i="1" s="1"/>
  <c r="X4690" i="1"/>
  <c r="X4689" i="1" s="1"/>
  <c r="Z4690" i="1"/>
  <c r="Z4689" i="1" s="1"/>
  <c r="AB4690" i="1"/>
  <c r="AB4689" i="1" s="1"/>
  <c r="AD4690" i="1"/>
  <c r="AD4689" i="1" s="1"/>
  <c r="AF4690" i="1"/>
  <c r="AH4691" i="1"/>
  <c r="AJ4691" i="1"/>
  <c r="AH4692" i="1"/>
  <c r="AJ4692" i="1"/>
  <c r="V4694" i="1"/>
  <c r="V4693" i="1" s="1"/>
  <c r="X4694" i="1"/>
  <c r="X4693" i="1" s="1"/>
  <c r="Z4694" i="1"/>
  <c r="Z4693" i="1" s="1"/>
  <c r="AB4694" i="1"/>
  <c r="AB4693" i="1" s="1"/>
  <c r="AD4694" i="1"/>
  <c r="AF4694" i="1"/>
  <c r="AF4693" i="1" s="1"/>
  <c r="AH4695" i="1"/>
  <c r="AJ4695" i="1"/>
  <c r="AH4696" i="1"/>
  <c r="AJ4696" i="1"/>
  <c r="V4699" i="1"/>
  <c r="X4699" i="1"/>
  <c r="Z4699" i="1"/>
  <c r="AB4699" i="1"/>
  <c r="AD4699" i="1"/>
  <c r="AE4699" i="1"/>
  <c r="AF4699" i="1"/>
  <c r="AG4699" i="1"/>
  <c r="AK4699" i="1"/>
  <c r="AH4700" i="1"/>
  <c r="AI4700" i="1"/>
  <c r="AJ4700" i="1"/>
  <c r="AH4701" i="1"/>
  <c r="AJ4701" i="1"/>
  <c r="AH4702" i="1"/>
  <c r="V4703" i="1"/>
  <c r="X4703" i="1"/>
  <c r="Z4703" i="1"/>
  <c r="AB4703" i="1"/>
  <c r="AD4703" i="1"/>
  <c r="AF4703" i="1"/>
  <c r="AH4704" i="1"/>
  <c r="AH4705" i="1"/>
  <c r="AJ4705" i="1"/>
  <c r="AJ4703" i="1" s="1"/>
  <c r="V4706" i="1"/>
  <c r="X4706" i="1"/>
  <c r="Z4706" i="1"/>
  <c r="AB4706" i="1"/>
  <c r="AD4706" i="1"/>
  <c r="AF4706" i="1"/>
  <c r="AJ4706" i="1"/>
  <c r="AH4707" i="1"/>
  <c r="AH4708" i="1"/>
  <c r="V4709" i="1"/>
  <c r="X4709" i="1"/>
  <c r="Z4709" i="1"/>
  <c r="AB4709" i="1"/>
  <c r="AD4709" i="1"/>
  <c r="AF4709" i="1"/>
  <c r="AJ4709" i="1"/>
  <c r="AH4710" i="1"/>
  <c r="V4711" i="1"/>
  <c r="X4711" i="1"/>
  <c r="Z4711" i="1"/>
  <c r="AB4711" i="1"/>
  <c r="AD4711" i="1"/>
  <c r="AF4711" i="1"/>
  <c r="AH4712" i="1"/>
  <c r="AJ4712" i="1"/>
  <c r="AH4713" i="1"/>
  <c r="AJ4713" i="1"/>
  <c r="V4715" i="1"/>
  <c r="X4715" i="1"/>
  <c r="Z4715" i="1"/>
  <c r="AB4715" i="1"/>
  <c r="AD4715" i="1"/>
  <c r="AF4715" i="1"/>
  <c r="AH4716" i="1"/>
  <c r="AJ4716" i="1"/>
  <c r="AJ4715" i="1" s="1"/>
  <c r="V4717" i="1"/>
  <c r="X4717" i="1"/>
  <c r="Z4717" i="1"/>
  <c r="AB4717" i="1"/>
  <c r="AD4717" i="1"/>
  <c r="AF4717" i="1"/>
  <c r="AH4718" i="1"/>
  <c r="AJ4718" i="1"/>
  <c r="AJ4717" i="1" s="1"/>
  <c r="V4719" i="1"/>
  <c r="X4719" i="1"/>
  <c r="Z4719" i="1"/>
  <c r="AB4719" i="1"/>
  <c r="AD4719" i="1"/>
  <c r="AF4719" i="1"/>
  <c r="AH4720" i="1"/>
  <c r="AJ4720" i="1"/>
  <c r="AJ4719" i="1" s="1"/>
  <c r="V4722" i="1"/>
  <c r="X4722" i="1"/>
  <c r="Z4722" i="1"/>
  <c r="AB4722" i="1"/>
  <c r="AD4722" i="1"/>
  <c r="AF4722" i="1"/>
  <c r="AJ4722" i="1"/>
  <c r="AH4723" i="1"/>
  <c r="V4724" i="1"/>
  <c r="X4724" i="1"/>
  <c r="Z4724" i="1"/>
  <c r="Z4721" i="1" s="1"/>
  <c r="AB4724" i="1"/>
  <c r="AD4724" i="1"/>
  <c r="AF4724" i="1"/>
  <c r="AH4725" i="1"/>
  <c r="AJ4725" i="1"/>
  <c r="AJ4724" i="1" s="1"/>
  <c r="V4727" i="1"/>
  <c r="X4727" i="1"/>
  <c r="Z4727" i="1"/>
  <c r="AB4727" i="1"/>
  <c r="AD4727" i="1"/>
  <c r="AF4727" i="1"/>
  <c r="AJ4727" i="1"/>
  <c r="AH4728" i="1"/>
  <c r="V4729" i="1"/>
  <c r="V4726" i="1" s="1"/>
  <c r="X4729" i="1"/>
  <c r="Z4729" i="1"/>
  <c r="AB4729" i="1"/>
  <c r="AD4729" i="1"/>
  <c r="AF4729" i="1"/>
  <c r="AH4730" i="1"/>
  <c r="AJ4730" i="1"/>
  <c r="AJ4729" i="1" s="1"/>
  <c r="V4732" i="1"/>
  <c r="X4732" i="1"/>
  <c r="Z4732" i="1"/>
  <c r="AB4732" i="1"/>
  <c r="AD4732" i="1"/>
  <c r="AF4732" i="1"/>
  <c r="AJ4732" i="1"/>
  <c r="AH4733" i="1"/>
  <c r="V4734" i="1"/>
  <c r="X4734" i="1"/>
  <c r="Z4734" i="1"/>
  <c r="Z4731" i="1" s="1"/>
  <c r="AB4734" i="1"/>
  <c r="AD4734" i="1"/>
  <c r="AF4734" i="1"/>
  <c r="AJ4734" i="1"/>
  <c r="AH4735" i="1"/>
  <c r="AD4736" i="1"/>
  <c r="AD4737" i="1"/>
  <c r="V4738" i="1"/>
  <c r="V4737" i="1" s="1"/>
  <c r="V4736" i="1" s="1"/>
  <c r="X4738" i="1"/>
  <c r="X4737" i="1" s="1"/>
  <c r="X4736" i="1" s="1"/>
  <c r="Z4738" i="1"/>
  <c r="Z4737" i="1" s="1"/>
  <c r="Z4736" i="1" s="1"/>
  <c r="AB4738" i="1"/>
  <c r="AB4737" i="1" s="1"/>
  <c r="AB4736" i="1" s="1"/>
  <c r="AD4738" i="1"/>
  <c r="AF4738" i="1"/>
  <c r="AF4737" i="1" s="1"/>
  <c r="AF4736" i="1" s="1"/>
  <c r="AJ4738" i="1"/>
  <c r="AJ4737" i="1" s="1"/>
  <c r="AJ4736" i="1" s="1"/>
  <c r="AH4739" i="1"/>
  <c r="AH4740" i="1"/>
  <c r="V4745" i="1"/>
  <c r="V4744" i="1" s="1"/>
  <c r="V4743" i="1" s="1"/>
  <c r="X4745" i="1"/>
  <c r="X4744" i="1" s="1"/>
  <c r="X4743" i="1" s="1"/>
  <c r="Z4745" i="1"/>
  <c r="Z4744" i="1" s="1"/>
  <c r="Z4743" i="1" s="1"/>
  <c r="AB4745" i="1"/>
  <c r="AB4744" i="1" s="1"/>
  <c r="AB4743" i="1" s="1"/>
  <c r="AD4745" i="1"/>
  <c r="AF4745" i="1"/>
  <c r="AF4744" i="1" s="1"/>
  <c r="AF4743" i="1" s="1"/>
  <c r="AH4746" i="1"/>
  <c r="AJ4746" i="1"/>
  <c r="AJ4745" i="1" s="1"/>
  <c r="AJ4744" i="1" s="1"/>
  <c r="AJ4743" i="1" s="1"/>
  <c r="V4749" i="1"/>
  <c r="V4748" i="1" s="1"/>
  <c r="V4747" i="1" s="1"/>
  <c r="X4749" i="1"/>
  <c r="X4748" i="1" s="1"/>
  <c r="X4747" i="1" s="1"/>
  <c r="Z4749" i="1"/>
  <c r="Z4748" i="1" s="1"/>
  <c r="Z4747" i="1" s="1"/>
  <c r="AB4749" i="1"/>
  <c r="AB4748" i="1" s="1"/>
  <c r="AB4747" i="1" s="1"/>
  <c r="AD4749" i="1"/>
  <c r="AD4748" i="1" s="1"/>
  <c r="AD4747" i="1" s="1"/>
  <c r="AF4749" i="1"/>
  <c r="AJ4749" i="1"/>
  <c r="AJ4748" i="1" s="1"/>
  <c r="AJ4747" i="1" s="1"/>
  <c r="AH4750" i="1"/>
  <c r="AH4751" i="1"/>
  <c r="AH4752" i="1"/>
  <c r="V4755" i="1"/>
  <c r="X4755" i="1"/>
  <c r="Z4755" i="1"/>
  <c r="AB4755" i="1"/>
  <c r="AD4755" i="1"/>
  <c r="AF4755" i="1"/>
  <c r="AH4756" i="1"/>
  <c r="AJ4756" i="1"/>
  <c r="AJ4755" i="1" s="1"/>
  <c r="V4757" i="1"/>
  <c r="X4757" i="1"/>
  <c r="Z4757" i="1"/>
  <c r="AB4757" i="1"/>
  <c r="AD4757" i="1"/>
  <c r="AF4757" i="1"/>
  <c r="AJ4757" i="1"/>
  <c r="AH4758" i="1"/>
  <c r="V4759" i="1"/>
  <c r="X4759" i="1"/>
  <c r="Z4759" i="1"/>
  <c r="AB4759" i="1"/>
  <c r="AD4759" i="1"/>
  <c r="AF4759" i="1"/>
  <c r="AH4760" i="1"/>
  <c r="AJ4760" i="1"/>
  <c r="AJ4759" i="1" s="1"/>
  <c r="V4762" i="1"/>
  <c r="X4762" i="1"/>
  <c r="Z4762" i="1"/>
  <c r="AB4762" i="1"/>
  <c r="AD4762" i="1"/>
  <c r="AF4762" i="1"/>
  <c r="AH4763" i="1"/>
  <c r="AH4764" i="1"/>
  <c r="AJ4764" i="1"/>
  <c r="AJ4762" i="1" s="1"/>
  <c r="V4765" i="1"/>
  <c r="X4765" i="1"/>
  <c r="Z4765" i="1"/>
  <c r="AB4765" i="1"/>
  <c r="AD4765" i="1"/>
  <c r="AF4765" i="1"/>
  <c r="AH4766" i="1"/>
  <c r="AJ4766" i="1"/>
  <c r="AJ4765" i="1" s="1"/>
  <c r="AH4767" i="1"/>
  <c r="V4776" i="1"/>
  <c r="X4776" i="1"/>
  <c r="Z4776" i="1"/>
  <c r="AB4776" i="1"/>
  <c r="AD4776" i="1"/>
  <c r="AF4776" i="1"/>
  <c r="AH4777" i="1"/>
  <c r="AJ4777" i="1" s="1"/>
  <c r="AJ4776" i="1" s="1"/>
  <c r="AH4778" i="1"/>
  <c r="AH4779" i="1"/>
  <c r="AH4780" i="1"/>
  <c r="AH4781" i="1"/>
  <c r="V4782" i="1"/>
  <c r="X4782" i="1"/>
  <c r="Z4782" i="1"/>
  <c r="AB4782" i="1"/>
  <c r="AD4782" i="1"/>
  <c r="AF4782" i="1"/>
  <c r="AH4783" i="1"/>
  <c r="AJ4783" i="1" s="1"/>
  <c r="AJ4782" i="1" s="1"/>
  <c r="AH4784" i="1"/>
  <c r="AH4785" i="1"/>
  <c r="AH4786" i="1"/>
  <c r="AH4787" i="1"/>
  <c r="V4788" i="1"/>
  <c r="X4788" i="1"/>
  <c r="Z4788" i="1"/>
  <c r="AB4788" i="1"/>
  <c r="AD4788" i="1"/>
  <c r="AF4788" i="1"/>
  <c r="AH4789" i="1"/>
  <c r="AJ4789" i="1" s="1"/>
  <c r="AJ4788" i="1" s="1"/>
  <c r="V4790" i="1"/>
  <c r="X4790" i="1"/>
  <c r="Z4790" i="1"/>
  <c r="AB4790" i="1"/>
  <c r="AD4790" i="1"/>
  <c r="AF4790" i="1"/>
  <c r="AH4791" i="1"/>
  <c r="AJ4791" i="1" s="1"/>
  <c r="AJ4790" i="1" s="1"/>
  <c r="AH4792" i="1"/>
  <c r="AH4793" i="1"/>
  <c r="AH4794" i="1"/>
  <c r="AH4795" i="1"/>
  <c r="AB4798" i="1"/>
  <c r="AB4797" i="1" s="1"/>
  <c r="AB4796" i="1" s="1"/>
  <c r="AD4798" i="1"/>
  <c r="AD4797" i="1" s="1"/>
  <c r="AF4798" i="1"/>
  <c r="AF4797" i="1" s="1"/>
  <c r="AF4796" i="1" s="1"/>
  <c r="AH4799" i="1"/>
  <c r="AJ4799" i="1" s="1"/>
  <c r="AH4800" i="1"/>
  <c r="AJ4800" i="1" s="1"/>
  <c r="AH4801" i="1"/>
  <c r="V4811" i="1"/>
  <c r="X4811" i="1"/>
  <c r="Z4811" i="1"/>
  <c r="AB4811" i="1"/>
  <c r="AD4811" i="1"/>
  <c r="AF4811" i="1"/>
  <c r="AH4812" i="1"/>
  <c r="AJ4812" i="1"/>
  <c r="AJ4811" i="1" s="1"/>
  <c r="AH4813" i="1"/>
  <c r="AH4814" i="1"/>
  <c r="AH4815" i="1"/>
  <c r="V4816" i="1"/>
  <c r="X4816" i="1"/>
  <c r="Z4816" i="1"/>
  <c r="AB4816" i="1"/>
  <c r="AD4816" i="1"/>
  <c r="AF4816" i="1"/>
  <c r="AH4817" i="1"/>
  <c r="AJ4817" i="1"/>
  <c r="AJ4816" i="1" s="1"/>
  <c r="AH4818" i="1"/>
  <c r="AH4819" i="1"/>
  <c r="AH4820" i="1"/>
  <c r="V4821" i="1"/>
  <c r="X4821" i="1"/>
  <c r="Z4821" i="1"/>
  <c r="AB4821" i="1"/>
  <c r="AD4821" i="1"/>
  <c r="AF4821" i="1"/>
  <c r="AH4822" i="1"/>
  <c r="AJ4822" i="1"/>
  <c r="AJ4821" i="1" s="1"/>
  <c r="V4823" i="1"/>
  <c r="X4823" i="1"/>
  <c r="Z4823" i="1"/>
  <c r="AB4823" i="1"/>
  <c r="AD4823" i="1"/>
  <c r="AF4823" i="1"/>
  <c r="AH4824" i="1"/>
  <c r="AJ4824" i="1"/>
  <c r="AJ4823" i="1" s="1"/>
  <c r="AH4825" i="1"/>
  <c r="AH4826" i="1"/>
  <c r="AH4827" i="1"/>
  <c r="V4828" i="1"/>
  <c r="X4828" i="1"/>
  <c r="Z4828" i="1"/>
  <c r="AB4828" i="1"/>
  <c r="AD4828" i="1"/>
  <c r="AF4828" i="1"/>
  <c r="AH4829" i="1"/>
  <c r="AJ4829" i="1"/>
  <c r="AJ4828" i="1" s="1"/>
  <c r="V4830" i="1"/>
  <c r="X4830" i="1"/>
  <c r="Z4830" i="1"/>
  <c r="AB4830" i="1"/>
  <c r="AD4830" i="1"/>
  <c r="AF4830" i="1"/>
  <c r="AJ4830" i="1"/>
  <c r="AH4831" i="1"/>
  <c r="V4833" i="1"/>
  <c r="V4832" i="1" s="1"/>
  <c r="X4833" i="1"/>
  <c r="X4832" i="1" s="1"/>
  <c r="Z4833" i="1"/>
  <c r="Z4832" i="1" s="1"/>
  <c r="AB4833" i="1"/>
  <c r="AD4833" i="1"/>
  <c r="AF4833" i="1"/>
  <c r="AH4834" i="1"/>
  <c r="AJ4834" i="1"/>
  <c r="AJ4833" i="1" s="1"/>
  <c r="V4835" i="1"/>
  <c r="X4835" i="1"/>
  <c r="Z4835" i="1"/>
  <c r="AB4835" i="1"/>
  <c r="AD4835" i="1"/>
  <c r="AF4835" i="1"/>
  <c r="AH4836" i="1"/>
  <c r="AJ4836" i="1"/>
  <c r="AJ4835" i="1" s="1"/>
  <c r="V4838" i="1"/>
  <c r="V4837" i="1" s="1"/>
  <c r="X4838" i="1"/>
  <c r="X4837" i="1" s="1"/>
  <c r="Z4838" i="1"/>
  <c r="Z4837" i="1" s="1"/>
  <c r="AB4838" i="1"/>
  <c r="AB4837" i="1" s="1"/>
  <c r="AD4838" i="1"/>
  <c r="AD4837" i="1" s="1"/>
  <c r="AF4838" i="1"/>
  <c r="AF4837" i="1" s="1"/>
  <c r="AH4839" i="1"/>
  <c r="AH4840" i="1"/>
  <c r="AJ4840" i="1"/>
  <c r="AJ4838" i="1" s="1"/>
  <c r="AJ4837" i="1" s="1"/>
  <c r="V4843" i="1"/>
  <c r="V4842" i="1" s="1"/>
  <c r="X4843" i="1"/>
  <c r="X4842" i="1" s="1"/>
  <c r="Z4843" i="1"/>
  <c r="Z4842" i="1" s="1"/>
  <c r="AB4843" i="1"/>
  <c r="AB4842" i="1" s="1"/>
  <c r="AD4843" i="1"/>
  <c r="AD4842" i="1" s="1"/>
  <c r="AF4843" i="1"/>
  <c r="AF4842" i="1" s="1"/>
  <c r="AH4844" i="1"/>
  <c r="AJ4844" i="1"/>
  <c r="AH4845" i="1"/>
  <c r="AJ4845" i="1"/>
  <c r="AH4846" i="1"/>
  <c r="V4848" i="1"/>
  <c r="V4847" i="1" s="1"/>
  <c r="X4848" i="1"/>
  <c r="X4847" i="1" s="1"/>
  <c r="Z4848" i="1"/>
  <c r="Z4847" i="1" s="1"/>
  <c r="AB4848" i="1"/>
  <c r="AB4847" i="1" s="1"/>
  <c r="AD4848" i="1"/>
  <c r="AD4847" i="1" s="1"/>
  <c r="AF4848" i="1"/>
  <c r="AH4849" i="1"/>
  <c r="AJ4849" i="1"/>
  <c r="AH4850" i="1"/>
  <c r="AJ4850" i="1"/>
  <c r="V4852" i="1"/>
  <c r="V4851" i="1" s="1"/>
  <c r="X4852" i="1"/>
  <c r="X4851" i="1" s="1"/>
  <c r="Z4852" i="1"/>
  <c r="Z4851" i="1" s="1"/>
  <c r="AB4852" i="1"/>
  <c r="AB4851" i="1" s="1"/>
  <c r="AD4852" i="1"/>
  <c r="AD4851" i="1" s="1"/>
  <c r="AF4852" i="1"/>
  <c r="AF4851" i="1" s="1"/>
  <c r="AH4853" i="1"/>
  <c r="AJ4853" i="1"/>
  <c r="AH4854" i="1"/>
  <c r="AJ4854" i="1"/>
  <c r="V4857" i="1"/>
  <c r="X4857" i="1"/>
  <c r="Z4857" i="1"/>
  <c r="AB4857" i="1"/>
  <c r="AD4857" i="1"/>
  <c r="AE4857" i="1"/>
  <c r="AF4857" i="1"/>
  <c r="AG4857" i="1"/>
  <c r="AK4857" i="1"/>
  <c r="AH4858" i="1"/>
  <c r="AI4858" i="1"/>
  <c r="AJ4858" i="1"/>
  <c r="AH4859" i="1"/>
  <c r="AJ4859" i="1"/>
  <c r="AH4860" i="1"/>
  <c r="V4861" i="1"/>
  <c r="X4861" i="1"/>
  <c r="Z4861" i="1"/>
  <c r="AB4861" i="1"/>
  <c r="AD4861" i="1"/>
  <c r="AF4861" i="1"/>
  <c r="AH4862" i="1"/>
  <c r="AH4863" i="1"/>
  <c r="AJ4863" i="1"/>
  <c r="AJ4861" i="1" s="1"/>
  <c r="V4864" i="1"/>
  <c r="X4864" i="1"/>
  <c r="Z4864" i="1"/>
  <c r="AB4864" i="1"/>
  <c r="AD4864" i="1"/>
  <c r="AF4864" i="1"/>
  <c r="AJ4864" i="1"/>
  <c r="AH4865" i="1"/>
  <c r="AH4866" i="1"/>
  <c r="V4867" i="1"/>
  <c r="X4867" i="1"/>
  <c r="Z4867" i="1"/>
  <c r="AB4867" i="1"/>
  <c r="AD4867" i="1"/>
  <c r="AF4867" i="1"/>
  <c r="AJ4867" i="1"/>
  <c r="AH4868" i="1"/>
  <c r="V4869" i="1"/>
  <c r="X4869" i="1"/>
  <c r="Z4869" i="1"/>
  <c r="AB4869" i="1"/>
  <c r="AD4869" i="1"/>
  <c r="AF4869" i="1"/>
  <c r="AH4870" i="1"/>
  <c r="AJ4870" i="1"/>
  <c r="AJ4869" i="1" s="1"/>
  <c r="AH4871" i="1"/>
  <c r="V4873" i="1"/>
  <c r="X4873" i="1"/>
  <c r="Z4873" i="1"/>
  <c r="AB4873" i="1"/>
  <c r="AD4873" i="1"/>
  <c r="AF4873" i="1"/>
  <c r="AH4874" i="1"/>
  <c r="AJ4874" i="1"/>
  <c r="AJ4873" i="1" s="1"/>
  <c r="V4875" i="1"/>
  <c r="X4875" i="1"/>
  <c r="Z4875" i="1"/>
  <c r="AB4875" i="1"/>
  <c r="AD4875" i="1"/>
  <c r="AF4875" i="1"/>
  <c r="AH4876" i="1"/>
  <c r="AJ4876" i="1"/>
  <c r="AJ4875" i="1" s="1"/>
  <c r="V4877" i="1"/>
  <c r="X4877" i="1"/>
  <c r="Z4877" i="1"/>
  <c r="AB4877" i="1"/>
  <c r="AD4877" i="1"/>
  <c r="AF4877" i="1"/>
  <c r="AH4878" i="1"/>
  <c r="AJ4878" i="1"/>
  <c r="AJ4877" i="1" s="1"/>
  <c r="V4880" i="1"/>
  <c r="X4880" i="1"/>
  <c r="Z4880" i="1"/>
  <c r="AB4880" i="1"/>
  <c r="AD4880" i="1"/>
  <c r="AF4880" i="1"/>
  <c r="AJ4880" i="1"/>
  <c r="AH4881" i="1"/>
  <c r="AH4882" i="1"/>
  <c r="V4883" i="1"/>
  <c r="X4883" i="1"/>
  <c r="Z4883" i="1"/>
  <c r="AB4883" i="1"/>
  <c r="AD4883" i="1"/>
  <c r="AF4883" i="1"/>
  <c r="AH4884" i="1"/>
  <c r="AJ4884" i="1"/>
  <c r="AJ4883" i="1" s="1"/>
  <c r="V4885" i="1"/>
  <c r="X4885" i="1"/>
  <c r="Z4885" i="1"/>
  <c r="AB4885" i="1"/>
  <c r="AD4885" i="1"/>
  <c r="AF4885" i="1"/>
  <c r="AJ4885" i="1"/>
  <c r="AH4886" i="1"/>
  <c r="AH4887" i="1"/>
  <c r="V4889" i="1"/>
  <c r="X4889" i="1"/>
  <c r="Z4889" i="1"/>
  <c r="AB4889" i="1"/>
  <c r="AD4889" i="1"/>
  <c r="AF4889" i="1"/>
  <c r="AJ4889" i="1"/>
  <c r="AH4890" i="1"/>
  <c r="AH4891" i="1"/>
  <c r="AH4892" i="1"/>
  <c r="AH4893" i="1"/>
  <c r="V4894" i="1"/>
  <c r="X4894" i="1"/>
  <c r="Z4894" i="1"/>
  <c r="AB4894" i="1"/>
  <c r="AD4894" i="1"/>
  <c r="AF4894" i="1"/>
  <c r="AH4895" i="1"/>
  <c r="AJ4895" i="1"/>
  <c r="AJ4894" i="1" s="1"/>
  <c r="V4897" i="1"/>
  <c r="X4897" i="1"/>
  <c r="Z4897" i="1"/>
  <c r="AB4897" i="1"/>
  <c r="AD4897" i="1"/>
  <c r="AF4897" i="1"/>
  <c r="AJ4897" i="1"/>
  <c r="AH4898" i="1"/>
  <c r="V4899" i="1"/>
  <c r="X4899" i="1"/>
  <c r="X4896" i="1" s="1"/>
  <c r="Z4899" i="1"/>
  <c r="AB4899" i="1"/>
  <c r="AD4899" i="1"/>
  <c r="AF4899" i="1"/>
  <c r="AJ4899" i="1"/>
  <c r="AH4900" i="1"/>
  <c r="V4903" i="1"/>
  <c r="V4902" i="1" s="1"/>
  <c r="V4901" i="1" s="1"/>
  <c r="X4903" i="1"/>
  <c r="X4902" i="1" s="1"/>
  <c r="X4901" i="1" s="1"/>
  <c r="Z4903" i="1"/>
  <c r="Z4902" i="1" s="1"/>
  <c r="Z4901" i="1" s="1"/>
  <c r="AB4903" i="1"/>
  <c r="AB4902" i="1" s="1"/>
  <c r="AB4901" i="1" s="1"/>
  <c r="AD4903" i="1"/>
  <c r="AF4903" i="1"/>
  <c r="AF4902" i="1" s="1"/>
  <c r="AF4901" i="1" s="1"/>
  <c r="AJ4903" i="1"/>
  <c r="AJ4902" i="1" s="1"/>
  <c r="AJ4901" i="1" s="1"/>
  <c r="AH4904" i="1"/>
  <c r="V4907" i="1"/>
  <c r="V4906" i="1" s="1"/>
  <c r="V4905" i="1" s="1"/>
  <c r="X4907" i="1"/>
  <c r="X4906" i="1" s="1"/>
  <c r="X4905" i="1" s="1"/>
  <c r="Z4907" i="1"/>
  <c r="Z4906" i="1" s="1"/>
  <c r="Z4905" i="1" s="1"/>
  <c r="AB4907" i="1"/>
  <c r="AB4906" i="1" s="1"/>
  <c r="AB4905" i="1" s="1"/>
  <c r="AD4907" i="1"/>
  <c r="AF4907" i="1"/>
  <c r="AF4906" i="1" s="1"/>
  <c r="AF4905" i="1" s="1"/>
  <c r="AJ4907" i="1"/>
  <c r="AJ4906" i="1" s="1"/>
  <c r="AJ4905" i="1" s="1"/>
  <c r="AH4908" i="1"/>
  <c r="AH4909" i="1"/>
  <c r="V4914" i="1"/>
  <c r="V4913" i="1" s="1"/>
  <c r="X4914" i="1"/>
  <c r="X4913" i="1" s="1"/>
  <c r="Z4914" i="1"/>
  <c r="Z4913" i="1" s="1"/>
  <c r="AB4914" i="1"/>
  <c r="AB4913" i="1" s="1"/>
  <c r="AD4914" i="1"/>
  <c r="AD4913" i="1" s="1"/>
  <c r="AF4914" i="1"/>
  <c r="AH4915" i="1"/>
  <c r="AJ4915" i="1"/>
  <c r="AJ4914" i="1" s="1"/>
  <c r="AJ4913" i="1" s="1"/>
  <c r="AD4916" i="1"/>
  <c r="V4917" i="1"/>
  <c r="V4916" i="1" s="1"/>
  <c r="X4917" i="1"/>
  <c r="X4916" i="1" s="1"/>
  <c r="Z4917" i="1"/>
  <c r="Z4916" i="1" s="1"/>
  <c r="AB4917" i="1"/>
  <c r="AB4916" i="1" s="1"/>
  <c r="AD4917" i="1"/>
  <c r="AF4917" i="1"/>
  <c r="AJ4917" i="1"/>
  <c r="AJ4916" i="1" s="1"/>
  <c r="AH4918" i="1"/>
  <c r="AD4920" i="1"/>
  <c r="V4921" i="1"/>
  <c r="V4920" i="1" s="1"/>
  <c r="V4919" i="1" s="1"/>
  <c r="X4921" i="1"/>
  <c r="X4920" i="1" s="1"/>
  <c r="X4919" i="1" s="1"/>
  <c r="Z4921" i="1"/>
  <c r="Z4920" i="1" s="1"/>
  <c r="Z4919" i="1" s="1"/>
  <c r="AB4921" i="1"/>
  <c r="AB4920" i="1" s="1"/>
  <c r="AB4919" i="1" s="1"/>
  <c r="AD4921" i="1"/>
  <c r="AF4921" i="1"/>
  <c r="AJ4921" i="1"/>
  <c r="AJ4920" i="1" s="1"/>
  <c r="AJ4919" i="1" s="1"/>
  <c r="AH4922" i="1"/>
  <c r="AH4923" i="1"/>
  <c r="AH4924" i="1"/>
  <c r="V4927" i="1"/>
  <c r="X4927" i="1"/>
  <c r="Z4927" i="1"/>
  <c r="AB4927" i="1"/>
  <c r="AD4927" i="1"/>
  <c r="AF4927" i="1"/>
  <c r="AJ4927" i="1"/>
  <c r="AH4928" i="1"/>
  <c r="V4929" i="1"/>
  <c r="X4929" i="1"/>
  <c r="Z4929" i="1"/>
  <c r="AB4929" i="1"/>
  <c r="AD4929" i="1"/>
  <c r="AF4929" i="1"/>
  <c r="AJ4929" i="1"/>
  <c r="AH4930" i="1"/>
  <c r="V4931" i="1"/>
  <c r="X4931" i="1"/>
  <c r="Z4931" i="1"/>
  <c r="AB4931" i="1"/>
  <c r="AD4931" i="1"/>
  <c r="AF4931" i="1"/>
  <c r="AJ4931" i="1"/>
  <c r="AH4932" i="1"/>
  <c r="AH4933" i="1"/>
  <c r="V4935" i="1"/>
  <c r="X4935" i="1"/>
  <c r="Z4935" i="1"/>
  <c r="AB4935" i="1"/>
  <c r="AD4935" i="1"/>
  <c r="AF4935" i="1"/>
  <c r="AJ4935" i="1"/>
  <c r="AH4936" i="1"/>
  <c r="V4937" i="1"/>
  <c r="X4937" i="1"/>
  <c r="Z4937" i="1"/>
  <c r="AB4937" i="1"/>
  <c r="AD4937" i="1"/>
  <c r="AD4934" i="1" s="1"/>
  <c r="AF4937" i="1"/>
  <c r="AJ4937" i="1"/>
  <c r="AH4938" i="1"/>
  <c r="V4940" i="1"/>
  <c r="V4939" i="1" s="1"/>
  <c r="X4940" i="1"/>
  <c r="X4939" i="1" s="1"/>
  <c r="Z4940" i="1"/>
  <c r="Z4939" i="1" s="1"/>
  <c r="AB4940" i="1"/>
  <c r="AB4939" i="1" s="1"/>
  <c r="AD4940" i="1"/>
  <c r="AF4940" i="1"/>
  <c r="AF4939" i="1" s="1"/>
  <c r="AJ4940" i="1"/>
  <c r="AJ4939" i="1" s="1"/>
  <c r="AH4941" i="1"/>
  <c r="V4943" i="1"/>
  <c r="X4943" i="1"/>
  <c r="Z4943" i="1"/>
  <c r="AB4943" i="1"/>
  <c r="AD4943" i="1"/>
  <c r="AF4943" i="1"/>
  <c r="AH4944" i="1"/>
  <c r="AH4945" i="1"/>
  <c r="AJ4945" i="1"/>
  <c r="AJ4943" i="1" s="1"/>
  <c r="AH4946" i="1"/>
  <c r="V4947" i="1"/>
  <c r="X4947" i="1"/>
  <c r="Z4947" i="1"/>
  <c r="AB4947" i="1"/>
  <c r="AD4947" i="1"/>
  <c r="AF4947" i="1"/>
  <c r="AJ4947" i="1"/>
  <c r="AH4948" i="1"/>
  <c r="AH4949" i="1"/>
  <c r="V4959" i="1"/>
  <c r="X4959" i="1"/>
  <c r="Z4959" i="1"/>
  <c r="AB4959" i="1"/>
  <c r="AD4959" i="1"/>
  <c r="AF4959" i="1"/>
  <c r="AH4960" i="1"/>
  <c r="AJ4960" i="1"/>
  <c r="AJ4959" i="1" s="1"/>
  <c r="AH4961" i="1"/>
  <c r="AH4962" i="1"/>
  <c r="AH4963" i="1"/>
  <c r="V4964" i="1"/>
  <c r="X4964" i="1"/>
  <c r="Z4964" i="1"/>
  <c r="AB4964" i="1"/>
  <c r="AD4964" i="1"/>
  <c r="AF4964" i="1"/>
  <c r="AH4965" i="1"/>
  <c r="AJ4965" i="1"/>
  <c r="AJ4964" i="1" s="1"/>
  <c r="AH4966" i="1"/>
  <c r="AH4967" i="1"/>
  <c r="AH4968" i="1"/>
  <c r="V4969" i="1"/>
  <c r="X4969" i="1"/>
  <c r="Z4969" i="1"/>
  <c r="AB4969" i="1"/>
  <c r="AD4969" i="1"/>
  <c r="AF4969" i="1"/>
  <c r="AH4970" i="1"/>
  <c r="AJ4970" i="1"/>
  <c r="AJ4969" i="1" s="1"/>
  <c r="V4971" i="1"/>
  <c r="X4971" i="1"/>
  <c r="Z4971" i="1"/>
  <c r="AB4971" i="1"/>
  <c r="AD4971" i="1"/>
  <c r="AF4971" i="1"/>
  <c r="AH4972" i="1"/>
  <c r="AJ4972" i="1"/>
  <c r="AJ4971" i="1" s="1"/>
  <c r="AH4973" i="1"/>
  <c r="AH4974" i="1"/>
  <c r="AH4975" i="1"/>
  <c r="V4976" i="1"/>
  <c r="X4976" i="1"/>
  <c r="Z4976" i="1"/>
  <c r="AB4976" i="1"/>
  <c r="AD4976" i="1"/>
  <c r="AF4976" i="1"/>
  <c r="AH4977" i="1"/>
  <c r="AJ4977" i="1"/>
  <c r="AJ4976" i="1" s="1"/>
  <c r="V4978" i="1"/>
  <c r="X4978" i="1"/>
  <c r="Z4978" i="1"/>
  <c r="AB4978" i="1"/>
  <c r="AD4978" i="1"/>
  <c r="AF4978" i="1"/>
  <c r="AJ4978" i="1"/>
  <c r="AH4979" i="1"/>
  <c r="AD4980" i="1"/>
  <c r="V4981" i="1"/>
  <c r="V4980" i="1" s="1"/>
  <c r="X4981" i="1"/>
  <c r="X4980" i="1" s="1"/>
  <c r="Z4981" i="1"/>
  <c r="Z4980" i="1" s="1"/>
  <c r="AB4981" i="1"/>
  <c r="AB4980" i="1" s="1"/>
  <c r="AD4981" i="1"/>
  <c r="AF4981" i="1"/>
  <c r="AF4980" i="1" s="1"/>
  <c r="AJ4981" i="1"/>
  <c r="AJ4980" i="1" s="1"/>
  <c r="AH4982" i="1"/>
  <c r="V4985" i="1"/>
  <c r="V4984" i="1" s="1"/>
  <c r="X4985" i="1"/>
  <c r="X4984" i="1" s="1"/>
  <c r="Z4985" i="1"/>
  <c r="Z4984" i="1" s="1"/>
  <c r="AB4985" i="1"/>
  <c r="AB4984" i="1" s="1"/>
  <c r="AD4985" i="1"/>
  <c r="AD4984" i="1" s="1"/>
  <c r="AF4985" i="1"/>
  <c r="AF4984" i="1" s="1"/>
  <c r="AH4986" i="1"/>
  <c r="AJ4986" i="1"/>
  <c r="AH4987" i="1"/>
  <c r="AJ4987" i="1"/>
  <c r="AH4988" i="1"/>
  <c r="V4990" i="1"/>
  <c r="V4989" i="1" s="1"/>
  <c r="X4990" i="1"/>
  <c r="X4989" i="1" s="1"/>
  <c r="Z4990" i="1"/>
  <c r="Z4989" i="1" s="1"/>
  <c r="AB4990" i="1"/>
  <c r="AB4989" i="1" s="1"/>
  <c r="AD4990" i="1"/>
  <c r="AF4990" i="1"/>
  <c r="AJ4990" i="1"/>
  <c r="AJ4989" i="1" s="1"/>
  <c r="AH4991" i="1"/>
  <c r="AH4992" i="1"/>
  <c r="V4995" i="1"/>
  <c r="X4995" i="1"/>
  <c r="Z4995" i="1"/>
  <c r="AB4995" i="1"/>
  <c r="AD4995" i="1"/>
  <c r="AE4995" i="1"/>
  <c r="AF4995" i="1"/>
  <c r="AG4995" i="1"/>
  <c r="AK4995" i="1"/>
  <c r="AH4996" i="1"/>
  <c r="AI4996" i="1"/>
  <c r="AJ4996" i="1"/>
  <c r="AJ4995" i="1" s="1"/>
  <c r="AH4997" i="1"/>
  <c r="AH4998" i="1"/>
  <c r="V4999" i="1"/>
  <c r="X4999" i="1"/>
  <c r="Z4999" i="1"/>
  <c r="AB4999" i="1"/>
  <c r="AD4999" i="1"/>
  <c r="AF4999" i="1"/>
  <c r="AH5000" i="1"/>
  <c r="AH5001" i="1"/>
  <c r="AJ5001" i="1"/>
  <c r="AJ4999" i="1" s="1"/>
  <c r="V5002" i="1"/>
  <c r="X5002" i="1"/>
  <c r="Z5002" i="1"/>
  <c r="AB5002" i="1"/>
  <c r="AD5002" i="1"/>
  <c r="AF5002" i="1"/>
  <c r="AJ5002" i="1"/>
  <c r="AH5003" i="1"/>
  <c r="AH5004" i="1"/>
  <c r="V5005" i="1"/>
  <c r="X5005" i="1"/>
  <c r="Z5005" i="1"/>
  <c r="AB5005" i="1"/>
  <c r="AD5005" i="1"/>
  <c r="AF5005" i="1"/>
  <c r="AJ5005" i="1"/>
  <c r="AH5006" i="1"/>
  <c r="V5007" i="1"/>
  <c r="X5007" i="1"/>
  <c r="Z5007" i="1"/>
  <c r="AB5007" i="1"/>
  <c r="AD5007" i="1"/>
  <c r="AF5007" i="1"/>
  <c r="AJ5007" i="1"/>
  <c r="AH5008" i="1"/>
  <c r="V5010" i="1"/>
  <c r="X5010" i="1"/>
  <c r="Z5010" i="1"/>
  <c r="AB5010" i="1"/>
  <c r="AD5010" i="1"/>
  <c r="AF5010" i="1"/>
  <c r="AJ5010" i="1"/>
  <c r="AH5011" i="1"/>
  <c r="V5012" i="1"/>
  <c r="X5012" i="1"/>
  <c r="Z5012" i="1"/>
  <c r="AB5012" i="1"/>
  <c r="AD5012" i="1"/>
  <c r="AF5012" i="1"/>
  <c r="AH5013" i="1"/>
  <c r="AJ5013" i="1"/>
  <c r="AJ5012" i="1" s="1"/>
  <c r="V5014" i="1"/>
  <c r="V5009" i="1" s="1"/>
  <c r="X5014" i="1"/>
  <c r="Z5014" i="1"/>
  <c r="AB5014" i="1"/>
  <c r="AD5014" i="1"/>
  <c r="AD5009" i="1" s="1"/>
  <c r="AF5014" i="1"/>
  <c r="AJ5014" i="1"/>
  <c r="AH5015" i="1"/>
  <c r="V5017" i="1"/>
  <c r="V5016" i="1" s="1"/>
  <c r="X5017" i="1"/>
  <c r="X5016" i="1" s="1"/>
  <c r="Z5017" i="1"/>
  <c r="Z5016" i="1" s="1"/>
  <c r="AB5017" i="1"/>
  <c r="AB5016" i="1" s="1"/>
  <c r="AD5017" i="1"/>
  <c r="AD5016" i="1" s="1"/>
  <c r="AF5017" i="1"/>
  <c r="AH5018" i="1"/>
  <c r="AJ5018" i="1"/>
  <c r="AJ5017" i="1" s="1"/>
  <c r="AJ5016" i="1" s="1"/>
  <c r="V5020" i="1"/>
  <c r="V5019" i="1" s="1"/>
  <c r="X5020" i="1"/>
  <c r="X5019" i="1" s="1"/>
  <c r="Z5020" i="1"/>
  <c r="Z5019" i="1" s="1"/>
  <c r="AB5020" i="1"/>
  <c r="AB5019" i="1" s="1"/>
  <c r="AD5020" i="1"/>
  <c r="AD5019" i="1" s="1"/>
  <c r="AF5020" i="1"/>
  <c r="AH5021" i="1"/>
  <c r="AJ5021" i="1"/>
  <c r="AJ5020" i="1" s="1"/>
  <c r="AJ5019" i="1" s="1"/>
  <c r="V5023" i="1"/>
  <c r="X5023" i="1"/>
  <c r="Z5023" i="1"/>
  <c r="AB5023" i="1"/>
  <c r="AD5023" i="1"/>
  <c r="AF5023" i="1"/>
  <c r="AJ5023" i="1"/>
  <c r="AH5024" i="1"/>
  <c r="V5025" i="1"/>
  <c r="X5025" i="1"/>
  <c r="Z5025" i="1"/>
  <c r="AB5025" i="1"/>
  <c r="AD5025" i="1"/>
  <c r="AF5025" i="1"/>
  <c r="AJ5025" i="1"/>
  <c r="AH5026" i="1"/>
  <c r="AD5028" i="1"/>
  <c r="V5029" i="1"/>
  <c r="V5028" i="1" s="1"/>
  <c r="V5027" i="1" s="1"/>
  <c r="X5029" i="1"/>
  <c r="X5028" i="1" s="1"/>
  <c r="X5027" i="1" s="1"/>
  <c r="Z5029" i="1"/>
  <c r="Z5028" i="1" s="1"/>
  <c r="Z5027" i="1" s="1"/>
  <c r="AB5029" i="1"/>
  <c r="AB5028" i="1" s="1"/>
  <c r="AB5027" i="1" s="1"/>
  <c r="AD5029" i="1"/>
  <c r="AF5029" i="1"/>
  <c r="AF5028" i="1" s="1"/>
  <c r="AF5027" i="1" s="1"/>
  <c r="AJ5029" i="1"/>
  <c r="AJ5028" i="1" s="1"/>
  <c r="AJ5027" i="1" s="1"/>
  <c r="AH5030" i="1"/>
  <c r="AH5031" i="1"/>
  <c r="V5040" i="1"/>
  <c r="X5040" i="1"/>
  <c r="Z5040" i="1"/>
  <c r="AB5040" i="1"/>
  <c r="AD5040" i="1"/>
  <c r="AF5040" i="1"/>
  <c r="AH5041" i="1"/>
  <c r="AJ5041" i="1"/>
  <c r="AJ5040" i="1" s="1"/>
  <c r="AH5042" i="1"/>
  <c r="V5043" i="1"/>
  <c r="X5043" i="1"/>
  <c r="Z5043" i="1"/>
  <c r="AB5043" i="1"/>
  <c r="AD5043" i="1"/>
  <c r="AF5043" i="1"/>
  <c r="AH5044" i="1"/>
  <c r="AJ5044" i="1"/>
  <c r="AJ5043" i="1" s="1"/>
  <c r="AH5045" i="1"/>
  <c r="V5046" i="1"/>
  <c r="X5046" i="1"/>
  <c r="Z5046" i="1"/>
  <c r="AB5046" i="1"/>
  <c r="AD5046" i="1"/>
  <c r="AF5046" i="1"/>
  <c r="AH5047" i="1"/>
  <c r="AJ5047" i="1"/>
  <c r="AJ5046" i="1" s="1"/>
  <c r="V5048" i="1"/>
  <c r="X5048" i="1"/>
  <c r="Z5048" i="1"/>
  <c r="AB5048" i="1"/>
  <c r="AD5048" i="1"/>
  <c r="AF5048" i="1"/>
  <c r="AH5049" i="1"/>
  <c r="AJ5049" i="1"/>
  <c r="AJ5048" i="1" s="1"/>
  <c r="AH5050" i="1"/>
  <c r="V5051" i="1"/>
  <c r="X5051" i="1"/>
  <c r="Z5051" i="1"/>
  <c r="AB5051" i="1"/>
  <c r="AD5051" i="1"/>
  <c r="AF5051" i="1"/>
  <c r="AH5052" i="1"/>
  <c r="AJ5052" i="1"/>
  <c r="AJ5051" i="1" s="1"/>
  <c r="V5053" i="1"/>
  <c r="X5053" i="1"/>
  <c r="Z5053" i="1"/>
  <c r="AB5053" i="1"/>
  <c r="AD5053" i="1"/>
  <c r="AF5053" i="1"/>
  <c r="AJ5053" i="1"/>
  <c r="AH5054" i="1"/>
  <c r="V5056" i="1"/>
  <c r="V5055" i="1" s="1"/>
  <c r="X5056" i="1"/>
  <c r="X5055" i="1" s="1"/>
  <c r="Z5056" i="1"/>
  <c r="Z5055" i="1" s="1"/>
  <c r="AB5056" i="1"/>
  <c r="AB5055" i="1" s="1"/>
  <c r="AD5056" i="1"/>
  <c r="AF5056" i="1"/>
  <c r="AF5055" i="1" s="1"/>
  <c r="AH5057" i="1"/>
  <c r="AH5058" i="1"/>
  <c r="AJ5058" i="1"/>
  <c r="AJ5056" i="1" s="1"/>
  <c r="AJ5055" i="1" s="1"/>
  <c r="V5061" i="1"/>
  <c r="V5060" i="1" s="1"/>
  <c r="X5061" i="1"/>
  <c r="X5060" i="1" s="1"/>
  <c r="Z5061" i="1"/>
  <c r="Z5060" i="1" s="1"/>
  <c r="AB5061" i="1"/>
  <c r="AB5060" i="1" s="1"/>
  <c r="AD5061" i="1"/>
  <c r="AF5061" i="1"/>
  <c r="AF5060" i="1" s="1"/>
  <c r="AH5062" i="1"/>
  <c r="AJ5062" i="1"/>
  <c r="AH5063" i="1"/>
  <c r="AJ5063" i="1"/>
  <c r="AH5064" i="1"/>
  <c r="V5066" i="1"/>
  <c r="V5065" i="1" s="1"/>
  <c r="X5066" i="1"/>
  <c r="X5065" i="1" s="1"/>
  <c r="Z5066" i="1"/>
  <c r="Z5065" i="1" s="1"/>
  <c r="AB5066" i="1"/>
  <c r="AB5065" i="1" s="1"/>
  <c r="AD5066" i="1"/>
  <c r="AD5065" i="1" s="1"/>
  <c r="AF5066" i="1"/>
  <c r="AF5065" i="1" s="1"/>
  <c r="AH5067" i="1"/>
  <c r="AJ5067" i="1"/>
  <c r="AH5068" i="1"/>
  <c r="AJ5068" i="1"/>
  <c r="V5071" i="1"/>
  <c r="X5071" i="1"/>
  <c r="Z5071" i="1"/>
  <c r="AB5071" i="1"/>
  <c r="AD5071" i="1"/>
  <c r="AE5071" i="1"/>
  <c r="AF5071" i="1"/>
  <c r="AG5071" i="1"/>
  <c r="AK5071" i="1"/>
  <c r="AH5072" i="1"/>
  <c r="AI5072" i="1"/>
  <c r="AJ5072" i="1"/>
  <c r="AJ5071" i="1" s="1"/>
  <c r="AH5073" i="1"/>
  <c r="AH5074" i="1"/>
  <c r="V5075" i="1"/>
  <c r="X5075" i="1"/>
  <c r="Z5075" i="1"/>
  <c r="AB5075" i="1"/>
  <c r="AD5075" i="1"/>
  <c r="AF5075" i="1"/>
  <c r="AH5076" i="1"/>
  <c r="AJ5076" i="1"/>
  <c r="AH5077" i="1"/>
  <c r="AJ5077" i="1"/>
  <c r="V5078" i="1"/>
  <c r="X5078" i="1"/>
  <c r="Z5078" i="1"/>
  <c r="AB5078" i="1"/>
  <c r="AD5078" i="1"/>
  <c r="AF5078" i="1"/>
  <c r="AH5079" i="1"/>
  <c r="AJ5079" i="1"/>
  <c r="AH5080" i="1"/>
  <c r="AJ5080" i="1"/>
  <c r="V5081" i="1"/>
  <c r="X5081" i="1"/>
  <c r="Z5081" i="1"/>
  <c r="AB5081" i="1"/>
  <c r="AD5081" i="1"/>
  <c r="AF5081" i="1"/>
  <c r="AJ5081" i="1"/>
  <c r="AH5082" i="1"/>
  <c r="V5083" i="1"/>
  <c r="X5083" i="1"/>
  <c r="Z5083" i="1"/>
  <c r="AB5083" i="1"/>
  <c r="AD5083" i="1"/>
  <c r="AF5083" i="1"/>
  <c r="AH5084" i="1"/>
  <c r="AJ5084" i="1"/>
  <c r="AJ5083" i="1" s="1"/>
  <c r="V5086" i="1"/>
  <c r="X5086" i="1"/>
  <c r="Z5086" i="1"/>
  <c r="AB5086" i="1"/>
  <c r="AD5086" i="1"/>
  <c r="AF5086" i="1"/>
  <c r="AH5087" i="1"/>
  <c r="AJ5087" i="1"/>
  <c r="AJ5086" i="1" s="1"/>
  <c r="V5088" i="1"/>
  <c r="X5088" i="1"/>
  <c r="Z5088" i="1"/>
  <c r="AB5088" i="1"/>
  <c r="AD5088" i="1"/>
  <c r="AF5088" i="1"/>
  <c r="AH5089" i="1"/>
  <c r="AJ5089" i="1"/>
  <c r="AJ5088" i="1" s="1"/>
  <c r="V5090" i="1"/>
  <c r="X5090" i="1"/>
  <c r="Z5090" i="1"/>
  <c r="AB5090" i="1"/>
  <c r="AD5090" i="1"/>
  <c r="AF5090" i="1"/>
  <c r="AJ5090" i="1"/>
  <c r="AH5091" i="1"/>
  <c r="V5093" i="1"/>
  <c r="X5093" i="1"/>
  <c r="Z5093" i="1"/>
  <c r="AB5093" i="1"/>
  <c r="AD5093" i="1"/>
  <c r="AF5093" i="1"/>
  <c r="AH5094" i="1"/>
  <c r="AJ5094" i="1"/>
  <c r="AJ5093" i="1" s="1"/>
  <c r="V5095" i="1"/>
  <c r="X5095" i="1"/>
  <c r="X5092" i="1" s="1"/>
  <c r="Z5095" i="1"/>
  <c r="AB5095" i="1"/>
  <c r="AB5092" i="1" s="1"/>
  <c r="AD5095" i="1"/>
  <c r="AF5095" i="1"/>
  <c r="AJ5095" i="1"/>
  <c r="AH5096" i="1"/>
  <c r="V5098" i="1"/>
  <c r="X5098" i="1"/>
  <c r="Z5098" i="1"/>
  <c r="AB5098" i="1"/>
  <c r="AD5098" i="1"/>
  <c r="AF5098" i="1"/>
  <c r="AJ5098" i="1"/>
  <c r="AH5099" i="1"/>
  <c r="AH5100" i="1"/>
  <c r="V5101" i="1"/>
  <c r="X5101" i="1"/>
  <c r="Z5101" i="1"/>
  <c r="AB5101" i="1"/>
  <c r="AD5101" i="1"/>
  <c r="AF5101" i="1"/>
  <c r="AJ5101" i="1"/>
  <c r="AH5102" i="1"/>
  <c r="V5103" i="1"/>
  <c r="X5103" i="1"/>
  <c r="Z5103" i="1"/>
  <c r="AB5103" i="1"/>
  <c r="AD5103" i="1"/>
  <c r="AF5103" i="1"/>
  <c r="AH5104" i="1"/>
  <c r="AJ5104" i="1"/>
  <c r="AJ5103" i="1" s="1"/>
  <c r="V5106" i="1"/>
  <c r="V5105" i="1" s="1"/>
  <c r="X5106" i="1"/>
  <c r="X5105" i="1" s="1"/>
  <c r="Z5106" i="1"/>
  <c r="Z5105" i="1" s="1"/>
  <c r="AB5106" i="1"/>
  <c r="AB5105" i="1" s="1"/>
  <c r="AD5106" i="1"/>
  <c r="AD5105" i="1" s="1"/>
  <c r="AF5106" i="1"/>
  <c r="AJ5106" i="1"/>
  <c r="AJ5105" i="1" s="1"/>
  <c r="AH5107" i="1"/>
  <c r="V5109" i="1"/>
  <c r="X5109" i="1"/>
  <c r="Z5109" i="1"/>
  <c r="AB5109" i="1"/>
  <c r="AD5109" i="1"/>
  <c r="AF5109" i="1"/>
  <c r="AJ5109" i="1"/>
  <c r="AH5110" i="1"/>
  <c r="V5111" i="1"/>
  <c r="X5111" i="1"/>
  <c r="Z5111" i="1"/>
  <c r="AB5111" i="1"/>
  <c r="AD5111" i="1"/>
  <c r="AF5111" i="1"/>
  <c r="AJ5111" i="1"/>
  <c r="AH5112" i="1"/>
  <c r="V5115" i="1"/>
  <c r="V5114" i="1" s="1"/>
  <c r="V5113" i="1" s="1"/>
  <c r="X5115" i="1"/>
  <c r="X5114" i="1" s="1"/>
  <c r="X5113" i="1" s="1"/>
  <c r="Z5115" i="1"/>
  <c r="Z5114" i="1" s="1"/>
  <c r="Z5113" i="1" s="1"/>
  <c r="AB5115" i="1"/>
  <c r="AB5114" i="1" s="1"/>
  <c r="AB5113" i="1" s="1"/>
  <c r="AD5115" i="1"/>
  <c r="AF5115" i="1"/>
  <c r="AF5114" i="1" s="1"/>
  <c r="AF5113" i="1" s="1"/>
  <c r="AJ5115" i="1"/>
  <c r="AJ5114" i="1" s="1"/>
  <c r="AJ5113" i="1" s="1"/>
  <c r="AH5116" i="1"/>
  <c r="AH5117" i="1"/>
  <c r="V5122" i="1"/>
  <c r="V5121" i="1" s="1"/>
  <c r="V5120" i="1" s="1"/>
  <c r="X5122" i="1"/>
  <c r="X5121" i="1" s="1"/>
  <c r="X5120" i="1" s="1"/>
  <c r="Z5122" i="1"/>
  <c r="Z5121" i="1" s="1"/>
  <c r="Z5120" i="1" s="1"/>
  <c r="AB5122" i="1"/>
  <c r="AB5121" i="1" s="1"/>
  <c r="AB5120" i="1" s="1"/>
  <c r="AD5122" i="1"/>
  <c r="AD5121" i="1" s="1"/>
  <c r="AF5122" i="1"/>
  <c r="AF5121" i="1" s="1"/>
  <c r="AF5120" i="1" s="1"/>
  <c r="AH5123" i="1"/>
  <c r="AJ5123" i="1"/>
  <c r="AJ5122" i="1" s="1"/>
  <c r="AJ5121" i="1" s="1"/>
  <c r="AJ5120" i="1" s="1"/>
  <c r="V5126" i="1"/>
  <c r="V5125" i="1" s="1"/>
  <c r="V5124" i="1" s="1"/>
  <c r="X5126" i="1"/>
  <c r="X5125" i="1" s="1"/>
  <c r="X5124" i="1" s="1"/>
  <c r="Z5126" i="1"/>
  <c r="Z5125" i="1" s="1"/>
  <c r="Z5124" i="1" s="1"/>
  <c r="AB5126" i="1"/>
  <c r="AB5125" i="1" s="1"/>
  <c r="AB5124" i="1" s="1"/>
  <c r="AD5126" i="1"/>
  <c r="AF5126" i="1"/>
  <c r="AF5125" i="1" s="1"/>
  <c r="AF5124" i="1" s="1"/>
  <c r="AJ5126" i="1"/>
  <c r="AJ5125" i="1" s="1"/>
  <c r="AJ5124" i="1" s="1"/>
  <c r="AH5127" i="1"/>
  <c r="AH5128" i="1"/>
  <c r="AH5129" i="1"/>
  <c r="V5132" i="1"/>
  <c r="V5131" i="1" s="1"/>
  <c r="V5130" i="1" s="1"/>
  <c r="X5132" i="1"/>
  <c r="X5131" i="1" s="1"/>
  <c r="X5130" i="1" s="1"/>
  <c r="Z5132" i="1"/>
  <c r="Z5131" i="1" s="1"/>
  <c r="Z5130" i="1" s="1"/>
  <c r="AB5132" i="1"/>
  <c r="AB5131" i="1" s="1"/>
  <c r="AB5130" i="1" s="1"/>
  <c r="AD5132" i="1"/>
  <c r="AD5131" i="1" s="1"/>
  <c r="AF5132" i="1"/>
  <c r="AF5131" i="1" s="1"/>
  <c r="AF5130" i="1" s="1"/>
  <c r="AH5133" i="1"/>
  <c r="AJ5133" i="1"/>
  <c r="AJ5132" i="1" s="1"/>
  <c r="AJ5131" i="1" s="1"/>
  <c r="AJ5130" i="1" s="1"/>
  <c r="AH5134" i="1"/>
  <c r="AH5135" i="1"/>
  <c r="AD5139" i="1"/>
  <c r="V5140" i="1"/>
  <c r="V5139" i="1" s="1"/>
  <c r="V5138" i="1" s="1"/>
  <c r="X5140" i="1"/>
  <c r="X5139" i="1" s="1"/>
  <c r="X5138" i="1" s="1"/>
  <c r="Z5140" i="1"/>
  <c r="Z5139" i="1" s="1"/>
  <c r="Z5138" i="1" s="1"/>
  <c r="AB5140" i="1"/>
  <c r="AB5139" i="1" s="1"/>
  <c r="AB5138" i="1" s="1"/>
  <c r="AD5140" i="1"/>
  <c r="AF5140" i="1"/>
  <c r="AJ5140" i="1"/>
  <c r="AJ5139" i="1" s="1"/>
  <c r="AJ5138" i="1" s="1"/>
  <c r="AH5141" i="1"/>
  <c r="AD5143" i="1"/>
  <c r="V5144" i="1"/>
  <c r="V5143" i="1" s="1"/>
  <c r="V5142" i="1" s="1"/>
  <c r="X5144" i="1"/>
  <c r="X5143" i="1" s="1"/>
  <c r="X5142" i="1" s="1"/>
  <c r="Z5144" i="1"/>
  <c r="Z5143" i="1" s="1"/>
  <c r="Z5142" i="1" s="1"/>
  <c r="AB5144" i="1"/>
  <c r="AB5143" i="1" s="1"/>
  <c r="AB5142" i="1" s="1"/>
  <c r="AD5144" i="1"/>
  <c r="AF5144" i="1"/>
  <c r="AF5143" i="1" s="1"/>
  <c r="AF5142" i="1" s="1"/>
  <c r="AJ5144" i="1"/>
  <c r="AJ5143" i="1" s="1"/>
  <c r="AJ5142" i="1" s="1"/>
  <c r="AH5145" i="1"/>
  <c r="AH5146" i="1"/>
  <c r="V5149" i="1"/>
  <c r="X5149" i="1"/>
  <c r="Z5149" i="1"/>
  <c r="AB5149" i="1"/>
  <c r="AD5149" i="1"/>
  <c r="AF5149" i="1"/>
  <c r="AJ5149" i="1"/>
  <c r="AH5150" i="1"/>
  <c r="V5151" i="1"/>
  <c r="X5151" i="1"/>
  <c r="Z5151" i="1"/>
  <c r="AB5151" i="1"/>
  <c r="AD5151" i="1"/>
  <c r="AF5151" i="1"/>
  <c r="AJ5151" i="1"/>
  <c r="AH5152" i="1"/>
  <c r="AD5153" i="1"/>
  <c r="V5154" i="1"/>
  <c r="V5153" i="1" s="1"/>
  <c r="X5154" i="1"/>
  <c r="X5153" i="1" s="1"/>
  <c r="Z5154" i="1"/>
  <c r="Z5153" i="1" s="1"/>
  <c r="AB5154" i="1"/>
  <c r="AB5153" i="1" s="1"/>
  <c r="AD5154" i="1"/>
  <c r="AF5154" i="1"/>
  <c r="AF5153" i="1" s="1"/>
  <c r="AJ5154" i="1"/>
  <c r="AJ5153" i="1" s="1"/>
  <c r="AH5155" i="1"/>
  <c r="AH5156" i="1"/>
  <c r="V5157" i="1"/>
  <c r="X5157" i="1"/>
  <c r="Z5157" i="1"/>
  <c r="AB5157" i="1"/>
  <c r="AD5157" i="1"/>
  <c r="AF5157" i="1"/>
  <c r="AJ5157" i="1"/>
  <c r="AH5158" i="1"/>
  <c r="V5159" i="1"/>
  <c r="X5159" i="1"/>
  <c r="Z5159" i="1"/>
  <c r="AB5159" i="1"/>
  <c r="AD5159" i="1"/>
  <c r="AF5159" i="1"/>
  <c r="AJ5159" i="1"/>
  <c r="AH5160" i="1"/>
  <c r="AD5161" i="1"/>
  <c r="V5162" i="1"/>
  <c r="V5161" i="1" s="1"/>
  <c r="X5162" i="1"/>
  <c r="X5161" i="1" s="1"/>
  <c r="Z5162" i="1"/>
  <c r="Z5161" i="1" s="1"/>
  <c r="AB5162" i="1"/>
  <c r="AB5161" i="1" s="1"/>
  <c r="AD5162" i="1"/>
  <c r="AF5162" i="1"/>
  <c r="AF5161" i="1" s="1"/>
  <c r="AJ5162" i="1"/>
  <c r="AJ5161" i="1" s="1"/>
  <c r="AH5163" i="1"/>
  <c r="V5165" i="1"/>
  <c r="V5164" i="1" s="1"/>
  <c r="X5165" i="1"/>
  <c r="X5164" i="1" s="1"/>
  <c r="Z5165" i="1"/>
  <c r="Z5164" i="1" s="1"/>
  <c r="AB5165" i="1"/>
  <c r="AB5164" i="1" s="1"/>
  <c r="AD5165" i="1"/>
  <c r="AF5165" i="1"/>
  <c r="AF5164" i="1" s="1"/>
  <c r="AJ5165" i="1"/>
  <c r="AJ5164" i="1" s="1"/>
  <c r="AH5166" i="1"/>
  <c r="V5168" i="1"/>
  <c r="X5168" i="1"/>
  <c r="Z5168" i="1"/>
  <c r="AB5168" i="1"/>
  <c r="AD5168" i="1"/>
  <c r="AF5168" i="1"/>
  <c r="AJ5168" i="1"/>
  <c r="AH5169" i="1"/>
  <c r="AH5170" i="1"/>
  <c r="V5171" i="1"/>
  <c r="X5171" i="1"/>
  <c r="Z5171" i="1"/>
  <c r="AB5171" i="1"/>
  <c r="AD5171" i="1"/>
  <c r="AD5167" i="1" s="1"/>
  <c r="AF5171" i="1"/>
  <c r="AJ5171" i="1"/>
  <c r="AH5172" i="1"/>
  <c r="V5181" i="1"/>
  <c r="X5181" i="1"/>
  <c r="Z5181" i="1"/>
  <c r="AB5181" i="1"/>
  <c r="AD5181" i="1"/>
  <c r="AF5181" i="1"/>
  <c r="AH5182" i="1"/>
  <c r="AJ5182" i="1"/>
  <c r="AJ5181" i="1" s="1"/>
  <c r="AH5183" i="1"/>
  <c r="AH5184" i="1"/>
  <c r="V5185" i="1"/>
  <c r="X5185" i="1"/>
  <c r="Z5185" i="1"/>
  <c r="AB5185" i="1"/>
  <c r="AD5185" i="1"/>
  <c r="AF5185" i="1"/>
  <c r="AH5186" i="1"/>
  <c r="AJ5186" i="1"/>
  <c r="AJ5185" i="1" s="1"/>
  <c r="AH5187" i="1"/>
  <c r="AH5188" i="1"/>
  <c r="V5189" i="1"/>
  <c r="X5189" i="1"/>
  <c r="Z5189" i="1"/>
  <c r="AB5189" i="1"/>
  <c r="AD5189" i="1"/>
  <c r="AF5189" i="1"/>
  <c r="AH5190" i="1"/>
  <c r="AJ5190" i="1"/>
  <c r="AJ5189" i="1" s="1"/>
  <c r="V5191" i="1"/>
  <c r="X5191" i="1"/>
  <c r="Z5191" i="1"/>
  <c r="AB5191" i="1"/>
  <c r="AD5191" i="1"/>
  <c r="AF5191" i="1"/>
  <c r="AH5192" i="1"/>
  <c r="AJ5192" i="1"/>
  <c r="AJ5191" i="1" s="1"/>
  <c r="V5193" i="1"/>
  <c r="X5193" i="1"/>
  <c r="Z5193" i="1"/>
  <c r="AB5193" i="1"/>
  <c r="AD5193" i="1"/>
  <c r="AF5193" i="1"/>
  <c r="AJ5193" i="1"/>
  <c r="AH5194" i="1"/>
  <c r="V5195" i="1"/>
  <c r="X5195" i="1"/>
  <c r="Z5195" i="1"/>
  <c r="AB5195" i="1"/>
  <c r="AD5195" i="1"/>
  <c r="AF5195" i="1"/>
  <c r="AJ5195" i="1"/>
  <c r="AH5196" i="1"/>
  <c r="AD5197" i="1"/>
  <c r="V5198" i="1"/>
  <c r="V5197" i="1" s="1"/>
  <c r="X5198" i="1"/>
  <c r="X5197" i="1" s="1"/>
  <c r="Z5198" i="1"/>
  <c r="Z5197" i="1" s="1"/>
  <c r="AB5198" i="1"/>
  <c r="AB5197" i="1" s="1"/>
  <c r="AD5198" i="1"/>
  <c r="AF5198" i="1"/>
  <c r="AF5197" i="1" s="1"/>
  <c r="AJ5198" i="1"/>
  <c r="AJ5197" i="1" s="1"/>
  <c r="AH5199" i="1"/>
  <c r="AH5200" i="1"/>
  <c r="X5201" i="1"/>
  <c r="Z5201" i="1"/>
  <c r="AB5201" i="1"/>
  <c r="AD5201" i="1"/>
  <c r="AE5201" i="1"/>
  <c r="AE5180" i="1" s="1"/>
  <c r="AF5201" i="1"/>
  <c r="AG5201" i="1"/>
  <c r="AG5180" i="1" s="1"/>
  <c r="AK5201" i="1"/>
  <c r="AH5202" i="1"/>
  <c r="AI5202" i="1"/>
  <c r="AJ5202" i="1"/>
  <c r="AJ5201" i="1" s="1"/>
  <c r="X5204" i="1"/>
  <c r="X5203" i="1" s="1"/>
  <c r="Z5204" i="1"/>
  <c r="Z5203" i="1" s="1"/>
  <c r="AB5204" i="1"/>
  <c r="AB5203" i="1" s="1"/>
  <c r="AD5204" i="1"/>
  <c r="AD5203" i="1" s="1"/>
  <c r="AE5204" i="1"/>
  <c r="AE5203" i="1" s="1"/>
  <c r="AF5204" i="1"/>
  <c r="AF5203" i="1" s="1"/>
  <c r="AG5204" i="1"/>
  <c r="AG5203" i="1" s="1"/>
  <c r="AK5204" i="1"/>
  <c r="AK5203" i="1" s="1"/>
  <c r="AH5205" i="1"/>
  <c r="AI5205" i="1"/>
  <c r="AI5204" i="1" s="1"/>
  <c r="AJ5205" i="1"/>
  <c r="AJ5204" i="1" s="1"/>
  <c r="AJ5203" i="1" s="1"/>
  <c r="V5208" i="1"/>
  <c r="V5207" i="1" s="1"/>
  <c r="X5208" i="1"/>
  <c r="X5207" i="1" s="1"/>
  <c r="Z5208" i="1"/>
  <c r="Z5207" i="1" s="1"/>
  <c r="AB5208" i="1"/>
  <c r="AB5207" i="1" s="1"/>
  <c r="AD5208" i="1"/>
  <c r="AD5207" i="1" s="1"/>
  <c r="AF5208" i="1"/>
  <c r="AH5209" i="1"/>
  <c r="AJ5209" i="1"/>
  <c r="AH5210" i="1"/>
  <c r="AJ5210" i="1"/>
  <c r="AH5211" i="1"/>
  <c r="V5213" i="1"/>
  <c r="V5212" i="1" s="1"/>
  <c r="X5213" i="1"/>
  <c r="X5212" i="1" s="1"/>
  <c r="Z5213" i="1"/>
  <c r="Z5212" i="1" s="1"/>
  <c r="AB5213" i="1"/>
  <c r="AB5212" i="1" s="1"/>
  <c r="AD5213" i="1"/>
  <c r="AD5212" i="1" s="1"/>
  <c r="AF5213" i="1"/>
  <c r="AF5212" i="1" s="1"/>
  <c r="AH5214" i="1"/>
  <c r="AJ5214" i="1"/>
  <c r="AH5215" i="1"/>
  <c r="AJ5215" i="1"/>
  <c r="V5218" i="1"/>
  <c r="X5218" i="1"/>
  <c r="Z5218" i="1"/>
  <c r="AB5218" i="1"/>
  <c r="AD5218" i="1"/>
  <c r="AE5218" i="1"/>
  <c r="AF5218" i="1"/>
  <c r="AG5218" i="1"/>
  <c r="AK5218" i="1"/>
  <c r="AH5219" i="1"/>
  <c r="AI5219" i="1"/>
  <c r="AJ5219" i="1"/>
  <c r="AJ5218" i="1" s="1"/>
  <c r="AH5220" i="1"/>
  <c r="AH5221" i="1"/>
  <c r="V5222" i="1"/>
  <c r="X5222" i="1"/>
  <c r="Z5222" i="1"/>
  <c r="AB5222" i="1"/>
  <c r="AD5222" i="1"/>
  <c r="AF5222" i="1"/>
  <c r="AH5223" i="1"/>
  <c r="AH5224" i="1"/>
  <c r="AJ5224" i="1"/>
  <c r="AJ5222" i="1" s="1"/>
  <c r="V5225" i="1"/>
  <c r="X5225" i="1"/>
  <c r="Z5225" i="1"/>
  <c r="AB5225" i="1"/>
  <c r="AD5225" i="1"/>
  <c r="AF5225" i="1"/>
  <c r="AJ5225" i="1"/>
  <c r="AH5226" i="1"/>
  <c r="AH5227" i="1"/>
  <c r="V5228" i="1"/>
  <c r="X5228" i="1"/>
  <c r="Z5228" i="1"/>
  <c r="AB5228" i="1"/>
  <c r="AD5228" i="1"/>
  <c r="AF5228" i="1"/>
  <c r="AJ5228" i="1"/>
  <c r="AH5229" i="1"/>
  <c r="AH5230" i="1"/>
  <c r="V5231" i="1"/>
  <c r="X5231" i="1"/>
  <c r="Z5231" i="1"/>
  <c r="AB5231" i="1"/>
  <c r="AD5231" i="1"/>
  <c r="AF5231" i="1"/>
  <c r="AH5232" i="1"/>
  <c r="AJ5232" i="1"/>
  <c r="AJ5231" i="1" s="1"/>
  <c r="AH5233" i="1"/>
  <c r="V5235" i="1"/>
  <c r="X5235" i="1"/>
  <c r="Z5235" i="1"/>
  <c r="AB5235" i="1"/>
  <c r="AD5235" i="1"/>
  <c r="AF5235" i="1"/>
  <c r="AJ5235" i="1"/>
  <c r="AH5236" i="1"/>
  <c r="V5237" i="1"/>
  <c r="X5237" i="1"/>
  <c r="Z5237" i="1"/>
  <c r="AB5237" i="1"/>
  <c r="AD5237" i="1"/>
  <c r="AF5237" i="1"/>
  <c r="AH5238" i="1"/>
  <c r="AJ5238" i="1"/>
  <c r="AJ5237" i="1" s="1"/>
  <c r="V5239" i="1"/>
  <c r="X5239" i="1"/>
  <c r="Z5239" i="1"/>
  <c r="AB5239" i="1"/>
  <c r="AD5239" i="1"/>
  <c r="AF5239" i="1"/>
  <c r="AJ5239" i="1"/>
  <c r="AH5240" i="1"/>
  <c r="V5242" i="1"/>
  <c r="X5242" i="1"/>
  <c r="Z5242" i="1"/>
  <c r="AB5242" i="1"/>
  <c r="AD5242" i="1"/>
  <c r="AF5242" i="1"/>
  <c r="AH5243" i="1"/>
  <c r="AJ5243" i="1"/>
  <c r="AJ5242" i="1" s="1"/>
  <c r="AH5244" i="1"/>
  <c r="V5245" i="1"/>
  <c r="X5245" i="1"/>
  <c r="Z5245" i="1"/>
  <c r="AB5245" i="1"/>
  <c r="AD5245" i="1"/>
  <c r="AF5245" i="1"/>
  <c r="AJ5245" i="1"/>
  <c r="AH5246" i="1"/>
  <c r="V5248" i="1"/>
  <c r="X5248" i="1"/>
  <c r="Z5248" i="1"/>
  <c r="AB5248" i="1"/>
  <c r="AD5248" i="1"/>
  <c r="AF5248" i="1"/>
  <c r="AJ5248" i="1"/>
  <c r="AH5249" i="1"/>
  <c r="AH5250" i="1"/>
  <c r="AH5251" i="1"/>
  <c r="AH5252" i="1"/>
  <c r="V5253" i="1"/>
  <c r="X5253" i="1"/>
  <c r="Z5253" i="1"/>
  <c r="AB5253" i="1"/>
  <c r="AD5253" i="1"/>
  <c r="AF5253" i="1"/>
  <c r="AJ5253" i="1"/>
  <c r="AH5254" i="1"/>
  <c r="AH5255" i="1"/>
  <c r="V5257" i="1"/>
  <c r="X5257" i="1"/>
  <c r="Z5257" i="1"/>
  <c r="AB5257" i="1"/>
  <c r="AD5257" i="1"/>
  <c r="AF5257" i="1"/>
  <c r="AJ5257" i="1"/>
  <c r="AH5258" i="1"/>
  <c r="V5259" i="1"/>
  <c r="X5259" i="1"/>
  <c r="Z5259" i="1"/>
  <c r="AB5259" i="1"/>
  <c r="AD5259" i="1"/>
  <c r="AF5259" i="1"/>
  <c r="AJ5259" i="1"/>
  <c r="AH5260" i="1"/>
  <c r="V5263" i="1"/>
  <c r="V5262" i="1" s="1"/>
  <c r="V5261" i="1" s="1"/>
  <c r="X5263" i="1"/>
  <c r="X5262" i="1" s="1"/>
  <c r="X5261" i="1" s="1"/>
  <c r="Z5263" i="1"/>
  <c r="Z5262" i="1" s="1"/>
  <c r="Z5261" i="1" s="1"/>
  <c r="AB5263" i="1"/>
  <c r="AB5262" i="1" s="1"/>
  <c r="AB5261" i="1" s="1"/>
  <c r="AD5263" i="1"/>
  <c r="AF5263" i="1"/>
  <c r="AF5262" i="1" s="1"/>
  <c r="AF5261" i="1" s="1"/>
  <c r="AJ5263" i="1"/>
  <c r="AJ5262" i="1" s="1"/>
  <c r="AJ5261" i="1" s="1"/>
  <c r="AH5264" i="1"/>
  <c r="AH5265" i="1"/>
  <c r="AH5266" i="1"/>
  <c r="V5271" i="1"/>
  <c r="V5270" i="1" s="1"/>
  <c r="X5271" i="1"/>
  <c r="X5270" i="1" s="1"/>
  <c r="Z5271" i="1"/>
  <c r="Z5270" i="1" s="1"/>
  <c r="AB5271" i="1"/>
  <c r="AB5270" i="1" s="1"/>
  <c r="AD5271" i="1"/>
  <c r="AD5270" i="1" s="1"/>
  <c r="AF5271" i="1"/>
  <c r="AF5270" i="1" s="1"/>
  <c r="AH5272" i="1"/>
  <c r="AJ5272" i="1"/>
  <c r="AJ5271" i="1" s="1"/>
  <c r="AJ5270" i="1" s="1"/>
  <c r="V5274" i="1"/>
  <c r="V5273" i="1" s="1"/>
  <c r="V5269" i="1" s="1"/>
  <c r="X5274" i="1"/>
  <c r="X5273" i="1" s="1"/>
  <c r="Z5274" i="1"/>
  <c r="Z5273" i="1" s="1"/>
  <c r="AB5274" i="1"/>
  <c r="AB5273" i="1" s="1"/>
  <c r="AD5274" i="1"/>
  <c r="AD5273" i="1" s="1"/>
  <c r="AF5274" i="1"/>
  <c r="AF5273" i="1" s="1"/>
  <c r="AH5275" i="1"/>
  <c r="AJ5275" i="1"/>
  <c r="AH5276" i="1"/>
  <c r="AJ5276" i="1"/>
  <c r="V5279" i="1"/>
  <c r="V5278" i="1" s="1"/>
  <c r="X5279" i="1"/>
  <c r="X5278" i="1" s="1"/>
  <c r="Z5279" i="1"/>
  <c r="Z5278" i="1" s="1"/>
  <c r="AB5279" i="1"/>
  <c r="AB5278" i="1" s="1"/>
  <c r="AD5279" i="1"/>
  <c r="AD5278" i="1" s="1"/>
  <c r="AF5279" i="1"/>
  <c r="AF5278" i="1" s="1"/>
  <c r="AJ5279" i="1"/>
  <c r="AJ5278" i="1" s="1"/>
  <c r="AH5280" i="1"/>
  <c r="AH5281" i="1"/>
  <c r="AH5282" i="1"/>
  <c r="V5284" i="1"/>
  <c r="V5283" i="1" s="1"/>
  <c r="X5284" i="1"/>
  <c r="X5283" i="1" s="1"/>
  <c r="Z5284" i="1"/>
  <c r="Z5283" i="1" s="1"/>
  <c r="AB5284" i="1"/>
  <c r="AB5283" i="1" s="1"/>
  <c r="AD5284" i="1"/>
  <c r="AD5283" i="1" s="1"/>
  <c r="AF5284" i="1"/>
  <c r="AF5283" i="1" s="1"/>
  <c r="AH5285" i="1"/>
  <c r="AJ5285" i="1"/>
  <c r="AJ5284" i="1" s="1"/>
  <c r="AJ5283" i="1" s="1"/>
  <c r="AH5286" i="1"/>
  <c r="V5289" i="1"/>
  <c r="X5289" i="1"/>
  <c r="Z5289" i="1"/>
  <c r="AB5289" i="1"/>
  <c r="AD5289" i="1"/>
  <c r="AF5289" i="1"/>
  <c r="AH5290" i="1"/>
  <c r="AJ5290" i="1"/>
  <c r="AH5291" i="1"/>
  <c r="AJ5291" i="1"/>
  <c r="AH5292" i="1"/>
  <c r="V5293" i="1"/>
  <c r="X5293" i="1"/>
  <c r="Z5293" i="1"/>
  <c r="AB5293" i="1"/>
  <c r="AD5293" i="1"/>
  <c r="AE5293" i="1"/>
  <c r="AF5293" i="1"/>
  <c r="AG5293" i="1"/>
  <c r="AK5293" i="1"/>
  <c r="AH5294" i="1"/>
  <c r="AI5294" i="1"/>
  <c r="AH5295" i="1"/>
  <c r="AJ5295" i="1"/>
  <c r="AJ5293" i="1" s="1"/>
  <c r="Z5296" i="1"/>
  <c r="AB5296" i="1"/>
  <c r="AD5296" i="1"/>
  <c r="AE5296" i="1"/>
  <c r="AF5296" i="1"/>
  <c r="AG5296" i="1"/>
  <c r="AK5296" i="1"/>
  <c r="AH5297" i="1"/>
  <c r="AI5297" i="1"/>
  <c r="AJ5297" i="1"/>
  <c r="AJ5296" i="1" s="1"/>
  <c r="AH5298" i="1"/>
  <c r="V5299" i="1"/>
  <c r="V5296" i="1" s="1"/>
  <c r="X5299" i="1"/>
  <c r="X5296" i="1" s="1"/>
  <c r="Z5299" i="1"/>
  <c r="AB5299" i="1"/>
  <c r="AD5299" i="1"/>
  <c r="AF5299" i="1"/>
  <c r="AH5300" i="1"/>
  <c r="AJ5300" i="1"/>
  <c r="AJ5299" i="1" s="1"/>
  <c r="V5302" i="1"/>
  <c r="V5301" i="1" s="1"/>
  <c r="X5302" i="1"/>
  <c r="X5301" i="1" s="1"/>
  <c r="Z5302" i="1"/>
  <c r="Z5301" i="1" s="1"/>
  <c r="AB5302" i="1"/>
  <c r="AB5301" i="1" s="1"/>
  <c r="AD5302" i="1"/>
  <c r="AD5301" i="1" s="1"/>
  <c r="AF5302" i="1"/>
  <c r="AF5301" i="1" s="1"/>
  <c r="AH5303" i="1"/>
  <c r="AJ5303" i="1"/>
  <c r="AJ5302" i="1" s="1"/>
  <c r="AJ5301" i="1" s="1"/>
  <c r="V5305" i="1"/>
  <c r="X5305" i="1"/>
  <c r="Z5305" i="1"/>
  <c r="AB5305" i="1"/>
  <c r="AD5305" i="1"/>
  <c r="AF5305" i="1"/>
  <c r="AH5306" i="1"/>
  <c r="AJ5306" i="1"/>
  <c r="AJ5305" i="1" s="1"/>
  <c r="V5307" i="1"/>
  <c r="X5307" i="1"/>
  <c r="Z5307" i="1"/>
  <c r="AB5307" i="1"/>
  <c r="AD5307" i="1"/>
  <c r="AF5307" i="1"/>
  <c r="AH5308" i="1"/>
  <c r="AJ5308" i="1"/>
  <c r="AJ5307" i="1" s="1"/>
  <c r="V5310" i="1"/>
  <c r="X5310" i="1"/>
  <c r="Z5310" i="1"/>
  <c r="AB5310" i="1"/>
  <c r="AD5310" i="1"/>
  <c r="AF5310" i="1"/>
  <c r="AH5311" i="1"/>
  <c r="AJ5311" i="1"/>
  <c r="AH5312" i="1"/>
  <c r="AJ5312" i="1"/>
  <c r="AH5313" i="1"/>
  <c r="AJ5313" i="1"/>
  <c r="AH5314" i="1"/>
  <c r="AJ5314" i="1"/>
  <c r="V5315" i="1"/>
  <c r="X5315" i="1"/>
  <c r="Z5315" i="1"/>
  <c r="AB5315" i="1"/>
  <c r="AD5315" i="1"/>
  <c r="AF5315" i="1"/>
  <c r="AJ5315" i="1"/>
  <c r="AH5316" i="1"/>
  <c r="V5317" i="1"/>
  <c r="X5317" i="1"/>
  <c r="Z5317" i="1"/>
  <c r="AB5317" i="1"/>
  <c r="AD5317" i="1"/>
  <c r="AF5317" i="1"/>
  <c r="AH5318" i="1"/>
  <c r="AJ5318" i="1"/>
  <c r="AH5319" i="1"/>
  <c r="AJ5319" i="1"/>
  <c r="AH5320" i="1"/>
  <c r="V5325" i="1"/>
  <c r="V5324" i="1" s="1"/>
  <c r="X5325" i="1"/>
  <c r="X5324" i="1" s="1"/>
  <c r="Z5325" i="1"/>
  <c r="Z5324" i="1" s="1"/>
  <c r="AB5325" i="1"/>
  <c r="AB5324" i="1" s="1"/>
  <c r="AD5325" i="1"/>
  <c r="AD5324" i="1" s="1"/>
  <c r="AF5325" i="1"/>
  <c r="AJ5325" i="1"/>
  <c r="AJ5324" i="1" s="1"/>
  <c r="AH5326" i="1"/>
  <c r="V5328" i="1"/>
  <c r="V5327" i="1" s="1"/>
  <c r="X5328" i="1"/>
  <c r="X5327" i="1" s="1"/>
  <c r="Z5328" i="1"/>
  <c r="Z5327" i="1" s="1"/>
  <c r="AB5328" i="1"/>
  <c r="AB5327" i="1" s="1"/>
  <c r="AD5328" i="1"/>
  <c r="AD5327" i="1" s="1"/>
  <c r="AF5328" i="1"/>
  <c r="AF5327" i="1" s="1"/>
  <c r="AJ5328" i="1"/>
  <c r="AJ5327" i="1" s="1"/>
  <c r="AH5329" i="1"/>
  <c r="AH5330" i="1"/>
  <c r="V5333" i="1"/>
  <c r="V5332" i="1" s="1"/>
  <c r="X5333" i="1"/>
  <c r="X5332" i="1" s="1"/>
  <c r="Z5333" i="1"/>
  <c r="Z5332" i="1" s="1"/>
  <c r="AB5333" i="1"/>
  <c r="AB5332" i="1" s="1"/>
  <c r="AD5333" i="1"/>
  <c r="AD5332" i="1" s="1"/>
  <c r="AF5333" i="1"/>
  <c r="AF5332" i="1" s="1"/>
  <c r="AJ5333" i="1"/>
  <c r="AJ5332" i="1" s="1"/>
  <c r="AH5334" i="1"/>
  <c r="AH5335" i="1"/>
  <c r="AH5336" i="1"/>
  <c r="V5338" i="1"/>
  <c r="V5337" i="1" s="1"/>
  <c r="X5338" i="1"/>
  <c r="X5337" i="1" s="1"/>
  <c r="Z5338" i="1"/>
  <c r="Z5337" i="1" s="1"/>
  <c r="AB5338" i="1"/>
  <c r="AB5337" i="1" s="1"/>
  <c r="AD5338" i="1"/>
  <c r="AD5337" i="1" s="1"/>
  <c r="AF5338" i="1"/>
  <c r="AF5337" i="1" s="1"/>
  <c r="AJ5338" i="1"/>
  <c r="AJ5337" i="1" s="1"/>
  <c r="AH5339" i="1"/>
  <c r="AH5340" i="1"/>
  <c r="V5343" i="1"/>
  <c r="X5343" i="1"/>
  <c r="Z5343" i="1"/>
  <c r="AB5343" i="1"/>
  <c r="AD5343" i="1"/>
  <c r="AF5343" i="1"/>
  <c r="AJ5343" i="1"/>
  <c r="AH5344" i="1"/>
  <c r="V5345" i="1"/>
  <c r="X5345" i="1"/>
  <c r="Z5345" i="1"/>
  <c r="AB5345" i="1"/>
  <c r="AD5345" i="1"/>
  <c r="AF5345" i="1"/>
  <c r="AJ5345" i="1"/>
  <c r="AH5346" i="1"/>
  <c r="V5347" i="1"/>
  <c r="X5347" i="1"/>
  <c r="Z5347" i="1"/>
  <c r="AB5347" i="1"/>
  <c r="AD5347" i="1"/>
  <c r="AF5347" i="1"/>
  <c r="AJ5347" i="1"/>
  <c r="AH5348" i="1"/>
  <c r="V5350" i="1"/>
  <c r="V5349" i="1" s="1"/>
  <c r="X5350" i="1"/>
  <c r="X5349" i="1" s="1"/>
  <c r="Z5350" i="1"/>
  <c r="Z5349" i="1" s="1"/>
  <c r="AB5350" i="1"/>
  <c r="AB5349" i="1" s="1"/>
  <c r="AD5350" i="1"/>
  <c r="AD5349" i="1" s="1"/>
  <c r="AF5350" i="1"/>
  <c r="AF5349" i="1" s="1"/>
  <c r="AJ5350" i="1"/>
  <c r="AJ5349" i="1" s="1"/>
  <c r="AH5351" i="1"/>
  <c r="V5353" i="1"/>
  <c r="V5352" i="1" s="1"/>
  <c r="X5353" i="1"/>
  <c r="X5352" i="1" s="1"/>
  <c r="Z5353" i="1"/>
  <c r="Z5352" i="1" s="1"/>
  <c r="AB5353" i="1"/>
  <c r="AB5352" i="1" s="1"/>
  <c r="AD5353" i="1"/>
  <c r="AD5352" i="1" s="1"/>
  <c r="AF5353" i="1"/>
  <c r="AJ5353" i="1"/>
  <c r="AJ5352" i="1" s="1"/>
  <c r="AH5354" i="1"/>
  <c r="V5356" i="1"/>
  <c r="X5356" i="1"/>
  <c r="Z5356" i="1"/>
  <c r="AB5356" i="1"/>
  <c r="AD5356" i="1"/>
  <c r="AF5356" i="1"/>
  <c r="AJ5356" i="1"/>
  <c r="AH5357" i="1"/>
  <c r="AH5358" i="1"/>
  <c r="V5359" i="1"/>
  <c r="X5359" i="1"/>
  <c r="Z5359" i="1"/>
  <c r="AB5359" i="1"/>
  <c r="AD5359" i="1"/>
  <c r="AF5359" i="1"/>
  <c r="AJ5359" i="1"/>
  <c r="AH5360" i="1"/>
  <c r="AH5361" i="1"/>
  <c r="AH5362" i="1"/>
  <c r="V5370" i="1"/>
  <c r="X5370" i="1"/>
  <c r="Z5370" i="1"/>
  <c r="AB5370" i="1"/>
  <c r="AD5370" i="1"/>
  <c r="AF5370" i="1"/>
  <c r="AH5371" i="1"/>
  <c r="AJ5371" i="1"/>
  <c r="AJ5370" i="1" s="1"/>
  <c r="AH5372" i="1"/>
  <c r="V5373" i="1"/>
  <c r="X5373" i="1"/>
  <c r="Z5373" i="1"/>
  <c r="AB5373" i="1"/>
  <c r="AD5373" i="1"/>
  <c r="AF5373" i="1"/>
  <c r="AH5374" i="1"/>
  <c r="AJ5374" i="1"/>
  <c r="AJ5373" i="1" s="1"/>
  <c r="AH5375" i="1"/>
  <c r="V5376" i="1"/>
  <c r="X5376" i="1"/>
  <c r="Z5376" i="1"/>
  <c r="AB5376" i="1"/>
  <c r="AD5376" i="1"/>
  <c r="AF5376" i="1"/>
  <c r="AH5377" i="1"/>
  <c r="AJ5377" i="1"/>
  <c r="AJ5376" i="1" s="1"/>
  <c r="V5378" i="1"/>
  <c r="X5378" i="1"/>
  <c r="Z5378" i="1"/>
  <c r="AB5378" i="1"/>
  <c r="AD5378" i="1"/>
  <c r="AF5378" i="1"/>
  <c r="AH5379" i="1"/>
  <c r="AJ5379" i="1"/>
  <c r="AJ5378" i="1" s="1"/>
  <c r="AH5380" i="1"/>
  <c r="V5381" i="1"/>
  <c r="X5381" i="1"/>
  <c r="Z5381" i="1"/>
  <c r="AB5381" i="1"/>
  <c r="AD5381" i="1"/>
  <c r="AF5381" i="1"/>
  <c r="AH5382" i="1"/>
  <c r="AJ5382" i="1"/>
  <c r="AJ5381" i="1" s="1"/>
  <c r="V5383" i="1"/>
  <c r="X5383" i="1"/>
  <c r="Z5383" i="1"/>
  <c r="AB5383" i="1"/>
  <c r="AD5383" i="1"/>
  <c r="AF5383" i="1"/>
  <c r="AJ5383" i="1"/>
  <c r="AH5384" i="1"/>
  <c r="V5386" i="1"/>
  <c r="V5385" i="1" s="1"/>
  <c r="X5386" i="1"/>
  <c r="X5385" i="1" s="1"/>
  <c r="Z5386" i="1"/>
  <c r="Z5385" i="1" s="1"/>
  <c r="AB5386" i="1"/>
  <c r="AB5385" i="1" s="1"/>
  <c r="AD5386" i="1"/>
  <c r="AD5385" i="1" s="1"/>
  <c r="AF5386" i="1"/>
  <c r="AF5385" i="1" s="1"/>
  <c r="AH5387" i="1"/>
  <c r="AH5388" i="1"/>
  <c r="AJ5388" i="1"/>
  <c r="AJ5386" i="1" s="1"/>
  <c r="AJ5385" i="1" s="1"/>
  <c r="V5391" i="1"/>
  <c r="V5390" i="1" s="1"/>
  <c r="X5391" i="1"/>
  <c r="X5390" i="1" s="1"/>
  <c r="Z5391" i="1"/>
  <c r="Z5390" i="1" s="1"/>
  <c r="AB5391" i="1"/>
  <c r="AB5390" i="1" s="1"/>
  <c r="AD5391" i="1"/>
  <c r="AD5390" i="1" s="1"/>
  <c r="AF5391" i="1"/>
  <c r="AF5390" i="1" s="1"/>
  <c r="AH5392" i="1"/>
  <c r="AJ5392" i="1"/>
  <c r="AH5393" i="1"/>
  <c r="AJ5393" i="1"/>
  <c r="AH5394" i="1"/>
  <c r="V5396" i="1"/>
  <c r="V5395" i="1" s="1"/>
  <c r="X5396" i="1"/>
  <c r="X5395" i="1" s="1"/>
  <c r="Z5396" i="1"/>
  <c r="Z5395" i="1" s="1"/>
  <c r="AB5396" i="1"/>
  <c r="AB5395" i="1" s="1"/>
  <c r="AD5396" i="1"/>
  <c r="AD5395" i="1" s="1"/>
  <c r="AF5396" i="1"/>
  <c r="AF5395" i="1" s="1"/>
  <c r="AH5397" i="1"/>
  <c r="AJ5397" i="1"/>
  <c r="AH5398" i="1"/>
  <c r="AJ5398" i="1"/>
  <c r="V5401" i="1"/>
  <c r="X5401" i="1"/>
  <c r="Z5401" i="1"/>
  <c r="AB5401" i="1"/>
  <c r="AD5401" i="1"/>
  <c r="AF5401" i="1"/>
  <c r="AJ5401" i="1"/>
  <c r="AH5402" i="1"/>
  <c r="AH5403" i="1"/>
  <c r="AH5404" i="1"/>
  <c r="V5405" i="1"/>
  <c r="X5405" i="1"/>
  <c r="Z5405" i="1"/>
  <c r="AB5405" i="1"/>
  <c r="AD5405" i="1"/>
  <c r="AF5405" i="1"/>
  <c r="AJ5405" i="1"/>
  <c r="AH5406" i="1"/>
  <c r="AH5407" i="1"/>
  <c r="V5408" i="1"/>
  <c r="X5408" i="1"/>
  <c r="Z5408" i="1"/>
  <c r="AB5408" i="1"/>
  <c r="AD5408" i="1"/>
  <c r="AF5408" i="1"/>
  <c r="AJ5408" i="1"/>
  <c r="AH5409" i="1"/>
  <c r="AH5410" i="1"/>
  <c r="V5411" i="1"/>
  <c r="X5411" i="1"/>
  <c r="Z5411" i="1"/>
  <c r="AB5411" i="1"/>
  <c r="AD5411" i="1"/>
  <c r="AF5411" i="1"/>
  <c r="AJ5411" i="1"/>
  <c r="AH5412" i="1"/>
  <c r="V5413" i="1"/>
  <c r="X5413" i="1"/>
  <c r="Z5413" i="1"/>
  <c r="AB5413" i="1"/>
  <c r="AD5413" i="1"/>
  <c r="AF5413" i="1"/>
  <c r="AJ5413" i="1"/>
  <c r="AH5414" i="1"/>
  <c r="V5416" i="1"/>
  <c r="X5416" i="1"/>
  <c r="Z5416" i="1"/>
  <c r="AB5416" i="1"/>
  <c r="AD5416" i="1"/>
  <c r="AF5416" i="1"/>
  <c r="AJ5416" i="1"/>
  <c r="AH5417" i="1"/>
  <c r="V5418" i="1"/>
  <c r="X5418" i="1"/>
  <c r="Z5418" i="1"/>
  <c r="AB5418" i="1"/>
  <c r="AD5418" i="1"/>
  <c r="AF5418" i="1"/>
  <c r="AJ5418" i="1"/>
  <c r="AH5419" i="1"/>
  <c r="V5420" i="1"/>
  <c r="X5420" i="1"/>
  <c r="Z5420" i="1"/>
  <c r="AB5420" i="1"/>
  <c r="AD5420" i="1"/>
  <c r="AF5420" i="1"/>
  <c r="AJ5420" i="1"/>
  <c r="AH5421" i="1"/>
  <c r="V5423" i="1"/>
  <c r="X5423" i="1"/>
  <c r="Z5423" i="1"/>
  <c r="AB5423" i="1"/>
  <c r="AD5423" i="1"/>
  <c r="AF5423" i="1"/>
  <c r="AJ5423" i="1"/>
  <c r="AH5424" i="1"/>
  <c r="V5425" i="1"/>
  <c r="X5425" i="1"/>
  <c r="Z5425" i="1"/>
  <c r="AB5425" i="1"/>
  <c r="AD5425" i="1"/>
  <c r="AF5425" i="1"/>
  <c r="AJ5425" i="1"/>
  <c r="AH5426" i="1"/>
  <c r="V5428" i="1"/>
  <c r="X5428" i="1"/>
  <c r="Z5428" i="1"/>
  <c r="AB5428" i="1"/>
  <c r="AD5428" i="1"/>
  <c r="AF5428" i="1"/>
  <c r="AJ5428" i="1"/>
  <c r="AH5429" i="1"/>
  <c r="AH5430" i="1"/>
  <c r="V5431" i="1"/>
  <c r="X5431" i="1"/>
  <c r="Z5431" i="1"/>
  <c r="AB5431" i="1"/>
  <c r="AD5431" i="1"/>
  <c r="AF5431" i="1"/>
  <c r="AJ5431" i="1"/>
  <c r="AH5432" i="1"/>
  <c r="V5434" i="1"/>
  <c r="V5433" i="1" s="1"/>
  <c r="X5434" i="1"/>
  <c r="X5433" i="1" s="1"/>
  <c r="Z5434" i="1"/>
  <c r="Z5433" i="1" s="1"/>
  <c r="AB5434" i="1"/>
  <c r="AB5433" i="1" s="1"/>
  <c r="AD5434" i="1"/>
  <c r="AD5433" i="1" s="1"/>
  <c r="AF5434" i="1"/>
  <c r="AJ5434" i="1"/>
  <c r="AJ5433" i="1" s="1"/>
  <c r="AH5435" i="1"/>
  <c r="V5437" i="1"/>
  <c r="X5437" i="1"/>
  <c r="Z5437" i="1"/>
  <c r="AB5437" i="1"/>
  <c r="AD5437" i="1"/>
  <c r="AF5437" i="1"/>
  <c r="AJ5437" i="1"/>
  <c r="AH5438" i="1"/>
  <c r="V5439" i="1"/>
  <c r="X5439" i="1"/>
  <c r="Z5439" i="1"/>
  <c r="AB5439" i="1"/>
  <c r="AD5439" i="1"/>
  <c r="AF5439" i="1"/>
  <c r="AJ5439" i="1"/>
  <c r="AH5440" i="1"/>
  <c r="AD5442" i="1"/>
  <c r="V5443" i="1"/>
  <c r="V5442" i="1" s="1"/>
  <c r="V5441" i="1" s="1"/>
  <c r="X5443" i="1"/>
  <c r="X5442" i="1" s="1"/>
  <c r="X5441" i="1" s="1"/>
  <c r="Z5443" i="1"/>
  <c r="Z5442" i="1" s="1"/>
  <c r="Z5441" i="1" s="1"/>
  <c r="AB5443" i="1"/>
  <c r="AB5442" i="1" s="1"/>
  <c r="AB5441" i="1" s="1"/>
  <c r="AD5443" i="1"/>
  <c r="AF5443" i="1"/>
  <c r="AF5442" i="1" s="1"/>
  <c r="AF5441" i="1" s="1"/>
  <c r="AJ5443" i="1"/>
  <c r="AJ5442" i="1" s="1"/>
  <c r="AJ5441" i="1" s="1"/>
  <c r="AH5444" i="1"/>
  <c r="AH5445" i="1"/>
  <c r="V5450" i="1"/>
  <c r="V5449" i="1" s="1"/>
  <c r="V5448" i="1" s="1"/>
  <c r="X5450" i="1"/>
  <c r="X5449" i="1" s="1"/>
  <c r="X5448" i="1" s="1"/>
  <c r="Z5450" i="1"/>
  <c r="Z5449" i="1" s="1"/>
  <c r="Z5448" i="1" s="1"/>
  <c r="AB5450" i="1"/>
  <c r="AB5449" i="1" s="1"/>
  <c r="AB5448" i="1" s="1"/>
  <c r="AD5450" i="1"/>
  <c r="AD5449" i="1" s="1"/>
  <c r="AD5448" i="1" s="1"/>
  <c r="AF5450" i="1"/>
  <c r="AF5449" i="1" s="1"/>
  <c r="AF5448" i="1" s="1"/>
  <c r="AJ5450" i="1"/>
  <c r="AJ5449" i="1" s="1"/>
  <c r="AJ5448" i="1" s="1"/>
  <c r="AH5451" i="1"/>
  <c r="V5454" i="1"/>
  <c r="V5453" i="1" s="1"/>
  <c r="V5452" i="1" s="1"/>
  <c r="X5454" i="1"/>
  <c r="X5453" i="1" s="1"/>
  <c r="X5452" i="1" s="1"/>
  <c r="Z5454" i="1"/>
  <c r="Z5453" i="1" s="1"/>
  <c r="Z5452" i="1" s="1"/>
  <c r="AB5454" i="1"/>
  <c r="AB5453" i="1" s="1"/>
  <c r="AB5452" i="1" s="1"/>
  <c r="AD5454" i="1"/>
  <c r="AD5453" i="1" s="1"/>
  <c r="AF5454" i="1"/>
  <c r="AF5453" i="1" s="1"/>
  <c r="AF5452" i="1" s="1"/>
  <c r="AJ5454" i="1"/>
  <c r="AJ5453" i="1" s="1"/>
  <c r="AJ5452" i="1" s="1"/>
  <c r="AH5455" i="1"/>
  <c r="AH5456" i="1"/>
  <c r="AH5457" i="1"/>
  <c r="V5460" i="1"/>
  <c r="X5460" i="1"/>
  <c r="Z5460" i="1"/>
  <c r="AB5460" i="1"/>
  <c r="AD5460" i="1"/>
  <c r="AF5460" i="1"/>
  <c r="AJ5460" i="1"/>
  <c r="AH5461" i="1"/>
  <c r="V5462" i="1"/>
  <c r="X5462" i="1"/>
  <c r="X5459" i="1" s="1"/>
  <c r="X5458" i="1" s="1"/>
  <c r="Z5462" i="1"/>
  <c r="AB5462" i="1"/>
  <c r="AB5459" i="1" s="1"/>
  <c r="AB5458" i="1" s="1"/>
  <c r="AD5462" i="1"/>
  <c r="AF5462" i="1"/>
  <c r="AJ5462" i="1"/>
  <c r="AH5463" i="1"/>
  <c r="AH5464" i="1"/>
  <c r="V5472" i="1"/>
  <c r="X5472" i="1"/>
  <c r="Z5472" i="1"/>
  <c r="AB5472" i="1"/>
  <c r="AD5472" i="1"/>
  <c r="AF5472" i="1"/>
  <c r="AJ5472" i="1"/>
  <c r="AH5473" i="1"/>
  <c r="AH5474" i="1"/>
  <c r="V5475" i="1"/>
  <c r="X5475" i="1"/>
  <c r="Z5475" i="1"/>
  <c r="AB5475" i="1"/>
  <c r="AD5475" i="1"/>
  <c r="AF5475" i="1"/>
  <c r="AJ5475" i="1"/>
  <c r="AH5476" i="1"/>
  <c r="AH5477" i="1"/>
  <c r="V5478" i="1"/>
  <c r="X5478" i="1"/>
  <c r="Z5478" i="1"/>
  <c r="AB5478" i="1"/>
  <c r="AD5478" i="1"/>
  <c r="AF5478" i="1"/>
  <c r="AJ5478" i="1"/>
  <c r="AH5479" i="1"/>
  <c r="V5480" i="1"/>
  <c r="X5480" i="1"/>
  <c r="Z5480" i="1"/>
  <c r="AB5480" i="1"/>
  <c r="AD5480" i="1"/>
  <c r="AF5480" i="1"/>
  <c r="AJ5480" i="1"/>
  <c r="AH5481" i="1"/>
  <c r="AH5482" i="1"/>
  <c r="V5483" i="1"/>
  <c r="X5483" i="1"/>
  <c r="Z5483" i="1"/>
  <c r="AB5483" i="1"/>
  <c r="AD5483" i="1"/>
  <c r="AF5483" i="1"/>
  <c r="AJ5483" i="1"/>
  <c r="AH5484" i="1"/>
  <c r="V5485" i="1"/>
  <c r="X5485" i="1"/>
  <c r="Z5485" i="1"/>
  <c r="AB5485" i="1"/>
  <c r="AD5485" i="1"/>
  <c r="AF5485" i="1"/>
  <c r="AJ5485" i="1"/>
  <c r="AH5486" i="1"/>
  <c r="V5488" i="1"/>
  <c r="V5487" i="1" s="1"/>
  <c r="X5488" i="1"/>
  <c r="X5487" i="1" s="1"/>
  <c r="Z5488" i="1"/>
  <c r="Z5487" i="1" s="1"/>
  <c r="AB5488" i="1"/>
  <c r="AB5487" i="1" s="1"/>
  <c r="AD5488" i="1"/>
  <c r="AF5488" i="1"/>
  <c r="AJ5488" i="1"/>
  <c r="AJ5487" i="1" s="1"/>
  <c r="AH5489" i="1"/>
  <c r="V5492" i="1"/>
  <c r="V5491" i="1" s="1"/>
  <c r="X5492" i="1"/>
  <c r="X5491" i="1" s="1"/>
  <c r="Z5492" i="1"/>
  <c r="Z5491" i="1" s="1"/>
  <c r="AB5492" i="1"/>
  <c r="AB5491" i="1" s="1"/>
  <c r="AD5492" i="1"/>
  <c r="AF5492" i="1"/>
  <c r="AF5491" i="1" s="1"/>
  <c r="AJ5492" i="1"/>
  <c r="AJ5491" i="1" s="1"/>
  <c r="AH5493" i="1"/>
  <c r="AH5494" i="1"/>
  <c r="AH5495" i="1"/>
  <c r="AD5496" i="1"/>
  <c r="V5497" i="1"/>
  <c r="V5496" i="1" s="1"/>
  <c r="X5497" i="1"/>
  <c r="X5496" i="1" s="1"/>
  <c r="Z5497" i="1"/>
  <c r="Z5496" i="1" s="1"/>
  <c r="AB5497" i="1"/>
  <c r="AB5496" i="1" s="1"/>
  <c r="AD5497" i="1"/>
  <c r="AF5497" i="1"/>
  <c r="AF5496" i="1" s="1"/>
  <c r="AJ5497" i="1"/>
  <c r="AJ5496" i="1" s="1"/>
  <c r="AH5498" i="1"/>
  <c r="AH5499" i="1"/>
  <c r="V5502" i="1"/>
  <c r="X5502" i="1"/>
  <c r="Z5502" i="1"/>
  <c r="AB5502" i="1"/>
  <c r="AD5502" i="1"/>
  <c r="AF5502" i="1"/>
  <c r="AJ5502" i="1"/>
  <c r="AH5503" i="1"/>
  <c r="V5504" i="1"/>
  <c r="X5504" i="1"/>
  <c r="Z5504" i="1"/>
  <c r="AB5504" i="1"/>
  <c r="AD5504" i="1"/>
  <c r="AF5504" i="1"/>
  <c r="AJ5504" i="1"/>
  <c r="AH5505" i="1"/>
  <c r="AH5506" i="1"/>
  <c r="V5507" i="1"/>
  <c r="X5507" i="1"/>
  <c r="Z5507" i="1"/>
  <c r="AB5507" i="1"/>
  <c r="AD5507" i="1"/>
  <c r="AF5507" i="1"/>
  <c r="AJ5507" i="1"/>
  <c r="AH5508" i="1"/>
  <c r="AH5509" i="1"/>
  <c r="V5510" i="1"/>
  <c r="X5510" i="1"/>
  <c r="Z5510" i="1"/>
  <c r="AB5510" i="1"/>
  <c r="AD5510" i="1"/>
  <c r="AF5510" i="1"/>
  <c r="AJ5510" i="1"/>
  <c r="AH5511" i="1"/>
  <c r="V5512" i="1"/>
  <c r="X5512" i="1"/>
  <c r="Z5512" i="1"/>
  <c r="AB5512" i="1"/>
  <c r="AD5512" i="1"/>
  <c r="AF5512" i="1"/>
  <c r="AJ5512" i="1"/>
  <c r="AH5513" i="1"/>
  <c r="V5515" i="1"/>
  <c r="X5515" i="1"/>
  <c r="Z5515" i="1"/>
  <c r="AB5515" i="1"/>
  <c r="AD5515" i="1"/>
  <c r="AF5515" i="1"/>
  <c r="AJ5515" i="1"/>
  <c r="AH5516" i="1"/>
  <c r="V5517" i="1"/>
  <c r="X5517" i="1"/>
  <c r="Z5517" i="1"/>
  <c r="AB5517" i="1"/>
  <c r="AD5517" i="1"/>
  <c r="AF5517" i="1"/>
  <c r="AJ5517" i="1"/>
  <c r="AH5518" i="1"/>
  <c r="V5519" i="1"/>
  <c r="X5519" i="1"/>
  <c r="Z5519" i="1"/>
  <c r="AB5519" i="1"/>
  <c r="AD5519" i="1"/>
  <c r="AF5519" i="1"/>
  <c r="AJ5519" i="1"/>
  <c r="AH5520" i="1"/>
  <c r="V5522" i="1"/>
  <c r="V5521" i="1" s="1"/>
  <c r="X5522" i="1"/>
  <c r="X5521" i="1" s="1"/>
  <c r="Z5522" i="1"/>
  <c r="Z5521" i="1" s="1"/>
  <c r="AB5522" i="1"/>
  <c r="AB5521" i="1" s="1"/>
  <c r="AD5522" i="1"/>
  <c r="AF5522" i="1"/>
  <c r="AF5521" i="1" s="1"/>
  <c r="AJ5522" i="1"/>
  <c r="AJ5521" i="1" s="1"/>
  <c r="AH5523" i="1"/>
  <c r="V5525" i="1"/>
  <c r="X5525" i="1"/>
  <c r="Z5525" i="1"/>
  <c r="AB5525" i="1"/>
  <c r="AD5525" i="1"/>
  <c r="AF5525" i="1"/>
  <c r="AJ5525" i="1"/>
  <c r="AH5526" i="1"/>
  <c r="AH5527" i="1"/>
  <c r="V5528" i="1"/>
  <c r="X5528" i="1"/>
  <c r="Z5528" i="1"/>
  <c r="AB5528" i="1"/>
  <c r="AD5528" i="1"/>
  <c r="AD5524" i="1" s="1"/>
  <c r="AF5528" i="1"/>
  <c r="AJ5528" i="1"/>
  <c r="AH5529" i="1"/>
  <c r="V5531" i="1"/>
  <c r="X5531" i="1"/>
  <c r="Z5531" i="1"/>
  <c r="AB5531" i="1"/>
  <c r="AD5531" i="1"/>
  <c r="AF5531" i="1"/>
  <c r="AJ5531" i="1"/>
  <c r="AH5532" i="1"/>
  <c r="V5533" i="1"/>
  <c r="X5533" i="1"/>
  <c r="Z5533" i="1"/>
  <c r="AB5533" i="1"/>
  <c r="AD5533" i="1"/>
  <c r="AD5530" i="1" s="1"/>
  <c r="AF5533" i="1"/>
  <c r="AJ5533" i="1"/>
  <c r="AH5534" i="1"/>
  <c r="AD5536" i="1"/>
  <c r="V5537" i="1"/>
  <c r="V5536" i="1" s="1"/>
  <c r="V5535" i="1" s="1"/>
  <c r="X5537" i="1"/>
  <c r="X5536" i="1" s="1"/>
  <c r="X5535" i="1" s="1"/>
  <c r="Z5537" i="1"/>
  <c r="Z5536" i="1" s="1"/>
  <c r="Z5535" i="1" s="1"/>
  <c r="AB5537" i="1"/>
  <c r="AB5536" i="1" s="1"/>
  <c r="AB5535" i="1" s="1"/>
  <c r="AD5537" i="1"/>
  <c r="AF5537" i="1"/>
  <c r="AJ5537" i="1"/>
  <c r="AJ5536" i="1" s="1"/>
  <c r="AJ5535" i="1" s="1"/>
  <c r="AH5538" i="1"/>
  <c r="AH5539" i="1"/>
  <c r="V5548" i="1"/>
  <c r="X5548" i="1"/>
  <c r="Z5548" i="1"/>
  <c r="AB5548" i="1"/>
  <c r="AD5548" i="1"/>
  <c r="AF5548" i="1"/>
  <c r="AJ5548" i="1"/>
  <c r="AH5549" i="1"/>
  <c r="V5550" i="1"/>
  <c r="X5550" i="1"/>
  <c r="Z5550" i="1"/>
  <c r="AB5550" i="1"/>
  <c r="AD5550" i="1"/>
  <c r="AF5550" i="1"/>
  <c r="AJ5550" i="1"/>
  <c r="AH5551" i="1"/>
  <c r="V5552" i="1"/>
  <c r="X5552" i="1"/>
  <c r="Z5552" i="1"/>
  <c r="AB5552" i="1"/>
  <c r="AD5552" i="1"/>
  <c r="AF5552" i="1"/>
  <c r="AJ5552" i="1"/>
  <c r="AH5553" i="1"/>
  <c r="V5554" i="1"/>
  <c r="X5554" i="1"/>
  <c r="Z5554" i="1"/>
  <c r="AB5554" i="1"/>
  <c r="AD5554" i="1"/>
  <c r="AF5554" i="1"/>
  <c r="AJ5554" i="1"/>
  <c r="AH5555" i="1"/>
  <c r="V5558" i="1"/>
  <c r="X5558" i="1"/>
  <c r="Z5558" i="1"/>
  <c r="AB5558" i="1"/>
  <c r="AD5558" i="1"/>
  <c r="AF5558" i="1"/>
  <c r="AJ5558" i="1"/>
  <c r="AH5559" i="1"/>
  <c r="V5560" i="1"/>
  <c r="X5560" i="1"/>
  <c r="Z5560" i="1"/>
  <c r="AB5560" i="1"/>
  <c r="AD5560" i="1"/>
  <c r="AF5560" i="1"/>
  <c r="AJ5560" i="1"/>
  <c r="AH5561" i="1"/>
  <c r="V5564" i="1"/>
  <c r="X5564" i="1"/>
  <c r="Z5564" i="1"/>
  <c r="AB5564" i="1"/>
  <c r="AD5564" i="1"/>
  <c r="AF5564" i="1"/>
  <c r="AJ5564" i="1"/>
  <c r="AH5565" i="1"/>
  <c r="V5566" i="1"/>
  <c r="X5566" i="1"/>
  <c r="Z5566" i="1"/>
  <c r="AB5566" i="1"/>
  <c r="AD5566" i="1"/>
  <c r="AF5566" i="1"/>
  <c r="AJ5566" i="1"/>
  <c r="AH5567" i="1"/>
  <c r="AH5568" i="1"/>
  <c r="V5569" i="1"/>
  <c r="X5569" i="1"/>
  <c r="Z5569" i="1"/>
  <c r="AB5569" i="1"/>
  <c r="AD5569" i="1"/>
  <c r="AF5569" i="1"/>
  <c r="AJ5569" i="1"/>
  <c r="AH5570" i="1"/>
  <c r="AH5571" i="1"/>
  <c r="V5572" i="1"/>
  <c r="X5572" i="1"/>
  <c r="Z5572" i="1"/>
  <c r="AB5572" i="1"/>
  <c r="AD5572" i="1"/>
  <c r="AF5572" i="1"/>
  <c r="AJ5572" i="1"/>
  <c r="AH5573" i="1"/>
  <c r="V5574" i="1"/>
  <c r="X5574" i="1"/>
  <c r="Z5574" i="1"/>
  <c r="AB5574" i="1"/>
  <c r="AD5574" i="1"/>
  <c r="AF5574" i="1"/>
  <c r="AJ5574" i="1"/>
  <c r="AH5575" i="1"/>
  <c r="AD5576" i="1"/>
  <c r="V5577" i="1"/>
  <c r="V5576" i="1" s="1"/>
  <c r="X5577" i="1"/>
  <c r="X5576" i="1" s="1"/>
  <c r="Z5577" i="1"/>
  <c r="Z5576" i="1" s="1"/>
  <c r="AB5577" i="1"/>
  <c r="AB5576" i="1" s="1"/>
  <c r="AD5577" i="1"/>
  <c r="AF5577" i="1"/>
  <c r="AF5576" i="1" s="1"/>
  <c r="AJ5577" i="1"/>
  <c r="AJ5576" i="1" s="1"/>
  <c r="AH5578" i="1"/>
  <c r="V5580" i="1"/>
  <c r="V5579" i="1" s="1"/>
  <c r="X5580" i="1"/>
  <c r="X5579" i="1" s="1"/>
  <c r="Z5580" i="1"/>
  <c r="Z5579" i="1" s="1"/>
  <c r="AB5580" i="1"/>
  <c r="AB5579" i="1" s="1"/>
  <c r="AD5580" i="1"/>
  <c r="AF5580" i="1"/>
  <c r="AF5579" i="1" s="1"/>
  <c r="AJ5580" i="1"/>
  <c r="AJ5579" i="1" s="1"/>
  <c r="AH5581" i="1"/>
  <c r="V5583" i="1"/>
  <c r="X5583" i="1"/>
  <c r="Z5583" i="1"/>
  <c r="AB5583" i="1"/>
  <c r="AD5583" i="1"/>
  <c r="AF5583" i="1"/>
  <c r="AJ5583" i="1"/>
  <c r="AH5584" i="1"/>
  <c r="V5585" i="1"/>
  <c r="V5582" i="1" s="1"/>
  <c r="X5585" i="1"/>
  <c r="Z5585" i="1"/>
  <c r="AB5585" i="1"/>
  <c r="AD5585" i="1"/>
  <c r="AD5582" i="1" s="1"/>
  <c r="AF5585" i="1"/>
  <c r="AJ5585" i="1"/>
  <c r="AH5586" i="1"/>
  <c r="AD5588" i="1"/>
  <c r="V5589" i="1"/>
  <c r="V5588" i="1" s="1"/>
  <c r="V5587" i="1" s="1"/>
  <c r="X5589" i="1"/>
  <c r="X5588" i="1" s="1"/>
  <c r="X5587" i="1" s="1"/>
  <c r="Z5589" i="1"/>
  <c r="Z5588" i="1" s="1"/>
  <c r="Z5587" i="1" s="1"/>
  <c r="AB5589" i="1"/>
  <c r="AB5588" i="1" s="1"/>
  <c r="AB5587" i="1" s="1"/>
  <c r="AD5589" i="1"/>
  <c r="AF5589" i="1"/>
  <c r="AF5588" i="1" s="1"/>
  <c r="AF5587" i="1" s="1"/>
  <c r="AJ5589" i="1"/>
  <c r="AJ5588" i="1" s="1"/>
  <c r="AJ5587" i="1" s="1"/>
  <c r="AH5590" i="1"/>
  <c r="AH5591" i="1"/>
  <c r="V5600" i="1"/>
  <c r="X5600" i="1"/>
  <c r="Z5600" i="1"/>
  <c r="AB5600" i="1"/>
  <c r="AD5600" i="1"/>
  <c r="AF5600" i="1"/>
  <c r="AH5601" i="1"/>
  <c r="AJ5601" i="1"/>
  <c r="AJ5600" i="1" s="1"/>
  <c r="AH5602" i="1"/>
  <c r="V5603" i="1"/>
  <c r="X5603" i="1"/>
  <c r="Z5603" i="1"/>
  <c r="AB5603" i="1"/>
  <c r="AD5603" i="1"/>
  <c r="AF5603" i="1"/>
  <c r="AH5604" i="1"/>
  <c r="AJ5604" i="1"/>
  <c r="AJ5603" i="1" s="1"/>
  <c r="AH5605" i="1"/>
  <c r="V5606" i="1"/>
  <c r="X5606" i="1"/>
  <c r="Z5606" i="1"/>
  <c r="AB5606" i="1"/>
  <c r="AD5606" i="1"/>
  <c r="AF5606" i="1"/>
  <c r="AH5607" i="1"/>
  <c r="AJ5607" i="1"/>
  <c r="AJ5606" i="1" s="1"/>
  <c r="V5608" i="1"/>
  <c r="X5608" i="1"/>
  <c r="Z5608" i="1"/>
  <c r="AB5608" i="1"/>
  <c r="AD5608" i="1"/>
  <c r="AF5608" i="1"/>
  <c r="AH5609" i="1"/>
  <c r="AJ5609" i="1"/>
  <c r="AJ5608" i="1" s="1"/>
  <c r="AH5610" i="1"/>
  <c r="V5611" i="1"/>
  <c r="X5611" i="1"/>
  <c r="Z5611" i="1"/>
  <c r="AB5611" i="1"/>
  <c r="AD5611" i="1"/>
  <c r="AF5611" i="1"/>
  <c r="AH5612" i="1"/>
  <c r="AJ5612" i="1"/>
  <c r="AJ5611" i="1" s="1"/>
  <c r="V5613" i="1"/>
  <c r="X5613" i="1"/>
  <c r="Z5613" i="1"/>
  <c r="AB5613" i="1"/>
  <c r="AD5613" i="1"/>
  <c r="AF5613" i="1"/>
  <c r="AJ5613" i="1"/>
  <c r="AH5614" i="1"/>
  <c r="V5616" i="1"/>
  <c r="V5615" i="1" s="1"/>
  <c r="X5616" i="1"/>
  <c r="X5615" i="1" s="1"/>
  <c r="Z5616" i="1"/>
  <c r="Z5615" i="1" s="1"/>
  <c r="AB5616" i="1"/>
  <c r="AB5615" i="1" s="1"/>
  <c r="AD5616" i="1"/>
  <c r="AD5615" i="1" s="1"/>
  <c r="AF5616" i="1"/>
  <c r="AF5615" i="1" s="1"/>
  <c r="AH5617" i="1"/>
  <c r="AH5618" i="1"/>
  <c r="AJ5618" i="1"/>
  <c r="AJ5616" i="1" s="1"/>
  <c r="AJ5615" i="1" s="1"/>
  <c r="V5621" i="1"/>
  <c r="V5620" i="1" s="1"/>
  <c r="X5621" i="1"/>
  <c r="X5620" i="1" s="1"/>
  <c r="Z5621" i="1"/>
  <c r="Z5620" i="1" s="1"/>
  <c r="AB5621" i="1"/>
  <c r="AB5620" i="1" s="1"/>
  <c r="AD5621" i="1"/>
  <c r="AF5621" i="1"/>
  <c r="AF5620" i="1" s="1"/>
  <c r="AH5622" i="1"/>
  <c r="AJ5622" i="1"/>
  <c r="AH5623" i="1"/>
  <c r="AJ5623" i="1"/>
  <c r="AH5624" i="1"/>
  <c r="V5626" i="1"/>
  <c r="V5625" i="1" s="1"/>
  <c r="X5626" i="1"/>
  <c r="X5625" i="1" s="1"/>
  <c r="Z5626" i="1"/>
  <c r="Z5625" i="1" s="1"/>
  <c r="AB5626" i="1"/>
  <c r="AB5625" i="1" s="1"/>
  <c r="AD5626" i="1"/>
  <c r="AD5625" i="1" s="1"/>
  <c r="AF5626" i="1"/>
  <c r="AF5625" i="1" s="1"/>
  <c r="AH5627" i="1"/>
  <c r="AJ5627" i="1"/>
  <c r="AH5628" i="1"/>
  <c r="AJ5628" i="1"/>
  <c r="V5631" i="1"/>
  <c r="X5631" i="1"/>
  <c r="Z5631" i="1"/>
  <c r="AB5631" i="1"/>
  <c r="AD5631" i="1"/>
  <c r="AE5631" i="1"/>
  <c r="AF5631" i="1"/>
  <c r="AG5631" i="1"/>
  <c r="AK5631" i="1"/>
  <c r="AH5632" i="1"/>
  <c r="AI5632" i="1"/>
  <c r="AJ5632" i="1"/>
  <c r="AJ5631" i="1" s="1"/>
  <c r="AH5633" i="1"/>
  <c r="V5634" i="1"/>
  <c r="X5634" i="1"/>
  <c r="Z5634" i="1"/>
  <c r="AB5634" i="1"/>
  <c r="AD5634" i="1"/>
  <c r="AF5634" i="1"/>
  <c r="AH5635" i="1"/>
  <c r="AH5636" i="1"/>
  <c r="AJ5636" i="1"/>
  <c r="AJ5634" i="1" s="1"/>
  <c r="V5637" i="1"/>
  <c r="X5637" i="1"/>
  <c r="Z5637" i="1"/>
  <c r="AB5637" i="1"/>
  <c r="AD5637" i="1"/>
  <c r="AF5637" i="1"/>
  <c r="AJ5637" i="1"/>
  <c r="AH5638" i="1"/>
  <c r="AH5639" i="1"/>
  <c r="V5640" i="1"/>
  <c r="X5640" i="1"/>
  <c r="Z5640" i="1"/>
  <c r="AB5640" i="1"/>
  <c r="AD5640" i="1"/>
  <c r="AF5640" i="1"/>
  <c r="AJ5640" i="1"/>
  <c r="AH5641" i="1"/>
  <c r="V5642" i="1"/>
  <c r="X5642" i="1"/>
  <c r="Z5642" i="1"/>
  <c r="AB5642" i="1"/>
  <c r="AD5642" i="1"/>
  <c r="AF5642" i="1"/>
  <c r="AJ5642" i="1"/>
  <c r="AH5643" i="1"/>
  <c r="V5645" i="1"/>
  <c r="X5645" i="1"/>
  <c r="Z5645" i="1"/>
  <c r="AB5645" i="1"/>
  <c r="AD5645" i="1"/>
  <c r="AF5645" i="1"/>
  <c r="AJ5645" i="1"/>
  <c r="AH5646" i="1"/>
  <c r="V5647" i="1"/>
  <c r="X5647" i="1"/>
  <c r="Z5647" i="1"/>
  <c r="AB5647" i="1"/>
  <c r="AD5647" i="1"/>
  <c r="AF5647" i="1"/>
  <c r="AJ5647" i="1"/>
  <c r="AH5648" i="1"/>
  <c r="V5649" i="1"/>
  <c r="X5649" i="1"/>
  <c r="Z5649" i="1"/>
  <c r="AB5649" i="1"/>
  <c r="AD5649" i="1"/>
  <c r="AF5649" i="1"/>
  <c r="AJ5649" i="1"/>
  <c r="AH5650" i="1"/>
  <c r="V5652" i="1"/>
  <c r="V5651" i="1" s="1"/>
  <c r="X5652" i="1"/>
  <c r="X5651" i="1" s="1"/>
  <c r="Z5652" i="1"/>
  <c r="Z5651" i="1" s="1"/>
  <c r="AB5652" i="1"/>
  <c r="AB5651" i="1" s="1"/>
  <c r="AD5652" i="1"/>
  <c r="AD5651" i="1" s="1"/>
  <c r="AF5652" i="1"/>
  <c r="AH5653" i="1"/>
  <c r="AJ5653" i="1"/>
  <c r="AJ5652" i="1" s="1"/>
  <c r="AJ5651" i="1" s="1"/>
  <c r="V5655" i="1"/>
  <c r="V5654" i="1" s="1"/>
  <c r="X5655" i="1"/>
  <c r="X5654" i="1" s="1"/>
  <c r="Z5655" i="1"/>
  <c r="Z5654" i="1" s="1"/>
  <c r="AB5655" i="1"/>
  <c r="AB5654" i="1" s="1"/>
  <c r="AD5655" i="1"/>
  <c r="AD5654" i="1" s="1"/>
  <c r="AF5655" i="1"/>
  <c r="AJ5655" i="1"/>
  <c r="AJ5654" i="1" s="1"/>
  <c r="AH5656" i="1"/>
  <c r="V5658" i="1"/>
  <c r="X5658" i="1"/>
  <c r="Z5658" i="1"/>
  <c r="AB5658" i="1"/>
  <c r="AD5658" i="1"/>
  <c r="AF5658" i="1"/>
  <c r="AJ5658" i="1"/>
  <c r="AH5659" i="1"/>
  <c r="V5660" i="1"/>
  <c r="X5660" i="1"/>
  <c r="Z5660" i="1"/>
  <c r="AB5660" i="1"/>
  <c r="AD5660" i="1"/>
  <c r="AF5660" i="1"/>
  <c r="AJ5660" i="1"/>
  <c r="AJ5657" i="1" s="1"/>
  <c r="AH5661" i="1"/>
  <c r="V5664" i="1"/>
  <c r="V5663" i="1" s="1"/>
  <c r="V5662" i="1" s="1"/>
  <c r="X5664" i="1"/>
  <c r="X5663" i="1" s="1"/>
  <c r="X5662" i="1" s="1"/>
  <c r="Z5664" i="1"/>
  <c r="Z5663" i="1" s="1"/>
  <c r="Z5662" i="1" s="1"/>
  <c r="AB5664" i="1"/>
  <c r="AB5663" i="1" s="1"/>
  <c r="AB5662" i="1" s="1"/>
  <c r="AD5664" i="1"/>
  <c r="AF5664" i="1"/>
  <c r="AF5663" i="1" s="1"/>
  <c r="AF5662" i="1" s="1"/>
  <c r="AJ5664" i="1"/>
  <c r="AJ5663" i="1" s="1"/>
  <c r="AJ5662" i="1" s="1"/>
  <c r="AH5665" i="1"/>
  <c r="AH5666" i="1"/>
  <c r="V5674" i="1"/>
  <c r="X5674" i="1"/>
  <c r="Z5674" i="1"/>
  <c r="AB5674" i="1"/>
  <c r="AD5674" i="1"/>
  <c r="AF5674" i="1"/>
  <c r="AH5675" i="1"/>
  <c r="AJ5675" i="1"/>
  <c r="AJ5674" i="1" s="1"/>
  <c r="V5676" i="1"/>
  <c r="X5676" i="1"/>
  <c r="Z5676" i="1"/>
  <c r="AB5676" i="1"/>
  <c r="AD5676" i="1"/>
  <c r="AF5676" i="1"/>
  <c r="AH5677" i="1"/>
  <c r="AJ5677" i="1"/>
  <c r="AJ5676" i="1" s="1"/>
  <c r="V5678" i="1"/>
  <c r="X5678" i="1"/>
  <c r="Z5678" i="1"/>
  <c r="AB5678" i="1"/>
  <c r="AD5678" i="1"/>
  <c r="AF5678" i="1"/>
  <c r="AH5679" i="1"/>
  <c r="AJ5679" i="1"/>
  <c r="AJ5678" i="1" s="1"/>
  <c r="V5680" i="1"/>
  <c r="X5680" i="1"/>
  <c r="Z5680" i="1"/>
  <c r="AB5680" i="1"/>
  <c r="AD5680" i="1"/>
  <c r="AF5680" i="1"/>
  <c r="AH5681" i="1"/>
  <c r="AJ5681" i="1"/>
  <c r="AJ5680" i="1" s="1"/>
  <c r="V5682" i="1"/>
  <c r="X5682" i="1"/>
  <c r="Z5682" i="1"/>
  <c r="AB5682" i="1"/>
  <c r="AD5682" i="1"/>
  <c r="AF5682" i="1"/>
  <c r="AH5683" i="1"/>
  <c r="AJ5683" i="1"/>
  <c r="AJ5682" i="1" s="1"/>
  <c r="V5684" i="1"/>
  <c r="X5684" i="1"/>
  <c r="Z5684" i="1"/>
  <c r="AB5684" i="1"/>
  <c r="AD5684" i="1"/>
  <c r="AF5684" i="1"/>
  <c r="AJ5684" i="1"/>
  <c r="AH5685" i="1"/>
  <c r="V5687" i="1"/>
  <c r="X5687" i="1"/>
  <c r="Z5687" i="1"/>
  <c r="Z5686" i="1" s="1"/>
  <c r="AB5687" i="1"/>
  <c r="AB5686" i="1" s="1"/>
  <c r="AD5687" i="1"/>
  <c r="AD5686" i="1" s="1"/>
  <c r="AF5687" i="1"/>
  <c r="AF5686" i="1" s="1"/>
  <c r="AJ5687" i="1"/>
  <c r="AJ5686" i="1" s="1"/>
  <c r="AH5688" i="1"/>
  <c r="AH5687" i="1" s="1"/>
  <c r="AH5686" i="1" s="1"/>
  <c r="X5690" i="1"/>
  <c r="X5689" i="1" s="1"/>
  <c r="Z5690" i="1"/>
  <c r="Z5689" i="1" s="1"/>
  <c r="AB5690" i="1"/>
  <c r="AB5689" i="1" s="1"/>
  <c r="AD5690" i="1"/>
  <c r="AE5690" i="1"/>
  <c r="AE5689" i="1" s="1"/>
  <c r="AE5672" i="1" s="1"/>
  <c r="AF5690" i="1"/>
  <c r="AF5689" i="1" s="1"/>
  <c r="AG5690" i="1"/>
  <c r="AG5689" i="1" s="1"/>
  <c r="AG5672" i="1" s="1"/>
  <c r="AK5690" i="1"/>
  <c r="AK5689" i="1" s="1"/>
  <c r="AK5672" i="1" s="1"/>
  <c r="AH5691" i="1"/>
  <c r="AI5691" i="1"/>
  <c r="AI5690" i="1" s="1"/>
  <c r="AI5673" i="1" s="1"/>
  <c r="AJ5691" i="1"/>
  <c r="AJ5690" i="1" s="1"/>
  <c r="AJ5689" i="1" s="1"/>
  <c r="AK5693" i="1"/>
  <c r="V5694" i="1"/>
  <c r="V5693" i="1" s="1"/>
  <c r="V5692" i="1" s="1"/>
  <c r="X5694" i="1"/>
  <c r="Z5694" i="1"/>
  <c r="Z5693" i="1" s="1"/>
  <c r="AB5694" i="1"/>
  <c r="AB5693" i="1" s="1"/>
  <c r="AD5694" i="1"/>
  <c r="AD5693" i="1" s="1"/>
  <c r="AF5694" i="1"/>
  <c r="AF5693" i="1" s="1"/>
  <c r="AI5694" i="1"/>
  <c r="AH5695" i="1"/>
  <c r="AJ5695" i="1"/>
  <c r="AH5696" i="1"/>
  <c r="AJ5696" i="1"/>
  <c r="AH5697" i="1"/>
  <c r="Z5699" i="1"/>
  <c r="Z5698" i="1" s="1"/>
  <c r="AB5699" i="1"/>
  <c r="AB5698" i="1" s="1"/>
  <c r="AD5699" i="1"/>
  <c r="AD5698" i="1" s="1"/>
  <c r="AF5699" i="1"/>
  <c r="AF5698" i="1" s="1"/>
  <c r="AJ5699" i="1"/>
  <c r="AJ5698" i="1" s="1"/>
  <c r="AK5699" i="1"/>
  <c r="AK5698" i="1" s="1"/>
  <c r="AH5700" i="1"/>
  <c r="AI5700" i="1"/>
  <c r="AI5699" i="1" s="1"/>
  <c r="AH5701" i="1"/>
  <c r="X5703" i="1"/>
  <c r="X5702" i="1" s="1"/>
  <c r="X5693" i="1" s="1"/>
  <c r="X5692" i="1" s="1"/>
  <c r="Z5703" i="1"/>
  <c r="Z5702" i="1" s="1"/>
  <c r="AB5703" i="1"/>
  <c r="AB5702" i="1" s="1"/>
  <c r="AD5703" i="1"/>
  <c r="AD5702" i="1" s="1"/>
  <c r="AF5703" i="1"/>
  <c r="AF5702" i="1" s="1"/>
  <c r="AH5704" i="1"/>
  <c r="AJ5704" i="1"/>
  <c r="AH5705" i="1"/>
  <c r="AJ5705" i="1"/>
  <c r="V5708" i="1"/>
  <c r="X5708" i="1"/>
  <c r="Z5708" i="1"/>
  <c r="AB5708" i="1"/>
  <c r="AD5708" i="1"/>
  <c r="AF5708" i="1"/>
  <c r="AH5709" i="1"/>
  <c r="AJ5709" i="1"/>
  <c r="AH5710" i="1"/>
  <c r="AJ5710" i="1"/>
  <c r="V5711" i="1"/>
  <c r="X5711" i="1"/>
  <c r="Z5711" i="1"/>
  <c r="AB5711" i="1"/>
  <c r="AD5711" i="1"/>
  <c r="AF5711" i="1"/>
  <c r="AH5712" i="1"/>
  <c r="AH5713" i="1"/>
  <c r="AJ5713" i="1"/>
  <c r="AJ5711" i="1" s="1"/>
  <c r="V5714" i="1"/>
  <c r="X5714" i="1"/>
  <c r="Z5714" i="1"/>
  <c r="AB5714" i="1"/>
  <c r="AD5714" i="1"/>
  <c r="AF5714" i="1"/>
  <c r="AJ5714" i="1"/>
  <c r="AH5715" i="1"/>
  <c r="AH5716" i="1"/>
  <c r="V5717" i="1"/>
  <c r="X5717" i="1"/>
  <c r="Z5717" i="1"/>
  <c r="AB5717" i="1"/>
  <c r="AD5717" i="1"/>
  <c r="AF5717" i="1"/>
  <c r="AJ5717" i="1"/>
  <c r="AH5718" i="1"/>
  <c r="V5719" i="1"/>
  <c r="X5719" i="1"/>
  <c r="Z5719" i="1"/>
  <c r="AB5719" i="1"/>
  <c r="AD5719" i="1"/>
  <c r="AF5719" i="1"/>
  <c r="AJ5719" i="1"/>
  <c r="AH5720" i="1"/>
  <c r="AE5721" i="1"/>
  <c r="AG5721" i="1"/>
  <c r="AK5721" i="1"/>
  <c r="V5722" i="1"/>
  <c r="X5722" i="1"/>
  <c r="Z5722" i="1"/>
  <c r="AB5722" i="1"/>
  <c r="AD5722" i="1"/>
  <c r="AF5722" i="1"/>
  <c r="AI5722" i="1"/>
  <c r="AJ5722" i="1"/>
  <c r="AH5723" i="1"/>
  <c r="V5724" i="1"/>
  <c r="X5724" i="1"/>
  <c r="Z5724" i="1"/>
  <c r="AB5724" i="1"/>
  <c r="AD5724" i="1"/>
  <c r="AF5724" i="1"/>
  <c r="AJ5724" i="1"/>
  <c r="AH5725" i="1"/>
  <c r="V5726" i="1"/>
  <c r="X5726" i="1"/>
  <c r="Z5726" i="1"/>
  <c r="AB5726" i="1"/>
  <c r="AD5726" i="1"/>
  <c r="AF5726" i="1"/>
  <c r="AH5727" i="1"/>
  <c r="AJ5727" i="1"/>
  <c r="AJ5726" i="1" s="1"/>
  <c r="V5728" i="1"/>
  <c r="X5728" i="1"/>
  <c r="Z5728" i="1"/>
  <c r="AB5728" i="1"/>
  <c r="AD5728" i="1"/>
  <c r="AF5728" i="1"/>
  <c r="AH5729" i="1"/>
  <c r="AJ5729" i="1"/>
  <c r="AJ5728" i="1" s="1"/>
  <c r="V5731" i="1"/>
  <c r="X5731" i="1"/>
  <c r="Z5731" i="1"/>
  <c r="AB5731" i="1"/>
  <c r="AD5731" i="1"/>
  <c r="AF5731" i="1"/>
  <c r="AH5732" i="1"/>
  <c r="AJ5732" i="1"/>
  <c r="AJ5731" i="1" s="1"/>
  <c r="V5733" i="1"/>
  <c r="X5733" i="1"/>
  <c r="Z5733" i="1"/>
  <c r="AB5733" i="1"/>
  <c r="AB5730" i="1" s="1"/>
  <c r="AD5733" i="1"/>
  <c r="AF5733" i="1"/>
  <c r="AJ5733" i="1"/>
  <c r="AH5734" i="1"/>
  <c r="V5736" i="1"/>
  <c r="V5735" i="1" s="1"/>
  <c r="X5736" i="1"/>
  <c r="X5735" i="1" s="1"/>
  <c r="Z5736" i="1"/>
  <c r="Z5735" i="1" s="1"/>
  <c r="AB5736" i="1"/>
  <c r="AB5735" i="1" s="1"/>
  <c r="AD5736" i="1"/>
  <c r="AF5736" i="1"/>
  <c r="AF5735" i="1" s="1"/>
  <c r="AJ5736" i="1"/>
  <c r="AJ5735" i="1" s="1"/>
  <c r="AH5737" i="1"/>
  <c r="V5739" i="1"/>
  <c r="X5739" i="1"/>
  <c r="Z5739" i="1"/>
  <c r="AB5739" i="1"/>
  <c r="AD5739" i="1"/>
  <c r="AF5739" i="1"/>
  <c r="AJ5739" i="1"/>
  <c r="AH5740" i="1"/>
  <c r="AH5741" i="1"/>
  <c r="V5742" i="1"/>
  <c r="X5742" i="1"/>
  <c r="Z5742" i="1"/>
  <c r="AB5742" i="1"/>
  <c r="AD5742" i="1"/>
  <c r="AF5742" i="1"/>
  <c r="AH5743" i="1"/>
  <c r="AJ5743" i="1"/>
  <c r="AJ5742" i="1" s="1"/>
  <c r="V5745" i="1"/>
  <c r="X5745" i="1"/>
  <c r="Z5745" i="1"/>
  <c r="AB5745" i="1"/>
  <c r="AD5745" i="1"/>
  <c r="AF5745" i="1"/>
  <c r="AJ5745" i="1"/>
  <c r="AH5746" i="1"/>
  <c r="V5747" i="1"/>
  <c r="X5747" i="1"/>
  <c r="Z5747" i="1"/>
  <c r="AB5747" i="1"/>
  <c r="AD5747" i="1"/>
  <c r="AF5747" i="1"/>
  <c r="AJ5747" i="1"/>
  <c r="AJ5744" i="1" s="1"/>
  <c r="AH5748" i="1"/>
  <c r="V5751" i="1"/>
  <c r="V5750" i="1" s="1"/>
  <c r="V5749" i="1" s="1"/>
  <c r="X5751" i="1"/>
  <c r="X5750" i="1" s="1"/>
  <c r="X5749" i="1" s="1"/>
  <c r="Z5751" i="1"/>
  <c r="Z5750" i="1" s="1"/>
  <c r="Z5749" i="1" s="1"/>
  <c r="AB5751" i="1"/>
  <c r="AB5750" i="1" s="1"/>
  <c r="AB5749" i="1" s="1"/>
  <c r="AD5751" i="1"/>
  <c r="AF5751" i="1"/>
  <c r="AF5750" i="1" s="1"/>
  <c r="AF5749" i="1" s="1"/>
  <c r="AJ5751" i="1"/>
  <c r="AJ5750" i="1" s="1"/>
  <c r="AJ5749" i="1" s="1"/>
  <c r="AH5752" i="1"/>
  <c r="AH5753" i="1"/>
  <c r="V5756" i="1"/>
  <c r="X5756" i="1"/>
  <c r="Z5756" i="1"/>
  <c r="AB5756" i="1"/>
  <c r="AD5756" i="1"/>
  <c r="AF5756" i="1"/>
  <c r="AJ5756" i="1"/>
  <c r="AH5757" i="1"/>
  <c r="V5758" i="1"/>
  <c r="X5758" i="1"/>
  <c r="Z5758" i="1"/>
  <c r="AB5758" i="1"/>
  <c r="AD5758" i="1"/>
  <c r="AD5755" i="1" s="1"/>
  <c r="AF5758" i="1"/>
  <c r="AJ5758" i="1"/>
  <c r="AH5759" i="1"/>
  <c r="AH5760" i="1"/>
  <c r="AH5761" i="1"/>
  <c r="V5770" i="1"/>
  <c r="X5770" i="1"/>
  <c r="Z5770" i="1"/>
  <c r="AB5770" i="1"/>
  <c r="AD5770" i="1"/>
  <c r="AF5770" i="1"/>
  <c r="AH5771" i="1"/>
  <c r="AJ5771" i="1"/>
  <c r="AJ5770" i="1" s="1"/>
  <c r="AH5772" i="1"/>
  <c r="AH5773" i="1"/>
  <c r="V5774" i="1"/>
  <c r="X5774" i="1"/>
  <c r="Z5774" i="1"/>
  <c r="AB5774" i="1"/>
  <c r="AD5774" i="1"/>
  <c r="AF5774" i="1"/>
  <c r="AH5775" i="1"/>
  <c r="AJ5775" i="1"/>
  <c r="AJ5774" i="1" s="1"/>
  <c r="AH5776" i="1"/>
  <c r="AH5777" i="1"/>
  <c r="V5778" i="1"/>
  <c r="X5778" i="1"/>
  <c r="Z5778" i="1"/>
  <c r="AB5778" i="1"/>
  <c r="AD5778" i="1"/>
  <c r="AF5778" i="1"/>
  <c r="AH5779" i="1"/>
  <c r="AJ5779" i="1"/>
  <c r="AJ5778" i="1" s="1"/>
  <c r="V5780" i="1"/>
  <c r="X5780" i="1"/>
  <c r="Z5780" i="1"/>
  <c r="AB5780" i="1"/>
  <c r="AD5780" i="1"/>
  <c r="AF5780" i="1"/>
  <c r="AH5781" i="1"/>
  <c r="AJ5781" i="1"/>
  <c r="AJ5780" i="1" s="1"/>
  <c r="AH5782" i="1"/>
  <c r="AH5783" i="1"/>
  <c r="V5784" i="1"/>
  <c r="X5784" i="1"/>
  <c r="Z5784" i="1"/>
  <c r="AB5784" i="1"/>
  <c r="AD5784" i="1"/>
  <c r="AF5784" i="1"/>
  <c r="AH5785" i="1"/>
  <c r="AJ5785" i="1"/>
  <c r="AJ5784" i="1" s="1"/>
  <c r="V5786" i="1"/>
  <c r="X5786" i="1"/>
  <c r="Z5786" i="1"/>
  <c r="AB5786" i="1"/>
  <c r="AD5786" i="1"/>
  <c r="AF5786" i="1"/>
  <c r="AJ5786" i="1"/>
  <c r="AH5787" i="1"/>
  <c r="V5789" i="1"/>
  <c r="V5788" i="1" s="1"/>
  <c r="X5789" i="1"/>
  <c r="X5788" i="1" s="1"/>
  <c r="Z5789" i="1"/>
  <c r="Z5788" i="1" s="1"/>
  <c r="AB5789" i="1"/>
  <c r="AB5788" i="1" s="1"/>
  <c r="AD5789" i="1"/>
  <c r="AD5788" i="1" s="1"/>
  <c r="AF5789" i="1"/>
  <c r="AF5788" i="1" s="1"/>
  <c r="AH5790" i="1"/>
  <c r="AH5791" i="1"/>
  <c r="AJ5791" i="1"/>
  <c r="AJ5789" i="1" s="1"/>
  <c r="AJ5788" i="1" s="1"/>
  <c r="V5794" i="1"/>
  <c r="V5793" i="1" s="1"/>
  <c r="X5794" i="1"/>
  <c r="X5793" i="1" s="1"/>
  <c r="Z5794" i="1"/>
  <c r="Z5793" i="1" s="1"/>
  <c r="AB5794" i="1"/>
  <c r="AB5793" i="1" s="1"/>
  <c r="AD5794" i="1"/>
  <c r="AD5793" i="1" s="1"/>
  <c r="AF5794" i="1"/>
  <c r="AF5793" i="1" s="1"/>
  <c r="AH5795" i="1"/>
  <c r="AJ5795" i="1"/>
  <c r="AH5796" i="1"/>
  <c r="AJ5796" i="1"/>
  <c r="AH5797" i="1"/>
  <c r="V5799" i="1"/>
  <c r="V5798" i="1" s="1"/>
  <c r="X5799" i="1"/>
  <c r="X5798" i="1" s="1"/>
  <c r="Z5799" i="1"/>
  <c r="Z5798" i="1" s="1"/>
  <c r="AB5799" i="1"/>
  <c r="AB5798" i="1" s="1"/>
  <c r="AD5799" i="1"/>
  <c r="AD5798" i="1" s="1"/>
  <c r="AF5799" i="1"/>
  <c r="AF5798" i="1" s="1"/>
  <c r="AH5800" i="1"/>
  <c r="AJ5800" i="1"/>
  <c r="AH5801" i="1"/>
  <c r="AJ5801" i="1"/>
  <c r="V5804" i="1"/>
  <c r="X5804" i="1"/>
  <c r="Z5804" i="1"/>
  <c r="AB5804" i="1"/>
  <c r="AD5804" i="1"/>
  <c r="AF5804" i="1"/>
  <c r="AH5805" i="1"/>
  <c r="AJ5805" i="1"/>
  <c r="AJ5804" i="1" s="1"/>
  <c r="AH5806" i="1"/>
  <c r="AH5807" i="1"/>
  <c r="V5808" i="1"/>
  <c r="X5808" i="1"/>
  <c r="Z5808" i="1"/>
  <c r="AB5808" i="1"/>
  <c r="AD5808" i="1"/>
  <c r="AF5808" i="1"/>
  <c r="AJ5808" i="1"/>
  <c r="AH5809" i="1"/>
  <c r="AH5810" i="1"/>
  <c r="V5811" i="1"/>
  <c r="X5811" i="1"/>
  <c r="Z5811" i="1"/>
  <c r="AB5811" i="1"/>
  <c r="AD5811" i="1"/>
  <c r="AF5811" i="1"/>
  <c r="AJ5811" i="1"/>
  <c r="AH5812" i="1"/>
  <c r="AH5813" i="1"/>
  <c r="V5814" i="1"/>
  <c r="X5814" i="1"/>
  <c r="Z5814" i="1"/>
  <c r="AB5814" i="1"/>
  <c r="AD5814" i="1"/>
  <c r="AF5814" i="1"/>
  <c r="AJ5814" i="1"/>
  <c r="AH5815" i="1"/>
  <c r="V5816" i="1"/>
  <c r="X5816" i="1"/>
  <c r="Z5816" i="1"/>
  <c r="AB5816" i="1"/>
  <c r="AD5816" i="1"/>
  <c r="AF5816" i="1"/>
  <c r="AJ5816" i="1"/>
  <c r="AH5817" i="1"/>
  <c r="V5819" i="1"/>
  <c r="X5819" i="1"/>
  <c r="Z5819" i="1"/>
  <c r="AB5819" i="1"/>
  <c r="AD5819" i="1"/>
  <c r="AF5819" i="1"/>
  <c r="AH5820" i="1"/>
  <c r="AJ5820" i="1"/>
  <c r="AJ5819" i="1" s="1"/>
  <c r="V5821" i="1"/>
  <c r="X5821" i="1"/>
  <c r="Z5821" i="1"/>
  <c r="AB5821" i="1"/>
  <c r="AD5821" i="1"/>
  <c r="AF5821" i="1"/>
  <c r="AH5822" i="1"/>
  <c r="AJ5822" i="1"/>
  <c r="AJ5821" i="1" s="1"/>
  <c r="V5823" i="1"/>
  <c r="X5823" i="1"/>
  <c r="Z5823" i="1"/>
  <c r="AB5823" i="1"/>
  <c r="AD5823" i="1"/>
  <c r="AF5823" i="1"/>
  <c r="AJ5823" i="1"/>
  <c r="AH5824" i="1"/>
  <c r="V5825" i="1"/>
  <c r="X5825" i="1"/>
  <c r="Z5825" i="1"/>
  <c r="AB5825" i="1"/>
  <c r="AD5825" i="1"/>
  <c r="AF5825" i="1"/>
  <c r="AH5826" i="1"/>
  <c r="AJ5826" i="1"/>
  <c r="AJ5825" i="1" s="1"/>
  <c r="V5828" i="1"/>
  <c r="V5827" i="1" s="1"/>
  <c r="X5828" i="1"/>
  <c r="X5827" i="1" s="1"/>
  <c r="Z5828" i="1"/>
  <c r="Z5827" i="1" s="1"/>
  <c r="AB5828" i="1"/>
  <c r="AB5827" i="1" s="1"/>
  <c r="AD5828" i="1"/>
  <c r="AD5827" i="1" s="1"/>
  <c r="AF5828" i="1"/>
  <c r="AH5829" i="1"/>
  <c r="AJ5829" i="1"/>
  <c r="AJ5828" i="1" s="1"/>
  <c r="AJ5827" i="1" s="1"/>
  <c r="V5831" i="1"/>
  <c r="X5831" i="1"/>
  <c r="Z5831" i="1"/>
  <c r="AB5831" i="1"/>
  <c r="AD5831" i="1"/>
  <c r="AF5831" i="1"/>
  <c r="AJ5831" i="1"/>
  <c r="AH5832" i="1"/>
  <c r="V5833" i="1"/>
  <c r="V5830" i="1" s="1"/>
  <c r="X5833" i="1"/>
  <c r="X5830" i="1" s="1"/>
  <c r="Z5833" i="1"/>
  <c r="Z5830" i="1" s="1"/>
  <c r="AB5833" i="1"/>
  <c r="AB5830" i="1" s="1"/>
  <c r="AD5833" i="1"/>
  <c r="AD5830" i="1" s="1"/>
  <c r="AF5833" i="1"/>
  <c r="AH5834" i="1"/>
  <c r="AJ5834" i="1"/>
  <c r="AJ5833" i="1" s="1"/>
  <c r="AD5835" i="1"/>
  <c r="V5836" i="1"/>
  <c r="V5835" i="1" s="1"/>
  <c r="X5836" i="1"/>
  <c r="X5835" i="1" s="1"/>
  <c r="Z5836" i="1"/>
  <c r="Z5835" i="1" s="1"/>
  <c r="AB5836" i="1"/>
  <c r="AB5835" i="1" s="1"/>
  <c r="AD5836" i="1"/>
  <c r="AF5836" i="1"/>
  <c r="AJ5836" i="1"/>
  <c r="AJ5835" i="1" s="1"/>
  <c r="AH5837" i="1"/>
  <c r="V5839" i="1"/>
  <c r="X5839" i="1"/>
  <c r="Z5839" i="1"/>
  <c r="AB5839" i="1"/>
  <c r="AD5839" i="1"/>
  <c r="AF5839" i="1"/>
  <c r="AJ5839" i="1"/>
  <c r="AH5840" i="1"/>
  <c r="V5841" i="1"/>
  <c r="X5841" i="1"/>
  <c r="Z5841" i="1"/>
  <c r="AB5841" i="1"/>
  <c r="AD5841" i="1"/>
  <c r="AF5841" i="1"/>
  <c r="AJ5841" i="1"/>
  <c r="AJ5838" i="1" s="1"/>
  <c r="AH5842" i="1"/>
  <c r="V5845" i="1"/>
  <c r="V5844" i="1" s="1"/>
  <c r="V5843" i="1" s="1"/>
  <c r="X5845" i="1"/>
  <c r="X5844" i="1" s="1"/>
  <c r="X5843" i="1" s="1"/>
  <c r="Z5845" i="1"/>
  <c r="Z5844" i="1" s="1"/>
  <c r="Z5843" i="1" s="1"/>
  <c r="AB5845" i="1"/>
  <c r="AB5844" i="1" s="1"/>
  <c r="AB5843" i="1" s="1"/>
  <c r="AD5845" i="1"/>
  <c r="AF5845" i="1"/>
  <c r="AF5844" i="1" s="1"/>
  <c r="AF5843" i="1" s="1"/>
  <c r="AJ5845" i="1"/>
  <c r="AJ5844" i="1" s="1"/>
  <c r="AJ5843" i="1" s="1"/>
  <c r="AH5846" i="1"/>
  <c r="AH5847" i="1"/>
  <c r="AE5848" i="1"/>
  <c r="AG5848" i="1"/>
  <c r="AK5848" i="1"/>
  <c r="AI5849" i="1"/>
  <c r="V5853" i="1"/>
  <c r="V5852" i="1" s="1"/>
  <c r="X5853" i="1"/>
  <c r="X5852" i="1" s="1"/>
  <c r="Z5853" i="1"/>
  <c r="Z5852" i="1" s="1"/>
  <c r="AB5853" i="1"/>
  <c r="AB5852" i="1" s="1"/>
  <c r="AD5853" i="1"/>
  <c r="AD5852" i="1" s="1"/>
  <c r="AF5853" i="1"/>
  <c r="AF5852" i="1" s="1"/>
  <c r="AJ5853" i="1"/>
  <c r="AJ5852" i="1" s="1"/>
  <c r="AH5854" i="1"/>
  <c r="V5856" i="1"/>
  <c r="V5855" i="1" s="1"/>
  <c r="X5856" i="1"/>
  <c r="X5855" i="1" s="1"/>
  <c r="Z5856" i="1"/>
  <c r="Z5855" i="1" s="1"/>
  <c r="AB5856" i="1"/>
  <c r="AB5855" i="1" s="1"/>
  <c r="AD5856" i="1"/>
  <c r="AD5855" i="1" s="1"/>
  <c r="AF5856" i="1"/>
  <c r="AF5855" i="1" s="1"/>
  <c r="AJ5856" i="1"/>
  <c r="AJ5855" i="1" s="1"/>
  <c r="AH5857" i="1"/>
  <c r="V5860" i="1"/>
  <c r="V5859" i="1" s="1"/>
  <c r="X5860" i="1"/>
  <c r="X5859" i="1" s="1"/>
  <c r="Z5860" i="1"/>
  <c r="Z5859" i="1" s="1"/>
  <c r="AB5860" i="1"/>
  <c r="AB5859" i="1" s="1"/>
  <c r="AD5860" i="1"/>
  <c r="AD5859" i="1" s="1"/>
  <c r="AF5860" i="1"/>
  <c r="AF5859" i="1" s="1"/>
  <c r="AJ5860" i="1"/>
  <c r="AJ5859" i="1" s="1"/>
  <c r="AH5861" i="1"/>
  <c r="AH5862" i="1"/>
  <c r="AH5863" i="1"/>
  <c r="V5865" i="1"/>
  <c r="V5864" i="1" s="1"/>
  <c r="X5865" i="1"/>
  <c r="X5864" i="1" s="1"/>
  <c r="Z5865" i="1"/>
  <c r="Z5864" i="1" s="1"/>
  <c r="AB5865" i="1"/>
  <c r="AB5864" i="1" s="1"/>
  <c r="AD5865" i="1"/>
  <c r="AD5864" i="1" s="1"/>
  <c r="AF5865" i="1"/>
  <c r="AJ5865" i="1"/>
  <c r="AJ5864" i="1" s="1"/>
  <c r="AH5866" i="1"/>
  <c r="V5869" i="1"/>
  <c r="X5869" i="1"/>
  <c r="Z5869" i="1"/>
  <c r="AB5869" i="1"/>
  <c r="AD5869" i="1"/>
  <c r="AF5869" i="1"/>
  <c r="AJ5869" i="1"/>
  <c r="AH5870" i="1"/>
  <c r="V5871" i="1"/>
  <c r="X5871" i="1"/>
  <c r="Z5871" i="1"/>
  <c r="AB5871" i="1"/>
  <c r="AD5871" i="1"/>
  <c r="AF5871" i="1"/>
  <c r="AJ5871" i="1"/>
  <c r="AH5872" i="1"/>
  <c r="V5874" i="1"/>
  <c r="X5874" i="1"/>
  <c r="Z5874" i="1"/>
  <c r="AB5874" i="1"/>
  <c r="AD5874" i="1"/>
  <c r="AF5874" i="1"/>
  <c r="AJ5874" i="1"/>
  <c r="AH5875" i="1"/>
  <c r="V5876" i="1"/>
  <c r="X5876" i="1"/>
  <c r="Z5876" i="1"/>
  <c r="AB5876" i="1"/>
  <c r="AD5876" i="1"/>
  <c r="AF5876" i="1"/>
  <c r="AJ5876" i="1"/>
  <c r="AJ5873" i="1" s="1"/>
  <c r="AH5877" i="1"/>
  <c r="V5879" i="1"/>
  <c r="V5878" i="1" s="1"/>
  <c r="X5879" i="1"/>
  <c r="X5878" i="1" s="1"/>
  <c r="Z5879" i="1"/>
  <c r="Z5878" i="1" s="1"/>
  <c r="AB5879" i="1"/>
  <c r="AB5878" i="1" s="1"/>
  <c r="AD5879" i="1"/>
  <c r="AD5878" i="1" s="1"/>
  <c r="AF5879" i="1"/>
  <c r="AF5878" i="1" s="1"/>
  <c r="AJ5879" i="1"/>
  <c r="AJ5878" i="1" s="1"/>
  <c r="AH5880" i="1"/>
  <c r="AH5881" i="1"/>
  <c r="V5883" i="1"/>
  <c r="V5882" i="1" s="1"/>
  <c r="X5883" i="1"/>
  <c r="X5882" i="1" s="1"/>
  <c r="Z5883" i="1"/>
  <c r="Z5882" i="1" s="1"/>
  <c r="AB5883" i="1"/>
  <c r="AB5882" i="1" s="1"/>
  <c r="AD5883" i="1"/>
  <c r="AD5882" i="1" s="1"/>
  <c r="AF5883" i="1"/>
  <c r="AF5882" i="1" s="1"/>
  <c r="AJ5883" i="1"/>
  <c r="AJ5882" i="1" s="1"/>
  <c r="AH5884" i="1"/>
  <c r="AH5885" i="1"/>
  <c r="V5890" i="1"/>
  <c r="V5889" i="1" s="1"/>
  <c r="X5890" i="1"/>
  <c r="X5889" i="1" s="1"/>
  <c r="Z5890" i="1"/>
  <c r="Z5889" i="1" s="1"/>
  <c r="AB5890" i="1"/>
  <c r="AB5889" i="1" s="1"/>
  <c r="AD5890" i="1"/>
  <c r="AD5889" i="1" s="1"/>
  <c r="AF5890" i="1"/>
  <c r="AF5889" i="1" s="1"/>
  <c r="AH5891" i="1"/>
  <c r="AJ5891" i="1"/>
  <c r="AJ5890" i="1" s="1"/>
  <c r="AJ5889" i="1" s="1"/>
  <c r="V5893" i="1"/>
  <c r="V5892" i="1" s="1"/>
  <c r="X5893" i="1"/>
  <c r="X5892" i="1" s="1"/>
  <c r="Z5893" i="1"/>
  <c r="Z5892" i="1" s="1"/>
  <c r="AB5893" i="1"/>
  <c r="AB5892" i="1" s="1"/>
  <c r="AD5893" i="1"/>
  <c r="AD5892" i="1" s="1"/>
  <c r="AF5893" i="1"/>
  <c r="AH5894" i="1"/>
  <c r="AJ5894" i="1"/>
  <c r="AJ5893" i="1" s="1"/>
  <c r="AJ5892" i="1" s="1"/>
  <c r="V5897" i="1"/>
  <c r="V5896" i="1" s="1"/>
  <c r="X5897" i="1"/>
  <c r="X5896" i="1" s="1"/>
  <c r="Z5897" i="1"/>
  <c r="Z5896" i="1" s="1"/>
  <c r="AB5897" i="1"/>
  <c r="AB5896" i="1" s="1"/>
  <c r="AD5897" i="1"/>
  <c r="AD5896" i="1" s="1"/>
  <c r="AF5897" i="1"/>
  <c r="AJ5897" i="1"/>
  <c r="AJ5896" i="1" s="1"/>
  <c r="AH5898" i="1"/>
  <c r="AH5899" i="1"/>
  <c r="AH5900" i="1"/>
  <c r="V5902" i="1"/>
  <c r="V5901" i="1" s="1"/>
  <c r="X5902" i="1"/>
  <c r="X5901" i="1" s="1"/>
  <c r="Z5902" i="1"/>
  <c r="Z5901" i="1" s="1"/>
  <c r="AB5902" i="1"/>
  <c r="AB5901" i="1" s="1"/>
  <c r="AD5902" i="1"/>
  <c r="AF5902" i="1"/>
  <c r="AF5901" i="1" s="1"/>
  <c r="AH5903" i="1"/>
  <c r="AJ5903" i="1"/>
  <c r="AJ5902" i="1" s="1"/>
  <c r="AJ5901" i="1" s="1"/>
  <c r="V5906" i="1"/>
  <c r="X5906" i="1"/>
  <c r="Z5906" i="1"/>
  <c r="AB5906" i="1"/>
  <c r="AD5906" i="1"/>
  <c r="AF5906" i="1"/>
  <c r="AH5907" i="1"/>
  <c r="AJ5907" i="1"/>
  <c r="AJ5906" i="1" s="1"/>
  <c r="V5908" i="1"/>
  <c r="X5908" i="1"/>
  <c r="X5905" i="1" s="1"/>
  <c r="Z5908" i="1"/>
  <c r="AB5908" i="1"/>
  <c r="AB5905" i="1" s="1"/>
  <c r="AD5908" i="1"/>
  <c r="AF5908" i="1"/>
  <c r="AJ5908" i="1"/>
  <c r="AH5909" i="1"/>
  <c r="V5911" i="1"/>
  <c r="X5911" i="1"/>
  <c r="Z5911" i="1"/>
  <c r="AB5911" i="1"/>
  <c r="AD5911" i="1"/>
  <c r="AF5911" i="1"/>
  <c r="AH5912" i="1"/>
  <c r="AJ5912" i="1"/>
  <c r="AJ5911" i="1" s="1"/>
  <c r="V5913" i="1"/>
  <c r="X5913" i="1"/>
  <c r="Z5913" i="1"/>
  <c r="AB5913" i="1"/>
  <c r="AD5913" i="1"/>
  <c r="AF5913" i="1"/>
  <c r="AJ5913" i="1"/>
  <c r="AH5914" i="1"/>
  <c r="V5916" i="1"/>
  <c r="V5915" i="1" s="1"/>
  <c r="X5916" i="1"/>
  <c r="X5915" i="1" s="1"/>
  <c r="Z5916" i="1"/>
  <c r="Z5915" i="1" s="1"/>
  <c r="AB5916" i="1"/>
  <c r="AB5915" i="1" s="1"/>
  <c r="AD5916" i="1"/>
  <c r="AF5916" i="1"/>
  <c r="AF5915" i="1" s="1"/>
  <c r="AH5917" i="1"/>
  <c r="AJ5917" i="1"/>
  <c r="AH5918" i="1"/>
  <c r="AJ5918" i="1"/>
  <c r="V5920" i="1"/>
  <c r="V5919" i="1" s="1"/>
  <c r="X5920" i="1"/>
  <c r="X5919" i="1" s="1"/>
  <c r="Z5920" i="1"/>
  <c r="Z5919" i="1" s="1"/>
  <c r="AB5920" i="1"/>
  <c r="AB5919" i="1" s="1"/>
  <c r="AD5920" i="1"/>
  <c r="AD5919" i="1" s="1"/>
  <c r="AF5920" i="1"/>
  <c r="AF5919" i="1" s="1"/>
  <c r="AJ5920" i="1"/>
  <c r="AJ5919" i="1" s="1"/>
  <c r="AH5921" i="1"/>
  <c r="AH5922" i="1"/>
  <c r="AE5925" i="1"/>
  <c r="AG5925" i="1"/>
  <c r="AK5925" i="1"/>
  <c r="AI5926" i="1"/>
  <c r="V5927" i="1"/>
  <c r="V5926" i="1" s="1"/>
  <c r="V5925" i="1" s="1"/>
  <c r="X5927" i="1"/>
  <c r="X5926" i="1" s="1"/>
  <c r="X5925" i="1" s="1"/>
  <c r="Z5927" i="1"/>
  <c r="Z5926" i="1" s="1"/>
  <c r="Z5925" i="1" s="1"/>
  <c r="AB5927" i="1"/>
  <c r="AB5926" i="1" s="1"/>
  <c r="AB5925" i="1" s="1"/>
  <c r="AD5927" i="1"/>
  <c r="AD5926" i="1" s="1"/>
  <c r="AF5927" i="1"/>
  <c r="AF5926" i="1" s="1"/>
  <c r="AF5925" i="1" s="1"/>
  <c r="AJ5927" i="1"/>
  <c r="AJ5926" i="1" s="1"/>
  <c r="AJ5925" i="1" s="1"/>
  <c r="AH5928" i="1"/>
  <c r="AE5930" i="1"/>
  <c r="AG5930" i="1"/>
  <c r="AK5930" i="1"/>
  <c r="V5931" i="1"/>
  <c r="X5931" i="1"/>
  <c r="Z5931" i="1"/>
  <c r="Z5930" i="1" s="1"/>
  <c r="AB5931" i="1"/>
  <c r="AD5931" i="1"/>
  <c r="AF5931" i="1"/>
  <c r="AI5931" i="1"/>
  <c r="AJ5931" i="1"/>
  <c r="AJ5930" i="1" s="1"/>
  <c r="AH5932" i="1"/>
  <c r="V5933" i="1"/>
  <c r="X5933" i="1"/>
  <c r="Z5933" i="1"/>
  <c r="AB5933" i="1"/>
  <c r="AD5933" i="1"/>
  <c r="AF5933" i="1"/>
  <c r="AJ5933" i="1"/>
  <c r="AH5934" i="1"/>
  <c r="V5936" i="1"/>
  <c r="X5936" i="1"/>
  <c r="Z5936" i="1"/>
  <c r="Z5935" i="1" s="1"/>
  <c r="AB5936" i="1"/>
  <c r="AB5935" i="1" s="1"/>
  <c r="AD5936" i="1"/>
  <c r="AD5935" i="1" s="1"/>
  <c r="AE5936" i="1"/>
  <c r="AE5935" i="1" s="1"/>
  <c r="AF5936" i="1"/>
  <c r="AF5935" i="1" s="1"/>
  <c r="AG5936" i="1"/>
  <c r="AG5935" i="1" s="1"/>
  <c r="AJ5936" i="1"/>
  <c r="AJ5935" i="1" s="1"/>
  <c r="AK5936" i="1"/>
  <c r="AK5935" i="1" s="1"/>
  <c r="AH5937" i="1"/>
  <c r="AI5937" i="1"/>
  <c r="AI5936" i="1" s="1"/>
  <c r="AH5938" i="1"/>
  <c r="AH5939" i="1"/>
  <c r="V5947" i="1"/>
  <c r="X5947" i="1"/>
  <c r="Z5947" i="1"/>
  <c r="AB5947" i="1"/>
  <c r="AD5947" i="1"/>
  <c r="AF5947" i="1"/>
  <c r="AH5948" i="1"/>
  <c r="AJ5948" i="1"/>
  <c r="AJ5947" i="1" s="1"/>
  <c r="V5949" i="1"/>
  <c r="X5949" i="1"/>
  <c r="Z5949" i="1"/>
  <c r="AB5949" i="1"/>
  <c r="AD5949" i="1"/>
  <c r="AF5949" i="1"/>
  <c r="AH5950" i="1"/>
  <c r="AJ5950" i="1"/>
  <c r="AJ5949" i="1" s="1"/>
  <c r="V5951" i="1"/>
  <c r="X5951" i="1"/>
  <c r="Z5951" i="1"/>
  <c r="AB5951" i="1"/>
  <c r="AD5951" i="1"/>
  <c r="AF5951" i="1"/>
  <c r="AH5952" i="1"/>
  <c r="AJ5952" i="1"/>
  <c r="AJ5951" i="1" s="1"/>
  <c r="V5953" i="1"/>
  <c r="X5953" i="1"/>
  <c r="Z5953" i="1"/>
  <c r="AB5953" i="1"/>
  <c r="AD5953" i="1"/>
  <c r="AF5953" i="1"/>
  <c r="AH5954" i="1"/>
  <c r="AJ5954" i="1"/>
  <c r="AJ5953" i="1" s="1"/>
  <c r="V5955" i="1"/>
  <c r="X5955" i="1"/>
  <c r="Z5955" i="1"/>
  <c r="AB5955" i="1"/>
  <c r="AD5955" i="1"/>
  <c r="AF5955" i="1"/>
  <c r="AH5956" i="1"/>
  <c r="AJ5956" i="1"/>
  <c r="AJ5955" i="1" s="1"/>
  <c r="V5957" i="1"/>
  <c r="X5957" i="1"/>
  <c r="Z5957" i="1"/>
  <c r="AB5957" i="1"/>
  <c r="AD5957" i="1"/>
  <c r="AF5957" i="1"/>
  <c r="AJ5957" i="1"/>
  <c r="AH5958" i="1"/>
  <c r="V5960" i="1"/>
  <c r="X5960" i="1"/>
  <c r="Z5960" i="1"/>
  <c r="Z5959" i="1" s="1"/>
  <c r="AB5960" i="1"/>
  <c r="AD5960" i="1"/>
  <c r="AF5960" i="1"/>
  <c r="AK5960" i="1"/>
  <c r="AK5959" i="1" s="1"/>
  <c r="AK5945" i="1" s="1"/>
  <c r="AH5961" i="1"/>
  <c r="AI5961" i="1"/>
  <c r="AI5960" i="1" s="1"/>
  <c r="AI5946" i="1" s="1"/>
  <c r="AJ5961" i="1"/>
  <c r="AH5962" i="1"/>
  <c r="AJ5962" i="1"/>
  <c r="AB5963" i="1"/>
  <c r="AD5963" i="1"/>
  <c r="AF5963" i="1"/>
  <c r="AH5964" i="1"/>
  <c r="AJ5964" i="1"/>
  <c r="AJ5963" i="1" s="1"/>
  <c r="AK5965" i="1"/>
  <c r="AI5966" i="1"/>
  <c r="V5967" i="1"/>
  <c r="V5966" i="1" s="1"/>
  <c r="V5965" i="1" s="1"/>
  <c r="X5967" i="1"/>
  <c r="X5966" i="1" s="1"/>
  <c r="X5965" i="1" s="1"/>
  <c r="Z5967" i="1"/>
  <c r="Z5966" i="1" s="1"/>
  <c r="AB5967" i="1"/>
  <c r="AB5966" i="1" s="1"/>
  <c r="AD5967" i="1"/>
  <c r="AD5966" i="1" s="1"/>
  <c r="AF5967" i="1"/>
  <c r="AF5966" i="1" s="1"/>
  <c r="AH5968" i="1"/>
  <c r="AJ5968" i="1"/>
  <c r="AH5969" i="1"/>
  <c r="AJ5969" i="1"/>
  <c r="AH5970" i="1"/>
  <c r="Z5972" i="1"/>
  <c r="Z5971" i="1" s="1"/>
  <c r="AB5972" i="1"/>
  <c r="AB5971" i="1" s="1"/>
  <c r="AD5972" i="1"/>
  <c r="AD5971" i="1" s="1"/>
  <c r="AE5972" i="1"/>
  <c r="AF5972" i="1"/>
  <c r="AF5971" i="1" s="1"/>
  <c r="AG5972" i="1"/>
  <c r="AK5972" i="1"/>
  <c r="AH5973" i="1"/>
  <c r="AI5973" i="1"/>
  <c r="AJ5973" i="1"/>
  <c r="AH5974" i="1"/>
  <c r="AJ5974" i="1"/>
  <c r="V5977" i="1"/>
  <c r="X5977" i="1"/>
  <c r="Z5977" i="1"/>
  <c r="AB5977" i="1"/>
  <c r="AD5977" i="1"/>
  <c r="AF5977" i="1"/>
  <c r="AH5978" i="1"/>
  <c r="AJ5978" i="1"/>
  <c r="AJ5977" i="1" s="1"/>
  <c r="AH5979" i="1"/>
  <c r="V5980" i="1"/>
  <c r="X5980" i="1"/>
  <c r="Z5980" i="1"/>
  <c r="AB5980" i="1"/>
  <c r="AD5980" i="1"/>
  <c r="AF5980" i="1"/>
  <c r="AH5981" i="1"/>
  <c r="AH5982" i="1"/>
  <c r="AJ5982" i="1"/>
  <c r="AJ5980" i="1" s="1"/>
  <c r="V5983" i="1"/>
  <c r="X5983" i="1"/>
  <c r="Z5983" i="1"/>
  <c r="AB5983" i="1"/>
  <c r="AD5983" i="1"/>
  <c r="AF5983" i="1"/>
  <c r="AJ5983" i="1"/>
  <c r="AH5984" i="1"/>
  <c r="AH5985" i="1"/>
  <c r="V5986" i="1"/>
  <c r="X5986" i="1"/>
  <c r="Z5986" i="1"/>
  <c r="AB5986" i="1"/>
  <c r="AD5986" i="1"/>
  <c r="AF5986" i="1"/>
  <c r="AJ5986" i="1"/>
  <c r="AH5987" i="1"/>
  <c r="V5988" i="1"/>
  <c r="X5988" i="1"/>
  <c r="Z5988" i="1"/>
  <c r="AB5988" i="1"/>
  <c r="AD5988" i="1"/>
  <c r="AF5988" i="1"/>
  <c r="AJ5988" i="1"/>
  <c r="AH5989" i="1"/>
  <c r="AE5990" i="1"/>
  <c r="AG5990" i="1"/>
  <c r="AK5990" i="1"/>
  <c r="V5991" i="1"/>
  <c r="X5991" i="1"/>
  <c r="Z5991" i="1"/>
  <c r="AB5991" i="1"/>
  <c r="AD5991" i="1"/>
  <c r="AF5991" i="1"/>
  <c r="AI5991" i="1"/>
  <c r="AJ5991" i="1"/>
  <c r="AH5992" i="1"/>
  <c r="V5993" i="1"/>
  <c r="X5993" i="1"/>
  <c r="Z5993" i="1"/>
  <c r="AB5993" i="1"/>
  <c r="AD5993" i="1"/>
  <c r="AF5993" i="1"/>
  <c r="AH5994" i="1"/>
  <c r="AJ5994" i="1"/>
  <c r="AJ5993" i="1" s="1"/>
  <c r="V5995" i="1"/>
  <c r="X5995" i="1"/>
  <c r="Z5995" i="1"/>
  <c r="AB5995" i="1"/>
  <c r="AD5995" i="1"/>
  <c r="AF5995" i="1"/>
  <c r="AJ5995" i="1"/>
  <c r="AH5996" i="1"/>
  <c r="V5997" i="1"/>
  <c r="X5997" i="1"/>
  <c r="Z5997" i="1"/>
  <c r="AB5997" i="1"/>
  <c r="AD5997" i="1"/>
  <c r="AF5997" i="1"/>
  <c r="AH5998" i="1"/>
  <c r="AJ5998" i="1"/>
  <c r="AJ5997" i="1" s="1"/>
  <c r="V6000" i="1"/>
  <c r="V5999" i="1" s="1"/>
  <c r="X6000" i="1"/>
  <c r="X5999" i="1" s="1"/>
  <c r="Z6000" i="1"/>
  <c r="Z5999" i="1" s="1"/>
  <c r="AB6000" i="1"/>
  <c r="AB5999" i="1" s="1"/>
  <c r="AD6000" i="1"/>
  <c r="AF6000" i="1"/>
  <c r="AF5999" i="1" s="1"/>
  <c r="AH6001" i="1"/>
  <c r="AJ6001" i="1"/>
  <c r="AJ6000" i="1" s="1"/>
  <c r="AJ5999" i="1" s="1"/>
  <c r="V6003" i="1"/>
  <c r="X6003" i="1"/>
  <c r="Z6003" i="1"/>
  <c r="AB6003" i="1"/>
  <c r="AD6003" i="1"/>
  <c r="AF6003" i="1"/>
  <c r="AJ6003" i="1"/>
  <c r="AH6004" i="1"/>
  <c r="AH6005" i="1"/>
  <c r="V6006" i="1"/>
  <c r="X6006" i="1"/>
  <c r="Z6006" i="1"/>
  <c r="AB6006" i="1"/>
  <c r="AD6006" i="1"/>
  <c r="AF6006" i="1"/>
  <c r="AH6007" i="1"/>
  <c r="AJ6007" i="1"/>
  <c r="AJ6006" i="1" s="1"/>
  <c r="V6009" i="1"/>
  <c r="X6009" i="1"/>
  <c r="Z6009" i="1"/>
  <c r="AB6009" i="1"/>
  <c r="AD6009" i="1"/>
  <c r="AF6009" i="1"/>
  <c r="AJ6009" i="1"/>
  <c r="AH6010" i="1"/>
  <c r="V6011" i="1"/>
  <c r="X6011" i="1"/>
  <c r="Z6011" i="1"/>
  <c r="AB6011" i="1"/>
  <c r="AD6011" i="1"/>
  <c r="AF6011" i="1"/>
  <c r="AJ6011" i="1"/>
  <c r="AH6012" i="1"/>
  <c r="AD6014" i="1"/>
  <c r="AD6013" i="1"/>
  <c r="V6015" i="1"/>
  <c r="V6014" i="1" s="1"/>
  <c r="V6013" i="1" s="1"/>
  <c r="X6015" i="1"/>
  <c r="X6014" i="1" s="1"/>
  <c r="X6013" i="1" s="1"/>
  <c r="Z6015" i="1"/>
  <c r="Z6014" i="1" s="1"/>
  <c r="Z6013" i="1" s="1"/>
  <c r="AB6015" i="1"/>
  <c r="AB6014" i="1" s="1"/>
  <c r="AB6013" i="1" s="1"/>
  <c r="AD6015" i="1"/>
  <c r="AF6015" i="1"/>
  <c r="AF6014" i="1" s="1"/>
  <c r="AF6013" i="1" s="1"/>
  <c r="AJ6015" i="1"/>
  <c r="AJ6014" i="1" s="1"/>
  <c r="AJ6013" i="1" s="1"/>
  <c r="AH6016" i="1"/>
  <c r="AH6017" i="1"/>
  <c r="X6023" i="1"/>
  <c r="X6022" i="1" s="1"/>
  <c r="X6021" i="1" s="1"/>
  <c r="Z6023" i="1"/>
  <c r="Z6022" i="1" s="1"/>
  <c r="Z6021" i="1" s="1"/>
  <c r="AB6023" i="1"/>
  <c r="AB6022" i="1" s="1"/>
  <c r="AB6021" i="1" s="1"/>
  <c r="AD6023" i="1"/>
  <c r="AD6022" i="1" s="1"/>
  <c r="AD6021" i="1" s="1"/>
  <c r="AE6023" i="1"/>
  <c r="AE6022" i="1" s="1"/>
  <c r="AE6021" i="1" s="1"/>
  <c r="AF6023" i="1"/>
  <c r="AF6022" i="1" s="1"/>
  <c r="AF6021" i="1" s="1"/>
  <c r="AG6023" i="1"/>
  <c r="AG6022" i="1" s="1"/>
  <c r="AG6021" i="1" s="1"/>
  <c r="AK6023" i="1"/>
  <c r="AK6022" i="1" s="1"/>
  <c r="AK6021" i="1" s="1"/>
  <c r="AH6024" i="1"/>
  <c r="AI6024" i="1"/>
  <c r="AI6023" i="1" s="1"/>
  <c r="AI6022" i="1" s="1"/>
  <c r="AJ6024" i="1"/>
  <c r="AJ6023" i="1" s="1"/>
  <c r="AJ6022" i="1" s="1"/>
  <c r="AJ6021" i="1" s="1"/>
  <c r="X6027" i="1"/>
  <c r="X6026" i="1" s="1"/>
  <c r="Z6027" i="1"/>
  <c r="Z6026" i="1" s="1"/>
  <c r="AB6027" i="1"/>
  <c r="AB6026" i="1" s="1"/>
  <c r="AD6027" i="1"/>
  <c r="AD6026" i="1" s="1"/>
  <c r="AE6027" i="1"/>
  <c r="AE6026" i="1" s="1"/>
  <c r="AF6027" i="1"/>
  <c r="AF6026" i="1" s="1"/>
  <c r="AG6027" i="1"/>
  <c r="AG6026" i="1" s="1"/>
  <c r="AK6027" i="1"/>
  <c r="AK6026" i="1" s="1"/>
  <c r="AH6028" i="1"/>
  <c r="AI6028" i="1"/>
  <c r="AI6027" i="1" s="1"/>
  <c r="AJ6028" i="1"/>
  <c r="AJ6027" i="1" s="1"/>
  <c r="AJ6026" i="1" s="1"/>
  <c r="X6030" i="1"/>
  <c r="X6029" i="1" s="1"/>
  <c r="Z6030" i="1"/>
  <c r="Z6029" i="1" s="1"/>
  <c r="AB6030" i="1"/>
  <c r="AB6029" i="1" s="1"/>
  <c r="AD6030" i="1"/>
  <c r="AD6029" i="1" s="1"/>
  <c r="AE6030" i="1"/>
  <c r="AE6029" i="1" s="1"/>
  <c r="AF6030" i="1"/>
  <c r="AG6030" i="1"/>
  <c r="AG6029" i="1" s="1"/>
  <c r="AK6030" i="1"/>
  <c r="AK6029" i="1" s="1"/>
  <c r="AH6031" i="1"/>
  <c r="AI6031" i="1"/>
  <c r="AI6030" i="1" s="1"/>
  <c r="AJ6031" i="1"/>
  <c r="AH6032" i="1"/>
  <c r="AJ6032" i="1"/>
  <c r="V6041" i="1"/>
  <c r="X6041" i="1"/>
  <c r="Z6041" i="1"/>
  <c r="AB6041" i="1"/>
  <c r="AD6041" i="1"/>
  <c r="AF6041" i="1"/>
  <c r="AH6042" i="1"/>
  <c r="AJ6042" i="1"/>
  <c r="AJ6041" i="1" s="1"/>
  <c r="V6043" i="1"/>
  <c r="X6043" i="1"/>
  <c r="Z6043" i="1"/>
  <c r="AB6043" i="1"/>
  <c r="AD6043" i="1"/>
  <c r="AF6043" i="1"/>
  <c r="AH6044" i="1"/>
  <c r="AJ6044" i="1"/>
  <c r="AJ6043" i="1" s="1"/>
  <c r="V6045" i="1"/>
  <c r="X6045" i="1"/>
  <c r="Z6045" i="1"/>
  <c r="AB6045" i="1"/>
  <c r="AD6045" i="1"/>
  <c r="AF6045" i="1"/>
  <c r="AH6046" i="1"/>
  <c r="AJ6046" i="1"/>
  <c r="AJ6045" i="1" s="1"/>
  <c r="V6047" i="1"/>
  <c r="X6047" i="1"/>
  <c r="Z6047" i="1"/>
  <c r="AB6047" i="1"/>
  <c r="AD6047" i="1"/>
  <c r="AF6047" i="1"/>
  <c r="AH6048" i="1"/>
  <c r="AJ6048" i="1"/>
  <c r="AJ6047" i="1" s="1"/>
  <c r="V6049" i="1"/>
  <c r="X6049" i="1"/>
  <c r="Z6049" i="1"/>
  <c r="AB6049" i="1"/>
  <c r="AD6049" i="1"/>
  <c r="AF6049" i="1"/>
  <c r="AJ6049" i="1"/>
  <c r="AH6050" i="1"/>
  <c r="V6051" i="1"/>
  <c r="X6051" i="1"/>
  <c r="Z6051" i="1"/>
  <c r="AB6051" i="1"/>
  <c r="AD6051" i="1"/>
  <c r="AF6051" i="1"/>
  <c r="AJ6051" i="1"/>
  <c r="AH6052" i="1"/>
  <c r="X6053" i="1"/>
  <c r="Z6053" i="1"/>
  <c r="AB6053" i="1"/>
  <c r="AD6053" i="1"/>
  <c r="AE6053" i="1"/>
  <c r="AE6040" i="1" s="1"/>
  <c r="AF6053" i="1"/>
  <c r="AG6053" i="1"/>
  <c r="AG6040" i="1" s="1"/>
  <c r="AK6053" i="1"/>
  <c r="AK6040" i="1" s="1"/>
  <c r="AH6054" i="1"/>
  <c r="AI6054" i="1"/>
  <c r="AI6041" i="1" s="1"/>
  <c r="AJ6054" i="1"/>
  <c r="AJ6053" i="1" s="1"/>
  <c r="X6056" i="1"/>
  <c r="X6055" i="1" s="1"/>
  <c r="Z6056" i="1"/>
  <c r="Z6055" i="1" s="1"/>
  <c r="AB6056" i="1"/>
  <c r="AB6055" i="1" s="1"/>
  <c r="AD6056" i="1"/>
  <c r="AD6055" i="1" s="1"/>
  <c r="AE6056" i="1"/>
  <c r="AE6055" i="1" s="1"/>
  <c r="AF6056" i="1"/>
  <c r="AF6055" i="1" s="1"/>
  <c r="AG6056" i="1"/>
  <c r="AG6055" i="1" s="1"/>
  <c r="AK6056" i="1"/>
  <c r="AK6055" i="1" s="1"/>
  <c r="AH6057" i="1"/>
  <c r="AI6057" i="1"/>
  <c r="AI6056" i="1" s="1"/>
  <c r="AJ6057" i="1"/>
  <c r="AJ6056" i="1" s="1"/>
  <c r="AJ6055" i="1" s="1"/>
  <c r="V6060" i="1"/>
  <c r="V6059" i="1" s="1"/>
  <c r="V6058" i="1" s="1"/>
  <c r="X6060" i="1"/>
  <c r="X6059" i="1" s="1"/>
  <c r="Z6060" i="1"/>
  <c r="Z6059" i="1" s="1"/>
  <c r="AB6060" i="1"/>
  <c r="AB6059" i="1" s="1"/>
  <c r="AD6060" i="1"/>
  <c r="AD6059" i="1" s="1"/>
  <c r="AF6060" i="1"/>
  <c r="AF6059" i="1" s="1"/>
  <c r="AH6061" i="1"/>
  <c r="AJ6061" i="1"/>
  <c r="AH6062" i="1"/>
  <c r="AJ6062" i="1"/>
  <c r="AH6063" i="1"/>
  <c r="X6065" i="1"/>
  <c r="X6064" i="1" s="1"/>
  <c r="Z6065" i="1"/>
  <c r="Z6064" i="1" s="1"/>
  <c r="AB6065" i="1"/>
  <c r="AB6064" i="1" s="1"/>
  <c r="AD6065" i="1"/>
  <c r="AF6065" i="1"/>
  <c r="AF6064" i="1" s="1"/>
  <c r="AH6066" i="1"/>
  <c r="AJ6066" i="1"/>
  <c r="AH6067" i="1"/>
  <c r="AJ6067" i="1"/>
  <c r="V6070" i="1"/>
  <c r="X6070" i="1"/>
  <c r="Z6070" i="1"/>
  <c r="AB6070" i="1"/>
  <c r="AD6070" i="1"/>
  <c r="AE6070" i="1"/>
  <c r="AF6070" i="1"/>
  <c r="AG6070" i="1"/>
  <c r="AK6070" i="1"/>
  <c r="AH6071" i="1"/>
  <c r="AI6071" i="1"/>
  <c r="AJ6071" i="1"/>
  <c r="AJ6070" i="1" s="1"/>
  <c r="AH6072" i="1"/>
  <c r="V6073" i="1"/>
  <c r="X6073" i="1"/>
  <c r="Z6073" i="1"/>
  <c r="AB6073" i="1"/>
  <c r="AD6073" i="1"/>
  <c r="AF6073" i="1"/>
  <c r="AH6074" i="1"/>
  <c r="AH6075" i="1"/>
  <c r="AJ6075" i="1"/>
  <c r="AJ6073" i="1" s="1"/>
  <c r="V6076" i="1"/>
  <c r="X6076" i="1"/>
  <c r="Z6076" i="1"/>
  <c r="AB6076" i="1"/>
  <c r="AD6076" i="1"/>
  <c r="AF6076" i="1"/>
  <c r="AJ6076" i="1"/>
  <c r="AH6077" i="1"/>
  <c r="AH6078" i="1"/>
  <c r="V6079" i="1"/>
  <c r="X6079" i="1"/>
  <c r="Z6079" i="1"/>
  <c r="AB6079" i="1"/>
  <c r="AD6079" i="1"/>
  <c r="AF6079" i="1"/>
  <c r="AJ6079" i="1"/>
  <c r="AH6080" i="1"/>
  <c r="V6081" i="1"/>
  <c r="X6081" i="1"/>
  <c r="Z6081" i="1"/>
  <c r="AB6081" i="1"/>
  <c r="AD6081" i="1"/>
  <c r="AF6081" i="1"/>
  <c r="AJ6081" i="1"/>
  <c r="AH6082" i="1"/>
  <c r="AE6083" i="1"/>
  <c r="AG6083" i="1"/>
  <c r="AK6083" i="1"/>
  <c r="V6084" i="1"/>
  <c r="X6084" i="1"/>
  <c r="Z6084" i="1"/>
  <c r="AB6084" i="1"/>
  <c r="AD6084" i="1"/>
  <c r="AF6084" i="1"/>
  <c r="AI6084" i="1"/>
  <c r="AH6085" i="1"/>
  <c r="AJ6085" i="1"/>
  <c r="AJ6084" i="1" s="1"/>
  <c r="V6086" i="1"/>
  <c r="X6086" i="1"/>
  <c r="Z6086" i="1"/>
  <c r="AB6086" i="1"/>
  <c r="AD6086" i="1"/>
  <c r="AF6086" i="1"/>
  <c r="AJ6086" i="1"/>
  <c r="AH6087" i="1"/>
  <c r="V6088" i="1"/>
  <c r="X6088" i="1"/>
  <c r="Z6088" i="1"/>
  <c r="AB6088" i="1"/>
  <c r="AD6088" i="1"/>
  <c r="AF6088" i="1"/>
  <c r="AJ6088" i="1"/>
  <c r="AH6089" i="1"/>
  <c r="V6090" i="1"/>
  <c r="X6090" i="1"/>
  <c r="Z6090" i="1"/>
  <c r="AB6090" i="1"/>
  <c r="AD6090" i="1"/>
  <c r="AF6090" i="1"/>
  <c r="AH6091" i="1"/>
  <c r="AJ6091" i="1"/>
  <c r="AJ6090" i="1" s="1"/>
  <c r="V6093" i="1"/>
  <c r="V6092" i="1" s="1"/>
  <c r="X6093" i="1"/>
  <c r="X6092" i="1" s="1"/>
  <c r="Z6093" i="1"/>
  <c r="Z6092" i="1" s="1"/>
  <c r="AB6093" i="1"/>
  <c r="AB6092" i="1" s="1"/>
  <c r="AD6093" i="1"/>
  <c r="AF6093" i="1"/>
  <c r="AF6092" i="1" s="1"/>
  <c r="AH6094" i="1"/>
  <c r="AJ6094" i="1"/>
  <c r="AJ6093" i="1" s="1"/>
  <c r="AJ6092" i="1" s="1"/>
  <c r="V6096" i="1"/>
  <c r="X6096" i="1"/>
  <c r="Z6096" i="1"/>
  <c r="AB6096" i="1"/>
  <c r="AD6096" i="1"/>
  <c r="AF6096" i="1"/>
  <c r="AJ6096" i="1"/>
  <c r="AH6097" i="1"/>
  <c r="AH6098" i="1"/>
  <c r="V6099" i="1"/>
  <c r="X6099" i="1"/>
  <c r="Z6099" i="1"/>
  <c r="AB6099" i="1"/>
  <c r="AD6099" i="1"/>
  <c r="AF6099" i="1"/>
  <c r="AJ6099" i="1"/>
  <c r="AH6100" i="1"/>
  <c r="V6102" i="1"/>
  <c r="X6102" i="1"/>
  <c r="Z6102" i="1"/>
  <c r="AB6102" i="1"/>
  <c r="AD6102" i="1"/>
  <c r="AF6102" i="1"/>
  <c r="AJ6102" i="1"/>
  <c r="AH6103" i="1"/>
  <c r="V6104" i="1"/>
  <c r="X6104" i="1"/>
  <c r="Z6104" i="1"/>
  <c r="AB6104" i="1"/>
  <c r="AD6104" i="1"/>
  <c r="AF6104" i="1"/>
  <c r="AF6101" i="1" s="1"/>
  <c r="AJ6104" i="1"/>
  <c r="AH6105" i="1"/>
  <c r="V6108" i="1"/>
  <c r="V6107" i="1" s="1"/>
  <c r="V6106" i="1" s="1"/>
  <c r="X6108" i="1"/>
  <c r="X6107" i="1" s="1"/>
  <c r="X6106" i="1" s="1"/>
  <c r="Z6108" i="1"/>
  <c r="Z6107" i="1" s="1"/>
  <c r="Z6106" i="1" s="1"/>
  <c r="AB6108" i="1"/>
  <c r="AB6107" i="1" s="1"/>
  <c r="AB6106" i="1" s="1"/>
  <c r="AD6108" i="1"/>
  <c r="AF6108" i="1"/>
  <c r="AF6107" i="1" s="1"/>
  <c r="AF6106" i="1" s="1"/>
  <c r="AJ6108" i="1"/>
  <c r="AJ6107" i="1" s="1"/>
  <c r="AJ6106" i="1" s="1"/>
  <c r="AH6109" i="1"/>
  <c r="AH6110" i="1"/>
  <c r="V6119" i="1"/>
  <c r="X6119" i="1"/>
  <c r="Z6119" i="1"/>
  <c r="AB6119" i="1"/>
  <c r="AD6119" i="1"/>
  <c r="AF6119" i="1"/>
  <c r="AH6120" i="1"/>
  <c r="AJ6120" i="1"/>
  <c r="AJ6119" i="1" s="1"/>
  <c r="AH6121" i="1"/>
  <c r="AH6122" i="1"/>
  <c r="V6123" i="1"/>
  <c r="X6123" i="1"/>
  <c r="Z6123" i="1"/>
  <c r="AB6123" i="1"/>
  <c r="AD6123" i="1"/>
  <c r="AF6123" i="1"/>
  <c r="AH6124" i="1"/>
  <c r="AJ6124" i="1"/>
  <c r="AJ6123" i="1" s="1"/>
  <c r="AH6125" i="1"/>
  <c r="AH6126" i="1"/>
  <c r="V6127" i="1"/>
  <c r="X6127" i="1"/>
  <c r="Z6127" i="1"/>
  <c r="AB6127" i="1"/>
  <c r="AD6127" i="1"/>
  <c r="AF6127" i="1"/>
  <c r="AH6128" i="1"/>
  <c r="AJ6128" i="1"/>
  <c r="AJ6127" i="1" s="1"/>
  <c r="V6129" i="1"/>
  <c r="X6129" i="1"/>
  <c r="Z6129" i="1"/>
  <c r="AB6129" i="1"/>
  <c r="AD6129" i="1"/>
  <c r="AF6129" i="1"/>
  <c r="AH6130" i="1"/>
  <c r="AJ6130" i="1"/>
  <c r="AJ6129" i="1" s="1"/>
  <c r="AH6131" i="1"/>
  <c r="AH6132" i="1"/>
  <c r="V6133" i="1"/>
  <c r="X6133" i="1"/>
  <c r="Z6133" i="1"/>
  <c r="AB6133" i="1"/>
  <c r="AD6133" i="1"/>
  <c r="AF6133" i="1"/>
  <c r="AH6134" i="1"/>
  <c r="AJ6134" i="1"/>
  <c r="AJ6133" i="1" s="1"/>
  <c r="V6135" i="1"/>
  <c r="X6135" i="1"/>
  <c r="Z6135" i="1"/>
  <c r="AB6135" i="1"/>
  <c r="AD6135" i="1"/>
  <c r="AF6135" i="1"/>
  <c r="AJ6135" i="1"/>
  <c r="AH6136" i="1"/>
  <c r="V6138" i="1"/>
  <c r="V6137" i="1" s="1"/>
  <c r="X6138" i="1"/>
  <c r="X6137" i="1" s="1"/>
  <c r="Z6138" i="1"/>
  <c r="Z6137" i="1" s="1"/>
  <c r="AB6138" i="1"/>
  <c r="AB6137" i="1" s="1"/>
  <c r="AD6138" i="1"/>
  <c r="AD6137" i="1" s="1"/>
  <c r="AE6138" i="1"/>
  <c r="AF6138" i="1"/>
  <c r="AG6138" i="1"/>
  <c r="AK6138" i="1"/>
  <c r="AH6139" i="1"/>
  <c r="AI6139" i="1"/>
  <c r="AH6140" i="1"/>
  <c r="AJ6140" i="1"/>
  <c r="AJ6138" i="1" s="1"/>
  <c r="AJ6137" i="1" s="1"/>
  <c r="V6143" i="1"/>
  <c r="V6142" i="1" s="1"/>
  <c r="X6143" i="1"/>
  <c r="X6142" i="1" s="1"/>
  <c r="Z6143" i="1"/>
  <c r="Z6142" i="1" s="1"/>
  <c r="AB6143" i="1"/>
  <c r="AB6142" i="1" s="1"/>
  <c r="AD6143" i="1"/>
  <c r="AF6143" i="1"/>
  <c r="AF6142" i="1" s="1"/>
  <c r="AH6144" i="1"/>
  <c r="AJ6144" i="1"/>
  <c r="AH6145" i="1"/>
  <c r="AJ6145" i="1"/>
  <c r="AH6146" i="1"/>
  <c r="V6148" i="1"/>
  <c r="V6147" i="1" s="1"/>
  <c r="X6148" i="1"/>
  <c r="X6147" i="1" s="1"/>
  <c r="Z6148" i="1"/>
  <c r="AB6148" i="1"/>
  <c r="AD6148" i="1"/>
  <c r="AF6148" i="1"/>
  <c r="AJ6148" i="1"/>
  <c r="AH6149" i="1"/>
  <c r="Z6150" i="1"/>
  <c r="AB6150" i="1"/>
  <c r="AD6150" i="1"/>
  <c r="AE6150" i="1"/>
  <c r="AE6147" i="1" s="1"/>
  <c r="AF6150" i="1"/>
  <c r="AG6150" i="1"/>
  <c r="AG6147" i="1" s="1"/>
  <c r="AJ6150" i="1"/>
  <c r="AK6150" i="1"/>
  <c r="AK6147" i="1" s="1"/>
  <c r="AH6151" i="1"/>
  <c r="AI6151" i="1"/>
  <c r="AI6148" i="1" s="1"/>
  <c r="AH6152" i="1"/>
  <c r="V6155" i="1"/>
  <c r="X6155" i="1"/>
  <c r="Z6155" i="1"/>
  <c r="AB6155" i="1"/>
  <c r="AD6155" i="1"/>
  <c r="AF6155" i="1"/>
  <c r="AH6156" i="1"/>
  <c r="AJ6156" i="1"/>
  <c r="AJ6155" i="1" s="1"/>
  <c r="AH6157" i="1"/>
  <c r="V6158" i="1"/>
  <c r="X6158" i="1"/>
  <c r="Z6158" i="1"/>
  <c r="AB6158" i="1"/>
  <c r="AD6158" i="1"/>
  <c r="AF6158" i="1"/>
  <c r="AH6159" i="1"/>
  <c r="AH6160" i="1"/>
  <c r="AJ6160" i="1"/>
  <c r="AJ6158" i="1" s="1"/>
  <c r="V6161" i="1"/>
  <c r="X6161" i="1"/>
  <c r="Z6161" i="1"/>
  <c r="AB6161" i="1"/>
  <c r="AD6161" i="1"/>
  <c r="AF6161" i="1"/>
  <c r="AJ6161" i="1"/>
  <c r="AH6162" i="1"/>
  <c r="AH6163" i="1"/>
  <c r="V6164" i="1"/>
  <c r="X6164" i="1"/>
  <c r="Z6164" i="1"/>
  <c r="AB6164" i="1"/>
  <c r="AD6164" i="1"/>
  <c r="AF6164" i="1"/>
  <c r="AJ6164" i="1"/>
  <c r="AH6165" i="1"/>
  <c r="V6166" i="1"/>
  <c r="X6166" i="1"/>
  <c r="Z6166" i="1"/>
  <c r="AB6166" i="1"/>
  <c r="AD6166" i="1"/>
  <c r="AF6166" i="1"/>
  <c r="AJ6166" i="1"/>
  <c r="AH6167" i="1"/>
  <c r="V6169" i="1"/>
  <c r="X6169" i="1"/>
  <c r="Z6169" i="1"/>
  <c r="AB6169" i="1"/>
  <c r="AD6169" i="1"/>
  <c r="AF6169" i="1"/>
  <c r="AH6170" i="1"/>
  <c r="AJ6170" i="1"/>
  <c r="AJ6169" i="1" s="1"/>
  <c r="V6171" i="1"/>
  <c r="X6171" i="1"/>
  <c r="Z6171" i="1"/>
  <c r="AB6171" i="1"/>
  <c r="AD6171" i="1"/>
  <c r="AF6171" i="1"/>
  <c r="AH6172" i="1"/>
  <c r="AJ6172" i="1"/>
  <c r="AJ6171" i="1" s="1"/>
  <c r="V6173" i="1"/>
  <c r="X6173" i="1"/>
  <c r="Z6173" i="1"/>
  <c r="AB6173" i="1"/>
  <c r="AD6173" i="1"/>
  <c r="AF6173" i="1"/>
  <c r="AJ6173" i="1"/>
  <c r="AH6174" i="1"/>
  <c r="V6176" i="1"/>
  <c r="V6175" i="1" s="1"/>
  <c r="X6176" i="1"/>
  <c r="X6175" i="1" s="1"/>
  <c r="Z6176" i="1"/>
  <c r="Z6175" i="1" s="1"/>
  <c r="AB6176" i="1"/>
  <c r="AB6175" i="1" s="1"/>
  <c r="AD6176" i="1"/>
  <c r="AD6175" i="1" s="1"/>
  <c r="AF6176" i="1"/>
  <c r="AH6177" i="1"/>
  <c r="AJ6177" i="1"/>
  <c r="AJ6176" i="1" s="1"/>
  <c r="AJ6175" i="1" s="1"/>
  <c r="V6179" i="1"/>
  <c r="X6179" i="1"/>
  <c r="Z6179" i="1"/>
  <c r="AB6179" i="1"/>
  <c r="AD6179" i="1"/>
  <c r="AF6179" i="1"/>
  <c r="AJ6179" i="1"/>
  <c r="AH6180" i="1"/>
  <c r="AH6181" i="1"/>
  <c r="V6182" i="1"/>
  <c r="X6182" i="1"/>
  <c r="Z6182" i="1"/>
  <c r="AB6182" i="1"/>
  <c r="AD6182" i="1"/>
  <c r="AF6182" i="1"/>
  <c r="AJ6182" i="1"/>
  <c r="AH6183" i="1"/>
  <c r="V6185" i="1"/>
  <c r="X6185" i="1"/>
  <c r="Z6185" i="1"/>
  <c r="AB6185" i="1"/>
  <c r="AD6185" i="1"/>
  <c r="AF6185" i="1"/>
  <c r="AJ6185" i="1"/>
  <c r="AH6186" i="1"/>
  <c r="V6187" i="1"/>
  <c r="X6187" i="1"/>
  <c r="Z6187" i="1"/>
  <c r="AB6187" i="1"/>
  <c r="AD6187" i="1"/>
  <c r="AF6187" i="1"/>
  <c r="AJ6187" i="1"/>
  <c r="AH6188" i="1"/>
  <c r="V6193" i="1"/>
  <c r="V6192" i="1" s="1"/>
  <c r="V6191" i="1" s="1"/>
  <c r="V6190" i="1" s="1"/>
  <c r="V6189" i="1" s="1"/>
  <c r="X6193" i="1"/>
  <c r="X6192" i="1" s="1"/>
  <c r="X6191" i="1" s="1"/>
  <c r="X6190" i="1" s="1"/>
  <c r="X6189" i="1" s="1"/>
  <c r="Z6193" i="1"/>
  <c r="Z6192" i="1" s="1"/>
  <c r="Z6191" i="1" s="1"/>
  <c r="Z6190" i="1" s="1"/>
  <c r="Z6189" i="1" s="1"/>
  <c r="AB6193" i="1"/>
  <c r="AB6192" i="1" s="1"/>
  <c r="AB6191" i="1" s="1"/>
  <c r="AB6190" i="1" s="1"/>
  <c r="AB6189" i="1" s="1"/>
  <c r="AD6193" i="1"/>
  <c r="AF6193" i="1"/>
  <c r="AF6192" i="1" s="1"/>
  <c r="AF6191" i="1" s="1"/>
  <c r="AF6190" i="1" s="1"/>
  <c r="AF6189" i="1" s="1"/>
  <c r="AJ6193" i="1"/>
  <c r="AJ6192" i="1" s="1"/>
  <c r="AJ6191" i="1" s="1"/>
  <c r="AJ6190" i="1" s="1"/>
  <c r="AJ6189" i="1" s="1"/>
  <c r="AH6194" i="1"/>
  <c r="AH6195" i="1"/>
  <c r="V6205" i="1"/>
  <c r="X6205" i="1"/>
  <c r="Z6205" i="1"/>
  <c r="AB6205" i="1"/>
  <c r="AD6205" i="1"/>
  <c r="AF6205" i="1"/>
  <c r="AH6206" i="1"/>
  <c r="AJ6206" i="1"/>
  <c r="AJ6205" i="1" s="1"/>
  <c r="AH6207" i="1"/>
  <c r="AH6208" i="1"/>
  <c r="V6209" i="1"/>
  <c r="X6209" i="1"/>
  <c r="Z6209" i="1"/>
  <c r="AB6209" i="1"/>
  <c r="AD6209" i="1"/>
  <c r="AF6209" i="1"/>
  <c r="AH6210" i="1"/>
  <c r="AJ6210" i="1"/>
  <c r="AJ6209" i="1" s="1"/>
  <c r="AH6211" i="1"/>
  <c r="AH6212" i="1"/>
  <c r="V6213" i="1"/>
  <c r="X6213" i="1"/>
  <c r="Z6213" i="1"/>
  <c r="AB6213" i="1"/>
  <c r="AD6213" i="1"/>
  <c r="AF6213" i="1"/>
  <c r="AH6214" i="1"/>
  <c r="AJ6214" i="1"/>
  <c r="AJ6213" i="1" s="1"/>
  <c r="V6215" i="1"/>
  <c r="X6215" i="1"/>
  <c r="Z6215" i="1"/>
  <c r="AB6215" i="1"/>
  <c r="AD6215" i="1"/>
  <c r="AF6215" i="1"/>
  <c r="AH6216" i="1"/>
  <c r="AJ6216" i="1"/>
  <c r="AJ6215" i="1" s="1"/>
  <c r="AH6217" i="1"/>
  <c r="AH6218" i="1"/>
  <c r="V6219" i="1"/>
  <c r="X6219" i="1"/>
  <c r="Z6219" i="1"/>
  <c r="AB6219" i="1"/>
  <c r="AD6219" i="1"/>
  <c r="AF6219" i="1"/>
  <c r="AH6220" i="1"/>
  <c r="AJ6220" i="1"/>
  <c r="AJ6219" i="1" s="1"/>
  <c r="V6221" i="1"/>
  <c r="X6221" i="1"/>
  <c r="Z6221" i="1"/>
  <c r="AB6221" i="1"/>
  <c r="AD6221" i="1"/>
  <c r="AF6221" i="1"/>
  <c r="AJ6221" i="1"/>
  <c r="AH6222" i="1"/>
  <c r="V6224" i="1"/>
  <c r="V6223" i="1" s="1"/>
  <c r="X6224" i="1"/>
  <c r="X6223" i="1" s="1"/>
  <c r="Z6224" i="1"/>
  <c r="Z6223" i="1" s="1"/>
  <c r="AB6224" i="1"/>
  <c r="AB6223" i="1" s="1"/>
  <c r="AD6224" i="1"/>
  <c r="AD6223" i="1" s="1"/>
  <c r="AF6224" i="1"/>
  <c r="AF6223" i="1" s="1"/>
  <c r="AH6225" i="1"/>
  <c r="AJ6225" i="1"/>
  <c r="AJ6224" i="1" s="1"/>
  <c r="AJ6223" i="1" s="1"/>
  <c r="V6227" i="1"/>
  <c r="V6226" i="1" s="1"/>
  <c r="X6227" i="1"/>
  <c r="X6226" i="1" s="1"/>
  <c r="Z6227" i="1"/>
  <c r="Z6226" i="1" s="1"/>
  <c r="AB6227" i="1"/>
  <c r="AB6226" i="1" s="1"/>
  <c r="AD6227" i="1"/>
  <c r="AD6226" i="1" s="1"/>
  <c r="AF6227" i="1"/>
  <c r="AF6226" i="1" s="1"/>
  <c r="AH6228" i="1"/>
  <c r="AH6229" i="1"/>
  <c r="AJ6229" i="1"/>
  <c r="AJ6227" i="1" s="1"/>
  <c r="AJ6226" i="1" s="1"/>
  <c r="V6232" i="1"/>
  <c r="V6231" i="1" s="1"/>
  <c r="X6232" i="1"/>
  <c r="X6231" i="1" s="1"/>
  <c r="Z6232" i="1"/>
  <c r="Z6231" i="1" s="1"/>
  <c r="AB6232" i="1"/>
  <c r="AB6231" i="1" s="1"/>
  <c r="AD6232" i="1"/>
  <c r="AD6231" i="1" s="1"/>
  <c r="AF6232" i="1"/>
  <c r="AH6233" i="1"/>
  <c r="AJ6233" i="1"/>
  <c r="AH6234" i="1"/>
  <c r="AJ6234" i="1"/>
  <c r="AH6235" i="1"/>
  <c r="V6237" i="1"/>
  <c r="V6236" i="1" s="1"/>
  <c r="X6237" i="1"/>
  <c r="X6236" i="1" s="1"/>
  <c r="Z6237" i="1"/>
  <c r="Z6236" i="1" s="1"/>
  <c r="AB6237" i="1"/>
  <c r="AB6236" i="1" s="1"/>
  <c r="AD6237" i="1"/>
  <c r="AD6236" i="1" s="1"/>
  <c r="AF6237" i="1"/>
  <c r="AH6238" i="1"/>
  <c r="AJ6238" i="1"/>
  <c r="AH6239" i="1"/>
  <c r="AJ6239" i="1"/>
  <c r="V6241" i="1"/>
  <c r="V6240" i="1" s="1"/>
  <c r="X6241" i="1"/>
  <c r="X6240" i="1" s="1"/>
  <c r="Z6241" i="1"/>
  <c r="Z6240" i="1" s="1"/>
  <c r="AB6241" i="1"/>
  <c r="AB6240" i="1" s="1"/>
  <c r="AD6241" i="1"/>
  <c r="AF6241" i="1"/>
  <c r="AF6240" i="1" s="1"/>
  <c r="AH6242" i="1"/>
  <c r="AJ6242" i="1"/>
  <c r="AH6243" i="1"/>
  <c r="AJ6243" i="1"/>
  <c r="V6246" i="1"/>
  <c r="X6246" i="1"/>
  <c r="Z6246" i="1"/>
  <c r="AB6246" i="1"/>
  <c r="AD6246" i="1"/>
  <c r="AE6246" i="1"/>
  <c r="AF6246" i="1"/>
  <c r="AG6246" i="1"/>
  <c r="AK6246" i="1"/>
  <c r="AH6247" i="1"/>
  <c r="AI6247" i="1"/>
  <c r="AJ6247" i="1"/>
  <c r="AH6248" i="1"/>
  <c r="AH6249" i="1"/>
  <c r="AJ6249" i="1"/>
  <c r="V6250" i="1"/>
  <c r="X6250" i="1"/>
  <c r="Z6250" i="1"/>
  <c r="AB6250" i="1"/>
  <c r="AD6250" i="1"/>
  <c r="AF6250" i="1"/>
  <c r="AH6251" i="1"/>
  <c r="AH6252" i="1"/>
  <c r="AJ6252" i="1"/>
  <c r="AJ6250" i="1" s="1"/>
  <c r="V6253" i="1"/>
  <c r="X6253" i="1"/>
  <c r="Z6253" i="1"/>
  <c r="AB6253" i="1"/>
  <c r="AD6253" i="1"/>
  <c r="AF6253" i="1"/>
  <c r="AJ6253" i="1"/>
  <c r="AH6254" i="1"/>
  <c r="AH6255" i="1"/>
  <c r="V6256" i="1"/>
  <c r="X6256" i="1"/>
  <c r="Z6256" i="1"/>
  <c r="AB6256" i="1"/>
  <c r="AD6256" i="1"/>
  <c r="AF6256" i="1"/>
  <c r="AJ6256" i="1"/>
  <c r="AH6257" i="1"/>
  <c r="V6258" i="1"/>
  <c r="X6258" i="1"/>
  <c r="Z6258" i="1"/>
  <c r="AB6258" i="1"/>
  <c r="AD6258" i="1"/>
  <c r="AF6258" i="1"/>
  <c r="AH6259" i="1"/>
  <c r="AJ6259" i="1"/>
  <c r="AJ6258" i="1" s="1"/>
  <c r="V6261" i="1"/>
  <c r="X6261" i="1"/>
  <c r="Z6261" i="1"/>
  <c r="AB6261" i="1"/>
  <c r="AD6261" i="1"/>
  <c r="AF6261" i="1"/>
  <c r="AH6262" i="1"/>
  <c r="AJ6262" i="1"/>
  <c r="AJ6261" i="1" s="1"/>
  <c r="V6263" i="1"/>
  <c r="X6263" i="1"/>
  <c r="Z6263" i="1"/>
  <c r="AB6263" i="1"/>
  <c r="AD6263" i="1"/>
  <c r="AF6263" i="1"/>
  <c r="AH6264" i="1"/>
  <c r="AJ6264" i="1"/>
  <c r="AJ6263" i="1" s="1"/>
  <c r="V6265" i="1"/>
  <c r="X6265" i="1"/>
  <c r="Z6265" i="1"/>
  <c r="AB6265" i="1"/>
  <c r="AD6265" i="1"/>
  <c r="AF6265" i="1"/>
  <c r="AH6266" i="1"/>
  <c r="AJ6266" i="1"/>
  <c r="AJ6265" i="1" s="1"/>
  <c r="V6268" i="1"/>
  <c r="V6267" i="1" s="1"/>
  <c r="X6268" i="1"/>
  <c r="X6267" i="1" s="1"/>
  <c r="Z6268" i="1"/>
  <c r="Z6267" i="1" s="1"/>
  <c r="AB6268" i="1"/>
  <c r="AB6267" i="1" s="1"/>
  <c r="AD6268" i="1"/>
  <c r="AD6267" i="1" s="1"/>
  <c r="AF6268" i="1"/>
  <c r="AF6267" i="1" s="1"/>
  <c r="AH6269" i="1"/>
  <c r="AJ6269" i="1"/>
  <c r="AJ6268" i="1" s="1"/>
  <c r="AJ6267" i="1" s="1"/>
  <c r="V6271" i="1"/>
  <c r="V6270" i="1" s="1"/>
  <c r="X6271" i="1"/>
  <c r="X6270" i="1" s="1"/>
  <c r="Z6271" i="1"/>
  <c r="Z6270" i="1" s="1"/>
  <c r="AB6271" i="1"/>
  <c r="AB6270" i="1" s="1"/>
  <c r="AD6271" i="1"/>
  <c r="AF6271" i="1"/>
  <c r="AF6270" i="1" s="1"/>
  <c r="AH6272" i="1"/>
  <c r="AJ6272" i="1"/>
  <c r="AJ6271" i="1" s="1"/>
  <c r="AJ6270" i="1" s="1"/>
  <c r="V6274" i="1"/>
  <c r="X6274" i="1"/>
  <c r="Z6274" i="1"/>
  <c r="AB6274" i="1"/>
  <c r="AD6274" i="1"/>
  <c r="AF6274" i="1"/>
  <c r="AJ6274" i="1"/>
  <c r="AH6275" i="1"/>
  <c r="V6276" i="1"/>
  <c r="X6276" i="1"/>
  <c r="Z6276" i="1"/>
  <c r="AB6276" i="1"/>
  <c r="AD6276" i="1"/>
  <c r="AF6276" i="1"/>
  <c r="AJ6276" i="1"/>
  <c r="AH6277" i="1"/>
  <c r="AD6279" i="1"/>
  <c r="AD6278" i="1"/>
  <c r="V6280" i="1"/>
  <c r="V6279" i="1" s="1"/>
  <c r="V6278" i="1" s="1"/>
  <c r="X6280" i="1"/>
  <c r="X6279" i="1" s="1"/>
  <c r="X6278" i="1" s="1"/>
  <c r="Z6280" i="1"/>
  <c r="Z6279" i="1" s="1"/>
  <c r="Z6278" i="1" s="1"/>
  <c r="AB6280" i="1"/>
  <c r="AB6279" i="1" s="1"/>
  <c r="AB6278" i="1" s="1"/>
  <c r="AD6280" i="1"/>
  <c r="AF6280" i="1"/>
  <c r="AJ6280" i="1"/>
  <c r="AJ6279" i="1" s="1"/>
  <c r="AJ6278" i="1" s="1"/>
  <c r="AH6281" i="1"/>
  <c r="AH6282" i="1"/>
  <c r="V6287" i="1"/>
  <c r="V6286" i="1" s="1"/>
  <c r="V6285" i="1" s="1"/>
  <c r="X6287" i="1"/>
  <c r="X6286" i="1" s="1"/>
  <c r="X6285" i="1" s="1"/>
  <c r="Z6287" i="1"/>
  <c r="Z6286" i="1" s="1"/>
  <c r="Z6285" i="1" s="1"/>
  <c r="AB6287" i="1"/>
  <c r="AB6286" i="1" s="1"/>
  <c r="AB6285" i="1" s="1"/>
  <c r="AD6287" i="1"/>
  <c r="AD6286" i="1" s="1"/>
  <c r="AF6287" i="1"/>
  <c r="AH6288" i="1"/>
  <c r="AJ6288" i="1"/>
  <c r="AJ6287" i="1" s="1"/>
  <c r="AJ6286" i="1" s="1"/>
  <c r="AJ6285" i="1" s="1"/>
  <c r="AD6290" i="1"/>
  <c r="AD6289" i="1"/>
  <c r="V6291" i="1"/>
  <c r="V6290" i="1" s="1"/>
  <c r="V6289" i="1" s="1"/>
  <c r="X6291" i="1"/>
  <c r="X6290" i="1" s="1"/>
  <c r="X6289" i="1" s="1"/>
  <c r="Z6291" i="1"/>
  <c r="Z6290" i="1" s="1"/>
  <c r="Z6289" i="1" s="1"/>
  <c r="AB6291" i="1"/>
  <c r="AB6290" i="1" s="1"/>
  <c r="AB6289" i="1" s="1"/>
  <c r="AD6291" i="1"/>
  <c r="AF6291" i="1"/>
  <c r="AJ6291" i="1"/>
  <c r="AJ6290" i="1" s="1"/>
  <c r="AJ6289" i="1" s="1"/>
  <c r="AH6292" i="1"/>
  <c r="AH6293" i="1"/>
  <c r="AH6294" i="1"/>
  <c r="V6297" i="1"/>
  <c r="X6297" i="1"/>
  <c r="Z6297" i="1"/>
  <c r="AB6297" i="1"/>
  <c r="AD6297" i="1"/>
  <c r="AF6297" i="1"/>
  <c r="AH6298" i="1"/>
  <c r="AJ6298" i="1"/>
  <c r="AJ6297" i="1" s="1"/>
  <c r="V6299" i="1"/>
  <c r="X6299" i="1"/>
  <c r="Z6299" i="1"/>
  <c r="AB6299" i="1"/>
  <c r="AD6299" i="1"/>
  <c r="AF6299" i="1"/>
  <c r="AH6300" i="1"/>
  <c r="AJ6300" i="1"/>
  <c r="AJ6299" i="1" s="1"/>
  <c r="V6302" i="1"/>
  <c r="X6302" i="1"/>
  <c r="Z6302" i="1"/>
  <c r="AB6302" i="1"/>
  <c r="AD6302" i="1"/>
  <c r="AF6302" i="1"/>
  <c r="AJ6302" i="1"/>
  <c r="AH6303" i="1"/>
  <c r="V6304" i="1"/>
  <c r="X6304" i="1"/>
  <c r="Z6304" i="1"/>
  <c r="AB6304" i="1"/>
  <c r="AD6304" i="1"/>
  <c r="AF6304" i="1"/>
  <c r="AJ6304" i="1"/>
  <c r="AH6305" i="1"/>
  <c r="V6307" i="1"/>
  <c r="V6306" i="1" s="1"/>
  <c r="X6307" i="1"/>
  <c r="X6306" i="1" s="1"/>
  <c r="Z6307" i="1"/>
  <c r="Z6306" i="1" s="1"/>
  <c r="AB6307" i="1"/>
  <c r="AB6306" i="1" s="1"/>
  <c r="AD6307" i="1"/>
  <c r="AF6307" i="1"/>
  <c r="AF6306" i="1" s="1"/>
  <c r="AH6308" i="1"/>
  <c r="AJ6308" i="1"/>
  <c r="AJ6307" i="1" s="1"/>
  <c r="AJ6306" i="1" s="1"/>
  <c r="AH6309" i="1"/>
  <c r="V6318" i="1"/>
  <c r="X6318" i="1"/>
  <c r="Z6318" i="1"/>
  <c r="AB6318" i="1"/>
  <c r="AD6318" i="1"/>
  <c r="AF6318" i="1"/>
  <c r="AH6319" i="1"/>
  <c r="AJ6319" i="1"/>
  <c r="AJ6318" i="1" s="1"/>
  <c r="AH6320" i="1"/>
  <c r="AH6321" i="1"/>
  <c r="V6322" i="1"/>
  <c r="X6322" i="1"/>
  <c r="Z6322" i="1"/>
  <c r="AB6322" i="1"/>
  <c r="AD6322" i="1"/>
  <c r="AF6322" i="1"/>
  <c r="AH6323" i="1"/>
  <c r="AJ6323" i="1"/>
  <c r="AJ6322" i="1" s="1"/>
  <c r="AH6324" i="1"/>
  <c r="AH6325" i="1"/>
  <c r="V6326" i="1"/>
  <c r="X6326" i="1"/>
  <c r="Z6326" i="1"/>
  <c r="AB6326" i="1"/>
  <c r="AD6326" i="1"/>
  <c r="AF6326" i="1"/>
  <c r="AH6327" i="1"/>
  <c r="AJ6327" i="1"/>
  <c r="AJ6326" i="1" s="1"/>
  <c r="V6328" i="1"/>
  <c r="X6328" i="1"/>
  <c r="Z6328" i="1"/>
  <c r="AB6328" i="1"/>
  <c r="AD6328" i="1"/>
  <c r="AF6328" i="1"/>
  <c r="AH6329" i="1"/>
  <c r="AJ6329" i="1"/>
  <c r="AJ6328" i="1" s="1"/>
  <c r="AH6330" i="1"/>
  <c r="AH6331" i="1"/>
  <c r="V6332" i="1"/>
  <c r="X6332" i="1"/>
  <c r="Z6332" i="1"/>
  <c r="AB6332" i="1"/>
  <c r="AD6332" i="1"/>
  <c r="AF6332" i="1"/>
  <c r="AJ6332" i="1"/>
  <c r="AH6333" i="1"/>
  <c r="V6334" i="1"/>
  <c r="X6334" i="1"/>
  <c r="Z6334" i="1"/>
  <c r="AB6334" i="1"/>
  <c r="AD6334" i="1"/>
  <c r="AF6334" i="1"/>
  <c r="AJ6334" i="1"/>
  <c r="AH6335" i="1"/>
  <c r="V6337" i="1"/>
  <c r="V6336" i="1" s="1"/>
  <c r="X6337" i="1"/>
  <c r="X6336" i="1" s="1"/>
  <c r="Z6337" i="1"/>
  <c r="Z6336" i="1" s="1"/>
  <c r="AB6337" i="1"/>
  <c r="AB6336" i="1" s="1"/>
  <c r="AD6337" i="1"/>
  <c r="AF6337" i="1"/>
  <c r="AF6336" i="1" s="1"/>
  <c r="AJ6337" i="1"/>
  <c r="AJ6336" i="1" s="1"/>
  <c r="AH6338" i="1"/>
  <c r="X6339" i="1"/>
  <c r="Z6339" i="1"/>
  <c r="AB6339" i="1"/>
  <c r="AD6339" i="1"/>
  <c r="AE6339" i="1"/>
  <c r="AE6317" i="1" s="1"/>
  <c r="AF6339" i="1"/>
  <c r="AG6339" i="1"/>
  <c r="AG6317" i="1" s="1"/>
  <c r="AK6339" i="1"/>
  <c r="AK6317" i="1" s="1"/>
  <c r="AH6340" i="1"/>
  <c r="AI6340" i="1"/>
  <c r="AI6318" i="1" s="1"/>
  <c r="AJ6340" i="1"/>
  <c r="AJ6339" i="1" s="1"/>
  <c r="Z6342" i="1"/>
  <c r="Z6341" i="1" s="1"/>
  <c r="AB6342" i="1"/>
  <c r="AB6341" i="1" s="1"/>
  <c r="AD6342" i="1"/>
  <c r="AD6341" i="1" s="1"/>
  <c r="AE6342" i="1"/>
  <c r="AE6341" i="1" s="1"/>
  <c r="AF6342" i="1"/>
  <c r="AF6341" i="1" s="1"/>
  <c r="AG6342" i="1"/>
  <c r="AG6341" i="1" s="1"/>
  <c r="AK6342" i="1"/>
  <c r="AK6341" i="1" s="1"/>
  <c r="AH6343" i="1"/>
  <c r="AI6343" i="1"/>
  <c r="AI6342" i="1" s="1"/>
  <c r="AJ6343" i="1"/>
  <c r="AJ6342" i="1" s="1"/>
  <c r="AJ6341" i="1" s="1"/>
  <c r="V6346" i="1"/>
  <c r="V6345" i="1" s="1"/>
  <c r="X6346" i="1"/>
  <c r="X6345" i="1" s="1"/>
  <c r="Z6346" i="1"/>
  <c r="Z6345" i="1" s="1"/>
  <c r="AB6346" i="1"/>
  <c r="AB6345" i="1" s="1"/>
  <c r="AD6346" i="1"/>
  <c r="AF6346" i="1"/>
  <c r="AF6345" i="1" s="1"/>
  <c r="AH6347" i="1"/>
  <c r="AJ6347" i="1"/>
  <c r="AH6348" i="1"/>
  <c r="AJ6348" i="1"/>
  <c r="AH6349" i="1"/>
  <c r="V6351" i="1"/>
  <c r="V6350" i="1" s="1"/>
  <c r="X6351" i="1"/>
  <c r="X6350" i="1" s="1"/>
  <c r="Z6351" i="1"/>
  <c r="Z6350" i="1" s="1"/>
  <c r="AB6351" i="1"/>
  <c r="AB6350" i="1" s="1"/>
  <c r="AD6351" i="1"/>
  <c r="AF6351" i="1"/>
  <c r="AF6350" i="1" s="1"/>
  <c r="AH6352" i="1"/>
  <c r="AJ6352" i="1"/>
  <c r="AH6353" i="1"/>
  <c r="AJ6353" i="1"/>
  <c r="V6356" i="1"/>
  <c r="X6356" i="1"/>
  <c r="Z6356" i="1"/>
  <c r="AB6356" i="1"/>
  <c r="AD6356" i="1"/>
  <c r="AF6356" i="1"/>
  <c r="AH6357" i="1"/>
  <c r="AJ6357" i="1"/>
  <c r="AH6358" i="1"/>
  <c r="AJ6358" i="1"/>
  <c r="AH6359" i="1"/>
  <c r="AH6360" i="1"/>
  <c r="AJ6360" i="1"/>
  <c r="V6361" i="1"/>
  <c r="X6361" i="1"/>
  <c r="Z6361" i="1"/>
  <c r="AB6361" i="1"/>
  <c r="AD6361" i="1"/>
  <c r="AF6361" i="1"/>
  <c r="AH6362" i="1"/>
  <c r="AH6363" i="1"/>
  <c r="AJ6363" i="1"/>
  <c r="AJ6361" i="1" s="1"/>
  <c r="V6364" i="1"/>
  <c r="X6364" i="1"/>
  <c r="Z6364" i="1"/>
  <c r="AB6364" i="1"/>
  <c r="AD6364" i="1"/>
  <c r="AF6364" i="1"/>
  <c r="AJ6364" i="1"/>
  <c r="AH6365" i="1"/>
  <c r="AH6366" i="1"/>
  <c r="V6367" i="1"/>
  <c r="X6367" i="1"/>
  <c r="Z6367" i="1"/>
  <c r="AB6367" i="1"/>
  <c r="AD6367" i="1"/>
  <c r="AF6367" i="1"/>
  <c r="AJ6367" i="1"/>
  <c r="AH6368" i="1"/>
  <c r="V6369" i="1"/>
  <c r="X6369" i="1"/>
  <c r="Z6369" i="1"/>
  <c r="AB6369" i="1"/>
  <c r="AD6369" i="1"/>
  <c r="AF6369" i="1"/>
  <c r="AJ6369" i="1"/>
  <c r="AH6370" i="1"/>
  <c r="AH6371" i="1"/>
  <c r="V6373" i="1"/>
  <c r="X6373" i="1"/>
  <c r="Z6373" i="1"/>
  <c r="AB6373" i="1"/>
  <c r="AD6373" i="1"/>
  <c r="AF6373" i="1"/>
  <c r="AH6374" i="1"/>
  <c r="AJ6374" i="1"/>
  <c r="AJ6373" i="1" s="1"/>
  <c r="V6375" i="1"/>
  <c r="X6375" i="1"/>
  <c r="Z6375" i="1"/>
  <c r="AB6375" i="1"/>
  <c r="AD6375" i="1"/>
  <c r="AF6375" i="1"/>
  <c r="AH6376" i="1"/>
  <c r="AJ6376" i="1"/>
  <c r="AJ6375" i="1" s="1"/>
  <c r="V6377" i="1"/>
  <c r="X6377" i="1"/>
  <c r="Z6377" i="1"/>
  <c r="AB6377" i="1"/>
  <c r="AD6377" i="1"/>
  <c r="AF6377" i="1"/>
  <c r="AH6378" i="1"/>
  <c r="AJ6378" i="1"/>
  <c r="AJ6377" i="1" s="1"/>
  <c r="V6380" i="1"/>
  <c r="V6379" i="1" s="1"/>
  <c r="X6380" i="1"/>
  <c r="X6379" i="1" s="1"/>
  <c r="Z6380" i="1"/>
  <c r="Z6379" i="1" s="1"/>
  <c r="AB6380" i="1"/>
  <c r="AB6379" i="1" s="1"/>
  <c r="AD6380" i="1"/>
  <c r="AF6380" i="1"/>
  <c r="AF6379" i="1" s="1"/>
  <c r="AH6381" i="1"/>
  <c r="AJ6381" i="1"/>
  <c r="AJ6380" i="1" s="1"/>
  <c r="AJ6379" i="1" s="1"/>
  <c r="V6383" i="1"/>
  <c r="V6382" i="1" s="1"/>
  <c r="X6383" i="1"/>
  <c r="X6382" i="1" s="1"/>
  <c r="Z6383" i="1"/>
  <c r="Z6382" i="1" s="1"/>
  <c r="AB6383" i="1"/>
  <c r="AB6382" i="1" s="1"/>
  <c r="AD6383" i="1"/>
  <c r="AD6382" i="1" s="1"/>
  <c r="AF6383" i="1"/>
  <c r="AF6382" i="1" s="1"/>
  <c r="AJ6383" i="1"/>
  <c r="AJ6382" i="1" s="1"/>
  <c r="AH6384" i="1"/>
  <c r="V6386" i="1"/>
  <c r="X6386" i="1"/>
  <c r="Z6386" i="1"/>
  <c r="AB6386" i="1"/>
  <c r="AD6386" i="1"/>
  <c r="AF6386" i="1"/>
  <c r="AJ6386" i="1"/>
  <c r="AH6387" i="1"/>
  <c r="AH6388" i="1"/>
  <c r="V6389" i="1"/>
  <c r="X6389" i="1"/>
  <c r="Z6389" i="1"/>
  <c r="AB6389" i="1"/>
  <c r="AD6389" i="1"/>
  <c r="AF6389" i="1"/>
  <c r="AH6390" i="1"/>
  <c r="AJ6390" i="1"/>
  <c r="AJ6389" i="1" s="1"/>
  <c r="V6392" i="1"/>
  <c r="X6392" i="1"/>
  <c r="Z6392" i="1"/>
  <c r="AB6392" i="1"/>
  <c r="AD6392" i="1"/>
  <c r="AF6392" i="1"/>
  <c r="AJ6392" i="1"/>
  <c r="AH6393" i="1"/>
  <c r="V6394" i="1"/>
  <c r="X6394" i="1"/>
  <c r="Z6394" i="1"/>
  <c r="AB6394" i="1"/>
  <c r="AD6394" i="1"/>
  <c r="AF6394" i="1"/>
  <c r="AJ6394" i="1"/>
  <c r="AH6395" i="1"/>
  <c r="V6398" i="1"/>
  <c r="V6397" i="1" s="1"/>
  <c r="V6396" i="1" s="1"/>
  <c r="X6398" i="1"/>
  <c r="X6397" i="1" s="1"/>
  <c r="X6396" i="1" s="1"/>
  <c r="Z6398" i="1"/>
  <c r="Z6397" i="1" s="1"/>
  <c r="Z6396" i="1" s="1"/>
  <c r="AB6398" i="1"/>
  <c r="AB6397" i="1" s="1"/>
  <c r="AB6396" i="1" s="1"/>
  <c r="AD6398" i="1"/>
  <c r="AF6398" i="1"/>
  <c r="AF6397" i="1" s="1"/>
  <c r="AF6396" i="1" s="1"/>
  <c r="AJ6398" i="1"/>
  <c r="AJ6397" i="1" s="1"/>
  <c r="AJ6396" i="1" s="1"/>
  <c r="AD6397" i="1"/>
  <c r="AH6399" i="1"/>
  <c r="AH6400" i="1"/>
  <c r="V6410" i="1"/>
  <c r="X6410" i="1"/>
  <c r="Z6410" i="1"/>
  <c r="AB6410" i="1"/>
  <c r="AD6410" i="1"/>
  <c r="AF6410" i="1"/>
  <c r="AH6411" i="1"/>
  <c r="AJ6411" i="1"/>
  <c r="AJ6410" i="1" s="1"/>
  <c r="AH6412" i="1"/>
  <c r="AH6413" i="1"/>
  <c r="V6414" i="1"/>
  <c r="X6414" i="1"/>
  <c r="Z6414" i="1"/>
  <c r="AB6414" i="1"/>
  <c r="AD6414" i="1"/>
  <c r="AF6414" i="1"/>
  <c r="AH6415" i="1"/>
  <c r="AJ6415" i="1"/>
  <c r="AJ6414" i="1" s="1"/>
  <c r="AH6416" i="1"/>
  <c r="AH6417" i="1"/>
  <c r="V6418" i="1"/>
  <c r="X6418" i="1"/>
  <c r="Z6418" i="1"/>
  <c r="AB6418" i="1"/>
  <c r="AD6418" i="1"/>
  <c r="AF6418" i="1"/>
  <c r="AH6419" i="1"/>
  <c r="AJ6419" i="1"/>
  <c r="AJ6418" i="1" s="1"/>
  <c r="V6420" i="1"/>
  <c r="X6420" i="1"/>
  <c r="Z6420" i="1"/>
  <c r="AB6420" i="1"/>
  <c r="AD6420" i="1"/>
  <c r="AF6420" i="1"/>
  <c r="AH6421" i="1"/>
  <c r="AJ6421" i="1"/>
  <c r="AJ6420" i="1" s="1"/>
  <c r="AH6422" i="1"/>
  <c r="AH6423" i="1"/>
  <c r="V6424" i="1"/>
  <c r="X6424" i="1"/>
  <c r="Z6424" i="1"/>
  <c r="AB6424" i="1"/>
  <c r="AD6424" i="1"/>
  <c r="AF6424" i="1"/>
  <c r="AH6425" i="1"/>
  <c r="AJ6425" i="1"/>
  <c r="AJ6424" i="1" s="1"/>
  <c r="V6426" i="1"/>
  <c r="X6426" i="1"/>
  <c r="Z6426" i="1"/>
  <c r="AB6426" i="1"/>
  <c r="AD6426" i="1"/>
  <c r="AF6426" i="1"/>
  <c r="AJ6426" i="1"/>
  <c r="AH6427" i="1"/>
  <c r="V6429" i="1"/>
  <c r="V6428" i="1" s="1"/>
  <c r="X6429" i="1"/>
  <c r="X6428" i="1" s="1"/>
  <c r="Z6429" i="1"/>
  <c r="Z6428" i="1" s="1"/>
  <c r="AB6429" i="1"/>
  <c r="AB6428" i="1" s="1"/>
  <c r="AD6429" i="1"/>
  <c r="AD6428" i="1" s="1"/>
  <c r="AF6429" i="1"/>
  <c r="AF6428" i="1" s="1"/>
  <c r="AH6430" i="1"/>
  <c r="AJ6430" i="1"/>
  <c r="AJ6429" i="1" s="1"/>
  <c r="AJ6428" i="1" s="1"/>
  <c r="V6432" i="1"/>
  <c r="V6431" i="1" s="1"/>
  <c r="X6432" i="1"/>
  <c r="X6431" i="1" s="1"/>
  <c r="Z6432" i="1"/>
  <c r="Z6431" i="1" s="1"/>
  <c r="AB6432" i="1"/>
  <c r="AB6431" i="1" s="1"/>
  <c r="AD6432" i="1"/>
  <c r="AD6431" i="1" s="1"/>
  <c r="AF6432" i="1"/>
  <c r="AH6433" i="1"/>
  <c r="AH6434" i="1"/>
  <c r="AJ6434" i="1"/>
  <c r="AJ6432" i="1" s="1"/>
  <c r="AJ6431" i="1" s="1"/>
  <c r="V6437" i="1"/>
  <c r="V6436" i="1" s="1"/>
  <c r="X6437" i="1"/>
  <c r="X6436" i="1" s="1"/>
  <c r="Z6437" i="1"/>
  <c r="Z6436" i="1" s="1"/>
  <c r="AB6437" i="1"/>
  <c r="AB6436" i="1" s="1"/>
  <c r="AD6437" i="1"/>
  <c r="AF6437" i="1"/>
  <c r="AF6436" i="1" s="1"/>
  <c r="AH6438" i="1"/>
  <c r="AJ6438" i="1"/>
  <c r="AH6439" i="1"/>
  <c r="AJ6439" i="1"/>
  <c r="AH6440" i="1"/>
  <c r="V6442" i="1"/>
  <c r="V6441" i="1" s="1"/>
  <c r="X6442" i="1"/>
  <c r="X6441" i="1" s="1"/>
  <c r="Z6442" i="1"/>
  <c r="Z6441" i="1" s="1"/>
  <c r="AB6442" i="1"/>
  <c r="AB6441" i="1" s="1"/>
  <c r="AD6442" i="1"/>
  <c r="AD6441" i="1" s="1"/>
  <c r="AF6442" i="1"/>
  <c r="AH6443" i="1"/>
  <c r="AJ6443" i="1"/>
  <c r="AH6444" i="1"/>
  <c r="AJ6444" i="1"/>
  <c r="V6446" i="1"/>
  <c r="V6445" i="1" s="1"/>
  <c r="X6446" i="1"/>
  <c r="X6445" i="1" s="1"/>
  <c r="Z6446" i="1"/>
  <c r="Z6445" i="1" s="1"/>
  <c r="AB6446" i="1"/>
  <c r="AB6445" i="1" s="1"/>
  <c r="AD6446" i="1"/>
  <c r="AF6446" i="1"/>
  <c r="AF6445" i="1" s="1"/>
  <c r="AH6447" i="1"/>
  <c r="AJ6447" i="1"/>
  <c r="AH6448" i="1"/>
  <c r="AJ6448" i="1"/>
  <c r="V6451" i="1"/>
  <c r="X6451" i="1"/>
  <c r="Z6451" i="1"/>
  <c r="AB6451" i="1"/>
  <c r="AD6451" i="1"/>
  <c r="AF6451" i="1"/>
  <c r="AH6452" i="1"/>
  <c r="AJ6452" i="1"/>
  <c r="AH6453" i="1"/>
  <c r="AJ6453" i="1"/>
  <c r="AH6454" i="1"/>
  <c r="V6455" i="1"/>
  <c r="X6455" i="1"/>
  <c r="Z6455" i="1"/>
  <c r="AB6455" i="1"/>
  <c r="AD6455" i="1"/>
  <c r="AF6455" i="1"/>
  <c r="AH6456" i="1"/>
  <c r="AH6457" i="1"/>
  <c r="AJ6457" i="1"/>
  <c r="AJ6455" i="1" s="1"/>
  <c r="V6458" i="1"/>
  <c r="X6458" i="1"/>
  <c r="Z6458" i="1"/>
  <c r="AB6458" i="1"/>
  <c r="AD6458" i="1"/>
  <c r="AF6458" i="1"/>
  <c r="AJ6458" i="1"/>
  <c r="AH6459" i="1"/>
  <c r="AH6460" i="1"/>
  <c r="V6461" i="1"/>
  <c r="X6461" i="1"/>
  <c r="Z6461" i="1"/>
  <c r="AB6461" i="1"/>
  <c r="AD6461" i="1"/>
  <c r="AF6461" i="1"/>
  <c r="AJ6461" i="1"/>
  <c r="AH6462" i="1"/>
  <c r="V6463" i="1"/>
  <c r="X6463" i="1"/>
  <c r="Z6463" i="1"/>
  <c r="AB6463" i="1"/>
  <c r="AD6463" i="1"/>
  <c r="AF6463" i="1"/>
  <c r="AH6464" i="1"/>
  <c r="AJ6464" i="1"/>
  <c r="AJ6463" i="1" s="1"/>
  <c r="AH6465" i="1"/>
  <c r="V6466" i="1"/>
  <c r="X6466" i="1"/>
  <c r="Z6466" i="1"/>
  <c r="AB6466" i="1"/>
  <c r="AD6466" i="1"/>
  <c r="AF6466" i="1"/>
  <c r="AH6467" i="1"/>
  <c r="V6469" i="1"/>
  <c r="X6469" i="1"/>
  <c r="Z6469" i="1"/>
  <c r="AB6469" i="1"/>
  <c r="AD6469" i="1"/>
  <c r="AF6469" i="1"/>
  <c r="AH6470" i="1"/>
  <c r="AJ6470" i="1"/>
  <c r="AJ6469" i="1" s="1"/>
  <c r="V6471" i="1"/>
  <c r="X6471" i="1"/>
  <c r="Z6471" i="1"/>
  <c r="AB6471" i="1"/>
  <c r="AD6471" i="1"/>
  <c r="AF6471" i="1"/>
  <c r="AH6472" i="1"/>
  <c r="AJ6472" i="1"/>
  <c r="AJ6471" i="1" s="1"/>
  <c r="V6473" i="1"/>
  <c r="X6473" i="1"/>
  <c r="Z6473" i="1"/>
  <c r="AB6473" i="1"/>
  <c r="AD6473" i="1"/>
  <c r="AF6473" i="1"/>
  <c r="AJ6473" i="1"/>
  <c r="AH6474" i="1"/>
  <c r="V6476" i="1"/>
  <c r="X6476" i="1"/>
  <c r="Z6476" i="1"/>
  <c r="AB6476" i="1"/>
  <c r="AD6476" i="1"/>
  <c r="AF6476" i="1"/>
  <c r="AH6477" i="1"/>
  <c r="AJ6477" i="1"/>
  <c r="AJ6476" i="1" s="1"/>
  <c r="AH6478" i="1"/>
  <c r="V6479" i="1"/>
  <c r="X6479" i="1"/>
  <c r="Z6479" i="1"/>
  <c r="AB6479" i="1"/>
  <c r="AD6479" i="1"/>
  <c r="AF6479" i="1"/>
  <c r="AJ6479" i="1"/>
  <c r="AH6480" i="1"/>
  <c r="V6481" i="1"/>
  <c r="X6481" i="1"/>
  <c r="Z6481" i="1"/>
  <c r="AB6481" i="1"/>
  <c r="AD6481" i="1"/>
  <c r="AF6481" i="1"/>
  <c r="AJ6481" i="1"/>
  <c r="AH6482" i="1"/>
  <c r="V6484" i="1"/>
  <c r="V6483" i="1" s="1"/>
  <c r="X6484" i="1"/>
  <c r="X6483" i="1" s="1"/>
  <c r="Z6484" i="1"/>
  <c r="Z6483" i="1" s="1"/>
  <c r="AB6484" i="1"/>
  <c r="AB6483" i="1" s="1"/>
  <c r="AD6484" i="1"/>
  <c r="AD6483" i="1" s="1"/>
  <c r="AF6484" i="1"/>
  <c r="AJ6484" i="1"/>
  <c r="AJ6483" i="1" s="1"/>
  <c r="AH6485" i="1"/>
  <c r="V6487" i="1"/>
  <c r="X6487" i="1"/>
  <c r="Z6487" i="1"/>
  <c r="AB6487" i="1"/>
  <c r="AD6487" i="1"/>
  <c r="AF6487" i="1"/>
  <c r="AJ6487" i="1"/>
  <c r="AH6488" i="1"/>
  <c r="AH6489" i="1"/>
  <c r="V6490" i="1"/>
  <c r="X6490" i="1"/>
  <c r="Z6490" i="1"/>
  <c r="AB6490" i="1"/>
  <c r="AD6490" i="1"/>
  <c r="AF6490" i="1"/>
  <c r="AH6491" i="1"/>
  <c r="AJ6491" i="1"/>
  <c r="AJ6490" i="1" s="1"/>
  <c r="V6493" i="1"/>
  <c r="X6493" i="1"/>
  <c r="Z6493" i="1"/>
  <c r="AB6493" i="1"/>
  <c r="AD6493" i="1"/>
  <c r="AF6493" i="1"/>
  <c r="AJ6493" i="1"/>
  <c r="AH6494" i="1"/>
  <c r="V6495" i="1"/>
  <c r="X6495" i="1"/>
  <c r="Z6495" i="1"/>
  <c r="AB6495" i="1"/>
  <c r="AD6495" i="1"/>
  <c r="AF6495" i="1"/>
  <c r="AJ6495" i="1"/>
  <c r="AH6496" i="1"/>
  <c r="V6499" i="1"/>
  <c r="V6498" i="1" s="1"/>
  <c r="V6497" i="1" s="1"/>
  <c r="X6499" i="1"/>
  <c r="X6498" i="1" s="1"/>
  <c r="X6497" i="1" s="1"/>
  <c r="Z6499" i="1"/>
  <c r="Z6498" i="1" s="1"/>
  <c r="Z6497" i="1" s="1"/>
  <c r="AB6499" i="1"/>
  <c r="AB6498" i="1" s="1"/>
  <c r="AB6497" i="1" s="1"/>
  <c r="AD6499" i="1"/>
  <c r="AF6499" i="1"/>
  <c r="AF6498" i="1" s="1"/>
  <c r="AF6497" i="1" s="1"/>
  <c r="AJ6499" i="1"/>
  <c r="AJ6498" i="1" s="1"/>
  <c r="AJ6497" i="1" s="1"/>
  <c r="AD6498" i="1"/>
  <c r="AH6500" i="1"/>
  <c r="AH6501" i="1"/>
  <c r="V6506" i="1"/>
  <c r="V6505" i="1" s="1"/>
  <c r="V6504" i="1" s="1"/>
  <c r="X6506" i="1"/>
  <c r="X6505" i="1" s="1"/>
  <c r="X6504" i="1" s="1"/>
  <c r="Z6506" i="1"/>
  <c r="Z6505" i="1" s="1"/>
  <c r="Z6504" i="1" s="1"/>
  <c r="AB6506" i="1"/>
  <c r="AB6505" i="1" s="1"/>
  <c r="AB6504" i="1" s="1"/>
  <c r="AD6506" i="1"/>
  <c r="AF6506" i="1"/>
  <c r="AF6505" i="1" s="1"/>
  <c r="AF6504" i="1" s="1"/>
  <c r="AH6507" i="1"/>
  <c r="AJ6507" i="1"/>
  <c r="AJ6506" i="1" s="1"/>
  <c r="AJ6505" i="1" s="1"/>
  <c r="AJ6504" i="1" s="1"/>
  <c r="V6510" i="1"/>
  <c r="V6509" i="1" s="1"/>
  <c r="V6508" i="1" s="1"/>
  <c r="X6510" i="1"/>
  <c r="X6509" i="1" s="1"/>
  <c r="X6508" i="1" s="1"/>
  <c r="Z6510" i="1"/>
  <c r="Z6509" i="1" s="1"/>
  <c r="Z6508" i="1" s="1"/>
  <c r="AB6510" i="1"/>
  <c r="AB6509" i="1" s="1"/>
  <c r="AB6508" i="1" s="1"/>
  <c r="AD6510" i="1"/>
  <c r="AD6509" i="1" s="1"/>
  <c r="AF6510" i="1"/>
  <c r="AF6509" i="1" s="1"/>
  <c r="AF6508" i="1" s="1"/>
  <c r="AJ6510" i="1"/>
  <c r="AJ6509" i="1" s="1"/>
  <c r="AJ6508" i="1" s="1"/>
  <c r="AH6511" i="1"/>
  <c r="AH6512" i="1"/>
  <c r="AH6513" i="1"/>
  <c r="V6516" i="1"/>
  <c r="X6516" i="1"/>
  <c r="Z6516" i="1"/>
  <c r="AB6516" i="1"/>
  <c r="AD6516" i="1"/>
  <c r="AF6516" i="1"/>
  <c r="AH6517" i="1"/>
  <c r="AJ6517" i="1"/>
  <c r="AJ6516" i="1" s="1"/>
  <c r="V6518" i="1"/>
  <c r="X6518" i="1"/>
  <c r="X6515" i="1" s="1"/>
  <c r="Z6518" i="1"/>
  <c r="AB6518" i="1"/>
  <c r="AB6515" i="1" s="1"/>
  <c r="AD6518" i="1"/>
  <c r="AF6518" i="1"/>
  <c r="AJ6518" i="1"/>
  <c r="AH6519" i="1"/>
  <c r="V6521" i="1"/>
  <c r="X6521" i="1"/>
  <c r="Z6521" i="1"/>
  <c r="AB6521" i="1"/>
  <c r="AD6521" i="1"/>
  <c r="AF6521" i="1"/>
  <c r="AJ6521" i="1"/>
  <c r="AH6522" i="1"/>
  <c r="V6523" i="1"/>
  <c r="X6523" i="1"/>
  <c r="X6520" i="1" s="1"/>
  <c r="Z6523" i="1"/>
  <c r="AB6523" i="1"/>
  <c r="AD6523" i="1"/>
  <c r="AF6523" i="1"/>
  <c r="AF6520" i="1" s="1"/>
  <c r="AJ6523" i="1"/>
  <c r="AH6524" i="1"/>
  <c r="V6526" i="1"/>
  <c r="X6526" i="1"/>
  <c r="Z6526" i="1"/>
  <c r="AB6526" i="1"/>
  <c r="AD6526" i="1"/>
  <c r="AF6526" i="1"/>
  <c r="AH6527" i="1"/>
  <c r="AJ6527" i="1"/>
  <c r="AJ6526" i="1" s="1"/>
  <c r="V6528" i="1"/>
  <c r="X6528" i="1"/>
  <c r="Z6528" i="1"/>
  <c r="AB6528" i="1"/>
  <c r="AD6528" i="1"/>
  <c r="AF6528" i="1"/>
  <c r="AJ6528" i="1"/>
  <c r="AH6529" i="1"/>
  <c r="AD6535" i="1"/>
  <c r="V6537" i="1"/>
  <c r="X6537" i="1"/>
  <c r="Z6537" i="1"/>
  <c r="AB6537" i="1"/>
  <c r="AD6537" i="1"/>
  <c r="AF6537" i="1"/>
  <c r="AJ6537" i="1"/>
  <c r="AH6538" i="1"/>
  <c r="V6539" i="1"/>
  <c r="X6539" i="1"/>
  <c r="Z6539" i="1"/>
  <c r="AB6539" i="1"/>
  <c r="AD6539" i="1"/>
  <c r="AF6539" i="1"/>
  <c r="AJ6539" i="1"/>
  <c r="AH6540" i="1"/>
  <c r="V6541" i="1"/>
  <c r="X6541" i="1"/>
  <c r="Z6541" i="1"/>
  <c r="AB6541" i="1"/>
  <c r="AD6541" i="1"/>
  <c r="AF6541" i="1"/>
  <c r="AJ6541" i="1"/>
  <c r="AH6542" i="1"/>
  <c r="V6543" i="1"/>
  <c r="X6543" i="1"/>
  <c r="Z6543" i="1"/>
  <c r="AB6543" i="1"/>
  <c r="AD6543" i="1"/>
  <c r="AF6543" i="1"/>
  <c r="AJ6543" i="1"/>
  <c r="AH6544" i="1"/>
  <c r="V6545" i="1"/>
  <c r="X6545" i="1"/>
  <c r="Z6545" i="1"/>
  <c r="AB6545" i="1"/>
  <c r="AD6545" i="1"/>
  <c r="AF6545" i="1"/>
  <c r="AJ6545" i="1"/>
  <c r="AH6546" i="1"/>
  <c r="AD6548" i="1"/>
  <c r="AD6547" i="1"/>
  <c r="V6549" i="1"/>
  <c r="V6548" i="1" s="1"/>
  <c r="V6547" i="1" s="1"/>
  <c r="X6549" i="1"/>
  <c r="X6548" i="1" s="1"/>
  <c r="X6547" i="1" s="1"/>
  <c r="Z6549" i="1"/>
  <c r="Z6548" i="1" s="1"/>
  <c r="Z6547" i="1" s="1"/>
  <c r="AB6549" i="1"/>
  <c r="AB6548" i="1" s="1"/>
  <c r="AB6547" i="1" s="1"/>
  <c r="AD6549" i="1"/>
  <c r="AF6549" i="1"/>
  <c r="AJ6549" i="1"/>
  <c r="AJ6548" i="1" s="1"/>
  <c r="AJ6547" i="1" s="1"/>
  <c r="AH6550" i="1"/>
  <c r="V6553" i="1"/>
  <c r="X6553" i="1"/>
  <c r="Z6553" i="1"/>
  <c r="AB6553" i="1"/>
  <c r="AD6553" i="1"/>
  <c r="AF6553" i="1"/>
  <c r="AJ6553" i="1"/>
  <c r="AH6554" i="1"/>
  <c r="V6555" i="1"/>
  <c r="X6555" i="1"/>
  <c r="Z6555" i="1"/>
  <c r="AB6555" i="1"/>
  <c r="AD6555" i="1"/>
  <c r="AF6555" i="1"/>
  <c r="AJ6555" i="1"/>
  <c r="AH6556" i="1"/>
  <c r="AH6557" i="1"/>
  <c r="V6558" i="1"/>
  <c r="X6558" i="1"/>
  <c r="Z6558" i="1"/>
  <c r="AB6558" i="1"/>
  <c r="AD6558" i="1"/>
  <c r="AF6558" i="1"/>
  <c r="AJ6558" i="1"/>
  <c r="AH6559" i="1"/>
  <c r="AH6560" i="1"/>
  <c r="V6561" i="1"/>
  <c r="X6561" i="1"/>
  <c r="Z6561" i="1"/>
  <c r="AB6561" i="1"/>
  <c r="AD6561" i="1"/>
  <c r="AF6561" i="1"/>
  <c r="AJ6561" i="1"/>
  <c r="AH6562" i="1"/>
  <c r="V6563" i="1"/>
  <c r="X6563" i="1"/>
  <c r="Z6563" i="1"/>
  <c r="AB6563" i="1"/>
  <c r="AD6563" i="1"/>
  <c r="AF6563" i="1"/>
  <c r="AJ6563" i="1"/>
  <c r="AH6564" i="1"/>
  <c r="V6566" i="1"/>
  <c r="X6566" i="1"/>
  <c r="Z6566" i="1"/>
  <c r="AB6566" i="1"/>
  <c r="AD6566" i="1"/>
  <c r="AF6566" i="1"/>
  <c r="AJ6566" i="1"/>
  <c r="AH6567" i="1"/>
  <c r="V6568" i="1"/>
  <c r="X6568" i="1"/>
  <c r="Z6568" i="1"/>
  <c r="AB6568" i="1"/>
  <c r="AD6568" i="1"/>
  <c r="AF6568" i="1"/>
  <c r="AJ6568" i="1"/>
  <c r="AH6569" i="1"/>
  <c r="V6570" i="1"/>
  <c r="X6570" i="1"/>
  <c r="Z6570" i="1"/>
  <c r="AB6570" i="1"/>
  <c r="AD6570" i="1"/>
  <c r="AF6570" i="1"/>
  <c r="AJ6570" i="1"/>
  <c r="AH6571" i="1"/>
  <c r="AD6572" i="1"/>
  <c r="V6573" i="1"/>
  <c r="V6572" i="1" s="1"/>
  <c r="X6573" i="1"/>
  <c r="X6572" i="1" s="1"/>
  <c r="Z6573" i="1"/>
  <c r="Z6572" i="1" s="1"/>
  <c r="AB6573" i="1"/>
  <c r="AB6572" i="1" s="1"/>
  <c r="AD6573" i="1"/>
  <c r="AF6573" i="1"/>
  <c r="AJ6573" i="1"/>
  <c r="AJ6572" i="1" s="1"/>
  <c r="AH6574" i="1"/>
  <c r="V6576" i="1"/>
  <c r="V6575" i="1" s="1"/>
  <c r="X6576" i="1"/>
  <c r="X6575" i="1" s="1"/>
  <c r="Z6576" i="1"/>
  <c r="Z6575" i="1" s="1"/>
  <c r="AB6576" i="1"/>
  <c r="AB6575" i="1" s="1"/>
  <c r="AD6576" i="1"/>
  <c r="AF6576" i="1"/>
  <c r="AF6575" i="1" s="1"/>
  <c r="AJ6576" i="1"/>
  <c r="AJ6575" i="1" s="1"/>
  <c r="AD6575" i="1"/>
  <c r="AH6577" i="1"/>
  <c r="V6579" i="1"/>
  <c r="X6579" i="1"/>
  <c r="Z6579" i="1"/>
  <c r="AB6579" i="1"/>
  <c r="AD6579" i="1"/>
  <c r="AF6579" i="1"/>
  <c r="AJ6579" i="1"/>
  <c r="AH6580" i="1"/>
  <c r="V6581" i="1"/>
  <c r="X6581" i="1"/>
  <c r="Z6581" i="1"/>
  <c r="AB6581" i="1"/>
  <c r="AD6581" i="1"/>
  <c r="AD6578" i="1" s="1"/>
  <c r="AF6581" i="1"/>
  <c r="AJ6581" i="1"/>
  <c r="AH6582" i="1"/>
  <c r="AD6584" i="1"/>
  <c r="AD6583" i="1"/>
  <c r="V6585" i="1"/>
  <c r="V6584" i="1" s="1"/>
  <c r="V6583" i="1" s="1"/>
  <c r="X6585" i="1"/>
  <c r="X6584" i="1" s="1"/>
  <c r="X6583" i="1" s="1"/>
  <c r="Z6585" i="1"/>
  <c r="Z6584" i="1" s="1"/>
  <c r="Z6583" i="1" s="1"/>
  <c r="AB6585" i="1"/>
  <c r="AB6584" i="1" s="1"/>
  <c r="AB6583" i="1" s="1"/>
  <c r="AD6585" i="1"/>
  <c r="AF6585" i="1"/>
  <c r="AJ6585" i="1"/>
  <c r="AJ6584" i="1" s="1"/>
  <c r="AJ6583" i="1" s="1"/>
  <c r="AH6586" i="1"/>
  <c r="AH6587" i="1"/>
  <c r="AH6588" i="1"/>
  <c r="AH6589" i="1"/>
  <c r="AH6590" i="1"/>
  <c r="AH6591" i="1"/>
  <c r="V6599" i="1"/>
  <c r="X6599" i="1"/>
  <c r="Z6599" i="1"/>
  <c r="AB6599" i="1"/>
  <c r="AD6599" i="1"/>
  <c r="AF6599" i="1"/>
  <c r="AH6600" i="1"/>
  <c r="AJ6600" i="1"/>
  <c r="AJ6599" i="1" s="1"/>
  <c r="AH6601" i="1"/>
  <c r="AH6602" i="1"/>
  <c r="AH6603" i="1"/>
  <c r="V6604" i="1"/>
  <c r="X6604" i="1"/>
  <c r="Z6604" i="1"/>
  <c r="AB6604" i="1"/>
  <c r="AD6604" i="1"/>
  <c r="AF6604" i="1"/>
  <c r="AH6605" i="1"/>
  <c r="AJ6605" i="1"/>
  <c r="AJ6604" i="1" s="1"/>
  <c r="AH6606" i="1"/>
  <c r="AH6607" i="1"/>
  <c r="AH6608" i="1"/>
  <c r="V6609" i="1"/>
  <c r="X6609" i="1"/>
  <c r="Z6609" i="1"/>
  <c r="AB6609" i="1"/>
  <c r="AD6609" i="1"/>
  <c r="AF6609" i="1"/>
  <c r="AH6610" i="1"/>
  <c r="AJ6610" i="1"/>
  <c r="AJ6609" i="1" s="1"/>
  <c r="V6611" i="1"/>
  <c r="X6611" i="1"/>
  <c r="Z6611" i="1"/>
  <c r="AB6611" i="1"/>
  <c r="AD6611" i="1"/>
  <c r="AF6611" i="1"/>
  <c r="AH6612" i="1"/>
  <c r="AJ6612" i="1"/>
  <c r="AJ6611" i="1" s="1"/>
  <c r="AH6613" i="1"/>
  <c r="AH6614" i="1"/>
  <c r="AH6615" i="1"/>
  <c r="V6616" i="1"/>
  <c r="X6616" i="1"/>
  <c r="Z6616" i="1"/>
  <c r="AB6616" i="1"/>
  <c r="AD6616" i="1"/>
  <c r="AF6616" i="1"/>
  <c r="AH6617" i="1"/>
  <c r="AJ6617" i="1"/>
  <c r="AJ6616" i="1" s="1"/>
  <c r="V6618" i="1"/>
  <c r="X6618" i="1"/>
  <c r="Z6618" i="1"/>
  <c r="AB6618" i="1"/>
  <c r="AD6618" i="1"/>
  <c r="AF6618" i="1"/>
  <c r="AJ6618" i="1"/>
  <c r="AH6619" i="1"/>
  <c r="V6621" i="1"/>
  <c r="V6620" i="1" s="1"/>
  <c r="X6621" i="1"/>
  <c r="X6620" i="1" s="1"/>
  <c r="Z6621" i="1"/>
  <c r="Z6620" i="1" s="1"/>
  <c r="AB6621" i="1"/>
  <c r="AB6620" i="1" s="1"/>
  <c r="AD6621" i="1"/>
  <c r="AF6621" i="1"/>
  <c r="AF6620" i="1" s="1"/>
  <c r="AH6622" i="1"/>
  <c r="AJ6622" i="1"/>
  <c r="AJ6621" i="1" s="1"/>
  <c r="AJ6620" i="1" s="1"/>
  <c r="V6624" i="1"/>
  <c r="V6623" i="1" s="1"/>
  <c r="X6624" i="1"/>
  <c r="X6623" i="1" s="1"/>
  <c r="Z6624" i="1"/>
  <c r="Z6623" i="1" s="1"/>
  <c r="AB6624" i="1"/>
  <c r="AB6623" i="1" s="1"/>
  <c r="AD6624" i="1"/>
  <c r="AF6624" i="1"/>
  <c r="AF6623" i="1" s="1"/>
  <c r="AH6625" i="1"/>
  <c r="AJ6625" i="1"/>
  <c r="AH6626" i="1"/>
  <c r="AJ6626" i="1"/>
  <c r="V6629" i="1"/>
  <c r="V6628" i="1" s="1"/>
  <c r="X6629" i="1"/>
  <c r="X6628" i="1" s="1"/>
  <c r="Z6629" i="1"/>
  <c r="Z6628" i="1" s="1"/>
  <c r="AB6629" i="1"/>
  <c r="AB6628" i="1" s="1"/>
  <c r="AD6629" i="1"/>
  <c r="AD6628" i="1" s="1"/>
  <c r="AF6629" i="1"/>
  <c r="AH6630" i="1"/>
  <c r="AJ6630" i="1"/>
  <c r="AH6631" i="1"/>
  <c r="AJ6631" i="1"/>
  <c r="AH6632" i="1"/>
  <c r="V6634" i="1"/>
  <c r="V6633" i="1" s="1"/>
  <c r="X6634" i="1"/>
  <c r="X6633" i="1" s="1"/>
  <c r="Z6634" i="1"/>
  <c r="Z6633" i="1" s="1"/>
  <c r="AB6634" i="1"/>
  <c r="AB6633" i="1" s="1"/>
  <c r="AD6634" i="1"/>
  <c r="AD6633" i="1" s="1"/>
  <c r="AF6634" i="1"/>
  <c r="AF6633" i="1" s="1"/>
  <c r="AH6635" i="1"/>
  <c r="AJ6635" i="1"/>
  <c r="AH6636" i="1"/>
  <c r="AJ6636" i="1"/>
  <c r="V6638" i="1"/>
  <c r="V6637" i="1" s="1"/>
  <c r="X6638" i="1"/>
  <c r="X6637" i="1" s="1"/>
  <c r="Z6638" i="1"/>
  <c r="Z6637" i="1" s="1"/>
  <c r="AB6638" i="1"/>
  <c r="AB6637" i="1" s="1"/>
  <c r="AD6638" i="1"/>
  <c r="AF6638" i="1"/>
  <c r="AF6637" i="1" s="1"/>
  <c r="AH6639" i="1"/>
  <c r="AJ6639" i="1"/>
  <c r="AH6640" i="1"/>
  <c r="AJ6640" i="1"/>
  <c r="V6643" i="1"/>
  <c r="X6643" i="1"/>
  <c r="Z6643" i="1"/>
  <c r="AB6643" i="1"/>
  <c r="AD6643" i="1"/>
  <c r="AF6643" i="1"/>
  <c r="AH6644" i="1"/>
  <c r="AJ6644" i="1"/>
  <c r="AH6645" i="1"/>
  <c r="AJ6645" i="1"/>
  <c r="AH6646" i="1"/>
  <c r="AJ6646" i="1"/>
  <c r="V6647" i="1"/>
  <c r="X6647" i="1"/>
  <c r="Z6647" i="1"/>
  <c r="AB6647" i="1"/>
  <c r="AD6647" i="1"/>
  <c r="AF6647" i="1"/>
  <c r="AH6648" i="1"/>
  <c r="AH6649" i="1"/>
  <c r="AJ6649" i="1"/>
  <c r="AJ6647" i="1" s="1"/>
  <c r="V6650" i="1"/>
  <c r="X6650" i="1"/>
  <c r="Z6650" i="1"/>
  <c r="AB6650" i="1"/>
  <c r="AD6650" i="1"/>
  <c r="AF6650" i="1"/>
  <c r="AJ6650" i="1"/>
  <c r="AH6651" i="1"/>
  <c r="AH6652" i="1"/>
  <c r="V6653" i="1"/>
  <c r="X6653" i="1"/>
  <c r="Z6653" i="1"/>
  <c r="AB6653" i="1"/>
  <c r="AD6653" i="1"/>
  <c r="AF6653" i="1"/>
  <c r="AJ6653" i="1"/>
  <c r="AH6654" i="1"/>
  <c r="V6655" i="1"/>
  <c r="X6655" i="1"/>
  <c r="Z6655" i="1"/>
  <c r="AB6655" i="1"/>
  <c r="AD6655" i="1"/>
  <c r="AF6655" i="1"/>
  <c r="AH6656" i="1"/>
  <c r="AJ6656" i="1"/>
  <c r="AJ6655" i="1" s="1"/>
  <c r="AH6657" i="1"/>
  <c r="V6659" i="1"/>
  <c r="X6659" i="1"/>
  <c r="Z6659" i="1"/>
  <c r="AB6659" i="1"/>
  <c r="AD6659" i="1"/>
  <c r="AF6659" i="1"/>
  <c r="AH6660" i="1"/>
  <c r="AJ6660" i="1"/>
  <c r="AJ6659" i="1" s="1"/>
  <c r="V6661" i="1"/>
  <c r="X6661" i="1"/>
  <c r="Z6661" i="1"/>
  <c r="AB6661" i="1"/>
  <c r="AD6661" i="1"/>
  <c r="AF6661" i="1"/>
  <c r="AH6662" i="1"/>
  <c r="AJ6662" i="1"/>
  <c r="AJ6661" i="1" s="1"/>
  <c r="V6663" i="1"/>
  <c r="X6663" i="1"/>
  <c r="Z6663" i="1"/>
  <c r="AB6663" i="1"/>
  <c r="AD6663" i="1"/>
  <c r="AF6663" i="1"/>
  <c r="AH6664" i="1"/>
  <c r="AJ6664" i="1"/>
  <c r="AJ6663" i="1" s="1"/>
  <c r="V6666" i="1"/>
  <c r="V6665" i="1" s="1"/>
  <c r="X6666" i="1"/>
  <c r="X6665" i="1" s="1"/>
  <c r="Z6666" i="1"/>
  <c r="Z6665" i="1" s="1"/>
  <c r="AB6666" i="1"/>
  <c r="AB6665" i="1" s="1"/>
  <c r="AD6666" i="1"/>
  <c r="AD6665" i="1" s="1"/>
  <c r="AF6666" i="1"/>
  <c r="AF6665" i="1" s="1"/>
  <c r="AH6667" i="1"/>
  <c r="AJ6667" i="1"/>
  <c r="AJ6666" i="1" s="1"/>
  <c r="AJ6665" i="1" s="1"/>
  <c r="V6669" i="1"/>
  <c r="X6669" i="1"/>
  <c r="Z6669" i="1"/>
  <c r="AB6669" i="1"/>
  <c r="AD6669" i="1"/>
  <c r="AF6669" i="1"/>
  <c r="AJ6669" i="1"/>
  <c r="AH6670" i="1"/>
  <c r="V6671" i="1"/>
  <c r="X6671" i="1"/>
  <c r="Z6671" i="1"/>
  <c r="AB6671" i="1"/>
  <c r="AD6671" i="1"/>
  <c r="AF6671" i="1"/>
  <c r="AH6672" i="1"/>
  <c r="AJ6672" i="1"/>
  <c r="AJ6671" i="1" s="1"/>
  <c r="V6674" i="1"/>
  <c r="X6674" i="1"/>
  <c r="Z6674" i="1"/>
  <c r="AB6674" i="1"/>
  <c r="AD6674" i="1"/>
  <c r="AF6674" i="1"/>
  <c r="AJ6674" i="1"/>
  <c r="AH6675" i="1"/>
  <c r="V6676" i="1"/>
  <c r="X6676" i="1"/>
  <c r="Z6676" i="1"/>
  <c r="AB6676" i="1"/>
  <c r="AD6676" i="1"/>
  <c r="AF6676" i="1"/>
  <c r="AJ6676" i="1"/>
  <c r="AJ6673" i="1" s="1"/>
  <c r="AH6677" i="1"/>
  <c r="V6680" i="1"/>
  <c r="V6679" i="1" s="1"/>
  <c r="V6678" i="1" s="1"/>
  <c r="X6680" i="1"/>
  <c r="X6679" i="1" s="1"/>
  <c r="X6678" i="1" s="1"/>
  <c r="Z6680" i="1"/>
  <c r="Z6679" i="1" s="1"/>
  <c r="Z6678" i="1" s="1"/>
  <c r="AB6680" i="1"/>
  <c r="AB6679" i="1" s="1"/>
  <c r="AB6678" i="1" s="1"/>
  <c r="AD6680" i="1"/>
  <c r="AF6680" i="1"/>
  <c r="AF6679" i="1" s="1"/>
  <c r="AF6678" i="1" s="1"/>
  <c r="AJ6680" i="1"/>
  <c r="AJ6679" i="1" s="1"/>
  <c r="AJ6678" i="1" s="1"/>
  <c r="AD6679" i="1"/>
  <c r="AH6681" i="1"/>
  <c r="AH6682" i="1"/>
  <c r="V6691" i="1"/>
  <c r="X6691" i="1"/>
  <c r="Z6691" i="1"/>
  <c r="AB6691" i="1"/>
  <c r="AD6691" i="1"/>
  <c r="AF6691" i="1"/>
  <c r="AH6692" i="1"/>
  <c r="AJ6692" i="1"/>
  <c r="AJ6691" i="1" s="1"/>
  <c r="AH6693" i="1"/>
  <c r="AH6694" i="1"/>
  <c r="V6695" i="1"/>
  <c r="X6695" i="1"/>
  <c r="Z6695" i="1"/>
  <c r="AB6695" i="1"/>
  <c r="AD6695" i="1"/>
  <c r="AF6695" i="1"/>
  <c r="AH6696" i="1"/>
  <c r="AJ6696" i="1"/>
  <c r="AJ6695" i="1" s="1"/>
  <c r="AH6697" i="1"/>
  <c r="AH6698" i="1"/>
  <c r="V6699" i="1"/>
  <c r="X6699" i="1"/>
  <c r="Z6699" i="1"/>
  <c r="AB6699" i="1"/>
  <c r="AD6699" i="1"/>
  <c r="AF6699" i="1"/>
  <c r="AH6700" i="1"/>
  <c r="AJ6700" i="1"/>
  <c r="AJ6699" i="1" s="1"/>
  <c r="V6701" i="1"/>
  <c r="X6701" i="1"/>
  <c r="Z6701" i="1"/>
  <c r="AB6701" i="1"/>
  <c r="AD6701" i="1"/>
  <c r="AF6701" i="1"/>
  <c r="AH6702" i="1"/>
  <c r="AJ6702" i="1"/>
  <c r="AJ6701" i="1" s="1"/>
  <c r="AH6703" i="1"/>
  <c r="AH6704" i="1"/>
  <c r="V6705" i="1"/>
  <c r="X6705" i="1"/>
  <c r="Z6705" i="1"/>
  <c r="AB6705" i="1"/>
  <c r="AD6705" i="1"/>
  <c r="AF6705" i="1"/>
  <c r="AH6706" i="1"/>
  <c r="AJ6706" i="1"/>
  <c r="AJ6705" i="1" s="1"/>
  <c r="V6707" i="1"/>
  <c r="X6707" i="1"/>
  <c r="Z6707" i="1"/>
  <c r="AB6707" i="1"/>
  <c r="AD6707" i="1"/>
  <c r="AF6707" i="1"/>
  <c r="AJ6707" i="1"/>
  <c r="AH6708" i="1"/>
  <c r="V6710" i="1"/>
  <c r="V6709" i="1" s="1"/>
  <c r="X6710" i="1"/>
  <c r="X6709" i="1" s="1"/>
  <c r="Z6710" i="1"/>
  <c r="Z6709" i="1" s="1"/>
  <c r="AB6710" i="1"/>
  <c r="AD6710" i="1"/>
  <c r="AF6710" i="1"/>
  <c r="AH6711" i="1"/>
  <c r="AJ6711" i="1"/>
  <c r="AJ6710" i="1" s="1"/>
  <c r="V6712" i="1"/>
  <c r="X6712" i="1"/>
  <c r="Z6712" i="1"/>
  <c r="AB6712" i="1"/>
  <c r="AD6712" i="1"/>
  <c r="AF6712" i="1"/>
  <c r="AH6713" i="1"/>
  <c r="AJ6713" i="1"/>
  <c r="AJ6712" i="1" s="1"/>
  <c r="V6715" i="1"/>
  <c r="V6714" i="1" s="1"/>
  <c r="X6715" i="1"/>
  <c r="X6714" i="1" s="1"/>
  <c r="Z6715" i="1"/>
  <c r="Z6714" i="1" s="1"/>
  <c r="AB6715" i="1"/>
  <c r="AB6714" i="1" s="1"/>
  <c r="AD6715" i="1"/>
  <c r="AF6715" i="1"/>
  <c r="AF6714" i="1" s="1"/>
  <c r="AH6716" i="1"/>
  <c r="AH6717" i="1"/>
  <c r="AJ6717" i="1"/>
  <c r="AJ6715" i="1" s="1"/>
  <c r="AJ6714" i="1" s="1"/>
  <c r="V6720" i="1"/>
  <c r="V6719" i="1" s="1"/>
  <c r="X6720" i="1"/>
  <c r="X6719" i="1" s="1"/>
  <c r="Z6720" i="1"/>
  <c r="Z6719" i="1" s="1"/>
  <c r="AB6720" i="1"/>
  <c r="AB6719" i="1" s="1"/>
  <c r="AD6720" i="1"/>
  <c r="AD6719" i="1" s="1"/>
  <c r="AF6720" i="1"/>
  <c r="AF6719" i="1" s="1"/>
  <c r="AH6721" i="1"/>
  <c r="AJ6721" i="1"/>
  <c r="AH6722" i="1"/>
  <c r="AJ6722" i="1"/>
  <c r="AH6723" i="1"/>
  <c r="V6725" i="1"/>
  <c r="V6724" i="1" s="1"/>
  <c r="X6725" i="1"/>
  <c r="X6724" i="1" s="1"/>
  <c r="Z6725" i="1"/>
  <c r="Z6724" i="1" s="1"/>
  <c r="AB6725" i="1"/>
  <c r="AB6724" i="1" s="1"/>
  <c r="AD6725" i="1"/>
  <c r="AD6724" i="1" s="1"/>
  <c r="AF6725" i="1"/>
  <c r="AF6724" i="1" s="1"/>
  <c r="AH6726" i="1"/>
  <c r="AJ6726" i="1"/>
  <c r="AH6727" i="1"/>
  <c r="AJ6727" i="1"/>
  <c r="V6729" i="1"/>
  <c r="V6728" i="1" s="1"/>
  <c r="X6729" i="1"/>
  <c r="X6728" i="1" s="1"/>
  <c r="Z6729" i="1"/>
  <c r="Z6728" i="1" s="1"/>
  <c r="AB6729" i="1"/>
  <c r="AB6728" i="1" s="1"/>
  <c r="AD6729" i="1"/>
  <c r="AD6728" i="1" s="1"/>
  <c r="AF6729" i="1"/>
  <c r="AH6730" i="1"/>
  <c r="AJ6730" i="1"/>
  <c r="AH6731" i="1"/>
  <c r="AJ6731" i="1"/>
  <c r="V6734" i="1"/>
  <c r="X6734" i="1"/>
  <c r="Z6734" i="1"/>
  <c r="AB6734" i="1"/>
  <c r="AD6734" i="1"/>
  <c r="AF6734" i="1"/>
  <c r="AH6735" i="1"/>
  <c r="AJ6735" i="1"/>
  <c r="AH6736" i="1"/>
  <c r="AJ6736" i="1"/>
  <c r="AH6737" i="1"/>
  <c r="AJ6737" i="1"/>
  <c r="V6738" i="1"/>
  <c r="X6738" i="1"/>
  <c r="Z6738" i="1"/>
  <c r="AB6738" i="1"/>
  <c r="AD6738" i="1"/>
  <c r="AF6738" i="1"/>
  <c r="AH6739" i="1"/>
  <c r="AH6740" i="1"/>
  <c r="AJ6740" i="1"/>
  <c r="AJ6738" i="1" s="1"/>
  <c r="V6741" i="1"/>
  <c r="X6741" i="1"/>
  <c r="Z6741" i="1"/>
  <c r="AB6741" i="1"/>
  <c r="AD6741" i="1"/>
  <c r="AF6741" i="1"/>
  <c r="AJ6741" i="1"/>
  <c r="AH6742" i="1"/>
  <c r="AH6743" i="1"/>
  <c r="V6744" i="1"/>
  <c r="X6744" i="1"/>
  <c r="Z6744" i="1"/>
  <c r="AB6744" i="1"/>
  <c r="AD6744" i="1"/>
  <c r="AF6744" i="1"/>
  <c r="AJ6744" i="1"/>
  <c r="AH6745" i="1"/>
  <c r="V6746" i="1"/>
  <c r="X6746" i="1"/>
  <c r="Z6746" i="1"/>
  <c r="AB6746" i="1"/>
  <c r="AD6746" i="1"/>
  <c r="AF6746" i="1"/>
  <c r="AH6747" i="1"/>
  <c r="AH6746" i="1" s="1"/>
  <c r="AJ6747" i="1"/>
  <c r="AJ6746" i="1" s="1"/>
  <c r="V6749" i="1"/>
  <c r="X6749" i="1"/>
  <c r="Z6749" i="1"/>
  <c r="AB6749" i="1"/>
  <c r="AD6749" i="1"/>
  <c r="AF6749" i="1"/>
  <c r="AH6750" i="1"/>
  <c r="AJ6750" i="1"/>
  <c r="AJ6749" i="1" s="1"/>
  <c r="V6751" i="1"/>
  <c r="X6751" i="1"/>
  <c r="Z6751" i="1"/>
  <c r="AB6751" i="1"/>
  <c r="AD6751" i="1"/>
  <c r="AF6751" i="1"/>
  <c r="AH6752" i="1"/>
  <c r="AJ6752" i="1"/>
  <c r="AJ6751" i="1" s="1"/>
  <c r="V6753" i="1"/>
  <c r="X6753" i="1"/>
  <c r="Z6753" i="1"/>
  <c r="AB6753" i="1"/>
  <c r="AD6753" i="1"/>
  <c r="AF6753" i="1"/>
  <c r="AH6754" i="1"/>
  <c r="AJ6754" i="1"/>
  <c r="AJ6753" i="1" s="1"/>
  <c r="V6756" i="1"/>
  <c r="X6756" i="1"/>
  <c r="Z6756" i="1"/>
  <c r="AB6756" i="1"/>
  <c r="AD6756" i="1"/>
  <c r="AF6756" i="1"/>
  <c r="AH6757" i="1"/>
  <c r="AJ6757" i="1"/>
  <c r="AJ6756" i="1" s="1"/>
  <c r="V6758" i="1"/>
  <c r="X6758" i="1"/>
  <c r="X6755" i="1" s="1"/>
  <c r="Z6758" i="1"/>
  <c r="AB6758" i="1"/>
  <c r="AB6755" i="1" s="1"/>
  <c r="AD6758" i="1"/>
  <c r="AF6758" i="1"/>
  <c r="AJ6758" i="1"/>
  <c r="AH6759" i="1"/>
  <c r="V6761" i="1"/>
  <c r="V6760" i="1" s="1"/>
  <c r="X6761" i="1"/>
  <c r="X6760" i="1" s="1"/>
  <c r="Z6761" i="1"/>
  <c r="Z6760" i="1" s="1"/>
  <c r="AB6761" i="1"/>
  <c r="AB6760" i="1" s="1"/>
  <c r="AD6761" i="1"/>
  <c r="AD6760" i="1" s="1"/>
  <c r="AF6761" i="1"/>
  <c r="AF6760" i="1" s="1"/>
  <c r="AH6762" i="1"/>
  <c r="AJ6762" i="1"/>
  <c r="AJ6761" i="1" s="1"/>
  <c r="AJ6760" i="1" s="1"/>
  <c r="V6764" i="1"/>
  <c r="X6764" i="1"/>
  <c r="Z6764" i="1"/>
  <c r="AB6764" i="1"/>
  <c r="AD6764" i="1"/>
  <c r="AF6764" i="1"/>
  <c r="AJ6764" i="1"/>
  <c r="AH6765" i="1"/>
  <c r="V6766" i="1"/>
  <c r="X6766" i="1"/>
  <c r="Z6766" i="1"/>
  <c r="AB6766" i="1"/>
  <c r="AD6766" i="1"/>
  <c r="AF6766" i="1"/>
  <c r="AF6763" i="1" s="1"/>
  <c r="AJ6766" i="1"/>
  <c r="AH6767" i="1"/>
  <c r="V6770" i="1"/>
  <c r="V6769" i="1" s="1"/>
  <c r="V6768" i="1" s="1"/>
  <c r="X6770" i="1"/>
  <c r="X6769" i="1" s="1"/>
  <c r="X6768" i="1" s="1"/>
  <c r="Z6770" i="1"/>
  <c r="Z6769" i="1" s="1"/>
  <c r="Z6768" i="1" s="1"/>
  <c r="AB6770" i="1"/>
  <c r="AB6769" i="1" s="1"/>
  <c r="AB6768" i="1" s="1"/>
  <c r="AD6770" i="1"/>
  <c r="AF6770" i="1"/>
  <c r="AF6769" i="1" s="1"/>
  <c r="AF6768" i="1" s="1"/>
  <c r="AJ6770" i="1"/>
  <c r="AJ6769" i="1" s="1"/>
  <c r="AJ6768" i="1" s="1"/>
  <c r="AH6771" i="1"/>
  <c r="AH6772" i="1"/>
  <c r="V6777" i="1"/>
  <c r="V6776" i="1" s="1"/>
  <c r="V6775" i="1" s="1"/>
  <c r="X6777" i="1"/>
  <c r="X6776" i="1" s="1"/>
  <c r="X6775" i="1" s="1"/>
  <c r="Z6777" i="1"/>
  <c r="Z6776" i="1" s="1"/>
  <c r="Z6775" i="1" s="1"/>
  <c r="AB6777" i="1"/>
  <c r="AB6776" i="1" s="1"/>
  <c r="AB6775" i="1" s="1"/>
  <c r="AD6777" i="1"/>
  <c r="AD6776" i="1" s="1"/>
  <c r="AD6775" i="1" s="1"/>
  <c r="AF6777" i="1"/>
  <c r="AH6778" i="1"/>
  <c r="AJ6778" i="1"/>
  <c r="AJ6777" i="1" s="1"/>
  <c r="AJ6776" i="1" s="1"/>
  <c r="AJ6775" i="1" s="1"/>
  <c r="V6781" i="1"/>
  <c r="V6780" i="1" s="1"/>
  <c r="V6779" i="1" s="1"/>
  <c r="X6781" i="1"/>
  <c r="X6780" i="1" s="1"/>
  <c r="X6779" i="1" s="1"/>
  <c r="Z6781" i="1"/>
  <c r="Z6780" i="1" s="1"/>
  <c r="Z6779" i="1" s="1"/>
  <c r="AB6781" i="1"/>
  <c r="AB6780" i="1" s="1"/>
  <c r="AB6779" i="1" s="1"/>
  <c r="AD6781" i="1"/>
  <c r="AF6781" i="1"/>
  <c r="AF6780" i="1" s="1"/>
  <c r="AF6779" i="1" s="1"/>
  <c r="AJ6781" i="1"/>
  <c r="AJ6780" i="1" s="1"/>
  <c r="AJ6779" i="1" s="1"/>
  <c r="AH6782" i="1"/>
  <c r="AH6783" i="1"/>
  <c r="AH6784" i="1"/>
  <c r="V6787" i="1"/>
  <c r="X6787" i="1"/>
  <c r="Z6787" i="1"/>
  <c r="AB6787" i="1"/>
  <c r="AD6787" i="1"/>
  <c r="AF6787" i="1"/>
  <c r="AH6788" i="1"/>
  <c r="AJ6788" i="1"/>
  <c r="AJ6787" i="1" s="1"/>
  <c r="V6789" i="1"/>
  <c r="X6789" i="1"/>
  <c r="Z6789" i="1"/>
  <c r="AB6789" i="1"/>
  <c r="AD6789" i="1"/>
  <c r="AF6789" i="1"/>
  <c r="AJ6789" i="1"/>
  <c r="AH6790" i="1"/>
  <c r="V6791" i="1"/>
  <c r="X6791" i="1"/>
  <c r="Z6791" i="1"/>
  <c r="AB6791" i="1"/>
  <c r="AD6791" i="1"/>
  <c r="AF6791" i="1"/>
  <c r="AJ6791" i="1"/>
  <c r="AH6792" i="1"/>
  <c r="V6794" i="1"/>
  <c r="X6794" i="1"/>
  <c r="Z6794" i="1"/>
  <c r="AB6794" i="1"/>
  <c r="AD6794" i="1"/>
  <c r="AF6794" i="1"/>
  <c r="AJ6794" i="1"/>
  <c r="AH6795" i="1"/>
  <c r="V6796" i="1"/>
  <c r="X6796" i="1"/>
  <c r="X6793" i="1" s="1"/>
  <c r="Z6796" i="1"/>
  <c r="AB6796" i="1"/>
  <c r="AD6796" i="1"/>
  <c r="AF6796" i="1"/>
  <c r="AF6793" i="1" s="1"/>
  <c r="AJ6796" i="1"/>
  <c r="AH6797" i="1"/>
  <c r="AD6798" i="1"/>
  <c r="V6799" i="1"/>
  <c r="V6798" i="1" s="1"/>
  <c r="X6799" i="1"/>
  <c r="X6798" i="1" s="1"/>
  <c r="Z6799" i="1"/>
  <c r="Z6798" i="1" s="1"/>
  <c r="AB6799" i="1"/>
  <c r="AB6798" i="1" s="1"/>
  <c r="AD6799" i="1"/>
  <c r="AF6799" i="1"/>
  <c r="AJ6799" i="1"/>
  <c r="AJ6798" i="1" s="1"/>
  <c r="AH6800" i="1"/>
  <c r="AH6801" i="1"/>
  <c r="AK6802" i="1"/>
  <c r="AK8" i="1" s="1"/>
  <c r="AI6803" i="1"/>
  <c r="AI8" i="1" s="1"/>
  <c r="V6811" i="1"/>
  <c r="X6811" i="1"/>
  <c r="Z6811" i="1"/>
  <c r="AB6811" i="1"/>
  <c r="AD6811" i="1"/>
  <c r="AF6811" i="1"/>
  <c r="AH6812" i="1"/>
  <c r="AJ6812" i="1"/>
  <c r="AJ6811" i="1" s="1"/>
  <c r="AH6813" i="1"/>
  <c r="AH6814" i="1"/>
  <c r="V6815" i="1"/>
  <c r="X6815" i="1"/>
  <c r="Z6815" i="1"/>
  <c r="AB6815" i="1"/>
  <c r="AD6815" i="1"/>
  <c r="AF6815" i="1"/>
  <c r="AH6816" i="1"/>
  <c r="AJ6816" i="1"/>
  <c r="AJ6815" i="1" s="1"/>
  <c r="AH6817" i="1"/>
  <c r="AH6818" i="1"/>
  <c r="V6819" i="1"/>
  <c r="X6819" i="1"/>
  <c r="Z6819" i="1"/>
  <c r="AB6819" i="1"/>
  <c r="AD6819" i="1"/>
  <c r="AF6819" i="1"/>
  <c r="AH6820" i="1"/>
  <c r="AJ6820" i="1"/>
  <c r="AJ6819" i="1" s="1"/>
  <c r="V6821" i="1"/>
  <c r="X6821" i="1"/>
  <c r="Z6821" i="1"/>
  <c r="AB6821" i="1"/>
  <c r="AD6821" i="1"/>
  <c r="AF6821" i="1"/>
  <c r="AH6822" i="1"/>
  <c r="AJ6822" i="1"/>
  <c r="AJ6821" i="1" s="1"/>
  <c r="AH6823" i="1"/>
  <c r="AH6824" i="1"/>
  <c r="V6825" i="1"/>
  <c r="X6825" i="1"/>
  <c r="Z6825" i="1"/>
  <c r="AB6825" i="1"/>
  <c r="AD6825" i="1"/>
  <c r="AF6825" i="1"/>
  <c r="AH6826" i="1"/>
  <c r="AJ6826" i="1"/>
  <c r="AJ6825" i="1" s="1"/>
  <c r="V6827" i="1"/>
  <c r="X6827" i="1"/>
  <c r="Z6827" i="1"/>
  <c r="AB6827" i="1"/>
  <c r="AD6827" i="1"/>
  <c r="AF6827" i="1"/>
  <c r="AJ6827" i="1"/>
  <c r="AH6828" i="1"/>
  <c r="AD6829" i="1"/>
  <c r="V6830" i="1"/>
  <c r="V6829" i="1" s="1"/>
  <c r="X6830" i="1"/>
  <c r="X6829" i="1" s="1"/>
  <c r="Z6830" i="1"/>
  <c r="Z6829" i="1" s="1"/>
  <c r="AB6830" i="1"/>
  <c r="AB6829" i="1" s="1"/>
  <c r="AD6830" i="1"/>
  <c r="AF6830" i="1"/>
  <c r="AF6829" i="1" s="1"/>
  <c r="AJ6830" i="1"/>
  <c r="AJ6829" i="1" s="1"/>
  <c r="AH6831" i="1"/>
  <c r="V6833" i="1"/>
  <c r="V6832" i="1" s="1"/>
  <c r="X6833" i="1"/>
  <c r="X6832" i="1" s="1"/>
  <c r="Z6833" i="1"/>
  <c r="Z6832" i="1" s="1"/>
  <c r="AB6833" i="1"/>
  <c r="AB6832" i="1" s="1"/>
  <c r="AD6833" i="1"/>
  <c r="AD6832" i="1" s="1"/>
  <c r="AE6833" i="1"/>
  <c r="AE6832" i="1" s="1"/>
  <c r="AF6833" i="1"/>
  <c r="AF6832" i="1" s="1"/>
  <c r="AG6833" i="1"/>
  <c r="AG6832" i="1" s="1"/>
  <c r="AJ6833" i="1"/>
  <c r="AJ6832" i="1" s="1"/>
  <c r="AK6833" i="1"/>
  <c r="AK6832" i="1" s="1"/>
  <c r="AH6834" i="1"/>
  <c r="AI6834" i="1"/>
  <c r="AI6833" i="1" s="1"/>
  <c r="AH6835" i="1"/>
  <c r="V6838" i="1"/>
  <c r="V6837" i="1" s="1"/>
  <c r="X6838" i="1"/>
  <c r="X6837" i="1" s="1"/>
  <c r="Z6838" i="1"/>
  <c r="Z6837" i="1" s="1"/>
  <c r="AB6838" i="1"/>
  <c r="AB6837" i="1" s="1"/>
  <c r="AD6838" i="1"/>
  <c r="AD6837" i="1" s="1"/>
  <c r="AF6838" i="1"/>
  <c r="AH6839" i="1"/>
  <c r="AJ6839" i="1"/>
  <c r="AH6840" i="1"/>
  <c r="AJ6840" i="1"/>
  <c r="AH6841" i="1"/>
  <c r="V6843" i="1"/>
  <c r="V6842" i="1" s="1"/>
  <c r="X6843" i="1"/>
  <c r="X6842" i="1" s="1"/>
  <c r="Z6843" i="1"/>
  <c r="Z6842" i="1" s="1"/>
  <c r="AB6843" i="1"/>
  <c r="AB6842" i="1" s="1"/>
  <c r="AD6843" i="1"/>
  <c r="AF6843" i="1"/>
  <c r="AF6842" i="1" s="1"/>
  <c r="AJ6843" i="1"/>
  <c r="AJ6842" i="1" s="1"/>
  <c r="AD6842" i="1"/>
  <c r="AH6844" i="1"/>
  <c r="AH6845" i="1"/>
  <c r="V6847" i="1"/>
  <c r="V6846" i="1" s="1"/>
  <c r="X6847" i="1"/>
  <c r="X6846" i="1" s="1"/>
  <c r="Z6847" i="1"/>
  <c r="Z6846" i="1" s="1"/>
  <c r="AB6847" i="1"/>
  <c r="AB6846" i="1" s="1"/>
  <c r="AD6847" i="1"/>
  <c r="AD6846" i="1" s="1"/>
  <c r="AF6847" i="1"/>
  <c r="AF6846" i="1" s="1"/>
  <c r="AJ6847" i="1"/>
  <c r="AJ6846" i="1" s="1"/>
  <c r="AH6848" i="1"/>
  <c r="AH6849" i="1"/>
  <c r="V6852" i="1"/>
  <c r="X6852" i="1"/>
  <c r="Z6852" i="1"/>
  <c r="AB6852" i="1"/>
  <c r="AD6852" i="1"/>
  <c r="AF6852" i="1"/>
  <c r="AH6853" i="1"/>
  <c r="AJ6853" i="1"/>
  <c r="AH6854" i="1"/>
  <c r="AJ6854" i="1"/>
  <c r="AH6855" i="1"/>
  <c r="AH6856" i="1"/>
  <c r="V6857" i="1"/>
  <c r="X6857" i="1"/>
  <c r="Z6857" i="1"/>
  <c r="AB6857" i="1"/>
  <c r="AD6857" i="1"/>
  <c r="AF6857" i="1"/>
  <c r="AH6858" i="1"/>
  <c r="AH6859" i="1"/>
  <c r="AJ6859" i="1"/>
  <c r="AJ6857" i="1" s="1"/>
  <c r="V6860" i="1"/>
  <c r="X6860" i="1"/>
  <c r="Z6860" i="1"/>
  <c r="AB6860" i="1"/>
  <c r="AD6860" i="1"/>
  <c r="AF6860" i="1"/>
  <c r="AJ6860" i="1"/>
  <c r="AH6861" i="1"/>
  <c r="AH6862" i="1"/>
  <c r="V6863" i="1"/>
  <c r="X6863" i="1"/>
  <c r="Z6863" i="1"/>
  <c r="AB6863" i="1"/>
  <c r="AD6863" i="1"/>
  <c r="AF6863" i="1"/>
  <c r="AJ6863" i="1"/>
  <c r="AH6864" i="1"/>
  <c r="V6865" i="1"/>
  <c r="X6865" i="1"/>
  <c r="Z6865" i="1"/>
  <c r="AB6865" i="1"/>
  <c r="AD6865" i="1"/>
  <c r="AF6865" i="1"/>
  <c r="AH6866" i="1"/>
  <c r="AH6867" i="1"/>
  <c r="AJ6867" i="1"/>
  <c r="AJ6865" i="1" s="1"/>
  <c r="V6869" i="1"/>
  <c r="X6869" i="1"/>
  <c r="Z6869" i="1"/>
  <c r="AB6869" i="1"/>
  <c r="AD6869" i="1"/>
  <c r="AF6869" i="1"/>
  <c r="AH6870" i="1"/>
  <c r="AJ6870" i="1"/>
  <c r="AJ6869" i="1" s="1"/>
  <c r="V6871" i="1"/>
  <c r="X6871" i="1"/>
  <c r="Z6871" i="1"/>
  <c r="AB6871" i="1"/>
  <c r="AD6871" i="1"/>
  <c r="AF6871" i="1"/>
  <c r="AH6872" i="1"/>
  <c r="AJ6872" i="1"/>
  <c r="AJ6871" i="1" s="1"/>
  <c r="V6873" i="1"/>
  <c r="X6873" i="1"/>
  <c r="Z6873" i="1"/>
  <c r="AB6873" i="1"/>
  <c r="AD6873" i="1"/>
  <c r="AF6873" i="1"/>
  <c r="AH6874" i="1"/>
  <c r="AJ6874" i="1"/>
  <c r="AJ6873" i="1" s="1"/>
  <c r="V6876" i="1"/>
  <c r="X6876" i="1"/>
  <c r="Z6876" i="1"/>
  <c r="AB6876" i="1"/>
  <c r="AD6876" i="1"/>
  <c r="AF6876" i="1"/>
  <c r="AH6877" i="1"/>
  <c r="AJ6877" i="1"/>
  <c r="AJ6876" i="1" s="1"/>
  <c r="V6878" i="1"/>
  <c r="X6878" i="1"/>
  <c r="Z6878" i="1"/>
  <c r="AB6878" i="1"/>
  <c r="AD6878" i="1"/>
  <c r="AF6878" i="1"/>
  <c r="AJ6878" i="1"/>
  <c r="AH6879" i="1"/>
  <c r="V6881" i="1"/>
  <c r="X6881" i="1"/>
  <c r="Z6881" i="1"/>
  <c r="AB6881" i="1"/>
  <c r="AD6881" i="1"/>
  <c r="AF6881" i="1"/>
  <c r="AJ6881" i="1"/>
  <c r="AH6882" i="1"/>
  <c r="AH6883" i="1"/>
  <c r="V6884" i="1"/>
  <c r="X6884" i="1"/>
  <c r="Z6884" i="1"/>
  <c r="AB6884" i="1"/>
  <c r="AD6884" i="1"/>
  <c r="AF6884" i="1"/>
  <c r="AJ6884" i="1"/>
  <c r="AH6885" i="1"/>
  <c r="V6886" i="1"/>
  <c r="X6886" i="1"/>
  <c r="Z6886" i="1"/>
  <c r="AB6886" i="1"/>
  <c r="AD6886" i="1"/>
  <c r="AF6886" i="1"/>
  <c r="AH6887" i="1"/>
  <c r="AJ6887" i="1"/>
  <c r="AJ6886" i="1" s="1"/>
  <c r="V6889" i="1"/>
  <c r="X6889" i="1"/>
  <c r="Z6889" i="1"/>
  <c r="AB6889" i="1"/>
  <c r="AD6889" i="1"/>
  <c r="AF6889" i="1"/>
  <c r="AJ6889" i="1"/>
  <c r="AH6890" i="1"/>
  <c r="V6891" i="1"/>
  <c r="X6891" i="1"/>
  <c r="Z6891" i="1"/>
  <c r="AB6891" i="1"/>
  <c r="AD6891" i="1"/>
  <c r="AF6891" i="1"/>
  <c r="AJ6891" i="1"/>
  <c r="AH6892" i="1"/>
  <c r="AD6894" i="1"/>
  <c r="AD6893" i="1"/>
  <c r="V6895" i="1"/>
  <c r="V6894" i="1" s="1"/>
  <c r="V6893" i="1" s="1"/>
  <c r="X6895" i="1"/>
  <c r="X6894" i="1" s="1"/>
  <c r="X6893" i="1" s="1"/>
  <c r="Z6895" i="1"/>
  <c r="Z6894" i="1" s="1"/>
  <c r="Z6893" i="1" s="1"/>
  <c r="AB6895" i="1"/>
  <c r="AB6894" i="1" s="1"/>
  <c r="AB6893" i="1" s="1"/>
  <c r="AD6895" i="1"/>
  <c r="AF6895" i="1"/>
  <c r="AJ6895" i="1"/>
  <c r="AJ6894" i="1" s="1"/>
  <c r="AJ6893" i="1" s="1"/>
  <c r="AH6896" i="1"/>
  <c r="AH6897" i="1"/>
  <c r="V6906" i="1"/>
  <c r="X6906" i="1"/>
  <c r="Z6906" i="1"/>
  <c r="AB6906" i="1"/>
  <c r="AD6906" i="1"/>
  <c r="AF6906" i="1"/>
  <c r="AH6907" i="1"/>
  <c r="AJ6907" i="1"/>
  <c r="AJ6906" i="1" s="1"/>
  <c r="AH6908" i="1"/>
  <c r="AH6909" i="1"/>
  <c r="AH6910" i="1"/>
  <c r="V6911" i="1"/>
  <c r="X6911" i="1"/>
  <c r="Z6911" i="1"/>
  <c r="AB6911" i="1"/>
  <c r="AD6911" i="1"/>
  <c r="AF6911" i="1"/>
  <c r="AH6912" i="1"/>
  <c r="AJ6912" i="1"/>
  <c r="AJ6911" i="1" s="1"/>
  <c r="AH6913" i="1"/>
  <c r="AH6914" i="1"/>
  <c r="AH6915" i="1"/>
  <c r="V6916" i="1"/>
  <c r="X6916" i="1"/>
  <c r="Z6916" i="1"/>
  <c r="AB6916" i="1"/>
  <c r="AD6916" i="1"/>
  <c r="AF6916" i="1"/>
  <c r="AH6917" i="1"/>
  <c r="AJ6917" i="1"/>
  <c r="AJ6916" i="1" s="1"/>
  <c r="V6918" i="1"/>
  <c r="X6918" i="1"/>
  <c r="Z6918" i="1"/>
  <c r="AB6918" i="1"/>
  <c r="AD6918" i="1"/>
  <c r="AF6918" i="1"/>
  <c r="AH6919" i="1"/>
  <c r="AJ6919" i="1"/>
  <c r="AJ6918" i="1" s="1"/>
  <c r="AH6920" i="1"/>
  <c r="AH6921" i="1"/>
  <c r="AH6922" i="1"/>
  <c r="V6923" i="1"/>
  <c r="X6923" i="1"/>
  <c r="Z6923" i="1"/>
  <c r="AB6923" i="1"/>
  <c r="AD6923" i="1"/>
  <c r="AF6923" i="1"/>
  <c r="AH6924" i="1"/>
  <c r="AJ6924" i="1"/>
  <c r="AJ6923" i="1" s="1"/>
  <c r="V6925" i="1"/>
  <c r="X6925" i="1"/>
  <c r="Z6925" i="1"/>
  <c r="AB6925" i="1"/>
  <c r="AD6925" i="1"/>
  <c r="AF6925" i="1"/>
  <c r="AJ6925" i="1"/>
  <c r="AH6926" i="1"/>
  <c r="AD6927" i="1"/>
  <c r="V6928" i="1"/>
  <c r="V6927" i="1" s="1"/>
  <c r="X6928" i="1"/>
  <c r="X6927" i="1" s="1"/>
  <c r="Z6928" i="1"/>
  <c r="Z6927" i="1" s="1"/>
  <c r="AB6928" i="1"/>
  <c r="AB6927" i="1" s="1"/>
  <c r="AD6928" i="1"/>
  <c r="AF6928" i="1"/>
  <c r="AF6927" i="1" s="1"/>
  <c r="AJ6928" i="1"/>
  <c r="AJ6927" i="1" s="1"/>
  <c r="AH6929" i="1"/>
  <c r="V6931" i="1"/>
  <c r="V6930" i="1" s="1"/>
  <c r="X6931" i="1"/>
  <c r="X6930" i="1" s="1"/>
  <c r="Z6931" i="1"/>
  <c r="Z6930" i="1" s="1"/>
  <c r="AB6931" i="1"/>
  <c r="AB6930" i="1" s="1"/>
  <c r="AD6931" i="1"/>
  <c r="AF6931" i="1"/>
  <c r="AF6930" i="1" s="1"/>
  <c r="AH6932" i="1"/>
  <c r="AH6933" i="1"/>
  <c r="AJ6933" i="1"/>
  <c r="AJ6931" i="1" s="1"/>
  <c r="AJ6930" i="1" s="1"/>
  <c r="V6936" i="1"/>
  <c r="V6935" i="1" s="1"/>
  <c r="X6936" i="1"/>
  <c r="X6935" i="1" s="1"/>
  <c r="Z6936" i="1"/>
  <c r="Z6935" i="1" s="1"/>
  <c r="AB6936" i="1"/>
  <c r="AB6935" i="1" s="1"/>
  <c r="AD6936" i="1"/>
  <c r="AF6936" i="1"/>
  <c r="AF6935" i="1" s="1"/>
  <c r="AH6937" i="1"/>
  <c r="AJ6937" i="1"/>
  <c r="AH6938" i="1"/>
  <c r="AJ6938" i="1"/>
  <c r="AH6939" i="1"/>
  <c r="AD6940" i="1"/>
  <c r="V6941" i="1"/>
  <c r="V6940" i="1" s="1"/>
  <c r="X6941" i="1"/>
  <c r="X6940" i="1" s="1"/>
  <c r="Z6941" i="1"/>
  <c r="Z6940" i="1" s="1"/>
  <c r="AB6941" i="1"/>
  <c r="AB6940" i="1" s="1"/>
  <c r="AD6941" i="1"/>
  <c r="AF6941" i="1"/>
  <c r="AF6940" i="1" s="1"/>
  <c r="AJ6941" i="1"/>
  <c r="AJ6940" i="1" s="1"/>
  <c r="AH6942" i="1"/>
  <c r="AH6943" i="1"/>
  <c r="V6945" i="1"/>
  <c r="V6944" i="1" s="1"/>
  <c r="X6945" i="1"/>
  <c r="X6944" i="1" s="1"/>
  <c r="Z6945" i="1"/>
  <c r="Z6944" i="1" s="1"/>
  <c r="AB6945" i="1"/>
  <c r="AB6944" i="1" s="1"/>
  <c r="AD6945" i="1"/>
  <c r="AD6944" i="1" s="1"/>
  <c r="AF6945" i="1"/>
  <c r="AF6944" i="1" s="1"/>
  <c r="AH6946" i="1"/>
  <c r="AJ6946" i="1"/>
  <c r="AH6947" i="1"/>
  <c r="AJ6947" i="1"/>
  <c r="V6950" i="1"/>
  <c r="X6950" i="1"/>
  <c r="Z6950" i="1"/>
  <c r="AB6950" i="1"/>
  <c r="AD6950" i="1"/>
  <c r="AF6950" i="1"/>
  <c r="AH6951" i="1"/>
  <c r="AJ6951" i="1"/>
  <c r="AJ6950" i="1" s="1"/>
  <c r="AH6952" i="1"/>
  <c r="AH6953" i="1"/>
  <c r="V6954" i="1"/>
  <c r="X6954" i="1"/>
  <c r="Z6954" i="1"/>
  <c r="AB6954" i="1"/>
  <c r="AD6954" i="1"/>
  <c r="AF6954" i="1"/>
  <c r="AH6955" i="1"/>
  <c r="AH6956" i="1"/>
  <c r="AJ6956" i="1"/>
  <c r="AJ6954" i="1" s="1"/>
  <c r="V6957" i="1"/>
  <c r="X6957" i="1"/>
  <c r="Z6957" i="1"/>
  <c r="AB6957" i="1"/>
  <c r="AD6957" i="1"/>
  <c r="AF6957" i="1"/>
  <c r="AJ6957" i="1"/>
  <c r="AH6958" i="1"/>
  <c r="AH6959" i="1"/>
  <c r="V6960" i="1"/>
  <c r="X6960" i="1"/>
  <c r="Z6960" i="1"/>
  <c r="AB6960" i="1"/>
  <c r="AD6960" i="1"/>
  <c r="AF6960" i="1"/>
  <c r="AJ6960" i="1"/>
  <c r="AH6961" i="1"/>
  <c r="V6962" i="1"/>
  <c r="X6962" i="1"/>
  <c r="Z6962" i="1"/>
  <c r="AB6962" i="1"/>
  <c r="AD6962" i="1"/>
  <c r="AF6962" i="1"/>
  <c r="AJ6962" i="1"/>
  <c r="AH6963" i="1"/>
  <c r="AH6964" i="1"/>
  <c r="V6966" i="1"/>
  <c r="X6966" i="1"/>
  <c r="Z6966" i="1"/>
  <c r="AB6966" i="1"/>
  <c r="AD6966" i="1"/>
  <c r="AF6966" i="1"/>
  <c r="AH6967" i="1"/>
  <c r="AJ6967" i="1"/>
  <c r="AJ6966" i="1" s="1"/>
  <c r="V6968" i="1"/>
  <c r="X6968" i="1"/>
  <c r="Z6968" i="1"/>
  <c r="AB6968" i="1"/>
  <c r="AD6968" i="1"/>
  <c r="AF6968" i="1"/>
  <c r="AH6969" i="1"/>
  <c r="AJ6969" i="1"/>
  <c r="AJ6968" i="1" s="1"/>
  <c r="V6970" i="1"/>
  <c r="X6970" i="1"/>
  <c r="Z6970" i="1"/>
  <c r="AB6970" i="1"/>
  <c r="AD6970" i="1"/>
  <c r="AF6970" i="1"/>
  <c r="AJ6970" i="1"/>
  <c r="AH6971" i="1"/>
  <c r="V6973" i="1"/>
  <c r="X6973" i="1"/>
  <c r="Z6973" i="1"/>
  <c r="AB6973" i="1"/>
  <c r="AD6973" i="1"/>
  <c r="AF6973" i="1"/>
  <c r="AH6974" i="1"/>
  <c r="AJ6974" i="1"/>
  <c r="AJ6973" i="1" s="1"/>
  <c r="V6975" i="1"/>
  <c r="V6972" i="1" s="1"/>
  <c r="X6975" i="1"/>
  <c r="Z6975" i="1"/>
  <c r="Z6972" i="1" s="1"/>
  <c r="AB6975" i="1"/>
  <c r="AD6975" i="1"/>
  <c r="AD6972" i="1" s="1"/>
  <c r="AF6975" i="1"/>
  <c r="AJ6975" i="1"/>
  <c r="AH6976" i="1"/>
  <c r="V6978" i="1"/>
  <c r="X6978" i="1"/>
  <c r="Z6978" i="1"/>
  <c r="AB6978" i="1"/>
  <c r="AD6978" i="1"/>
  <c r="AF6978" i="1"/>
  <c r="AJ6978" i="1"/>
  <c r="AH6979" i="1"/>
  <c r="V6980" i="1"/>
  <c r="X6980" i="1"/>
  <c r="Z6980" i="1"/>
  <c r="AB6980" i="1"/>
  <c r="AD6980" i="1"/>
  <c r="AF6980" i="1"/>
  <c r="AH6981" i="1"/>
  <c r="AJ6981" i="1"/>
  <c r="AJ6980" i="1" s="1"/>
  <c r="V6983" i="1"/>
  <c r="X6983" i="1"/>
  <c r="Z6983" i="1"/>
  <c r="AB6983" i="1"/>
  <c r="AD6983" i="1"/>
  <c r="AF6983" i="1"/>
  <c r="AJ6983" i="1"/>
  <c r="AH6984" i="1"/>
  <c r="V6985" i="1"/>
  <c r="X6985" i="1"/>
  <c r="Z6985" i="1"/>
  <c r="AB6985" i="1"/>
  <c r="AD6985" i="1"/>
  <c r="AD6982" i="1" s="1"/>
  <c r="AF6985" i="1"/>
  <c r="AJ6985" i="1"/>
  <c r="AH6986" i="1"/>
  <c r="AD6988" i="1"/>
  <c r="V6989" i="1"/>
  <c r="V6988" i="1" s="1"/>
  <c r="V6987" i="1" s="1"/>
  <c r="X6989" i="1"/>
  <c r="X6988" i="1" s="1"/>
  <c r="X6987" i="1" s="1"/>
  <c r="Z6989" i="1"/>
  <c r="Z6988" i="1" s="1"/>
  <c r="Z6987" i="1" s="1"/>
  <c r="AB6989" i="1"/>
  <c r="AB6988" i="1" s="1"/>
  <c r="AB6987" i="1" s="1"/>
  <c r="AD6989" i="1"/>
  <c r="AF6989" i="1"/>
  <c r="AF6988" i="1" s="1"/>
  <c r="AF6987" i="1" s="1"/>
  <c r="AJ6989" i="1"/>
  <c r="AJ6988" i="1" s="1"/>
  <c r="AJ6987" i="1" s="1"/>
  <c r="AH6990" i="1"/>
  <c r="AH6991" i="1"/>
  <c r="V6996" i="1"/>
  <c r="V6995" i="1" s="1"/>
  <c r="V6994" i="1" s="1"/>
  <c r="X6996" i="1"/>
  <c r="X6995" i="1" s="1"/>
  <c r="X6994" i="1" s="1"/>
  <c r="Z6996" i="1"/>
  <c r="Z6995" i="1" s="1"/>
  <c r="Z6994" i="1" s="1"/>
  <c r="AB6996" i="1"/>
  <c r="AB6995" i="1" s="1"/>
  <c r="AB6994" i="1" s="1"/>
  <c r="AD6996" i="1"/>
  <c r="AD6995" i="1" s="1"/>
  <c r="AF6996" i="1"/>
  <c r="AF6995" i="1" s="1"/>
  <c r="AF6994" i="1" s="1"/>
  <c r="AJ6996" i="1"/>
  <c r="AJ6995" i="1" s="1"/>
  <c r="AJ6994" i="1" s="1"/>
  <c r="AH6997" i="1"/>
  <c r="V7000" i="1"/>
  <c r="V6999" i="1" s="1"/>
  <c r="V6998" i="1" s="1"/>
  <c r="X7000" i="1"/>
  <c r="X6999" i="1" s="1"/>
  <c r="X6998" i="1" s="1"/>
  <c r="Z7000" i="1"/>
  <c r="Z6999" i="1" s="1"/>
  <c r="Z6998" i="1" s="1"/>
  <c r="AB7000" i="1"/>
  <c r="AB6999" i="1" s="1"/>
  <c r="AB6998" i="1" s="1"/>
  <c r="AD7000" i="1"/>
  <c r="AD6999" i="1" s="1"/>
  <c r="AF7000" i="1"/>
  <c r="AF6999" i="1" s="1"/>
  <c r="AF6998" i="1" s="1"/>
  <c r="AJ7000" i="1"/>
  <c r="AJ6999" i="1" s="1"/>
  <c r="AJ6998" i="1" s="1"/>
  <c r="AH7001" i="1"/>
  <c r="AH7002" i="1"/>
  <c r="AH7003" i="1"/>
  <c r="V7006" i="1"/>
  <c r="X7006" i="1"/>
  <c r="Z7006" i="1"/>
  <c r="AB7006" i="1"/>
  <c r="AD7006" i="1"/>
  <c r="AF7006" i="1"/>
  <c r="AJ7006" i="1"/>
  <c r="AH7007" i="1"/>
  <c r="V7008" i="1"/>
  <c r="X7008" i="1"/>
  <c r="Z7008" i="1"/>
  <c r="AB7008" i="1"/>
  <c r="AD7008" i="1"/>
  <c r="AF7008" i="1"/>
  <c r="AJ7008" i="1"/>
  <c r="AH7009" i="1"/>
  <c r="V7011" i="1"/>
  <c r="V7010" i="1" s="1"/>
  <c r="X7011" i="1"/>
  <c r="X7010" i="1" s="1"/>
  <c r="Z7011" i="1"/>
  <c r="Z7010" i="1" s="1"/>
  <c r="AB7011" i="1"/>
  <c r="AB7010" i="1" s="1"/>
  <c r="AD7011" i="1"/>
  <c r="AD7010" i="1" s="1"/>
  <c r="AF7011" i="1"/>
  <c r="AF7010" i="1" s="1"/>
  <c r="AJ7011" i="1"/>
  <c r="AJ7010" i="1" s="1"/>
  <c r="AH7012" i="1"/>
  <c r="AH7013" i="1"/>
  <c r="V7020" i="1"/>
  <c r="V7019" i="1" s="1"/>
  <c r="V7018" i="1" s="1"/>
  <c r="V7017" i="1" s="1"/>
  <c r="V7016" i="1" s="1"/>
  <c r="V7015" i="1" s="1"/>
  <c r="V7014" i="1" s="1"/>
  <c r="X7020" i="1"/>
  <c r="X7019" i="1" s="1"/>
  <c r="X7018" i="1" s="1"/>
  <c r="X7017" i="1" s="1"/>
  <c r="X7016" i="1" s="1"/>
  <c r="X7015" i="1" s="1"/>
  <c r="X7014" i="1" s="1"/>
  <c r="Z7020" i="1"/>
  <c r="Z7019" i="1" s="1"/>
  <c r="Z7018" i="1" s="1"/>
  <c r="Z7017" i="1" s="1"/>
  <c r="Z7016" i="1" s="1"/>
  <c r="Z7015" i="1" s="1"/>
  <c r="Z7014" i="1" s="1"/>
  <c r="AB7020" i="1"/>
  <c r="AB7019" i="1" s="1"/>
  <c r="AB7018" i="1" s="1"/>
  <c r="AB7017" i="1" s="1"/>
  <c r="AB7016" i="1" s="1"/>
  <c r="AB7015" i="1" s="1"/>
  <c r="AB7014" i="1" s="1"/>
  <c r="AD7020" i="1"/>
  <c r="AF7020" i="1"/>
  <c r="AF7019" i="1" s="1"/>
  <c r="AF7018" i="1" s="1"/>
  <c r="AF7017" i="1" s="1"/>
  <c r="AF7016" i="1" s="1"/>
  <c r="AF7015" i="1" s="1"/>
  <c r="AF7014" i="1" s="1"/>
  <c r="AJ7020" i="1"/>
  <c r="AJ7019" i="1" s="1"/>
  <c r="AJ7018" i="1" s="1"/>
  <c r="AJ7017" i="1" s="1"/>
  <c r="AJ7016" i="1" s="1"/>
  <c r="AJ7015" i="1" s="1"/>
  <c r="AJ7014" i="1" s="1"/>
  <c r="AH7021" i="1"/>
  <c r="AH7022" i="1"/>
  <c r="V7030" i="1"/>
  <c r="X7030" i="1"/>
  <c r="Z7030" i="1"/>
  <c r="AB7030" i="1"/>
  <c r="AD7030" i="1"/>
  <c r="AF7030" i="1"/>
  <c r="AH7031" i="1"/>
  <c r="AJ7031" i="1"/>
  <c r="AJ7030" i="1" s="1"/>
  <c r="AH7032" i="1"/>
  <c r="AH7033" i="1"/>
  <c r="AH7034" i="1"/>
  <c r="AH7035" i="1"/>
  <c r="AH7036" i="1"/>
  <c r="V7037" i="1"/>
  <c r="X7037" i="1"/>
  <c r="Z7037" i="1"/>
  <c r="AB7037" i="1"/>
  <c r="AD7037" i="1"/>
  <c r="AF7037" i="1"/>
  <c r="AH7038" i="1"/>
  <c r="AJ7038" i="1"/>
  <c r="AJ7037" i="1" s="1"/>
  <c r="AH7039" i="1"/>
  <c r="AH7040" i="1"/>
  <c r="AH7041" i="1"/>
  <c r="AH7042" i="1"/>
  <c r="AH7043" i="1"/>
  <c r="V7044" i="1"/>
  <c r="X7044" i="1"/>
  <c r="Z7044" i="1"/>
  <c r="AB7044" i="1"/>
  <c r="AD7044" i="1"/>
  <c r="AF7044" i="1"/>
  <c r="AH7045" i="1"/>
  <c r="AJ7045" i="1"/>
  <c r="AJ7044" i="1" s="1"/>
  <c r="V7046" i="1"/>
  <c r="X7046" i="1"/>
  <c r="Z7046" i="1"/>
  <c r="AB7046" i="1"/>
  <c r="AD7046" i="1"/>
  <c r="AF7046" i="1"/>
  <c r="AH7047" i="1"/>
  <c r="AJ7047" i="1"/>
  <c r="AJ7046" i="1" s="1"/>
  <c r="AH7048" i="1"/>
  <c r="AH7049" i="1"/>
  <c r="AH7050" i="1"/>
  <c r="AH7051" i="1"/>
  <c r="AH7052" i="1"/>
  <c r="V7053" i="1"/>
  <c r="X7053" i="1"/>
  <c r="Z7053" i="1"/>
  <c r="AB7053" i="1"/>
  <c r="AD7053" i="1"/>
  <c r="AF7053" i="1"/>
  <c r="AH7054" i="1"/>
  <c r="AJ7054" i="1"/>
  <c r="AJ7053" i="1" s="1"/>
  <c r="V7055" i="1"/>
  <c r="X7055" i="1"/>
  <c r="Z7055" i="1"/>
  <c r="AB7055" i="1"/>
  <c r="AD7055" i="1"/>
  <c r="AF7055" i="1"/>
  <c r="AJ7055" i="1"/>
  <c r="AH7056" i="1"/>
  <c r="V7058" i="1"/>
  <c r="X7058" i="1"/>
  <c r="Z7058" i="1"/>
  <c r="AB7058" i="1"/>
  <c r="AD7058" i="1"/>
  <c r="AF7058" i="1"/>
  <c r="AH7059" i="1"/>
  <c r="AJ7059" i="1"/>
  <c r="AH7060" i="1"/>
  <c r="AJ7060" i="1"/>
  <c r="V7061" i="1"/>
  <c r="X7061" i="1"/>
  <c r="Z7061" i="1"/>
  <c r="AB7061" i="1"/>
  <c r="AD7061" i="1"/>
  <c r="AF7061" i="1"/>
  <c r="AH7062" i="1"/>
  <c r="AJ7062" i="1"/>
  <c r="AJ7061" i="1" s="1"/>
  <c r="V7063" i="1"/>
  <c r="X7063" i="1"/>
  <c r="Z7063" i="1"/>
  <c r="AB7063" i="1"/>
  <c r="AD7063" i="1"/>
  <c r="AF7063" i="1"/>
  <c r="AH7064" i="1"/>
  <c r="AJ7064" i="1"/>
  <c r="AJ7063" i="1" s="1"/>
  <c r="V7065" i="1"/>
  <c r="X7065" i="1"/>
  <c r="Z7065" i="1"/>
  <c r="AB7065" i="1"/>
  <c r="AD7065" i="1"/>
  <c r="AF7065" i="1"/>
  <c r="AH7066" i="1"/>
  <c r="AJ7066" i="1"/>
  <c r="AJ7065" i="1" s="1"/>
  <c r="V7067" i="1"/>
  <c r="X7067" i="1"/>
  <c r="Z7067" i="1"/>
  <c r="AB7067" i="1"/>
  <c r="AD7067" i="1"/>
  <c r="AF7067" i="1"/>
  <c r="AH7068" i="1"/>
  <c r="AJ7068" i="1"/>
  <c r="AJ7067" i="1" s="1"/>
  <c r="V7070" i="1"/>
  <c r="V7069" i="1" s="1"/>
  <c r="X7070" i="1"/>
  <c r="X7069" i="1" s="1"/>
  <c r="Z7070" i="1"/>
  <c r="Z7069" i="1" s="1"/>
  <c r="AB7070" i="1"/>
  <c r="AB7069" i="1" s="1"/>
  <c r="AD7070" i="1"/>
  <c r="AD7069" i="1" s="1"/>
  <c r="AF7070" i="1"/>
  <c r="AH7071" i="1"/>
  <c r="AH7072" i="1"/>
  <c r="AJ7072" i="1"/>
  <c r="AJ7070" i="1" s="1"/>
  <c r="AJ7069" i="1" s="1"/>
  <c r="V7075" i="1"/>
  <c r="V7074" i="1" s="1"/>
  <c r="X7075" i="1"/>
  <c r="X7074" i="1" s="1"/>
  <c r="Z7075" i="1"/>
  <c r="Z7074" i="1" s="1"/>
  <c r="AB7075" i="1"/>
  <c r="AB7074" i="1" s="1"/>
  <c r="AD7075" i="1"/>
  <c r="AD7074" i="1" s="1"/>
  <c r="AF7075" i="1"/>
  <c r="AF7074" i="1" s="1"/>
  <c r="AH7076" i="1"/>
  <c r="AJ7076" i="1"/>
  <c r="AH7077" i="1"/>
  <c r="AJ7077" i="1"/>
  <c r="AH7078" i="1"/>
  <c r="V7080" i="1"/>
  <c r="V7079" i="1" s="1"/>
  <c r="X7080" i="1"/>
  <c r="X7079" i="1" s="1"/>
  <c r="Z7080" i="1"/>
  <c r="Z7079" i="1" s="1"/>
  <c r="AB7080" i="1"/>
  <c r="AB7079" i="1" s="1"/>
  <c r="AD7080" i="1"/>
  <c r="AF7080" i="1"/>
  <c r="AF7079" i="1" s="1"/>
  <c r="AH7081" i="1"/>
  <c r="AJ7081" i="1"/>
  <c r="AH7082" i="1"/>
  <c r="AJ7082" i="1"/>
  <c r="AH7083" i="1"/>
  <c r="V7085" i="1"/>
  <c r="V7084" i="1" s="1"/>
  <c r="X7085" i="1"/>
  <c r="X7084" i="1" s="1"/>
  <c r="Z7085" i="1"/>
  <c r="Z7084" i="1" s="1"/>
  <c r="AB7085" i="1"/>
  <c r="AB7084" i="1" s="1"/>
  <c r="AD7085" i="1"/>
  <c r="AF7085" i="1"/>
  <c r="AF7084" i="1" s="1"/>
  <c r="AH7086" i="1"/>
  <c r="AJ7086" i="1"/>
  <c r="AH7087" i="1"/>
  <c r="AJ7087" i="1"/>
  <c r="V7090" i="1"/>
  <c r="X7090" i="1"/>
  <c r="Z7090" i="1"/>
  <c r="AB7090" i="1"/>
  <c r="AD7090" i="1"/>
  <c r="AF7090" i="1"/>
  <c r="AH7091" i="1"/>
  <c r="AJ7091" i="1"/>
  <c r="AH7092" i="1"/>
  <c r="AJ7092" i="1"/>
  <c r="AH7093" i="1"/>
  <c r="AJ7093" i="1"/>
  <c r="V7094" i="1"/>
  <c r="X7094" i="1"/>
  <c r="Z7094" i="1"/>
  <c r="AB7094" i="1"/>
  <c r="AD7094" i="1"/>
  <c r="AF7094" i="1"/>
  <c r="AH7095" i="1"/>
  <c r="AJ7095" i="1"/>
  <c r="AH7096" i="1"/>
  <c r="AJ7096" i="1"/>
  <c r="V7097" i="1"/>
  <c r="X7097" i="1"/>
  <c r="Z7097" i="1"/>
  <c r="AB7097" i="1"/>
  <c r="AD7097" i="1"/>
  <c r="AF7097" i="1"/>
  <c r="AH7098" i="1"/>
  <c r="AJ7098" i="1"/>
  <c r="AJ7097" i="1" s="1"/>
  <c r="AH7099" i="1"/>
  <c r="V7100" i="1"/>
  <c r="X7100" i="1"/>
  <c r="Z7100" i="1"/>
  <c r="AB7100" i="1"/>
  <c r="AD7100" i="1"/>
  <c r="AF7100" i="1"/>
  <c r="AJ7100" i="1"/>
  <c r="AH7101" i="1"/>
  <c r="AH7102" i="1"/>
  <c r="V7103" i="1"/>
  <c r="X7103" i="1"/>
  <c r="Z7103" i="1"/>
  <c r="AB7103" i="1"/>
  <c r="AD7103" i="1"/>
  <c r="AF7103" i="1"/>
  <c r="AJ7103" i="1"/>
  <c r="AH7104" i="1"/>
  <c r="V7106" i="1"/>
  <c r="X7106" i="1"/>
  <c r="Z7106" i="1"/>
  <c r="AB7106" i="1"/>
  <c r="AD7106" i="1"/>
  <c r="AF7106" i="1"/>
  <c r="AH7107" i="1"/>
  <c r="AJ7107" i="1"/>
  <c r="AJ7106" i="1" s="1"/>
  <c r="V7108" i="1"/>
  <c r="X7108" i="1"/>
  <c r="Z7108" i="1"/>
  <c r="AB7108" i="1"/>
  <c r="AD7108" i="1"/>
  <c r="AF7108" i="1"/>
  <c r="AH7109" i="1"/>
  <c r="AJ7109" i="1"/>
  <c r="AJ7108" i="1" s="1"/>
  <c r="V7110" i="1"/>
  <c r="X7110" i="1"/>
  <c r="Z7110" i="1"/>
  <c r="AB7110" i="1"/>
  <c r="AD7110" i="1"/>
  <c r="AF7110" i="1"/>
  <c r="AJ7110" i="1"/>
  <c r="AH7111" i="1"/>
  <c r="V7113" i="1"/>
  <c r="X7113" i="1"/>
  <c r="Z7113" i="1"/>
  <c r="AB7113" i="1"/>
  <c r="AD7113" i="1"/>
  <c r="AF7113" i="1"/>
  <c r="AH7114" i="1"/>
  <c r="AJ7114" i="1"/>
  <c r="AJ7113" i="1" s="1"/>
  <c r="V7115" i="1"/>
  <c r="X7115" i="1"/>
  <c r="Z7115" i="1"/>
  <c r="Z7112" i="1" s="1"/>
  <c r="AB7115" i="1"/>
  <c r="AD7115" i="1"/>
  <c r="AF7115" i="1"/>
  <c r="AJ7115" i="1"/>
  <c r="AH7116" i="1"/>
  <c r="AH7117" i="1"/>
  <c r="V7119" i="1"/>
  <c r="V7118" i="1" s="1"/>
  <c r="X7119" i="1"/>
  <c r="X7118" i="1" s="1"/>
  <c r="Z7119" i="1"/>
  <c r="Z7118" i="1" s="1"/>
  <c r="AB7119" i="1"/>
  <c r="AB7118" i="1" s="1"/>
  <c r="AD7119" i="1"/>
  <c r="AD7118" i="1" s="1"/>
  <c r="AF7119" i="1"/>
  <c r="AF7118" i="1" s="1"/>
  <c r="AH7120" i="1"/>
  <c r="AJ7120" i="1"/>
  <c r="AJ7119" i="1" s="1"/>
  <c r="AJ7118" i="1" s="1"/>
  <c r="V7122" i="1"/>
  <c r="X7122" i="1"/>
  <c r="Z7122" i="1"/>
  <c r="AB7122" i="1"/>
  <c r="AD7122" i="1"/>
  <c r="AF7122" i="1"/>
  <c r="AJ7122" i="1"/>
  <c r="AH7123" i="1"/>
  <c r="V7124" i="1"/>
  <c r="X7124" i="1"/>
  <c r="Z7124" i="1"/>
  <c r="AB7124" i="1"/>
  <c r="AD7124" i="1"/>
  <c r="AF7124" i="1"/>
  <c r="AJ7124" i="1"/>
  <c r="AH7125" i="1"/>
  <c r="V7128" i="1"/>
  <c r="V7127" i="1" s="1"/>
  <c r="V7126" i="1" s="1"/>
  <c r="X7128" i="1"/>
  <c r="X7127" i="1" s="1"/>
  <c r="X7126" i="1" s="1"/>
  <c r="Z7128" i="1"/>
  <c r="Z7127" i="1" s="1"/>
  <c r="Z7126" i="1" s="1"/>
  <c r="AB7128" i="1"/>
  <c r="AB7127" i="1" s="1"/>
  <c r="AB7126" i="1" s="1"/>
  <c r="AD7128" i="1"/>
  <c r="AF7128" i="1"/>
  <c r="AF7127" i="1" s="1"/>
  <c r="AF7126" i="1" s="1"/>
  <c r="AJ7128" i="1"/>
  <c r="AJ7127" i="1" s="1"/>
  <c r="AJ7126" i="1" s="1"/>
  <c r="AH7129" i="1"/>
  <c r="V7132" i="1"/>
  <c r="V7131" i="1" s="1"/>
  <c r="V7130" i="1" s="1"/>
  <c r="X7132" i="1"/>
  <c r="X7131" i="1" s="1"/>
  <c r="X7130" i="1" s="1"/>
  <c r="Z7132" i="1"/>
  <c r="Z7131" i="1" s="1"/>
  <c r="Z7130" i="1" s="1"/>
  <c r="AB7132" i="1"/>
  <c r="AB7131" i="1" s="1"/>
  <c r="AB7130" i="1" s="1"/>
  <c r="AD7132" i="1"/>
  <c r="AF7132" i="1"/>
  <c r="AF7131" i="1" s="1"/>
  <c r="AF7130" i="1" s="1"/>
  <c r="AJ7132" i="1"/>
  <c r="AJ7131" i="1" s="1"/>
  <c r="AJ7130" i="1" s="1"/>
  <c r="AH7133" i="1"/>
  <c r="AH7134" i="1"/>
  <c r="V7141" i="1"/>
  <c r="V7140" i="1" s="1"/>
  <c r="V7139" i="1" s="1"/>
  <c r="V7138" i="1" s="1"/>
  <c r="V7137" i="1" s="1"/>
  <c r="V7136" i="1" s="1"/>
  <c r="V7135" i="1" s="1"/>
  <c r="X7141" i="1"/>
  <c r="X7140" i="1" s="1"/>
  <c r="X7139" i="1" s="1"/>
  <c r="X7138" i="1" s="1"/>
  <c r="X7137" i="1" s="1"/>
  <c r="X7136" i="1" s="1"/>
  <c r="X7135" i="1" s="1"/>
  <c r="Z7141" i="1"/>
  <c r="Z7140" i="1" s="1"/>
  <c r="Z7139" i="1" s="1"/>
  <c r="Z7138" i="1" s="1"/>
  <c r="Z7137" i="1" s="1"/>
  <c r="Z7136" i="1" s="1"/>
  <c r="Z7135" i="1" s="1"/>
  <c r="AB7141" i="1"/>
  <c r="AB7140" i="1" s="1"/>
  <c r="AB7139" i="1" s="1"/>
  <c r="AB7138" i="1" s="1"/>
  <c r="AB7137" i="1" s="1"/>
  <c r="AB7136" i="1" s="1"/>
  <c r="AB7135" i="1" s="1"/>
  <c r="AD7141" i="1"/>
  <c r="AD7140" i="1" s="1"/>
  <c r="AD7139" i="1" s="1"/>
  <c r="AF7141" i="1"/>
  <c r="AF7140" i="1" s="1"/>
  <c r="AF7139" i="1" s="1"/>
  <c r="AF7138" i="1" s="1"/>
  <c r="AF7137" i="1" s="1"/>
  <c r="AF7136" i="1" s="1"/>
  <c r="AF7135" i="1" s="1"/>
  <c r="AJ7141" i="1"/>
  <c r="AJ7140" i="1" s="1"/>
  <c r="AJ7139" i="1" s="1"/>
  <c r="AJ7138" i="1" s="1"/>
  <c r="AJ7137" i="1" s="1"/>
  <c r="AJ7136" i="1" s="1"/>
  <c r="AJ7135" i="1" s="1"/>
  <c r="AH7142" i="1"/>
  <c r="AH7143" i="1"/>
  <c r="V7152" i="1"/>
  <c r="X7152" i="1"/>
  <c r="Z7152" i="1"/>
  <c r="AB7152" i="1"/>
  <c r="AD7152" i="1"/>
  <c r="AF7152" i="1"/>
  <c r="AJ7152" i="1"/>
  <c r="AH7153" i="1"/>
  <c r="AH7154" i="1"/>
  <c r="AH7155" i="1"/>
  <c r="V7156" i="1"/>
  <c r="X7156" i="1"/>
  <c r="Z7156" i="1"/>
  <c r="AB7156" i="1"/>
  <c r="AD7156" i="1"/>
  <c r="AF7156" i="1"/>
  <c r="AJ7156" i="1"/>
  <c r="AH7157" i="1"/>
  <c r="AH7158" i="1"/>
  <c r="AH7159" i="1"/>
  <c r="V7160" i="1"/>
  <c r="X7160" i="1"/>
  <c r="Z7160" i="1"/>
  <c r="AB7160" i="1"/>
  <c r="AD7160" i="1"/>
  <c r="AF7160" i="1"/>
  <c r="AJ7160" i="1"/>
  <c r="AH7161" i="1"/>
  <c r="V7162" i="1"/>
  <c r="X7162" i="1"/>
  <c r="Z7162" i="1"/>
  <c r="AB7162" i="1"/>
  <c r="AD7162" i="1"/>
  <c r="AF7162" i="1"/>
  <c r="AJ7162" i="1"/>
  <c r="AH7163" i="1"/>
  <c r="AH7164" i="1"/>
  <c r="AH7165" i="1"/>
  <c r="V7166" i="1"/>
  <c r="X7166" i="1"/>
  <c r="Z7166" i="1"/>
  <c r="AB7166" i="1"/>
  <c r="AD7166" i="1"/>
  <c r="AF7166" i="1"/>
  <c r="AJ7166" i="1"/>
  <c r="AH7167" i="1"/>
  <c r="V7168" i="1"/>
  <c r="X7168" i="1"/>
  <c r="Z7168" i="1"/>
  <c r="AB7168" i="1"/>
  <c r="AD7168" i="1"/>
  <c r="AF7168" i="1"/>
  <c r="AJ7168" i="1"/>
  <c r="AH7169" i="1"/>
  <c r="AD7170" i="1"/>
  <c r="V7171" i="1"/>
  <c r="V7170" i="1" s="1"/>
  <c r="X7171" i="1"/>
  <c r="X7170" i="1" s="1"/>
  <c r="Z7171" i="1"/>
  <c r="Z7170" i="1" s="1"/>
  <c r="AB7171" i="1"/>
  <c r="AB7170" i="1" s="1"/>
  <c r="AD7171" i="1"/>
  <c r="AF7171" i="1"/>
  <c r="AF7170" i="1" s="1"/>
  <c r="AJ7171" i="1"/>
  <c r="AJ7170" i="1" s="1"/>
  <c r="AH7172" i="1"/>
  <c r="AD7174" i="1"/>
  <c r="V7175" i="1"/>
  <c r="V7174" i="1" s="1"/>
  <c r="X7175" i="1"/>
  <c r="X7174" i="1" s="1"/>
  <c r="Z7175" i="1"/>
  <c r="Z7174" i="1" s="1"/>
  <c r="AB7175" i="1"/>
  <c r="AB7174" i="1" s="1"/>
  <c r="AD7175" i="1"/>
  <c r="AF7175" i="1"/>
  <c r="AF7174" i="1" s="1"/>
  <c r="AJ7175" i="1"/>
  <c r="AJ7174" i="1" s="1"/>
  <c r="AH7176" i="1"/>
  <c r="AH7177" i="1"/>
  <c r="AH7178" i="1"/>
  <c r="V7180" i="1"/>
  <c r="V7179" i="1" s="1"/>
  <c r="X7180" i="1"/>
  <c r="X7179" i="1" s="1"/>
  <c r="Z7180" i="1"/>
  <c r="Z7179" i="1" s="1"/>
  <c r="AB7180" i="1"/>
  <c r="AB7179" i="1" s="1"/>
  <c r="AD7180" i="1"/>
  <c r="AF7180" i="1"/>
  <c r="AF7179" i="1" s="1"/>
  <c r="AJ7180" i="1"/>
  <c r="AJ7179" i="1" s="1"/>
  <c r="AH7181" i="1"/>
  <c r="AH7182" i="1"/>
  <c r="V7185" i="1"/>
  <c r="X7185" i="1"/>
  <c r="Z7185" i="1"/>
  <c r="AB7185" i="1"/>
  <c r="AD7185" i="1"/>
  <c r="AF7185" i="1"/>
  <c r="AJ7185" i="1"/>
  <c r="AH7186" i="1"/>
  <c r="V7187" i="1"/>
  <c r="X7187" i="1"/>
  <c r="Z7187" i="1"/>
  <c r="AB7187" i="1"/>
  <c r="AD7187" i="1"/>
  <c r="AF7187" i="1"/>
  <c r="AJ7187" i="1"/>
  <c r="AH7188" i="1"/>
  <c r="AH7189" i="1"/>
  <c r="V7190" i="1"/>
  <c r="X7190" i="1"/>
  <c r="Z7190" i="1"/>
  <c r="AB7190" i="1"/>
  <c r="AD7190" i="1"/>
  <c r="AF7190" i="1"/>
  <c r="AJ7190" i="1"/>
  <c r="AH7191" i="1"/>
  <c r="AH7192" i="1"/>
  <c r="V7193" i="1"/>
  <c r="X7193" i="1"/>
  <c r="Z7193" i="1"/>
  <c r="AB7193" i="1"/>
  <c r="AD7193" i="1"/>
  <c r="AF7193" i="1"/>
  <c r="AJ7193" i="1"/>
  <c r="AH7194" i="1"/>
  <c r="V7195" i="1"/>
  <c r="X7195" i="1"/>
  <c r="Z7195" i="1"/>
  <c r="AB7195" i="1"/>
  <c r="AD7195" i="1"/>
  <c r="AF7195" i="1"/>
  <c r="AJ7195" i="1"/>
  <c r="AH7196" i="1"/>
  <c r="V7198" i="1"/>
  <c r="X7198" i="1"/>
  <c r="Z7198" i="1"/>
  <c r="AB7198" i="1"/>
  <c r="AD7198" i="1"/>
  <c r="AF7198" i="1"/>
  <c r="AJ7198" i="1"/>
  <c r="AH7199" i="1"/>
  <c r="V7200" i="1"/>
  <c r="X7200" i="1"/>
  <c r="Z7200" i="1"/>
  <c r="AB7200" i="1"/>
  <c r="AD7200" i="1"/>
  <c r="AF7200" i="1"/>
  <c r="AJ7200" i="1"/>
  <c r="AH7201" i="1"/>
  <c r="V7202" i="1"/>
  <c r="X7202" i="1"/>
  <c r="Z7202" i="1"/>
  <c r="AB7202" i="1"/>
  <c r="AD7202" i="1"/>
  <c r="AF7202" i="1"/>
  <c r="AJ7202" i="1"/>
  <c r="AH7203" i="1"/>
  <c r="AD7204" i="1"/>
  <c r="V7205" i="1"/>
  <c r="V7204" i="1" s="1"/>
  <c r="X7205" i="1"/>
  <c r="X7204" i="1" s="1"/>
  <c r="Z7205" i="1"/>
  <c r="Z7204" i="1" s="1"/>
  <c r="AB7205" i="1"/>
  <c r="AB7204" i="1" s="1"/>
  <c r="AD7205" i="1"/>
  <c r="AF7205" i="1"/>
  <c r="AJ7205" i="1"/>
  <c r="AJ7204" i="1" s="1"/>
  <c r="AH7206" i="1"/>
  <c r="V7208" i="1"/>
  <c r="V7207" i="1" s="1"/>
  <c r="X7208" i="1"/>
  <c r="X7207" i="1" s="1"/>
  <c r="Z7208" i="1"/>
  <c r="Z7207" i="1" s="1"/>
  <c r="AB7208" i="1"/>
  <c r="AB7207" i="1" s="1"/>
  <c r="AD7208" i="1"/>
  <c r="AF7208" i="1"/>
  <c r="AF7207" i="1" s="1"/>
  <c r="AJ7208" i="1"/>
  <c r="AJ7207" i="1" s="1"/>
  <c r="AH7209" i="1"/>
  <c r="V7211" i="1"/>
  <c r="X7211" i="1"/>
  <c r="Z7211" i="1"/>
  <c r="AB7211" i="1"/>
  <c r="AD7211" i="1"/>
  <c r="AF7211" i="1"/>
  <c r="AJ7211" i="1"/>
  <c r="AH7212" i="1"/>
  <c r="V7213" i="1"/>
  <c r="X7213" i="1"/>
  <c r="Z7213" i="1"/>
  <c r="AB7213" i="1"/>
  <c r="AD7213" i="1"/>
  <c r="AD7210" i="1" s="1"/>
  <c r="AF7213" i="1"/>
  <c r="AJ7213" i="1"/>
  <c r="AH7214" i="1"/>
  <c r="AD7216" i="1"/>
  <c r="V7217" i="1"/>
  <c r="V7216" i="1" s="1"/>
  <c r="V7215" i="1" s="1"/>
  <c r="X7217" i="1"/>
  <c r="X7216" i="1" s="1"/>
  <c r="X7215" i="1" s="1"/>
  <c r="Z7217" i="1"/>
  <c r="Z7216" i="1" s="1"/>
  <c r="Z7215" i="1" s="1"/>
  <c r="AB7217" i="1"/>
  <c r="AB7216" i="1" s="1"/>
  <c r="AB7215" i="1" s="1"/>
  <c r="AD7217" i="1"/>
  <c r="AF7217" i="1"/>
  <c r="AF7216" i="1" s="1"/>
  <c r="AF7215" i="1" s="1"/>
  <c r="AJ7217" i="1"/>
  <c r="AJ7216" i="1" s="1"/>
  <c r="AJ7215" i="1" s="1"/>
  <c r="AH7218" i="1"/>
  <c r="AH7219" i="1"/>
  <c r="V7224" i="1"/>
  <c r="V7223" i="1" s="1"/>
  <c r="V7222" i="1" s="1"/>
  <c r="X7224" i="1"/>
  <c r="X7223" i="1" s="1"/>
  <c r="X7222" i="1" s="1"/>
  <c r="Z7224" i="1"/>
  <c r="Z7223" i="1" s="1"/>
  <c r="Z7222" i="1" s="1"/>
  <c r="AB7224" i="1"/>
  <c r="AB7223" i="1" s="1"/>
  <c r="AB7222" i="1" s="1"/>
  <c r="AD7224" i="1"/>
  <c r="AF7224" i="1"/>
  <c r="AF7223" i="1" s="1"/>
  <c r="AF7222" i="1" s="1"/>
  <c r="AJ7224" i="1"/>
  <c r="AJ7223" i="1" s="1"/>
  <c r="AJ7222" i="1" s="1"/>
  <c r="AH7225" i="1"/>
  <c r="V7228" i="1"/>
  <c r="V7227" i="1" s="1"/>
  <c r="V7226" i="1" s="1"/>
  <c r="X7228" i="1"/>
  <c r="X7227" i="1" s="1"/>
  <c r="X7226" i="1" s="1"/>
  <c r="Z7228" i="1"/>
  <c r="Z7227" i="1" s="1"/>
  <c r="Z7226" i="1" s="1"/>
  <c r="AB7228" i="1"/>
  <c r="AB7227" i="1" s="1"/>
  <c r="AB7226" i="1" s="1"/>
  <c r="AD7228" i="1"/>
  <c r="AF7228" i="1"/>
  <c r="AJ7228" i="1"/>
  <c r="AJ7227" i="1" s="1"/>
  <c r="AJ7226" i="1" s="1"/>
  <c r="AH7229" i="1"/>
  <c r="AH7230" i="1"/>
  <c r="AD7232" i="1"/>
  <c r="V7233" i="1"/>
  <c r="V7232" i="1" s="1"/>
  <c r="X7233" i="1"/>
  <c r="X7232" i="1" s="1"/>
  <c r="Z7233" i="1"/>
  <c r="Z7232" i="1" s="1"/>
  <c r="AB7233" i="1"/>
  <c r="AB7232" i="1" s="1"/>
  <c r="AD7233" i="1"/>
  <c r="AF7233" i="1"/>
  <c r="AF7232" i="1" s="1"/>
  <c r="AJ7233" i="1"/>
  <c r="AJ7232" i="1" s="1"/>
  <c r="AH7234" i="1"/>
  <c r="V7236" i="1"/>
  <c r="V7235" i="1" s="1"/>
  <c r="X7236" i="1"/>
  <c r="X7235" i="1" s="1"/>
  <c r="X7231" i="1" s="1"/>
  <c r="Z7236" i="1"/>
  <c r="Z7235" i="1" s="1"/>
  <c r="AB7236" i="1"/>
  <c r="AB7235" i="1" s="1"/>
  <c r="AD7236" i="1"/>
  <c r="AF7236" i="1"/>
  <c r="AF7235" i="1" s="1"/>
  <c r="AJ7236" i="1"/>
  <c r="AJ7235" i="1" s="1"/>
  <c r="AH7237" i="1"/>
  <c r="AH7238" i="1"/>
  <c r="V7246" i="1"/>
  <c r="X7246" i="1"/>
  <c r="Z7246" i="1"/>
  <c r="AB7246" i="1"/>
  <c r="AD7246" i="1"/>
  <c r="AF7246" i="1"/>
  <c r="AJ7246" i="1"/>
  <c r="AH7247" i="1"/>
  <c r="AH7248" i="1"/>
  <c r="AH7249" i="1"/>
  <c r="V7250" i="1"/>
  <c r="X7250" i="1"/>
  <c r="Z7250" i="1"/>
  <c r="AB7250" i="1"/>
  <c r="AD7250" i="1"/>
  <c r="AF7250" i="1"/>
  <c r="AJ7250" i="1"/>
  <c r="AH7251" i="1"/>
  <c r="AH7252" i="1"/>
  <c r="AH7253" i="1"/>
  <c r="V7254" i="1"/>
  <c r="X7254" i="1"/>
  <c r="Z7254" i="1"/>
  <c r="AB7254" i="1"/>
  <c r="AD7254" i="1"/>
  <c r="AF7254" i="1"/>
  <c r="AJ7254" i="1"/>
  <c r="AH7255" i="1"/>
  <c r="V7256" i="1"/>
  <c r="X7256" i="1"/>
  <c r="Z7256" i="1"/>
  <c r="AB7256" i="1"/>
  <c r="AD7256" i="1"/>
  <c r="AF7256" i="1"/>
  <c r="AJ7256" i="1"/>
  <c r="AH7257" i="1"/>
  <c r="AH7258" i="1"/>
  <c r="AH7259" i="1"/>
  <c r="V7260" i="1"/>
  <c r="X7260" i="1"/>
  <c r="Z7260" i="1"/>
  <c r="AB7260" i="1"/>
  <c r="AD7260" i="1"/>
  <c r="AF7260" i="1"/>
  <c r="AJ7260" i="1"/>
  <c r="AH7261" i="1"/>
  <c r="V7262" i="1"/>
  <c r="X7262" i="1"/>
  <c r="Z7262" i="1"/>
  <c r="AB7262" i="1"/>
  <c r="AD7262" i="1"/>
  <c r="AF7262" i="1"/>
  <c r="AJ7262" i="1"/>
  <c r="AH7263" i="1"/>
  <c r="AD7264" i="1"/>
  <c r="V7265" i="1"/>
  <c r="V7264" i="1" s="1"/>
  <c r="X7265" i="1"/>
  <c r="X7264" i="1" s="1"/>
  <c r="Z7265" i="1"/>
  <c r="Z7264" i="1" s="1"/>
  <c r="AB7265" i="1"/>
  <c r="AB7264" i="1" s="1"/>
  <c r="AD7265" i="1"/>
  <c r="AF7265" i="1"/>
  <c r="AF7264" i="1" s="1"/>
  <c r="AJ7265" i="1"/>
  <c r="AJ7264" i="1" s="1"/>
  <c r="AH7266" i="1"/>
  <c r="V7269" i="1"/>
  <c r="X7269" i="1"/>
  <c r="Z7269" i="1"/>
  <c r="AB7269" i="1"/>
  <c r="AD7269" i="1"/>
  <c r="AF7269" i="1"/>
  <c r="AJ7269" i="1"/>
  <c r="AH7270" i="1"/>
  <c r="V7271" i="1"/>
  <c r="X7271" i="1"/>
  <c r="Z7271" i="1"/>
  <c r="AB7271" i="1"/>
  <c r="AD7271" i="1"/>
  <c r="AD7268" i="1" s="1"/>
  <c r="AF7271" i="1"/>
  <c r="AJ7271" i="1"/>
  <c r="AH7272" i="1"/>
  <c r="V7274" i="1"/>
  <c r="V7273" i="1" s="1"/>
  <c r="X7274" i="1"/>
  <c r="X7273" i="1" s="1"/>
  <c r="Z7274" i="1"/>
  <c r="Z7273" i="1" s="1"/>
  <c r="AB7274" i="1"/>
  <c r="AB7273" i="1" s="1"/>
  <c r="AD7274" i="1"/>
  <c r="AF7274" i="1"/>
  <c r="AF7273" i="1" s="1"/>
  <c r="AJ7274" i="1"/>
  <c r="AJ7273" i="1" s="1"/>
  <c r="AH7275" i="1"/>
  <c r="V7278" i="1"/>
  <c r="X7278" i="1"/>
  <c r="Z7278" i="1"/>
  <c r="AB7278" i="1"/>
  <c r="AD7278" i="1"/>
  <c r="AF7278" i="1"/>
  <c r="AJ7278" i="1"/>
  <c r="AH7279" i="1"/>
  <c r="AH7280" i="1"/>
  <c r="V7281" i="1"/>
  <c r="X7281" i="1"/>
  <c r="Z7281" i="1"/>
  <c r="AB7281" i="1"/>
  <c r="AD7281" i="1"/>
  <c r="AF7281" i="1"/>
  <c r="AJ7281" i="1"/>
  <c r="AH7282" i="1"/>
  <c r="AH7283" i="1"/>
  <c r="V7284" i="1"/>
  <c r="X7284" i="1"/>
  <c r="Z7284" i="1"/>
  <c r="AB7284" i="1"/>
  <c r="AD7284" i="1"/>
  <c r="AF7284" i="1"/>
  <c r="AJ7284" i="1"/>
  <c r="AH7285" i="1"/>
  <c r="AH7286" i="1"/>
  <c r="V7287" i="1"/>
  <c r="X7287" i="1"/>
  <c r="Z7287" i="1"/>
  <c r="AB7287" i="1"/>
  <c r="AD7287" i="1"/>
  <c r="AF7287" i="1"/>
  <c r="AJ7287" i="1"/>
  <c r="AH7288" i="1"/>
  <c r="V7289" i="1"/>
  <c r="X7289" i="1"/>
  <c r="Z7289" i="1"/>
  <c r="AB7289" i="1"/>
  <c r="AD7289" i="1"/>
  <c r="AF7289" i="1"/>
  <c r="AJ7289" i="1"/>
  <c r="AH7290" i="1"/>
  <c r="V7292" i="1"/>
  <c r="X7292" i="1"/>
  <c r="Z7292" i="1"/>
  <c r="AB7292" i="1"/>
  <c r="AD7292" i="1"/>
  <c r="AF7292" i="1"/>
  <c r="AJ7292" i="1"/>
  <c r="AH7293" i="1"/>
  <c r="V7294" i="1"/>
  <c r="X7294" i="1"/>
  <c r="Z7294" i="1"/>
  <c r="AB7294" i="1"/>
  <c r="AD7294" i="1"/>
  <c r="AF7294" i="1"/>
  <c r="AJ7294" i="1"/>
  <c r="AH7295" i="1"/>
  <c r="V7296" i="1"/>
  <c r="X7296" i="1"/>
  <c r="X7291" i="1" s="1"/>
  <c r="Z7296" i="1"/>
  <c r="AB7296" i="1"/>
  <c r="AD7296" i="1"/>
  <c r="AF7296" i="1"/>
  <c r="AF7291" i="1" s="1"/>
  <c r="AJ7296" i="1"/>
  <c r="AH7297" i="1"/>
  <c r="V7299" i="1"/>
  <c r="X7299" i="1"/>
  <c r="Z7299" i="1"/>
  <c r="AB7299" i="1"/>
  <c r="AD7299" i="1"/>
  <c r="AF7299" i="1"/>
  <c r="AJ7299" i="1"/>
  <c r="AH7300" i="1"/>
  <c r="AH7301" i="1"/>
  <c r="V7302" i="1"/>
  <c r="X7302" i="1"/>
  <c r="Z7302" i="1"/>
  <c r="AB7302" i="1"/>
  <c r="AD7302" i="1"/>
  <c r="AD7298" i="1" s="1"/>
  <c r="AF7302" i="1"/>
  <c r="AJ7302" i="1"/>
  <c r="AH7303" i="1"/>
  <c r="V7305" i="1"/>
  <c r="X7305" i="1"/>
  <c r="Z7305" i="1"/>
  <c r="AB7305" i="1"/>
  <c r="AD7305" i="1"/>
  <c r="AF7305" i="1"/>
  <c r="AJ7305" i="1"/>
  <c r="AH7306" i="1"/>
  <c r="V7307" i="1"/>
  <c r="X7307" i="1"/>
  <c r="Z7307" i="1"/>
  <c r="AB7307" i="1"/>
  <c r="AD7307" i="1"/>
  <c r="AD7304" i="1" s="1"/>
  <c r="AF7307" i="1"/>
  <c r="AJ7307" i="1"/>
  <c r="AH7308" i="1"/>
  <c r="V7310" i="1"/>
  <c r="X7310" i="1"/>
  <c r="Z7310" i="1"/>
  <c r="AB7310" i="1"/>
  <c r="AD7310" i="1"/>
  <c r="AF7310" i="1"/>
  <c r="AJ7310" i="1"/>
  <c r="AH7311" i="1"/>
  <c r="V7312" i="1"/>
  <c r="X7312" i="1"/>
  <c r="Z7312" i="1"/>
  <c r="AB7312" i="1"/>
  <c r="AD7312" i="1"/>
  <c r="AF7312" i="1"/>
  <c r="AJ7312" i="1"/>
  <c r="AH7313" i="1"/>
  <c r="V7316" i="1"/>
  <c r="V7315" i="1" s="1"/>
  <c r="V7314" i="1" s="1"/>
  <c r="X7316" i="1"/>
  <c r="X7315" i="1" s="1"/>
  <c r="X7314" i="1" s="1"/>
  <c r="Z7316" i="1"/>
  <c r="Z7315" i="1" s="1"/>
  <c r="Z7314" i="1" s="1"/>
  <c r="AB7316" i="1"/>
  <c r="AB7315" i="1" s="1"/>
  <c r="AB7314" i="1" s="1"/>
  <c r="AD7316" i="1"/>
  <c r="AF7316" i="1"/>
  <c r="AF7315" i="1" s="1"/>
  <c r="AF7314" i="1" s="1"/>
  <c r="AJ7316" i="1"/>
  <c r="AJ7315" i="1" s="1"/>
  <c r="AJ7314" i="1" s="1"/>
  <c r="AH7317" i="1"/>
  <c r="AH7318" i="1"/>
  <c r="V7328" i="1"/>
  <c r="X7328" i="1"/>
  <c r="Z7328" i="1"/>
  <c r="AB7328" i="1"/>
  <c r="AD7328" i="1"/>
  <c r="AF7328" i="1"/>
  <c r="AH7329" i="1"/>
  <c r="AJ7329" i="1"/>
  <c r="AJ7328" i="1" s="1"/>
  <c r="AH7330" i="1"/>
  <c r="AH7331" i="1"/>
  <c r="AH7332" i="1"/>
  <c r="V7333" i="1"/>
  <c r="X7333" i="1"/>
  <c r="Z7333" i="1"/>
  <c r="AB7333" i="1"/>
  <c r="AD7333" i="1"/>
  <c r="AF7333" i="1"/>
  <c r="AH7334" i="1"/>
  <c r="AJ7334" i="1"/>
  <c r="AJ7333" i="1" s="1"/>
  <c r="AH7335" i="1"/>
  <c r="AH7336" i="1"/>
  <c r="AH7337" i="1"/>
  <c r="V7338" i="1"/>
  <c r="X7338" i="1"/>
  <c r="Z7338" i="1"/>
  <c r="AB7338" i="1"/>
  <c r="AD7338" i="1"/>
  <c r="AF7338" i="1"/>
  <c r="AH7339" i="1"/>
  <c r="AJ7339" i="1"/>
  <c r="AJ7338" i="1" s="1"/>
  <c r="V7340" i="1"/>
  <c r="X7340" i="1"/>
  <c r="Z7340" i="1"/>
  <c r="AB7340" i="1"/>
  <c r="AD7340" i="1"/>
  <c r="AF7340" i="1"/>
  <c r="AH7341" i="1"/>
  <c r="AJ7341" i="1"/>
  <c r="AJ7340" i="1" s="1"/>
  <c r="AH7342" i="1"/>
  <c r="AH7343" i="1"/>
  <c r="AH7344" i="1"/>
  <c r="V7345" i="1"/>
  <c r="X7345" i="1"/>
  <c r="Z7345" i="1"/>
  <c r="AB7345" i="1"/>
  <c r="AD7345" i="1"/>
  <c r="AF7345" i="1"/>
  <c r="AH7346" i="1"/>
  <c r="AJ7346" i="1"/>
  <c r="AJ7345" i="1" s="1"/>
  <c r="V7347" i="1"/>
  <c r="X7347" i="1"/>
  <c r="Z7347" i="1"/>
  <c r="AB7347" i="1"/>
  <c r="AD7347" i="1"/>
  <c r="AF7347" i="1"/>
  <c r="AJ7347" i="1"/>
  <c r="AH7348" i="1"/>
  <c r="V7350" i="1"/>
  <c r="V7349" i="1" s="1"/>
  <c r="X7350" i="1"/>
  <c r="X7349" i="1" s="1"/>
  <c r="Z7350" i="1"/>
  <c r="Z7349" i="1" s="1"/>
  <c r="AB7350" i="1"/>
  <c r="AD7350" i="1"/>
  <c r="AF7350" i="1"/>
  <c r="AH7351" i="1"/>
  <c r="AJ7351" i="1"/>
  <c r="AJ7350" i="1" s="1"/>
  <c r="V7352" i="1"/>
  <c r="X7352" i="1"/>
  <c r="Z7352" i="1"/>
  <c r="AB7352" i="1"/>
  <c r="AD7352" i="1"/>
  <c r="AD7349" i="1" s="1"/>
  <c r="AF7352" i="1"/>
  <c r="AH7353" i="1"/>
  <c r="AJ7353" i="1"/>
  <c r="AJ7352" i="1" s="1"/>
  <c r="V7355" i="1"/>
  <c r="V7354" i="1" s="1"/>
  <c r="X7355" i="1"/>
  <c r="X7354" i="1" s="1"/>
  <c r="Z7355" i="1"/>
  <c r="Z7354" i="1" s="1"/>
  <c r="AB7355" i="1"/>
  <c r="AB7354" i="1" s="1"/>
  <c r="AD7355" i="1"/>
  <c r="AD7354" i="1" s="1"/>
  <c r="AF7355" i="1"/>
  <c r="AF7354" i="1" s="1"/>
  <c r="AH7356" i="1"/>
  <c r="AH7357" i="1"/>
  <c r="AJ7357" i="1"/>
  <c r="AJ7355" i="1" s="1"/>
  <c r="AJ7354" i="1" s="1"/>
  <c r="V7360" i="1"/>
  <c r="V7359" i="1" s="1"/>
  <c r="X7360" i="1"/>
  <c r="X7359" i="1" s="1"/>
  <c r="Z7360" i="1"/>
  <c r="Z7359" i="1" s="1"/>
  <c r="AB7360" i="1"/>
  <c r="AB7359" i="1" s="1"/>
  <c r="AD7360" i="1"/>
  <c r="AD7359" i="1" s="1"/>
  <c r="AF7360" i="1"/>
  <c r="AF7359" i="1" s="1"/>
  <c r="AH7361" i="1"/>
  <c r="AJ7361" i="1"/>
  <c r="AH7362" i="1"/>
  <c r="AJ7362" i="1"/>
  <c r="AH7363" i="1"/>
  <c r="V7365" i="1"/>
  <c r="V7364" i="1" s="1"/>
  <c r="X7365" i="1"/>
  <c r="X7364" i="1" s="1"/>
  <c r="Z7365" i="1"/>
  <c r="Z7364" i="1" s="1"/>
  <c r="AB7365" i="1"/>
  <c r="AB7364" i="1" s="1"/>
  <c r="AD7365" i="1"/>
  <c r="AD7364" i="1" s="1"/>
  <c r="AF7365" i="1"/>
  <c r="AH7366" i="1"/>
  <c r="AJ7366" i="1"/>
  <c r="AH7367" i="1"/>
  <c r="AJ7367" i="1"/>
  <c r="V7369" i="1"/>
  <c r="V7368" i="1" s="1"/>
  <c r="X7369" i="1"/>
  <c r="X7368" i="1" s="1"/>
  <c r="Z7369" i="1"/>
  <c r="Z7368" i="1" s="1"/>
  <c r="AB7369" i="1"/>
  <c r="AB7368" i="1" s="1"/>
  <c r="AD7369" i="1"/>
  <c r="AD7368" i="1" s="1"/>
  <c r="AF7369" i="1"/>
  <c r="AF7368" i="1" s="1"/>
  <c r="AH7370" i="1"/>
  <c r="AJ7370" i="1"/>
  <c r="AH7371" i="1"/>
  <c r="AJ7371" i="1"/>
  <c r="V7374" i="1"/>
  <c r="X7374" i="1"/>
  <c r="Z7374" i="1"/>
  <c r="AB7374" i="1"/>
  <c r="AD7374" i="1"/>
  <c r="AF7374" i="1"/>
  <c r="AH7375" i="1"/>
  <c r="AJ7375" i="1"/>
  <c r="AH7376" i="1"/>
  <c r="AJ7376" i="1"/>
  <c r="AH7377" i="1"/>
  <c r="V7378" i="1"/>
  <c r="X7378" i="1"/>
  <c r="Z7378" i="1"/>
  <c r="AB7378" i="1"/>
  <c r="AD7378" i="1"/>
  <c r="AF7378" i="1"/>
  <c r="AH7379" i="1"/>
  <c r="AH7380" i="1"/>
  <c r="AJ7380" i="1"/>
  <c r="AJ7378" i="1" s="1"/>
  <c r="V7381" i="1"/>
  <c r="X7381" i="1"/>
  <c r="Z7381" i="1"/>
  <c r="AB7381" i="1"/>
  <c r="AD7381" i="1"/>
  <c r="AF7381" i="1"/>
  <c r="AJ7381" i="1"/>
  <c r="AH7382" i="1"/>
  <c r="AH7383" i="1"/>
  <c r="V7384" i="1"/>
  <c r="X7384" i="1"/>
  <c r="Z7384" i="1"/>
  <c r="AB7384" i="1"/>
  <c r="AD7384" i="1"/>
  <c r="AF7384" i="1"/>
  <c r="AJ7384" i="1"/>
  <c r="AH7385" i="1"/>
  <c r="V7386" i="1"/>
  <c r="X7386" i="1"/>
  <c r="Z7386" i="1"/>
  <c r="AB7386" i="1"/>
  <c r="AD7386" i="1"/>
  <c r="AF7386" i="1"/>
  <c r="AJ7386" i="1"/>
  <c r="AH7387" i="1"/>
  <c r="V7389" i="1"/>
  <c r="X7389" i="1"/>
  <c r="Z7389" i="1"/>
  <c r="AB7389" i="1"/>
  <c r="AD7389" i="1"/>
  <c r="AF7389" i="1"/>
  <c r="AH7390" i="1"/>
  <c r="AJ7390" i="1"/>
  <c r="AJ7389" i="1" s="1"/>
  <c r="V7391" i="1"/>
  <c r="X7391" i="1"/>
  <c r="Z7391" i="1"/>
  <c r="AB7391" i="1"/>
  <c r="AD7391" i="1"/>
  <c r="AF7391" i="1"/>
  <c r="AH7392" i="1"/>
  <c r="AJ7392" i="1"/>
  <c r="AJ7391" i="1" s="1"/>
  <c r="V7393" i="1"/>
  <c r="X7393" i="1"/>
  <c r="Z7393" i="1"/>
  <c r="AB7393" i="1"/>
  <c r="AD7393" i="1"/>
  <c r="AF7393" i="1"/>
  <c r="AJ7393" i="1"/>
  <c r="AH7394" i="1"/>
  <c r="V7396" i="1"/>
  <c r="V7395" i="1" s="1"/>
  <c r="X7396" i="1"/>
  <c r="X7395" i="1" s="1"/>
  <c r="Z7396" i="1"/>
  <c r="Z7395" i="1" s="1"/>
  <c r="AB7396" i="1"/>
  <c r="AB7395" i="1" s="1"/>
  <c r="AD7396" i="1"/>
  <c r="AD7395" i="1" s="1"/>
  <c r="AF7396" i="1"/>
  <c r="AH7397" i="1"/>
  <c r="AJ7397" i="1"/>
  <c r="AJ7396" i="1" s="1"/>
  <c r="AJ7395" i="1" s="1"/>
  <c r="V7399" i="1"/>
  <c r="V7398" i="1" s="1"/>
  <c r="X7399" i="1"/>
  <c r="X7398" i="1" s="1"/>
  <c r="Z7399" i="1"/>
  <c r="Z7398" i="1" s="1"/>
  <c r="AB7399" i="1"/>
  <c r="AB7398" i="1" s="1"/>
  <c r="AD7399" i="1"/>
  <c r="AD7398" i="1" s="1"/>
  <c r="AF7399" i="1"/>
  <c r="AH7400" i="1"/>
  <c r="AJ7400" i="1"/>
  <c r="AJ7399" i="1" s="1"/>
  <c r="AJ7398" i="1" s="1"/>
  <c r="V7402" i="1"/>
  <c r="X7402" i="1"/>
  <c r="Z7402" i="1"/>
  <c r="AB7402" i="1"/>
  <c r="AD7402" i="1"/>
  <c r="AF7402" i="1"/>
  <c r="AJ7402" i="1"/>
  <c r="AH7403" i="1"/>
  <c r="V7404" i="1"/>
  <c r="X7404" i="1"/>
  <c r="Z7404" i="1"/>
  <c r="AB7404" i="1"/>
  <c r="AD7404" i="1"/>
  <c r="AF7404" i="1"/>
  <c r="AJ7404" i="1"/>
  <c r="AH7405" i="1"/>
  <c r="AD7407" i="1"/>
  <c r="V7408" i="1"/>
  <c r="V7407" i="1" s="1"/>
  <c r="V7406" i="1" s="1"/>
  <c r="X7408" i="1"/>
  <c r="X7407" i="1" s="1"/>
  <c r="X7406" i="1" s="1"/>
  <c r="Z7408" i="1"/>
  <c r="Z7407" i="1" s="1"/>
  <c r="Z7406" i="1" s="1"/>
  <c r="AB7408" i="1"/>
  <c r="AB7407" i="1" s="1"/>
  <c r="AB7406" i="1" s="1"/>
  <c r="AD7408" i="1"/>
  <c r="AF7408" i="1"/>
  <c r="AF7407" i="1" s="1"/>
  <c r="AF7406" i="1" s="1"/>
  <c r="AJ7408" i="1"/>
  <c r="AJ7407" i="1" s="1"/>
  <c r="AJ7406" i="1" s="1"/>
  <c r="AH7409" i="1"/>
  <c r="AH7410" i="1"/>
  <c r="V7415" i="1"/>
  <c r="V7414" i="1" s="1"/>
  <c r="V7413" i="1" s="1"/>
  <c r="X7415" i="1"/>
  <c r="X7414" i="1" s="1"/>
  <c r="X7413" i="1" s="1"/>
  <c r="Z7415" i="1"/>
  <c r="Z7414" i="1" s="1"/>
  <c r="Z7413" i="1" s="1"/>
  <c r="AB7415" i="1"/>
  <c r="AB7414" i="1" s="1"/>
  <c r="AB7413" i="1" s="1"/>
  <c r="AD7415" i="1"/>
  <c r="AF7415" i="1"/>
  <c r="AF7414" i="1" s="1"/>
  <c r="AF7413" i="1" s="1"/>
  <c r="AH7416" i="1"/>
  <c r="AJ7416" i="1"/>
  <c r="AJ7415" i="1" s="1"/>
  <c r="AJ7414" i="1" s="1"/>
  <c r="AJ7413" i="1" s="1"/>
  <c r="AD7418" i="1"/>
  <c r="V7419" i="1"/>
  <c r="V7418" i="1" s="1"/>
  <c r="V7417" i="1" s="1"/>
  <c r="X7419" i="1"/>
  <c r="X7418" i="1" s="1"/>
  <c r="X7417" i="1" s="1"/>
  <c r="Z7419" i="1"/>
  <c r="Z7418" i="1" s="1"/>
  <c r="Z7417" i="1" s="1"/>
  <c r="AB7419" i="1"/>
  <c r="AB7418" i="1" s="1"/>
  <c r="AB7417" i="1" s="1"/>
  <c r="AD7419" i="1"/>
  <c r="AF7419" i="1"/>
  <c r="AF7418" i="1" s="1"/>
  <c r="AF7417" i="1" s="1"/>
  <c r="AJ7419" i="1"/>
  <c r="AJ7418" i="1" s="1"/>
  <c r="AJ7417" i="1" s="1"/>
  <c r="AH7420" i="1"/>
  <c r="AH7421" i="1"/>
  <c r="AH7422" i="1"/>
  <c r="V7425" i="1"/>
  <c r="X7425" i="1"/>
  <c r="Z7425" i="1"/>
  <c r="AB7425" i="1"/>
  <c r="AD7425" i="1"/>
  <c r="AF7425" i="1"/>
  <c r="AH7426" i="1"/>
  <c r="AJ7426" i="1"/>
  <c r="AJ7425" i="1" s="1"/>
  <c r="V7427" i="1"/>
  <c r="X7427" i="1"/>
  <c r="Z7427" i="1"/>
  <c r="Z7424" i="1" s="1"/>
  <c r="AB7427" i="1"/>
  <c r="AD7427" i="1"/>
  <c r="AD7424" i="1" s="1"/>
  <c r="AF7427" i="1"/>
  <c r="AH7428" i="1"/>
  <c r="AJ7428" i="1"/>
  <c r="AJ7427" i="1" s="1"/>
  <c r="V7430" i="1"/>
  <c r="X7430" i="1"/>
  <c r="Z7430" i="1"/>
  <c r="AB7430" i="1"/>
  <c r="AD7430" i="1"/>
  <c r="AF7430" i="1"/>
  <c r="AJ7430" i="1"/>
  <c r="AH7431" i="1"/>
  <c r="V7432" i="1"/>
  <c r="X7432" i="1"/>
  <c r="Z7432" i="1"/>
  <c r="AB7432" i="1"/>
  <c r="AD7432" i="1"/>
  <c r="AF7432" i="1"/>
  <c r="AJ7432" i="1"/>
  <c r="AH7433" i="1"/>
  <c r="AD7434" i="1"/>
  <c r="V7435" i="1"/>
  <c r="V7434" i="1" s="1"/>
  <c r="X7435" i="1"/>
  <c r="X7434" i="1" s="1"/>
  <c r="Z7435" i="1"/>
  <c r="Z7434" i="1" s="1"/>
  <c r="AB7435" i="1"/>
  <c r="AB7434" i="1" s="1"/>
  <c r="AD7435" i="1"/>
  <c r="AF7435" i="1"/>
  <c r="AJ7435" i="1"/>
  <c r="AJ7434" i="1" s="1"/>
  <c r="AH7436" i="1"/>
  <c r="V7438" i="1"/>
  <c r="X7438" i="1"/>
  <c r="Z7438" i="1"/>
  <c r="AB7438" i="1"/>
  <c r="AD7438" i="1"/>
  <c r="AF7438" i="1"/>
  <c r="AH7439" i="1"/>
  <c r="AJ7439" i="1"/>
  <c r="AJ7438" i="1" s="1"/>
  <c r="V7440" i="1"/>
  <c r="X7440" i="1"/>
  <c r="X7437" i="1" s="1"/>
  <c r="Z7440" i="1"/>
  <c r="AB7440" i="1"/>
  <c r="AD7440" i="1"/>
  <c r="AF7440" i="1"/>
  <c r="AF7437" i="1" s="1"/>
  <c r="AH7441" i="1"/>
  <c r="AJ7441" i="1"/>
  <c r="AJ7440" i="1" s="1"/>
  <c r="AJ7437" i="1" s="1"/>
  <c r="AH7442" i="1"/>
  <c r="V7452" i="1"/>
  <c r="X7452" i="1"/>
  <c r="Z7452" i="1"/>
  <c r="AB7452" i="1"/>
  <c r="AD7452" i="1"/>
  <c r="AF7452" i="1"/>
  <c r="AH7453" i="1"/>
  <c r="AJ7453" i="1"/>
  <c r="AJ7452" i="1" s="1"/>
  <c r="AH7454" i="1"/>
  <c r="AH7455" i="1"/>
  <c r="AH7456" i="1"/>
  <c r="V7457" i="1"/>
  <c r="X7457" i="1"/>
  <c r="Z7457" i="1"/>
  <c r="AB7457" i="1"/>
  <c r="AD7457" i="1"/>
  <c r="AF7457" i="1"/>
  <c r="AH7458" i="1"/>
  <c r="AJ7458" i="1"/>
  <c r="AJ7457" i="1" s="1"/>
  <c r="AH7459" i="1"/>
  <c r="AH7460" i="1"/>
  <c r="AH7461" i="1"/>
  <c r="V7462" i="1"/>
  <c r="X7462" i="1"/>
  <c r="Z7462" i="1"/>
  <c r="AB7462" i="1"/>
  <c r="AD7462" i="1"/>
  <c r="AF7462" i="1"/>
  <c r="AH7463" i="1"/>
  <c r="AJ7463" i="1"/>
  <c r="AJ7462" i="1" s="1"/>
  <c r="V7464" i="1"/>
  <c r="X7464" i="1"/>
  <c r="Z7464" i="1"/>
  <c r="AB7464" i="1"/>
  <c r="AD7464" i="1"/>
  <c r="AF7464" i="1"/>
  <c r="AH7465" i="1"/>
  <c r="AJ7465" i="1"/>
  <c r="AJ7464" i="1" s="1"/>
  <c r="AH7466" i="1"/>
  <c r="AH7467" i="1"/>
  <c r="AH7468" i="1"/>
  <c r="V7469" i="1"/>
  <c r="X7469" i="1"/>
  <c r="Z7469" i="1"/>
  <c r="AB7469" i="1"/>
  <c r="AD7469" i="1"/>
  <c r="AF7469" i="1"/>
  <c r="AH7470" i="1"/>
  <c r="AJ7470" i="1"/>
  <c r="AJ7469" i="1" s="1"/>
  <c r="V7471" i="1"/>
  <c r="X7471" i="1"/>
  <c r="Z7471" i="1"/>
  <c r="AB7471" i="1"/>
  <c r="AD7471" i="1"/>
  <c r="AF7471" i="1"/>
  <c r="AJ7471" i="1"/>
  <c r="AH7472" i="1"/>
  <c r="V7474" i="1"/>
  <c r="V7473" i="1" s="1"/>
  <c r="X7474" i="1"/>
  <c r="X7473" i="1" s="1"/>
  <c r="Z7474" i="1"/>
  <c r="Z7473" i="1" s="1"/>
  <c r="AB7474" i="1"/>
  <c r="AB7473" i="1" s="1"/>
  <c r="AD7474" i="1"/>
  <c r="AD7473" i="1" s="1"/>
  <c r="AF7474" i="1"/>
  <c r="AF7473" i="1" s="1"/>
  <c r="AH7475" i="1"/>
  <c r="AH7476" i="1"/>
  <c r="AJ7476" i="1"/>
  <c r="AJ7474" i="1" s="1"/>
  <c r="AJ7473" i="1" s="1"/>
  <c r="V7479" i="1"/>
  <c r="V7478" i="1" s="1"/>
  <c r="X7479" i="1"/>
  <c r="X7478" i="1" s="1"/>
  <c r="Z7479" i="1"/>
  <c r="Z7478" i="1" s="1"/>
  <c r="AB7479" i="1"/>
  <c r="AB7478" i="1" s="1"/>
  <c r="AD7479" i="1"/>
  <c r="AD7478" i="1" s="1"/>
  <c r="AF7479" i="1"/>
  <c r="AH7480" i="1"/>
  <c r="AJ7480" i="1"/>
  <c r="AH7481" i="1"/>
  <c r="AJ7481" i="1"/>
  <c r="AH7482" i="1"/>
  <c r="V7484" i="1"/>
  <c r="V7483" i="1" s="1"/>
  <c r="X7484" i="1"/>
  <c r="X7483" i="1" s="1"/>
  <c r="Z7484" i="1"/>
  <c r="Z7483" i="1" s="1"/>
  <c r="AB7484" i="1"/>
  <c r="AB7483" i="1" s="1"/>
  <c r="AD7484" i="1"/>
  <c r="AD7483" i="1" s="1"/>
  <c r="AF7484" i="1"/>
  <c r="AH7485" i="1"/>
  <c r="AJ7485" i="1"/>
  <c r="AH7486" i="1"/>
  <c r="AJ7486" i="1"/>
  <c r="V7489" i="1"/>
  <c r="X7489" i="1"/>
  <c r="Z7489" i="1"/>
  <c r="AB7489" i="1"/>
  <c r="AD7489" i="1"/>
  <c r="AF7489" i="1"/>
  <c r="AH7490" i="1"/>
  <c r="AJ7490" i="1"/>
  <c r="AH7491" i="1"/>
  <c r="AJ7491" i="1"/>
  <c r="AH7492" i="1"/>
  <c r="AJ7492" i="1"/>
  <c r="V7493" i="1"/>
  <c r="X7493" i="1"/>
  <c r="Z7493" i="1"/>
  <c r="AB7493" i="1"/>
  <c r="AD7493" i="1"/>
  <c r="AF7493" i="1"/>
  <c r="AH7494" i="1"/>
  <c r="AJ7494" i="1"/>
  <c r="AH7495" i="1"/>
  <c r="AJ7495" i="1"/>
  <c r="V7496" i="1"/>
  <c r="X7496" i="1"/>
  <c r="Z7496" i="1"/>
  <c r="AB7496" i="1"/>
  <c r="AD7496" i="1"/>
  <c r="AF7496" i="1"/>
  <c r="AH7497" i="1"/>
  <c r="AJ7497" i="1"/>
  <c r="AJ7496" i="1" s="1"/>
  <c r="AH7498" i="1"/>
  <c r="V7499" i="1"/>
  <c r="X7499" i="1"/>
  <c r="Z7499" i="1"/>
  <c r="AB7499" i="1"/>
  <c r="AD7499" i="1"/>
  <c r="AF7499" i="1"/>
  <c r="AJ7499" i="1"/>
  <c r="AH7500" i="1"/>
  <c r="AH7501" i="1"/>
  <c r="V7502" i="1"/>
  <c r="X7502" i="1"/>
  <c r="Z7502" i="1"/>
  <c r="AB7502" i="1"/>
  <c r="AD7502" i="1"/>
  <c r="AF7502" i="1"/>
  <c r="AJ7502" i="1"/>
  <c r="AH7503" i="1"/>
  <c r="AH7504" i="1"/>
  <c r="V7506" i="1"/>
  <c r="X7506" i="1"/>
  <c r="Z7506" i="1"/>
  <c r="AB7506" i="1"/>
  <c r="AD7506" i="1"/>
  <c r="AF7506" i="1"/>
  <c r="AJ7506" i="1"/>
  <c r="AH7507" i="1"/>
  <c r="V7508" i="1"/>
  <c r="X7508" i="1"/>
  <c r="Z7508" i="1"/>
  <c r="AB7508" i="1"/>
  <c r="AD7508" i="1"/>
  <c r="AF7508" i="1"/>
  <c r="AH7509" i="1"/>
  <c r="AJ7509" i="1"/>
  <c r="AJ7508" i="1" s="1"/>
  <c r="V7510" i="1"/>
  <c r="X7510" i="1"/>
  <c r="Z7510" i="1"/>
  <c r="AB7510" i="1"/>
  <c r="AD7510" i="1"/>
  <c r="AF7510" i="1"/>
  <c r="AJ7510" i="1"/>
  <c r="AH7511" i="1"/>
  <c r="V7513" i="1"/>
  <c r="X7513" i="1"/>
  <c r="Z7513" i="1"/>
  <c r="AB7513" i="1"/>
  <c r="AD7513" i="1"/>
  <c r="AF7513" i="1"/>
  <c r="AH7514" i="1"/>
  <c r="AJ7514" i="1"/>
  <c r="AJ7513" i="1" s="1"/>
  <c r="V7515" i="1"/>
  <c r="X7515" i="1"/>
  <c r="Z7515" i="1"/>
  <c r="AB7515" i="1"/>
  <c r="AB7512" i="1" s="1"/>
  <c r="AD7515" i="1"/>
  <c r="AF7515" i="1"/>
  <c r="AJ7515" i="1"/>
  <c r="AH7516" i="1"/>
  <c r="V7518" i="1"/>
  <c r="X7518" i="1"/>
  <c r="Z7518" i="1"/>
  <c r="AB7518" i="1"/>
  <c r="AD7518" i="1"/>
  <c r="AF7518" i="1"/>
  <c r="AJ7518" i="1"/>
  <c r="AH7519" i="1"/>
  <c r="V7520" i="1"/>
  <c r="X7520" i="1"/>
  <c r="Z7520" i="1"/>
  <c r="AB7520" i="1"/>
  <c r="AD7520" i="1"/>
  <c r="AF7520" i="1"/>
  <c r="AH7521" i="1"/>
  <c r="AJ7521" i="1"/>
  <c r="AJ7520" i="1" s="1"/>
  <c r="V7523" i="1"/>
  <c r="X7523" i="1"/>
  <c r="Z7523" i="1"/>
  <c r="AB7523" i="1"/>
  <c r="AD7523" i="1"/>
  <c r="AF7523" i="1"/>
  <c r="AJ7523" i="1"/>
  <c r="AH7524" i="1"/>
  <c r="V7525" i="1"/>
  <c r="X7525" i="1"/>
  <c r="X7522" i="1" s="1"/>
  <c r="Z7525" i="1"/>
  <c r="AB7525" i="1"/>
  <c r="AD7525" i="1"/>
  <c r="AF7525" i="1"/>
  <c r="AF7522" i="1" s="1"/>
  <c r="AJ7525" i="1"/>
  <c r="AH7526" i="1"/>
  <c r="V7529" i="1"/>
  <c r="V7528" i="1" s="1"/>
  <c r="V7527" i="1" s="1"/>
  <c r="X7529" i="1"/>
  <c r="X7528" i="1" s="1"/>
  <c r="X7527" i="1" s="1"/>
  <c r="Z7529" i="1"/>
  <c r="Z7528" i="1" s="1"/>
  <c r="Z7527" i="1" s="1"/>
  <c r="AB7529" i="1"/>
  <c r="AB7528" i="1" s="1"/>
  <c r="AB7527" i="1" s="1"/>
  <c r="AD7529" i="1"/>
  <c r="AF7529" i="1"/>
  <c r="AF7528" i="1" s="1"/>
  <c r="AF7527" i="1" s="1"/>
  <c r="AJ7529" i="1"/>
  <c r="AJ7528" i="1" s="1"/>
  <c r="AJ7527" i="1" s="1"/>
  <c r="AH7530" i="1"/>
  <c r="AH7531" i="1"/>
  <c r="V7536" i="1"/>
  <c r="V7535" i="1" s="1"/>
  <c r="X7536" i="1"/>
  <c r="X7535" i="1" s="1"/>
  <c r="Z7536" i="1"/>
  <c r="Z7535" i="1" s="1"/>
  <c r="AB7536" i="1"/>
  <c r="AB7535" i="1" s="1"/>
  <c r="AD7536" i="1"/>
  <c r="AD7535" i="1" s="1"/>
  <c r="AF7536" i="1"/>
  <c r="AF7535" i="1" s="1"/>
  <c r="AH7537" i="1"/>
  <c r="AJ7537" i="1"/>
  <c r="AJ7536" i="1" s="1"/>
  <c r="AJ7535" i="1" s="1"/>
  <c r="V7539" i="1"/>
  <c r="V7538" i="1" s="1"/>
  <c r="X7539" i="1"/>
  <c r="X7538" i="1" s="1"/>
  <c r="Z7539" i="1"/>
  <c r="Z7538" i="1" s="1"/>
  <c r="AB7539" i="1"/>
  <c r="AB7538" i="1" s="1"/>
  <c r="AD7539" i="1"/>
  <c r="AD7538" i="1" s="1"/>
  <c r="AF7539" i="1"/>
  <c r="AF7538" i="1" s="1"/>
  <c r="AH7540" i="1"/>
  <c r="AH7541" i="1"/>
  <c r="AJ7541" i="1"/>
  <c r="AJ7539" i="1" s="1"/>
  <c r="AJ7538" i="1" s="1"/>
  <c r="V7544" i="1"/>
  <c r="V7543" i="1" s="1"/>
  <c r="X7544" i="1"/>
  <c r="X7543" i="1" s="1"/>
  <c r="Z7544" i="1"/>
  <c r="Z7543" i="1" s="1"/>
  <c r="AB7544" i="1"/>
  <c r="AB7543" i="1" s="1"/>
  <c r="AD7544" i="1"/>
  <c r="AD7543" i="1" s="1"/>
  <c r="AF7544" i="1"/>
  <c r="AJ7544" i="1"/>
  <c r="AJ7543" i="1" s="1"/>
  <c r="AH7545" i="1"/>
  <c r="AH7546" i="1"/>
  <c r="AH7547" i="1"/>
  <c r="V7549" i="1"/>
  <c r="V7548" i="1" s="1"/>
  <c r="X7549" i="1"/>
  <c r="X7548" i="1" s="1"/>
  <c r="Z7549" i="1"/>
  <c r="Z7548" i="1" s="1"/>
  <c r="AB7549" i="1"/>
  <c r="AB7548" i="1" s="1"/>
  <c r="AD7549" i="1"/>
  <c r="AF7549" i="1"/>
  <c r="AF7548" i="1" s="1"/>
  <c r="AH7550" i="1"/>
  <c r="AJ7550" i="1"/>
  <c r="AJ7549" i="1" s="1"/>
  <c r="AJ7548" i="1" s="1"/>
  <c r="V7553" i="1"/>
  <c r="X7553" i="1"/>
  <c r="Z7553" i="1"/>
  <c r="AB7553" i="1"/>
  <c r="AD7553" i="1"/>
  <c r="AF7553" i="1"/>
  <c r="AJ7553" i="1"/>
  <c r="AH7554" i="1"/>
  <c r="V7555" i="1"/>
  <c r="X7555" i="1"/>
  <c r="Z7555" i="1"/>
  <c r="AB7555" i="1"/>
  <c r="AD7555" i="1"/>
  <c r="AF7555" i="1"/>
  <c r="AJ7555" i="1"/>
  <c r="AH7556" i="1"/>
  <c r="V7557" i="1"/>
  <c r="X7557" i="1"/>
  <c r="Z7557" i="1"/>
  <c r="AB7557" i="1"/>
  <c r="AD7557" i="1"/>
  <c r="AF7557" i="1"/>
  <c r="AJ7557" i="1"/>
  <c r="AH7558" i="1"/>
  <c r="V7560" i="1"/>
  <c r="V7559" i="1" s="1"/>
  <c r="X7560" i="1"/>
  <c r="X7559" i="1" s="1"/>
  <c r="Z7560" i="1"/>
  <c r="Z7559" i="1" s="1"/>
  <c r="AB7560" i="1"/>
  <c r="AB7559" i="1" s="1"/>
  <c r="AD7560" i="1"/>
  <c r="AD7559" i="1" s="1"/>
  <c r="AF7560" i="1"/>
  <c r="AF7559" i="1" s="1"/>
  <c r="AH7561" i="1"/>
  <c r="AJ7561" i="1"/>
  <c r="AJ7560" i="1" s="1"/>
  <c r="AJ7559" i="1" s="1"/>
  <c r="V7563" i="1"/>
  <c r="V7562" i="1" s="1"/>
  <c r="X7563" i="1"/>
  <c r="X7562" i="1" s="1"/>
  <c r="Z7563" i="1"/>
  <c r="Z7562" i="1" s="1"/>
  <c r="AB7563" i="1"/>
  <c r="AB7562" i="1" s="1"/>
  <c r="AD7563" i="1"/>
  <c r="AD7562" i="1" s="1"/>
  <c r="AF7563" i="1"/>
  <c r="AF7562" i="1" s="1"/>
  <c r="AJ7563" i="1"/>
  <c r="AJ7562" i="1" s="1"/>
  <c r="AH7564" i="1"/>
  <c r="V7566" i="1"/>
  <c r="X7566" i="1"/>
  <c r="Z7566" i="1"/>
  <c r="AB7566" i="1"/>
  <c r="AD7566" i="1"/>
  <c r="AF7566" i="1"/>
  <c r="AH7567" i="1"/>
  <c r="AJ7567" i="1"/>
  <c r="AH7568" i="1"/>
  <c r="AJ7568" i="1"/>
  <c r="AH7569" i="1"/>
  <c r="AJ7569" i="1"/>
  <c r="AH7570" i="1"/>
  <c r="AJ7570" i="1"/>
  <c r="V7571" i="1"/>
  <c r="X7571" i="1"/>
  <c r="Z7571" i="1"/>
  <c r="AB7571" i="1"/>
  <c r="AD7571" i="1"/>
  <c r="AF7571" i="1"/>
  <c r="AH7572" i="1"/>
  <c r="AJ7572" i="1"/>
  <c r="AH7573" i="1"/>
  <c r="AJ7573" i="1"/>
  <c r="V7575" i="1"/>
  <c r="V7574" i="1" s="1"/>
  <c r="X7575" i="1"/>
  <c r="X7574" i="1" s="1"/>
  <c r="Z7575" i="1"/>
  <c r="Z7574" i="1" s="1"/>
  <c r="AB7575" i="1"/>
  <c r="AB7574" i="1" s="1"/>
  <c r="AD7575" i="1"/>
  <c r="AD7574" i="1" s="1"/>
  <c r="AF7575" i="1"/>
  <c r="AF7574" i="1" s="1"/>
  <c r="AH7576" i="1"/>
  <c r="AJ7576" i="1"/>
  <c r="AJ7575" i="1" s="1"/>
  <c r="AJ7574" i="1" s="1"/>
  <c r="AH7577" i="1"/>
  <c r="V7582" i="1"/>
  <c r="V7581" i="1" s="1"/>
  <c r="X7582" i="1"/>
  <c r="X7581" i="1" s="1"/>
  <c r="Z7582" i="1"/>
  <c r="Z7581" i="1" s="1"/>
  <c r="AB7582" i="1"/>
  <c r="AB7581" i="1" s="1"/>
  <c r="AD7582" i="1"/>
  <c r="AD7581" i="1" s="1"/>
  <c r="AF7582" i="1"/>
  <c r="AF7581" i="1" s="1"/>
  <c r="AH7583" i="1"/>
  <c r="AJ7583" i="1"/>
  <c r="AJ7582" i="1" s="1"/>
  <c r="AJ7581" i="1" s="1"/>
  <c r="V7585" i="1"/>
  <c r="V7584" i="1" s="1"/>
  <c r="X7585" i="1"/>
  <c r="X7584" i="1" s="1"/>
  <c r="Z7585" i="1"/>
  <c r="Z7584" i="1" s="1"/>
  <c r="AB7585" i="1"/>
  <c r="AB7584" i="1" s="1"/>
  <c r="AD7585" i="1"/>
  <c r="AD7584" i="1" s="1"/>
  <c r="AF7585" i="1"/>
  <c r="AF7584" i="1" s="1"/>
  <c r="AJ7585" i="1"/>
  <c r="AJ7584" i="1" s="1"/>
  <c r="AH7586" i="1"/>
  <c r="AH7587" i="1"/>
  <c r="V7590" i="1"/>
  <c r="V7589" i="1" s="1"/>
  <c r="X7590" i="1"/>
  <c r="X7589" i="1" s="1"/>
  <c r="Z7590" i="1"/>
  <c r="Z7589" i="1" s="1"/>
  <c r="AB7590" i="1"/>
  <c r="AB7589" i="1" s="1"/>
  <c r="AD7590" i="1"/>
  <c r="AD7589" i="1" s="1"/>
  <c r="AF7590" i="1"/>
  <c r="AJ7590" i="1"/>
  <c r="AJ7589" i="1" s="1"/>
  <c r="AH7591" i="1"/>
  <c r="AH7592" i="1"/>
  <c r="AH7593" i="1"/>
  <c r="V7595" i="1"/>
  <c r="V7594" i="1" s="1"/>
  <c r="X7595" i="1"/>
  <c r="X7594" i="1" s="1"/>
  <c r="Z7595" i="1"/>
  <c r="Z7594" i="1" s="1"/>
  <c r="AB7595" i="1"/>
  <c r="AB7594" i="1" s="1"/>
  <c r="AD7595" i="1"/>
  <c r="AD7594" i="1" s="1"/>
  <c r="AF7595" i="1"/>
  <c r="AF7594" i="1" s="1"/>
  <c r="AJ7595" i="1"/>
  <c r="AJ7594" i="1" s="1"/>
  <c r="AH7596" i="1"/>
  <c r="V7599" i="1"/>
  <c r="X7599" i="1"/>
  <c r="Z7599" i="1"/>
  <c r="AB7599" i="1"/>
  <c r="AD7599" i="1"/>
  <c r="AF7599" i="1"/>
  <c r="AJ7599" i="1"/>
  <c r="AH7600" i="1"/>
  <c r="V7601" i="1"/>
  <c r="X7601" i="1"/>
  <c r="Z7601" i="1"/>
  <c r="AB7601" i="1"/>
  <c r="AD7601" i="1"/>
  <c r="AF7601" i="1"/>
  <c r="AJ7601" i="1"/>
  <c r="AH7602" i="1"/>
  <c r="V7603" i="1"/>
  <c r="X7603" i="1"/>
  <c r="Z7603" i="1"/>
  <c r="AB7603" i="1"/>
  <c r="AD7603" i="1"/>
  <c r="AF7603" i="1"/>
  <c r="AJ7603" i="1"/>
  <c r="AH7604" i="1"/>
  <c r="V7606" i="1"/>
  <c r="V7605" i="1" s="1"/>
  <c r="X7606" i="1"/>
  <c r="X7605" i="1" s="1"/>
  <c r="Z7606" i="1"/>
  <c r="Z7605" i="1" s="1"/>
  <c r="AB7606" i="1"/>
  <c r="AB7605" i="1" s="1"/>
  <c r="AD7606" i="1"/>
  <c r="AD7605" i="1" s="1"/>
  <c r="AF7606" i="1"/>
  <c r="AJ7606" i="1"/>
  <c r="AJ7605" i="1" s="1"/>
  <c r="AH7607" i="1"/>
  <c r="V7609" i="1"/>
  <c r="V7608" i="1" s="1"/>
  <c r="X7609" i="1"/>
  <c r="X7608" i="1" s="1"/>
  <c r="Z7609" i="1"/>
  <c r="Z7608" i="1" s="1"/>
  <c r="AB7609" i="1"/>
  <c r="AB7608" i="1" s="1"/>
  <c r="AD7609" i="1"/>
  <c r="AF7609" i="1"/>
  <c r="AF7608" i="1" s="1"/>
  <c r="AJ7609" i="1"/>
  <c r="AJ7608" i="1" s="1"/>
  <c r="AH7610" i="1"/>
  <c r="V7612" i="1"/>
  <c r="X7612" i="1"/>
  <c r="Z7612" i="1"/>
  <c r="AB7612" i="1"/>
  <c r="AD7612" i="1"/>
  <c r="AF7612" i="1"/>
  <c r="AH7613" i="1"/>
  <c r="AJ7613" i="1"/>
  <c r="AJ7612" i="1" s="1"/>
  <c r="AH7614" i="1"/>
  <c r="V7615" i="1"/>
  <c r="X7615" i="1"/>
  <c r="Z7615" i="1"/>
  <c r="AB7615" i="1"/>
  <c r="AD7615" i="1"/>
  <c r="AF7615" i="1"/>
  <c r="AJ7615" i="1"/>
  <c r="AK7615" i="1"/>
  <c r="AH7616" i="1"/>
  <c r="AI7616" i="1"/>
  <c r="V7626" i="1"/>
  <c r="X7626" i="1"/>
  <c r="Z7626" i="1"/>
  <c r="AB7626" i="1"/>
  <c r="AD7626" i="1"/>
  <c r="AF7626" i="1"/>
  <c r="AJ7626" i="1"/>
  <c r="AH7627" i="1"/>
  <c r="AH7628" i="1"/>
  <c r="AH7629" i="1"/>
  <c r="V7630" i="1"/>
  <c r="X7630" i="1"/>
  <c r="Z7630" i="1"/>
  <c r="AB7630" i="1"/>
  <c r="AD7630" i="1"/>
  <c r="AF7630" i="1"/>
  <c r="AJ7630" i="1"/>
  <c r="AH7631" i="1"/>
  <c r="AH7632" i="1"/>
  <c r="AH7633" i="1"/>
  <c r="V7634" i="1"/>
  <c r="X7634" i="1"/>
  <c r="Z7634" i="1"/>
  <c r="AB7634" i="1"/>
  <c r="AD7634" i="1"/>
  <c r="AF7634" i="1"/>
  <c r="AJ7634" i="1"/>
  <c r="AH7635" i="1"/>
  <c r="V7636" i="1"/>
  <c r="X7636" i="1"/>
  <c r="Z7636" i="1"/>
  <c r="AB7636" i="1"/>
  <c r="AD7636" i="1"/>
  <c r="AF7636" i="1"/>
  <c r="AJ7636" i="1"/>
  <c r="AH7637" i="1"/>
  <c r="V7640" i="1"/>
  <c r="V7639" i="1" s="1"/>
  <c r="V7638" i="1" s="1"/>
  <c r="X7640" i="1"/>
  <c r="X7639" i="1" s="1"/>
  <c r="X7638" i="1" s="1"/>
  <c r="Z7640" i="1"/>
  <c r="Z7639" i="1" s="1"/>
  <c r="Z7638" i="1" s="1"/>
  <c r="AB7640" i="1"/>
  <c r="AB7639" i="1" s="1"/>
  <c r="AB7638" i="1" s="1"/>
  <c r="AD7640" i="1"/>
  <c r="AD7639" i="1" s="1"/>
  <c r="AD7638" i="1" s="1"/>
  <c r="AF7640" i="1"/>
  <c r="AJ7640" i="1"/>
  <c r="AJ7639" i="1" s="1"/>
  <c r="AJ7638" i="1" s="1"/>
  <c r="AH7641" i="1"/>
  <c r="AH7642" i="1"/>
  <c r="AH7643" i="1"/>
  <c r="V7646" i="1"/>
  <c r="X7646" i="1"/>
  <c r="Z7646" i="1"/>
  <c r="AB7646" i="1"/>
  <c r="AD7646" i="1"/>
  <c r="AF7646" i="1"/>
  <c r="AJ7646" i="1"/>
  <c r="AH7647" i="1"/>
  <c r="AH7648" i="1"/>
  <c r="V7649" i="1"/>
  <c r="X7649" i="1"/>
  <c r="Z7649" i="1"/>
  <c r="AB7649" i="1"/>
  <c r="AD7649" i="1"/>
  <c r="AF7649" i="1"/>
  <c r="AJ7649" i="1"/>
  <c r="AH7650" i="1"/>
  <c r="AH7651" i="1"/>
  <c r="V7652" i="1"/>
  <c r="X7652" i="1"/>
  <c r="Z7652" i="1"/>
  <c r="AB7652" i="1"/>
  <c r="AD7652" i="1"/>
  <c r="AF7652" i="1"/>
  <c r="AJ7652" i="1"/>
  <c r="AH7653" i="1"/>
  <c r="AH7654" i="1"/>
  <c r="V7655" i="1"/>
  <c r="X7655" i="1"/>
  <c r="Z7655" i="1"/>
  <c r="AB7655" i="1"/>
  <c r="AD7655" i="1"/>
  <c r="AF7655" i="1"/>
  <c r="AJ7655" i="1"/>
  <c r="AH7656" i="1"/>
  <c r="V7657" i="1"/>
  <c r="X7657" i="1"/>
  <c r="Z7657" i="1"/>
  <c r="AB7657" i="1"/>
  <c r="AD7657" i="1"/>
  <c r="AF7657" i="1"/>
  <c r="AJ7657" i="1"/>
  <c r="AH7658" i="1"/>
  <c r="V7660" i="1"/>
  <c r="V7659" i="1" s="1"/>
  <c r="X7660" i="1"/>
  <c r="X7659" i="1" s="1"/>
  <c r="Z7660" i="1"/>
  <c r="Z7659" i="1" s="1"/>
  <c r="AB7660" i="1"/>
  <c r="AB7659" i="1" s="1"/>
  <c r="AD7660" i="1"/>
  <c r="AD7659" i="1" s="1"/>
  <c r="AF7660" i="1"/>
  <c r="AJ7660" i="1"/>
  <c r="AJ7659" i="1" s="1"/>
  <c r="AH7661" i="1"/>
  <c r="V7663" i="1"/>
  <c r="V7662" i="1" s="1"/>
  <c r="X7663" i="1"/>
  <c r="X7662" i="1" s="1"/>
  <c r="Z7663" i="1"/>
  <c r="Z7662" i="1" s="1"/>
  <c r="AB7663" i="1"/>
  <c r="AB7662" i="1" s="1"/>
  <c r="AD7663" i="1"/>
  <c r="AD7662" i="1" s="1"/>
  <c r="AF7663" i="1"/>
  <c r="AF7662" i="1" s="1"/>
  <c r="AJ7663" i="1"/>
  <c r="AJ7662" i="1" s="1"/>
  <c r="AH7664" i="1"/>
  <c r="V7666" i="1"/>
  <c r="V7665" i="1" s="1"/>
  <c r="X7666" i="1"/>
  <c r="X7665" i="1" s="1"/>
  <c r="Z7666" i="1"/>
  <c r="Z7665" i="1" s="1"/>
  <c r="AB7666" i="1"/>
  <c r="AB7665" i="1" s="1"/>
  <c r="AD7666" i="1"/>
  <c r="AD7665" i="1" s="1"/>
  <c r="AF7666" i="1"/>
  <c r="AF7665" i="1" s="1"/>
  <c r="AJ7666" i="1"/>
  <c r="AJ7665" i="1" s="1"/>
  <c r="AH7667" i="1"/>
  <c r="AH7668" i="1"/>
  <c r="AF2402" i="1" l="1"/>
  <c r="AF88" i="1"/>
  <c r="AH6471" i="1"/>
  <c r="AH4058" i="1"/>
  <c r="AH4056" i="1"/>
  <c r="AH5083" i="1"/>
  <c r="AB4912" i="1"/>
  <c r="AJ6875" i="1"/>
  <c r="AH6420" i="1"/>
  <c r="AD4628" i="1"/>
  <c r="AH4629" i="1"/>
  <c r="AH4463" i="1"/>
  <c r="AH3799" i="1"/>
  <c r="AH3230" i="1"/>
  <c r="AH2674" i="1"/>
  <c r="AH3965" i="1"/>
  <c r="AH3962" i="1"/>
  <c r="AH3578" i="1"/>
  <c r="AH3430" i="1"/>
  <c r="AB2600" i="1"/>
  <c r="AJ2110" i="1"/>
  <c r="AJ2109" i="1" s="1"/>
  <c r="AH1896" i="1"/>
  <c r="AH1623" i="1"/>
  <c r="AH1541" i="1"/>
  <c r="AH2810" i="1"/>
  <c r="AJ384" i="1"/>
  <c r="AJ383" i="1" s="1"/>
  <c r="Z7552" i="1"/>
  <c r="AH7389" i="1"/>
  <c r="AH7340" i="1"/>
  <c r="AH6528" i="1"/>
  <c r="V6385" i="1"/>
  <c r="AB6095" i="1"/>
  <c r="AH5947" i="1"/>
  <c r="AB5355" i="1"/>
  <c r="AH737" i="1"/>
  <c r="AH639" i="1"/>
  <c r="AJ5075" i="1"/>
  <c r="AH4079" i="1"/>
  <c r="AJ47" i="1"/>
  <c r="AJ46" i="1" s="1"/>
  <c r="AF7121" i="1"/>
  <c r="AH7053" i="1"/>
  <c r="AH6561" i="1"/>
  <c r="AH5726" i="1"/>
  <c r="AH5615" i="1"/>
  <c r="AH119" i="1"/>
  <c r="X4063" i="1"/>
  <c r="AH2222" i="1"/>
  <c r="AH1568" i="1"/>
  <c r="AH1264" i="1"/>
  <c r="AH1262" i="1"/>
  <c r="AH966" i="1"/>
  <c r="X7517" i="1"/>
  <c r="AH7103" i="1"/>
  <c r="AH6891" i="1"/>
  <c r="AH6014" i="1"/>
  <c r="AH5897" i="1"/>
  <c r="AH5893" i="1"/>
  <c r="AJ4120" i="1"/>
  <c r="AH2538" i="1"/>
  <c r="AH3194" i="1"/>
  <c r="AH2503" i="1"/>
  <c r="AH2342" i="1"/>
  <c r="AH1605" i="1"/>
  <c r="AH1566" i="1"/>
  <c r="AJ6936" i="1"/>
  <c r="AJ6935" i="1" s="1"/>
  <c r="AF4445" i="1"/>
  <c r="AH3469" i="1"/>
  <c r="AH3050" i="1"/>
  <c r="AJ2897" i="1"/>
  <c r="AJ2896" i="1" s="1"/>
  <c r="AJ2895" i="1" s="1"/>
  <c r="AD2785" i="1"/>
  <c r="AH2785" i="1" s="1"/>
  <c r="Z6977" i="1"/>
  <c r="AH5756" i="1"/>
  <c r="AH5603" i="1"/>
  <c r="AH5115" i="1"/>
  <c r="AH5111" i="1"/>
  <c r="AH4514" i="1"/>
  <c r="V4063" i="1"/>
  <c r="X2784" i="1"/>
  <c r="AH1811" i="1"/>
  <c r="AH1800" i="1"/>
  <c r="AH1796" i="1"/>
  <c r="AH1329" i="1"/>
  <c r="AH6015" i="1"/>
  <c r="AH5218" i="1"/>
  <c r="AH5201" i="1"/>
  <c r="AH5071" i="1"/>
  <c r="AH4613" i="1"/>
  <c r="AJ3578" i="1"/>
  <c r="AH2615" i="1"/>
  <c r="AH2507" i="1"/>
  <c r="AJ2332" i="1"/>
  <c r="AJ1084" i="1"/>
  <c r="AH4064" i="1"/>
  <c r="AH1375" i="1"/>
  <c r="AH1371" i="1"/>
  <c r="AH1343" i="1"/>
  <c r="AF6515" i="1"/>
  <c r="X5873" i="1"/>
  <c r="AH5664" i="1"/>
  <c r="AJ4848" i="1"/>
  <c r="AJ4847" i="1" s="1"/>
  <c r="AH4414" i="1"/>
  <c r="AH797" i="1"/>
  <c r="V641" i="1"/>
  <c r="X83" i="1"/>
  <c r="AJ6972" i="1"/>
  <c r="AJ6880" i="1"/>
  <c r="AH6655" i="1"/>
  <c r="AF6486" i="1"/>
  <c r="X6486" i="1"/>
  <c r="AE5929" i="1"/>
  <c r="AE5924" i="1" s="1"/>
  <c r="AH5606" i="1"/>
  <c r="AJ5092" i="1"/>
  <c r="AH4724" i="1"/>
  <c r="AJ4685" i="1"/>
  <c r="AJ4684" i="1" s="1"/>
  <c r="AH4344" i="1"/>
  <c r="AB3779" i="1"/>
  <c r="AH3590" i="1"/>
  <c r="AH3135" i="1"/>
  <c r="AB2784" i="1"/>
  <c r="AJ2558" i="1"/>
  <c r="AH968" i="1"/>
  <c r="AH862" i="1"/>
  <c r="AJ709" i="1"/>
  <c r="AF647" i="1"/>
  <c r="AH647" i="1" s="1"/>
  <c r="AH466" i="1"/>
  <c r="AH227" i="1"/>
  <c r="AH56" i="1"/>
  <c r="AH4706" i="1"/>
  <c r="AH4650" i="1"/>
  <c r="AH4539" i="1"/>
  <c r="AH4253" i="1"/>
  <c r="AH4176" i="1"/>
  <c r="AH4174" i="1"/>
  <c r="AH4111" i="1"/>
  <c r="AH3886" i="1"/>
  <c r="AH3497" i="1"/>
  <c r="AH3396" i="1"/>
  <c r="AJ3246" i="1"/>
  <c r="AH1749" i="1"/>
  <c r="AH1636" i="1"/>
  <c r="AH1598" i="1"/>
  <c r="AH1588" i="1"/>
  <c r="AF1525" i="1"/>
  <c r="AH1525" i="1" s="1"/>
  <c r="AH1418" i="1"/>
  <c r="AH1365" i="1"/>
  <c r="AD1212" i="1"/>
  <c r="AH1210" i="1"/>
  <c r="AH1208" i="1"/>
  <c r="AD764" i="1"/>
  <c r="AD763" i="1" s="1"/>
  <c r="AH595" i="1"/>
  <c r="AH267" i="1"/>
  <c r="AD219" i="1"/>
  <c r="V219" i="1"/>
  <c r="AH160" i="1"/>
  <c r="AH7471" i="1"/>
  <c r="AH6161" i="1"/>
  <c r="AH4964" i="1"/>
  <c r="AD7588" i="1"/>
  <c r="AH7063" i="1"/>
  <c r="AH6944" i="1"/>
  <c r="AH6322" i="1"/>
  <c r="AH6155" i="1"/>
  <c r="AH6047" i="1"/>
  <c r="AB5619" i="1"/>
  <c r="AH5550" i="1"/>
  <c r="AH5548" i="1"/>
  <c r="Z5490" i="1"/>
  <c r="AF5459" i="1"/>
  <c r="AF5458" i="1" s="1"/>
  <c r="AF5447" i="1" s="1"/>
  <c r="AF5446" i="1" s="1"/>
  <c r="AH5007" i="1"/>
  <c r="AH4995" i="1"/>
  <c r="AH4851" i="1"/>
  <c r="AH4757" i="1"/>
  <c r="AH4384" i="1"/>
  <c r="Z3787" i="1"/>
  <c r="AH3753" i="1"/>
  <c r="AF1250" i="1"/>
  <c r="Z830" i="1"/>
  <c r="Z829" i="1" s="1"/>
  <c r="V714" i="1"/>
  <c r="AJ150" i="1"/>
  <c r="AF1585" i="1"/>
  <c r="AH5144" i="1"/>
  <c r="AH4897" i="1"/>
  <c r="AH7555" i="1"/>
  <c r="AJ7365" i="1"/>
  <c r="AJ7364" i="1" s="1"/>
  <c r="AJ6945" i="1"/>
  <c r="AJ6944" i="1" s="1"/>
  <c r="X6673" i="1"/>
  <c r="AH6510" i="1"/>
  <c r="AH6237" i="1"/>
  <c r="AH6221" i="1"/>
  <c r="AH6209" i="1"/>
  <c r="AD6178" i="1"/>
  <c r="V6178" i="1"/>
  <c r="AF5892" i="1"/>
  <c r="AF5888" i="1" s="1"/>
  <c r="AH5413" i="1"/>
  <c r="AH5411" i="1"/>
  <c r="AJ5331" i="1"/>
  <c r="AB5277" i="1"/>
  <c r="AH5193" i="1"/>
  <c r="AF4888" i="1"/>
  <c r="X4888" i="1"/>
  <c r="AH4864" i="1"/>
  <c r="AJ4857" i="1"/>
  <c r="AJ4856" i="1" s="1"/>
  <c r="AH4709" i="1"/>
  <c r="AH4624" i="1"/>
  <c r="AH4609" i="1"/>
  <c r="AB4328" i="1"/>
  <c r="AB4320" i="1" s="1"/>
  <c r="AH3016" i="1"/>
  <c r="AF2647" i="1"/>
  <c r="AH2647" i="1" s="1"/>
  <c r="AH2576" i="1"/>
  <c r="AH2390" i="1"/>
  <c r="V2201" i="1"/>
  <c r="AB1525" i="1"/>
  <c r="AH1502" i="1"/>
  <c r="Z1496" i="1"/>
  <c r="AH1439" i="1"/>
  <c r="AF1367" i="1"/>
  <c r="AH1357" i="1"/>
  <c r="AJ1235" i="1"/>
  <c r="AH933" i="1"/>
  <c r="AB383" i="1"/>
  <c r="AF321" i="1"/>
  <c r="AB5256" i="1"/>
  <c r="X1551" i="1"/>
  <c r="AH7333" i="1"/>
  <c r="AH6911" i="1"/>
  <c r="AH6676" i="1"/>
  <c r="AH6446" i="1"/>
  <c r="AH6102" i="1"/>
  <c r="V5738" i="1"/>
  <c r="AH5645" i="1"/>
  <c r="Z5514" i="1"/>
  <c r="AH4869" i="1"/>
  <c r="AH4867" i="1"/>
  <c r="AH4407" i="1"/>
  <c r="AH4362" i="1"/>
  <c r="AJ4002" i="1"/>
  <c r="AJ4001" i="1" s="1"/>
  <c r="AJ4000" i="1" s="1"/>
  <c r="AF3894" i="1"/>
  <c r="AH3897" i="1"/>
  <c r="Z2938" i="1"/>
  <c r="AF7505" i="1"/>
  <c r="V7611" i="1"/>
  <c r="X7298" i="1"/>
  <c r="AH6821" i="1"/>
  <c r="AH6794" i="1"/>
  <c r="AH6764" i="1"/>
  <c r="AH6271" i="1"/>
  <c r="AH5811" i="1"/>
  <c r="AD5355" i="1"/>
  <c r="X4856" i="1"/>
  <c r="AJ6002" i="1"/>
  <c r="AJ5960" i="1"/>
  <c r="AJ5959" i="1" s="1"/>
  <c r="AG5929" i="1"/>
  <c r="AG5924" i="1" s="1"/>
  <c r="V5490" i="1"/>
  <c r="V5436" i="1"/>
  <c r="AJ5208" i="1"/>
  <c r="AJ5207" i="1" s="1"/>
  <c r="AB5059" i="1"/>
  <c r="AH5028" i="1"/>
  <c r="X4532" i="1"/>
  <c r="AH4468" i="1"/>
  <c r="AH4466" i="1"/>
  <c r="AB4456" i="1"/>
  <c r="AH4426" i="1"/>
  <c r="AH4399" i="1"/>
  <c r="AJ4367" i="1"/>
  <c r="AJ4366" i="1" s="1"/>
  <c r="AD4328" i="1"/>
  <c r="V4328" i="1"/>
  <c r="AD4218" i="1"/>
  <c r="AH4164" i="1"/>
  <c r="X4136" i="1"/>
  <c r="AH4036" i="1"/>
  <c r="AJ3955" i="1"/>
  <c r="AJ3954" i="1" s="1"/>
  <c r="AJ3951" i="1"/>
  <c r="AJ3950" i="1" s="1"/>
  <c r="AB3798" i="1"/>
  <c r="V3787" i="1"/>
  <c r="AG3643" i="1"/>
  <c r="AG3642" i="1" s="1"/>
  <c r="AH1601" i="1"/>
  <c r="AH7655" i="1"/>
  <c r="V7424" i="1"/>
  <c r="AH6274" i="1"/>
  <c r="AH5780" i="1"/>
  <c r="AH5770" i="1"/>
  <c r="AH5649" i="1"/>
  <c r="AJ5524" i="1"/>
  <c r="AH5373" i="1"/>
  <c r="V5355" i="1"/>
  <c r="AH4835" i="1"/>
  <c r="AF4761" i="1"/>
  <c r="AJ4754" i="1"/>
  <c r="AH4536" i="1"/>
  <c r="AD4304" i="1"/>
  <c r="X3894" i="1"/>
  <c r="AF2143" i="1"/>
  <c r="AH2143" i="1" s="1"/>
  <c r="AH2144" i="1"/>
  <c r="AH7599" i="1"/>
  <c r="AH7502" i="1"/>
  <c r="AH7236" i="1"/>
  <c r="X7173" i="1"/>
  <c r="AH7090" i="1"/>
  <c r="AJ6634" i="1"/>
  <c r="AJ6633" i="1" s="1"/>
  <c r="AH6579" i="1"/>
  <c r="V6552" i="1"/>
  <c r="AB6391" i="1"/>
  <c r="AH6334" i="1"/>
  <c r="AH6253" i="1"/>
  <c r="AH6135" i="1"/>
  <c r="AH6090" i="1"/>
  <c r="AH6088" i="1"/>
  <c r="AH6053" i="1"/>
  <c r="AH7649" i="1"/>
  <c r="Z7565" i="1"/>
  <c r="V7477" i="1"/>
  <c r="AH7457" i="1"/>
  <c r="AJ7451" i="1"/>
  <c r="AJ7450" i="1" s="1"/>
  <c r="AB7451" i="1"/>
  <c r="AB7450" i="1" s="1"/>
  <c r="AH7438" i="1"/>
  <c r="AH7427" i="1"/>
  <c r="AJ7388" i="1"/>
  <c r="AH7347" i="1"/>
  <c r="Z7304" i="1"/>
  <c r="Z7298" i="1"/>
  <c r="AH7232" i="1"/>
  <c r="AH7200" i="1"/>
  <c r="AH7124" i="1"/>
  <c r="AJ7112" i="1"/>
  <c r="AH6980" i="1"/>
  <c r="AH6957" i="1"/>
  <c r="AH6925" i="1"/>
  <c r="AD6888" i="1"/>
  <c r="AH6842" i="1"/>
  <c r="AH6741" i="1"/>
  <c r="AH6650" i="1"/>
  <c r="AH6604" i="1"/>
  <c r="AH6455" i="1"/>
  <c r="AH6426" i="1"/>
  <c r="AH6398" i="1"/>
  <c r="Z6385" i="1"/>
  <c r="AH6070" i="1"/>
  <c r="AH5911" i="1"/>
  <c r="AH5814" i="1"/>
  <c r="AH5747" i="1"/>
  <c r="AF5744" i="1"/>
  <c r="AH5660" i="1"/>
  <c r="V5524" i="1"/>
  <c r="AB5427" i="1"/>
  <c r="AH5359" i="1"/>
  <c r="AH5307" i="1"/>
  <c r="AH5222" i="1"/>
  <c r="X5108" i="1"/>
  <c r="AJ4985" i="1"/>
  <c r="AJ4984" i="1" s="1"/>
  <c r="AJ4983" i="1" s="1"/>
  <c r="AJ4699" i="1"/>
  <c r="AH4662" i="1"/>
  <c r="V4611" i="1"/>
  <c r="AF4594" i="1"/>
  <c r="AH4381" i="1"/>
  <c r="AJ4304" i="1"/>
  <c r="X4154" i="1"/>
  <c r="AH4098" i="1"/>
  <c r="AJ3667" i="1"/>
  <c r="AJ3660" i="1" s="1"/>
  <c r="AJ3573" i="1"/>
  <c r="AJ3572" i="1" s="1"/>
  <c r="AJ2715" i="1"/>
  <c r="AJ2680" i="1"/>
  <c r="AJ2679" i="1" s="1"/>
  <c r="AJ2678" i="1" s="1"/>
  <c r="X2638" i="1"/>
  <c r="AJ2602" i="1"/>
  <c r="AJ2601" i="1" s="1"/>
  <c r="AH2102" i="1"/>
  <c r="AD313" i="1"/>
  <c r="AH3599" i="1"/>
  <c r="AH3588" i="1"/>
  <c r="X3577" i="1"/>
  <c r="AH3558" i="1"/>
  <c r="Z3461" i="1"/>
  <c r="AH3450" i="1"/>
  <c r="Z3217" i="1"/>
  <c r="Z3216" i="1" s="1"/>
  <c r="AH3070" i="1"/>
  <c r="AB3067" i="1"/>
  <c r="AB3066" i="1" s="1"/>
  <c r="AB3055" i="1" s="1"/>
  <c r="AB3054" i="1" s="1"/>
  <c r="AH3038" i="1"/>
  <c r="AH2852" i="1"/>
  <c r="AH2843" i="1"/>
  <c r="AH2748" i="1"/>
  <c r="AH2668" i="1"/>
  <c r="AH2666" i="1"/>
  <c r="AD2644" i="1"/>
  <c r="AD2643" i="1" s="1"/>
  <c r="V2284" i="1"/>
  <c r="V2275" i="1" s="1"/>
  <c r="V2243" i="1"/>
  <c r="AH2074" i="1"/>
  <c r="Z2019" i="1"/>
  <c r="AB2019" i="1"/>
  <c r="AH2012" i="1"/>
  <c r="AH1902" i="1"/>
  <c r="Z1622" i="1"/>
  <c r="AH1179" i="1"/>
  <c r="AF948" i="1"/>
  <c r="AJ949" i="1"/>
  <c r="AJ948" i="1" s="1"/>
  <c r="AH894" i="1"/>
  <c r="AH890" i="1"/>
  <c r="X822" i="1"/>
  <c r="AH606" i="1"/>
  <c r="AH601" i="1"/>
  <c r="AH514" i="1"/>
  <c r="AH402" i="1"/>
  <c r="AH378" i="1"/>
  <c r="AB365" i="1"/>
  <c r="AH355" i="1"/>
  <c r="AB316" i="1"/>
  <c r="Z822" i="1"/>
  <c r="V822" i="1"/>
  <c r="AH776" i="1"/>
  <c r="Z764" i="1"/>
  <c r="Z763" i="1" s="1"/>
  <c r="AF709" i="1"/>
  <c r="AH319" i="1"/>
  <c r="AJ219" i="1"/>
  <c r="AB150" i="1"/>
  <c r="AH70" i="1"/>
  <c r="AH3972" i="1"/>
  <c r="AH3970" i="1"/>
  <c r="AJ3880" i="1"/>
  <c r="AH3868" i="1"/>
  <c r="AH3866" i="1"/>
  <c r="AH3860" i="1"/>
  <c r="AH3582" i="1"/>
  <c r="AH3552" i="1"/>
  <c r="AH3407" i="1"/>
  <c r="AH3386" i="1"/>
  <c r="AH3364" i="1"/>
  <c r="AH3285" i="1"/>
  <c r="AH3218" i="1"/>
  <c r="AH3160" i="1"/>
  <c r="AH3147" i="1"/>
  <c r="Z3067" i="1"/>
  <c r="Z3066" i="1" s="1"/>
  <c r="Z3055" i="1" s="1"/>
  <c r="Z3054" i="1" s="1"/>
  <c r="AJ3067" i="1"/>
  <c r="AJ3066" i="1" s="1"/>
  <c r="AJ3055" i="1" s="1"/>
  <c r="AJ3054" i="1" s="1"/>
  <c r="X3067" i="1"/>
  <c r="X3066" i="1" s="1"/>
  <c r="X3055" i="1" s="1"/>
  <c r="X3054" i="1" s="1"/>
  <c r="AH3047" i="1"/>
  <c r="AH2936" i="1"/>
  <c r="AH2924" i="1"/>
  <c r="AH2887" i="1"/>
  <c r="AH2761" i="1"/>
  <c r="AJ2515" i="1"/>
  <c r="AJ2514" i="1" s="1"/>
  <c r="AJ2513" i="1" s="1"/>
  <c r="Z2284" i="1"/>
  <c r="AB2191" i="1"/>
  <c r="V2191" i="1"/>
  <c r="AH2153" i="1"/>
  <c r="AH1951" i="1"/>
  <c r="AH1899" i="1"/>
  <c r="AF1840" i="1"/>
  <c r="AJ1734" i="1"/>
  <c r="AH1620" i="1"/>
  <c r="AH1306" i="1"/>
  <c r="AH1299" i="1"/>
  <c r="AH1236" i="1"/>
  <c r="AH1231" i="1"/>
  <c r="AH1129" i="1"/>
  <c r="AH1089" i="1"/>
  <c r="AH743" i="1"/>
  <c r="AH738" i="1"/>
  <c r="V729" i="1"/>
  <c r="V728" i="1" s="1"/>
  <c r="V727" i="1" s="1"/>
  <c r="V726" i="1" s="1"/>
  <c r="V725" i="1" s="1"/>
  <c r="V724" i="1" s="1"/>
  <c r="AH712" i="1"/>
  <c r="AH674" i="1"/>
  <c r="AH648" i="1"/>
  <c r="AD641" i="1"/>
  <c r="AH530" i="1"/>
  <c r="AH446" i="1"/>
  <c r="AJ321" i="1"/>
  <c r="AD316" i="1"/>
  <c r="V316" i="1"/>
  <c r="AJ286" i="1"/>
  <c r="AJ285" i="1" s="1"/>
  <c r="AJ139" i="1"/>
  <c r="Z6982" i="1"/>
  <c r="V6536" i="1"/>
  <c r="V6535" i="1" s="1"/>
  <c r="AB7598" i="1"/>
  <c r="Z7580" i="1"/>
  <c r="AH7284" i="1"/>
  <c r="V7210" i="1"/>
  <c r="AF6868" i="1"/>
  <c r="AF5838" i="1"/>
  <c r="X5838" i="1"/>
  <c r="AF5557" i="1"/>
  <c r="AF5556" i="1" s="1"/>
  <c r="X5557" i="1"/>
  <c r="X5556" i="1" s="1"/>
  <c r="V5342" i="1"/>
  <c r="AD5342" i="1"/>
  <c r="AF1322" i="1"/>
  <c r="AJ7580" i="1"/>
  <c r="AJ7571" i="1"/>
  <c r="AB7565" i="1"/>
  <c r="AF7517" i="1"/>
  <c r="X7327" i="1"/>
  <c r="X7326" i="1" s="1"/>
  <c r="AB7245" i="1"/>
  <c r="AB7244" i="1" s="1"/>
  <c r="AF7245" i="1"/>
  <c r="AF7244" i="1" s="1"/>
  <c r="AF6391" i="1"/>
  <c r="V4926" i="1"/>
  <c r="V3485" i="1"/>
  <c r="AD7534" i="1"/>
  <c r="AD4926" i="1"/>
  <c r="Z313" i="1"/>
  <c r="AH7634" i="1"/>
  <c r="Z7625" i="1"/>
  <c r="Z7624" i="1" s="1"/>
  <c r="AH7595" i="1"/>
  <c r="AB7542" i="1"/>
  <c r="AH7529" i="1"/>
  <c r="AH7520" i="1"/>
  <c r="AH7506" i="1"/>
  <c r="AB7424" i="1"/>
  <c r="AH7378" i="1"/>
  <c r="AJ7369" i="1"/>
  <c r="AJ7368" i="1" s="1"/>
  <c r="AB7309" i="1"/>
  <c r="AB7197" i="1"/>
  <c r="AH7162" i="1"/>
  <c r="AJ6409" i="1"/>
  <c r="AJ6408" i="1" s="1"/>
  <c r="AH6394" i="1"/>
  <c r="AH5882" i="1"/>
  <c r="AD4001" i="1"/>
  <c r="AD4000" i="1" s="1"/>
  <c r="AH4000" i="1" s="1"/>
  <c r="AH4002" i="1"/>
  <c r="X2407" i="1"/>
  <c r="AF2235" i="1"/>
  <c r="AH2235" i="1" s="1"/>
  <c r="AH2236" i="1"/>
  <c r="AH7256" i="1"/>
  <c r="AH7185" i="1"/>
  <c r="AH7074" i="1"/>
  <c r="AB6972" i="1"/>
  <c r="AH6873" i="1"/>
  <c r="AH6753" i="1"/>
  <c r="X6718" i="1"/>
  <c r="AF6673" i="1"/>
  <c r="AJ6520" i="1"/>
  <c r="AH6476" i="1"/>
  <c r="V6475" i="1"/>
  <c r="AB6435" i="1"/>
  <c r="AH6429" i="1"/>
  <c r="AJ6356" i="1"/>
  <c r="AJ6355" i="1" s="1"/>
  <c r="X6178" i="1"/>
  <c r="AH6051" i="1"/>
  <c r="AH6045" i="1"/>
  <c r="AH5980" i="1"/>
  <c r="AB5930" i="1"/>
  <c r="AB5929" i="1" s="1"/>
  <c r="AB5924" i="1" s="1"/>
  <c r="AB5923" i="1" s="1"/>
  <c r="AH5841" i="1"/>
  <c r="AH5808" i="1"/>
  <c r="AH5728" i="1"/>
  <c r="AI5693" i="1"/>
  <c r="AH5684" i="1"/>
  <c r="AH5680" i="1"/>
  <c r="AH5634" i="1"/>
  <c r="AF5547" i="1"/>
  <c r="AF5546" i="1" s="1"/>
  <c r="AH5480" i="1"/>
  <c r="AB5288" i="1"/>
  <c r="X5234" i="1"/>
  <c r="AJ5108" i="1"/>
  <c r="Z5022" i="1"/>
  <c r="Z4896" i="1"/>
  <c r="V3959" i="1"/>
  <c r="AB3885" i="1"/>
  <c r="V3530" i="1"/>
  <c r="AJ3499" i="1"/>
  <c r="AB3478" i="1"/>
  <c r="AH1282" i="1"/>
  <c r="Z88" i="1"/>
  <c r="X7277" i="1"/>
  <c r="AJ7173" i="1"/>
  <c r="AF7105" i="1"/>
  <c r="AJ7080" i="1"/>
  <c r="AJ7079" i="1" s="1"/>
  <c r="AJ7075" i="1"/>
  <c r="AJ7074" i="1" s="1"/>
  <c r="AH6927" i="1"/>
  <c r="V6888" i="1"/>
  <c r="AB6836" i="1"/>
  <c r="Z6763" i="1"/>
  <c r="AH6695" i="1"/>
  <c r="AH6575" i="1"/>
  <c r="Z6552" i="1"/>
  <c r="Z6536" i="1"/>
  <c r="Z6535" i="1" s="1"/>
  <c r="AH6150" i="1"/>
  <c r="AJ6143" i="1"/>
  <c r="AJ6142" i="1" s="1"/>
  <c r="AF5873" i="1"/>
  <c r="AB5721" i="1"/>
  <c r="V5721" i="1"/>
  <c r="AJ5708" i="1"/>
  <c r="AJ5707" i="1" s="1"/>
  <c r="AB5563" i="1"/>
  <c r="AH5420" i="1"/>
  <c r="AH5418" i="1"/>
  <c r="AJ5061" i="1"/>
  <c r="AJ5060" i="1" s="1"/>
  <c r="AH4699" i="1"/>
  <c r="V4594" i="1"/>
  <c r="Z4594" i="1"/>
  <c r="AJ4376" i="1"/>
  <c r="AJ4375" i="1" s="1"/>
  <c r="AB4200" i="1"/>
  <c r="AB4199" i="1" s="1"/>
  <c r="V3990" i="1"/>
  <c r="AJ3719" i="1"/>
  <c r="AJ3718" i="1" s="1"/>
  <c r="AJ3717" i="1" s="1"/>
  <c r="AI3644" i="1"/>
  <c r="AI3643" i="1" s="1"/>
  <c r="Z3375" i="1"/>
  <c r="AF2477" i="1"/>
  <c r="X2477" i="1"/>
  <c r="AJ2439" i="1"/>
  <c r="AJ2438" i="1" s="1"/>
  <c r="AJ2437" i="1" s="1"/>
  <c r="X2380" i="1"/>
  <c r="AF2276" i="1"/>
  <c r="Z2191" i="1"/>
  <c r="V2171" i="1"/>
  <c r="Z2171" i="1"/>
  <c r="AB2160" i="1"/>
  <c r="X1250" i="1"/>
  <c r="AD905" i="1"/>
  <c r="AH905" i="1" s="1"/>
  <c r="AH906" i="1"/>
  <c r="X532" i="1"/>
  <c r="AB465" i="1"/>
  <c r="AJ459" i="1"/>
  <c r="AJ458" i="1" s="1"/>
  <c r="AI122" i="1"/>
  <c r="AH7278" i="1"/>
  <c r="AH7250" i="1"/>
  <c r="AH7140" i="1"/>
  <c r="AH7119" i="1"/>
  <c r="AH7110" i="1"/>
  <c r="AH7108" i="1"/>
  <c r="AH7106" i="1"/>
  <c r="AJ7085" i="1"/>
  <c r="AJ7084" i="1" s="1"/>
  <c r="AH7065" i="1"/>
  <c r="AH7008" i="1"/>
  <c r="AF7005" i="1"/>
  <c r="AF7004" i="1" s="1"/>
  <c r="AF6993" i="1" s="1"/>
  <c r="AF6992" i="1" s="1"/>
  <c r="V6977" i="1"/>
  <c r="AH6857" i="1"/>
  <c r="AJ6838" i="1"/>
  <c r="AJ6837" i="1" s="1"/>
  <c r="AJ6836" i="1" s="1"/>
  <c r="AH6832" i="1"/>
  <c r="AH6830" i="1"/>
  <c r="AJ6786" i="1"/>
  <c r="AH6734" i="1"/>
  <c r="AH6671" i="1"/>
  <c r="AH6669" i="1"/>
  <c r="AH6665" i="1"/>
  <c r="AH6663" i="1"/>
  <c r="V6642" i="1"/>
  <c r="AH6611" i="1"/>
  <c r="V6598" i="1"/>
  <c r="V6597" i="1" s="1"/>
  <c r="AH6609" i="1"/>
  <c r="AH6570" i="1"/>
  <c r="AH6568" i="1"/>
  <c r="AH6566" i="1"/>
  <c r="AH6545" i="1"/>
  <c r="AH6541" i="1"/>
  <c r="AH6521" i="1"/>
  <c r="AH6499" i="1"/>
  <c r="AH6481" i="1"/>
  <c r="AJ6442" i="1"/>
  <c r="AJ6441" i="1" s="1"/>
  <c r="AJ6391" i="1"/>
  <c r="AH6361" i="1"/>
  <c r="Z6355" i="1"/>
  <c r="AJ6346" i="1"/>
  <c r="AJ6345" i="1" s="1"/>
  <c r="AH6256" i="1"/>
  <c r="AF6236" i="1"/>
  <c r="AH6236" i="1" s="1"/>
  <c r="Z6178" i="1"/>
  <c r="AB6178" i="1"/>
  <c r="AH6169" i="1"/>
  <c r="AH6164" i="1"/>
  <c r="AB6147" i="1"/>
  <c r="AB6141" i="1" s="1"/>
  <c r="X6101" i="1"/>
  <c r="AJ6083" i="1"/>
  <c r="AF6058" i="1"/>
  <c r="AJ5916" i="1"/>
  <c r="AJ5915" i="1" s="1"/>
  <c r="AB5895" i="1"/>
  <c r="AF5896" i="1"/>
  <c r="AF5895" i="1" s="1"/>
  <c r="AH5878" i="1"/>
  <c r="AH5876" i="1"/>
  <c r="AH5874" i="1"/>
  <c r="AH5821" i="1"/>
  <c r="AJ5794" i="1"/>
  <c r="AJ5793" i="1" s="1"/>
  <c r="AB5657" i="1"/>
  <c r="X5644" i="1"/>
  <c r="AH5574" i="1"/>
  <c r="AH5572" i="1"/>
  <c r="AH5522" i="1"/>
  <c r="AH5504" i="1"/>
  <c r="AH5502" i="1"/>
  <c r="AH5483" i="1"/>
  <c r="AH5442" i="1"/>
  <c r="AH5396" i="1"/>
  <c r="AJ5391" i="1"/>
  <c r="AJ5390" i="1" s="1"/>
  <c r="AH5376" i="1"/>
  <c r="AH5347" i="1"/>
  <c r="AF5277" i="1"/>
  <c r="X5277" i="1"/>
  <c r="AH5278" i="1"/>
  <c r="AF5256" i="1"/>
  <c r="X5256" i="1"/>
  <c r="AD4942" i="1"/>
  <c r="AH4158" i="1"/>
  <c r="V3945" i="1"/>
  <c r="V3944" i="1" s="1"/>
  <c r="V3937" i="1" s="1"/>
  <c r="AH3935" i="1"/>
  <c r="V3798" i="1"/>
  <c r="AH3784" i="1"/>
  <c r="AH3754" i="1"/>
  <c r="X3543" i="1"/>
  <c r="X3542" i="1" s="1"/>
  <c r="AD3189" i="1"/>
  <c r="AH3189" i="1" s="1"/>
  <c r="AH3190" i="1"/>
  <c r="AH2832" i="1"/>
  <c r="AD2792" i="1"/>
  <c r="AF2793" i="1"/>
  <c r="AF2792" i="1" s="1"/>
  <c r="AB1989" i="1"/>
  <c r="AD1881" i="1"/>
  <c r="AH1881" i="1" s="1"/>
  <c r="AH1882" i="1"/>
  <c r="AH1756" i="1"/>
  <c r="X1579" i="1"/>
  <c r="AB1560" i="1"/>
  <c r="V615" i="1"/>
  <c r="V594" i="1"/>
  <c r="V593" i="1" s="1"/>
  <c r="X5355" i="1"/>
  <c r="Z5355" i="1"/>
  <c r="AH5293" i="1"/>
  <c r="AJ5289" i="1"/>
  <c r="AJ5288" i="1" s="1"/>
  <c r="AH5259" i="1"/>
  <c r="AH5257" i="1"/>
  <c r="X5241" i="1"/>
  <c r="AH5151" i="1"/>
  <c r="AF5108" i="1"/>
  <c r="AH4971" i="1"/>
  <c r="AH4969" i="1"/>
  <c r="X4912" i="1"/>
  <c r="AH4816" i="1"/>
  <c r="AF4775" i="1"/>
  <c r="AF4774" i="1" s="1"/>
  <c r="AF4773" i="1" s="1"/>
  <c r="AF4772" i="1" s="1"/>
  <c r="AF4771" i="1" s="1"/>
  <c r="AF4770" i="1" s="1"/>
  <c r="AF4769" i="1" s="1"/>
  <c r="AF4768" i="1" s="1"/>
  <c r="X4775" i="1"/>
  <c r="X4774" i="1" s="1"/>
  <c r="X4773" i="1" s="1"/>
  <c r="X4772" i="1" s="1"/>
  <c r="X4771" i="1" s="1"/>
  <c r="X4770" i="1" s="1"/>
  <c r="X4769" i="1" s="1"/>
  <c r="X4768" i="1" s="1"/>
  <c r="AH4788" i="1"/>
  <c r="AH4734" i="1"/>
  <c r="AH4729" i="1"/>
  <c r="Z4628" i="1"/>
  <c r="AH4565" i="1"/>
  <c r="AJ4477" i="1"/>
  <c r="AH4333" i="1"/>
  <c r="AH4324" i="1"/>
  <c r="AH4284" i="1"/>
  <c r="AH4224" i="1"/>
  <c r="AH4221" i="1"/>
  <c r="AH4179" i="1"/>
  <c r="AH4159" i="1"/>
  <c r="AH4152" i="1"/>
  <c r="AD4120" i="1"/>
  <c r="AH3985" i="1"/>
  <c r="AB3911" i="1"/>
  <c r="AH3863" i="1"/>
  <c r="V3811" i="1"/>
  <c r="AH3803" i="1"/>
  <c r="AJ3787" i="1"/>
  <c r="Z3767" i="1"/>
  <c r="Z3766" i="1" s="1"/>
  <c r="AH3759" i="1"/>
  <c r="AB3743" i="1"/>
  <c r="AH3736" i="1"/>
  <c r="AH3733" i="1"/>
  <c r="AH3652" i="1"/>
  <c r="AH3612" i="1"/>
  <c r="AH3506" i="1"/>
  <c r="AH3483" i="1"/>
  <c r="AH3481" i="1"/>
  <c r="AH3479" i="1"/>
  <c r="AH3410" i="1"/>
  <c r="Z3403" i="1"/>
  <c r="AB3403" i="1"/>
  <c r="AH3277" i="1"/>
  <c r="X3200" i="1"/>
  <c r="X3185" i="1"/>
  <c r="Z3172" i="1"/>
  <c r="AH3004" i="1"/>
  <c r="AH2968" i="1"/>
  <c r="AB2928" i="1"/>
  <c r="AH2816" i="1"/>
  <c r="AH2814" i="1"/>
  <c r="AJ2789" i="1"/>
  <c r="Z2757" i="1"/>
  <c r="AH2721" i="1"/>
  <c r="AH2703" i="1"/>
  <c r="AH2635" i="1"/>
  <c r="X2498" i="1"/>
  <c r="X2497" i="1" s="1"/>
  <c r="AH2439" i="1"/>
  <c r="AJ2207" i="1"/>
  <c r="AJ2206" i="1" s="1"/>
  <c r="AJ2201" i="1" s="1"/>
  <c r="AD2101" i="1"/>
  <c r="AB2054" i="1"/>
  <c r="AB2053" i="1" s="1"/>
  <c r="AB2052" i="1" s="1"/>
  <c r="AB2051" i="1" s="1"/>
  <c r="AB2050" i="1" s="1"/>
  <c r="AB2049" i="1" s="1"/>
  <c r="AH1843" i="1"/>
  <c r="AH1841" i="1"/>
  <c r="AB1829" i="1"/>
  <c r="AH1766" i="1"/>
  <c r="AJ1748" i="1"/>
  <c r="AH1714" i="1"/>
  <c r="AF1651" i="1"/>
  <c r="AJ1647" i="1"/>
  <c r="AJ1646" i="1" s="1"/>
  <c r="AH1558" i="1"/>
  <c r="AH1556" i="1"/>
  <c r="AH1545" i="1"/>
  <c r="Z1538" i="1"/>
  <c r="X1303" i="1"/>
  <c r="AH1251" i="1"/>
  <c r="AB1235" i="1"/>
  <c r="AH1228" i="1"/>
  <c r="AD802" i="1"/>
  <c r="AD801" i="1" s="1"/>
  <c r="V802" i="1"/>
  <c r="V801" i="1" s="1"/>
  <c r="V800" i="1" s="1"/>
  <c r="V799" i="1" s="1"/>
  <c r="AH735" i="1"/>
  <c r="Z541" i="1"/>
  <c r="AF527" i="1"/>
  <c r="AH441" i="1"/>
  <c r="AD365" i="1"/>
  <c r="V365" i="1"/>
  <c r="AH348" i="1"/>
  <c r="AB201" i="1"/>
  <c r="AH190" i="1"/>
  <c r="AF168" i="1"/>
  <c r="AH156" i="1"/>
  <c r="AF150" i="1"/>
  <c r="X150" i="1"/>
  <c r="AJ123" i="1"/>
  <c r="AJ122" i="1" s="1"/>
  <c r="AH117" i="1"/>
  <c r="AJ51" i="1"/>
  <c r="AJ50" i="1" s="1"/>
  <c r="AH51" i="1"/>
  <c r="AH5332" i="1"/>
  <c r="AD5304" i="1"/>
  <c r="V5304" i="1"/>
  <c r="AH5235" i="1"/>
  <c r="AH5159" i="1"/>
  <c r="AH5157" i="1"/>
  <c r="AH5046" i="1"/>
  <c r="AH5043" i="1"/>
  <c r="AB4983" i="1"/>
  <c r="Z4983" i="1"/>
  <c r="V4934" i="1"/>
  <c r="AH4929" i="1"/>
  <c r="AH4907" i="1"/>
  <c r="AB4594" i="1"/>
  <c r="AH4558" i="1"/>
  <c r="AH4553" i="1"/>
  <c r="AH4542" i="1"/>
  <c r="AH4512" i="1"/>
  <c r="AH4412" i="1"/>
  <c r="AF4409" i="1"/>
  <c r="AH4356" i="1"/>
  <c r="AH4285" i="1"/>
  <c r="AH4276" i="1"/>
  <c r="AH4256" i="1"/>
  <c r="AH4234" i="1"/>
  <c r="AH4215" i="1"/>
  <c r="AH4121" i="1"/>
  <c r="AH4109" i="1"/>
  <c r="AH4107" i="1"/>
  <c r="AH4050" i="1"/>
  <c r="AH3930" i="1"/>
  <c r="AH3840" i="1"/>
  <c r="Z3811" i="1"/>
  <c r="AF3787" i="1"/>
  <c r="X3779" i="1"/>
  <c r="AH3746" i="1"/>
  <c r="AH3744" i="1"/>
  <c r="AH3741" i="1"/>
  <c r="AH3709" i="1"/>
  <c r="AJ3670" i="1"/>
  <c r="AH3673" i="1"/>
  <c r="X3494" i="1"/>
  <c r="AH3486" i="1"/>
  <c r="AJ3403" i="1"/>
  <c r="AD3403" i="1"/>
  <c r="V3403" i="1"/>
  <c r="AF3403" i="1"/>
  <c r="AJ3257" i="1"/>
  <c r="AH3253" i="1"/>
  <c r="AB3185" i="1"/>
  <c r="AH3180" i="1"/>
  <c r="AH2820" i="1"/>
  <c r="Z2784" i="1"/>
  <c r="AJ2643" i="1"/>
  <c r="X2643" i="1"/>
  <c r="AH2641" i="1"/>
  <c r="AH2594" i="1"/>
  <c r="AH2484" i="1"/>
  <c r="AH2428" i="1"/>
  <c r="AH2186" i="1"/>
  <c r="AH2166" i="1"/>
  <c r="AH2120" i="1"/>
  <c r="AH2040" i="1"/>
  <c r="AH1626" i="1"/>
  <c r="AH1616" i="1"/>
  <c r="AH1405" i="1"/>
  <c r="AH1401" i="1"/>
  <c r="AB1270" i="1"/>
  <c r="AH1255" i="1"/>
  <c r="AH1140" i="1"/>
  <c r="AB1132" i="1"/>
  <c r="AH1113" i="1"/>
  <c r="AH1085" i="1"/>
  <c r="AH975" i="1"/>
  <c r="AJ970" i="1"/>
  <c r="Z963" i="1"/>
  <c r="AH939" i="1"/>
  <c r="AI772" i="1"/>
  <c r="AH755" i="1"/>
  <c r="AH669" i="1"/>
  <c r="AH603" i="1"/>
  <c r="AH449" i="1"/>
  <c r="AH409" i="1"/>
  <c r="AH407" i="1"/>
  <c r="AH389" i="1"/>
  <c r="V388" i="1"/>
  <c r="Z316" i="1"/>
  <c r="AH72" i="1"/>
  <c r="Z2039" i="1"/>
  <c r="Z2031" i="1"/>
  <c r="AH1992" i="1"/>
  <c r="AH1987" i="1"/>
  <c r="AJ1961" i="1"/>
  <c r="AF1834" i="1"/>
  <c r="AH1777" i="1"/>
  <c r="AH1694" i="1"/>
  <c r="AH1687" i="1"/>
  <c r="AH1678" i="1"/>
  <c r="AH1658" i="1"/>
  <c r="AH1576" i="1"/>
  <c r="AJ1516" i="1"/>
  <c r="AH1480" i="1"/>
  <c r="AH1243" i="1"/>
  <c r="Z1235" i="1"/>
  <c r="AH1144" i="1"/>
  <c r="X1126" i="1"/>
  <c r="X1125" i="1" s="1"/>
  <c r="AH1077" i="1"/>
  <c r="AH1075" i="1"/>
  <c r="X1071" i="1"/>
  <c r="AH1025" i="1"/>
  <c r="X994" i="1"/>
  <c r="AH910" i="1"/>
  <c r="V899" i="1"/>
  <c r="AH882" i="1"/>
  <c r="AB871" i="1"/>
  <c r="AH831" i="1"/>
  <c r="V830" i="1"/>
  <c r="V829" i="1" s="1"/>
  <c r="AJ729" i="1"/>
  <c r="AJ728" i="1" s="1"/>
  <c r="AJ727" i="1" s="1"/>
  <c r="AJ726" i="1" s="1"/>
  <c r="AJ725" i="1" s="1"/>
  <c r="AJ724" i="1" s="1"/>
  <c r="Z709" i="1"/>
  <c r="AB709" i="1"/>
  <c r="AH697" i="1"/>
  <c r="AH544" i="1"/>
  <c r="AH522" i="1"/>
  <c r="AH491" i="1"/>
  <c r="AH488" i="1"/>
  <c r="AH472" i="1"/>
  <c r="AJ446" i="1"/>
  <c r="AH416" i="1"/>
  <c r="AH411" i="1"/>
  <c r="AH327" i="1"/>
  <c r="AD201" i="1"/>
  <c r="AH171" i="1"/>
  <c r="AH126" i="1"/>
  <c r="AJ114" i="1"/>
  <c r="AH98" i="1"/>
  <c r="V97" i="1"/>
  <c r="AH93" i="1"/>
  <c r="AH84" i="1"/>
  <c r="AH58" i="1"/>
  <c r="AG5288" i="1"/>
  <c r="AJ5148" i="1"/>
  <c r="AJ5147" i="1" s="1"/>
  <c r="AJ5137" i="1" s="1"/>
  <c r="AJ5136" i="1" s="1"/>
  <c r="AJ4731" i="1"/>
  <c r="X2938" i="1"/>
  <c r="V2544" i="1"/>
  <c r="X2444" i="1"/>
  <c r="AF552" i="1"/>
  <c r="AF551" i="1" s="1"/>
  <c r="AH553" i="1"/>
  <c r="Z7611" i="1"/>
  <c r="AB7029" i="1"/>
  <c r="X7005" i="1"/>
  <c r="X7004" i="1" s="1"/>
  <c r="X6993" i="1" s="1"/>
  <c r="X6992" i="1" s="1"/>
  <c r="V6673" i="1"/>
  <c r="AJ6565" i="1"/>
  <c r="Z6515" i="1"/>
  <c r="AF6483" i="1"/>
  <c r="AH6483" i="1" s="1"/>
  <c r="AH6484" i="1"/>
  <c r="AJ6301" i="1"/>
  <c r="AB6154" i="1"/>
  <c r="AH7665" i="1"/>
  <c r="AH7582" i="1"/>
  <c r="AB7534" i="1"/>
  <c r="AH7523" i="1"/>
  <c r="AD7488" i="1"/>
  <c r="AH7407" i="1"/>
  <c r="Z7401" i="1"/>
  <c r="Z7268" i="1"/>
  <c r="Z7267" i="1" s="1"/>
  <c r="AH7260" i="1"/>
  <c r="AJ7094" i="1"/>
  <c r="AJ7058" i="1"/>
  <c r="AJ7057" i="1" s="1"/>
  <c r="X7029" i="1"/>
  <c r="AH7010" i="1"/>
  <c r="AJ6965" i="1"/>
  <c r="AH6962" i="1"/>
  <c r="AJ6905" i="1"/>
  <c r="AJ6904" i="1" s="1"/>
  <c r="AJ6852" i="1"/>
  <c r="AJ6851" i="1" s="1"/>
  <c r="AH6815" i="1"/>
  <c r="AH6749" i="1"/>
  <c r="AJ6720" i="1"/>
  <c r="AJ6719" i="1" s="1"/>
  <c r="AH6707" i="1"/>
  <c r="AJ6232" i="1"/>
  <c r="AJ6231" i="1" s="1"/>
  <c r="Z6184" i="1"/>
  <c r="Z6118" i="1"/>
  <c r="Z6117" i="1" s="1"/>
  <c r="Z5965" i="1"/>
  <c r="AF5965" i="1"/>
  <c r="X5744" i="1"/>
  <c r="X5721" i="1"/>
  <c r="AJ5703" i="1"/>
  <c r="AJ5702" i="1" s="1"/>
  <c r="AJ5644" i="1"/>
  <c r="Z5530" i="1"/>
  <c r="AH5496" i="1"/>
  <c r="AH5153" i="1"/>
  <c r="AD5120" i="1"/>
  <c r="AH5120" i="1" s="1"/>
  <c r="AH5121" i="1"/>
  <c r="Z4934" i="1"/>
  <c r="AF4608" i="1"/>
  <c r="AH4608" i="1" s="1"/>
  <c r="AD4200" i="1"/>
  <c r="Z4149" i="1"/>
  <c r="AH3622" i="1"/>
  <c r="AF3197" i="1"/>
  <c r="AF3196" i="1" s="1"/>
  <c r="AH3198" i="1"/>
  <c r="AF2644" i="1"/>
  <c r="AH2645" i="1"/>
  <c r="X2626" i="1"/>
  <c r="AJ2375" i="1"/>
  <c r="AJ2374" i="1" s="1"/>
  <c r="AJ2373" i="1" s="1"/>
  <c r="AJ2358" i="1"/>
  <c r="AJ2357" i="1" s="1"/>
  <c r="AF2295" i="1"/>
  <c r="AF2294" i="1" s="1"/>
  <c r="AB2239" i="1"/>
  <c r="AB2238" i="1" s="1"/>
  <c r="AJ2241" i="1"/>
  <c r="AJ2239" i="1" s="1"/>
  <c r="AJ2238" i="1" s="1"/>
  <c r="AF2233" i="1"/>
  <c r="AH2233" i="1" s="1"/>
  <c r="AB2138" i="1"/>
  <c r="Z2119" i="1"/>
  <c r="V1635" i="1"/>
  <c r="AF1579" i="1"/>
  <c r="AF1575" i="1"/>
  <c r="AH1575" i="1" s="1"/>
  <c r="X1398" i="1"/>
  <c r="Z1382" i="1"/>
  <c r="AJ1350" i="1"/>
  <c r="AJ1337" i="1" s="1"/>
  <c r="X1197" i="1"/>
  <c r="X1196" i="1" s="1"/>
  <c r="AH707" i="1"/>
  <c r="AD706" i="1"/>
  <c r="AH706" i="1" s="1"/>
  <c r="AH624" i="1"/>
  <c r="AH621" i="1"/>
  <c r="AD620" i="1"/>
  <c r="AF7598" i="1"/>
  <c r="AF7580" i="1"/>
  <c r="X7565" i="1"/>
  <c r="AH7563" i="1"/>
  <c r="V7552" i="1"/>
  <c r="Z7534" i="1"/>
  <c r="V7512" i="1"/>
  <c r="AF7483" i="1"/>
  <c r="AH7483" i="1" s="1"/>
  <c r="AH7484" i="1"/>
  <c r="AJ7309" i="1"/>
  <c r="Z7210" i="1"/>
  <c r="AF7112" i="1"/>
  <c r="X7112" i="1"/>
  <c r="AH6975" i="1"/>
  <c r="AF6949" i="1"/>
  <c r="X6949" i="1"/>
  <c r="AJ6793" i="1"/>
  <c r="AH6761" i="1"/>
  <c r="AF6733" i="1"/>
  <c r="X6733" i="1"/>
  <c r="V6627" i="1"/>
  <c r="AJ6492" i="1"/>
  <c r="AH6339" i="1"/>
  <c r="AJ6317" i="1"/>
  <c r="AJ6316" i="1" s="1"/>
  <c r="V6230" i="1"/>
  <c r="AH6182" i="1"/>
  <c r="AH6138" i="1"/>
  <c r="AJ6065" i="1"/>
  <c r="AJ6064" i="1" s="1"/>
  <c r="AJ6060" i="1"/>
  <c r="AJ6059" i="1" s="1"/>
  <c r="AJ5972" i="1"/>
  <c r="AJ5971" i="1" s="1"/>
  <c r="AH5972" i="1"/>
  <c r="AH5971" i="1"/>
  <c r="AH5920" i="1"/>
  <c r="X5895" i="1"/>
  <c r="Z5868" i="1"/>
  <c r="Z5755" i="1"/>
  <c r="Z5754" i="1" s="1"/>
  <c r="AF5657" i="1"/>
  <c r="AH5564" i="1"/>
  <c r="AB5490" i="1"/>
  <c r="AD5436" i="1"/>
  <c r="AJ5422" i="1"/>
  <c r="Z5422" i="1"/>
  <c r="AJ5415" i="1"/>
  <c r="AJ5213" i="1"/>
  <c r="AJ5212" i="1" s="1"/>
  <c r="AB4365" i="1"/>
  <c r="AJ4321" i="1"/>
  <c r="Z4249" i="1"/>
  <c r="Z3982" i="1"/>
  <c r="AJ3756" i="1"/>
  <c r="AH3751" i="1"/>
  <c r="AD3750" i="1"/>
  <c r="AH3750" i="1" s="1"/>
  <c r="AF3567" i="1"/>
  <c r="AH3567" i="1" s="1"/>
  <c r="AH3568" i="1"/>
  <c r="AF3499" i="1"/>
  <c r="X3499" i="1"/>
  <c r="AB3485" i="1"/>
  <c r="AJ2998" i="1"/>
  <c r="AJ2997" i="1" s="1"/>
  <c r="V2715" i="1"/>
  <c r="AB2520" i="1"/>
  <c r="AJ2191" i="1"/>
  <c r="AB2171" i="1"/>
  <c r="AJ1424" i="1"/>
  <c r="AD1036" i="1"/>
  <c r="AD1035" i="1" s="1"/>
  <c r="V1036" i="1"/>
  <c r="V1035" i="1" s="1"/>
  <c r="V55" i="1"/>
  <c r="AF7534" i="1"/>
  <c r="X7534" i="1"/>
  <c r="AJ7522" i="1"/>
  <c r="AJ7429" i="1"/>
  <c r="AB6875" i="1"/>
  <c r="AF6431" i="1"/>
  <c r="AH6431" i="1" s="1"/>
  <c r="AH6432" i="1"/>
  <c r="AF6286" i="1"/>
  <c r="AF6285" i="1" s="1"/>
  <c r="AH6287" i="1"/>
  <c r="Z6273" i="1"/>
  <c r="AH6185" i="1"/>
  <c r="AD6184" i="1"/>
  <c r="AJ6101" i="1"/>
  <c r="V5873" i="1"/>
  <c r="AB5744" i="1"/>
  <c r="AB5557" i="1"/>
  <c r="AB5556" i="1" s="1"/>
  <c r="X4754" i="1"/>
  <c r="AF2938" i="1"/>
  <c r="X2558" i="1"/>
  <c r="AF2444" i="1"/>
  <c r="AH2240" i="1"/>
  <c r="AF2239" i="1"/>
  <c r="AF2238" i="1" s="1"/>
  <c r="AJ465" i="1"/>
  <c r="AH7538" i="1"/>
  <c r="AH7310" i="1"/>
  <c r="AB7121" i="1"/>
  <c r="AB6763" i="1"/>
  <c r="AH6701" i="1"/>
  <c r="Z6578" i="1"/>
  <c r="AH5869" i="1"/>
  <c r="AD5868" i="1"/>
  <c r="AD5818" i="1"/>
  <c r="V5755" i="1"/>
  <c r="V5754" i="1" s="1"/>
  <c r="AJ5694" i="1"/>
  <c r="AJ5693" i="1" s="1"/>
  <c r="Z5436" i="1"/>
  <c r="AJ5317" i="1"/>
  <c r="AJ5078" i="1"/>
  <c r="AH4745" i="1"/>
  <c r="AD4744" i="1"/>
  <c r="AD4743" i="1" s="1"/>
  <c r="X4698" i="1"/>
  <c r="X4485" i="1"/>
  <c r="Z4477" i="1"/>
  <c r="AB4265" i="1"/>
  <c r="Z4237" i="1"/>
  <c r="AF4143" i="1"/>
  <c r="AH4143" i="1" s="1"/>
  <c r="AH4144" i="1"/>
  <c r="AD3982" i="1"/>
  <c r="AB3873" i="1"/>
  <c r="AH3719" i="1"/>
  <c r="AD3718" i="1"/>
  <c r="AD3717" i="1" s="1"/>
  <c r="V3631" i="1"/>
  <c r="V3627" i="1" s="1"/>
  <c r="V3616" i="1" s="1"/>
  <c r="V3615" i="1" s="1"/>
  <c r="V2789" i="1"/>
  <c r="V2772" i="1"/>
  <c r="AB2179" i="1"/>
  <c r="V2055" i="1"/>
  <c r="V2054" i="1" s="1"/>
  <c r="V2053" i="1" s="1"/>
  <c r="V2052" i="1" s="1"/>
  <c r="V2051" i="1" s="1"/>
  <c r="V2050" i="1" s="1"/>
  <c r="V2049" i="1" s="1"/>
  <c r="V2059" i="1"/>
  <c r="X1834" i="1"/>
  <c r="Z1776" i="1"/>
  <c r="AH1271" i="1"/>
  <c r="X985" i="1"/>
  <c r="AD963" i="1"/>
  <c r="AJ7517" i="1"/>
  <c r="AF7512" i="1"/>
  <c r="X7512" i="1"/>
  <c r="X7505" i="1"/>
  <c r="X7477" i="1"/>
  <c r="X7429" i="1"/>
  <c r="AH7418" i="1"/>
  <c r="AH7374" i="1"/>
  <c r="AF7309" i="1"/>
  <c r="X7309" i="1"/>
  <c r="AH7294" i="1"/>
  <c r="AH7292" i="1"/>
  <c r="AH7274" i="1"/>
  <c r="AH7264" i="1"/>
  <c r="X7245" i="1"/>
  <c r="X7244" i="1" s="1"/>
  <c r="AJ7197" i="1"/>
  <c r="AH7170" i="1"/>
  <c r="AH7166" i="1"/>
  <c r="AJ7151" i="1"/>
  <c r="AJ7150" i="1" s="1"/>
  <c r="AF7151" i="1"/>
  <c r="AF7150" i="1" s="1"/>
  <c r="AJ7121" i="1"/>
  <c r="AH7115" i="1"/>
  <c r="V7112" i="1"/>
  <c r="AH7044" i="1"/>
  <c r="V6982" i="1"/>
  <c r="AJ6977" i="1"/>
  <c r="AH6960" i="1"/>
  <c r="AB6880" i="1"/>
  <c r="AH6881" i="1"/>
  <c r="AH6878" i="1"/>
  <c r="AH6860" i="1"/>
  <c r="Z6851" i="1"/>
  <c r="AH6819" i="1"/>
  <c r="AH6789" i="1"/>
  <c r="AF6748" i="1"/>
  <c r="X6748" i="1"/>
  <c r="Z6748" i="1"/>
  <c r="AJ6729" i="1"/>
  <c r="AJ6728" i="1" s="1"/>
  <c r="AJ6725" i="1"/>
  <c r="AJ6724" i="1" s="1"/>
  <c r="AB6709" i="1"/>
  <c r="V6690" i="1"/>
  <c r="V6689" i="1" s="1"/>
  <c r="AF6668" i="1"/>
  <c r="X6668" i="1"/>
  <c r="AH6661" i="1"/>
  <c r="AJ6629" i="1"/>
  <c r="AJ6628" i="1" s="1"/>
  <c r="AH6618" i="1"/>
  <c r="X6565" i="1"/>
  <c r="AD6525" i="1"/>
  <c r="V6525" i="1"/>
  <c r="AH6526" i="1"/>
  <c r="X6492" i="1"/>
  <c r="AH6463" i="1"/>
  <c r="AB6409" i="1"/>
  <c r="AB6408" i="1" s="1"/>
  <c r="X6391" i="1"/>
  <c r="AH6382" i="1"/>
  <c r="AH6375" i="1"/>
  <c r="AH6337" i="1"/>
  <c r="AH6328" i="1"/>
  <c r="AB6301" i="1"/>
  <c r="V6296" i="1"/>
  <c r="AH6265" i="1"/>
  <c r="AJ6246" i="1"/>
  <c r="AJ6245" i="1" s="1"/>
  <c r="AH6215" i="1"/>
  <c r="AB6168" i="1"/>
  <c r="V6141" i="1"/>
  <c r="AH6127" i="1"/>
  <c r="X6095" i="1"/>
  <c r="AH6081" i="1"/>
  <c r="AJ6069" i="1"/>
  <c r="AH6011" i="1"/>
  <c r="AH5997" i="1"/>
  <c r="AH5988" i="1"/>
  <c r="AH5953" i="1"/>
  <c r="AH5933" i="1"/>
  <c r="AB5910" i="1"/>
  <c r="AB5904" i="1" s="1"/>
  <c r="AJ5910" i="1"/>
  <c r="AD5910" i="1"/>
  <c r="V5910" i="1"/>
  <c r="AH5906" i="1"/>
  <c r="Z5888" i="1"/>
  <c r="AJ5888" i="1"/>
  <c r="AJ5851" i="1"/>
  <c r="AF5803" i="1"/>
  <c r="X5803" i="1"/>
  <c r="AH5786" i="1"/>
  <c r="AH5784" i="1"/>
  <c r="AH5736" i="1"/>
  <c r="AJ5730" i="1"/>
  <c r="Z5707" i="1"/>
  <c r="AH5678" i="1"/>
  <c r="AF5619" i="1"/>
  <c r="X5619" i="1"/>
  <c r="AH5608" i="1"/>
  <c r="Z5582" i="1"/>
  <c r="AH5580" i="1"/>
  <c r="AH5569" i="1"/>
  <c r="AJ5557" i="1"/>
  <c r="AJ5556" i="1" s="1"/>
  <c r="AH5554" i="1"/>
  <c r="X5547" i="1"/>
  <c r="X5546" i="1" s="1"/>
  <c r="X5501" i="1"/>
  <c r="AJ5501" i="1"/>
  <c r="AB5501" i="1"/>
  <c r="AB5415" i="1"/>
  <c r="AH5385" i="1"/>
  <c r="Z5342" i="1"/>
  <c r="AF5331" i="1"/>
  <c r="X5331" i="1"/>
  <c r="X5323" i="1"/>
  <c r="AD5247" i="1"/>
  <c r="V5247" i="1"/>
  <c r="AH5242" i="1"/>
  <c r="Z5180" i="1"/>
  <c r="Z5179" i="1" s="1"/>
  <c r="Z5167" i="1"/>
  <c r="AB5167" i="1"/>
  <c r="AH5154" i="1"/>
  <c r="X5148" i="1"/>
  <c r="X5147" i="1" s="1"/>
  <c r="X5137" i="1" s="1"/>
  <c r="X5136" i="1" s="1"/>
  <c r="AH5143" i="1"/>
  <c r="AH5126" i="1"/>
  <c r="V4942" i="1"/>
  <c r="Z4926" i="1"/>
  <c r="Z4888" i="1"/>
  <c r="AD4872" i="1"/>
  <c r="V4872" i="1"/>
  <c r="AJ4832" i="1"/>
  <c r="AB4832" i="1"/>
  <c r="Z4810" i="1"/>
  <c r="Z4809" i="1" s="1"/>
  <c r="AB4761" i="1"/>
  <c r="AH4759" i="1"/>
  <c r="V4567" i="1"/>
  <c r="AJ4560" i="1"/>
  <c r="Z4560" i="1"/>
  <c r="AH4547" i="1"/>
  <c r="V4546" i="1"/>
  <c r="AB4503" i="1"/>
  <c r="AB4502" i="1" s="1"/>
  <c r="AD4470" i="1"/>
  <c r="V4470" i="1"/>
  <c r="Z4409" i="1"/>
  <c r="X4394" i="1"/>
  <c r="AH4318" i="1"/>
  <c r="X4311" i="1"/>
  <c r="AD4311" i="1"/>
  <c r="V4311" i="1"/>
  <c r="AH4231" i="1"/>
  <c r="AH4184" i="1"/>
  <c r="AB4136" i="1"/>
  <c r="X3975" i="1"/>
  <c r="AH3933" i="1"/>
  <c r="V3873" i="1"/>
  <c r="AB3855" i="1"/>
  <c r="X3844" i="1"/>
  <c r="AH3838" i="1"/>
  <c r="AH3836" i="1"/>
  <c r="AH3815" i="1"/>
  <c r="X3811" i="1"/>
  <c r="Z3743" i="1"/>
  <c r="Z3717" i="1"/>
  <c r="AH3692" i="1"/>
  <c r="AD3691" i="1"/>
  <c r="AD3690" i="1" s="1"/>
  <c r="AB3660" i="1"/>
  <c r="AH3634" i="1"/>
  <c r="AH3605" i="1"/>
  <c r="AB3409" i="1"/>
  <c r="V3300" i="1"/>
  <c r="V3299" i="1" s="1"/>
  <c r="V3298" i="1" s="1"/>
  <c r="V3297" i="1" s="1"/>
  <c r="V3296" i="1" s="1"/>
  <c r="V3295" i="1" s="1"/>
  <c r="V3294" i="1" s="1"/>
  <c r="AH3258" i="1"/>
  <c r="X3155" i="1"/>
  <c r="X3137" i="1"/>
  <c r="AH3114" i="1"/>
  <c r="Z2921" i="1"/>
  <c r="AD2575" i="1"/>
  <c r="AD2574" i="1" s="1"/>
  <c r="AB2486" i="1"/>
  <c r="Z2470" i="1"/>
  <c r="Z2460" i="1"/>
  <c r="X2284" i="1"/>
  <c r="AH2259" i="1"/>
  <c r="AF2160" i="1"/>
  <c r="X2146" i="1"/>
  <c r="AH2141" i="1"/>
  <c r="X2068" i="1"/>
  <c r="X2067" i="1" s="1"/>
  <c r="X2066" i="1" s="1"/>
  <c r="X2065" i="1" s="1"/>
  <c r="X2064" i="1" s="1"/>
  <c r="X2063" i="1" s="1"/>
  <c r="AH1916" i="1"/>
  <c r="AD1651" i="1"/>
  <c r="AH1652" i="1"/>
  <c r="V1651" i="1"/>
  <c r="AH1632" i="1"/>
  <c r="AH1206" i="1"/>
  <c r="AD1031" i="1"/>
  <c r="AH1031" i="1" s="1"/>
  <c r="AH1032" i="1"/>
  <c r="Z383" i="1"/>
  <c r="AJ7512" i="1"/>
  <c r="AH7499" i="1"/>
  <c r="AJ7479" i="1"/>
  <c r="AJ7478" i="1" s="1"/>
  <c r="AH7473" i="1"/>
  <c r="AD7437" i="1"/>
  <c r="AH7437" i="1" s="1"/>
  <c r="V7437" i="1"/>
  <c r="Z7358" i="1"/>
  <c r="AH7328" i="1"/>
  <c r="AH7305" i="1"/>
  <c r="AJ7291" i="1"/>
  <c r="AB7231" i="1"/>
  <c r="AB7221" i="1" s="1"/>
  <c r="AB7220" i="1" s="1"/>
  <c r="X7221" i="1"/>
  <c r="X7220" i="1" s="1"/>
  <c r="AH7213" i="1"/>
  <c r="AH7193" i="1"/>
  <c r="Z7184" i="1"/>
  <c r="AH7174" i="1"/>
  <c r="X7073" i="1"/>
  <c r="AH7058" i="1"/>
  <c r="AH7055" i="1"/>
  <c r="AJ7005" i="1"/>
  <c r="AJ7004" i="1" s="1"/>
  <c r="AJ6993" i="1" s="1"/>
  <c r="AJ6992" i="1" s="1"/>
  <c r="AH6989" i="1"/>
  <c r="AH6970" i="1"/>
  <c r="AH6968" i="1"/>
  <c r="AH6928" i="1"/>
  <c r="AH6923" i="1"/>
  <c r="AH6918" i="1"/>
  <c r="Z6888" i="1"/>
  <c r="AH6884" i="1"/>
  <c r="AH6865" i="1"/>
  <c r="AH6847" i="1"/>
  <c r="AH6829" i="1"/>
  <c r="AH6827" i="1"/>
  <c r="AJ6763" i="1"/>
  <c r="AJ6755" i="1"/>
  <c r="AH6719" i="1"/>
  <c r="AH6705" i="1"/>
  <c r="AH6699" i="1"/>
  <c r="AH6680" i="1"/>
  <c r="AJ6668" i="1"/>
  <c r="AB6668" i="1"/>
  <c r="AB6658" i="1"/>
  <c r="AJ6643" i="1"/>
  <c r="AJ6642" i="1" s="1"/>
  <c r="AH6633" i="1"/>
  <c r="AB6578" i="1"/>
  <c r="AB6565" i="1"/>
  <c r="Z6525" i="1"/>
  <c r="AJ6515" i="1"/>
  <c r="AB6492" i="1"/>
  <c r="V6486" i="1"/>
  <c r="AH6466" i="1"/>
  <c r="AJ6446" i="1"/>
  <c r="AJ6445" i="1" s="1"/>
  <c r="AH6410" i="1"/>
  <c r="AF6385" i="1"/>
  <c r="X6385" i="1"/>
  <c r="AH6369" i="1"/>
  <c r="V6317" i="1"/>
  <c r="V6316" i="1" s="1"/>
  <c r="X6301" i="1"/>
  <c r="AH6268" i="1"/>
  <c r="V6204" i="1"/>
  <c r="V6203" i="1" s="1"/>
  <c r="AH6158" i="1"/>
  <c r="AJ6095" i="1"/>
  <c r="X6083" i="1"/>
  <c r="AB6083" i="1"/>
  <c r="AH6043" i="1"/>
  <c r="AG6025" i="1"/>
  <c r="AG6020" i="1" s="1"/>
  <c r="AG6019" i="1" s="1"/>
  <c r="AG6018" i="1" s="1"/>
  <c r="AH6013" i="1"/>
  <c r="Z6008" i="1"/>
  <c r="AB6002" i="1"/>
  <c r="AH6003" i="1"/>
  <c r="V6002" i="1"/>
  <c r="AH6000" i="1"/>
  <c r="AJ5967" i="1"/>
  <c r="AJ5966" i="1" s="1"/>
  <c r="AH5951" i="1"/>
  <c r="AH5949" i="1"/>
  <c r="AH5916" i="1"/>
  <c r="AF5910" i="1"/>
  <c r="X5910" i="1"/>
  <c r="X5904" i="1" s="1"/>
  <c r="Z5910" i="1"/>
  <c r="Z5905" i="1"/>
  <c r="X5888" i="1"/>
  <c r="V5858" i="1"/>
  <c r="AF5792" i="1"/>
  <c r="X5792" i="1"/>
  <c r="AF5644" i="1"/>
  <c r="AJ5621" i="1"/>
  <c r="AJ5620" i="1" s="1"/>
  <c r="AH5560" i="1"/>
  <c r="AH5558" i="1"/>
  <c r="AH5462" i="1"/>
  <c r="AH5460" i="1"/>
  <c r="AF5427" i="1"/>
  <c r="X5415" i="1"/>
  <c r="AB5331" i="1"/>
  <c r="Z5309" i="1"/>
  <c r="AH5301" i="1"/>
  <c r="AH5279" i="1"/>
  <c r="AJ5247" i="1"/>
  <c r="AH5212" i="1"/>
  <c r="X5206" i="1"/>
  <c r="AH5195" i="1"/>
  <c r="AH5191" i="1"/>
  <c r="AH5181" i="1"/>
  <c r="AH5171" i="1"/>
  <c r="V5167" i="1"/>
  <c r="AF5167" i="1"/>
  <c r="AH5167" i="1" s="1"/>
  <c r="X5167" i="1"/>
  <c r="AB5148" i="1"/>
  <c r="AB5147" i="1" s="1"/>
  <c r="AB5137" i="1" s="1"/>
  <c r="AB5136" i="1" s="1"/>
  <c r="AB5108" i="1"/>
  <c r="AH5061" i="1"/>
  <c r="Z5009" i="1"/>
  <c r="AH5002" i="1"/>
  <c r="AF4896" i="1"/>
  <c r="AD4810" i="1"/>
  <c r="V4810" i="1"/>
  <c r="V4809" i="1" s="1"/>
  <c r="AH4762" i="1"/>
  <c r="X4726" i="1"/>
  <c r="AB4683" i="1"/>
  <c r="Z4683" i="1"/>
  <c r="AH4677" i="1"/>
  <c r="AH4675" i="1"/>
  <c r="AH4588" i="1"/>
  <c r="Z4567" i="1"/>
  <c r="AH4488" i="1"/>
  <c r="AH4209" i="1"/>
  <c r="AB4154" i="1"/>
  <c r="AF4149" i="1"/>
  <c r="AH3987" i="1"/>
  <c r="AB3939" i="1"/>
  <c r="AJ3894" i="1"/>
  <c r="Z3885" i="1"/>
  <c r="AJ3863" i="1"/>
  <c r="AJ3846" i="1"/>
  <c r="AJ3845" i="1" s="1"/>
  <c r="AH3781" i="1"/>
  <c r="AH3757" i="1"/>
  <c r="X3756" i="1"/>
  <c r="AH3748" i="1"/>
  <c r="AH3723" i="1"/>
  <c r="AD3670" i="1"/>
  <c r="AK3643" i="1"/>
  <c r="AK3642" i="1" s="1"/>
  <c r="AH3629" i="1"/>
  <c r="AJ3604" i="1"/>
  <c r="AJ2928" i="1"/>
  <c r="AJ2757" i="1"/>
  <c r="AB2638" i="1"/>
  <c r="AH2633" i="1"/>
  <c r="X2597" i="1"/>
  <c r="AH2202" i="1"/>
  <c r="AF2185" i="1"/>
  <c r="AF2184" i="1" s="1"/>
  <c r="V2031" i="1"/>
  <c r="AH1996" i="1"/>
  <c r="AH1953" i="1"/>
  <c r="AD1940" i="1"/>
  <c r="Z1932" i="1"/>
  <c r="AJ1651" i="1"/>
  <c r="AB1460" i="1"/>
  <c r="AD1454" i="1"/>
  <c r="AH1454" i="1" s="1"/>
  <c r="V889" i="1"/>
  <c r="AD884" i="1"/>
  <c r="AH887" i="1"/>
  <c r="V884" i="1"/>
  <c r="AF458" i="1"/>
  <c r="X458" i="1"/>
  <c r="Z307" i="1"/>
  <c r="Z306" i="1" s="1"/>
  <c r="Z266" i="1"/>
  <c r="Z258" i="1" s="1"/>
  <c r="AH3597" i="1"/>
  <c r="AH3560" i="1"/>
  <c r="AH3466" i="1"/>
  <c r="AJ3409" i="1"/>
  <c r="AH3400" i="1"/>
  <c r="V3391" i="1"/>
  <c r="AH3356" i="1"/>
  <c r="AH3350" i="1"/>
  <c r="AH3289" i="1"/>
  <c r="V3288" i="1"/>
  <c r="AH3286" i="1"/>
  <c r="V3246" i="1"/>
  <c r="AH3240" i="1"/>
  <c r="Z3200" i="1"/>
  <c r="AJ3185" i="1"/>
  <c r="AJ3172" i="1"/>
  <c r="AH3163" i="1"/>
  <c r="AH3148" i="1"/>
  <c r="AH3062" i="1"/>
  <c r="AH3051" i="1"/>
  <c r="AJ3044" i="1"/>
  <c r="Z3044" i="1"/>
  <c r="AH3024" i="1"/>
  <c r="AH3019" i="1"/>
  <c r="Z3011" i="1"/>
  <c r="AJ3001" i="1"/>
  <c r="X2991" i="1"/>
  <c r="X2955" i="1"/>
  <c r="X2954" i="1" s="1"/>
  <c r="AB2955" i="1"/>
  <c r="AB2954" i="1" s="1"/>
  <c r="AJ2938" i="1"/>
  <c r="AJ2916" i="1"/>
  <c r="AJ2902" i="1" s="1"/>
  <c r="AB2845" i="1"/>
  <c r="AD2772" i="1"/>
  <c r="AH2752" i="1"/>
  <c r="AH2736" i="1"/>
  <c r="V2643" i="1"/>
  <c r="AH2627" i="1"/>
  <c r="AH2612" i="1"/>
  <c r="AF2600" i="1"/>
  <c r="AH2592" i="1"/>
  <c r="AH2586" i="1"/>
  <c r="Z2575" i="1"/>
  <c r="Z2574" i="1" s="1"/>
  <c r="AJ2551" i="1"/>
  <c r="Z2535" i="1"/>
  <c r="AB2535" i="1"/>
  <c r="AH2533" i="1"/>
  <c r="AH2521" i="1"/>
  <c r="AJ2477" i="1"/>
  <c r="AH2473" i="1"/>
  <c r="AH2471" i="1"/>
  <c r="AH2458" i="1"/>
  <c r="AH2456" i="1"/>
  <c r="AH2435" i="1"/>
  <c r="AH2408" i="1"/>
  <c r="AH2384" i="1"/>
  <c r="AH2341" i="1"/>
  <c r="AH2314" i="1"/>
  <c r="AJ2287" i="1"/>
  <c r="AJ2284" i="1" s="1"/>
  <c r="AJ2275" i="1" s="1"/>
  <c r="AH2279" i="1"/>
  <c r="X2276" i="1"/>
  <c r="V2268" i="1"/>
  <c r="V2267" i="1" s="1"/>
  <c r="AH2182" i="1"/>
  <c r="AH2149" i="1"/>
  <c r="AH2147" i="1"/>
  <c r="AH2135" i="1"/>
  <c r="AH2131" i="1"/>
  <c r="AD2119" i="1"/>
  <c r="AH2093" i="1"/>
  <c r="AH2070" i="1"/>
  <c r="V2068" i="1"/>
  <c r="V2067" i="1" s="1"/>
  <c r="V2066" i="1" s="1"/>
  <c r="V2065" i="1" s="1"/>
  <c r="V2064" i="1" s="1"/>
  <c r="V2063" i="1" s="1"/>
  <c r="AH2046" i="1"/>
  <c r="AH2027" i="1"/>
  <c r="AH2009" i="1"/>
  <c r="X1994" i="1"/>
  <c r="AH1954" i="1"/>
  <c r="AF1940" i="1"/>
  <c r="AH1940" i="1" s="1"/>
  <c r="Z1834" i="1"/>
  <c r="AH1773" i="1"/>
  <c r="AH1727" i="1"/>
  <c r="X1705" i="1"/>
  <c r="AH1689" i="1"/>
  <c r="AH1684" i="1"/>
  <c r="AH1682" i="1"/>
  <c r="AH1675" i="1"/>
  <c r="AH1673" i="1"/>
  <c r="AH1671" i="1"/>
  <c r="AH1669" i="1"/>
  <c r="AH1646" i="1"/>
  <c r="AB1635" i="1"/>
  <c r="AH1633" i="1"/>
  <c r="AH1570" i="1"/>
  <c r="AJ1560" i="1"/>
  <c r="AH1549" i="1"/>
  <c r="AJ1525" i="1"/>
  <c r="AH1520" i="1"/>
  <c r="AB1382" i="1"/>
  <c r="AH1325" i="1"/>
  <c r="V1322" i="1"/>
  <c r="AF1303" i="1"/>
  <c r="Z1294" i="1"/>
  <c r="AB1250" i="1"/>
  <c r="Z1084" i="1"/>
  <c r="AJ994" i="1"/>
  <c r="AH996" i="1"/>
  <c r="AB899" i="1"/>
  <c r="X884" i="1"/>
  <c r="Z527" i="1"/>
  <c r="AH463" i="1"/>
  <c r="AH5095" i="1"/>
  <c r="Z5059" i="1"/>
  <c r="AH4980" i="1"/>
  <c r="AB4942" i="1"/>
  <c r="AH4937" i="1"/>
  <c r="AJ4912" i="1"/>
  <c r="AJ4896" i="1"/>
  <c r="AB4896" i="1"/>
  <c r="AH4894" i="1"/>
  <c r="V4888" i="1"/>
  <c r="AB4888" i="1"/>
  <c r="AH4877" i="1"/>
  <c r="AJ4852" i="1"/>
  <c r="AJ4851" i="1" s="1"/>
  <c r="AD4775" i="1"/>
  <c r="AD4774" i="1" s="1"/>
  <c r="V4775" i="1"/>
  <c r="V4774" i="1" s="1"/>
  <c r="V4773" i="1" s="1"/>
  <c r="V4772" i="1" s="1"/>
  <c r="V4771" i="1" s="1"/>
  <c r="V4770" i="1" s="1"/>
  <c r="V4769" i="1" s="1"/>
  <c r="V4768" i="1" s="1"/>
  <c r="X4761" i="1"/>
  <c r="Z4761" i="1"/>
  <c r="AH4755" i="1"/>
  <c r="AJ4726" i="1"/>
  <c r="AB4726" i="1"/>
  <c r="AH4719" i="1"/>
  <c r="AH4715" i="1"/>
  <c r="AH4672" i="1"/>
  <c r="AH4664" i="1"/>
  <c r="AH4656" i="1"/>
  <c r="AF4649" i="1"/>
  <c r="AD4604" i="1"/>
  <c r="V4604" i="1"/>
  <c r="AH4592" i="1"/>
  <c r="AH4582" i="1"/>
  <c r="AB4560" i="1"/>
  <c r="AH4533" i="1"/>
  <c r="AJ4523" i="1"/>
  <c r="AJ4522" i="1" s="1"/>
  <c r="AJ4521" i="1" s="1"/>
  <c r="AB4521" i="1"/>
  <c r="AB4485" i="1"/>
  <c r="AB4470" i="1"/>
  <c r="AH4447" i="1"/>
  <c r="V4445" i="1"/>
  <c r="AJ4394" i="1"/>
  <c r="AH4390" i="1"/>
  <c r="Z4380" i="1"/>
  <c r="AH4358" i="1"/>
  <c r="AH4289" i="1"/>
  <c r="AH4235" i="1"/>
  <c r="AH4214" i="1"/>
  <c r="AH4205" i="1"/>
  <c r="Z4154" i="1"/>
  <c r="AH4139" i="1"/>
  <c r="Z4136" i="1"/>
  <c r="AH4126" i="1"/>
  <c r="AJ4113" i="1"/>
  <c r="AJ4112" i="1" s="1"/>
  <c r="AJ4111" i="1" s="1"/>
  <c r="AH4074" i="1"/>
  <c r="AH4071" i="1"/>
  <c r="AH4048" i="1"/>
  <c r="AH4040" i="1"/>
  <c r="AH4027" i="1"/>
  <c r="AH4010" i="1"/>
  <c r="Z3990" i="1"/>
  <c r="AJ3946" i="1"/>
  <c r="AJ3945" i="1" s="1"/>
  <c r="AH3942" i="1"/>
  <c r="AB3932" i="1"/>
  <c r="AH3924" i="1"/>
  <c r="AH3918" i="1"/>
  <c r="AJ3885" i="1"/>
  <c r="AH3878" i="1"/>
  <c r="AH3876" i="1"/>
  <c r="AH3831" i="1"/>
  <c r="AH3829" i="1"/>
  <c r="AF3825" i="1"/>
  <c r="AF3824" i="1" s="1"/>
  <c r="AJ3811" i="1"/>
  <c r="AD3798" i="1"/>
  <c r="V3767" i="1"/>
  <c r="V3766" i="1" s="1"/>
  <c r="AH3763" i="1"/>
  <c r="AB3756" i="1"/>
  <c r="AJ3729" i="1"/>
  <c r="AJ3728" i="1" s="1"/>
  <c r="AB3717" i="1"/>
  <c r="AH3704" i="1"/>
  <c r="Z3627" i="1"/>
  <c r="Z3616" i="1" s="1"/>
  <c r="Z3615" i="1" s="1"/>
  <c r="AJ3594" i="1"/>
  <c r="V3566" i="1"/>
  <c r="AH3502" i="1"/>
  <c r="AB3494" i="1"/>
  <c r="AH3488" i="1"/>
  <c r="X3478" i="1"/>
  <c r="Z3478" i="1"/>
  <c r="AH3321" i="1"/>
  <c r="AF3288" i="1"/>
  <c r="AH3288" i="1" s="1"/>
  <c r="X3288" i="1"/>
  <c r="AJ3288" i="1"/>
  <c r="AH3207" i="1"/>
  <c r="V3200" i="1"/>
  <c r="AJ3191" i="1"/>
  <c r="Z3191" i="1"/>
  <c r="AH3175" i="1"/>
  <c r="AH3156" i="1"/>
  <c r="AH3122" i="1"/>
  <c r="AF3061" i="1"/>
  <c r="AF3060" i="1" s="1"/>
  <c r="AH3060" i="1" s="1"/>
  <c r="AH3033" i="1"/>
  <c r="AH2941" i="1"/>
  <c r="Z2928" i="1"/>
  <c r="AH2909" i="1"/>
  <c r="AH2891" i="1"/>
  <c r="AB2831" i="1"/>
  <c r="AB2805" i="1"/>
  <c r="AB2804" i="1" s="1"/>
  <c r="AH2777" i="1"/>
  <c r="AH2773" i="1"/>
  <c r="AH2758" i="1"/>
  <c r="AH2740" i="1"/>
  <c r="AH2705" i="1"/>
  <c r="AH2689" i="1"/>
  <c r="AH2676" i="1"/>
  <c r="AH2672" i="1"/>
  <c r="Z2611" i="1"/>
  <c r="AH2549" i="1"/>
  <c r="AJ2541" i="1"/>
  <c r="AJ2540" i="1" s="1"/>
  <c r="AF2535" i="1"/>
  <c r="AH2525" i="1"/>
  <c r="AJ2470" i="1"/>
  <c r="AH2463" i="1"/>
  <c r="AH2450" i="1"/>
  <c r="AH2431" i="1"/>
  <c r="AH2398" i="1"/>
  <c r="AH2392" i="1"/>
  <c r="AH2359" i="1"/>
  <c r="Z2332" i="1"/>
  <c r="Z2331" i="1" s="1"/>
  <c r="Z2330" i="1" s="1"/>
  <c r="Z2329" i="1" s="1"/>
  <c r="Z2328" i="1" s="1"/>
  <c r="AH2322" i="1"/>
  <c r="AH2315" i="1"/>
  <c r="AF2268" i="1"/>
  <c r="AF2267" i="1" s="1"/>
  <c r="AJ2268" i="1"/>
  <c r="AJ2267" i="1" s="1"/>
  <c r="AH2161" i="1"/>
  <c r="AH2157" i="1"/>
  <c r="AB2108" i="1"/>
  <c r="Z2108" i="1"/>
  <c r="Z2106" i="1" s="1"/>
  <c r="AB2101" i="1"/>
  <c r="AB2024" i="1"/>
  <c r="AF1989" i="1"/>
  <c r="Z1909" i="1"/>
  <c r="AH1904" i="1"/>
  <c r="AH1858" i="1"/>
  <c r="AH1847" i="1"/>
  <c r="AH1819" i="1"/>
  <c r="AH1809" i="1"/>
  <c r="AH1783" i="1"/>
  <c r="AJ1711" i="1"/>
  <c r="AJ1700" i="1" s="1"/>
  <c r="AB1705" i="1"/>
  <c r="AB1651" i="1"/>
  <c r="AH1582" i="1"/>
  <c r="AH1506" i="1"/>
  <c r="AH1463" i="1"/>
  <c r="AH1290" i="1"/>
  <c r="AH1272" i="1"/>
  <c r="V1270" i="1"/>
  <c r="V1222" i="1"/>
  <c r="V1184" i="1"/>
  <c r="AF1174" i="1"/>
  <c r="AH1165" i="1"/>
  <c r="X1161" i="1"/>
  <c r="Z1112" i="1"/>
  <c r="Z1111" i="1" s="1"/>
  <c r="AH1061" i="1"/>
  <c r="Z994" i="1"/>
  <c r="AH988" i="1"/>
  <c r="AH973" i="1"/>
  <c r="AH961" i="1"/>
  <c r="AH915" i="1"/>
  <c r="AJ889" i="1"/>
  <c r="AH803" i="1"/>
  <c r="Z802" i="1"/>
  <c r="Z801" i="1" s="1"/>
  <c r="Z800" i="1" s="1"/>
  <c r="Z799" i="1" s="1"/>
  <c r="AH494" i="1"/>
  <c r="X321" i="1"/>
  <c r="AD138" i="1"/>
  <c r="AH783" i="1"/>
  <c r="X772" i="1"/>
  <c r="X771" i="1" s="1"/>
  <c r="AF729" i="1"/>
  <c r="AF728" i="1" s="1"/>
  <c r="AF727" i="1" s="1"/>
  <c r="AF726" i="1" s="1"/>
  <c r="AF725" i="1" s="1"/>
  <c r="AF724" i="1" s="1"/>
  <c r="X729" i="1"/>
  <c r="X728" i="1" s="1"/>
  <c r="X727" i="1" s="1"/>
  <c r="X726" i="1" s="1"/>
  <c r="X725" i="1" s="1"/>
  <c r="X724" i="1" s="1"/>
  <c r="AH693" i="1"/>
  <c r="AH690" i="1"/>
  <c r="Z652" i="1"/>
  <c r="AB620" i="1"/>
  <c r="AH520" i="1"/>
  <c r="Z465" i="1"/>
  <c r="AH461" i="1"/>
  <c r="AH430" i="1"/>
  <c r="AJ401" i="1"/>
  <c r="AJ400" i="1" s="1"/>
  <c r="AJ372" i="1"/>
  <c r="AF324" i="1"/>
  <c r="X324" i="1"/>
  <c r="AJ316" i="1"/>
  <c r="X298" i="1"/>
  <c r="X297" i="1" s="1"/>
  <c r="AH270" i="1"/>
  <c r="AJ266" i="1"/>
  <c r="AB266" i="1"/>
  <c r="AB258" i="1" s="1"/>
  <c r="AH247" i="1"/>
  <c r="AH243" i="1"/>
  <c r="AH239" i="1"/>
  <c r="AH202" i="1"/>
  <c r="V201" i="1"/>
  <c r="Z184" i="1"/>
  <c r="AB184" i="1"/>
  <c r="AJ179" i="1"/>
  <c r="AJ178" i="1" s="1"/>
  <c r="X168" i="1"/>
  <c r="Z113" i="1"/>
  <c r="Z97" i="1"/>
  <c r="AB97" i="1"/>
  <c r="AH20" i="1"/>
  <c r="X1989" i="1"/>
  <c r="V1974" i="1"/>
  <c r="V1973" i="1" s="1"/>
  <c r="X1940" i="1"/>
  <c r="X1932" i="1"/>
  <c r="AB1932" i="1"/>
  <c r="AH1930" i="1"/>
  <c r="AB1909" i="1"/>
  <c r="AH1868" i="1"/>
  <c r="X1840" i="1"/>
  <c r="AH1837" i="1"/>
  <c r="AJ1831" i="1"/>
  <c r="AJ1830" i="1" s="1"/>
  <c r="AB1813" i="1"/>
  <c r="AH1805" i="1"/>
  <c r="V1761" i="1"/>
  <c r="V1748" i="1"/>
  <c r="AH1734" i="1"/>
  <c r="AH1724" i="1"/>
  <c r="Z1718" i="1"/>
  <c r="AH1708" i="1"/>
  <c r="AB1686" i="1"/>
  <c r="AB1677" i="1"/>
  <c r="X1651" i="1"/>
  <c r="Z1651" i="1"/>
  <c r="AH1642" i="1"/>
  <c r="X1635" i="1"/>
  <c r="Z1635" i="1"/>
  <c r="AH1630" i="1"/>
  <c r="X1585" i="1"/>
  <c r="AH1561" i="1"/>
  <c r="AF1551" i="1"/>
  <c r="V1525" i="1"/>
  <c r="AH1494" i="1"/>
  <c r="AH1491" i="1"/>
  <c r="AH1476" i="1"/>
  <c r="AJ1468" i="1"/>
  <c r="AJ1467" i="1" s="1"/>
  <c r="AH1431" i="1"/>
  <c r="AH1429" i="1"/>
  <c r="AB1398" i="1"/>
  <c r="AJ1383" i="1"/>
  <c r="AJ1382" i="1" s="1"/>
  <c r="Z1367" i="1"/>
  <c r="AF1270" i="1"/>
  <c r="X1270" i="1"/>
  <c r="AF1240" i="1"/>
  <c r="AJ1184" i="1"/>
  <c r="Z1184" i="1"/>
  <c r="AH1151" i="1"/>
  <c r="V1132" i="1"/>
  <c r="AH1117" i="1"/>
  <c r="AH929" i="1"/>
  <c r="AF889" i="1"/>
  <c r="X889" i="1"/>
  <c r="AH854" i="1"/>
  <c r="AH827" i="1"/>
  <c r="AH823" i="1"/>
  <c r="X802" i="1"/>
  <c r="X801" i="1" s="1"/>
  <c r="X800" i="1" s="1"/>
  <c r="X799" i="1" s="1"/>
  <c r="AJ802" i="1"/>
  <c r="AJ801" i="1" s="1"/>
  <c r="AJ800" i="1" s="1"/>
  <c r="AJ799" i="1" s="1"/>
  <c r="AB802" i="1"/>
  <c r="AB801" i="1" s="1"/>
  <c r="AB800" i="1" s="1"/>
  <c r="AB799" i="1" s="1"/>
  <c r="AE772" i="1"/>
  <c r="AH773" i="1"/>
  <c r="AH754" i="1"/>
  <c r="AH741" i="1"/>
  <c r="AH699" i="1"/>
  <c r="AH687" i="1"/>
  <c r="AH672" i="1"/>
  <c r="AJ665" i="1"/>
  <c r="AJ664" i="1" s="1"/>
  <c r="AB665" i="1"/>
  <c r="AB664" i="1" s="1"/>
  <c r="X647" i="1"/>
  <c r="AJ635" i="1"/>
  <c r="AJ627" i="1" s="1"/>
  <c r="AH635" i="1"/>
  <c r="AH631" i="1"/>
  <c r="AH616" i="1"/>
  <c r="AJ610" i="1"/>
  <c r="AJ609" i="1" s="1"/>
  <c r="AJ608" i="1" s="1"/>
  <c r="AB546" i="1"/>
  <c r="AH499" i="1"/>
  <c r="AH451" i="1"/>
  <c r="X438" i="1"/>
  <c r="AB388" i="1"/>
  <c r="AH375" i="1"/>
  <c r="AH346" i="1"/>
  <c r="X307" i="1"/>
  <c r="X306" i="1" s="1"/>
  <c r="AH285" i="1"/>
  <c r="AH275" i="1"/>
  <c r="AF201" i="1"/>
  <c r="X201" i="1"/>
  <c r="AF184" i="1"/>
  <c r="AJ168" i="1"/>
  <c r="AH166" i="1"/>
  <c r="AH162" i="1"/>
  <c r="AH148" i="1"/>
  <c r="AD113" i="1"/>
  <c r="AH103" i="1"/>
  <c r="AB88" i="1"/>
  <c r="AH24" i="1"/>
  <c r="X7598" i="1"/>
  <c r="AJ7489" i="1"/>
  <c r="AB7327" i="1"/>
  <c r="V6934" i="1"/>
  <c r="AH6916" i="1"/>
  <c r="V6868" i="1"/>
  <c r="AD7548" i="1"/>
  <c r="AH7548" i="1" s="1"/>
  <c r="AH7549" i="1"/>
  <c r="AB7429" i="1"/>
  <c r="AD7401" i="1"/>
  <c r="V7401" i="1"/>
  <c r="V7057" i="1"/>
  <c r="AD7019" i="1"/>
  <c r="AD7018" i="1" s="1"/>
  <c r="AD7017" i="1" s="1"/>
  <c r="AH7017" i="1" s="1"/>
  <c r="AH7020" i="1"/>
  <c r="AD6810" i="1"/>
  <c r="AD6809" i="1" s="1"/>
  <c r="V6810" i="1"/>
  <c r="V6809" i="1" s="1"/>
  <c r="AF7227" i="1"/>
  <c r="AF7226" i="1" s="1"/>
  <c r="AH7228" i="1"/>
  <c r="AB7151" i="1"/>
  <c r="AB7150" i="1" s="1"/>
  <c r="AD6935" i="1"/>
  <c r="AH6936" i="1"/>
  <c r="Z7645" i="1"/>
  <c r="Z7644" i="1" s="1"/>
  <c r="AD7625" i="1"/>
  <c r="V7625" i="1"/>
  <c r="V7624" i="1" s="1"/>
  <c r="AD7608" i="1"/>
  <c r="AH7608" i="1" s="1"/>
  <c r="AH7609" i="1"/>
  <c r="AB7517" i="1"/>
  <c r="AF7197" i="1"/>
  <c r="X7197" i="1"/>
  <c r="AF7089" i="1"/>
  <c r="X7089" i="1"/>
  <c r="AH7085" i="1"/>
  <c r="AD7084" i="1"/>
  <c r="AH7084" i="1" s="1"/>
  <c r="V7073" i="1"/>
  <c r="AH6966" i="1"/>
  <c r="X6836" i="1"/>
  <c r="X6344" i="1"/>
  <c r="X6342" i="1" s="1"/>
  <c r="X6341" i="1" s="1"/>
  <c r="V6578" i="1"/>
  <c r="Z6372" i="1"/>
  <c r="V6245" i="1"/>
  <c r="AH6205" i="1"/>
  <c r="AD6204" i="1"/>
  <c r="AD6203" i="1" s="1"/>
  <c r="AD6142" i="1"/>
  <c r="AH6142" i="1" s="1"/>
  <c r="AH6143" i="1"/>
  <c r="Z5803" i="1"/>
  <c r="AJ5097" i="1"/>
  <c r="AF4989" i="1"/>
  <c r="AF4983" i="1" s="1"/>
  <c r="AH4990" i="1"/>
  <c r="AF4856" i="1"/>
  <c r="Z4856" i="1"/>
  <c r="AJ4714" i="1"/>
  <c r="AD4567" i="1"/>
  <c r="AH4567" i="1" s="1"/>
  <c r="AH4568" i="1"/>
  <c r="V4456" i="1"/>
  <c r="AF4265" i="1"/>
  <c r="AJ4136" i="1"/>
  <c r="V3577" i="1"/>
  <c r="AD3474" i="1"/>
  <c r="AD3461" i="1" s="1"/>
  <c r="AH2307" i="1"/>
  <c r="V2230" i="1"/>
  <c r="V2229" i="1" s="1"/>
  <c r="V2228" i="1" s="1"/>
  <c r="V2227" i="1" s="1"/>
  <c r="V2226" i="1" s="1"/>
  <c r="V2225" i="1" s="1"/>
  <c r="AH7603" i="1"/>
  <c r="AB7522" i="1"/>
  <c r="Z7505" i="1"/>
  <c r="AB7477" i="1"/>
  <c r="AH7462" i="1"/>
  <c r="AH7359" i="1"/>
  <c r="AH7224" i="1"/>
  <c r="AH7202" i="1"/>
  <c r="AH7180" i="1"/>
  <c r="AB6965" i="1"/>
  <c r="AB6868" i="1"/>
  <c r="AH6766" i="1"/>
  <c r="Z6468" i="1"/>
  <c r="AH6377" i="1"/>
  <c r="X6372" i="1"/>
  <c r="AF6372" i="1"/>
  <c r="AI6317" i="1"/>
  <c r="AH6307" i="1"/>
  <c r="V6273" i="1"/>
  <c r="AD6270" i="1"/>
  <c r="AH6270" i="1" s="1"/>
  <c r="Z6260" i="1"/>
  <c r="AJ6184" i="1"/>
  <c r="Z6154" i="1"/>
  <c r="AD6147" i="1"/>
  <c r="AJ6147" i="1"/>
  <c r="V6095" i="1"/>
  <c r="AH6086" i="1"/>
  <c r="AH6076" i="1"/>
  <c r="AB6058" i="1"/>
  <c r="AH6049" i="1"/>
  <c r="AG6039" i="1"/>
  <c r="AF6029" i="1"/>
  <c r="AF6025" i="1" s="1"/>
  <c r="AF6020" i="1" s="1"/>
  <c r="AF6019" i="1" s="1"/>
  <c r="AF6018" i="1" s="1"/>
  <c r="AH6030" i="1"/>
  <c r="AB6008" i="1"/>
  <c r="AD6008" i="1"/>
  <c r="AJ5990" i="1"/>
  <c r="AB5965" i="1"/>
  <c r="Z5895" i="1"/>
  <c r="AB5873" i="1"/>
  <c r="AJ5868" i="1"/>
  <c r="AJ5867" i="1" s="1"/>
  <c r="AF5851" i="1"/>
  <c r="X5851" i="1"/>
  <c r="AH5845" i="1"/>
  <c r="V5818" i="1"/>
  <c r="AH5676" i="1"/>
  <c r="AF5673" i="1"/>
  <c r="AF5672" i="1" s="1"/>
  <c r="X5673" i="1"/>
  <c r="X5672" i="1" s="1"/>
  <c r="AF5630" i="1"/>
  <c r="AH5625" i="1"/>
  <c r="X5582" i="1"/>
  <c r="AB5547" i="1"/>
  <c r="AB5546" i="1" s="1"/>
  <c r="V5530" i="1"/>
  <c r="AF5487" i="1"/>
  <c r="AH5488" i="1"/>
  <c r="AH5478" i="1"/>
  <c r="AH5453" i="1"/>
  <c r="AD5452" i="1"/>
  <c r="AH5452" i="1" s="1"/>
  <c r="AB5436" i="1"/>
  <c r="AF5433" i="1"/>
  <c r="AH5433" i="1" s="1"/>
  <c r="AH5434" i="1"/>
  <c r="AH5428" i="1"/>
  <c r="AH5245" i="1"/>
  <c r="AH5189" i="1"/>
  <c r="AD5060" i="1"/>
  <c r="AH5060" i="1" s="1"/>
  <c r="X5009" i="1"/>
  <c r="Z4994" i="1"/>
  <c r="X4983" i="1"/>
  <c r="AJ4958" i="1"/>
  <c r="AJ4957" i="1" s="1"/>
  <c r="AH4947" i="1"/>
  <c r="AD4888" i="1"/>
  <c r="AF4726" i="1"/>
  <c r="AH4727" i="1"/>
  <c r="V4649" i="1"/>
  <c r="V4648" i="1" s="1"/>
  <c r="AF4611" i="1"/>
  <c r="AD4477" i="1"/>
  <c r="AH4478" i="1"/>
  <c r="X4047" i="1"/>
  <c r="AD3954" i="1"/>
  <c r="AH3954" i="1" s="1"/>
  <c r="AH3955" i="1"/>
  <c r="AF3939" i="1"/>
  <c r="AH3940" i="1"/>
  <c r="V3911" i="1"/>
  <c r="V3910" i="1" s="1"/>
  <c r="AB3499" i="1"/>
  <c r="AH3412" i="1"/>
  <c r="AD3409" i="1"/>
  <c r="AH1831" i="1"/>
  <c r="AD1830" i="1"/>
  <c r="AH1830" i="1" s="1"/>
  <c r="AD1813" i="1"/>
  <c r="AH1816" i="1"/>
  <c r="AF1705" i="1"/>
  <c r="AH1706" i="1"/>
  <c r="AB1622" i="1"/>
  <c r="V1538" i="1"/>
  <c r="V1460" i="1"/>
  <c r="V1240" i="1"/>
  <c r="AD1171" i="1"/>
  <c r="AH1171" i="1" s="1"/>
  <c r="AH1172" i="1"/>
  <c r="V6786" i="1"/>
  <c r="AD6642" i="1"/>
  <c r="AH6647" i="1"/>
  <c r="X6552" i="1"/>
  <c r="AH6346" i="1"/>
  <c r="AD6345" i="1"/>
  <c r="AH6345" i="1" s="1"/>
  <c r="X6069" i="1"/>
  <c r="V6008" i="1"/>
  <c r="Z5858" i="1"/>
  <c r="AD5514" i="1"/>
  <c r="AJ5369" i="1"/>
  <c r="AJ5368" i="1" s="1"/>
  <c r="X4265" i="1"/>
  <c r="AD3577" i="1"/>
  <c r="AB3200" i="1"/>
  <c r="AH7601" i="1"/>
  <c r="V7534" i="1"/>
  <c r="V7358" i="1"/>
  <c r="AJ7327" i="1"/>
  <c r="Z7309" i="1"/>
  <c r="AB7291" i="1"/>
  <c r="AH7156" i="1"/>
  <c r="X7121" i="1"/>
  <c r="AB7105" i="1"/>
  <c r="AB6905" i="1"/>
  <c r="AB6904" i="1" s="1"/>
  <c r="V6875" i="1"/>
  <c r="X6763" i="1"/>
  <c r="AH6691" i="1"/>
  <c r="AH6679" i="1"/>
  <c r="AH6653" i="1"/>
  <c r="AB6520" i="1"/>
  <c r="AD6475" i="1"/>
  <c r="AB6450" i="1"/>
  <c r="AD6445" i="1"/>
  <c r="AH6445" i="1" s="1"/>
  <c r="AH6424" i="1"/>
  <c r="AH7657" i="1"/>
  <c r="AF7645" i="1"/>
  <c r="X7588" i="1"/>
  <c r="AH7584" i="1"/>
  <c r="V7580" i="1"/>
  <c r="Z7522" i="1"/>
  <c r="AF7388" i="1"/>
  <c r="AB7373" i="1"/>
  <c r="AH7381" i="1"/>
  <c r="AB7349" i="1"/>
  <c r="AF7327" i="1"/>
  <c r="AH7338" i="1"/>
  <c r="V7298" i="1"/>
  <c r="V7268" i="1"/>
  <c r="V7267" i="1" s="1"/>
  <c r="X7151" i="1"/>
  <c r="X7150" i="1" s="1"/>
  <c r="AB7112" i="1"/>
  <c r="AD7079" i="1"/>
  <c r="AH7079" i="1" s="1"/>
  <c r="AH7080" i="1"/>
  <c r="V7029" i="1"/>
  <c r="AD7005" i="1"/>
  <c r="AD7004" i="1" s="1"/>
  <c r="X6972" i="1"/>
  <c r="AH6941" i="1"/>
  <c r="Z6934" i="1"/>
  <c r="AJ6734" i="1"/>
  <c r="AJ6733" i="1" s="1"/>
  <c r="AB5447" i="1"/>
  <c r="AB5446" i="1" s="1"/>
  <c r="AH5423" i="1"/>
  <c r="AD5422" i="1"/>
  <c r="V5422" i="1"/>
  <c r="AD5309" i="1"/>
  <c r="V5309" i="1"/>
  <c r="AE5288" i="1"/>
  <c r="X5288" i="1"/>
  <c r="AH5263" i="1"/>
  <c r="AB5206" i="1"/>
  <c r="V5180" i="1"/>
  <c r="V5179" i="1" s="1"/>
  <c r="AF5148" i="1"/>
  <c r="AF5147" i="1" s="1"/>
  <c r="AH5149" i="1"/>
  <c r="AF4942" i="1"/>
  <c r="X4942" i="1"/>
  <c r="AH4857" i="1"/>
  <c r="AD4856" i="1"/>
  <c r="V4856" i="1"/>
  <c r="AH4833" i="1"/>
  <c r="AF4832" i="1"/>
  <c r="V4731" i="1"/>
  <c r="AD4633" i="1"/>
  <c r="AH4633" i="1" s="1"/>
  <c r="V4633" i="1"/>
  <c r="V4628" i="1" s="1"/>
  <c r="Z4621" i="1"/>
  <c r="AD4446" i="1"/>
  <c r="AH4446" i="1" s="1"/>
  <c r="AH4376" i="1"/>
  <c r="AD4375" i="1"/>
  <c r="AH4375" i="1" s="1"/>
  <c r="AH4281" i="1"/>
  <c r="V2146" i="1"/>
  <c r="AH2106" i="1"/>
  <c r="AF2101" i="1"/>
  <c r="AH1803" i="1"/>
  <c r="AH301" i="1"/>
  <c r="AD298" i="1"/>
  <c r="AH153" i="1"/>
  <c r="AD150" i="1"/>
  <c r="AD6786" i="1"/>
  <c r="AH6787" i="1"/>
  <c r="V6718" i="1"/>
  <c r="AD6245" i="1"/>
  <c r="AB6184" i="1"/>
  <c r="X5657" i="1"/>
  <c r="V5514" i="1"/>
  <c r="AB7588" i="1"/>
  <c r="AH7553" i="1"/>
  <c r="AD7552" i="1"/>
  <c r="AD7512" i="1"/>
  <c r="AH7513" i="1"/>
  <c r="Z7277" i="1"/>
  <c r="AJ7245" i="1"/>
  <c r="AJ7244" i="1" s="1"/>
  <c r="AJ7231" i="1"/>
  <c r="AJ7221" i="1" s="1"/>
  <c r="AJ7220" i="1" s="1"/>
  <c r="AH7128" i="1"/>
  <c r="AJ7105" i="1"/>
  <c r="AB7073" i="1"/>
  <c r="AH7037" i="1"/>
  <c r="AH6954" i="1"/>
  <c r="AB6888" i="1"/>
  <c r="AD6875" i="1"/>
  <c r="AH6876" i="1"/>
  <c r="AB6786" i="1"/>
  <c r="V6755" i="1"/>
  <c r="AH6751" i="1"/>
  <c r="AH6738" i="1"/>
  <c r="AH6616" i="1"/>
  <c r="AH6458" i="1"/>
  <c r="X7645" i="1"/>
  <c r="X7644" i="1" s="1"/>
  <c r="AH7612" i="1"/>
  <c r="AH7574" i="1"/>
  <c r="AJ7566" i="1"/>
  <c r="AF7429" i="1"/>
  <c r="AH7393" i="1"/>
  <c r="X7388" i="1"/>
  <c r="V7304" i="1"/>
  <c r="V7231" i="1"/>
  <c r="V7221" i="1" s="1"/>
  <c r="V7220" i="1" s="1"/>
  <c r="AH7216" i="1"/>
  <c r="AH7198" i="1"/>
  <c r="AH7100" i="1"/>
  <c r="AB7089" i="1"/>
  <c r="Z7057" i="1"/>
  <c r="AJ7029" i="1"/>
  <c r="AD7029" i="1"/>
  <c r="V7005" i="1"/>
  <c r="V7004" i="1" s="1"/>
  <c r="V6993" i="1" s="1"/>
  <c r="V6992" i="1" s="1"/>
  <c r="AJ6982" i="1"/>
  <c r="AJ6888" i="1"/>
  <c r="AH6863" i="1"/>
  <c r="AD6851" i="1"/>
  <c r="V6851" i="1"/>
  <c r="AH6846" i="1"/>
  <c r="AB6810" i="1"/>
  <c r="AB6809" i="1" s="1"/>
  <c r="AB6793" i="1"/>
  <c r="AH6770" i="1"/>
  <c r="AH6760" i="1"/>
  <c r="AB6748" i="1"/>
  <c r="AJ6748" i="1"/>
  <c r="AB6733" i="1"/>
  <c r="AD6733" i="1"/>
  <c r="V6733" i="1"/>
  <c r="AH6724" i="1"/>
  <c r="AH6720" i="1"/>
  <c r="AB6690" i="1"/>
  <c r="AD6690" i="1"/>
  <c r="AB6673" i="1"/>
  <c r="AH6666" i="1"/>
  <c r="Z6658" i="1"/>
  <c r="AH6634" i="1"/>
  <c r="AB6627" i="1"/>
  <c r="AH6599" i="1"/>
  <c r="AJ6578" i="1"/>
  <c r="AH6543" i="1"/>
  <c r="AH6539" i="1"/>
  <c r="AD6536" i="1"/>
  <c r="Z6520" i="1"/>
  <c r="AH6506" i="1"/>
  <c r="AF6492" i="1"/>
  <c r="AH6490" i="1"/>
  <c r="Z6475" i="1"/>
  <c r="AH6473" i="1"/>
  <c r="X6468" i="1"/>
  <c r="V6450" i="1"/>
  <c r="AH6428" i="1"/>
  <c r="AH6397" i="1"/>
  <c r="AH6389" i="1"/>
  <c r="AH6383" i="1"/>
  <c r="V6372" i="1"/>
  <c r="AD6306" i="1"/>
  <c r="AH6306" i="1" s="1"/>
  <c r="AF6301" i="1"/>
  <c r="AH6299" i="1"/>
  <c r="AF6296" i="1"/>
  <c r="X6296" i="1"/>
  <c r="AD6285" i="1"/>
  <c r="AB6273" i="1"/>
  <c r="AD6273" i="1"/>
  <c r="AD6260" i="1"/>
  <c r="AH6263" i="1"/>
  <c r="V6260" i="1"/>
  <c r="X6260" i="1"/>
  <c r="AH6250" i="1"/>
  <c r="Z6245" i="1"/>
  <c r="AB6230" i="1"/>
  <c r="AH6223" i="1"/>
  <c r="AH6193" i="1"/>
  <c r="AH6173" i="1"/>
  <c r="AF6168" i="1"/>
  <c r="X6168" i="1"/>
  <c r="Z6168" i="1"/>
  <c r="AF6137" i="1"/>
  <c r="AH6137" i="1" s="1"/>
  <c r="AF6118" i="1"/>
  <c r="X6118" i="1"/>
  <c r="X6117" i="1" s="1"/>
  <c r="AB6101" i="1"/>
  <c r="AJ6008" i="1"/>
  <c r="AH5995" i="1"/>
  <c r="X5990" i="1"/>
  <c r="Z5990" i="1"/>
  <c r="AF5976" i="1"/>
  <c r="X5976" i="1"/>
  <c r="AH5977" i="1"/>
  <c r="V5976" i="1"/>
  <c r="AF5959" i="1"/>
  <c r="AB5959" i="1"/>
  <c r="AD5946" i="1"/>
  <c r="V5946" i="1"/>
  <c r="V5945" i="1" s="1"/>
  <c r="AH5919" i="1"/>
  <c r="V5905" i="1"/>
  <c r="AH5902" i="1"/>
  <c r="AH5859" i="1"/>
  <c r="AD5858" i="1"/>
  <c r="AB5838" i="1"/>
  <c r="AB5792" i="1"/>
  <c r="AH5788" i="1"/>
  <c r="Z5769" i="1"/>
  <c r="Z5768" i="1" s="1"/>
  <c r="AJ5755" i="1"/>
  <c r="AJ5754" i="1" s="1"/>
  <c r="AH5742" i="1"/>
  <c r="AF5738" i="1"/>
  <c r="X5738" i="1"/>
  <c r="AH5722" i="1"/>
  <c r="AD5707" i="1"/>
  <c r="V5707" i="1"/>
  <c r="AB5707" i="1"/>
  <c r="AF5692" i="1"/>
  <c r="AB5644" i="1"/>
  <c r="AJ5547" i="1"/>
  <c r="AJ5546" i="1" s="1"/>
  <c r="X5490" i="1"/>
  <c r="AJ5459" i="1"/>
  <c r="AJ5458" i="1" s="1"/>
  <c r="AJ5447" i="1" s="1"/>
  <c r="AJ5446" i="1" s="1"/>
  <c r="AH7636" i="1"/>
  <c r="AF7625" i="1"/>
  <c r="AF7624" i="1" s="1"/>
  <c r="X7625" i="1"/>
  <c r="X7624" i="1" s="1"/>
  <c r="AJ7611" i="1"/>
  <c r="AB7611" i="1"/>
  <c r="AD7611" i="1"/>
  <c r="AJ7598" i="1"/>
  <c r="AD7565" i="1"/>
  <c r="V7565" i="1"/>
  <c r="AJ7542" i="1"/>
  <c r="AH7518" i="1"/>
  <c r="AB7505" i="1"/>
  <c r="AJ7505" i="1"/>
  <c r="AH7493" i="1"/>
  <c r="AF7488" i="1"/>
  <c r="X7488" i="1"/>
  <c r="AJ7484" i="1"/>
  <c r="AJ7483" i="1" s="1"/>
  <c r="AH7432" i="1"/>
  <c r="AH7430" i="1"/>
  <c r="V7429" i="1"/>
  <c r="X7424" i="1"/>
  <c r="AH7419" i="1"/>
  <c r="AD7414" i="1"/>
  <c r="AD7413" i="1" s="1"/>
  <c r="AH7413" i="1" s="1"/>
  <c r="AH7415" i="1"/>
  <c r="AH7368" i="1"/>
  <c r="AH7352" i="1"/>
  <c r="Z7327" i="1"/>
  <c r="Z7326" i="1" s="1"/>
  <c r="AH7316" i="1"/>
  <c r="AH7302" i="1"/>
  <c r="AB7298" i="1"/>
  <c r="AJ7277" i="1"/>
  <c r="AB7268" i="1"/>
  <c r="AB7267" i="1" s="1"/>
  <c r="AH7262" i="1"/>
  <c r="AH7254" i="1"/>
  <c r="AH7246" i="1"/>
  <c r="X7210" i="1"/>
  <c r="AH7208" i="1"/>
  <c r="AB7173" i="1"/>
  <c r="X7105" i="1"/>
  <c r="AH7097" i="1"/>
  <c r="AH7067" i="1"/>
  <c r="AB7005" i="1"/>
  <c r="AB7004" i="1" s="1"/>
  <c r="AB6993" i="1" s="1"/>
  <c r="AB6992" i="1" s="1"/>
  <c r="AH6999" i="1"/>
  <c r="AD6998" i="1"/>
  <c r="AH6998" i="1" s="1"/>
  <c r="AH6995" i="1"/>
  <c r="AH6985" i="1"/>
  <c r="X6982" i="1"/>
  <c r="AH6978" i="1"/>
  <c r="AD6977" i="1"/>
  <c r="AF6965" i="1"/>
  <c r="X6965" i="1"/>
  <c r="Z6965" i="1"/>
  <c r="AH6945" i="1"/>
  <c r="AH6906" i="1"/>
  <c r="X6880" i="1"/>
  <c r="Z6880" i="1"/>
  <c r="AH6843" i="1"/>
  <c r="Z6836" i="1"/>
  <c r="AH6825" i="1"/>
  <c r="AJ6810" i="1"/>
  <c r="AJ6809" i="1" s="1"/>
  <c r="Z6793" i="1"/>
  <c r="Z6755" i="1"/>
  <c r="AH6712" i="1"/>
  <c r="AF6709" i="1"/>
  <c r="X6658" i="1"/>
  <c r="AJ6598" i="1"/>
  <c r="AB6598" i="1"/>
  <c r="AB6597" i="1" s="1"/>
  <c r="AD6598" i="1"/>
  <c r="AH6576" i="1"/>
  <c r="AF6565" i="1"/>
  <c r="AH6563" i="1"/>
  <c r="V6515" i="1"/>
  <c r="AH6509" i="1"/>
  <c r="AD6505" i="1"/>
  <c r="AH6505" i="1" s="1"/>
  <c r="AH6495" i="1"/>
  <c r="V6492" i="1"/>
  <c r="AJ6486" i="1"/>
  <c r="AH6487" i="1"/>
  <c r="V6468" i="1"/>
  <c r="X6450" i="1"/>
  <c r="AH6418" i="1"/>
  <c r="Z6409" i="1"/>
  <c r="Z6408" i="1" s="1"/>
  <c r="V6391" i="1"/>
  <c r="AD6379" i="1"/>
  <c r="AH6379" i="1" s="1"/>
  <c r="AH6380" i="1"/>
  <c r="AD6355" i="1"/>
  <c r="AH6367" i="1"/>
  <c r="V6355" i="1"/>
  <c r="AH6364" i="1"/>
  <c r="AB6355" i="1"/>
  <c r="AF6344" i="1"/>
  <c r="Z6317" i="1"/>
  <c r="Z6316" i="1" s="1"/>
  <c r="AH6304" i="1"/>
  <c r="AH6302" i="1"/>
  <c r="V6301" i="1"/>
  <c r="AH6297" i="1"/>
  <c r="AJ6273" i="1"/>
  <c r="AJ6237" i="1"/>
  <c r="AJ6236" i="1" s="1"/>
  <c r="AD6192" i="1"/>
  <c r="AH6192" i="1" s="1"/>
  <c r="V6184" i="1"/>
  <c r="AH6171" i="1"/>
  <c r="AJ6154" i="1"/>
  <c r="AD6154" i="1"/>
  <c r="V6154" i="1"/>
  <c r="AH6133" i="1"/>
  <c r="Z6101" i="1"/>
  <c r="AH6079" i="1"/>
  <c r="Z6069" i="1"/>
  <c r="X6058" i="1"/>
  <c r="AK6039" i="1"/>
  <c r="AB6040" i="1"/>
  <c r="AB6039" i="1" s="1"/>
  <c r="AF6040" i="1"/>
  <c r="AF6039" i="1" s="1"/>
  <c r="X6040" i="1"/>
  <c r="X6039" i="1" s="1"/>
  <c r="AH6027" i="1"/>
  <c r="AK6025" i="1"/>
  <c r="AK6020" i="1" s="1"/>
  <c r="AK6019" i="1" s="1"/>
  <c r="AK6018" i="1" s="1"/>
  <c r="AH5993" i="1"/>
  <c r="AF5990" i="1"/>
  <c r="AH5986" i="1"/>
  <c r="AJ5976" i="1"/>
  <c r="AH5957" i="1"/>
  <c r="AH5955" i="1"/>
  <c r="AB5946" i="1"/>
  <c r="AJ5905" i="1"/>
  <c r="AD5901" i="1"/>
  <c r="AH5901" i="1" s="1"/>
  <c r="V5868" i="1"/>
  <c r="AB5858" i="1"/>
  <c r="AH5855" i="1"/>
  <c r="Z5818" i="1"/>
  <c r="AD5803" i="1"/>
  <c r="AH5798" i="1"/>
  <c r="AD5769" i="1"/>
  <c r="AD5768" i="1" s="1"/>
  <c r="V5769" i="1"/>
  <c r="V5768" i="1" s="1"/>
  <c r="AH5758" i="1"/>
  <c r="AH5751" i="1"/>
  <c r="AD5744" i="1"/>
  <c r="V5744" i="1"/>
  <c r="AD5738" i="1"/>
  <c r="AD5730" i="1"/>
  <c r="AH5731" i="1"/>
  <c r="V5730" i="1"/>
  <c r="AJ5721" i="1"/>
  <c r="AH5711" i="1"/>
  <c r="AB5692" i="1"/>
  <c r="AH5690" i="1"/>
  <c r="AB5673" i="1"/>
  <c r="AB5672" i="1" s="1"/>
  <c r="Z5619" i="1"/>
  <c r="AH5588" i="1"/>
  <c r="AB5582" i="1"/>
  <c r="AH5576" i="1"/>
  <c r="AJ5563" i="1"/>
  <c r="AJ5530" i="1"/>
  <c r="AH5450" i="1"/>
  <c r="X5447" i="1"/>
  <c r="X5446" i="1" s="1"/>
  <c r="X5436" i="1"/>
  <c r="X5427" i="1"/>
  <c r="AF5415" i="1"/>
  <c r="AH5416" i="1"/>
  <c r="AB5323" i="1"/>
  <c r="AJ5256" i="1"/>
  <c r="AB5241" i="1"/>
  <c r="AF5241" i="1"/>
  <c r="AF5234" i="1"/>
  <c r="AH5237" i="1"/>
  <c r="AH5197" i="1"/>
  <c r="AH5161" i="1"/>
  <c r="AF5119" i="1"/>
  <c r="AF5118" i="1" s="1"/>
  <c r="X5119" i="1"/>
  <c r="X5118" i="1" s="1"/>
  <c r="AH5025" i="1"/>
  <c r="AD5022" i="1"/>
  <c r="V5022" i="1"/>
  <c r="AH5014" i="1"/>
  <c r="AB5009" i="1"/>
  <c r="AD4994" i="1"/>
  <c r="AD4993" i="1" s="1"/>
  <c r="V4994" i="1"/>
  <c r="V4993" i="1" s="1"/>
  <c r="AH4984" i="1"/>
  <c r="Z4912" i="1"/>
  <c r="Z4775" i="1"/>
  <c r="Z4774" i="1" s="1"/>
  <c r="Z4773" i="1" s="1"/>
  <c r="Z4772" i="1" s="1"/>
  <c r="Z4771" i="1" s="1"/>
  <c r="Z4770" i="1" s="1"/>
  <c r="Z4769" i="1" s="1"/>
  <c r="Z4768" i="1" s="1"/>
  <c r="AJ4761" i="1"/>
  <c r="AF4587" i="1"/>
  <c r="X4587" i="1"/>
  <c r="AD4546" i="1"/>
  <c r="AD4485" i="1"/>
  <c r="V4485" i="1"/>
  <c r="Z4445" i="1"/>
  <c r="AB4394" i="1"/>
  <c r="X4380" i="1"/>
  <c r="AD3788" i="1"/>
  <c r="AH3788" i="1" s="1"/>
  <c r="AH3789" i="1"/>
  <c r="AB3670" i="1"/>
  <c r="AF510" i="1"/>
  <c r="AH439" i="1"/>
  <c r="AF438" i="1"/>
  <c r="X372" i="1"/>
  <c r="AF307" i="1"/>
  <c r="AF306" i="1" s="1"/>
  <c r="AH306" i="1" s="1"/>
  <c r="AH308" i="1"/>
  <c r="AH4738" i="1"/>
  <c r="Z4726" i="1"/>
  <c r="V4721" i="1"/>
  <c r="Z4714" i="1"/>
  <c r="X4649" i="1"/>
  <c r="X4648" i="1" s="1"/>
  <c r="Z4633" i="1"/>
  <c r="AD4621" i="1"/>
  <c r="V4621" i="1"/>
  <c r="X4611" i="1"/>
  <c r="AJ4587" i="1"/>
  <c r="AD4560" i="1"/>
  <c r="V4560" i="1"/>
  <c r="AH4551" i="1"/>
  <c r="AH4507" i="1"/>
  <c r="AH4491" i="1"/>
  <c r="AH4439" i="1"/>
  <c r="AF4394" i="1"/>
  <c r="AH4397" i="1"/>
  <c r="X4365" i="1"/>
  <c r="AH4354" i="1"/>
  <c r="X4321" i="1"/>
  <c r="AJ4311" i="1"/>
  <c r="Z4311" i="1"/>
  <c r="Z3873" i="1"/>
  <c r="AJ3767" i="1"/>
  <c r="AJ3766" i="1" s="1"/>
  <c r="X3643" i="1"/>
  <c r="X3642" i="1" s="1"/>
  <c r="AF3143" i="1"/>
  <c r="AH3143" i="1" s="1"/>
  <c r="AH3144" i="1"/>
  <c r="AJ2955" i="1"/>
  <c r="AJ2954" i="1" s="1"/>
  <c r="V2933" i="1"/>
  <c r="AD2845" i="1"/>
  <c r="V2845" i="1"/>
  <c r="AB2731" i="1"/>
  <c r="AB2730" i="1" s="1"/>
  <c r="AJ2700" i="1"/>
  <c r="AF2486" i="1"/>
  <c r="X2486" i="1"/>
  <c r="Z2138" i="1"/>
  <c r="AB1424" i="1"/>
  <c r="AD1098" i="1"/>
  <c r="V1098" i="1"/>
  <c r="AF924" i="1"/>
  <c r="AF923" i="1" s="1"/>
  <c r="AH925" i="1"/>
  <c r="AD909" i="1"/>
  <c r="AH912" i="1"/>
  <c r="V909" i="1"/>
  <c r="V904" i="1" s="1"/>
  <c r="X845" i="1"/>
  <c r="X844" i="1" s="1"/>
  <c r="AD793" i="1"/>
  <c r="AH793" i="1" s="1"/>
  <c r="AH794" i="1"/>
  <c r="AH135" i="1"/>
  <c r="AD134" i="1"/>
  <c r="AD133" i="1" s="1"/>
  <c r="AH123" i="1"/>
  <c r="AF122" i="1"/>
  <c r="Z122" i="1"/>
  <c r="AJ4711" i="1"/>
  <c r="AD4649" i="1"/>
  <c r="AB4604" i="1"/>
  <c r="X4594" i="1"/>
  <c r="V4555" i="1"/>
  <c r="X4546" i="1"/>
  <c r="Z4532" i="1"/>
  <c r="AD4532" i="1"/>
  <c r="V4532" i="1"/>
  <c r="AH4490" i="1"/>
  <c r="X4470" i="1"/>
  <c r="AH4416" i="1"/>
  <c r="AD4409" i="1"/>
  <c r="V4409" i="1"/>
  <c r="AB4311" i="1"/>
  <c r="Z4304" i="1"/>
  <c r="AH4268" i="1"/>
  <c r="AH4238" i="1"/>
  <c r="AF4237" i="1"/>
  <c r="X4237" i="1"/>
  <c r="X4218" i="1"/>
  <c r="Z4092" i="1"/>
  <c r="Z4091" i="1" s="1"/>
  <c r="AH3644" i="1"/>
  <c r="AD3643" i="1"/>
  <c r="AD3642" i="1" s="1"/>
  <c r="AF3631" i="1"/>
  <c r="AF3627" i="1" s="1"/>
  <c r="X3631" i="1"/>
  <c r="X3627" i="1" s="1"/>
  <c r="X3616" i="1" s="1"/>
  <c r="X3615" i="1" s="1"/>
  <c r="AD3594" i="1"/>
  <c r="V3594" i="1"/>
  <c r="AJ3137" i="1"/>
  <c r="AJ2860" i="1"/>
  <c r="Z2831" i="1"/>
  <c r="X2831" i="1"/>
  <c r="AD2781" i="1"/>
  <c r="AH2781" i="1" s="1"/>
  <c r="AH2782" i="1"/>
  <c r="V2665" i="1"/>
  <c r="V2664" i="1" s="1"/>
  <c r="AD2623" i="1"/>
  <c r="AF2624" i="1"/>
  <c r="AH2624" i="1" s="1"/>
  <c r="AB2558" i="1"/>
  <c r="AH2308" i="1"/>
  <c r="AF1294" i="1"/>
  <c r="X1294" i="1"/>
  <c r="AJ1281" i="1"/>
  <c r="V1261" i="1"/>
  <c r="AH4187" i="1"/>
  <c r="AH4105" i="1"/>
  <c r="AF4092" i="1"/>
  <c r="AF4091" i="1" s="1"/>
  <c r="AF4063" i="1"/>
  <c r="AB3880" i="1"/>
  <c r="AF3670" i="1"/>
  <c r="X3670" i="1"/>
  <c r="AF3660" i="1"/>
  <c r="AJ3656" i="1"/>
  <c r="AJ3655" i="1" s="1"/>
  <c r="AJ3654" i="1" s="1"/>
  <c r="AB3631" i="1"/>
  <c r="AB3627" i="1" s="1"/>
  <c r="AB3616" i="1" s="1"/>
  <c r="AB3615" i="1" s="1"/>
  <c r="AF3577" i="1"/>
  <c r="Z3577" i="1"/>
  <c r="Z3566" i="1"/>
  <c r="AD3562" i="1"/>
  <c r="AH3562" i="1" s="1"/>
  <c r="AH3563" i="1"/>
  <c r="AB3543" i="1"/>
  <c r="AB3542" i="1" s="1"/>
  <c r="AF3543" i="1"/>
  <c r="AF3542" i="1" s="1"/>
  <c r="AH3527" i="1"/>
  <c r="AF3522" i="1"/>
  <c r="AJ3494" i="1"/>
  <c r="V3494" i="1"/>
  <c r="AH3464" i="1"/>
  <c r="AF3462" i="1"/>
  <c r="AF3461" i="1" s="1"/>
  <c r="AD3429" i="1"/>
  <c r="AD3428" i="1" s="1"/>
  <c r="Z3429" i="1"/>
  <c r="Z3428" i="1" s="1"/>
  <c r="AH3263" i="1"/>
  <c r="Z3246" i="1"/>
  <c r="AJ3200" i="1"/>
  <c r="AD3138" i="1"/>
  <c r="AH3138" i="1" s="1"/>
  <c r="AH3139" i="1"/>
  <c r="AD2767" i="1"/>
  <c r="AH2767" i="1" s="1"/>
  <c r="AH2768" i="1"/>
  <c r="V2685" i="1"/>
  <c r="AD2544" i="1"/>
  <c r="AH2545" i="1"/>
  <c r="AB2477" i="1"/>
  <c r="AJ2397" i="1"/>
  <c r="AH2363" i="1"/>
  <c r="Z2254" i="1"/>
  <c r="Z2253" i="1" s="1"/>
  <c r="Z2252" i="1" s="1"/>
  <c r="Z2251" i="1" s="1"/>
  <c r="AH2058" i="1"/>
  <c r="AF2056" i="1"/>
  <c r="AH2056" i="1" s="1"/>
  <c r="AF2024" i="1"/>
  <c r="X2024" i="1"/>
  <c r="Z2006" i="1"/>
  <c r="Z1994" i="1"/>
  <c r="AD1823" i="1"/>
  <c r="AH1823" i="1" s="1"/>
  <c r="AH1824" i="1"/>
  <c r="AH1593" i="1"/>
  <c r="AD1592" i="1"/>
  <c r="AB1367" i="1"/>
  <c r="AJ1367" i="1"/>
  <c r="V1294" i="1"/>
  <c r="AH1297" i="1"/>
  <c r="AF1222" i="1"/>
  <c r="V1126" i="1"/>
  <c r="V1125" i="1" s="1"/>
  <c r="AJ1036" i="1"/>
  <c r="AJ1035" i="1" s="1"/>
  <c r="Z1036" i="1"/>
  <c r="Z1035" i="1" s="1"/>
  <c r="AH983" i="1"/>
  <c r="AD982" i="1"/>
  <c r="AH982" i="1" s="1"/>
  <c r="AB884" i="1"/>
  <c r="AB845" i="1"/>
  <c r="AB844" i="1" s="1"/>
  <c r="AB830" i="1"/>
  <c r="AB829" i="1" s="1"/>
  <c r="AF388" i="1"/>
  <c r="AH388" i="1" s="1"/>
  <c r="AH391" i="1"/>
  <c r="AH310" i="1"/>
  <c r="AD307" i="1"/>
  <c r="AB168" i="1"/>
  <c r="AF4173" i="1"/>
  <c r="AF4172" i="1" s="1"/>
  <c r="AF4171" i="1" s="1"/>
  <c r="AF4170" i="1" s="1"/>
  <c r="AF4169" i="1" s="1"/>
  <c r="AF4168" i="1" s="1"/>
  <c r="AF4167" i="1" s="1"/>
  <c r="V4154" i="1"/>
  <c r="AH4146" i="1"/>
  <c r="X3999" i="1"/>
  <c r="AD3990" i="1"/>
  <c r="AB3982" i="1"/>
  <c r="X3935" i="1"/>
  <c r="AF3811" i="1"/>
  <c r="AH3812" i="1"/>
  <c r="AJ3798" i="1"/>
  <c r="AF3728" i="1"/>
  <c r="X3728" i="1"/>
  <c r="AH3665" i="1"/>
  <c r="V3609" i="1"/>
  <c r="AH3601" i="1"/>
  <c r="Z3391" i="1"/>
  <c r="AJ3370" i="1"/>
  <c r="AJ3369" i="1" s="1"/>
  <c r="AJ3368" i="1" s="1"/>
  <c r="AF3343" i="1"/>
  <c r="AF3342" i="1" s="1"/>
  <c r="X3343" i="1"/>
  <c r="X3342" i="1" s="1"/>
  <c r="AH3273" i="1"/>
  <c r="V3137" i="1"/>
  <c r="AD3134" i="1"/>
  <c r="AH3134" i="1" s="1"/>
  <c r="Z3101" i="1"/>
  <c r="Z3100" i="1" s="1"/>
  <c r="AH3083" i="1"/>
  <c r="AJ2772" i="1"/>
  <c r="AF2700" i="1"/>
  <c r="AD2606" i="1"/>
  <c r="AH2606" i="1" s="1"/>
  <c r="AH2607" i="1"/>
  <c r="AH2371" i="1"/>
  <c r="X2243" i="1"/>
  <c r="AH2059" i="1"/>
  <c r="AD2054" i="1"/>
  <c r="AD2053" i="1" s="1"/>
  <c r="Z1927" i="1"/>
  <c r="AF1711" i="1"/>
  <c r="X1711" i="1"/>
  <c r="AJ1328" i="1"/>
  <c r="Z1328" i="1"/>
  <c r="Z1317" i="1" s="1"/>
  <c r="AB1322" i="1"/>
  <c r="AB1317" i="1" s="1"/>
  <c r="V1174" i="1"/>
  <c r="X686" i="1"/>
  <c r="AB557" i="1"/>
  <c r="AB556" i="1" s="1"/>
  <c r="AB555" i="1" s="1"/>
  <c r="AB558" i="1"/>
  <c r="AD477" i="1"/>
  <c r="AD476" i="1" s="1"/>
  <c r="AD475" i="1" s="1"/>
  <c r="AH475" i="1" s="1"/>
  <c r="AH478" i="1"/>
  <c r="AD360" i="1"/>
  <c r="AD359" i="1" s="1"/>
  <c r="AH361" i="1"/>
  <c r="AH5637" i="1"/>
  <c r="Z5630" i="1"/>
  <c r="AJ5630" i="1"/>
  <c r="AH5621" i="1"/>
  <c r="AH5585" i="1"/>
  <c r="AF5563" i="1"/>
  <c r="X5563" i="1"/>
  <c r="Z5524" i="1"/>
  <c r="AB5524" i="1"/>
  <c r="AH5519" i="1"/>
  <c r="AH5517" i="1"/>
  <c r="AH5512" i="1"/>
  <c r="AH5510" i="1"/>
  <c r="AH5507" i="1"/>
  <c r="AH5492" i="1"/>
  <c r="AJ5471" i="1"/>
  <c r="AJ5470" i="1" s="1"/>
  <c r="AH5475" i="1"/>
  <c r="X5471" i="1"/>
  <c r="X5470" i="1" s="1"/>
  <c r="Z5471" i="1"/>
  <c r="Z5470" i="1" s="1"/>
  <c r="AH5443" i="1"/>
  <c r="AJ5427" i="1"/>
  <c r="AH5425" i="1"/>
  <c r="AD5400" i="1"/>
  <c r="V5400" i="1"/>
  <c r="AH5405" i="1"/>
  <c r="AF5389" i="1"/>
  <c r="X5389" i="1"/>
  <c r="AH5383" i="1"/>
  <c r="AH5381" i="1"/>
  <c r="AB5369" i="1"/>
  <c r="AB5368" i="1" s="1"/>
  <c r="AH5349" i="1"/>
  <c r="AH5345" i="1"/>
  <c r="V5331" i="1"/>
  <c r="AH5327" i="1"/>
  <c r="AB5309" i="1"/>
  <c r="Z5304" i="1"/>
  <c r="AB5304" i="1"/>
  <c r="AJ5277" i="1"/>
  <c r="V5277" i="1"/>
  <c r="AH5273" i="1"/>
  <c r="AH5270" i="1"/>
  <c r="AD5269" i="1"/>
  <c r="Z5247" i="1"/>
  <c r="AF5247" i="1"/>
  <c r="X5247" i="1"/>
  <c r="AH5239" i="1"/>
  <c r="AD5217" i="1"/>
  <c r="V5217" i="1"/>
  <c r="AH5225" i="1"/>
  <c r="AJ5167" i="1"/>
  <c r="AH5165" i="1"/>
  <c r="AB5097" i="1"/>
  <c r="AD5097" i="1"/>
  <c r="V5097" i="1"/>
  <c r="AD5092" i="1"/>
  <c r="V5092" i="1"/>
  <c r="AH5090" i="1"/>
  <c r="AD5085" i="1"/>
  <c r="V5085" i="1"/>
  <c r="AH5078" i="1"/>
  <c r="V5070" i="1"/>
  <c r="AH5065" i="1"/>
  <c r="AH5056" i="1"/>
  <c r="AH5053" i="1"/>
  <c r="AH5051" i="1"/>
  <c r="X5039" i="1"/>
  <c r="X5038" i="1" s="1"/>
  <c r="AB5039" i="1"/>
  <c r="AB5038" i="1" s="1"/>
  <c r="AJ5039" i="1"/>
  <c r="AJ5038" i="1" s="1"/>
  <c r="AH5029" i="1"/>
  <c r="X5022" i="1"/>
  <c r="AB4958" i="1"/>
  <c r="AB4957" i="1" s="1"/>
  <c r="AH4940" i="1"/>
  <c r="AH4935" i="1"/>
  <c r="Z4879" i="1"/>
  <c r="AH4875" i="1"/>
  <c r="AB4856" i="1"/>
  <c r="Z4841" i="1"/>
  <c r="AH4828" i="1"/>
  <c r="AH4821" i="1"/>
  <c r="AH4811" i="1"/>
  <c r="AH4797" i="1"/>
  <c r="AB4775" i="1"/>
  <c r="AB4774" i="1" s="1"/>
  <c r="AB4773" i="1" s="1"/>
  <c r="AB4772" i="1" s="1"/>
  <c r="AB4771" i="1" s="1"/>
  <c r="AB4770" i="1" s="1"/>
  <c r="AB4769" i="1" s="1"/>
  <c r="AB4768" i="1" s="1"/>
  <c r="AH4765" i="1"/>
  <c r="AB4731" i="1"/>
  <c r="AF4721" i="1"/>
  <c r="X4721" i="1"/>
  <c r="AH4717" i="1"/>
  <c r="V4714" i="1"/>
  <c r="AH4694" i="1"/>
  <c r="AH4690" i="1"/>
  <c r="AH4685" i="1"/>
  <c r="AJ4674" i="1"/>
  <c r="AH4670" i="1"/>
  <c r="AH4631" i="1"/>
  <c r="Z4611" i="1"/>
  <c r="AH4617" i="1"/>
  <c r="AH4606" i="1"/>
  <c r="X4604" i="1"/>
  <c r="AH4599" i="1"/>
  <c r="AB4587" i="1"/>
  <c r="AJ4567" i="1"/>
  <c r="AB4567" i="1"/>
  <c r="AF4555" i="1"/>
  <c r="X4555" i="1"/>
  <c r="AH4544" i="1"/>
  <c r="AF4532" i="1"/>
  <c r="AH4518" i="1"/>
  <c r="V4503" i="1"/>
  <c r="V4502" i="1" s="1"/>
  <c r="AF4485" i="1"/>
  <c r="AB4477" i="1"/>
  <c r="AJ4470" i="1"/>
  <c r="Z4470" i="1"/>
  <c r="AH4441" i="1"/>
  <c r="AH4437" i="1"/>
  <c r="AH4429" i="1"/>
  <c r="AH4415" i="1"/>
  <c r="AJ4409" i="1"/>
  <c r="AH4401" i="1"/>
  <c r="AH4387" i="1"/>
  <c r="V4339" i="1"/>
  <c r="V4338" i="1" s="1"/>
  <c r="AH4266" i="1"/>
  <c r="AB4249" i="1"/>
  <c r="AH4229" i="1"/>
  <c r="AJ4218" i="1"/>
  <c r="AJ4217" i="1" s="1"/>
  <c r="AH4156" i="1"/>
  <c r="AH4141" i="1"/>
  <c r="V4092" i="1"/>
  <c r="V4091" i="1" s="1"/>
  <c r="X4092" i="1"/>
  <c r="X4091" i="1" s="1"/>
  <c r="AH4077" i="1"/>
  <c r="AD4076" i="1"/>
  <c r="V4076" i="1"/>
  <c r="AH4034" i="1"/>
  <c r="AH4032" i="1"/>
  <c r="AJ4021" i="1"/>
  <c r="AJ4020" i="1" s="1"/>
  <c r="AB4021" i="1"/>
  <c r="AB4020" i="1" s="1"/>
  <c r="AH4006" i="1"/>
  <c r="AB3999" i="1"/>
  <c r="AB3894" i="1"/>
  <c r="AD3845" i="1"/>
  <c r="AH3845" i="1" s="1"/>
  <c r="AH3846" i="1"/>
  <c r="V3844" i="1"/>
  <c r="X3825" i="1"/>
  <c r="X3824" i="1" s="1"/>
  <c r="AF3798" i="1"/>
  <c r="X3798" i="1"/>
  <c r="AF3756" i="1"/>
  <c r="AH3667" i="1"/>
  <c r="AH3650" i="1"/>
  <c r="AF3609" i="1"/>
  <c r="X3609" i="1"/>
  <c r="Z3594" i="1"/>
  <c r="AB3594" i="1"/>
  <c r="AJ3543" i="1"/>
  <c r="AJ3542" i="1" s="1"/>
  <c r="V3499" i="1"/>
  <c r="AF3478" i="1"/>
  <c r="AH3472" i="1"/>
  <c r="AJ3462" i="1"/>
  <c r="AJ3461" i="1" s="1"/>
  <c r="AH3444" i="1"/>
  <c r="AH3442" i="1"/>
  <c r="X3429" i="1"/>
  <c r="X3428" i="1" s="1"/>
  <c r="Z3409" i="1"/>
  <c r="X3403" i="1"/>
  <c r="AH3366" i="1"/>
  <c r="AD3300" i="1"/>
  <c r="AD3299" i="1" s="1"/>
  <c r="AH3301" i="1"/>
  <c r="AB3288" i="1"/>
  <c r="AH3238" i="1"/>
  <c r="AH3224" i="1"/>
  <c r="AF3202" i="1"/>
  <c r="AH3203" i="1"/>
  <c r="AF3191" i="1"/>
  <c r="X3191" i="1"/>
  <c r="AF3185" i="1"/>
  <c r="AF3155" i="1"/>
  <c r="AH3116" i="1"/>
  <c r="V3101" i="1"/>
  <c r="V3100" i="1" s="1"/>
  <c r="AH3087" i="1"/>
  <c r="X3086" i="1"/>
  <c r="X3082" i="1" s="1"/>
  <c r="X3081" i="1" s="1"/>
  <c r="X3080" i="1" s="1"/>
  <c r="X3079" i="1" s="1"/>
  <c r="X3078" i="1" s="1"/>
  <c r="AF3028" i="1"/>
  <c r="AH3008" i="1"/>
  <c r="AD3007" i="1"/>
  <c r="AH3007" i="1" s="1"/>
  <c r="AH2976" i="1"/>
  <c r="AH2939" i="1"/>
  <c r="AB2933" i="1"/>
  <c r="X2928" i="1"/>
  <c r="AH2912" i="1"/>
  <c r="V2902" i="1"/>
  <c r="AJ2876" i="1"/>
  <c r="AJ2875" i="1" s="1"/>
  <c r="V2876" i="1"/>
  <c r="V2875" i="1" s="1"/>
  <c r="AH2867" i="1"/>
  <c r="AH2863" i="1"/>
  <c r="AH2822" i="1"/>
  <c r="X2805" i="1"/>
  <c r="X2804" i="1" s="1"/>
  <c r="AF2772" i="1"/>
  <c r="X2772" i="1"/>
  <c r="AB2757" i="1"/>
  <c r="AF2719" i="1"/>
  <c r="AF2718" i="1" s="1"/>
  <c r="AH2718" i="1" s="1"/>
  <c r="AF2638" i="1"/>
  <c r="AH2629" i="1"/>
  <c r="Z2600" i="1"/>
  <c r="V2575" i="1"/>
  <c r="V2574" i="1" s="1"/>
  <c r="AH2564" i="1"/>
  <c r="AH2556" i="1"/>
  <c r="AD2551" i="1"/>
  <c r="V2551" i="1"/>
  <c r="X2551" i="1"/>
  <c r="AJ2544" i="1"/>
  <c r="AB2544" i="1"/>
  <c r="AJ2535" i="1"/>
  <c r="AJ2498" i="1"/>
  <c r="AJ2497" i="1" s="1"/>
  <c r="AH2489" i="1"/>
  <c r="AH2487" i="1"/>
  <c r="V2486" i="1"/>
  <c r="V2444" i="1"/>
  <c r="AH2410" i="1"/>
  <c r="AF2407" i="1"/>
  <c r="AH2407" i="1" s="1"/>
  <c r="AJ2380" i="1"/>
  <c r="V2358" i="1"/>
  <c r="V2357" i="1" s="1"/>
  <c r="X2358" i="1"/>
  <c r="X2357" i="1" s="1"/>
  <c r="AB2332" i="1"/>
  <c r="AH2324" i="1"/>
  <c r="AD2294" i="1"/>
  <c r="AH2272" i="1"/>
  <c r="Z2268" i="1"/>
  <c r="Z2267" i="1" s="1"/>
  <c r="AB2268" i="1"/>
  <c r="AB2267" i="1" s="1"/>
  <c r="AH2258" i="1"/>
  <c r="AF2219" i="1"/>
  <c r="AF2218" i="1" s="1"/>
  <c r="AF2217" i="1" s="1"/>
  <c r="AF2216" i="1" s="1"/>
  <c r="AF2215" i="1" s="1"/>
  <c r="AF2214" i="1" s="1"/>
  <c r="AH2207" i="1"/>
  <c r="AH2203" i="1"/>
  <c r="AD2195" i="1"/>
  <c r="AH2195" i="1" s="1"/>
  <c r="AH2196" i="1"/>
  <c r="AF2138" i="1"/>
  <c r="AH2123" i="1"/>
  <c r="AH2095" i="1"/>
  <c r="AB2068" i="1"/>
  <c r="AB2067" i="1" s="1"/>
  <c r="AB2066" i="1" s="1"/>
  <c r="AB2065" i="1" s="1"/>
  <c r="AB2064" i="1" s="1"/>
  <c r="AB2063" i="1" s="1"/>
  <c r="Z2054" i="1"/>
  <c r="Z2053" i="1" s="1"/>
  <c r="Z2052" i="1" s="1"/>
  <c r="Z2051" i="1" s="1"/>
  <c r="Z2050" i="1" s="1"/>
  <c r="Z2049" i="1" s="1"/>
  <c r="V2039" i="1"/>
  <c r="V2024" i="1"/>
  <c r="AF2019" i="1"/>
  <c r="AH1990" i="1"/>
  <c r="Z1989" i="1"/>
  <c r="AH1985" i="1"/>
  <c r="AH1979" i="1"/>
  <c r="AF1961" i="1"/>
  <c r="X1961" i="1"/>
  <c r="Z1961" i="1"/>
  <c r="AH1957" i="1"/>
  <c r="AJ1932" i="1"/>
  <c r="X1927" i="1"/>
  <c r="V1802" i="1"/>
  <c r="AF1677" i="1"/>
  <c r="X1677" i="1"/>
  <c r="AH1552" i="1"/>
  <c r="AH1526" i="1"/>
  <c r="AH1457" i="1"/>
  <c r="AH1455" i="1"/>
  <c r="V1454" i="1"/>
  <c r="AD1445" i="1"/>
  <c r="AH1445" i="1" s="1"/>
  <c r="AH1446" i="1"/>
  <c r="AJ1433" i="1"/>
  <c r="AD1411" i="1"/>
  <c r="AJ1398" i="1"/>
  <c r="AH1389" i="1"/>
  <c r="AH1387" i="1"/>
  <c r="V1382" i="1"/>
  <c r="X1382" i="1"/>
  <c r="AH1353" i="1"/>
  <c r="AH1313" i="1"/>
  <c r="AH1292" i="1"/>
  <c r="AH1169" i="1"/>
  <c r="AJ1132" i="1"/>
  <c r="AB1126" i="1"/>
  <c r="AB1125" i="1" s="1"/>
  <c r="AB1084" i="1"/>
  <c r="AD1071" i="1"/>
  <c r="AH1072" i="1"/>
  <c r="Z1042" i="1"/>
  <c r="X1036" i="1"/>
  <c r="X1035" i="1" s="1"/>
  <c r="AH971" i="1"/>
  <c r="AD970" i="1"/>
  <c r="V970" i="1"/>
  <c r="AJ963" i="1"/>
  <c r="AF822" i="1"/>
  <c r="AH721" i="1"/>
  <c r="AJ615" i="1"/>
  <c r="AD445" i="1"/>
  <c r="AH434" i="1"/>
  <c r="Z321" i="1"/>
  <c r="AH196" i="1"/>
  <c r="AH144" i="1"/>
  <c r="AH142" i="1"/>
  <c r="AD78" i="1"/>
  <c r="AH78" i="1" s="1"/>
  <c r="AH79" i="1"/>
  <c r="AH35" i="1"/>
  <c r="AF32" i="1"/>
  <c r="X32" i="1"/>
  <c r="AD3011" i="1"/>
  <c r="AH3022" i="1"/>
  <c r="AJ2993" i="1"/>
  <c r="AJ2992" i="1" s="1"/>
  <c r="AF2955" i="1"/>
  <c r="AH2944" i="1"/>
  <c r="AD2860" i="1"/>
  <c r="V2860" i="1"/>
  <c r="AJ2826" i="1"/>
  <c r="AJ2825" i="1" s="1"/>
  <c r="AJ2824" i="1" s="1"/>
  <c r="Z2789" i="1"/>
  <c r="AD2685" i="1"/>
  <c r="Z2665" i="1"/>
  <c r="Z2664" i="1" s="1"/>
  <c r="AF2558" i="1"/>
  <c r="AJ2520" i="1"/>
  <c r="AJ2445" i="1"/>
  <c r="AJ2444" i="1" s="1"/>
  <c r="V2407" i="1"/>
  <c r="V2397" i="1"/>
  <c r="AH2323" i="1"/>
  <c r="AJ2254" i="1"/>
  <c r="AJ2253" i="1" s="1"/>
  <c r="AJ2252" i="1" s="1"/>
  <c r="AJ2251" i="1" s="1"/>
  <c r="AJ2243" i="1" s="1"/>
  <c r="AD2239" i="1"/>
  <c r="AD2238" i="1" s="1"/>
  <c r="AH2241" i="1"/>
  <c r="AJ2230" i="1"/>
  <c r="Z2230" i="1"/>
  <c r="Z2229" i="1" s="1"/>
  <c r="Z2228" i="1" s="1"/>
  <c r="Z2227" i="1" s="1"/>
  <c r="Z2226" i="1" s="1"/>
  <c r="Z2225" i="1" s="1"/>
  <c r="AJ2157" i="1"/>
  <c r="AJ2146" i="1" s="1"/>
  <c r="Z2068" i="1"/>
  <c r="Z2067" i="1" s="1"/>
  <c r="Z2066" i="1" s="1"/>
  <c r="Z2065" i="1" s="1"/>
  <c r="Z2064" i="1" s="1"/>
  <c r="Z2063" i="1" s="1"/>
  <c r="AD2006" i="1"/>
  <c r="V1994" i="1"/>
  <c r="AH1956" i="1"/>
  <c r="AJ1940" i="1"/>
  <c r="AH1936" i="1"/>
  <c r="V1909" i="1"/>
  <c r="AH1906" i="1"/>
  <c r="V1887" i="1"/>
  <c r="Z1887" i="1"/>
  <c r="V1776" i="1"/>
  <c r="AJ1762" i="1"/>
  <c r="AJ1761" i="1" s="1"/>
  <c r="AB1761" i="1"/>
  <c r="V1585" i="1"/>
  <c r="V1551" i="1"/>
  <c r="X1496" i="1"/>
  <c r="AB1454" i="1"/>
  <c r="AF1424" i="1"/>
  <c r="X1424" i="1"/>
  <c r="AB1337" i="1"/>
  <c r="V1328" i="1"/>
  <c r="AJ1214" i="1"/>
  <c r="AJ1213" i="1" s="1"/>
  <c r="AJ1212" i="1" s="1"/>
  <c r="AF1197" i="1"/>
  <c r="AF1196" i="1" s="1"/>
  <c r="Z1174" i="1"/>
  <c r="AJ1111" i="1"/>
  <c r="AH1069" i="1"/>
  <c r="AD1068" i="1"/>
  <c r="AH1068" i="1" s="1"/>
  <c r="X1022" i="1"/>
  <c r="X1021" i="1" s="1"/>
  <c r="AF985" i="1"/>
  <c r="AH985" i="1" s="1"/>
  <c r="AH986" i="1"/>
  <c r="AJ909" i="1"/>
  <c r="AJ904" i="1" s="1"/>
  <c r="AB889" i="1"/>
  <c r="X871" i="1"/>
  <c r="AD845" i="1"/>
  <c r="AD844" i="1" s="1"/>
  <c r="AF701" i="1"/>
  <c r="AH701" i="1" s="1"/>
  <c r="AH704" i="1"/>
  <c r="AJ647" i="1"/>
  <c r="Z594" i="1"/>
  <c r="Z593" i="1" s="1"/>
  <c r="V541" i="1"/>
  <c r="AB532" i="1"/>
  <c r="V527" i="1"/>
  <c r="AF421" i="1"/>
  <c r="AF420" i="1" s="1"/>
  <c r="AH422" i="1"/>
  <c r="Z401" i="1"/>
  <c r="Z400" i="1" s="1"/>
  <c r="Z365" i="1"/>
  <c r="AB340" i="1"/>
  <c r="AB339" i="1" s="1"/>
  <c r="V324" i="1"/>
  <c r="AD303" i="1"/>
  <c r="AH304" i="1"/>
  <c r="V297" i="1"/>
  <c r="AB249" i="1"/>
  <c r="AJ97" i="1"/>
  <c r="AF75" i="1"/>
  <c r="V75" i="1"/>
  <c r="AD55" i="1"/>
  <c r="AB15" i="1"/>
  <c r="AB14" i="1" s="1"/>
  <c r="AH7662" i="1"/>
  <c r="V7645" i="1"/>
  <c r="V7644" i="1" s="1"/>
  <c r="AH7652" i="1"/>
  <c r="AJ7625" i="1"/>
  <c r="AJ7624" i="1" s="1"/>
  <c r="AJ7588" i="1"/>
  <c r="AH7559" i="1"/>
  <c r="X7542" i="1"/>
  <c r="AH7525" i="1"/>
  <c r="Z7517" i="1"/>
  <c r="AH7515" i="1"/>
  <c r="Z7512" i="1"/>
  <c r="AH7508" i="1"/>
  <c r="V7488" i="1"/>
  <c r="Z7488" i="1"/>
  <c r="AH7469" i="1"/>
  <c r="AF7451" i="1"/>
  <c r="AF7450" i="1" s="1"/>
  <c r="X7451" i="1"/>
  <c r="X7450" i="1" s="1"/>
  <c r="AB7437" i="1"/>
  <c r="AJ7401" i="1"/>
  <c r="AB7388" i="1"/>
  <c r="AH7386" i="1"/>
  <c r="AF7373" i="1"/>
  <c r="X7373" i="1"/>
  <c r="AH7354" i="1"/>
  <c r="AH7312" i="1"/>
  <c r="AH7307" i="1"/>
  <c r="AJ7298" i="1"/>
  <c r="AH7296" i="1"/>
  <c r="AF7277" i="1"/>
  <c r="AH7287" i="1"/>
  <c r="AB7277" i="1"/>
  <c r="AH7271" i="1"/>
  <c r="AF7231" i="1"/>
  <c r="AD7184" i="1"/>
  <c r="V7184" i="1"/>
  <c r="AF7173" i="1"/>
  <c r="AH7168" i="1"/>
  <c r="AH7160" i="1"/>
  <c r="AH7152" i="1"/>
  <c r="AH7132" i="1"/>
  <c r="AD7121" i="1"/>
  <c r="V7121" i="1"/>
  <c r="AF7073" i="1"/>
  <c r="AD7057" i="1"/>
  <c r="AB7057" i="1"/>
  <c r="AH7046" i="1"/>
  <c r="AH6988" i="1"/>
  <c r="AB6977" i="1"/>
  <c r="AB6949" i="1"/>
  <c r="AH6889" i="1"/>
  <c r="AF6875" i="1"/>
  <c r="X6875" i="1"/>
  <c r="Z6875" i="1"/>
  <c r="AH6871" i="1"/>
  <c r="X6868" i="1"/>
  <c r="AH6811" i="1"/>
  <c r="AH6796" i="1"/>
  <c r="AH6791" i="1"/>
  <c r="AF6786" i="1"/>
  <c r="X6786" i="1"/>
  <c r="X6785" i="1" s="1"/>
  <c r="X6774" i="1" s="1"/>
  <c r="X6773" i="1" s="1"/>
  <c r="Z6786" i="1"/>
  <c r="AH6758" i="1"/>
  <c r="AH6744" i="1"/>
  <c r="AH6725" i="1"/>
  <c r="AH6710" i="1"/>
  <c r="Z6668" i="1"/>
  <c r="V6658" i="1"/>
  <c r="Z6642" i="1"/>
  <c r="AJ6624" i="1"/>
  <c r="AJ6623" i="1" s="1"/>
  <c r="AH6581" i="1"/>
  <c r="Z6565" i="1"/>
  <c r="AH6555" i="1"/>
  <c r="AJ6536" i="1"/>
  <c r="AJ6535" i="1" s="1"/>
  <c r="AJ6525" i="1"/>
  <c r="AB6525" i="1"/>
  <c r="AH6523" i="1"/>
  <c r="AH6518" i="1"/>
  <c r="AH6498" i="1"/>
  <c r="Z6486" i="1"/>
  <c r="AH6479" i="1"/>
  <c r="AB6468" i="1"/>
  <c r="AJ6468" i="1"/>
  <c r="AH6461" i="1"/>
  <c r="AJ6451" i="1"/>
  <c r="AJ6450" i="1" s="1"/>
  <c r="Z6435" i="1"/>
  <c r="AJ6385" i="1"/>
  <c r="AH6386" i="1"/>
  <c r="AB6372" i="1"/>
  <c r="AB6344" i="1"/>
  <c r="AH6332" i="1"/>
  <c r="AH6326" i="1"/>
  <c r="Z6296" i="1"/>
  <c r="AB6296" i="1"/>
  <c r="AH6276" i="1"/>
  <c r="AF6273" i="1"/>
  <c r="X6273" i="1"/>
  <c r="AH6258" i="1"/>
  <c r="AH6227" i="1"/>
  <c r="AH6224" i="1"/>
  <c r="AH6219" i="1"/>
  <c r="AH6213" i="1"/>
  <c r="AB6204" i="1"/>
  <c r="AB6203" i="1" s="1"/>
  <c r="AH6187" i="1"/>
  <c r="AJ6178" i="1"/>
  <c r="AJ6168" i="1"/>
  <c r="AH6166" i="1"/>
  <c r="Z6147" i="1"/>
  <c r="Z6141" i="1" s="1"/>
  <c r="AF6147" i="1"/>
  <c r="AF6141" i="1" s="1"/>
  <c r="AH6129" i="1"/>
  <c r="AH6108" i="1"/>
  <c r="AH6104" i="1"/>
  <c r="AH6099" i="1"/>
  <c r="Z6095" i="1"/>
  <c r="AF6083" i="1"/>
  <c r="V6069" i="1"/>
  <c r="AH6060" i="1"/>
  <c r="AH6023" i="1"/>
  <c r="AH6009" i="1"/>
  <c r="X6008" i="1"/>
  <c r="AH6006" i="1"/>
  <c r="X6002" i="1"/>
  <c r="Z6002" i="1"/>
  <c r="AB5990" i="1"/>
  <c r="AH5991" i="1"/>
  <c r="V5990" i="1"/>
  <c r="AB5976" i="1"/>
  <c r="AH5983" i="1"/>
  <c r="Z5976" i="1"/>
  <c r="AH5967" i="1"/>
  <c r="AD5959" i="1"/>
  <c r="AF5946" i="1"/>
  <c r="X5946" i="1"/>
  <c r="X5945" i="1" s="1"/>
  <c r="Z5946" i="1"/>
  <c r="Z5945" i="1" s="1"/>
  <c r="AH5935" i="1"/>
  <c r="AD5930" i="1"/>
  <c r="AD5929" i="1" s="1"/>
  <c r="AH5913" i="1"/>
  <c r="AH5908" i="1"/>
  <c r="V5895" i="1"/>
  <c r="AH5889" i="1"/>
  <c r="V5888" i="1"/>
  <c r="AH5883" i="1"/>
  <c r="AH5871" i="1"/>
  <c r="AB5851" i="1"/>
  <c r="AH5831" i="1"/>
  <c r="AH5825" i="1"/>
  <c r="AH5823" i="1"/>
  <c r="AH5816" i="1"/>
  <c r="V5803" i="1"/>
  <c r="AB5803" i="1"/>
  <c r="AH5778" i="1"/>
  <c r="Z5738" i="1"/>
  <c r="AB5738" i="1"/>
  <c r="AF5730" i="1"/>
  <c r="X5730" i="1"/>
  <c r="Z5730" i="1"/>
  <c r="AH5724" i="1"/>
  <c r="Z5721" i="1"/>
  <c r="AH5719" i="1"/>
  <c r="AH5717" i="1"/>
  <c r="AH5702" i="1"/>
  <c r="AD5657" i="1"/>
  <c r="V5657" i="1"/>
  <c r="AH5647" i="1"/>
  <c r="AH5642" i="1"/>
  <c r="AH5640" i="1"/>
  <c r="AD5630" i="1"/>
  <c r="V5630" i="1"/>
  <c r="AD5620" i="1"/>
  <c r="AH5620" i="1" s="1"/>
  <c r="AH5616" i="1"/>
  <c r="AH5613" i="1"/>
  <c r="AH5611" i="1"/>
  <c r="X5599" i="1"/>
  <c r="X5598" i="1" s="1"/>
  <c r="AB5599" i="1"/>
  <c r="AB5598" i="1" s="1"/>
  <c r="AJ5599" i="1"/>
  <c r="AJ5598" i="1" s="1"/>
  <c r="AH5589" i="1"/>
  <c r="AH5566" i="1"/>
  <c r="AH5552" i="1"/>
  <c r="AH5528" i="1"/>
  <c r="AF5524" i="1"/>
  <c r="AH5524" i="1" s="1"/>
  <c r="X5524" i="1"/>
  <c r="AH5497" i="1"/>
  <c r="AB5471" i="1"/>
  <c r="AB5470" i="1" s="1"/>
  <c r="AH5472" i="1"/>
  <c r="V5471" i="1"/>
  <c r="V5470" i="1" s="1"/>
  <c r="AH5439" i="1"/>
  <c r="AH5408" i="1"/>
  <c r="Z5400" i="1"/>
  <c r="AJ5396" i="1"/>
  <c r="AJ5395" i="1" s="1"/>
  <c r="AH5395" i="1"/>
  <c r="AB5389" i="1"/>
  <c r="AH5378" i="1"/>
  <c r="X5369" i="1"/>
  <c r="X5368" i="1" s="1"/>
  <c r="AJ5355" i="1"/>
  <c r="AH5333" i="1"/>
  <c r="AH5328" i="1"/>
  <c r="AJ5323" i="1"/>
  <c r="AH5317" i="1"/>
  <c r="AH5315" i="1"/>
  <c r="X5309" i="1"/>
  <c r="X5304" i="1"/>
  <c r="AH5302" i="1"/>
  <c r="AH5296" i="1"/>
  <c r="V5288" i="1"/>
  <c r="AH5284" i="1"/>
  <c r="AH5274" i="1"/>
  <c r="AH5271" i="1"/>
  <c r="Z5269" i="1"/>
  <c r="AH5253" i="1"/>
  <c r="AB5247" i="1"/>
  <c r="AJ5241" i="1"/>
  <c r="AB5234" i="1"/>
  <c r="AJ5234" i="1"/>
  <c r="Z5217" i="1"/>
  <c r="AH5204" i="1"/>
  <c r="AH5203" i="1"/>
  <c r="AH5185" i="1"/>
  <c r="AH5131" i="1"/>
  <c r="AH5122" i="1"/>
  <c r="AH5103" i="1"/>
  <c r="AF5097" i="1"/>
  <c r="X5097" i="1"/>
  <c r="Z5097" i="1"/>
  <c r="Z5092" i="1"/>
  <c r="Z5085" i="1"/>
  <c r="AH5081" i="1"/>
  <c r="Z5070" i="1"/>
  <c r="AH5075" i="1"/>
  <c r="AF5059" i="1"/>
  <c r="X5059" i="1"/>
  <c r="AD5055" i="1"/>
  <c r="AH5055" i="1" s="1"/>
  <c r="AH5048" i="1"/>
  <c r="AB5022" i="1"/>
  <c r="AH5012" i="1"/>
  <c r="AH4985" i="1"/>
  <c r="AH4981" i="1"/>
  <c r="AH4978" i="1"/>
  <c r="AH4976" i="1"/>
  <c r="X4958" i="1"/>
  <c r="X4957" i="1" s="1"/>
  <c r="AH4959" i="1"/>
  <c r="Z4942" i="1"/>
  <c r="AJ4942" i="1"/>
  <c r="AJ4934" i="1"/>
  <c r="AH4903" i="1"/>
  <c r="AH4899" i="1"/>
  <c r="AH4885" i="1"/>
  <c r="AH4883" i="1"/>
  <c r="V4879" i="1"/>
  <c r="Z4872" i="1"/>
  <c r="AH4861" i="1"/>
  <c r="AH4842" i="1"/>
  <c r="V4841" i="1"/>
  <c r="AH4837" i="1"/>
  <c r="AH4798" i="1"/>
  <c r="AH4782" i="1"/>
  <c r="AD4761" i="1"/>
  <c r="V4761" i="1"/>
  <c r="AF4754" i="1"/>
  <c r="AH4737" i="1"/>
  <c r="AF4731" i="1"/>
  <c r="X4731" i="1"/>
  <c r="AB4721" i="1"/>
  <c r="AD4698" i="1"/>
  <c r="AD4693" i="1"/>
  <c r="AH4693" i="1" s="1"/>
  <c r="AF4689" i="1"/>
  <c r="AH4689" i="1" s="1"/>
  <c r="AD4674" i="1"/>
  <c r="AB4649" i="1"/>
  <c r="AB4648" i="1" s="1"/>
  <c r="AB4628" i="1"/>
  <c r="AH4626" i="1"/>
  <c r="AF4621" i="1"/>
  <c r="X4621" i="1"/>
  <c r="X4620" i="1" s="1"/>
  <c r="AH4618" i="1"/>
  <c r="AD4587" i="1"/>
  <c r="AH4561" i="1"/>
  <c r="AB4555" i="1"/>
  <c r="AJ4546" i="1"/>
  <c r="AB4546" i="1"/>
  <c r="AH4519" i="1"/>
  <c r="AJ4503" i="1"/>
  <c r="AJ4502" i="1" s="1"/>
  <c r="AH4492" i="1"/>
  <c r="AJ4485" i="1"/>
  <c r="AH4480" i="1"/>
  <c r="V4477" i="1"/>
  <c r="AH4460" i="1"/>
  <c r="AH4457" i="1"/>
  <c r="AB4445" i="1"/>
  <c r="AH4434" i="1"/>
  <c r="AH4432" i="1"/>
  <c r="Z4425" i="1"/>
  <c r="Z4424" i="1" s="1"/>
  <c r="AJ4425" i="1"/>
  <c r="AJ4424" i="1" s="1"/>
  <c r="X4409" i="1"/>
  <c r="AD4394" i="1"/>
  <c r="AH4392" i="1"/>
  <c r="AF4380" i="1"/>
  <c r="AH4350" i="1"/>
  <c r="AH4348" i="1"/>
  <c r="AB4339" i="1"/>
  <c r="AB4338" i="1" s="1"/>
  <c r="AJ4328" i="1"/>
  <c r="Z4328" i="1"/>
  <c r="AH4326" i="1"/>
  <c r="AF4321" i="1"/>
  <c r="AF4273" i="1"/>
  <c r="X4271" i="1"/>
  <c r="X4270" i="1" s="1"/>
  <c r="AH4262" i="1"/>
  <c r="AH4240" i="1"/>
  <c r="AH4232" i="1"/>
  <c r="V4200" i="1"/>
  <c r="V4199" i="1" s="1"/>
  <c r="AH4182" i="1"/>
  <c r="AJ4173" i="1"/>
  <c r="AJ4172" i="1" s="1"/>
  <c r="AJ4171" i="1" s="1"/>
  <c r="AJ4170" i="1" s="1"/>
  <c r="AJ4169" i="1" s="1"/>
  <c r="AJ4168" i="1" s="1"/>
  <c r="AJ4167" i="1" s="1"/>
  <c r="AB4173" i="1"/>
  <c r="AB4172" i="1" s="1"/>
  <c r="AB4171" i="1" s="1"/>
  <c r="AB4170" i="1" s="1"/>
  <c r="AB4169" i="1" s="1"/>
  <c r="AB4168" i="1" s="1"/>
  <c r="AB4167" i="1" s="1"/>
  <c r="AH4150" i="1"/>
  <c r="X4149" i="1"/>
  <c r="AH4133" i="1"/>
  <c r="AH4131" i="1"/>
  <c r="V4120" i="1"/>
  <c r="X4120" i="1"/>
  <c r="AH4123" i="1"/>
  <c r="AB4092" i="1"/>
  <c r="AB4091" i="1" s="1"/>
  <c r="AJ4076" i="1"/>
  <c r="AH4073" i="1"/>
  <c r="AH4068" i="1"/>
  <c r="AB4047" i="1"/>
  <c r="AH4011" i="1"/>
  <c r="AH4007" i="1"/>
  <c r="V3982" i="1"/>
  <c r="V3975" i="1"/>
  <c r="AD3959" i="1"/>
  <c r="AB3944" i="1"/>
  <c r="AD3945" i="1"/>
  <c r="AH3946" i="1"/>
  <c r="AJ3939" i="1"/>
  <c r="AJ3932" i="1"/>
  <c r="AH3928" i="1"/>
  <c r="AJ3911" i="1"/>
  <c r="AH3889" i="1"/>
  <c r="X3885" i="1"/>
  <c r="AD3880" i="1"/>
  <c r="AH3881" i="1"/>
  <c r="V3880" i="1"/>
  <c r="AH3871" i="1"/>
  <c r="X3855" i="1"/>
  <c r="AJ3860" i="1"/>
  <c r="AF3855" i="1"/>
  <c r="AJ3851" i="1"/>
  <c r="AJ3850" i="1" s="1"/>
  <c r="AF3844" i="1"/>
  <c r="AD3811" i="1"/>
  <c r="AH3805" i="1"/>
  <c r="V3779" i="1"/>
  <c r="AD3728" i="1"/>
  <c r="V3728" i="1"/>
  <c r="V3717" i="1"/>
  <c r="AH3656" i="1"/>
  <c r="AD3655" i="1"/>
  <c r="AH3655" i="1" s="1"/>
  <c r="AH3648" i="1"/>
  <c r="AH3646" i="1"/>
  <c r="AB3609" i="1"/>
  <c r="Z3604" i="1"/>
  <c r="AH3602" i="1"/>
  <c r="AH3554" i="1"/>
  <c r="AB3522" i="1"/>
  <c r="AB3521" i="1" s="1"/>
  <c r="AB3510" i="1" s="1"/>
  <c r="AB3509" i="1" s="1"/>
  <c r="AJ3456" i="1"/>
  <c r="AJ3455" i="1" s="1"/>
  <c r="AJ3454" i="1" s="1"/>
  <c r="AH3394" i="1"/>
  <c r="X3391" i="1"/>
  <c r="AH3383" i="1"/>
  <c r="AF3272" i="1"/>
  <c r="X3272" i="1"/>
  <c r="AB3246" i="1"/>
  <c r="X3246" i="1"/>
  <c r="Z3185" i="1"/>
  <c r="AH3177" i="1"/>
  <c r="AF3172" i="1"/>
  <c r="X3172" i="1"/>
  <c r="AB3137" i="1"/>
  <c r="AB3101" i="1"/>
  <c r="AB3100" i="1" s="1"/>
  <c r="AD3092" i="1"/>
  <c r="AD3082" i="1" s="1"/>
  <c r="AH3093" i="1"/>
  <c r="Z3082" i="1"/>
  <c r="Z3081" i="1" s="1"/>
  <c r="Z3080" i="1" s="1"/>
  <c r="Z3079" i="1" s="1"/>
  <c r="Z3078" i="1" s="1"/>
  <c r="AH3084" i="1"/>
  <c r="AH3074" i="1"/>
  <c r="AF3067" i="1"/>
  <c r="AF3066" i="1" s="1"/>
  <c r="V3067" i="1"/>
  <c r="V3066" i="1" s="1"/>
  <c r="V3055" i="1" s="1"/>
  <c r="V3054" i="1" s="1"/>
  <c r="AF3044" i="1"/>
  <c r="X3044" i="1"/>
  <c r="V3028" i="1"/>
  <c r="AH3031" i="1"/>
  <c r="AH2962" i="1"/>
  <c r="AF2933" i="1"/>
  <c r="X2933" i="1"/>
  <c r="V2921" i="1"/>
  <c r="AF2915" i="1"/>
  <c r="AF2914" i="1" s="1"/>
  <c r="AD2857" i="1"/>
  <c r="AH2857" i="1" s="1"/>
  <c r="AH2858" i="1"/>
  <c r="AH2854" i="1"/>
  <c r="X2845" i="1"/>
  <c r="AJ2831" i="1"/>
  <c r="AH2835" i="1"/>
  <c r="AH2764" i="1"/>
  <c r="AF2751" i="1"/>
  <c r="AF2750" i="1" s="1"/>
  <c r="AH2750" i="1" s="1"/>
  <c r="AH2742" i="1"/>
  <c r="AH2692" i="1"/>
  <c r="AB2685" i="1"/>
  <c r="AH2565" i="1"/>
  <c r="AH2561" i="1"/>
  <c r="AH2559" i="1"/>
  <c r="V2558" i="1"/>
  <c r="AH2482" i="1"/>
  <c r="AJ2460" i="1"/>
  <c r="AH2453" i="1"/>
  <c r="Z2444" i="1"/>
  <c r="AH2402" i="1"/>
  <c r="AH2403" i="1"/>
  <c r="AD2397" i="1"/>
  <c r="AF2380" i="1"/>
  <c r="AH2381" i="1"/>
  <c r="AD2380" i="1"/>
  <c r="V2347" i="1"/>
  <c r="V2346" i="1" s="1"/>
  <c r="AF2332" i="1"/>
  <c r="X2332" i="1"/>
  <c r="X2230" i="1"/>
  <c r="X2229" i="1" s="1"/>
  <c r="X2228" i="1" s="1"/>
  <c r="X2227" i="1" s="1"/>
  <c r="X2226" i="1" s="1"/>
  <c r="X2225" i="1" s="1"/>
  <c r="AH2206" i="1"/>
  <c r="AD2201" i="1"/>
  <c r="AD2198" i="1"/>
  <c r="AH2198" i="1" s="1"/>
  <c r="AH2199" i="1"/>
  <c r="Z2179" i="1"/>
  <c r="X2171" i="1"/>
  <c r="X2160" i="1"/>
  <c r="AJ2161" i="1"/>
  <c r="AJ2119" i="1"/>
  <c r="AJ2115" i="1"/>
  <c r="AJ2114" i="1" s="1"/>
  <c r="AH2045" i="1"/>
  <c r="AJ2031" i="1"/>
  <c r="AJ2024" i="1"/>
  <c r="AB1994" i="1"/>
  <c r="AF1887" i="1"/>
  <c r="X1887" i="1"/>
  <c r="AJ1860" i="1"/>
  <c r="AF1851" i="1"/>
  <c r="AD1846" i="1"/>
  <c r="AH1846" i="1" s="1"/>
  <c r="AH1752" i="1"/>
  <c r="AH1742" i="1"/>
  <c r="AH1738" i="1"/>
  <c r="Z1705" i="1"/>
  <c r="AJ1686" i="1"/>
  <c r="AJ1622" i="1"/>
  <c r="AH1608" i="1"/>
  <c r="X1592" i="1"/>
  <c r="AB1585" i="1"/>
  <c r="AB1574" i="1" s="1"/>
  <c r="Z1579" i="1"/>
  <c r="AB1551" i="1"/>
  <c r="AD1551" i="1"/>
  <c r="X1525" i="1"/>
  <c r="AH1516" i="1"/>
  <c r="V1433" i="1"/>
  <c r="AH1427" i="1"/>
  <c r="AH1425" i="1"/>
  <c r="V1424" i="1"/>
  <c r="AF1398" i="1"/>
  <c r="AH1373" i="1"/>
  <c r="AH1309" i="1"/>
  <c r="AH1301" i="1"/>
  <c r="AB1281" i="1"/>
  <c r="AF1261" i="1"/>
  <c r="X1261" i="1"/>
  <c r="AJ1197" i="1"/>
  <c r="AJ1196" i="1" s="1"/>
  <c r="AH1198" i="1"/>
  <c r="AB1184" i="1"/>
  <c r="AH1181" i="1"/>
  <c r="AF1161" i="1"/>
  <c r="AH1101" i="1"/>
  <c r="AF1098" i="1"/>
  <c r="X1098" i="1"/>
  <c r="AJ1071" i="1"/>
  <c r="AH1065" i="1"/>
  <c r="AH1057" i="1"/>
  <c r="V1042" i="1"/>
  <c r="AH1029" i="1"/>
  <c r="V1022" i="1"/>
  <c r="V1021" i="1" s="1"/>
  <c r="AD995" i="1"/>
  <c r="AD994" i="1" s="1"/>
  <c r="AB970" i="1"/>
  <c r="X963" i="1"/>
  <c r="Z924" i="1"/>
  <c r="Z923" i="1" s="1"/>
  <c r="AF899" i="1"/>
  <c r="AH899" i="1" s="1"/>
  <c r="X899" i="1"/>
  <c r="AJ899" i="1"/>
  <c r="AJ871" i="1"/>
  <c r="AH872" i="1"/>
  <c r="AH856" i="1"/>
  <c r="AB822" i="1"/>
  <c r="AH807" i="1"/>
  <c r="AH786" i="1"/>
  <c r="Z772" i="1"/>
  <c r="Z771" i="1" s="1"/>
  <c r="AJ772" i="1"/>
  <c r="AJ771" i="1" s="1"/>
  <c r="AB729" i="1"/>
  <c r="AB728" i="1" s="1"/>
  <c r="AB727" i="1" s="1"/>
  <c r="AB726" i="1" s="1"/>
  <c r="AB725" i="1" s="1"/>
  <c r="AB724" i="1" s="1"/>
  <c r="X714" i="1"/>
  <c r="AH666" i="1"/>
  <c r="AF627" i="1"/>
  <c r="AH583" i="1"/>
  <c r="Z579" i="1"/>
  <c r="Z578" i="1"/>
  <c r="Z577" i="1" s="1"/>
  <c r="Z576" i="1" s="1"/>
  <c r="AJ546" i="1"/>
  <c r="AB541" i="1"/>
  <c r="AH418" i="1"/>
  <c r="AH357" i="1"/>
  <c r="V340" i="1"/>
  <c r="V339" i="1" s="1"/>
  <c r="V313" i="1"/>
  <c r="AJ297" i="1"/>
  <c r="AF298" i="1"/>
  <c r="AF297" i="1" s="1"/>
  <c r="AH299" i="1"/>
  <c r="X234" i="1"/>
  <c r="AH230" i="1"/>
  <c r="AH216" i="1"/>
  <c r="AF155" i="1"/>
  <c r="AH95" i="1"/>
  <c r="AJ65" i="1"/>
  <c r="AH40" i="1"/>
  <c r="AH38" i="1"/>
  <c r="Y9" i="1"/>
  <c r="Y8" i="1" s="1"/>
  <c r="AH4260" i="1"/>
  <c r="AJ4249" i="1"/>
  <c r="AH4250" i="1"/>
  <c r="X4249" i="1"/>
  <c r="AH4219" i="1"/>
  <c r="V4218" i="1"/>
  <c r="Z4200" i="1"/>
  <c r="Z4199" i="1" s="1"/>
  <c r="AH4188" i="1"/>
  <c r="Z4173" i="1"/>
  <c r="Z4172" i="1" s="1"/>
  <c r="Z4171" i="1" s="1"/>
  <c r="Z4170" i="1" s="1"/>
  <c r="Z4169" i="1" s="1"/>
  <c r="Z4168" i="1" s="1"/>
  <c r="Z4167" i="1" s="1"/>
  <c r="X4173" i="1"/>
  <c r="X4172" i="1" s="1"/>
  <c r="X4171" i="1" s="1"/>
  <c r="X4170" i="1" s="1"/>
  <c r="X4169" i="1" s="1"/>
  <c r="X4168" i="1" s="1"/>
  <c r="X4167" i="1" s="1"/>
  <c r="AJ4154" i="1"/>
  <c r="AH4147" i="1"/>
  <c r="Z4120" i="1"/>
  <c r="AB4120" i="1"/>
  <c r="AH4113" i="1"/>
  <c r="AH4103" i="1"/>
  <c r="AH4070" i="1"/>
  <c r="Z4063" i="1"/>
  <c r="AJ4047" i="1"/>
  <c r="AH4038" i="1"/>
  <c r="Z4021" i="1"/>
  <c r="Z4020" i="1" s="1"/>
  <c r="AF4021" i="1"/>
  <c r="AF4020" i="1" s="1"/>
  <c r="AJ4011" i="1"/>
  <c r="AJ4010" i="1" s="1"/>
  <c r="AJ3990" i="1"/>
  <c r="X3982" i="1"/>
  <c r="AH3980" i="1"/>
  <c r="AF3975" i="1"/>
  <c r="Z3975" i="1"/>
  <c r="Z3959" i="1"/>
  <c r="Z3944" i="1"/>
  <c r="AH3937" i="1"/>
  <c r="AH3901" i="1"/>
  <c r="AD3894" i="1"/>
  <c r="AD3885" i="1"/>
  <c r="V3885" i="1"/>
  <c r="AF3880" i="1"/>
  <c r="X3880" i="1"/>
  <c r="Z3880" i="1"/>
  <c r="AH3841" i="1"/>
  <c r="AH3833" i="1"/>
  <c r="AH3806" i="1"/>
  <c r="AH3772" i="1"/>
  <c r="AD3756" i="1"/>
  <c r="AH3739" i="1"/>
  <c r="Z3728" i="1"/>
  <c r="AH3697" i="1"/>
  <c r="X3691" i="1"/>
  <c r="X3690" i="1" s="1"/>
  <c r="AH3675" i="1"/>
  <c r="AD3660" i="1"/>
  <c r="AH3619" i="1"/>
  <c r="AJ3609" i="1"/>
  <c r="V3604" i="1"/>
  <c r="AF3604" i="1"/>
  <c r="X3604" i="1"/>
  <c r="AF3594" i="1"/>
  <c r="X3594" i="1"/>
  <c r="AH3548" i="1"/>
  <c r="AJ3530" i="1"/>
  <c r="Z3530" i="1"/>
  <c r="AH3525" i="1"/>
  <c r="V3522" i="1"/>
  <c r="AF3494" i="1"/>
  <c r="AD3485" i="1"/>
  <c r="AD3478" i="1"/>
  <c r="V3478" i="1"/>
  <c r="V3461" i="1"/>
  <c r="AJ3429" i="1"/>
  <c r="AJ3428" i="1" s="1"/>
  <c r="V3429" i="1"/>
  <c r="V3428" i="1" s="1"/>
  <c r="AD3391" i="1"/>
  <c r="AB3391" i="1"/>
  <c r="AH3388" i="1"/>
  <c r="AJ3375" i="1"/>
  <c r="AB3375" i="1"/>
  <c r="X3375" i="1"/>
  <c r="AH3368" i="1"/>
  <c r="AH3358" i="1"/>
  <c r="AH3315" i="1"/>
  <c r="AH3313" i="1"/>
  <c r="AH3307" i="1"/>
  <c r="AH3291" i="1"/>
  <c r="Z3288" i="1"/>
  <c r="AH3283" i="1"/>
  <c r="AH3280" i="1"/>
  <c r="V3272" i="1"/>
  <c r="AJ3272" i="1"/>
  <c r="AB3272" i="1"/>
  <c r="AH3266" i="1"/>
  <c r="V3257" i="1"/>
  <c r="AH3252" i="1"/>
  <c r="AD3191" i="1"/>
  <c r="V3191" i="1"/>
  <c r="AH3186" i="1"/>
  <c r="AB3172" i="1"/>
  <c r="AH3127" i="1"/>
  <c r="AD3101" i="1"/>
  <c r="AJ3082" i="1"/>
  <c r="AJ3081" i="1" s="1"/>
  <c r="AJ3080" i="1" s="1"/>
  <c r="AJ3079" i="1" s="1"/>
  <c r="AJ3078" i="1" s="1"/>
  <c r="AH3073" i="1"/>
  <c r="AD3044" i="1"/>
  <c r="V3044" i="1"/>
  <c r="AB3028" i="1"/>
  <c r="AH2985" i="1"/>
  <c r="AH2970" i="1"/>
  <c r="AH2945" i="1"/>
  <c r="AB2938" i="1"/>
  <c r="AH2906" i="1"/>
  <c r="AB2902" i="1"/>
  <c r="AH2893" i="1"/>
  <c r="AH2885" i="1"/>
  <c r="AB2860" i="1"/>
  <c r="AH2824" i="1"/>
  <c r="AH2795" i="1"/>
  <c r="AH2746" i="1"/>
  <c r="X2731" i="1"/>
  <c r="X2730" i="1" s="1"/>
  <c r="Z2715" i="1"/>
  <c r="AH2712" i="1"/>
  <c r="V2700" i="1"/>
  <c r="X2685" i="1"/>
  <c r="Z2643" i="1"/>
  <c r="V2638" i="1"/>
  <c r="AH2580" i="1"/>
  <c r="AH2563" i="1"/>
  <c r="AB2551" i="1"/>
  <c r="AH2536" i="1"/>
  <c r="V2535" i="1"/>
  <c r="AH2531" i="1"/>
  <c r="X2520" i="1"/>
  <c r="Z2520" i="1"/>
  <c r="AB2498" i="1"/>
  <c r="AB2497" i="1" s="1"/>
  <c r="V2498" i="1"/>
  <c r="V2497" i="1" s="1"/>
  <c r="AD2460" i="1"/>
  <c r="V2460" i="1"/>
  <c r="AF2424" i="1"/>
  <c r="AF2423" i="1" s="1"/>
  <c r="X2424" i="1"/>
  <c r="X2423" i="1" s="1"/>
  <c r="V2424" i="1"/>
  <c r="V2423" i="1" s="1"/>
  <c r="Z2402" i="1"/>
  <c r="AH2400" i="1"/>
  <c r="AH2387" i="1"/>
  <c r="AH2375" i="1"/>
  <c r="AH2367" i="1"/>
  <c r="AB2358" i="1"/>
  <c r="AB2357" i="1" s="1"/>
  <c r="AH2306" i="1"/>
  <c r="AH2301" i="1"/>
  <c r="AH2255" i="1"/>
  <c r="AB2230" i="1"/>
  <c r="X2179" i="1"/>
  <c r="V2160" i="1"/>
  <c r="AH2151" i="1"/>
  <c r="Z2146" i="1"/>
  <c r="AJ2138" i="1"/>
  <c r="AD2138" i="1"/>
  <c r="V2138" i="1"/>
  <c r="AH2110" i="1"/>
  <c r="V2108" i="1"/>
  <c r="V2106" i="1" s="1"/>
  <c r="V2084" i="1"/>
  <c r="V2083" i="1" s="1"/>
  <c r="AH2097" i="1"/>
  <c r="AB2084" i="1"/>
  <c r="AB2039" i="1"/>
  <c r="AF2031" i="1"/>
  <c r="X2031" i="1"/>
  <c r="Z2024" i="1"/>
  <c r="AH2020" i="1"/>
  <c r="AH2015" i="1"/>
  <c r="AF2006" i="1"/>
  <c r="X2006" i="1"/>
  <c r="AJ2001" i="1"/>
  <c r="AJ2000" i="1" s="1"/>
  <c r="AF1994" i="1"/>
  <c r="AB1974" i="1"/>
  <c r="AH1983" i="1"/>
  <c r="AH1962" i="1"/>
  <c r="V1961" i="1"/>
  <c r="Z1940" i="1"/>
  <c r="AH1941" i="1"/>
  <c r="V1940" i="1"/>
  <c r="AH1937" i="1"/>
  <c r="AH1934" i="1"/>
  <c r="V1932" i="1"/>
  <c r="AB1887" i="1"/>
  <c r="AD1884" i="1"/>
  <c r="AH1884" i="1" s="1"/>
  <c r="AH1885" i="1"/>
  <c r="AH1864" i="1"/>
  <c r="AH1860" i="1"/>
  <c r="AH1792" i="1"/>
  <c r="V1789" i="1"/>
  <c r="AF1776" i="1"/>
  <c r="X1776" i="1"/>
  <c r="AH1768" i="1"/>
  <c r="AH1746" i="1"/>
  <c r="AH1731" i="1"/>
  <c r="AD1711" i="1"/>
  <c r="V1711" i="1"/>
  <c r="AH1692" i="1"/>
  <c r="AH1667" i="1"/>
  <c r="X1664" i="1"/>
  <c r="AH1654" i="1"/>
  <c r="Z1592" i="1"/>
  <c r="AJ1612" i="1"/>
  <c r="AJ1592" i="1" s="1"/>
  <c r="AH1563" i="1"/>
  <c r="Z1509" i="1"/>
  <c r="Z1467" i="1"/>
  <c r="AB1467" i="1"/>
  <c r="AF1460" i="1"/>
  <c r="AF1449" i="1" s="1"/>
  <c r="X1460" i="1"/>
  <c r="X1449" i="1" s="1"/>
  <c r="AD1450" i="1"/>
  <c r="AH1450" i="1" s="1"/>
  <c r="AH1451" i="1"/>
  <c r="AH1443" i="1"/>
  <c r="AH1441" i="1"/>
  <c r="AH1434" i="1"/>
  <c r="AH1422" i="1"/>
  <c r="AH1420" i="1"/>
  <c r="AH1414" i="1"/>
  <c r="AF1411" i="1"/>
  <c r="X1411" i="1"/>
  <c r="AH1404" i="1"/>
  <c r="AH1380" i="1"/>
  <c r="AH1361" i="1"/>
  <c r="Z1337" i="1"/>
  <c r="AH1350" i="1"/>
  <c r="X1322" i="1"/>
  <c r="AH1319" i="1"/>
  <c r="Z1240" i="1"/>
  <c r="AH1202" i="1"/>
  <c r="AB1161" i="1"/>
  <c r="AH1162" i="1"/>
  <c r="AH1147" i="1"/>
  <c r="V1071" i="1"/>
  <c r="Z985" i="1"/>
  <c r="AH964" i="1"/>
  <c r="V963" i="1"/>
  <c r="AB948" i="1"/>
  <c r="AH953" i="1"/>
  <c r="V948" i="1"/>
  <c r="AJ943" i="1"/>
  <c r="AJ942" i="1" s="1"/>
  <c r="AJ941" i="1" s="1"/>
  <c r="X904" i="1"/>
  <c r="AH900" i="1"/>
  <c r="AH874" i="1"/>
  <c r="Z871" i="1"/>
  <c r="AH860" i="1"/>
  <c r="X830" i="1"/>
  <c r="X829" i="1" s="1"/>
  <c r="AJ822" i="1"/>
  <c r="AH815" i="1"/>
  <c r="AH791" i="1"/>
  <c r="V764" i="1"/>
  <c r="V763" i="1" s="1"/>
  <c r="AJ714" i="1"/>
  <c r="Z714" i="1"/>
  <c r="V647" i="1"/>
  <c r="AD609" i="1"/>
  <c r="AH609" i="1" s="1"/>
  <c r="AH610" i="1"/>
  <c r="V557" i="1"/>
  <c r="V556" i="1" s="1"/>
  <c r="V555" i="1" s="1"/>
  <c r="V558" i="1"/>
  <c r="AF541" i="1"/>
  <c r="X541" i="1"/>
  <c r="AH511" i="1"/>
  <c r="Z487" i="1"/>
  <c r="Z486" i="1" s="1"/>
  <c r="Z388" i="1"/>
  <c r="AH381" i="1"/>
  <c r="AD372" i="1"/>
  <c r="V372" i="1"/>
  <c r="AJ324" i="1"/>
  <c r="AB324" i="1"/>
  <c r="X316" i="1"/>
  <c r="AJ313" i="1"/>
  <c r="AF290" i="1"/>
  <c r="AF289" i="1" s="1"/>
  <c r="AH291" i="1"/>
  <c r="AJ249" i="1"/>
  <c r="Z249" i="1"/>
  <c r="AH223" i="1"/>
  <c r="AF219" i="1"/>
  <c r="X219" i="1"/>
  <c r="AF208" i="1"/>
  <c r="AF207" i="1" s="1"/>
  <c r="AH209" i="1"/>
  <c r="AH195" i="1"/>
  <c r="AH164" i="1"/>
  <c r="AB155" i="1"/>
  <c r="Z150" i="1"/>
  <c r="V138" i="1"/>
  <c r="AJ119" i="1"/>
  <c r="AG113" i="1"/>
  <c r="AG112" i="1" s="1"/>
  <c r="AB113" i="1"/>
  <c r="AD65" i="1"/>
  <c r="AH68" i="1"/>
  <c r="AF65" i="1"/>
  <c r="X65" i="1"/>
  <c r="AH50" i="1"/>
  <c r="AF1909" i="1"/>
  <c r="X1909" i="1"/>
  <c r="AH1907" i="1"/>
  <c r="AJ1874" i="1"/>
  <c r="Z1851" i="1"/>
  <c r="AB1851" i="1"/>
  <c r="Z1840" i="1"/>
  <c r="AJ1837" i="1"/>
  <c r="AJ1834" i="1" s="1"/>
  <c r="AH1835" i="1"/>
  <c r="AH1814" i="1"/>
  <c r="V1813" i="1"/>
  <c r="AH1807" i="1"/>
  <c r="AB1802" i="1"/>
  <c r="Z1789" i="1"/>
  <c r="AJ1776" i="1"/>
  <c r="AB1776" i="1"/>
  <c r="X1761" i="1"/>
  <c r="AH1759" i="1"/>
  <c r="AH1719" i="1"/>
  <c r="AB1711" i="1"/>
  <c r="AJ1677" i="1"/>
  <c r="Z1664" i="1"/>
  <c r="AH1647" i="1"/>
  <c r="AJ1642" i="1"/>
  <c r="AD1635" i="1"/>
  <c r="AH1612" i="1"/>
  <c r="AH1580" i="1"/>
  <c r="AJ1551" i="1"/>
  <c r="AH1543" i="1"/>
  <c r="AF1538" i="1"/>
  <c r="AH1528" i="1"/>
  <c r="Z1525" i="1"/>
  <c r="AH1507" i="1"/>
  <c r="AH1500" i="1"/>
  <c r="V1496" i="1"/>
  <c r="AH1493" i="1"/>
  <c r="AH1487" i="1"/>
  <c r="V1467" i="1"/>
  <c r="AJ1460" i="1"/>
  <c r="AJ1454" i="1"/>
  <c r="Z1433" i="1"/>
  <c r="AB1433" i="1"/>
  <c r="V1398" i="1"/>
  <c r="AH1364" i="1"/>
  <c r="AH1346" i="1"/>
  <c r="AH1333" i="1"/>
  <c r="AJ1322" i="1"/>
  <c r="AJ1303" i="1"/>
  <c r="AD1303" i="1"/>
  <c r="V1303" i="1"/>
  <c r="AH1288" i="1"/>
  <c r="AH1284" i="1"/>
  <c r="AJ1270" i="1"/>
  <c r="AJ1250" i="1"/>
  <c r="AH1245" i="1"/>
  <c r="X1184" i="1"/>
  <c r="Z1161" i="1"/>
  <c r="AH1137" i="1"/>
  <c r="AH1115" i="1"/>
  <c r="V1112" i="1"/>
  <c r="V1111" i="1" s="1"/>
  <c r="V1084" i="1"/>
  <c r="AH1079" i="1"/>
  <c r="AB1071" i="1"/>
  <c r="AH1039" i="1"/>
  <c r="AH943" i="1"/>
  <c r="X924" i="1"/>
  <c r="X923" i="1" s="1"/>
  <c r="Z909" i="1"/>
  <c r="Z904" i="1" s="1"/>
  <c r="AB909" i="1"/>
  <c r="AB904" i="1" s="1"/>
  <c r="Z899" i="1"/>
  <c r="AH892" i="1"/>
  <c r="AH880" i="1"/>
  <c r="AH877" i="1"/>
  <c r="AJ830" i="1"/>
  <c r="AJ829" i="1" s="1"/>
  <c r="AF830" i="1"/>
  <c r="AF829" i="1" s="1"/>
  <c r="AH824" i="1"/>
  <c r="AH809" i="1"/>
  <c r="V772" i="1"/>
  <c r="V771" i="1" s="1"/>
  <c r="AF764" i="1"/>
  <c r="AF763" i="1" s="1"/>
  <c r="X764" i="1"/>
  <c r="X763" i="1" s="1"/>
  <c r="AH730" i="1"/>
  <c r="AH717" i="1"/>
  <c r="Z686" i="1"/>
  <c r="AB686" i="1"/>
  <c r="AH657" i="1"/>
  <c r="Z641" i="1"/>
  <c r="AJ624" i="1"/>
  <c r="AJ623" i="1" s="1"/>
  <c r="AF620" i="1"/>
  <c r="X620" i="1"/>
  <c r="AD594" i="1"/>
  <c r="AD593" i="1" s="1"/>
  <c r="AH539" i="1"/>
  <c r="V532" i="1"/>
  <c r="AH536" i="1"/>
  <c r="AB527" i="1"/>
  <c r="AH517" i="1"/>
  <c r="X465" i="1"/>
  <c r="AJ456" i="1"/>
  <c r="AH453" i="1"/>
  <c r="Z445" i="1"/>
  <c r="X445" i="1"/>
  <c r="AB445" i="1"/>
  <c r="AH443" i="1"/>
  <c r="Z438" i="1"/>
  <c r="AB427" i="1"/>
  <c r="AH428" i="1"/>
  <c r="V401" i="1"/>
  <c r="V400" i="1" s="1"/>
  <c r="Z372" i="1"/>
  <c r="Z298" i="1"/>
  <c r="Z297" i="1" s="1"/>
  <c r="AH277" i="1"/>
  <c r="X266" i="1"/>
  <c r="X258" i="1" s="1"/>
  <c r="V249" i="1"/>
  <c r="AH232" i="1"/>
  <c r="AH229" i="1"/>
  <c r="AJ201" i="1"/>
  <c r="Z201" i="1"/>
  <c r="V184" i="1"/>
  <c r="AH169" i="1"/>
  <c r="Z155" i="1"/>
  <c r="AF138" i="1"/>
  <c r="X138" i="1"/>
  <c r="AE122" i="1"/>
  <c r="X102" i="1"/>
  <c r="AJ89" i="1"/>
  <c r="AJ88" i="1" s="1"/>
  <c r="V83" i="1"/>
  <c r="AB75" i="1"/>
  <c r="AH66" i="1"/>
  <c r="AB45" i="1"/>
  <c r="AD15" i="1"/>
  <c r="AH26" i="1"/>
  <c r="AH742" i="1"/>
  <c r="AH720" i="1"/>
  <c r="AB714" i="1"/>
  <c r="V709" i="1"/>
  <c r="AH702" i="1"/>
  <c r="V701" i="1"/>
  <c r="AF686" i="1"/>
  <c r="AH677" i="1"/>
  <c r="X665" i="1"/>
  <c r="X664" i="1" s="1"/>
  <c r="Z665" i="1"/>
  <c r="Z664" i="1" s="1"/>
  <c r="AH650" i="1"/>
  <c r="AH643" i="1"/>
  <c r="V620" i="1"/>
  <c r="X615" i="1"/>
  <c r="AH598" i="1"/>
  <c r="AH547" i="1"/>
  <c r="V546" i="1"/>
  <c r="AJ541" i="1"/>
  <c r="X527" i="1"/>
  <c r="Z510" i="1"/>
  <c r="AH501" i="1"/>
  <c r="AB487" i="1"/>
  <c r="AB486" i="1" s="1"/>
  <c r="AJ487" i="1"/>
  <c r="AJ486" i="1" s="1"/>
  <c r="AH479" i="1"/>
  <c r="AH471" i="1"/>
  <c r="AH468" i="1"/>
  <c r="AF465" i="1"/>
  <c r="V458" i="1"/>
  <c r="AD438" i="1"/>
  <c r="V438" i="1"/>
  <c r="AH436" i="1"/>
  <c r="AJ427" i="1"/>
  <c r="AJ422" i="1"/>
  <c r="AJ421" i="1" s="1"/>
  <c r="AJ420" i="1" s="1"/>
  <c r="X401" i="1"/>
  <c r="X400" i="1" s="1"/>
  <c r="X388" i="1"/>
  <c r="X383" i="1"/>
  <c r="AH377" i="1"/>
  <c r="AH369" i="1"/>
  <c r="AF340" i="1"/>
  <c r="AF339" i="1" s="1"/>
  <c r="AH329" i="1"/>
  <c r="V321" i="1"/>
  <c r="AB298" i="1"/>
  <c r="AB297" i="1" s="1"/>
  <c r="AH286" i="1"/>
  <c r="AH279" i="1"/>
  <c r="AD266" i="1"/>
  <c r="V266" i="1"/>
  <c r="V258" i="1" s="1"/>
  <c r="AH256" i="1"/>
  <c r="AH245" i="1"/>
  <c r="AH241" i="1"/>
  <c r="AB219" i="1"/>
  <c r="X184" i="1"/>
  <c r="Z168" i="1"/>
  <c r="AD122" i="1"/>
  <c r="AI113" i="1"/>
  <c r="AH107" i="1"/>
  <c r="AF102" i="1"/>
  <c r="AH89" i="1"/>
  <c r="AH86" i="1"/>
  <c r="AF83" i="1"/>
  <c r="AH83" i="1" s="1"/>
  <c r="AH80" i="1"/>
  <c r="X75" i="1"/>
  <c r="AH60" i="1"/>
  <c r="Z55" i="1"/>
  <c r="V32" i="1"/>
  <c r="AH30" i="1"/>
  <c r="X15" i="1"/>
  <c r="AJ7534" i="1"/>
  <c r="AH7660" i="1"/>
  <c r="AF7659" i="1"/>
  <c r="AD7645" i="1"/>
  <c r="AH7640" i="1"/>
  <c r="AF7639" i="1"/>
  <c r="AF7638" i="1" s="1"/>
  <c r="AH7638" i="1" s="1"/>
  <c r="AH7590" i="1"/>
  <c r="AF7589" i="1"/>
  <c r="AF7588" i="1" s="1"/>
  <c r="AJ5217" i="1"/>
  <c r="AJ5119" i="1"/>
  <c r="AJ5118" i="1" s="1"/>
  <c r="AH4371" i="1"/>
  <c r="AB7552" i="1"/>
  <c r="AH7544" i="1"/>
  <c r="AF7543" i="1"/>
  <c r="AD7451" i="1"/>
  <c r="X7401" i="1"/>
  <c r="Z7388" i="1"/>
  <c r="AH7369" i="1"/>
  <c r="AH7365" i="1"/>
  <c r="AF7364" i="1"/>
  <c r="AH7364" i="1" s="1"/>
  <c r="AH7345" i="1"/>
  <c r="AH7289" i="1"/>
  <c r="AH7265" i="1"/>
  <c r="AH7171" i="1"/>
  <c r="AH7094" i="1"/>
  <c r="AF6977" i="1"/>
  <c r="AD6965" i="1"/>
  <c r="Z6949" i="1"/>
  <c r="Z6905" i="1"/>
  <c r="Z6904" i="1" s="1"/>
  <c r="AH6869" i="1"/>
  <c r="AD6868" i="1"/>
  <c r="AH6852" i="1"/>
  <c r="AF6851" i="1"/>
  <c r="AH6833" i="1"/>
  <c r="V6748" i="1"/>
  <c r="AH6729" i="1"/>
  <c r="AF6728" i="1"/>
  <c r="AH6728" i="1" s="1"/>
  <c r="AH6715" i="1"/>
  <c r="AD6714" i="1"/>
  <c r="AH6714" i="1" s="1"/>
  <c r="AJ6709" i="1"/>
  <c r="AB6642" i="1"/>
  <c r="AH6624" i="1"/>
  <c r="AD6623" i="1"/>
  <c r="AH6623" i="1" s="1"/>
  <c r="AH6621" i="1"/>
  <c r="AD6620" i="1"/>
  <c r="AH6620" i="1" s="1"/>
  <c r="Z6598" i="1"/>
  <c r="Z6597" i="1" s="1"/>
  <c r="AF6578" i="1"/>
  <c r="AH6578" i="1" s="1"/>
  <c r="X6578" i="1"/>
  <c r="AH6549" i="1"/>
  <c r="AF6548" i="1"/>
  <c r="AH6537" i="1"/>
  <c r="AF6536" i="1"/>
  <c r="X6536" i="1"/>
  <c r="X6535" i="1" s="1"/>
  <c r="AD6486" i="1"/>
  <c r="AH6451" i="1"/>
  <c r="AD6450" i="1"/>
  <c r="X6435" i="1"/>
  <c r="AD6385" i="1"/>
  <c r="Z6344" i="1"/>
  <c r="AD6317" i="1"/>
  <c r="AH6318" i="1"/>
  <c r="Z6301" i="1"/>
  <c r="AH6291" i="1"/>
  <c r="AF6290" i="1"/>
  <c r="AJ6260" i="1"/>
  <c r="AB6245" i="1"/>
  <c r="AF6154" i="1"/>
  <c r="X6154" i="1"/>
  <c r="AH6093" i="1"/>
  <c r="AD6092" i="1"/>
  <c r="AH6092" i="1" s="1"/>
  <c r="Z6083" i="1"/>
  <c r="AH6055" i="1"/>
  <c r="AJ6040" i="1"/>
  <c r="AJ6039" i="1" s="1"/>
  <c r="AI6026" i="1"/>
  <c r="AI6021" i="1" s="1"/>
  <c r="AI6020" i="1" s="1"/>
  <c r="AI6019" i="1" s="1"/>
  <c r="AE6025" i="1"/>
  <c r="AE6020" i="1" s="1"/>
  <c r="AE6019" i="1" s="1"/>
  <c r="AE6018" i="1" s="1"/>
  <c r="AJ5929" i="1"/>
  <c r="AJ5924" i="1" s="1"/>
  <c r="AJ5923" i="1" s="1"/>
  <c r="V7373" i="1"/>
  <c r="AD7245" i="1"/>
  <c r="AD7207" i="1"/>
  <c r="AH7207" i="1" s="1"/>
  <c r="AF7204" i="1"/>
  <c r="AH7204" i="1" s="1"/>
  <c r="AH7205" i="1"/>
  <c r="AD7179" i="1"/>
  <c r="AH7179" i="1" s="1"/>
  <c r="AD7151" i="1"/>
  <c r="AF6934" i="1"/>
  <c r="Z6810" i="1"/>
  <c r="Z6809" i="1" s="1"/>
  <c r="AH6585" i="1"/>
  <c r="AF6584" i="1"/>
  <c r="AH6553" i="1"/>
  <c r="AF6552" i="1"/>
  <c r="AH6493" i="1"/>
  <c r="AD6492" i="1"/>
  <c r="X6475" i="1"/>
  <c r="AH6392" i="1"/>
  <c r="AD6391" i="1"/>
  <c r="AF6317" i="1"/>
  <c r="AF6316" i="1" s="1"/>
  <c r="AJ6296" i="1"/>
  <c r="AH6629" i="1"/>
  <c r="AF6628" i="1"/>
  <c r="X6627" i="1"/>
  <c r="AF6598" i="1"/>
  <c r="AF6597" i="1" s="1"/>
  <c r="X6598" i="1"/>
  <c r="X6597" i="1" s="1"/>
  <c r="V6565" i="1"/>
  <c r="AD6552" i="1"/>
  <c r="AH6558" i="1"/>
  <c r="AB6552" i="1"/>
  <c r="AF6525" i="1"/>
  <c r="X6525" i="1"/>
  <c r="X6514" i="1" s="1"/>
  <c r="X6503" i="1" s="1"/>
  <c r="X6502" i="1" s="1"/>
  <c r="AD6520" i="1"/>
  <c r="AH6520" i="1" s="1"/>
  <c r="V6520" i="1"/>
  <c r="AD6508" i="1"/>
  <c r="AH6508" i="1" s="1"/>
  <c r="Z6492" i="1"/>
  <c r="AB6486" i="1"/>
  <c r="AB6475" i="1"/>
  <c r="AH6469" i="1"/>
  <c r="AD6468" i="1"/>
  <c r="AF6450" i="1"/>
  <c r="AJ6437" i="1"/>
  <c r="AJ6436" i="1" s="1"/>
  <c r="AH6437" i="1"/>
  <c r="AD6436" i="1"/>
  <c r="V6435" i="1"/>
  <c r="AH6414" i="1"/>
  <c r="AF6409" i="1"/>
  <c r="X6409" i="1"/>
  <c r="X6408" i="1" s="1"/>
  <c r="Z6391" i="1"/>
  <c r="AB6385" i="1"/>
  <c r="AH6356" i="1"/>
  <c r="AF6355" i="1"/>
  <c r="X6355" i="1"/>
  <c r="AJ6351" i="1"/>
  <c r="AJ6350" i="1" s="1"/>
  <c r="AH6351" i="1"/>
  <c r="AD6350" i="1"/>
  <c r="AH6350" i="1" s="1"/>
  <c r="V6344" i="1"/>
  <c r="V6342" i="1" s="1"/>
  <c r="V6341" i="1" s="1"/>
  <c r="AD6336" i="1"/>
  <c r="AH6336" i="1" s="1"/>
  <c r="AB6317" i="1"/>
  <c r="AB6316" i="1" s="1"/>
  <c r="AK6316" i="1"/>
  <c r="AH6261" i="1"/>
  <c r="AF6260" i="1"/>
  <c r="AF6245" i="1"/>
  <c r="AH6232" i="1"/>
  <c r="AF6231" i="1"/>
  <c r="X6230" i="1"/>
  <c r="AD6168" i="1"/>
  <c r="V6168" i="1"/>
  <c r="X6141" i="1"/>
  <c r="AH6123" i="1"/>
  <c r="AD6118" i="1"/>
  <c r="V6118" i="1"/>
  <c r="V6117" i="1" s="1"/>
  <c r="AH6119" i="1"/>
  <c r="AH6096" i="1"/>
  <c r="AD6095" i="1"/>
  <c r="AB6069" i="1"/>
  <c r="AH6059" i="1"/>
  <c r="AD6040" i="1"/>
  <c r="V6040" i="1"/>
  <c r="V6039" i="1" s="1"/>
  <c r="AJ6030" i="1"/>
  <c r="AJ6029" i="1" s="1"/>
  <c r="AJ6025" i="1" s="1"/>
  <c r="AJ6020" i="1" s="1"/>
  <c r="AJ6019" i="1" s="1"/>
  <c r="AJ6018" i="1" s="1"/>
  <c r="AD6025" i="1"/>
  <c r="AD6020" i="1" s="1"/>
  <c r="AH6026" i="1"/>
  <c r="AB6025" i="1"/>
  <c r="AB6020" i="1" s="1"/>
  <c r="AB6019" i="1" s="1"/>
  <c r="AB6018" i="1" s="1"/>
  <c r="AH5966" i="1"/>
  <c r="AD5965" i="1"/>
  <c r="AI5930" i="1"/>
  <c r="AI5925" i="1" s="1"/>
  <c r="Z5929" i="1"/>
  <c r="Z5924" i="1" s="1"/>
  <c r="Z5923" i="1" s="1"/>
  <c r="Z5119" i="1"/>
  <c r="Z5118" i="1" s="1"/>
  <c r="AD7429" i="1"/>
  <c r="AD7406" i="1"/>
  <c r="AH7406" i="1" s="1"/>
  <c r="AH7399" i="1"/>
  <c r="AF7398" i="1"/>
  <c r="AH7398" i="1" s="1"/>
  <c r="AD7373" i="1"/>
  <c r="X7358" i="1"/>
  <c r="AH7299" i="1"/>
  <c r="AF7298" i="1"/>
  <c r="AD7291" i="1"/>
  <c r="AH7291" i="1" s="1"/>
  <c r="V7291" i="1"/>
  <c r="V7245" i="1"/>
  <c r="V7244" i="1" s="1"/>
  <c r="AH7211" i="1"/>
  <c r="AF7210" i="1"/>
  <c r="AH7210" i="1" s="1"/>
  <c r="AD7197" i="1"/>
  <c r="V7197" i="1"/>
  <c r="V7173" i="1"/>
  <c r="V7151" i="1"/>
  <c r="V7150" i="1" s="1"/>
  <c r="AD7131" i="1"/>
  <c r="AH7131" i="1" s="1"/>
  <c r="Z7105" i="1"/>
  <c r="AH6838" i="1"/>
  <c r="AF6837" i="1"/>
  <c r="AD6836" i="1"/>
  <c r="AF6690" i="1"/>
  <c r="X6690" i="1"/>
  <c r="X6689" i="1" s="1"/>
  <c r="AH6674" i="1"/>
  <c r="AD6673" i="1"/>
  <c r="AH6573" i="1"/>
  <c r="AF6572" i="1"/>
  <c r="AH6572" i="1" s="1"/>
  <c r="AH6516" i="1"/>
  <c r="AD6515" i="1"/>
  <c r="AF6475" i="1"/>
  <c r="AH6442" i="1"/>
  <c r="AF6441" i="1"/>
  <c r="AH6441" i="1" s="1"/>
  <c r="X6317" i="1"/>
  <c r="X6316" i="1" s="1"/>
  <c r="AD6301" i="1"/>
  <c r="AD6296" i="1"/>
  <c r="AB6260" i="1"/>
  <c r="AF6204" i="1"/>
  <c r="AF6203" i="1" s="1"/>
  <c r="X6204" i="1"/>
  <c r="X6203" i="1" s="1"/>
  <c r="AJ6118" i="1"/>
  <c r="AJ6117" i="1" s="1"/>
  <c r="AD6069" i="1"/>
  <c r="AH6073" i="1"/>
  <c r="AH6065" i="1"/>
  <c r="AD6064" i="1"/>
  <c r="AH6064" i="1" s="1"/>
  <c r="AI6040" i="1"/>
  <c r="Z6040" i="1"/>
  <c r="Z6039" i="1" s="1"/>
  <c r="Z6025" i="1"/>
  <c r="Z6020" i="1" s="1"/>
  <c r="Z6019" i="1" s="1"/>
  <c r="Z6018" i="1" s="1"/>
  <c r="AH6021" i="1"/>
  <c r="AH5448" i="1"/>
  <c r="V5119" i="1"/>
  <c r="V5118" i="1" s="1"/>
  <c r="AH7666" i="1"/>
  <c r="AH7646" i="1"/>
  <c r="AH7615" i="1"/>
  <c r="Z7598" i="1"/>
  <c r="Z7588" i="1"/>
  <c r="AH7536" i="1"/>
  <c r="AH7489" i="1"/>
  <c r="AH7464" i="1"/>
  <c r="V7451" i="1"/>
  <c r="V7450" i="1" s="1"/>
  <c r="AD7417" i="1"/>
  <c r="AH7417" i="1" s="1"/>
  <c r="AH7404" i="1"/>
  <c r="AH7402" i="1"/>
  <c r="AF7401" i="1"/>
  <c r="AH7391" i="1"/>
  <c r="AH7384" i="1"/>
  <c r="AD7315" i="1"/>
  <c r="AH7315" i="1" s="1"/>
  <c r="AB7304" i="1"/>
  <c r="AD7273" i="1"/>
  <c r="AH7273" i="1" s="1"/>
  <c r="AJ7268" i="1"/>
  <c r="AJ7267" i="1" s="1"/>
  <c r="AH7195" i="1"/>
  <c r="AB7184" i="1"/>
  <c r="AH7139" i="1"/>
  <c r="Z7089" i="1"/>
  <c r="AH6983" i="1"/>
  <c r="AF6982" i="1"/>
  <c r="AH6982" i="1" s="1"/>
  <c r="X6977" i="1"/>
  <c r="AH6973" i="1"/>
  <c r="AF6972" i="1"/>
  <c r="AH6972" i="1" s="1"/>
  <c r="V6965" i="1"/>
  <c r="AB6934" i="1"/>
  <c r="AJ6868" i="1"/>
  <c r="X6851" i="1"/>
  <c r="AF6810" i="1"/>
  <c r="AF6809" i="1" s="1"/>
  <c r="X6810" i="1"/>
  <c r="X6809" i="1" s="1"/>
  <c r="AD6748" i="1"/>
  <c r="AD6709" i="1"/>
  <c r="AH7663" i="1"/>
  <c r="AB7645" i="1"/>
  <c r="AB7644" i="1" s="1"/>
  <c r="AH7626" i="1"/>
  <c r="AH7594" i="1"/>
  <c r="V7588" i="1"/>
  <c r="AB7580" i="1"/>
  <c r="AD7580" i="1"/>
  <c r="AH7575" i="1"/>
  <c r="AH7571" i="1"/>
  <c r="AH7557" i="1"/>
  <c r="AJ7552" i="1"/>
  <c r="Z7542" i="1"/>
  <c r="AH7539" i="1"/>
  <c r="AD7528" i="1"/>
  <c r="AH7528" i="1" s="1"/>
  <c r="AJ7493" i="1"/>
  <c r="AB7488" i="1"/>
  <c r="AH7479" i="1"/>
  <c r="AF7478" i="1"/>
  <c r="AD7477" i="1"/>
  <c r="Z7437" i="1"/>
  <c r="AH7435" i="1"/>
  <c r="AF7434" i="1"/>
  <c r="AH7434" i="1" s="1"/>
  <c r="Z7429" i="1"/>
  <c r="AJ7424" i="1"/>
  <c r="Z7373" i="1"/>
  <c r="AH7360" i="1"/>
  <c r="AH7355" i="1"/>
  <c r="AJ7349" i="1"/>
  <c r="AD7327" i="1"/>
  <c r="V7327" i="1"/>
  <c r="V7326" i="1" s="1"/>
  <c r="AD7309" i="1"/>
  <c r="V7309" i="1"/>
  <c r="AJ7304" i="1"/>
  <c r="Z7291" i="1"/>
  <c r="AD7277" i="1"/>
  <c r="V7277" i="1"/>
  <c r="AF7268" i="1"/>
  <c r="X7268" i="1"/>
  <c r="X7267" i="1" s="1"/>
  <c r="Z7245" i="1"/>
  <c r="Z7244" i="1" s="1"/>
  <c r="AD7235" i="1"/>
  <c r="AH7235" i="1" s="1"/>
  <c r="AD7223" i="1"/>
  <c r="AH7223" i="1" s="1"/>
  <c r="AH7217" i="1"/>
  <c r="AB7210" i="1"/>
  <c r="Z7197" i="1"/>
  <c r="AJ7184" i="1"/>
  <c r="Z7151" i="1"/>
  <c r="Z7150" i="1" s="1"/>
  <c r="AH7141" i="1"/>
  <c r="AD7138" i="1"/>
  <c r="AH7122" i="1"/>
  <c r="Z7121" i="1"/>
  <c r="AH7118" i="1"/>
  <c r="AD7112" i="1"/>
  <c r="AD7105" i="1"/>
  <c r="V7105" i="1"/>
  <c r="AJ7090" i="1"/>
  <c r="AF7069" i="1"/>
  <c r="AH7069" i="1" s="1"/>
  <c r="AH7070" i="1"/>
  <c r="AH7061" i="1"/>
  <c r="AH7030" i="1"/>
  <c r="Z7029" i="1"/>
  <c r="AF7029" i="1"/>
  <c r="AH7006" i="1"/>
  <c r="Z7005" i="1"/>
  <c r="Z7004" i="1" s="1"/>
  <c r="Z6993" i="1" s="1"/>
  <c r="Z6992" i="1" s="1"/>
  <c r="AH6996" i="1"/>
  <c r="X6934" i="1"/>
  <c r="AH6895" i="1"/>
  <c r="AF6894" i="1"/>
  <c r="AD6880" i="1"/>
  <c r="V6880" i="1"/>
  <c r="AF6880" i="1"/>
  <c r="V6836" i="1"/>
  <c r="AH6799" i="1"/>
  <c r="AF6798" i="1"/>
  <c r="AH6798" i="1" s="1"/>
  <c r="AH6777" i="1"/>
  <c r="AF6776" i="1"/>
  <c r="AD6769" i="1"/>
  <c r="AH6769" i="1" s="1"/>
  <c r="AD6763" i="1"/>
  <c r="AH6763" i="1" s="1"/>
  <c r="V6763" i="1"/>
  <c r="AH6756" i="1"/>
  <c r="AD6755" i="1"/>
  <c r="Z6718" i="1"/>
  <c r="AD6718" i="1"/>
  <c r="Z6673" i="1"/>
  <c r="AJ6658" i="1"/>
  <c r="AH6659" i="1"/>
  <c r="AD6658" i="1"/>
  <c r="AJ7645" i="1"/>
  <c r="AJ7644" i="1" s="1"/>
  <c r="AH7630" i="1"/>
  <c r="AB7625" i="1"/>
  <c r="AB7624" i="1" s="1"/>
  <c r="AF7611" i="1"/>
  <c r="X7611" i="1"/>
  <c r="AH7606" i="1"/>
  <c r="AF7605" i="1"/>
  <c r="AH7605" i="1" s="1"/>
  <c r="AD7598" i="1"/>
  <c r="V7598" i="1"/>
  <c r="AH7585" i="1"/>
  <c r="AH7581" i="1"/>
  <c r="X7580" i="1"/>
  <c r="AH7566" i="1"/>
  <c r="AF7565" i="1"/>
  <c r="AH7562" i="1"/>
  <c r="AH7560" i="1"/>
  <c r="AF7552" i="1"/>
  <c r="X7552" i="1"/>
  <c r="V7542" i="1"/>
  <c r="AH7535" i="1"/>
  <c r="AD7522" i="1"/>
  <c r="AH7522" i="1" s="1"/>
  <c r="V7522" i="1"/>
  <c r="AD7517" i="1"/>
  <c r="V7517" i="1"/>
  <c r="AH7510" i="1"/>
  <c r="AD7505" i="1"/>
  <c r="V7505" i="1"/>
  <c r="AH7496" i="1"/>
  <c r="Z7477" i="1"/>
  <c r="AH7474" i="1"/>
  <c r="AH7452" i="1"/>
  <c r="Z7451" i="1"/>
  <c r="Z7450" i="1" s="1"/>
  <c r="AH7425" i="1"/>
  <c r="AF7424" i="1"/>
  <c r="AH7408" i="1"/>
  <c r="AB7401" i="1"/>
  <c r="AH7396" i="1"/>
  <c r="AF7395" i="1"/>
  <c r="AH7395" i="1" s="1"/>
  <c r="AD7388" i="1"/>
  <c r="V7388" i="1"/>
  <c r="AJ7374" i="1"/>
  <c r="AJ7373" i="1" s="1"/>
  <c r="AJ7360" i="1"/>
  <c r="AJ7359" i="1" s="1"/>
  <c r="AB7358" i="1"/>
  <c r="AD7358" i="1"/>
  <c r="AH7350" i="1"/>
  <c r="AF7349" i="1"/>
  <c r="AF7304" i="1"/>
  <c r="AH7304" i="1" s="1"/>
  <c r="X7304" i="1"/>
  <c r="AH7281" i="1"/>
  <c r="AH7269" i="1"/>
  <c r="AH7233" i="1"/>
  <c r="Z7231" i="1"/>
  <c r="Z7221" i="1" s="1"/>
  <c r="Z7220" i="1" s="1"/>
  <c r="AD7227" i="1"/>
  <c r="AD7215" i="1"/>
  <c r="AH7215" i="1" s="1"/>
  <c r="AJ7210" i="1"/>
  <c r="AH7190" i="1"/>
  <c r="AH7187" i="1"/>
  <c r="AF7184" i="1"/>
  <c r="X7184" i="1"/>
  <c r="AH7175" i="1"/>
  <c r="Z7173" i="1"/>
  <c r="AD7127" i="1"/>
  <c r="AH7127" i="1" s="1"/>
  <c r="AH7113" i="1"/>
  <c r="AD7089" i="1"/>
  <c r="V7089" i="1"/>
  <c r="AH7075" i="1"/>
  <c r="Z7073" i="1"/>
  <c r="AF7057" i="1"/>
  <c r="X7057" i="1"/>
  <c r="AH7011" i="1"/>
  <c r="AH7000" i="1"/>
  <c r="AD6994" i="1"/>
  <c r="AD6987" i="1"/>
  <c r="AH6987" i="1" s="1"/>
  <c r="AB6982" i="1"/>
  <c r="AJ6949" i="1"/>
  <c r="AH6950" i="1"/>
  <c r="AD6949" i="1"/>
  <c r="V6949" i="1"/>
  <c r="AH6940" i="1"/>
  <c r="AH6931" i="1"/>
  <c r="AD6930" i="1"/>
  <c r="AH6930" i="1" s="1"/>
  <c r="AF6905" i="1"/>
  <c r="AF6904" i="1" s="1"/>
  <c r="X6905" i="1"/>
  <c r="X6904" i="1" s="1"/>
  <c r="AD6905" i="1"/>
  <c r="V6905" i="1"/>
  <c r="V6904" i="1" s="1"/>
  <c r="AF6888" i="1"/>
  <c r="X6888" i="1"/>
  <c r="Z6868" i="1"/>
  <c r="AB6851" i="1"/>
  <c r="AD6793" i="1"/>
  <c r="AH6793" i="1" s="1"/>
  <c r="V6793" i="1"/>
  <c r="AH6781" i="1"/>
  <c r="AD6780" i="1"/>
  <c r="AF6755" i="1"/>
  <c r="Z6733" i="1"/>
  <c r="AB6718" i="1"/>
  <c r="Z6690" i="1"/>
  <c r="Z6689" i="1" s="1"/>
  <c r="AJ6690" i="1"/>
  <c r="AD6668" i="1"/>
  <c r="V6668" i="1"/>
  <c r="AF6658" i="1"/>
  <c r="AH6643" i="1"/>
  <c r="AF6642" i="1"/>
  <c r="X6642" i="1"/>
  <c r="AJ6638" i="1"/>
  <c r="AJ6637" i="1" s="1"/>
  <c r="AH6638" i="1"/>
  <c r="AD6637" i="1"/>
  <c r="AH6637" i="1" s="1"/>
  <c r="Z6627" i="1"/>
  <c r="AD6565" i="1"/>
  <c r="AJ6552" i="1"/>
  <c r="AB6536" i="1"/>
  <c r="AB6535" i="1" s="1"/>
  <c r="AJ6475" i="1"/>
  <c r="AF6468" i="1"/>
  <c r="Z6450" i="1"/>
  <c r="AD6409" i="1"/>
  <c r="V6409" i="1"/>
  <c r="V6408" i="1" s="1"/>
  <c r="AJ6372" i="1"/>
  <c r="AH6373" i="1"/>
  <c r="AD6372" i="1"/>
  <c r="AH6341" i="1"/>
  <c r="AH6280" i="1"/>
  <c r="AF6279" i="1"/>
  <c r="AH6267" i="1"/>
  <c r="X6245" i="1"/>
  <c r="AJ6241" i="1"/>
  <c r="AJ6240" i="1" s="1"/>
  <c r="AH6241" i="1"/>
  <c r="AD6240" i="1"/>
  <c r="AH6240" i="1" s="1"/>
  <c r="Z6230" i="1"/>
  <c r="AH6226" i="1"/>
  <c r="Z6204" i="1"/>
  <c r="Z6203" i="1" s="1"/>
  <c r="AJ6204" i="1"/>
  <c r="AJ6203" i="1" s="1"/>
  <c r="AF6184" i="1"/>
  <c r="X6184" i="1"/>
  <c r="AH6179" i="1"/>
  <c r="AF6178" i="1"/>
  <c r="AH6176" i="1"/>
  <c r="AF6175" i="1"/>
  <c r="AH6175" i="1" s="1"/>
  <c r="AB6118" i="1"/>
  <c r="AB6117" i="1" s="1"/>
  <c r="AD6107" i="1"/>
  <c r="AH6107" i="1" s="1"/>
  <c r="AD6101" i="1"/>
  <c r="AH6101" i="1" s="1"/>
  <c r="V6101" i="1"/>
  <c r="AF6095" i="1"/>
  <c r="AH6084" i="1"/>
  <c r="AD6083" i="1"/>
  <c r="V6083" i="1"/>
  <c r="AF6069" i="1"/>
  <c r="Z6058" i="1"/>
  <c r="AE6039" i="1"/>
  <c r="X6025" i="1"/>
  <c r="X6020" i="1" s="1"/>
  <c r="X6019" i="1" s="1"/>
  <c r="X6018" i="1" s="1"/>
  <c r="AJ5946" i="1"/>
  <c r="AK5929" i="1"/>
  <c r="AK5924" i="1" s="1"/>
  <c r="AD5925" i="1"/>
  <c r="AH5926" i="1"/>
  <c r="AJ5895" i="1"/>
  <c r="AJ4994" i="1"/>
  <c r="AJ4775" i="1"/>
  <c r="AJ4774" i="1" s="1"/>
  <c r="AJ4611" i="1"/>
  <c r="AF6002" i="1"/>
  <c r="AF5930" i="1"/>
  <c r="AF5929" i="1" s="1"/>
  <c r="AF5924" i="1" s="1"/>
  <c r="AF5923" i="1" s="1"/>
  <c r="AF5905" i="1"/>
  <c r="AD5873" i="1"/>
  <c r="AD5851" i="1"/>
  <c r="AD5844" i="1"/>
  <c r="AH5844" i="1" s="1"/>
  <c r="AF5830" i="1"/>
  <c r="AH5830" i="1" s="1"/>
  <c r="AH5833" i="1"/>
  <c r="AH5828" i="1"/>
  <c r="AF5827" i="1"/>
  <c r="AH5827" i="1" s="1"/>
  <c r="AH5819" i="1"/>
  <c r="AF5818" i="1"/>
  <c r="X5818" i="1"/>
  <c r="AD5792" i="1"/>
  <c r="AD5750" i="1"/>
  <c r="AH5750" i="1" s="1"/>
  <c r="AD5735" i="1"/>
  <c r="AH5735" i="1" s="1"/>
  <c r="X5699" i="1"/>
  <c r="AD5692" i="1"/>
  <c r="AH5693" i="1"/>
  <c r="Z5644" i="1"/>
  <c r="AD5599" i="1"/>
  <c r="V5599" i="1"/>
  <c r="V5598" i="1" s="1"/>
  <c r="AH5583" i="1"/>
  <c r="AF5582" i="1"/>
  <c r="AD5579" i="1"/>
  <c r="AH5579" i="1" s="1"/>
  <c r="Z5557" i="1"/>
  <c r="Z5556" i="1" s="1"/>
  <c r="AF5536" i="1"/>
  <c r="AF5535" i="1" s="1"/>
  <c r="AH5537" i="1"/>
  <c r="AD5521" i="1"/>
  <c r="AH5521" i="1" s="1"/>
  <c r="AB5514" i="1"/>
  <c r="AJ5490" i="1"/>
  <c r="AF5471" i="1"/>
  <c r="Z5459" i="1"/>
  <c r="Z5458" i="1" s="1"/>
  <c r="Z5447" i="1" s="1"/>
  <c r="Z5446" i="1" s="1"/>
  <c r="AF5436" i="1"/>
  <c r="AH5437" i="1"/>
  <c r="AB5400" i="1"/>
  <c r="AD5389" i="1"/>
  <c r="AH5356" i="1"/>
  <c r="AF5355" i="1"/>
  <c r="AH5350" i="1"/>
  <c r="AF5342" i="1"/>
  <c r="AH5343" i="1"/>
  <c r="X5342" i="1"/>
  <c r="AH5325" i="1"/>
  <c r="AF5324" i="1"/>
  <c r="AF5323" i="1" s="1"/>
  <c r="AD5323" i="1"/>
  <c r="AJ5310" i="1"/>
  <c r="AH5305" i="1"/>
  <c r="AF5304" i="1"/>
  <c r="AF5288" i="1"/>
  <c r="AB5269" i="1"/>
  <c r="AD5256" i="1"/>
  <c r="V5256" i="1"/>
  <c r="Z5234" i="1"/>
  <c r="AB5217" i="1"/>
  <c r="AH5208" i="1"/>
  <c r="AF5207" i="1"/>
  <c r="AF5206" i="1" s="1"/>
  <c r="AD5206" i="1"/>
  <c r="AD5180" i="1"/>
  <c r="AH5132" i="1"/>
  <c r="AD5108" i="1"/>
  <c r="V5108" i="1"/>
  <c r="AH5106" i="1"/>
  <c r="AF5105" i="1"/>
  <c r="AH5105" i="1" s="1"/>
  <c r="AH5088" i="1"/>
  <c r="AF5070" i="1"/>
  <c r="AD5039" i="1"/>
  <c r="V5039" i="1"/>
  <c r="V5038" i="1" s="1"/>
  <c r="AH5023" i="1"/>
  <c r="AF5022" i="1"/>
  <c r="AH5010" i="1"/>
  <c r="AF5009" i="1"/>
  <c r="AH5009" i="1" s="1"/>
  <c r="AH5005" i="1"/>
  <c r="X4994" i="1"/>
  <c r="Z4958" i="1"/>
  <c r="Z4957" i="1" s="1"/>
  <c r="AF4958" i="1"/>
  <c r="AF4957" i="1" s="1"/>
  <c r="AD4939" i="1"/>
  <c r="AH4939" i="1" s="1"/>
  <c r="AB4926" i="1"/>
  <c r="AD4919" i="1"/>
  <c r="AH4917" i="1"/>
  <c r="AF4916" i="1"/>
  <c r="AH4916" i="1" s="1"/>
  <c r="AD4902" i="1"/>
  <c r="AH4902" i="1" s="1"/>
  <c r="AJ4879" i="1"/>
  <c r="AF4872" i="1"/>
  <c r="X4872" i="1"/>
  <c r="AH4843" i="1"/>
  <c r="AH4838" i="1"/>
  <c r="AH4823" i="1"/>
  <c r="AJ4810" i="1"/>
  <c r="AH4776" i="1"/>
  <c r="AD4754" i="1"/>
  <c r="AB4714" i="1"/>
  <c r="AF4679" i="1"/>
  <c r="AH4679" i="1" s="1"/>
  <c r="AH4680" i="1"/>
  <c r="AH4622" i="1"/>
  <c r="AH4590" i="1"/>
  <c r="V4587" i="1"/>
  <c r="AD4503" i="1"/>
  <c r="AJ4447" i="1"/>
  <c r="AJ4446" i="1" s="1"/>
  <c r="AJ4445" i="1" s="1"/>
  <c r="AH4442" i="1"/>
  <c r="AD4406" i="1"/>
  <c r="AH4406" i="1" s="1"/>
  <c r="V4394" i="1"/>
  <c r="AF4366" i="1"/>
  <c r="AH4367" i="1"/>
  <c r="AF4308" i="1"/>
  <c r="AH4308" i="1" s="1"/>
  <c r="AH4309" i="1"/>
  <c r="V4304" i="1"/>
  <c r="X4304" i="1"/>
  <c r="AD4213" i="1"/>
  <c r="AH4213" i="1" s="1"/>
  <c r="AH4190" i="1"/>
  <c r="AD4161" i="1"/>
  <c r="AH4161" i="1" s="1"/>
  <c r="AF4047" i="1"/>
  <c r="X4021" i="1"/>
  <c r="X4020" i="1" s="1"/>
  <c r="Z3855" i="1"/>
  <c r="Z3779" i="1"/>
  <c r="AD3767" i="1"/>
  <c r="AJ3743" i="1"/>
  <c r="AF3717" i="1"/>
  <c r="AD3494" i="1"/>
  <c r="AH3495" i="1"/>
  <c r="AH3260" i="1"/>
  <c r="AD3257" i="1"/>
  <c r="Z3257" i="1"/>
  <c r="AH3166" i="1"/>
  <c r="AJ3155" i="1"/>
  <c r="AH3131" i="1"/>
  <c r="AF3130" i="1"/>
  <c r="AH3130" i="1" s="1"/>
  <c r="X2876" i="1"/>
  <c r="X2875" i="1" s="1"/>
  <c r="AD2876" i="1"/>
  <c r="AH2877" i="1"/>
  <c r="AH2445" i="1"/>
  <c r="AD2444" i="1"/>
  <c r="AH1394" i="1"/>
  <c r="AD1393" i="1"/>
  <c r="AH1393" i="1" s="1"/>
  <c r="AH1259" i="1"/>
  <c r="AD1258" i="1"/>
  <c r="AH1258" i="1" s="1"/>
  <c r="AH7440" i="1"/>
  <c r="AH6886" i="1"/>
  <c r="AH6246" i="1"/>
  <c r="AH6148" i="1"/>
  <c r="AF6008" i="1"/>
  <c r="AD6002" i="1"/>
  <c r="AD5999" i="1"/>
  <c r="AH5999" i="1" s="1"/>
  <c r="AD5990" i="1"/>
  <c r="AD5976" i="1"/>
  <c r="AH5963" i="1"/>
  <c r="AD5915" i="1"/>
  <c r="AH5915" i="1" s="1"/>
  <c r="AD5905" i="1"/>
  <c r="AF5868" i="1"/>
  <c r="X5868" i="1"/>
  <c r="X5858" i="1"/>
  <c r="AH5853" i="1"/>
  <c r="Z5851" i="1"/>
  <c r="AD5838" i="1"/>
  <c r="V5838" i="1"/>
  <c r="AF5835" i="1"/>
  <c r="AH5835" i="1" s="1"/>
  <c r="AH5836" i="1"/>
  <c r="AJ5803" i="1"/>
  <c r="AH5794" i="1"/>
  <c r="Z5792" i="1"/>
  <c r="AH5789" i="1"/>
  <c r="AB5769" i="1"/>
  <c r="AB5768" i="1" s="1"/>
  <c r="AB5755" i="1"/>
  <c r="AB5754" i="1" s="1"/>
  <c r="AD5754" i="1"/>
  <c r="AH5739" i="1"/>
  <c r="AH5733" i="1"/>
  <c r="AH5698" i="1"/>
  <c r="AK5692" i="1"/>
  <c r="V5686" i="1"/>
  <c r="AH5682" i="1"/>
  <c r="AD5673" i="1"/>
  <c r="V5673" i="1"/>
  <c r="V5672" i="1" s="1"/>
  <c r="AH5658" i="1"/>
  <c r="Z5657" i="1"/>
  <c r="X5630" i="1"/>
  <c r="AH5626" i="1"/>
  <c r="V5619" i="1"/>
  <c r="AH5577" i="1"/>
  <c r="AD5563" i="1"/>
  <c r="V5563" i="1"/>
  <c r="V5562" i="1" s="1"/>
  <c r="Z5547" i="1"/>
  <c r="Z5546" i="1" s="1"/>
  <c r="AB5530" i="1"/>
  <c r="AH5525" i="1"/>
  <c r="AJ5514" i="1"/>
  <c r="Z5501" i="1"/>
  <c r="AF5501" i="1"/>
  <c r="AF5490" i="1"/>
  <c r="AH5454" i="1"/>
  <c r="AH5431" i="1"/>
  <c r="V5427" i="1"/>
  <c r="AF5422" i="1"/>
  <c r="X5422" i="1"/>
  <c r="AD5415" i="1"/>
  <c r="V5415" i="1"/>
  <c r="AJ5400" i="1"/>
  <c r="AH5391" i="1"/>
  <c r="Z5389" i="1"/>
  <c r="AH5386" i="1"/>
  <c r="AD5369" i="1"/>
  <c r="V5369" i="1"/>
  <c r="V5368" i="1" s="1"/>
  <c r="AD5331" i="1"/>
  <c r="AH5337" i="1"/>
  <c r="Z5323" i="1"/>
  <c r="AI5289" i="1"/>
  <c r="AK5288" i="1"/>
  <c r="AD5288" i="1"/>
  <c r="Z5277" i="1"/>
  <c r="X5269" i="1"/>
  <c r="AD5241" i="1"/>
  <c r="V5241" i="1"/>
  <c r="AH5231" i="1"/>
  <c r="AF5217" i="1"/>
  <c r="Z5206" i="1"/>
  <c r="AE5179" i="1"/>
  <c r="AB5180" i="1"/>
  <c r="AB5179" i="1" s="1"/>
  <c r="Z5148" i="1"/>
  <c r="Z5147" i="1" s="1"/>
  <c r="Z5137" i="1" s="1"/>
  <c r="Z5136" i="1" s="1"/>
  <c r="AD5138" i="1"/>
  <c r="AD5130" i="1"/>
  <c r="AH5130" i="1" s="1"/>
  <c r="AH5101" i="1"/>
  <c r="AH5093" i="1"/>
  <c r="AF5092" i="1"/>
  <c r="AB5085" i="1"/>
  <c r="X5070" i="1"/>
  <c r="AD5070" i="1"/>
  <c r="AH5066" i="1"/>
  <c r="V5059" i="1"/>
  <c r="AD4989" i="1"/>
  <c r="AH4943" i="1"/>
  <c r="AF4934" i="1"/>
  <c r="AH4934" i="1" s="1"/>
  <c r="X4934" i="1"/>
  <c r="AH4931" i="1"/>
  <c r="AJ4926" i="1"/>
  <c r="V4912" i="1"/>
  <c r="AD4906" i="1"/>
  <c r="AH4906" i="1" s="1"/>
  <c r="AD4896" i="1"/>
  <c r="V4896" i="1"/>
  <c r="AJ4888" i="1"/>
  <c r="AH4880" i="1"/>
  <c r="AF4879" i="1"/>
  <c r="X4879" i="1"/>
  <c r="AD4879" i="1"/>
  <c r="AH4873" i="1"/>
  <c r="AJ4843" i="1"/>
  <c r="AJ4842" i="1" s="1"/>
  <c r="AB4841" i="1"/>
  <c r="AD4841" i="1"/>
  <c r="AF4810" i="1"/>
  <c r="X4810" i="1"/>
  <c r="X4809" i="1" s="1"/>
  <c r="AH4790" i="1"/>
  <c r="AD4726" i="1"/>
  <c r="AD4714" i="1"/>
  <c r="Z4698" i="1"/>
  <c r="V4698" i="1"/>
  <c r="AD4684" i="1"/>
  <c r="AJ4649" i="1"/>
  <c r="AB4633" i="1"/>
  <c r="AJ4628" i="1"/>
  <c r="AF4628" i="1"/>
  <c r="AB4621" i="1"/>
  <c r="AJ4621" i="1"/>
  <c r="AB4611" i="1"/>
  <c r="Z4604" i="1"/>
  <c r="AH4576" i="1"/>
  <c r="Z4546" i="1"/>
  <c r="AF4521" i="1"/>
  <c r="AH4486" i="1"/>
  <c r="Z4485" i="1"/>
  <c r="AF4456" i="1"/>
  <c r="AH4451" i="1"/>
  <c r="X4445" i="1"/>
  <c r="AD4380" i="1"/>
  <c r="AJ4339" i="1"/>
  <c r="AJ4338" i="1" s="1"/>
  <c r="AF4339" i="1"/>
  <c r="AF4338" i="1" s="1"/>
  <c r="AF4328" i="1"/>
  <c r="AH4329" i="1"/>
  <c r="X4328" i="1"/>
  <c r="AD4321" i="1"/>
  <c r="V4321" i="1"/>
  <c r="AB4273" i="1"/>
  <c r="AH4274" i="1"/>
  <c r="AH4271" i="1"/>
  <c r="AD4270" i="1"/>
  <c r="AH4270" i="1" s="1"/>
  <c r="Z4265" i="1"/>
  <c r="Z4218" i="1"/>
  <c r="AH4155" i="1"/>
  <c r="AH4112" i="1"/>
  <c r="AF4082" i="1"/>
  <c r="AH4083" i="1"/>
  <c r="AD4081" i="1"/>
  <c r="AJ4063" i="1"/>
  <c r="AD4063" i="1"/>
  <c r="AD4047" i="1"/>
  <c r="V4047" i="1"/>
  <c r="AH4041" i="1"/>
  <c r="AH4022" i="1"/>
  <c r="AD3995" i="1"/>
  <c r="AH3995" i="1" s="1"/>
  <c r="AH3996" i="1"/>
  <c r="AB3975" i="1"/>
  <c r="AF3959" i="1"/>
  <c r="X3959" i="1"/>
  <c r="AH3950" i="1"/>
  <c r="AF3932" i="1"/>
  <c r="AH3895" i="1"/>
  <c r="Z3894" i="1"/>
  <c r="AB3767" i="1"/>
  <c r="AB3766" i="1" s="1"/>
  <c r="V3756" i="1"/>
  <c r="AF3743" i="1"/>
  <c r="AH3713" i="1"/>
  <c r="AJ3691" i="1"/>
  <c r="AJ3690" i="1" s="1"/>
  <c r="AH3661" i="1"/>
  <c r="AD3418" i="1"/>
  <c r="AH3419" i="1"/>
  <c r="AF2652" i="1"/>
  <c r="AH2652" i="1" s="1"/>
  <c r="AH2653" i="1"/>
  <c r="AF2413" i="1"/>
  <c r="AH2414" i="1"/>
  <c r="AH2369" i="1"/>
  <c r="AF2358" i="1"/>
  <c r="AF2357" i="1" s="1"/>
  <c r="AH2192" i="1"/>
  <c r="AH1697" i="1"/>
  <c r="AD1696" i="1"/>
  <c r="AH1696" i="1" s="1"/>
  <c r="AH6056" i="1"/>
  <c r="AH6022" i="1"/>
  <c r="AH5960" i="1"/>
  <c r="Z5873" i="1"/>
  <c r="AJ5858" i="1"/>
  <c r="AH5856" i="1"/>
  <c r="V5851" i="1"/>
  <c r="AB5818" i="1"/>
  <c r="AJ5769" i="1"/>
  <c r="AJ5768" i="1" s="1"/>
  <c r="AH5714" i="1"/>
  <c r="AF5707" i="1"/>
  <c r="AH5703" i="1"/>
  <c r="Z5692" i="1"/>
  <c r="AD5689" i="1"/>
  <c r="AH5689" i="1" s="1"/>
  <c r="AF5651" i="1"/>
  <c r="AH5651" i="1" s="1"/>
  <c r="AH5652" i="1"/>
  <c r="AD5644" i="1"/>
  <c r="AJ5626" i="1"/>
  <c r="AJ5625" i="1" s="1"/>
  <c r="AH6342" i="1"/>
  <c r="AH5936" i="1"/>
  <c r="AH5931" i="1"/>
  <c r="AH5890" i="1"/>
  <c r="AH5799" i="1"/>
  <c r="V5792" i="1"/>
  <c r="AH5774" i="1"/>
  <c r="AF5721" i="1"/>
  <c r="X5707" i="1"/>
  <c r="AH5694" i="1"/>
  <c r="AD5663" i="1"/>
  <c r="AH5663" i="1" s="1"/>
  <c r="V5644" i="1"/>
  <c r="AH5600" i="1"/>
  <c r="Z5599" i="1"/>
  <c r="Z5598" i="1" s="1"/>
  <c r="AF5599" i="1"/>
  <c r="AF5598" i="1" s="1"/>
  <c r="AD5557" i="1"/>
  <c r="V5557" i="1"/>
  <c r="V5556" i="1" s="1"/>
  <c r="AD5535" i="1"/>
  <c r="AF5514" i="1"/>
  <c r="X5514" i="1"/>
  <c r="AD5487" i="1"/>
  <c r="AD5471" i="1"/>
  <c r="AD5459" i="1"/>
  <c r="V5459" i="1"/>
  <c r="V5458" i="1" s="1"/>
  <c r="V5447" i="1" s="1"/>
  <c r="V5446" i="1" s="1"/>
  <c r="AH5449" i="1"/>
  <c r="AF5400" i="1"/>
  <c r="X5400" i="1"/>
  <c r="V5389" i="1"/>
  <c r="AH5353" i="1"/>
  <c r="AF5352" i="1"/>
  <c r="AH5352" i="1" s="1"/>
  <c r="AB5342" i="1"/>
  <c r="V5323" i="1"/>
  <c r="AJ5274" i="1"/>
  <c r="AJ5273" i="1" s="1"/>
  <c r="AJ5269" i="1" s="1"/>
  <c r="Z5256" i="1"/>
  <c r="AD5234" i="1"/>
  <c r="V5234" i="1"/>
  <c r="AH5228" i="1"/>
  <c r="X5217" i="1"/>
  <c r="AH5213" i="1"/>
  <c r="V5206" i="1"/>
  <c r="AD5164" i="1"/>
  <c r="AH5164" i="1" s="1"/>
  <c r="AB5119" i="1"/>
  <c r="AB5118" i="1" s="1"/>
  <c r="AH5109" i="1"/>
  <c r="Z5108" i="1"/>
  <c r="AH5098" i="1"/>
  <c r="AJ5085" i="1"/>
  <c r="AJ5066" i="1"/>
  <c r="AJ5065" i="1" s="1"/>
  <c r="AH5040" i="1"/>
  <c r="Z5039" i="1"/>
  <c r="Z5038" i="1" s="1"/>
  <c r="AF5039" i="1"/>
  <c r="AF5038" i="1" s="1"/>
  <c r="AH5017" i="1"/>
  <c r="AF5016" i="1"/>
  <c r="AH5016" i="1" s="1"/>
  <c r="AF4994" i="1"/>
  <c r="AH4999" i="1"/>
  <c r="AB4994" i="1"/>
  <c r="AD4958" i="1"/>
  <c r="V4958" i="1"/>
  <c r="V4957" i="1" s="1"/>
  <c r="AF4926" i="1"/>
  <c r="X4926" i="1"/>
  <c r="AH4921" i="1"/>
  <c r="AF4920" i="1"/>
  <c r="AF4919" i="1" s="1"/>
  <c r="AB4872" i="1"/>
  <c r="X4841" i="1"/>
  <c r="AD4832" i="1"/>
  <c r="AD4796" i="1"/>
  <c r="AH4796" i="1" s="1"/>
  <c r="Z4754" i="1"/>
  <c r="V4754" i="1"/>
  <c r="AF4748" i="1"/>
  <c r="AH4749" i="1"/>
  <c r="AF4698" i="1"/>
  <c r="AH4703" i="1"/>
  <c r="AJ4694" i="1"/>
  <c r="AJ4693" i="1" s="1"/>
  <c r="AJ4690" i="1"/>
  <c r="AJ4689" i="1" s="1"/>
  <c r="AH4634" i="1"/>
  <c r="X4628" i="1"/>
  <c r="AD4612" i="1"/>
  <c r="AJ4604" i="1"/>
  <c r="Z4587" i="1"/>
  <c r="AJ4532" i="1"/>
  <c r="Z4521" i="1"/>
  <c r="Z4503" i="1"/>
  <c r="Z4502" i="1" s="1"/>
  <c r="AF4470" i="1"/>
  <c r="AH4471" i="1"/>
  <c r="AJ4456" i="1"/>
  <c r="AF4425" i="1"/>
  <c r="AF4424" i="1" s="1"/>
  <c r="AH4395" i="1"/>
  <c r="Z4394" i="1"/>
  <c r="AH4372" i="1"/>
  <c r="V4365" i="1"/>
  <c r="AD4361" i="1"/>
  <c r="AH4361" i="1" s="1"/>
  <c r="X4339" i="1"/>
  <c r="X4338" i="1" s="1"/>
  <c r="AH4306" i="1"/>
  <c r="AH4305" i="1"/>
  <c r="AJ4265" i="1"/>
  <c r="AJ4200" i="1"/>
  <c r="AJ4199" i="1" s="1"/>
  <c r="AD4162" i="1"/>
  <c r="AH4162" i="1" s="1"/>
  <c r="AF4154" i="1"/>
  <c r="AF4136" i="1"/>
  <c r="AH4137" i="1"/>
  <c r="AF4120" i="1"/>
  <c r="AH4129" i="1"/>
  <c r="AH4042" i="1"/>
  <c r="AH4004" i="1"/>
  <c r="AH4003" i="1" s="1"/>
  <c r="V3999" i="1"/>
  <c r="AF3982" i="1"/>
  <c r="AH3983" i="1"/>
  <c r="AF3911" i="1"/>
  <c r="AH3912" i="1"/>
  <c r="X3911" i="1"/>
  <c r="X3910" i="1" s="1"/>
  <c r="AF3873" i="1"/>
  <c r="X3873" i="1"/>
  <c r="AH3856" i="1"/>
  <c r="AD3855" i="1"/>
  <c r="V3855" i="1"/>
  <c r="Z3844" i="1"/>
  <c r="Z3825" i="1"/>
  <c r="Z3824" i="1" s="1"/>
  <c r="AJ3825" i="1"/>
  <c r="AJ3824" i="1" s="1"/>
  <c r="AH3809" i="1"/>
  <c r="AF3808" i="1"/>
  <c r="AH3808" i="1" s="1"/>
  <c r="AF3779" i="1"/>
  <c r="AH3780" i="1"/>
  <c r="AB3728" i="1"/>
  <c r="AD3621" i="1"/>
  <c r="AD3618" i="1"/>
  <c r="AD3499" i="1"/>
  <c r="AH3500" i="1"/>
  <c r="AH3170" i="1"/>
  <c r="AD3168" i="1"/>
  <c r="AH3168" i="1" s="1"/>
  <c r="V2991" i="1"/>
  <c r="AD2978" i="1"/>
  <c r="AH2978" i="1" s="1"/>
  <c r="AH2979" i="1"/>
  <c r="AB2772" i="1"/>
  <c r="AH6041" i="1"/>
  <c r="AH5927" i="1"/>
  <c r="AB5888" i="1"/>
  <c r="AD5888" i="1"/>
  <c r="AH5879" i="1"/>
  <c r="AB5868" i="1"/>
  <c r="AH5865" i="1"/>
  <c r="AF5864" i="1"/>
  <c r="AH5864" i="1" s="1"/>
  <c r="AH5860" i="1"/>
  <c r="AH5852" i="1"/>
  <c r="AH5839" i="1"/>
  <c r="Z5838" i="1"/>
  <c r="AJ5830" i="1"/>
  <c r="AJ5818" i="1"/>
  <c r="AH5804" i="1"/>
  <c r="AJ5799" i="1"/>
  <c r="AJ5798" i="1" s="1"/>
  <c r="AH5793" i="1"/>
  <c r="AF5769" i="1"/>
  <c r="AF5768" i="1" s="1"/>
  <c r="X5769" i="1"/>
  <c r="X5768" i="1" s="1"/>
  <c r="AF5755" i="1"/>
  <c r="X5755" i="1"/>
  <c r="X5754" i="1" s="1"/>
  <c r="AH5745" i="1"/>
  <c r="Z5744" i="1"/>
  <c r="AJ5738" i="1"/>
  <c r="AD5721" i="1"/>
  <c r="AH5708" i="1"/>
  <c r="X5686" i="1"/>
  <c r="AJ5673" i="1"/>
  <c r="AJ5672" i="1" s="1"/>
  <c r="Z5673" i="1"/>
  <c r="Z5672" i="1" s="1"/>
  <c r="AF5654" i="1"/>
  <c r="AH5654" i="1" s="1"/>
  <c r="AH5655" i="1"/>
  <c r="AB5630" i="1"/>
  <c r="AD5587" i="1"/>
  <c r="AH5587" i="1" s="1"/>
  <c r="AJ5582" i="1"/>
  <c r="Z5563" i="1"/>
  <c r="AD5547" i="1"/>
  <c r="V5547" i="1"/>
  <c r="V5546" i="1" s="1"/>
  <c r="AH5533" i="1"/>
  <c r="AH5531" i="1"/>
  <c r="AF5530" i="1"/>
  <c r="AH5530" i="1" s="1"/>
  <c r="X5530" i="1"/>
  <c r="AH5515" i="1"/>
  <c r="AD5501" i="1"/>
  <c r="V5501" i="1"/>
  <c r="AD5491" i="1"/>
  <c r="AH5491" i="1" s="1"/>
  <c r="AH5485" i="1"/>
  <c r="AD5441" i="1"/>
  <c r="AH5441" i="1" s="1"/>
  <c r="AJ5436" i="1"/>
  <c r="Z5427" i="1"/>
  <c r="AB5422" i="1"/>
  <c r="Z5415" i="1"/>
  <c r="AH5401" i="1"/>
  <c r="AH5390" i="1"/>
  <c r="AH5370" i="1"/>
  <c r="Z5369" i="1"/>
  <c r="Z5368" i="1" s="1"/>
  <c r="AF5369" i="1"/>
  <c r="AF5368" i="1" s="1"/>
  <c r="AJ5342" i="1"/>
  <c r="AH5338" i="1"/>
  <c r="Z5331" i="1"/>
  <c r="AH5310" i="1"/>
  <c r="AF5309" i="1"/>
  <c r="AJ5304" i="1"/>
  <c r="AH5299" i="1"/>
  <c r="AH5289" i="1"/>
  <c r="Z5288" i="1"/>
  <c r="AD5277" i="1"/>
  <c r="AH5283" i="1"/>
  <c r="AF5269" i="1"/>
  <c r="AD5262" i="1"/>
  <c r="AH5262" i="1" s="1"/>
  <c r="AH5248" i="1"/>
  <c r="Z5241" i="1"/>
  <c r="AG5179" i="1"/>
  <c r="AH5198" i="1"/>
  <c r="AJ5180" i="1"/>
  <c r="AJ5179" i="1" s="1"/>
  <c r="X5180" i="1"/>
  <c r="X5179" i="1" s="1"/>
  <c r="AF5180" i="1"/>
  <c r="AF5179" i="1" s="1"/>
  <c r="AH5168" i="1"/>
  <c r="AH5162" i="1"/>
  <c r="AD5148" i="1"/>
  <c r="V5148" i="1"/>
  <c r="V5147" i="1" s="1"/>
  <c r="V5137" i="1" s="1"/>
  <c r="V5136" i="1" s="1"/>
  <c r="AD5142" i="1"/>
  <c r="AH5142" i="1" s="1"/>
  <c r="AH5140" i="1"/>
  <c r="AF5139" i="1"/>
  <c r="AD5125" i="1"/>
  <c r="AH5125" i="1" s="1"/>
  <c r="AD5114" i="1"/>
  <c r="AH5114" i="1" s="1"/>
  <c r="AH5086" i="1"/>
  <c r="AF5085" i="1"/>
  <c r="X5085" i="1"/>
  <c r="AB5070" i="1"/>
  <c r="AD5027" i="1"/>
  <c r="AH5027" i="1" s="1"/>
  <c r="AJ5022" i="1"/>
  <c r="AH5020" i="1"/>
  <c r="AF5019" i="1"/>
  <c r="AH5019" i="1" s="1"/>
  <c r="AJ5009" i="1"/>
  <c r="V4983" i="1"/>
  <c r="AB4934" i="1"/>
  <c r="AH4927" i="1"/>
  <c r="AH4914" i="1"/>
  <c r="AF4913" i="1"/>
  <c r="AD4912" i="1"/>
  <c r="AH4889" i="1"/>
  <c r="AB4879" i="1"/>
  <c r="AJ4872" i="1"/>
  <c r="AH4852" i="1"/>
  <c r="AH4848" i="1"/>
  <c r="AF4847" i="1"/>
  <c r="AH4847" i="1" s="1"/>
  <c r="AH4830" i="1"/>
  <c r="AB4810" i="1"/>
  <c r="AJ4798" i="1"/>
  <c r="AJ4797" i="1" s="1"/>
  <c r="AJ4796" i="1" s="1"/>
  <c r="V4683" i="1"/>
  <c r="X4683" i="1"/>
  <c r="AF4674" i="1"/>
  <c r="AJ4634" i="1"/>
  <c r="AJ4633" i="1" s="1"/>
  <c r="AF4605" i="1"/>
  <c r="AD4581" i="1"/>
  <c r="AH4581" i="1" s="1"/>
  <c r="AH4570" i="1"/>
  <c r="AD4527" i="1"/>
  <c r="AH4527" i="1" s="1"/>
  <c r="AH4528" i="1"/>
  <c r="AD4522" i="1"/>
  <c r="AH4523" i="1"/>
  <c r="AH4510" i="1"/>
  <c r="AF4503" i="1"/>
  <c r="AF4502" i="1" s="1"/>
  <c r="AH4504" i="1"/>
  <c r="X4503" i="1"/>
  <c r="X4502" i="1" s="1"/>
  <c r="X4456" i="1"/>
  <c r="AD4456" i="1"/>
  <c r="AB4425" i="1"/>
  <c r="AB4424" i="1" s="1"/>
  <c r="X4425" i="1"/>
  <c r="X4424" i="1" s="1"/>
  <c r="V4380" i="1"/>
  <c r="Z4365" i="1"/>
  <c r="AD4339" i="1"/>
  <c r="AH4322" i="1"/>
  <c r="Z4321" i="1"/>
  <c r="AF4317" i="1"/>
  <c r="AH4317" i="1" s="1"/>
  <c r="AF4312" i="1"/>
  <c r="AH4313" i="1"/>
  <c r="AB4304" i="1"/>
  <c r="AD4265" i="1"/>
  <c r="V4265" i="1"/>
  <c r="AF4249" i="1"/>
  <c r="AF4218" i="1"/>
  <c r="AF4200" i="1"/>
  <c r="AH4201" i="1"/>
  <c r="X4200" i="1"/>
  <c r="X4199" i="1" s="1"/>
  <c r="AD4199" i="1"/>
  <c r="AH4163" i="1"/>
  <c r="AD4154" i="1"/>
  <c r="AF4076" i="1"/>
  <c r="Z4047" i="1"/>
  <c r="Z3999" i="1"/>
  <c r="AF3999" i="1"/>
  <c r="AJ3975" i="1"/>
  <c r="AB3959" i="1"/>
  <c r="AF3944" i="1"/>
  <c r="AD3932" i="1"/>
  <c r="V3894" i="1"/>
  <c r="AF3769" i="1"/>
  <c r="AH3770" i="1"/>
  <c r="X3767" i="1"/>
  <c r="X3766" i="1" s="1"/>
  <c r="Z3756" i="1"/>
  <c r="V3691" i="1"/>
  <c r="V3690" i="1" s="1"/>
  <c r="Z3660" i="1"/>
  <c r="AH3607" i="1"/>
  <c r="AD3604" i="1"/>
  <c r="AD3566" i="1"/>
  <c r="AB3300" i="1"/>
  <c r="AB3299" i="1" s="1"/>
  <c r="AB3298" i="1" s="1"/>
  <c r="AB3297" i="1" s="1"/>
  <c r="AB3296" i="1" s="1"/>
  <c r="AB3295" i="1" s="1"/>
  <c r="AB3294" i="1" s="1"/>
  <c r="AD3028" i="1"/>
  <c r="AJ3012" i="1"/>
  <c r="AJ3011" i="1" s="1"/>
  <c r="AH2842" i="1"/>
  <c r="AF2841" i="1"/>
  <c r="AF2831" i="1" s="1"/>
  <c r="AH2670" i="1"/>
  <c r="AD2665" i="1"/>
  <c r="AJ2665" i="1"/>
  <c r="AJ2664" i="1" s="1"/>
  <c r="AH2650" i="1"/>
  <c r="AF2649" i="1"/>
  <c r="AF2648" i="1" s="1"/>
  <c r="AD2498" i="1"/>
  <c r="AH2499" i="1"/>
  <c r="AH5674" i="1"/>
  <c r="AD5427" i="1"/>
  <c r="AB4754" i="1"/>
  <c r="AH4732" i="1"/>
  <c r="AD4731" i="1"/>
  <c r="AJ4721" i="1"/>
  <c r="AF4714" i="1"/>
  <c r="X4714" i="1"/>
  <c r="AH4711" i="1"/>
  <c r="AB4698" i="1"/>
  <c r="AH4638" i="1"/>
  <c r="AH4595" i="1"/>
  <c r="AD4594" i="1"/>
  <c r="AH4578" i="1"/>
  <c r="AH4577" i="1"/>
  <c r="AF4560" i="1"/>
  <c r="X4560" i="1"/>
  <c r="AH4556" i="1"/>
  <c r="AD4555" i="1"/>
  <c r="AH4549" i="1"/>
  <c r="AF4477" i="1"/>
  <c r="X4477" i="1"/>
  <c r="AH4475" i="1"/>
  <c r="AH4473" i="1"/>
  <c r="AH4452" i="1"/>
  <c r="AH4410" i="1"/>
  <c r="AB4380" i="1"/>
  <c r="AH4359" i="1"/>
  <c r="AH4340" i="1"/>
  <c r="Z4339" i="1"/>
  <c r="Z4338" i="1" s="1"/>
  <c r="AD4273" i="1"/>
  <c r="AD4249" i="1"/>
  <c r="V4249" i="1"/>
  <c r="AD4237" i="1"/>
  <c r="V4237" i="1"/>
  <c r="AD4149" i="1"/>
  <c r="V4149" i="1"/>
  <c r="AD4136" i="1"/>
  <c r="V4136" i="1"/>
  <c r="AH4093" i="1"/>
  <c r="AD4092" i="1"/>
  <c r="AB4076" i="1"/>
  <c r="AH4066" i="1"/>
  <c r="AB4063" i="1"/>
  <c r="AH4060" i="1"/>
  <c r="AJ4042" i="1"/>
  <c r="AJ4041" i="1" s="1"/>
  <c r="AJ4040" i="1" s="1"/>
  <c r="AH3997" i="1"/>
  <c r="AB3990" i="1"/>
  <c r="AH3988" i="1"/>
  <c r="AH3978" i="1"/>
  <c r="AH3968" i="1"/>
  <c r="AJ3959" i="1"/>
  <c r="AD3939" i="1"/>
  <c r="X3933" i="1"/>
  <c r="Z3911" i="1"/>
  <c r="Z3910" i="1" s="1"/>
  <c r="AF3891" i="1"/>
  <c r="AH3891" i="1" s="1"/>
  <c r="AH3892" i="1"/>
  <c r="AB3844" i="1"/>
  <c r="AB3811" i="1"/>
  <c r="AH3801" i="1"/>
  <c r="AB3787" i="1"/>
  <c r="AD3779" i="1"/>
  <c r="AH3783" i="1"/>
  <c r="AJ3779" i="1"/>
  <c r="X3717" i="1"/>
  <c r="AH3714" i="1"/>
  <c r="AF3691" i="1"/>
  <c r="AF3690" i="1" s="1"/>
  <c r="AH3680" i="1"/>
  <c r="AF3643" i="1"/>
  <c r="AF3642" i="1" s="1"/>
  <c r="AH3573" i="1"/>
  <c r="AF3572" i="1"/>
  <c r="AH3572" i="1" s="1"/>
  <c r="AH3490" i="1"/>
  <c r="AF3485" i="1"/>
  <c r="AJ3217" i="1"/>
  <c r="AJ3216" i="1" s="1"/>
  <c r="AD3126" i="1"/>
  <c r="AH3126" i="1" s="1"/>
  <c r="AH2926" i="1"/>
  <c r="AF2921" i="1"/>
  <c r="AF2845" i="1"/>
  <c r="AH2846" i="1"/>
  <c r="AJ2805" i="1"/>
  <c r="AJ2804" i="1" s="1"/>
  <c r="Z2805" i="1"/>
  <c r="Z2804" i="1" s="1"/>
  <c r="AJ2731" i="1"/>
  <c r="AJ2730" i="1" s="1"/>
  <c r="Z2731" i="1"/>
  <c r="Z2730" i="1" s="1"/>
  <c r="AD2700" i="1"/>
  <c r="AH2701" i="1"/>
  <c r="AD2477" i="1"/>
  <c r="AH2478" i="1"/>
  <c r="V2477" i="1"/>
  <c r="AF1104" i="1"/>
  <c r="AF1103" i="1" s="1"/>
  <c r="AH1105" i="1"/>
  <c r="AH5699" i="1"/>
  <c r="AH5631" i="1"/>
  <c r="AH4736" i="1"/>
  <c r="AH4722" i="1"/>
  <c r="AD4721" i="1"/>
  <c r="Z4649" i="1"/>
  <c r="Z4648" i="1" s="1"/>
  <c r="AJ4594" i="1"/>
  <c r="AJ4555" i="1"/>
  <c r="AF4546" i="1"/>
  <c r="AB4532" i="1"/>
  <c r="AH4516" i="1"/>
  <c r="AH4483" i="1"/>
  <c r="AD4482" i="1"/>
  <c r="AH4482" i="1" s="1"/>
  <c r="Z4456" i="1"/>
  <c r="AD4425" i="1"/>
  <c r="V4425" i="1"/>
  <c r="V4424" i="1" s="1"/>
  <c r="AH4404" i="1"/>
  <c r="AD4403" i="1"/>
  <c r="AH4403" i="1" s="1"/>
  <c r="AJ4380" i="1"/>
  <c r="AH4279" i="1"/>
  <c r="AH4227" i="1"/>
  <c r="AB4218" i="1"/>
  <c r="AB4217" i="1" s="1"/>
  <c r="AH4191" i="1"/>
  <c r="AD4173" i="1"/>
  <c r="V4173" i="1"/>
  <c r="V4172" i="1" s="1"/>
  <c r="V4171" i="1" s="1"/>
  <c r="V4170" i="1" s="1"/>
  <c r="V4169" i="1" s="1"/>
  <c r="V4168" i="1" s="1"/>
  <c r="V4167" i="1" s="1"/>
  <c r="AJ4092" i="1"/>
  <c r="AJ4091" i="1" s="1"/>
  <c r="AH4053" i="1"/>
  <c r="AD4021" i="1"/>
  <c r="V4021" i="1"/>
  <c r="V4020" i="1" s="1"/>
  <c r="AH3993" i="1"/>
  <c r="AF3990" i="1"/>
  <c r="AH3991" i="1"/>
  <c r="X3990" i="1"/>
  <c r="AJ3982" i="1"/>
  <c r="AH3976" i="1"/>
  <c r="AH3960" i="1"/>
  <c r="AD3911" i="1"/>
  <c r="AF3885" i="1"/>
  <c r="AB3825" i="1"/>
  <c r="AB3824" i="1" s="1"/>
  <c r="X3787" i="1"/>
  <c r="X3743" i="1"/>
  <c r="Z3691" i="1"/>
  <c r="Z3690" i="1" s="1"/>
  <c r="AF3677" i="1"/>
  <c r="AH3677" i="1" s="1"/>
  <c r="AH3678" i="1"/>
  <c r="AB3643" i="1"/>
  <c r="AB3642" i="1" s="1"/>
  <c r="AB3577" i="1"/>
  <c r="AD3543" i="1"/>
  <c r="AH3544" i="1"/>
  <c r="V3543" i="1"/>
  <c r="V3542" i="1" s="1"/>
  <c r="AH3517" i="1"/>
  <c r="AF3516" i="1"/>
  <c r="AF3515" i="1" s="1"/>
  <c r="AH3376" i="1"/>
  <c r="AF3375" i="1"/>
  <c r="Z3343" i="1"/>
  <c r="Z3342" i="1" s="1"/>
  <c r="AH3344" i="1"/>
  <c r="AD3343" i="1"/>
  <c r="V3343" i="1"/>
  <c r="V3342" i="1" s="1"/>
  <c r="AH2993" i="1"/>
  <c r="AF2992" i="1"/>
  <c r="V2805" i="1"/>
  <c r="V2804" i="1" s="1"/>
  <c r="V2731" i="1"/>
  <c r="V2730" i="1" s="1"/>
  <c r="Z2700" i="1"/>
  <c r="AH2679" i="1"/>
  <c r="AD2678" i="1"/>
  <c r="AH2678" i="1" s="1"/>
  <c r="AD2638" i="1"/>
  <c r="AH2639" i="1"/>
  <c r="AH2631" i="1"/>
  <c r="AD2626" i="1"/>
  <c r="Z2626" i="1"/>
  <c r="AJ2611" i="1"/>
  <c r="AJ2575" i="1"/>
  <c r="AJ2574" i="1" s="1"/>
  <c r="AH2286" i="1"/>
  <c r="AF2285" i="1"/>
  <c r="AH2285" i="1" s="1"/>
  <c r="AD1585" i="1"/>
  <c r="AH1586" i="1"/>
  <c r="AJ1574" i="1"/>
  <c r="AD3975" i="1"/>
  <c r="AH3883" i="1"/>
  <c r="AH3874" i="1"/>
  <c r="AD3873" i="1"/>
  <c r="AH3851" i="1"/>
  <c r="AD3850" i="1"/>
  <c r="AH3850" i="1" s="1"/>
  <c r="AD3825" i="1"/>
  <c r="V3825" i="1"/>
  <c r="V3824" i="1" s="1"/>
  <c r="Z3798" i="1"/>
  <c r="AH3729" i="1"/>
  <c r="AH3702" i="1"/>
  <c r="AB3691" i="1"/>
  <c r="AB3690" i="1" s="1"/>
  <c r="AH3681" i="1"/>
  <c r="Z3670" i="1"/>
  <c r="X3660" i="1"/>
  <c r="AJ3643" i="1"/>
  <c r="AJ3642" i="1" s="1"/>
  <c r="AH3632" i="1"/>
  <c r="AD3631" i="1"/>
  <c r="AH3623" i="1"/>
  <c r="AF3621" i="1"/>
  <c r="AH3595" i="1"/>
  <c r="AF3530" i="1"/>
  <c r="AH3530" i="1" s="1"/>
  <c r="AH3531" i="1"/>
  <c r="X3530" i="1"/>
  <c r="X3521" i="1" s="1"/>
  <c r="X3510" i="1" s="1"/>
  <c r="X3509" i="1" s="1"/>
  <c r="AJ3522" i="1"/>
  <c r="X3485" i="1"/>
  <c r="AJ3485" i="1"/>
  <c r="AJ3478" i="1"/>
  <c r="X3461" i="1"/>
  <c r="AJ3300" i="1"/>
  <c r="AJ3299" i="1" s="1"/>
  <c r="AH3275" i="1"/>
  <c r="AH3247" i="1"/>
  <c r="AH3243" i="1"/>
  <c r="AH3152" i="1"/>
  <c r="AD3151" i="1"/>
  <c r="Z3137" i="1"/>
  <c r="AF3137" i="1"/>
  <c r="AJ3101" i="1"/>
  <c r="AJ3100" i="1" s="1"/>
  <c r="AF3086" i="1"/>
  <c r="AF3082" i="1" s="1"/>
  <c r="AF3081" i="1" s="1"/>
  <c r="AF3080" i="1" s="1"/>
  <c r="AF3079" i="1" s="1"/>
  <c r="AF3078" i="1" s="1"/>
  <c r="AD3061" i="1"/>
  <c r="AH3036" i="1"/>
  <c r="X3028" i="1"/>
  <c r="Z2991" i="1"/>
  <c r="AF2984" i="1"/>
  <c r="AH2984" i="1" s="1"/>
  <c r="AF2980" i="1"/>
  <c r="AH2980" i="1" s="1"/>
  <c r="AH2981" i="1"/>
  <c r="V2955" i="1"/>
  <c r="V2954" i="1" s="1"/>
  <c r="AB2921" i="1"/>
  <c r="AF2920" i="1"/>
  <c r="AF2916" i="1" s="1"/>
  <c r="AD2916" i="1"/>
  <c r="AB2876" i="1"/>
  <c r="AB2875" i="1" s="1"/>
  <c r="AF2860" i="1"/>
  <c r="AF2805" i="1"/>
  <c r="AF2804" i="1" s="1"/>
  <c r="AH2806" i="1"/>
  <c r="AH2775" i="1"/>
  <c r="AF2731" i="1"/>
  <c r="AF2730" i="1" s="1"/>
  <c r="AH2732" i="1"/>
  <c r="AH2709" i="1"/>
  <c r="AF2698" i="1"/>
  <c r="AF2697" i="1" s="1"/>
  <c r="AH2697" i="1" s="1"/>
  <c r="AF2696" i="1"/>
  <c r="AF2695" i="1" s="1"/>
  <c r="AH2695" i="1" s="1"/>
  <c r="AH2654" i="1"/>
  <c r="AJ2626" i="1"/>
  <c r="AD2558" i="1"/>
  <c r="Z2551" i="1"/>
  <c r="AF2544" i="1"/>
  <c r="X2544" i="1"/>
  <c r="X2470" i="1"/>
  <c r="AF2460" i="1"/>
  <c r="AF2397" i="1"/>
  <c r="AH2374" i="1"/>
  <c r="AD2373" i="1"/>
  <c r="AH2373" i="1" s="1"/>
  <c r="X2347" i="1"/>
  <c r="X2346" i="1" s="1"/>
  <c r="X2348" i="1"/>
  <c r="AD2346" i="1"/>
  <c r="AH2334" i="1"/>
  <c r="AD2333" i="1"/>
  <c r="AH2333" i="1" s="1"/>
  <c r="AF2171" i="1"/>
  <c r="AH2172" i="1"/>
  <c r="AH2164" i="1"/>
  <c r="AD2160" i="1"/>
  <c r="AH2109" i="1"/>
  <c r="AF1927" i="1"/>
  <c r="AH1928" i="1"/>
  <c r="AF1922" i="1"/>
  <c r="AH1922" i="1" s="1"/>
  <c r="AH1923" i="1"/>
  <c r="AD1758" i="1"/>
  <c r="AH1758" i="1" s="1"/>
  <c r="AH1514" i="1"/>
  <c r="AF1509" i="1"/>
  <c r="AD3628" i="1"/>
  <c r="AJ3590" i="1"/>
  <c r="AJ3568" i="1"/>
  <c r="AJ3567" i="1" s="1"/>
  <c r="AB3566" i="1"/>
  <c r="Z3543" i="1"/>
  <c r="Z3542" i="1" s="1"/>
  <c r="AF3512" i="1"/>
  <c r="AH3513" i="1"/>
  <c r="Z3499" i="1"/>
  <c r="Z3494" i="1"/>
  <c r="AF3391" i="1"/>
  <c r="AH3392" i="1"/>
  <c r="AJ3343" i="1"/>
  <c r="AJ3342" i="1" s="1"/>
  <c r="AJ3323" i="1"/>
  <c r="AJ3322" i="1" s="1"/>
  <c r="AJ3321" i="1" s="1"/>
  <c r="AF3300" i="1"/>
  <c r="AF3299" i="1" s="1"/>
  <c r="AF3298" i="1" s="1"/>
  <c r="AF3297" i="1" s="1"/>
  <c r="AF3296" i="1" s="1"/>
  <c r="AF3295" i="1" s="1"/>
  <c r="AF3294" i="1" s="1"/>
  <c r="AF3246" i="1"/>
  <c r="AB3217" i="1"/>
  <c r="AB3216" i="1" s="1"/>
  <c r="V3155" i="1"/>
  <c r="AF3101" i="1"/>
  <c r="AH3102" i="1"/>
  <c r="X3101" i="1"/>
  <c r="X3100" i="1" s="1"/>
  <c r="AJ3028" i="1"/>
  <c r="V3011" i="1"/>
  <c r="AB3011" i="1"/>
  <c r="AF2988" i="1"/>
  <c r="AH2988" i="1" s="1"/>
  <c r="AH2989" i="1"/>
  <c r="AF2928" i="1"/>
  <c r="AH2928" i="1" s="1"/>
  <c r="AH2929" i="1"/>
  <c r="Z2902" i="1"/>
  <c r="Z2876" i="1"/>
  <c r="Z2875" i="1" s="1"/>
  <c r="AD2866" i="1"/>
  <c r="AH2866" i="1" s="1"/>
  <c r="AD2805" i="1"/>
  <c r="AD2790" i="1"/>
  <c r="AF2791" i="1"/>
  <c r="AB2789" i="1"/>
  <c r="AF2784" i="1"/>
  <c r="AH2787" i="1"/>
  <c r="AF2757" i="1"/>
  <c r="AD2731" i="1"/>
  <c r="AH2707" i="1"/>
  <c r="AJ2685" i="1"/>
  <c r="AB2665" i="1"/>
  <c r="AB2664" i="1" s="1"/>
  <c r="AB2643" i="1"/>
  <c r="Z2638" i="1"/>
  <c r="AF2626" i="1"/>
  <c r="AD2621" i="1"/>
  <c r="AF2622" i="1"/>
  <c r="AB2611" i="1"/>
  <c r="AH2597" i="1"/>
  <c r="AB2575" i="1"/>
  <c r="AB2574" i="1" s="1"/>
  <c r="AF2551" i="1"/>
  <c r="AH2552" i="1"/>
  <c r="AH2547" i="1"/>
  <c r="AD2540" i="1"/>
  <c r="AH2540" i="1" s="1"/>
  <c r="AH2541" i="1"/>
  <c r="AF2520" i="1"/>
  <c r="AH2511" i="1"/>
  <c r="AD2486" i="1"/>
  <c r="Z2477" i="1"/>
  <c r="AB2470" i="1"/>
  <c r="AJ2424" i="1"/>
  <c r="AJ2423" i="1" s="1"/>
  <c r="AD2424" i="1"/>
  <c r="AH2425" i="1"/>
  <c r="AF2351" i="1"/>
  <c r="AH2352" i="1"/>
  <c r="AB2347" i="1"/>
  <c r="AB2348" i="1"/>
  <c r="AD2276" i="1"/>
  <c r="AH2277" i="1"/>
  <c r="AF2191" i="1"/>
  <c r="X2191" i="1"/>
  <c r="AD2184" i="1"/>
  <c r="AJ2172" i="1"/>
  <c r="AJ2171" i="1" s="1"/>
  <c r="AH2099" i="1"/>
  <c r="AD2084" i="1"/>
  <c r="AJ2084" i="1"/>
  <c r="AD2019" i="1"/>
  <c r="AH2022" i="1"/>
  <c r="AH1794" i="1"/>
  <c r="AF1789" i="1"/>
  <c r="AF1718" i="1"/>
  <c r="AH1702" i="1"/>
  <c r="AF1701" i="1"/>
  <c r="AD1686" i="1"/>
  <c r="V1592" i="1"/>
  <c r="X567" i="1"/>
  <c r="X566" i="1" s="1"/>
  <c r="X568" i="1"/>
  <c r="AH3951" i="1"/>
  <c r="AH3926" i="1"/>
  <c r="AD3900" i="1"/>
  <c r="AH3900" i="1" s="1"/>
  <c r="AJ3873" i="1"/>
  <c r="AH3826" i="1"/>
  <c r="AH3794" i="1"/>
  <c r="AD3793" i="1"/>
  <c r="AH3774" i="1"/>
  <c r="AH3773" i="1"/>
  <c r="AD3762" i="1"/>
  <c r="AH3762" i="1" s="1"/>
  <c r="AD3743" i="1"/>
  <c r="V3743" i="1"/>
  <c r="AH3724" i="1"/>
  <c r="AH3711" i="1"/>
  <c r="AH3671" i="1"/>
  <c r="Z3643" i="1"/>
  <c r="Z3642" i="1" s="1"/>
  <c r="AJ3631" i="1"/>
  <c r="AJ3627" i="1" s="1"/>
  <c r="AJ3616" i="1" s="1"/>
  <c r="AJ3615" i="1" s="1"/>
  <c r="AH3610" i="1"/>
  <c r="AD3609" i="1"/>
  <c r="AH3585" i="1"/>
  <c r="X3566" i="1"/>
  <c r="AD3522" i="1"/>
  <c r="AB3461" i="1"/>
  <c r="AF3429" i="1"/>
  <c r="AF3428" i="1" s="1"/>
  <c r="AB3429" i="1"/>
  <c r="AB3428" i="1" s="1"/>
  <c r="AH3404" i="1"/>
  <c r="X3300" i="1"/>
  <c r="X3299" i="1" s="1"/>
  <c r="X3298" i="1" s="1"/>
  <c r="X3297" i="1" s="1"/>
  <c r="X3296" i="1" s="1"/>
  <c r="X3295" i="1" s="1"/>
  <c r="X3294" i="1" s="1"/>
  <c r="AD3272" i="1"/>
  <c r="AB3257" i="1"/>
  <c r="V3217" i="1"/>
  <c r="V3216" i="1" s="1"/>
  <c r="AD3217" i="1"/>
  <c r="AD3196" i="1"/>
  <c r="V3185" i="1"/>
  <c r="AH3182" i="1"/>
  <c r="AH3173" i="1"/>
  <c r="Z3155" i="1"/>
  <c r="AB3082" i="1"/>
  <c r="AB3081" i="1" s="1"/>
  <c r="AB3080" i="1" s="1"/>
  <c r="AB3079" i="1" s="1"/>
  <c r="AB3078" i="1" s="1"/>
  <c r="AD3068" i="1"/>
  <c r="AH3069" i="1"/>
  <c r="AD3049" i="1"/>
  <c r="AH3049" i="1" s="1"/>
  <c r="AH3041" i="1"/>
  <c r="AF3011" i="1"/>
  <c r="AH3012" i="1"/>
  <c r="AF2997" i="1"/>
  <c r="AH2997" i="1" s="1"/>
  <c r="AH2998" i="1"/>
  <c r="AH2956" i="1"/>
  <c r="Z2955" i="1"/>
  <c r="Z2954" i="1" s="1"/>
  <c r="AD2943" i="1"/>
  <c r="AH2943" i="1" s="1"/>
  <c r="AD2938" i="1"/>
  <c r="AH2931" i="1"/>
  <c r="X2921" i="1"/>
  <c r="AH2903" i="1"/>
  <c r="X2902" i="1"/>
  <c r="AF2896" i="1"/>
  <c r="AH2897" i="1"/>
  <c r="AF2876" i="1"/>
  <c r="AF2875" i="1" s="1"/>
  <c r="AH2881" i="1"/>
  <c r="AJ2845" i="1"/>
  <c r="X2757" i="1"/>
  <c r="AJ2752" i="1"/>
  <c r="AJ2751" i="1" s="1"/>
  <c r="AJ2750" i="1" s="1"/>
  <c r="AD2716" i="1"/>
  <c r="AF2717" i="1"/>
  <c r="AB2715" i="1"/>
  <c r="AB2700" i="1"/>
  <c r="AH2636" i="1"/>
  <c r="V2626" i="1"/>
  <c r="AH2618" i="1"/>
  <c r="X2611" i="1"/>
  <c r="V2597" i="1"/>
  <c r="Z2558" i="1"/>
  <c r="AH2554" i="1"/>
  <c r="AD2535" i="1"/>
  <c r="AD2520" i="1"/>
  <c r="V2520" i="1"/>
  <c r="AD2514" i="1"/>
  <c r="AH2515" i="1"/>
  <c r="AF2498" i="1"/>
  <c r="AF2497" i="1" s="1"/>
  <c r="AF2470" i="1"/>
  <c r="AD2438" i="1"/>
  <c r="AD2253" i="1"/>
  <c r="AD2024" i="1"/>
  <c r="AH2025" i="1"/>
  <c r="AD1961" i="1"/>
  <c r="AH1754" i="1"/>
  <c r="AD1748" i="1"/>
  <c r="Z1748" i="1"/>
  <c r="V1686" i="1"/>
  <c r="Z1686" i="1"/>
  <c r="AD1467" i="1"/>
  <c r="AH1473" i="1"/>
  <c r="AB1294" i="1"/>
  <c r="AH1286" i="1"/>
  <c r="AF1281" i="1"/>
  <c r="Z2498" i="1"/>
  <c r="Z2497" i="1" s="1"/>
  <c r="Z2486" i="1"/>
  <c r="AF2465" i="1"/>
  <c r="AH2465" i="1" s="1"/>
  <c r="AH2466" i="1"/>
  <c r="X2460" i="1"/>
  <c r="AB2424" i="1"/>
  <c r="AB2423" i="1" s="1"/>
  <c r="AJ2407" i="1"/>
  <c r="Z2348" i="1"/>
  <c r="AH2313" i="1"/>
  <c r="AD2268" i="1"/>
  <c r="AH2269" i="1"/>
  <c r="X2219" i="1"/>
  <c r="X2218" i="1" s="1"/>
  <c r="X2217" i="1" s="1"/>
  <c r="X2216" i="1" s="1"/>
  <c r="X2215" i="1" s="1"/>
  <c r="X2214" i="1" s="1"/>
  <c r="AF2210" i="1"/>
  <c r="AH2211" i="1"/>
  <c r="X2201" i="1"/>
  <c r="AB2201" i="1"/>
  <c r="AF2179" i="1"/>
  <c r="AH2180" i="1"/>
  <c r="AD2146" i="1"/>
  <c r="V2006" i="1"/>
  <c r="AJ1996" i="1"/>
  <c r="AJ1995" i="1" s="1"/>
  <c r="AH1995" i="1"/>
  <c r="X1718" i="1"/>
  <c r="AD1705" i="1"/>
  <c r="V1705" i="1"/>
  <c r="AH1628" i="1"/>
  <c r="AD1622" i="1"/>
  <c r="Z1585" i="1"/>
  <c r="AB1538" i="1"/>
  <c r="AD1403" i="1"/>
  <c r="AH1403" i="1" s="1"/>
  <c r="AH1225" i="1"/>
  <c r="AD1222" i="1"/>
  <c r="AJ1222" i="1"/>
  <c r="AH1219" i="1"/>
  <c r="AF1218" i="1"/>
  <c r="AH1218" i="1" s="1"/>
  <c r="AH1082" i="1"/>
  <c r="AF1081" i="1"/>
  <c r="AH1081" i="1" s="1"/>
  <c r="AH1050" i="1"/>
  <c r="AD1042" i="1"/>
  <c r="AF1042" i="1"/>
  <c r="X1042" i="1"/>
  <c r="AF359" i="1"/>
  <c r="Z2424" i="1"/>
  <c r="Z2423" i="1" s="1"/>
  <c r="AJ2402" i="1"/>
  <c r="AB2380" i="1"/>
  <c r="AD2348" i="1"/>
  <c r="AJ2347" i="1"/>
  <c r="AJ2346" i="1" s="1"/>
  <c r="AD2299" i="1"/>
  <c r="AH2299" i="1" s="1"/>
  <c r="AH2291" i="1"/>
  <c r="AD2290" i="1"/>
  <c r="AH2290" i="1" s="1"/>
  <c r="AD2284" i="1"/>
  <c r="Z2276" i="1"/>
  <c r="AH2249" i="1"/>
  <c r="AD2248" i="1"/>
  <c r="AJ2166" i="1"/>
  <c r="AB2146" i="1"/>
  <c r="AB2119" i="1"/>
  <c r="Z2084" i="1"/>
  <c r="Z2083" i="1" s="1"/>
  <c r="AH2032" i="1"/>
  <c r="AD2031" i="1"/>
  <c r="AB2006" i="1"/>
  <c r="AJ1989" i="1"/>
  <c r="AD1974" i="1"/>
  <c r="AF1932" i="1"/>
  <c r="AJ1887" i="1"/>
  <c r="AJ1789" i="1"/>
  <c r="AD1782" i="1"/>
  <c r="AH1782" i="1" s="1"/>
  <c r="AB1718" i="1"/>
  <c r="V1664" i="1"/>
  <c r="AJ1664" i="1"/>
  <c r="AF1635" i="1"/>
  <c r="AD1619" i="1"/>
  <c r="AH1619" i="1" s="1"/>
  <c r="X1538" i="1"/>
  <c r="AD1531" i="1"/>
  <c r="AH1531" i="1" s="1"/>
  <c r="AH1331" i="1"/>
  <c r="AD1328" i="1"/>
  <c r="Z1250" i="1"/>
  <c r="AB1197" i="1"/>
  <c r="AB1196" i="1" s="1"/>
  <c r="X1174" i="1"/>
  <c r="AH3523" i="1"/>
  <c r="Z3522" i="1"/>
  <c r="AD3516" i="1"/>
  <c r="AH3452" i="1"/>
  <c r="AF3409" i="1"/>
  <c r="X3409" i="1"/>
  <c r="AH3401" i="1"/>
  <c r="AH3398" i="1"/>
  <c r="AJ3391" i="1"/>
  <c r="AH3380" i="1"/>
  <c r="AD3375" i="1"/>
  <c r="V3375" i="1"/>
  <c r="AH3370" i="1"/>
  <c r="AH3369" i="1"/>
  <c r="AH3323" i="1"/>
  <c r="AH3322" i="1"/>
  <c r="AH3232" i="1"/>
  <c r="AF3217" i="1"/>
  <c r="AF3216" i="1" s="1"/>
  <c r="X3217" i="1"/>
  <c r="X3216" i="1" s="1"/>
  <c r="AH3192" i="1"/>
  <c r="AH3183" i="1"/>
  <c r="AH3124" i="1"/>
  <c r="AH3089" i="1"/>
  <c r="AH3045" i="1"/>
  <c r="AH3042" i="1"/>
  <c r="AH3039" i="1"/>
  <c r="AH3029" i="1"/>
  <c r="Z3028" i="1"/>
  <c r="X3011" i="1"/>
  <c r="AB3001" i="1"/>
  <c r="AB2991" i="1" s="1"/>
  <c r="AH3002" i="1"/>
  <c r="AD3001" i="1"/>
  <c r="AJ2933" i="1"/>
  <c r="AH2922" i="1"/>
  <c r="AD2921" i="1"/>
  <c r="AH2918" i="1"/>
  <c r="AH2861" i="1"/>
  <c r="Z2860" i="1"/>
  <c r="AH2855" i="1"/>
  <c r="AH2850" i="1"/>
  <c r="AH2848" i="1"/>
  <c r="Z2845" i="1"/>
  <c r="AH2838" i="1"/>
  <c r="AD2831" i="1"/>
  <c r="V2831" i="1"/>
  <c r="AH2826" i="1"/>
  <c r="AH2825" i="1"/>
  <c r="AH2796" i="1"/>
  <c r="V2784" i="1"/>
  <c r="X2715" i="1"/>
  <c r="AH2713" i="1"/>
  <c r="AH2710" i="1"/>
  <c r="X2700" i="1"/>
  <c r="AH2686" i="1"/>
  <c r="Z2685" i="1"/>
  <c r="AH2680" i="1"/>
  <c r="AH2656" i="1"/>
  <c r="AH2655" i="1"/>
  <c r="AD2649" i="1"/>
  <c r="V2611" i="1"/>
  <c r="AJ2607" i="1"/>
  <c r="AJ2606" i="1" s="1"/>
  <c r="AH2602" i="1"/>
  <c r="AH2601" i="1"/>
  <c r="AH2584" i="1"/>
  <c r="AF2575" i="1"/>
  <c r="AF2574" i="1" s="1"/>
  <c r="X2575" i="1"/>
  <c r="X2574" i="1" s="1"/>
  <c r="AH2509" i="1"/>
  <c r="AH2475" i="1"/>
  <c r="AD2470" i="1"/>
  <c r="V2470" i="1"/>
  <c r="AH2461" i="1"/>
  <c r="AB2444" i="1"/>
  <c r="AB2407" i="1"/>
  <c r="AH2405" i="1"/>
  <c r="Z2380" i="1"/>
  <c r="Z2358" i="1"/>
  <c r="Z2357" i="1" s="1"/>
  <c r="AD2300" i="1"/>
  <c r="AH2300" i="1" s="1"/>
  <c r="AH2288" i="1"/>
  <c r="AF2287" i="1"/>
  <c r="AH2287" i="1" s="1"/>
  <c r="AB2287" i="1"/>
  <c r="AB2284" i="1" s="1"/>
  <c r="AB2275" i="1" s="1"/>
  <c r="X2268" i="1"/>
  <c r="X2267" i="1" s="1"/>
  <c r="AH2256" i="1"/>
  <c r="AD2171" i="1"/>
  <c r="AH2177" i="1"/>
  <c r="AH2139" i="1"/>
  <c r="AF2108" i="1"/>
  <c r="X2108" i="1"/>
  <c r="X2106" i="1" s="1"/>
  <c r="AF2084" i="1"/>
  <c r="AH2085" i="1"/>
  <c r="X2084" i="1"/>
  <c r="X2083" i="1" s="1"/>
  <c r="AF2068" i="1"/>
  <c r="AF2067" i="1" s="1"/>
  <c r="AF2066" i="1" s="1"/>
  <c r="AF2065" i="1" s="1"/>
  <c r="AF2064" i="1" s="1"/>
  <c r="AF2063" i="1" s="1"/>
  <c r="AH2007" i="1"/>
  <c r="AH1933" i="1"/>
  <c r="AD1909" i="1"/>
  <c r="AH1910" i="1"/>
  <c r="AJ1868" i="1"/>
  <c r="AJ1802" i="1"/>
  <c r="AB1748" i="1"/>
  <c r="AJ1719" i="1"/>
  <c r="AD1718" i="1"/>
  <c r="AH1712" i="1"/>
  <c r="Z1711" i="1"/>
  <c r="V1677" i="1"/>
  <c r="AB1664" i="1"/>
  <c r="AD1657" i="1"/>
  <c r="AH1657" i="1" s="1"/>
  <c r="AB1592" i="1"/>
  <c r="AD1579" i="1"/>
  <c r="V1579" i="1"/>
  <c r="V1560" i="1"/>
  <c r="Z1560" i="1"/>
  <c r="AD1560" i="1"/>
  <c r="AH1532" i="1"/>
  <c r="AH1521" i="1"/>
  <c r="X1509" i="1"/>
  <c r="AB1496" i="1"/>
  <c r="AF1467" i="1"/>
  <c r="AH1468" i="1"/>
  <c r="X1467" i="1"/>
  <c r="AH1436" i="1"/>
  <c r="AD1433" i="1"/>
  <c r="AD1424" i="1"/>
  <c r="AJ1411" i="1"/>
  <c r="AH1399" i="1"/>
  <c r="AF1337" i="1"/>
  <c r="X1337" i="1"/>
  <c r="AH1314" i="1"/>
  <c r="AH1304" i="1"/>
  <c r="Z1303" i="1"/>
  <c r="Z1270" i="1"/>
  <c r="AD1261" i="1"/>
  <c r="AB1240" i="1"/>
  <c r="AH1233" i="1"/>
  <c r="X1222" i="1"/>
  <c r="AH1213" i="1"/>
  <c r="AH1188" i="1"/>
  <c r="AD1184" i="1"/>
  <c r="AJ1161" i="1"/>
  <c r="AH1158" i="1"/>
  <c r="AF1132" i="1"/>
  <c r="AH1133" i="1"/>
  <c r="X1132" i="1"/>
  <c r="AJ1126" i="1"/>
  <c r="AJ1125" i="1" s="1"/>
  <c r="AB1112" i="1"/>
  <c r="AB1111" i="1" s="1"/>
  <c r="AH1091" i="1"/>
  <c r="AD1084" i="1"/>
  <c r="Z1071" i="1"/>
  <c r="V994" i="1"/>
  <c r="AF845" i="1"/>
  <c r="AH846" i="1"/>
  <c r="AJ1496" i="1"/>
  <c r="AD1460" i="1"/>
  <c r="AH1461" i="1"/>
  <c r="AF1433" i="1"/>
  <c r="X1433" i="1"/>
  <c r="AD1398" i="1"/>
  <c r="AD1379" i="1"/>
  <c r="AH1379" i="1" s="1"/>
  <c r="X1367" i="1"/>
  <c r="AD1337" i="1"/>
  <c r="AH1338" i="1"/>
  <c r="V1337" i="1"/>
  <c r="Z1281" i="1"/>
  <c r="AH1274" i="1"/>
  <c r="AH1238" i="1"/>
  <c r="AD1235" i="1"/>
  <c r="Z1212" i="1"/>
  <c r="AB1174" i="1"/>
  <c r="Z1022" i="1"/>
  <c r="Z1021" i="1" s="1"/>
  <c r="AF990" i="1"/>
  <c r="AH991" i="1"/>
  <c r="AJ866" i="1"/>
  <c r="AJ865" i="1" s="1"/>
  <c r="AJ864" i="1" s="1"/>
  <c r="AD865" i="1"/>
  <c r="AH866" i="1"/>
  <c r="AD581" i="1"/>
  <c r="AH582" i="1"/>
  <c r="AJ579" i="1"/>
  <c r="AJ578" i="1"/>
  <c r="AJ577" i="1" s="1"/>
  <c r="AJ576" i="1" s="1"/>
  <c r="V579" i="1"/>
  <c r="V578" i="1"/>
  <c r="V577" i="1" s="1"/>
  <c r="V576" i="1" s="1"/>
  <c r="AH3533" i="1"/>
  <c r="AD3505" i="1"/>
  <c r="AH3505" i="1" s="1"/>
  <c r="AH3492" i="1"/>
  <c r="Z3485" i="1"/>
  <c r="AH3456" i="1"/>
  <c r="AD3455" i="1"/>
  <c r="AH3436" i="1"/>
  <c r="AB3343" i="1"/>
  <c r="AB3342" i="1" s="1"/>
  <c r="AH3335" i="1"/>
  <c r="AD3334" i="1"/>
  <c r="Z3300" i="1"/>
  <c r="Z3299" i="1" s="1"/>
  <c r="Z3298" i="1" s="1"/>
  <c r="Z3297" i="1" s="1"/>
  <c r="Z3296" i="1" s="1"/>
  <c r="Z3295" i="1" s="1"/>
  <c r="Z3294" i="1" s="1"/>
  <c r="AD3282" i="1"/>
  <c r="AH3282" i="1" s="1"/>
  <c r="Z3272" i="1"/>
  <c r="AH3268" i="1"/>
  <c r="AF3257" i="1"/>
  <c r="X3257" i="1"/>
  <c r="AH3248" i="1"/>
  <c r="AD3242" i="1"/>
  <c r="AH3242" i="1" s="1"/>
  <c r="AD3206" i="1"/>
  <c r="AH3206" i="1" s="1"/>
  <c r="AD3172" i="1"/>
  <c r="V3172" i="1"/>
  <c r="AB3155" i="1"/>
  <c r="AH3108" i="1"/>
  <c r="V3082" i="1"/>
  <c r="V3081" i="1" s="1"/>
  <c r="V3080" i="1" s="1"/>
  <c r="V3079" i="1" s="1"/>
  <c r="V3078" i="1" s="1"/>
  <c r="AD3058" i="1"/>
  <c r="AH2934" i="1"/>
  <c r="AD2933" i="1"/>
  <c r="AJ2921" i="1"/>
  <c r="AD2914" i="1"/>
  <c r="X2789" i="1"/>
  <c r="AH2786" i="1"/>
  <c r="AH2779" i="1"/>
  <c r="Z2772" i="1"/>
  <c r="AH2769" i="1"/>
  <c r="V2757" i="1"/>
  <c r="AH2722" i="1"/>
  <c r="AF2665" i="1"/>
  <c r="AF2664" i="1" s="1"/>
  <c r="X2665" i="1"/>
  <c r="X2664" i="1" s="1"/>
  <c r="X2653" i="1" s="1"/>
  <c r="X2652" i="1" s="1"/>
  <c r="AB2626" i="1"/>
  <c r="AH2598" i="1"/>
  <c r="AH2595" i="1"/>
  <c r="AH2590" i="1"/>
  <c r="Z2544" i="1"/>
  <c r="AH2528" i="1"/>
  <c r="AH2433" i="1"/>
  <c r="AB2397" i="1"/>
  <c r="AH2395" i="1"/>
  <c r="AD2394" i="1"/>
  <c r="AH2394" i="1" s="1"/>
  <c r="V2380" i="1"/>
  <c r="AD2358" i="1"/>
  <c r="AD2336" i="1"/>
  <c r="AH2337" i="1"/>
  <c r="V2332" i="1"/>
  <c r="AD2312" i="1"/>
  <c r="AH2312" i="1" s="1"/>
  <c r="AD2304" i="1"/>
  <c r="AH2304" i="1" s="1"/>
  <c r="AD2305" i="1"/>
  <c r="AH2305" i="1" s="1"/>
  <c r="Z2201" i="1"/>
  <c r="AF2146" i="1"/>
  <c r="AH2126" i="1"/>
  <c r="AD2114" i="1"/>
  <c r="AH2114" i="1" s="1"/>
  <c r="AH2115" i="1"/>
  <c r="AJ2101" i="1"/>
  <c r="AH2089" i="1"/>
  <c r="AD2069" i="1"/>
  <c r="AH2069" i="1" s="1"/>
  <c r="X2054" i="1"/>
  <c r="X2053" i="1" s="1"/>
  <c r="X2052" i="1" s="1"/>
  <c r="X2051" i="1" s="1"/>
  <c r="X2050" i="1" s="1"/>
  <c r="X2049" i="1" s="1"/>
  <c r="AJ2039" i="1"/>
  <c r="AD1989" i="1"/>
  <c r="AF1974" i="1"/>
  <c r="AH1975" i="1"/>
  <c r="X1974" i="1"/>
  <c r="AH1894" i="1"/>
  <c r="AJ1852" i="1"/>
  <c r="AD1851" i="1"/>
  <c r="AH1852" i="1"/>
  <c r="V1851" i="1"/>
  <c r="AF1813" i="1"/>
  <c r="AD1802" i="1"/>
  <c r="AH1798" i="1"/>
  <c r="X1789" i="1"/>
  <c r="AH1779" i="1"/>
  <c r="AH1772" i="1"/>
  <c r="AF1761" i="1"/>
  <c r="AH1761" i="1" s="1"/>
  <c r="AH1762" i="1"/>
  <c r="AF1748" i="1"/>
  <c r="X1748" i="1"/>
  <c r="AJ1738" i="1"/>
  <c r="V1718" i="1"/>
  <c r="AD1677" i="1"/>
  <c r="AF1664" i="1"/>
  <c r="AF1592" i="1"/>
  <c r="AH1571" i="1"/>
  <c r="AH1547" i="1"/>
  <c r="AJ1538" i="1"/>
  <c r="AF1496" i="1"/>
  <c r="AH1412" i="1"/>
  <c r="V1411" i="1"/>
  <c r="AF1382" i="1"/>
  <c r="AH1383" i="1"/>
  <c r="AD1382" i="1"/>
  <c r="AH1377" i="1"/>
  <c r="AD1367" i="1"/>
  <c r="AH1368" i="1"/>
  <c r="V1367" i="1"/>
  <c r="AF1328" i="1"/>
  <c r="X1328" i="1"/>
  <c r="AH1318" i="1"/>
  <c r="X1281" i="1"/>
  <c r="AH1248" i="1"/>
  <c r="X1240" i="1"/>
  <c r="AD1240" i="1"/>
  <c r="AJ1174" i="1"/>
  <c r="AH1127" i="1"/>
  <c r="AD1126" i="1"/>
  <c r="AD1121" i="1"/>
  <c r="AH1121" i="1" s="1"/>
  <c r="AH1122" i="1"/>
  <c r="AD1112" i="1"/>
  <c r="AD1103" i="1"/>
  <c r="AB1036" i="1"/>
  <c r="AB1035" i="1" s="1"/>
  <c r="AJ1022" i="1"/>
  <c r="AJ1021" i="1" s="1"/>
  <c r="AH942" i="1"/>
  <c r="AD941" i="1"/>
  <c r="AH941" i="1" s="1"/>
  <c r="AD914" i="1"/>
  <c r="AH914" i="1" s="1"/>
  <c r="AF884" i="1"/>
  <c r="AH885" i="1"/>
  <c r="AF714" i="1"/>
  <c r="AH714" i="1" s="1"/>
  <c r="AH715" i="1"/>
  <c r="AH710" i="1"/>
  <c r="AD709" i="1"/>
  <c r="Z615" i="1"/>
  <c r="AJ568" i="1"/>
  <c r="AJ567" i="1"/>
  <c r="AJ566" i="1" s="1"/>
  <c r="AJ565" i="1" s="1"/>
  <c r="AF234" i="1"/>
  <c r="AH235" i="1"/>
  <c r="AB924" i="1"/>
  <c r="AB923" i="1" s="1"/>
  <c r="AJ770" i="1"/>
  <c r="AJ768" i="1" s="1"/>
  <c r="AJ764" i="1" s="1"/>
  <c r="AJ763" i="1" s="1"/>
  <c r="AB768" i="1"/>
  <c r="AB764" i="1" s="1"/>
  <c r="AB763" i="1" s="1"/>
  <c r="AD728" i="1"/>
  <c r="Z568" i="1"/>
  <c r="Z567" i="1"/>
  <c r="Z566" i="1" s="1"/>
  <c r="AF558" i="1"/>
  <c r="AF557" i="1"/>
  <c r="AF556" i="1" s="1"/>
  <c r="AF555" i="1" s="1"/>
  <c r="X557" i="1"/>
  <c r="X556" i="1" s="1"/>
  <c r="X555" i="1" s="1"/>
  <c r="X558" i="1"/>
  <c r="AJ532" i="1"/>
  <c r="AH533" i="1"/>
  <c r="AF532" i="1"/>
  <c r="AH314" i="1"/>
  <c r="AF313" i="1"/>
  <c r="AF198" i="1"/>
  <c r="AH198" i="1" s="1"/>
  <c r="AH199" i="1"/>
  <c r="AH193" i="1"/>
  <c r="AD192" i="1"/>
  <c r="AH192" i="1" s="1"/>
  <c r="AF178" i="1"/>
  <c r="AH179" i="1"/>
  <c r="AH33" i="1"/>
  <c r="AD32" i="1"/>
  <c r="AF772" i="1"/>
  <c r="AF771" i="1" s="1"/>
  <c r="V627" i="1"/>
  <c r="AD615" i="1"/>
  <c r="AH373" i="1"/>
  <c r="AF372" i="1"/>
  <c r="Z340" i="1"/>
  <c r="Z339" i="1" s="1"/>
  <c r="AD290" i="1"/>
  <c r="AB234" i="1"/>
  <c r="AH2282" i="1"/>
  <c r="AD2281" i="1"/>
  <c r="AH2281" i="1" s="1"/>
  <c r="AF2254" i="1"/>
  <c r="AF2253" i="1" s="1"/>
  <c r="AF2252" i="1" s="1"/>
  <c r="AF2251" i="1" s="1"/>
  <c r="AB2254" i="1"/>
  <c r="AB2253" i="1" s="1"/>
  <c r="AB2252" i="1" s="1"/>
  <c r="AB2251" i="1" s="1"/>
  <c r="AH2193" i="1"/>
  <c r="AD2179" i="1"/>
  <c r="V2179" i="1"/>
  <c r="Z2160" i="1"/>
  <c r="V2119" i="1"/>
  <c r="AH2060" i="1"/>
  <c r="AJ2054" i="1"/>
  <c r="AJ2053" i="1" s="1"/>
  <c r="AJ2052" i="1" s="1"/>
  <c r="AJ2051" i="1" s="1"/>
  <c r="AJ2050" i="1" s="1"/>
  <c r="AJ2049" i="1" s="1"/>
  <c r="AH2042" i="1"/>
  <c r="AH2037" i="1"/>
  <c r="AJ2019" i="1"/>
  <c r="AJ1974" i="1"/>
  <c r="Z1974" i="1"/>
  <c r="AB1961" i="1"/>
  <c r="AH1918" i="1"/>
  <c r="AJ1878" i="1"/>
  <c r="AH1878" i="1"/>
  <c r="AJ1864" i="1"/>
  <c r="X1851" i="1"/>
  <c r="AD1840" i="1"/>
  <c r="V1840" i="1"/>
  <c r="AH1821" i="1"/>
  <c r="X1813" i="1"/>
  <c r="AJ1813" i="1"/>
  <c r="Z1802" i="1"/>
  <c r="AB1789" i="1"/>
  <c r="AD1776" i="1"/>
  <c r="Z1761" i="1"/>
  <c r="AH1680" i="1"/>
  <c r="Z1677" i="1"/>
  <c r="AJ1636" i="1"/>
  <c r="V1622" i="1"/>
  <c r="AH1554" i="1"/>
  <c r="Z1551" i="1"/>
  <c r="AJ1510" i="1"/>
  <c r="AD1509" i="1"/>
  <c r="AH1510" i="1"/>
  <c r="V1509" i="1"/>
  <c r="AH1504" i="1"/>
  <c r="AH1483" i="1"/>
  <c r="Z1460" i="1"/>
  <c r="Z1424" i="1"/>
  <c r="Z1411" i="1"/>
  <c r="Z1398" i="1"/>
  <c r="AB1303" i="1"/>
  <c r="AJ1294" i="1"/>
  <c r="AD1281" i="1"/>
  <c r="V1281" i="1"/>
  <c r="Z1261" i="1"/>
  <c r="AH1241" i="1"/>
  <c r="AB1212" i="1"/>
  <c r="Z1197" i="1"/>
  <c r="Z1196" i="1" s="1"/>
  <c r="AF1184" i="1"/>
  <c r="AH1185" i="1"/>
  <c r="AH1159" i="1"/>
  <c r="Z1132" i="1"/>
  <c r="AF1036" i="1"/>
  <c r="AF1035" i="1" s="1"/>
  <c r="AH1037" i="1"/>
  <c r="AH1023" i="1"/>
  <c r="AD1022" i="1"/>
  <c r="AD990" i="1"/>
  <c r="AH979" i="1"/>
  <c r="AF970" i="1"/>
  <c r="AH949" i="1"/>
  <c r="AD948" i="1"/>
  <c r="AH897" i="1"/>
  <c r="AD896" i="1"/>
  <c r="AH896" i="1" s="1"/>
  <c r="AJ884" i="1"/>
  <c r="AB579" i="1"/>
  <c r="V568" i="1"/>
  <c r="V567" i="1"/>
  <c r="V566" i="1" s="1"/>
  <c r="V565" i="1" s="1"/>
  <c r="AH561" i="1"/>
  <c r="AH549" i="1"/>
  <c r="AF546" i="1"/>
  <c r="AH334" i="1"/>
  <c r="AD333" i="1"/>
  <c r="AJ1098" i="1"/>
  <c r="AJ1042" i="1"/>
  <c r="AH1027" i="1"/>
  <c r="AB1022" i="1"/>
  <c r="AB1021" i="1" s="1"/>
  <c r="AH992" i="1"/>
  <c r="AJ924" i="1"/>
  <c r="AJ923" i="1" s="1"/>
  <c r="Z889" i="1"/>
  <c r="V845" i="1"/>
  <c r="V844" i="1" s="1"/>
  <c r="AH808" i="1"/>
  <c r="AK772" i="1"/>
  <c r="AG772" i="1"/>
  <c r="AB772" i="1"/>
  <c r="AB771" i="1" s="1"/>
  <c r="AD772" i="1"/>
  <c r="AD751" i="1"/>
  <c r="AH751" i="1" s="1"/>
  <c r="AJ652" i="1"/>
  <c r="AF641" i="1"/>
  <c r="X641" i="1"/>
  <c r="AB615" i="1"/>
  <c r="Z558" i="1"/>
  <c r="Z557" i="1"/>
  <c r="Z556" i="1" s="1"/>
  <c r="Z555" i="1" s="1"/>
  <c r="X313" i="1"/>
  <c r="V112" i="1"/>
  <c r="V111" i="1" s="1"/>
  <c r="V110" i="1" s="1"/>
  <c r="AH2231" i="1"/>
  <c r="AD2230" i="1"/>
  <c r="AJ2219" i="1"/>
  <c r="AJ2218" i="1" s="1"/>
  <c r="AJ2217" i="1" s="1"/>
  <c r="AJ2216" i="1" s="1"/>
  <c r="AJ2215" i="1" s="1"/>
  <c r="AJ2214" i="1" s="1"/>
  <c r="AB2219" i="1"/>
  <c r="AB2218" i="1" s="1"/>
  <c r="AB2217" i="1" s="1"/>
  <c r="AB2216" i="1" s="1"/>
  <c r="AB2215" i="1" s="1"/>
  <c r="AB2214" i="1" s="1"/>
  <c r="AH2220" i="1"/>
  <c r="AD2219" i="1"/>
  <c r="AH2133" i="1"/>
  <c r="AF2119" i="1"/>
  <c r="X2119" i="1"/>
  <c r="AD2073" i="1"/>
  <c r="AH2073" i="1" s="1"/>
  <c r="AF2039" i="1"/>
  <c r="AH2039" i="1" s="1"/>
  <c r="X2039" i="1"/>
  <c r="AH2035" i="1"/>
  <c r="AB2031" i="1"/>
  <c r="AH2029" i="1"/>
  <c r="AH2017" i="1"/>
  <c r="AJ2006" i="1"/>
  <c r="AH2001" i="1"/>
  <c r="AD2000" i="1"/>
  <c r="AH2000" i="1" s="1"/>
  <c r="AH1965" i="1"/>
  <c r="AH1945" i="1"/>
  <c r="AB1940" i="1"/>
  <c r="AD1927" i="1"/>
  <c r="V1927" i="1"/>
  <c r="AJ1918" i="1"/>
  <c r="AJ1909" i="1" s="1"/>
  <c r="AH1888" i="1"/>
  <c r="AD1887" i="1"/>
  <c r="AH1874" i="1"/>
  <c r="AD1834" i="1"/>
  <c r="V1834" i="1"/>
  <c r="Z1813" i="1"/>
  <c r="AF1802" i="1"/>
  <c r="X1802" i="1"/>
  <c r="AH1790" i="1"/>
  <c r="AD1789" i="1"/>
  <c r="AD1745" i="1"/>
  <c r="AH1745" i="1" s="1"/>
  <c r="AF1686" i="1"/>
  <c r="X1686" i="1"/>
  <c r="AH1665" i="1"/>
  <c r="AD1664" i="1"/>
  <c r="AH1640" i="1"/>
  <c r="AF1622" i="1"/>
  <c r="X1622" i="1"/>
  <c r="AF1560" i="1"/>
  <c r="X1560" i="1"/>
  <c r="AH1539" i="1"/>
  <c r="AD1538" i="1"/>
  <c r="AH1497" i="1"/>
  <c r="AD1496" i="1"/>
  <c r="Z1454" i="1"/>
  <c r="AH1416" i="1"/>
  <c r="AB1411" i="1"/>
  <c r="AH1323" i="1"/>
  <c r="AD1322" i="1"/>
  <c r="AH1311" i="1"/>
  <c r="AH1295" i="1"/>
  <c r="AD1294" i="1"/>
  <c r="AH1275" i="1"/>
  <c r="AD1250" i="1"/>
  <c r="AJ1240" i="1"/>
  <c r="AF1235" i="1"/>
  <c r="X1235" i="1"/>
  <c r="Z1222" i="1"/>
  <c r="AH1223" i="1"/>
  <c r="AH1214" i="1"/>
  <c r="AD1197" i="1"/>
  <c r="V1197" i="1"/>
  <c r="V1196" i="1" s="1"/>
  <c r="AH1167" i="1"/>
  <c r="AD1132" i="1"/>
  <c r="AF1126" i="1"/>
  <c r="AF1125" i="1" s="1"/>
  <c r="AH1099" i="1"/>
  <c r="AF1084" i="1"/>
  <c r="X1084" i="1"/>
  <c r="AF1071" i="1"/>
  <c r="AF1000" i="1"/>
  <c r="AH1000" i="1" s="1"/>
  <c r="AH1001" i="1"/>
  <c r="Z970" i="1"/>
  <c r="AF963" i="1"/>
  <c r="AH959" i="1"/>
  <c r="X948" i="1"/>
  <c r="AD924" i="1"/>
  <c r="V924" i="1"/>
  <c r="V923" i="1" s="1"/>
  <c r="AH902" i="1"/>
  <c r="AD889" i="1"/>
  <c r="AF871" i="1"/>
  <c r="AH850" i="1"/>
  <c r="AJ845" i="1"/>
  <c r="AJ844" i="1" s="1"/>
  <c r="Z845" i="1"/>
  <c r="Z844" i="1" s="1"/>
  <c r="AD830" i="1"/>
  <c r="AH788" i="1"/>
  <c r="AD686" i="1"/>
  <c r="AF665" i="1"/>
  <c r="AF664" i="1" s="1"/>
  <c r="AB652" i="1"/>
  <c r="AB641" i="1"/>
  <c r="Z627" i="1"/>
  <c r="AH633" i="1"/>
  <c r="AD627" i="1"/>
  <c r="X578" i="1"/>
  <c r="X577" i="1" s="1"/>
  <c r="X576" i="1" s="1"/>
  <c r="X579" i="1"/>
  <c r="AB567" i="1"/>
  <c r="AB566" i="1" s="1"/>
  <c r="AB565" i="1" s="1"/>
  <c r="AB568" i="1"/>
  <c r="AJ510" i="1"/>
  <c r="AB510" i="1"/>
  <c r="AF383" i="1"/>
  <c r="AH384" i="1"/>
  <c r="AH325" i="1"/>
  <c r="AD324" i="1"/>
  <c r="AD321" i="1"/>
  <c r="AH322" i="1"/>
  <c r="AH280" i="1"/>
  <c r="AH215" i="1"/>
  <c r="AK122" i="1"/>
  <c r="AH752" i="1"/>
  <c r="V686" i="1"/>
  <c r="AF680" i="1"/>
  <c r="AH681" i="1"/>
  <c r="AD656" i="1"/>
  <c r="V652" i="1"/>
  <c r="AJ641" i="1"/>
  <c r="X627" i="1"/>
  <c r="AF615" i="1"/>
  <c r="Z532" i="1"/>
  <c r="AH470" i="1"/>
  <c r="Z427" i="1"/>
  <c r="AD420" i="1"/>
  <c r="AF401" i="1"/>
  <c r="AF400" i="1" s="1"/>
  <c r="AB401" i="1"/>
  <c r="AB400" i="1" s="1"/>
  <c r="X340" i="1"/>
  <c r="X339" i="1" s="1"/>
  <c r="AJ340" i="1"/>
  <c r="AJ339" i="1" s="1"/>
  <c r="AH330" i="1"/>
  <c r="AJ260" i="1"/>
  <c r="AJ259" i="1" s="1"/>
  <c r="AB1222" i="1"/>
  <c r="AH1175" i="1"/>
  <c r="AD1174" i="1"/>
  <c r="AD1161" i="1"/>
  <c r="V1161" i="1"/>
  <c r="AH1155" i="1"/>
  <c r="AH1119" i="1"/>
  <c r="AF1112" i="1"/>
  <c r="AF1111" i="1" s="1"/>
  <c r="X1112" i="1"/>
  <c r="X1111" i="1" s="1"/>
  <c r="AB1098" i="1"/>
  <c r="AH1095" i="1"/>
  <c r="AD1094" i="1"/>
  <c r="AH1094" i="1" s="1"/>
  <c r="AH1054" i="1"/>
  <c r="AH1043" i="1"/>
  <c r="AF1022" i="1"/>
  <c r="AF1021" i="1" s="1"/>
  <c r="AB994" i="1"/>
  <c r="AB985" i="1"/>
  <c r="X970" i="1"/>
  <c r="AH935" i="1"/>
  <c r="AF909" i="1"/>
  <c r="AH765" i="1"/>
  <c r="Z729" i="1"/>
  <c r="Z728" i="1" s="1"/>
  <c r="Z727" i="1" s="1"/>
  <c r="Z726" i="1" s="1"/>
  <c r="Z725" i="1" s="1"/>
  <c r="Z724" i="1" s="1"/>
  <c r="AD719" i="1"/>
  <c r="AH719" i="1" s="1"/>
  <c r="X709" i="1"/>
  <c r="AJ701" i="1"/>
  <c r="AB701" i="1"/>
  <c r="AJ686" i="1"/>
  <c r="AD665" i="1"/>
  <c r="V665" i="1"/>
  <c r="V664" i="1" s="1"/>
  <c r="AF653" i="1"/>
  <c r="AH654" i="1"/>
  <c r="AH623" i="1"/>
  <c r="AJ620" i="1"/>
  <c r="AJ594" i="1"/>
  <c r="AJ593" i="1" s="1"/>
  <c r="AF594" i="1"/>
  <c r="AF593" i="1" s="1"/>
  <c r="X594" i="1"/>
  <c r="X593" i="1" s="1"/>
  <c r="AF579" i="1"/>
  <c r="AF571" i="1"/>
  <c r="AH572" i="1"/>
  <c r="AD569" i="1"/>
  <c r="AJ558" i="1"/>
  <c r="AH459" i="1"/>
  <c r="AD458" i="1"/>
  <c r="AF365" i="1"/>
  <c r="AH366" i="1"/>
  <c r="X365" i="1"/>
  <c r="AD282" i="1"/>
  <c r="AH282" i="1" s="1"/>
  <c r="AH283" i="1"/>
  <c r="AH274" i="1"/>
  <c r="AF266" i="1"/>
  <c r="AB102" i="1"/>
  <c r="AF55" i="1"/>
  <c r="X55" i="1"/>
  <c r="AJ75" i="1"/>
  <c r="Z65" i="1"/>
  <c r="V65" i="1"/>
  <c r="AF46" i="1"/>
  <c r="AF45" i="1" s="1"/>
  <c r="AH47" i="1"/>
  <c r="AD37" i="1"/>
  <c r="AH37" i="1" s="1"/>
  <c r="AJ15" i="1"/>
  <c r="Z15" i="1"/>
  <c r="AH628" i="1"/>
  <c r="AH618" i="1"/>
  <c r="AB594" i="1"/>
  <c r="AB593" i="1" s="1"/>
  <c r="AD552" i="1"/>
  <c r="AH528" i="1"/>
  <c r="AD527" i="1"/>
  <c r="X510" i="1"/>
  <c r="AD504" i="1"/>
  <c r="AH505" i="1"/>
  <c r="AH496" i="1"/>
  <c r="AD487" i="1"/>
  <c r="V487" i="1"/>
  <c r="V486" i="1" s="1"/>
  <c r="Z458" i="1"/>
  <c r="V445" i="1"/>
  <c r="AB438" i="1"/>
  <c r="V427" i="1"/>
  <c r="AD427" i="1"/>
  <c r="AJ365" i="1"/>
  <c r="AF316" i="1"/>
  <c r="AH317" i="1"/>
  <c r="AD254" i="1"/>
  <c r="AH254" i="1" s="1"/>
  <c r="AJ234" i="1"/>
  <c r="AD207" i="1"/>
  <c r="AD168" i="1"/>
  <c r="V168" i="1"/>
  <c r="AK113" i="1"/>
  <c r="AE113" i="1"/>
  <c r="AD88" i="1"/>
  <c r="AH88" i="1" s="1"/>
  <c r="V88" i="1"/>
  <c r="AH1047" i="1"/>
  <c r="AB1042" i="1"/>
  <c r="AH1011" i="1"/>
  <c r="AD1010" i="1"/>
  <c r="AH977" i="1"/>
  <c r="AB963" i="1"/>
  <c r="AH956" i="1"/>
  <c r="Z948" i="1"/>
  <c r="AD871" i="1"/>
  <c r="V871" i="1"/>
  <c r="AH836" i="1"/>
  <c r="AD826" i="1"/>
  <c r="AH826" i="1" s="1"/>
  <c r="AH816" i="1"/>
  <c r="AD790" i="1"/>
  <c r="AH790" i="1" s="1"/>
  <c r="AH768" i="1"/>
  <c r="AB647" i="1"/>
  <c r="AH645" i="1"/>
  <c r="AB627" i="1"/>
  <c r="AH562" i="1"/>
  <c r="Z546" i="1"/>
  <c r="AH542" i="1"/>
  <c r="AD541" i="1"/>
  <c r="AD532" i="1"/>
  <c r="AH524" i="1"/>
  <c r="AD510" i="1"/>
  <c r="V510" i="1"/>
  <c r="AD465" i="1"/>
  <c r="V465" i="1"/>
  <c r="AF456" i="1"/>
  <c r="AF445" i="1" s="1"/>
  <c r="AH456" i="1"/>
  <c r="AJ438" i="1"/>
  <c r="AF427" i="1"/>
  <c r="X427" i="1"/>
  <c r="AD401" i="1"/>
  <c r="AH386" i="1"/>
  <c r="AD383" i="1"/>
  <c r="V383" i="1"/>
  <c r="AJ361" i="1"/>
  <c r="AJ360" i="1" s="1"/>
  <c r="AJ359" i="1" s="1"/>
  <c r="AH350" i="1"/>
  <c r="AB321" i="1"/>
  <c r="AB307" i="1"/>
  <c r="AB306" i="1" s="1"/>
  <c r="AD273" i="1"/>
  <c r="AH273" i="1" s="1"/>
  <c r="AD255" i="1"/>
  <c r="AH255" i="1" s="1"/>
  <c r="AF249" i="1"/>
  <c r="AH249" i="1" s="1"/>
  <c r="AH250" i="1"/>
  <c r="X249" i="1"/>
  <c r="AD234" i="1"/>
  <c r="V234" i="1"/>
  <c r="AH205" i="1"/>
  <c r="AH188" i="1"/>
  <c r="AJ184" i="1"/>
  <c r="AD173" i="1"/>
  <c r="X155" i="1"/>
  <c r="AH139" i="1"/>
  <c r="AJ102" i="1"/>
  <c r="V102" i="1"/>
  <c r="AH100" i="1"/>
  <c r="AD97" i="1"/>
  <c r="Z234" i="1"/>
  <c r="Z219" i="1"/>
  <c r="AH220" i="1"/>
  <c r="AF174" i="1"/>
  <c r="AH175" i="1"/>
  <c r="AD155" i="1"/>
  <c r="V155" i="1"/>
  <c r="X112" i="1"/>
  <c r="X111" i="1" s="1"/>
  <c r="X110" i="1" s="1"/>
  <c r="AF113" i="1"/>
  <c r="AH114" i="1"/>
  <c r="AD106" i="1"/>
  <c r="AH106" i="1" s="1"/>
  <c r="AJ60" i="1"/>
  <c r="AJ55" i="1" s="1"/>
  <c r="AF15" i="1"/>
  <c r="AH16" i="1"/>
  <c r="AJ527" i="1"/>
  <c r="AJ505" i="1"/>
  <c r="AJ504" i="1" s="1"/>
  <c r="AJ503" i="1" s="1"/>
  <c r="AF487" i="1"/>
  <c r="AF486" i="1" s="1"/>
  <c r="X487" i="1"/>
  <c r="X486" i="1" s="1"/>
  <c r="AB458" i="1"/>
  <c r="AJ388" i="1"/>
  <c r="AH341" i="1"/>
  <c r="AD340" i="1"/>
  <c r="AB313" i="1"/>
  <c r="AH260" i="1"/>
  <c r="AD259" i="1"/>
  <c r="AH252" i="1"/>
  <c r="AH151" i="1"/>
  <c r="Z138" i="1"/>
  <c r="Z102" i="1"/>
  <c r="AF97" i="1"/>
  <c r="X97" i="1"/>
  <c r="AH76" i="1"/>
  <c r="AB55" i="1"/>
  <c r="AD45" i="1"/>
  <c r="AJ32" i="1"/>
  <c r="V15" i="1"/>
  <c r="AH185" i="1"/>
  <c r="AD184" i="1"/>
  <c r="AJ156" i="1"/>
  <c r="AJ155" i="1" s="1"/>
  <c r="AJ144" i="1"/>
  <c r="AB138" i="1"/>
  <c r="AH104" i="1"/>
  <c r="AJ83" i="1"/>
  <c r="Z45" i="1"/>
  <c r="AF42" i="1"/>
  <c r="AH42" i="1" s="1"/>
  <c r="AH43" i="1"/>
  <c r="Z32" i="1"/>
  <c r="W9" i="1"/>
  <c r="W8" i="1" s="1"/>
  <c r="AB83" i="1"/>
  <c r="Z75" i="1"/>
  <c r="AB65" i="1"/>
  <c r="AD75" i="1" l="1"/>
  <c r="Z821" i="1"/>
  <c r="Z820" i="1" s="1"/>
  <c r="Z819" i="1" s="1"/>
  <c r="Z818" i="1" s="1"/>
  <c r="AH552" i="1"/>
  <c r="AF2083" i="1"/>
  <c r="AH3196" i="1"/>
  <c r="AH3609" i="1"/>
  <c r="AH6668" i="1"/>
  <c r="AH4774" i="1"/>
  <c r="AH5427" i="1"/>
  <c r="AH1551" i="1"/>
  <c r="AH134" i="1"/>
  <c r="AH6868" i="1"/>
  <c r="V4217" i="1"/>
  <c r="V4198" i="1" s="1"/>
  <c r="V4197" i="1" s="1"/>
  <c r="V4196" i="1" s="1"/>
  <c r="V4195" i="1" s="1"/>
  <c r="V4194" i="1" s="1"/>
  <c r="AJ3855" i="1"/>
  <c r="AJ3854" i="1" s="1"/>
  <c r="AH7534" i="1"/>
  <c r="AB4753" i="1"/>
  <c r="AB4742" i="1" s="1"/>
  <c r="AB4741" i="1" s="1"/>
  <c r="AD2784" i="1"/>
  <c r="AH2784" i="1" s="1"/>
  <c r="Z2275" i="1"/>
  <c r="Z2266" i="1" s="1"/>
  <c r="Z2265" i="1" s="1"/>
  <c r="Z2264" i="1" s="1"/>
  <c r="Z2263" i="1" s="1"/>
  <c r="Z2262" i="1" s="1"/>
  <c r="AF2623" i="1"/>
  <c r="AH458" i="1"/>
  <c r="AF2055" i="1"/>
  <c r="AF2054" i="1" s="1"/>
  <c r="AF2053" i="1" s="1"/>
  <c r="AF2052" i="1" s="1"/>
  <c r="AF2051" i="1" s="1"/>
  <c r="AF2050" i="1" s="1"/>
  <c r="AF2049" i="1" s="1"/>
  <c r="AH3631" i="1"/>
  <c r="AH3092" i="1"/>
  <c r="AH5547" i="1"/>
  <c r="AB5341" i="1"/>
  <c r="AJ4119" i="1"/>
  <c r="AJ4090" i="1" s="1"/>
  <c r="AJ4089" i="1" s="1"/>
  <c r="AJ4088" i="1" s="1"/>
  <c r="AJ4087" i="1" s="1"/>
  <c r="AJ4086" i="1" s="1"/>
  <c r="V821" i="1"/>
  <c r="V820" i="1" s="1"/>
  <c r="V819" i="1" s="1"/>
  <c r="V818" i="1" s="1"/>
  <c r="AH7105" i="1"/>
  <c r="X4046" i="1"/>
  <c r="X4019" i="1" s="1"/>
  <c r="X4018" i="1" s="1"/>
  <c r="X4017" i="1" s="1"/>
  <c r="X4016" i="1" s="1"/>
  <c r="X4015" i="1" s="1"/>
  <c r="AB3797" i="1"/>
  <c r="AB3778" i="1" s="1"/>
  <c r="AB3777" i="1" s="1"/>
  <c r="AH4555" i="1"/>
  <c r="AJ5341" i="1"/>
  <c r="AJ5322" i="1" s="1"/>
  <c r="AJ5321" i="1" s="1"/>
  <c r="V5545" i="1"/>
  <c r="V5544" i="1" s="1"/>
  <c r="V5543" i="1" s="1"/>
  <c r="V5542" i="1" s="1"/>
  <c r="V5541" i="1" s="1"/>
  <c r="V5540" i="1" s="1"/>
  <c r="X14" i="1"/>
  <c r="AH2238" i="1"/>
  <c r="AJ4365" i="1"/>
  <c r="AH360" i="1"/>
  <c r="AH2558" i="1"/>
  <c r="V1449" i="1"/>
  <c r="AH1322" i="1"/>
  <c r="AH32" i="1"/>
  <c r="AH1460" i="1"/>
  <c r="AJ6934" i="1"/>
  <c r="AH3028" i="1"/>
  <c r="AH5304" i="1"/>
  <c r="V7597" i="1"/>
  <c r="V7579" i="1" s="1"/>
  <c r="V7578" i="1" s="1"/>
  <c r="AH321" i="1"/>
  <c r="Z2190" i="1"/>
  <c r="Z2189" i="1" s="1"/>
  <c r="V2331" i="1"/>
  <c r="V2330" i="1" s="1"/>
  <c r="V2329" i="1" s="1"/>
  <c r="V2328" i="1" s="1"/>
  <c r="AH5892" i="1"/>
  <c r="AJ5619" i="1"/>
  <c r="AH7414" i="1"/>
  <c r="AH802" i="1"/>
  <c r="AH3474" i="1"/>
  <c r="AH2938" i="1"/>
  <c r="AH763" i="1"/>
  <c r="AD3659" i="1"/>
  <c r="AF4586" i="1"/>
  <c r="AF4575" i="1" s="1"/>
  <c r="AF4574" i="1" s="1"/>
  <c r="AH5744" i="1"/>
  <c r="AJ5070" i="1"/>
  <c r="AJ5069" i="1" s="1"/>
  <c r="AJ7623" i="1"/>
  <c r="AJ7622" i="1" s="1"/>
  <c r="AJ7621" i="1" s="1"/>
  <c r="AJ7620" i="1" s="1"/>
  <c r="AJ7619" i="1" s="1"/>
  <c r="AJ7618" i="1" s="1"/>
  <c r="V6551" i="1"/>
  <c r="V6534" i="1" s="1"/>
  <c r="V6533" i="1" s="1"/>
  <c r="V6532" i="1" s="1"/>
  <c r="V6531" i="1" s="1"/>
  <c r="V6530" i="1" s="1"/>
  <c r="AH2295" i="1"/>
  <c r="AB7326" i="1"/>
  <c r="AJ1509" i="1"/>
  <c r="AJ1466" i="1" s="1"/>
  <c r="AH290" i="1"/>
  <c r="AH4149" i="1"/>
  <c r="AF4809" i="1"/>
  <c r="V5802" i="1"/>
  <c r="V5767" i="1" s="1"/>
  <c r="V5766" i="1" s="1"/>
  <c r="V5765" i="1" s="1"/>
  <c r="AH5256" i="1"/>
  <c r="AH6301" i="1"/>
  <c r="AJ2108" i="1"/>
  <c r="AB4586" i="1"/>
  <c r="AB4575" i="1" s="1"/>
  <c r="AB4574" i="1" s="1"/>
  <c r="V5867" i="1"/>
  <c r="V5850" i="1" s="1"/>
  <c r="V5849" i="1" s="1"/>
  <c r="AJ177" i="1"/>
  <c r="AJ2600" i="1"/>
  <c r="AD3185" i="1"/>
  <c r="AH3185" i="1" s="1"/>
  <c r="AH6492" i="1"/>
  <c r="AF4753" i="1"/>
  <c r="AH6709" i="1"/>
  <c r="AH6733" i="1"/>
  <c r="X821" i="1"/>
  <c r="X820" i="1" s="1"/>
  <c r="X819" i="1" s="1"/>
  <c r="X818" i="1" s="1"/>
  <c r="AH729" i="1"/>
  <c r="Z2830" i="1"/>
  <c r="Z2803" i="1" s="1"/>
  <c r="Z2802" i="1" s="1"/>
  <c r="Z2801" i="1" s="1"/>
  <c r="Z2800" i="1" s="1"/>
  <c r="Z2799" i="1" s="1"/>
  <c r="AF6068" i="1"/>
  <c r="AF6038" i="1" s="1"/>
  <c r="AF6037" i="1" s="1"/>
  <c r="AF6036" i="1" s="1"/>
  <c r="AF6035" i="1" s="1"/>
  <c r="AF6034" i="1" s="1"/>
  <c r="AH6888" i="1"/>
  <c r="AB1700" i="1"/>
  <c r="AJ1829" i="1"/>
  <c r="AH219" i="1"/>
  <c r="AH1411" i="1"/>
  <c r="AH3577" i="1"/>
  <c r="AD4620" i="1"/>
  <c r="AB6689" i="1"/>
  <c r="AH201" i="1"/>
  <c r="AH1240" i="1"/>
  <c r="AH995" i="1"/>
  <c r="AH6260" i="1"/>
  <c r="Z1829" i="1"/>
  <c r="AD3944" i="1"/>
  <c r="AH3944" i="1" s="1"/>
  <c r="AJ4753" i="1"/>
  <c r="AJ4742" i="1" s="1"/>
  <c r="AJ4741" i="1" s="1"/>
  <c r="Z4753" i="1"/>
  <c r="Z4742" i="1" s="1"/>
  <c r="Z4741" i="1" s="1"/>
  <c r="AH122" i="1"/>
  <c r="X870" i="1"/>
  <c r="AH1840" i="1"/>
  <c r="V6295" i="1"/>
  <c r="V6284" i="1" s="1"/>
  <c r="V6283" i="1" s="1"/>
  <c r="X1829" i="1"/>
  <c r="AJ3944" i="1"/>
  <c r="AH155" i="1"/>
  <c r="AH1250" i="1"/>
  <c r="AH1887" i="1"/>
  <c r="AH2031" i="1"/>
  <c r="V1700" i="1"/>
  <c r="AF3616" i="1"/>
  <c r="AF3615" i="1" s="1"/>
  <c r="AJ4198" i="1"/>
  <c r="AJ4197" i="1" s="1"/>
  <c r="AJ4196" i="1" s="1"/>
  <c r="AJ4195" i="1" s="1"/>
  <c r="AJ4194" i="1" s="1"/>
  <c r="X4320" i="1"/>
  <c r="X4303" i="1" s="1"/>
  <c r="X4302" i="1" s="1"/>
  <c r="X4301" i="1" s="1"/>
  <c r="AF4620" i="1"/>
  <c r="AH2793" i="1"/>
  <c r="Z762" i="1"/>
  <c r="Z761" i="1" s="1"/>
  <c r="Z760" i="1" s="1"/>
  <c r="Z759" i="1" s="1"/>
  <c r="Z758" i="1" s="1"/>
  <c r="AH7121" i="1"/>
  <c r="Z7623" i="1"/>
  <c r="Z7622" i="1" s="1"/>
  <c r="Z7621" i="1" s="1"/>
  <c r="Z7620" i="1" s="1"/>
  <c r="Z7619" i="1" s="1"/>
  <c r="Z7618" i="1" s="1"/>
  <c r="AJ2266" i="1"/>
  <c r="AJ2265" i="1" s="1"/>
  <c r="AJ2264" i="1" s="1"/>
  <c r="AJ2263" i="1" s="1"/>
  <c r="V4925" i="1"/>
  <c r="V4911" i="1" s="1"/>
  <c r="V4910" i="1" s="1"/>
  <c r="AJ45" i="1"/>
  <c r="Z7551" i="1"/>
  <c r="Z7533" i="1" s="1"/>
  <c r="Z7532" i="1" s="1"/>
  <c r="AD5341" i="1"/>
  <c r="AD5322" i="1" s="1"/>
  <c r="AH316" i="1"/>
  <c r="AJ1635" i="1"/>
  <c r="AJ1591" i="1" s="1"/>
  <c r="AJ4648" i="1"/>
  <c r="V4586" i="1"/>
  <c r="V4575" i="1" s="1"/>
  <c r="V4574" i="1" s="1"/>
  <c r="AB6068" i="1"/>
  <c r="AB6038" i="1" s="1"/>
  <c r="AB6037" i="1" s="1"/>
  <c r="AB6036" i="1" s="1"/>
  <c r="AB6035" i="1" s="1"/>
  <c r="AB6034" i="1" s="1"/>
  <c r="AJ4320" i="1"/>
  <c r="AJ4303" i="1" s="1"/>
  <c r="AJ4302" i="1" s="1"/>
  <c r="AJ4301" i="1" s="1"/>
  <c r="AH5803" i="1"/>
  <c r="AH1677" i="1"/>
  <c r="AH2477" i="1"/>
  <c r="AH4470" i="1"/>
  <c r="AJ3659" i="1"/>
  <c r="AJ3641" i="1" s="1"/>
  <c r="AJ3640" i="1" s="1"/>
  <c r="AJ3639" i="1" s="1"/>
  <c r="AJ3638" i="1" s="1"/>
  <c r="AJ3637" i="1" s="1"/>
  <c r="AH6786" i="1"/>
  <c r="X6551" i="1"/>
  <c r="X6534" i="1" s="1"/>
  <c r="X6533" i="1" s="1"/>
  <c r="X6532" i="1" s="1"/>
  <c r="X6531" i="1" s="1"/>
  <c r="X6530" i="1" s="1"/>
  <c r="AJ3797" i="1"/>
  <c r="AJ3778" i="1" s="1"/>
  <c r="AJ3777" i="1" s="1"/>
  <c r="Z312" i="1"/>
  <c r="Z296" i="1" s="1"/>
  <c r="AB7597" i="1"/>
  <c r="AB7579" i="1" s="1"/>
  <c r="AB7578" i="1" s="1"/>
  <c r="AJ5206" i="1"/>
  <c r="AH2171" i="1"/>
  <c r="V7423" i="1"/>
  <c r="V7412" i="1" s="1"/>
  <c r="V7411" i="1" s="1"/>
  <c r="AB6785" i="1"/>
  <c r="AB6774" i="1" s="1"/>
  <c r="AB6773" i="1" s="1"/>
  <c r="AJ5692" i="1"/>
  <c r="X843" i="1"/>
  <c r="X842" i="1" s="1"/>
  <c r="X841" i="1" s="1"/>
  <c r="X840" i="1" s="1"/>
  <c r="X839" i="1" s="1"/>
  <c r="AJ6597" i="1"/>
  <c r="X2275" i="1"/>
  <c r="X2266" i="1" s="1"/>
  <c r="X2265" i="1" s="1"/>
  <c r="X2264" i="1" s="1"/>
  <c r="X2263" i="1" s="1"/>
  <c r="AB3910" i="1"/>
  <c r="Z5904" i="1"/>
  <c r="Z5887" i="1" s="1"/>
  <c r="Z5886" i="1" s="1"/>
  <c r="AH1104" i="1"/>
  <c r="AB5629" i="1"/>
  <c r="AB5597" i="1" s="1"/>
  <c r="AB5596" i="1" s="1"/>
  <c r="AB5595" i="1" s="1"/>
  <c r="AB5594" i="1" s="1"/>
  <c r="AB5593" i="1" s="1"/>
  <c r="AH6486" i="1"/>
  <c r="AH6977" i="1"/>
  <c r="AJ3999" i="1"/>
  <c r="AJ138" i="1"/>
  <c r="AJ137" i="1" s="1"/>
  <c r="AF14" i="1"/>
  <c r="AH527" i="1"/>
  <c r="AJ258" i="1"/>
  <c r="AH641" i="1"/>
  <c r="AH970" i="1"/>
  <c r="AH1367" i="1"/>
  <c r="Z2243" i="1"/>
  <c r="Z2379" i="1"/>
  <c r="Z2356" i="1" s="1"/>
  <c r="Z2355" i="1" s="1"/>
  <c r="Z2354" i="1" s="1"/>
  <c r="Z2345" i="1" s="1"/>
  <c r="Z2344" i="1" s="1"/>
  <c r="AH1834" i="1"/>
  <c r="AH2239" i="1"/>
  <c r="AH884" i="1"/>
  <c r="AJ1410" i="1"/>
  <c r="AB2190" i="1"/>
  <c r="AB2189" i="1" s="1"/>
  <c r="AF2646" i="1"/>
  <c r="AH2646" i="1" s="1"/>
  <c r="AJ3577" i="1"/>
  <c r="AJ3576" i="1" s="1"/>
  <c r="AH2160" i="1"/>
  <c r="AH3975" i="1"/>
  <c r="AB3576" i="1"/>
  <c r="AB3541" i="1" s="1"/>
  <c r="AB3540" i="1" s="1"/>
  <c r="AB3539" i="1" s="1"/>
  <c r="AB3538" i="1" s="1"/>
  <c r="AB3537" i="1" s="1"/>
  <c r="AB5887" i="1"/>
  <c r="AB5886" i="1" s="1"/>
  <c r="AJ5059" i="1"/>
  <c r="V3933" i="1"/>
  <c r="AJ4841" i="1"/>
  <c r="AH5355" i="1"/>
  <c r="AH6178" i="1"/>
  <c r="AJ113" i="1"/>
  <c r="AJ112" i="1" s="1"/>
  <c r="AJ111" i="1" s="1"/>
  <c r="AJ110" i="1" s="1"/>
  <c r="V3521" i="1"/>
  <c r="V3510" i="1" s="1"/>
  <c r="V3509" i="1" s="1"/>
  <c r="Z4119" i="1"/>
  <c r="Z4118" i="1" s="1"/>
  <c r="Z4117" i="1" s="1"/>
  <c r="AF2230" i="1"/>
  <c r="AF2229" i="1" s="1"/>
  <c r="AF2228" i="1" s="1"/>
  <c r="AF2227" i="1" s="1"/>
  <c r="AF2226" i="1" s="1"/>
  <c r="AF2225" i="1" s="1"/>
  <c r="AH4761" i="1"/>
  <c r="Z6785" i="1"/>
  <c r="Z6774" i="1" s="1"/>
  <c r="Z6773" i="1" s="1"/>
  <c r="AB7028" i="1"/>
  <c r="AJ1939" i="1"/>
  <c r="X1280" i="1"/>
  <c r="AH4888" i="1"/>
  <c r="AF7088" i="1"/>
  <c r="Z5341" i="1"/>
  <c r="Z5322" i="1" s="1"/>
  <c r="Z5321" i="1" s="1"/>
  <c r="V3797" i="1"/>
  <c r="V3778" i="1" s="1"/>
  <c r="V3777" i="1" s="1"/>
  <c r="V2190" i="1"/>
  <c r="V2189" i="1" s="1"/>
  <c r="AD2611" i="1"/>
  <c r="AD2610" i="1" s="1"/>
  <c r="AJ3566" i="1"/>
  <c r="AH1585" i="1"/>
  <c r="AH4120" i="1"/>
  <c r="AH4063" i="1"/>
  <c r="AF5562" i="1"/>
  <c r="AF5545" i="1" s="1"/>
  <c r="AF5544" i="1" s="1"/>
  <c r="AF5543" i="1" s="1"/>
  <c r="AF5542" i="1" s="1"/>
  <c r="AF5541" i="1" s="1"/>
  <c r="AF5540" i="1" s="1"/>
  <c r="AH5873" i="1"/>
  <c r="X7028" i="1"/>
  <c r="AH7505" i="1"/>
  <c r="AD7073" i="1"/>
  <c r="AH7073" i="1" s="1"/>
  <c r="AD6191" i="1"/>
  <c r="AH6191" i="1" s="1"/>
  <c r="AH6525" i="1"/>
  <c r="AH7151" i="1"/>
  <c r="AH3191" i="1"/>
  <c r="AH5730" i="1"/>
  <c r="AJ6514" i="1"/>
  <c r="AJ6503" i="1" s="1"/>
  <c r="AJ6502" i="1" s="1"/>
  <c r="AB7423" i="1"/>
  <c r="AB7412" i="1" s="1"/>
  <c r="AB7411" i="1" s="1"/>
  <c r="AB2519" i="1"/>
  <c r="AB2496" i="1" s="1"/>
  <c r="AB2495" i="1" s="1"/>
  <c r="AB2494" i="1" s="1"/>
  <c r="AB2493" i="1" s="1"/>
  <c r="AB2492" i="1" s="1"/>
  <c r="AF3521" i="1"/>
  <c r="AJ6141" i="1"/>
  <c r="AB6295" i="1"/>
  <c r="AB6284" i="1" s="1"/>
  <c r="AB6283" i="1" s="1"/>
  <c r="V7551" i="1"/>
  <c r="V7533" i="1" s="1"/>
  <c r="V7532" i="1" s="1"/>
  <c r="AH3403" i="1"/>
  <c r="X2379" i="1"/>
  <c r="X2356" i="1" s="1"/>
  <c r="X2355" i="1" s="1"/>
  <c r="X2354" i="1" s="1"/>
  <c r="X2345" i="1" s="1"/>
  <c r="X2344" i="1" s="1"/>
  <c r="AB364" i="1"/>
  <c r="AB338" i="1" s="1"/>
  <c r="AB337" i="1" s="1"/>
  <c r="V2266" i="1"/>
  <c r="V2265" i="1" s="1"/>
  <c r="V2264" i="1" s="1"/>
  <c r="V2263" i="1" s="1"/>
  <c r="V2262" i="1" s="1"/>
  <c r="AJ4698" i="1"/>
  <c r="AJ4697" i="1" s="1"/>
  <c r="X1973" i="1"/>
  <c r="AH2470" i="1"/>
  <c r="AJ2830" i="1"/>
  <c r="AJ2803" i="1" s="1"/>
  <c r="AJ2802" i="1" s="1"/>
  <c r="AJ2801" i="1" s="1"/>
  <c r="AJ2800" i="1" s="1"/>
  <c r="AJ2799" i="1" s="1"/>
  <c r="AH3011" i="1"/>
  <c r="AH2184" i="1"/>
  <c r="AB5069" i="1"/>
  <c r="AB5037" i="1" s="1"/>
  <c r="AB5036" i="1" s="1"/>
  <c r="AB5035" i="1" s="1"/>
  <c r="AB5034" i="1" s="1"/>
  <c r="AB5033" i="1" s="1"/>
  <c r="Z5287" i="1"/>
  <c r="Z5268" i="1" s="1"/>
  <c r="Z5267" i="1" s="1"/>
  <c r="X5500" i="1"/>
  <c r="X5469" i="1" s="1"/>
  <c r="X5468" i="1" s="1"/>
  <c r="X5467" i="1" s="1"/>
  <c r="X5466" i="1" s="1"/>
  <c r="X5465" i="1" s="1"/>
  <c r="AH5241" i="1"/>
  <c r="X5867" i="1"/>
  <c r="X5850" i="1" s="1"/>
  <c r="X5849" i="1" s="1"/>
  <c r="AF6732" i="1"/>
  <c r="AD7016" i="1"/>
  <c r="AD7015" i="1" s="1"/>
  <c r="AJ7488" i="1"/>
  <c r="AJ7487" i="1" s="1"/>
  <c r="AH6385" i="1"/>
  <c r="AF7221" i="1"/>
  <c r="AF7220" i="1" s="1"/>
  <c r="X1574" i="1"/>
  <c r="AJ3727" i="1"/>
  <c r="AJ3689" i="1" s="1"/>
  <c r="AJ3688" i="1" s="1"/>
  <c r="AJ3687" i="1" s="1"/>
  <c r="AJ3686" i="1" s="1"/>
  <c r="AJ3685" i="1" s="1"/>
  <c r="AJ2756" i="1"/>
  <c r="AJ2729" i="1" s="1"/>
  <c r="AJ2728" i="1" s="1"/>
  <c r="AJ2727" i="1" s="1"/>
  <c r="AJ2726" i="1" s="1"/>
  <c r="AJ2725" i="1" s="1"/>
  <c r="AH5910" i="1"/>
  <c r="V870" i="1"/>
  <c r="V843" i="1" s="1"/>
  <c r="V842" i="1" s="1"/>
  <c r="V841" i="1" s="1"/>
  <c r="V840" i="1" s="1"/>
  <c r="V839" i="1" s="1"/>
  <c r="AE112" i="1"/>
  <c r="AH1174" i="1"/>
  <c r="AH477" i="1"/>
  <c r="AH372" i="1"/>
  <c r="AH3409" i="1"/>
  <c r="AH2535" i="1"/>
  <c r="AH3660" i="1"/>
  <c r="AF5470" i="1"/>
  <c r="AH6748" i="1"/>
  <c r="AF7644" i="1"/>
  <c r="AF7623" i="1" s="1"/>
  <c r="AF7622" i="1" s="1"/>
  <c r="AF7621" i="1" s="1"/>
  <c r="AF7620" i="1" s="1"/>
  <c r="AF7619" i="1" s="1"/>
  <c r="AF7618" i="1" s="1"/>
  <c r="V312" i="1"/>
  <c r="V296" i="1" s="1"/>
  <c r="Z177" i="1"/>
  <c r="AJ1449" i="1"/>
  <c r="AB1973" i="1"/>
  <c r="Z112" i="1"/>
  <c r="Z111" i="1" s="1"/>
  <c r="Z110" i="1" s="1"/>
  <c r="X6295" i="1"/>
  <c r="X6284" i="1" s="1"/>
  <c r="X6283" i="1" s="1"/>
  <c r="AH2185" i="1"/>
  <c r="AJ6068" i="1"/>
  <c r="AJ6785" i="1"/>
  <c r="AJ6774" i="1" s="1"/>
  <c r="AJ6773" i="1" s="1"/>
  <c r="AH324" i="1"/>
  <c r="X312" i="1"/>
  <c r="X296" i="1" s="1"/>
  <c r="AH2933" i="1"/>
  <c r="AF3100" i="1"/>
  <c r="X4531" i="1"/>
  <c r="X4528" i="1" s="1"/>
  <c r="X4527" i="1" s="1"/>
  <c r="AH4731" i="1"/>
  <c r="Z5562" i="1"/>
  <c r="Z5545" i="1" s="1"/>
  <c r="Z5544" i="1" s="1"/>
  <c r="Z5543" i="1" s="1"/>
  <c r="Z5542" i="1" s="1"/>
  <c r="Z5541" i="1" s="1"/>
  <c r="Z5540" i="1" s="1"/>
  <c r="AH4872" i="1"/>
  <c r="AH7227" i="1"/>
  <c r="AH7565" i="1"/>
  <c r="AJ7423" i="1"/>
  <c r="AJ7412" i="1" s="1"/>
  <c r="AJ7411" i="1" s="1"/>
  <c r="AH168" i="1"/>
  <c r="AH909" i="1"/>
  <c r="AH2119" i="1"/>
  <c r="AH990" i="1"/>
  <c r="V1574" i="1"/>
  <c r="AH2486" i="1"/>
  <c r="Z2901" i="1"/>
  <c r="Z2874" i="1" s="1"/>
  <c r="Z2873" i="1" s="1"/>
  <c r="Z2872" i="1" s="1"/>
  <c r="Z2871" i="1" s="1"/>
  <c r="Z2870" i="1" s="1"/>
  <c r="Z3797" i="1"/>
  <c r="Z3778" i="1" s="1"/>
  <c r="Z3777" i="1" s="1"/>
  <c r="Z4586" i="1"/>
  <c r="Z4575" i="1" s="1"/>
  <c r="Z4574" i="1" s="1"/>
  <c r="AH4926" i="1"/>
  <c r="AH5644" i="1"/>
  <c r="AJ5850" i="1"/>
  <c r="AJ5849" i="1" s="1"/>
  <c r="V4320" i="1"/>
  <c r="V4303" i="1" s="1"/>
  <c r="V4302" i="1" s="1"/>
  <c r="V4301" i="1" s="1"/>
  <c r="AH5422" i="1"/>
  <c r="AH4744" i="1"/>
  <c r="AH5108" i="1"/>
  <c r="X5341" i="1"/>
  <c r="X5322" i="1" s="1"/>
  <c r="X5321" i="1" s="1"/>
  <c r="AF5904" i="1"/>
  <c r="AF5887" i="1" s="1"/>
  <c r="AF5886" i="1" s="1"/>
  <c r="AH7517" i="1"/>
  <c r="V7183" i="1"/>
  <c r="V7149" i="1" s="1"/>
  <c r="V7148" i="1" s="1"/>
  <c r="V7147" i="1" s="1"/>
  <c r="V7146" i="1" s="1"/>
  <c r="V7145" i="1" s="1"/>
  <c r="V7144" i="1" s="1"/>
  <c r="X6354" i="1"/>
  <c r="X6315" i="1" s="1"/>
  <c r="X6314" i="1" s="1"/>
  <c r="X6313" i="1" s="1"/>
  <c r="X6312" i="1" s="1"/>
  <c r="X6311" i="1" s="1"/>
  <c r="X6310" i="1" s="1"/>
  <c r="AB6551" i="1"/>
  <c r="AB6534" i="1" s="1"/>
  <c r="AB6533" i="1" s="1"/>
  <c r="AB6532" i="1" s="1"/>
  <c r="AB6531" i="1" s="1"/>
  <c r="AB6530" i="1" s="1"/>
  <c r="AH7588" i="1"/>
  <c r="AB2083" i="1"/>
  <c r="AH5657" i="1"/>
  <c r="AJ2443" i="1"/>
  <c r="AJ2422" i="1" s="1"/>
  <c r="Z3374" i="1"/>
  <c r="Z3341" i="1" s="1"/>
  <c r="Z3340" i="1" s="1"/>
  <c r="Z3339" i="1" s="1"/>
  <c r="Z3338" i="1" s="1"/>
  <c r="Z3328" i="1" s="1"/>
  <c r="AH6286" i="1"/>
  <c r="AH5097" i="1"/>
  <c r="Z2756" i="1"/>
  <c r="Z2729" i="1" s="1"/>
  <c r="Z2728" i="1" s="1"/>
  <c r="Z2727" i="1" s="1"/>
  <c r="Z2726" i="1" s="1"/>
  <c r="Z2725" i="1" s="1"/>
  <c r="AH2751" i="1"/>
  <c r="AF2902" i="1"/>
  <c r="AF2901" i="1" s="1"/>
  <c r="AH4546" i="1"/>
  <c r="AB4809" i="1"/>
  <c r="AD5619" i="1"/>
  <c r="AH5619" i="1" s="1"/>
  <c r="AH5557" i="1"/>
  <c r="AJ6230" i="1"/>
  <c r="X7276" i="1"/>
  <c r="X7243" i="1" s="1"/>
  <c r="X7242" i="1" s="1"/>
  <c r="X7241" i="1" s="1"/>
  <c r="X7240" i="1" s="1"/>
  <c r="X7239" i="1" s="1"/>
  <c r="AB7372" i="1"/>
  <c r="AH6690" i="1"/>
  <c r="AD4365" i="1"/>
  <c r="AH1303" i="1"/>
  <c r="X5287" i="1"/>
  <c r="X5268" i="1" s="1"/>
  <c r="X5267" i="1" s="1"/>
  <c r="Z364" i="1"/>
  <c r="Z338" i="1" s="1"/>
  <c r="Z337" i="1" s="1"/>
  <c r="AB1449" i="1"/>
  <c r="AH5247" i="1"/>
  <c r="V4531" i="1"/>
  <c r="V4528" i="1" s="1"/>
  <c r="V4527" i="1" s="1"/>
  <c r="AJ7597" i="1"/>
  <c r="AJ7579" i="1" s="1"/>
  <c r="AJ7578" i="1" s="1"/>
  <c r="V1317" i="1"/>
  <c r="V3256" i="1"/>
  <c r="V3215" i="1" s="1"/>
  <c r="V3214" i="1" s="1"/>
  <c r="V3213" i="1" s="1"/>
  <c r="V3212" i="1" s="1"/>
  <c r="V3211" i="1" s="1"/>
  <c r="V3210" i="1" s="1"/>
  <c r="AB3659" i="1"/>
  <c r="AB3641" i="1" s="1"/>
  <c r="AB3640" i="1" s="1"/>
  <c r="AB3639" i="1" s="1"/>
  <c r="AB3638" i="1" s="1"/>
  <c r="AB3637" i="1" s="1"/>
  <c r="AH3717" i="1"/>
  <c r="AB5706" i="1"/>
  <c r="AB5671" i="1" s="1"/>
  <c r="AB5670" i="1" s="1"/>
  <c r="AB5669" i="1" s="1"/>
  <c r="AB5668" i="1" s="1"/>
  <c r="AB5667" i="1" s="1"/>
  <c r="X4119" i="1"/>
  <c r="X4118" i="1" s="1"/>
  <c r="X4117" i="1" s="1"/>
  <c r="AH2006" i="1"/>
  <c r="AH383" i="1"/>
  <c r="AF1317" i="1"/>
  <c r="AH2845" i="1"/>
  <c r="AJ5792" i="1"/>
  <c r="Z4379" i="1"/>
  <c r="Z4337" i="1" s="1"/>
  <c r="Z4336" i="1" s="1"/>
  <c r="AB5322" i="1"/>
  <c r="AB5321" i="1" s="1"/>
  <c r="AH5022" i="1"/>
  <c r="AH6083" i="1"/>
  <c r="X7183" i="1"/>
  <c r="X7149" i="1" s="1"/>
  <c r="X7148" i="1" s="1"/>
  <c r="X7147" i="1" s="1"/>
  <c r="X7146" i="1" s="1"/>
  <c r="X7145" i="1" s="1"/>
  <c r="X7144" i="1" s="1"/>
  <c r="AH7057" i="1"/>
  <c r="Z7276" i="1"/>
  <c r="Z7243" i="1" s="1"/>
  <c r="Z7242" i="1" s="1"/>
  <c r="Z7241" i="1" s="1"/>
  <c r="Z7240" i="1" s="1"/>
  <c r="Z7239" i="1" s="1"/>
  <c r="AH6391" i="1"/>
  <c r="X3576" i="1"/>
  <c r="X3541" i="1" s="1"/>
  <c r="X3540" i="1" s="1"/>
  <c r="X3539" i="1" s="1"/>
  <c r="X3538" i="1" s="1"/>
  <c r="X3537" i="1" s="1"/>
  <c r="AB4119" i="1"/>
  <c r="AB4090" i="1" s="1"/>
  <c r="AB4089" i="1" s="1"/>
  <c r="AB4088" i="1" s="1"/>
  <c r="AB4087" i="1" s="1"/>
  <c r="AB4086" i="1" s="1"/>
  <c r="AH1098" i="1"/>
  <c r="AD3797" i="1"/>
  <c r="AJ3910" i="1"/>
  <c r="AD4648" i="1"/>
  <c r="AH5630" i="1"/>
  <c r="AH3798" i="1"/>
  <c r="AJ5629" i="1"/>
  <c r="AF1280" i="1"/>
  <c r="AH75" i="1"/>
  <c r="AB947" i="1"/>
  <c r="AB922" i="1" s="1"/>
  <c r="AB921" i="1" s="1"/>
  <c r="AB920" i="1" s="1"/>
  <c r="AB919" i="1" s="1"/>
  <c r="AB918" i="1" s="1"/>
  <c r="AB1041" i="1"/>
  <c r="AB1020" i="1" s="1"/>
  <c r="AB1019" i="1" s="1"/>
  <c r="AB1018" i="1" s="1"/>
  <c r="AF1221" i="1"/>
  <c r="AH1496" i="1"/>
  <c r="AH709" i="1"/>
  <c r="AH764" i="1"/>
  <c r="AH1382" i="1"/>
  <c r="AF1973" i="1"/>
  <c r="Z1041" i="1"/>
  <c r="Z1020" i="1" s="1"/>
  <c r="Z1019" i="1" s="1"/>
  <c r="Z1018" i="1" s="1"/>
  <c r="AJ3374" i="1"/>
  <c r="AJ3341" i="1" s="1"/>
  <c r="AJ3340" i="1" s="1"/>
  <c r="AJ3339" i="1" s="1"/>
  <c r="AJ3338" i="1" s="1"/>
  <c r="AJ3328" i="1" s="1"/>
  <c r="AH3061" i="1"/>
  <c r="X3659" i="1"/>
  <c r="X3641" i="1" s="1"/>
  <c r="X3640" i="1" s="1"/>
  <c r="X3639" i="1" s="1"/>
  <c r="X3638" i="1" s="1"/>
  <c r="X3637" i="1" s="1"/>
  <c r="AH3885" i="1"/>
  <c r="AH4237" i="1"/>
  <c r="AB4697" i="1"/>
  <c r="AB4647" i="1" s="1"/>
  <c r="AB4646" i="1" s="1"/>
  <c r="AH3718" i="1"/>
  <c r="AJ4248" i="1"/>
  <c r="AJ4247" i="1" s="1"/>
  <c r="AJ4246" i="1" s="1"/>
  <c r="AJ4245" i="1" s="1"/>
  <c r="AJ4244" i="1" s="1"/>
  <c r="AJ4243" i="1" s="1"/>
  <c r="AJ4046" i="1"/>
  <c r="AJ4019" i="1" s="1"/>
  <c r="AJ4018" i="1" s="1"/>
  <c r="AJ4017" i="1" s="1"/>
  <c r="AJ4016" i="1" s="1"/>
  <c r="AJ4015" i="1" s="1"/>
  <c r="AH4328" i="1"/>
  <c r="AH5990" i="1"/>
  <c r="AD4445" i="1"/>
  <c r="AH4445" i="1" s="1"/>
  <c r="AH7388" i="1"/>
  <c r="Z6641" i="1"/>
  <c r="Z6596" i="1" s="1"/>
  <c r="Z6595" i="1" s="1"/>
  <c r="Z6594" i="1" s="1"/>
  <c r="Z6593" i="1" s="1"/>
  <c r="Z6592" i="1" s="1"/>
  <c r="AH7309" i="1"/>
  <c r="AH5896" i="1"/>
  <c r="AJ6435" i="1"/>
  <c r="AB6449" i="1"/>
  <c r="AB6407" i="1" s="1"/>
  <c r="AB6406" i="1" s="1"/>
  <c r="V6514" i="1"/>
  <c r="V6503" i="1" s="1"/>
  <c r="V6502" i="1" s="1"/>
  <c r="Z1591" i="1"/>
  <c r="Z2118" i="1"/>
  <c r="Z2082" i="1" s="1"/>
  <c r="Z2081" i="1" s="1"/>
  <c r="Z2080" i="1" s="1"/>
  <c r="Z2079" i="1" s="1"/>
  <c r="Z2078" i="1" s="1"/>
  <c r="AB2229" i="1"/>
  <c r="AB2228" i="1" s="1"/>
  <c r="AB2227" i="1" s="1"/>
  <c r="AB2226" i="1" s="1"/>
  <c r="AB2225" i="1" s="1"/>
  <c r="AJ3256" i="1"/>
  <c r="AJ3215" i="1" s="1"/>
  <c r="AJ3214" i="1" s="1"/>
  <c r="AJ3213" i="1" s="1"/>
  <c r="AJ3212" i="1" s="1"/>
  <c r="AJ3211" i="1" s="1"/>
  <c r="AJ3210" i="1" s="1"/>
  <c r="AH3894" i="1"/>
  <c r="Z3958" i="1"/>
  <c r="Z3909" i="1" s="1"/>
  <c r="Z3908" i="1" s="1"/>
  <c r="Z3907" i="1" s="1"/>
  <c r="Z3906" i="1" s="1"/>
  <c r="Z3905" i="1" s="1"/>
  <c r="AH3728" i="1"/>
  <c r="AH4587" i="1"/>
  <c r="AH4649" i="1"/>
  <c r="AH2101" i="1"/>
  <c r="AH2772" i="1"/>
  <c r="AH4674" i="1"/>
  <c r="V5975" i="1"/>
  <c r="V5972" i="1" s="1"/>
  <c r="V5971" i="1" s="1"/>
  <c r="AJ6732" i="1"/>
  <c r="AF1829" i="1"/>
  <c r="AB5562" i="1"/>
  <c r="AB5545" i="1" s="1"/>
  <c r="AB5544" i="1" s="1"/>
  <c r="AB5543" i="1" s="1"/>
  <c r="AB5542" i="1" s="1"/>
  <c r="AB5541" i="1" s="1"/>
  <c r="AB5540" i="1" s="1"/>
  <c r="Z6551" i="1"/>
  <c r="Z6534" i="1" s="1"/>
  <c r="Z6533" i="1" s="1"/>
  <c r="Z6532" i="1" s="1"/>
  <c r="Z6531" i="1" s="1"/>
  <c r="Z6530" i="1" s="1"/>
  <c r="AJ7073" i="1"/>
  <c r="V5341" i="1"/>
  <c r="V5322" i="1" s="1"/>
  <c r="V5321" i="1" s="1"/>
  <c r="AB112" i="1"/>
  <c r="AB111" i="1" s="1"/>
  <c r="AB110" i="1" s="1"/>
  <c r="V218" i="1"/>
  <c r="V213" i="1" s="1"/>
  <c r="V212" i="1" s="1"/>
  <c r="AB1221" i="1"/>
  <c r="AB1195" i="1" s="1"/>
  <c r="AB1194" i="1" s="1"/>
  <c r="AH889" i="1"/>
  <c r="AF1537" i="1"/>
  <c r="Z1700" i="1"/>
  <c r="V3374" i="1"/>
  <c r="V3341" i="1" s="1"/>
  <c r="V3340" i="1" s="1"/>
  <c r="V3339" i="1" s="1"/>
  <c r="V3338" i="1" s="1"/>
  <c r="V3328" i="1" s="1"/>
  <c r="AF2379" i="1"/>
  <c r="AH2544" i="1"/>
  <c r="AH4477" i="1"/>
  <c r="AH4594" i="1"/>
  <c r="Z4046" i="1"/>
  <c r="Z4019" i="1" s="1"/>
  <c r="Z4018" i="1" s="1"/>
  <c r="Z4017" i="1" s="1"/>
  <c r="Z4016" i="1" s="1"/>
  <c r="Z4015" i="1" s="1"/>
  <c r="AH5487" i="1"/>
  <c r="AF3727" i="1"/>
  <c r="AF3689" i="1" s="1"/>
  <c r="V4855" i="1"/>
  <c r="V4808" i="1" s="1"/>
  <c r="V4807" i="1" s="1"/>
  <c r="AH5436" i="1"/>
  <c r="AJ7358" i="1"/>
  <c r="AH6880" i="1"/>
  <c r="AH7112" i="1"/>
  <c r="AH7401" i="1"/>
  <c r="AH7245" i="1"/>
  <c r="Z6948" i="1"/>
  <c r="Z6903" i="1" s="1"/>
  <c r="Z6902" i="1" s="1"/>
  <c r="Z6901" i="1" s="1"/>
  <c r="Z6900" i="1" s="1"/>
  <c r="Z6899" i="1" s="1"/>
  <c r="Z6898" i="1" s="1"/>
  <c r="X7372" i="1"/>
  <c r="X7325" i="1" s="1"/>
  <c r="X7324" i="1" s="1"/>
  <c r="AI112" i="1"/>
  <c r="AJ445" i="1"/>
  <c r="AJ426" i="1" s="1"/>
  <c r="AJ399" i="1" s="1"/>
  <c r="AJ398" i="1" s="1"/>
  <c r="AJ397" i="1" s="1"/>
  <c r="AJ396" i="1" s="1"/>
  <c r="Z1850" i="1"/>
  <c r="V364" i="1"/>
  <c r="V338" i="1" s="1"/>
  <c r="V337" i="1" s="1"/>
  <c r="AJ5389" i="1"/>
  <c r="AB5287" i="1"/>
  <c r="AB5268" i="1" s="1"/>
  <c r="AB5267" i="1" s="1"/>
  <c r="AH4409" i="1"/>
  <c r="V6449" i="1"/>
  <c r="V6407" i="1" s="1"/>
  <c r="V6406" i="1" s="1"/>
  <c r="AD5945" i="1"/>
  <c r="AH6273" i="1"/>
  <c r="AD7551" i="1"/>
  <c r="AH298" i="1"/>
  <c r="V177" i="1"/>
  <c r="AH138" i="1"/>
  <c r="AH3197" i="1"/>
  <c r="X1700" i="1"/>
  <c r="AH1651" i="1"/>
  <c r="AH2644" i="1"/>
  <c r="Z6153" i="1"/>
  <c r="Z6116" i="1" s="1"/>
  <c r="Z6115" i="1" s="1"/>
  <c r="Z6114" i="1" s="1"/>
  <c r="Z6113" i="1" s="1"/>
  <c r="Z6112" i="1" s="1"/>
  <c r="Z6111" i="1" s="1"/>
  <c r="AJ7028" i="1"/>
  <c r="AH45" i="1"/>
  <c r="AH266" i="1"/>
  <c r="X1591" i="1"/>
  <c r="AF3256" i="1"/>
  <c r="AF3215" i="1" s="1"/>
  <c r="AF3214" i="1" s="1"/>
  <c r="AF3213" i="1" s="1"/>
  <c r="AF3212" i="1" s="1"/>
  <c r="AF3211" i="1" s="1"/>
  <c r="AF3210" i="1" s="1"/>
  <c r="AH1424" i="1"/>
  <c r="AH3516" i="1"/>
  <c r="AJ2160" i="1"/>
  <c r="AJ2118" i="1" s="1"/>
  <c r="AF4217" i="1"/>
  <c r="AH4896" i="1"/>
  <c r="AJ5945" i="1"/>
  <c r="AH6565" i="1"/>
  <c r="AF6718" i="1"/>
  <c r="AH6718" i="1" s="1"/>
  <c r="AB7551" i="1"/>
  <c r="AB7533" i="1" s="1"/>
  <c r="AB7532" i="1" s="1"/>
  <c r="AH620" i="1"/>
  <c r="AH3756" i="1"/>
  <c r="AJ2190" i="1"/>
  <c r="AJ2189" i="1" s="1"/>
  <c r="AJ2379" i="1"/>
  <c r="AJ2356" i="1" s="1"/>
  <c r="AJ2355" i="1" s="1"/>
  <c r="AJ2354" i="1" s="1"/>
  <c r="AJ2345" i="1" s="1"/>
  <c r="AJ2344" i="1" s="1"/>
  <c r="AJ1317" i="1"/>
  <c r="V2901" i="1"/>
  <c r="V2874" i="1" s="1"/>
  <c r="V2873" i="1" s="1"/>
  <c r="V2872" i="1" s="1"/>
  <c r="V2871" i="1" s="1"/>
  <c r="V2870" i="1" s="1"/>
  <c r="AH4942" i="1"/>
  <c r="X6732" i="1"/>
  <c r="X6688" i="1" s="1"/>
  <c r="X6687" i="1" s="1"/>
  <c r="X6686" i="1" s="1"/>
  <c r="X6685" i="1" s="1"/>
  <c r="X6684" i="1" s="1"/>
  <c r="X6683" i="1" s="1"/>
  <c r="X177" i="1"/>
  <c r="AB2830" i="1"/>
  <c r="AB2803" i="1" s="1"/>
  <c r="AB2802" i="1" s="1"/>
  <c r="AB2801" i="1" s="1"/>
  <c r="AB2800" i="1" s="1"/>
  <c r="AB2799" i="1" s="1"/>
  <c r="X4753" i="1"/>
  <c r="X4742" i="1" s="1"/>
  <c r="X4741" i="1" s="1"/>
  <c r="AH113" i="1"/>
  <c r="AH421" i="1"/>
  <c r="X2005" i="1"/>
  <c r="AH1281" i="1"/>
  <c r="V614" i="1"/>
  <c r="V592" i="1" s="1"/>
  <c r="V591" i="1" s="1"/>
  <c r="V1717" i="1"/>
  <c r="AB3154" i="1"/>
  <c r="AB3099" i="1" s="1"/>
  <c r="AB3098" i="1" s="1"/>
  <c r="AB3097" i="1" s="1"/>
  <c r="AB3096" i="1" s="1"/>
  <c r="AB3077" i="1" s="1"/>
  <c r="AH1398" i="1"/>
  <c r="AH3272" i="1"/>
  <c r="X3460" i="1"/>
  <c r="X3427" i="1" s="1"/>
  <c r="X3426" i="1" s="1"/>
  <c r="X3425" i="1" s="1"/>
  <c r="X3424" i="1" s="1"/>
  <c r="X3423" i="1" s="1"/>
  <c r="X3422" i="1" s="1"/>
  <c r="AD3010" i="1"/>
  <c r="AB4198" i="1"/>
  <c r="AB4197" i="1" s="1"/>
  <c r="AB4196" i="1" s="1"/>
  <c r="AB4195" i="1" s="1"/>
  <c r="AB4194" i="1" s="1"/>
  <c r="Z4455" i="1"/>
  <c r="Z4423" i="1" s="1"/>
  <c r="Z4422" i="1" s="1"/>
  <c r="Z4421" i="1" s="1"/>
  <c r="Z4420" i="1" s="1"/>
  <c r="Z4419" i="1" s="1"/>
  <c r="AF4648" i="1"/>
  <c r="AD4925" i="1"/>
  <c r="AD4911" i="1" s="1"/>
  <c r="Z5069" i="1"/>
  <c r="Z5037" i="1" s="1"/>
  <c r="Z5036" i="1" s="1"/>
  <c r="Z5035" i="1" s="1"/>
  <c r="Z5034" i="1" s="1"/>
  <c r="Z5033" i="1" s="1"/>
  <c r="X5706" i="1"/>
  <c r="X5671" i="1" s="1"/>
  <c r="X5670" i="1" s="1"/>
  <c r="X5669" i="1" s="1"/>
  <c r="X5668" i="1" s="1"/>
  <c r="X5667" i="1" s="1"/>
  <c r="V4697" i="1"/>
  <c r="V4647" i="1" s="1"/>
  <c r="V4646" i="1" s="1"/>
  <c r="AH4726" i="1"/>
  <c r="AH5563" i="1"/>
  <c r="X5629" i="1"/>
  <c r="X5597" i="1" s="1"/>
  <c r="X5596" i="1" s="1"/>
  <c r="X5595" i="1" s="1"/>
  <c r="X5594" i="1" s="1"/>
  <c r="X5593" i="1" s="1"/>
  <c r="AJ4809" i="1"/>
  <c r="X4993" i="1"/>
  <c r="X4956" i="1" s="1"/>
  <c r="X4955" i="1" s="1"/>
  <c r="X4954" i="1" s="1"/>
  <c r="X4953" i="1" s="1"/>
  <c r="X4952" i="1" s="1"/>
  <c r="X4951" i="1" s="1"/>
  <c r="X4950" i="1" s="1"/>
  <c r="AF6435" i="1"/>
  <c r="AJ6627" i="1"/>
  <c r="AF7183" i="1"/>
  <c r="AF7149" i="1" s="1"/>
  <c r="AF7148" i="1" s="1"/>
  <c r="Z7372" i="1"/>
  <c r="Z7325" i="1" s="1"/>
  <c r="Z7324" i="1" s="1"/>
  <c r="Z7597" i="1"/>
  <c r="Z7579" i="1" s="1"/>
  <c r="Z7578" i="1" s="1"/>
  <c r="AH4621" i="1"/>
  <c r="Z6354" i="1"/>
  <c r="Z6315" i="1" s="1"/>
  <c r="Z6314" i="1" s="1"/>
  <c r="Z6313" i="1" s="1"/>
  <c r="Z6312" i="1" s="1"/>
  <c r="Z6311" i="1" s="1"/>
  <c r="Z6310" i="1" s="1"/>
  <c r="AH2380" i="1"/>
  <c r="Z4855" i="1"/>
  <c r="Z4808" i="1" s="1"/>
  <c r="Z4807" i="1" s="1"/>
  <c r="Z4925" i="1"/>
  <c r="Z4911" i="1" s="1"/>
  <c r="Z4910" i="1" s="1"/>
  <c r="X5887" i="1"/>
  <c r="X5886" i="1" s="1"/>
  <c r="AH5946" i="1"/>
  <c r="AB5975" i="1"/>
  <c r="V6068" i="1"/>
  <c r="V6065" i="1" s="1"/>
  <c r="V6064" i="1" s="1"/>
  <c r="AB2756" i="1"/>
  <c r="AB2729" i="1" s="1"/>
  <c r="AB2728" i="1" s="1"/>
  <c r="AB2727" i="1" s="1"/>
  <c r="AB2726" i="1" s="1"/>
  <c r="AB2725" i="1" s="1"/>
  <c r="AH307" i="1"/>
  <c r="AB821" i="1"/>
  <c r="AB820" i="1" s="1"/>
  <c r="AB819" i="1" s="1"/>
  <c r="AB818" i="1" s="1"/>
  <c r="AB1336" i="1"/>
  <c r="X6948" i="1"/>
  <c r="X6903" i="1" s="1"/>
  <c r="X6902" i="1" s="1"/>
  <c r="X6901" i="1" s="1"/>
  <c r="X6900" i="1" s="1"/>
  <c r="X6899" i="1" s="1"/>
  <c r="X6898" i="1" s="1"/>
  <c r="AF7487" i="1"/>
  <c r="AB5945" i="1"/>
  <c r="X5975" i="1"/>
  <c r="X5972" i="1" s="1"/>
  <c r="X5971" i="1" s="1"/>
  <c r="AF6295" i="1"/>
  <c r="Z6514" i="1"/>
  <c r="Z6503" i="1" s="1"/>
  <c r="Z6502" i="1" s="1"/>
  <c r="AD7028" i="1"/>
  <c r="AJ7565" i="1"/>
  <c r="AJ7551" i="1" s="1"/>
  <c r="AJ7533" i="1" s="1"/>
  <c r="AJ7532" i="1" s="1"/>
  <c r="AD6785" i="1"/>
  <c r="AD6141" i="1"/>
  <c r="AH6141" i="1" s="1"/>
  <c r="AH6204" i="1"/>
  <c r="X1939" i="1"/>
  <c r="AD3999" i="1"/>
  <c r="AH6285" i="1"/>
  <c r="AJ6058" i="1"/>
  <c r="AJ6038" i="1" s="1"/>
  <c r="AJ6037" i="1" s="1"/>
  <c r="AJ6036" i="1" s="1"/>
  <c r="AJ6035" i="1" s="1"/>
  <c r="AJ6034" i="1" s="1"/>
  <c r="X4586" i="1"/>
  <c r="X4575" i="1" s="1"/>
  <c r="X4574" i="1" s="1"/>
  <c r="X137" i="1"/>
  <c r="AH465" i="1"/>
  <c r="Z947" i="1"/>
  <c r="Z922" i="1" s="1"/>
  <c r="Z921" i="1" s="1"/>
  <c r="Z920" i="1" s="1"/>
  <c r="Z919" i="1" s="1"/>
  <c r="Z918" i="1" s="1"/>
  <c r="AJ218" i="1"/>
  <c r="V1131" i="1"/>
  <c r="V1110" i="1" s="1"/>
  <c r="V1109" i="1" s="1"/>
  <c r="V1108" i="1" s="1"/>
  <c r="V685" i="1"/>
  <c r="V663" i="1" s="1"/>
  <c r="V662" i="1" s="1"/>
  <c r="V661" i="1" s="1"/>
  <c r="V660" i="1" s="1"/>
  <c r="AJ762" i="1"/>
  <c r="AJ761" i="1" s="1"/>
  <c r="AJ760" i="1" s="1"/>
  <c r="AJ759" i="1" s="1"/>
  <c r="AF1466" i="1"/>
  <c r="AJ1663" i="1"/>
  <c r="X2610" i="1"/>
  <c r="X2607" i="1" s="1"/>
  <c r="X2606" i="1" s="1"/>
  <c r="AH2019" i="1"/>
  <c r="AJ2684" i="1"/>
  <c r="AJ2663" i="1" s="1"/>
  <c r="AJ2662" i="1" s="1"/>
  <c r="AJ2661" i="1" s="1"/>
  <c r="AJ2660" i="1" s="1"/>
  <c r="AJ2659" i="1" s="1"/>
  <c r="V3010" i="1"/>
  <c r="V2953" i="1" s="1"/>
  <c r="V2952" i="1" s="1"/>
  <c r="V2951" i="1" s="1"/>
  <c r="V2950" i="1" s="1"/>
  <c r="V2949" i="1" s="1"/>
  <c r="AH2623" i="1"/>
  <c r="AH4273" i="1"/>
  <c r="AH4628" i="1"/>
  <c r="AH4076" i="1"/>
  <c r="AH5085" i="1"/>
  <c r="AH3499" i="1"/>
  <c r="AH3999" i="1"/>
  <c r="AD3654" i="1"/>
  <c r="AH3654" i="1" s="1"/>
  <c r="AJ4925" i="1"/>
  <c r="AJ4911" i="1" s="1"/>
  <c r="AJ4910" i="1" s="1"/>
  <c r="AH5389" i="1"/>
  <c r="AH5692" i="1"/>
  <c r="V6948" i="1"/>
  <c r="V6903" i="1" s="1"/>
  <c r="V6902" i="1" s="1"/>
  <c r="V6901" i="1" s="1"/>
  <c r="V6900" i="1" s="1"/>
  <c r="V6899" i="1" s="1"/>
  <c r="V6898" i="1" s="1"/>
  <c r="X7597" i="1"/>
  <c r="X7579" i="1" s="1"/>
  <c r="X7578" i="1" s="1"/>
  <c r="AJ7326" i="1"/>
  <c r="AF6689" i="1"/>
  <c r="AH6029" i="1"/>
  <c r="AJ6295" i="1"/>
  <c r="AJ6284" i="1" s="1"/>
  <c r="AJ6283" i="1" s="1"/>
  <c r="Z6295" i="1"/>
  <c r="Z6284" i="1" s="1"/>
  <c r="Z6283" i="1" s="1"/>
  <c r="AH3932" i="1"/>
  <c r="AD297" i="1"/>
  <c r="AH297" i="1" s="1"/>
  <c r="X4379" i="1"/>
  <c r="X4337" i="1" s="1"/>
  <c r="X4336" i="1" s="1"/>
  <c r="AH150" i="1"/>
  <c r="AH7005" i="1"/>
  <c r="AH6475" i="1"/>
  <c r="AB177" i="1"/>
  <c r="X762" i="1"/>
  <c r="X761" i="1" s="1"/>
  <c r="X760" i="1" s="1"/>
  <c r="X759" i="1" s="1"/>
  <c r="X758" i="1" s="1"/>
  <c r="AJ5965" i="1"/>
  <c r="X3154" i="1"/>
  <c r="X3099" i="1" s="1"/>
  <c r="X3098" i="1" s="1"/>
  <c r="X3097" i="1" s="1"/>
  <c r="X3096" i="1" s="1"/>
  <c r="X3077" i="1" s="1"/>
  <c r="V5904" i="1"/>
  <c r="V5887" i="1" s="1"/>
  <c r="V5886" i="1" s="1"/>
  <c r="AH2860" i="1"/>
  <c r="AD137" i="1"/>
  <c r="X685" i="1"/>
  <c r="X663" i="1" s="1"/>
  <c r="X662" i="1" s="1"/>
  <c r="X661" i="1" s="1"/>
  <c r="X660" i="1" s="1"/>
  <c r="AB1939" i="1"/>
  <c r="AF509" i="1"/>
  <c r="AF485" i="1" s="1"/>
  <c r="AF484" i="1" s="1"/>
  <c r="AF483" i="1" s="1"/>
  <c r="AF482" i="1" s="1"/>
  <c r="Z1537" i="1"/>
  <c r="Z1663" i="1"/>
  <c r="AD608" i="1"/>
  <c r="AH608" i="1" s="1"/>
  <c r="V1410" i="1"/>
  <c r="AJ1537" i="1"/>
  <c r="AD2757" i="1"/>
  <c r="AH2757" i="1" s="1"/>
  <c r="X3256" i="1"/>
  <c r="X3215" i="1" s="1"/>
  <c r="X3214" i="1" s="1"/>
  <c r="X3213" i="1" s="1"/>
  <c r="X3212" i="1" s="1"/>
  <c r="X3211" i="1" s="1"/>
  <c r="X3210" i="1" s="1"/>
  <c r="AB1537" i="1"/>
  <c r="V3727" i="1"/>
  <c r="V3689" i="1" s="1"/>
  <c r="V3688" i="1" s="1"/>
  <c r="V3687" i="1" s="1"/>
  <c r="V3686" i="1" s="1"/>
  <c r="V3685" i="1" s="1"/>
  <c r="AF1939" i="1"/>
  <c r="AF3460" i="1"/>
  <c r="AF3427" i="1" s="1"/>
  <c r="AF3426" i="1" s="1"/>
  <c r="AH3604" i="1"/>
  <c r="AF4304" i="1"/>
  <c r="AH4304" i="1" s="1"/>
  <c r="AH5277" i="1"/>
  <c r="X5216" i="1"/>
  <c r="X5178" i="1" s="1"/>
  <c r="X5177" i="1" s="1"/>
  <c r="AH4001" i="1"/>
  <c r="Z4217" i="1"/>
  <c r="Z4198" i="1" s="1"/>
  <c r="Z4197" i="1" s="1"/>
  <c r="Z4196" i="1" s="1"/>
  <c r="Z4195" i="1" s="1"/>
  <c r="Z4194" i="1" s="1"/>
  <c r="AH4989" i="1"/>
  <c r="AH5415" i="1"/>
  <c r="AH5838" i="1"/>
  <c r="AH2792" i="1"/>
  <c r="AJ5309" i="1"/>
  <c r="AJ5287" i="1" s="1"/>
  <c r="AJ5268" i="1" s="1"/>
  <c r="AJ5267" i="1" s="1"/>
  <c r="X5802" i="1"/>
  <c r="X5767" i="1" s="1"/>
  <c r="X5766" i="1" s="1"/>
  <c r="X5765" i="1" s="1"/>
  <c r="AB7487" i="1"/>
  <c r="AB7449" i="1" s="1"/>
  <c r="AH6673" i="1"/>
  <c r="AJ6344" i="1"/>
  <c r="Z509" i="1"/>
  <c r="Z485" i="1" s="1"/>
  <c r="Z484" i="1" s="1"/>
  <c r="Z483" i="1" s="1"/>
  <c r="Z482" i="1" s="1"/>
  <c r="AH445" i="1"/>
  <c r="V762" i="1"/>
  <c r="V761" i="1" s="1"/>
  <c r="V760" i="1" s="1"/>
  <c r="V759" i="1" s="1"/>
  <c r="V758" i="1" s="1"/>
  <c r="AB3374" i="1"/>
  <c r="AB3341" i="1" s="1"/>
  <c r="AB3340" i="1" s="1"/>
  <c r="AB3339" i="1" s="1"/>
  <c r="AB3338" i="1" s="1"/>
  <c r="AB3328" i="1" s="1"/>
  <c r="AJ870" i="1"/>
  <c r="V5287" i="1"/>
  <c r="V5268" i="1" s="1"/>
  <c r="V5267" i="1" s="1"/>
  <c r="X5562" i="1"/>
  <c r="X5545" i="1" s="1"/>
  <c r="X5544" i="1" s="1"/>
  <c r="X5543" i="1" s="1"/>
  <c r="X5542" i="1" s="1"/>
  <c r="X5541" i="1" s="1"/>
  <c r="X5540" i="1" s="1"/>
  <c r="AB870" i="1"/>
  <c r="AB843" i="1" s="1"/>
  <c r="AB842" i="1" s="1"/>
  <c r="AB841" i="1" s="1"/>
  <c r="AB840" i="1" s="1"/>
  <c r="AB839" i="1" s="1"/>
  <c r="AH6154" i="1"/>
  <c r="V6354" i="1"/>
  <c r="V6315" i="1" s="1"/>
  <c r="V6314" i="1" s="1"/>
  <c r="V6313" i="1" s="1"/>
  <c r="V6312" i="1" s="1"/>
  <c r="V6311" i="1" s="1"/>
  <c r="V6310" i="1" s="1"/>
  <c r="X7423" i="1"/>
  <c r="X7412" i="1" s="1"/>
  <c r="X7411" i="1" s="1"/>
  <c r="AJ7477" i="1"/>
  <c r="Z5975" i="1"/>
  <c r="Z5944" i="1" s="1"/>
  <c r="Z5943" i="1" s="1"/>
  <c r="Z5942" i="1" s="1"/>
  <c r="Z5941" i="1" s="1"/>
  <c r="Z5940" i="1" s="1"/>
  <c r="AH7512" i="1"/>
  <c r="V7028" i="1"/>
  <c r="X6068" i="1"/>
  <c r="X6038" i="1" s="1"/>
  <c r="X6037" i="1" s="1"/>
  <c r="X6036" i="1" s="1"/>
  <c r="X6035" i="1" s="1"/>
  <c r="X6034" i="1" s="1"/>
  <c r="Z4993" i="1"/>
  <c r="Z4956" i="1" s="1"/>
  <c r="Z4955" i="1" s="1"/>
  <c r="Z4954" i="1" s="1"/>
  <c r="Z4953" i="1" s="1"/>
  <c r="Z4952" i="1" s="1"/>
  <c r="Z4951" i="1" s="1"/>
  <c r="Z4950" i="1" s="1"/>
  <c r="V6244" i="1"/>
  <c r="V6202" i="1" s="1"/>
  <c r="V6201" i="1" s="1"/>
  <c r="Z4248" i="1"/>
  <c r="Z4247" i="1" s="1"/>
  <c r="Z4246" i="1" s="1"/>
  <c r="Z4245" i="1" s="1"/>
  <c r="Z4244" i="1" s="1"/>
  <c r="Z4243" i="1" s="1"/>
  <c r="Z5867" i="1"/>
  <c r="Z5850" i="1" s="1"/>
  <c r="Z5849" i="1" s="1"/>
  <c r="AF1574" i="1"/>
  <c r="AH2294" i="1"/>
  <c r="AJ6718" i="1"/>
  <c r="AB6153" i="1"/>
  <c r="AB6116" i="1" s="1"/>
  <c r="AB6115" i="1" s="1"/>
  <c r="AB6114" i="1" s="1"/>
  <c r="AB6113" i="1" s="1"/>
  <c r="AB6112" i="1" s="1"/>
  <c r="AB6111" i="1" s="1"/>
  <c r="AH3391" i="1"/>
  <c r="AH5217" i="1"/>
  <c r="AH830" i="1"/>
  <c r="AH5929" i="1"/>
  <c r="AF6117" i="1"/>
  <c r="V1466" i="1"/>
  <c r="AB6354" i="1"/>
  <c r="AB6315" i="1" s="1"/>
  <c r="AB6314" i="1" s="1"/>
  <c r="AB6313" i="1" s="1"/>
  <c r="AB6312" i="1" s="1"/>
  <c r="AB6311" i="1" s="1"/>
  <c r="AB6310" i="1" s="1"/>
  <c r="AB6948" i="1"/>
  <c r="AB6903" i="1" s="1"/>
  <c r="AB6902" i="1" s="1"/>
  <c r="AB6901" i="1" s="1"/>
  <c r="AB6900" i="1" s="1"/>
  <c r="AB6899" i="1" s="1"/>
  <c r="AB6898" i="1" s="1"/>
  <c r="V14" i="1"/>
  <c r="V137" i="1"/>
  <c r="AH303" i="1"/>
  <c r="AB685" i="1"/>
  <c r="AB663" i="1" s="1"/>
  <c r="AB662" i="1" s="1"/>
  <c r="AB661" i="1" s="1"/>
  <c r="AB660" i="1" s="1"/>
  <c r="AH963" i="1"/>
  <c r="AH1071" i="1"/>
  <c r="X1663" i="1"/>
  <c r="AH476" i="1"/>
  <c r="AF994" i="1"/>
  <c r="AH994" i="1" s="1"/>
  <c r="AJ1280" i="1"/>
  <c r="AJ1973" i="1"/>
  <c r="AB218" i="1"/>
  <c r="AB213" i="1" s="1"/>
  <c r="AB212" i="1" s="1"/>
  <c r="AH728" i="1"/>
  <c r="AF218" i="1"/>
  <c r="AF685" i="1"/>
  <c r="AH1103" i="1"/>
  <c r="AD1317" i="1"/>
  <c r="AH1813" i="1"/>
  <c r="V2379" i="1"/>
  <c r="V2356" i="1" s="1"/>
  <c r="V2355" i="1" s="1"/>
  <c r="V2354" i="1" s="1"/>
  <c r="V2345" i="1" s="1"/>
  <c r="V2344" i="1" s="1"/>
  <c r="AH1261" i="1"/>
  <c r="AB1466" i="1"/>
  <c r="AB1663" i="1"/>
  <c r="AH1909" i="1"/>
  <c r="Z2684" i="1"/>
  <c r="Z2663" i="1" s="1"/>
  <c r="Z2662" i="1" s="1"/>
  <c r="Z2661" i="1" s="1"/>
  <c r="Z2660" i="1" s="1"/>
  <c r="Z2659" i="1" s="1"/>
  <c r="Z3010" i="1"/>
  <c r="Z2953" i="1" s="1"/>
  <c r="Z2952" i="1" s="1"/>
  <c r="Z2951" i="1" s="1"/>
  <c r="Z2950" i="1" s="1"/>
  <c r="Z2949" i="1" s="1"/>
  <c r="AH1635" i="1"/>
  <c r="AH359" i="1"/>
  <c r="AJ1336" i="1"/>
  <c r="Z1574" i="1"/>
  <c r="AH1961" i="1"/>
  <c r="AH2254" i="1"/>
  <c r="AB2684" i="1"/>
  <c r="AB2663" i="1" s="1"/>
  <c r="AB2662" i="1" s="1"/>
  <c r="AB2661" i="1" s="1"/>
  <c r="AB2660" i="1" s="1"/>
  <c r="AB2659" i="1" s="1"/>
  <c r="Z3154" i="1"/>
  <c r="Z3099" i="1" s="1"/>
  <c r="Z3098" i="1" s="1"/>
  <c r="Z3097" i="1" s="1"/>
  <c r="Z3096" i="1" s="1"/>
  <c r="Z3077" i="1" s="1"/>
  <c r="AH2551" i="1"/>
  <c r="Z2610" i="1"/>
  <c r="Z2573" i="1" s="1"/>
  <c r="Z2572" i="1" s="1"/>
  <c r="Z2571" i="1" s="1"/>
  <c r="Z2570" i="1" s="1"/>
  <c r="Z2569" i="1" s="1"/>
  <c r="AB3010" i="1"/>
  <c r="AB2953" i="1" s="1"/>
  <c r="AB2952" i="1" s="1"/>
  <c r="AB2951" i="1" s="1"/>
  <c r="AB2950" i="1" s="1"/>
  <c r="AB2949" i="1" s="1"/>
  <c r="AD3216" i="1"/>
  <c r="AH3216" i="1" s="1"/>
  <c r="AH2460" i="1"/>
  <c r="AH2638" i="1"/>
  <c r="AH4721" i="1"/>
  <c r="AH2700" i="1"/>
  <c r="AH3485" i="1"/>
  <c r="AH4560" i="1"/>
  <c r="AH4265" i="1"/>
  <c r="AD5059" i="1"/>
  <c r="AH5059" i="1" s="1"/>
  <c r="AH5148" i="1"/>
  <c r="AH5207" i="1"/>
  <c r="AB3727" i="1"/>
  <c r="AB3689" i="1" s="1"/>
  <c r="AB3688" i="1" s="1"/>
  <c r="AB3687" i="1" s="1"/>
  <c r="AB3686" i="1" s="1"/>
  <c r="AB3685" i="1" s="1"/>
  <c r="V4753" i="1"/>
  <c r="V4742" i="1" s="1"/>
  <c r="V4741" i="1" s="1"/>
  <c r="AD4809" i="1"/>
  <c r="X5069" i="1"/>
  <c r="X5037" i="1" s="1"/>
  <c r="X5036" i="1" s="1"/>
  <c r="X5035" i="1" s="1"/>
  <c r="X5034" i="1" s="1"/>
  <c r="X5033" i="1" s="1"/>
  <c r="AH5331" i="1"/>
  <c r="V5399" i="1"/>
  <c r="V5367" i="1" s="1"/>
  <c r="V5366" i="1" s="1"/>
  <c r="V5365" i="1" s="1"/>
  <c r="V5364" i="1" s="1"/>
  <c r="V5363" i="1" s="1"/>
  <c r="AJ5706" i="1"/>
  <c r="AF5802" i="1"/>
  <c r="AF5767" i="1" s="1"/>
  <c r="AF5766" i="1" s="1"/>
  <c r="AF5765" i="1" s="1"/>
  <c r="AH6184" i="1"/>
  <c r="Z6449" i="1"/>
  <c r="Z6407" i="1" s="1"/>
  <c r="Z6406" i="1" s="1"/>
  <c r="X6641" i="1"/>
  <c r="X6596" i="1" s="1"/>
  <c r="X6595" i="1" s="1"/>
  <c r="X6594" i="1" s="1"/>
  <c r="X6593" i="1" s="1"/>
  <c r="X6592" i="1" s="1"/>
  <c r="V6641" i="1"/>
  <c r="V6596" i="1" s="1"/>
  <c r="V6595" i="1" s="1"/>
  <c r="V6594" i="1" s="1"/>
  <c r="V6593" i="1" s="1"/>
  <c r="V6592" i="1" s="1"/>
  <c r="V6785" i="1"/>
  <c r="V6774" i="1" s="1"/>
  <c r="V6773" i="1" s="1"/>
  <c r="AJ6948" i="1"/>
  <c r="AJ7372" i="1"/>
  <c r="AH7639" i="1"/>
  <c r="AH7019" i="1"/>
  <c r="Z7423" i="1"/>
  <c r="Z7412" i="1" s="1"/>
  <c r="Z7411" i="1" s="1"/>
  <c r="Z7088" i="1"/>
  <c r="AJ6244" i="1"/>
  <c r="AH7197" i="1"/>
  <c r="AD5895" i="1"/>
  <c r="AH5895" i="1" s="1"/>
  <c r="AH5965" i="1"/>
  <c r="AJ6354" i="1"/>
  <c r="AF6408" i="1"/>
  <c r="AH6552" i="1"/>
  <c r="X6449" i="1"/>
  <c r="X6407" i="1" s="1"/>
  <c r="X6406" i="1" s="1"/>
  <c r="X6405" i="1" s="1"/>
  <c r="X6404" i="1" s="1"/>
  <c r="X6403" i="1" s="1"/>
  <c r="X6402" i="1" s="1"/>
  <c r="V6732" i="1"/>
  <c r="V6688" i="1" s="1"/>
  <c r="V6687" i="1" s="1"/>
  <c r="AH6147" i="1"/>
  <c r="Z1939" i="1"/>
  <c r="AH3044" i="1"/>
  <c r="AF3154" i="1"/>
  <c r="AJ3844" i="1"/>
  <c r="AH4394" i="1"/>
  <c r="Z3576" i="1"/>
  <c r="Z3541" i="1" s="1"/>
  <c r="Z3540" i="1" s="1"/>
  <c r="Z3539" i="1" s="1"/>
  <c r="Z3538" i="1" s="1"/>
  <c r="Z3537" i="1" s="1"/>
  <c r="AB3854" i="1"/>
  <c r="AB3823" i="1" s="1"/>
  <c r="AB3822" i="1" s="1"/>
  <c r="AB3821" i="1" s="1"/>
  <c r="AB3820" i="1" s="1"/>
  <c r="AB3819" i="1" s="1"/>
  <c r="AB4455" i="1"/>
  <c r="AB4423" i="1" s="1"/>
  <c r="AB4422" i="1" s="1"/>
  <c r="AB4421" i="1" s="1"/>
  <c r="AB4420" i="1" s="1"/>
  <c r="AB4419" i="1" s="1"/>
  <c r="AH4532" i="1"/>
  <c r="AD1591" i="1"/>
  <c r="AJ5904" i="1"/>
  <c r="AJ5887" i="1" s="1"/>
  <c r="AJ5886" i="1" s="1"/>
  <c r="Z6068" i="1"/>
  <c r="Z6038" i="1" s="1"/>
  <c r="Z6037" i="1" s="1"/>
  <c r="Z6036" i="1" s="1"/>
  <c r="Z6035" i="1" s="1"/>
  <c r="Z6034" i="1" s="1"/>
  <c r="V5706" i="1"/>
  <c r="V5703" i="1" s="1"/>
  <c r="V5702" i="1" s="1"/>
  <c r="V5699" i="1" s="1"/>
  <c r="V5698" i="1" s="1"/>
  <c r="AH5959" i="1"/>
  <c r="Z6244" i="1"/>
  <c r="Z6202" i="1" s="1"/>
  <c r="Z6201" i="1" s="1"/>
  <c r="V1221" i="1"/>
  <c r="V1219" i="1" s="1"/>
  <c r="V1218" i="1" s="1"/>
  <c r="V4455" i="1"/>
  <c r="V4423" i="1" s="1"/>
  <c r="V4422" i="1" s="1"/>
  <c r="V4421" i="1" s="1"/>
  <c r="V4420" i="1" s="1"/>
  <c r="V4419" i="1" s="1"/>
  <c r="AF54" i="1"/>
  <c r="AF112" i="1"/>
  <c r="AF111" i="1" s="1"/>
  <c r="AF110" i="1" s="1"/>
  <c r="AH532" i="1"/>
  <c r="V1829" i="1"/>
  <c r="Z1717" i="1"/>
  <c r="AH2575" i="1"/>
  <c r="AF1212" i="1"/>
  <c r="AH1212" i="1" s="1"/>
  <c r="X4855" i="1"/>
  <c r="X4808" i="1" s="1"/>
  <c r="X4807" i="1" s="1"/>
  <c r="AF5069" i="1"/>
  <c r="AF5037" i="1" s="1"/>
  <c r="AF5036" i="1" s="1"/>
  <c r="AF5035" i="1" s="1"/>
  <c r="AF5034" i="1" s="1"/>
  <c r="AF5033" i="1" s="1"/>
  <c r="V7088" i="1"/>
  <c r="AH4485" i="1"/>
  <c r="V3460" i="1"/>
  <c r="V3427" i="1" s="1"/>
  <c r="V3426" i="1" s="1"/>
  <c r="AF3659" i="1"/>
  <c r="AF3641" i="1" s="1"/>
  <c r="AF3640" i="1" s="1"/>
  <c r="AF3639" i="1" s="1"/>
  <c r="AF3638" i="1" s="1"/>
  <c r="AF3637" i="1" s="1"/>
  <c r="V3576" i="1"/>
  <c r="V3541" i="1" s="1"/>
  <c r="V3540" i="1" s="1"/>
  <c r="V3539" i="1" s="1"/>
  <c r="V3538" i="1" s="1"/>
  <c r="V3537" i="1" s="1"/>
  <c r="V3536" i="1" s="1"/>
  <c r="X218" i="1"/>
  <c r="X213" i="1" s="1"/>
  <c r="X212" i="1" s="1"/>
  <c r="X426" i="1"/>
  <c r="X399" i="1" s="1"/>
  <c r="X398" i="1" s="1"/>
  <c r="X397" i="1" s="1"/>
  <c r="X396" i="1" s="1"/>
  <c r="V509" i="1"/>
  <c r="V485" i="1" s="1"/>
  <c r="V484" i="1" s="1"/>
  <c r="V483" i="1" s="1"/>
  <c r="V482" i="1" s="1"/>
  <c r="V477" i="1" s="1"/>
  <c r="V476" i="1" s="1"/>
  <c r="V475" i="1" s="1"/>
  <c r="AH541" i="1"/>
  <c r="AH1161" i="1"/>
  <c r="AB1410" i="1"/>
  <c r="Z1336" i="1"/>
  <c r="AB1788" i="1"/>
  <c r="X1317" i="1"/>
  <c r="AH1989" i="1"/>
  <c r="AB1131" i="1"/>
  <c r="AB1110" i="1" s="1"/>
  <c r="AB1109" i="1" s="1"/>
  <c r="AB1108" i="1" s="1"/>
  <c r="X1410" i="1"/>
  <c r="Z1280" i="1"/>
  <c r="V1537" i="1"/>
  <c r="AB2266" i="1"/>
  <c r="AB2265" i="1" s="1"/>
  <c r="AB2264" i="1" s="1"/>
  <c r="AB2263" i="1" s="1"/>
  <c r="X2684" i="1"/>
  <c r="X2663" i="1" s="1"/>
  <c r="X2662" i="1" s="1"/>
  <c r="X2661" i="1" s="1"/>
  <c r="X2660" i="1" s="1"/>
  <c r="X2659" i="1" s="1"/>
  <c r="X3374" i="1"/>
  <c r="X3341" i="1" s="1"/>
  <c r="X3340" i="1" s="1"/>
  <c r="X3339" i="1" s="1"/>
  <c r="X3338" i="1" s="1"/>
  <c r="X3328" i="1" s="1"/>
  <c r="AH3462" i="1"/>
  <c r="AB3460" i="1"/>
  <c r="AB3427" i="1" s="1"/>
  <c r="AB3426" i="1" s="1"/>
  <c r="AB3425" i="1" s="1"/>
  <c r="AB3424" i="1" s="1"/>
  <c r="AB3423" i="1" s="1"/>
  <c r="AB3422" i="1" s="1"/>
  <c r="AD2108" i="1"/>
  <c r="AH2108" i="1" s="1"/>
  <c r="X2519" i="1"/>
  <c r="X2496" i="1" s="1"/>
  <c r="X2495" i="1" s="1"/>
  <c r="X2494" i="1" s="1"/>
  <c r="X2493" i="1" s="1"/>
  <c r="X2492" i="1" s="1"/>
  <c r="AB2901" i="1"/>
  <c r="AB2874" i="1" s="1"/>
  <c r="AB2873" i="1" s="1"/>
  <c r="AB2872" i="1" s="1"/>
  <c r="AB2871" i="1" s="1"/>
  <c r="AB2870" i="1" s="1"/>
  <c r="AJ3521" i="1"/>
  <c r="AJ3510" i="1" s="1"/>
  <c r="AJ3509" i="1" s="1"/>
  <c r="AF3566" i="1"/>
  <c r="AJ4379" i="1"/>
  <c r="AB4046" i="1"/>
  <c r="AB4019" i="1" s="1"/>
  <c r="AB4018" i="1" s="1"/>
  <c r="AB4017" i="1" s="1"/>
  <c r="AB4016" i="1" s="1"/>
  <c r="AB4015" i="1" s="1"/>
  <c r="Z3727" i="1"/>
  <c r="Z3689" i="1" s="1"/>
  <c r="Z3688" i="1" s="1"/>
  <c r="Z3687" i="1" s="1"/>
  <c r="Z3686" i="1" s="1"/>
  <c r="Z3685" i="1" s="1"/>
  <c r="AF4248" i="1"/>
  <c r="AF4247" i="1" s="1"/>
  <c r="AF4246" i="1" s="1"/>
  <c r="AF4245" i="1" s="1"/>
  <c r="AF4244" i="1" s="1"/>
  <c r="AF4243" i="1" s="1"/>
  <c r="Z4320" i="1"/>
  <c r="Z4303" i="1" s="1"/>
  <c r="Z4302" i="1" s="1"/>
  <c r="Z4301" i="1" s="1"/>
  <c r="V4379" i="1"/>
  <c r="V4337" i="1" s="1"/>
  <c r="V4336" i="1" s="1"/>
  <c r="Z5706" i="1"/>
  <c r="Z5671" i="1" s="1"/>
  <c r="Z5670" i="1" s="1"/>
  <c r="Z5669" i="1" s="1"/>
  <c r="Z5668" i="1" s="1"/>
  <c r="Z5667" i="1" s="1"/>
  <c r="AH3982" i="1"/>
  <c r="AJ4683" i="1"/>
  <c r="AH4775" i="1"/>
  <c r="AH5234" i="1"/>
  <c r="V5629" i="1"/>
  <c r="V5597" i="1" s="1"/>
  <c r="V5596" i="1" s="1"/>
  <c r="V5595" i="1" s="1"/>
  <c r="V5594" i="1" s="1"/>
  <c r="V5593" i="1" s="1"/>
  <c r="AB5802" i="1"/>
  <c r="AB5767" i="1" s="1"/>
  <c r="AB5766" i="1" s="1"/>
  <c r="AB5765" i="1" s="1"/>
  <c r="AD2191" i="1"/>
  <c r="AH2191" i="1" s="1"/>
  <c r="AH3959" i="1"/>
  <c r="V4046" i="1"/>
  <c r="V4019" i="1" s="1"/>
  <c r="V4018" i="1" s="1"/>
  <c r="V4017" i="1" s="1"/>
  <c r="V4016" i="1" s="1"/>
  <c r="V4015" i="1" s="1"/>
  <c r="AJ5500" i="1"/>
  <c r="AJ5469" i="1" s="1"/>
  <c r="AJ5468" i="1" s="1"/>
  <c r="AJ5467" i="1" s="1"/>
  <c r="AJ5466" i="1" s="1"/>
  <c r="AJ5465" i="1" s="1"/>
  <c r="AH6008" i="1"/>
  <c r="AJ3154" i="1"/>
  <c r="AJ3099" i="1" s="1"/>
  <c r="AJ3098" i="1" s="1"/>
  <c r="AJ3097" i="1" s="1"/>
  <c r="AJ3096" i="1" s="1"/>
  <c r="AJ3077" i="1" s="1"/>
  <c r="AH3494" i="1"/>
  <c r="AH5792" i="1"/>
  <c r="X6244" i="1"/>
  <c r="X6202" i="1" s="1"/>
  <c r="X6201" i="1" s="1"/>
  <c r="AJ6551" i="1"/>
  <c r="AJ6534" i="1" s="1"/>
  <c r="AJ6533" i="1" s="1"/>
  <c r="AJ6532" i="1" s="1"/>
  <c r="AJ6531" i="1" s="1"/>
  <c r="AJ6530" i="1" s="1"/>
  <c r="AB6850" i="1"/>
  <c r="AB6808" i="1" s="1"/>
  <c r="AB6807" i="1" s="1"/>
  <c r="AB6806" i="1" s="1"/>
  <c r="AB6805" i="1" s="1"/>
  <c r="AB6804" i="1" s="1"/>
  <c r="AB6803" i="1" s="1"/>
  <c r="AH7488" i="1"/>
  <c r="X7551" i="1"/>
  <c r="X7533" i="1" s="1"/>
  <c r="X7532" i="1" s="1"/>
  <c r="AB7623" i="1"/>
  <c r="AB7622" i="1" s="1"/>
  <c r="AB7621" i="1" s="1"/>
  <c r="AB7620" i="1" s="1"/>
  <c r="AB7619" i="1" s="1"/>
  <c r="AB7618" i="1" s="1"/>
  <c r="V6850" i="1"/>
  <c r="V6808" i="1" s="1"/>
  <c r="V6807" i="1" s="1"/>
  <c r="V6806" i="1" s="1"/>
  <c r="V6805" i="1" s="1"/>
  <c r="V6804" i="1" s="1"/>
  <c r="V6803" i="1" s="1"/>
  <c r="Z7028" i="1"/>
  <c r="AJ7089" i="1"/>
  <c r="AJ7088" i="1" s="1"/>
  <c r="Z7183" i="1"/>
  <c r="Z7149" i="1" s="1"/>
  <c r="Z7148" i="1" s="1"/>
  <c r="Z7147" i="1" s="1"/>
  <c r="Z7146" i="1" s="1"/>
  <c r="Z7145" i="1" s="1"/>
  <c r="Z7144" i="1" s="1"/>
  <c r="AJ7276" i="1"/>
  <c r="AJ7243" i="1" s="1"/>
  <c r="AJ7242" i="1" s="1"/>
  <c r="AJ7241" i="1" s="1"/>
  <c r="AJ7240" i="1" s="1"/>
  <c r="AJ7239" i="1" s="1"/>
  <c r="AB7183" i="1"/>
  <c r="AB7149" i="1" s="1"/>
  <c r="AB7148" i="1" s="1"/>
  <c r="AB7147" i="1" s="1"/>
  <c r="AB7146" i="1" s="1"/>
  <c r="AB7145" i="1" s="1"/>
  <c r="AB7144" i="1" s="1"/>
  <c r="AB7276" i="1"/>
  <c r="AB7243" i="1" s="1"/>
  <c r="AB7242" i="1" s="1"/>
  <c r="AB7241" i="1" s="1"/>
  <c r="AB7240" i="1" s="1"/>
  <c r="AB7239" i="1" s="1"/>
  <c r="AH7018" i="1"/>
  <c r="AH6168" i="1"/>
  <c r="AB6641" i="1"/>
  <c r="AB6596" i="1" s="1"/>
  <c r="AB6595" i="1" s="1"/>
  <c r="AB6594" i="1" s="1"/>
  <c r="AB6593" i="1" s="1"/>
  <c r="AB6592" i="1" s="1"/>
  <c r="AJ5216" i="1"/>
  <c r="AH438" i="1"/>
  <c r="AF137" i="1"/>
  <c r="Z685" i="1"/>
  <c r="Z663" i="1" s="1"/>
  <c r="Z662" i="1" s="1"/>
  <c r="Z661" i="1" s="1"/>
  <c r="Z660" i="1" s="1"/>
  <c r="AJ312" i="1"/>
  <c r="AJ296" i="1" s="1"/>
  <c r="AJ821" i="1"/>
  <c r="AJ820" i="1" s="1"/>
  <c r="AJ819" i="1" s="1"/>
  <c r="AJ818" i="1" s="1"/>
  <c r="V947" i="1"/>
  <c r="V922" i="1" s="1"/>
  <c r="V921" i="1" s="1"/>
  <c r="V920" i="1" s="1"/>
  <c r="V919" i="1" s="1"/>
  <c r="V918" i="1" s="1"/>
  <c r="Z1466" i="1"/>
  <c r="V1939" i="1"/>
  <c r="AD3100" i="1"/>
  <c r="AF3576" i="1"/>
  <c r="X4248" i="1"/>
  <c r="X4247" i="1" s="1"/>
  <c r="X4246" i="1" s="1"/>
  <c r="X4245" i="1" s="1"/>
  <c r="X4244" i="1" s="1"/>
  <c r="X4243" i="1" s="1"/>
  <c r="V1041" i="1"/>
  <c r="V1020" i="1" s="1"/>
  <c r="V1019" i="1" s="1"/>
  <c r="V1018" i="1" s="1"/>
  <c r="AH2397" i="1"/>
  <c r="AF3055" i="1"/>
  <c r="AF3054" i="1" s="1"/>
  <c r="V3958" i="1"/>
  <c r="V3955" i="1" s="1"/>
  <c r="AF4379" i="1"/>
  <c r="V7623" i="1"/>
  <c r="V7622" i="1" s="1"/>
  <c r="V7621" i="1" s="1"/>
  <c r="V7620" i="1" s="1"/>
  <c r="V7619" i="1" s="1"/>
  <c r="V7618" i="1" s="1"/>
  <c r="AJ2991" i="1"/>
  <c r="X3797" i="1"/>
  <c r="X3778" i="1" s="1"/>
  <c r="X3777" i="1" s="1"/>
  <c r="X3727" i="1"/>
  <c r="X3689" i="1" s="1"/>
  <c r="X3688" i="1" s="1"/>
  <c r="X3687" i="1" s="1"/>
  <c r="X3686" i="1" s="1"/>
  <c r="X3685" i="1" s="1"/>
  <c r="X4217" i="1"/>
  <c r="X4198" i="1" s="1"/>
  <c r="X4197" i="1" s="1"/>
  <c r="X4196" i="1" s="1"/>
  <c r="X4195" i="1" s="1"/>
  <c r="X4194" i="1" s="1"/>
  <c r="X7487" i="1"/>
  <c r="X7449" i="1" s="1"/>
  <c r="AD6689" i="1"/>
  <c r="AB6732" i="1"/>
  <c r="AH6851" i="1"/>
  <c r="AB7088" i="1"/>
  <c r="X7623" i="1"/>
  <c r="X7622" i="1" s="1"/>
  <c r="X7621" i="1" s="1"/>
  <c r="X7620" i="1" s="1"/>
  <c r="X7619" i="1" s="1"/>
  <c r="X7618" i="1" s="1"/>
  <c r="AH6875" i="1"/>
  <c r="AD4855" i="1"/>
  <c r="AF7326" i="1"/>
  <c r="AB6514" i="1"/>
  <c r="AB6503" i="1" s="1"/>
  <c r="AB6502" i="1" s="1"/>
  <c r="Z5802" i="1"/>
  <c r="Z5767" i="1" s="1"/>
  <c r="Z5766" i="1" s="1"/>
  <c r="Z5765" i="1" s="1"/>
  <c r="AF312" i="1"/>
  <c r="AF296" i="1" s="1"/>
  <c r="AF4046" i="1"/>
  <c r="Z5629" i="1"/>
  <c r="Z5597" i="1" s="1"/>
  <c r="Z5596" i="1" s="1"/>
  <c r="Z5595" i="1" s="1"/>
  <c r="Z5594" i="1" s="1"/>
  <c r="Z5593" i="1" s="1"/>
  <c r="AH5582" i="1"/>
  <c r="AD6058" i="1"/>
  <c r="AH6058" i="1" s="1"/>
  <c r="AH3880" i="1"/>
  <c r="X4603" i="1"/>
  <c r="X4602" i="1" s="1"/>
  <c r="AH3594" i="1"/>
  <c r="Z137" i="1"/>
  <c r="Z218" i="1"/>
  <c r="Z213" i="1" s="1"/>
  <c r="Z212" i="1" s="1"/>
  <c r="AK112" i="1"/>
  <c r="AB426" i="1"/>
  <c r="AB399" i="1" s="1"/>
  <c r="AB398" i="1" s="1"/>
  <c r="AB397" i="1" s="1"/>
  <c r="AB396" i="1" s="1"/>
  <c r="Z14" i="1"/>
  <c r="X364" i="1"/>
  <c r="X338" i="1" s="1"/>
  <c r="X337" i="1" s="1"/>
  <c r="AJ685" i="1"/>
  <c r="AJ663" i="1" s="1"/>
  <c r="AJ662" i="1" s="1"/>
  <c r="AJ661" i="1" s="1"/>
  <c r="AJ660" i="1" s="1"/>
  <c r="AH420" i="1"/>
  <c r="X2118" i="1"/>
  <c r="X2082" i="1" s="1"/>
  <c r="X2081" i="1" s="1"/>
  <c r="Z870" i="1"/>
  <c r="Z843" i="1" s="1"/>
  <c r="Z842" i="1" s="1"/>
  <c r="Z841" i="1" s="1"/>
  <c r="Z840" i="1" s="1"/>
  <c r="Z839" i="1" s="1"/>
  <c r="Z1131" i="1"/>
  <c r="Z1110" i="1" s="1"/>
  <c r="Z1109" i="1" s="1"/>
  <c r="Z1108" i="1" s="1"/>
  <c r="AH1776" i="1"/>
  <c r="X1850" i="1"/>
  <c r="Z565" i="1"/>
  <c r="Z3460" i="1"/>
  <c r="Z3427" i="1" s="1"/>
  <c r="Z3426" i="1" s="1"/>
  <c r="X1131" i="1"/>
  <c r="X1110" i="1" s="1"/>
  <c r="X1109" i="1" s="1"/>
  <c r="X1108" i="1" s="1"/>
  <c r="V2443" i="1"/>
  <c r="V2422" i="1" s="1"/>
  <c r="V2420" i="1" s="1"/>
  <c r="V2419" i="1" s="1"/>
  <c r="V2418" i="1" s="1"/>
  <c r="V2417" i="1" s="1"/>
  <c r="V2830" i="1"/>
  <c r="V2803" i="1" s="1"/>
  <c r="V2802" i="1" s="1"/>
  <c r="V2801" i="1" s="1"/>
  <c r="V2800" i="1" s="1"/>
  <c r="V2799" i="1" s="1"/>
  <c r="X3010" i="1"/>
  <c r="X2953" i="1" s="1"/>
  <c r="X2952" i="1" s="1"/>
  <c r="X2951" i="1" s="1"/>
  <c r="X2950" i="1" s="1"/>
  <c r="X2949" i="1" s="1"/>
  <c r="X1537" i="1"/>
  <c r="AD2005" i="1"/>
  <c r="AH2146" i="1"/>
  <c r="X2443" i="1"/>
  <c r="X2422" i="1" s="1"/>
  <c r="X2421" i="1" s="1"/>
  <c r="X2756" i="1"/>
  <c r="X2729" i="1" s="1"/>
  <c r="X2728" i="1" s="1"/>
  <c r="X2727" i="1" s="1"/>
  <c r="X2726" i="1" s="1"/>
  <c r="X2725" i="1" s="1"/>
  <c r="AF3010" i="1"/>
  <c r="AH3217" i="1"/>
  <c r="AF2519" i="1"/>
  <c r="AF2496" i="1" s="1"/>
  <c r="AF2495" i="1" s="1"/>
  <c r="AF2494" i="1" s="1"/>
  <c r="AF2493" i="1" s="1"/>
  <c r="AF2492" i="1" s="1"/>
  <c r="AJ2901" i="1"/>
  <c r="AJ2874" i="1" s="1"/>
  <c r="AJ2873" i="1" s="1"/>
  <c r="AJ2872" i="1" s="1"/>
  <c r="AJ2871" i="1" s="1"/>
  <c r="AJ2870" i="1" s="1"/>
  <c r="V3154" i="1"/>
  <c r="V3099" i="1" s="1"/>
  <c r="V3098" i="1" s="1"/>
  <c r="V3097" i="1" s="1"/>
  <c r="V3096" i="1" s="1"/>
  <c r="V3077" i="1" s="1"/>
  <c r="AH2920" i="1"/>
  <c r="AH2841" i="1"/>
  <c r="AH4173" i="1"/>
  <c r="AH3939" i="1"/>
  <c r="V4119" i="1"/>
  <c r="V4090" i="1" s="1"/>
  <c r="V4089" i="1" s="1"/>
  <c r="V4088" i="1" s="1"/>
  <c r="V4087" i="1" s="1"/>
  <c r="V4086" i="1" s="1"/>
  <c r="AH3945" i="1"/>
  <c r="AH4154" i="1"/>
  <c r="X4455" i="1"/>
  <c r="X4423" i="1" s="1"/>
  <c r="X4422" i="1" s="1"/>
  <c r="X4421" i="1" s="1"/>
  <c r="X4420" i="1" s="1"/>
  <c r="X4419" i="1" s="1"/>
  <c r="AH5324" i="1"/>
  <c r="V5500" i="1"/>
  <c r="V5469" i="1" s="1"/>
  <c r="V5468" i="1" s="1"/>
  <c r="V5467" i="1" s="1"/>
  <c r="V5466" i="1" s="1"/>
  <c r="V5465" i="1" s="1"/>
  <c r="AH5721" i="1"/>
  <c r="AH4994" i="1"/>
  <c r="X5399" i="1"/>
  <c r="X5367" i="1" s="1"/>
  <c r="X5366" i="1" s="1"/>
  <c r="X5365" i="1" s="1"/>
  <c r="X5364" i="1" s="1"/>
  <c r="X5363" i="1" s="1"/>
  <c r="AH5514" i="1"/>
  <c r="AB4248" i="1"/>
  <c r="AB4247" i="1" s="1"/>
  <c r="AB4246" i="1" s="1"/>
  <c r="AB4245" i="1" s="1"/>
  <c r="AB4244" i="1" s="1"/>
  <c r="AB4243" i="1" s="1"/>
  <c r="AH4879" i="1"/>
  <c r="AF5216" i="1"/>
  <c r="AF5178" i="1" s="1"/>
  <c r="AF5177" i="1" s="1"/>
  <c r="Z5500" i="1"/>
  <c r="Z5469" i="1" s="1"/>
  <c r="Z5468" i="1" s="1"/>
  <c r="Z5467" i="1" s="1"/>
  <c r="Z5466" i="1" s="1"/>
  <c r="Z5465" i="1" s="1"/>
  <c r="AJ5802" i="1"/>
  <c r="AD5867" i="1"/>
  <c r="AD5850" i="1" s="1"/>
  <c r="AF4855" i="1"/>
  <c r="V5069" i="1"/>
  <c r="V5037" i="1" s="1"/>
  <c r="V5036" i="1" s="1"/>
  <c r="V5035" i="1" s="1"/>
  <c r="V5034" i="1" s="1"/>
  <c r="V5033" i="1" s="1"/>
  <c r="AF5341" i="1"/>
  <c r="AB5500" i="1"/>
  <c r="AB5469" i="1" s="1"/>
  <c r="AB5468" i="1" s="1"/>
  <c r="AB5467" i="1" s="1"/>
  <c r="AB5466" i="1" s="1"/>
  <c r="AB5465" i="1" s="1"/>
  <c r="Z6732" i="1"/>
  <c r="Z6688" i="1" s="1"/>
  <c r="Z6687" i="1" s="1"/>
  <c r="Z6850" i="1"/>
  <c r="Z6808" i="1" s="1"/>
  <c r="Z6807" i="1" s="1"/>
  <c r="Z6806" i="1" s="1"/>
  <c r="Z6805" i="1" s="1"/>
  <c r="Z6804" i="1" s="1"/>
  <c r="Z6803" i="1" s="1"/>
  <c r="AH7611" i="1"/>
  <c r="AD6344" i="1"/>
  <c r="AH6344" i="1" s="1"/>
  <c r="AH5818" i="1"/>
  <c r="AD6244" i="1"/>
  <c r="V7372" i="1"/>
  <c r="V7325" i="1" s="1"/>
  <c r="V7324" i="1" s="1"/>
  <c r="AF5945" i="1"/>
  <c r="AB1850" i="1"/>
  <c r="AH65" i="1"/>
  <c r="V1788" i="1"/>
  <c r="AH3670" i="1"/>
  <c r="AH208" i="1"/>
  <c r="AH3202" i="1"/>
  <c r="AF3201" i="1"/>
  <c r="V1280" i="1"/>
  <c r="AJ5975" i="1"/>
  <c r="AJ54" i="1"/>
  <c r="AH234" i="1"/>
  <c r="AB762" i="1"/>
  <c r="AB761" i="1" s="1"/>
  <c r="AB760" i="1" s="1"/>
  <c r="AB759" i="1" s="1"/>
  <c r="AB758" i="1" s="1"/>
  <c r="V54" i="1"/>
  <c r="V51" i="1" s="1"/>
  <c r="V50" i="1" s="1"/>
  <c r="AH207" i="1"/>
  <c r="X509" i="1"/>
  <c r="X485" i="1" s="1"/>
  <c r="X484" i="1" s="1"/>
  <c r="X483" i="1" s="1"/>
  <c r="X482" i="1" s="1"/>
  <c r="AJ14" i="1"/>
  <c r="AH546" i="1"/>
  <c r="AF614" i="1"/>
  <c r="AB509" i="1"/>
  <c r="AB485" i="1" s="1"/>
  <c r="AB484" i="1" s="1"/>
  <c r="AB483" i="1" s="1"/>
  <c r="AB482" i="1" s="1"/>
  <c r="AH627" i="1"/>
  <c r="AD822" i="1"/>
  <c r="AH822" i="1" s="1"/>
  <c r="AJ947" i="1"/>
  <c r="AJ922" i="1" s="1"/>
  <c r="AJ921" i="1" s="1"/>
  <c r="AJ920" i="1" s="1"/>
  <c r="AJ919" i="1" s="1"/>
  <c r="AJ918" i="1" s="1"/>
  <c r="AF1591" i="1"/>
  <c r="V1850" i="1"/>
  <c r="AF1410" i="1"/>
  <c r="AH1184" i="1"/>
  <c r="X1466" i="1"/>
  <c r="Z3521" i="1"/>
  <c r="Z3510" i="1" s="1"/>
  <c r="Z3509" i="1" s="1"/>
  <c r="AD1449" i="1"/>
  <c r="AH1449" i="1" s="1"/>
  <c r="AJ1994" i="1"/>
  <c r="AH2024" i="1"/>
  <c r="V2519" i="1"/>
  <c r="V2496" i="1" s="1"/>
  <c r="V2495" i="1" s="1"/>
  <c r="V2494" i="1" s="1"/>
  <c r="V2493" i="1" s="1"/>
  <c r="V2492" i="1" s="1"/>
  <c r="Z2443" i="1"/>
  <c r="Z2422" i="1" s="1"/>
  <c r="AF1850" i="1"/>
  <c r="AH3873" i="1"/>
  <c r="AH3990" i="1"/>
  <c r="AJ4586" i="1"/>
  <c r="AJ4575" i="1" s="1"/>
  <c r="AJ4574" i="1" s="1"/>
  <c r="AH3643" i="1"/>
  <c r="AF2830" i="1"/>
  <c r="AF2803" i="1" s="1"/>
  <c r="AF2802" i="1" s="1"/>
  <c r="AF2801" i="1" s="1"/>
  <c r="AF2800" i="1" s="1"/>
  <c r="AF2799" i="1" s="1"/>
  <c r="Z5399" i="1"/>
  <c r="Z5367" i="1" s="1"/>
  <c r="Z5366" i="1" s="1"/>
  <c r="Z5365" i="1" s="1"/>
  <c r="Z5364" i="1" s="1"/>
  <c r="Z5363" i="1" s="1"/>
  <c r="AH5501" i="1"/>
  <c r="AB5867" i="1"/>
  <c r="AB5850" i="1" s="1"/>
  <c r="AB5849" i="1" s="1"/>
  <c r="AJ4455" i="1"/>
  <c r="AJ4423" i="1" s="1"/>
  <c r="AJ4422" i="1" s="1"/>
  <c r="AJ4421" i="1" s="1"/>
  <c r="AJ4420" i="1" s="1"/>
  <c r="AJ4419" i="1" s="1"/>
  <c r="V4620" i="1"/>
  <c r="V4603" i="1" s="1"/>
  <c r="V4602" i="1" s="1"/>
  <c r="AH4856" i="1"/>
  <c r="V5216" i="1"/>
  <c r="V5178" i="1" s="1"/>
  <c r="V5177" i="1" s="1"/>
  <c r="X3958" i="1"/>
  <c r="X3955" i="1" s="1"/>
  <c r="X3954" i="1" s="1"/>
  <c r="X3951" i="1" s="1"/>
  <c r="X3950" i="1" s="1"/>
  <c r="AF4455" i="1"/>
  <c r="AF4423" i="1" s="1"/>
  <c r="AF4422" i="1" s="1"/>
  <c r="AF4421" i="1" s="1"/>
  <c r="AF4420" i="1" s="1"/>
  <c r="AF4419" i="1" s="1"/>
  <c r="Z4697" i="1"/>
  <c r="Z4647" i="1" s="1"/>
  <c r="Z4646" i="1" s="1"/>
  <c r="AH5092" i="1"/>
  <c r="AH4919" i="1"/>
  <c r="AB5216" i="1"/>
  <c r="AB5178" i="1" s="1"/>
  <c r="AB5177" i="1" s="1"/>
  <c r="AD6504" i="1"/>
  <c r="AH6504" i="1" s="1"/>
  <c r="AH7349" i="1"/>
  <c r="AF7423" i="1"/>
  <c r="AF7412" i="1" s="1"/>
  <c r="AF7411" i="1" s="1"/>
  <c r="AH7277" i="1"/>
  <c r="AF7276" i="1"/>
  <c r="AH7429" i="1"/>
  <c r="AD6850" i="1"/>
  <c r="AD6808" i="1" s="1"/>
  <c r="AD7173" i="1"/>
  <c r="AH7173" i="1" s="1"/>
  <c r="AD5706" i="1"/>
  <c r="AJ2229" i="1"/>
  <c r="AJ2228" i="1" s="1"/>
  <c r="AJ2227" i="1" s="1"/>
  <c r="AJ2226" i="1" s="1"/>
  <c r="AJ2225" i="1" s="1"/>
  <c r="AJ2519" i="1"/>
  <c r="AJ2496" i="1" s="1"/>
  <c r="AJ2495" i="1" s="1"/>
  <c r="AJ2494" i="1" s="1"/>
  <c r="AJ2493" i="1" s="1"/>
  <c r="AJ2492" i="1" s="1"/>
  <c r="AH2138" i="1"/>
  <c r="Z2005" i="1"/>
  <c r="AH5738" i="1"/>
  <c r="AJ6153" i="1"/>
  <c r="AH6935" i="1"/>
  <c r="AD6934" i="1"/>
  <c r="AH6934" i="1" s="1"/>
  <c r="AD7542" i="1"/>
  <c r="AD3200" i="1"/>
  <c r="AJ2331" i="1"/>
  <c r="AJ2330" i="1" s="1"/>
  <c r="AJ2329" i="1" s="1"/>
  <c r="AJ2328" i="1" s="1"/>
  <c r="AB137" i="1"/>
  <c r="Z54" i="1"/>
  <c r="AJ614" i="1"/>
  <c r="AJ592" i="1" s="1"/>
  <c r="X614" i="1"/>
  <c r="X592" i="1" s="1"/>
  <c r="AF870" i="1"/>
  <c r="AF2005" i="1"/>
  <c r="Z1788" i="1"/>
  <c r="Z1973" i="1"/>
  <c r="AF762" i="1"/>
  <c r="AF761" i="1" s="1"/>
  <c r="AF760" i="1" s="1"/>
  <c r="AF759" i="1" s="1"/>
  <c r="AF758" i="1" s="1"/>
  <c r="AH3172" i="1"/>
  <c r="AJ3460" i="1"/>
  <c r="AJ3427" i="1" s="1"/>
  <c r="AJ3426" i="1" s="1"/>
  <c r="AF1131" i="1"/>
  <c r="AF1110" i="1" s="1"/>
  <c r="AF1109" i="1" s="1"/>
  <c r="AF1108" i="1" s="1"/>
  <c r="AB1591" i="1"/>
  <c r="AB2443" i="1"/>
  <c r="AB2422" i="1" s="1"/>
  <c r="AB2420" i="1" s="1"/>
  <c r="AB2419" i="1" s="1"/>
  <c r="AB2418" i="1" s="1"/>
  <c r="AB2417" i="1" s="1"/>
  <c r="AH2719" i="1"/>
  <c r="X1041" i="1"/>
  <c r="X1020" i="1" s="1"/>
  <c r="X1019" i="1" s="1"/>
  <c r="X1018" i="1" s="1"/>
  <c r="X1717" i="1"/>
  <c r="V2005" i="1"/>
  <c r="V1972" i="1" s="1"/>
  <c r="V1971" i="1" s="1"/>
  <c r="V1970" i="1" s="1"/>
  <c r="V1969" i="1" s="1"/>
  <c r="V1968" i="1" s="1"/>
  <c r="AF2243" i="1"/>
  <c r="V2653" i="1"/>
  <c r="V2652" i="1" s="1"/>
  <c r="AB3256" i="1"/>
  <c r="AB3215" i="1" s="1"/>
  <c r="AB3214" i="1" s="1"/>
  <c r="AB3213" i="1" s="1"/>
  <c r="AB3212" i="1" s="1"/>
  <c r="AB3211" i="1" s="1"/>
  <c r="AB3210" i="1" s="1"/>
  <c r="AD3727" i="1"/>
  <c r="Z2519" i="1"/>
  <c r="Z2496" i="1" s="1"/>
  <c r="Z2495" i="1" s="1"/>
  <c r="Z2494" i="1" s="1"/>
  <c r="Z2493" i="1" s="1"/>
  <c r="Z2492" i="1" s="1"/>
  <c r="AH2916" i="1"/>
  <c r="AB4531" i="1"/>
  <c r="AB4501" i="1" s="1"/>
  <c r="AB4500" i="1" s="1"/>
  <c r="AB4499" i="1" s="1"/>
  <c r="AB4379" i="1"/>
  <c r="AB4337" i="1" s="1"/>
  <c r="AB4336" i="1" s="1"/>
  <c r="X4697" i="1"/>
  <c r="X4647" i="1" s="1"/>
  <c r="X4646" i="1" s="1"/>
  <c r="AB3958" i="1"/>
  <c r="AH5309" i="1"/>
  <c r="AJ5562" i="1"/>
  <c r="AJ5545" i="1" s="1"/>
  <c r="AJ5544" i="1" s="1"/>
  <c r="AJ5543" i="1" s="1"/>
  <c r="AJ5542" i="1" s="1"/>
  <c r="AJ5541" i="1" s="1"/>
  <c r="AJ5540" i="1" s="1"/>
  <c r="X3854" i="1"/>
  <c r="X3823" i="1" s="1"/>
  <c r="X3822" i="1" s="1"/>
  <c r="X3821" i="1" s="1"/>
  <c r="X3820" i="1" s="1"/>
  <c r="X3819" i="1" s="1"/>
  <c r="AF3910" i="1"/>
  <c r="AB4855" i="1"/>
  <c r="X4925" i="1"/>
  <c r="X4911" i="1" s="1"/>
  <c r="X4910" i="1" s="1"/>
  <c r="AB4993" i="1"/>
  <c r="AB4956" i="1" s="1"/>
  <c r="AB4955" i="1" s="1"/>
  <c r="AB4954" i="1" s="1"/>
  <c r="AB4953" i="1" s="1"/>
  <c r="AB4952" i="1" s="1"/>
  <c r="AB4951" i="1" s="1"/>
  <c r="AB4950" i="1" s="1"/>
  <c r="Z4531" i="1"/>
  <c r="Z4501" i="1" s="1"/>
  <c r="Z4500" i="1" s="1"/>
  <c r="Z4499" i="1" s="1"/>
  <c r="AH4714" i="1"/>
  <c r="AD4983" i="1"/>
  <c r="AH4983" i="1" s="1"/>
  <c r="AH5206" i="1"/>
  <c r="Z5216" i="1"/>
  <c r="Z5178" i="1" s="1"/>
  <c r="Z5177" i="1" s="1"/>
  <c r="X5698" i="1"/>
  <c r="AF5975" i="1"/>
  <c r="AD6153" i="1"/>
  <c r="AH6372" i="1"/>
  <c r="AD6551" i="1"/>
  <c r="AD6534" i="1" s="1"/>
  <c r="V7487" i="1"/>
  <c r="V7449" i="1" s="1"/>
  <c r="AH6755" i="1"/>
  <c r="V6153" i="1"/>
  <c r="V6150" i="1" s="1"/>
  <c r="X6153" i="1"/>
  <c r="X6150" i="1" s="1"/>
  <c r="AH6965" i="1"/>
  <c r="AH7298" i="1"/>
  <c r="AH1711" i="1"/>
  <c r="AH3478" i="1"/>
  <c r="AD2600" i="1"/>
  <c r="AH2600" i="1" s="1"/>
  <c r="AH2915" i="1"/>
  <c r="AH3811" i="1"/>
  <c r="Z7487" i="1"/>
  <c r="Z7449" i="1" s="1"/>
  <c r="AF821" i="1"/>
  <c r="AF820" i="1" s="1"/>
  <c r="AF819" i="1" s="1"/>
  <c r="AF818" i="1" s="1"/>
  <c r="V2684" i="1"/>
  <c r="V2663" i="1" s="1"/>
  <c r="V2662" i="1" s="1"/>
  <c r="V2661" i="1" s="1"/>
  <c r="V2660" i="1" s="1"/>
  <c r="V2659" i="1" s="1"/>
  <c r="X2830" i="1"/>
  <c r="X2803" i="1" s="1"/>
  <c r="X2802" i="1" s="1"/>
  <c r="X2801" i="1" s="1"/>
  <c r="X2800" i="1" s="1"/>
  <c r="X2799" i="1" s="1"/>
  <c r="Z4620" i="1"/>
  <c r="Z4603" i="1" s="1"/>
  <c r="Z4602" i="1" s="1"/>
  <c r="AF4683" i="1"/>
  <c r="X7088" i="1"/>
  <c r="AD7624" i="1"/>
  <c r="AH7624" i="1" s="1"/>
  <c r="AH7625" i="1"/>
  <c r="AD727" i="1"/>
  <c r="AH727" i="1" s="1"/>
  <c r="AD923" i="1"/>
  <c r="AH924" i="1"/>
  <c r="AD1131" i="1"/>
  <c r="AH1132" i="1"/>
  <c r="Z1449" i="1"/>
  <c r="AH1927" i="1"/>
  <c r="AD2218" i="1"/>
  <c r="AH2219" i="1"/>
  <c r="AD2229" i="1"/>
  <c r="AF258" i="1"/>
  <c r="AD814" i="1"/>
  <c r="AH814" i="1" s="1"/>
  <c r="AD364" i="1"/>
  <c r="AF904" i="1"/>
  <c r="AD1021" i="1"/>
  <c r="AH1022" i="1"/>
  <c r="AD289" i="1"/>
  <c r="AH289" i="1" s="1"/>
  <c r="AH15" i="1"/>
  <c r="Z614" i="1"/>
  <c r="Z592" i="1" s="1"/>
  <c r="AF947" i="1"/>
  <c r="AF1663" i="1"/>
  <c r="AH1802" i="1"/>
  <c r="AD1939" i="1"/>
  <c r="V2756" i="1"/>
  <c r="V2729" i="1" s="1"/>
  <c r="V2728" i="1" s="1"/>
  <c r="V2727" i="1" s="1"/>
  <c r="V2726" i="1" s="1"/>
  <c r="V2725" i="1" s="1"/>
  <c r="AH3086" i="1"/>
  <c r="AH1235" i="1"/>
  <c r="AD1336" i="1"/>
  <c r="AH1337" i="1"/>
  <c r="AH1084" i="1"/>
  <c r="AH1560" i="1"/>
  <c r="AD1656" i="1"/>
  <c r="AH1656" i="1" s="1"/>
  <c r="AJ1718" i="1"/>
  <c r="AJ1717" i="1" s="1"/>
  <c r="AH2649" i="1"/>
  <c r="AH2921" i="1"/>
  <c r="AD2991" i="1"/>
  <c r="AH3001" i="1"/>
  <c r="AD3515" i="1"/>
  <c r="AJ1788" i="1"/>
  <c r="AB2118" i="1"/>
  <c r="AH2248" i="1"/>
  <c r="AD2247" i="1"/>
  <c r="AD2298" i="1"/>
  <c r="AH2298" i="1" s="1"/>
  <c r="AD1041" i="1"/>
  <c r="AH1042" i="1"/>
  <c r="AJ1221" i="1"/>
  <c r="AJ1195" i="1" s="1"/>
  <c r="AJ1194" i="1" s="1"/>
  <c r="AD1270" i="1"/>
  <c r="AH1270" i="1" s="1"/>
  <c r="AH1622" i="1"/>
  <c r="AD2044" i="1"/>
  <c r="AH2044" i="1" s="1"/>
  <c r="AD2118" i="1"/>
  <c r="AF2201" i="1"/>
  <c r="AH2201" i="1" s="1"/>
  <c r="AH2210" i="1"/>
  <c r="AB1280" i="1"/>
  <c r="AH1592" i="1"/>
  <c r="AD2252" i="1"/>
  <c r="AH2253" i="1"/>
  <c r="X565" i="1"/>
  <c r="V1591" i="1"/>
  <c r="AF1700" i="1"/>
  <c r="AH1701" i="1"/>
  <c r="AH2084" i="1"/>
  <c r="AD2083" i="1"/>
  <c r="AD2789" i="1"/>
  <c r="AF3511" i="1"/>
  <c r="AH3512" i="1"/>
  <c r="AH2696" i="1"/>
  <c r="AD2794" i="1"/>
  <c r="AH2794" i="1" s="1"/>
  <c r="AD2955" i="1"/>
  <c r="AD3246" i="1"/>
  <c r="AH3246" i="1" s="1"/>
  <c r="AJ3298" i="1"/>
  <c r="AJ3297" i="1" s="1"/>
  <c r="AJ3296" i="1" s="1"/>
  <c r="AJ3295" i="1" s="1"/>
  <c r="AJ3294" i="1" s="1"/>
  <c r="AF2284" i="1"/>
  <c r="AF2275" i="1" s="1"/>
  <c r="AF2266" i="1" s="1"/>
  <c r="AF2265" i="1" s="1"/>
  <c r="AF2264" i="1" s="1"/>
  <c r="AF2263" i="1" s="1"/>
  <c r="AD3298" i="1"/>
  <c r="AH3299" i="1"/>
  <c r="AD3910" i="1"/>
  <c r="AH3911" i="1"/>
  <c r="AH1035" i="1"/>
  <c r="AH3779" i="1"/>
  <c r="AJ3958" i="1"/>
  <c r="AD4118" i="1"/>
  <c r="AD2664" i="1"/>
  <c r="AH2665" i="1"/>
  <c r="AF4199" i="1"/>
  <c r="AH4200" i="1"/>
  <c r="AD5261" i="1"/>
  <c r="AH5261" i="1" s="1"/>
  <c r="AH5342" i="1"/>
  <c r="AD6396" i="1"/>
  <c r="AH6396" i="1" s="1"/>
  <c r="V3854" i="1"/>
  <c r="V3823" i="1" s="1"/>
  <c r="V3822" i="1" s="1"/>
  <c r="V3821" i="1" s="1"/>
  <c r="V3820" i="1" s="1"/>
  <c r="V3819" i="1" s="1"/>
  <c r="AJ4531" i="1"/>
  <c r="AJ4501" i="1" s="1"/>
  <c r="AJ4500" i="1" s="1"/>
  <c r="AJ4499" i="1" s="1"/>
  <c r="AF4697" i="1"/>
  <c r="AF4925" i="1"/>
  <c r="AF5399" i="1"/>
  <c r="AF5367" i="1" s="1"/>
  <c r="AF5366" i="1" s="1"/>
  <c r="AF5365" i="1" s="1"/>
  <c r="AF5364" i="1" s="1"/>
  <c r="AF5363" i="1" s="1"/>
  <c r="AF5706" i="1"/>
  <c r="AF2412" i="1"/>
  <c r="AH2412" i="1" s="1"/>
  <c r="AH2413" i="1"/>
  <c r="AD4046" i="1"/>
  <c r="AH4047" i="1"/>
  <c r="AD4217" i="1"/>
  <c r="AB4620" i="1"/>
  <c r="AB4603" i="1" s="1"/>
  <c r="AB4602" i="1" s="1"/>
  <c r="AH5369" i="1"/>
  <c r="AD5368" i="1"/>
  <c r="AJ5399" i="1"/>
  <c r="AH5673" i="1"/>
  <c r="AD5672" i="1"/>
  <c r="AH2876" i="1"/>
  <c r="AD2875" i="1"/>
  <c r="Z3256" i="1"/>
  <c r="Z3215" i="1" s="1"/>
  <c r="Z3214" i="1" s="1"/>
  <c r="Z3213" i="1" s="1"/>
  <c r="Z3212" i="1" s="1"/>
  <c r="Z3211" i="1" s="1"/>
  <c r="Z3210" i="1" s="1"/>
  <c r="AH3691" i="1"/>
  <c r="Z3854" i="1"/>
  <c r="Z3823" i="1" s="1"/>
  <c r="Z3822" i="1" s="1"/>
  <c r="Z3821" i="1" s="1"/>
  <c r="Z3820" i="1" s="1"/>
  <c r="Z3819" i="1" s="1"/>
  <c r="AD3958" i="1"/>
  <c r="AF4320" i="1"/>
  <c r="AF4841" i="1"/>
  <c r="AH4841" i="1" s="1"/>
  <c r="AB5399" i="1"/>
  <c r="AB5367" i="1" s="1"/>
  <c r="AB5366" i="1" s="1"/>
  <c r="AB5365" i="1" s="1"/>
  <c r="AB5364" i="1" s="1"/>
  <c r="AB5363" i="1" s="1"/>
  <c r="AD5843" i="1"/>
  <c r="AH5843" i="1" s="1"/>
  <c r="AD4773" i="1"/>
  <c r="AJ4855" i="1"/>
  <c r="AH4920" i="1"/>
  <c r="AD6106" i="1"/>
  <c r="AH6106" i="1" s="1"/>
  <c r="AH6203" i="1"/>
  <c r="AF6278" i="1"/>
  <c r="AH6278" i="1" s="1"/>
  <c r="AH6279" i="1"/>
  <c r="AJ6689" i="1"/>
  <c r="AH6658" i="1"/>
  <c r="AD6768" i="1"/>
  <c r="AH6768" i="1" s="1"/>
  <c r="AF6775" i="1"/>
  <c r="AH6776" i="1"/>
  <c r="AF7028" i="1"/>
  <c r="AD7137" i="1"/>
  <c r="AH7138" i="1"/>
  <c r="AJ7183" i="1"/>
  <c r="AJ7149" i="1" s="1"/>
  <c r="AJ7148" i="1" s="1"/>
  <c r="AJ7147" i="1" s="1"/>
  <c r="AJ7146" i="1" s="1"/>
  <c r="AJ7145" i="1" s="1"/>
  <c r="AJ7144" i="1" s="1"/>
  <c r="AD7222" i="1"/>
  <c r="AH7222" i="1" s="1"/>
  <c r="V7276" i="1"/>
  <c r="V7243" i="1" s="1"/>
  <c r="V7242" i="1" s="1"/>
  <c r="V7241" i="1" s="1"/>
  <c r="V7240" i="1" s="1"/>
  <c r="V7239" i="1" s="1"/>
  <c r="AF7358" i="1"/>
  <c r="AH7358" i="1" s="1"/>
  <c r="AH7029" i="1"/>
  <c r="AH7373" i="1"/>
  <c r="AD7372" i="1"/>
  <c r="AD4531" i="1"/>
  <c r="AD4586" i="1"/>
  <c r="AH4810" i="1"/>
  <c r="AH5400" i="1"/>
  <c r="AH6095" i="1"/>
  <c r="AD6117" i="1"/>
  <c r="AH6118" i="1"/>
  <c r="AF6230" i="1"/>
  <c r="AH6231" i="1"/>
  <c r="AD6627" i="1"/>
  <c r="AJ6641" i="1"/>
  <c r="AF6583" i="1"/>
  <c r="AH6583" i="1" s="1"/>
  <c r="AH6584" i="1"/>
  <c r="AF6785" i="1"/>
  <c r="AD5216" i="1"/>
  <c r="AF6153" i="1"/>
  <c r="AF6116" i="1" s="1"/>
  <c r="AF6115" i="1" s="1"/>
  <c r="AF6114" i="1" s="1"/>
  <c r="AF6113" i="1" s="1"/>
  <c r="AF6112" i="1" s="1"/>
  <c r="AF6111" i="1" s="1"/>
  <c r="AH6317" i="1"/>
  <c r="AD6316" i="1"/>
  <c r="AD6354" i="1"/>
  <c r="AF6514" i="1"/>
  <c r="AF6503" i="1" s="1"/>
  <c r="AF6502" i="1" s="1"/>
  <c r="AF6547" i="1"/>
  <c r="AH6547" i="1" s="1"/>
  <c r="AH6548" i="1"/>
  <c r="AD6597" i="1"/>
  <c r="AF7542" i="1"/>
  <c r="AH7543" i="1"/>
  <c r="AF7597" i="1"/>
  <c r="AF7579" i="1" s="1"/>
  <c r="AF7578" i="1" s="1"/>
  <c r="AH4218" i="1"/>
  <c r="AH4698" i="1"/>
  <c r="AD7644" i="1"/>
  <c r="AH7645" i="1"/>
  <c r="AH7424" i="1"/>
  <c r="AF173" i="1"/>
  <c r="AH173" i="1" s="1"/>
  <c r="AH174" i="1"/>
  <c r="AF426" i="1"/>
  <c r="AF399" i="1" s="1"/>
  <c r="AF398" i="1" s="1"/>
  <c r="AF397" i="1" s="1"/>
  <c r="AF396" i="1" s="1"/>
  <c r="AF570" i="1"/>
  <c r="AH571" i="1"/>
  <c r="AH593" i="1"/>
  <c r="AD685" i="1"/>
  <c r="AH686" i="1"/>
  <c r="AD829" i="1"/>
  <c r="AH829" i="1" s="1"/>
  <c r="AD1196" i="1"/>
  <c r="AH1197" i="1"/>
  <c r="AF177" i="1"/>
  <c r="AH178" i="1"/>
  <c r="AH2358" i="1"/>
  <c r="AD2357" i="1"/>
  <c r="AH2914" i="1"/>
  <c r="AD2902" i="1"/>
  <c r="AH3058" i="1"/>
  <c r="AD3057" i="1"/>
  <c r="AD1932" i="1"/>
  <c r="AH1932" i="1" s="1"/>
  <c r="AD2513" i="1"/>
  <c r="AH2513" i="1" s="1"/>
  <c r="AH2514" i="1"/>
  <c r="AD2715" i="1"/>
  <c r="AD2684" i="1" s="1"/>
  <c r="AH3793" i="1"/>
  <c r="AD3787" i="1"/>
  <c r="AH3787" i="1" s="1"/>
  <c r="AB2346" i="1"/>
  <c r="AB2331" i="1"/>
  <c r="AB2330" i="1" s="1"/>
  <c r="AB2329" i="1" s="1"/>
  <c r="AB2328" i="1" s="1"/>
  <c r="AF2621" i="1"/>
  <c r="AH2622" i="1"/>
  <c r="AF2790" i="1"/>
  <c r="AF2789" i="1" s="1"/>
  <c r="AF2756" i="1" s="1"/>
  <c r="AF2729" i="1" s="1"/>
  <c r="AF2728" i="1" s="1"/>
  <c r="AF2727" i="1" s="1"/>
  <c r="AF2726" i="1" s="1"/>
  <c r="AF2725" i="1" s="1"/>
  <c r="AH2791" i="1"/>
  <c r="AD4424" i="1"/>
  <c r="AH4425" i="1"/>
  <c r="AH1036" i="1"/>
  <c r="AH3642" i="1"/>
  <c r="AD4091" i="1"/>
  <c r="AH4092" i="1"/>
  <c r="AJ3010" i="1"/>
  <c r="AD4580" i="1"/>
  <c r="AD5124" i="1"/>
  <c r="AD5147" i="1"/>
  <c r="AH5147" i="1" s="1"/>
  <c r="AD4611" i="1"/>
  <c r="AH4612" i="1"/>
  <c r="AF4747" i="1"/>
  <c r="AH4748" i="1"/>
  <c r="AH5459" i="1"/>
  <c r="AD5458" i="1"/>
  <c r="AD5556" i="1"/>
  <c r="AH5556" i="1" s="1"/>
  <c r="AH5905" i="1"/>
  <c r="AD5904" i="1"/>
  <c r="AF2954" i="1"/>
  <c r="AH3429" i="1"/>
  <c r="AF5629" i="1"/>
  <c r="AF5597" i="1" s="1"/>
  <c r="AF5596" i="1" s="1"/>
  <c r="AF5595" i="1" s="1"/>
  <c r="AF5594" i="1" s="1"/>
  <c r="AF5593" i="1" s="1"/>
  <c r="AF6641" i="1"/>
  <c r="AH6642" i="1"/>
  <c r="AD6993" i="1"/>
  <c r="AH6994" i="1"/>
  <c r="X6850" i="1"/>
  <c r="X6808" i="1" s="1"/>
  <c r="X6807" i="1" s="1"/>
  <c r="X6806" i="1" s="1"/>
  <c r="X6805" i="1" s="1"/>
  <c r="X6804" i="1" s="1"/>
  <c r="X6803" i="1" s="1"/>
  <c r="AD7314" i="1"/>
  <c r="AH7314" i="1" s="1"/>
  <c r="AD6068" i="1"/>
  <c r="AH6069" i="1"/>
  <c r="AF6836" i="1"/>
  <c r="AH6836" i="1" s="1"/>
  <c r="AH6837" i="1"/>
  <c r="AD7231" i="1"/>
  <c r="AH7231" i="1" s="1"/>
  <c r="AH6450" i="1"/>
  <c r="AD6449" i="1"/>
  <c r="AH7184" i="1"/>
  <c r="AD258" i="1"/>
  <c r="AH259" i="1"/>
  <c r="AD272" i="1"/>
  <c r="AH272" i="1" s="1"/>
  <c r="AD509" i="1"/>
  <c r="AH510" i="1"/>
  <c r="V426" i="1"/>
  <c r="V399" i="1" s="1"/>
  <c r="V398" i="1" s="1"/>
  <c r="V397" i="1" s="1"/>
  <c r="V396" i="1" s="1"/>
  <c r="AD102" i="1"/>
  <c r="AH102" i="1" s="1"/>
  <c r="AF364" i="1"/>
  <c r="AF338" i="1" s="1"/>
  <c r="AD568" i="1"/>
  <c r="AD567" i="1"/>
  <c r="AH401" i="1"/>
  <c r="AD400" i="1"/>
  <c r="AD1009" i="1"/>
  <c r="AH1010" i="1"/>
  <c r="AD551" i="1"/>
  <c r="AH551" i="1" s="1"/>
  <c r="AH133" i="1"/>
  <c r="AH1294" i="1"/>
  <c r="AD1280" i="1"/>
  <c r="AB614" i="1"/>
  <c r="AB592" i="1" s="1"/>
  <c r="AD750" i="1"/>
  <c r="AH750" i="1" s="1"/>
  <c r="AH2179" i="1"/>
  <c r="AD14" i="1"/>
  <c r="AH55" i="1"/>
  <c r="AD1125" i="1"/>
  <c r="AH1125" i="1" s="1"/>
  <c r="AH1126" i="1"/>
  <c r="AD1850" i="1"/>
  <c r="AH1851" i="1"/>
  <c r="AD2068" i="1"/>
  <c r="AH2068" i="1" s="1"/>
  <c r="X1336" i="1"/>
  <c r="AH1579" i="1"/>
  <c r="AD1574" i="1"/>
  <c r="V2610" i="1"/>
  <c r="AD3374" i="1"/>
  <c r="AH3375" i="1"/>
  <c r="AD3460" i="1"/>
  <c r="AH3461" i="1"/>
  <c r="AD1410" i="1"/>
  <c r="AB1717" i="1"/>
  <c r="AH1974" i="1"/>
  <c r="AD1973" i="1"/>
  <c r="AH1705" i="1"/>
  <c r="AD1700" i="1"/>
  <c r="AD1466" i="1"/>
  <c r="AH1467" i="1"/>
  <c r="AD2519" i="1"/>
  <c r="AH2520" i="1"/>
  <c r="AH2574" i="1"/>
  <c r="AF1788" i="1"/>
  <c r="AD1829" i="1"/>
  <c r="AF2350" i="1"/>
  <c r="AH2351" i="1"/>
  <c r="AD2730" i="1"/>
  <c r="AH2731" i="1"/>
  <c r="AH2805" i="1"/>
  <c r="AD2804" i="1"/>
  <c r="AD2720" i="1"/>
  <c r="AH2720" i="1" s="1"/>
  <c r="AJ2610" i="1"/>
  <c r="AH2626" i="1"/>
  <c r="AH3300" i="1"/>
  <c r="AD3342" i="1"/>
  <c r="AH3343" i="1"/>
  <c r="AF3374" i="1"/>
  <c r="AF3341" i="1" s="1"/>
  <c r="AF3340" i="1" s="1"/>
  <c r="AF3339" i="1" s="1"/>
  <c r="AF3338" i="1" s="1"/>
  <c r="AF3328" i="1" s="1"/>
  <c r="AD4172" i="1"/>
  <c r="AH4172" i="1" s="1"/>
  <c r="AB4303" i="1"/>
  <c r="AB4302" i="1" s="1"/>
  <c r="AB4301" i="1" s="1"/>
  <c r="AF4311" i="1"/>
  <c r="AH4311" i="1" s="1"/>
  <c r="AH4312" i="1"/>
  <c r="AH4339" i="1"/>
  <c r="AD4338" i="1"/>
  <c r="AD4521" i="1"/>
  <c r="AH4521" i="1" s="1"/>
  <c r="AH4522" i="1"/>
  <c r="AF5858" i="1"/>
  <c r="AH3618" i="1"/>
  <c r="AD3617" i="1"/>
  <c r="AD3854" i="1"/>
  <c r="AH3855" i="1"/>
  <c r="AF4119" i="1"/>
  <c r="AH5535" i="1"/>
  <c r="AD5562" i="1"/>
  <c r="AD2443" i="1"/>
  <c r="AH2444" i="1"/>
  <c r="AD3766" i="1"/>
  <c r="AD4119" i="1"/>
  <c r="AF5287" i="1"/>
  <c r="AF5268" i="1" s="1"/>
  <c r="AF5267" i="1" s="1"/>
  <c r="AH5323" i="1"/>
  <c r="AF4531" i="1"/>
  <c r="AF4501" i="1" s="1"/>
  <c r="AF4500" i="1" s="1"/>
  <c r="AF4499" i="1" s="1"/>
  <c r="AJ4773" i="1"/>
  <c r="AJ4772" i="1" s="1"/>
  <c r="AJ4771" i="1" s="1"/>
  <c r="AJ4770" i="1" s="1"/>
  <c r="AJ4769" i="1" s="1"/>
  <c r="AJ4768" i="1" s="1"/>
  <c r="AH6949" i="1"/>
  <c r="AD6948" i="1"/>
  <c r="AH7004" i="1"/>
  <c r="AD7126" i="1"/>
  <c r="AH7126" i="1" s="1"/>
  <c r="AD7226" i="1"/>
  <c r="AH7226" i="1" s="1"/>
  <c r="AH7598" i="1"/>
  <c r="AD7597" i="1"/>
  <c r="AD7276" i="1"/>
  <c r="AH7327" i="1"/>
  <c r="AD7326" i="1"/>
  <c r="AD7527" i="1"/>
  <c r="AH7527" i="1" s="1"/>
  <c r="AD6019" i="1"/>
  <c r="AH6020" i="1"/>
  <c r="AH6296" i="1"/>
  <c r="AD6295" i="1"/>
  <c r="AH6515" i="1"/>
  <c r="AD6514" i="1"/>
  <c r="AJ6850" i="1"/>
  <c r="AJ6808" i="1" s="1"/>
  <c r="AJ6807" i="1" s="1"/>
  <c r="AJ6806" i="1" s="1"/>
  <c r="AJ6805" i="1" s="1"/>
  <c r="AJ6804" i="1" s="1"/>
  <c r="AJ6803" i="1" s="1"/>
  <c r="AF6948" i="1"/>
  <c r="AF6903" i="1" s="1"/>
  <c r="AF6902" i="1" s="1"/>
  <c r="AF6901" i="1" s="1"/>
  <c r="AF6900" i="1" s="1"/>
  <c r="AF6899" i="1" s="1"/>
  <c r="AF6898" i="1" s="1"/>
  <c r="AD7267" i="1"/>
  <c r="AD7487" i="1"/>
  <c r="AD5399" i="1"/>
  <c r="AF6354" i="1"/>
  <c r="AF6315" i="1" s="1"/>
  <c r="AF6314" i="1" s="1"/>
  <c r="AF6313" i="1" s="1"/>
  <c r="AF6312" i="1" s="1"/>
  <c r="AF6311" i="1" s="1"/>
  <c r="AF6310" i="1" s="1"/>
  <c r="AH6355" i="1"/>
  <c r="AF6449" i="1"/>
  <c r="AF6551" i="1"/>
  <c r="AH6809" i="1"/>
  <c r="AD7244" i="1"/>
  <c r="AH7244" i="1" s="1"/>
  <c r="AB6244" i="1"/>
  <c r="AB6202" i="1" s="1"/>
  <c r="AB6201" i="1" s="1"/>
  <c r="AJ6449" i="1"/>
  <c r="AH6598" i="1"/>
  <c r="AD4697" i="1"/>
  <c r="AD7423" i="1"/>
  <c r="AH7659" i="1"/>
  <c r="AD7183" i="1"/>
  <c r="AD426" i="1"/>
  <c r="AH427" i="1"/>
  <c r="AD54" i="1"/>
  <c r="AD1537" i="1"/>
  <c r="AH1538" i="1"/>
  <c r="AD1663" i="1"/>
  <c r="AH1664" i="1"/>
  <c r="AD771" i="1"/>
  <c r="AH772" i="1"/>
  <c r="AD800" i="1"/>
  <c r="AH801" i="1"/>
  <c r="AH615" i="1"/>
  <c r="AD614" i="1"/>
  <c r="AD3504" i="1"/>
  <c r="AH3504" i="1" s="1"/>
  <c r="AD904" i="1"/>
  <c r="AD1717" i="1"/>
  <c r="AH1718" i="1"/>
  <c r="AD2648" i="1"/>
  <c r="AH2648" i="1" s="1"/>
  <c r="V1663" i="1"/>
  <c r="AB2005" i="1"/>
  <c r="AD2267" i="1"/>
  <c r="AH2268" i="1"/>
  <c r="AD3067" i="1"/>
  <c r="AH3068" i="1"/>
  <c r="AD3761" i="1"/>
  <c r="AH3761" i="1" s="1"/>
  <c r="AD3899" i="1"/>
  <c r="AH3899" i="1" s="1"/>
  <c r="AF1717" i="1"/>
  <c r="AD2865" i="1"/>
  <c r="AH2865" i="1" s="1"/>
  <c r="AF2443" i="1"/>
  <c r="AF2422" i="1" s="1"/>
  <c r="AH3151" i="1"/>
  <c r="AD3137" i="1"/>
  <c r="AH3137" i="1" s="1"/>
  <c r="AF2991" i="1"/>
  <c r="AH2992" i="1"/>
  <c r="AH3543" i="1"/>
  <c r="AD3542" i="1"/>
  <c r="AD6678" i="1"/>
  <c r="AH6678" i="1" s="1"/>
  <c r="AJ4620" i="1"/>
  <c r="AJ4603" i="1" s="1"/>
  <c r="AJ4602" i="1" s="1"/>
  <c r="AD4683" i="1"/>
  <c r="AH4684" i="1"/>
  <c r="AH5288" i="1"/>
  <c r="AD5287" i="1"/>
  <c r="AF4365" i="1"/>
  <c r="AH4366" i="1"/>
  <c r="AD4753" i="1"/>
  <c r="AH4753" i="1" s="1"/>
  <c r="AH4754" i="1"/>
  <c r="AH5599" i="1"/>
  <c r="AD5598" i="1"/>
  <c r="AH6780" i="1"/>
  <c r="AD6779" i="1"/>
  <c r="AF7267" i="1"/>
  <c r="AH7268" i="1"/>
  <c r="AF7477" i="1"/>
  <c r="AF7449" i="1" s="1"/>
  <c r="AH7478" i="1"/>
  <c r="AH5768" i="1"/>
  <c r="AD7150" i="1"/>
  <c r="AH7150" i="1" s="1"/>
  <c r="AF6289" i="1"/>
  <c r="AH6290" i="1"/>
  <c r="AH46" i="1"/>
  <c r="AD339" i="1"/>
  <c r="AH340" i="1"/>
  <c r="AH871" i="1"/>
  <c r="AD870" i="1"/>
  <c r="AF652" i="1"/>
  <c r="AH653" i="1"/>
  <c r="AF679" i="1"/>
  <c r="AH679" i="1" s="1"/>
  <c r="AH680" i="1"/>
  <c r="AH313" i="1"/>
  <c r="AH184" i="1"/>
  <c r="AD177" i="1"/>
  <c r="AB54" i="1"/>
  <c r="AB13" i="1" s="1"/>
  <c r="AB12" i="1" s="1"/>
  <c r="AH504" i="1"/>
  <c r="AD503" i="1"/>
  <c r="AH503" i="1" s="1"/>
  <c r="Z426" i="1"/>
  <c r="Z399" i="1" s="1"/>
  <c r="Z398" i="1" s="1"/>
  <c r="Z397" i="1" s="1"/>
  <c r="Z396" i="1" s="1"/>
  <c r="AD218" i="1"/>
  <c r="AD312" i="1"/>
  <c r="AJ509" i="1"/>
  <c r="AJ485" i="1" s="1"/>
  <c r="AJ484" i="1" s="1"/>
  <c r="AJ483" i="1" s="1"/>
  <c r="AJ482" i="1" s="1"/>
  <c r="X947" i="1"/>
  <c r="X922" i="1" s="1"/>
  <c r="X921" i="1" s="1"/>
  <c r="X920" i="1" s="1"/>
  <c r="X919" i="1" s="1"/>
  <c r="X918" i="1" s="1"/>
  <c r="AH365" i="1"/>
  <c r="AD806" i="1"/>
  <c r="AH806" i="1" s="1"/>
  <c r="V2118" i="1"/>
  <c r="V2082" i="1" s="1"/>
  <c r="V2081" i="1" s="1"/>
  <c r="AD3333" i="1"/>
  <c r="AH3334" i="1"/>
  <c r="AD3454" i="1"/>
  <c r="AH3454" i="1" s="1"/>
  <c r="AH3455" i="1"/>
  <c r="AH581" i="1"/>
  <c r="AD580" i="1"/>
  <c r="AD864" i="1"/>
  <c r="AH865" i="1"/>
  <c r="AD1530" i="1"/>
  <c r="AH1530" i="1" s="1"/>
  <c r="AB2379" i="1"/>
  <c r="AB2356" i="1" s="1"/>
  <c r="AB2355" i="1" s="1"/>
  <c r="AB2354" i="1" s="1"/>
  <c r="AF2895" i="1"/>
  <c r="AH2895" i="1" s="1"/>
  <c r="AH2896" i="1"/>
  <c r="AH3522" i="1"/>
  <c r="AD3521" i="1"/>
  <c r="AD2275" i="1"/>
  <c r="AH2276" i="1"/>
  <c r="AD2379" i="1"/>
  <c r="AF2685" i="1"/>
  <c r="AD4020" i="1"/>
  <c r="AH4021" i="1"/>
  <c r="V4248" i="1"/>
  <c r="V4247" i="1" s="1"/>
  <c r="V4246" i="1" s="1"/>
  <c r="V4245" i="1" s="1"/>
  <c r="V4244" i="1" s="1"/>
  <c r="V4243" i="1" s="1"/>
  <c r="AH2498" i="1"/>
  <c r="AD2497" i="1"/>
  <c r="AF3768" i="1"/>
  <c r="AH3769" i="1"/>
  <c r="AF4912" i="1"/>
  <c r="AH4912" i="1" s="1"/>
  <c r="AH4913" i="1"/>
  <c r="AD5113" i="1"/>
  <c r="AH5113" i="1" s="1"/>
  <c r="AF5138" i="1"/>
  <c r="AF5137" i="1" s="1"/>
  <c r="AF5136" i="1" s="1"/>
  <c r="AH5139" i="1"/>
  <c r="AH5888" i="1"/>
  <c r="AD6497" i="1"/>
  <c r="AH6497" i="1" s="1"/>
  <c r="V4956" i="1"/>
  <c r="V4955" i="1" s="1"/>
  <c r="V4954" i="1" s="1"/>
  <c r="V4953" i="1" s="1"/>
  <c r="V4952" i="1" s="1"/>
  <c r="V4951" i="1" s="1"/>
  <c r="V4950" i="1" s="1"/>
  <c r="AF4993" i="1"/>
  <c r="AH4993" i="1" s="1"/>
  <c r="AD5470" i="1"/>
  <c r="AH3418" i="1"/>
  <c r="AD3417" i="1"/>
  <c r="AD4379" i="1"/>
  <c r="AH4380" i="1"/>
  <c r="AH6002" i="1"/>
  <c r="AD3155" i="1"/>
  <c r="AH3690" i="1"/>
  <c r="AF3797" i="1"/>
  <c r="AF3778" i="1" s="1"/>
  <c r="AF3777" i="1" s="1"/>
  <c r="AF3854" i="1"/>
  <c r="AF3823" i="1" s="1"/>
  <c r="AF3822" i="1" s="1"/>
  <c r="AF3821" i="1" s="1"/>
  <c r="AF3820" i="1" s="1"/>
  <c r="AF3819" i="1" s="1"/>
  <c r="AD4502" i="1"/>
  <c r="AH4503" i="1"/>
  <c r="AH4743" i="1"/>
  <c r="AB312" i="1"/>
  <c r="AB296" i="1" s="1"/>
  <c r="AH97" i="1"/>
  <c r="AJ364" i="1"/>
  <c r="AJ338" i="1" s="1"/>
  <c r="AJ337" i="1" s="1"/>
  <c r="AD486" i="1"/>
  <c r="AH487" i="1"/>
  <c r="X54" i="1"/>
  <c r="X51" i="1" s="1"/>
  <c r="X50" i="1" s="1"/>
  <c r="AD664" i="1"/>
  <c r="AH665" i="1"/>
  <c r="AH656" i="1"/>
  <c r="AD652" i="1"/>
  <c r="AD214" i="1"/>
  <c r="AH594" i="1"/>
  <c r="AJ843" i="1"/>
  <c r="AJ842" i="1" s="1"/>
  <c r="AJ841" i="1" s="1"/>
  <c r="AJ840" i="1" s="1"/>
  <c r="AJ839" i="1" s="1"/>
  <c r="Z1221" i="1"/>
  <c r="Z1195" i="1" s="1"/>
  <c r="Z1194" i="1" s="1"/>
  <c r="AD1788" i="1"/>
  <c r="AH1789" i="1"/>
  <c r="AJ2005" i="1"/>
  <c r="AF2118" i="1"/>
  <c r="AF2082" i="1" s="1"/>
  <c r="AF2081" i="1" s="1"/>
  <c r="AJ1041" i="1"/>
  <c r="AJ1020" i="1" s="1"/>
  <c r="AJ1019" i="1" s="1"/>
  <c r="AJ1018" i="1" s="1"/>
  <c r="AD332" i="1"/>
  <c r="AH332" i="1" s="1"/>
  <c r="AH333" i="1"/>
  <c r="AD560" i="1"/>
  <c r="AH560" i="1" s="1"/>
  <c r="AH948" i="1"/>
  <c r="AD947" i="1"/>
  <c r="Z1410" i="1"/>
  <c r="AH1509" i="1"/>
  <c r="AD1111" i="1"/>
  <c r="AH1112" i="1"/>
  <c r="X1788" i="1"/>
  <c r="AJ1851" i="1"/>
  <c r="AJ1850" i="1" s="1"/>
  <c r="AD2311" i="1"/>
  <c r="AH2311" i="1" s="1"/>
  <c r="AD2332" i="1"/>
  <c r="AH2336" i="1"/>
  <c r="AD3081" i="1"/>
  <c r="AH3082" i="1"/>
  <c r="V1336" i="1"/>
  <c r="AF844" i="1"/>
  <c r="AH845" i="1"/>
  <c r="AJ1131" i="1"/>
  <c r="AJ1110" i="1" s="1"/>
  <c r="AJ1109" i="1" s="1"/>
  <c r="AJ1108" i="1" s="1"/>
  <c r="X1221" i="1"/>
  <c r="AF1336" i="1"/>
  <c r="AH1433" i="1"/>
  <c r="AD2321" i="1"/>
  <c r="AH2321" i="1" s="1"/>
  <c r="AD2830" i="1"/>
  <c r="AH2831" i="1"/>
  <c r="AH1328" i="1"/>
  <c r="AD1781" i="1"/>
  <c r="AH1781" i="1" s="1"/>
  <c r="AF1041" i="1"/>
  <c r="AF1020" i="1" s="1"/>
  <c r="AF1019" i="1" s="1"/>
  <c r="AF1018" i="1" s="1"/>
  <c r="AD1221" i="1"/>
  <c r="AH1222" i="1"/>
  <c r="AD1994" i="1"/>
  <c r="AH1994" i="1" s="1"/>
  <c r="AH1748" i="1"/>
  <c r="AD2437" i="1"/>
  <c r="AH2437" i="1" s="1"/>
  <c r="AH2438" i="1"/>
  <c r="AF2716" i="1"/>
  <c r="AF2715" i="1" s="1"/>
  <c r="AH2717" i="1"/>
  <c r="X2901" i="1"/>
  <c r="X2874" i="1" s="1"/>
  <c r="X2873" i="1" s="1"/>
  <c r="X2872" i="1" s="1"/>
  <c r="X2871" i="1" s="1"/>
  <c r="X2870" i="1" s="1"/>
  <c r="AH3743" i="1"/>
  <c r="AH1686" i="1"/>
  <c r="AJ2083" i="1"/>
  <c r="X2190" i="1"/>
  <c r="X2189" i="1" s="1"/>
  <c r="AH2424" i="1"/>
  <c r="AD2423" i="1"/>
  <c r="AB2610" i="1"/>
  <c r="AB2573" i="1" s="1"/>
  <c r="AB2572" i="1" s="1"/>
  <c r="AB2571" i="1" s="1"/>
  <c r="AB2570" i="1" s="1"/>
  <c r="AB2569" i="1" s="1"/>
  <c r="AD3627" i="1"/>
  <c r="AH3627" i="1" s="1"/>
  <c r="AH3628" i="1"/>
  <c r="AD2052" i="1"/>
  <c r="AH2698" i="1"/>
  <c r="AH3101" i="1"/>
  <c r="AD3256" i="1"/>
  <c r="AD3824" i="1"/>
  <c r="AH3825" i="1"/>
  <c r="AH4136" i="1"/>
  <c r="AD4248" i="1"/>
  <c r="AD4247" i="1" s="1"/>
  <c r="AH4249" i="1"/>
  <c r="AB2243" i="1"/>
  <c r="AD3576" i="1"/>
  <c r="Z3659" i="1"/>
  <c r="Z3641" i="1" s="1"/>
  <c r="Z3640" i="1" s="1"/>
  <c r="Z3639" i="1" s="1"/>
  <c r="Z3638" i="1" s="1"/>
  <c r="Z3637" i="1" s="1"/>
  <c r="AH4456" i="1"/>
  <c r="AD4455" i="1"/>
  <c r="AF4604" i="1"/>
  <c r="AH4605" i="1"/>
  <c r="AH5269" i="1"/>
  <c r="AD5490" i="1"/>
  <c r="AH5490" i="1" s="1"/>
  <c r="AD5500" i="1"/>
  <c r="AD5546" i="1"/>
  <c r="AH5546" i="1" s="1"/>
  <c r="AF5754" i="1"/>
  <c r="AH5754" i="1" s="1"/>
  <c r="AH5755" i="1"/>
  <c r="X2331" i="1"/>
  <c r="X2330" i="1" s="1"/>
  <c r="X2329" i="1" s="1"/>
  <c r="X2328" i="1" s="1"/>
  <c r="AH3621" i="1"/>
  <c r="AH4958" i="1"/>
  <c r="AD4957" i="1"/>
  <c r="AH5471" i="1"/>
  <c r="AD5662" i="1"/>
  <c r="AH5662" i="1" s="1"/>
  <c r="AF3958" i="1"/>
  <c r="AF4081" i="1"/>
  <c r="AH4082" i="1"/>
  <c r="AD4320" i="1"/>
  <c r="AH4321" i="1"/>
  <c r="AD4905" i="1"/>
  <c r="AH4905" i="1" s="1"/>
  <c r="AD5069" i="1"/>
  <c r="AH5070" i="1"/>
  <c r="AF5500" i="1"/>
  <c r="AF5867" i="1"/>
  <c r="AH5868" i="1"/>
  <c r="AH5976" i="1"/>
  <c r="AD5975" i="1"/>
  <c r="AH3257" i="1"/>
  <c r="AH3428" i="1"/>
  <c r="AD3844" i="1"/>
  <c r="AH3844" i="1" s="1"/>
  <c r="AD4901" i="1"/>
  <c r="AH4901" i="1" s="1"/>
  <c r="AB4925" i="1"/>
  <c r="AB4911" i="1" s="1"/>
  <c r="AB4910" i="1" s="1"/>
  <c r="AH5039" i="1"/>
  <c r="AD5038" i="1"/>
  <c r="AD5179" i="1"/>
  <c r="AH5180" i="1"/>
  <c r="AD5749" i="1"/>
  <c r="AH5749" i="1" s="1"/>
  <c r="AH5851" i="1"/>
  <c r="AJ4993" i="1"/>
  <c r="AJ4956" i="1" s="1"/>
  <c r="AJ4955" i="1" s="1"/>
  <c r="AJ4954" i="1" s="1"/>
  <c r="AJ4953" i="1" s="1"/>
  <c r="AJ4952" i="1" s="1"/>
  <c r="AJ4951" i="1" s="1"/>
  <c r="AJ4950" i="1" s="1"/>
  <c r="AH5536" i="1"/>
  <c r="AD5924" i="1"/>
  <c r="AH5925" i="1"/>
  <c r="AH6409" i="1"/>
  <c r="AD6408" i="1"/>
  <c r="AH6905" i="1"/>
  <c r="AD6904" i="1"/>
  <c r="AH7089" i="1"/>
  <c r="AD7088" i="1"/>
  <c r="AF7551" i="1"/>
  <c r="AH7552" i="1"/>
  <c r="AH7589" i="1"/>
  <c r="AF6893" i="1"/>
  <c r="AH6893" i="1" s="1"/>
  <c r="AH6894" i="1"/>
  <c r="AH7580" i="1"/>
  <c r="AD6732" i="1"/>
  <c r="AH5769" i="1"/>
  <c r="AH5930" i="1"/>
  <c r="AD7130" i="1"/>
  <c r="AH7130" i="1" s="1"/>
  <c r="AD5629" i="1"/>
  <c r="AD5802" i="1"/>
  <c r="AH6025" i="1"/>
  <c r="AH6040" i="1"/>
  <c r="AD6039" i="1"/>
  <c r="AD6230" i="1"/>
  <c r="AF6244" i="1"/>
  <c r="AH6245" i="1"/>
  <c r="AH6436" i="1"/>
  <c r="AD6435" i="1"/>
  <c r="AH6468" i="1"/>
  <c r="AF6627" i="1"/>
  <c r="AH6628" i="1"/>
  <c r="AD6641" i="1"/>
  <c r="AH6810" i="1"/>
  <c r="AF6535" i="1"/>
  <c r="AH6536" i="1"/>
  <c r="AF6850" i="1"/>
  <c r="AH7451" i="1"/>
  <c r="AD7450" i="1"/>
  <c r="AH5707" i="1"/>
  <c r="AF7372" i="1"/>
  <c r="AD7533" i="1" l="1"/>
  <c r="AD7532" i="1" s="1"/>
  <c r="AH2055" i="1"/>
  <c r="V1195" i="1"/>
  <c r="V1194" i="1" s="1"/>
  <c r="AH2054" i="1"/>
  <c r="AH2053" i="1"/>
  <c r="AH1829" i="1"/>
  <c r="AB4573" i="1"/>
  <c r="AB4498" i="1" s="1"/>
  <c r="AB4497" i="1" s="1"/>
  <c r="AB4496" i="1" s="1"/>
  <c r="AB4495" i="1" s="1"/>
  <c r="AH7183" i="1"/>
  <c r="AB5848" i="1"/>
  <c r="AB5764" i="1" s="1"/>
  <c r="AB5763" i="1" s="1"/>
  <c r="AB5762" i="1" s="1"/>
  <c r="AB7027" i="1"/>
  <c r="AB7026" i="1" s="1"/>
  <c r="AB7025" i="1" s="1"/>
  <c r="AB7024" i="1" s="1"/>
  <c r="AB7023" i="1" s="1"/>
  <c r="AB6802" i="1" s="1"/>
  <c r="AB4645" i="1"/>
  <c r="AB4644" i="1" s="1"/>
  <c r="AB4643" i="1" s="1"/>
  <c r="AB4642" i="1" s="1"/>
  <c r="AB4641" i="1" s="1"/>
  <c r="AB6200" i="1"/>
  <c r="AB6199" i="1" s="1"/>
  <c r="AB6198" i="1" s="1"/>
  <c r="AB6197" i="1" s="1"/>
  <c r="AB6196" i="1" s="1"/>
  <c r="AF2611" i="1"/>
  <c r="AH2611" i="1" s="1"/>
  <c r="V3425" i="1"/>
  <c r="V3424" i="1" s="1"/>
  <c r="V3423" i="1" s="1"/>
  <c r="V3422" i="1" s="1"/>
  <c r="V2948" i="1" s="1"/>
  <c r="AH7551" i="1"/>
  <c r="AJ6903" i="1"/>
  <c r="AJ6902" i="1" s="1"/>
  <c r="AJ6901" i="1" s="1"/>
  <c r="AJ6900" i="1" s="1"/>
  <c r="AJ6899" i="1" s="1"/>
  <c r="AJ6898" i="1" s="1"/>
  <c r="AJ5597" i="1"/>
  <c r="AJ5596" i="1" s="1"/>
  <c r="AJ5595" i="1" s="1"/>
  <c r="AJ5594" i="1" s="1"/>
  <c r="AJ5593" i="1" s="1"/>
  <c r="AH7016" i="1"/>
  <c r="AJ4118" i="1"/>
  <c r="AJ4117" i="1" s="1"/>
  <c r="Z4090" i="1"/>
  <c r="Z4089" i="1" s="1"/>
  <c r="Z4088" i="1" s="1"/>
  <c r="Z4087" i="1" s="1"/>
  <c r="Z4086" i="1" s="1"/>
  <c r="Z3904" i="1" s="1"/>
  <c r="AH4620" i="1"/>
  <c r="AJ213" i="1"/>
  <c r="AJ212" i="1" s="1"/>
  <c r="AH7088" i="1"/>
  <c r="AB295" i="1"/>
  <c r="AB294" i="1" s="1"/>
  <c r="AH7276" i="1"/>
  <c r="AH1466" i="1"/>
  <c r="AH3460" i="1"/>
  <c r="AH509" i="1"/>
  <c r="AF7027" i="1"/>
  <c r="AF7026" i="1" s="1"/>
  <c r="AF7025" i="1" s="1"/>
  <c r="AF7024" i="1" s="1"/>
  <c r="AF7023" i="1" s="1"/>
  <c r="AH4809" i="1"/>
  <c r="AB7325" i="1"/>
  <c r="AB7324" i="1" s="1"/>
  <c r="AB7323" i="1" s="1"/>
  <c r="AB7322" i="1" s="1"/>
  <c r="AB7321" i="1" s="1"/>
  <c r="AB7320" i="1" s="1"/>
  <c r="AB7319" i="1" s="1"/>
  <c r="AJ3541" i="1"/>
  <c r="AJ3540" i="1" s="1"/>
  <c r="AJ3539" i="1" s="1"/>
  <c r="AJ3538" i="1" s="1"/>
  <c r="AJ3537" i="1" s="1"/>
  <c r="AJ3536" i="1" s="1"/>
  <c r="AH5867" i="1"/>
  <c r="AJ6407" i="1"/>
  <c r="AJ6406" i="1" s="1"/>
  <c r="AJ6405" i="1" s="1"/>
  <c r="AJ6404" i="1" s="1"/>
  <c r="AJ6403" i="1" s="1"/>
  <c r="AJ6402" i="1" s="1"/>
  <c r="AJ2573" i="1"/>
  <c r="AJ2572" i="1" s="1"/>
  <c r="AJ2571" i="1" s="1"/>
  <c r="AJ2570" i="1" s="1"/>
  <c r="AJ2569" i="1" s="1"/>
  <c r="AJ2568" i="1" s="1"/>
  <c r="V7323" i="1"/>
  <c r="V7322" i="1" s="1"/>
  <c r="V7321" i="1" s="1"/>
  <c r="V7320" i="1" s="1"/>
  <c r="V7319" i="1" s="1"/>
  <c r="X2573" i="1"/>
  <c r="X2572" i="1" s="1"/>
  <c r="X2571" i="1" s="1"/>
  <c r="X2570" i="1" s="1"/>
  <c r="X2569" i="1" s="1"/>
  <c r="X2568" i="1" s="1"/>
  <c r="AJ4337" i="1"/>
  <c r="AJ4336" i="1" s="1"/>
  <c r="AJ4300" i="1" s="1"/>
  <c r="AJ4299" i="1" s="1"/>
  <c r="AJ4298" i="1" s="1"/>
  <c r="AJ4297" i="1" s="1"/>
  <c r="AD2190" i="1"/>
  <c r="AD2189" i="1" s="1"/>
  <c r="AH4586" i="1"/>
  <c r="AF1409" i="1"/>
  <c r="AF1408" i="1" s="1"/>
  <c r="AJ6315" i="1"/>
  <c r="AJ6314" i="1" s="1"/>
  <c r="AJ6313" i="1" s="1"/>
  <c r="AJ6312" i="1" s="1"/>
  <c r="AJ6311" i="1" s="1"/>
  <c r="AJ6310" i="1" s="1"/>
  <c r="AB1536" i="1"/>
  <c r="AB1535" i="1" s="1"/>
  <c r="AH6689" i="1"/>
  <c r="X5848" i="1"/>
  <c r="X5764" i="1" s="1"/>
  <c r="X5763" i="1" s="1"/>
  <c r="X5762" i="1" s="1"/>
  <c r="AH4046" i="1"/>
  <c r="AB2082" i="1"/>
  <c r="AB2081" i="1" s="1"/>
  <c r="AB2080" i="1" s="1"/>
  <c r="AB2079" i="1" s="1"/>
  <c r="AB2078" i="1" s="1"/>
  <c r="V6200" i="1"/>
  <c r="V6199" i="1" s="1"/>
  <c r="V6198" i="1" s="1"/>
  <c r="V6197" i="1" s="1"/>
  <c r="V6196" i="1" s="1"/>
  <c r="AF4019" i="1"/>
  <c r="AF4018" i="1" s="1"/>
  <c r="AF4017" i="1" s="1"/>
  <c r="AF4016" i="1" s="1"/>
  <c r="AF4015" i="1" s="1"/>
  <c r="AF5469" i="1"/>
  <c r="AF5468" i="1" s="1"/>
  <c r="AF5467" i="1" s="1"/>
  <c r="AF5466" i="1" s="1"/>
  <c r="AF5465" i="1" s="1"/>
  <c r="AH218" i="1"/>
  <c r="AH5470" i="1"/>
  <c r="V2421" i="1"/>
  <c r="Z132" i="1"/>
  <c r="Z131" i="1" s="1"/>
  <c r="Z130" i="1" s="1"/>
  <c r="Z129" i="1" s="1"/>
  <c r="V7027" i="1"/>
  <c r="V7026" i="1" s="1"/>
  <c r="V7025" i="1" s="1"/>
  <c r="V7024" i="1" s="1"/>
  <c r="V7023" i="1" s="1"/>
  <c r="V6802" i="1" s="1"/>
  <c r="X132" i="1"/>
  <c r="X131" i="1" s="1"/>
  <c r="X130" i="1" s="1"/>
  <c r="X129" i="1" s="1"/>
  <c r="AH1317" i="1"/>
  <c r="V6405" i="1"/>
  <c r="V6404" i="1" s="1"/>
  <c r="V6403" i="1" s="1"/>
  <c r="V6402" i="1" s="1"/>
  <c r="AB1787" i="1"/>
  <c r="AB1786" i="1" s="1"/>
  <c r="Z6686" i="1"/>
  <c r="Z6685" i="1" s="1"/>
  <c r="Z6684" i="1" s="1"/>
  <c r="Z6683" i="1" s="1"/>
  <c r="AJ132" i="1"/>
  <c r="AJ131" i="1" s="1"/>
  <c r="AJ2420" i="1"/>
  <c r="AJ2419" i="1" s="1"/>
  <c r="AJ2418" i="1" s="1"/>
  <c r="AJ2417" i="1" s="1"/>
  <c r="AJ2421" i="1"/>
  <c r="AB1972" i="1"/>
  <c r="AB1971" i="1" s="1"/>
  <c r="AB1970" i="1" s="1"/>
  <c r="AB1969" i="1" s="1"/>
  <c r="AB1968" i="1" s="1"/>
  <c r="X4090" i="1"/>
  <c r="X4089" i="1" s="1"/>
  <c r="X4088" i="1" s="1"/>
  <c r="X4087" i="1" s="1"/>
  <c r="X4086" i="1" s="1"/>
  <c r="AH5562" i="1"/>
  <c r="AJ5367" i="1"/>
  <c r="AJ5366" i="1" s="1"/>
  <c r="AJ5365" i="1" s="1"/>
  <c r="AJ5364" i="1" s="1"/>
  <c r="AJ5363" i="1" s="1"/>
  <c r="AH4925" i="1"/>
  <c r="AH2230" i="1"/>
  <c r="AH5341" i="1"/>
  <c r="AJ5767" i="1"/>
  <c r="AJ5766" i="1" s="1"/>
  <c r="AJ5765" i="1" s="1"/>
  <c r="V4573" i="1"/>
  <c r="AB6688" i="1"/>
  <c r="AB6687" i="1" s="1"/>
  <c r="AB6686" i="1" s="1"/>
  <c r="AB6685" i="1" s="1"/>
  <c r="AB6684" i="1" s="1"/>
  <c r="AB6683" i="1" s="1"/>
  <c r="AH6068" i="1"/>
  <c r="AH1939" i="1"/>
  <c r="Z4645" i="1"/>
  <c r="Z4644" i="1" s="1"/>
  <c r="Z4643" i="1" s="1"/>
  <c r="Z4642" i="1" s="1"/>
  <c r="Z4641" i="1" s="1"/>
  <c r="AF1972" i="1"/>
  <c r="AF1971" i="1" s="1"/>
  <c r="AF1970" i="1" s="1"/>
  <c r="AF1969" i="1" s="1"/>
  <c r="AF1968" i="1" s="1"/>
  <c r="AH5945" i="1"/>
  <c r="AB3909" i="1"/>
  <c r="AB3908" i="1" s="1"/>
  <c r="AB3907" i="1" s="1"/>
  <c r="AB3906" i="1" s="1"/>
  <c r="AB3905" i="1" s="1"/>
  <c r="AB3904" i="1" s="1"/>
  <c r="AJ5178" i="1"/>
  <c r="AJ5177" i="1" s="1"/>
  <c r="AJ5176" i="1" s="1"/>
  <c r="AJ5175" i="1" s="1"/>
  <c r="AJ5174" i="1" s="1"/>
  <c r="AJ5173" i="1" s="1"/>
  <c r="AJ5671" i="1"/>
  <c r="AJ5670" i="1" s="1"/>
  <c r="AJ5669" i="1" s="1"/>
  <c r="AJ5668" i="1" s="1"/>
  <c r="AJ5667" i="1" s="1"/>
  <c r="Z1787" i="1"/>
  <c r="Z1786" i="1" s="1"/>
  <c r="AJ5037" i="1"/>
  <c r="AJ5036" i="1" s="1"/>
  <c r="AJ5035" i="1" s="1"/>
  <c r="AJ5034" i="1" s="1"/>
  <c r="AJ5033" i="1" s="1"/>
  <c r="AH6435" i="1"/>
  <c r="AH4455" i="1"/>
  <c r="V2080" i="1"/>
  <c r="V2079" i="1" s="1"/>
  <c r="V2078" i="1" s="1"/>
  <c r="V2077" i="1" s="1"/>
  <c r="AD3641" i="1"/>
  <c r="AD3640" i="1" s="1"/>
  <c r="AJ6116" i="1"/>
  <c r="AJ6115" i="1" s="1"/>
  <c r="AJ6114" i="1" s="1"/>
  <c r="AJ6113" i="1" s="1"/>
  <c r="AJ6112" i="1" s="1"/>
  <c r="AJ6111" i="1" s="1"/>
  <c r="V5959" i="1"/>
  <c r="V5944" i="1"/>
  <c r="V5943" i="1" s="1"/>
  <c r="V5942" i="1" s="1"/>
  <c r="V5941" i="1" s="1"/>
  <c r="V5940" i="1" s="1"/>
  <c r="V5930" i="1" s="1"/>
  <c r="V5929" i="1" s="1"/>
  <c r="V5924" i="1" s="1"/>
  <c r="V5923" i="1" s="1"/>
  <c r="AJ1409" i="1"/>
  <c r="AJ1408" i="1" s="1"/>
  <c r="V132" i="1"/>
  <c r="V131" i="1" s="1"/>
  <c r="V130" i="1" s="1"/>
  <c r="V129" i="1" s="1"/>
  <c r="X1972" i="1"/>
  <c r="X1971" i="1" s="1"/>
  <c r="X1970" i="1" s="1"/>
  <c r="X1969" i="1" s="1"/>
  <c r="X1968" i="1" s="1"/>
  <c r="AF3909" i="1"/>
  <c r="AF3908" i="1" s="1"/>
  <c r="AF3907" i="1" s="1"/>
  <c r="AF3906" i="1" s="1"/>
  <c r="AF3905" i="1" s="1"/>
  <c r="AH4379" i="1"/>
  <c r="AH6551" i="1"/>
  <c r="AJ4808" i="1"/>
  <c r="AJ4807" i="1" s="1"/>
  <c r="AJ4806" i="1" s="1"/>
  <c r="AJ4805" i="1" s="1"/>
  <c r="AJ4804" i="1" s="1"/>
  <c r="AJ4803" i="1" s="1"/>
  <c r="AJ4802" i="1" s="1"/>
  <c r="X4501" i="1"/>
  <c r="X4500" i="1" s="1"/>
  <c r="X4499" i="1" s="1"/>
  <c r="X7027" i="1"/>
  <c r="X7026" i="1" s="1"/>
  <c r="X7025" i="1" s="1"/>
  <c r="X7024" i="1" s="1"/>
  <c r="X7023" i="1" s="1"/>
  <c r="X6802" i="1" s="1"/>
  <c r="AB4808" i="1"/>
  <c r="AB4807" i="1" s="1"/>
  <c r="AB4806" i="1" s="1"/>
  <c r="AB4805" i="1" s="1"/>
  <c r="AB4804" i="1" s="1"/>
  <c r="AB4803" i="1" s="1"/>
  <c r="AB4802" i="1" s="1"/>
  <c r="AJ2262" i="1"/>
  <c r="X1536" i="1"/>
  <c r="X1535" i="1" s="1"/>
  <c r="Z1279" i="1"/>
  <c r="Z1278" i="1" s="1"/>
  <c r="AJ4647" i="1"/>
  <c r="AJ4646" i="1" s="1"/>
  <c r="AJ4645" i="1" s="1"/>
  <c r="AJ4644" i="1" s="1"/>
  <c r="AJ4643" i="1" s="1"/>
  <c r="AJ4642" i="1" s="1"/>
  <c r="AJ4641" i="1" s="1"/>
  <c r="V1409" i="1"/>
  <c r="V1408" i="1" s="1"/>
  <c r="AB5944" i="1"/>
  <c r="AB5943" i="1" s="1"/>
  <c r="AB5942" i="1" s="1"/>
  <c r="AB5941" i="1" s="1"/>
  <c r="AB5940" i="1" s="1"/>
  <c r="Z4806" i="1"/>
  <c r="Z4805" i="1" s="1"/>
  <c r="Z4804" i="1" s="1"/>
  <c r="Z4803" i="1" s="1"/>
  <c r="Z4802" i="1" s="1"/>
  <c r="Z4798" i="1" s="1"/>
  <c r="Z4797" i="1" s="1"/>
  <c r="Z4796" i="1" s="1"/>
  <c r="AD6190" i="1"/>
  <c r="AD6189" i="1" s="1"/>
  <c r="AH6189" i="1" s="1"/>
  <c r="AJ2082" i="1"/>
  <c r="AJ2081" i="1" s="1"/>
  <c r="AJ2080" i="1" s="1"/>
  <c r="AJ2079" i="1" s="1"/>
  <c r="AJ2078" i="1" s="1"/>
  <c r="V590" i="1"/>
  <c r="V589" i="1" s="1"/>
  <c r="V588" i="1" s="1"/>
  <c r="V587" i="1" s="1"/>
  <c r="X1409" i="1"/>
  <c r="X1408" i="1" s="1"/>
  <c r="V4806" i="1"/>
  <c r="V4805" i="1" s="1"/>
  <c r="V4804" i="1" s="1"/>
  <c r="V4803" i="1" s="1"/>
  <c r="V4802" i="1" s="1"/>
  <c r="V4798" i="1" s="1"/>
  <c r="V4797" i="1" s="1"/>
  <c r="V4796" i="1" s="1"/>
  <c r="V1017" i="1"/>
  <c r="Z7323" i="1"/>
  <c r="Z7322" i="1" s="1"/>
  <c r="Z7321" i="1" s="1"/>
  <c r="Z7320" i="1" s="1"/>
  <c r="Z7319" i="1" s="1"/>
  <c r="AD4742" i="1"/>
  <c r="AD4741" i="1" s="1"/>
  <c r="AH3521" i="1"/>
  <c r="Z395" i="1"/>
  <c r="AF7243" i="1"/>
  <c r="AF7242" i="1" s="1"/>
  <c r="AF7241" i="1" s="1"/>
  <c r="AF7240" i="1" s="1"/>
  <c r="AF7239" i="1" s="1"/>
  <c r="AF4337" i="1"/>
  <c r="AF4336" i="1" s="1"/>
  <c r="AH5216" i="1"/>
  <c r="AH3659" i="1"/>
  <c r="AH5802" i="1"/>
  <c r="AH5069" i="1"/>
  <c r="AH2379" i="1"/>
  <c r="AH7487" i="1"/>
  <c r="X4518" i="1"/>
  <c r="AJ3909" i="1"/>
  <c r="AJ3908" i="1" s="1"/>
  <c r="AJ3907" i="1" s="1"/>
  <c r="AJ3906" i="1" s="1"/>
  <c r="AJ3905" i="1" s="1"/>
  <c r="AF2643" i="1"/>
  <c r="AH2643" i="1" s="1"/>
  <c r="Z4573" i="1"/>
  <c r="Z4498" i="1" s="1"/>
  <c r="Z4497" i="1" s="1"/>
  <c r="Z4496" i="1" s="1"/>
  <c r="Z4495" i="1" s="1"/>
  <c r="Z7448" i="1"/>
  <c r="Z7447" i="1" s="1"/>
  <c r="Z7446" i="1" s="1"/>
  <c r="Z7445" i="1" s="1"/>
  <c r="Z7444" i="1" s="1"/>
  <c r="Z7443" i="1" s="1"/>
  <c r="V5671" i="1"/>
  <c r="V5670" i="1" s="1"/>
  <c r="V5669" i="1" s="1"/>
  <c r="V5668" i="1" s="1"/>
  <c r="V5667" i="1" s="1"/>
  <c r="AH3100" i="1"/>
  <c r="X6200" i="1"/>
  <c r="X6199" i="1" s="1"/>
  <c r="X6198" i="1" s="1"/>
  <c r="X6197" i="1" s="1"/>
  <c r="X6196" i="1" s="1"/>
  <c r="X2594" i="1"/>
  <c r="Z1662" i="1"/>
  <c r="Z1661" i="1" s="1"/>
  <c r="AF13" i="1"/>
  <c r="AF12" i="1" s="1"/>
  <c r="AF11" i="1" s="1"/>
  <c r="Z6405" i="1"/>
  <c r="Z6404" i="1" s="1"/>
  <c r="Z6403" i="1" s="1"/>
  <c r="Z6402" i="1" s="1"/>
  <c r="AJ4573" i="1"/>
  <c r="AJ4498" i="1" s="1"/>
  <c r="AJ4497" i="1" s="1"/>
  <c r="AJ4496" i="1" s="1"/>
  <c r="AJ4495" i="1" s="1"/>
  <c r="AJ6688" i="1"/>
  <c r="AJ6687" i="1" s="1"/>
  <c r="AJ6686" i="1" s="1"/>
  <c r="AJ6685" i="1" s="1"/>
  <c r="AJ6684" i="1" s="1"/>
  <c r="AJ6683" i="1" s="1"/>
  <c r="AH137" i="1"/>
  <c r="AD5137" i="1"/>
  <c r="AH5137" i="1" s="1"/>
  <c r="AJ1662" i="1"/>
  <c r="AJ1661" i="1" s="1"/>
  <c r="Z5176" i="1"/>
  <c r="Z5175" i="1" s="1"/>
  <c r="Z5174" i="1" s="1"/>
  <c r="Z5173" i="1" s="1"/>
  <c r="Z5032" i="1" s="1"/>
  <c r="AH3727" i="1"/>
  <c r="V4518" i="1"/>
  <c r="AJ13" i="1"/>
  <c r="AJ12" i="1" s="1"/>
  <c r="AJ11" i="1" s="1"/>
  <c r="AJ5944" i="1"/>
  <c r="AJ5943" i="1" s="1"/>
  <c r="AJ5942" i="1" s="1"/>
  <c r="AJ5941" i="1" s="1"/>
  <c r="AJ5940" i="1" s="1"/>
  <c r="AH3010" i="1"/>
  <c r="AJ1972" i="1"/>
  <c r="AJ1971" i="1" s="1"/>
  <c r="AJ1970" i="1" s="1"/>
  <c r="AJ1969" i="1" s="1"/>
  <c r="AJ1968" i="1" s="1"/>
  <c r="X1662" i="1"/>
  <c r="X1661" i="1" s="1"/>
  <c r="AJ7325" i="1"/>
  <c r="AJ7324" i="1" s="1"/>
  <c r="AJ7323" i="1" s="1"/>
  <c r="AJ7322" i="1" s="1"/>
  <c r="AJ7321" i="1" s="1"/>
  <c r="AJ7320" i="1" s="1"/>
  <c r="AJ7319" i="1" s="1"/>
  <c r="X3536" i="1"/>
  <c r="AJ7027" i="1"/>
  <c r="AJ7026" i="1" s="1"/>
  <c r="AJ7025" i="1" s="1"/>
  <c r="AJ7024" i="1" s="1"/>
  <c r="AJ7023" i="1" s="1"/>
  <c r="X7323" i="1"/>
  <c r="X7322" i="1" s="1"/>
  <c r="X7321" i="1" s="1"/>
  <c r="X7320" i="1" s="1"/>
  <c r="X7319" i="1" s="1"/>
  <c r="AJ7449" i="1"/>
  <c r="AJ7448" i="1" s="1"/>
  <c r="AJ7447" i="1" s="1"/>
  <c r="AJ7446" i="1" s="1"/>
  <c r="AJ7445" i="1" s="1"/>
  <c r="AJ7444" i="1" s="1"/>
  <c r="AJ7443" i="1" s="1"/>
  <c r="V4501" i="1"/>
  <c r="V4500" i="1" s="1"/>
  <c r="V4499" i="1" s="1"/>
  <c r="Z1536" i="1"/>
  <c r="Z1535" i="1" s="1"/>
  <c r="AH4648" i="1"/>
  <c r="Z4300" i="1"/>
  <c r="Z4299" i="1" s="1"/>
  <c r="Z4298" i="1" s="1"/>
  <c r="Z4297" i="1" s="1"/>
  <c r="AJ6202" i="1"/>
  <c r="AJ6201" i="1" s="1"/>
  <c r="AJ6200" i="1" s="1"/>
  <c r="AJ6199" i="1" s="1"/>
  <c r="AJ6198" i="1" s="1"/>
  <c r="AJ6197" i="1" s="1"/>
  <c r="AF7147" i="1"/>
  <c r="AF7146" i="1" s="1"/>
  <c r="AF7145" i="1" s="1"/>
  <c r="AF7144" i="1" s="1"/>
  <c r="AH614" i="1"/>
  <c r="AF2356" i="1"/>
  <c r="AF2355" i="1" s="1"/>
  <c r="AF2354" i="1" s="1"/>
  <c r="AH6732" i="1"/>
  <c r="AJ3823" i="1"/>
  <c r="AJ3822" i="1" s="1"/>
  <c r="AJ3821" i="1" s="1"/>
  <c r="AJ3820" i="1" s="1"/>
  <c r="AJ3819" i="1" s="1"/>
  <c r="AJ3684" i="1" s="1"/>
  <c r="AF592" i="1"/>
  <c r="AF590" i="1" s="1"/>
  <c r="AF589" i="1" s="1"/>
  <c r="AF588" i="1" s="1"/>
  <c r="AH6785" i="1"/>
  <c r="AF922" i="1"/>
  <c r="AF921" i="1" s="1"/>
  <c r="AF920" i="1" s="1"/>
  <c r="AF919" i="1" s="1"/>
  <c r="AF918" i="1" s="1"/>
  <c r="AJ1536" i="1"/>
  <c r="AJ1535" i="1" s="1"/>
  <c r="AJ5848" i="1"/>
  <c r="X2262" i="1"/>
  <c r="AH2284" i="1"/>
  <c r="V1279" i="1"/>
  <c r="V1278" i="1" s="1"/>
  <c r="V1662" i="1"/>
  <c r="V1661" i="1" s="1"/>
  <c r="AH4697" i="1"/>
  <c r="AH6514" i="1"/>
  <c r="AH1850" i="1"/>
  <c r="AH5904" i="1"/>
  <c r="AB2262" i="1"/>
  <c r="AH685" i="1"/>
  <c r="X5176" i="1"/>
  <c r="X5175" i="1" s="1"/>
  <c r="X5174" i="1" s="1"/>
  <c r="X5173" i="1" s="1"/>
  <c r="X5032" i="1" s="1"/>
  <c r="AF4198" i="1"/>
  <c r="AF4197" i="1" s="1"/>
  <c r="AF4196" i="1" s="1"/>
  <c r="AF4195" i="1" s="1"/>
  <c r="AF4194" i="1" s="1"/>
  <c r="AJ3904" i="1"/>
  <c r="Z13" i="1"/>
  <c r="Z12" i="1" s="1"/>
  <c r="Z11" i="1" s="1"/>
  <c r="AB4118" i="1"/>
  <c r="AB4117" i="1" s="1"/>
  <c r="AH5629" i="1"/>
  <c r="AH2005" i="1"/>
  <c r="AB1409" i="1"/>
  <c r="AB1408" i="1" s="1"/>
  <c r="AF1279" i="1"/>
  <c r="AF1278" i="1" s="1"/>
  <c r="AD5887" i="1"/>
  <c r="AH5887" i="1" s="1"/>
  <c r="AH4683" i="1"/>
  <c r="V13" i="1"/>
  <c r="V12" i="1" s="1"/>
  <c r="V11" i="1" s="1"/>
  <c r="V295" i="1"/>
  <c r="V294" i="1" s="1"/>
  <c r="Z5848" i="1"/>
  <c r="Z5764" i="1" s="1"/>
  <c r="Z5763" i="1" s="1"/>
  <c r="Z5762" i="1" s="1"/>
  <c r="Z5592" i="1" s="1"/>
  <c r="X7448" i="1"/>
  <c r="X7447" i="1" s="1"/>
  <c r="X7446" i="1" s="1"/>
  <c r="X7445" i="1" s="1"/>
  <c r="X7444" i="1" s="1"/>
  <c r="X7443" i="1" s="1"/>
  <c r="AJ2953" i="1"/>
  <c r="AJ2952" i="1" s="1"/>
  <c r="AJ2951" i="1" s="1"/>
  <c r="AJ2950" i="1" s="1"/>
  <c r="AJ2949" i="1" s="1"/>
  <c r="AH1591" i="1"/>
  <c r="V6686" i="1"/>
  <c r="V6685" i="1" s="1"/>
  <c r="V6684" i="1" s="1"/>
  <c r="V6683" i="1" s="1"/>
  <c r="AF1536" i="1"/>
  <c r="AF1535" i="1" s="1"/>
  <c r="X3932" i="1"/>
  <c r="AH3256" i="1"/>
  <c r="AB11" i="1"/>
  <c r="AB6405" i="1"/>
  <c r="AB6404" i="1" s="1"/>
  <c r="AB6403" i="1" s="1"/>
  <c r="AB6402" i="1" s="1"/>
  <c r="AF6688" i="1"/>
  <c r="AF6687" i="1" s="1"/>
  <c r="V6038" i="1"/>
  <c r="V6037" i="1" s="1"/>
  <c r="V6036" i="1" s="1"/>
  <c r="V6035" i="1" s="1"/>
  <c r="V6034" i="1" s="1"/>
  <c r="AF4303" i="1"/>
  <c r="AF4302" i="1" s="1"/>
  <c r="AF4301" i="1" s="1"/>
  <c r="AJ3425" i="1"/>
  <c r="AJ3424" i="1" s="1"/>
  <c r="AJ3423" i="1" s="1"/>
  <c r="AJ3422" i="1" s="1"/>
  <c r="V3909" i="1"/>
  <c r="V3908" i="1" s="1"/>
  <c r="V3907" i="1" s="1"/>
  <c r="V3906" i="1" s="1"/>
  <c r="V3905" i="1" s="1"/>
  <c r="V3904" i="1" s="1"/>
  <c r="AB3684" i="1"/>
  <c r="Z2077" i="1"/>
  <c r="AH1221" i="1"/>
  <c r="Z1409" i="1"/>
  <c r="Z1408" i="1" s="1"/>
  <c r="V7448" i="1"/>
  <c r="V7447" i="1" s="1"/>
  <c r="V7446" i="1" s="1"/>
  <c r="V7445" i="1" s="1"/>
  <c r="V7444" i="1" s="1"/>
  <c r="V7443" i="1" s="1"/>
  <c r="AH947" i="1"/>
  <c r="AJ395" i="1"/>
  <c r="AF6407" i="1"/>
  <c r="AF6406" i="1" s="1"/>
  <c r="AF6405" i="1" s="1"/>
  <c r="AF6404" i="1" s="1"/>
  <c r="AF6403" i="1" s="1"/>
  <c r="AF6402" i="1" s="1"/>
  <c r="X1279" i="1"/>
  <c r="X1278" i="1" s="1"/>
  <c r="AJ6596" i="1"/>
  <c r="AJ6595" i="1" s="1"/>
  <c r="AJ6594" i="1" s="1"/>
  <c r="AJ6593" i="1" s="1"/>
  <c r="AJ6592" i="1" s="1"/>
  <c r="V4645" i="1"/>
  <c r="V4644" i="1" s="1"/>
  <c r="V4643" i="1" s="1"/>
  <c r="V4642" i="1" s="1"/>
  <c r="V4641" i="1" s="1"/>
  <c r="AH6850" i="1"/>
  <c r="Z3536" i="1"/>
  <c r="AH4248" i="1"/>
  <c r="AB2421" i="1"/>
  <c r="AF1195" i="1"/>
  <c r="AF1194" i="1" s="1"/>
  <c r="AH177" i="1"/>
  <c r="AH7597" i="1"/>
  <c r="AH1574" i="1"/>
  <c r="V5848" i="1"/>
  <c r="V5764" i="1" s="1"/>
  <c r="V5763" i="1" s="1"/>
  <c r="V5762" i="1" s="1"/>
  <c r="AF4647" i="1"/>
  <c r="AF4646" i="1" s="1"/>
  <c r="AB1279" i="1"/>
  <c r="AB1278" i="1" s="1"/>
  <c r="X4645" i="1"/>
  <c r="X4644" i="1" s="1"/>
  <c r="X4643" i="1" s="1"/>
  <c r="X4642" i="1" s="1"/>
  <c r="X4641" i="1" s="1"/>
  <c r="AB132" i="1"/>
  <c r="AB131" i="1" s="1"/>
  <c r="AB130" i="1" s="1"/>
  <c r="AB129" i="1" s="1"/>
  <c r="AH5706" i="1"/>
  <c r="X4300" i="1"/>
  <c r="X4299" i="1" s="1"/>
  <c r="X4298" i="1" s="1"/>
  <c r="X4297" i="1" s="1"/>
  <c r="Z6200" i="1"/>
  <c r="Z6199" i="1" s="1"/>
  <c r="Z6198" i="1" s="1"/>
  <c r="Z6197" i="1" s="1"/>
  <c r="Z6196" i="1" s="1"/>
  <c r="V1536" i="1"/>
  <c r="V1535" i="1" s="1"/>
  <c r="AD6503" i="1"/>
  <c r="AH6503" i="1" s="1"/>
  <c r="AH3576" i="1"/>
  <c r="AB2568" i="1"/>
  <c r="X5944" i="1"/>
  <c r="X5943" i="1" s="1"/>
  <c r="X5935" i="1" s="1"/>
  <c r="X3684" i="1"/>
  <c r="AJ1279" i="1"/>
  <c r="AJ1278" i="1" s="1"/>
  <c r="X5959" i="1"/>
  <c r="AF1787" i="1"/>
  <c r="AF1786" i="1" s="1"/>
  <c r="AH3374" i="1"/>
  <c r="X4806" i="1"/>
  <c r="X4805" i="1" s="1"/>
  <c r="X4804" i="1" s="1"/>
  <c r="X4803" i="1" s="1"/>
  <c r="X4802" i="1" s="1"/>
  <c r="X4798" i="1" s="1"/>
  <c r="X4797" i="1" s="1"/>
  <c r="X4796" i="1" s="1"/>
  <c r="AB3536" i="1"/>
  <c r="AB5176" i="1"/>
  <c r="AB5175" i="1" s="1"/>
  <c r="AB5174" i="1" s="1"/>
  <c r="AB5173" i="1" s="1"/>
  <c r="AB5032" i="1" s="1"/>
  <c r="AH4855" i="1"/>
  <c r="X4573" i="1"/>
  <c r="AJ758" i="1"/>
  <c r="Z7027" i="1"/>
  <c r="Z7026" i="1" s="1"/>
  <c r="Z7025" i="1" s="1"/>
  <c r="Z7024" i="1" s="1"/>
  <c r="Z7023" i="1" s="1"/>
  <c r="Z6802" i="1" s="1"/>
  <c r="AH2830" i="1"/>
  <c r="AH54" i="1"/>
  <c r="AD2573" i="1"/>
  <c r="AD2572" i="1" s="1"/>
  <c r="AF3541" i="1"/>
  <c r="AF3540" i="1" s="1"/>
  <c r="AF3539" i="1" s="1"/>
  <c r="AF3538" i="1" s="1"/>
  <c r="AF3537" i="1" s="1"/>
  <c r="AF3536" i="1" s="1"/>
  <c r="V3954" i="1"/>
  <c r="V3951" i="1" s="1"/>
  <c r="V3950" i="1" s="1"/>
  <c r="V3932" i="1"/>
  <c r="AF5671" i="1"/>
  <c r="AF5670" i="1" s="1"/>
  <c r="AF5669" i="1" s="1"/>
  <c r="AF5668" i="1" s="1"/>
  <c r="AF5667" i="1" s="1"/>
  <c r="X395" i="1"/>
  <c r="AH7477" i="1"/>
  <c r="AB2948" i="1"/>
  <c r="Z1017" i="1"/>
  <c r="AF663" i="1"/>
  <c r="AF662" i="1" s="1"/>
  <c r="AF661" i="1" s="1"/>
  <c r="AF660" i="1" s="1"/>
  <c r="X13" i="1"/>
  <c r="X12" i="1" s="1"/>
  <c r="X11" i="1" s="1"/>
  <c r="AH5399" i="1"/>
  <c r="AH3566" i="1"/>
  <c r="AB7448" i="1"/>
  <c r="AB7447" i="1" s="1"/>
  <c r="AB7446" i="1" s="1"/>
  <c r="AB7445" i="1" s="1"/>
  <c r="AB7444" i="1" s="1"/>
  <c r="AB7443" i="1" s="1"/>
  <c r="V4300" i="1"/>
  <c r="V4299" i="1" s="1"/>
  <c r="V4298" i="1" s="1"/>
  <c r="V4297" i="1" s="1"/>
  <c r="AF213" i="1"/>
  <c r="AF212" i="1" s="1"/>
  <c r="AH1131" i="1"/>
  <c r="AF6202" i="1"/>
  <c r="AF6201" i="1" s="1"/>
  <c r="AF4808" i="1"/>
  <c r="AF4807" i="1" s="1"/>
  <c r="AB4300" i="1"/>
  <c r="AB4299" i="1" s="1"/>
  <c r="AB4298" i="1" s="1"/>
  <c r="AB4297" i="1" s="1"/>
  <c r="AB395" i="1"/>
  <c r="AH6230" i="1"/>
  <c r="AH312" i="1"/>
  <c r="AH870" i="1"/>
  <c r="AB1662" i="1"/>
  <c r="AB1661" i="1" s="1"/>
  <c r="X2948" i="1"/>
  <c r="V1787" i="1"/>
  <c r="V1786" i="1" s="1"/>
  <c r="AF1017" i="1"/>
  <c r="AF5944" i="1"/>
  <c r="AF5943" i="1" s="1"/>
  <c r="AF5942" i="1" s="1"/>
  <c r="AF5941" i="1" s="1"/>
  <c r="AF5940" i="1" s="1"/>
  <c r="AH6641" i="1"/>
  <c r="AF5322" i="1"/>
  <c r="AF5321" i="1" s="1"/>
  <c r="AF5176" i="1" s="1"/>
  <c r="AF5175" i="1" s="1"/>
  <c r="AF5174" i="1" s="1"/>
  <c r="AF5173" i="1" s="1"/>
  <c r="AH5975" i="1"/>
  <c r="V5176" i="1"/>
  <c r="V5175" i="1" s="1"/>
  <c r="V5174" i="1" s="1"/>
  <c r="V5173" i="1" s="1"/>
  <c r="V5032" i="1" s="1"/>
  <c r="AH4199" i="1"/>
  <c r="AH904" i="1"/>
  <c r="AF4956" i="1"/>
  <c r="AF4955" i="1" s="1"/>
  <c r="AF4954" i="1" s="1"/>
  <c r="AF4953" i="1" s="1"/>
  <c r="AF4952" i="1" s="1"/>
  <c r="AF4951" i="1" s="1"/>
  <c r="AF4950" i="1" s="1"/>
  <c r="X6116" i="1"/>
  <c r="X6115" i="1" s="1"/>
  <c r="X6114" i="1" s="1"/>
  <c r="X6113" i="1" s="1"/>
  <c r="X6112" i="1" s="1"/>
  <c r="X6111" i="1" s="1"/>
  <c r="AD592" i="1"/>
  <c r="AD591" i="1" s="1"/>
  <c r="V4118" i="1"/>
  <c r="V4117" i="1" s="1"/>
  <c r="AD821" i="1"/>
  <c r="AH821" i="1" s="1"/>
  <c r="X3909" i="1"/>
  <c r="X3908" i="1" s="1"/>
  <c r="X3907" i="1" s="1"/>
  <c r="X3906" i="1" s="1"/>
  <c r="X3905" i="1" s="1"/>
  <c r="AH3797" i="1"/>
  <c r="AH6153" i="1"/>
  <c r="AF2953" i="1"/>
  <c r="AF2952" i="1" s="1"/>
  <c r="AF2951" i="1" s="1"/>
  <c r="AF2950" i="1" s="1"/>
  <c r="AF2949" i="1" s="1"/>
  <c r="Z2568" i="1"/>
  <c r="AJ1787" i="1"/>
  <c r="AJ1786" i="1" s="1"/>
  <c r="AH1336" i="1"/>
  <c r="X2420" i="1"/>
  <c r="X2419" i="1" s="1"/>
  <c r="X2418" i="1" s="1"/>
  <c r="X2417" i="1" s="1"/>
  <c r="Z3425" i="1"/>
  <c r="Z3424" i="1" s="1"/>
  <c r="Z3423" i="1" s="1"/>
  <c r="Z3422" i="1" s="1"/>
  <c r="Z2948" i="1" s="1"/>
  <c r="AF6808" i="1"/>
  <c r="AF6807" i="1" s="1"/>
  <c r="AF6806" i="1" s="1"/>
  <c r="AF6805" i="1" s="1"/>
  <c r="AF6804" i="1" s="1"/>
  <c r="AF6803" i="1" s="1"/>
  <c r="AF3200" i="1"/>
  <c r="AF3099" i="1" s="1"/>
  <c r="AF3098" i="1" s="1"/>
  <c r="AF3097" i="1" s="1"/>
  <c r="AF3096" i="1" s="1"/>
  <c r="AF3077" i="1" s="1"/>
  <c r="AH3201" i="1"/>
  <c r="AF6596" i="1"/>
  <c r="AF6595" i="1" s="1"/>
  <c r="AF6594" i="1" s="1"/>
  <c r="AF6593" i="1" s="1"/>
  <c r="AF6592" i="1" s="1"/>
  <c r="AF2874" i="1"/>
  <c r="AF2873" i="1" s="1"/>
  <c r="AF2872" i="1" s="1"/>
  <c r="AF2871" i="1" s="1"/>
  <c r="AF2870" i="1" s="1"/>
  <c r="X1787" i="1"/>
  <c r="X1786" i="1" s="1"/>
  <c r="AD3689" i="1"/>
  <c r="AH3689" i="1" s="1"/>
  <c r="AB2345" i="1"/>
  <c r="AB2344" i="1" s="1"/>
  <c r="AD5944" i="1"/>
  <c r="AD5943" i="1" s="1"/>
  <c r="AH5138" i="1"/>
  <c r="AD4647" i="1"/>
  <c r="AH1717" i="1"/>
  <c r="AH6948" i="1"/>
  <c r="AH2519" i="1"/>
  <c r="X295" i="1"/>
  <c r="X294" i="1" s="1"/>
  <c r="AD296" i="1"/>
  <c r="AH296" i="1" s="1"/>
  <c r="AF7325" i="1"/>
  <c r="AF7324" i="1" s="1"/>
  <c r="AF7323" i="1" s="1"/>
  <c r="AF7322" i="1" s="1"/>
  <c r="AF7321" i="1" s="1"/>
  <c r="AF7320" i="1" s="1"/>
  <c r="AF7319" i="1" s="1"/>
  <c r="AB1017" i="1"/>
  <c r="V6116" i="1"/>
  <c r="V6115" i="1" s="1"/>
  <c r="V6114" i="1" s="1"/>
  <c r="V6113" i="1" s="1"/>
  <c r="V6112" i="1" s="1"/>
  <c r="V6111" i="1" s="1"/>
  <c r="X1017" i="1"/>
  <c r="Z1972" i="1"/>
  <c r="Z1971" i="1" s="1"/>
  <c r="Z1970" i="1" s="1"/>
  <c r="Z1969" i="1" s="1"/>
  <c r="Z1968" i="1" s="1"/>
  <c r="AD820" i="1"/>
  <c r="AH820" i="1" s="1"/>
  <c r="AF337" i="1"/>
  <c r="AF295" i="1"/>
  <c r="AF294" i="1" s="1"/>
  <c r="AJ1017" i="1"/>
  <c r="AD5136" i="1"/>
  <c r="AH5136" i="1" s="1"/>
  <c r="AD3215" i="1"/>
  <c r="AH3215" i="1" s="1"/>
  <c r="AH2052" i="1"/>
  <c r="AD2051" i="1"/>
  <c r="AD2422" i="1"/>
  <c r="AH2423" i="1"/>
  <c r="AH3081" i="1"/>
  <c r="AD3080" i="1"/>
  <c r="AD559" i="1"/>
  <c r="AH559" i="1" s="1"/>
  <c r="AD4501" i="1"/>
  <c r="AH4502" i="1"/>
  <c r="AH3417" i="1"/>
  <c r="AD3416" i="1"/>
  <c r="AD5469" i="1"/>
  <c r="AD579" i="1"/>
  <c r="AH579" i="1" s="1"/>
  <c r="AD578" i="1"/>
  <c r="AH580" i="1"/>
  <c r="AB591" i="1"/>
  <c r="AB590" i="1"/>
  <c r="AB589" i="1" s="1"/>
  <c r="AB588" i="1" s="1"/>
  <c r="AB587" i="1" s="1"/>
  <c r="AD5321" i="1"/>
  <c r="AD4171" i="1"/>
  <c r="AH4171" i="1" s="1"/>
  <c r="AH2730" i="1"/>
  <c r="AD13" i="1"/>
  <c r="AH14" i="1"/>
  <c r="X590" i="1"/>
  <c r="X589" i="1" s="1"/>
  <c r="X588" i="1" s="1"/>
  <c r="X587" i="1" s="1"/>
  <c r="X591" i="1"/>
  <c r="AD399" i="1"/>
  <c r="AH400" i="1"/>
  <c r="AH4611" i="1"/>
  <c r="AD4603" i="1"/>
  <c r="AH4580" i="1"/>
  <c r="AD4575" i="1"/>
  <c r="AD4423" i="1"/>
  <c r="AH4424" i="1"/>
  <c r="AH2716" i="1"/>
  <c r="AD2901" i="1"/>
  <c r="AH2901" i="1" s="1"/>
  <c r="AH2902" i="1"/>
  <c r="AD1195" i="1"/>
  <c r="AH1196" i="1"/>
  <c r="AH6316" i="1"/>
  <c r="AD6315" i="1"/>
  <c r="AH6117" i="1"/>
  <c r="AD6116" i="1"/>
  <c r="AH7372" i="1"/>
  <c r="AH4217" i="1"/>
  <c r="AD4198" i="1"/>
  <c r="AD2954" i="1"/>
  <c r="AH2955" i="1"/>
  <c r="AD2217" i="1"/>
  <c r="AH2218" i="1"/>
  <c r="AD7579" i="1"/>
  <c r="AH7015" i="1"/>
  <c r="AD7014" i="1"/>
  <c r="AH7014" i="1" s="1"/>
  <c r="AD3427" i="1"/>
  <c r="AD2320" i="1"/>
  <c r="AH2320" i="1" s="1"/>
  <c r="AD213" i="1"/>
  <c r="AH214" i="1"/>
  <c r="AD663" i="1"/>
  <c r="AH664" i="1"/>
  <c r="AH486" i="1"/>
  <c r="AD485" i="1"/>
  <c r="AD3154" i="1"/>
  <c r="AH3155" i="1"/>
  <c r="AD3332" i="1"/>
  <c r="AH3333" i="1"/>
  <c r="AD6533" i="1"/>
  <c r="AF2421" i="1"/>
  <c r="AF2420" i="1"/>
  <c r="AF2419" i="1" s="1"/>
  <c r="AF2418" i="1" s="1"/>
  <c r="AF2417" i="1" s="1"/>
  <c r="AH800" i="1"/>
  <c r="AD799" i="1"/>
  <c r="AH799" i="1" s="1"/>
  <c r="AH1663" i="1"/>
  <c r="AD1662" i="1"/>
  <c r="AH7267" i="1"/>
  <c r="AD7325" i="1"/>
  <c r="AH7326" i="1"/>
  <c r="AF4118" i="1"/>
  <c r="AF4117" i="1" s="1"/>
  <c r="AF4090" i="1"/>
  <c r="AF4089" i="1" s="1"/>
  <c r="AF4088" i="1" s="1"/>
  <c r="AF4087" i="1" s="1"/>
  <c r="AF4086" i="1" s="1"/>
  <c r="AD3616" i="1"/>
  <c r="AH3617" i="1"/>
  <c r="AD3341" i="1"/>
  <c r="AH3342" i="1"/>
  <c r="AH2804" i="1"/>
  <c r="AD2803" i="1"/>
  <c r="AD1409" i="1"/>
  <c r="AH1410" i="1"/>
  <c r="AD749" i="1"/>
  <c r="AH749" i="1" s="1"/>
  <c r="AD1279" i="1"/>
  <c r="AH1280" i="1"/>
  <c r="AD566" i="1"/>
  <c r="AH6993" i="1"/>
  <c r="AD6992" i="1"/>
  <c r="AH6992" i="1" s="1"/>
  <c r="AD112" i="1"/>
  <c r="AD7221" i="1"/>
  <c r="AH7221" i="1" s="1"/>
  <c r="AH7028" i="1"/>
  <c r="AH4773" i="1"/>
  <c r="AD4772" i="1"/>
  <c r="AH4081" i="1"/>
  <c r="AD4910" i="1"/>
  <c r="AH2664" i="1"/>
  <c r="AD2663" i="1"/>
  <c r="AH2789" i="1"/>
  <c r="AD2251" i="1"/>
  <c r="AH2251" i="1" s="1"/>
  <c r="AH2252" i="1"/>
  <c r="AH2991" i="1"/>
  <c r="AF1662" i="1"/>
  <c r="AF1661" i="1" s="1"/>
  <c r="AD726" i="1"/>
  <c r="AH726" i="1" s="1"/>
  <c r="AD3214" i="1"/>
  <c r="AH3214" i="1" s="1"/>
  <c r="AD7449" i="1"/>
  <c r="AH7450" i="1"/>
  <c r="X6401" i="1"/>
  <c r="AD6688" i="1"/>
  <c r="AH6408" i="1"/>
  <c r="AD6407" i="1"/>
  <c r="AD5178" i="1"/>
  <c r="AH5179" i="1"/>
  <c r="AD4956" i="1"/>
  <c r="AH4957" i="1"/>
  <c r="AF4603" i="1"/>
  <c r="AF4602" i="1" s="1"/>
  <c r="AF4573" i="1" s="1"/>
  <c r="AF4498" i="1" s="1"/>
  <c r="AF4497" i="1" s="1"/>
  <c r="AF4496" i="1" s="1"/>
  <c r="AF4495" i="1" s="1"/>
  <c r="AH4604" i="1"/>
  <c r="AH4247" i="1"/>
  <c r="AD4246" i="1"/>
  <c r="AF843" i="1"/>
  <c r="AF842" i="1" s="1"/>
  <c r="AF841" i="1" s="1"/>
  <c r="AF840" i="1" s="1"/>
  <c r="AF839" i="1" s="1"/>
  <c r="AH844" i="1"/>
  <c r="AH1111" i="1"/>
  <c r="AD1110" i="1"/>
  <c r="AH652" i="1"/>
  <c r="AF3767" i="1"/>
  <c r="AH3768" i="1"/>
  <c r="AD4019" i="1"/>
  <c r="AH4020" i="1"/>
  <c r="AF2684" i="1"/>
  <c r="AF2663" i="1" s="1"/>
  <c r="AF2662" i="1" s="1"/>
  <c r="AF2661" i="1" s="1"/>
  <c r="AF2660" i="1" s="1"/>
  <c r="AF2659" i="1" s="1"/>
  <c r="AH2685" i="1"/>
  <c r="AH2275" i="1"/>
  <c r="AH339" i="1"/>
  <c r="AD338" i="1"/>
  <c r="AD7149" i="1"/>
  <c r="AH7149" i="1" s="1"/>
  <c r="AD3541" i="1"/>
  <c r="AH3542" i="1"/>
  <c r="AH426" i="1"/>
  <c r="AH4365" i="1"/>
  <c r="AH6244" i="1"/>
  <c r="AD4808" i="1"/>
  <c r="AH6295" i="1"/>
  <c r="AD6284" i="1"/>
  <c r="AD6018" i="1"/>
  <c r="AH6018" i="1" s="1"/>
  <c r="AH6019" i="1"/>
  <c r="AH4119" i="1"/>
  <c r="AF2349" i="1"/>
  <c r="AH2350" i="1"/>
  <c r="AH1973" i="1"/>
  <c r="AD1972" i="1"/>
  <c r="AD2067" i="1"/>
  <c r="AH2067" i="1" s="1"/>
  <c r="AD132" i="1"/>
  <c r="AH258" i="1"/>
  <c r="AH4747" i="1"/>
  <c r="AF4742" i="1"/>
  <c r="AF4741" i="1" s="1"/>
  <c r="AD4090" i="1"/>
  <c r="AH4091" i="1"/>
  <c r="AF2190" i="1"/>
  <c r="AF2189" i="1" s="1"/>
  <c r="AF2080" i="1" s="1"/>
  <c r="AF2079" i="1" s="1"/>
  <c r="AF2078" i="1" s="1"/>
  <c r="AD3056" i="1"/>
  <c r="AH3057" i="1"/>
  <c r="AD2356" i="1"/>
  <c r="AH2357" i="1"/>
  <c r="AF569" i="1"/>
  <c r="AH570" i="1"/>
  <c r="AH7644" i="1"/>
  <c r="AD7623" i="1"/>
  <c r="AH6597" i="1"/>
  <c r="AD6596" i="1"/>
  <c r="AH6627" i="1"/>
  <c r="AH4531" i="1"/>
  <c r="AD7027" i="1"/>
  <c r="AD5671" i="1"/>
  <c r="AH5672" i="1"/>
  <c r="AD5367" i="1"/>
  <c r="AH5368" i="1"/>
  <c r="AH2790" i="1"/>
  <c r="AH2118" i="1"/>
  <c r="AH1041" i="1"/>
  <c r="AD2246" i="1"/>
  <c r="AH2247" i="1"/>
  <c r="AH1021" i="1"/>
  <c r="AD1020" i="1"/>
  <c r="AD813" i="1"/>
  <c r="AH813" i="1" s="1"/>
  <c r="AH2229" i="1"/>
  <c r="AD2228" i="1"/>
  <c r="AD922" i="1"/>
  <c r="AH923" i="1"/>
  <c r="AF6534" i="1"/>
  <c r="AF6533" i="1" s="1"/>
  <c r="AF6532" i="1" s="1"/>
  <c r="AF6531" i="1" s="1"/>
  <c r="AF6530" i="1" s="1"/>
  <c r="AH6535" i="1"/>
  <c r="AD6038" i="1"/>
  <c r="AH6039" i="1"/>
  <c r="AD5923" i="1"/>
  <c r="AH5923" i="1" s="1"/>
  <c r="AH5924" i="1"/>
  <c r="AD5545" i="1"/>
  <c r="AH5545" i="1" s="1"/>
  <c r="AD3823" i="1"/>
  <c r="AH3824" i="1"/>
  <c r="AH1788" i="1"/>
  <c r="AD1787" i="1"/>
  <c r="AD2496" i="1"/>
  <c r="AH2497" i="1"/>
  <c r="AD805" i="1"/>
  <c r="AH805" i="1" s="1"/>
  <c r="AH7423" i="1"/>
  <c r="AD7412" i="1"/>
  <c r="AD7243" i="1"/>
  <c r="AJ590" i="1"/>
  <c r="AJ589" i="1" s="1"/>
  <c r="AJ588" i="1" s="1"/>
  <c r="AJ591" i="1"/>
  <c r="AH7137" i="1"/>
  <c r="AD7136" i="1"/>
  <c r="Z3684" i="1"/>
  <c r="AH2083" i="1"/>
  <c r="AD2082" i="1"/>
  <c r="Z590" i="1"/>
  <c r="Z589" i="1" s="1"/>
  <c r="Z588" i="1" s="1"/>
  <c r="Z587" i="1" s="1"/>
  <c r="Z591" i="1"/>
  <c r="AH364" i="1"/>
  <c r="AH6904" i="1"/>
  <c r="AD6903" i="1"/>
  <c r="AD5849" i="1"/>
  <c r="AD5037" i="1"/>
  <c r="AH5038" i="1"/>
  <c r="AH4320" i="1"/>
  <c r="AD4303" i="1"/>
  <c r="AH5500" i="1"/>
  <c r="X1219" i="1"/>
  <c r="X1218" i="1" s="1"/>
  <c r="X1195" i="1"/>
  <c r="X1194" i="1" s="1"/>
  <c r="AH2332" i="1"/>
  <c r="AD2331" i="1"/>
  <c r="AF4911" i="1"/>
  <c r="AF4910" i="1" s="1"/>
  <c r="V3684" i="1"/>
  <c r="AH864" i="1"/>
  <c r="AD843" i="1"/>
  <c r="AD2756" i="1"/>
  <c r="AH2756" i="1" s="1"/>
  <c r="AH6289" i="1"/>
  <c r="AF6284" i="1"/>
  <c r="AF6283" i="1" s="1"/>
  <c r="AD5767" i="1"/>
  <c r="AD6774" i="1"/>
  <c r="AH6779" i="1"/>
  <c r="AD5597" i="1"/>
  <c r="AH5598" i="1"/>
  <c r="AH5287" i="1"/>
  <c r="AD5268" i="1"/>
  <c r="AD3066" i="1"/>
  <c r="AH3066" i="1" s="1"/>
  <c r="AH3067" i="1"/>
  <c r="AD2266" i="1"/>
  <c r="AH2267" i="1"/>
  <c r="AH771" i="1"/>
  <c r="AD762" i="1"/>
  <c r="AH1537" i="1"/>
  <c r="AD1536" i="1"/>
  <c r="AD6807" i="1"/>
  <c r="AH2443" i="1"/>
  <c r="AH3854" i="1"/>
  <c r="AF5850" i="1"/>
  <c r="AF5849" i="1" s="1"/>
  <c r="AF5848" i="1" s="1"/>
  <c r="AF5764" i="1" s="1"/>
  <c r="AF5763" i="1" s="1"/>
  <c r="AF5762" i="1" s="1"/>
  <c r="AH5858" i="1"/>
  <c r="AD4337" i="1"/>
  <c r="AH4338" i="1"/>
  <c r="AH1700" i="1"/>
  <c r="V2607" i="1"/>
  <c r="V2606" i="1" s="1"/>
  <c r="V2573" i="1"/>
  <c r="V2572" i="1" s="1"/>
  <c r="V2571" i="1" s="1"/>
  <c r="V2570" i="1" s="1"/>
  <c r="V2569" i="1" s="1"/>
  <c r="V2568" i="1" s="1"/>
  <c r="V2594" i="1"/>
  <c r="AD1008" i="1"/>
  <c r="AH1009" i="1"/>
  <c r="V395" i="1"/>
  <c r="AH6449" i="1"/>
  <c r="AH5458" i="1"/>
  <c r="AD5447" i="1"/>
  <c r="AD5119" i="1"/>
  <c r="AH5124" i="1"/>
  <c r="AH2715" i="1"/>
  <c r="Z2420" i="1"/>
  <c r="Z2419" i="1" s="1"/>
  <c r="Z2418" i="1" s="1"/>
  <c r="Z2417" i="1" s="1"/>
  <c r="Z2421" i="1"/>
  <c r="AF132" i="1"/>
  <c r="AF131" i="1" s="1"/>
  <c r="AF7533" i="1"/>
  <c r="AH7542" i="1"/>
  <c r="AH6354" i="1"/>
  <c r="AF6774" i="1"/>
  <c r="AF6773" i="1" s="1"/>
  <c r="AH6775" i="1"/>
  <c r="AD6202" i="1"/>
  <c r="AH3958" i="1"/>
  <c r="AH2875" i="1"/>
  <c r="AD4197" i="1"/>
  <c r="AD4117" i="1"/>
  <c r="AD3778" i="1"/>
  <c r="AH3910" i="1"/>
  <c r="AD3909" i="1"/>
  <c r="AD3297" i="1"/>
  <c r="AH3298" i="1"/>
  <c r="AF3510" i="1"/>
  <c r="AF3509" i="1" s="1"/>
  <c r="AF3425" i="1" s="1"/>
  <c r="AF3424" i="1" s="1"/>
  <c r="AF3423" i="1" s="1"/>
  <c r="AF3422" i="1" s="1"/>
  <c r="AH3511" i="1"/>
  <c r="AH2621" i="1"/>
  <c r="AH3515" i="1"/>
  <c r="AD3510" i="1"/>
  <c r="X2080" i="1"/>
  <c r="X2079" i="1" s="1"/>
  <c r="X2078" i="1" s="1"/>
  <c r="Z295" i="1"/>
  <c r="Z294" i="1" s="1"/>
  <c r="AJ295" i="1"/>
  <c r="AJ294" i="1" s="1"/>
  <c r="AF5032" i="1" l="1"/>
  <c r="AJ130" i="1"/>
  <c r="AJ129" i="1" s="1"/>
  <c r="AJ5764" i="1"/>
  <c r="AJ5763" i="1" s="1"/>
  <c r="AJ5762" i="1" s="1"/>
  <c r="AJ5592" i="1" s="1"/>
  <c r="AF591" i="1"/>
  <c r="AH591" i="1" s="1"/>
  <c r="AJ6802" i="1"/>
  <c r="AH6190" i="1"/>
  <c r="AF6686" i="1"/>
  <c r="AF6685" i="1" s="1"/>
  <c r="AF6684" i="1" s="1"/>
  <c r="AF6683" i="1" s="1"/>
  <c r="AF6401" i="1" s="1"/>
  <c r="AF2610" i="1"/>
  <c r="AF2573" i="1" s="1"/>
  <c r="AF2572" i="1" s="1"/>
  <c r="AF2571" i="1" s="1"/>
  <c r="AF2570" i="1" s="1"/>
  <c r="AF2569" i="1" s="1"/>
  <c r="AF2568" i="1" s="1"/>
  <c r="AH5321" i="1"/>
  <c r="AJ2948" i="1"/>
  <c r="AH3641" i="1"/>
  <c r="Z6401" i="1"/>
  <c r="AB2077" i="1"/>
  <c r="AF6802" i="1"/>
  <c r="V5935" i="1"/>
  <c r="V4498" i="1"/>
  <c r="V4497" i="1" s="1"/>
  <c r="V4496" i="1" s="1"/>
  <c r="V4495" i="1" s="1"/>
  <c r="AJ6196" i="1"/>
  <c r="X4498" i="1"/>
  <c r="X4497" i="1" s="1"/>
  <c r="X4496" i="1" s="1"/>
  <c r="X4495" i="1" s="1"/>
  <c r="AH5469" i="1"/>
  <c r="AJ5032" i="1"/>
  <c r="X2077" i="1"/>
  <c r="V5592" i="1"/>
  <c r="AJ6401" i="1"/>
  <c r="AF4300" i="1"/>
  <c r="AF4299" i="1" s="1"/>
  <c r="AF4298" i="1" s="1"/>
  <c r="AF4297" i="1" s="1"/>
  <c r="V6401" i="1"/>
  <c r="AJ10" i="1"/>
  <c r="AJ9" i="1" s="1"/>
  <c r="AH592" i="1"/>
  <c r="AF4806" i="1"/>
  <c r="AF4805" i="1" s="1"/>
  <c r="AF4804" i="1" s="1"/>
  <c r="AF4803" i="1" s="1"/>
  <c r="AF4802" i="1" s="1"/>
  <c r="AH7243" i="1"/>
  <c r="AD590" i="1"/>
  <c r="AD589" i="1" s="1"/>
  <c r="AH4647" i="1"/>
  <c r="AH4197" i="1"/>
  <c r="AF3904" i="1"/>
  <c r="AH4198" i="1"/>
  <c r="X3904" i="1"/>
  <c r="AB6401" i="1"/>
  <c r="AF587" i="1"/>
  <c r="AJ2077" i="1"/>
  <c r="AB5592" i="1"/>
  <c r="AH5322" i="1"/>
  <c r="AJ1193" i="1"/>
  <c r="AJ1192" i="1" s="1"/>
  <c r="AJ1191" i="1" s="1"/>
  <c r="AJ1016" i="1" s="1"/>
  <c r="V1193" i="1"/>
  <c r="V1192" i="1" s="1"/>
  <c r="V1191" i="1" s="1"/>
  <c r="V1016" i="1" s="1"/>
  <c r="V394" i="1" s="1"/>
  <c r="AD5886" i="1"/>
  <c r="AH5886" i="1" s="1"/>
  <c r="AB1193" i="1"/>
  <c r="AB1192" i="1" s="1"/>
  <c r="AB1191" i="1" s="1"/>
  <c r="AB1016" i="1" s="1"/>
  <c r="Z1193" i="1"/>
  <c r="Z1192" i="1" s="1"/>
  <c r="Z1191" i="1" s="1"/>
  <c r="Z1016" i="1" s="1"/>
  <c r="Z10" i="1"/>
  <c r="Z9" i="1" s="1"/>
  <c r="V10" i="1"/>
  <c r="V9" i="1" s="1"/>
  <c r="AH2189" i="1"/>
  <c r="X1193" i="1"/>
  <c r="X1192" i="1" s="1"/>
  <c r="X1191" i="1" s="1"/>
  <c r="X1016" i="1" s="1"/>
  <c r="X394" i="1" s="1"/>
  <c r="AB10" i="1"/>
  <c r="AB9" i="1" s="1"/>
  <c r="AF1193" i="1"/>
  <c r="AF1192" i="1" s="1"/>
  <c r="AF1191" i="1" s="1"/>
  <c r="AF1016" i="1" s="1"/>
  <c r="AD2874" i="1"/>
  <c r="AH2874" i="1" s="1"/>
  <c r="AD6502" i="1"/>
  <c r="AH6502" i="1" s="1"/>
  <c r="AD4646" i="1"/>
  <c r="AH4646" i="1" s="1"/>
  <c r="X10" i="1"/>
  <c r="X9" i="1" s="1"/>
  <c r="AF4645" i="1"/>
  <c r="AF4644" i="1" s="1"/>
  <c r="AF4643" i="1" s="1"/>
  <c r="AF4642" i="1" s="1"/>
  <c r="AF4641" i="1" s="1"/>
  <c r="AF6200" i="1"/>
  <c r="AF6199" i="1" s="1"/>
  <c r="AF6198" i="1" s="1"/>
  <c r="AF6197" i="1" s="1"/>
  <c r="AF6196" i="1" s="1"/>
  <c r="AJ587" i="1"/>
  <c r="X5942" i="1"/>
  <c r="X5941" i="1" s="1"/>
  <c r="X5940" i="1" s="1"/>
  <c r="AF2948" i="1"/>
  <c r="Z394" i="1"/>
  <c r="AH3200" i="1"/>
  <c r="AH6808" i="1"/>
  <c r="AF130" i="1"/>
  <c r="AF129" i="1" s="1"/>
  <c r="AF10" i="1" s="1"/>
  <c r="AF9" i="1" s="1"/>
  <c r="AF5592" i="1"/>
  <c r="AH2684" i="1"/>
  <c r="AD3688" i="1"/>
  <c r="AD3687" i="1" s="1"/>
  <c r="AD3686" i="1" s="1"/>
  <c r="AH4910" i="1"/>
  <c r="AD2729" i="1"/>
  <c r="AH2729" i="1" s="1"/>
  <c r="AH5944" i="1"/>
  <c r="AH4742" i="1"/>
  <c r="AF7532" i="1"/>
  <c r="AH7533" i="1"/>
  <c r="AD842" i="1"/>
  <c r="AH843" i="1"/>
  <c r="AD3296" i="1"/>
  <c r="AH3297" i="1"/>
  <c r="AD4196" i="1"/>
  <c r="AH4196" i="1" s="1"/>
  <c r="AH5447" i="1"/>
  <c r="AD5446" i="1"/>
  <c r="AH5446" i="1" s="1"/>
  <c r="AH6807" i="1"/>
  <c r="AD6806" i="1"/>
  <c r="AH6774" i="1"/>
  <c r="AD6773" i="1"/>
  <c r="AH6773" i="1" s="1"/>
  <c r="AH5849" i="1"/>
  <c r="AD2081" i="1"/>
  <c r="AH2082" i="1"/>
  <c r="AH7412" i="1"/>
  <c r="AD7411" i="1"/>
  <c r="AH7411" i="1" s="1"/>
  <c r="AD1786" i="1"/>
  <c r="AH1786" i="1" s="1"/>
  <c r="AH1787" i="1"/>
  <c r="AH3823" i="1"/>
  <c r="AD3822" i="1"/>
  <c r="AH6038" i="1"/>
  <c r="AD6037" i="1"/>
  <c r="AH922" i="1"/>
  <c r="AD921" i="1"/>
  <c r="AD812" i="1"/>
  <c r="AH812" i="1" s="1"/>
  <c r="AD2245" i="1"/>
  <c r="AH2246" i="1"/>
  <c r="AH4118" i="1"/>
  <c r="AH5671" i="1"/>
  <c r="AD5670" i="1"/>
  <c r="AD7622" i="1"/>
  <c r="AH7623" i="1"/>
  <c r="AD1971" i="1"/>
  <c r="AH1972" i="1"/>
  <c r="AH6284" i="1"/>
  <c r="AD6283" i="1"/>
  <c r="AH6283" i="1" s="1"/>
  <c r="AH6534" i="1"/>
  <c r="AD337" i="1"/>
  <c r="AH337" i="1" s="1"/>
  <c r="AH338" i="1"/>
  <c r="AD6687" i="1"/>
  <c r="AH6688" i="1"/>
  <c r="AD4771" i="1"/>
  <c r="AH4772" i="1"/>
  <c r="AD748" i="1"/>
  <c r="AH748" i="1" s="1"/>
  <c r="AD3615" i="1"/>
  <c r="AH3615" i="1" s="1"/>
  <c r="AH3616" i="1"/>
  <c r="AD1661" i="1"/>
  <c r="AH1661" i="1" s="1"/>
  <c r="AH1662" i="1"/>
  <c r="AD6532" i="1"/>
  <c r="AH6532" i="1" s="1"/>
  <c r="AD212" i="1"/>
  <c r="AH212" i="1" s="1"/>
  <c r="AH213" i="1"/>
  <c r="AH1195" i="1"/>
  <c r="AD1194" i="1"/>
  <c r="AD5468" i="1"/>
  <c r="AH5468" i="1" s="1"/>
  <c r="AH3080" i="1"/>
  <c r="AD3079" i="1"/>
  <c r="AD2050" i="1"/>
  <c r="AH2051" i="1"/>
  <c r="AD3908" i="1"/>
  <c r="AH3909" i="1"/>
  <c r="AH4117" i="1"/>
  <c r="AD6201" i="1"/>
  <c r="AH6202" i="1"/>
  <c r="AD4336" i="1"/>
  <c r="AH4336" i="1" s="1"/>
  <c r="AH4337" i="1"/>
  <c r="AD1535" i="1"/>
  <c r="AH1535" i="1" s="1"/>
  <c r="AH1536" i="1"/>
  <c r="AH2190" i="1"/>
  <c r="AD5766" i="1"/>
  <c r="AH5767" i="1"/>
  <c r="AH5037" i="1"/>
  <c r="AH6903" i="1"/>
  <c r="AD6902" i="1"/>
  <c r="AD5544" i="1"/>
  <c r="AH5544" i="1" s="1"/>
  <c r="AH2228" i="1"/>
  <c r="AD2227" i="1"/>
  <c r="AH1020" i="1"/>
  <c r="AD1019" i="1"/>
  <c r="AH7027" i="1"/>
  <c r="AD7026" i="1"/>
  <c r="AD2355" i="1"/>
  <c r="AH2356" i="1"/>
  <c r="AF3766" i="1"/>
  <c r="AH3767" i="1"/>
  <c r="AD1109" i="1"/>
  <c r="AH1110" i="1"/>
  <c r="AH5178" i="1"/>
  <c r="AD5177" i="1"/>
  <c r="AH7449" i="1"/>
  <c r="AH4911" i="1"/>
  <c r="AD111" i="1"/>
  <c r="AH112" i="1"/>
  <c r="AH7325" i="1"/>
  <c r="AD7324" i="1"/>
  <c r="AH6533" i="1"/>
  <c r="AD2216" i="1"/>
  <c r="AH2217" i="1"/>
  <c r="AD2953" i="1"/>
  <c r="AH2954" i="1"/>
  <c r="AD6314" i="1"/>
  <c r="AH6315" i="1"/>
  <c r="AH4575" i="1"/>
  <c r="AD4574" i="1"/>
  <c r="AD12" i="1"/>
  <c r="AH13" i="1"/>
  <c r="AD3509" i="1"/>
  <c r="AH3509" i="1" s="1"/>
  <c r="AH3510" i="1"/>
  <c r="AD1007" i="1"/>
  <c r="AH1008" i="1"/>
  <c r="AH2266" i="1"/>
  <c r="AD2265" i="1"/>
  <c r="AH5597" i="1"/>
  <c r="AD5596" i="1"/>
  <c r="AD2330" i="1"/>
  <c r="AH4303" i="1"/>
  <c r="AD4302" i="1"/>
  <c r="AD7242" i="1"/>
  <c r="AH7242" i="1" s="1"/>
  <c r="AH5367" i="1"/>
  <c r="AD5366" i="1"/>
  <c r="AD6595" i="1"/>
  <c r="AH6596" i="1"/>
  <c r="AD4089" i="1"/>
  <c r="AH4090" i="1"/>
  <c r="AD2066" i="1"/>
  <c r="AH2066" i="1" s="1"/>
  <c r="AD4807" i="1"/>
  <c r="AH4808" i="1"/>
  <c r="AD7148" i="1"/>
  <c r="AH7148" i="1" s="1"/>
  <c r="AD4245" i="1"/>
  <c r="AH4246" i="1"/>
  <c r="AH6407" i="1"/>
  <c r="AD6406" i="1"/>
  <c r="AD3213" i="1"/>
  <c r="AH3213" i="1" s="1"/>
  <c r="AD725" i="1"/>
  <c r="AH725" i="1" s="1"/>
  <c r="AH1279" i="1"/>
  <c r="AD1278" i="1"/>
  <c r="AH1278" i="1" s="1"/>
  <c r="AD1408" i="1"/>
  <c r="AH1408" i="1" s="1"/>
  <c r="AH1409" i="1"/>
  <c r="AH3341" i="1"/>
  <c r="AD3340" i="1"/>
  <c r="AD3331" i="1"/>
  <c r="AH3332" i="1"/>
  <c r="AH3154" i="1"/>
  <c r="AD3099" i="1"/>
  <c r="AH663" i="1"/>
  <c r="AD662" i="1"/>
  <c r="AD2319" i="1"/>
  <c r="AH2319" i="1" s="1"/>
  <c r="AD3426" i="1"/>
  <c r="AH3427" i="1"/>
  <c r="AH7579" i="1"/>
  <c r="AD7578" i="1"/>
  <c r="AH7578" i="1" s="1"/>
  <c r="AH4423" i="1"/>
  <c r="AD4422" i="1"/>
  <c r="AD577" i="1"/>
  <c r="AD565" i="1" s="1"/>
  <c r="AH578" i="1"/>
  <c r="AH3416" i="1"/>
  <c r="AD3415" i="1"/>
  <c r="AH3778" i="1"/>
  <c r="AD3777" i="1"/>
  <c r="AH3777" i="1" s="1"/>
  <c r="AD5118" i="1"/>
  <c r="AH5118" i="1" s="1"/>
  <c r="AH5119" i="1"/>
  <c r="AD761" i="1"/>
  <c r="AH762" i="1"/>
  <c r="AH5268" i="1"/>
  <c r="AD5267" i="1"/>
  <c r="AH5267" i="1" s="1"/>
  <c r="AH5850" i="1"/>
  <c r="AD7135" i="1"/>
  <c r="AH7135" i="1" s="1"/>
  <c r="AH7136" i="1"/>
  <c r="AH5943" i="1"/>
  <c r="AD5942" i="1"/>
  <c r="AH2496" i="1"/>
  <c r="AD2495" i="1"/>
  <c r="AF567" i="1"/>
  <c r="AF568" i="1"/>
  <c r="AH568" i="1" s="1"/>
  <c r="AH569" i="1"/>
  <c r="AD3055" i="1"/>
  <c r="AH3056" i="1"/>
  <c r="AH132" i="1"/>
  <c r="AD131" i="1"/>
  <c r="AF2347" i="1"/>
  <c r="AF2348" i="1"/>
  <c r="AH2348" i="1" s="1"/>
  <c r="AH2349" i="1"/>
  <c r="AH3541" i="1"/>
  <c r="AD3540" i="1"/>
  <c r="AH4019" i="1"/>
  <c r="AD4018" i="1"/>
  <c r="AH4741" i="1"/>
  <c r="AH4956" i="1"/>
  <c r="AD4955" i="1"/>
  <c r="AD2662" i="1"/>
  <c r="AH2663" i="1"/>
  <c r="AD7220" i="1"/>
  <c r="AH7220" i="1" s="1"/>
  <c r="AD2802" i="1"/>
  <c r="AH2803" i="1"/>
  <c r="AD484" i="1"/>
  <c r="AH485" i="1"/>
  <c r="AH6116" i="1"/>
  <c r="AD6115" i="1"/>
  <c r="AH3640" i="1"/>
  <c r="AD3639" i="1"/>
  <c r="AH4603" i="1"/>
  <c r="AD4602" i="1"/>
  <c r="AH4602" i="1" s="1"/>
  <c r="AD398" i="1"/>
  <c r="AH399" i="1"/>
  <c r="AD295" i="1"/>
  <c r="AD2571" i="1"/>
  <c r="AD4170" i="1"/>
  <c r="AH4170" i="1" s="1"/>
  <c r="AD4500" i="1"/>
  <c r="AH4501" i="1"/>
  <c r="AD558" i="1"/>
  <c r="AH558" i="1" s="1"/>
  <c r="AD557" i="1"/>
  <c r="AH557" i="1" s="1"/>
  <c r="AD2420" i="1"/>
  <c r="AH2422" i="1"/>
  <c r="AD2421" i="1"/>
  <c r="AH2421" i="1" s="1"/>
  <c r="AD819" i="1"/>
  <c r="AH819" i="1" s="1"/>
  <c r="AH2572" i="1" l="1"/>
  <c r="AB394" i="1"/>
  <c r="AB8" i="1" s="1"/>
  <c r="AH2573" i="1"/>
  <c r="AH2610" i="1"/>
  <c r="AH590" i="1"/>
  <c r="AD2728" i="1"/>
  <c r="AH2728" i="1" s="1"/>
  <c r="AJ394" i="1"/>
  <c r="AJ8" i="1" s="1"/>
  <c r="AD2873" i="1"/>
  <c r="AD2872" i="1" s="1"/>
  <c r="Z8" i="1"/>
  <c r="AD5848" i="1"/>
  <c r="AH5848" i="1" s="1"/>
  <c r="V8" i="1"/>
  <c r="AD4645" i="1"/>
  <c r="AH4645" i="1" s="1"/>
  <c r="X5930" i="1"/>
  <c r="X5929" i="1" s="1"/>
  <c r="X5924" i="1" s="1"/>
  <c r="X5923" i="1" s="1"/>
  <c r="X5592" i="1"/>
  <c r="X8" i="1" s="1"/>
  <c r="AD4195" i="1"/>
  <c r="AH4195" i="1" s="1"/>
  <c r="AH842" i="1"/>
  <c r="AD841" i="1"/>
  <c r="AD4169" i="1"/>
  <c r="AH4169" i="1" s="1"/>
  <c r="AD294" i="1"/>
  <c r="AH294" i="1" s="1"/>
  <c r="AH295" i="1"/>
  <c r="AD3539" i="1"/>
  <c r="AH3540" i="1"/>
  <c r="AF2346" i="1"/>
  <c r="AF2331" i="1"/>
  <c r="AH2347" i="1"/>
  <c r="AD3054" i="1"/>
  <c r="AH3054" i="1" s="1"/>
  <c r="AH3055" i="1"/>
  <c r="AD2494" i="1"/>
  <c r="AH2495" i="1"/>
  <c r="AD3098" i="1"/>
  <c r="AH3099" i="1"/>
  <c r="AH3340" i="1"/>
  <c r="AD3339" i="1"/>
  <c r="AD6405" i="1"/>
  <c r="AH6406" i="1"/>
  <c r="AH4807" i="1"/>
  <c r="AD4806" i="1"/>
  <c r="AH4089" i="1"/>
  <c r="AD4088" i="1"/>
  <c r="AD7241" i="1"/>
  <c r="AH7241" i="1" s="1"/>
  <c r="AD2329" i="1"/>
  <c r="AH12" i="1"/>
  <c r="AH6314" i="1"/>
  <c r="AD6313" i="1"/>
  <c r="AH2216" i="1"/>
  <c r="AD2215" i="1"/>
  <c r="AD1108" i="1"/>
  <c r="AH1108" i="1" s="1"/>
  <c r="AH1109" i="1"/>
  <c r="AD2354" i="1"/>
  <c r="AH2355" i="1"/>
  <c r="AD5036" i="1"/>
  <c r="AD3078" i="1"/>
  <c r="AH3079" i="1"/>
  <c r="AD5467" i="1"/>
  <c r="AH5467" i="1" s="1"/>
  <c r="AD1193" i="1"/>
  <c r="AH1194" i="1"/>
  <c r="AD6531" i="1"/>
  <c r="AH6531" i="1" s="1"/>
  <c r="AD1970" i="1"/>
  <c r="AH1971" i="1"/>
  <c r="AD6036" i="1"/>
  <c r="AH6037" i="1"/>
  <c r="AH2420" i="1"/>
  <c r="AD2419" i="1"/>
  <c r="AD556" i="1"/>
  <c r="AH556" i="1" s="1"/>
  <c r="AH3639" i="1"/>
  <c r="AD3638" i="1"/>
  <c r="AH131" i="1"/>
  <c r="AD130" i="1"/>
  <c r="AH577" i="1"/>
  <c r="AD576" i="1"/>
  <c r="AH576" i="1" s="1"/>
  <c r="AD724" i="1"/>
  <c r="AH724" i="1" s="1"/>
  <c r="AD2065" i="1"/>
  <c r="AH2065" i="1" s="1"/>
  <c r="AD4301" i="1"/>
  <c r="AH4302" i="1"/>
  <c r="AD5595" i="1"/>
  <c r="AH5596" i="1"/>
  <c r="AD4573" i="1"/>
  <c r="AH4573" i="1" s="1"/>
  <c r="AH4574" i="1"/>
  <c r="AD110" i="1"/>
  <c r="AH110" i="1" s="1"/>
  <c r="AH111" i="1"/>
  <c r="AD5176" i="1"/>
  <c r="AH5177" i="1"/>
  <c r="AD7025" i="1"/>
  <c r="AH7026" i="1"/>
  <c r="AD2226" i="1"/>
  <c r="AH2227" i="1"/>
  <c r="AD3907" i="1"/>
  <c r="AH3908" i="1"/>
  <c r="AH6687" i="1"/>
  <c r="AD6686" i="1"/>
  <c r="AH3296" i="1"/>
  <c r="AD3295" i="1"/>
  <c r="AF7448" i="1"/>
  <c r="AF7447" i="1" s="1"/>
  <c r="AF7446" i="1" s="1"/>
  <c r="AF7445" i="1" s="1"/>
  <c r="AF7444" i="1" s="1"/>
  <c r="AF7443" i="1" s="1"/>
  <c r="AH7532" i="1"/>
  <c r="AD818" i="1"/>
  <c r="AH818" i="1" s="1"/>
  <c r="AD397" i="1"/>
  <c r="AH398" i="1"/>
  <c r="AD483" i="1"/>
  <c r="AH484" i="1"/>
  <c r="AD2801" i="1"/>
  <c r="AH2802" i="1"/>
  <c r="AD2661" i="1"/>
  <c r="AH2662" i="1"/>
  <c r="AD4017" i="1"/>
  <c r="AH4018" i="1"/>
  <c r="AD5941" i="1"/>
  <c r="AH5942" i="1"/>
  <c r="AH761" i="1"/>
  <c r="AD760" i="1"/>
  <c r="AD3414" i="1"/>
  <c r="AH3414" i="1" s="1"/>
  <c r="AH3415" i="1"/>
  <c r="AD4421" i="1"/>
  <c r="AH4422" i="1"/>
  <c r="AD661" i="1"/>
  <c r="AH662" i="1"/>
  <c r="AH589" i="1"/>
  <c r="AD588" i="1"/>
  <c r="AD3212" i="1"/>
  <c r="AH3212" i="1" s="1"/>
  <c r="AD7147" i="1"/>
  <c r="AH7147" i="1" s="1"/>
  <c r="AH6595" i="1"/>
  <c r="AD6594" i="1"/>
  <c r="AH1007" i="1"/>
  <c r="AD1006" i="1"/>
  <c r="AH2953" i="1"/>
  <c r="AD7323" i="1"/>
  <c r="AH7324" i="1"/>
  <c r="AH3766" i="1"/>
  <c r="AH3688" i="1" s="1"/>
  <c r="AF3688" i="1"/>
  <c r="AF3687" i="1" s="1"/>
  <c r="AD6901" i="1"/>
  <c r="AH6902" i="1"/>
  <c r="AH6201" i="1"/>
  <c r="AD6200" i="1"/>
  <c r="AD747" i="1"/>
  <c r="AH747" i="1" s="1"/>
  <c r="AH7622" i="1"/>
  <c r="AD7621" i="1"/>
  <c r="AD920" i="1"/>
  <c r="AH921" i="1"/>
  <c r="AD3821" i="1"/>
  <c r="AH3822" i="1"/>
  <c r="AD2080" i="1"/>
  <c r="AH2081" i="1"/>
  <c r="AD4499" i="1"/>
  <c r="AH4500" i="1"/>
  <c r="AD2570" i="1"/>
  <c r="AH2571" i="1"/>
  <c r="AH6115" i="1"/>
  <c r="AD6114" i="1"/>
  <c r="AD4954" i="1"/>
  <c r="AH4955" i="1"/>
  <c r="AF566" i="1"/>
  <c r="AH567" i="1"/>
  <c r="AD3425" i="1"/>
  <c r="AH3426" i="1"/>
  <c r="AH3331" i="1"/>
  <c r="AD3330" i="1"/>
  <c r="AD4244" i="1"/>
  <c r="AH4245" i="1"/>
  <c r="AD5365" i="1"/>
  <c r="AH5366" i="1"/>
  <c r="AD2264" i="1"/>
  <c r="AH2265" i="1"/>
  <c r="AD7448" i="1"/>
  <c r="AH1019" i="1"/>
  <c r="AD1018" i="1"/>
  <c r="AD5543" i="1"/>
  <c r="AH5543" i="1" s="1"/>
  <c r="AH5766" i="1"/>
  <c r="AD5765" i="1"/>
  <c r="AH2050" i="1"/>
  <c r="AD2049" i="1"/>
  <c r="AH2049" i="1" s="1"/>
  <c r="AD3685" i="1"/>
  <c r="AH4771" i="1"/>
  <c r="AD4770" i="1"/>
  <c r="AD5669" i="1"/>
  <c r="AH5670" i="1"/>
  <c r="AH2245" i="1"/>
  <c r="AD2244" i="1"/>
  <c r="AH6806" i="1"/>
  <c r="AD6805" i="1"/>
  <c r="AD2727" i="1" l="1"/>
  <c r="AH2873" i="1"/>
  <c r="AD4644" i="1"/>
  <c r="AD4643" i="1" s="1"/>
  <c r="AD2952" i="1"/>
  <c r="AH2952" i="1" s="1"/>
  <c r="AD3329" i="1"/>
  <c r="AH3330" i="1"/>
  <c r="AD7620" i="1"/>
  <c r="AH7621" i="1"/>
  <c r="AH6200" i="1"/>
  <c r="AD6199" i="1"/>
  <c r="AF3686" i="1"/>
  <c r="AH3687" i="1"/>
  <c r="AH6594" i="1"/>
  <c r="AD6593" i="1"/>
  <c r="AD3906" i="1"/>
  <c r="AH3907" i="1"/>
  <c r="AH7025" i="1"/>
  <c r="AD7024" i="1"/>
  <c r="AH5595" i="1"/>
  <c r="AD5594" i="1"/>
  <c r="AD129" i="1"/>
  <c r="AH129" i="1" s="1"/>
  <c r="AH130" i="1"/>
  <c r="AD555" i="1"/>
  <c r="AH555" i="1" s="1"/>
  <c r="AD1969" i="1"/>
  <c r="AH1970" i="1"/>
  <c r="AH2354" i="1"/>
  <c r="AD2345" i="1"/>
  <c r="AD2493" i="1"/>
  <c r="AH2494" i="1"/>
  <c r="AF2330" i="1"/>
  <c r="AH2331" i="1"/>
  <c r="AD4168" i="1"/>
  <c r="AH4168" i="1" s="1"/>
  <c r="AD840" i="1"/>
  <c r="AH841" i="1"/>
  <c r="AH6805" i="1"/>
  <c r="AD6804" i="1"/>
  <c r="AD5542" i="1"/>
  <c r="AH5542" i="1" s="1"/>
  <c r="AD7447" i="1"/>
  <c r="AH7448" i="1"/>
  <c r="AH5365" i="1"/>
  <c r="AD5364" i="1"/>
  <c r="AH2872" i="1"/>
  <c r="AD2871" i="1"/>
  <c r="AH4954" i="1"/>
  <c r="AD4953" i="1"/>
  <c r="AD2569" i="1"/>
  <c r="AH2570" i="1"/>
  <c r="AD3820" i="1"/>
  <c r="AH3821" i="1"/>
  <c r="AD3211" i="1"/>
  <c r="AH3211" i="1" s="1"/>
  <c r="AD660" i="1"/>
  <c r="AH660" i="1" s="1"/>
  <c r="AH661" i="1"/>
  <c r="AH5941" i="1"/>
  <c r="AD5940" i="1"/>
  <c r="AH5940" i="1" s="1"/>
  <c r="AD2660" i="1"/>
  <c r="AH2661" i="1"/>
  <c r="AH483" i="1"/>
  <c r="AD482" i="1"/>
  <c r="AH482" i="1" s="1"/>
  <c r="AH6686" i="1"/>
  <c r="AD6685" i="1"/>
  <c r="AD2064" i="1"/>
  <c r="AH2064" i="1" s="1"/>
  <c r="AH6036" i="1"/>
  <c r="AD6035" i="1"/>
  <c r="AD1192" i="1"/>
  <c r="AH1193" i="1"/>
  <c r="AH3078" i="1"/>
  <c r="AH6313" i="1"/>
  <c r="AD6312" i="1"/>
  <c r="AD2328" i="1"/>
  <c r="AD4087" i="1"/>
  <c r="AH4088" i="1"/>
  <c r="AH2346" i="1"/>
  <c r="AF2345" i="1"/>
  <c r="AF2344" i="1" s="1"/>
  <c r="AH5669" i="1"/>
  <c r="AD5668" i="1"/>
  <c r="AD2726" i="1"/>
  <c r="AH2727" i="1"/>
  <c r="AD6113" i="1"/>
  <c r="AH6114" i="1"/>
  <c r="AD746" i="1"/>
  <c r="AH746" i="1" s="1"/>
  <c r="AD1005" i="1"/>
  <c r="AH1006" i="1"/>
  <c r="AD7146" i="1"/>
  <c r="AH7146" i="1" s="1"/>
  <c r="AH588" i="1"/>
  <c r="AD759" i="1"/>
  <c r="AH760" i="1"/>
  <c r="AD3294" i="1"/>
  <c r="AH3294" i="1" s="1"/>
  <c r="AH3295" i="1"/>
  <c r="AH2226" i="1"/>
  <c r="AD2225" i="1"/>
  <c r="AH2225" i="1" s="1"/>
  <c r="AH5176" i="1"/>
  <c r="AD5175" i="1"/>
  <c r="AD4300" i="1"/>
  <c r="AH4301" i="1"/>
  <c r="AH3638" i="1"/>
  <c r="AD3637" i="1"/>
  <c r="AH3637" i="1" s="1"/>
  <c r="AD2418" i="1"/>
  <c r="AH2419" i="1"/>
  <c r="AD6530" i="1"/>
  <c r="AH6530" i="1" s="1"/>
  <c r="AD5466" i="1"/>
  <c r="AH5466" i="1" s="1"/>
  <c r="AD5035" i="1"/>
  <c r="AH5036" i="1"/>
  <c r="AH6405" i="1"/>
  <c r="AD6404" i="1"/>
  <c r="AD3097" i="1"/>
  <c r="AH3098" i="1"/>
  <c r="AD4194" i="1"/>
  <c r="AH4194" i="1" s="1"/>
  <c r="AH2244" i="1"/>
  <c r="AD2243" i="1"/>
  <c r="AH2243" i="1" s="1"/>
  <c r="AD4769" i="1"/>
  <c r="AH4770" i="1"/>
  <c r="AD5764" i="1"/>
  <c r="AH5765" i="1"/>
  <c r="AD1017" i="1"/>
  <c r="AH1018" i="1"/>
  <c r="AD2263" i="1"/>
  <c r="AH2264" i="1"/>
  <c r="AD4243" i="1"/>
  <c r="AH4243" i="1" s="1"/>
  <c r="AH4244" i="1"/>
  <c r="AH3425" i="1"/>
  <c r="AD3424" i="1"/>
  <c r="AF565" i="1"/>
  <c r="AH566" i="1"/>
  <c r="AH4499" i="1"/>
  <c r="AD4498" i="1"/>
  <c r="AH2080" i="1"/>
  <c r="AD2079" i="1"/>
  <c r="AH920" i="1"/>
  <c r="AD919" i="1"/>
  <c r="AH6901" i="1"/>
  <c r="AD6900" i="1"/>
  <c r="AH7323" i="1"/>
  <c r="AD7322" i="1"/>
  <c r="AD4420" i="1"/>
  <c r="AH4421" i="1"/>
  <c r="AD4016" i="1"/>
  <c r="AH4017" i="1"/>
  <c r="AD2800" i="1"/>
  <c r="AH2801" i="1"/>
  <c r="AH397" i="1"/>
  <c r="AD396" i="1"/>
  <c r="AD2214" i="1"/>
  <c r="AH2214" i="1" s="1"/>
  <c r="AH2215" i="1"/>
  <c r="AD11" i="1"/>
  <c r="AD7240" i="1"/>
  <c r="AH7240" i="1" s="1"/>
  <c r="AD4805" i="1"/>
  <c r="AH4806" i="1"/>
  <c r="AD3338" i="1"/>
  <c r="AH3338" i="1" s="1"/>
  <c r="AH3339" i="1"/>
  <c r="AH3539" i="1"/>
  <c r="AD3538" i="1"/>
  <c r="AH4644" i="1" l="1"/>
  <c r="AD2951" i="1"/>
  <c r="AD2950" i="1" s="1"/>
  <c r="AH4805" i="1"/>
  <c r="AD4804" i="1"/>
  <c r="AD395" i="1"/>
  <c r="AH396" i="1"/>
  <c r="AD7321" i="1"/>
  <c r="AH7322" i="1"/>
  <c r="AH919" i="1"/>
  <c r="AD4497" i="1"/>
  <c r="AH4498" i="1"/>
  <c r="AD3423" i="1"/>
  <c r="AH3424" i="1"/>
  <c r="AH6035" i="1"/>
  <c r="AD6034" i="1"/>
  <c r="AH6034" i="1" s="1"/>
  <c r="AH6685" i="1"/>
  <c r="AD6684" i="1"/>
  <c r="AD4952" i="1"/>
  <c r="AH4953" i="1"/>
  <c r="AD5363" i="1"/>
  <c r="AH5363" i="1" s="1"/>
  <c r="AH5364" i="1"/>
  <c r="AD2344" i="1"/>
  <c r="AH2344" i="1" s="1"/>
  <c r="AH2345" i="1"/>
  <c r="AD5593" i="1"/>
  <c r="AH5594" i="1"/>
  <c r="AH6199" i="1"/>
  <c r="AD6198" i="1"/>
  <c r="AD4015" i="1"/>
  <c r="AH4015" i="1" s="1"/>
  <c r="AH4016" i="1"/>
  <c r="AD2262" i="1"/>
  <c r="AH2263" i="1"/>
  <c r="AH5764" i="1"/>
  <c r="AD5763" i="1"/>
  <c r="AD2417" i="1"/>
  <c r="AH2417" i="1" s="1"/>
  <c r="AH2418" i="1"/>
  <c r="AD4299" i="1"/>
  <c r="AH4300" i="1"/>
  <c r="AH759" i="1"/>
  <c r="AD758" i="1"/>
  <c r="AD7145" i="1"/>
  <c r="AH7145" i="1" s="1"/>
  <c r="AH2726" i="1"/>
  <c r="AD2725" i="1"/>
  <c r="AH2725" i="1" s="1"/>
  <c r="AH2660" i="1"/>
  <c r="AD2659" i="1"/>
  <c r="AH2659" i="1" s="1"/>
  <c r="AD3819" i="1"/>
  <c r="AH3820" i="1"/>
  <c r="AD5541" i="1"/>
  <c r="AH5541" i="1" s="1"/>
  <c r="AD4167" i="1"/>
  <c r="AH4167" i="1" s="1"/>
  <c r="AF2329" i="1"/>
  <c r="AH2330" i="1"/>
  <c r="AH3906" i="1"/>
  <c r="AD3905" i="1"/>
  <c r="AD3328" i="1"/>
  <c r="AH3328" i="1" s="1"/>
  <c r="AH3329" i="1"/>
  <c r="AD7239" i="1"/>
  <c r="AH7239" i="1" s="1"/>
  <c r="AH6900" i="1"/>
  <c r="AD6899" i="1"/>
  <c r="AH2079" i="1"/>
  <c r="AD2078" i="1"/>
  <c r="AD3096" i="1"/>
  <c r="AH3097" i="1"/>
  <c r="AH5035" i="1"/>
  <c r="AD5034" i="1"/>
  <c r="AD5174" i="1"/>
  <c r="AH5175" i="1"/>
  <c r="AD5667" i="1"/>
  <c r="AH5667" i="1" s="1"/>
  <c r="AH5668" i="1"/>
  <c r="AH6312" i="1"/>
  <c r="AD6311" i="1"/>
  <c r="AD3210" i="1"/>
  <c r="AH3210" i="1" s="1"/>
  <c r="AD2870" i="1"/>
  <c r="AH2870" i="1" s="1"/>
  <c r="AH2871" i="1"/>
  <c r="AH6804" i="1"/>
  <c r="AD6803" i="1"/>
  <c r="AD7023" i="1"/>
  <c r="AH7023" i="1" s="1"/>
  <c r="AH7024" i="1"/>
  <c r="AH6593" i="1"/>
  <c r="AD6592" i="1"/>
  <c r="AH6592" i="1" s="1"/>
  <c r="AD3537" i="1"/>
  <c r="AH3538" i="1"/>
  <c r="AH11" i="1"/>
  <c r="AD10" i="1"/>
  <c r="AH10" i="1" s="1"/>
  <c r="AH2800" i="1"/>
  <c r="AD2799" i="1"/>
  <c r="AH2799" i="1" s="1"/>
  <c r="AD4419" i="1"/>
  <c r="AH4419" i="1" s="1"/>
  <c r="AH4420" i="1"/>
  <c r="AF395" i="1"/>
  <c r="AH565" i="1"/>
  <c r="AH1017" i="1"/>
  <c r="AH4769" i="1"/>
  <c r="AD4768" i="1"/>
  <c r="AH4768" i="1" s="1"/>
  <c r="AH6404" i="1"/>
  <c r="AD6403" i="1"/>
  <c r="AD5465" i="1"/>
  <c r="AH5465" i="1" s="1"/>
  <c r="AD1004" i="1"/>
  <c r="AH1004" i="1" s="1"/>
  <c r="AH1005" i="1"/>
  <c r="AH6113" i="1"/>
  <c r="AD6112" i="1"/>
  <c r="AD4086" i="1"/>
  <c r="AH4086" i="1" s="1"/>
  <c r="AH4087" i="1"/>
  <c r="AH1192" i="1"/>
  <c r="AD1191" i="1"/>
  <c r="AH1191" i="1" s="1"/>
  <c r="AD2063" i="1"/>
  <c r="AH2063" i="1" s="1"/>
  <c r="AH2569" i="1"/>
  <c r="AH7447" i="1"/>
  <c r="AD7446" i="1"/>
  <c r="AH840" i="1"/>
  <c r="AD839" i="1"/>
  <c r="AH839" i="1" s="1"/>
  <c r="AD4642" i="1"/>
  <c r="AH4643" i="1"/>
  <c r="AD2492" i="1"/>
  <c r="AH2492" i="1" s="1"/>
  <c r="AH2493" i="1"/>
  <c r="AH1969" i="1"/>
  <c r="AF3685" i="1"/>
  <c r="AH3686" i="1"/>
  <c r="AH7620" i="1"/>
  <c r="AD7619" i="1"/>
  <c r="AH2951" i="1" l="1"/>
  <c r="AD1968" i="1"/>
  <c r="AH1968" i="1" s="1"/>
  <c r="AD2568" i="1"/>
  <c r="AH2568" i="1" s="1"/>
  <c r="AD918" i="1"/>
  <c r="AH918" i="1" s="1"/>
  <c r="AH5593" i="1"/>
  <c r="AD3422" i="1"/>
  <c r="AH3422" i="1" s="1"/>
  <c r="AH3423" i="1"/>
  <c r="AH395" i="1"/>
  <c r="AD7445" i="1"/>
  <c r="AH7446" i="1"/>
  <c r="AH3537" i="1"/>
  <c r="AD3536" i="1"/>
  <c r="AH3536" i="1" s="1"/>
  <c r="AD5033" i="1"/>
  <c r="AH5033" i="1" s="1"/>
  <c r="AH5034" i="1"/>
  <c r="AD4803" i="1"/>
  <c r="AH4804" i="1"/>
  <c r="AD4641" i="1"/>
  <c r="AH4641" i="1" s="1"/>
  <c r="AH4642" i="1"/>
  <c r="AH6403" i="1"/>
  <c r="AD6402" i="1"/>
  <c r="AD1016" i="1"/>
  <c r="AH1016" i="1" s="1"/>
  <c r="AD9" i="1"/>
  <c r="AH4299" i="1"/>
  <c r="AD4298" i="1"/>
  <c r="AH4952" i="1"/>
  <c r="AD4951" i="1"/>
  <c r="AD4496" i="1"/>
  <c r="AH4497" i="1"/>
  <c r="AH7321" i="1"/>
  <c r="AD7320" i="1"/>
  <c r="AF3684" i="1"/>
  <c r="AH3685" i="1"/>
  <c r="AH5174" i="1"/>
  <c r="AD5173" i="1"/>
  <c r="AH3096" i="1"/>
  <c r="AD3077" i="1"/>
  <c r="AH3077" i="1" s="1"/>
  <c r="AD2949" i="1"/>
  <c r="AH2950" i="1"/>
  <c r="AF2328" i="1"/>
  <c r="AH2329" i="1"/>
  <c r="AD5540" i="1"/>
  <c r="AH5540" i="1" s="1"/>
  <c r="AD7618" i="1"/>
  <c r="AH7618" i="1" s="1"/>
  <c r="AH7619" i="1"/>
  <c r="AH6803" i="1"/>
  <c r="AD2077" i="1"/>
  <c r="AH2078" i="1"/>
  <c r="AD3904" i="1"/>
  <c r="AH3904" i="1" s="1"/>
  <c r="AH3905" i="1"/>
  <c r="AD7144" i="1"/>
  <c r="AH7144" i="1" s="1"/>
  <c r="AD5762" i="1"/>
  <c r="AH5762" i="1" s="1"/>
  <c r="AH5763" i="1"/>
  <c r="AD6197" i="1"/>
  <c r="AH6198" i="1"/>
  <c r="AH6112" i="1"/>
  <c r="AD6111" i="1"/>
  <c r="AH6111" i="1" s="1"/>
  <c r="AD6310" i="1"/>
  <c r="AH6310" i="1" s="1"/>
  <c r="AH6311" i="1"/>
  <c r="AH6899" i="1"/>
  <c r="AD6898" i="1"/>
  <c r="AH6898" i="1" s="1"/>
  <c r="AH3819" i="1"/>
  <c r="AD3684" i="1"/>
  <c r="AH758" i="1"/>
  <c r="AD587" i="1"/>
  <c r="AH587" i="1" s="1"/>
  <c r="AD6683" i="1"/>
  <c r="AH6683" i="1" s="1"/>
  <c r="AH6684" i="1"/>
  <c r="AD6802" i="1" l="1"/>
  <c r="AH6802" i="1" s="1"/>
  <c r="AH6197" i="1"/>
  <c r="AD6196" i="1"/>
  <c r="AH6196" i="1" s="1"/>
  <c r="AH2949" i="1"/>
  <c r="AD2948" i="1"/>
  <c r="AH2948" i="1" s="1"/>
  <c r="AH7445" i="1"/>
  <c r="AD7444" i="1"/>
  <c r="AD4297" i="1"/>
  <c r="AH4297" i="1" s="1"/>
  <c r="AH4298" i="1"/>
  <c r="AD6401" i="1"/>
  <c r="AH6401" i="1" s="1"/>
  <c r="AH6402" i="1"/>
  <c r="AD5592" i="1"/>
  <c r="AH5592" i="1" s="1"/>
  <c r="AF2262" i="1"/>
  <c r="AH2328" i="1"/>
  <c r="AD4495" i="1"/>
  <c r="AH4495" i="1" s="1"/>
  <c r="AH4496" i="1"/>
  <c r="AH4803" i="1"/>
  <c r="AD4802" i="1"/>
  <c r="AH4802" i="1" s="1"/>
  <c r="AD394" i="1"/>
  <c r="AH3684" i="1"/>
  <c r="AD5032" i="1"/>
  <c r="AH5032" i="1" s="1"/>
  <c r="AH5173" i="1"/>
  <c r="AD7319" i="1"/>
  <c r="AH7319" i="1" s="1"/>
  <c r="AH7320" i="1"/>
  <c r="AD4950" i="1"/>
  <c r="AH4950" i="1" s="1"/>
  <c r="AH4951" i="1"/>
  <c r="AH9" i="1"/>
  <c r="AD7443" i="1" l="1"/>
  <c r="AH7443" i="1" s="1"/>
  <c r="AH7444" i="1"/>
  <c r="AF2077" i="1"/>
  <c r="AH2262" i="1"/>
  <c r="AF394" i="1" l="1"/>
  <c r="AH2077" i="1"/>
  <c r="AD8" i="1"/>
  <c r="AF8" i="1" l="1"/>
  <c r="AH8" i="1" s="1"/>
  <c r="AH394" i="1"/>
  <c r="AP181" i="33" l="1"/>
  <c r="AP118" i="33"/>
  <c r="AR181" i="33"/>
  <c r="X160" i="33"/>
  <c r="BN124" i="33"/>
  <c r="BN122" i="33" s="1"/>
  <c r="BN121" i="33" s="1"/>
  <c r="AF17" i="33"/>
  <c r="AF16" i="33" s="1"/>
  <c r="X181" i="33"/>
  <c r="AV58" i="33"/>
  <c r="AV53" i="33" s="1"/>
  <c r="AV52" i="33" s="1"/>
  <c r="BJ246" i="33"/>
  <c r="AP101" i="33"/>
  <c r="AP98" i="33"/>
  <c r="N98" i="33" s="1"/>
  <c r="AR103" i="33"/>
  <c r="AR100" i="33" s="1"/>
  <c r="AP103" i="33"/>
  <c r="AV91" i="33"/>
  <c r="AV95" i="33"/>
  <c r="AV180" i="33"/>
  <c r="AV87" i="33"/>
  <c r="AV86" i="33"/>
  <c r="AP87" i="33"/>
  <c r="AP99" i="33"/>
  <c r="AP95" i="33"/>
  <c r="AP92" i="33"/>
  <c r="AP94" i="33"/>
  <c r="N94" i="33" s="1"/>
  <c r="AP112" i="33"/>
  <c r="AP189" i="33"/>
  <c r="AP187" i="33" s="1"/>
  <c r="AV116" i="33"/>
  <c r="BP181" i="33"/>
  <c r="BP66" i="33"/>
  <c r="BP65" i="33"/>
  <c r="BN177" i="33"/>
  <c r="BN176" i="33" s="1"/>
  <c r="N176" i="33" s="1"/>
  <c r="BL284" i="33"/>
  <c r="BL283" i="33" s="1"/>
  <c r="BL282" i="33" s="1"/>
  <c r="BL244" i="33"/>
  <c r="BL243" i="33"/>
  <c r="BL115" i="33"/>
  <c r="BL114" i="33" s="1"/>
  <c r="BJ260" i="33"/>
  <c r="N260" i="33" s="1"/>
  <c r="BJ259" i="33"/>
  <c r="N259" i="33" s="1"/>
  <c r="BJ245" i="33"/>
  <c r="BJ244" i="33"/>
  <c r="BJ242" i="33"/>
  <c r="BJ115" i="33"/>
  <c r="BJ95" i="33"/>
  <c r="BJ91" i="33"/>
  <c r="BH277" i="33"/>
  <c r="BH275" i="33"/>
  <c r="BH255" i="33"/>
  <c r="BH246" i="33"/>
  <c r="BH242" i="33"/>
  <c r="BH195" i="33"/>
  <c r="BH194" i="33" s="1"/>
  <c r="BH193" i="33" s="1"/>
  <c r="BH189" i="33"/>
  <c r="BH184" i="33"/>
  <c r="BH181" i="33"/>
  <c r="BH160" i="33"/>
  <c r="BH159" i="33" s="1"/>
  <c r="BH156" i="33"/>
  <c r="BH155" i="33" s="1"/>
  <c r="BH150" i="33"/>
  <c r="BH149" i="33"/>
  <c r="BH124" i="33"/>
  <c r="BH123" i="33"/>
  <c r="BH118" i="33"/>
  <c r="BH117" i="33"/>
  <c r="BH115" i="33"/>
  <c r="BH113" i="33"/>
  <c r="N113" i="33" s="1"/>
  <c r="BH111" i="33"/>
  <c r="BH109" i="33"/>
  <c r="BH105" i="33"/>
  <c r="BH103" i="33"/>
  <c r="BH101" i="33"/>
  <c r="BH99" i="33"/>
  <c r="BH97" i="33" s="1"/>
  <c r="BH95" i="33"/>
  <c r="BH93" i="33"/>
  <c r="BH92" i="33"/>
  <c r="BH91" i="33"/>
  <c r="BH86" i="33"/>
  <c r="BH85" i="33" s="1"/>
  <c r="BH82" i="33" s="1"/>
  <c r="BH81" i="33" s="1"/>
  <c r="N81" i="33" s="1"/>
  <c r="P81" i="33" s="1"/>
  <c r="R81" i="33" s="1"/>
  <c r="BH74" i="33"/>
  <c r="BH73" i="33"/>
  <c r="BH58" i="33"/>
  <c r="BH57" i="33"/>
  <c r="N57" i="33" s="1"/>
  <c r="BF188" i="33"/>
  <c r="BF181" i="33"/>
  <c r="BF180" i="33"/>
  <c r="BF118" i="33"/>
  <c r="BF114" i="33" s="1"/>
  <c r="BF109" i="33"/>
  <c r="BF96" i="33"/>
  <c r="BF92" i="33"/>
  <c r="BF91" i="33"/>
  <c r="BF74" i="33"/>
  <c r="BF73" i="33"/>
  <c r="BD195" i="33"/>
  <c r="BD194" i="33" s="1"/>
  <c r="BD193" i="33" s="1"/>
  <c r="BD189" i="33"/>
  <c r="BD188" i="33"/>
  <c r="BD181" i="33"/>
  <c r="BD180" i="33"/>
  <c r="BD116" i="33"/>
  <c r="BD95" i="33"/>
  <c r="BD92" i="33"/>
  <c r="BD74" i="33"/>
  <c r="BD73" i="33"/>
  <c r="BB196" i="33"/>
  <c r="BB195" i="33"/>
  <c r="BB188" i="33"/>
  <c r="BB184" i="33"/>
  <c r="BB180" i="33"/>
  <c r="BB118" i="33"/>
  <c r="BB95" i="33"/>
  <c r="BB92" i="33"/>
  <c r="BB73" i="33"/>
  <c r="AZ199" i="33"/>
  <c r="N199" i="33" s="1"/>
  <c r="AZ189" i="33"/>
  <c r="AZ181" i="33"/>
  <c r="AZ180" i="33"/>
  <c r="AZ156" i="33"/>
  <c r="AZ155" i="33" s="1"/>
  <c r="AZ92" i="33"/>
  <c r="AZ91" i="33"/>
  <c r="AZ73" i="33"/>
  <c r="AX189" i="33"/>
  <c r="AX187" i="33" s="1"/>
  <c r="AX91" i="33"/>
  <c r="AX90" i="33" s="1"/>
  <c r="AV171" i="33"/>
  <c r="AV169" i="33" s="1"/>
  <c r="AV66" i="33"/>
  <c r="AT184" i="33"/>
  <c r="AT181" i="33"/>
  <c r="AT180" i="33"/>
  <c r="AT118" i="33"/>
  <c r="AT116" i="33"/>
  <c r="AT86" i="33"/>
  <c r="AT85" i="33" s="1"/>
  <c r="AT58" i="33"/>
  <c r="AT53" i="33" s="1"/>
  <c r="AT52" i="33" s="1"/>
  <c r="AR189" i="33"/>
  <c r="AR188" i="33"/>
  <c r="AR186" i="33"/>
  <c r="AR185" i="33" s="1"/>
  <c r="AR184" i="33"/>
  <c r="AR180" i="33"/>
  <c r="AR99" i="33"/>
  <c r="AR97" i="33" s="1"/>
  <c r="AR92" i="33"/>
  <c r="AR86" i="33"/>
  <c r="AR85" i="33" s="1"/>
  <c r="AR82" i="33" s="1"/>
  <c r="AR62" i="33" s="1"/>
  <c r="AR58" i="33"/>
  <c r="AP281" i="33"/>
  <c r="AP279" i="33" s="1"/>
  <c r="AP278" i="33" s="1"/>
  <c r="AP275" i="33"/>
  <c r="AP270" i="33"/>
  <c r="N270" i="33" s="1"/>
  <c r="AP243" i="33"/>
  <c r="AP242" i="33"/>
  <c r="AP182" i="33"/>
  <c r="AP180" i="33"/>
  <c r="AP171" i="33"/>
  <c r="AP157" i="33"/>
  <c r="AP156" i="33"/>
  <c r="AP153" i="33"/>
  <c r="AP151" i="33" s="1"/>
  <c r="AP91" i="33"/>
  <c r="AP74" i="33"/>
  <c r="AP73" i="33"/>
  <c r="AP56" i="33"/>
  <c r="N56" i="33" s="1"/>
  <c r="AP34" i="33"/>
  <c r="N34" i="33" s="1"/>
  <c r="N33" i="33" s="1"/>
  <c r="AP27" i="33"/>
  <c r="N27" i="33" s="1"/>
  <c r="AN254" i="33"/>
  <c r="AN171" i="33"/>
  <c r="AN169" i="33" s="1"/>
  <c r="AN99" i="33"/>
  <c r="AN97" i="33" s="1"/>
  <c r="AN95" i="33"/>
  <c r="AN91" i="33"/>
  <c r="AN66" i="33"/>
  <c r="AN65" i="33"/>
  <c r="AH66" i="33"/>
  <c r="AH65" i="33"/>
  <c r="AF281" i="33"/>
  <c r="AF279" i="33" s="1"/>
  <c r="AF278" i="33" s="1"/>
  <c r="AF275" i="33"/>
  <c r="AF274" i="33" s="1"/>
  <c r="AF271" i="33" s="1"/>
  <c r="AF66" i="33"/>
  <c r="AF65" i="33"/>
  <c r="AD95" i="33"/>
  <c r="AD91" i="33"/>
  <c r="AD66" i="33"/>
  <c r="AD65" i="33"/>
  <c r="AB91" i="33"/>
  <c r="AB65" i="33"/>
  <c r="Z277" i="33"/>
  <c r="X196" i="33"/>
  <c r="X195" i="33"/>
  <c r="X190" i="33"/>
  <c r="X189" i="33"/>
  <c r="X167" i="33"/>
  <c r="N167" i="33" s="1"/>
  <c r="X153" i="33"/>
  <c r="X152" i="33"/>
  <c r="N152" i="33" s="1"/>
  <c r="X138" i="33"/>
  <c r="X137" i="33"/>
  <c r="N137" i="33" s="1"/>
  <c r="X95" i="33"/>
  <c r="X93" i="33"/>
  <c r="X91" i="33"/>
  <c r="X86" i="33"/>
  <c r="X85" i="33" s="1"/>
  <c r="X74" i="33"/>
  <c r="X73" i="33"/>
  <c r="X66" i="33"/>
  <c r="X65" i="33"/>
  <c r="X55" i="33"/>
  <c r="N55" i="33" s="1"/>
  <c r="X54" i="33"/>
  <c r="N54" i="33" s="1"/>
  <c r="X30" i="33"/>
  <c r="X29" i="33" s="1"/>
  <c r="X24" i="33"/>
  <c r="X23" i="33" s="1"/>
  <c r="X15" i="33"/>
  <c r="V181" i="33"/>
  <c r="V180" i="33"/>
  <c r="V95" i="33"/>
  <c r="V93" i="33"/>
  <c r="V92" i="33"/>
  <c r="V66" i="33"/>
  <c r="V65" i="33"/>
  <c r="T129" i="33"/>
  <c r="T128" i="33" s="1"/>
  <c r="Z10" i="33"/>
  <c r="AJ10" i="33"/>
  <c r="AL10" i="33"/>
  <c r="AR10" i="33"/>
  <c r="AT10" i="33"/>
  <c r="AZ10" i="33"/>
  <c r="BB10" i="33"/>
  <c r="BD10" i="33"/>
  <c r="BF10" i="33"/>
  <c r="BH10" i="33"/>
  <c r="BJ10" i="33"/>
  <c r="BL10" i="33"/>
  <c r="BN10" i="33"/>
  <c r="J11" i="33"/>
  <c r="J10" i="33"/>
  <c r="Z12" i="33"/>
  <c r="AJ12" i="33"/>
  <c r="AR12" i="33"/>
  <c r="AT12" i="33"/>
  <c r="AZ12" i="33"/>
  <c r="BB12" i="33"/>
  <c r="BD12" i="33"/>
  <c r="BF12" i="33"/>
  <c r="BH12" i="33"/>
  <c r="BJ12" i="33"/>
  <c r="BL12" i="33"/>
  <c r="J13" i="33"/>
  <c r="J12" i="33"/>
  <c r="AL13" i="33"/>
  <c r="Z14" i="33"/>
  <c r="AB14" i="33"/>
  <c r="AJ14" i="33"/>
  <c r="AR14" i="33"/>
  <c r="AT14" i="33"/>
  <c r="AZ14" i="33"/>
  <c r="BB14" i="33"/>
  <c r="BD14" i="33"/>
  <c r="BF14" i="33"/>
  <c r="BH14" i="33"/>
  <c r="BJ14" i="33"/>
  <c r="BL14" i="33"/>
  <c r="BP14" i="33"/>
  <c r="J15" i="33"/>
  <c r="J14" i="33"/>
  <c r="AL15" i="33"/>
  <c r="Z16" i="33"/>
  <c r="AJ16" i="33"/>
  <c r="AR16" i="33"/>
  <c r="AT16" i="33"/>
  <c r="AZ16" i="33"/>
  <c r="BB16" i="33"/>
  <c r="BD16" i="33"/>
  <c r="BF16" i="33"/>
  <c r="BH16" i="33"/>
  <c r="BJ16" i="33"/>
  <c r="BL16" i="33"/>
  <c r="BN16" i="33"/>
  <c r="J17" i="33"/>
  <c r="J16" i="33"/>
  <c r="AL17" i="33"/>
  <c r="T18" i="33"/>
  <c r="Z18" i="33"/>
  <c r="AB18" i="33"/>
  <c r="AD18" i="33"/>
  <c r="AF18" i="33"/>
  <c r="AH18" i="33"/>
  <c r="AJ18" i="33"/>
  <c r="AN18" i="33"/>
  <c r="AX18" i="33"/>
  <c r="AZ18" i="33"/>
  <c r="BB18" i="33"/>
  <c r="BD18" i="33"/>
  <c r="BF18" i="33"/>
  <c r="BH18" i="33"/>
  <c r="BJ18" i="33"/>
  <c r="BL18" i="33"/>
  <c r="BN18" i="33"/>
  <c r="BP18" i="33"/>
  <c r="J19" i="33"/>
  <c r="J18" i="33"/>
  <c r="AL20" i="33"/>
  <c r="AL19" i="33" s="1"/>
  <c r="J21" i="33"/>
  <c r="J20" i="33"/>
  <c r="T21" i="33"/>
  <c r="V21" i="33"/>
  <c r="V20" i="33" s="1"/>
  <c r="X21" i="33"/>
  <c r="X20" i="33" s="1"/>
  <c r="Z21" i="33"/>
  <c r="Z20" i="33" s="1"/>
  <c r="Z9" i="33" s="1"/>
  <c r="Z8" i="33" s="1"/>
  <c r="AB21" i="33"/>
  <c r="AB20" i="33" s="1"/>
  <c r="AD21" i="33"/>
  <c r="AD20" i="33" s="1"/>
  <c r="AH21" i="33"/>
  <c r="AH20" i="33" s="1"/>
  <c r="AJ21" i="33"/>
  <c r="AJ20" i="33" s="1"/>
  <c r="AJ9" i="33" s="1"/>
  <c r="AJ8" i="33" s="1"/>
  <c r="AN21" i="33"/>
  <c r="AN20" i="33" s="1"/>
  <c r="AP21" i="33"/>
  <c r="AP20" i="33" s="1"/>
  <c r="AR21" i="33"/>
  <c r="AR20" i="33" s="1"/>
  <c r="AT21" i="33"/>
  <c r="AT20" i="33" s="1"/>
  <c r="AV21" i="33"/>
  <c r="AV20" i="33" s="1"/>
  <c r="AX21" i="33"/>
  <c r="AX20" i="33" s="1"/>
  <c r="AZ21" i="33"/>
  <c r="AZ20" i="33" s="1"/>
  <c r="AZ9" i="33" s="1"/>
  <c r="BB21" i="33"/>
  <c r="BB20" i="33" s="1"/>
  <c r="BB9" i="33" s="1"/>
  <c r="BD21" i="33"/>
  <c r="BD20" i="33" s="1"/>
  <c r="BD9" i="33" s="1"/>
  <c r="BF21" i="33"/>
  <c r="BF20" i="33" s="1"/>
  <c r="BF9" i="33" s="1"/>
  <c r="BH21" i="33"/>
  <c r="BH20" i="33" s="1"/>
  <c r="BH9" i="33" s="1"/>
  <c r="BJ21" i="33"/>
  <c r="BJ20" i="33" s="1"/>
  <c r="BJ9" i="33" s="1"/>
  <c r="BJ8" i="33" s="1"/>
  <c r="BL21" i="33"/>
  <c r="BL20" i="33" s="1"/>
  <c r="BL9" i="33" s="1"/>
  <c r="BL8" i="33" s="1"/>
  <c r="BN21" i="33"/>
  <c r="BN20" i="33" s="1"/>
  <c r="BP21" i="33"/>
  <c r="BP20" i="33" s="1"/>
  <c r="AL22" i="33"/>
  <c r="T23" i="33"/>
  <c r="V23" i="33"/>
  <c r="Z23" i="33"/>
  <c r="AB23" i="33"/>
  <c r="AD23" i="33"/>
  <c r="AF23" i="33"/>
  <c r="AH23" i="33"/>
  <c r="AJ23" i="33"/>
  <c r="AN23" i="33"/>
  <c r="AR23" i="33"/>
  <c r="AT23" i="33"/>
  <c r="AV23" i="33"/>
  <c r="AX23" i="33"/>
  <c r="BJ23" i="33"/>
  <c r="BL23" i="33"/>
  <c r="BN23" i="33"/>
  <c r="BP23" i="33"/>
  <c r="J24" i="33"/>
  <c r="J23" i="33"/>
  <c r="J25" i="33"/>
  <c r="N26" i="33"/>
  <c r="P26" i="33"/>
  <c r="R26" i="33" s="1"/>
  <c r="J27" i="33"/>
  <c r="J28" i="33"/>
  <c r="AL28" i="33"/>
  <c r="P29" i="33"/>
  <c r="R29" i="33"/>
  <c r="T29" i="33"/>
  <c r="V29" i="33"/>
  <c r="Z29" i="33"/>
  <c r="AB29" i="33"/>
  <c r="AD29" i="33"/>
  <c r="AF29" i="33"/>
  <c r="AH29" i="33"/>
  <c r="AJ29" i="33"/>
  <c r="AN29" i="33"/>
  <c r="AP29" i="33"/>
  <c r="AR29" i="33"/>
  <c r="AT29" i="33"/>
  <c r="AV29" i="33"/>
  <c r="AX29" i="33"/>
  <c r="BJ29" i="33"/>
  <c r="BL29" i="33"/>
  <c r="BN29" i="33"/>
  <c r="BP29" i="33"/>
  <c r="J30" i="33"/>
  <c r="J29" i="33"/>
  <c r="P31" i="33"/>
  <c r="R31" i="33"/>
  <c r="T31" i="33"/>
  <c r="V31" i="33"/>
  <c r="X31" i="33"/>
  <c r="Z31" i="33"/>
  <c r="AB31" i="33"/>
  <c r="AD31" i="33"/>
  <c r="AF31" i="33"/>
  <c r="AH31" i="33"/>
  <c r="AJ31" i="33"/>
  <c r="AN31" i="33"/>
  <c r="AP31" i="33"/>
  <c r="AR31" i="33"/>
  <c r="AT31" i="33"/>
  <c r="AV31" i="33"/>
  <c r="AX31" i="33"/>
  <c r="BJ31" i="33"/>
  <c r="BL31" i="33"/>
  <c r="BN31" i="33"/>
  <c r="BP31" i="33"/>
  <c r="J32" i="33"/>
  <c r="J31" i="33"/>
  <c r="P33" i="33"/>
  <c r="R33" i="33"/>
  <c r="T33" i="33"/>
  <c r="V33" i="33"/>
  <c r="X33" i="33"/>
  <c r="Z33" i="33"/>
  <c r="AB33" i="33"/>
  <c r="AD33" i="33"/>
  <c r="AF33" i="33"/>
  <c r="AH33" i="33"/>
  <c r="AJ33" i="33"/>
  <c r="AN33" i="33"/>
  <c r="AR33" i="33"/>
  <c r="AT33" i="33"/>
  <c r="AV33" i="33"/>
  <c r="AX33" i="33"/>
  <c r="AZ33" i="33"/>
  <c r="BB33" i="33"/>
  <c r="BD33" i="33"/>
  <c r="BF33" i="33"/>
  <c r="BH33" i="33"/>
  <c r="BJ33" i="33"/>
  <c r="BL33" i="33"/>
  <c r="BN33" i="33"/>
  <c r="BP33" i="33"/>
  <c r="J34" i="33"/>
  <c r="J33" i="33" s="1"/>
  <c r="J22" i="33" s="1"/>
  <c r="T35" i="33"/>
  <c r="V35" i="33"/>
  <c r="X35" i="33"/>
  <c r="Z35" i="33"/>
  <c r="AB35" i="33"/>
  <c r="AD35" i="33"/>
  <c r="AF35" i="33"/>
  <c r="AH35" i="33"/>
  <c r="AJ35" i="33"/>
  <c r="AN35" i="33"/>
  <c r="AR35" i="33"/>
  <c r="AT35" i="33"/>
  <c r="AV35" i="33"/>
  <c r="AX35" i="33"/>
  <c r="AZ35" i="33"/>
  <c r="BB35" i="33"/>
  <c r="BD35" i="33"/>
  <c r="BF35" i="33"/>
  <c r="BH35" i="33"/>
  <c r="BJ35" i="33"/>
  <c r="BL35" i="33"/>
  <c r="BN35" i="33"/>
  <c r="BP35" i="33"/>
  <c r="N36" i="33"/>
  <c r="J37" i="33"/>
  <c r="J35" i="33"/>
  <c r="AL38" i="33"/>
  <c r="T39" i="33"/>
  <c r="V39" i="33"/>
  <c r="X39" i="33"/>
  <c r="Z39" i="33"/>
  <c r="AB39" i="33"/>
  <c r="AD39" i="33"/>
  <c r="AF39" i="33"/>
  <c r="AH39" i="33"/>
  <c r="AJ39" i="33"/>
  <c r="AN39" i="33"/>
  <c r="AP39" i="33"/>
  <c r="AR39" i="33"/>
  <c r="AT39" i="33"/>
  <c r="AV39" i="33"/>
  <c r="AX39" i="33"/>
  <c r="AZ39" i="33"/>
  <c r="BB39" i="33"/>
  <c r="BD39" i="33"/>
  <c r="BF39" i="33"/>
  <c r="BH39" i="33"/>
  <c r="BJ39" i="33"/>
  <c r="BL39" i="33"/>
  <c r="BN39" i="33"/>
  <c r="BP39" i="33"/>
  <c r="J40" i="33"/>
  <c r="J39" i="33"/>
  <c r="L40" i="33"/>
  <c r="L39" i="33" s="1"/>
  <c r="L38" i="33" s="1"/>
  <c r="AL40" i="33"/>
  <c r="N40" i="33"/>
  <c r="T41" i="33"/>
  <c r="V41" i="33"/>
  <c r="X41" i="33"/>
  <c r="Z41" i="33"/>
  <c r="AB41" i="33"/>
  <c r="AD41" i="33"/>
  <c r="AF41" i="33"/>
  <c r="AH41" i="33"/>
  <c r="AJ41" i="33"/>
  <c r="AN41" i="33"/>
  <c r="AP41" i="33"/>
  <c r="AR41" i="33"/>
  <c r="AT41" i="33"/>
  <c r="AV41" i="33"/>
  <c r="AX41" i="33"/>
  <c r="AZ41" i="33"/>
  <c r="BB41" i="33"/>
  <c r="BD41" i="33"/>
  <c r="BF41" i="33"/>
  <c r="BH41" i="33"/>
  <c r="BJ41" i="33"/>
  <c r="BL41" i="33"/>
  <c r="BN41" i="33"/>
  <c r="BP41" i="33"/>
  <c r="J42" i="33"/>
  <c r="L42" i="33"/>
  <c r="N42" i="33"/>
  <c r="J43" i="33"/>
  <c r="J41" i="33" s="1"/>
  <c r="L43" i="33"/>
  <c r="L41" i="33" s="1"/>
  <c r="AL43" i="33"/>
  <c r="J44" i="33"/>
  <c r="L44" i="33"/>
  <c r="T44" i="33"/>
  <c r="V44" i="33"/>
  <c r="X44" i="33"/>
  <c r="Z44" i="33"/>
  <c r="AB44" i="33"/>
  <c r="AD44" i="33"/>
  <c r="AF44" i="33"/>
  <c r="AH44" i="33"/>
  <c r="AJ44" i="33"/>
  <c r="AN44" i="33"/>
  <c r="AP44" i="33"/>
  <c r="AR44" i="33"/>
  <c r="AT44" i="33"/>
  <c r="AV44" i="33"/>
  <c r="AX44" i="33"/>
  <c r="AZ44" i="33"/>
  <c r="BB44" i="33"/>
  <c r="BD44" i="33"/>
  <c r="BF44" i="33"/>
  <c r="BH44" i="33"/>
  <c r="BJ44" i="33"/>
  <c r="BL44" i="33"/>
  <c r="BN44" i="33"/>
  <c r="BP44" i="33"/>
  <c r="AL45" i="33"/>
  <c r="N45" i="33"/>
  <c r="P45" i="33"/>
  <c r="R45" i="33"/>
  <c r="J46" i="33"/>
  <c r="L46" i="33"/>
  <c r="T46" i="33"/>
  <c r="V46" i="33"/>
  <c r="X46" i="33"/>
  <c r="Z46" i="33"/>
  <c r="AB46" i="33"/>
  <c r="AD46" i="33"/>
  <c r="AF46" i="33"/>
  <c r="AH46" i="33"/>
  <c r="AJ46" i="33"/>
  <c r="AN46" i="33"/>
  <c r="AP46" i="33"/>
  <c r="AR46" i="33"/>
  <c r="AT46" i="33"/>
  <c r="AV46" i="33"/>
  <c r="AX46" i="33"/>
  <c r="AZ46" i="33"/>
  <c r="BB46" i="33"/>
  <c r="BD46" i="33"/>
  <c r="BF46" i="33"/>
  <c r="BH46" i="33"/>
  <c r="BJ46" i="33"/>
  <c r="BL46" i="33"/>
  <c r="BN46" i="33"/>
  <c r="BP46" i="33"/>
  <c r="AL47" i="33"/>
  <c r="N47" i="33"/>
  <c r="P47" i="33"/>
  <c r="R47" i="33"/>
  <c r="J48" i="33"/>
  <c r="L48" i="33"/>
  <c r="T48" i="33"/>
  <c r="V48" i="33"/>
  <c r="X48" i="33"/>
  <c r="Z48" i="33"/>
  <c r="AB48" i="33"/>
  <c r="AD48" i="33"/>
  <c r="AF48" i="33"/>
  <c r="AH48" i="33"/>
  <c r="AJ48" i="33"/>
  <c r="AN48" i="33"/>
  <c r="AP48" i="33"/>
  <c r="AR48" i="33"/>
  <c r="AT48" i="33"/>
  <c r="AV48" i="33"/>
  <c r="AX48" i="33"/>
  <c r="AZ48" i="33"/>
  <c r="BB48" i="33"/>
  <c r="BD48" i="33"/>
  <c r="BF48" i="33"/>
  <c r="BH48" i="33"/>
  <c r="BJ48" i="33"/>
  <c r="BL48" i="33"/>
  <c r="BN48" i="33"/>
  <c r="BP48" i="33"/>
  <c r="AL49" i="33"/>
  <c r="N49" i="33"/>
  <c r="P49" i="33"/>
  <c r="R49" i="33"/>
  <c r="J50" i="33"/>
  <c r="L50" i="33"/>
  <c r="T50" i="33"/>
  <c r="V50" i="33"/>
  <c r="X50" i="33"/>
  <c r="Z50" i="33"/>
  <c r="AB50" i="33"/>
  <c r="AD50" i="33"/>
  <c r="AF50" i="33"/>
  <c r="AH50" i="33"/>
  <c r="AJ50" i="33"/>
  <c r="AN50" i="33"/>
  <c r="AP50" i="33"/>
  <c r="AR50" i="33"/>
  <c r="AT50" i="33"/>
  <c r="AV50" i="33"/>
  <c r="AX50" i="33"/>
  <c r="AZ50" i="33"/>
  <c r="BB50" i="33"/>
  <c r="BD50" i="33"/>
  <c r="BF50" i="33"/>
  <c r="BH50" i="33"/>
  <c r="BJ50" i="33"/>
  <c r="BL50" i="33"/>
  <c r="BN50" i="33"/>
  <c r="BP50" i="33"/>
  <c r="T53" i="33"/>
  <c r="T52" i="33"/>
  <c r="V53" i="33"/>
  <c r="V52" i="33"/>
  <c r="Z53" i="33"/>
  <c r="Z52" i="33"/>
  <c r="AB53" i="33"/>
  <c r="AB52" i="33"/>
  <c r="AD53" i="33"/>
  <c r="AD52" i="33"/>
  <c r="AF53" i="33"/>
  <c r="AF52" i="33"/>
  <c r="AH53" i="33"/>
  <c r="AH52" i="33"/>
  <c r="AJ53" i="33"/>
  <c r="AJ52" i="33"/>
  <c r="AL53" i="33"/>
  <c r="AL52" i="33"/>
  <c r="AL51" i="33"/>
  <c r="N51" i="33"/>
  <c r="P51" i="33"/>
  <c r="R51" i="33"/>
  <c r="AN53" i="33"/>
  <c r="AN52" i="33"/>
  <c r="AX53" i="33"/>
  <c r="AX52" i="33"/>
  <c r="AZ53" i="33"/>
  <c r="AZ52" i="33"/>
  <c r="BB53" i="33"/>
  <c r="BB52" i="33"/>
  <c r="BD53" i="33"/>
  <c r="BD52" i="33"/>
  <c r="BF53" i="33"/>
  <c r="BF52" i="33"/>
  <c r="BJ53" i="33"/>
  <c r="BJ52" i="33"/>
  <c r="BL53" i="33"/>
  <c r="BL52" i="33"/>
  <c r="BN53" i="33"/>
  <c r="BN52" i="33"/>
  <c r="BP53" i="33"/>
  <c r="BP52" i="33"/>
  <c r="J54" i="33"/>
  <c r="J55" i="33"/>
  <c r="J56" i="33"/>
  <c r="J58" i="33"/>
  <c r="AL59" i="33"/>
  <c r="T60" i="33"/>
  <c r="T59" i="33"/>
  <c r="V60" i="33"/>
  <c r="V59" i="33"/>
  <c r="X60" i="33"/>
  <c r="X59" i="33"/>
  <c r="Z60" i="33"/>
  <c r="Z59" i="33"/>
  <c r="AB60" i="33"/>
  <c r="AB59" i="33"/>
  <c r="AD60" i="33"/>
  <c r="AD59" i="33"/>
  <c r="AF60" i="33"/>
  <c r="AF59" i="33"/>
  <c r="AH60" i="33"/>
  <c r="AH59" i="33"/>
  <c r="AJ60" i="33"/>
  <c r="AJ59" i="33"/>
  <c r="AN60" i="33"/>
  <c r="AN59" i="33"/>
  <c r="AP60" i="33"/>
  <c r="AP59" i="33"/>
  <c r="AR60" i="33"/>
  <c r="AR59" i="33"/>
  <c r="AT60" i="33"/>
  <c r="AT59" i="33"/>
  <c r="AV60" i="33"/>
  <c r="AV59" i="33"/>
  <c r="AX60" i="33"/>
  <c r="AX59" i="33"/>
  <c r="AZ60" i="33"/>
  <c r="AZ59" i="33"/>
  <c r="BB60" i="33"/>
  <c r="BB59" i="33"/>
  <c r="BD60" i="33"/>
  <c r="BD59" i="33"/>
  <c r="BF60" i="33"/>
  <c r="BF59" i="33"/>
  <c r="BH60" i="33"/>
  <c r="BH59" i="33"/>
  <c r="BJ60" i="33"/>
  <c r="BJ59" i="33"/>
  <c r="BL60" i="33"/>
  <c r="BL59" i="33"/>
  <c r="BP60" i="33"/>
  <c r="BP59" i="33"/>
  <c r="J61" i="33"/>
  <c r="J60" i="33"/>
  <c r="J59" i="33" s="1"/>
  <c r="Z64" i="33"/>
  <c r="Z63" i="33"/>
  <c r="AJ64" i="33"/>
  <c r="AJ63" i="33"/>
  <c r="AR64" i="33"/>
  <c r="AR63" i="33"/>
  <c r="AT64" i="33"/>
  <c r="AT63" i="33"/>
  <c r="AZ64" i="33"/>
  <c r="AZ63" i="33"/>
  <c r="BB64" i="33"/>
  <c r="BB63" i="33"/>
  <c r="J65" i="33"/>
  <c r="J66" i="33"/>
  <c r="AL66" i="33"/>
  <c r="AL63" i="33" s="1"/>
  <c r="AL62" i="33" s="1"/>
  <c r="AL61" i="33" s="1"/>
  <c r="BD66" i="33"/>
  <c r="BD64" i="33" s="1"/>
  <c r="BD63" i="33" s="1"/>
  <c r="BF66" i="33"/>
  <c r="BF64" i="33" s="1"/>
  <c r="BF63" i="33" s="1"/>
  <c r="BH66" i="33"/>
  <c r="BH64" i="33" s="1"/>
  <c r="BH63" i="33" s="1"/>
  <c r="BJ66" i="33"/>
  <c r="BJ64" i="33" s="1"/>
  <c r="BJ63" i="33" s="1"/>
  <c r="BJ62" i="33" s="1"/>
  <c r="BL66" i="33"/>
  <c r="BL64" i="33" s="1"/>
  <c r="BL63" i="33" s="1"/>
  <c r="BL62" i="33" s="1"/>
  <c r="BN66" i="33"/>
  <c r="BN64" i="33" s="1"/>
  <c r="BN63" i="33" s="1"/>
  <c r="BN62" i="33" s="1"/>
  <c r="AL67" i="33"/>
  <c r="J68" i="33"/>
  <c r="L68" i="33"/>
  <c r="T68" i="33"/>
  <c r="V68" i="33"/>
  <c r="X68" i="33"/>
  <c r="Z68" i="33"/>
  <c r="AB68" i="33"/>
  <c r="AD68" i="33"/>
  <c r="AF68" i="33"/>
  <c r="AH68" i="33"/>
  <c r="AJ68" i="33"/>
  <c r="AN68" i="33"/>
  <c r="AP68" i="33"/>
  <c r="AR68" i="33"/>
  <c r="AT68" i="33"/>
  <c r="AV68" i="33"/>
  <c r="AX68" i="33"/>
  <c r="AZ68" i="33"/>
  <c r="BB68" i="33"/>
  <c r="BD68" i="33"/>
  <c r="BF68" i="33"/>
  <c r="BH68" i="33"/>
  <c r="BJ68" i="33"/>
  <c r="BL68" i="33"/>
  <c r="BN68" i="33"/>
  <c r="BP68" i="33"/>
  <c r="AL69" i="33"/>
  <c r="N69" i="33"/>
  <c r="P69" i="33"/>
  <c r="J70" i="33"/>
  <c r="L70" i="33"/>
  <c r="T70" i="33"/>
  <c r="V70" i="33"/>
  <c r="X70" i="33"/>
  <c r="Z70" i="33"/>
  <c r="AB70" i="33"/>
  <c r="AD70" i="33"/>
  <c r="AF70" i="33"/>
  <c r="AH70" i="33"/>
  <c r="AJ70" i="33"/>
  <c r="AN70" i="33"/>
  <c r="AP70" i="33"/>
  <c r="AR70" i="33"/>
  <c r="AT70" i="33"/>
  <c r="AV70" i="33"/>
  <c r="AX70" i="33"/>
  <c r="AZ70" i="33"/>
  <c r="BB70" i="33"/>
  <c r="BD70" i="33"/>
  <c r="BF70" i="33"/>
  <c r="BH70" i="33"/>
  <c r="BJ70" i="33"/>
  <c r="BL70" i="33"/>
  <c r="BN70" i="33"/>
  <c r="BP70" i="33"/>
  <c r="AL71" i="33"/>
  <c r="N71" i="33"/>
  <c r="P71" i="33"/>
  <c r="T72" i="33"/>
  <c r="V72" i="33"/>
  <c r="Z72" i="33"/>
  <c r="AB72" i="33"/>
  <c r="AD72" i="33"/>
  <c r="AF72" i="33"/>
  <c r="AH72" i="33"/>
  <c r="AJ72" i="33"/>
  <c r="AN72" i="33"/>
  <c r="AR72" i="33"/>
  <c r="AT72" i="33"/>
  <c r="AV72" i="33"/>
  <c r="AX72" i="33"/>
  <c r="J73" i="33"/>
  <c r="J74" i="33"/>
  <c r="AL76" i="33"/>
  <c r="BD76" i="33"/>
  <c r="BF76" i="33"/>
  <c r="BH76" i="33"/>
  <c r="BJ76" i="33"/>
  <c r="BL76" i="33"/>
  <c r="BN76" i="33"/>
  <c r="BP76" i="33"/>
  <c r="T77" i="33"/>
  <c r="V77" i="33"/>
  <c r="X77" i="33"/>
  <c r="Z77" i="33"/>
  <c r="AB77" i="33"/>
  <c r="AD77" i="33"/>
  <c r="AF77" i="33"/>
  <c r="AH77" i="33"/>
  <c r="AJ77" i="33"/>
  <c r="AN77" i="33"/>
  <c r="AP77" i="33"/>
  <c r="AR77" i="33"/>
  <c r="AT77" i="33"/>
  <c r="AV77" i="33"/>
  <c r="AX77" i="33"/>
  <c r="AZ77" i="33"/>
  <c r="BB77" i="33"/>
  <c r="J78" i="33"/>
  <c r="J77" i="33"/>
  <c r="L78" i="33"/>
  <c r="L77" i="33" s="1"/>
  <c r="AL78" i="33"/>
  <c r="BD78" i="33"/>
  <c r="BF78" i="33"/>
  <c r="BH78" i="33"/>
  <c r="BJ78" i="33"/>
  <c r="BL78" i="33"/>
  <c r="BN78" i="33"/>
  <c r="BP78" i="33"/>
  <c r="T79" i="33"/>
  <c r="V79" i="33"/>
  <c r="X79" i="33"/>
  <c r="Z79" i="33"/>
  <c r="AB79" i="33"/>
  <c r="AD79" i="33"/>
  <c r="AF79" i="33"/>
  <c r="AH79" i="33"/>
  <c r="AJ79" i="33"/>
  <c r="AN79" i="33"/>
  <c r="AP79" i="33"/>
  <c r="AR79" i="33"/>
  <c r="AT79" i="33"/>
  <c r="AV79" i="33"/>
  <c r="AX79" i="33"/>
  <c r="AZ79" i="33"/>
  <c r="BB79" i="33"/>
  <c r="J80" i="33"/>
  <c r="J79" i="33" s="1"/>
  <c r="L80" i="33"/>
  <c r="L79" i="33" s="1"/>
  <c r="N80" i="33"/>
  <c r="T83" i="33"/>
  <c r="V83" i="33"/>
  <c r="X83" i="33"/>
  <c r="Z83" i="33"/>
  <c r="AB83" i="33"/>
  <c r="AD83" i="33"/>
  <c r="AF83" i="33"/>
  <c r="AH83" i="33"/>
  <c r="AJ83" i="33"/>
  <c r="AL83" i="33"/>
  <c r="AN83" i="33"/>
  <c r="AR83" i="33"/>
  <c r="AV83" i="33"/>
  <c r="AX83" i="33"/>
  <c r="AZ83" i="33"/>
  <c r="BB83" i="33"/>
  <c r="BD83" i="33"/>
  <c r="BF83" i="33"/>
  <c r="BH83" i="33"/>
  <c r="BJ83" i="33"/>
  <c r="BL83" i="33"/>
  <c r="BN83" i="33"/>
  <c r="BP83" i="33"/>
  <c r="J84" i="33"/>
  <c r="J83" i="33"/>
  <c r="L84" i="33"/>
  <c r="L83" i="33" s="1"/>
  <c r="T85" i="33"/>
  <c r="V85" i="33"/>
  <c r="Z85" i="33"/>
  <c r="Z82" i="33"/>
  <c r="AB85" i="33"/>
  <c r="AD85" i="33"/>
  <c r="AD82" i="33"/>
  <c r="AF85" i="33"/>
  <c r="AF82" i="33"/>
  <c r="AH85" i="33"/>
  <c r="AJ85" i="33"/>
  <c r="AJ82" i="33"/>
  <c r="AL85" i="33"/>
  <c r="AL82" i="33"/>
  <c r="AL81" i="33"/>
  <c r="AN85" i="33"/>
  <c r="AX85" i="33"/>
  <c r="AZ85" i="33"/>
  <c r="BB85" i="33"/>
  <c r="BD85" i="33"/>
  <c r="BF85" i="33"/>
  <c r="BJ85" i="33"/>
  <c r="BL85" i="33"/>
  <c r="BN85" i="33"/>
  <c r="BP85" i="33"/>
  <c r="J86" i="33"/>
  <c r="J87" i="33"/>
  <c r="AL89" i="33"/>
  <c r="Z90" i="33"/>
  <c r="AF90" i="33"/>
  <c r="AH90" i="33"/>
  <c r="AJ90" i="33"/>
  <c r="BL90" i="33"/>
  <c r="J91" i="33"/>
  <c r="J90" i="33"/>
  <c r="J92" i="33"/>
  <c r="J93" i="33"/>
  <c r="J94" i="33"/>
  <c r="J95" i="33"/>
  <c r="J96" i="33"/>
  <c r="AL96" i="33"/>
  <c r="Z97" i="33"/>
  <c r="AF97" i="33"/>
  <c r="AH97" i="33"/>
  <c r="AJ97" i="33"/>
  <c r="BJ97" i="33"/>
  <c r="J98" i="33"/>
  <c r="J97" i="33"/>
  <c r="J99" i="33"/>
  <c r="AL99" i="33"/>
  <c r="BL99" i="33"/>
  <c r="BL97" i="33"/>
  <c r="T100" i="33"/>
  <c r="V100" i="33"/>
  <c r="Z100" i="33"/>
  <c r="AB100" i="33"/>
  <c r="AD100" i="33"/>
  <c r="AF100" i="33"/>
  <c r="AH100" i="33"/>
  <c r="AJ100" i="33"/>
  <c r="AN100" i="33"/>
  <c r="AT100" i="33"/>
  <c r="AV100" i="33"/>
  <c r="AX100" i="33"/>
  <c r="AZ100" i="33"/>
  <c r="BB100" i="33"/>
  <c r="BD100" i="33"/>
  <c r="BF100" i="33"/>
  <c r="BJ100" i="33"/>
  <c r="BL100" i="33"/>
  <c r="BN100" i="33"/>
  <c r="BP100" i="33"/>
  <c r="J101" i="33"/>
  <c r="J100" i="33"/>
  <c r="J102" i="33"/>
  <c r="J103" i="33"/>
  <c r="AL103" i="33"/>
  <c r="T104" i="33"/>
  <c r="V104" i="33"/>
  <c r="X104" i="33"/>
  <c r="Z104" i="33"/>
  <c r="AB104" i="33"/>
  <c r="AD104" i="33"/>
  <c r="AJ104" i="33"/>
  <c r="AN104" i="33"/>
  <c r="AP104" i="33"/>
  <c r="AR104" i="33"/>
  <c r="AT104" i="33"/>
  <c r="AV104" i="33"/>
  <c r="AX104" i="33"/>
  <c r="BB104" i="33"/>
  <c r="BD104" i="33"/>
  <c r="BF104" i="33"/>
  <c r="BJ104" i="33"/>
  <c r="BL104" i="33"/>
  <c r="BN104" i="33"/>
  <c r="BP104" i="33"/>
  <c r="J105" i="33"/>
  <c r="J104" i="33"/>
  <c r="J106" i="33"/>
  <c r="J107" i="33"/>
  <c r="L107" i="33"/>
  <c r="AL107" i="33"/>
  <c r="N107" i="33"/>
  <c r="Z108" i="33"/>
  <c r="AB108" i="33"/>
  <c r="AJ108" i="33"/>
  <c r="AR108" i="33"/>
  <c r="AT108" i="33"/>
  <c r="BD108" i="33"/>
  <c r="BJ108" i="33"/>
  <c r="BL108" i="33"/>
  <c r="BN108" i="33"/>
  <c r="BP108" i="33"/>
  <c r="J109" i="33"/>
  <c r="J108" i="33"/>
  <c r="J110" i="33"/>
  <c r="J111" i="33"/>
  <c r="J112" i="33"/>
  <c r="J113" i="33"/>
  <c r="AL113" i="33"/>
  <c r="T114" i="33"/>
  <c r="V114" i="33"/>
  <c r="Z114" i="33"/>
  <c r="AD114" i="33"/>
  <c r="AF114" i="33"/>
  <c r="AH114" i="33"/>
  <c r="AJ114" i="33"/>
  <c r="AN114" i="33"/>
  <c r="AX114" i="33"/>
  <c r="AZ114" i="33"/>
  <c r="BN114" i="33"/>
  <c r="BP114" i="33"/>
  <c r="J115" i="33"/>
  <c r="J114" i="33"/>
  <c r="J116" i="33"/>
  <c r="J117" i="33"/>
  <c r="J118" i="33"/>
  <c r="AL118" i="33"/>
  <c r="J119" i="33"/>
  <c r="L119" i="33"/>
  <c r="T119" i="33"/>
  <c r="V119" i="33"/>
  <c r="X119" i="33"/>
  <c r="Z119" i="33"/>
  <c r="AB119" i="33"/>
  <c r="AD119" i="33"/>
  <c r="AF119" i="33"/>
  <c r="AH119" i="33"/>
  <c r="AJ119" i="33"/>
  <c r="AN119" i="33"/>
  <c r="AP119" i="33"/>
  <c r="AR119" i="33"/>
  <c r="AT119" i="33"/>
  <c r="AV119" i="33"/>
  <c r="AX119" i="33"/>
  <c r="AZ119" i="33"/>
  <c r="BB119" i="33"/>
  <c r="BD119" i="33"/>
  <c r="BF119" i="33"/>
  <c r="BH119" i="33"/>
  <c r="BJ119" i="33"/>
  <c r="BL119" i="33"/>
  <c r="BN119" i="33"/>
  <c r="BP119" i="33"/>
  <c r="N120" i="33"/>
  <c r="P120" i="33"/>
  <c r="R120" i="33" s="1"/>
  <c r="AL121" i="33"/>
  <c r="T122" i="33"/>
  <c r="V122" i="33"/>
  <c r="Z122" i="33"/>
  <c r="AB122" i="33"/>
  <c r="AD122" i="33"/>
  <c r="AF122" i="33"/>
  <c r="AH122" i="33"/>
  <c r="AJ122" i="33"/>
  <c r="AN122" i="33"/>
  <c r="AP122" i="33"/>
  <c r="AR122" i="33"/>
  <c r="AT122" i="33"/>
  <c r="AV122" i="33"/>
  <c r="AX122" i="33"/>
  <c r="BJ122" i="33"/>
  <c r="BJ121" i="33"/>
  <c r="J123" i="33"/>
  <c r="J124" i="33"/>
  <c r="BL124" i="33"/>
  <c r="BL122" i="33" s="1"/>
  <c r="BL121" i="33" s="1"/>
  <c r="BP124" i="33"/>
  <c r="BP122" i="33" s="1"/>
  <c r="BP121" i="33" s="1"/>
  <c r="Z126" i="33"/>
  <c r="AB126" i="33"/>
  <c r="AD126" i="33"/>
  <c r="AF126" i="33"/>
  <c r="AH126" i="33"/>
  <c r="AJ126" i="33"/>
  <c r="AL126" i="33"/>
  <c r="AL125" i="33" s="1"/>
  <c r="AL124" i="33" s="1"/>
  <c r="AT126" i="33"/>
  <c r="AX126" i="33"/>
  <c r="AZ126" i="33"/>
  <c r="BB126" i="33"/>
  <c r="BD126" i="33"/>
  <c r="BF126" i="33"/>
  <c r="BH126" i="33"/>
  <c r="BL126" i="33"/>
  <c r="J127" i="33"/>
  <c r="J126" i="33"/>
  <c r="AL127" i="33"/>
  <c r="Z128" i="33"/>
  <c r="AJ128" i="33"/>
  <c r="AR128" i="33"/>
  <c r="AT128" i="33"/>
  <c r="AZ128" i="33"/>
  <c r="BB128" i="33"/>
  <c r="BD128" i="33"/>
  <c r="BF128" i="33"/>
  <c r="BH128" i="33"/>
  <c r="BJ128" i="33"/>
  <c r="BL128" i="33"/>
  <c r="BN128" i="33"/>
  <c r="BP128" i="33"/>
  <c r="J129" i="33"/>
  <c r="J128" i="33"/>
  <c r="AL129" i="33"/>
  <c r="T130" i="33"/>
  <c r="V130" i="33"/>
  <c r="X130" i="33"/>
  <c r="Z130" i="33"/>
  <c r="AB130" i="33"/>
  <c r="AD130" i="33"/>
  <c r="AF130" i="33"/>
  <c r="AH130" i="33"/>
  <c r="AJ130" i="33"/>
  <c r="AR130" i="33"/>
  <c r="AT130" i="33"/>
  <c r="AX130" i="33"/>
  <c r="AZ130" i="33"/>
  <c r="BB130" i="33"/>
  <c r="J131" i="33"/>
  <c r="J130" i="33"/>
  <c r="AL132" i="33"/>
  <c r="T133" i="33"/>
  <c r="V133" i="33"/>
  <c r="X133" i="33"/>
  <c r="Z133" i="33"/>
  <c r="AB133" i="33"/>
  <c r="AD133" i="33"/>
  <c r="AF133" i="33"/>
  <c r="AH133" i="33"/>
  <c r="AJ133" i="33"/>
  <c r="AN133" i="33"/>
  <c r="AR133" i="33"/>
  <c r="AT133" i="33"/>
  <c r="AX133" i="33"/>
  <c r="AZ133" i="33"/>
  <c r="BB133" i="33"/>
  <c r="BD133" i="33"/>
  <c r="BD132" i="33"/>
  <c r="BD130" i="33"/>
  <c r="BF133" i="33"/>
  <c r="BF132" i="33"/>
  <c r="BF130" i="33"/>
  <c r="BF125" i="33"/>
  <c r="BH133" i="33"/>
  <c r="BH132" i="33"/>
  <c r="BH130" i="33"/>
  <c r="BJ133" i="33"/>
  <c r="BJ132" i="33"/>
  <c r="BL133" i="33"/>
  <c r="BL132" i="33"/>
  <c r="BL130" i="33"/>
  <c r="BN133" i="33"/>
  <c r="BN132" i="33"/>
  <c r="BP133" i="33"/>
  <c r="BP132" i="33"/>
  <c r="BP130" i="33"/>
  <c r="J134" i="33"/>
  <c r="J133" i="33"/>
  <c r="AL135" i="33"/>
  <c r="T136" i="33"/>
  <c r="V136" i="33"/>
  <c r="Z136" i="33"/>
  <c r="AB136" i="33"/>
  <c r="AD136" i="33"/>
  <c r="AF136" i="33"/>
  <c r="AH136" i="33"/>
  <c r="AJ136" i="33"/>
  <c r="AN136" i="33"/>
  <c r="AP136" i="33"/>
  <c r="AR136" i="33"/>
  <c r="AT136" i="33"/>
  <c r="AV136" i="33"/>
  <c r="AX136" i="33"/>
  <c r="AZ136" i="33"/>
  <c r="BB136" i="33"/>
  <c r="J137" i="33"/>
  <c r="J138" i="33"/>
  <c r="AL138" i="33"/>
  <c r="T139" i="33"/>
  <c r="V139" i="33"/>
  <c r="Z139" i="33"/>
  <c r="AB139" i="33"/>
  <c r="AD139" i="33"/>
  <c r="AF139" i="33"/>
  <c r="AH139" i="33"/>
  <c r="AJ139" i="33"/>
  <c r="AN139" i="33"/>
  <c r="AP139" i="33"/>
  <c r="AR139" i="33"/>
  <c r="AT139" i="33"/>
  <c r="AV139" i="33"/>
  <c r="AX139" i="33"/>
  <c r="AZ139" i="33"/>
  <c r="BB139" i="33"/>
  <c r="BD139" i="33"/>
  <c r="BD135" i="33"/>
  <c r="BF139" i="33"/>
  <c r="BF135" i="33"/>
  <c r="BJ139" i="33"/>
  <c r="BJ135" i="33"/>
  <c r="BL139" i="33"/>
  <c r="BL135" i="33"/>
  <c r="BN139" i="33"/>
  <c r="BN135" i="33"/>
  <c r="BP139" i="33"/>
  <c r="BP135" i="33"/>
  <c r="J140" i="33"/>
  <c r="J139" i="33"/>
  <c r="J141" i="33"/>
  <c r="J142" i="33"/>
  <c r="AL143" i="33"/>
  <c r="T144" i="33"/>
  <c r="V144" i="33"/>
  <c r="Z144" i="33"/>
  <c r="AB144" i="33"/>
  <c r="AF144" i="33"/>
  <c r="AH144" i="33"/>
  <c r="AJ144" i="33"/>
  <c r="AN144" i="33"/>
  <c r="AP144" i="33"/>
  <c r="AV144" i="33"/>
  <c r="AX144" i="33"/>
  <c r="AZ144" i="33"/>
  <c r="BD144" i="33"/>
  <c r="BF144" i="33"/>
  <c r="BL144" i="33"/>
  <c r="BN144" i="33"/>
  <c r="BP144" i="33"/>
  <c r="J145" i="33"/>
  <c r="J144" i="33"/>
  <c r="J146" i="33"/>
  <c r="J147" i="33"/>
  <c r="N147" i="33"/>
  <c r="J148" i="33"/>
  <c r="J149" i="33"/>
  <c r="AR149" i="33"/>
  <c r="AR144" i="33"/>
  <c r="J150" i="33"/>
  <c r="AL150" i="33"/>
  <c r="Z151" i="33"/>
  <c r="AF151" i="33"/>
  <c r="AH151" i="33"/>
  <c r="AJ151" i="33"/>
  <c r="AT151" i="33"/>
  <c r="BL151" i="33"/>
  <c r="BP151" i="33"/>
  <c r="J152" i="33"/>
  <c r="J151" i="33"/>
  <c r="J153" i="33"/>
  <c r="J154" i="33"/>
  <c r="L154" i="33"/>
  <c r="AL154" i="33"/>
  <c r="N154" i="33"/>
  <c r="Z155" i="33"/>
  <c r="AB155" i="33"/>
  <c r="AD155" i="33"/>
  <c r="AF155" i="33"/>
  <c r="AH155" i="33"/>
  <c r="AJ155" i="33"/>
  <c r="AN155" i="33"/>
  <c r="AR155" i="33"/>
  <c r="AT155" i="33"/>
  <c r="AV155" i="33"/>
  <c r="AX155" i="33"/>
  <c r="BB155" i="33"/>
  <c r="BD155" i="33"/>
  <c r="BJ155" i="33"/>
  <c r="BL155" i="33"/>
  <c r="BN155" i="33"/>
  <c r="BP155" i="33"/>
  <c r="J156" i="33"/>
  <c r="J155" i="33"/>
  <c r="J157" i="33"/>
  <c r="J158" i="33"/>
  <c r="AL158" i="33"/>
  <c r="AL155" i="33"/>
  <c r="T159" i="33"/>
  <c r="V159" i="33"/>
  <c r="Z159" i="33"/>
  <c r="AB159" i="33"/>
  <c r="AD159" i="33"/>
  <c r="AF159" i="33"/>
  <c r="AH159" i="33"/>
  <c r="AJ159" i="33"/>
  <c r="AN159" i="33"/>
  <c r="AP159" i="33"/>
  <c r="AR159" i="33"/>
  <c r="AT159" i="33"/>
  <c r="AV159" i="33"/>
  <c r="AX159" i="33"/>
  <c r="AZ159" i="33"/>
  <c r="BB159" i="33"/>
  <c r="BD159" i="33"/>
  <c r="BF159" i="33"/>
  <c r="BL159" i="33"/>
  <c r="BN159" i="33"/>
  <c r="BP159" i="33"/>
  <c r="J160" i="33"/>
  <c r="J159" i="33"/>
  <c r="J161" i="33"/>
  <c r="J162" i="33"/>
  <c r="J163" i="33"/>
  <c r="L163" i="33"/>
  <c r="AL163" i="33"/>
  <c r="N163" i="33"/>
  <c r="T164" i="33"/>
  <c r="V164" i="33"/>
  <c r="AB164" i="33"/>
  <c r="AD164" i="33"/>
  <c r="AF164" i="33"/>
  <c r="AH164" i="33"/>
  <c r="AJ164" i="33"/>
  <c r="AN164" i="33"/>
  <c r="AP164" i="33"/>
  <c r="AR164" i="33"/>
  <c r="AT164" i="33"/>
  <c r="AV164" i="33"/>
  <c r="AX164" i="33"/>
  <c r="BB164" i="33"/>
  <c r="BD164" i="33"/>
  <c r="BF164" i="33"/>
  <c r="BH164" i="33"/>
  <c r="BL164" i="33"/>
  <c r="BN164" i="33"/>
  <c r="BP164" i="33"/>
  <c r="N165" i="33"/>
  <c r="P165" i="33"/>
  <c r="J166" i="33"/>
  <c r="J164" i="33"/>
  <c r="J167" i="33"/>
  <c r="J168" i="33"/>
  <c r="T169" i="33"/>
  <c r="AF169" i="33"/>
  <c r="N170" i="33"/>
  <c r="P170" i="33"/>
  <c r="J171" i="33"/>
  <c r="V171" i="33"/>
  <c r="V169" i="33" s="1"/>
  <c r="Z171" i="33"/>
  <c r="Z169" i="33" s="1"/>
  <c r="AB171" i="33"/>
  <c r="AB169" i="33" s="1"/>
  <c r="AD171" i="33"/>
  <c r="AD169" i="33" s="1"/>
  <c r="AH171" i="33"/>
  <c r="AH169" i="33" s="1"/>
  <c r="AH143" i="33" s="1"/>
  <c r="AJ171" i="33"/>
  <c r="AJ169" i="33" s="1"/>
  <c r="AJ143" i="33" s="1"/>
  <c r="AL171" i="33"/>
  <c r="AL169" i="33" s="1"/>
  <c r="AR171" i="33"/>
  <c r="AR169" i="33" s="1"/>
  <c r="AT171" i="33"/>
  <c r="AT169" i="33" s="1"/>
  <c r="AX171" i="33"/>
  <c r="AX169" i="33" s="1"/>
  <c r="AZ171" i="33"/>
  <c r="BB171" i="33"/>
  <c r="BD171" i="33"/>
  <c r="BF171" i="33"/>
  <c r="BH171" i="33"/>
  <c r="BJ171" i="33"/>
  <c r="BJ169" i="33" s="1"/>
  <c r="BL171" i="33"/>
  <c r="BL169" i="33" s="1"/>
  <c r="BL143" i="33" s="1"/>
  <c r="BN171" i="33"/>
  <c r="BN169" i="33" s="1"/>
  <c r="J172" i="33"/>
  <c r="T174" i="33"/>
  <c r="V174" i="33"/>
  <c r="X174" i="33"/>
  <c r="Z174" i="33"/>
  <c r="AB174" i="33"/>
  <c r="AD174" i="33"/>
  <c r="AF174" i="33"/>
  <c r="AH174" i="33"/>
  <c r="AJ174" i="33"/>
  <c r="AL174" i="33"/>
  <c r="AN174" i="33"/>
  <c r="AP174" i="33"/>
  <c r="AR174" i="33"/>
  <c r="AT174" i="33"/>
  <c r="AV174" i="33"/>
  <c r="AX174" i="33"/>
  <c r="AZ174" i="33"/>
  <c r="BB174" i="33"/>
  <c r="BD174" i="33"/>
  <c r="BF174" i="33"/>
  <c r="BH174" i="33"/>
  <c r="BJ174" i="33"/>
  <c r="BL174" i="33"/>
  <c r="BP174" i="33"/>
  <c r="J175" i="33"/>
  <c r="J174" i="33"/>
  <c r="T176" i="33"/>
  <c r="V176" i="33"/>
  <c r="X176" i="33"/>
  <c r="Z176" i="33"/>
  <c r="AB176" i="33"/>
  <c r="AD176" i="33"/>
  <c r="AF176" i="33"/>
  <c r="AH176" i="33"/>
  <c r="AJ176" i="33"/>
  <c r="AL176" i="33"/>
  <c r="AN176" i="33"/>
  <c r="AP176" i="33"/>
  <c r="AR176" i="33"/>
  <c r="AT176" i="33"/>
  <c r="AV176" i="33"/>
  <c r="AX176" i="33"/>
  <c r="AZ176" i="33"/>
  <c r="BB176" i="33"/>
  <c r="BD176" i="33"/>
  <c r="BF176" i="33"/>
  <c r="BH176" i="33"/>
  <c r="BJ176" i="33"/>
  <c r="BL176" i="33"/>
  <c r="BP176" i="33"/>
  <c r="J177" i="33"/>
  <c r="J176" i="33"/>
  <c r="T179" i="33"/>
  <c r="Z179" i="33"/>
  <c r="AF179" i="33"/>
  <c r="J180" i="33"/>
  <c r="J179" i="33"/>
  <c r="AD180" i="33"/>
  <c r="AD179" i="33" s="1"/>
  <c r="AH180" i="33"/>
  <c r="AH179" i="33" s="1"/>
  <c r="AH178" i="33" s="1"/>
  <c r="AL180" i="33"/>
  <c r="AL179" i="33" s="1"/>
  <c r="AL178" i="33" s="1"/>
  <c r="AX180" i="33"/>
  <c r="AX179" i="33" s="1"/>
  <c r="BJ180" i="33"/>
  <c r="BJ179" i="33" s="1"/>
  <c r="BL180" i="33"/>
  <c r="BL179" i="33" s="1"/>
  <c r="BL178" i="33" s="1"/>
  <c r="BN180" i="33"/>
  <c r="BN179" i="33" s="1"/>
  <c r="BP180" i="33"/>
  <c r="BP179" i="33" s="1"/>
  <c r="BP178" i="33" s="1"/>
  <c r="J181" i="33"/>
  <c r="J182" i="33"/>
  <c r="J183" i="33"/>
  <c r="J184" i="33"/>
  <c r="T185" i="33"/>
  <c r="X185" i="33"/>
  <c r="Z185" i="33"/>
  <c r="AB185" i="33"/>
  <c r="AD185" i="33"/>
  <c r="AF185" i="33"/>
  <c r="AH185" i="33"/>
  <c r="AJ185" i="33"/>
  <c r="AL185" i="33"/>
  <c r="AN185" i="33"/>
  <c r="AP185" i="33"/>
  <c r="AT185" i="33"/>
  <c r="AV185" i="33"/>
  <c r="AX185" i="33"/>
  <c r="AZ185" i="33"/>
  <c r="BB185" i="33"/>
  <c r="BD185" i="33"/>
  <c r="BH185" i="33"/>
  <c r="BJ185" i="33"/>
  <c r="BL185" i="33"/>
  <c r="BN185" i="33"/>
  <c r="BP185" i="33"/>
  <c r="J186" i="33"/>
  <c r="J185" i="33"/>
  <c r="AF187" i="33"/>
  <c r="AH187" i="33"/>
  <c r="AJ187" i="33"/>
  <c r="AL187" i="33"/>
  <c r="BL187" i="33"/>
  <c r="BP187" i="33"/>
  <c r="J188" i="33"/>
  <c r="J187" i="33"/>
  <c r="J189" i="33"/>
  <c r="J190" i="33"/>
  <c r="J191" i="33"/>
  <c r="J192" i="33"/>
  <c r="T194" i="33"/>
  <c r="V194" i="33"/>
  <c r="AB194" i="33"/>
  <c r="AD194" i="33"/>
  <c r="AF194" i="33"/>
  <c r="AH194" i="33"/>
  <c r="AJ194" i="33"/>
  <c r="AL194" i="33"/>
  <c r="AN194" i="33"/>
  <c r="AP194" i="33"/>
  <c r="AT194" i="33"/>
  <c r="AV194" i="33"/>
  <c r="AX194" i="33"/>
  <c r="BF194" i="33"/>
  <c r="BJ194" i="33"/>
  <c r="BL194" i="33"/>
  <c r="BN194" i="33"/>
  <c r="BP194" i="33"/>
  <c r="J195" i="33"/>
  <c r="J194" i="33"/>
  <c r="J196" i="33"/>
  <c r="J197" i="33"/>
  <c r="N197" i="33"/>
  <c r="J198" i="33"/>
  <c r="J199" i="33"/>
  <c r="T200" i="33"/>
  <c r="T193" i="33"/>
  <c r="V200" i="33"/>
  <c r="Z200" i="33"/>
  <c r="AN200" i="33"/>
  <c r="AP200" i="33"/>
  <c r="AR200" i="33"/>
  <c r="AT200" i="33"/>
  <c r="AV200" i="33"/>
  <c r="AX200" i="33"/>
  <c r="AZ200" i="33"/>
  <c r="BB200" i="33"/>
  <c r="BD200" i="33"/>
  <c r="BF200" i="33"/>
  <c r="BH200" i="33"/>
  <c r="BJ200" i="33"/>
  <c r="BL200" i="33"/>
  <c r="BN200" i="33"/>
  <c r="BP200" i="33"/>
  <c r="J201" i="33"/>
  <c r="J200" i="33"/>
  <c r="J204" i="33"/>
  <c r="J203" i="33"/>
  <c r="L204" i="33"/>
  <c r="L203" i="33" s="1"/>
  <c r="T204" i="33"/>
  <c r="V204" i="33"/>
  <c r="V203" i="33" s="1"/>
  <c r="X204" i="33"/>
  <c r="X203" i="33" s="1"/>
  <c r="Z204" i="33"/>
  <c r="Z203" i="33" s="1"/>
  <c r="AB204" i="33"/>
  <c r="AB203" i="33" s="1"/>
  <c r="AD204" i="33"/>
  <c r="AD203" i="33" s="1"/>
  <c r="AF204" i="33"/>
  <c r="AF203" i="33" s="1"/>
  <c r="AH204" i="33"/>
  <c r="AH203" i="33" s="1"/>
  <c r="AJ204" i="33"/>
  <c r="AJ203" i="33" s="1"/>
  <c r="AL204" i="33"/>
  <c r="AL203" i="33" s="1"/>
  <c r="AN204" i="33"/>
  <c r="AN203" i="33" s="1"/>
  <c r="AP204" i="33"/>
  <c r="AP203" i="33" s="1"/>
  <c r="AR204" i="33"/>
  <c r="AR203" i="33" s="1"/>
  <c r="AT204" i="33"/>
  <c r="AT203" i="33" s="1"/>
  <c r="AV204" i="33"/>
  <c r="AV203" i="33" s="1"/>
  <c r="AX204" i="33"/>
  <c r="AX203" i="33" s="1"/>
  <c r="AZ204" i="33"/>
  <c r="AZ203" i="33" s="1"/>
  <c r="BB204" i="33"/>
  <c r="BB203" i="33" s="1"/>
  <c r="BD204" i="33"/>
  <c r="BD203" i="33" s="1"/>
  <c r="BF204" i="33"/>
  <c r="BF203" i="33" s="1"/>
  <c r="BH204" i="33"/>
  <c r="BH203" i="33" s="1"/>
  <c r="BJ204" i="33"/>
  <c r="BJ203" i="33" s="1"/>
  <c r="BL204" i="33"/>
  <c r="BL203" i="33" s="1"/>
  <c r="BN204" i="33"/>
  <c r="BN203" i="33" s="1"/>
  <c r="BP204" i="33"/>
  <c r="BP203" i="33" s="1"/>
  <c r="J206" i="33"/>
  <c r="J205" i="33"/>
  <c r="L206" i="33"/>
  <c r="L205" i="33" s="1"/>
  <c r="T206" i="33"/>
  <c r="T205" i="33" s="1"/>
  <c r="V206" i="33"/>
  <c r="V205" i="33" s="1"/>
  <c r="X206" i="33"/>
  <c r="X205" i="33" s="1"/>
  <c r="Z206" i="33"/>
  <c r="Z205" i="33" s="1"/>
  <c r="AB206" i="33"/>
  <c r="AB205" i="33" s="1"/>
  <c r="AD206" i="33"/>
  <c r="AD205" i="33" s="1"/>
  <c r="AF206" i="33"/>
  <c r="AF205" i="33" s="1"/>
  <c r="AH206" i="33"/>
  <c r="AH205" i="33" s="1"/>
  <c r="AJ206" i="33"/>
  <c r="AJ205" i="33" s="1"/>
  <c r="AL206" i="33"/>
  <c r="AL205" i="33" s="1"/>
  <c r="AN206" i="33"/>
  <c r="AN205" i="33" s="1"/>
  <c r="AP206" i="33"/>
  <c r="AP205" i="33" s="1"/>
  <c r="AR206" i="33"/>
  <c r="AR205" i="33" s="1"/>
  <c r="AT206" i="33"/>
  <c r="AT205" i="33" s="1"/>
  <c r="AV206" i="33"/>
  <c r="AV205" i="33" s="1"/>
  <c r="AX206" i="33"/>
  <c r="AX205" i="33" s="1"/>
  <c r="AZ206" i="33"/>
  <c r="AZ205" i="33" s="1"/>
  <c r="BB206" i="33"/>
  <c r="BB205" i="33" s="1"/>
  <c r="BD206" i="33"/>
  <c r="BD205" i="33" s="1"/>
  <c r="BF206" i="33"/>
  <c r="BF205" i="33" s="1"/>
  <c r="BH206" i="33"/>
  <c r="BH205" i="33" s="1"/>
  <c r="BJ206" i="33"/>
  <c r="BJ205" i="33" s="1"/>
  <c r="BL206" i="33"/>
  <c r="BL205" i="33" s="1"/>
  <c r="BN206" i="33"/>
  <c r="BN205" i="33" s="1"/>
  <c r="BP206" i="33"/>
  <c r="BP205" i="33" s="1"/>
  <c r="T207" i="33"/>
  <c r="V207" i="33"/>
  <c r="X207" i="33"/>
  <c r="Z207" i="33"/>
  <c r="AB207" i="33"/>
  <c r="AD207" i="33"/>
  <c r="AF207" i="33"/>
  <c r="AH207" i="33"/>
  <c r="AJ207" i="33"/>
  <c r="AL207" i="33"/>
  <c r="AN207" i="33"/>
  <c r="AP207" i="33"/>
  <c r="AR207" i="33"/>
  <c r="AT207" i="33"/>
  <c r="AV207" i="33"/>
  <c r="AX207" i="33"/>
  <c r="AZ207" i="33"/>
  <c r="BB207" i="33"/>
  <c r="BF207" i="33"/>
  <c r="BH207" i="33"/>
  <c r="BJ207" i="33"/>
  <c r="BL207" i="33"/>
  <c r="BN207" i="33"/>
  <c r="BP207" i="33"/>
  <c r="J208" i="33"/>
  <c r="J207" i="33"/>
  <c r="T209" i="33"/>
  <c r="V209" i="33"/>
  <c r="X209" i="33"/>
  <c r="Z209" i="33"/>
  <c r="AB209" i="33"/>
  <c r="AD209" i="33"/>
  <c r="AF209" i="33"/>
  <c r="AH209" i="33"/>
  <c r="AJ209" i="33"/>
  <c r="AL209" i="33"/>
  <c r="AN209" i="33"/>
  <c r="AP209" i="33"/>
  <c r="AR209" i="33"/>
  <c r="AT209" i="33"/>
  <c r="AV209" i="33"/>
  <c r="AX209" i="33"/>
  <c r="AZ209" i="33"/>
  <c r="BB209" i="33"/>
  <c r="BF209" i="33"/>
  <c r="BH209" i="33"/>
  <c r="BJ209" i="33"/>
  <c r="BL209" i="33"/>
  <c r="BN209" i="33"/>
  <c r="BP209" i="33"/>
  <c r="J210" i="33"/>
  <c r="J209" i="33" s="1"/>
  <c r="J202" i="33" s="1"/>
  <c r="V213" i="33"/>
  <c r="V212" i="33"/>
  <c r="X213" i="33"/>
  <c r="X212" i="33"/>
  <c r="Z213" i="33"/>
  <c r="Z212" i="33"/>
  <c r="AB213" i="33"/>
  <c r="AB212" i="33"/>
  <c r="AD213" i="33"/>
  <c r="AD212" i="33"/>
  <c r="AF213" i="33"/>
  <c r="AF212" i="33"/>
  <c r="AH213" i="33"/>
  <c r="AH212" i="33"/>
  <c r="AJ213" i="33"/>
  <c r="AJ212" i="33"/>
  <c r="AL213" i="33"/>
  <c r="AL212" i="33"/>
  <c r="AN213" i="33"/>
  <c r="AN212" i="33"/>
  <c r="AP213" i="33"/>
  <c r="AP212" i="33"/>
  <c r="AR213" i="33"/>
  <c r="AR212" i="33"/>
  <c r="AT213" i="33"/>
  <c r="AT212" i="33"/>
  <c r="AV213" i="33"/>
  <c r="AV212" i="33"/>
  <c r="AX213" i="33"/>
  <c r="AX212" i="33"/>
  <c r="AZ213" i="33"/>
  <c r="AZ212" i="33"/>
  <c r="BB213" i="33"/>
  <c r="BB212" i="33"/>
  <c r="BD213" i="33"/>
  <c r="BD212" i="33"/>
  <c r="BF213" i="33"/>
  <c r="BF212" i="33"/>
  <c r="BH213" i="33"/>
  <c r="BH212" i="33"/>
  <c r="BJ213" i="33"/>
  <c r="BJ212" i="33"/>
  <c r="BL213" i="33"/>
  <c r="BL212" i="33"/>
  <c r="BN213" i="33"/>
  <c r="BN212" i="33"/>
  <c r="BP213" i="33"/>
  <c r="BP212" i="33"/>
  <c r="J214" i="33"/>
  <c r="J213" i="33"/>
  <c r="J212" i="33" s="1"/>
  <c r="J211" i="33" s="1"/>
  <c r="N215" i="33"/>
  <c r="P215" i="33"/>
  <c r="R215" i="33" s="1"/>
  <c r="N216" i="33"/>
  <c r="P216" i="33"/>
  <c r="R216" i="33"/>
  <c r="J218" i="33"/>
  <c r="J217" i="33"/>
  <c r="L218" i="33"/>
  <c r="L217" i="33"/>
  <c r="T218" i="33"/>
  <c r="T217" i="33"/>
  <c r="V218" i="33"/>
  <c r="V217" i="33"/>
  <c r="X218" i="33"/>
  <c r="X217" i="33"/>
  <c r="Z218" i="33"/>
  <c r="Z217" i="33"/>
  <c r="AB218" i="33"/>
  <c r="AB217" i="33"/>
  <c r="AD218" i="33"/>
  <c r="AD217" i="33"/>
  <c r="AF218" i="33"/>
  <c r="AF217" i="33"/>
  <c r="AH218" i="33"/>
  <c r="AH217" i="33"/>
  <c r="AJ218" i="33"/>
  <c r="AJ217" i="33"/>
  <c r="AL218" i="33"/>
  <c r="AL217" i="33"/>
  <c r="AN218" i="33"/>
  <c r="AN217" i="33"/>
  <c r="AP218" i="33"/>
  <c r="AP217" i="33"/>
  <c r="AR218" i="33"/>
  <c r="AR217" i="33"/>
  <c r="AT218" i="33"/>
  <c r="AT217" i="33"/>
  <c r="AV218" i="33"/>
  <c r="AV217" i="33"/>
  <c r="AX218" i="33"/>
  <c r="AX217" i="33"/>
  <c r="AZ218" i="33"/>
  <c r="AZ217" i="33"/>
  <c r="BB218" i="33"/>
  <c r="BB217" i="33"/>
  <c r="BD218" i="33"/>
  <c r="BD217" i="33"/>
  <c r="BF218" i="33"/>
  <c r="BF217" i="33"/>
  <c r="BH218" i="33"/>
  <c r="BH217" i="33"/>
  <c r="BJ218" i="33"/>
  <c r="BJ217" i="33"/>
  <c r="BL218" i="33"/>
  <c r="BL217" i="33"/>
  <c r="BN218" i="33"/>
  <c r="BN217" i="33"/>
  <c r="BP218" i="33"/>
  <c r="BP217" i="33"/>
  <c r="N219" i="33"/>
  <c r="P219" i="33"/>
  <c r="R219" i="33" s="1"/>
  <c r="N220" i="33"/>
  <c r="N221" i="33"/>
  <c r="N222" i="33"/>
  <c r="N223" i="33"/>
  <c r="T225" i="33"/>
  <c r="T224" i="33"/>
  <c r="V225" i="33"/>
  <c r="V224" i="33"/>
  <c r="Z225" i="33"/>
  <c r="Z224" i="33"/>
  <c r="AB225" i="33"/>
  <c r="AB224" i="33"/>
  <c r="AD225" i="33"/>
  <c r="AD224" i="33"/>
  <c r="AF225" i="33"/>
  <c r="AF224" i="33"/>
  <c r="AH225" i="33"/>
  <c r="AH224" i="33"/>
  <c r="AJ225" i="33"/>
  <c r="AJ224" i="33"/>
  <c r="AL225" i="33"/>
  <c r="AL224" i="33"/>
  <c r="AN225" i="33"/>
  <c r="AN224" i="33"/>
  <c r="AP225" i="33"/>
  <c r="AP224" i="33"/>
  <c r="AR225" i="33"/>
  <c r="AR224" i="33"/>
  <c r="AT225" i="33"/>
  <c r="AT224" i="33"/>
  <c r="AV225" i="33"/>
  <c r="AV224" i="33"/>
  <c r="AX225" i="33"/>
  <c r="AX224" i="33"/>
  <c r="AZ225" i="33"/>
  <c r="AZ224" i="33"/>
  <c r="BB225" i="33"/>
  <c r="BB224" i="33"/>
  <c r="BD225" i="33"/>
  <c r="BD224" i="33"/>
  <c r="BF225" i="33"/>
  <c r="BF224" i="33"/>
  <c r="BH225" i="33"/>
  <c r="BH224" i="33"/>
  <c r="BJ225" i="33"/>
  <c r="BJ224" i="33"/>
  <c r="BL225" i="33"/>
  <c r="BL224" i="33"/>
  <c r="BN225" i="33"/>
  <c r="BN224" i="33"/>
  <c r="BP225" i="33"/>
  <c r="BP224" i="33"/>
  <c r="J226" i="33"/>
  <c r="J225" i="33"/>
  <c r="J224" i="33"/>
  <c r="T228" i="33"/>
  <c r="T227" i="33"/>
  <c r="V228" i="33"/>
  <c r="X228" i="33"/>
  <c r="Z228" i="33"/>
  <c r="AB228" i="33"/>
  <c r="AB227" i="33"/>
  <c r="AD228" i="33"/>
  <c r="AD227" i="33"/>
  <c r="AF228" i="33"/>
  <c r="AF227" i="33"/>
  <c r="AH228" i="33"/>
  <c r="AH227" i="33"/>
  <c r="AJ228" i="33"/>
  <c r="AJ227" i="33"/>
  <c r="AL228" i="33"/>
  <c r="AL227" i="33"/>
  <c r="AN228" i="33"/>
  <c r="AN227" i="33"/>
  <c r="AP228" i="33"/>
  <c r="AP227" i="33"/>
  <c r="AR228" i="33"/>
  <c r="AR227" i="33"/>
  <c r="AT228" i="33"/>
  <c r="AT227" i="33"/>
  <c r="AV228" i="33"/>
  <c r="AV227" i="33"/>
  <c r="AX228" i="33"/>
  <c r="AX227" i="33"/>
  <c r="AZ228" i="33"/>
  <c r="AZ227" i="33"/>
  <c r="BB228" i="33"/>
  <c r="BB227" i="33"/>
  <c r="BD228" i="33"/>
  <c r="BD227" i="33"/>
  <c r="BF228" i="33"/>
  <c r="BF227" i="33"/>
  <c r="BJ228" i="33"/>
  <c r="BJ227" i="33"/>
  <c r="BL228" i="33"/>
  <c r="BL227" i="33"/>
  <c r="BN228" i="33"/>
  <c r="BN227" i="33"/>
  <c r="BP228" i="33"/>
  <c r="BP227" i="33"/>
  <c r="J229" i="33"/>
  <c r="J228" i="33"/>
  <c r="J227" i="33"/>
  <c r="J230" i="33"/>
  <c r="L230" i="33"/>
  <c r="T230" i="33"/>
  <c r="V230" i="33"/>
  <c r="X230" i="33"/>
  <c r="Z230" i="33"/>
  <c r="P231" i="33"/>
  <c r="R231" i="33"/>
  <c r="T233" i="33"/>
  <c r="T232" i="33"/>
  <c r="V233" i="33"/>
  <c r="V232" i="33"/>
  <c r="X233" i="33"/>
  <c r="X232" i="33"/>
  <c r="Z233" i="33"/>
  <c r="Z232" i="33"/>
  <c r="AB233" i="33"/>
  <c r="AB232" i="33"/>
  <c r="AB231" i="33"/>
  <c r="AD233" i="33"/>
  <c r="AD232" i="33"/>
  <c r="AD231" i="33"/>
  <c r="AF233" i="33"/>
  <c r="AF232" i="33"/>
  <c r="AF231" i="33"/>
  <c r="AH233" i="33"/>
  <c r="AH232" i="33"/>
  <c r="AH231" i="33"/>
  <c r="AJ233" i="33"/>
  <c r="AJ232" i="33"/>
  <c r="AJ231" i="33"/>
  <c r="AL233" i="33"/>
  <c r="AL232" i="33"/>
  <c r="AL231" i="33"/>
  <c r="AN233" i="33"/>
  <c r="AN232" i="33"/>
  <c r="AN231" i="33"/>
  <c r="AP233" i="33"/>
  <c r="AP232" i="33"/>
  <c r="AP231" i="33"/>
  <c r="AR233" i="33"/>
  <c r="AR232" i="33"/>
  <c r="AR231" i="33"/>
  <c r="AT233" i="33"/>
  <c r="AT232" i="33"/>
  <c r="AT231" i="33"/>
  <c r="AV233" i="33"/>
  <c r="AV232" i="33"/>
  <c r="AV231" i="33"/>
  <c r="AX233" i="33"/>
  <c r="AX232" i="33"/>
  <c r="AX231" i="33"/>
  <c r="AZ233" i="33"/>
  <c r="AZ232" i="33"/>
  <c r="AZ231" i="33"/>
  <c r="BB233" i="33"/>
  <c r="BB232" i="33"/>
  <c r="BB231" i="33"/>
  <c r="BD233" i="33"/>
  <c r="BD232" i="33"/>
  <c r="BD231" i="33"/>
  <c r="BF233" i="33"/>
  <c r="BF232" i="33"/>
  <c r="BF231" i="33"/>
  <c r="BH233" i="33"/>
  <c r="BH232" i="33"/>
  <c r="BH231" i="33"/>
  <c r="BJ233" i="33"/>
  <c r="BJ232" i="33"/>
  <c r="BJ231" i="33"/>
  <c r="BL233" i="33"/>
  <c r="BL232" i="33"/>
  <c r="BL231" i="33"/>
  <c r="BP233" i="33"/>
  <c r="BP232" i="33"/>
  <c r="BP231" i="33"/>
  <c r="J234" i="33"/>
  <c r="J233" i="33"/>
  <c r="J232" i="33"/>
  <c r="J237" i="33"/>
  <c r="L237" i="33"/>
  <c r="T237" i="33"/>
  <c r="V237" i="33"/>
  <c r="X237" i="33"/>
  <c r="Z237" i="33"/>
  <c r="AB237" i="33"/>
  <c r="AD237" i="33"/>
  <c r="AF237" i="33"/>
  <c r="AH237" i="33"/>
  <c r="AJ237" i="33"/>
  <c r="AL237" i="33"/>
  <c r="AL236" i="33"/>
  <c r="AN237" i="33"/>
  <c r="AP237" i="33"/>
  <c r="AR237" i="33"/>
  <c r="AT237" i="33"/>
  <c r="AV237" i="33"/>
  <c r="AX237" i="33"/>
  <c r="AZ237" i="33"/>
  <c r="BB237" i="33"/>
  <c r="BD237" i="33"/>
  <c r="BF237" i="33"/>
  <c r="BH237" i="33"/>
  <c r="BJ237" i="33"/>
  <c r="BL237" i="33"/>
  <c r="BN237" i="33"/>
  <c r="BP237" i="33"/>
  <c r="N238" i="33"/>
  <c r="P238" i="33"/>
  <c r="R238" i="33" s="1"/>
  <c r="N239" i="33"/>
  <c r="P239" i="33"/>
  <c r="R239" i="33" s="1"/>
  <c r="N240" i="33"/>
  <c r="P240" i="33"/>
  <c r="R240" i="33"/>
  <c r="T241" i="33"/>
  <c r="V241" i="33"/>
  <c r="X241" i="33"/>
  <c r="Z241" i="33"/>
  <c r="AB241" i="33"/>
  <c r="AD241" i="33"/>
  <c r="AF241" i="33"/>
  <c r="AH241" i="33"/>
  <c r="AJ241" i="33"/>
  <c r="AN241" i="33"/>
  <c r="AR241" i="33"/>
  <c r="AT241" i="33"/>
  <c r="AV241" i="33"/>
  <c r="AX241" i="33"/>
  <c r="AZ241" i="33"/>
  <c r="BB241" i="33"/>
  <c r="BD241" i="33"/>
  <c r="BF241" i="33"/>
  <c r="BN241" i="33"/>
  <c r="BP241" i="33"/>
  <c r="J242" i="33"/>
  <c r="J241" i="33" s="1"/>
  <c r="J236" i="33" s="1"/>
  <c r="J243" i="33"/>
  <c r="J244" i="33"/>
  <c r="J245" i="33"/>
  <c r="J246" i="33"/>
  <c r="J247" i="33"/>
  <c r="N247" i="33"/>
  <c r="T248" i="33"/>
  <c r="V248" i="33"/>
  <c r="X248" i="33"/>
  <c r="Z248" i="33"/>
  <c r="AB248" i="33"/>
  <c r="AD248" i="33"/>
  <c r="AF248" i="33"/>
  <c r="AH248" i="33"/>
  <c r="AJ248" i="33"/>
  <c r="AN248" i="33"/>
  <c r="AP248" i="33"/>
  <c r="AR248" i="33"/>
  <c r="AT248" i="33"/>
  <c r="AV248" i="33"/>
  <c r="AX248" i="33"/>
  <c r="AZ248" i="33"/>
  <c r="BB248" i="33"/>
  <c r="BD248" i="33"/>
  <c r="BF248" i="33"/>
  <c r="BH248" i="33"/>
  <c r="BJ248" i="33"/>
  <c r="BL248" i="33"/>
  <c r="BN248" i="33"/>
  <c r="BP248" i="33"/>
  <c r="J249" i="33"/>
  <c r="J248" i="33"/>
  <c r="L249" i="33"/>
  <c r="N249" i="33"/>
  <c r="J250" i="33"/>
  <c r="L250" i="33"/>
  <c r="AL250" i="33"/>
  <c r="N250" i="33"/>
  <c r="T251" i="33"/>
  <c r="V251" i="33"/>
  <c r="X251" i="33"/>
  <c r="Z251" i="33"/>
  <c r="AB251" i="33"/>
  <c r="AD251" i="33"/>
  <c r="AF251" i="33"/>
  <c r="AH251" i="33"/>
  <c r="AJ251" i="33"/>
  <c r="AN251" i="33"/>
  <c r="AR251" i="33"/>
  <c r="AT251" i="33"/>
  <c r="AV251" i="33"/>
  <c r="AX251" i="33"/>
  <c r="AZ251" i="33"/>
  <c r="BB251" i="33"/>
  <c r="BD251" i="33"/>
  <c r="BF251" i="33"/>
  <c r="BH251" i="33"/>
  <c r="BJ251" i="33"/>
  <c r="BL251" i="33"/>
  <c r="BN251" i="33"/>
  <c r="BP251" i="33"/>
  <c r="J252" i="33"/>
  <c r="J251" i="33" s="1"/>
  <c r="AL252" i="33"/>
  <c r="T253" i="33"/>
  <c r="V253" i="33"/>
  <c r="X253" i="33"/>
  <c r="Z253" i="33"/>
  <c r="AB253" i="33"/>
  <c r="AD253" i="33"/>
  <c r="AF253" i="33"/>
  <c r="AH253" i="33"/>
  <c r="AJ253" i="33"/>
  <c r="AP253" i="33"/>
  <c r="AR253" i="33"/>
  <c r="AT253" i="33"/>
  <c r="AV253" i="33"/>
  <c r="AX253" i="33"/>
  <c r="AZ253" i="33"/>
  <c r="BB253" i="33"/>
  <c r="BD253" i="33"/>
  <c r="BF253" i="33"/>
  <c r="BJ253" i="33"/>
  <c r="BL253" i="33"/>
  <c r="BN253" i="33"/>
  <c r="BP253" i="33"/>
  <c r="J254" i="33"/>
  <c r="J253" i="33"/>
  <c r="J255" i="33"/>
  <c r="AL257" i="33"/>
  <c r="T258" i="33"/>
  <c r="V258" i="33"/>
  <c r="X258" i="33"/>
  <c r="Z258" i="33"/>
  <c r="AB258" i="33"/>
  <c r="AD258" i="33"/>
  <c r="AF258" i="33"/>
  <c r="AH258" i="33"/>
  <c r="AJ258" i="33"/>
  <c r="AN258" i="33"/>
  <c r="AP258" i="33"/>
  <c r="AR258" i="33"/>
  <c r="AT258" i="33"/>
  <c r="AV258" i="33"/>
  <c r="AX258" i="33"/>
  <c r="AZ258" i="33"/>
  <c r="BB258" i="33"/>
  <c r="BD258" i="33"/>
  <c r="BF258" i="33"/>
  <c r="BH258" i="33"/>
  <c r="BL258" i="33"/>
  <c r="BN258" i="33"/>
  <c r="BP258" i="33"/>
  <c r="J259" i="33"/>
  <c r="J258" i="33"/>
  <c r="J260" i="33"/>
  <c r="AL260" i="33"/>
  <c r="T261" i="33"/>
  <c r="V261" i="33"/>
  <c r="X261" i="33"/>
  <c r="Z261" i="33"/>
  <c r="AB261" i="33"/>
  <c r="AD261" i="33"/>
  <c r="AF261" i="33"/>
  <c r="AH261" i="33"/>
  <c r="AJ261" i="33"/>
  <c r="AN261" i="33"/>
  <c r="AP261" i="33"/>
  <c r="AR261" i="33"/>
  <c r="AT261" i="33"/>
  <c r="AV261" i="33"/>
  <c r="AX261" i="33"/>
  <c r="AZ261" i="33"/>
  <c r="BB261" i="33"/>
  <c r="BD261" i="33"/>
  <c r="BF261" i="33"/>
  <c r="BH261" i="33"/>
  <c r="BN261" i="33"/>
  <c r="BP261" i="33"/>
  <c r="J262" i="33"/>
  <c r="J261" i="33" s="1"/>
  <c r="J257" i="33" s="1"/>
  <c r="AL262" i="33"/>
  <c r="J263" i="33"/>
  <c r="L263" i="33"/>
  <c r="T263" i="33"/>
  <c r="V263" i="33"/>
  <c r="X263" i="33"/>
  <c r="Z263" i="33"/>
  <c r="AB263" i="33"/>
  <c r="AD263" i="33"/>
  <c r="AF263" i="33"/>
  <c r="AH263" i="33"/>
  <c r="AJ263" i="33"/>
  <c r="AN263" i="33"/>
  <c r="AP263" i="33"/>
  <c r="AR263" i="33"/>
  <c r="AT263" i="33"/>
  <c r="AV263" i="33"/>
  <c r="AX263" i="33"/>
  <c r="AZ263" i="33"/>
  <c r="BB263" i="33"/>
  <c r="BD263" i="33"/>
  <c r="BF263" i="33"/>
  <c r="BH263" i="33"/>
  <c r="BJ263" i="33"/>
  <c r="BL263" i="33"/>
  <c r="BN263" i="33"/>
  <c r="BP263" i="33"/>
  <c r="AL265" i="33"/>
  <c r="AL264" i="33"/>
  <c r="N264" i="33"/>
  <c r="P264" i="33"/>
  <c r="T266" i="33"/>
  <c r="T265" i="33"/>
  <c r="V266" i="33"/>
  <c r="V265" i="33"/>
  <c r="X266" i="33"/>
  <c r="X265" i="33"/>
  <c r="Z266" i="33"/>
  <c r="Z265" i="33"/>
  <c r="AB266" i="33"/>
  <c r="AB265" i="33"/>
  <c r="AD266" i="33"/>
  <c r="AD265" i="33"/>
  <c r="AF266" i="33"/>
  <c r="AF265" i="33"/>
  <c r="AH266" i="33"/>
  <c r="AH265" i="33"/>
  <c r="AJ266" i="33"/>
  <c r="AJ265" i="33"/>
  <c r="AN266" i="33"/>
  <c r="AN265" i="33"/>
  <c r="AR266" i="33"/>
  <c r="AR265" i="33"/>
  <c r="AT266" i="33"/>
  <c r="AT265" i="33"/>
  <c r="AV266" i="33"/>
  <c r="AV265" i="33"/>
  <c r="AX266" i="33"/>
  <c r="AX265" i="33"/>
  <c r="AZ266" i="33"/>
  <c r="AZ265" i="33"/>
  <c r="BB266" i="33"/>
  <c r="BB265" i="33"/>
  <c r="BD266" i="33"/>
  <c r="BD265" i="33"/>
  <c r="BF266" i="33"/>
  <c r="BF265" i="33"/>
  <c r="BN266" i="33"/>
  <c r="BN265" i="33"/>
  <c r="BP266" i="33"/>
  <c r="BP265" i="33"/>
  <c r="J267" i="33"/>
  <c r="J266" i="33"/>
  <c r="J265" i="33" s="1"/>
  <c r="AL268" i="33"/>
  <c r="AL267" i="33"/>
  <c r="T269" i="33"/>
  <c r="T268" i="33"/>
  <c r="V269" i="33"/>
  <c r="V268" i="33"/>
  <c r="X269" i="33"/>
  <c r="X268" i="33"/>
  <c r="Z269" i="33"/>
  <c r="Z268" i="33"/>
  <c r="AB269" i="33"/>
  <c r="AB268" i="33"/>
  <c r="AD269" i="33"/>
  <c r="AD268" i="33"/>
  <c r="AF269" i="33"/>
  <c r="AF268" i="33"/>
  <c r="AH269" i="33"/>
  <c r="AH268" i="33"/>
  <c r="AJ269" i="33"/>
  <c r="AJ268" i="33"/>
  <c r="AN269" i="33"/>
  <c r="AN268" i="33"/>
  <c r="AR269" i="33"/>
  <c r="AR268" i="33"/>
  <c r="AT269" i="33"/>
  <c r="AT268" i="33"/>
  <c r="AV269" i="33"/>
  <c r="AV268" i="33"/>
  <c r="AX269" i="33"/>
  <c r="AX268" i="33"/>
  <c r="AZ269" i="33"/>
  <c r="AZ268" i="33"/>
  <c r="BB269" i="33"/>
  <c r="BB268" i="33"/>
  <c r="BD269" i="33"/>
  <c r="BD268" i="33"/>
  <c r="BF269" i="33"/>
  <c r="BF268" i="33"/>
  <c r="BH269" i="33"/>
  <c r="BH268" i="33"/>
  <c r="BJ269" i="33"/>
  <c r="BJ268" i="33"/>
  <c r="BL269" i="33"/>
  <c r="BL268" i="33"/>
  <c r="BN269" i="33"/>
  <c r="BN268" i="33"/>
  <c r="BP269" i="33"/>
  <c r="BP268" i="33"/>
  <c r="J270" i="33"/>
  <c r="J269" i="33"/>
  <c r="J268" i="33" s="1"/>
  <c r="T272" i="33"/>
  <c r="V272" i="33"/>
  <c r="X272" i="33"/>
  <c r="Z272" i="33"/>
  <c r="AB272" i="33"/>
  <c r="AD272" i="33"/>
  <c r="AF272" i="33"/>
  <c r="AH272" i="33"/>
  <c r="AJ272" i="33"/>
  <c r="AL272" i="33"/>
  <c r="AN272" i="33"/>
  <c r="AR272" i="33"/>
  <c r="AT272" i="33"/>
  <c r="AV272" i="33"/>
  <c r="AX272" i="33"/>
  <c r="AZ272" i="33"/>
  <c r="BB272" i="33"/>
  <c r="BD272" i="33"/>
  <c r="BF272" i="33"/>
  <c r="BH272" i="33"/>
  <c r="BJ272" i="33"/>
  <c r="BL272" i="33"/>
  <c r="BN272" i="33"/>
  <c r="BP272" i="33"/>
  <c r="J273" i="33"/>
  <c r="J272" i="33"/>
  <c r="T274" i="33"/>
  <c r="V274" i="33"/>
  <c r="X274" i="33"/>
  <c r="AB274" i="33"/>
  <c r="AD274" i="33"/>
  <c r="AH274" i="33"/>
  <c r="AL274" i="33"/>
  <c r="AR274" i="33"/>
  <c r="AT274" i="33"/>
  <c r="AV274" i="33"/>
  <c r="AX274" i="33"/>
  <c r="AZ274" i="33"/>
  <c r="BB274" i="33"/>
  <c r="BD274" i="33"/>
  <c r="BF274" i="33"/>
  <c r="BL274" i="33"/>
  <c r="BN274" i="33"/>
  <c r="BP274" i="33"/>
  <c r="J275" i="33"/>
  <c r="J276" i="33"/>
  <c r="J277" i="33"/>
  <c r="T279" i="33"/>
  <c r="T278" i="33"/>
  <c r="V279" i="33"/>
  <c r="V278" i="33"/>
  <c r="X279" i="33"/>
  <c r="X278" i="33"/>
  <c r="AB279" i="33"/>
  <c r="AB278" i="33"/>
  <c r="AD279" i="33"/>
  <c r="AD278" i="33"/>
  <c r="AH279" i="33"/>
  <c r="AH278" i="33"/>
  <c r="AJ279" i="33"/>
  <c r="AJ278" i="33"/>
  <c r="AL279" i="33"/>
  <c r="AL278" i="33"/>
  <c r="AN279" i="33"/>
  <c r="AN278" i="33"/>
  <c r="AR279" i="33"/>
  <c r="AR278" i="33"/>
  <c r="AT279" i="33"/>
  <c r="AT278" i="33"/>
  <c r="AV279" i="33"/>
  <c r="AV278" i="33"/>
  <c r="AX279" i="33"/>
  <c r="AX278" i="33"/>
  <c r="AZ279" i="33"/>
  <c r="AZ278" i="33"/>
  <c r="BB279" i="33"/>
  <c r="BB278" i="33"/>
  <c r="BD279" i="33"/>
  <c r="BD278" i="33"/>
  <c r="BF279" i="33"/>
  <c r="BF278" i="33"/>
  <c r="BJ279" i="33"/>
  <c r="BJ278" i="33"/>
  <c r="BL279" i="33"/>
  <c r="BL278" i="33"/>
  <c r="BN279" i="33"/>
  <c r="BN278" i="33"/>
  <c r="BP279" i="33"/>
  <c r="BP278" i="33"/>
  <c r="J280" i="33"/>
  <c r="J279" i="33"/>
  <c r="J278" i="33" s="1"/>
  <c r="N280" i="33"/>
  <c r="J281" i="33"/>
  <c r="P283" i="33"/>
  <c r="P282" i="33"/>
  <c r="R283" i="33"/>
  <c r="R282" i="33"/>
  <c r="T283" i="33"/>
  <c r="T282" i="33"/>
  <c r="V283" i="33"/>
  <c r="V282" i="33"/>
  <c r="X283" i="33"/>
  <c r="X282" i="33"/>
  <c r="Z283" i="33"/>
  <c r="Z282" i="33"/>
  <c r="AB283" i="33"/>
  <c r="AB282" i="33"/>
  <c r="AD283" i="33"/>
  <c r="AD282" i="33"/>
  <c r="AF283" i="33"/>
  <c r="AF282" i="33"/>
  <c r="AH283" i="33"/>
  <c r="AH282" i="33"/>
  <c r="AJ283" i="33"/>
  <c r="AJ282" i="33"/>
  <c r="AL283" i="33"/>
  <c r="AL282" i="33"/>
  <c r="AN283" i="33"/>
  <c r="AN282" i="33"/>
  <c r="AP283" i="33"/>
  <c r="AP282" i="33"/>
  <c r="AR283" i="33"/>
  <c r="AR282" i="33"/>
  <c r="AT283" i="33"/>
  <c r="AT282" i="33"/>
  <c r="AV283" i="33"/>
  <c r="AV282" i="33"/>
  <c r="AX283" i="33"/>
  <c r="AX282" i="33"/>
  <c r="AZ283" i="33"/>
  <c r="AZ282" i="33"/>
  <c r="BB283" i="33"/>
  <c r="BB282" i="33"/>
  <c r="BD283" i="33"/>
  <c r="BD282" i="33"/>
  <c r="BF283" i="33"/>
  <c r="BF282" i="33"/>
  <c r="BH283" i="33"/>
  <c r="BH282" i="33"/>
  <c r="BN283" i="33"/>
  <c r="BN282" i="33"/>
  <c r="BP283" i="33"/>
  <c r="BP282" i="33"/>
  <c r="J284" i="33"/>
  <c r="J283" i="33" s="1"/>
  <c r="J282" i="33" s="1"/>
  <c r="L161" i="33"/>
  <c r="L162" i="33"/>
  <c r="AD129" i="33"/>
  <c r="AD128" i="33" s="1"/>
  <c r="AD125" i="33" s="1"/>
  <c r="L94" i="33"/>
  <c r="L157" i="33"/>
  <c r="AR196" i="33"/>
  <c r="AR194" i="33" s="1"/>
  <c r="AR193" i="33" s="1"/>
  <c r="BB115" i="33"/>
  <c r="BD32" i="33"/>
  <c r="BD31" i="33" s="1"/>
  <c r="L260" i="33"/>
  <c r="AB180" i="33"/>
  <c r="AT115" i="33"/>
  <c r="AX99" i="33"/>
  <c r="AX97" i="33" s="1"/>
  <c r="BN175" i="33"/>
  <c r="T156" i="33"/>
  <c r="BB189" i="33"/>
  <c r="BD210" i="33"/>
  <c r="N210" i="33" s="1"/>
  <c r="P210" i="33" s="1"/>
  <c r="R210" i="33" s="1"/>
  <c r="T66" i="33"/>
  <c r="BJ276" i="33"/>
  <c r="BJ274" i="33" s="1"/>
  <c r="BJ271" i="33" s="1"/>
  <c r="AV15" i="33"/>
  <c r="AV14" i="33" s="1"/>
  <c r="AP277" i="33"/>
  <c r="BJ75" i="33"/>
  <c r="BJ72" i="33"/>
  <c r="AV181" i="33"/>
  <c r="P280" i="33"/>
  <c r="T257" i="33"/>
  <c r="Z173" i="33"/>
  <c r="BD271" i="33"/>
  <c r="AV271" i="33"/>
  <c r="V271" i="33"/>
  <c r="BB257" i="33"/>
  <c r="AT257" i="33"/>
  <c r="AB257" i="33"/>
  <c r="P249" i="33"/>
  <c r="T76" i="33"/>
  <c r="AL75" i="33"/>
  <c r="BD257" i="33"/>
  <c r="AV257" i="33"/>
  <c r="AN257" i="33"/>
  <c r="AD257" i="33"/>
  <c r="V257" i="33"/>
  <c r="AD236" i="33"/>
  <c r="BB125" i="33"/>
  <c r="AZ82" i="33"/>
  <c r="X236" i="33"/>
  <c r="AL88" i="33"/>
  <c r="AT211" i="33"/>
  <c r="Z89" i="33"/>
  <c r="AV236" i="33"/>
  <c r="AV235" i="33"/>
  <c r="T236" i="33"/>
  <c r="BB236" i="33"/>
  <c r="AX211" i="33"/>
  <c r="AZ173" i="33"/>
  <c r="T173" i="33"/>
  <c r="AN76" i="33"/>
  <c r="BP236" i="33"/>
  <c r="AH211" i="33"/>
  <c r="AV76" i="33"/>
  <c r="BJ67" i="33"/>
  <c r="N44" i="33"/>
  <c r="P44" i="33"/>
  <c r="R44" i="33"/>
  <c r="AJ180" i="33"/>
  <c r="AJ179" i="33" s="1"/>
  <c r="AJ178" i="33" s="1"/>
  <c r="AN180" i="33"/>
  <c r="AN179" i="33" s="1"/>
  <c r="J136" i="33"/>
  <c r="J135" i="33" s="1"/>
  <c r="J122" i="33"/>
  <c r="N43" i="33"/>
  <c r="P43" i="33"/>
  <c r="R43" i="33" s="1"/>
  <c r="AL37" i="33"/>
  <c r="AZ125" i="33"/>
  <c r="N77" i="33"/>
  <c r="P77" i="33"/>
  <c r="N68" i="33"/>
  <c r="P68" i="33"/>
  <c r="AL142" i="33"/>
  <c r="BB271" i="33"/>
  <c r="BB235" i="33"/>
  <c r="AT271" i="33"/>
  <c r="T271" i="33"/>
  <c r="T235" i="33"/>
  <c r="N263" i="33"/>
  <c r="P263" i="33"/>
  <c r="BN257" i="33"/>
  <c r="AT236" i="33"/>
  <c r="AT235" i="33"/>
  <c r="AH236" i="33"/>
  <c r="Z236" i="33"/>
  <c r="AJ236" i="33"/>
  <c r="AB236" i="33"/>
  <c r="BF236" i="33"/>
  <c r="N248" i="33"/>
  <c r="P248" i="33"/>
  <c r="P247" i="33"/>
  <c r="R247" i="33" s="1"/>
  <c r="BN236" i="33"/>
  <c r="AR236" i="33"/>
  <c r="BD236" i="33"/>
  <c r="BP211" i="33"/>
  <c r="AZ211" i="33"/>
  <c r="AR211" i="33"/>
  <c r="AJ211" i="33"/>
  <c r="AV211" i="33"/>
  <c r="AN211" i="33"/>
  <c r="AF211" i="33"/>
  <c r="BH173" i="33"/>
  <c r="AR173" i="33"/>
  <c r="AJ173" i="33"/>
  <c r="AB173" i="33"/>
  <c r="AD76" i="33"/>
  <c r="BL75" i="33"/>
  <c r="BL72" i="33"/>
  <c r="BL67" i="33"/>
  <c r="N41" i="33"/>
  <c r="P154" i="33"/>
  <c r="R154" i="33" s="1"/>
  <c r="AF143" i="33"/>
  <c r="N79" i="33"/>
  <c r="N78" i="33"/>
  <c r="P78" i="33"/>
  <c r="AH271" i="33"/>
  <c r="AN135" i="33"/>
  <c r="T135" i="33"/>
  <c r="Z67" i="33"/>
  <c r="AX67" i="33"/>
  <c r="AF67" i="33"/>
  <c r="BP38" i="33"/>
  <c r="BH38" i="33"/>
  <c r="AZ38" i="33"/>
  <c r="P163" i="33"/>
  <c r="R163" i="33" s="1"/>
  <c r="AD211" i="33"/>
  <c r="AR38" i="33"/>
  <c r="T38" i="33"/>
  <c r="AL134" i="33"/>
  <c r="N132" i="33"/>
  <c r="P132" i="33"/>
  <c r="BJ82" i="33"/>
  <c r="BJ81" i="33"/>
  <c r="AZ76" i="33"/>
  <c r="AH67" i="33"/>
  <c r="AR67" i="33"/>
  <c r="X257" i="33"/>
  <c r="J274" i="33"/>
  <c r="AZ271" i="33"/>
  <c r="AX236" i="33"/>
  <c r="Z227" i="33"/>
  <c r="Z211" i="33"/>
  <c r="AB211" i="33"/>
  <c r="BB82" i="33"/>
  <c r="AT76" i="33"/>
  <c r="AJ38" i="33"/>
  <c r="AX22" i="33"/>
  <c r="AJ257" i="33"/>
  <c r="AX135" i="33"/>
  <c r="AP135" i="33"/>
  <c r="AV135" i="33"/>
  <c r="P40" i="33"/>
  <c r="R40" i="33" s="1"/>
  <c r="AL271" i="33"/>
  <c r="AL235" i="33"/>
  <c r="X271" i="33"/>
  <c r="L248" i="33"/>
  <c r="V135" i="33"/>
  <c r="AB67" i="33"/>
  <c r="AR22" i="33"/>
  <c r="N230" i="33"/>
  <c r="P230" i="33"/>
  <c r="R230" i="33"/>
  <c r="V227" i="33"/>
  <c r="V211" i="33"/>
  <c r="BJ193" i="33"/>
  <c r="AT173" i="33"/>
  <c r="AL173" i="33"/>
  <c r="BJ38" i="33"/>
  <c r="BB38" i="33"/>
  <c r="BL22" i="33"/>
  <c r="AT22" i="33"/>
  <c r="BP271" i="33"/>
  <c r="BN271" i="33"/>
  <c r="AX271" i="33"/>
  <c r="AR271" i="33"/>
  <c r="AB271" i="33"/>
  <c r="AF257" i="33"/>
  <c r="P250" i="33"/>
  <c r="X227" i="33"/>
  <c r="BJ211" i="33"/>
  <c r="BL173" i="33"/>
  <c r="AN173" i="33"/>
  <c r="BF173" i="33"/>
  <c r="AZ135" i="33"/>
  <c r="AR135" i="33"/>
  <c r="AB135" i="33"/>
  <c r="Z125" i="33"/>
  <c r="BN82" i="33"/>
  <c r="BN81" i="33"/>
  <c r="BD82" i="33"/>
  <c r="BD81" i="33"/>
  <c r="V82" i="33"/>
  <c r="AD67" i="33"/>
  <c r="V67" i="33"/>
  <c r="AV67" i="33"/>
  <c r="BF257" i="33"/>
  <c r="AX257" i="33"/>
  <c r="AP257" i="33"/>
  <c r="P197" i="33"/>
  <c r="R197" i="33" s="1"/>
  <c r="BN193" i="33"/>
  <c r="AX193" i="33"/>
  <c r="AN193" i="33"/>
  <c r="P147" i="33"/>
  <c r="R147" i="33" s="1"/>
  <c r="BF82" i="33"/>
  <c r="BF81" i="33"/>
  <c r="AX82" i="33"/>
  <c r="AH82" i="33"/>
  <c r="AX76" i="33"/>
  <c r="AP76" i="33"/>
  <c r="J72" i="33"/>
  <c r="J67" i="33" s="1"/>
  <c r="J62" i="33" s="1"/>
  <c r="AH38" i="33"/>
  <c r="Z38" i="33"/>
  <c r="BN38" i="33"/>
  <c r="BF38" i="33"/>
  <c r="AP38" i="33"/>
  <c r="X38" i="33"/>
  <c r="T22" i="33"/>
  <c r="J173" i="33"/>
  <c r="J169" i="33"/>
  <c r="J64" i="33"/>
  <c r="J63" i="33"/>
  <c r="J53" i="33"/>
  <c r="J52" i="33" s="1"/>
  <c r="J271" i="33"/>
  <c r="J193" i="33"/>
  <c r="AP33" i="33"/>
  <c r="AP115" i="33"/>
  <c r="AP117" i="33"/>
  <c r="BB74" i="33"/>
  <c r="BB91" i="33"/>
  <c r="BF24" i="33"/>
  <c r="BF23" i="33" s="1"/>
  <c r="AR91" i="33"/>
  <c r="AR19" i="33"/>
  <c r="AR18" i="33" s="1"/>
  <c r="X156" i="33"/>
  <c r="BB99" i="33"/>
  <c r="BB97" i="33" s="1"/>
  <c r="AZ184" i="33"/>
  <c r="AP11" i="33"/>
  <c r="AP10" i="33" s="1"/>
  <c r="AN255" i="33"/>
  <c r="AF13" i="33"/>
  <c r="AF12" i="33" s="1"/>
  <c r="BF172" i="33"/>
  <c r="AZ153" i="33"/>
  <c r="AZ151" i="33" s="1"/>
  <c r="AZ106" i="33"/>
  <c r="BB181" i="33"/>
  <c r="AT19" i="33"/>
  <c r="AT18" i="33" s="1"/>
  <c r="AP65" i="33"/>
  <c r="BN127" i="33"/>
  <c r="BN126" i="33" s="1"/>
  <c r="BP95" i="33"/>
  <c r="BD91" i="33"/>
  <c r="AP19" i="33"/>
  <c r="AP18" i="33" s="1"/>
  <c r="AB66" i="33"/>
  <c r="BF95" i="33"/>
  <c r="AZ74" i="33"/>
  <c r="AZ32" i="33"/>
  <c r="AZ31" i="33" s="1"/>
  <c r="BP11" i="33"/>
  <c r="BP10" i="33" s="1"/>
  <c r="BD99" i="33"/>
  <c r="BD97" i="33" s="1"/>
  <c r="BD172" i="33"/>
  <c r="BH102" i="33"/>
  <c r="AP267" i="33"/>
  <c r="AP266" i="33" s="1"/>
  <c r="AP265" i="33" s="1"/>
  <c r="X226" i="33"/>
  <c r="N226" i="33" s="1"/>
  <c r="P226" i="33" s="1"/>
  <c r="R226" i="33" s="1"/>
  <c r="X171" i="33"/>
  <c r="BL242" i="33"/>
  <c r="N217" i="33"/>
  <c r="P217" i="33"/>
  <c r="R217" i="33" s="1"/>
  <c r="BH257" i="33"/>
  <c r="AZ257" i="33"/>
  <c r="AR257" i="33"/>
  <c r="BP257" i="33"/>
  <c r="BP235" i="33"/>
  <c r="AH257" i="33"/>
  <c r="Z257" i="33"/>
  <c r="AL256" i="33"/>
  <c r="N256" i="33"/>
  <c r="P256" i="33"/>
  <c r="N237" i="33"/>
  <c r="P237" i="33"/>
  <c r="R237" i="33"/>
  <c r="Z22" i="33"/>
  <c r="BP22" i="33"/>
  <c r="AN22" i="33"/>
  <c r="BD173" i="33"/>
  <c r="AV173" i="33"/>
  <c r="AF173" i="33"/>
  <c r="X173" i="33"/>
  <c r="AJ135" i="33"/>
  <c r="N119" i="33"/>
  <c r="P119" i="33"/>
  <c r="R119" i="33" s="1"/>
  <c r="N70" i="33"/>
  <c r="P70" i="33"/>
  <c r="AN67" i="33"/>
  <c r="N50" i="33"/>
  <c r="P50" i="33"/>
  <c r="R50" i="33"/>
  <c r="V22" i="33"/>
  <c r="AH22" i="33"/>
  <c r="AH135" i="33"/>
  <c r="Z135" i="33"/>
  <c r="AJ125" i="33"/>
  <c r="BL82" i="33"/>
  <c r="BL81" i="33"/>
  <c r="T82" i="33"/>
  <c r="AJ76" i="33"/>
  <c r="AB76" i="33"/>
  <c r="N46" i="33"/>
  <c r="P46" i="33"/>
  <c r="R46" i="33"/>
  <c r="AX38" i="33"/>
  <c r="AF38" i="33"/>
  <c r="AB22" i="33"/>
  <c r="AT193" i="33"/>
  <c r="BB135" i="33"/>
  <c r="AD135" i="33"/>
  <c r="BH125" i="33"/>
  <c r="BP82" i="33"/>
  <c r="BP81" i="33"/>
  <c r="AF76" i="33"/>
  <c r="X76" i="33"/>
  <c r="BN75" i="33"/>
  <c r="BN72" i="33"/>
  <c r="BN67" i="33"/>
  <c r="BF75" i="33"/>
  <c r="AT38" i="33"/>
  <c r="AB38" i="33"/>
  <c r="N39" i="33"/>
  <c r="P39" i="33"/>
  <c r="R39" i="33" s="1"/>
  <c r="BF271" i="33"/>
  <c r="AD271" i="33"/>
  <c r="AF236" i="33"/>
  <c r="BL193" i="33"/>
  <c r="AV193" i="33"/>
  <c r="AF178" i="33"/>
  <c r="BP173" i="33"/>
  <c r="AX173" i="33"/>
  <c r="AP173" i="33"/>
  <c r="AH173" i="33"/>
  <c r="AT135" i="33"/>
  <c r="J85" i="33"/>
  <c r="J82" i="33" s="1"/>
  <c r="AN82" i="33"/>
  <c r="AB82" i="33"/>
  <c r="AR76" i="33"/>
  <c r="AH76" i="33"/>
  <c r="Z76" i="33"/>
  <c r="BP75" i="33"/>
  <c r="BP72" i="33"/>
  <c r="BP67" i="33"/>
  <c r="BH75" i="33"/>
  <c r="AT67" i="33"/>
  <c r="AJ67" i="33"/>
  <c r="T67" i="33"/>
  <c r="N48" i="33"/>
  <c r="P48" i="33"/>
  <c r="R48" i="33"/>
  <c r="BL38" i="33"/>
  <c r="BD38" i="33"/>
  <c r="AV38" i="33"/>
  <c r="AN38" i="33"/>
  <c r="AD38" i="33"/>
  <c r="V38" i="33"/>
  <c r="BJ22" i="33"/>
  <c r="BN22" i="33"/>
  <c r="AD22" i="33"/>
  <c r="AF22" i="33"/>
  <c r="BL271" i="33"/>
  <c r="AZ236" i="33"/>
  <c r="BP193" i="33"/>
  <c r="BF193" i="33"/>
  <c r="AP193" i="33"/>
  <c r="V193" i="33"/>
  <c r="BJ173" i="33"/>
  <c r="BB173" i="33"/>
  <c r="AD173" i="33"/>
  <c r="V173" i="33"/>
  <c r="AF135" i="33"/>
  <c r="AT125" i="33"/>
  <c r="AJ89" i="33"/>
  <c r="BB76" i="33"/>
  <c r="V76" i="33"/>
  <c r="BD75" i="33"/>
  <c r="AV22" i="33"/>
  <c r="AJ22" i="33"/>
  <c r="AL21" i="33"/>
  <c r="AP15" i="33"/>
  <c r="AP14" i="33" s="1"/>
  <c r="AV127" i="33"/>
  <c r="AV126" i="33" s="1"/>
  <c r="J125" i="33"/>
  <c r="P80" i="33"/>
  <c r="R80" i="33"/>
  <c r="AX66" i="33"/>
  <c r="BH243" i="33"/>
  <c r="AP116" i="33"/>
  <c r="AP66" i="33"/>
  <c r="L25" i="33"/>
  <c r="AP17" i="33"/>
  <c r="AP16" i="33" s="1"/>
  <c r="AT150" i="33"/>
  <c r="AT144" i="33" s="1"/>
  <c r="AR115" i="33"/>
  <c r="AR114" i="33" s="1"/>
  <c r="AF11" i="33"/>
  <c r="AF10" i="33" s="1"/>
  <c r="BJ160" i="33"/>
  <c r="BJ159" i="33" s="1"/>
  <c r="AX15" i="33"/>
  <c r="AX14" i="33" s="1"/>
  <c r="AZ192" i="33"/>
  <c r="N192" i="33" s="1"/>
  <c r="T109" i="33"/>
  <c r="T108" i="33" s="1"/>
  <c r="BD115" i="33"/>
  <c r="BD184" i="33"/>
  <c r="BF184" i="33"/>
  <c r="AN189" i="33"/>
  <c r="AN187" i="33" s="1"/>
  <c r="BB211" i="33"/>
  <c r="AP211" i="33"/>
  <c r="BL211" i="33"/>
  <c r="BD125" i="33"/>
  <c r="BD211" i="33"/>
  <c r="AL211" i="33"/>
  <c r="BF211" i="33"/>
  <c r="V236" i="33"/>
  <c r="N218" i="33"/>
  <c r="P218" i="33"/>
  <c r="R218" i="33"/>
  <c r="BL125" i="33"/>
  <c r="AR235" i="33"/>
  <c r="AD235" i="33"/>
  <c r="AB235" i="33"/>
  <c r="BF235" i="33"/>
  <c r="BD235" i="33"/>
  <c r="BN235" i="33"/>
  <c r="AH235" i="33"/>
  <c r="Z62" i="33"/>
  <c r="X235" i="33"/>
  <c r="N75" i="33"/>
  <c r="AZ235" i="33"/>
  <c r="AX235" i="33"/>
  <c r="N38" i="33"/>
  <c r="N76" i="33"/>
  <c r="AJ62" i="33"/>
  <c r="V235" i="33"/>
  <c r="J178" i="33"/>
  <c r="J89" i="33"/>
  <c r="J88" i="33" s="1"/>
  <c r="J143" i="33"/>
  <c r="J9" i="33"/>
  <c r="J8" i="33" s="1"/>
  <c r="L76" i="33" l="1"/>
  <c r="P41" i="33"/>
  <c r="R41" i="33" s="1"/>
  <c r="J38" i="33"/>
  <c r="P38" i="33" s="1"/>
  <c r="R38" i="33" s="1"/>
  <c r="J235" i="33"/>
  <c r="J7" i="33" s="1"/>
  <c r="P79" i="33"/>
  <c r="R79" i="33" s="1"/>
  <c r="J76" i="33"/>
  <c r="P76" i="33" s="1"/>
  <c r="R76" i="33" s="1"/>
  <c r="P56" i="33"/>
  <c r="R56" i="33" s="1"/>
  <c r="R53" i="33" s="1"/>
  <c r="P270" i="33"/>
  <c r="R270" i="33" s="1"/>
  <c r="P259" i="33"/>
  <c r="R259" i="33" s="1"/>
  <c r="P137" i="33"/>
  <c r="P167" i="33"/>
  <c r="R167" i="33" s="1"/>
  <c r="P260" i="33"/>
  <c r="P98" i="33"/>
  <c r="R98" i="33" s="1"/>
  <c r="P27" i="33"/>
  <c r="R27" i="33" s="1"/>
  <c r="BL89" i="33"/>
  <c r="P176" i="33"/>
  <c r="R176" i="33" s="1"/>
  <c r="P152" i="33"/>
  <c r="R152" i="33" s="1"/>
  <c r="AV134" i="33"/>
  <c r="AV133" i="33" s="1"/>
  <c r="AX178" i="33"/>
  <c r="AP13" i="33"/>
  <c r="AP12" i="33" s="1"/>
  <c r="AP9" i="33" s="1"/>
  <c r="BN131" i="33"/>
  <c r="BN130" i="33" s="1"/>
  <c r="BN125" i="33" s="1"/>
  <c r="BJ146" i="33"/>
  <c r="N146" i="33" s="1"/>
  <c r="BJ166" i="33"/>
  <c r="BJ164" i="33" s="1"/>
  <c r="AZ109" i="33"/>
  <c r="AZ108" i="33" s="1"/>
  <c r="AX17" i="33"/>
  <c r="AX16" i="33" s="1"/>
  <c r="AN17" i="33"/>
  <c r="AN16" i="33" s="1"/>
  <c r="AV17" i="33"/>
  <c r="AV16" i="33" s="1"/>
  <c r="AH129" i="33"/>
  <c r="AH128" i="33" s="1"/>
  <c r="AH125" i="33" s="1"/>
  <c r="AJ276" i="33"/>
  <c r="N276" i="33" s="1"/>
  <c r="BN13" i="33"/>
  <c r="BN12" i="33" s="1"/>
  <c r="AZ99" i="33"/>
  <c r="AZ97" i="33" s="1"/>
  <c r="BP171" i="33"/>
  <c r="BP169" i="33" s="1"/>
  <c r="BP143" i="33" s="1"/>
  <c r="X99" i="33"/>
  <c r="X97" i="33" s="1"/>
  <c r="AP269" i="33"/>
  <c r="AP268" i="33" s="1"/>
  <c r="N268" i="33" s="1"/>
  <c r="P268" i="33" s="1"/>
  <c r="R268" i="33" s="1"/>
  <c r="AZ124" i="33"/>
  <c r="AZ122" i="33" s="1"/>
  <c r="AP37" i="33"/>
  <c r="AP35" i="33" s="1"/>
  <c r="N35" i="33" s="1"/>
  <c r="P35" i="33" s="1"/>
  <c r="R35" i="33" s="1"/>
  <c r="AR90" i="33"/>
  <c r="AR89" i="33" s="1"/>
  <c r="BL267" i="33"/>
  <c r="BL266" i="33" s="1"/>
  <c r="BL265" i="33" s="1"/>
  <c r="X13" i="33"/>
  <c r="X12" i="33" s="1"/>
  <c r="BP13" i="33"/>
  <c r="BP12" i="33" s="1"/>
  <c r="BB172" i="33"/>
  <c r="BB169" i="33" s="1"/>
  <c r="AZ90" i="33"/>
  <c r="AV90" i="33"/>
  <c r="X225" i="33"/>
  <c r="N225" i="33" s="1"/>
  <c r="P225" i="33" s="1"/>
  <c r="R225" i="33" s="1"/>
  <c r="BD72" i="33"/>
  <c r="BD67" i="33" s="1"/>
  <c r="BD62" i="33" s="1"/>
  <c r="BP17" i="33"/>
  <c r="BP16" i="33" s="1"/>
  <c r="BB148" i="33"/>
  <c r="BB144" i="33" s="1"/>
  <c r="L103" i="33"/>
  <c r="AX109" i="33"/>
  <c r="AX108" i="33" s="1"/>
  <c r="AX89" i="33" s="1"/>
  <c r="AV99" i="33"/>
  <c r="AV97" i="33" s="1"/>
  <c r="BB30" i="33"/>
  <c r="BB29" i="33" s="1"/>
  <c r="BF110" i="33"/>
  <c r="N110" i="33" s="1"/>
  <c r="AV19" i="33"/>
  <c r="AV18" i="33" s="1"/>
  <c r="T91" i="33"/>
  <c r="T90" i="33" s="1"/>
  <c r="X140" i="33"/>
  <c r="N140" i="33" s="1"/>
  <c r="P140" i="33" s="1"/>
  <c r="R140" i="33" s="1"/>
  <c r="P53" i="33"/>
  <c r="AX11" i="33"/>
  <c r="AX10" i="33" s="1"/>
  <c r="Z189" i="33"/>
  <c r="Z187" i="33" s="1"/>
  <c r="Z178" i="33" s="1"/>
  <c r="BN15" i="33"/>
  <c r="BN14" i="33" s="1"/>
  <c r="AD109" i="33"/>
  <c r="AD108" i="33" s="1"/>
  <c r="X127" i="33"/>
  <c r="X126" i="33" s="1"/>
  <c r="X161" i="33"/>
  <c r="N161" i="33" s="1"/>
  <c r="P161" i="33" s="1"/>
  <c r="R161" i="33" s="1"/>
  <c r="BN189" i="33"/>
  <c r="BN187" i="33" s="1"/>
  <c r="BN178" i="33" s="1"/>
  <c r="BP127" i="33"/>
  <c r="BP126" i="33" s="1"/>
  <c r="BP125" i="33" s="1"/>
  <c r="L198" i="33"/>
  <c r="T99" i="33"/>
  <c r="T97" i="33" s="1"/>
  <c r="X17" i="33"/>
  <c r="X16" i="33" s="1"/>
  <c r="AF109" i="33"/>
  <c r="AF108" i="33" s="1"/>
  <c r="BJ131" i="33"/>
  <c r="BJ130" i="33" s="1"/>
  <c r="AV115" i="33"/>
  <c r="T15" i="33"/>
  <c r="T14" i="33" s="1"/>
  <c r="V15" i="33"/>
  <c r="V14" i="33" s="1"/>
  <c r="V156" i="33"/>
  <c r="V155" i="33" s="1"/>
  <c r="X109" i="33"/>
  <c r="X108" i="33" s="1"/>
  <c r="X141" i="33"/>
  <c r="N141" i="33" s="1"/>
  <c r="AD13" i="33"/>
  <c r="AD12" i="33" s="1"/>
  <c r="AH105" i="33"/>
  <c r="AH104" i="33" s="1"/>
  <c r="AN13" i="33"/>
  <c r="AN12" i="33" s="1"/>
  <c r="AN129" i="33"/>
  <c r="AN128" i="33" s="1"/>
  <c r="AP28" i="33"/>
  <c r="N28" i="33" s="1"/>
  <c r="P28" i="33" s="1"/>
  <c r="R28" i="33" s="1"/>
  <c r="AP84" i="33"/>
  <c r="AP83" i="33" s="1"/>
  <c r="AP127" i="33"/>
  <c r="AP126" i="33" s="1"/>
  <c r="AR182" i="33"/>
  <c r="N182" i="33" s="1"/>
  <c r="P182" i="33" s="1"/>
  <c r="AT189" i="33"/>
  <c r="AT187" i="33" s="1"/>
  <c r="AV13" i="33"/>
  <c r="AV12" i="33" s="1"/>
  <c r="AX13" i="33"/>
  <c r="AX12" i="33" s="1"/>
  <c r="AZ105" i="33"/>
  <c r="AZ104" i="33" s="1"/>
  <c r="BB187" i="33"/>
  <c r="BD208" i="33"/>
  <c r="N208" i="33" s="1"/>
  <c r="P208" i="33" s="1"/>
  <c r="R208" i="33" s="1"/>
  <c r="BH32" i="33"/>
  <c r="BH31" i="33" s="1"/>
  <c r="BL245" i="33"/>
  <c r="BL241" i="33" s="1"/>
  <c r="BL236" i="33" s="1"/>
  <c r="BN61" i="33"/>
  <c r="BN60" i="33" s="1"/>
  <c r="N60" i="33" s="1"/>
  <c r="P60" i="33" s="1"/>
  <c r="R60" i="33" s="1"/>
  <c r="L247" i="33"/>
  <c r="AP58" i="33"/>
  <c r="N58" i="33" s="1"/>
  <c r="N53" i="33" s="1"/>
  <c r="BD124" i="33"/>
  <c r="BD122" i="33" s="1"/>
  <c r="BD121" i="33" s="1"/>
  <c r="L148" i="33"/>
  <c r="X162" i="33"/>
  <c r="N162" i="33" s="1"/>
  <c r="P162" i="33" s="1"/>
  <c r="R162" i="33" s="1"/>
  <c r="L37" i="33"/>
  <c r="L35" i="33" s="1"/>
  <c r="L105" i="33"/>
  <c r="BD187" i="33"/>
  <c r="BB179" i="33"/>
  <c r="L177" i="33"/>
  <c r="L176" i="33" s="1"/>
  <c r="AP155" i="33"/>
  <c r="N157" i="33"/>
  <c r="L259" i="33"/>
  <c r="L258" i="33" s="1"/>
  <c r="AP252" i="33"/>
  <c r="N252" i="33" s="1"/>
  <c r="P252" i="33" s="1"/>
  <c r="AT99" i="33"/>
  <c r="AT97" i="33" s="1"/>
  <c r="AX65" i="33"/>
  <c r="AX64" i="33" s="1"/>
  <c r="AX63" i="33" s="1"/>
  <c r="AX62" i="33" s="1"/>
  <c r="AX153" i="33"/>
  <c r="AX151" i="33" s="1"/>
  <c r="AX143" i="33" s="1"/>
  <c r="AZ30" i="33"/>
  <c r="AZ29" i="33" s="1"/>
  <c r="AZ172" i="33"/>
  <c r="AZ169" i="33" s="1"/>
  <c r="BD30" i="33"/>
  <c r="BD29" i="33" s="1"/>
  <c r="BF124" i="33"/>
  <c r="BF122" i="33" s="1"/>
  <c r="BF121" i="33" s="1"/>
  <c r="BF156" i="33"/>
  <c r="BF155" i="33" s="1"/>
  <c r="BH106" i="33"/>
  <c r="N106" i="33" s="1"/>
  <c r="BH142" i="33"/>
  <c r="BH229" i="33"/>
  <c r="BJ267" i="33"/>
  <c r="BJ266" i="33" s="1"/>
  <c r="BJ265" i="33" s="1"/>
  <c r="BJ284" i="33"/>
  <c r="BJ283" i="33" s="1"/>
  <c r="BJ282" i="33" s="1"/>
  <c r="N282" i="33" s="1"/>
  <c r="BP91" i="33"/>
  <c r="BP90" i="33" s="1"/>
  <c r="L168" i="33"/>
  <c r="T127" i="33"/>
  <c r="T126" i="33" s="1"/>
  <c r="T125" i="33" s="1"/>
  <c r="AN153" i="33"/>
  <c r="AN151" i="33" s="1"/>
  <c r="AN143" i="33" s="1"/>
  <c r="N255" i="33"/>
  <c r="P255" i="33" s="1"/>
  <c r="BB72" i="33"/>
  <c r="BB67" i="33" s="1"/>
  <c r="BB62" i="33" s="1"/>
  <c r="L246" i="33"/>
  <c r="L92" i="33"/>
  <c r="L146" i="33"/>
  <c r="L113" i="33"/>
  <c r="L196" i="33"/>
  <c r="BF72" i="33"/>
  <c r="BF67" i="33" s="1"/>
  <c r="BF62" i="33" s="1"/>
  <c r="X11" i="33"/>
  <c r="X10" i="33" s="1"/>
  <c r="BF32" i="33"/>
  <c r="BF31" i="33" s="1"/>
  <c r="BL262" i="33"/>
  <c r="BL261" i="33" s="1"/>
  <c r="BL257" i="33" s="1"/>
  <c r="L147" i="33"/>
  <c r="X180" i="33"/>
  <c r="AD90" i="33"/>
  <c r="AV109" i="33"/>
  <c r="AV108" i="33" s="1"/>
  <c r="L110" i="33"/>
  <c r="L229" i="33"/>
  <c r="L228" i="33" s="1"/>
  <c r="L227" i="33" s="1"/>
  <c r="L93" i="33"/>
  <c r="AR202" i="33"/>
  <c r="BH241" i="33"/>
  <c r="N171" i="33"/>
  <c r="L141" i="33"/>
  <c r="V64" i="33"/>
  <c r="V63" i="33" s="1"/>
  <c r="V62" i="33" s="1"/>
  <c r="L115" i="33"/>
  <c r="BB194" i="33"/>
  <c r="BB193" i="33" s="1"/>
  <c r="BH122" i="33"/>
  <c r="BH121" i="33" s="1"/>
  <c r="L152" i="33"/>
  <c r="AZ194" i="33"/>
  <c r="AZ193" i="33" s="1"/>
  <c r="AV85" i="33"/>
  <c r="AV82" i="33" s="1"/>
  <c r="BD114" i="33"/>
  <c r="AP134" i="33"/>
  <c r="AP133" i="33" s="1"/>
  <c r="N133" i="33" s="1"/>
  <c r="P133" i="33" s="1"/>
  <c r="R133" i="33" s="1"/>
  <c r="X151" i="33"/>
  <c r="AT179" i="33"/>
  <c r="N160" i="33"/>
  <c r="P160" i="33" s="1"/>
  <c r="R160" i="33" s="1"/>
  <c r="V13" i="33"/>
  <c r="V12" i="33" s="1"/>
  <c r="AB183" i="33"/>
  <c r="N183" i="33" s="1"/>
  <c r="P183" i="33" s="1"/>
  <c r="R183" i="33" s="1"/>
  <c r="AH17" i="33"/>
  <c r="AH16" i="33" s="1"/>
  <c r="AN275" i="33"/>
  <c r="AN274" i="33" s="1"/>
  <c r="AN271" i="33" s="1"/>
  <c r="AV11" i="33"/>
  <c r="AV10" i="33" s="1"/>
  <c r="AZ24" i="33"/>
  <c r="AZ23" i="33" s="1"/>
  <c r="AZ166" i="33"/>
  <c r="AZ164" i="33" s="1"/>
  <c r="BD24" i="33"/>
  <c r="BD23" i="33" s="1"/>
  <c r="BH281" i="33"/>
  <c r="BH279" i="33" s="1"/>
  <c r="BH278" i="33" s="1"/>
  <c r="N242" i="33"/>
  <c r="P242" i="33" s="1"/>
  <c r="R242" i="33" s="1"/>
  <c r="L254" i="33"/>
  <c r="BP202" i="33"/>
  <c r="AR9" i="33"/>
  <c r="BJ90" i="33"/>
  <c r="N244" i="33"/>
  <c r="P244" i="33" s="1"/>
  <c r="R244" i="33" s="1"/>
  <c r="BD90" i="33"/>
  <c r="L199" i="33"/>
  <c r="BB202" i="33"/>
  <c r="AL202" i="33"/>
  <c r="AL201" i="33" s="1"/>
  <c r="AL200" i="33" s="1"/>
  <c r="AL193" i="33" s="1"/>
  <c r="BL202" i="33"/>
  <c r="AN202" i="33"/>
  <c r="AF202" i="33"/>
  <c r="AF201" i="33" s="1"/>
  <c r="AF200" i="33" s="1"/>
  <c r="AF193" i="33" s="1"/>
  <c r="V17" i="33"/>
  <c r="V16" i="33" s="1"/>
  <c r="AN131" i="33"/>
  <c r="AN130" i="33" s="1"/>
  <c r="AR153" i="33"/>
  <c r="AR151" i="33" s="1"/>
  <c r="AR143" i="33" s="1"/>
  <c r="BH172" i="33"/>
  <c r="BH169" i="33" s="1"/>
  <c r="AB129" i="33"/>
  <c r="AB128" i="33" s="1"/>
  <c r="AB125" i="33" s="1"/>
  <c r="AF129" i="33"/>
  <c r="AF128" i="33" s="1"/>
  <c r="AF125" i="33" s="1"/>
  <c r="AB11" i="33"/>
  <c r="AB10" i="33" s="1"/>
  <c r="T13" i="33"/>
  <c r="T12" i="33" s="1"/>
  <c r="Z275" i="33"/>
  <c r="Z274" i="33" s="1"/>
  <c r="Z271" i="33" s="1"/>
  <c r="AD11" i="33"/>
  <c r="AD10" i="33" s="1"/>
  <c r="X118" i="33"/>
  <c r="X114" i="33" s="1"/>
  <c r="AP246" i="33"/>
  <c r="N246" i="33" s="1"/>
  <c r="P246" i="33" s="1"/>
  <c r="X19" i="33"/>
  <c r="X18" i="33" s="1"/>
  <c r="AN15" i="33"/>
  <c r="AN14" i="33" s="1"/>
  <c r="AH13" i="33"/>
  <c r="AH12" i="33" s="1"/>
  <c r="AH109" i="33"/>
  <c r="AH108" i="33" s="1"/>
  <c r="X198" i="33"/>
  <c r="N198" i="33" s="1"/>
  <c r="P198" i="33" s="1"/>
  <c r="R198" i="33" s="1"/>
  <c r="AL9" i="33"/>
  <c r="AL8" i="33" s="1"/>
  <c r="AL7" i="33" s="1"/>
  <c r="V127" i="33"/>
  <c r="V126" i="33" s="1"/>
  <c r="Z281" i="33"/>
  <c r="Z279" i="33" s="1"/>
  <c r="Z278" i="33" s="1"/>
  <c r="AV129" i="33"/>
  <c r="AV128" i="33" s="1"/>
  <c r="BF30" i="33"/>
  <c r="BF29" i="33" s="1"/>
  <c r="AN90" i="33"/>
  <c r="AD153" i="33"/>
  <c r="AD151" i="33" s="1"/>
  <c r="BH30" i="33"/>
  <c r="BH29" i="33" s="1"/>
  <c r="V153" i="33"/>
  <c r="V151" i="33" s="1"/>
  <c r="T17" i="33"/>
  <c r="T16" i="33" s="1"/>
  <c r="AD15" i="33"/>
  <c r="AD14" i="33" s="1"/>
  <c r="V186" i="33"/>
  <c r="V185" i="33" s="1"/>
  <c r="AN127" i="33"/>
  <c r="AN126" i="33" s="1"/>
  <c r="BH254" i="33"/>
  <c r="BH253" i="33" s="1"/>
  <c r="BH144" i="33"/>
  <c r="AT91" i="33"/>
  <c r="AT90" i="33" s="1"/>
  <c r="BJ189" i="33"/>
  <c r="BJ187" i="33" s="1"/>
  <c r="BJ178" i="33" s="1"/>
  <c r="AP131" i="33"/>
  <c r="AP130" i="33" s="1"/>
  <c r="BJ153" i="33"/>
  <c r="BJ151" i="33" s="1"/>
  <c r="AT9" i="33"/>
  <c r="AT8" i="33" s="1"/>
  <c r="V109" i="33"/>
  <c r="V108" i="33" s="1"/>
  <c r="T214" i="33"/>
  <c r="T213" i="33" s="1"/>
  <c r="AF15" i="33"/>
  <c r="AF14" i="33" s="1"/>
  <c r="BJ262" i="33"/>
  <c r="BJ261" i="33" s="1"/>
  <c r="AN11" i="33"/>
  <c r="AN10" i="33" s="1"/>
  <c r="AB99" i="33"/>
  <c r="AB97" i="33" s="1"/>
  <c r="AP273" i="33"/>
  <c r="AB115" i="33"/>
  <c r="AB114" i="33" s="1"/>
  <c r="BF111" i="33"/>
  <c r="N111" i="33" s="1"/>
  <c r="BN99" i="33"/>
  <c r="BN97" i="33" s="1"/>
  <c r="L244" i="33"/>
  <c r="L189" i="33"/>
  <c r="L74" i="33"/>
  <c r="L73" i="33"/>
  <c r="AR53" i="33"/>
  <c r="AR52" i="33" s="1"/>
  <c r="AT143" i="33"/>
  <c r="L192" i="33"/>
  <c r="BL88" i="33"/>
  <c r="N61" i="33"/>
  <c r="P61" i="33" s="1"/>
  <c r="R61" i="33" s="1"/>
  <c r="AF64" i="33"/>
  <c r="AF63" i="33" s="1"/>
  <c r="AF62" i="33" s="1"/>
  <c r="L138" i="33"/>
  <c r="L191" i="33"/>
  <c r="AZ72" i="33"/>
  <c r="AZ67" i="33" s="1"/>
  <c r="AZ62" i="33" s="1"/>
  <c r="AN64" i="33"/>
  <c r="AN63" i="33" s="1"/>
  <c r="AN62" i="33" s="1"/>
  <c r="AB64" i="33"/>
  <c r="AB63" i="33" s="1"/>
  <c r="AB62" i="33" s="1"/>
  <c r="BD169" i="33"/>
  <c r="N74" i="33"/>
  <c r="AP274" i="33"/>
  <c r="BH90" i="33"/>
  <c r="X90" i="33"/>
  <c r="AV202" i="33"/>
  <c r="V179" i="33"/>
  <c r="N138" i="33"/>
  <c r="X136" i="33"/>
  <c r="N136" i="33" s="1"/>
  <c r="P136" i="33" s="1"/>
  <c r="N277" i="33"/>
  <c r="L99" i="33"/>
  <c r="BD209" i="33"/>
  <c r="AN178" i="33"/>
  <c r="L34" i="33"/>
  <c r="L33" i="33" s="1"/>
  <c r="N92" i="33"/>
  <c r="AD99" i="33"/>
  <c r="AD97" i="33" s="1"/>
  <c r="X149" i="33"/>
  <c r="T189" i="33"/>
  <c r="T187" i="33" s="1"/>
  <c r="T178" i="33" s="1"/>
  <c r="X123" i="33"/>
  <c r="N123" i="33" s="1"/>
  <c r="P123" i="33" s="1"/>
  <c r="AD64" i="33"/>
  <c r="AD63" i="33" s="1"/>
  <c r="AD62" i="33" s="1"/>
  <c r="N87" i="33"/>
  <c r="N93" i="33"/>
  <c r="N103" i="33"/>
  <c r="P103" i="33" s="1"/>
  <c r="R103" i="33" s="1"/>
  <c r="V99" i="33"/>
  <c r="V97" i="33" s="1"/>
  <c r="AB153" i="33"/>
  <c r="AB151" i="33" s="1"/>
  <c r="AB143" i="33" s="1"/>
  <c r="Z166" i="33"/>
  <c r="L171" i="33"/>
  <c r="AP97" i="33"/>
  <c r="V129" i="33"/>
  <c r="V128" i="33" s="1"/>
  <c r="AD17" i="33"/>
  <c r="AD16" i="33" s="1"/>
  <c r="X158" i="33"/>
  <c r="N158" i="33" s="1"/>
  <c r="P158" i="33" s="1"/>
  <c r="R158" i="33" s="1"/>
  <c r="V91" i="33"/>
  <c r="V90" i="33" s="1"/>
  <c r="AR187" i="33"/>
  <c r="AZ187" i="33"/>
  <c r="AB17" i="33"/>
  <c r="AB16" i="33" s="1"/>
  <c r="V189" i="33"/>
  <c r="V187" i="33" s="1"/>
  <c r="V11" i="33"/>
  <c r="V10" i="33" s="1"/>
  <c r="L11" i="33"/>
  <c r="L10" i="33" s="1"/>
  <c r="AD150" i="33"/>
  <c r="X201" i="33"/>
  <c r="X200" i="33" s="1"/>
  <c r="V19" i="33"/>
  <c r="X53" i="33"/>
  <c r="X52" i="33" s="1"/>
  <c r="AT114" i="33"/>
  <c r="AF21" i="33"/>
  <c r="AF20" i="33" s="1"/>
  <c r="AH11" i="33"/>
  <c r="AH10" i="33" s="1"/>
  <c r="BH72" i="33"/>
  <c r="BH67" i="33" s="1"/>
  <c r="BH62" i="33" s="1"/>
  <c r="BH202" i="33"/>
  <c r="AZ202" i="33"/>
  <c r="AJ202" i="33"/>
  <c r="AJ201" i="33" s="1"/>
  <c r="AJ200" i="33" s="1"/>
  <c r="AJ193" i="33" s="1"/>
  <c r="AJ88" i="33" s="1"/>
  <c r="BN202" i="33"/>
  <c r="BF202" i="33"/>
  <c r="AX202" i="33"/>
  <c r="L95" i="33"/>
  <c r="BJ202" i="33"/>
  <c r="AT202" i="33"/>
  <c r="V202" i="33"/>
  <c r="X202" i="33"/>
  <c r="BH112" i="33"/>
  <c r="N112" i="33" s="1"/>
  <c r="BH153" i="33"/>
  <c r="BH151" i="33" s="1"/>
  <c r="BH180" i="33"/>
  <c r="BH179" i="33" s="1"/>
  <c r="BH190" i="33"/>
  <c r="N190" i="33" s="1"/>
  <c r="P190" i="33" s="1"/>
  <c r="R190" i="33" s="1"/>
  <c r="BH267" i="33"/>
  <c r="BJ117" i="33"/>
  <c r="BJ114" i="33" s="1"/>
  <c r="BJ145" i="33"/>
  <c r="N184" i="33"/>
  <c r="P184" i="33" s="1"/>
  <c r="R184" i="33" s="1"/>
  <c r="X22" i="33"/>
  <c r="BD179" i="33"/>
  <c r="N66" i="33"/>
  <c r="P66" i="33" s="1"/>
  <c r="R66" i="33" s="1"/>
  <c r="BH274" i="33"/>
  <c r="BH271" i="33" s="1"/>
  <c r="AP90" i="33"/>
  <c r="BF90" i="33"/>
  <c r="AZ179" i="33"/>
  <c r="AV179" i="33"/>
  <c r="AP64" i="33"/>
  <c r="AP63" i="33" s="1"/>
  <c r="N73" i="33"/>
  <c r="P73" i="33" s="1"/>
  <c r="R73" i="33" s="1"/>
  <c r="AH64" i="33"/>
  <c r="AH63" i="33" s="1"/>
  <c r="AH62" i="33" s="1"/>
  <c r="N101" i="33"/>
  <c r="P101" i="33" s="1"/>
  <c r="R101" i="33" s="1"/>
  <c r="AP100" i="33"/>
  <c r="BJ258" i="33"/>
  <c r="N258" i="33" s="1"/>
  <c r="P258" i="33" s="1"/>
  <c r="R258" i="33" s="1"/>
  <c r="BH100" i="33"/>
  <c r="X82" i="33"/>
  <c r="T65" i="33"/>
  <c r="T153" i="33"/>
  <c r="X129" i="33"/>
  <c r="Z196" i="33"/>
  <c r="AB13" i="33"/>
  <c r="AB12" i="33" s="1"/>
  <c r="AB95" i="33"/>
  <c r="AB189" i="33"/>
  <c r="AD189" i="33"/>
  <c r="AD187" i="33" s="1"/>
  <c r="AD178" i="33" s="1"/>
  <c r="AF105" i="33"/>
  <c r="AH15" i="33"/>
  <c r="AH14" i="33" s="1"/>
  <c r="AN109" i="33"/>
  <c r="AN108" i="33" s="1"/>
  <c r="AP25" i="33"/>
  <c r="AP172" i="33"/>
  <c r="AP169" i="33" s="1"/>
  <c r="AR127" i="33"/>
  <c r="AV65" i="33"/>
  <c r="AV64" i="33" s="1"/>
  <c r="AV63" i="33" s="1"/>
  <c r="BJ243" i="33"/>
  <c r="BJ241" i="33" s="1"/>
  <c r="BJ236" i="33" s="1"/>
  <c r="BN91" i="33"/>
  <c r="BN90" i="33" s="1"/>
  <c r="BN153" i="33"/>
  <c r="BN151" i="33" s="1"/>
  <c r="BN143" i="33" s="1"/>
  <c r="BD153" i="33"/>
  <c r="BD151" i="33" s="1"/>
  <c r="BF99" i="33"/>
  <c r="BF153" i="33"/>
  <c r="BF151" i="33" s="1"/>
  <c r="BF186" i="33"/>
  <c r="BH24" i="33"/>
  <c r="BH23" i="33" s="1"/>
  <c r="AP86" i="33"/>
  <c r="L54" i="33"/>
  <c r="AP202" i="33"/>
  <c r="AH202" i="33"/>
  <c r="AH201" i="33" s="1"/>
  <c r="AH200" i="33" s="1"/>
  <c r="AH193" i="33" s="1"/>
  <c r="Z202" i="33"/>
  <c r="T20" i="33"/>
  <c r="N20" i="33" s="1"/>
  <c r="P20" i="33" s="1"/>
  <c r="R20" i="33" s="1"/>
  <c r="N21" i="33"/>
  <c r="P21" i="33" s="1"/>
  <c r="R21" i="33" s="1"/>
  <c r="AV153" i="33"/>
  <c r="AV151" i="33" s="1"/>
  <c r="AV143" i="33" s="1"/>
  <c r="BB32" i="33"/>
  <c r="BB109" i="33"/>
  <c r="BB108" i="33" s="1"/>
  <c r="BB124" i="33"/>
  <c r="BB122" i="33" s="1"/>
  <c r="BB153" i="33"/>
  <c r="BB151" i="33" s="1"/>
  <c r="BP64" i="33"/>
  <c r="BP63" i="33" s="1"/>
  <c r="BP62" i="33" s="1"/>
  <c r="BP99" i="33"/>
  <c r="BP97" i="33" s="1"/>
  <c r="AP109" i="33"/>
  <c r="AP108" i="33" s="1"/>
  <c r="AP129" i="33"/>
  <c r="AP128" i="33" s="1"/>
  <c r="BH53" i="33"/>
  <c r="BH52" i="33" s="1"/>
  <c r="BH114" i="33"/>
  <c r="BF169" i="33"/>
  <c r="AV189" i="33"/>
  <c r="AV187" i="33" s="1"/>
  <c r="BF179" i="33"/>
  <c r="AP179" i="33"/>
  <c r="AP178" i="33" s="1"/>
  <c r="AP114" i="33"/>
  <c r="X72" i="33"/>
  <c r="N206" i="33"/>
  <c r="P206" i="33" s="1"/>
  <c r="R206" i="33" s="1"/>
  <c r="AX129" i="33"/>
  <c r="AX128" i="33" s="1"/>
  <c r="AX125" i="33" s="1"/>
  <c r="N205" i="33"/>
  <c r="P205" i="33" s="1"/>
  <c r="R205" i="33" s="1"/>
  <c r="AD202" i="33"/>
  <c r="AD201" i="33" s="1"/>
  <c r="AD200" i="33" s="1"/>
  <c r="AD193" i="33" s="1"/>
  <c r="AN253" i="33"/>
  <c r="N177" i="33"/>
  <c r="P177" i="33" s="1"/>
  <c r="R177" i="33" s="1"/>
  <c r="L140" i="33"/>
  <c r="L28" i="33"/>
  <c r="T155" i="33"/>
  <c r="AV118" i="33"/>
  <c r="T203" i="33"/>
  <c r="N204" i="33"/>
  <c r="P204" i="33" s="1"/>
  <c r="R204" i="33" s="1"/>
  <c r="BN174" i="33"/>
  <c r="N175" i="33"/>
  <c r="P175" i="33" s="1"/>
  <c r="R175" i="33" s="1"/>
  <c r="AP72" i="33"/>
  <c r="AP67" i="33" s="1"/>
  <c r="BB24" i="33"/>
  <c r="BB23" i="33" s="1"/>
  <c r="BF189" i="33"/>
  <c r="BF187" i="33" s="1"/>
  <c r="BH188" i="33"/>
  <c r="BJ127" i="33"/>
  <c r="BJ126" i="33" s="1"/>
  <c r="BN234" i="33"/>
  <c r="X172" i="33"/>
  <c r="L276" i="33"/>
  <c r="T11" i="33"/>
  <c r="AV131" i="33"/>
  <c r="BB114" i="33"/>
  <c r="AT84" i="33"/>
  <c r="AT83" i="33" s="1"/>
  <c r="AT82" i="33" s="1"/>
  <c r="AT62" i="33" s="1"/>
  <c r="AB202" i="33"/>
  <c r="AB201" i="33" s="1"/>
  <c r="AB200" i="33" s="1"/>
  <c r="N116" i="33"/>
  <c r="P116" i="33" s="1"/>
  <c r="L158" i="33"/>
  <c r="BB96" i="33"/>
  <c r="BB90" i="33" s="1"/>
  <c r="X124" i="33"/>
  <c r="X64" i="33"/>
  <c r="X102" i="33"/>
  <c r="X168" i="33"/>
  <c r="N168" i="33" s="1"/>
  <c r="X191" i="33"/>
  <c r="L197" i="33"/>
  <c r="N195" i="33"/>
  <c r="P195" i="33" s="1"/>
  <c r="R195" i="33" s="1"/>
  <c r="N181" i="33"/>
  <c r="P181" i="33" s="1"/>
  <c r="R181" i="33" s="1"/>
  <c r="X14" i="33"/>
  <c r="AF235" i="33"/>
  <c r="L234" i="33"/>
  <c r="L233" i="33" s="1"/>
  <c r="L232" i="33" s="1"/>
  <c r="L280" i="33" l="1"/>
  <c r="N269" i="33"/>
  <c r="P269" i="33" s="1"/>
  <c r="R269" i="33" s="1"/>
  <c r="BN9" i="33"/>
  <c r="L116" i="33"/>
  <c r="N148" i="33"/>
  <c r="P148" i="33" s="1"/>
  <c r="X224" i="33"/>
  <c r="X211" i="33" s="1"/>
  <c r="N134" i="33"/>
  <c r="P134" i="33" s="1"/>
  <c r="R134" i="33" s="1"/>
  <c r="L160" i="33"/>
  <c r="L159" i="33" s="1"/>
  <c r="T89" i="33"/>
  <c r="AX9" i="33"/>
  <c r="AX8" i="33" s="1"/>
  <c r="AF9" i="33"/>
  <c r="AF8" i="33" s="1"/>
  <c r="BN59" i="33"/>
  <c r="N59" i="33" s="1"/>
  <c r="P59" i="33" s="1"/>
  <c r="R59" i="33" s="1"/>
  <c r="AJ274" i="33"/>
  <c r="AJ271" i="33" s="1"/>
  <c r="AJ235" i="33" s="1"/>
  <c r="AJ7" i="33" s="1"/>
  <c r="L150" i="33"/>
  <c r="BF22" i="33"/>
  <c r="BF8" i="33" s="1"/>
  <c r="AT178" i="33"/>
  <c r="BJ125" i="33"/>
  <c r="BH104" i="33"/>
  <c r="L183" i="33"/>
  <c r="N37" i="33"/>
  <c r="P37" i="33" s="1"/>
  <c r="R37" i="33" s="1"/>
  <c r="BD22" i="33"/>
  <c r="BD8" i="33" s="1"/>
  <c r="AZ22" i="33"/>
  <c r="AZ8" i="33" s="1"/>
  <c r="BP9" i="33"/>
  <c r="BP8" i="33" s="1"/>
  <c r="L66" i="33"/>
  <c r="AZ89" i="33"/>
  <c r="X139" i="33"/>
  <c r="X135" i="33" s="1"/>
  <c r="AP53" i="33"/>
  <c r="AP52" i="33" s="1"/>
  <c r="N52" i="33" s="1"/>
  <c r="P52" i="33" s="1"/>
  <c r="R52" i="33" s="1"/>
  <c r="N278" i="33"/>
  <c r="P278" i="33" s="1"/>
  <c r="BB178" i="33"/>
  <c r="BJ89" i="33"/>
  <c r="L98" i="33"/>
  <c r="AD89" i="33"/>
  <c r="L97" i="33"/>
  <c r="AH89" i="33"/>
  <c r="AH88" i="33" s="1"/>
  <c r="N245" i="33"/>
  <c r="P245" i="33" s="1"/>
  <c r="R245" i="33" s="1"/>
  <c r="AR179" i="33"/>
  <c r="AR178" i="33" s="1"/>
  <c r="L134" i="33"/>
  <c r="L133" i="33" s="1"/>
  <c r="N283" i="33"/>
  <c r="N156" i="33"/>
  <c r="V143" i="33"/>
  <c r="BD207" i="33"/>
  <c r="N207" i="33" s="1"/>
  <c r="P207" i="33" s="1"/>
  <c r="R207" i="33" s="1"/>
  <c r="L111" i="33"/>
  <c r="AP241" i="33"/>
  <c r="L188" i="33"/>
  <c r="L58" i="33"/>
  <c r="AP143" i="33"/>
  <c r="L166" i="33"/>
  <c r="N121" i="33"/>
  <c r="AV9" i="33"/>
  <c r="AV8" i="33" s="1"/>
  <c r="AN9" i="33"/>
  <c r="AN8" i="33" s="1"/>
  <c r="V125" i="33"/>
  <c r="N214" i="33"/>
  <c r="P214" i="33" s="1"/>
  <c r="R214" i="33" s="1"/>
  <c r="N284" i="33"/>
  <c r="L167" i="33"/>
  <c r="X159" i="33"/>
  <c r="N159" i="33" s="1"/>
  <c r="P159" i="33" s="1"/>
  <c r="R159" i="33" s="1"/>
  <c r="AP251" i="33"/>
  <c r="N251" i="33" s="1"/>
  <c r="P251" i="33" s="1"/>
  <c r="BD89" i="33"/>
  <c r="AZ143" i="33"/>
  <c r="L17" i="33"/>
  <c r="L16" i="33" s="1"/>
  <c r="L182" i="33"/>
  <c r="N180" i="33"/>
  <c r="P180" i="33" s="1"/>
  <c r="R180" i="33" s="1"/>
  <c r="X179" i="33"/>
  <c r="BH228" i="33"/>
  <c r="N229" i="33"/>
  <c r="P229" i="33" s="1"/>
  <c r="R229" i="33" s="1"/>
  <c r="L262" i="33"/>
  <c r="L261" i="33" s="1"/>
  <c r="L257" i="33" s="1"/>
  <c r="BD178" i="33"/>
  <c r="BL235" i="33"/>
  <c r="BL7" i="33" s="1"/>
  <c r="L56" i="33"/>
  <c r="BH139" i="33"/>
  <c r="BH135" i="33" s="1"/>
  <c r="N142" i="33"/>
  <c r="P142" i="33" s="1"/>
  <c r="R142" i="33" s="1"/>
  <c r="AN125" i="33"/>
  <c r="X194" i="33"/>
  <c r="X193" i="33" s="1"/>
  <c r="BN89" i="33"/>
  <c r="L30" i="33"/>
  <c r="L29" i="33" s="1"/>
  <c r="L184" i="33"/>
  <c r="V178" i="33"/>
  <c r="AR8" i="33"/>
  <c r="N275" i="33"/>
  <c r="P275" i="33" s="1"/>
  <c r="R275" i="33" s="1"/>
  <c r="N262" i="33"/>
  <c r="P262" i="33" s="1"/>
  <c r="AV62" i="33"/>
  <c r="L21" i="33"/>
  <c r="L20" i="33" s="1"/>
  <c r="L186" i="33"/>
  <c r="L185" i="33" s="1"/>
  <c r="BH236" i="33"/>
  <c r="BP89" i="33"/>
  <c r="BP88" i="33" s="1"/>
  <c r="N115" i="33"/>
  <c r="P115" i="33" s="1"/>
  <c r="R115" i="33" s="1"/>
  <c r="L106" i="33"/>
  <c r="L104" i="33" s="1"/>
  <c r="N16" i="33"/>
  <c r="P16" i="33" s="1"/>
  <c r="R16" i="33" s="1"/>
  <c r="N254" i="33"/>
  <c r="P254" i="33" s="1"/>
  <c r="R254" i="33" s="1"/>
  <c r="AH9" i="33"/>
  <c r="AH8" i="33" s="1"/>
  <c r="BF108" i="33"/>
  <c r="V89" i="33"/>
  <c r="N91" i="33"/>
  <c r="P91" i="33" s="1"/>
  <c r="R91" i="33" s="1"/>
  <c r="L267" i="33"/>
  <c r="L266" i="33" s="1"/>
  <c r="L265" i="33" s="1"/>
  <c r="BH143" i="33"/>
  <c r="AT89" i="33"/>
  <c r="L245" i="33"/>
  <c r="L195" i="33"/>
  <c r="L194" i="33" s="1"/>
  <c r="AB179" i="33"/>
  <c r="N281" i="33"/>
  <c r="P281" i="33" s="1"/>
  <c r="AD9" i="33"/>
  <c r="AD8" i="33" s="1"/>
  <c r="AN89" i="33"/>
  <c r="L201" i="33"/>
  <c r="L200" i="33" s="1"/>
  <c r="N172" i="33"/>
  <c r="P172" i="33" s="1"/>
  <c r="R172" i="33" s="1"/>
  <c r="BB143" i="33"/>
  <c r="N279" i="33"/>
  <c r="P279" i="33" s="1"/>
  <c r="L142" i="33"/>
  <c r="L139" i="33" s="1"/>
  <c r="N273" i="33"/>
  <c r="P273" i="33" s="1"/>
  <c r="AP272" i="33"/>
  <c r="L275" i="33"/>
  <c r="BB89" i="33"/>
  <c r="L270" i="33"/>
  <c r="L269" i="33" s="1"/>
  <c r="L268" i="33" s="1"/>
  <c r="L175" i="33"/>
  <c r="L174" i="33" s="1"/>
  <c r="L173" i="33" s="1"/>
  <c r="AP125" i="33"/>
  <c r="BH22" i="33"/>
  <c r="BH8" i="33" s="1"/>
  <c r="AB9" i="33"/>
  <c r="AB8" i="33" s="1"/>
  <c r="L277" i="33"/>
  <c r="N15" i="33"/>
  <c r="P15" i="33" s="1"/>
  <c r="R15" i="33" s="1"/>
  <c r="N17" i="33"/>
  <c r="P17" i="33" s="1"/>
  <c r="R17" i="33" s="1"/>
  <c r="N30" i="33"/>
  <c r="N29" i="33" s="1"/>
  <c r="L72" i="33"/>
  <c r="L67" i="33" s="1"/>
  <c r="L156" i="33"/>
  <c r="L155" i="33" s="1"/>
  <c r="X164" i="33"/>
  <c r="L129" i="33"/>
  <c r="L128" i="33" s="1"/>
  <c r="AZ178" i="33"/>
  <c r="X155" i="33"/>
  <c r="N155" i="33" s="1"/>
  <c r="P155" i="33" s="1"/>
  <c r="R155" i="33" s="1"/>
  <c r="L214" i="33"/>
  <c r="L213" i="33" s="1"/>
  <c r="L212" i="33" s="1"/>
  <c r="L124" i="33"/>
  <c r="N13" i="33"/>
  <c r="P13" i="33" s="1"/>
  <c r="R13" i="33" s="1"/>
  <c r="BD143" i="33"/>
  <c r="L210" i="33"/>
  <c r="L209" i="33" s="1"/>
  <c r="X122" i="33"/>
  <c r="N122" i="33" s="1"/>
  <c r="P122" i="33" s="1"/>
  <c r="R122" i="33" s="1"/>
  <c r="N12" i="33"/>
  <c r="P12" i="33" s="1"/>
  <c r="R12" i="33" s="1"/>
  <c r="L24" i="33"/>
  <c r="L15" i="33"/>
  <c r="L14" i="33" s="1"/>
  <c r="N124" i="33"/>
  <c r="P124" i="33" s="1"/>
  <c r="R124" i="33" s="1"/>
  <c r="L117" i="33"/>
  <c r="AD144" i="33"/>
  <c r="AD143" i="33" s="1"/>
  <c r="N150" i="33"/>
  <c r="P150" i="33" s="1"/>
  <c r="N149" i="33"/>
  <c r="X144" i="33"/>
  <c r="L96" i="33"/>
  <c r="L284" i="33"/>
  <c r="L283" i="33" s="1"/>
  <c r="L282" i="33" s="1"/>
  <c r="L112" i="33"/>
  <c r="Z164" i="33"/>
  <c r="Z143" i="33" s="1"/>
  <c r="N166" i="33"/>
  <c r="P166" i="33" s="1"/>
  <c r="R166" i="33" s="1"/>
  <c r="N209" i="33"/>
  <c r="P209" i="33" s="1"/>
  <c r="R209" i="33" s="1"/>
  <c r="AX88" i="33"/>
  <c r="L243" i="33"/>
  <c r="V18" i="33"/>
  <c r="N18" i="33" s="1"/>
  <c r="P18" i="33" s="1"/>
  <c r="R18" i="33" s="1"/>
  <c r="N19" i="33"/>
  <c r="P19" i="33" s="1"/>
  <c r="R19" i="33" s="1"/>
  <c r="N201" i="33"/>
  <c r="AV114" i="33"/>
  <c r="AV89" i="33" s="1"/>
  <c r="N118" i="33"/>
  <c r="P118" i="33" s="1"/>
  <c r="R118" i="33" s="1"/>
  <c r="L137" i="33"/>
  <c r="L136" i="33" s="1"/>
  <c r="L242" i="33"/>
  <c r="L127" i="33"/>
  <c r="L126" i="33" s="1"/>
  <c r="AR126" i="33"/>
  <c r="N127" i="33"/>
  <c r="P127" i="33" s="1"/>
  <c r="R127" i="33" s="1"/>
  <c r="N25" i="33"/>
  <c r="AP23" i="33"/>
  <c r="N95" i="33"/>
  <c r="AB90" i="33"/>
  <c r="Z194" i="33"/>
  <c r="Z193" i="33" s="1"/>
  <c r="N196" i="33"/>
  <c r="P196" i="33" s="1"/>
  <c r="R196" i="33" s="1"/>
  <c r="T151" i="33"/>
  <c r="N153" i="33"/>
  <c r="P153" i="33" s="1"/>
  <c r="R153" i="33" s="1"/>
  <c r="L13" i="33"/>
  <c r="L12" i="33" s="1"/>
  <c r="L87" i="33"/>
  <c r="N84" i="33"/>
  <c r="P84" i="33" s="1"/>
  <c r="N117" i="33"/>
  <c r="P117" i="33" s="1"/>
  <c r="AV130" i="33"/>
  <c r="N131" i="33"/>
  <c r="P131" i="33" s="1"/>
  <c r="R131" i="33" s="1"/>
  <c r="BH187" i="33"/>
  <c r="BH178" i="33" s="1"/>
  <c r="N188" i="33"/>
  <c r="L208" i="33"/>
  <c r="L207" i="33" s="1"/>
  <c r="L131" i="33"/>
  <c r="L130" i="33" s="1"/>
  <c r="N24" i="33"/>
  <c r="P24" i="33" s="1"/>
  <c r="R24" i="33" s="1"/>
  <c r="L255" i="33"/>
  <c r="L253" i="33" s="1"/>
  <c r="L153" i="33"/>
  <c r="L151" i="33" s="1"/>
  <c r="L273" i="33"/>
  <c r="L272" i="33" s="1"/>
  <c r="L32" i="33"/>
  <c r="L31" i="33" s="1"/>
  <c r="BF185" i="33"/>
  <c r="N185" i="33" s="1"/>
  <c r="P185" i="33" s="1"/>
  <c r="N186" i="33"/>
  <c r="P186" i="33" s="1"/>
  <c r="BF97" i="33"/>
  <c r="N97" i="33" s="1"/>
  <c r="P97" i="33" s="1"/>
  <c r="R97" i="33" s="1"/>
  <c r="N99" i="33"/>
  <c r="P99" i="33" s="1"/>
  <c r="R99" i="33" s="1"/>
  <c r="L91" i="33"/>
  <c r="L65" i="33"/>
  <c r="N109" i="33"/>
  <c r="P109" i="33" s="1"/>
  <c r="R109" i="33" s="1"/>
  <c r="AP89" i="33"/>
  <c r="N243" i="33"/>
  <c r="P243" i="33" s="1"/>
  <c r="R243" i="33" s="1"/>
  <c r="BH266" i="33"/>
  <c r="N267" i="33"/>
  <c r="P267" i="33" s="1"/>
  <c r="L102" i="33"/>
  <c r="N72" i="33"/>
  <c r="P72" i="33" s="1"/>
  <c r="R72" i="33" s="1"/>
  <c r="X67" i="33"/>
  <c r="N67" i="33" s="1"/>
  <c r="P67" i="33" s="1"/>
  <c r="R67" i="33" s="1"/>
  <c r="L19" i="33"/>
  <c r="L18" i="33" s="1"/>
  <c r="L55" i="33"/>
  <c r="L172" i="33"/>
  <c r="L169" i="33" s="1"/>
  <c r="AP85" i="33"/>
  <c r="N86" i="33"/>
  <c r="P86" i="33" s="1"/>
  <c r="R86" i="33" s="1"/>
  <c r="BF143" i="33"/>
  <c r="L27" i="33"/>
  <c r="AV178" i="33"/>
  <c r="BH108" i="33"/>
  <c r="L281" i="33"/>
  <c r="L279" i="33" s="1"/>
  <c r="L278" i="33" s="1"/>
  <c r="BB31" i="33"/>
  <c r="BB22" i="33" s="1"/>
  <c r="BB8" i="33" s="1"/>
  <c r="N32" i="33"/>
  <c r="N31" i="33" s="1"/>
  <c r="L101" i="33"/>
  <c r="AF104" i="33"/>
  <c r="N105" i="33"/>
  <c r="P105" i="33" s="1"/>
  <c r="R105" i="33" s="1"/>
  <c r="AB187" i="33"/>
  <c r="N189" i="33"/>
  <c r="P189" i="33" s="1"/>
  <c r="R189" i="33" s="1"/>
  <c r="X128" i="33"/>
  <c r="N129" i="33"/>
  <c r="P129" i="33" s="1"/>
  <c r="R129" i="33" s="1"/>
  <c r="T64" i="33"/>
  <c r="T63" i="33" s="1"/>
  <c r="T62" i="33" s="1"/>
  <c r="N65" i="33"/>
  <c r="P65" i="33" s="1"/>
  <c r="R65" i="33" s="1"/>
  <c r="L181" i="33"/>
  <c r="L180" i="33"/>
  <c r="L118" i="33"/>
  <c r="N145" i="33"/>
  <c r="BJ144" i="33"/>
  <c r="T10" i="33"/>
  <c r="N11" i="33"/>
  <c r="P11" i="33" s="1"/>
  <c r="R11" i="33" s="1"/>
  <c r="L145" i="33"/>
  <c r="L226" i="33"/>
  <c r="L225" i="33" s="1"/>
  <c r="L224" i="33" s="1"/>
  <c r="L252" i="33"/>
  <c r="L251" i="33" s="1"/>
  <c r="N213" i="33"/>
  <c r="P213" i="33" s="1"/>
  <c r="R213" i="33" s="1"/>
  <c r="T212" i="33"/>
  <c r="L149" i="33"/>
  <c r="L61" i="33"/>
  <c r="L60" i="33" s="1"/>
  <c r="L59" i="33" s="1"/>
  <c r="N234" i="33"/>
  <c r="P234" i="33" s="1"/>
  <c r="R234" i="33" s="1"/>
  <c r="BN233" i="33"/>
  <c r="N203" i="33"/>
  <c r="T202" i="33"/>
  <c r="N261" i="33"/>
  <c r="P261" i="33" s="1"/>
  <c r="BJ257" i="33"/>
  <c r="L86" i="33"/>
  <c r="L109" i="33"/>
  <c r="N174" i="33"/>
  <c r="P174" i="33" s="1"/>
  <c r="R174" i="33" s="1"/>
  <c r="BN173" i="33"/>
  <c r="N173" i="33" s="1"/>
  <c r="P173" i="33" s="1"/>
  <c r="R173" i="33" s="1"/>
  <c r="X169" i="33"/>
  <c r="N169" i="33" s="1"/>
  <c r="P169" i="33" s="1"/>
  <c r="R169" i="33" s="1"/>
  <c r="Z235" i="33"/>
  <c r="AN236" i="33"/>
  <c r="N253" i="33"/>
  <c r="P253" i="33" s="1"/>
  <c r="R253" i="33" s="1"/>
  <c r="N96" i="33"/>
  <c r="X63" i="33"/>
  <c r="L123" i="33"/>
  <c r="AB193" i="33"/>
  <c r="N200" i="33"/>
  <c r="L190" i="33"/>
  <c r="X100" i="33"/>
  <c r="N102" i="33"/>
  <c r="P102" i="33" s="1"/>
  <c r="R102" i="33" s="1"/>
  <c r="N191" i="33"/>
  <c r="P191" i="33" s="1"/>
  <c r="R191" i="33" s="1"/>
  <c r="X187" i="33"/>
  <c r="N14" i="33"/>
  <c r="P14" i="33" s="1"/>
  <c r="R14" i="33" s="1"/>
  <c r="X9" i="33"/>
  <c r="X8" i="33" s="1"/>
  <c r="N274" i="33" l="1"/>
  <c r="P274" i="33" s="1"/>
  <c r="R274" i="33" s="1"/>
  <c r="AT88" i="33"/>
  <c r="AT7" i="33" s="1"/>
  <c r="BN8" i="33"/>
  <c r="N224" i="33"/>
  <c r="P224" i="33" s="1"/>
  <c r="R224" i="33" s="1"/>
  <c r="BP7" i="33"/>
  <c r="AZ88" i="33"/>
  <c r="AZ7" i="33" s="1"/>
  <c r="L64" i="33"/>
  <c r="L63" i="33" s="1"/>
  <c r="BD202" i="33"/>
  <c r="AX7" i="33"/>
  <c r="BH89" i="33"/>
  <c r="AD88" i="33"/>
  <c r="AN88" i="33"/>
  <c r="AH7" i="33"/>
  <c r="N135" i="33"/>
  <c r="P135" i="33" s="1"/>
  <c r="R135" i="33" s="1"/>
  <c r="AP236" i="33"/>
  <c r="N236" i="33" s="1"/>
  <c r="P236" i="33" s="1"/>
  <c r="R236" i="33" s="1"/>
  <c r="N241" i="33"/>
  <c r="P241" i="33" s="1"/>
  <c r="R241" i="33" s="1"/>
  <c r="L187" i="33"/>
  <c r="N179" i="33"/>
  <c r="P179" i="33" s="1"/>
  <c r="R179" i="33" s="1"/>
  <c r="V88" i="33"/>
  <c r="L164" i="33"/>
  <c r="L53" i="33"/>
  <c r="L52" i="33" s="1"/>
  <c r="AP88" i="33"/>
  <c r="BD88" i="33"/>
  <c r="BD7" i="33" s="1"/>
  <c r="BB88" i="33"/>
  <c r="N228" i="33"/>
  <c r="P228" i="33" s="1"/>
  <c r="R228" i="33" s="1"/>
  <c r="BH227" i="33"/>
  <c r="L108" i="33"/>
  <c r="N139" i="33"/>
  <c r="P139" i="33" s="1"/>
  <c r="R139" i="33" s="1"/>
  <c r="AB178" i="33"/>
  <c r="L241" i="33"/>
  <c r="L236" i="33" s="1"/>
  <c r="L85" i="33"/>
  <c r="L82" i="33" s="1"/>
  <c r="L62" i="33" s="1"/>
  <c r="AD7" i="33"/>
  <c r="BH88" i="33"/>
  <c r="L135" i="33"/>
  <c r="L274" i="33"/>
  <c r="L271" i="33" s="1"/>
  <c r="L122" i="33"/>
  <c r="N83" i="33"/>
  <c r="L193" i="33"/>
  <c r="L202" i="33"/>
  <c r="N114" i="33"/>
  <c r="P114" i="33" s="1"/>
  <c r="R114" i="33" s="1"/>
  <c r="Z88" i="33"/>
  <c r="Z7" i="33" s="1"/>
  <c r="N272" i="33"/>
  <c r="P272" i="33" s="1"/>
  <c r="AP271" i="33"/>
  <c r="N271" i="33" s="1"/>
  <c r="P271" i="33" s="1"/>
  <c r="R271" i="33" s="1"/>
  <c r="L211" i="33"/>
  <c r="L23" i="33"/>
  <c r="L22" i="33" s="1"/>
  <c r="N64" i="33"/>
  <c r="P64" i="33" s="1"/>
  <c r="R64" i="33" s="1"/>
  <c r="L90" i="33"/>
  <c r="X143" i="33"/>
  <c r="L114" i="33"/>
  <c r="V9" i="33"/>
  <c r="V8" i="33" s="1"/>
  <c r="N194" i="33"/>
  <c r="P194" i="33" s="1"/>
  <c r="R194" i="33" s="1"/>
  <c r="BB7" i="33"/>
  <c r="N164" i="33"/>
  <c r="P164" i="33" s="1"/>
  <c r="R164" i="33" s="1"/>
  <c r="AR125" i="33"/>
  <c r="AR88" i="33" s="1"/>
  <c r="AR7" i="33" s="1"/>
  <c r="N126" i="33"/>
  <c r="P126" i="33" s="1"/>
  <c r="R126" i="33" s="1"/>
  <c r="N187" i="33"/>
  <c r="P187" i="33" s="1"/>
  <c r="R187" i="33" s="1"/>
  <c r="BN88" i="33"/>
  <c r="L179" i="33"/>
  <c r="L100" i="33"/>
  <c r="N85" i="33"/>
  <c r="P85" i="33" s="1"/>
  <c r="R85" i="33" s="1"/>
  <c r="AP82" i="33"/>
  <c r="AP62" i="33" s="1"/>
  <c r="AV125" i="33"/>
  <c r="AV88" i="33" s="1"/>
  <c r="AV7" i="33" s="1"/>
  <c r="N130" i="33"/>
  <c r="P130" i="33" s="1"/>
  <c r="R130" i="33" s="1"/>
  <c r="L9" i="33"/>
  <c r="T143" i="33"/>
  <c r="N143" i="33" s="1"/>
  <c r="P143" i="33" s="1"/>
  <c r="R143" i="33" s="1"/>
  <c r="N151" i="33"/>
  <c r="P151" i="33" s="1"/>
  <c r="R151" i="33" s="1"/>
  <c r="AP22" i="33"/>
  <c r="N23" i="33"/>
  <c r="P23" i="33" s="1"/>
  <c r="R23" i="33" s="1"/>
  <c r="N144" i="33"/>
  <c r="P144" i="33" s="1"/>
  <c r="R144" i="33" s="1"/>
  <c r="BJ143" i="33"/>
  <c r="BJ88" i="33" s="1"/>
  <c r="L125" i="33"/>
  <c r="N108" i="33"/>
  <c r="P108" i="33" s="1"/>
  <c r="R108" i="33" s="1"/>
  <c r="L144" i="33"/>
  <c r="X125" i="33"/>
  <c r="N128" i="33"/>
  <c r="P128" i="33" s="1"/>
  <c r="R128" i="33" s="1"/>
  <c r="N104" i="33"/>
  <c r="P104" i="33" s="1"/>
  <c r="R104" i="33" s="1"/>
  <c r="AF89" i="33"/>
  <c r="AF88" i="33" s="1"/>
  <c r="AF7" i="33" s="1"/>
  <c r="BH265" i="33"/>
  <c r="N266" i="33"/>
  <c r="P266" i="33" s="1"/>
  <c r="BF89" i="33"/>
  <c r="BF178" i="33"/>
  <c r="AB89" i="33"/>
  <c r="N90" i="33"/>
  <c r="P90" i="33" s="1"/>
  <c r="R90" i="33" s="1"/>
  <c r="BN232" i="33"/>
  <c r="N233" i="33"/>
  <c r="P233" i="33" s="1"/>
  <c r="R233" i="33" s="1"/>
  <c r="T211" i="33"/>
  <c r="N212" i="33"/>
  <c r="P212" i="33" s="1"/>
  <c r="R212" i="33" s="1"/>
  <c r="P83" i="33"/>
  <c r="R84" i="33"/>
  <c r="R83" i="33" s="1"/>
  <c r="P203" i="33"/>
  <c r="N202" i="33"/>
  <c r="N10" i="33"/>
  <c r="P10" i="33" s="1"/>
  <c r="R10" i="33" s="1"/>
  <c r="T9" i="33"/>
  <c r="T8" i="33" s="1"/>
  <c r="AN235" i="33"/>
  <c r="N257" i="33"/>
  <c r="P257" i="33" s="1"/>
  <c r="R257" i="33" s="1"/>
  <c r="BJ235" i="33"/>
  <c r="X178" i="33"/>
  <c r="N63" i="33"/>
  <c r="P63" i="33" s="1"/>
  <c r="R63" i="33" s="1"/>
  <c r="X62" i="33"/>
  <c r="N193" i="33"/>
  <c r="P193" i="33" s="1"/>
  <c r="R193" i="33" s="1"/>
  <c r="X89" i="33"/>
  <c r="N100" i="33"/>
  <c r="P100" i="33" s="1"/>
  <c r="R100" i="33" s="1"/>
  <c r="V7" i="33" l="1"/>
  <c r="L143" i="33"/>
  <c r="AN7" i="33"/>
  <c r="N82" i="33"/>
  <c r="L178" i="33"/>
  <c r="BJ7" i="33"/>
  <c r="N227" i="33"/>
  <c r="P227" i="33" s="1"/>
  <c r="R227" i="33" s="1"/>
  <c r="BH211" i="33"/>
  <c r="L89" i="33"/>
  <c r="AB88" i="33"/>
  <c r="AB7" i="33" s="1"/>
  <c r="N178" i="33"/>
  <c r="P178" i="33" s="1"/>
  <c r="R178" i="33" s="1"/>
  <c r="R82" i="33"/>
  <c r="P82" i="33"/>
  <c r="L8" i="33"/>
  <c r="L235" i="33"/>
  <c r="AP235" i="33"/>
  <c r="N8" i="33"/>
  <c r="P8" i="33" s="1"/>
  <c r="R8" i="33" s="1"/>
  <c r="N62" i="33"/>
  <c r="P62" i="33" s="1"/>
  <c r="R62" i="33" s="1"/>
  <c r="N125" i="33"/>
  <c r="P125" i="33" s="1"/>
  <c r="R125" i="33" s="1"/>
  <c r="N22" i="33"/>
  <c r="P22" i="33" s="1"/>
  <c r="R22" i="33" s="1"/>
  <c r="AP8" i="33"/>
  <c r="T88" i="33"/>
  <c r="T7" i="33" s="1"/>
  <c r="N265" i="33"/>
  <c r="P265" i="33" s="1"/>
  <c r="BH235" i="33"/>
  <c r="N89" i="33"/>
  <c r="P89" i="33" s="1"/>
  <c r="R89" i="33" s="1"/>
  <c r="BF88" i="33"/>
  <c r="BF7" i="33" s="1"/>
  <c r="N232" i="33"/>
  <c r="P232" i="33" s="1"/>
  <c r="R232" i="33" s="1"/>
  <c r="BN231" i="33"/>
  <c r="BN211" i="33"/>
  <c r="BN7" i="33" s="1"/>
  <c r="N9" i="33"/>
  <c r="P9" i="33" s="1"/>
  <c r="R9" i="33" s="1"/>
  <c r="R203" i="33"/>
  <c r="R202" i="33" s="1"/>
  <c r="P202" i="33"/>
  <c r="X88" i="33"/>
  <c r="X7" i="33" s="1"/>
  <c r="BH7" i="33" l="1"/>
  <c r="L88" i="33"/>
  <c r="L7" i="33" s="1"/>
  <c r="AP7" i="33"/>
  <c r="N235" i="33"/>
  <c r="P235" i="33" s="1"/>
  <c r="R235" i="33" s="1"/>
  <c r="N88" i="33"/>
  <c r="P88" i="33" s="1"/>
  <c r="R88" i="33" s="1"/>
  <c r="N7" i="33"/>
  <c r="P7" i="33" s="1"/>
  <c r="R7" i="33" s="1"/>
  <c r="N211" i="33"/>
  <c r="P211" i="33" s="1"/>
  <c r="R211" i="33" s="1"/>
</calcChain>
</file>

<file path=xl/sharedStrings.xml><?xml version="1.0" encoding="utf-8"?>
<sst xmlns="http://schemas.openxmlformats.org/spreadsheetml/2006/main" count="10068" uniqueCount="653">
  <si>
    <t>02</t>
  </si>
  <si>
    <t>HACETTEPE ÜNİVERSİTESİ</t>
  </si>
  <si>
    <t>ÖZEL KALEM</t>
  </si>
  <si>
    <t>01</t>
  </si>
  <si>
    <t>GENEL KAMU HİZMETLERİ</t>
  </si>
  <si>
    <t>Genel Hizmetler</t>
  </si>
  <si>
    <t>KATMA BÜTÇE</t>
  </si>
  <si>
    <t>PERSONEL GİDERLERİ</t>
  </si>
  <si>
    <t>MEMURLAR</t>
  </si>
  <si>
    <t>Temel Maaşlar</t>
  </si>
  <si>
    <t>08</t>
  </si>
  <si>
    <t>Zamlar ve Tazminatlar</t>
  </si>
  <si>
    <t>Ödenekler</t>
  </si>
  <si>
    <t>Sosyal Haklar</t>
  </si>
  <si>
    <t>04</t>
  </si>
  <si>
    <t>SOS.GÜV.KUR. DEVLET PRİMİ GİDERLERİ</t>
  </si>
  <si>
    <t>Kırtasiye ve Büro Malzeme Alımları</t>
  </si>
  <si>
    <t>Kırtasiye Alımları</t>
  </si>
  <si>
    <t>03</t>
  </si>
  <si>
    <t>Özel Malzeme Alımları</t>
  </si>
  <si>
    <t>Yurtiçi Geçici Görev Yollukları</t>
  </si>
  <si>
    <t>Yurtiçi Sürekli Görev Yollukları</t>
  </si>
  <si>
    <t>Yurtdışı Geçici Görev Yollukları</t>
  </si>
  <si>
    <t>06</t>
  </si>
  <si>
    <t>HİZMET ALIMLARI</t>
  </si>
  <si>
    <t>Haberleşme Giderleri</t>
  </si>
  <si>
    <t>TEMSİL VE TANITIM GİDERLERİ</t>
  </si>
  <si>
    <t>Temsil Giderleri</t>
  </si>
  <si>
    <t>Tanıtım Giderleri</t>
  </si>
  <si>
    <t>CARİ TRANSFERLER</t>
  </si>
  <si>
    <t>YURTDIŞINA YAPILACAK TRANSFERLER</t>
  </si>
  <si>
    <t>Uluslararası Kuruluşlara Yapılan Ödemeler</t>
  </si>
  <si>
    <t>GENEL SEKRETERLİK</t>
  </si>
  <si>
    <t>09</t>
  </si>
  <si>
    <t>Diğer Hizmet Alımları</t>
  </si>
  <si>
    <t>KAMU DÜZENİ VE GÜVENLİK HİZMETLERİ</t>
  </si>
  <si>
    <t>Yolluk Giderleri</t>
  </si>
  <si>
    <t>Yurtiçi Sürekli Görev Yolluğu</t>
  </si>
  <si>
    <t>SAVUNMA HİZMETLERİ</t>
  </si>
  <si>
    <t>PERSONEL HİZMETLERİ</t>
  </si>
  <si>
    <t>SOS. GÜV. KUR. DEVLET PRİMİ GİDERLERİ</t>
  </si>
  <si>
    <t>GÖREV GİDERLERİ VE YOLLUKLAR</t>
  </si>
  <si>
    <t>HİZMET ALIMI</t>
  </si>
  <si>
    <t>İDARİ VE MALİ İŞLER DAİRESİ BAŞKANLIĞI</t>
  </si>
  <si>
    <t>Diğer Genel Hizmetler</t>
  </si>
  <si>
    <t>Teknik Hizmetler Sınıfı Sosyal Hakları</t>
  </si>
  <si>
    <t>Emekli Sandığına</t>
  </si>
  <si>
    <t>Kırtasiye ve Büro Malzemesi Alımları</t>
  </si>
  <si>
    <t>Giyim ve Kuşam Alımları</t>
  </si>
  <si>
    <t>Taşıma Giderleri</t>
  </si>
  <si>
    <t>Diğer Taşıma Giderleri</t>
  </si>
  <si>
    <t>Tarifeye Bağlı Ödemeler</t>
  </si>
  <si>
    <t>İlan Giderleri</t>
  </si>
  <si>
    <t>Makine Teçhizat Bakım ve Onarım Giderleri</t>
  </si>
  <si>
    <t>KAR AMACI GÜTMEYEN KUR. YAPILAN TRANS.</t>
  </si>
  <si>
    <t>05</t>
  </si>
  <si>
    <t>SERMAYE GİDERLERİ</t>
  </si>
  <si>
    <t>Büro ve İşyeri Makine Teçhizat Alımları</t>
  </si>
  <si>
    <t>PERSONEL DAİRESİ BAŞKANLIĞI</t>
  </si>
  <si>
    <t>Genel Personel Hizmetleri</t>
  </si>
  <si>
    <t>SOS.GÜV.KUR.DEVLET PRİMİ GİDERLERİ</t>
  </si>
  <si>
    <t>GÖREV ZARARLARI</t>
  </si>
  <si>
    <t>Sosyal Güvenlik Kurumlarına</t>
  </si>
  <si>
    <t>07</t>
  </si>
  <si>
    <t>Diğer Genel Hizmetleri</t>
  </si>
  <si>
    <t>Yayın Alımları</t>
  </si>
  <si>
    <t>Basılı Yayın Alımları</t>
  </si>
  <si>
    <t>Optik Yayın Alımları</t>
  </si>
  <si>
    <t>SAĞLIK KÜLTÜR VE SPOR DAİ. BAŞKANLIĞI</t>
  </si>
  <si>
    <t>Kar Amacı Gütmeyen Kuruluşlara</t>
  </si>
  <si>
    <t>Diğerlerine</t>
  </si>
  <si>
    <t>SAĞLIK HİZMETLERİ</t>
  </si>
  <si>
    <t>Tıbbi Malzeme ve İlaç Alımları</t>
  </si>
  <si>
    <t>HANE HALKINA YAPILAN TRANSFERLER</t>
  </si>
  <si>
    <t>BİLGİ İŞLEM DAİRESİ BAŞKANLIĞI</t>
  </si>
  <si>
    <t>SÖZLEŞMELİ PERSONEL</t>
  </si>
  <si>
    <t>Ücretler</t>
  </si>
  <si>
    <t>YAPI İŞLERİ VE TEKNİK DAİRE BAŞKANLIĞI</t>
  </si>
  <si>
    <t>Su Alımları</t>
  </si>
  <si>
    <t>Enerji Alımları</t>
  </si>
  <si>
    <t>Yakacak Alımları</t>
  </si>
  <si>
    <t>Akaryakıt ve Yağ Alımları</t>
  </si>
  <si>
    <t>Elektrik Alımları</t>
  </si>
  <si>
    <t>Kiralar</t>
  </si>
  <si>
    <t>Taşıt Kiralaması Giderleri</t>
  </si>
  <si>
    <t>Taşıt Bakım ve Onarım Giderleri</t>
  </si>
  <si>
    <t>İş Makinası Bakım ve Onarım Giderleri</t>
  </si>
  <si>
    <t>Hizmet Binası Bakım ve Onarım Giderleri</t>
  </si>
  <si>
    <t>Büro Bakım ve Onarım Giderleri</t>
  </si>
  <si>
    <t>Okul Bakım ve Onarım Giderleri</t>
  </si>
  <si>
    <t>Hastane Bakım ve Onarım Giderleri</t>
  </si>
  <si>
    <t>Atölye ve Tesis Binaları Bakım ve Onarım Giderleri</t>
  </si>
  <si>
    <t>EĞİTİM HİZMETLERİ</t>
  </si>
  <si>
    <t>Yükseköğretim Hizmetleri</t>
  </si>
  <si>
    <t>MAMUL MAL ALIMLARI</t>
  </si>
  <si>
    <t>Büro Makinaları Alımları</t>
  </si>
  <si>
    <t>Bilgisayar Alımları</t>
  </si>
  <si>
    <t>Laboratuar Cihazı Alımları</t>
  </si>
  <si>
    <t>Müşavir Firma ve Kişilere Ödemeler</t>
  </si>
  <si>
    <t>Proje Giderleri</t>
  </si>
  <si>
    <t>GAYRİMENKUL ALIMLARI VE KAMULAŞTIRMASI</t>
  </si>
  <si>
    <t>Arsa Alım ve Kamulaştırması Giderleri</t>
  </si>
  <si>
    <t>GAYRİMENKUL SERMAYE ÜRETİM GİDERLERİ</t>
  </si>
  <si>
    <t>Müteahhitlik Hizmetleri</t>
  </si>
  <si>
    <t xml:space="preserve">Hizmet Binası    </t>
  </si>
  <si>
    <t>DIŞ PROJE KREDİLERİ</t>
  </si>
  <si>
    <t>Hastane İşleri ve Hizmetleri</t>
  </si>
  <si>
    <t>Genel Hastane Hizmetleri</t>
  </si>
  <si>
    <t>Taşıt Alımları</t>
  </si>
  <si>
    <t>Kara Taşıt Alımı</t>
  </si>
  <si>
    <t>DİNLENME KÜLTÜR VE DİN HİZMETLERİ</t>
  </si>
  <si>
    <t>ÖĞRENCİ İŞLERİ DAİRESİ BAŞKANLIĞI</t>
  </si>
  <si>
    <t>Eğitime Yardımcı Hizmetler</t>
  </si>
  <si>
    <t>HUKUK MÜŞAVİRLİĞİ</t>
  </si>
  <si>
    <t>Yasal Giderler</t>
  </si>
  <si>
    <t>SAĞLIK ENSTİTÜLERİ</t>
  </si>
  <si>
    <t>SAĞLIK BİLİMLERİ ENSTİTÜSÜ</t>
  </si>
  <si>
    <t>Yükseköğretim Hiz. Sınıfı Temel Maaşları</t>
  </si>
  <si>
    <t>Yükseköğretim Hiz. Sınıfı Zamlar ve Tazminatları</t>
  </si>
  <si>
    <t>Yükseköğretim Hiz. Sınıfı Sosyal Hakları</t>
  </si>
  <si>
    <t>NÖROLOJİK BİLİMLER VE PSİKİYATRİ ENS.</t>
  </si>
  <si>
    <t>TIP FAKÜLTESİ</t>
  </si>
  <si>
    <t>DİŞ HEKİMLİĞİ FAKÜLTESİ</t>
  </si>
  <si>
    <t>ECZACILIK FAKÜLTESİ</t>
  </si>
  <si>
    <t>Araştırma ve Geliştirme Giderleri</t>
  </si>
  <si>
    <t>SAĞLIK MESLEK YÜKSEKOKULLARI</t>
  </si>
  <si>
    <t>SAĞLIK HİZMETLERİ MESLEK YÜKSEKOKULU</t>
  </si>
  <si>
    <t>POLATLI SAĞLIK HİZMETLERİ MESLEK Y.O.</t>
  </si>
  <si>
    <t>ERİŞKİN HASTANESİ</t>
  </si>
  <si>
    <t>Yiyecek, İçecek ve Yem Alımları</t>
  </si>
  <si>
    <t>Yiyecek Alımları</t>
  </si>
  <si>
    <t>İHSAN DOĞRAMACI ÇOCUK HASTANESİ</t>
  </si>
  <si>
    <t>ONKOLOJİ  HASTANESİ</t>
  </si>
  <si>
    <t>GÜLVEREN ÇOCUK SAĞLIĞI HASTANESİ</t>
  </si>
  <si>
    <t>NÜKLEER BİLİMLER ENSTİTÜSÜ</t>
  </si>
  <si>
    <t>FEN BİLİMLER FAKÜLTELERİ</t>
  </si>
  <si>
    <t>FEN FAKÜLTESİ</t>
  </si>
  <si>
    <t>Bilgisayar Hizmet Alımları</t>
  </si>
  <si>
    <t>FEN BİLİMLERİ YÜKSEKOKULLARI</t>
  </si>
  <si>
    <t>MESLEKİ TEKNOLOJİ YÜKSEKOKULU</t>
  </si>
  <si>
    <t>DİĞER MERKEZLER</t>
  </si>
  <si>
    <t>Temel Araştırma Hizmetleri</t>
  </si>
  <si>
    <t>Çok Branşlı Temel Araştırmalar</t>
  </si>
  <si>
    <t>SOSYAL BİLİMLER ENSTİTÜLERİ</t>
  </si>
  <si>
    <t>ATATÜRK İLKELERİ VE İNKİLAP TARİHİ ENS.</t>
  </si>
  <si>
    <t>TÜRKİYAT ARAŞTIRMALARI ENSTİTÜSÜ</t>
  </si>
  <si>
    <t>SOSYAL BİLİMLER ENSTİTÜSÜ</t>
  </si>
  <si>
    <t>GÜZEL SANATLAR ENSTİTÜSÜ</t>
  </si>
  <si>
    <t>SOSYAL BİLİMLER FAKÜLTELERİ</t>
  </si>
  <si>
    <t>EĞİTİM FAKÜLTESİ</t>
  </si>
  <si>
    <t>GÜZEL SANATLAR FAKÜLTESİ</t>
  </si>
  <si>
    <t>EDEBİYAT FAKÜLTESİ</t>
  </si>
  <si>
    <t>SOSYAL BİLİMLER YÜKSEKOKULLARI</t>
  </si>
  <si>
    <t>DEVLET KONSERVATUARI</t>
  </si>
  <si>
    <t>Sözleşmeli Sanatçıların Ücretleri</t>
  </si>
  <si>
    <t>EV EKONOMİSİ YÜKSEKOKULU</t>
  </si>
  <si>
    <t>SOSYAL HİZMETLER YÜKSEKOKULU</t>
  </si>
  <si>
    <t>Diğer Hizmet Alım Giderleri</t>
  </si>
  <si>
    <t>YABANCI DİLLER YÜKSEKOKULU</t>
  </si>
  <si>
    <t>KURUM</t>
  </si>
  <si>
    <t>:</t>
  </si>
  <si>
    <t>H A C E T T E P E   Ü N İ V E R S İ T E S İ</t>
  </si>
  <si>
    <t xml:space="preserve">A Ç I K L A M A </t>
  </si>
  <si>
    <t>I</t>
  </si>
  <si>
    <t>II</t>
  </si>
  <si>
    <t>III</t>
  </si>
  <si>
    <t>IV</t>
  </si>
  <si>
    <t>Diğer Tüketim Mal ve Malzemesi Alımları</t>
  </si>
  <si>
    <t>Büro Malzemesi Alımları</t>
  </si>
  <si>
    <t>Büro Mefruşatı Alımları</t>
  </si>
  <si>
    <t>90</t>
  </si>
  <si>
    <t>Tıbbi Cihaz Alımları</t>
  </si>
  <si>
    <t>Haberleşme Cihazları Ruhsat ve Kullanım Gid.</t>
  </si>
  <si>
    <t>5</t>
  </si>
  <si>
    <t>Sosyal Sigortalar Kurumuna</t>
  </si>
  <si>
    <t xml:space="preserve">Diğer Teşekküllere </t>
  </si>
  <si>
    <t>Büro ve İşyeri Mefruşatı  Alımları</t>
  </si>
  <si>
    <t>Yurtiçi Geciçi Görev Yollukları</t>
  </si>
  <si>
    <t>ÇOCUK SAĞLIĞI ENSTİTÜSÜ</t>
  </si>
  <si>
    <t>Yol Bakım ve Onarımı Giderleri</t>
  </si>
  <si>
    <t>00</t>
  </si>
  <si>
    <t>Sağlık Amaçlı Transferler</t>
  </si>
  <si>
    <t xml:space="preserve">Diğer Hizmet Alımları </t>
  </si>
  <si>
    <t>SAĞLIK FAKÜLTELERİ</t>
  </si>
  <si>
    <t>Güvenlik Hizmetleri</t>
  </si>
  <si>
    <t>Kurumsal Güvenlik Hizmetleri</t>
  </si>
  <si>
    <t>Sivil Savunma</t>
  </si>
  <si>
    <t>Üniversiteler ve Yükseköğretim Hiz.Veren Kur.</t>
  </si>
  <si>
    <t>Dinlenme ve Spor Hizmetleri</t>
  </si>
  <si>
    <t>Üniv.ve Yükseköğretim Hiz. Veren Kurumlar</t>
  </si>
  <si>
    <t>MAL VE HİZMET ALIM GİDERLERİ</t>
  </si>
  <si>
    <t>Vergi Ödemeleri ve Benzeri Giderler</t>
  </si>
  <si>
    <t>Diğer Teşekküllere  (3 525 - İlama Bağlı Borçlar)</t>
  </si>
  <si>
    <t>Memurların Öğle Yemeğine Yardım</t>
  </si>
  <si>
    <t>Mahkeme Harç ve Giderleri</t>
  </si>
  <si>
    <t>TÜKETİME YÖNELİK MAL VE MALZ. ALIMLARI</t>
  </si>
  <si>
    <t>Akademik Sözleşmeli Personel Ücretleri</t>
  </si>
  <si>
    <t>Akademik Sözleşmeli Personelin Ücretleri</t>
  </si>
  <si>
    <t>KIRŞEHİR İKDİSADİ VE İDARİ BİLİMLER FAKÜLTESİ</t>
  </si>
  <si>
    <t>KAR AMACI GÜTMEYEN KURULUŞLARA YAP.TRANSFERLER</t>
  </si>
  <si>
    <t xml:space="preserve">EĞİTİM HİZMETLERİ </t>
  </si>
  <si>
    <t>HALK SAĞLIĞI ENSTİTÜSÜ</t>
  </si>
  <si>
    <t>Diğerleri</t>
  </si>
  <si>
    <t>MÜHENDİSLİK FAKÜLTESİ</t>
  </si>
  <si>
    <t>Ek Çalışma Karşılıkları</t>
  </si>
  <si>
    <t>657 S.K.4/B Sözleşmeli Personel Ücreti</t>
  </si>
  <si>
    <t>Yabancı Uyruklu Sözleşmeli Personelin Ücretleri</t>
  </si>
  <si>
    <t>DİNLENME, KÜLTÜR VE DİN HİZMETLERİ</t>
  </si>
  <si>
    <t>Kültür Hizmetleri</t>
  </si>
  <si>
    <t>SAĞLIK MERKEZLERİ</t>
  </si>
  <si>
    <t>FEN BİLİMLERİ MERKEZLERİ</t>
  </si>
  <si>
    <t>DİĞER PERSONEL</t>
  </si>
  <si>
    <t>Eğitime İlişkin Araş.ve Geliştirme Hiz.</t>
  </si>
  <si>
    <t>Sınıflandırmaya Girmeyen Eğitim Hizmetleri</t>
  </si>
  <si>
    <t>İhtisas hastaneleri Tarafından Verilen Hizmetler</t>
  </si>
  <si>
    <t>YOLLUKLAR</t>
  </si>
  <si>
    <t xml:space="preserve">MAMUL MAL ALIM, BAKIM VE ONR.GİD. </t>
  </si>
  <si>
    <t>TEDAVİ VE CENAZE GİDERLERİ</t>
  </si>
  <si>
    <t>Uluslararası Prof.Uz.,Memur ve Öğr. Mübadele Gid.</t>
  </si>
  <si>
    <t>Prof.Uzman,Memur ve Mübadele Giderleri (840)</t>
  </si>
  <si>
    <t>Öğrenci Mübadele Giderleri</t>
  </si>
  <si>
    <t>Telefon Abonelik ve Kullanım Ücretleri</t>
  </si>
  <si>
    <t>Temsil, Ağırlama, Tören, Fuar, Org. Giderleri</t>
  </si>
  <si>
    <t>Tanıtım, Ağırlama, Tören, Fuar, Org. Giderleri</t>
  </si>
  <si>
    <t>Bakım ve Onarım Giderleri</t>
  </si>
  <si>
    <t>Diğer Özel Malzeme Alımları</t>
  </si>
  <si>
    <t>Labaratuvar Malz.ile Kimyevi ve Temrinlik Malz. Alımları</t>
  </si>
  <si>
    <t>Su ve Temizlik Malzemesi Alımları</t>
  </si>
  <si>
    <t>Temizlik Malzemesi Alımları</t>
  </si>
  <si>
    <t>Posta ve Telgraf Giderleri</t>
  </si>
  <si>
    <t>Bilgiye Abonelik Giderleri</t>
  </si>
  <si>
    <t>Kamu Personeli Tedavi ve Sağlık Malz. Giderleri</t>
  </si>
  <si>
    <t>Kamu Personeli İlaç Giderleri</t>
  </si>
  <si>
    <t>Güvenlik ve Savunmaya Yönelik Mal, Malz.ve Hizmet Alımları,Yapımları ve Giderleri</t>
  </si>
  <si>
    <t>Mamul Mal Alım Giderleri</t>
  </si>
  <si>
    <t>Yangından Korunma Malzemeleri Alımları</t>
  </si>
  <si>
    <t>GÖREV GİDERLERİ</t>
  </si>
  <si>
    <t>Ödenecek Vergi, Resim, Harçlar ve Benzeri Giderler</t>
  </si>
  <si>
    <t>Özerk Kurumlara Fonlara ve Sosyal Güvenlik Kurumlarına</t>
  </si>
  <si>
    <t>Su ve Temizlik Malzemeleri Alımları</t>
  </si>
  <si>
    <t>Diğer Enerji Alımları</t>
  </si>
  <si>
    <t>Diğer Bakım ve Onarım Giderleri</t>
  </si>
  <si>
    <t>Telefon Abone ve Kullanım Giderleri</t>
  </si>
  <si>
    <t>Labaratuvar Malz.ile Kimyevi ve Temrinlik Malz.Alımları</t>
  </si>
  <si>
    <t>Canlı Hayvan Alım, Bakım ve Diğer Giderleri</t>
  </si>
  <si>
    <t>Telefona Abonelik ve Kullanım Ücretleri</t>
  </si>
  <si>
    <t>Yakıt Alımları</t>
  </si>
  <si>
    <t>Harita Yapım ve Alım Giderleri</t>
  </si>
  <si>
    <t>Doktora Eğitimi veren Yükseköğretim Hiz.</t>
  </si>
  <si>
    <t>MENKUL SERMAYE ÜRETİM GİDERLERİ</t>
  </si>
  <si>
    <t>Yurtdışı Öğrenimde Ödenen Aylıklar</t>
  </si>
  <si>
    <t>Uluslararası Kuruluşlara Üyelik Aidatı Ödemeleri</t>
  </si>
  <si>
    <t>Müteahhitlik Giderleri</t>
  </si>
  <si>
    <t>YÜKSEK ÖĞRENİM KURUMLARI</t>
  </si>
  <si>
    <t>KÜTÜPHANE VE DÖK. DAİRESİ BAŞKANLIĞI</t>
  </si>
  <si>
    <t>Menkul Mal Alım Giderleri</t>
  </si>
  <si>
    <t>Büro ve İşyeri Mal ve Malzeme Alımları</t>
  </si>
  <si>
    <t>FEN BİLİMLERİ ENSTİTÜLERİ</t>
  </si>
  <si>
    <t>FEN BİLİMLERİ ENSTİTÜSÜ</t>
  </si>
  <si>
    <t>Canlı Hayvan Alım, Bakım ve Diğer Giderler</t>
  </si>
  <si>
    <t>Diğer Müşavir Firma ve Kişilere Ödemeler</t>
  </si>
  <si>
    <t>Dayanıklı Mal ve Malzeme Kiralaması Giderleri</t>
  </si>
  <si>
    <t xml:space="preserve">Menkul Mal Alımları </t>
  </si>
  <si>
    <t>Avadanlık ve Yedek Parça Alımları</t>
  </si>
  <si>
    <t>Yurtiçi Geçici Görev Yolluğu</t>
  </si>
  <si>
    <t>Tanıtım,Ağırlama,Tören,Fuar, Org. Giderleri</t>
  </si>
  <si>
    <t>Gayri Maddi Hak Alımları</t>
  </si>
  <si>
    <t>Bilgisayar Yazılım Alımları ve Yapımları</t>
  </si>
  <si>
    <t>Ödenecek Vergi,Resim,Harçlar ve Benzeri Giderler</t>
  </si>
  <si>
    <t>Diğer Vergi,Resmi,Harçlar ve Benzeri Giderler</t>
  </si>
  <si>
    <t>Yurtdışı Tedavi Yollukları</t>
  </si>
  <si>
    <t>GAYRİ MADDİ HAK ALIMLARI</t>
  </si>
  <si>
    <t>Bilgisayar Yazılımı Alımları</t>
  </si>
  <si>
    <t>HACETTEPE  ÜNİVERSİTESİ</t>
  </si>
  <si>
    <t>Temizlik Malzemeleri Alımları</t>
  </si>
  <si>
    <t>Giyecek Alımları</t>
  </si>
  <si>
    <t>Güvenlik ve Sav.Mal ve Malz.Alım. Ve Yapım.</t>
  </si>
  <si>
    <t>Diğer Vergi, Resim, Harçlar ve Benzeri Giderler</t>
  </si>
  <si>
    <t>Sigorta Giderleri ( Taşıt )</t>
  </si>
  <si>
    <t>TEMSİL VE TANITMA GİDERLERİ</t>
  </si>
  <si>
    <t>Temsil,Ağırlama,Tören,Fuar,Organizasyon Giderleri</t>
  </si>
  <si>
    <t>Tanıtma Giderleri</t>
  </si>
  <si>
    <t>Okul Bakım ve Onarımı Giderleri</t>
  </si>
  <si>
    <t>Hastane Bakım ve Onarımı Giderleri</t>
  </si>
  <si>
    <t>KAR AMACI GÜTMEYEN KURULUŞ.YAP.TRANS.</t>
  </si>
  <si>
    <t>Uluslar arası Kuruluşlara Yapılan Ödemeler</t>
  </si>
  <si>
    <t>Laboratuvar Cihazı Alımları</t>
  </si>
  <si>
    <t>GAYRİ MENKUL ALIMLA. VE KAMULAŞTIRMA.</t>
  </si>
  <si>
    <t>Hizmet Binası</t>
  </si>
  <si>
    <t>657 S.K. 4/B Sözleşmeli Personel Ücretleri</t>
  </si>
  <si>
    <t>Laboratuar Malzemesi ile Kimyevi ve Temrinlik Mal.Al.</t>
  </si>
  <si>
    <t>Canlı Hayvan Alım,Bakım ve Diğer Giderler</t>
  </si>
  <si>
    <t>Uluslar arası Prof. Uz.Memur ve Öğrenci Müb.Gid.</t>
  </si>
  <si>
    <t xml:space="preserve">Bilgiye Abonelik Giderleri </t>
  </si>
  <si>
    <t>Tanıtma,Ağırlama,Tören,Fuar,Organizasyon Giderleri</t>
  </si>
  <si>
    <t>MENKUL MAL,GAYRİMADDİ HAK ALIM,BAK.VE ON.GİD.</t>
  </si>
  <si>
    <t>Diğer Dayanıklı Mal ve Malzeme Alımları</t>
  </si>
  <si>
    <t>İş Makinası Onarım Giderleri</t>
  </si>
  <si>
    <t>GAYRİMENKUL MAL BAKIM VE ON. GİD.</t>
  </si>
  <si>
    <t>Büro Bakım ve Onarımı Giderleri</t>
  </si>
  <si>
    <t>Atölye ve Tesis Binaları Bakım ve Onarımı Giderleri</t>
  </si>
  <si>
    <t>Kamu Personeli Tedavi ve Sağlık Malzemesi Giderleri</t>
  </si>
  <si>
    <t>YURTDIŞINA YAPILAN TRANSFERLER</t>
  </si>
  <si>
    <t xml:space="preserve">DİĞER PERSONEL  </t>
  </si>
  <si>
    <t>Diğer Teşekküllere</t>
  </si>
  <si>
    <t xml:space="preserve">Bilgisayar Yazılım Alımları  </t>
  </si>
  <si>
    <t>Bilgisayar Yazılım Alımları</t>
  </si>
  <si>
    <t>TÜKETİME YÖNELİK MAL VE MALZ. ALIMLA.</t>
  </si>
  <si>
    <t>FARK</t>
  </si>
  <si>
    <t>% artış oranı</t>
  </si>
  <si>
    <t>Üniversiteler ve yükseköğretim hizmeti veren kurumlar</t>
  </si>
  <si>
    <t>Diğer Giderler</t>
  </si>
  <si>
    <t>Kimyevi Madde ile Kauçuk ve Plastik Ürün Alımları</t>
  </si>
  <si>
    <t>Diğer Alımlar</t>
  </si>
  <si>
    <t>Yurtdışı staj ve öğrenim giderleri</t>
  </si>
  <si>
    <t>Dinlenme Kültür ve Din Hizmetlerine ilişkin araştırma ve geliştirme Hizmetleri</t>
  </si>
  <si>
    <t>Menkul Sermaye Üretim Giderleri</t>
  </si>
  <si>
    <t>İşyeri Makine Teçhizat Alımları</t>
  </si>
  <si>
    <t>Avadanlık Alımları</t>
  </si>
  <si>
    <t>Tamir Bakım Aleti Alımları</t>
  </si>
  <si>
    <t>Atölye Gereçleri Alımları</t>
  </si>
  <si>
    <t>Diğer Yayın Alımları</t>
  </si>
  <si>
    <t>Bahçe Malzemesi Alımları ile Yapım ve Bakım Giderleri</t>
  </si>
  <si>
    <t>GAYRİMENKUL BÜYÜK ONARIM GİDERLERİ</t>
  </si>
  <si>
    <t xml:space="preserve">Hizmet Binası   </t>
  </si>
  <si>
    <t>Eğitime İlişkin Araştırma ve Geliştirme Hizmetleri</t>
  </si>
  <si>
    <t>Sağlık Hizmetlerine İlişkin Araştırma ve Geşiltirme Hizmetleri</t>
  </si>
  <si>
    <t>SERMAYE TRANSFERLERİ</t>
  </si>
  <si>
    <t xml:space="preserve">Ücret ve Diğer Ödemeler </t>
  </si>
  <si>
    <t xml:space="preserve">Vergi Ödemeleri ve Benzeri Giderler </t>
  </si>
  <si>
    <t xml:space="preserve">Diğer Vergi, Resim ve Harçlar ve Benzeri Giderler </t>
  </si>
  <si>
    <t>Müteahhitlik Hizmetleri (Temizlik Hizmet İhaleleri Dahil)</t>
  </si>
  <si>
    <t xml:space="preserve">Sigorta Giderleri  </t>
  </si>
  <si>
    <t xml:space="preserve">Büro ve İşyeri Mal ve Malzeme Alımları </t>
  </si>
  <si>
    <t xml:space="preserve">Büro ve İşyeri Makine Teçhizat Alımları </t>
  </si>
  <si>
    <t xml:space="preserve">Diğer Dayanıklı Mal ve Malzeme Alımları  </t>
  </si>
  <si>
    <t>Büro Makinaları Alımları (Asgari Değerin Üzerinde)</t>
  </si>
  <si>
    <t xml:space="preserve">Sağlık Amaçlı Transferler </t>
  </si>
  <si>
    <t>GAYRİMENKUL MAL BAKIM VE ONARIM GİDERLERİ</t>
  </si>
  <si>
    <t xml:space="preserve">Mahkeme Harç ve Giderleri </t>
  </si>
  <si>
    <t xml:space="preserve">Diğer Tüketim Mal ve Malzemesi Alımları </t>
  </si>
  <si>
    <t>MENKUL MAL.GAYRİMADDİ HAK ALIM, BAKIM VE ONARIM GİDERLERİ</t>
  </si>
  <si>
    <t>Tanıtma, Ağırlama, Tören, Fuar, Org. Giderleri</t>
  </si>
  <si>
    <t>MENKUL MAL, GAYRİMADDİ HAK ALIM, BAKIM VE ONARIM GİDERLERİ</t>
  </si>
  <si>
    <t xml:space="preserve">Yangından Korunma Malzemeleri Alımları </t>
  </si>
  <si>
    <t>FEN BİLİMLERİ FAKÜLTELERİ</t>
  </si>
  <si>
    <t>Bilgisayar Hizmet Alımları (Yazılım ve Donanım Hariç)</t>
  </si>
  <si>
    <t>FEN BİLİMLERİ MESLEK YÜKSEKOKULLARI</t>
  </si>
  <si>
    <t>HAZİNE YARDIMLARI</t>
  </si>
  <si>
    <t>Özerk Kurumlara, Fonlara ve Sosyal Güvenlik Kurumlarına</t>
  </si>
  <si>
    <t>Ödenecek Vergi, Resim, Harçlar ve Benzeri Gid.</t>
  </si>
  <si>
    <t>Güvenlik ve Savunmaya Yön. Mal, Malz.ve Hiz. Alımları,Yapımları ve Gid.</t>
  </si>
  <si>
    <t>Baskı ve Cilt Giderleri</t>
  </si>
  <si>
    <t>Canlı Hayvan Alım,Bakım ve Diğer Giderleri</t>
  </si>
  <si>
    <t>Etüt-Proje Bilirkişi Ekspertiz Giderleri</t>
  </si>
  <si>
    <t>Gayrimaddi Hak Alımları</t>
  </si>
  <si>
    <t>GAYRİMADDİ HAK ALIMLARI</t>
  </si>
  <si>
    <t xml:space="preserve">Bilgisayar Yazılımı Alımları  </t>
  </si>
  <si>
    <t>DİĞER SERMAYE GİDERLERİ</t>
  </si>
  <si>
    <t>Yolcu Taşıma Giderleri</t>
  </si>
  <si>
    <t>Diğer Savunma Mal ve Malzeme Alımları ve Yapım.</t>
  </si>
  <si>
    <t>Kurslara Katılma Giderleri</t>
  </si>
  <si>
    <t>Üniversiteler ve Yükseköğretim Hizmeti Veren Kurumlar</t>
  </si>
  <si>
    <t>Özel Ödeneklerle Yürütülecek Hizmetler</t>
  </si>
  <si>
    <t xml:space="preserve">ÖZEL ÖDENEKLER  </t>
  </si>
  <si>
    <t>Yükseköğretim Kurumlarına Hazine Yardımları</t>
  </si>
  <si>
    <t>Üniversitelerin Özel Ödenek Karşılıkları</t>
  </si>
  <si>
    <t>Periyodik Yayın Alımları</t>
  </si>
  <si>
    <t>İşletme Ruhsatı Ödemeleri ve Benzeri Giderler</t>
  </si>
  <si>
    <t>Hizmet Tesisleri</t>
  </si>
  <si>
    <t xml:space="preserve">Diğer </t>
  </si>
  <si>
    <t>Diğer</t>
  </si>
  <si>
    <t>Genel Hastane İşleri</t>
  </si>
  <si>
    <t>Uluslar arası Profesör,Uzman,Memur ve Öğr.Müb.Gid.</t>
  </si>
  <si>
    <t>BİLİŞİM BİLİMLERİ ENSTİTÜSÜ</t>
  </si>
  <si>
    <t>Ödül ve İkramiyeler</t>
  </si>
  <si>
    <t>GEÇİCİ PERSONEL</t>
  </si>
  <si>
    <t>Kısmi Zamanlı Çalışanların Ücretleri</t>
  </si>
  <si>
    <t>Sözleşmeli Sanatçıların Ödül ve İkramiyeleri</t>
  </si>
  <si>
    <t>Etüd-Proje Bilirkişi Expertiz Giderleri</t>
  </si>
  <si>
    <t>Hasılattan Paylar ve Giderlere Katılma Payları</t>
  </si>
  <si>
    <t>Emekli Sandığı Yönetim Giderlerine Katılma Pay.</t>
  </si>
  <si>
    <t>Diğer Savunma Mal ve Malzeme Alımları ve Yap.</t>
  </si>
  <si>
    <t>Kuslara Katılma Giderleri</t>
  </si>
  <si>
    <t>İŞÇİLER</t>
  </si>
  <si>
    <t>MENKUL MALLARIN BÜYÜK ONARIM GİDERLERİ</t>
  </si>
  <si>
    <t>Sağlık Primi Ödemeleri</t>
  </si>
  <si>
    <t>Sözleşmeli Sanatçıların Ek Çalışma Karşılıkları</t>
  </si>
  <si>
    <t>Diğer Sözleşmeli Personel Ücretleri</t>
  </si>
  <si>
    <t>Sınıflandırmaya Girmeyen Dinlenme, Kültür ve Din Hizmetleri</t>
  </si>
  <si>
    <t>Diğer Dayanıklı Mal ve Malz. Alımları</t>
  </si>
  <si>
    <t>Diğer Dayanıklı Mla ve Malz. Alımları</t>
  </si>
  <si>
    <t>İşçilerin Ücretleri</t>
  </si>
  <si>
    <t>Geçici İşçilerin Ücretleri</t>
  </si>
  <si>
    <t>İşçilerin İhbar ve Kıdem Tazminatları</t>
  </si>
  <si>
    <t>Geçici İşçilerin İhbar ve Kıdem Tazminatları</t>
  </si>
  <si>
    <t>İşçilerin Fazla Mesaileri</t>
  </si>
  <si>
    <t>Geçici İşçilerin Fazla Mesaileri</t>
  </si>
  <si>
    <t>Vizesiz Geçici İşçilerin Ücretleri</t>
  </si>
  <si>
    <t>İşsizlik Sigortası Fonuna</t>
  </si>
  <si>
    <t>Büro Malzemeleri Alımları</t>
  </si>
  <si>
    <t>Yiyecek Alımları (Bedelen İaşe Dahil)</t>
  </si>
  <si>
    <t>İçecek Alımları</t>
  </si>
  <si>
    <t>Spor Malzemeleri Alımları</t>
  </si>
  <si>
    <t>Tören Malzemeleri Alımları</t>
  </si>
  <si>
    <t>Tefriş Bakım ve Onarım Giderleri</t>
  </si>
  <si>
    <t>Diğer Tedavi ve Sağlık Malz. Giderleri</t>
  </si>
  <si>
    <t>Öğrenci Tedavi ve Sağlık Malz. Giderleri</t>
  </si>
  <si>
    <t>Diğer İlaç Giderleri</t>
  </si>
  <si>
    <t>Öğrenci İlaç Giderleri</t>
  </si>
  <si>
    <t>Burslar ve Harçlıklar</t>
  </si>
  <si>
    <t>Yurtiçi Burs ve Harçlıkları</t>
  </si>
  <si>
    <t>Sosyal Tesis Bakım ve Onarım Giderleri</t>
  </si>
  <si>
    <t>ÖZEL BÜTÇELİ  İDARELER</t>
  </si>
  <si>
    <t>.</t>
  </si>
  <si>
    <t>Bilimsel ve Teknolojik Araştırma Hizmetleri</t>
  </si>
  <si>
    <t>Taşınmaz Mal Gelirleri ile Yürütülecek Hizmetler</t>
  </si>
  <si>
    <t>İkinci Öğretim Gelirleri İle Yürütülecek Hizmetler</t>
  </si>
  <si>
    <t>Yaz Okulu Gelirleri İle Yürütülecek Hizmetler</t>
  </si>
  <si>
    <t>Öğrencilerin Beslenmesine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</si>
  <si>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</si>
  <si>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</si>
  <si>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</si>
  <si>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Diğer Yasal Giderler</t>
  </si>
  <si>
    <t>BALA MESLEK YÜKSEKOKULU</t>
  </si>
  <si>
    <t>ÜRGÜP MESLEK YÜKSEKOKULU</t>
  </si>
  <si>
    <t>İLETİŞİM FAKÜLTESİ</t>
  </si>
  <si>
    <t>SOSYAL BİLİMLER MESLEK YÜKSEKOKULU</t>
  </si>
  <si>
    <t>SOSYAL BİLİMLER MESLEK YÜKSEKOKULLARI</t>
  </si>
  <si>
    <t>STRATEJİ GELİŞTİRME DAİRE BAŞKANLIĞI</t>
  </si>
  <si>
    <t>Sosyal Güvenlik Primi Ödemeleri</t>
  </si>
  <si>
    <t>Söz.Pers.Sosyal Güvenlik Primi Ödemeleri</t>
  </si>
  <si>
    <t>Söz.Pers.Sağlık Primi Ödemeleri</t>
  </si>
  <si>
    <t>Geç.Pers.Sosyal Güvenlik Primi Ödemeleri</t>
  </si>
  <si>
    <t>Geçici Pers. Sağlık Primi Ödemeleri</t>
  </si>
  <si>
    <t>Yabancı Uyruklu Sözleşmeli Personel Ücretleri</t>
  </si>
  <si>
    <t>Kurslara Katılma ve Eğitim Giderleri</t>
  </si>
  <si>
    <t>657 S.K.4/B Sözleşmeli Personel Zamlar ve Tazminatlar</t>
  </si>
  <si>
    <t>Aday,Çırak ve Stajyer Öğrencilerin Ücretleri</t>
  </si>
  <si>
    <t>Büro ve İşyeri Makine ve Teçhizat Alımları</t>
  </si>
  <si>
    <t>Bilgisayar Yazlım Alımları ve Yapımları</t>
  </si>
  <si>
    <t>Tefrişat Bakım ve Onarım Giderleri</t>
  </si>
  <si>
    <t>Müteahhitlik Giderleri (Temizlik Hizmet İh.Dahil.)</t>
  </si>
  <si>
    <t>Komisyon Giderleri</t>
  </si>
  <si>
    <t>İşyeri Makine ve Teçhizat Alımları</t>
  </si>
  <si>
    <t>Diğer Makine ve Teçhizat Alımları</t>
  </si>
  <si>
    <t>Diğer Tedavi ve Sağlık Malzemesi Giderleri</t>
  </si>
  <si>
    <t>Öğrenci Tedavi ve Sağlık Malzemesi Giderleri</t>
  </si>
  <si>
    <t xml:space="preserve">Diğerleri </t>
  </si>
  <si>
    <t>Alınan Bağış ve Yardımlarla Yürütülecek Hiz.</t>
  </si>
  <si>
    <t>Geçici İşçilerin Ödül ve İkramiyesi</t>
  </si>
  <si>
    <t>İşçilerin Ödül ve İkramiyeleri</t>
  </si>
  <si>
    <t>Diğer Kırtasiye ve Büro Malzemesi Alımları</t>
  </si>
  <si>
    <t>İşçilerin Sosyal Hakları</t>
  </si>
  <si>
    <t>Geçici İşçilerin Sosyal Hakları</t>
  </si>
  <si>
    <t>Diğer Yiyecek, İçecek ve Yem Alımları</t>
  </si>
  <si>
    <t>Bando Malzemeleri Alımları</t>
  </si>
  <si>
    <t>Diğer Giyim ve Kuşam Alımları</t>
  </si>
  <si>
    <t>Canlı Hayvan Alımları</t>
  </si>
  <si>
    <t>Diğer Tarifeye Bağlı Ödemeler</t>
  </si>
  <si>
    <t>Diğer Hizmet Binası Bakım ve Onarım Giderleri</t>
  </si>
  <si>
    <t>Yük Taşıma Giderleri</t>
  </si>
  <si>
    <t>Geçici İşçilerin Ödül ve İkramiyeleri</t>
  </si>
  <si>
    <t>Prim Farkı Ödemeleri</t>
  </si>
  <si>
    <t>Tezsiz Yüksek Lisans Gelirleri İle Yürütülecek Hizmetler</t>
  </si>
  <si>
    <t>Sosyal Güvenlik Kurumu'na</t>
  </si>
  <si>
    <t>Sosyal Güvenlik Kurumuna</t>
  </si>
  <si>
    <t>09.6.0.00</t>
  </si>
  <si>
    <t>09.6.0.03</t>
  </si>
  <si>
    <t>09.6.0.04</t>
  </si>
  <si>
    <t>09.6.0.05</t>
  </si>
  <si>
    <t>09.6.0.06</t>
  </si>
  <si>
    <t>09.6.0.07</t>
  </si>
  <si>
    <t>Diğer Yiyecek ve Yem Alımları</t>
  </si>
  <si>
    <t>Yük Yaşıma Giderleri</t>
  </si>
  <si>
    <t>01.3.9.06</t>
  </si>
  <si>
    <t>09.4.1.08</t>
  </si>
  <si>
    <t>09.4.1.07</t>
  </si>
  <si>
    <t>09.8.8.01</t>
  </si>
  <si>
    <t>2010 YILI</t>
  </si>
  <si>
    <t>KASTAMONU TIP FAKÜLTESİ</t>
  </si>
  <si>
    <t>SAĞLIK BİLİMLERİ FAKÜLTESİ</t>
  </si>
  <si>
    <t>HUKUK FAKÜLTESİ</t>
  </si>
  <si>
    <t>Genel İstatistik Hizmetleri</t>
  </si>
  <si>
    <t>Bando Malzemeleri Alımı</t>
  </si>
  <si>
    <t>Menkul Mal Alımları</t>
  </si>
  <si>
    <t>Büro ve İşyeri Makine ve Teçhizat Alımalrı</t>
  </si>
  <si>
    <t>Temsil, Ağırlama, Tören, Fuar, Organizasyon Giderleri</t>
  </si>
  <si>
    <t>Personel Servisi Kiralama Giderleri</t>
  </si>
  <si>
    <t>Temizlik Hi zmeti Alım Giderleri</t>
  </si>
  <si>
    <t>Temizlik Hizmeti Alım Giderleri</t>
  </si>
  <si>
    <t>657 Sayılı Kanununun 4/B Sözleşmeli Personel Ücretleri</t>
  </si>
  <si>
    <t>657 Sayılı Kanununun 4/B Sözleşmeli Personel Zam ve Tazminatları</t>
  </si>
  <si>
    <t>657 Sayılı Kanununun 4/B Sözleşmeli Personel Ödül ve İkramiyeleri</t>
  </si>
  <si>
    <t>Zam ve Tazminatlar</t>
  </si>
  <si>
    <t>Sürekli İşçilerin İhbar ve Kıdem Tazminatları</t>
  </si>
  <si>
    <t>Diğer Vergi, Resim ve Harçlar ile Benzeri Giderler</t>
  </si>
  <si>
    <t>İşyeri Mefruşatı</t>
  </si>
  <si>
    <t>Diğer Mefruşat Alımları</t>
  </si>
  <si>
    <t>Büro Makinaları Alımı</t>
  </si>
  <si>
    <t>Diğer Geçici Personele Yapılacak Ödemeler</t>
  </si>
  <si>
    <t>2011 YILI</t>
  </si>
  <si>
    <t>İç Denetim Hizmetleri</t>
  </si>
  <si>
    <t>Özel Güvenlik Hizmeti Alım Giderleri</t>
  </si>
  <si>
    <t>MENKUL MAL, GAYRİMADDİ HAK ALIM,BAKIM VE ONARIM GİDERLERİ</t>
  </si>
  <si>
    <t>Büro ve İşyeri Makine ve Teçhizat Alımı</t>
  </si>
  <si>
    <t>Laboratuar Malzemesi ile Kimyevi ve Temrinlik Malzeme Alımları</t>
  </si>
  <si>
    <t>Ödenekler,</t>
  </si>
  <si>
    <t>657 Sayılı Kanununun 4/B Sözleşmeli Personel Ödenekleri</t>
  </si>
  <si>
    <t>657 S.K.4/B Sözleşmeli Personel Ödenekleri</t>
  </si>
  <si>
    <t>Sağlık Primi Giderleri</t>
  </si>
  <si>
    <t>Kara Taşıtı Alımları</t>
  </si>
  <si>
    <t xml:space="preserve"> </t>
  </si>
  <si>
    <t>09.9.9.03</t>
  </si>
  <si>
    <t>Kara  Taşıtı Alımları</t>
  </si>
  <si>
    <t>TL.</t>
  </si>
  <si>
    <t>2012 YILI</t>
  </si>
  <si>
    <t>KAR AMACI GÜTMEYEN KURULUŞLARA YAPILAN ÖDEMELER</t>
  </si>
  <si>
    <t xml:space="preserve">Kar Amacı Gütmeyen Kuruluşlara  </t>
  </si>
  <si>
    <t>Bilimsel Araş.Proj.Desteklenmesine İliş.Gid.</t>
  </si>
  <si>
    <t>YURTİÇİ SERMAYE TRANSFERLERİ</t>
  </si>
  <si>
    <t>Diğer Sermaye Transferleri</t>
  </si>
  <si>
    <t>657 sayılı Kanunun 4/C Kapsamında Çalışanlara Yapılacak Ödemeler</t>
  </si>
  <si>
    <t xml:space="preserve">Avadanlık ve Yedek Parça Alımları </t>
  </si>
  <si>
    <t>Laboratuvar Malzemesi ile Kimyevi ve Temrinlik Malzeme Alımları</t>
  </si>
  <si>
    <t>Hizmet Binası Kiralama Giderleri</t>
  </si>
  <si>
    <t>MAMÜL MAL ALIMLARI</t>
  </si>
  <si>
    <t>İşyeri Mefruşatı Alımları</t>
  </si>
  <si>
    <t>Diğer Makine ve Teçhizat Alımalrı</t>
  </si>
  <si>
    <t>01.3.1.00</t>
  </si>
  <si>
    <t>01.3.2.00</t>
  </si>
  <si>
    <t>02.2.0.00</t>
  </si>
  <si>
    <t>03.1.4.00</t>
  </si>
  <si>
    <t>07.3.1.00</t>
  </si>
  <si>
    <t>07.3.2.00</t>
  </si>
  <si>
    <t>08.1.0.00</t>
  </si>
  <si>
    <t>08.2.0.00</t>
  </si>
  <si>
    <t>09.4.1.00</t>
  </si>
  <si>
    <t>09.4.2.00</t>
  </si>
  <si>
    <t>09.8.8.00</t>
  </si>
  <si>
    <t>09.9.9.00</t>
  </si>
  <si>
    <t>01.3.9.00</t>
  </si>
  <si>
    <t>Taşınmaz Mal Gelir. İle Yürütül. Hizm.</t>
  </si>
  <si>
    <t>Sözleşmeli Personel Ücretleri</t>
  </si>
  <si>
    <t>Kısmi Zamanlı Çalışan Öğrencilerin Ücretleri</t>
  </si>
  <si>
    <t>Kadro Karşılığı Sözleşmeli Personel Ücretleri</t>
  </si>
  <si>
    <t>BÜTÇE TASARISI</t>
  </si>
  <si>
    <t>EKONOMİK SINIFLANDIRMA</t>
  </si>
  <si>
    <t>FONKSİYONEL SINIFLANDIRMA</t>
  </si>
  <si>
    <t>KURUMSAL SINIFLANDIRMA</t>
  </si>
  <si>
    <t>FNS.TİPİ</t>
  </si>
  <si>
    <r>
      <t xml:space="preserve">Giyecek Alımları </t>
    </r>
    <r>
      <rPr>
        <i/>
        <sz val="11"/>
        <rFont val="Calibri"/>
        <family val="2"/>
        <charset val="162"/>
      </rPr>
      <t>(Kişisel kuşam ve donanım dahil)</t>
    </r>
  </si>
  <si>
    <r>
      <t xml:space="preserve">Büro Makinaları Alımları </t>
    </r>
    <r>
      <rPr>
        <i/>
        <sz val="11"/>
        <color indexed="8"/>
        <rFont val="Calibri"/>
        <family val="2"/>
        <charset val="162"/>
      </rPr>
      <t>(Asgari Değer Üzerinden)</t>
    </r>
  </si>
  <si>
    <r>
      <t>Bilgisayar Hizmet Alımları</t>
    </r>
    <r>
      <rPr>
        <i/>
        <sz val="11"/>
        <rFont val="Calibri"/>
        <family val="2"/>
        <charset val="162"/>
      </rPr>
      <t xml:space="preserve"> (Yazılım ve Donanım Hariç)</t>
    </r>
  </si>
  <si>
    <r>
      <t xml:space="preserve">Ücret ve Diğer Ödemeler </t>
    </r>
    <r>
      <rPr>
        <i/>
        <sz val="11"/>
        <color indexed="8"/>
        <rFont val="Calibri"/>
        <family val="2"/>
        <charset val="162"/>
      </rPr>
      <t>(101.01.1003.190)</t>
    </r>
  </si>
  <si>
    <r>
      <t xml:space="preserve">Bilgisayar Hizmet Alımları </t>
    </r>
    <r>
      <rPr>
        <i/>
        <sz val="11"/>
        <rFont val="Calibri"/>
        <family val="2"/>
        <charset val="162"/>
      </rPr>
      <t>(Yazılım ve Dananım Hariç)</t>
    </r>
  </si>
  <si>
    <r>
      <t xml:space="preserve">Bilgisayar Hizmet Alımları </t>
    </r>
    <r>
      <rPr>
        <i/>
        <sz val="11"/>
        <color indexed="8"/>
        <rFont val="Calibri"/>
        <family val="2"/>
        <charset val="162"/>
      </rPr>
      <t>(Yazılın ve Donanım Hariç)</t>
    </r>
  </si>
  <si>
    <t>Genel Kamu Hizmetleri</t>
  </si>
  <si>
    <t>Genel Plan.ve İstatistik Hizm.</t>
  </si>
  <si>
    <t>Sivil Savunma Hizmetleri</t>
  </si>
  <si>
    <t>İhtisas Hast. Verilen Hizm.</t>
  </si>
  <si>
    <t>Eğitim Hizmetleri</t>
  </si>
  <si>
    <t>İkinci Öğretim Gel. ile Yür.Hiz.</t>
  </si>
  <si>
    <t>Yaz Okulu Gel. ile Yür.Hiz.</t>
  </si>
  <si>
    <t>Öğrencilerin Bes.İlş.Gid.</t>
  </si>
  <si>
    <t>Öğrencilerin Bar.İlş.Gid.</t>
  </si>
  <si>
    <t>Öğrencilerin Sağ.İlş.Gid.</t>
  </si>
  <si>
    <t>Öğrencilerin Kült. ve Spor Faa.İlş.Gi.</t>
  </si>
  <si>
    <t>Eğt.İlş.Arş. ve Gel.Hiz.</t>
  </si>
  <si>
    <t>Snf. Girm. Eğt. Hiz.</t>
  </si>
  <si>
    <t>EKONOMİK SINIFL.</t>
  </si>
  <si>
    <t>HACETTEPE ÜNİVERSİTESİ FONKSİYONEL BÜTÇE DAĞILIMI</t>
  </si>
  <si>
    <t>2009 YILI</t>
  </si>
  <si>
    <t>Menku Mal Alım Giderleri</t>
  </si>
  <si>
    <t>Büro Malzemesi Alımı</t>
  </si>
  <si>
    <t>Kırtasiye ve Büro Malzemesi  Alımları</t>
  </si>
  <si>
    <t>SÖZLEŞMELİ  PERSONEL</t>
  </si>
  <si>
    <t>NÜFUS ETÜDLERİ ENSTİTÜSÜ</t>
  </si>
  <si>
    <t>Menkul Mal  Alım Giderleri</t>
  </si>
  <si>
    <t>Büro ve İşyeri Makine ve Techizat Alımları</t>
  </si>
  <si>
    <t>Tezsiz Yükseklisans Gelirleri İle Yürütülecek Hizmetler</t>
  </si>
  <si>
    <t>Ek Çalışma Karşıkları</t>
  </si>
  <si>
    <t>657 Sayılı Kanununun 4/B Sözleşmeli Personel Sosyal Hakları</t>
  </si>
  <si>
    <t>Malzeme Giderleri</t>
  </si>
  <si>
    <t>İnşaat Malzemesi Alımları</t>
  </si>
  <si>
    <t>Sıhhi Tesisat Giderleri</t>
  </si>
  <si>
    <t>EKONOMİK İŞLER VE HİZMETLER</t>
  </si>
  <si>
    <t>Ulaştırma Hizmetleri</t>
  </si>
  <si>
    <t>Demiryolu inşaatı ve işletme işleri ve hizmetleri</t>
  </si>
  <si>
    <t>Büro ve İşyeri Mal ve Malzeme alımları</t>
  </si>
  <si>
    <t>YILLAR İTİBARİYLE BÜTÇE</t>
  </si>
  <si>
    <t>Yiyecek , İçecek ve Yem Alımları</t>
  </si>
  <si>
    <t>Yem Alımları</t>
  </si>
  <si>
    <t>Canlı Hayvan Alım Bakım ve Diğer Giderleri</t>
  </si>
  <si>
    <t>EĞİTİM BİLİMLERİ ENSTİTÜSÜ</t>
  </si>
  <si>
    <t>Fikri Hak Alımları</t>
  </si>
  <si>
    <t>İKTİSADİ VE İDARİ BİLİMLER FAKÜLTESİ</t>
  </si>
  <si>
    <t>Diğer Sermaye Giderleri</t>
  </si>
  <si>
    <t>Tanıtma, Ağırlama Tören, Fuar Organizasyon Giderleri</t>
  </si>
  <si>
    <t>SOSYAL BİLİMLER MERKEZLERİ</t>
  </si>
  <si>
    <t xml:space="preserve">Büro ve İşyeri Makine ve Teçhizat Alımları </t>
  </si>
  <si>
    <t xml:space="preserve">DİĞER MERKEZLER </t>
  </si>
  <si>
    <t>Spor Malzemeleri Alımı</t>
  </si>
  <si>
    <t>Avadanlık ve Yedek Parça Alımı</t>
  </si>
  <si>
    <t>2013 YILI BÜTÇE</t>
  </si>
  <si>
    <t>Görüntülü Yayın Alımları</t>
  </si>
  <si>
    <t>Ücret ve Diğer Ödemeler</t>
  </si>
  <si>
    <t>Öğrenci Harçlıkları</t>
  </si>
  <si>
    <t>HEMŞİRELİK FAKÜLTESİ</t>
  </si>
  <si>
    <t>MENKUL MAL,GAYRİMADDİ HAK ALIM, BAK.VE ONAR.GİD.</t>
  </si>
  <si>
    <t>KANSER ENSTİTÜSÜ</t>
  </si>
  <si>
    <t>Bilişim Hizmeti Alım Giderleri</t>
  </si>
  <si>
    <t>Diğer Tüketim Mal ve Malzeme Alımları</t>
  </si>
  <si>
    <t>HACETTEPE ANKARA SANAYİ ODASI 1. OSB MESLEK YÜKSEKOKULU</t>
  </si>
  <si>
    <t>İş Makinası Alımları</t>
  </si>
  <si>
    <t>Hareketli İş Makinası Alımları</t>
  </si>
  <si>
    <t>2014 YILI BÜTÇE</t>
  </si>
  <si>
    <t>2017 YILI TEKLİFİ</t>
  </si>
  <si>
    <t>Baskı Ve Cilt Giderleri</t>
  </si>
  <si>
    <t>Elektronik Ortamda Yayın Alımları ve Yapımları</t>
  </si>
  <si>
    <t>SPOR BİLİMLERİ FAKÜLTESİ</t>
  </si>
  <si>
    <t>657 sayılı Kanunun 4/C Maddesi Kapsamında Çalışanların Ücretleri</t>
  </si>
  <si>
    <t>Diğer Makine Teçhizat Alıları</t>
  </si>
  <si>
    <t>Büro ve Mefruşat Alımları</t>
  </si>
  <si>
    <t>Uzaktan Öğretim Gelirleri İle Yürütülecek Hizmetler</t>
  </si>
  <si>
    <t>POLATLI TEKNİK BİL.MES.YÜKSEKOKULU</t>
  </si>
  <si>
    <t>Basılı Yayın Alımları ve Yapımları</t>
  </si>
  <si>
    <t>2016 YILI
TAVAN TEKLİFİ</t>
  </si>
  <si>
    <t>2016 YILI
TAVAN ÜSTÜ TEKLİF</t>
  </si>
  <si>
    <t>2016 YILI
BÜTÇE TEKLİFİ</t>
  </si>
  <si>
    <t>2018 YILI TEKLİFİ</t>
  </si>
  <si>
    <t>2015 YILI BÜTÇE</t>
  </si>
  <si>
    <t>Hazine Yardımları</t>
  </si>
  <si>
    <t>Üniv.Döner Sermaye Bütçelerine</t>
  </si>
  <si>
    <t>Hizmet Alımı Suretiyle Çalıştırılan Personelin Kıdem Tazminatları</t>
  </si>
  <si>
    <t>TÜRKİYE DOPİNG KONTROL MERKEZİ</t>
  </si>
  <si>
    <t>Sağlık Hizmetlerine İlişkin Araştırma ve Geliştirme Hizmetleri</t>
  </si>
  <si>
    <t>Diğer Vergi Resim ve Harçlar ve Benzeri Giderler</t>
  </si>
  <si>
    <t xml:space="preserve"> Müşavir Firma ve Kişilere Ödemeler </t>
  </si>
  <si>
    <t>657 S.K. 4/B Sözleşmeli Personel Ödenekleri</t>
  </si>
  <si>
    <t>657 S.K. 4/B Sözleşmeli Personel Sosyal Hakları</t>
  </si>
  <si>
    <t>BEYTEPE TIP FAKÜLTESİ</t>
  </si>
  <si>
    <t>MİMARLIK FAKÜLTESİ</t>
  </si>
  <si>
    <t>2016 YILI GEÇİCİ BÜTÇE</t>
  </si>
  <si>
    <t>Ayakta Yürütülen Tedavi Hizmetleri</t>
  </si>
  <si>
    <t>Dişçilik Hizmetleri</t>
  </si>
  <si>
    <t>Diğer Hazine Yardımları</t>
  </si>
  <si>
    <t>Üniversite Döner Sermaye Bütçelerine</t>
  </si>
  <si>
    <t>Sözleşmeli Sanatçıların Ödenekleri</t>
  </si>
  <si>
    <t>Yabancı Uyruklu Sözleşmeli Personelin Sosyal Hakları</t>
  </si>
  <si>
    <t>Sözleşmeli Sanatçıların Sosyal Hakları</t>
  </si>
  <si>
    <t>2017 - 2019 BÜTÇE TAVANLARI</t>
  </si>
  <si>
    <t>2019 YILI TEKLİFİ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</si>
</sst>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73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i/>
      <sz val="11"/>
      <name val="Calibri"/>
      <family val="2"/>
      <charset val="162"/>
    </font>
    <font>
      <i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2"/>
      <name val="Calibri"/>
      <family val="2"/>
      <charset val="162"/>
    </font>
    <font>
      <b/>
      <sz val="9"/>
      <name val="Calibri"/>
      <family val="2"/>
      <charset val="162"/>
    </font>
    <font>
      <b/>
      <sz val="9"/>
      <color indexed="8"/>
      <name val="Calibri"/>
      <family val="2"/>
      <charset val="162"/>
    </font>
    <font>
      <sz val="12"/>
      <color indexed="10"/>
      <name val="Calibri"/>
      <family val="2"/>
      <charset val="162"/>
    </font>
    <font>
      <b/>
      <sz val="10"/>
      <color indexed="10"/>
      <name val="Calibri"/>
      <family val="2"/>
      <charset val="162"/>
    </font>
    <font>
      <b/>
      <sz val="10"/>
      <name val="Calibri"/>
      <family val="2"/>
      <charset val="162"/>
    </font>
    <font>
      <b/>
      <sz val="10"/>
      <color indexed="8"/>
      <name val="Calibri"/>
      <family val="2"/>
      <charset val="162"/>
    </font>
    <font>
      <sz val="10"/>
      <color indexed="12"/>
      <name val="Calibri"/>
      <family val="2"/>
      <charset val="162"/>
    </font>
    <font>
      <sz val="10"/>
      <color indexed="8"/>
      <name val="Calibri"/>
      <family val="2"/>
      <charset val="162"/>
    </font>
    <font>
      <sz val="10"/>
      <color indexed="10"/>
      <name val="Calibri"/>
      <family val="2"/>
      <charset val="162"/>
    </font>
    <font>
      <b/>
      <sz val="10"/>
      <color indexed="12"/>
      <name val="Calibri"/>
      <family val="2"/>
      <charset val="162"/>
    </font>
    <font>
      <b/>
      <sz val="10"/>
      <color indexed="18"/>
      <name val="Calibri"/>
      <family val="2"/>
      <charset val="162"/>
    </font>
    <font>
      <b/>
      <sz val="10"/>
      <color indexed="14"/>
      <name val="Calibri"/>
      <family val="2"/>
      <charset val="162"/>
    </font>
    <font>
      <b/>
      <sz val="11"/>
      <name val="Calibri"/>
      <family val="2"/>
      <charset val="162"/>
    </font>
    <font>
      <sz val="12"/>
      <name val="Calibri"/>
      <family val="2"/>
      <charset val="162"/>
    </font>
    <font>
      <b/>
      <sz val="12"/>
      <name val="Calibri"/>
      <family val="2"/>
      <charset val="162"/>
    </font>
    <font>
      <b/>
      <sz val="8"/>
      <name val="Calibri"/>
      <family val="2"/>
      <charset val="162"/>
    </font>
    <font>
      <b/>
      <sz val="8"/>
      <color indexed="10"/>
      <name val="Calibri"/>
      <family val="2"/>
      <charset val="162"/>
    </font>
    <font>
      <b/>
      <i/>
      <sz val="12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  <charset val="162"/>
    </font>
    <font>
      <sz val="11"/>
      <color indexed="54"/>
      <name val="Calibri"/>
      <family val="2"/>
      <charset val="162"/>
    </font>
    <font>
      <b/>
      <sz val="11"/>
      <color indexed="54"/>
      <name val="Calibri"/>
      <family val="2"/>
      <charset val="162"/>
    </font>
    <font>
      <b/>
      <sz val="12"/>
      <color indexed="54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0"/>
      <name val="Calibri"/>
      <family val="2"/>
      <charset val="162"/>
    </font>
    <font>
      <sz val="12"/>
      <color indexed="60"/>
      <name val="Calibri"/>
      <family val="2"/>
      <charset val="162"/>
    </font>
    <font>
      <b/>
      <sz val="11"/>
      <color indexed="12"/>
      <name val="Calibri"/>
      <family val="2"/>
      <charset val="162"/>
    </font>
    <font>
      <b/>
      <sz val="12"/>
      <color indexed="12"/>
      <name val="Calibri"/>
      <family val="2"/>
      <charset val="162"/>
    </font>
    <font>
      <b/>
      <sz val="12"/>
      <color indexed="10"/>
      <name val="Calibri"/>
      <family val="2"/>
      <charset val="162"/>
    </font>
    <font>
      <b/>
      <sz val="11"/>
      <color indexed="14"/>
      <name val="Calibri"/>
      <family val="2"/>
      <charset val="162"/>
    </font>
    <font>
      <b/>
      <sz val="12"/>
      <color indexed="14"/>
      <name val="Calibri"/>
      <family val="2"/>
      <charset val="162"/>
    </font>
    <font>
      <sz val="12"/>
      <color indexed="12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4"/>
      <name val="Calibri"/>
      <family val="2"/>
      <charset val="162"/>
    </font>
    <font>
      <sz val="8"/>
      <name val="Calibri"/>
      <family val="2"/>
      <charset val="162"/>
    </font>
    <font>
      <b/>
      <sz val="11"/>
      <color indexed="61"/>
      <name val="Calibri"/>
      <family val="2"/>
      <charset val="162"/>
    </font>
    <font>
      <sz val="8"/>
      <color indexed="63"/>
      <name val="Calibri"/>
      <family val="2"/>
      <charset val="162"/>
    </font>
    <font>
      <sz val="7"/>
      <name val="Calibri"/>
      <family val="2"/>
      <charset val="162"/>
    </font>
    <font>
      <sz val="10"/>
      <color indexed="14"/>
      <name val="Calibri"/>
      <family val="2"/>
      <charset val="162"/>
    </font>
    <font>
      <sz val="11"/>
      <color indexed="10"/>
      <name val="Calibri"/>
      <family val="2"/>
      <charset val="162"/>
    </font>
    <font>
      <sz val="12"/>
      <color indexed="10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2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12"/>
      <color rgb="FF000099"/>
      <name val="Calibri"/>
      <family val="2"/>
      <charset val="162"/>
    </font>
    <font>
      <sz val="12"/>
      <color rgb="FF0000FF"/>
      <name val="Calibri"/>
      <family val="2"/>
      <charset val="162"/>
    </font>
    <font>
      <sz val="12"/>
      <color rgb="FF3333CC"/>
      <name val="Calibri"/>
      <family val="2"/>
      <charset val="162"/>
    </font>
    <font>
      <sz val="12"/>
      <color rgb="FF0000CC"/>
      <name val="Calibri"/>
      <family val="2"/>
      <charset val="162"/>
    </font>
    <font>
      <sz val="11"/>
      <color rgb="FF0000FF"/>
      <name val="Calibri"/>
      <family val="2"/>
      <charset val="162"/>
    </font>
    <font>
      <b/>
      <sz val="11"/>
      <color rgb="FF0000FF"/>
      <name val="Calibri"/>
      <family val="2"/>
      <charset val="162"/>
    </font>
    <font>
      <b/>
      <sz val="11"/>
      <color rgb="FFFF0000"/>
      <name val="Calibri"/>
      <family val="2"/>
      <charset val="162"/>
    </font>
    <font>
      <b/>
      <sz val="11"/>
      <color rgb="FFFF00FF"/>
      <name val="Calibri"/>
      <family val="2"/>
      <charset val="162"/>
    </font>
    <font>
      <sz val="11"/>
      <color rgb="FF0000CC"/>
      <name val="Calibri"/>
      <family val="2"/>
      <charset val="162"/>
    </font>
    <font>
      <b/>
      <sz val="11"/>
      <color rgb="FF0000CC"/>
      <name val="Calibri"/>
      <family val="2"/>
      <charset val="162"/>
    </font>
    <font>
      <b/>
      <sz val="12"/>
      <color rgb="FFFF0000"/>
      <name val="Calibri"/>
      <family val="2"/>
      <charset val="162"/>
    </font>
    <font>
      <b/>
      <sz val="12"/>
      <color rgb="FF0000FF"/>
      <name val="Calibri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</cellStyleXfs>
  <cellXfs count="972">
    <xf numFmtId="0" fontId="0" fillId="0" borderId="0" xfId="0"/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3" fontId="9" fillId="0" borderId="2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3" fontId="17" fillId="0" borderId="2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10" fillId="0" borderId="0" xfId="0" applyNumberFormat="1" applyFont="1" applyFill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3" fontId="10" fillId="0" borderId="4" xfId="0" applyNumberFormat="1" applyFont="1" applyFill="1" applyBorder="1" applyAlignment="1">
      <alignment vertical="center"/>
    </xf>
    <xf numFmtId="164" fontId="27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vertical="center"/>
    </xf>
    <xf numFmtId="164" fontId="26" fillId="0" borderId="0" xfId="0" applyNumberFormat="1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164" fontId="28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164" fontId="30" fillId="0" borderId="0" xfId="0" applyNumberFormat="1" applyFont="1" applyFill="1" applyAlignment="1">
      <alignment vertical="center"/>
    </xf>
    <xf numFmtId="0" fontId="10" fillId="0" borderId="0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Continuous" vertical="center"/>
    </xf>
    <xf numFmtId="0" fontId="9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16" fillId="2" borderId="6" xfId="0" applyFont="1" applyFill="1" applyBorder="1" applyAlignment="1">
      <alignment vertical="center"/>
    </xf>
    <xf numFmtId="164" fontId="31" fillId="0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164" fontId="34" fillId="0" borderId="15" xfId="0" applyNumberFormat="1" applyFont="1" applyFill="1" applyBorder="1" applyAlignment="1">
      <alignment horizontal="center" vertical="center"/>
    </xf>
    <xf numFmtId="164" fontId="35" fillId="0" borderId="15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4" fillId="0" borderId="15" xfId="0" applyFont="1" applyFill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64" fontId="36" fillId="0" borderId="15" xfId="0" applyNumberFormat="1" applyFont="1" applyFill="1" applyBorder="1" applyAlignment="1">
      <alignment horizontal="center" vertical="center"/>
    </xf>
    <xf numFmtId="164" fontId="38" fillId="0" borderId="15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/>
    </xf>
    <xf numFmtId="0" fontId="37" fillId="0" borderId="15" xfId="0" applyFont="1" applyFill="1" applyBorder="1" applyAlignment="1">
      <alignment vertical="center"/>
    </xf>
    <xf numFmtId="3" fontId="37" fillId="0" borderId="15" xfId="0" applyNumberFormat="1" applyFont="1" applyFill="1" applyBorder="1" applyAlignment="1">
      <alignment vertical="center"/>
    </xf>
    <xf numFmtId="164" fontId="10" fillId="0" borderId="15" xfId="0" applyNumberFormat="1" applyFont="1" applyFill="1" applyBorder="1" applyAlignment="1">
      <alignment horizontal="center" vertical="center"/>
    </xf>
    <xf numFmtId="164" fontId="27" fillId="0" borderId="15" xfId="0" applyNumberFormat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vertical="center"/>
    </xf>
    <xf numFmtId="3" fontId="25" fillId="0" borderId="15" xfId="0" applyNumberFormat="1" applyFont="1" applyFill="1" applyBorder="1" applyAlignment="1">
      <alignment vertical="center"/>
    </xf>
    <xf numFmtId="164" fontId="40" fillId="0" borderId="15" xfId="0" applyNumberFormat="1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vertical="center"/>
    </xf>
    <xf numFmtId="3" fontId="39" fillId="0" borderId="15" xfId="0" applyNumberFormat="1" applyFont="1" applyFill="1" applyBorder="1" applyAlignment="1">
      <alignment vertical="center"/>
    </xf>
    <xf numFmtId="3" fontId="39" fillId="0" borderId="0" xfId="0" applyNumberFormat="1" applyFont="1" applyFill="1" applyBorder="1" applyAlignment="1">
      <alignment vertical="center"/>
    </xf>
    <xf numFmtId="164" fontId="41" fillId="0" borderId="15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vertical="center"/>
    </xf>
    <xf numFmtId="3" fontId="31" fillId="0" borderId="0" xfId="0" applyNumberFormat="1" applyFont="1" applyFill="1" applyBorder="1" applyAlignment="1">
      <alignment vertical="center"/>
    </xf>
    <xf numFmtId="164" fontId="43" fillId="0" borderId="15" xfId="0" applyNumberFormat="1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vertical="center"/>
    </xf>
    <xf numFmtId="3" fontId="42" fillId="0" borderId="15" xfId="0" applyNumberFormat="1" applyFont="1" applyFill="1" applyBorder="1" applyAlignment="1">
      <alignment vertical="center"/>
    </xf>
    <xf numFmtId="3" fontId="42" fillId="0" borderId="0" xfId="0" applyNumberFormat="1" applyFont="1" applyFill="1" applyBorder="1" applyAlignment="1">
      <alignment vertical="center"/>
    </xf>
    <xf numFmtId="164" fontId="44" fillId="0" borderId="15" xfId="0" applyNumberFormat="1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vertical="center"/>
    </xf>
    <xf numFmtId="3" fontId="12" fillId="0" borderId="15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164" fontId="15" fillId="0" borderId="15" xfId="0" applyNumberFormat="1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vertical="center"/>
    </xf>
    <xf numFmtId="3" fontId="32" fillId="0" borderId="15" xfId="0" applyNumberFormat="1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164" fontId="26" fillId="0" borderId="15" xfId="0" quotePrefix="1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/>
    </xf>
    <xf numFmtId="3" fontId="10" fillId="0" borderId="15" xfId="0" applyNumberFormat="1" applyFont="1" applyFill="1" applyBorder="1" applyAlignment="1">
      <alignment vertical="center"/>
    </xf>
    <xf numFmtId="0" fontId="15" fillId="0" borderId="16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164" fontId="45" fillId="0" borderId="15" xfId="0" quotePrefix="1" applyNumberFormat="1" applyFont="1" applyFill="1" applyBorder="1" applyAlignment="1">
      <alignment horizontal="center" vertical="center"/>
    </xf>
    <xf numFmtId="164" fontId="46" fillId="0" borderId="15" xfId="0" applyNumberFormat="1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vertical="center"/>
    </xf>
    <xf numFmtId="3" fontId="48" fillId="0" borderId="15" xfId="0" applyNumberFormat="1" applyFont="1" applyFill="1" applyBorder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3" fontId="11" fillId="0" borderId="15" xfId="0" applyNumberFormat="1" applyFont="1" applyFill="1" applyBorder="1" applyAlignment="1">
      <alignment vertical="center"/>
    </xf>
    <xf numFmtId="164" fontId="15" fillId="0" borderId="15" xfId="0" quotePrefix="1" applyNumberFormat="1" applyFont="1" applyFill="1" applyBorder="1" applyAlignment="1">
      <alignment horizontal="center" vertical="center"/>
    </xf>
    <xf numFmtId="164" fontId="44" fillId="0" borderId="15" xfId="0" quotePrefix="1" applyNumberFormat="1" applyFont="1" applyFill="1" applyBorder="1" applyAlignment="1">
      <alignment horizontal="center" vertical="center"/>
    </xf>
    <xf numFmtId="164" fontId="26" fillId="0" borderId="15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vertical="center"/>
    </xf>
    <xf numFmtId="3" fontId="47" fillId="0" borderId="15" xfId="0" applyNumberFormat="1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164" fontId="32" fillId="0" borderId="15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164" fontId="25" fillId="0" borderId="15" xfId="0" applyNumberFormat="1" applyFont="1" applyFill="1" applyBorder="1" applyAlignment="1">
      <alignment horizontal="center" vertical="center"/>
    </xf>
    <xf numFmtId="3" fontId="32" fillId="0" borderId="15" xfId="0" applyNumberFormat="1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right" vertical="center"/>
    </xf>
    <xf numFmtId="3" fontId="10" fillId="0" borderId="15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vertical="center"/>
    </xf>
    <xf numFmtId="164" fontId="32" fillId="0" borderId="7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164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164" fontId="34" fillId="0" borderId="20" xfId="0" applyNumberFormat="1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164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164" fontId="37" fillId="0" borderId="20" xfId="0" quotePrefix="1" applyNumberFormat="1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164" fontId="38" fillId="0" borderId="20" xfId="0" applyNumberFormat="1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164" fontId="31" fillId="0" borderId="20" xfId="0" quotePrefix="1" applyNumberFormat="1" applyFont="1" applyFill="1" applyBorder="1" applyAlignment="1">
      <alignment horizontal="center" vertical="center"/>
    </xf>
    <xf numFmtId="164" fontId="39" fillId="0" borderId="15" xfId="0" quotePrefix="1" applyNumberFormat="1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center" vertical="center"/>
    </xf>
    <xf numFmtId="164" fontId="40" fillId="0" borderId="20" xfId="0" applyNumberFormat="1" applyFont="1" applyFill="1" applyBorder="1" applyAlignment="1">
      <alignment horizontal="center" vertical="center"/>
    </xf>
    <xf numFmtId="0" fontId="40" fillId="0" borderId="20" xfId="0" applyFont="1" applyFill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164" fontId="41" fillId="0" borderId="20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/>
    </xf>
    <xf numFmtId="164" fontId="27" fillId="0" borderId="20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164" fontId="43" fillId="0" borderId="20" xfId="0" applyNumberFormat="1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164" fontId="27" fillId="0" borderId="20" xfId="0" quotePrefix="1" applyNumberFormat="1" applyFont="1" applyFill="1" applyBorder="1" applyAlignment="1">
      <alignment horizontal="center" vertical="center"/>
    </xf>
    <xf numFmtId="164" fontId="26" fillId="0" borderId="20" xfId="0" applyNumberFormat="1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164" fontId="25" fillId="0" borderId="20" xfId="0" applyNumberFormat="1" applyFont="1" applyFill="1" applyBorder="1" applyAlignment="1">
      <alignment horizontal="center" vertical="center"/>
    </xf>
    <xf numFmtId="164" fontId="46" fillId="0" borderId="20" xfId="0" quotePrefix="1" applyNumberFormat="1" applyFont="1" applyFill="1" applyBorder="1" applyAlignment="1">
      <alignment horizontal="center" vertical="center"/>
    </xf>
    <xf numFmtId="0" fontId="46" fillId="0" borderId="20" xfId="0" applyFont="1" applyFill="1" applyBorder="1" applyAlignment="1">
      <alignment horizontal="center" vertical="center"/>
    </xf>
    <xf numFmtId="164" fontId="47" fillId="0" borderId="20" xfId="0" quotePrefix="1" applyNumberFormat="1" applyFont="1" applyFill="1" applyBorder="1" applyAlignment="1">
      <alignment horizontal="center" vertical="center"/>
    </xf>
    <xf numFmtId="164" fontId="47" fillId="0" borderId="15" xfId="0" quotePrefix="1" applyNumberFormat="1" applyFont="1" applyFill="1" applyBorder="1" applyAlignment="1">
      <alignment horizontal="center" vertical="center"/>
    </xf>
    <xf numFmtId="0" fontId="47" fillId="0" borderId="21" xfId="0" applyFont="1" applyFill="1" applyBorder="1" applyAlignment="1">
      <alignment horizontal="center" vertical="center"/>
    </xf>
    <xf numFmtId="164" fontId="46" fillId="0" borderId="20" xfId="0" applyNumberFormat="1" applyFont="1" applyFill="1" applyBorder="1" applyAlignment="1">
      <alignment horizontal="center" vertical="center"/>
    </xf>
    <xf numFmtId="164" fontId="12" fillId="0" borderId="20" xfId="0" quotePrefix="1" applyNumberFormat="1" applyFont="1" applyFill="1" applyBorder="1" applyAlignment="1">
      <alignment horizontal="center" vertical="center"/>
    </xf>
    <xf numFmtId="0" fontId="15" fillId="0" borderId="20" xfId="0" quotePrefix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vertical="center"/>
    </xf>
    <xf numFmtId="164" fontId="10" fillId="0" borderId="15" xfId="0" applyNumberFormat="1" applyFont="1" applyFill="1" applyBorder="1" applyAlignment="1">
      <alignment vertical="center"/>
    </xf>
    <xf numFmtId="0" fontId="10" fillId="0" borderId="21" xfId="0" applyFont="1" applyFill="1" applyBorder="1" applyAlignment="1">
      <alignment vertical="center"/>
    </xf>
    <xf numFmtId="164" fontId="26" fillId="0" borderId="20" xfId="0" applyNumberFormat="1" applyFont="1" applyFill="1" applyBorder="1" applyAlignment="1">
      <alignment vertical="center"/>
    </xf>
    <xf numFmtId="0" fontId="26" fillId="0" borderId="20" xfId="0" applyFont="1" applyFill="1" applyBorder="1" applyAlignment="1">
      <alignment vertical="center"/>
    </xf>
    <xf numFmtId="164" fontId="47" fillId="0" borderId="20" xfId="0" applyNumberFormat="1" applyFont="1" applyFill="1" applyBorder="1" applyAlignment="1">
      <alignment horizontal="center" vertical="center"/>
    </xf>
    <xf numFmtId="164" fontId="12" fillId="0" borderId="20" xfId="0" applyNumberFormat="1" applyFont="1" applyFill="1" applyBorder="1" applyAlignment="1">
      <alignment horizontal="center" vertical="center"/>
    </xf>
    <xf numFmtId="164" fontId="12" fillId="0" borderId="15" xfId="0" applyNumberFormat="1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164" fontId="44" fillId="0" borderId="20" xfId="0" quotePrefix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4" fontId="32" fillId="0" borderId="20" xfId="0" applyNumberFormat="1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164" fontId="15" fillId="0" borderId="20" xfId="0" quotePrefix="1" applyNumberFormat="1" applyFont="1" applyFill="1" applyBorder="1" applyAlignment="1">
      <alignment horizontal="center" vertical="center"/>
    </xf>
    <xf numFmtId="164" fontId="26" fillId="0" borderId="20" xfId="0" quotePrefix="1" applyNumberFormat="1" applyFont="1" applyFill="1" applyBorder="1" applyAlignment="1">
      <alignment horizontal="center" vertical="center"/>
    </xf>
    <xf numFmtId="164" fontId="47" fillId="0" borderId="15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164" fontId="25" fillId="0" borderId="17" xfId="0" applyNumberFormat="1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164" fontId="39" fillId="0" borderId="17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>
      <alignment horizontal="center" vertical="center"/>
    </xf>
    <xf numFmtId="164" fontId="39" fillId="0" borderId="20" xfId="0" applyNumberFormat="1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164" fontId="26" fillId="0" borderId="7" xfId="0" applyNumberFormat="1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64" fontId="26" fillId="0" borderId="0" xfId="0" quotePrefix="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4" fontId="15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3" fontId="23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vertical="center"/>
    </xf>
    <xf numFmtId="0" fontId="17" fillId="0" borderId="0" xfId="0" quotePrefix="1" applyFont="1" applyFill="1" applyBorder="1" applyAlignment="1">
      <alignment horizontal="center" vertical="center"/>
    </xf>
    <xf numFmtId="14" fontId="17" fillId="0" borderId="0" xfId="0" quotePrefix="1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50" fillId="0" borderId="12" xfId="0" applyFont="1" applyFill="1" applyBorder="1" applyAlignment="1">
      <alignment vertical="center"/>
    </xf>
    <xf numFmtId="3" fontId="50" fillId="0" borderId="0" xfId="0" applyNumberFormat="1" applyFont="1" applyFill="1" applyBorder="1" applyAlignment="1">
      <alignment horizontal="right" vertical="center"/>
    </xf>
    <xf numFmtId="0" fontId="18" fillId="2" borderId="2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2" xfId="0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0" fontId="20" fillId="0" borderId="2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3" fontId="16" fillId="0" borderId="0" xfId="0" applyNumberFormat="1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17" fillId="0" borderId="6" xfId="0" applyFont="1" applyFill="1" applyBorder="1" applyAlignment="1">
      <alignment vertical="center"/>
    </xf>
    <xf numFmtId="3" fontId="13" fillId="0" borderId="6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164" fontId="46" fillId="0" borderId="15" xfId="0" quotePrefix="1" applyNumberFormat="1" applyFont="1" applyFill="1" applyBorder="1" applyAlignment="1">
      <alignment horizontal="center" vertical="center"/>
    </xf>
    <xf numFmtId="164" fontId="40" fillId="0" borderId="15" xfId="0" quotePrefix="1" applyNumberFormat="1" applyFont="1" applyFill="1" applyBorder="1" applyAlignment="1">
      <alignment horizontal="center" vertical="center"/>
    </xf>
    <xf numFmtId="164" fontId="26" fillId="0" borderId="15" xfId="0" applyNumberFormat="1" applyFont="1" applyFill="1" applyBorder="1" applyAlignment="1">
      <alignment vertical="center"/>
    </xf>
    <xf numFmtId="164" fontId="27" fillId="0" borderId="15" xfId="0" quotePrefix="1" applyNumberFormat="1" applyFont="1" applyFill="1" applyBorder="1" applyAlignment="1">
      <alignment horizontal="center" vertical="center"/>
    </xf>
    <xf numFmtId="164" fontId="44" fillId="0" borderId="0" xfId="0" applyNumberFormat="1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Continuous" vertical="center"/>
    </xf>
    <xf numFmtId="0" fontId="34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3" fontId="12" fillId="0" borderId="15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164" fontId="35" fillId="0" borderId="0" xfId="0" applyNumberFormat="1" applyFont="1" applyFill="1" applyBorder="1" applyAlignment="1">
      <alignment horizontal="center" vertical="center"/>
    </xf>
    <xf numFmtId="164" fontId="38" fillId="0" borderId="0" xfId="0" applyNumberFormat="1" applyFont="1" applyFill="1" applyBorder="1" applyAlignment="1">
      <alignment horizontal="center" vertical="center"/>
    </xf>
    <xf numFmtId="164" fontId="40" fillId="0" borderId="0" xfId="0" applyNumberFormat="1" applyFont="1" applyFill="1" applyBorder="1" applyAlignment="1">
      <alignment horizontal="center" vertical="center"/>
    </xf>
    <xf numFmtId="164" fontId="41" fillId="0" borderId="0" xfId="0" applyNumberFormat="1" applyFont="1" applyFill="1" applyBorder="1" applyAlignment="1">
      <alignment horizontal="center" vertical="center"/>
    </xf>
    <xf numFmtId="164" fontId="43" fillId="0" borderId="0" xfId="0" applyNumberFormat="1" applyFont="1" applyFill="1" applyBorder="1" applyAlignment="1">
      <alignment horizontal="center" vertical="center"/>
    </xf>
    <xf numFmtId="164" fontId="15" fillId="0" borderId="0" xfId="0" quotePrefix="1" applyNumberFormat="1" applyFont="1" applyFill="1" applyBorder="1" applyAlignment="1">
      <alignment horizontal="center" vertical="center"/>
    </xf>
    <xf numFmtId="164" fontId="45" fillId="0" borderId="0" xfId="0" quotePrefix="1" applyNumberFormat="1" applyFont="1" applyFill="1" applyBorder="1" applyAlignment="1">
      <alignment horizontal="center" vertical="center"/>
    </xf>
    <xf numFmtId="164" fontId="46" fillId="0" borderId="0" xfId="0" applyNumberFormat="1" applyFont="1" applyFill="1" applyBorder="1" applyAlignment="1">
      <alignment horizontal="center" vertical="center"/>
    </xf>
    <xf numFmtId="164" fontId="46" fillId="0" borderId="0" xfId="0" quotePrefix="1" applyNumberFormat="1" applyFont="1" applyFill="1" applyBorder="1" applyAlignment="1">
      <alignment horizontal="center" vertical="center"/>
    </xf>
    <xf numFmtId="164" fontId="44" fillId="0" borderId="0" xfId="0" quotePrefix="1" applyNumberFormat="1" applyFont="1" applyFill="1" applyBorder="1" applyAlignment="1">
      <alignment horizontal="center" vertical="center"/>
    </xf>
    <xf numFmtId="164" fontId="40" fillId="0" borderId="0" xfId="0" quotePrefix="1" applyNumberFormat="1" applyFont="1" applyFill="1" applyBorder="1" applyAlignment="1">
      <alignment horizontal="center" vertical="center"/>
    </xf>
    <xf numFmtId="164" fontId="27" fillId="0" borderId="0" xfId="0" quotePrefix="1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4" fontId="32" fillId="0" borderId="14" xfId="0" applyNumberFormat="1" applyFont="1" applyFill="1" applyBorder="1" applyAlignment="1">
      <alignment horizontal="center" vertical="center"/>
    </xf>
    <xf numFmtId="164" fontId="34" fillId="0" borderId="17" xfId="0" applyNumberFormat="1" applyFont="1" applyFill="1" applyBorder="1" applyAlignment="1">
      <alignment horizontal="center" vertical="center"/>
    </xf>
    <xf numFmtId="164" fontId="36" fillId="0" borderId="17" xfId="0" applyNumberFormat="1" applyFont="1" applyFill="1" applyBorder="1" applyAlignment="1">
      <alignment horizontal="center" vertical="center"/>
    </xf>
    <xf numFmtId="164" fontId="47" fillId="0" borderId="17" xfId="0" applyNumberFormat="1" applyFont="1" applyFill="1" applyBorder="1" applyAlignment="1">
      <alignment horizontal="center" vertical="center"/>
    </xf>
    <xf numFmtId="164" fontId="25" fillId="0" borderId="17" xfId="0" quotePrefix="1" applyNumberFormat="1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32" fillId="0" borderId="17" xfId="0" applyNumberFormat="1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39" fillId="0" borderId="0" xfId="0" applyNumberFormat="1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 vertical="center"/>
    </xf>
    <xf numFmtId="164" fontId="25" fillId="0" borderId="0" xfId="0" quotePrefix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6" fillId="0" borderId="20" xfId="0" applyNumberFormat="1" applyFont="1" applyFill="1" applyBorder="1" applyAlignment="1">
      <alignment horizontal="center" vertical="center"/>
    </xf>
    <xf numFmtId="164" fontId="39" fillId="0" borderId="0" xfId="0" quotePrefix="1" applyNumberFormat="1" applyFont="1" applyFill="1" applyBorder="1" applyAlignment="1">
      <alignment horizontal="center" vertical="center"/>
    </xf>
    <xf numFmtId="164" fontId="47" fillId="0" borderId="0" xfId="0" quotePrefix="1" applyNumberFormat="1" applyFont="1" applyFill="1" applyBorder="1" applyAlignment="1">
      <alignment horizontal="center" vertical="center"/>
    </xf>
    <xf numFmtId="164" fontId="31" fillId="0" borderId="7" xfId="0" applyNumberFormat="1" applyFont="1" applyFill="1" applyBorder="1" applyAlignment="1">
      <alignment horizontal="center" vertical="center"/>
    </xf>
    <xf numFmtId="164" fontId="15" fillId="0" borderId="2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/>
    </xf>
    <xf numFmtId="0" fontId="9" fillId="0" borderId="18" xfId="0" applyFont="1" applyFill="1" applyBorder="1" applyAlignment="1">
      <alignment horizontal="right" vertical="center"/>
    </xf>
    <xf numFmtId="0" fontId="16" fillId="2" borderId="18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Continuous" vertical="center"/>
    </xf>
    <xf numFmtId="0" fontId="25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164" fontId="28" fillId="3" borderId="6" xfId="0" applyNumberFormat="1" applyFont="1" applyFill="1" applyBorder="1" applyAlignment="1">
      <alignment vertical="center"/>
    </xf>
    <xf numFmtId="0" fontId="17" fillId="3" borderId="6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3" fontId="50" fillId="0" borderId="12" xfId="0" applyNumberFormat="1" applyFont="1" applyFill="1" applyBorder="1" applyAlignment="1">
      <alignment horizontal="right" vertical="center"/>
    </xf>
    <xf numFmtId="3" fontId="18" fillId="2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3" fontId="22" fillId="0" borderId="2" xfId="0" applyNumberFormat="1" applyFont="1" applyFill="1" applyBorder="1" applyAlignment="1">
      <alignment vertical="center"/>
    </xf>
    <xf numFmtId="3" fontId="20" fillId="0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Fill="1" applyBorder="1" applyAlignment="1">
      <alignment horizontal="right" vertical="center"/>
    </xf>
    <xf numFmtId="3" fontId="19" fillId="0" borderId="2" xfId="0" applyNumberFormat="1" applyFont="1" applyFill="1" applyBorder="1" applyAlignment="1">
      <alignment vertical="center"/>
    </xf>
    <xf numFmtId="3" fontId="24" fillId="0" borderId="2" xfId="0" applyNumberFormat="1" applyFont="1" applyFill="1" applyBorder="1" applyAlignment="1">
      <alignment vertical="center"/>
    </xf>
    <xf numFmtId="3" fontId="16" fillId="0" borderId="13" xfId="0" applyNumberFormat="1" applyFont="1" applyFill="1" applyBorder="1" applyAlignment="1">
      <alignment vertical="center"/>
    </xf>
    <xf numFmtId="3" fontId="22" fillId="0" borderId="13" xfId="0" applyNumberFormat="1" applyFont="1" applyFill="1" applyBorder="1" applyAlignment="1">
      <alignment vertical="center"/>
    </xf>
    <xf numFmtId="3" fontId="9" fillId="0" borderId="13" xfId="0" applyNumberFormat="1" applyFont="1" applyFill="1" applyBorder="1" applyAlignment="1">
      <alignment vertical="center"/>
    </xf>
    <xf numFmtId="3" fontId="9" fillId="2" borderId="2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4" fontId="50" fillId="0" borderId="12" xfId="0" applyNumberFormat="1" applyFont="1" applyFill="1" applyBorder="1" applyAlignment="1">
      <alignment horizontal="right" vertical="center"/>
    </xf>
    <xf numFmtId="4" fontId="18" fillId="2" borderId="2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vertical="center"/>
    </xf>
    <xf numFmtId="4" fontId="22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>
      <alignment vertical="center"/>
    </xf>
    <xf numFmtId="4" fontId="20" fillId="0" borderId="2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/>
    </xf>
    <xf numFmtId="4" fontId="22" fillId="0" borderId="2" xfId="0" applyNumberFormat="1" applyFont="1" applyFill="1" applyBorder="1" applyAlignment="1">
      <alignment horizontal="right" vertical="center"/>
    </xf>
    <xf numFmtId="4" fontId="9" fillId="0" borderId="2" xfId="0" applyNumberFormat="1" applyFont="1" applyFill="1" applyBorder="1" applyAlignment="1">
      <alignment horizontal="right" vertical="center"/>
    </xf>
    <xf numFmtId="4" fontId="17" fillId="0" borderId="2" xfId="0" applyNumberFormat="1" applyFont="1" applyFill="1" applyBorder="1" applyAlignment="1">
      <alignment vertical="center"/>
    </xf>
    <xf numFmtId="4" fontId="19" fillId="0" borderId="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3" fontId="20" fillId="0" borderId="13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3" fontId="16" fillId="2" borderId="2" xfId="0" applyNumberFormat="1" applyFont="1" applyFill="1" applyBorder="1" applyAlignment="1">
      <alignment vertical="center"/>
    </xf>
    <xf numFmtId="3" fontId="23" fillId="0" borderId="6" xfId="0" applyNumberFormat="1" applyFont="1" applyFill="1" applyBorder="1" applyAlignment="1">
      <alignment vertical="center"/>
    </xf>
    <xf numFmtId="0" fontId="17" fillId="0" borderId="1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/>
    </xf>
    <xf numFmtId="164" fontId="50" fillId="0" borderId="12" xfId="0" applyNumberFormat="1" applyFont="1" applyFill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164" fontId="22" fillId="0" borderId="2" xfId="0" applyNumberFormat="1" applyFont="1" applyFill="1" applyBorder="1" applyAlignment="1">
      <alignment horizontal="center" vertical="center"/>
    </xf>
    <xf numFmtId="164" fontId="20" fillId="0" borderId="2" xfId="0" quotePrefix="1" applyNumberFormat="1" applyFont="1" applyFill="1" applyBorder="1" applyAlignment="1">
      <alignment horizontal="center" vertical="center"/>
    </xf>
    <xf numFmtId="164" fontId="22" fillId="0" borderId="2" xfId="0" quotePrefix="1" applyNumberFormat="1" applyFont="1" applyFill="1" applyBorder="1" applyAlignment="1">
      <alignment horizontal="center" vertical="center"/>
    </xf>
    <xf numFmtId="164" fontId="16" fillId="0" borderId="2" xfId="0" quotePrefix="1" applyNumberFormat="1" applyFont="1" applyFill="1" applyBorder="1" applyAlignment="1">
      <alignment horizontal="center" vertical="center"/>
    </xf>
    <xf numFmtId="164" fontId="9" fillId="0" borderId="2" xfId="0" quotePrefix="1" applyNumberFormat="1" applyFont="1" applyFill="1" applyBorder="1" applyAlignment="1">
      <alignment horizontal="center" vertical="center"/>
    </xf>
    <xf numFmtId="164" fontId="11" fillId="0" borderId="2" xfId="0" quotePrefix="1" applyNumberFormat="1" applyFont="1" applyFill="1" applyBorder="1" applyAlignment="1">
      <alignment horizontal="center" vertical="center"/>
    </xf>
    <xf numFmtId="164" fontId="18" fillId="2" borderId="2" xfId="0" quotePrefix="1" applyNumberFormat="1" applyFont="1" applyFill="1" applyBorder="1" applyAlignment="1">
      <alignment horizontal="center" vertical="center"/>
    </xf>
    <xf numFmtId="164" fontId="21" fillId="0" borderId="2" xfId="0" quotePrefix="1" applyNumberFormat="1" applyFont="1" applyFill="1" applyBorder="1" applyAlignment="1">
      <alignment horizontal="center" vertical="center"/>
    </xf>
    <xf numFmtId="164" fontId="19" fillId="0" borderId="2" xfId="0" quotePrefix="1" applyNumberFormat="1" applyFont="1" applyFill="1" applyBorder="1" applyAlignment="1">
      <alignment horizontal="center" vertical="center"/>
    </xf>
    <xf numFmtId="164" fontId="17" fillId="0" borderId="2" xfId="0" quotePrefix="1" applyNumberFormat="1" applyFont="1" applyFill="1" applyBorder="1" applyAlignment="1">
      <alignment horizontal="center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13" xfId="0" quotePrefix="1" applyNumberFormat="1" applyFont="1" applyFill="1" applyBorder="1" applyAlignment="1">
      <alignment horizontal="center" vertical="center"/>
    </xf>
    <xf numFmtId="164" fontId="9" fillId="2" borderId="22" xfId="0" quotePrefix="1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3" fontId="51" fillId="0" borderId="5" xfId="0" applyNumberFormat="1" applyFont="1" applyFill="1" applyBorder="1" applyAlignment="1">
      <alignment horizontal="center" vertical="center" wrapText="1"/>
    </xf>
    <xf numFmtId="3" fontId="51" fillId="2" borderId="5" xfId="0" applyNumberFormat="1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horizontal="right" vertical="center"/>
    </xf>
    <xf numFmtId="0" fontId="17" fillId="0" borderId="9" xfId="0" quotePrefix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3" fontId="29" fillId="0" borderId="10" xfId="0" applyNumberFormat="1" applyFont="1" applyFill="1" applyBorder="1" applyAlignment="1">
      <alignment horizontal="left" vertical="center"/>
    </xf>
    <xf numFmtId="3" fontId="50" fillId="0" borderId="10" xfId="0" applyNumberFormat="1" applyFont="1" applyFill="1" applyBorder="1" applyAlignment="1">
      <alignment horizontal="right" vertical="center"/>
    </xf>
    <xf numFmtId="3" fontId="18" fillId="0" borderId="10" xfId="0" applyNumberFormat="1" applyFont="1" applyFill="1" applyBorder="1" applyAlignment="1">
      <alignment vertical="center"/>
    </xf>
    <xf numFmtId="3" fontId="16" fillId="0" borderId="10" xfId="0" applyNumberFormat="1" applyFont="1" applyFill="1" applyBorder="1" applyAlignment="1">
      <alignment vertical="center"/>
    </xf>
    <xf numFmtId="3" fontId="22" fillId="0" borderId="10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3" fontId="20" fillId="0" borderId="10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3" fontId="16" fillId="0" borderId="10" xfId="0" applyNumberFormat="1" applyFont="1" applyFill="1" applyBorder="1" applyAlignment="1">
      <alignment horizontal="right" vertical="center"/>
    </xf>
    <xf numFmtId="3" fontId="22" fillId="0" borderId="10" xfId="0" applyNumberFormat="1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vertical="center"/>
    </xf>
    <xf numFmtId="3" fontId="17" fillId="0" borderId="10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3" fontId="24" fillId="0" borderId="10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0" borderId="11" xfId="0" applyNumberFormat="1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3" fontId="23" fillId="3" borderId="6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164" fontId="18" fillId="0" borderId="12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>
      <alignment horizontal="center" vertical="center"/>
    </xf>
    <xf numFmtId="3" fontId="23" fillId="0" borderId="12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3" fontId="29" fillId="0" borderId="12" xfId="0" applyNumberFormat="1" applyFont="1" applyFill="1" applyBorder="1" applyAlignment="1">
      <alignment horizontal="left" vertical="center"/>
    </xf>
    <xf numFmtId="3" fontId="29" fillId="0" borderId="12" xfId="0" applyNumberFormat="1" applyFont="1" applyFill="1" applyBorder="1" applyAlignment="1">
      <alignment horizontal="left" vertical="center" wrapText="1"/>
    </xf>
    <xf numFmtId="0" fontId="50" fillId="0" borderId="12" xfId="0" applyFont="1" applyFill="1" applyBorder="1" applyAlignment="1">
      <alignment horizontal="center" vertical="center"/>
    </xf>
    <xf numFmtId="0" fontId="18" fillId="2" borderId="2" xfId="0" quotePrefix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164" fontId="18" fillId="3" borderId="5" xfId="0" applyNumberFormat="1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50" fillId="0" borderId="24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4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28" fillId="0" borderId="25" xfId="0" applyFont="1" applyFill="1" applyBorder="1" applyAlignment="1">
      <alignment horizontal="center" vertical="center"/>
    </xf>
    <xf numFmtId="0" fontId="21" fillId="0" borderId="25" xfId="0" quotePrefix="1" applyFont="1" applyFill="1" applyBorder="1" applyAlignment="1">
      <alignment horizontal="center" vertical="center"/>
    </xf>
    <xf numFmtId="0" fontId="53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/>
    </xf>
    <xf numFmtId="164" fontId="7" fillId="0" borderId="20" xfId="0" applyNumberFormat="1" applyFont="1" applyFill="1" applyBorder="1" applyAlignment="1">
      <alignment horizontal="center" vertical="center"/>
    </xf>
    <xf numFmtId="164" fontId="7" fillId="0" borderId="15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164" fontId="7" fillId="0" borderId="17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4" fontId="25" fillId="0" borderId="2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3" fontId="7" fillId="0" borderId="15" xfId="0" applyNumberFormat="1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164" fontId="17" fillId="3" borderId="5" xfId="0" applyNumberFormat="1" applyFont="1" applyFill="1" applyBorder="1" applyAlignment="1">
      <alignment horizontal="center" vertical="center"/>
    </xf>
    <xf numFmtId="164" fontId="17" fillId="3" borderId="23" xfId="0" applyNumberFormat="1" applyFont="1" applyFill="1" applyBorder="1" applyAlignment="1">
      <alignment horizontal="center" vertical="center"/>
    </xf>
    <xf numFmtId="164" fontId="17" fillId="3" borderId="29" xfId="0" applyNumberFormat="1" applyFont="1" applyFill="1" applyBorder="1" applyAlignment="1">
      <alignment horizontal="center" vertical="center"/>
    </xf>
    <xf numFmtId="164" fontId="17" fillId="3" borderId="30" xfId="0" applyNumberFormat="1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164" fontId="18" fillId="3" borderId="5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vertical="center"/>
    </xf>
    <xf numFmtId="164" fontId="54" fillId="0" borderId="20" xfId="0" applyNumberFormat="1" applyFont="1" applyFill="1" applyBorder="1" applyAlignment="1">
      <alignment horizontal="center" vertical="center"/>
    </xf>
    <xf numFmtId="164" fontId="54" fillId="0" borderId="15" xfId="0" applyNumberFormat="1" applyFont="1" applyFill="1" applyBorder="1" applyAlignment="1">
      <alignment horizontal="center" vertical="center"/>
    </xf>
    <xf numFmtId="164" fontId="54" fillId="0" borderId="0" xfId="0" applyNumberFormat="1" applyFont="1" applyFill="1" applyBorder="1" applyAlignment="1">
      <alignment horizontal="center" vertical="center"/>
    </xf>
    <xf numFmtId="0" fontId="54" fillId="0" borderId="21" xfId="0" applyFont="1" applyFill="1" applyBorder="1" applyAlignment="1">
      <alignment horizontal="center" vertical="center"/>
    </xf>
    <xf numFmtId="164" fontId="54" fillId="0" borderId="17" xfId="0" applyNumberFormat="1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164" fontId="55" fillId="0" borderId="20" xfId="0" applyNumberFormat="1" applyFont="1" applyFill="1" applyBorder="1" applyAlignment="1">
      <alignment horizontal="center" vertical="center"/>
    </xf>
    <xf numFmtId="0" fontId="55" fillId="0" borderId="20" xfId="0" applyFont="1" applyFill="1" applyBorder="1" applyAlignment="1">
      <alignment horizontal="center" vertical="center"/>
    </xf>
    <xf numFmtId="164" fontId="55" fillId="0" borderId="15" xfId="0" applyNumberFormat="1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3" fontId="54" fillId="0" borderId="15" xfId="0" applyNumberFormat="1" applyFont="1" applyFill="1" applyBorder="1" applyAlignment="1">
      <alignment vertical="center"/>
    </xf>
    <xf numFmtId="3" fontId="54" fillId="0" borderId="0" xfId="0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4" borderId="1" xfId="0" applyFont="1" applyFill="1" applyBorder="1" applyAlignment="1">
      <alignment vertical="center"/>
    </xf>
    <xf numFmtId="164" fontId="10" fillId="4" borderId="20" xfId="0" applyNumberFormat="1" applyFont="1" applyFill="1" applyBorder="1" applyAlignment="1">
      <alignment horizontal="center" vertical="center"/>
    </xf>
    <xf numFmtId="164" fontId="10" fillId="4" borderId="15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164" fontId="10" fillId="4" borderId="17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164" fontId="26" fillId="4" borderId="20" xfId="0" applyNumberFormat="1" applyFont="1" applyFill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164" fontId="26" fillId="4" borderId="15" xfId="0" quotePrefix="1" applyNumberFormat="1" applyFont="1" applyFill="1" applyBorder="1" applyAlignment="1">
      <alignment horizontal="center" vertical="center"/>
    </xf>
    <xf numFmtId="164" fontId="26" fillId="4" borderId="0" xfId="0" quotePrefix="1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0" fillId="4" borderId="15" xfId="0" applyNumberFormat="1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55" fillId="0" borderId="15" xfId="0" quotePrefix="1" applyNumberFormat="1" applyFont="1" applyFill="1" applyBorder="1" applyAlignment="1">
      <alignment horizontal="center" vertical="center"/>
    </xf>
    <xf numFmtId="164" fontId="55" fillId="0" borderId="0" xfId="0" quotePrefix="1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3" fontId="57" fillId="0" borderId="0" xfId="0" applyNumberFormat="1" applyFont="1"/>
    <xf numFmtId="3" fontId="58" fillId="0" borderId="0" xfId="0" applyNumberFormat="1" applyFont="1"/>
    <xf numFmtId="0" fontId="58" fillId="0" borderId="0" xfId="0" applyFont="1"/>
    <xf numFmtId="3" fontId="56" fillId="0" borderId="0" xfId="46" applyNumberFormat="1" applyFont="1"/>
    <xf numFmtId="3" fontId="56" fillId="0" borderId="0" xfId="57" applyNumberFormat="1" applyFont="1"/>
    <xf numFmtId="3" fontId="56" fillId="0" borderId="0" xfId="68" applyNumberFormat="1" applyFont="1"/>
    <xf numFmtId="3" fontId="56" fillId="0" borderId="0" xfId="79" applyNumberFormat="1" applyFont="1"/>
    <xf numFmtId="3" fontId="56" fillId="0" borderId="0" xfId="90" applyNumberFormat="1" applyFont="1"/>
    <xf numFmtId="3" fontId="56" fillId="0" borderId="0" xfId="101" applyNumberFormat="1" applyFont="1"/>
    <xf numFmtId="3" fontId="56" fillId="0" borderId="0" xfId="112" applyNumberFormat="1" applyFont="1"/>
    <xf numFmtId="3" fontId="56" fillId="0" borderId="0" xfId="123" applyNumberFormat="1" applyFont="1"/>
    <xf numFmtId="3" fontId="56" fillId="0" borderId="0" xfId="1" applyNumberFormat="1" applyFont="1"/>
    <xf numFmtId="3" fontId="56" fillId="0" borderId="0" xfId="12" applyNumberFormat="1" applyFont="1"/>
    <xf numFmtId="3" fontId="56" fillId="0" borderId="0" xfId="23" applyNumberFormat="1" applyFont="1"/>
    <xf numFmtId="3" fontId="56" fillId="0" borderId="0" xfId="34" applyNumberFormat="1" applyFont="1"/>
    <xf numFmtId="3" fontId="56" fillId="0" borderId="0" xfId="40" applyNumberFormat="1" applyFont="1"/>
    <xf numFmtId="3" fontId="56" fillId="0" borderId="0" xfId="41" applyNumberFormat="1" applyFont="1"/>
    <xf numFmtId="3" fontId="56" fillId="0" borderId="0" xfId="42" applyNumberFormat="1" applyFont="1"/>
    <xf numFmtId="3" fontId="56" fillId="0" borderId="0" xfId="43" applyNumberFormat="1" applyFont="1"/>
    <xf numFmtId="3" fontId="56" fillId="0" borderId="0" xfId="44" applyNumberFormat="1" applyFont="1"/>
    <xf numFmtId="3" fontId="56" fillId="0" borderId="0" xfId="45" applyNumberFormat="1" applyFont="1"/>
    <xf numFmtId="3" fontId="56" fillId="0" borderId="0" xfId="47" applyNumberFormat="1" applyFont="1"/>
    <xf numFmtId="3" fontId="56" fillId="0" borderId="0" xfId="48" applyNumberFormat="1" applyFont="1"/>
    <xf numFmtId="3" fontId="56" fillId="0" borderId="0" xfId="49" applyNumberFormat="1" applyFont="1"/>
    <xf numFmtId="3" fontId="56" fillId="0" borderId="0" xfId="50" applyNumberFormat="1" applyFont="1"/>
    <xf numFmtId="3" fontId="56" fillId="0" borderId="0" xfId="51" applyNumberFormat="1" applyFont="1"/>
    <xf numFmtId="3" fontId="56" fillId="0" borderId="0" xfId="52" applyNumberFormat="1" applyFont="1"/>
    <xf numFmtId="3" fontId="56" fillId="0" borderId="0" xfId="53" applyNumberFormat="1" applyFont="1"/>
    <xf numFmtId="3" fontId="56" fillId="0" borderId="0" xfId="54" applyNumberFormat="1" applyFont="1"/>
    <xf numFmtId="3" fontId="56" fillId="0" borderId="0" xfId="55" applyNumberFormat="1" applyFont="1"/>
    <xf numFmtId="3" fontId="56" fillId="0" borderId="0" xfId="56" applyNumberFormat="1" applyFont="1"/>
    <xf numFmtId="3" fontId="56" fillId="0" borderId="0" xfId="58" applyNumberFormat="1" applyFont="1"/>
    <xf numFmtId="3" fontId="56" fillId="0" borderId="0" xfId="59" applyNumberFormat="1" applyFont="1"/>
    <xf numFmtId="3" fontId="56" fillId="0" borderId="0" xfId="60" applyNumberFormat="1" applyFont="1"/>
    <xf numFmtId="3" fontId="56" fillId="0" borderId="0" xfId="61" applyNumberFormat="1" applyFont="1"/>
    <xf numFmtId="3" fontId="56" fillId="0" borderId="0" xfId="62" applyNumberFormat="1" applyFont="1"/>
    <xf numFmtId="3" fontId="56" fillId="0" borderId="0" xfId="63" applyNumberFormat="1" applyFont="1"/>
    <xf numFmtId="3" fontId="56" fillId="0" borderId="0" xfId="64" applyNumberFormat="1" applyFont="1"/>
    <xf numFmtId="3" fontId="56" fillId="0" borderId="0" xfId="65" applyNumberFormat="1" applyFont="1"/>
    <xf numFmtId="3" fontId="56" fillId="0" borderId="0" xfId="66" applyNumberFormat="1" applyFont="1"/>
    <xf numFmtId="3" fontId="56" fillId="0" borderId="0" xfId="67" applyNumberFormat="1" applyFont="1"/>
    <xf numFmtId="3" fontId="56" fillId="0" borderId="0" xfId="69" applyNumberFormat="1" applyFont="1"/>
    <xf numFmtId="3" fontId="56" fillId="0" borderId="0" xfId="70" applyNumberFormat="1" applyFont="1"/>
    <xf numFmtId="3" fontId="56" fillId="0" borderId="0" xfId="71" applyNumberFormat="1" applyFont="1"/>
    <xf numFmtId="3" fontId="56" fillId="0" borderId="0" xfId="72" applyNumberFormat="1" applyFont="1"/>
    <xf numFmtId="3" fontId="56" fillId="0" borderId="0" xfId="73" applyNumberFormat="1" applyFont="1"/>
    <xf numFmtId="3" fontId="56" fillId="0" borderId="0" xfId="74" applyNumberFormat="1" applyFont="1"/>
    <xf numFmtId="3" fontId="56" fillId="0" borderId="0" xfId="75" applyNumberFormat="1" applyFont="1"/>
    <xf numFmtId="3" fontId="56" fillId="0" borderId="0" xfId="76" applyNumberFormat="1" applyFont="1"/>
    <xf numFmtId="3" fontId="56" fillId="0" borderId="0" xfId="77" applyNumberFormat="1" applyFont="1"/>
    <xf numFmtId="3" fontId="56" fillId="0" borderId="0" xfId="78" applyNumberFormat="1" applyFont="1"/>
    <xf numFmtId="3" fontId="56" fillId="0" borderId="0" xfId="80" applyNumberFormat="1" applyFont="1"/>
    <xf numFmtId="3" fontId="56" fillId="0" borderId="0" xfId="81" applyNumberFormat="1" applyFont="1"/>
    <xf numFmtId="3" fontId="56" fillId="0" borderId="0" xfId="82" applyNumberFormat="1" applyFont="1"/>
    <xf numFmtId="3" fontId="56" fillId="0" borderId="0" xfId="83" applyNumberFormat="1" applyFont="1"/>
    <xf numFmtId="3" fontId="56" fillId="0" borderId="0" xfId="84" applyNumberFormat="1" applyFont="1"/>
    <xf numFmtId="3" fontId="56" fillId="0" borderId="0" xfId="85" applyNumberFormat="1" applyFont="1"/>
    <xf numFmtId="3" fontId="56" fillId="0" borderId="0" xfId="86" applyNumberFormat="1" applyFont="1"/>
    <xf numFmtId="3" fontId="56" fillId="0" borderId="0" xfId="87" applyNumberFormat="1" applyFont="1"/>
    <xf numFmtId="3" fontId="56" fillId="0" borderId="0" xfId="88" applyNumberFormat="1" applyFont="1"/>
    <xf numFmtId="3" fontId="56" fillId="0" borderId="0" xfId="89" applyNumberFormat="1" applyFont="1"/>
    <xf numFmtId="3" fontId="56" fillId="0" borderId="0" xfId="91" applyNumberFormat="1" applyFont="1"/>
    <xf numFmtId="3" fontId="56" fillId="0" borderId="0" xfId="92" applyNumberFormat="1" applyFont="1"/>
    <xf numFmtId="3" fontId="56" fillId="0" borderId="0" xfId="93" applyNumberFormat="1" applyFont="1"/>
    <xf numFmtId="3" fontId="56" fillId="0" borderId="0" xfId="94" applyNumberFormat="1" applyFont="1"/>
    <xf numFmtId="3" fontId="56" fillId="0" borderId="0" xfId="95" applyNumberFormat="1" applyFont="1"/>
    <xf numFmtId="3" fontId="56" fillId="0" borderId="0" xfId="96" applyNumberFormat="1" applyFont="1"/>
    <xf numFmtId="3" fontId="56" fillId="0" borderId="0" xfId="97" applyNumberFormat="1" applyFont="1"/>
    <xf numFmtId="3" fontId="56" fillId="0" borderId="0" xfId="98" applyNumberFormat="1" applyFont="1"/>
    <xf numFmtId="3" fontId="56" fillId="0" borderId="0" xfId="99" applyNumberFormat="1" applyFont="1"/>
    <xf numFmtId="3" fontId="56" fillId="0" borderId="0" xfId="100" applyNumberFormat="1" applyFont="1"/>
    <xf numFmtId="3" fontId="56" fillId="0" borderId="0" xfId="102" applyNumberFormat="1" applyFont="1"/>
    <xf numFmtId="3" fontId="56" fillId="0" borderId="0" xfId="103" applyNumberFormat="1" applyFont="1"/>
    <xf numFmtId="3" fontId="56" fillId="0" borderId="0" xfId="104" applyNumberFormat="1" applyFont="1"/>
    <xf numFmtId="3" fontId="56" fillId="0" borderId="0" xfId="105" applyNumberFormat="1" applyFont="1"/>
    <xf numFmtId="3" fontId="56" fillId="0" borderId="0" xfId="106" applyNumberFormat="1" applyFont="1"/>
    <xf numFmtId="3" fontId="56" fillId="0" borderId="0" xfId="107" applyNumberFormat="1" applyFont="1"/>
    <xf numFmtId="3" fontId="56" fillId="0" borderId="0" xfId="108" applyNumberFormat="1" applyFont="1"/>
    <xf numFmtId="3" fontId="56" fillId="0" borderId="0" xfId="109" applyNumberFormat="1" applyFont="1"/>
    <xf numFmtId="3" fontId="56" fillId="0" borderId="0" xfId="110" applyNumberFormat="1" applyFont="1"/>
    <xf numFmtId="3" fontId="56" fillId="0" borderId="0" xfId="111" applyNumberFormat="1" applyFont="1"/>
    <xf numFmtId="3" fontId="56" fillId="0" borderId="0" xfId="113" applyNumberFormat="1" applyFont="1"/>
    <xf numFmtId="3" fontId="56" fillId="0" borderId="0" xfId="114" applyNumberFormat="1" applyFont="1"/>
    <xf numFmtId="3" fontId="56" fillId="0" borderId="0" xfId="115" applyNumberFormat="1" applyFont="1"/>
    <xf numFmtId="3" fontId="56" fillId="0" borderId="0" xfId="116" applyNumberFormat="1" applyFont="1"/>
    <xf numFmtId="3" fontId="56" fillId="0" borderId="0" xfId="117" applyNumberFormat="1" applyFont="1"/>
    <xf numFmtId="3" fontId="56" fillId="0" borderId="0" xfId="118" applyNumberFormat="1" applyFont="1"/>
    <xf numFmtId="3" fontId="56" fillId="0" borderId="0" xfId="119" applyNumberFormat="1" applyFont="1"/>
    <xf numFmtId="3" fontId="56" fillId="0" borderId="0" xfId="120" applyNumberFormat="1" applyFont="1"/>
    <xf numFmtId="3" fontId="56" fillId="0" borderId="0" xfId="121" applyNumberFormat="1" applyFont="1"/>
    <xf numFmtId="3" fontId="56" fillId="0" borderId="0" xfId="122" applyNumberFormat="1" applyFont="1"/>
    <xf numFmtId="3" fontId="56" fillId="0" borderId="0" xfId="124" applyNumberFormat="1" applyFont="1"/>
    <xf numFmtId="3" fontId="56" fillId="0" borderId="0" xfId="125" applyNumberFormat="1" applyFont="1"/>
    <xf numFmtId="3" fontId="56" fillId="0" borderId="0" xfId="126" applyNumberFormat="1" applyFont="1"/>
    <xf numFmtId="3" fontId="56" fillId="0" borderId="0" xfId="127" applyNumberFormat="1" applyFont="1"/>
    <xf numFmtId="3" fontId="56" fillId="0" borderId="0" xfId="128" applyNumberFormat="1" applyFont="1"/>
    <xf numFmtId="3" fontId="56" fillId="0" borderId="0" xfId="129" applyNumberFormat="1" applyFont="1"/>
    <xf numFmtId="3" fontId="56" fillId="0" borderId="0" xfId="130" applyNumberFormat="1" applyFont="1"/>
    <xf numFmtId="3" fontId="56" fillId="0" borderId="0" xfId="131" applyNumberFormat="1" applyFont="1"/>
    <xf numFmtId="3" fontId="56" fillId="0" borderId="0" xfId="132" applyNumberFormat="1" applyFont="1"/>
    <xf numFmtId="3" fontId="56" fillId="0" borderId="0" xfId="133" applyNumberFormat="1" applyFont="1"/>
    <xf numFmtId="3" fontId="56" fillId="0" borderId="0" xfId="2" applyNumberFormat="1" applyFont="1"/>
    <xf numFmtId="3" fontId="56" fillId="0" borderId="0" xfId="3" applyNumberFormat="1" applyFont="1"/>
    <xf numFmtId="3" fontId="56" fillId="0" borderId="0" xfId="4" applyNumberFormat="1" applyFont="1"/>
    <xf numFmtId="3" fontId="56" fillId="0" borderId="0" xfId="5" applyNumberFormat="1" applyFont="1"/>
    <xf numFmtId="3" fontId="56" fillId="0" borderId="0" xfId="6" applyNumberFormat="1" applyFont="1"/>
    <xf numFmtId="3" fontId="56" fillId="0" borderId="0" xfId="7" applyNumberFormat="1" applyFont="1"/>
    <xf numFmtId="3" fontId="56" fillId="0" borderId="0" xfId="8" applyNumberFormat="1" applyFont="1"/>
    <xf numFmtId="3" fontId="56" fillId="0" borderId="0" xfId="9" applyNumberFormat="1" applyFont="1"/>
    <xf numFmtId="3" fontId="56" fillId="0" borderId="0" xfId="10" applyNumberFormat="1" applyFont="1"/>
    <xf numFmtId="3" fontId="56" fillId="0" borderId="0" xfId="11" applyNumberFormat="1" applyFont="1"/>
    <xf numFmtId="3" fontId="56" fillId="0" borderId="0" xfId="13" applyNumberFormat="1" applyFont="1"/>
    <xf numFmtId="3" fontId="56" fillId="0" borderId="0" xfId="15" applyNumberFormat="1" applyFont="1"/>
    <xf numFmtId="3" fontId="56" fillId="0" borderId="0" xfId="16" applyNumberFormat="1" applyFont="1"/>
    <xf numFmtId="3" fontId="56" fillId="0" borderId="0" xfId="17" applyNumberFormat="1" applyFont="1"/>
    <xf numFmtId="3" fontId="56" fillId="0" borderId="0" xfId="18" applyNumberFormat="1" applyFont="1"/>
    <xf numFmtId="3" fontId="56" fillId="0" borderId="0" xfId="19" applyNumberFormat="1" applyFont="1"/>
    <xf numFmtId="3" fontId="56" fillId="0" borderId="0" xfId="20" applyNumberFormat="1" applyFont="1"/>
    <xf numFmtId="3" fontId="56" fillId="0" borderId="0" xfId="21" applyNumberFormat="1" applyFont="1"/>
    <xf numFmtId="3" fontId="56" fillId="0" borderId="0" xfId="22" applyNumberFormat="1" applyFont="1"/>
    <xf numFmtId="3" fontId="56" fillId="0" borderId="0" xfId="25" applyNumberFormat="1" applyFont="1"/>
    <xf numFmtId="3" fontId="56" fillId="0" borderId="0" xfId="26" applyNumberFormat="1" applyFont="1"/>
    <xf numFmtId="3" fontId="56" fillId="0" borderId="0" xfId="27" applyNumberFormat="1" applyFont="1"/>
    <xf numFmtId="3" fontId="56" fillId="0" borderId="0" xfId="28" applyNumberFormat="1" applyFont="1"/>
    <xf numFmtId="3" fontId="56" fillId="0" borderId="0" xfId="29" applyNumberFormat="1" applyFont="1"/>
    <xf numFmtId="3" fontId="56" fillId="0" borderId="0" xfId="30" applyNumberFormat="1" applyFont="1"/>
    <xf numFmtId="3" fontId="56" fillId="0" borderId="0" xfId="31" applyNumberFormat="1" applyFont="1"/>
    <xf numFmtId="3" fontId="56" fillId="0" borderId="0" xfId="32" applyNumberFormat="1" applyFont="1"/>
    <xf numFmtId="3" fontId="56" fillId="0" borderId="0" xfId="33" applyNumberFormat="1" applyFont="1"/>
    <xf numFmtId="3" fontId="56" fillId="0" borderId="0" xfId="35" applyNumberFormat="1" applyFont="1"/>
    <xf numFmtId="3" fontId="56" fillId="0" borderId="0" xfId="36" applyNumberFormat="1" applyFont="1"/>
    <xf numFmtId="3" fontId="56" fillId="0" borderId="0" xfId="37" applyNumberFormat="1" applyFont="1"/>
    <xf numFmtId="3" fontId="56" fillId="0" borderId="0" xfId="38" applyNumberFormat="1" applyFont="1"/>
    <xf numFmtId="0" fontId="59" fillId="0" borderId="20" xfId="0" applyFont="1" applyFill="1" applyBorder="1" applyAlignment="1">
      <alignment horizontal="center" vertical="center"/>
    </xf>
    <xf numFmtId="0" fontId="60" fillId="0" borderId="0" xfId="0" applyFont="1" applyFill="1" applyAlignment="1">
      <alignment vertical="center"/>
    </xf>
    <xf numFmtId="0" fontId="60" fillId="0" borderId="1" xfId="0" applyFont="1" applyFill="1" applyBorder="1" applyAlignment="1">
      <alignment vertical="center"/>
    </xf>
    <xf numFmtId="164" fontId="60" fillId="0" borderId="20" xfId="0" applyNumberFormat="1" applyFont="1" applyFill="1" applyBorder="1" applyAlignment="1">
      <alignment horizontal="center" vertical="center"/>
    </xf>
    <xf numFmtId="164" fontId="60" fillId="0" borderId="15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64" fontId="60" fillId="0" borderId="17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164" fontId="59" fillId="0" borderId="20" xfId="0" applyNumberFormat="1" applyFont="1" applyFill="1" applyBorder="1" applyAlignment="1">
      <alignment horizontal="center" vertical="center"/>
    </xf>
    <xf numFmtId="164" fontId="59" fillId="0" borderId="15" xfId="0" applyNumberFormat="1" applyFont="1" applyFill="1" applyBorder="1" applyAlignment="1">
      <alignment horizontal="center" vertical="center"/>
    </xf>
    <xf numFmtId="164" fontId="59" fillId="0" borderId="0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3" fontId="60" fillId="0" borderId="15" xfId="0" applyNumberFormat="1" applyFont="1" applyFill="1" applyBorder="1" applyAlignment="1">
      <alignment vertical="center"/>
    </xf>
    <xf numFmtId="3" fontId="60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/>
    <xf numFmtId="0" fontId="10" fillId="0" borderId="1" xfId="0" applyFont="1" applyFill="1" applyBorder="1" applyAlignment="1"/>
    <xf numFmtId="164" fontId="10" fillId="0" borderId="20" xfId="0" applyNumberFormat="1" applyFont="1" applyFill="1" applyBorder="1" applyAlignment="1">
      <alignment horizontal="center"/>
    </xf>
    <xf numFmtId="164" fontId="10" fillId="0" borderId="15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/>
    </xf>
    <xf numFmtId="164" fontId="15" fillId="0" borderId="15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0" fontId="32" fillId="0" borderId="15" xfId="0" applyFont="1" applyFill="1" applyBorder="1" applyAlignment="1"/>
    <xf numFmtId="0" fontId="32" fillId="0" borderId="0" xfId="0" applyFont="1" applyFill="1" applyBorder="1" applyAlignment="1"/>
    <xf numFmtId="3" fontId="32" fillId="0" borderId="15" xfId="0" applyNumberFormat="1" applyFont="1" applyFill="1" applyBorder="1" applyAlignment="1"/>
    <xf numFmtId="0" fontId="10" fillId="0" borderId="0" xfId="0" applyFont="1" applyFill="1" applyBorder="1" applyAlignment="1"/>
    <xf numFmtId="3" fontId="32" fillId="0" borderId="0" xfId="0" applyNumberFormat="1" applyFont="1" applyFill="1" applyBorder="1" applyAlignment="1"/>
    <xf numFmtId="3" fontId="8" fillId="0" borderId="15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3" fontId="7" fillId="0" borderId="15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0" fontId="8" fillId="0" borderId="15" xfId="0" applyFont="1" applyFill="1" applyBorder="1" applyAlignment="1">
      <alignment vertical="center"/>
    </xf>
    <xf numFmtId="0" fontId="39" fillId="0" borderId="15" xfId="0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horizontal="center" vertical="center"/>
    </xf>
    <xf numFmtId="0" fontId="62" fillId="0" borderId="20" xfId="0" applyFont="1" applyFill="1" applyBorder="1" applyAlignment="1">
      <alignment horizontal="center" vertical="center"/>
    </xf>
    <xf numFmtId="0" fontId="63" fillId="0" borderId="20" xfId="0" applyFont="1" applyFill="1" applyBorder="1" applyAlignment="1">
      <alignment horizontal="center" vertical="center"/>
    </xf>
    <xf numFmtId="0" fontId="64" fillId="0" borderId="20" xfId="0" applyFont="1" applyFill="1" applyBorder="1" applyAlignment="1">
      <alignment horizontal="center" vertical="center"/>
    </xf>
    <xf numFmtId="3" fontId="19" fillId="0" borderId="15" xfId="0" applyNumberFormat="1" applyFont="1" applyFill="1" applyBorder="1" applyAlignment="1">
      <alignment vertical="center"/>
    </xf>
    <xf numFmtId="3" fontId="21" fillId="0" borderId="15" xfId="0" applyNumberFormat="1" applyFont="1" applyFill="1" applyBorder="1" applyAlignment="1">
      <alignment vertical="center"/>
    </xf>
    <xf numFmtId="3" fontId="65" fillId="0" borderId="15" xfId="0" applyNumberFormat="1" applyFont="1" applyFill="1" applyBorder="1" applyAlignment="1">
      <alignment vertical="center"/>
    </xf>
    <xf numFmtId="164" fontId="66" fillId="0" borderId="15" xfId="0" applyNumberFormat="1" applyFont="1" applyFill="1" applyBorder="1" applyAlignment="1">
      <alignment horizontal="center" vertical="center"/>
    </xf>
    <xf numFmtId="164" fontId="67" fillId="0" borderId="20" xfId="0" applyNumberFormat="1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vertical="center"/>
    </xf>
    <xf numFmtId="0" fontId="67" fillId="0" borderId="15" xfId="0" applyFont="1" applyFill="1" applyBorder="1" applyAlignment="1">
      <alignment vertical="center"/>
    </xf>
    <xf numFmtId="3" fontId="17" fillId="0" borderId="15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vertical="center"/>
    </xf>
    <xf numFmtId="164" fontId="9" fillId="0" borderId="15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vertical="center"/>
    </xf>
    <xf numFmtId="3" fontId="9" fillId="0" borderId="0" xfId="0" quotePrefix="1" applyNumberFormat="1" applyFont="1" applyFill="1" applyBorder="1" applyAlignment="1">
      <alignment horizontal="center" vertical="center"/>
    </xf>
    <xf numFmtId="3" fontId="69" fillId="0" borderId="15" xfId="0" applyNumberFormat="1" applyFont="1" applyFill="1" applyBorder="1" applyAlignment="1">
      <alignment vertical="center"/>
    </xf>
    <xf numFmtId="3" fontId="68" fillId="0" borderId="15" xfId="0" applyNumberFormat="1" applyFont="1" applyFill="1" applyBorder="1" applyAlignment="1">
      <alignment vertical="center"/>
    </xf>
    <xf numFmtId="3" fontId="70" fillId="0" borderId="15" xfId="0" applyNumberFormat="1" applyFont="1" applyFill="1" applyBorder="1" applyAlignment="1">
      <alignment vertical="center"/>
    </xf>
    <xf numFmtId="3" fontId="67" fillId="0" borderId="15" xfId="0" applyNumberFormat="1" applyFont="1" applyFill="1" applyBorder="1" applyAlignment="1">
      <alignment vertical="center"/>
    </xf>
    <xf numFmtId="3" fontId="58" fillId="0" borderId="15" xfId="0" applyNumberFormat="1" applyFont="1" applyFill="1" applyBorder="1" applyAlignment="1">
      <alignment vertical="center"/>
    </xf>
    <xf numFmtId="3" fontId="66" fillId="0" borderId="15" xfId="0" applyNumberFormat="1" applyFont="1" applyFill="1" applyBorder="1" applyAlignment="1">
      <alignment vertical="center"/>
    </xf>
    <xf numFmtId="164" fontId="59" fillId="0" borderId="15" xfId="0" quotePrefix="1" applyNumberFormat="1" applyFont="1" applyFill="1" applyBorder="1" applyAlignment="1">
      <alignment horizontal="center" vertical="center"/>
    </xf>
    <xf numFmtId="164" fontId="59" fillId="0" borderId="0" xfId="0" quotePrefix="1" applyNumberFormat="1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3" fontId="65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3" fontId="68" fillId="0" borderId="0" xfId="0" applyNumberFormat="1" applyFont="1" applyFill="1" applyBorder="1" applyAlignment="1">
      <alignment vertical="center"/>
    </xf>
    <xf numFmtId="3" fontId="56" fillId="0" borderId="0" xfId="100" applyNumberFormat="1" applyFont="1" applyFill="1"/>
    <xf numFmtId="3" fontId="58" fillId="0" borderId="0" xfId="0" applyNumberFormat="1" applyFont="1" applyFill="1"/>
    <xf numFmtId="0" fontId="58" fillId="0" borderId="0" xfId="0" applyFont="1" applyFill="1"/>
    <xf numFmtId="3" fontId="57" fillId="0" borderId="0" xfId="0" applyNumberFormat="1" applyFont="1" applyFill="1"/>
    <xf numFmtId="3" fontId="56" fillId="0" borderId="0" xfId="47" applyNumberFormat="1" applyFont="1" applyFill="1"/>
    <xf numFmtId="3" fontId="56" fillId="0" borderId="0" xfId="72" applyNumberFormat="1" applyFont="1" applyFill="1"/>
    <xf numFmtId="3" fontId="56" fillId="0" borderId="0" xfId="75" applyNumberFormat="1" applyFont="1" applyFill="1"/>
    <xf numFmtId="3" fontId="56" fillId="0" borderId="0" xfId="115" applyNumberFormat="1" applyFont="1" applyFill="1"/>
    <xf numFmtId="3" fontId="56" fillId="0" borderId="0" xfId="132" applyNumberFormat="1" applyFont="1" applyFill="1"/>
    <xf numFmtId="3" fontId="56" fillId="0" borderId="0" xfId="15" applyNumberFormat="1" applyFont="1" applyFill="1"/>
    <xf numFmtId="3" fontId="56" fillId="0" borderId="0" xfId="25" applyNumberFormat="1" applyFont="1" applyFill="1"/>
    <xf numFmtId="3" fontId="56" fillId="0" borderId="0" xfId="102" applyNumberFormat="1" applyFont="1" applyFill="1"/>
    <xf numFmtId="3" fontId="56" fillId="0" borderId="0" xfId="116" applyNumberFormat="1" applyFont="1" applyFill="1"/>
    <xf numFmtId="3" fontId="56" fillId="0" borderId="0" xfId="133" applyNumberFormat="1" applyFont="1" applyFill="1"/>
    <xf numFmtId="3" fontId="56" fillId="0" borderId="0" xfId="16" applyNumberFormat="1" applyFont="1" applyFill="1"/>
    <xf numFmtId="3" fontId="56" fillId="0" borderId="0" xfId="26" applyNumberFormat="1" applyFont="1" applyFill="1"/>
    <xf numFmtId="3" fontId="56" fillId="0" borderId="0" xfId="103" applyNumberFormat="1" applyFont="1" applyFill="1"/>
    <xf numFmtId="3" fontId="56" fillId="0" borderId="0" xfId="128" applyNumberFormat="1" applyFont="1" applyFill="1"/>
    <xf numFmtId="3" fontId="56" fillId="0" borderId="0" xfId="2" applyNumberFormat="1" applyFont="1" applyFill="1"/>
    <xf numFmtId="3" fontId="56" fillId="0" borderId="0" xfId="17" applyNumberFormat="1" applyFont="1" applyFill="1"/>
    <xf numFmtId="3" fontId="56" fillId="0" borderId="0" xfId="27" applyNumberFormat="1" applyFont="1" applyFill="1"/>
    <xf numFmtId="3" fontId="56" fillId="0" borderId="0" xfId="104" applyNumberFormat="1" applyFont="1" applyFill="1"/>
    <xf numFmtId="3" fontId="56" fillId="0" borderId="0" xfId="117" applyNumberFormat="1" applyFont="1" applyFill="1"/>
    <xf numFmtId="3" fontId="56" fillId="0" borderId="0" xfId="129" applyNumberFormat="1" applyFont="1" applyFill="1"/>
    <xf numFmtId="3" fontId="56" fillId="0" borderId="0" xfId="3" applyNumberFormat="1" applyFont="1" applyFill="1"/>
    <xf numFmtId="3" fontId="56" fillId="0" borderId="0" xfId="18" applyNumberFormat="1" applyFont="1" applyFill="1"/>
    <xf numFmtId="3" fontId="56" fillId="0" borderId="0" xfId="28" applyNumberFormat="1" applyFont="1" applyFill="1"/>
    <xf numFmtId="3" fontId="56" fillId="0" borderId="0" xfId="105" applyNumberFormat="1" applyFont="1" applyFill="1"/>
    <xf numFmtId="3" fontId="56" fillId="0" borderId="0" xfId="118" applyNumberFormat="1" applyFont="1" applyFill="1"/>
    <xf numFmtId="3" fontId="56" fillId="0" borderId="0" xfId="130" applyNumberFormat="1" applyFont="1" applyFill="1"/>
    <xf numFmtId="3" fontId="56" fillId="0" borderId="0" xfId="4" applyNumberFormat="1" applyFont="1" applyFill="1"/>
    <xf numFmtId="3" fontId="56" fillId="0" borderId="0" xfId="19" applyNumberFormat="1" applyFont="1" applyFill="1"/>
    <xf numFmtId="3" fontId="56" fillId="0" borderId="0" xfId="29" applyNumberFormat="1" applyFont="1" applyFill="1"/>
    <xf numFmtId="3" fontId="56" fillId="0" borderId="0" xfId="46" applyNumberFormat="1" applyFont="1" applyFill="1"/>
    <xf numFmtId="3" fontId="56" fillId="0" borderId="0" xfId="48" applyNumberFormat="1" applyFont="1" applyFill="1"/>
    <xf numFmtId="3" fontId="56" fillId="0" borderId="0" xfId="76" applyNumberFormat="1" applyFont="1" applyFill="1"/>
    <xf numFmtId="3" fontId="56" fillId="0" borderId="0" xfId="57" applyNumberFormat="1" applyFont="1" applyFill="1"/>
    <xf numFmtId="3" fontId="56" fillId="0" borderId="0" xfId="49" applyNumberFormat="1" applyFont="1" applyFill="1"/>
    <xf numFmtId="3" fontId="56" fillId="0" borderId="0" xfId="77" applyNumberFormat="1" applyFont="1" applyFill="1"/>
    <xf numFmtId="3" fontId="56" fillId="0" borderId="0" xfId="68" applyNumberFormat="1" applyFont="1" applyFill="1"/>
    <xf numFmtId="3" fontId="56" fillId="0" borderId="0" xfId="50" applyNumberFormat="1" applyFont="1" applyFill="1"/>
    <xf numFmtId="3" fontId="56" fillId="0" borderId="0" xfId="78" applyNumberFormat="1" applyFont="1" applyFill="1"/>
    <xf numFmtId="3" fontId="56" fillId="0" borderId="0" xfId="79" applyNumberFormat="1" applyFont="1" applyFill="1"/>
    <xf numFmtId="3" fontId="56" fillId="0" borderId="0" xfId="51" applyNumberFormat="1" applyFont="1" applyFill="1"/>
    <xf numFmtId="3" fontId="56" fillId="0" borderId="0" xfId="73" applyNumberFormat="1" applyFont="1" applyFill="1"/>
    <xf numFmtId="3" fontId="56" fillId="0" borderId="0" xfId="80" applyNumberFormat="1" applyFont="1" applyFill="1"/>
    <xf numFmtId="3" fontId="56" fillId="0" borderId="0" xfId="90" applyNumberFormat="1" applyFont="1" applyFill="1"/>
    <xf numFmtId="3" fontId="56" fillId="0" borderId="0" xfId="52" applyNumberFormat="1" applyFont="1" applyFill="1"/>
    <xf numFmtId="3" fontId="56" fillId="0" borderId="0" xfId="81" applyNumberFormat="1" applyFont="1" applyFill="1"/>
    <xf numFmtId="3" fontId="56" fillId="0" borderId="0" xfId="53" applyNumberFormat="1" applyFont="1" applyFill="1"/>
    <xf numFmtId="3" fontId="56" fillId="0" borderId="0" xfId="82" applyNumberFormat="1" applyFont="1" applyFill="1"/>
    <xf numFmtId="3" fontId="56" fillId="0" borderId="0" xfId="54" applyNumberFormat="1" applyFont="1" applyFill="1"/>
    <xf numFmtId="3" fontId="56" fillId="0" borderId="0" xfId="83" applyNumberFormat="1" applyFont="1" applyFill="1"/>
    <xf numFmtId="3" fontId="56" fillId="0" borderId="0" xfId="106" applyNumberFormat="1" applyFont="1" applyFill="1"/>
    <xf numFmtId="3" fontId="56" fillId="0" borderId="0" xfId="119" applyNumberFormat="1" applyFont="1" applyFill="1"/>
    <xf numFmtId="3" fontId="56" fillId="0" borderId="0" xfId="5" applyNumberFormat="1" applyFont="1" applyFill="1"/>
    <xf numFmtId="3" fontId="56" fillId="0" borderId="0" xfId="20" applyNumberFormat="1" applyFont="1" applyFill="1"/>
    <xf numFmtId="3" fontId="56" fillId="0" borderId="0" xfId="30" applyNumberFormat="1" applyFont="1" applyFill="1"/>
    <xf numFmtId="3" fontId="56" fillId="0" borderId="0" xfId="107" applyNumberFormat="1" applyFont="1" applyFill="1"/>
    <xf numFmtId="3" fontId="56" fillId="0" borderId="0" xfId="120" applyNumberFormat="1" applyFont="1" applyFill="1"/>
    <xf numFmtId="3" fontId="56" fillId="0" borderId="0" xfId="6" applyNumberFormat="1" applyFont="1" applyFill="1"/>
    <xf numFmtId="3" fontId="56" fillId="0" borderId="0" xfId="31" applyNumberFormat="1" applyFont="1" applyFill="1"/>
    <xf numFmtId="3" fontId="56" fillId="0" borderId="0" xfId="108" applyNumberFormat="1" applyFont="1" applyFill="1"/>
    <xf numFmtId="3" fontId="56" fillId="0" borderId="0" xfId="121" applyNumberFormat="1" applyFont="1" applyFill="1"/>
    <xf numFmtId="3" fontId="56" fillId="0" borderId="0" xfId="131" applyNumberFormat="1" applyFont="1" applyFill="1"/>
    <xf numFmtId="3" fontId="56" fillId="0" borderId="0" xfId="7" applyNumberFormat="1" applyFont="1" applyFill="1"/>
    <xf numFmtId="3" fontId="56" fillId="0" borderId="0" xfId="32" applyNumberFormat="1" applyFont="1" applyFill="1"/>
    <xf numFmtId="3" fontId="56" fillId="0" borderId="0" xfId="101" applyNumberFormat="1" applyFont="1" applyFill="1"/>
    <xf numFmtId="3" fontId="56" fillId="0" borderId="0" xfId="55" applyNumberFormat="1" applyFont="1" applyFill="1"/>
    <xf numFmtId="3" fontId="56" fillId="0" borderId="0" xfId="84" applyNumberFormat="1" applyFont="1" applyFill="1"/>
    <xf numFmtId="3" fontId="56" fillId="0" borderId="0" xfId="112" applyNumberFormat="1" applyFont="1" applyFill="1"/>
    <xf numFmtId="3" fontId="56" fillId="0" borderId="0" xfId="56" applyNumberFormat="1" applyFont="1" applyFill="1"/>
    <xf numFmtId="3" fontId="56" fillId="0" borderId="0" xfId="85" applyNumberFormat="1" applyFont="1" applyFill="1"/>
    <xf numFmtId="3" fontId="56" fillId="0" borderId="0" xfId="123" applyNumberFormat="1" applyFont="1" applyFill="1"/>
    <xf numFmtId="3" fontId="56" fillId="0" borderId="0" xfId="58" applyNumberFormat="1" applyFont="1" applyFill="1"/>
    <xf numFmtId="3" fontId="56" fillId="0" borderId="0" xfId="86" applyNumberFormat="1" applyFont="1" applyFill="1"/>
    <xf numFmtId="3" fontId="56" fillId="0" borderId="0" xfId="59" applyNumberFormat="1" applyFont="1" applyFill="1"/>
    <xf numFmtId="3" fontId="56" fillId="0" borderId="0" xfId="87" applyNumberFormat="1" applyFont="1" applyFill="1"/>
    <xf numFmtId="3" fontId="56" fillId="0" borderId="0" xfId="60" applyNumberFormat="1" applyFont="1" applyFill="1"/>
    <xf numFmtId="0" fontId="56" fillId="0" borderId="0" xfId="88" applyFont="1" applyFill="1"/>
    <xf numFmtId="3" fontId="56" fillId="0" borderId="0" xfId="109" applyNumberFormat="1" applyFont="1" applyFill="1"/>
    <xf numFmtId="3" fontId="56" fillId="0" borderId="0" xfId="122" applyNumberFormat="1" applyFont="1" applyFill="1"/>
    <xf numFmtId="3" fontId="56" fillId="0" borderId="0" xfId="8" applyNumberFormat="1" applyFont="1" applyFill="1"/>
    <xf numFmtId="3" fontId="56" fillId="0" borderId="0" xfId="33" applyNumberFormat="1" applyFont="1" applyFill="1"/>
    <xf numFmtId="3" fontId="56" fillId="0" borderId="0" xfId="110" applyNumberFormat="1" applyFont="1" applyFill="1"/>
    <xf numFmtId="3" fontId="56" fillId="0" borderId="0" xfId="124" applyNumberFormat="1" applyFont="1" applyFill="1"/>
    <xf numFmtId="3" fontId="56" fillId="0" borderId="0" xfId="9" applyNumberFormat="1" applyFont="1" applyFill="1"/>
    <xf numFmtId="3" fontId="56" fillId="0" borderId="0" xfId="35" applyNumberFormat="1" applyFont="1" applyFill="1"/>
    <xf numFmtId="3" fontId="56" fillId="0" borderId="0" xfId="111" applyNumberFormat="1" applyFont="1" applyFill="1"/>
    <xf numFmtId="3" fontId="56" fillId="0" borderId="0" xfId="125" applyNumberFormat="1" applyFont="1" applyFill="1"/>
    <xf numFmtId="3" fontId="56" fillId="0" borderId="0" xfId="10" applyNumberFormat="1" applyFont="1" applyFill="1"/>
    <xf numFmtId="3" fontId="56" fillId="0" borderId="0" xfId="21" applyNumberFormat="1" applyFont="1" applyFill="1"/>
    <xf numFmtId="3" fontId="56" fillId="0" borderId="0" xfId="36" applyNumberFormat="1" applyFont="1" applyFill="1"/>
    <xf numFmtId="3" fontId="56" fillId="0" borderId="0" xfId="113" applyNumberFormat="1" applyFont="1" applyFill="1"/>
    <xf numFmtId="3" fontId="56" fillId="0" borderId="0" xfId="126" applyNumberFormat="1" applyFont="1" applyFill="1"/>
    <xf numFmtId="3" fontId="56" fillId="0" borderId="0" xfId="11" applyNumberFormat="1" applyFont="1" applyFill="1"/>
    <xf numFmtId="3" fontId="56" fillId="0" borderId="0" xfId="37" applyNumberFormat="1" applyFont="1" applyFill="1"/>
    <xf numFmtId="3" fontId="56" fillId="0" borderId="0" xfId="114" applyNumberFormat="1" applyFont="1" applyFill="1"/>
    <xf numFmtId="3" fontId="56" fillId="0" borderId="0" xfId="127" applyNumberFormat="1" applyFont="1" applyFill="1"/>
    <xf numFmtId="3" fontId="56" fillId="0" borderId="0" xfId="13" applyNumberFormat="1" applyFont="1" applyFill="1"/>
    <xf numFmtId="3" fontId="56" fillId="0" borderId="0" xfId="22" applyNumberFormat="1" applyFont="1" applyFill="1"/>
    <xf numFmtId="3" fontId="56" fillId="0" borderId="0" xfId="38" applyNumberFormat="1" applyFont="1" applyFill="1"/>
    <xf numFmtId="3" fontId="56" fillId="0" borderId="0" xfId="1" applyNumberFormat="1" applyFont="1" applyFill="1"/>
    <xf numFmtId="3" fontId="56" fillId="0" borderId="0" xfId="61" applyNumberFormat="1" applyFont="1" applyFill="1"/>
    <xf numFmtId="3" fontId="56" fillId="0" borderId="0" xfId="89" applyNumberFormat="1" applyFont="1" applyFill="1"/>
    <xf numFmtId="3" fontId="56" fillId="0" borderId="0" xfId="12" applyNumberFormat="1" applyFont="1" applyFill="1"/>
    <xf numFmtId="3" fontId="56" fillId="0" borderId="0" xfId="62" applyNumberFormat="1" applyFont="1" applyFill="1"/>
    <xf numFmtId="3" fontId="56" fillId="0" borderId="0" xfId="91" applyNumberFormat="1" applyFont="1" applyFill="1"/>
    <xf numFmtId="3" fontId="56" fillId="0" borderId="0" xfId="23" applyNumberFormat="1" applyFont="1" applyFill="1"/>
    <xf numFmtId="3" fontId="56" fillId="0" borderId="0" xfId="63" applyNumberFormat="1" applyFont="1" applyFill="1"/>
    <xf numFmtId="3" fontId="56" fillId="0" borderId="0" xfId="92" applyNumberFormat="1" applyFont="1" applyFill="1"/>
    <xf numFmtId="3" fontId="56" fillId="0" borderId="0" xfId="34" applyNumberFormat="1" applyFont="1" applyFill="1"/>
    <xf numFmtId="3" fontId="56" fillId="0" borderId="0" xfId="64" applyNumberFormat="1" applyFont="1" applyFill="1"/>
    <xf numFmtId="3" fontId="56" fillId="0" borderId="0" xfId="93" applyNumberFormat="1" applyFont="1" applyFill="1"/>
    <xf numFmtId="3" fontId="56" fillId="0" borderId="0" xfId="40" applyNumberFormat="1" applyFont="1" applyFill="1"/>
    <xf numFmtId="3" fontId="56" fillId="0" borderId="0" xfId="65" applyNumberFormat="1" applyFont="1" applyFill="1"/>
    <xf numFmtId="3" fontId="56" fillId="0" borderId="0" xfId="94" applyNumberFormat="1" applyFont="1" applyFill="1"/>
    <xf numFmtId="3" fontId="56" fillId="0" borderId="0" xfId="41" applyNumberFormat="1" applyFont="1" applyFill="1"/>
    <xf numFmtId="3" fontId="56" fillId="0" borderId="0" xfId="66" applyNumberFormat="1" applyFont="1" applyFill="1"/>
    <xf numFmtId="3" fontId="56" fillId="0" borderId="0" xfId="95" applyNumberFormat="1" applyFont="1" applyFill="1"/>
    <xf numFmtId="3" fontId="56" fillId="0" borderId="0" xfId="42" applyNumberFormat="1" applyFont="1" applyFill="1"/>
    <xf numFmtId="3" fontId="56" fillId="0" borderId="0" xfId="67" applyNumberFormat="1" applyFont="1" applyFill="1"/>
    <xf numFmtId="3" fontId="56" fillId="0" borderId="0" xfId="74" applyNumberFormat="1" applyFont="1" applyFill="1"/>
    <xf numFmtId="3" fontId="56" fillId="0" borderId="0" xfId="96" applyNumberFormat="1" applyFont="1" applyFill="1"/>
    <xf numFmtId="3" fontId="56" fillId="0" borderId="0" xfId="43" applyNumberFormat="1" applyFont="1" applyFill="1"/>
    <xf numFmtId="3" fontId="56" fillId="0" borderId="0" xfId="69" applyNumberFormat="1" applyFont="1" applyFill="1"/>
    <xf numFmtId="3" fontId="56" fillId="0" borderId="0" xfId="97" applyNumberFormat="1" applyFont="1" applyFill="1"/>
    <xf numFmtId="3" fontId="56" fillId="0" borderId="0" xfId="44" applyNumberFormat="1" applyFont="1" applyFill="1"/>
    <xf numFmtId="3" fontId="56" fillId="0" borderId="0" xfId="70" applyNumberFormat="1" applyFont="1" applyFill="1"/>
    <xf numFmtId="3" fontId="56" fillId="0" borderId="0" xfId="98" applyNumberFormat="1" applyFont="1" applyFill="1"/>
    <xf numFmtId="3" fontId="56" fillId="0" borderId="0" xfId="45" applyNumberFormat="1" applyFont="1" applyFill="1"/>
    <xf numFmtId="3" fontId="56" fillId="0" borderId="0" xfId="71" applyNumberFormat="1" applyFont="1" applyFill="1"/>
    <xf numFmtId="3" fontId="56" fillId="0" borderId="0" xfId="99" applyNumberFormat="1" applyFont="1" applyFill="1"/>
    <xf numFmtId="3" fontId="0" fillId="0" borderId="0" xfId="0" applyNumberFormat="1"/>
    <xf numFmtId="164" fontId="71" fillId="0" borderId="20" xfId="0" quotePrefix="1" applyNumberFormat="1" applyFont="1" applyFill="1" applyBorder="1" applyAlignment="1">
      <alignment horizontal="center" vertical="center"/>
    </xf>
    <xf numFmtId="164" fontId="71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0" fontId="65" fillId="0" borderId="1" xfId="0" applyFont="1" applyFill="1" applyBorder="1" applyAlignment="1">
      <alignment vertical="center"/>
    </xf>
    <xf numFmtId="164" fontId="65" fillId="0" borderId="20" xfId="0" applyNumberFormat="1" applyFont="1" applyFill="1" applyBorder="1" applyAlignment="1">
      <alignment horizontal="center" vertical="center"/>
    </xf>
    <xf numFmtId="164" fontId="65" fillId="0" borderId="15" xfId="0" applyNumberFormat="1" applyFont="1" applyFill="1" applyBorder="1" applyAlignment="1">
      <alignment horizontal="center" vertical="center"/>
    </xf>
    <xf numFmtId="164" fontId="65" fillId="0" borderId="0" xfId="0" applyNumberFormat="1" applyFont="1" applyFill="1" applyBorder="1" applyAlignment="1">
      <alignment horizontal="center" vertical="center"/>
    </xf>
    <xf numFmtId="0" fontId="65" fillId="0" borderId="21" xfId="0" applyFont="1" applyFill="1" applyBorder="1" applyAlignment="1">
      <alignment horizontal="center" vertical="center"/>
    </xf>
    <xf numFmtId="164" fontId="65" fillId="0" borderId="17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164" fontId="72" fillId="0" borderId="20" xfId="0" quotePrefix="1" applyNumberFormat="1" applyFont="1" applyFill="1" applyBorder="1" applyAlignment="1">
      <alignment horizontal="center" vertical="center"/>
    </xf>
    <xf numFmtId="164" fontId="62" fillId="0" borderId="15" xfId="0" applyNumberFormat="1" applyFont="1" applyFill="1" applyBorder="1" applyAlignment="1">
      <alignment horizontal="center" vertical="center"/>
    </xf>
    <xf numFmtId="164" fontId="72" fillId="0" borderId="0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3" fontId="66" fillId="0" borderId="0" xfId="0" applyNumberFormat="1" applyFont="1" applyFill="1" applyBorder="1" applyAlignment="1">
      <alignment vertical="center"/>
    </xf>
    <xf numFmtId="164" fontId="62" fillId="0" borderId="20" xfId="0" applyNumberFormat="1" applyFont="1" applyFill="1" applyBorder="1" applyAlignment="1">
      <alignment horizontal="center" vertical="center"/>
    </xf>
    <xf numFmtId="164" fontId="62" fillId="0" borderId="0" xfId="0" applyNumberFormat="1" applyFont="1" applyFill="1" applyBorder="1" applyAlignment="1">
      <alignment horizontal="center" vertical="center"/>
    </xf>
    <xf numFmtId="3" fontId="3" fillId="0" borderId="0" xfId="100" applyNumberFormat="1" applyFont="1" applyFill="1"/>
    <xf numFmtId="3" fontId="3" fillId="0" borderId="0" xfId="115" applyNumberFormat="1" applyFont="1" applyFill="1"/>
    <xf numFmtId="3" fontId="3" fillId="0" borderId="0" xfId="132" applyNumberFormat="1" applyFont="1" applyFill="1"/>
    <xf numFmtId="3" fontId="3" fillId="0" borderId="0" xfId="15" applyNumberFormat="1" applyFont="1" applyFill="1"/>
    <xf numFmtId="3" fontId="3" fillId="0" borderId="0" xfId="25" applyNumberFormat="1" applyFont="1" applyFill="1"/>
    <xf numFmtId="3" fontId="3" fillId="0" borderId="0" xfId="102" applyNumberFormat="1" applyFont="1" applyFill="1"/>
    <xf numFmtId="3" fontId="3" fillId="0" borderId="0" xfId="103" applyNumberFormat="1" applyFont="1" applyFill="1"/>
    <xf numFmtId="3" fontId="3" fillId="0" borderId="0" xfId="2" applyNumberFormat="1" applyFont="1" applyFill="1"/>
    <xf numFmtId="3" fontId="3" fillId="0" borderId="0" xfId="17" applyNumberFormat="1" applyFont="1" applyFill="1"/>
    <xf numFmtId="3" fontId="3" fillId="0" borderId="0" xfId="27" applyNumberFormat="1" applyFont="1" applyFill="1"/>
    <xf numFmtId="3" fontId="3" fillId="0" borderId="0" xfId="104" applyNumberFormat="1" applyFont="1" applyFill="1"/>
    <xf numFmtId="3" fontId="3" fillId="0" borderId="0" xfId="3" applyNumberFormat="1" applyFont="1" applyFill="1"/>
    <xf numFmtId="3" fontId="3" fillId="0" borderId="0" xfId="18" applyNumberFormat="1" applyFont="1" applyFill="1"/>
    <xf numFmtId="3" fontId="3" fillId="0" borderId="0" xfId="28" applyNumberFormat="1" applyFont="1" applyFill="1"/>
    <xf numFmtId="3" fontId="3" fillId="0" borderId="0" xfId="105" applyNumberFormat="1" applyFont="1" applyFill="1"/>
    <xf numFmtId="3" fontId="3" fillId="0" borderId="0" xfId="4" applyNumberFormat="1" applyFont="1" applyFill="1"/>
    <xf numFmtId="3" fontId="3" fillId="0" borderId="0" xfId="19" applyNumberFormat="1" applyFont="1" applyFill="1"/>
    <xf numFmtId="3" fontId="3" fillId="0" borderId="0" xfId="29" applyNumberFormat="1" applyFont="1" applyFill="1"/>
    <xf numFmtId="3" fontId="3" fillId="0" borderId="0" xfId="46" applyNumberFormat="1" applyFont="1" applyFill="1"/>
    <xf numFmtId="3" fontId="3" fillId="0" borderId="0" xfId="76" applyNumberFormat="1" applyFont="1" applyFill="1"/>
    <xf numFmtId="3" fontId="3" fillId="0" borderId="0" xfId="57" applyNumberFormat="1" applyFont="1" applyFill="1"/>
    <xf numFmtId="3" fontId="3" fillId="0" borderId="0" xfId="68" applyNumberFormat="1" applyFont="1" applyFill="1"/>
    <xf numFmtId="3" fontId="3" fillId="0" borderId="0" xfId="78" applyNumberFormat="1" applyFont="1" applyFill="1"/>
    <xf numFmtId="3" fontId="3" fillId="0" borderId="0" xfId="79" applyNumberFormat="1" applyFont="1" applyFill="1"/>
    <xf numFmtId="3" fontId="3" fillId="0" borderId="0" xfId="80" applyNumberFormat="1" applyFont="1" applyFill="1"/>
    <xf numFmtId="3" fontId="0" fillId="0" borderId="0" xfId="0" applyNumberFormat="1" applyFont="1"/>
    <xf numFmtId="3" fontId="3" fillId="0" borderId="0" xfId="90" applyNumberFormat="1" applyFont="1" applyFill="1"/>
    <xf numFmtId="3" fontId="3" fillId="0" borderId="0" xfId="81" applyNumberFormat="1" applyFont="1" applyFill="1"/>
    <xf numFmtId="3" fontId="3" fillId="0" borderId="0" xfId="82" applyNumberFormat="1" applyFont="1" applyFill="1"/>
    <xf numFmtId="3" fontId="3" fillId="0" borderId="0" xfId="83" applyNumberFormat="1" applyFont="1" applyFill="1"/>
    <xf numFmtId="3" fontId="3" fillId="0" borderId="0" xfId="106" applyNumberFormat="1" applyFont="1" applyFill="1"/>
    <xf numFmtId="3" fontId="3" fillId="0" borderId="0" xfId="119" applyNumberFormat="1" applyFont="1" applyFill="1"/>
    <xf numFmtId="3" fontId="3" fillId="0" borderId="0" xfId="5" applyNumberFormat="1" applyFont="1" applyFill="1"/>
    <xf numFmtId="3" fontId="3" fillId="0" borderId="0" xfId="20" applyNumberFormat="1" applyFont="1" applyFill="1"/>
    <xf numFmtId="3" fontId="3" fillId="0" borderId="0" xfId="30" applyNumberFormat="1" applyFont="1" applyFill="1"/>
    <xf numFmtId="3" fontId="3" fillId="0" borderId="0" xfId="107" applyNumberFormat="1" applyFont="1" applyFill="1"/>
    <xf numFmtId="3" fontId="3" fillId="0" borderId="0" xfId="120" applyNumberFormat="1" applyFont="1" applyFill="1"/>
    <xf numFmtId="3" fontId="3" fillId="0" borderId="0" xfId="6" applyNumberFormat="1" applyFont="1" applyFill="1"/>
    <xf numFmtId="3" fontId="3" fillId="0" borderId="0" xfId="31" applyNumberFormat="1" applyFont="1" applyFill="1"/>
    <xf numFmtId="3" fontId="3" fillId="0" borderId="0" xfId="108" applyNumberFormat="1" applyFont="1" applyFill="1"/>
    <xf numFmtId="3" fontId="3" fillId="0" borderId="0" xfId="7" applyNumberFormat="1" applyFont="1" applyFill="1"/>
    <xf numFmtId="3" fontId="3" fillId="0" borderId="0" xfId="32" applyNumberFormat="1" applyFont="1" applyFill="1"/>
    <xf numFmtId="3" fontId="3" fillId="0" borderId="0" xfId="101" applyNumberFormat="1" applyFont="1" applyFill="1"/>
    <xf numFmtId="3" fontId="3" fillId="0" borderId="0" xfId="84" applyNumberFormat="1" applyFont="1" applyFill="1"/>
    <xf numFmtId="0" fontId="0" fillId="0" borderId="0" xfId="0" applyFont="1"/>
    <xf numFmtId="3" fontId="3" fillId="0" borderId="0" xfId="112" applyNumberFormat="1" applyFont="1" applyFill="1"/>
    <xf numFmtId="3" fontId="3" fillId="0" borderId="0" xfId="85" applyNumberFormat="1" applyFont="1" applyFill="1"/>
    <xf numFmtId="3" fontId="3" fillId="0" borderId="0" xfId="87" applyNumberFormat="1" applyFont="1" applyFill="1"/>
    <xf numFmtId="3" fontId="3" fillId="0" borderId="0" xfId="109" applyNumberFormat="1" applyFont="1" applyFill="1"/>
    <xf numFmtId="3" fontId="3" fillId="0" borderId="0" xfId="8" applyNumberFormat="1" applyFont="1" applyFill="1"/>
    <xf numFmtId="3" fontId="3" fillId="0" borderId="0" xfId="33" applyNumberFormat="1" applyFont="1" applyFill="1"/>
    <xf numFmtId="3" fontId="2" fillId="0" borderId="0" xfId="110" applyNumberFormat="1" applyFont="1" applyFill="1"/>
    <xf numFmtId="3" fontId="2" fillId="0" borderId="0" xfId="124" applyNumberFormat="1" applyFont="1" applyFill="1"/>
    <xf numFmtId="3" fontId="2" fillId="0" borderId="0" xfId="9" applyNumberFormat="1" applyFont="1" applyFill="1"/>
    <xf numFmtId="3" fontId="2" fillId="0" borderId="0" xfId="35" applyNumberFormat="1" applyFont="1" applyFill="1"/>
    <xf numFmtId="3" fontId="2" fillId="0" borderId="0" xfId="111" applyNumberFormat="1" applyFont="1" applyFill="1"/>
    <xf numFmtId="3" fontId="2" fillId="0" borderId="0" xfId="125" applyNumberFormat="1" applyFont="1" applyFill="1"/>
    <xf numFmtId="3" fontId="2" fillId="0" borderId="0" xfId="10" applyNumberFormat="1" applyFont="1" applyFill="1"/>
    <xf numFmtId="3" fontId="2" fillId="0" borderId="0" xfId="21" applyNumberFormat="1" applyFont="1" applyFill="1"/>
    <xf numFmtId="3" fontId="2" fillId="0" borderId="0" xfId="36" applyNumberFormat="1" applyFont="1" applyFill="1"/>
    <xf numFmtId="3" fontId="2" fillId="0" borderId="0" xfId="113" applyNumberFormat="1" applyFont="1" applyFill="1"/>
    <xf numFmtId="3" fontId="2" fillId="0" borderId="0" xfId="126" applyNumberFormat="1" applyFont="1" applyFill="1"/>
    <xf numFmtId="3" fontId="2" fillId="0" borderId="0" xfId="11" applyNumberFormat="1" applyFont="1" applyFill="1"/>
    <xf numFmtId="3" fontId="2" fillId="0" borderId="0" xfId="37" applyNumberFormat="1" applyFont="1" applyFill="1"/>
    <xf numFmtId="3" fontId="1" fillId="0" borderId="0" xfId="113" applyNumberFormat="1" applyFont="1" applyFill="1"/>
    <xf numFmtId="3" fontId="1" fillId="0" borderId="0" xfId="126" applyNumberFormat="1" applyFont="1" applyFill="1"/>
    <xf numFmtId="3" fontId="1" fillId="0" borderId="0" xfId="11" applyNumberFormat="1" applyFont="1" applyFill="1"/>
    <xf numFmtId="3" fontId="1" fillId="0" borderId="0" xfId="37" applyNumberFormat="1" applyFont="1" applyFill="1"/>
    <xf numFmtId="3" fontId="1" fillId="0" borderId="0" xfId="114" applyNumberFormat="1" applyFont="1" applyFill="1"/>
    <xf numFmtId="3" fontId="1" fillId="0" borderId="0" xfId="127" applyNumberFormat="1" applyFont="1" applyFill="1"/>
    <xf numFmtId="3" fontId="1" fillId="0" borderId="0" xfId="13" applyNumberFormat="1" applyFont="1" applyFill="1"/>
    <xf numFmtId="3" fontId="1" fillId="0" borderId="0" xfId="22" applyNumberFormat="1" applyFont="1" applyFill="1"/>
    <xf numFmtId="3" fontId="1" fillId="0" borderId="0" xfId="38" applyNumberFormat="1" applyFont="1" applyFill="1"/>
    <xf numFmtId="3" fontId="1" fillId="0" borderId="0" xfId="1" applyNumberFormat="1" applyFont="1" applyFill="1"/>
    <xf numFmtId="3" fontId="1" fillId="0" borderId="0" xfId="89" applyNumberFormat="1" applyFont="1" applyFill="1"/>
    <xf numFmtId="3" fontId="1" fillId="0" borderId="0" xfId="12" applyNumberFormat="1" applyFont="1" applyFill="1"/>
    <xf numFmtId="3" fontId="1" fillId="0" borderId="0" xfId="91" applyNumberFormat="1" applyFont="1" applyFill="1"/>
    <xf numFmtId="3" fontId="1" fillId="0" borderId="0" xfId="23" applyNumberFormat="1" applyFont="1" applyFill="1"/>
    <xf numFmtId="3" fontId="1" fillId="0" borderId="0" xfId="92" applyNumberFormat="1" applyFont="1" applyFill="1"/>
    <xf numFmtId="3" fontId="1" fillId="0" borderId="0" xfId="34" applyNumberFormat="1" applyFont="1" applyFill="1"/>
    <xf numFmtId="3" fontId="1" fillId="0" borderId="0" xfId="93" applyNumberFormat="1" applyFont="1" applyFill="1"/>
    <xf numFmtId="3" fontId="1" fillId="0" borderId="0" xfId="40" applyNumberFormat="1" applyFont="1" applyFill="1"/>
    <xf numFmtId="3" fontId="1" fillId="0" borderId="0" xfId="94" applyNumberFormat="1" applyFont="1" applyFill="1"/>
    <xf numFmtId="3" fontId="1" fillId="0" borderId="0" xfId="41" applyNumberFormat="1" applyFont="1" applyFill="1"/>
    <xf numFmtId="3" fontId="1" fillId="0" borderId="0" xfId="95" applyNumberFormat="1" applyFont="1" applyFill="1"/>
    <xf numFmtId="3" fontId="1" fillId="0" borderId="0" xfId="42" applyNumberFormat="1" applyFont="1" applyFill="1"/>
    <xf numFmtId="3" fontId="1" fillId="0" borderId="0" xfId="96" applyNumberFormat="1" applyFont="1" applyFill="1"/>
    <xf numFmtId="3" fontId="1" fillId="0" borderId="0" xfId="43" applyNumberFormat="1" applyFont="1" applyFill="1"/>
    <xf numFmtId="3" fontId="1" fillId="0" borderId="0" xfId="97" applyNumberFormat="1" applyFont="1" applyFill="1"/>
    <xf numFmtId="3" fontId="1" fillId="0" borderId="0" xfId="44" applyNumberFormat="1" applyFont="1" applyFill="1"/>
    <xf numFmtId="3" fontId="1" fillId="0" borderId="0" xfId="98" applyNumberFormat="1" applyFont="1" applyFill="1"/>
    <xf numFmtId="3" fontId="1" fillId="0" borderId="0" xfId="45" applyNumberFormat="1" applyFont="1" applyFill="1"/>
    <xf numFmtId="3" fontId="1" fillId="0" borderId="0" xfId="99" applyNumberFormat="1" applyFont="1" applyFill="1"/>
    <xf numFmtId="3" fontId="0" fillId="0" borderId="0" xfId="0" applyNumberFormat="1" applyFill="1"/>
    <xf numFmtId="3" fontId="0" fillId="0" borderId="0" xfId="0" applyNumberFormat="1" applyFont="1" applyFill="1"/>
    <xf numFmtId="164" fontId="8" fillId="0" borderId="20" xfId="0" quotePrefix="1" applyNumberFormat="1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 wrapText="1"/>
    </xf>
    <xf numFmtId="4" fontId="0" fillId="0" borderId="0" xfId="0" applyNumberFormat="1" applyFill="1"/>
    <xf numFmtId="0" fontId="0" fillId="0" borderId="0" xfId="0" applyFill="1"/>
    <xf numFmtId="3" fontId="7" fillId="0" borderId="0" xfId="0" applyNumberFormat="1" applyFont="1" applyFill="1" applyBorder="1" applyAlignment="1"/>
    <xf numFmtId="3" fontId="7" fillId="0" borderId="15" xfId="0" applyNumberFormat="1" applyFont="1" applyFill="1" applyBorder="1" applyAlignment="1"/>
    <xf numFmtId="3" fontId="18" fillId="3" borderId="6" xfId="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 wrapText="1"/>
    </xf>
    <xf numFmtId="164" fontId="25" fillId="0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/>
    </xf>
    <xf numFmtId="164" fontId="17" fillId="2" borderId="18" xfId="0" applyNumberFormat="1" applyFont="1" applyFill="1" applyBorder="1" applyAlignment="1">
      <alignment horizontal="center" vertical="center" wrapText="1"/>
    </xf>
    <xf numFmtId="164" fontId="17" fillId="2" borderId="0" xfId="0" applyNumberFormat="1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3" fontId="23" fillId="0" borderId="6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3" fontId="23" fillId="2" borderId="28" xfId="0" applyNumberFormat="1" applyFont="1" applyFill="1" applyBorder="1" applyAlignment="1">
      <alignment horizontal="center" vertical="center"/>
    </xf>
  </cellXfs>
  <cellStyles count="134">
    <cellStyle name="Normal" xfId="0" builtinId="0"/>
    <cellStyle name="Normal 10" xfId="1"/>
    <cellStyle name="Normal 100" xfId="2"/>
    <cellStyle name="Normal 101" xfId="3"/>
    <cellStyle name="Normal 102" xfId="4"/>
    <cellStyle name="Normal 103" xfId="5"/>
    <cellStyle name="Normal 104" xfId="6"/>
    <cellStyle name="Normal 105" xfId="7"/>
    <cellStyle name="Normal 106" xfId="8"/>
    <cellStyle name="Normal 107" xfId="9"/>
    <cellStyle name="Normal 108" xfId="10"/>
    <cellStyle name="Normal 109" xfId="11"/>
    <cellStyle name="Normal 11" xfId="12"/>
    <cellStyle name="Normal 110" xfId="13"/>
    <cellStyle name="Normal 111" xfId="14"/>
    <cellStyle name="Normal 112" xfId="15"/>
    <cellStyle name="Normal 113" xfId="16"/>
    <cellStyle name="Normal 114" xfId="17"/>
    <cellStyle name="Normal 115" xfId="18"/>
    <cellStyle name="Normal 116" xfId="19"/>
    <cellStyle name="Normal 117" xfId="20"/>
    <cellStyle name="Normal 118" xfId="21"/>
    <cellStyle name="Normal 119" xfId="22"/>
    <cellStyle name="Normal 12" xfId="23"/>
    <cellStyle name="Normal 120" xfId="24"/>
    <cellStyle name="Normal 121" xfId="25"/>
    <cellStyle name="Normal 122" xfId="26"/>
    <cellStyle name="Normal 123" xfId="27"/>
    <cellStyle name="Normal 124" xfId="28"/>
    <cellStyle name="Normal 125" xfId="29"/>
    <cellStyle name="Normal 126" xfId="30"/>
    <cellStyle name="Normal 127" xfId="31"/>
    <cellStyle name="Normal 128" xfId="32"/>
    <cellStyle name="Normal 129" xfId="33"/>
    <cellStyle name="Normal 13" xfId="34"/>
    <cellStyle name="Normal 130" xfId="35"/>
    <cellStyle name="Normal 131" xfId="36"/>
    <cellStyle name="Normal 132" xfId="37"/>
    <cellStyle name="Normal 133" xfId="38"/>
    <cellStyle name="Normal 134" xfId="39"/>
    <cellStyle name="Normal 14" xfId="40"/>
    <cellStyle name="Normal 15" xfId="41"/>
    <cellStyle name="Normal 16" xfId="42"/>
    <cellStyle name="Normal 17" xfId="43"/>
    <cellStyle name="Normal 18" xfId="44"/>
    <cellStyle name="Normal 19" xfId="45"/>
    <cellStyle name="Normal 2" xfId="46"/>
    <cellStyle name="Normal 20" xfId="47"/>
    <cellStyle name="Normal 21" xfId="48"/>
    <cellStyle name="Normal 22" xfId="49"/>
    <cellStyle name="Normal 23" xfId="50"/>
    <cellStyle name="Normal 24" xfId="51"/>
    <cellStyle name="Normal 25" xfId="52"/>
    <cellStyle name="Normal 26" xfId="53"/>
    <cellStyle name="Normal 27" xfId="54"/>
    <cellStyle name="Normal 28" xfId="55"/>
    <cellStyle name="Normal 29" xfId="56"/>
    <cellStyle name="Normal 3" xfId="57"/>
    <cellStyle name="Normal 30" xfId="58"/>
    <cellStyle name="Normal 31" xfId="59"/>
    <cellStyle name="Normal 32" xfId="60"/>
    <cellStyle name="Normal 33" xfId="61"/>
    <cellStyle name="Normal 34" xfId="62"/>
    <cellStyle name="Normal 35" xfId="63"/>
    <cellStyle name="Normal 36" xfId="64"/>
    <cellStyle name="Normal 37" xfId="65"/>
    <cellStyle name="Normal 38" xfId="66"/>
    <cellStyle name="Normal 39" xfId="67"/>
    <cellStyle name="Normal 4" xfId="68"/>
    <cellStyle name="Normal 40" xfId="69"/>
    <cellStyle name="Normal 41" xfId="70"/>
    <cellStyle name="Normal 42" xfId="71"/>
    <cellStyle name="Normal 43" xfId="72"/>
    <cellStyle name="Normal 44" xfId="73"/>
    <cellStyle name="Normal 45" xfId="74"/>
    <cellStyle name="Normal 46" xfId="75"/>
    <cellStyle name="Normal 47" xfId="76"/>
    <cellStyle name="Normal 48" xfId="77"/>
    <cellStyle name="Normal 49" xfId="78"/>
    <cellStyle name="Normal 5" xfId="79"/>
    <cellStyle name="Normal 50" xfId="80"/>
    <cellStyle name="Normal 51" xfId="81"/>
    <cellStyle name="Normal 52" xfId="82"/>
    <cellStyle name="Normal 53" xfId="83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19"/>
    <cellStyle name="Normal 87" xfId="120"/>
    <cellStyle name="Normal 88" xfId="121"/>
    <cellStyle name="Normal 89" xfId="122"/>
    <cellStyle name="Normal 9" xfId="123"/>
    <cellStyle name="Normal 90" xfId="124"/>
    <cellStyle name="Normal 91" xfId="125"/>
    <cellStyle name="Normal 92" xfId="126"/>
    <cellStyle name="Normal 93" xfId="127"/>
    <cellStyle name="Normal 94" xfId="128"/>
    <cellStyle name="Normal 95" xfId="129"/>
    <cellStyle name="Normal 96" xfId="130"/>
    <cellStyle name="Normal 97" xfId="131"/>
    <cellStyle name="Normal 98" xfId="132"/>
    <cellStyle name="Normal 99" xfId="1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00FF"/>
      <color rgb="FF3333CC"/>
      <color rgb="FF0000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Gezinti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tabColor rgb="FFFFFF00"/>
  </sheetPr>
  <dimension ref="A1:AQ10959"/>
  <sheetViews>
    <sheetView tabSelected="1" zoomScale="87" zoomScaleNormal="87" zoomScaleSheetLayoutView="100" workbookViewId="0">
      <selection activeCell="AL16" sqref="AL16"/>
    </sheetView>
  </sheetViews>
  <sheetFormatPr defaultRowHeight="15.75" x14ac:dyDescent="0.2"/>
  <cols>
    <col min="1" max="1" width="1.7109375" style="10" customWidth="1"/>
    <col min="2" max="2" width="1.7109375" style="14" customWidth="1"/>
    <col min="3" max="6" width="4.7109375" style="15" customWidth="1"/>
    <col min="7" max="7" width="1.7109375" style="280" customWidth="1"/>
    <col min="8" max="8" width="4.7109375" style="15" customWidth="1"/>
    <col min="9" max="10" width="4.7109375" style="10" customWidth="1"/>
    <col min="11" max="11" width="4.7109375" style="15" customWidth="1"/>
    <col min="12" max="12" width="1.7109375" style="280" customWidth="1"/>
    <col min="13" max="13" width="4.7109375" style="10" customWidth="1"/>
    <col min="14" max="14" width="1.42578125" style="14" customWidth="1"/>
    <col min="15" max="15" width="4.7109375" style="22" customWidth="1"/>
    <col min="16" max="17" width="4.7109375" style="19" customWidth="1"/>
    <col min="18" max="18" width="4.7109375" style="22" customWidth="1"/>
    <col min="19" max="19" width="1.7109375" style="21" customWidth="1"/>
    <col min="20" max="20" width="47.7109375" style="10" customWidth="1"/>
    <col min="21" max="21" width="1.5703125" style="14" customWidth="1"/>
    <col min="22" max="22" width="13.7109375" style="10" hidden="1" customWidth="1"/>
    <col min="23" max="23" width="1.7109375" style="14" hidden="1" customWidth="1"/>
    <col min="24" max="24" width="13.7109375" style="10" hidden="1" customWidth="1"/>
    <col min="25" max="25" width="1.7109375" style="14" hidden="1" customWidth="1"/>
    <col min="26" max="26" width="13.7109375" style="10" hidden="1" customWidth="1"/>
    <col min="27" max="27" width="1.7109375" style="14" hidden="1" customWidth="1"/>
    <col min="28" max="28" width="13.85546875" style="10" hidden="1" customWidth="1"/>
    <col min="29" max="29" width="1.7109375" style="14" hidden="1" customWidth="1"/>
    <col min="30" max="30" width="13.7109375" style="10" hidden="1" customWidth="1"/>
    <col min="31" max="31" width="1.7109375" style="14" hidden="1" customWidth="1"/>
    <col min="32" max="32" width="13.7109375" style="10" hidden="1" customWidth="1"/>
    <col min="33" max="33" width="1.7109375" style="14" hidden="1" customWidth="1"/>
    <col min="34" max="34" width="13.7109375" style="10" hidden="1" customWidth="1"/>
    <col min="35" max="35" width="1.7109375" style="14" hidden="1" customWidth="1"/>
    <col min="36" max="36" width="13.7109375" style="10" hidden="1" customWidth="1"/>
    <col min="37" max="37" width="1.7109375" style="14" hidden="1" customWidth="1"/>
    <col min="38" max="38" width="13.7109375" style="10" customWidth="1"/>
    <col min="39" max="39" width="1.42578125" style="10" customWidth="1"/>
    <col min="40" max="40" width="13.7109375" style="10" customWidth="1"/>
    <col min="41" max="41" width="1.28515625" style="10" customWidth="1"/>
    <col min="42" max="42" width="13.7109375" style="10" customWidth="1"/>
    <col min="43" max="43" width="1.28515625" style="10" customWidth="1"/>
    <col min="44" max="16384" width="9.140625" style="10"/>
  </cols>
  <sheetData>
    <row r="1" spans="2:43" ht="18" customHeight="1" x14ac:dyDescent="0.2">
      <c r="B1" s="958" t="s">
        <v>651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  <c r="AN1" s="958"/>
      <c r="AO1" s="958"/>
      <c r="AP1" s="958"/>
      <c r="AQ1" s="958"/>
    </row>
    <row r="2" spans="2:43" ht="18" customHeight="1" thickBot="1" x14ac:dyDescent="0.25">
      <c r="B2" s="21" t="s">
        <v>159</v>
      </c>
      <c r="C2" s="21"/>
      <c r="D2" s="20"/>
      <c r="E2" s="20"/>
      <c r="F2" s="20" t="s">
        <v>160</v>
      </c>
      <c r="G2" s="20"/>
      <c r="H2" s="959" t="s">
        <v>161</v>
      </c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  <c r="T2" s="959"/>
      <c r="U2" s="184"/>
      <c r="V2" s="8"/>
      <c r="W2" s="29"/>
      <c r="X2" s="8"/>
      <c r="Y2" s="29"/>
      <c r="Z2" s="8"/>
      <c r="AA2" s="29"/>
      <c r="AB2" s="8"/>
      <c r="AC2" s="29"/>
      <c r="AD2" s="8"/>
      <c r="AE2" s="29"/>
      <c r="AF2" s="8"/>
      <c r="AG2" s="29"/>
      <c r="AH2" s="8"/>
      <c r="AI2" s="29"/>
      <c r="AJ2" s="8"/>
      <c r="AK2" s="29"/>
      <c r="AL2" s="17"/>
      <c r="AM2" s="17"/>
      <c r="AN2" s="17"/>
      <c r="AO2" s="17"/>
      <c r="AP2" s="17"/>
      <c r="AQ2" s="17"/>
    </row>
    <row r="3" spans="2:43" ht="18" customHeight="1" thickTop="1" x14ac:dyDescent="0.2">
      <c r="B3" s="287"/>
      <c r="C3" s="960" t="s">
        <v>549</v>
      </c>
      <c r="D3" s="960"/>
      <c r="E3" s="960"/>
      <c r="F3" s="960"/>
      <c r="G3" s="288"/>
      <c r="H3" s="960" t="s">
        <v>548</v>
      </c>
      <c r="I3" s="960"/>
      <c r="J3" s="960"/>
      <c r="K3" s="960"/>
      <c r="L3" s="288"/>
      <c r="M3" s="962" t="s">
        <v>550</v>
      </c>
      <c r="N3" s="288"/>
      <c r="O3" s="960" t="s">
        <v>547</v>
      </c>
      <c r="P3" s="960"/>
      <c r="Q3" s="960"/>
      <c r="R3" s="960"/>
      <c r="S3" s="288"/>
      <c r="T3" s="289"/>
      <c r="U3" s="99"/>
      <c r="V3" s="964" t="s">
        <v>590</v>
      </c>
      <c r="W3" s="964"/>
      <c r="X3" s="964"/>
      <c r="Y3" s="964"/>
      <c r="Z3" s="964"/>
      <c r="AA3" s="964"/>
      <c r="AB3" s="964"/>
      <c r="AC3" s="964"/>
      <c r="AD3" s="964"/>
      <c r="AE3" s="964"/>
      <c r="AF3" s="964"/>
      <c r="AG3" s="964"/>
      <c r="AH3" s="964"/>
      <c r="AI3" s="964"/>
      <c r="AJ3" s="964"/>
      <c r="AK3" s="964"/>
      <c r="AL3" s="964"/>
      <c r="AM3" s="964"/>
      <c r="AN3" s="964"/>
      <c r="AO3" s="964"/>
      <c r="AP3" s="964"/>
      <c r="AQ3" s="964"/>
    </row>
    <row r="4" spans="2:43" ht="18" customHeight="1" thickBot="1" x14ac:dyDescent="0.25">
      <c r="B4" s="31"/>
      <c r="C4" s="961"/>
      <c r="D4" s="961"/>
      <c r="E4" s="961"/>
      <c r="F4" s="961"/>
      <c r="G4" s="2"/>
      <c r="H4" s="961"/>
      <c r="I4" s="961"/>
      <c r="J4" s="961"/>
      <c r="K4" s="961"/>
      <c r="L4" s="2"/>
      <c r="M4" s="963"/>
      <c r="N4" s="2"/>
      <c r="O4" s="961"/>
      <c r="P4" s="961"/>
      <c r="Q4" s="961"/>
      <c r="R4" s="961"/>
      <c r="S4" s="2"/>
      <c r="T4" s="290" t="s">
        <v>162</v>
      </c>
      <c r="U4" s="237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  <c r="AG4" s="965"/>
      <c r="AH4" s="965"/>
      <c r="AI4" s="965"/>
      <c r="AJ4" s="965"/>
      <c r="AK4" s="965"/>
      <c r="AL4" s="965"/>
      <c r="AM4" s="965"/>
      <c r="AN4" s="965"/>
      <c r="AO4" s="965"/>
      <c r="AP4" s="965"/>
      <c r="AQ4" s="965"/>
    </row>
    <row r="5" spans="2:43" ht="45.75" customHeight="1" thickTop="1" x14ac:dyDescent="0.2">
      <c r="B5" s="31"/>
      <c r="C5" s="451" t="s">
        <v>163</v>
      </c>
      <c r="D5" s="452" t="s">
        <v>164</v>
      </c>
      <c r="E5" s="452" t="s">
        <v>165</v>
      </c>
      <c r="F5" s="453" t="s">
        <v>166</v>
      </c>
      <c r="G5" s="2"/>
      <c r="H5" s="454" t="s">
        <v>163</v>
      </c>
      <c r="I5" s="455" t="s">
        <v>164</v>
      </c>
      <c r="J5" s="455" t="s">
        <v>165</v>
      </c>
      <c r="K5" s="453" t="s">
        <v>166</v>
      </c>
      <c r="L5" s="2"/>
      <c r="M5" s="458"/>
      <c r="N5" s="2"/>
      <c r="O5" s="454" t="s">
        <v>163</v>
      </c>
      <c r="P5" s="455" t="s">
        <v>164</v>
      </c>
      <c r="Q5" s="456" t="s">
        <v>165</v>
      </c>
      <c r="R5" s="457" t="s">
        <v>166</v>
      </c>
      <c r="S5" s="2"/>
      <c r="T5" s="33"/>
      <c r="U5" s="236"/>
      <c r="V5" s="955" t="s">
        <v>516</v>
      </c>
      <c r="W5" s="2"/>
      <c r="X5" s="956" t="s">
        <v>604</v>
      </c>
      <c r="Y5" s="2"/>
      <c r="Z5" s="956" t="s">
        <v>616</v>
      </c>
      <c r="AA5" s="2"/>
      <c r="AB5" s="956" t="s">
        <v>631</v>
      </c>
      <c r="AC5" s="2"/>
      <c r="AD5" s="957" t="s">
        <v>627</v>
      </c>
      <c r="AE5" s="2"/>
      <c r="AF5" s="957" t="s">
        <v>628</v>
      </c>
      <c r="AG5" s="2"/>
      <c r="AH5" s="957" t="s">
        <v>629</v>
      </c>
      <c r="AJ5" s="957" t="s">
        <v>643</v>
      </c>
      <c r="AL5" s="957" t="s">
        <v>617</v>
      </c>
      <c r="AM5" s="957"/>
      <c r="AN5" s="957" t="s">
        <v>630</v>
      </c>
      <c r="AO5" s="957"/>
      <c r="AP5" s="957" t="s">
        <v>652</v>
      </c>
      <c r="AQ5" s="957"/>
    </row>
    <row r="6" spans="2:43" ht="18" customHeight="1" x14ac:dyDescent="0.2">
      <c r="B6" s="4"/>
      <c r="C6" s="285"/>
      <c r="D6" s="100"/>
      <c r="E6" s="100"/>
      <c r="F6" s="273"/>
      <c r="G6" s="273"/>
      <c r="H6" s="100"/>
      <c r="I6" s="101"/>
      <c r="J6" s="101"/>
      <c r="K6" s="265"/>
      <c r="L6" s="273"/>
      <c r="M6" s="223"/>
      <c r="N6" s="223"/>
      <c r="O6" s="102"/>
      <c r="P6" s="103"/>
      <c r="Q6" s="103"/>
      <c r="R6" s="35"/>
      <c r="S6" s="35"/>
      <c r="T6" s="236"/>
      <c r="U6" s="236"/>
      <c r="V6" s="71"/>
      <c r="X6" s="71"/>
      <c r="Z6" s="71"/>
      <c r="AB6" s="71"/>
      <c r="AD6" s="71"/>
      <c r="AF6" s="71"/>
      <c r="AH6" s="71"/>
      <c r="AI6" s="446"/>
      <c r="AJ6" s="446"/>
      <c r="AK6" s="71"/>
      <c r="AL6" s="71"/>
      <c r="AM6" s="71"/>
      <c r="AN6" s="71"/>
      <c r="AO6" s="71"/>
      <c r="AP6" s="71"/>
      <c r="AQ6" s="71"/>
    </row>
    <row r="7" spans="2:43" ht="18" customHeight="1" x14ac:dyDescent="0.2">
      <c r="B7" s="4"/>
      <c r="C7" s="104">
        <v>38</v>
      </c>
      <c r="D7" s="104"/>
      <c r="E7" s="104"/>
      <c r="F7" s="36"/>
      <c r="G7" s="274"/>
      <c r="H7" s="104"/>
      <c r="I7" s="105"/>
      <c r="J7" s="105"/>
      <c r="K7" s="266"/>
      <c r="L7" s="274"/>
      <c r="M7" s="224"/>
      <c r="N7" s="257"/>
      <c r="O7" s="106"/>
      <c r="P7" s="107"/>
      <c r="Q7" s="107"/>
      <c r="R7" s="37"/>
      <c r="S7" s="245"/>
      <c r="T7" s="39" t="s">
        <v>253</v>
      </c>
      <c r="U7" s="238"/>
      <c r="V7" s="40"/>
      <c r="W7" s="38"/>
      <c r="X7" s="40"/>
      <c r="Y7" s="38"/>
      <c r="Z7" s="40"/>
      <c r="AA7" s="38"/>
      <c r="AB7" s="40"/>
      <c r="AC7" s="38"/>
      <c r="AD7" s="40"/>
      <c r="AE7" s="38"/>
      <c r="AF7" s="40"/>
      <c r="AG7" s="38"/>
      <c r="AH7" s="40"/>
      <c r="AI7" s="41"/>
      <c r="AJ7" s="40"/>
      <c r="AK7" s="41"/>
      <c r="AL7" s="40"/>
      <c r="AM7" s="40"/>
      <c r="AN7" s="40"/>
      <c r="AO7" s="40"/>
      <c r="AP7" s="40"/>
      <c r="AQ7" s="40"/>
    </row>
    <row r="8" spans="2:43" ht="18" customHeight="1" x14ac:dyDescent="0.2">
      <c r="B8" s="4"/>
      <c r="C8" s="282"/>
      <c r="D8" s="108">
        <v>4</v>
      </c>
      <c r="E8" s="108"/>
      <c r="F8" s="43"/>
      <c r="G8" s="275"/>
      <c r="H8" s="282"/>
      <c r="I8" s="109"/>
      <c r="J8" s="109"/>
      <c r="K8" s="267"/>
      <c r="L8" s="275"/>
      <c r="M8" s="225"/>
      <c r="N8" s="258"/>
      <c r="O8" s="110"/>
      <c r="P8" s="111"/>
      <c r="Q8" s="111"/>
      <c r="R8" s="44"/>
      <c r="S8" s="246"/>
      <c r="T8" s="46" t="s">
        <v>1</v>
      </c>
      <c r="U8" s="239"/>
      <c r="V8" s="47" t="e">
        <f>V9+V394+V2568+V2948+V3684+V3904+V4297+V4495+V4641+V4802+V4950+V5032+V5540+V5592+V6111+V6196+V6401+V7319+V7618+V6802+V7443+V3210+V3536</f>
        <v>#REF!</v>
      </c>
      <c r="W8" s="47" t="e">
        <f>W9+W394+W2568+W2948+W3684+W3904+W4297+W4495+W4641+W4802+W4950+W5032+W5540+W5592+W6111+W6196+W6401+W7319+W7618+W6802+W7443+W3210+W3536</f>
        <v>#REF!</v>
      </c>
      <c r="X8" s="47" t="e">
        <f>X9+X394+X2568+X2948+X3684+X3904+X4297+X4495+X4641+X4802+X4950+X5032+X5540+X5592+X6111+X6196+X6401+X7319+X7618+X6802+X7443+X3210+X3536</f>
        <v>#REF!</v>
      </c>
      <c r="Y8" s="47" t="e">
        <f>Y9+Y394+Y2568+Y2948+Y3684+Y3904+Y4297+Y4495+Y4641+Y4802+Y4950+Y5032+Y5540+Y5592+Y6111+Y6196+Y6401+Y7319+Y7618+Y6802+Y7443+Y3210+Y3536</f>
        <v>#REF!</v>
      </c>
      <c r="Z8" s="47" t="e">
        <f>Z9+Z394+Z2568+Z2948+Z3684+Z3904+Z4297+Z4495+Z4641+Z4802+Z4950+Z5032+Z5540+Z5592+Z6111+Z6196+Z6401+Z7319+Z7618+Z6802+Z7443+Z3210+Z3536</f>
        <v>#REF!</v>
      </c>
      <c r="AA8" s="45"/>
      <c r="AB8" s="47" t="e">
        <f>AB9+AB394+AB2568+AB2948+AB3684+AB3904+AB4297+AB4495+AB4641+AB4802+AB4950+AB5032+AB5540+AB5592+AB6111+AB6196+AB6401+AB7319+AB7618+AB6802+AB7443+AB3210+AB3536</f>
        <v>#REF!</v>
      </c>
      <c r="AC8" s="45"/>
      <c r="AD8" s="47" t="e">
        <f>AD9+AD394+AD2568+AD2948+AD3684+AD3904+AD4297+AD4495+AD4641+AD4802+AD4950+AD5032+AD5540+AD5592+AD6111+AD6196+AD6401+AD7319+AD7618+AD6802+AD7443+AD3210+AD3536</f>
        <v>#REF!</v>
      </c>
      <c r="AE8" s="47">
        <f>AE9+AE394+AE2568+AE2948+AE3684+AE3904+AE4297+AE4495+AE4641+AE4802+AE4950+AE5032+AE5540+AE5592+AE6111+AE6196+AE6401+AE7319+AE7618+AE6802+AE7443+AE3210+AE3536</f>
        <v>0</v>
      </c>
      <c r="AF8" s="47" t="e">
        <f>AF9+AF394+AF2568+AF2948+AF3684+AF3904+AF4297+AF4495+AF4641+AF4802+AF4950+AF5032+AF5540+AF5592+AF6111+AF6196+AF6401+AF7319+AF7618+AF6802+AF7443+AF3210+AF3536</f>
        <v>#REF!</v>
      </c>
      <c r="AG8" s="47">
        <f>AG9+AG394+AG2568+AG2948+AG3684+AG3904+AG4297+AG4495+AG4641+AG4802+AG4950+AG5032+AG5540+AG5592+AG6111+AG6196+AG6401+AG7319+AG7618+AG6802+AG7443+AG3210+AG3536</f>
        <v>0</v>
      </c>
      <c r="AH8" s="47" t="e">
        <f t="shared" ref="AH8:AH47" si="0">AD8+AF8</f>
        <v>#REF!</v>
      </c>
      <c r="AI8" s="47">
        <f>AI9+AI394+AI2568+AI2948+AI3685+AI3905+AI4298+AI4496+AI4642+AI4803+AI4951+AI5033+AI5541+AI5593+AI6112+AI6197+AI6402+AI7320+AI7619+AI6803+AI7444+AI3210+AI3537</f>
        <v>0</v>
      </c>
      <c r="AJ8" s="47" t="e">
        <f>AJ9+AJ394+AJ2568+AJ2948+AJ3684+AJ3904+AJ4297+AJ4495+AJ4641+AJ4802+AJ4950+AJ5032+AJ5540+AJ5592+AJ6111+AJ6196+AJ6401+AJ7319+AJ7618+AJ6802+AJ7443+AJ3210+AJ3536</f>
        <v>#REF!</v>
      </c>
      <c r="AK8" s="47">
        <f>AK9+AK394+AK2568+AK2948+AK3684+AK3904+AK4297+AK4495+AK4641+AK4802+AK4950+AK5032+AK5540+AK5592+AK6111+AK6196+AK6401+AK7319+AK7618+AK6802+AK7443+AK3210+AK3536</f>
        <v>0</v>
      </c>
      <c r="AL8" s="47">
        <f>AL9+AL394+AL2568+AL2948+AL3684+AL3904+AL4297+AL4495+AL4641+AL4802+AL4950+AL5032+AL5540+AL5592+AL6111+AL6196+AL6401+AL7319+AL7618+AL6802+AL7443+AL3210+AL3536</f>
        <v>874327000</v>
      </c>
      <c r="AM8" s="47"/>
      <c r="AN8" s="47">
        <f>AN9+AN394+AN2568+AN2948+AN3684+AN3904+AN4297+AN4495+AN4641+AN4802+AN4950+AN5032+AN5540+AN5592+AN6111+AN6196+AN6401+AN7319+AN7618+AN6802+AN7443+AN3210+AN3536</f>
        <v>947562000</v>
      </c>
      <c r="AO8" s="47"/>
      <c r="AP8" s="47">
        <f>AP9+AP394+AP2568+AP2948+AP3684+AP3904+AP4297+AP4495+AP4641+AP4802+AP4950+AP5032+AP5540+AP5592+AP6111+AP6196+AP6401+AP7319+AP7618+AP6802+AP7443+AP3210+AP3536</f>
        <v>947562000</v>
      </c>
      <c r="AQ8" s="47"/>
    </row>
    <row r="9" spans="2:43" ht="18" customHeight="1" x14ac:dyDescent="0.2">
      <c r="B9" s="4"/>
      <c r="C9" s="117"/>
      <c r="D9" s="112"/>
      <c r="E9" s="445">
        <v>9</v>
      </c>
      <c r="F9" s="113">
        <v>1</v>
      </c>
      <c r="G9" s="283"/>
      <c r="H9" s="171"/>
      <c r="I9" s="114"/>
      <c r="J9" s="114"/>
      <c r="K9" s="167"/>
      <c r="L9" s="276"/>
      <c r="M9" s="166"/>
      <c r="N9" s="259"/>
      <c r="O9" s="115"/>
      <c r="P9" s="116"/>
      <c r="Q9" s="116"/>
      <c r="R9" s="52"/>
      <c r="S9" s="247"/>
      <c r="T9" s="53" t="s">
        <v>2</v>
      </c>
      <c r="U9" s="240"/>
      <c r="V9" s="54" t="e">
        <f>#REF!+V10</f>
        <v>#REF!</v>
      </c>
      <c r="W9" s="54" t="e">
        <f>#REF!+W10</f>
        <v>#REF!</v>
      </c>
      <c r="X9" s="54" t="e">
        <f>#REF!+X10</f>
        <v>#REF!</v>
      </c>
      <c r="Y9" s="54" t="e">
        <f>#REF!+Y10</f>
        <v>#REF!</v>
      </c>
      <c r="Z9" s="54" t="e">
        <f>#REF!+Z10</f>
        <v>#REF!</v>
      </c>
      <c r="AB9" s="54" t="e">
        <f>#REF!+AB10</f>
        <v>#REF!</v>
      </c>
      <c r="AD9" s="54" t="e">
        <f>#REF!+AD10</f>
        <v>#REF!</v>
      </c>
      <c r="AF9" s="54" t="e">
        <f>#REF!+AF10</f>
        <v>#REF!</v>
      </c>
      <c r="AH9" s="54" t="e">
        <f t="shared" si="0"/>
        <v>#REF!</v>
      </c>
      <c r="AI9" s="55"/>
      <c r="AJ9" s="54" t="e">
        <f>#REF!+AJ10</f>
        <v>#REF!</v>
      </c>
      <c r="AK9" s="55"/>
      <c r="AL9" s="54">
        <f>AL10</f>
        <v>37859350</v>
      </c>
      <c r="AM9" s="54"/>
      <c r="AN9" s="54">
        <f>AN10</f>
        <v>41681210</v>
      </c>
      <c r="AO9" s="54"/>
      <c r="AP9" s="54">
        <f>AP10</f>
        <v>41681210</v>
      </c>
      <c r="AQ9" s="54"/>
    </row>
    <row r="10" spans="2:43" ht="18" customHeight="1" x14ac:dyDescent="0.2">
      <c r="B10" s="4"/>
      <c r="C10" s="117"/>
      <c r="D10" s="117"/>
      <c r="E10" s="117"/>
      <c r="F10" s="48"/>
      <c r="G10" s="11"/>
      <c r="H10" s="112">
        <v>9</v>
      </c>
      <c r="I10" s="118"/>
      <c r="J10" s="118"/>
      <c r="K10" s="170"/>
      <c r="L10" s="34"/>
      <c r="M10" s="169"/>
      <c r="N10" s="260"/>
      <c r="O10" s="119"/>
      <c r="P10" s="120"/>
      <c r="Q10" s="120"/>
      <c r="R10" s="56"/>
      <c r="S10" s="248"/>
      <c r="T10" s="57" t="s">
        <v>200</v>
      </c>
      <c r="U10" s="236"/>
      <c r="V10" s="58" t="e">
        <f>V11+V129+V294</f>
        <v>#REF!</v>
      </c>
      <c r="W10" s="58">
        <f>W11+W129+W294</f>
        <v>0</v>
      </c>
      <c r="X10" s="58" t="e">
        <f>X11+X129+X294</f>
        <v>#REF!</v>
      </c>
      <c r="Y10" s="58">
        <f>Y11+Y129+Y294</f>
        <v>0</v>
      </c>
      <c r="Z10" s="58" t="e">
        <f>Z11+Z129+Z294</f>
        <v>#REF!</v>
      </c>
      <c r="AB10" s="58" t="e">
        <f>AB11+AB129+AB294</f>
        <v>#REF!</v>
      </c>
      <c r="AD10" s="58" t="e">
        <f>AD11+AD129+AD294</f>
        <v>#REF!</v>
      </c>
      <c r="AF10" s="58" t="e">
        <f>AF11+AF129+AF294</f>
        <v>#REF!</v>
      </c>
      <c r="AH10" s="58" t="e">
        <f t="shared" si="0"/>
        <v>#REF!</v>
      </c>
      <c r="AI10" s="660"/>
      <c r="AJ10" s="659" t="e">
        <f>AJ11+AJ129+AJ294</f>
        <v>#REF!</v>
      </c>
      <c r="AK10" s="59"/>
      <c r="AL10" s="659">
        <f>AL11+AL129+AL294</f>
        <v>37859350</v>
      </c>
      <c r="AM10" s="659"/>
      <c r="AN10" s="659">
        <f>AN11+AN129+AN294</f>
        <v>41681210</v>
      </c>
      <c r="AO10" s="58"/>
      <c r="AP10" s="659">
        <f>AP11+AP129+AP294</f>
        <v>41681210</v>
      </c>
      <c r="AQ10" s="58"/>
    </row>
    <row r="11" spans="2:43" ht="18" customHeight="1" x14ac:dyDescent="0.2">
      <c r="B11" s="4"/>
      <c r="C11" s="117"/>
      <c r="D11" s="117"/>
      <c r="E11" s="117"/>
      <c r="F11" s="48"/>
      <c r="G11" s="11"/>
      <c r="H11" s="132"/>
      <c r="I11" s="121">
        <v>4</v>
      </c>
      <c r="J11" s="121"/>
      <c r="K11" s="164"/>
      <c r="L11" s="277"/>
      <c r="M11" s="163"/>
      <c r="N11" s="261"/>
      <c r="O11" s="122"/>
      <c r="P11" s="123"/>
      <c r="Q11" s="123"/>
      <c r="R11" s="49"/>
      <c r="S11" s="18"/>
      <c r="T11" s="50" t="s">
        <v>93</v>
      </c>
      <c r="U11" s="76"/>
      <c r="V11" s="51" t="e">
        <f>V12+V110</f>
        <v>#REF!</v>
      </c>
      <c r="X11" s="51" t="e">
        <f>X12+X110</f>
        <v>#REF!</v>
      </c>
      <c r="Z11" s="51" t="e">
        <f>Z12+Z110</f>
        <v>#REF!</v>
      </c>
      <c r="AB11" s="51" t="e">
        <f>AB12+AB110</f>
        <v>#REF!</v>
      </c>
      <c r="AD11" s="51" t="e">
        <f>AD12+AD110</f>
        <v>#REF!</v>
      </c>
      <c r="AF11" s="51" t="e">
        <f>AF12+AF110</f>
        <v>#REF!</v>
      </c>
      <c r="AH11" s="51" t="e">
        <f t="shared" si="0"/>
        <v>#REF!</v>
      </c>
      <c r="AI11" s="5"/>
      <c r="AJ11" s="51" t="e">
        <f>AJ12+AJ110</f>
        <v>#REF!</v>
      </c>
      <c r="AK11" s="5"/>
      <c r="AL11" s="51">
        <f>AL12+AL110</f>
        <v>9078350</v>
      </c>
      <c r="AM11" s="51"/>
      <c r="AN11" s="51">
        <f>AN12+AN110</f>
        <v>9816210</v>
      </c>
      <c r="AO11" s="51"/>
      <c r="AP11" s="51">
        <f>AP12+AP110</f>
        <v>9816210</v>
      </c>
      <c r="AQ11" s="51"/>
    </row>
    <row r="12" spans="2:43" ht="18" customHeight="1" x14ac:dyDescent="0.2">
      <c r="B12" s="4"/>
      <c r="C12" s="117"/>
      <c r="D12" s="117"/>
      <c r="E12" s="117"/>
      <c r="F12" s="48"/>
      <c r="G12" s="11"/>
      <c r="H12" s="132"/>
      <c r="I12" s="121"/>
      <c r="J12" s="121">
        <v>1</v>
      </c>
      <c r="K12" s="164"/>
      <c r="L12" s="277"/>
      <c r="M12" s="163"/>
      <c r="N12" s="261"/>
      <c r="O12" s="122"/>
      <c r="P12" s="123"/>
      <c r="Q12" s="123"/>
      <c r="R12" s="49"/>
      <c r="S12" s="18"/>
      <c r="T12" s="50" t="s">
        <v>310</v>
      </c>
      <c r="U12" s="76"/>
      <c r="V12" s="51" t="e">
        <f>V13</f>
        <v>#REF!</v>
      </c>
      <c r="X12" s="51" t="e">
        <f>X13</f>
        <v>#REF!</v>
      </c>
      <c r="Z12" s="51" t="e">
        <f>Z13</f>
        <v>#REF!</v>
      </c>
      <c r="AB12" s="51" t="e">
        <f>AB13</f>
        <v>#REF!</v>
      </c>
      <c r="AD12" s="51" t="e">
        <f>AD13</f>
        <v>#REF!</v>
      </c>
      <c r="AF12" s="51" t="e">
        <f>AF13</f>
        <v>#REF!</v>
      </c>
      <c r="AH12" s="51" t="e">
        <f t="shared" si="0"/>
        <v>#REF!</v>
      </c>
      <c r="AI12" s="5"/>
      <c r="AJ12" s="51" t="e">
        <f>AJ13</f>
        <v>#REF!</v>
      </c>
      <c r="AK12" s="5"/>
      <c r="AL12" s="51">
        <f>AL13</f>
        <v>8989300</v>
      </c>
      <c r="AM12" s="51"/>
      <c r="AN12" s="51">
        <f>AN13</f>
        <v>9725510</v>
      </c>
      <c r="AO12" s="51"/>
      <c r="AP12" s="51">
        <f>AP13</f>
        <v>9725510</v>
      </c>
      <c r="AQ12" s="51"/>
    </row>
    <row r="13" spans="2:43" ht="18" customHeight="1" x14ac:dyDescent="0.2">
      <c r="B13" s="4"/>
      <c r="C13" s="117"/>
      <c r="D13" s="117"/>
      <c r="E13" s="117"/>
      <c r="F13" s="48"/>
      <c r="G13" s="11"/>
      <c r="H13" s="117"/>
      <c r="I13" s="124"/>
      <c r="J13" s="124"/>
      <c r="K13" s="144"/>
      <c r="L13" s="11"/>
      <c r="M13" s="226">
        <v>2</v>
      </c>
      <c r="N13" s="262"/>
      <c r="O13" s="125"/>
      <c r="P13" s="126"/>
      <c r="Q13" s="126"/>
      <c r="R13" s="60"/>
      <c r="S13" s="249"/>
      <c r="T13" s="61" t="s">
        <v>413</v>
      </c>
      <c r="U13" s="241"/>
      <c r="V13" s="62" t="e">
        <f>SUM(V14+V45+V54+V102)</f>
        <v>#REF!</v>
      </c>
      <c r="X13" s="62" t="e">
        <f>SUM(X14+X45+X54+X102)</f>
        <v>#REF!</v>
      </c>
      <c r="Z13" s="62" t="e">
        <f>SUM(Z14+Z45+Z54+Z102)</f>
        <v>#REF!</v>
      </c>
      <c r="AB13" s="62" t="e">
        <f>SUM(AB14+AB45+AB54+AB102)</f>
        <v>#REF!</v>
      </c>
      <c r="AD13" s="62" t="e">
        <f>SUM(AD14+AD45+AD54+AD102)</f>
        <v>#REF!</v>
      </c>
      <c r="AF13" s="62" t="e">
        <f>SUM(AF14+AF45+AF54+AF102)</f>
        <v>#REF!</v>
      </c>
      <c r="AH13" s="62" t="e">
        <f t="shared" si="0"/>
        <v>#REF!</v>
      </c>
      <c r="AI13" s="63"/>
      <c r="AJ13" s="62" t="e">
        <f>SUM(AJ14+AJ45+AJ54+AJ102)</f>
        <v>#REF!</v>
      </c>
      <c r="AK13" s="63"/>
      <c r="AL13" s="62">
        <f>SUM(AL14+AL45+AL54+AL102)</f>
        <v>8989300</v>
      </c>
      <c r="AM13" s="62"/>
      <c r="AN13" s="62">
        <f>SUM(AN14+AN45+AN54+AN102)</f>
        <v>9725510</v>
      </c>
      <c r="AO13" s="62"/>
      <c r="AP13" s="62">
        <f>SUM(AP14+AP45+AP54+AP102)</f>
        <v>9725510</v>
      </c>
      <c r="AQ13" s="62"/>
    </row>
    <row r="14" spans="2:43" ht="18" customHeight="1" x14ac:dyDescent="0.2">
      <c r="B14" s="4"/>
      <c r="C14" s="117"/>
      <c r="D14" s="117"/>
      <c r="E14" s="117"/>
      <c r="F14" s="48"/>
      <c r="G14" s="11"/>
      <c r="H14" s="117"/>
      <c r="I14" s="124"/>
      <c r="J14" s="124"/>
      <c r="K14" s="144"/>
      <c r="L14" s="11"/>
      <c r="M14" s="143"/>
      <c r="N14" s="42"/>
      <c r="O14" s="127">
        <v>1</v>
      </c>
      <c r="P14" s="123"/>
      <c r="Q14" s="123"/>
      <c r="R14" s="49"/>
      <c r="S14" s="18"/>
      <c r="T14" s="50" t="s">
        <v>7</v>
      </c>
      <c r="U14" s="76"/>
      <c r="V14" s="51" t="e">
        <f>V15+V32</f>
        <v>#REF!</v>
      </c>
      <c r="X14" s="51" t="e">
        <f>X15+X32</f>
        <v>#REF!</v>
      </c>
      <c r="Z14" s="51" t="e">
        <f>Z15+Z32</f>
        <v>#REF!</v>
      </c>
      <c r="AB14" s="51" t="e">
        <f>AB15+AB32</f>
        <v>#REF!</v>
      </c>
      <c r="AD14" s="51" t="e">
        <f>AD15+AD32</f>
        <v>#REF!</v>
      </c>
      <c r="AE14" s="51">
        <f>AE15+AE32</f>
        <v>0</v>
      </c>
      <c r="AF14" s="51" t="e">
        <f>AF15+AF32</f>
        <v>#REF!</v>
      </c>
      <c r="AG14" s="51">
        <f>AG15+AG32</f>
        <v>0</v>
      </c>
      <c r="AH14" s="51" t="e">
        <f t="shared" si="0"/>
        <v>#REF!</v>
      </c>
      <c r="AI14" s="51">
        <f>AI15+AI32</f>
        <v>0</v>
      </c>
      <c r="AJ14" s="51" t="e">
        <f>AJ15+AJ32</f>
        <v>#REF!</v>
      </c>
      <c r="AK14" s="51">
        <f>AK15+AK32</f>
        <v>0</v>
      </c>
      <c r="AL14" s="51">
        <f>AL15+AL32</f>
        <v>7134300</v>
      </c>
      <c r="AM14" s="51"/>
      <c r="AN14" s="51">
        <f>AN15+AN32</f>
        <v>7721050</v>
      </c>
      <c r="AO14" s="51"/>
      <c r="AP14" s="51">
        <f>AP15+AP32</f>
        <v>7721050</v>
      </c>
      <c r="AQ14" s="51"/>
    </row>
    <row r="15" spans="2:43" ht="18" customHeight="1" x14ac:dyDescent="0.2">
      <c r="B15" s="4"/>
      <c r="C15" s="117"/>
      <c r="D15" s="117"/>
      <c r="E15" s="117"/>
      <c r="F15" s="48"/>
      <c r="G15" s="11"/>
      <c r="H15" s="117"/>
      <c r="I15" s="124"/>
      <c r="J15" s="124"/>
      <c r="K15" s="144"/>
      <c r="L15" s="11"/>
      <c r="M15" s="143"/>
      <c r="N15" s="42"/>
      <c r="O15" s="128"/>
      <c r="P15" s="129">
        <v>1</v>
      </c>
      <c r="Q15" s="129"/>
      <c r="R15" s="64"/>
      <c r="S15" s="234"/>
      <c r="T15" s="65" t="s">
        <v>8</v>
      </c>
      <c r="U15" s="155"/>
      <c r="V15" s="66" t="e">
        <f>V16+V20+V24+V26+V30+V40+#REF!</f>
        <v>#REF!</v>
      </c>
      <c r="W15" s="29"/>
      <c r="X15" s="66" t="e">
        <f>X16+X20+X24+X26+X30+X40+#REF!</f>
        <v>#REF!</v>
      </c>
      <c r="Y15" s="29"/>
      <c r="Z15" s="66" t="e">
        <f>Z16+Z20+Z24+Z26+Z30+Z40+#REF!</f>
        <v>#REF!</v>
      </c>
      <c r="AA15" s="29"/>
      <c r="AB15" s="66" t="e">
        <f>AB16+AB20+AB24+AB26+AB30+AB40+#REF!</f>
        <v>#REF!</v>
      </c>
      <c r="AC15" s="29"/>
      <c r="AD15" s="66" t="e">
        <f>AD16+AD20+AD24+AD26+AD30+AD40+#REF!</f>
        <v>#REF!</v>
      </c>
      <c r="AE15" s="29"/>
      <c r="AF15" s="66" t="e">
        <f>AF16+AF20+AF24+AF26+AF30+AF40+#REF!</f>
        <v>#REF!</v>
      </c>
      <c r="AG15" s="29"/>
      <c r="AH15" s="66" t="e">
        <f t="shared" si="0"/>
        <v>#REF!</v>
      </c>
      <c r="AI15" s="67"/>
      <c r="AJ15" s="66" t="e">
        <f>AJ16+AJ20+AJ24+AJ26+AJ30+AJ40+#REF!</f>
        <v>#REF!</v>
      </c>
      <c r="AK15" s="67"/>
      <c r="AL15" s="66">
        <f>AL16+AL20+AL24+AL26+AL30+AL40</f>
        <v>7051450</v>
      </c>
      <c r="AM15" s="66"/>
      <c r="AN15" s="66">
        <f>AN16+AN20+AN24+AN26+AN30+AN40</f>
        <v>7631050</v>
      </c>
      <c r="AO15" s="66"/>
      <c r="AP15" s="66">
        <f>AP16+AP20+AP24+AP26+AP30+AP40</f>
        <v>7631050</v>
      </c>
      <c r="AQ15" s="66"/>
    </row>
    <row r="16" spans="2:43" ht="18" customHeight="1" x14ac:dyDescent="0.2">
      <c r="B16" s="4"/>
      <c r="C16" s="117"/>
      <c r="D16" s="117"/>
      <c r="E16" s="117"/>
      <c r="F16" s="48"/>
      <c r="G16" s="11"/>
      <c r="H16" s="117"/>
      <c r="I16" s="124"/>
      <c r="J16" s="124"/>
      <c r="K16" s="144"/>
      <c r="L16" s="11"/>
      <c r="M16" s="143"/>
      <c r="N16" s="42"/>
      <c r="O16" s="128"/>
      <c r="P16" s="130"/>
      <c r="Q16" s="131">
        <v>1</v>
      </c>
      <c r="R16" s="68"/>
      <c r="S16" s="35"/>
      <c r="T16" s="69" t="s">
        <v>9</v>
      </c>
      <c r="U16" s="92"/>
      <c r="V16" s="70">
        <f>V17</f>
        <v>927000</v>
      </c>
      <c r="X16" s="70">
        <f>X17</f>
        <v>1231600</v>
      </c>
      <c r="Z16" s="70">
        <f>Z17</f>
        <v>1563800</v>
      </c>
      <c r="AB16" s="70">
        <f>AB17</f>
        <v>1943400</v>
      </c>
      <c r="AD16" s="70">
        <f>AD17</f>
        <v>1939400</v>
      </c>
      <c r="AF16" s="70">
        <f>AF17</f>
        <v>0</v>
      </c>
      <c r="AH16" s="70">
        <f t="shared" si="0"/>
        <v>1939400</v>
      </c>
      <c r="AI16" s="446"/>
      <c r="AJ16" s="447">
        <f>AJ17</f>
        <v>660760</v>
      </c>
      <c r="AK16" s="71"/>
      <c r="AL16" s="447">
        <f>AL17</f>
        <v>2647700</v>
      </c>
      <c r="AM16" s="447"/>
      <c r="AN16" s="447">
        <f>AN17</f>
        <v>2864950</v>
      </c>
      <c r="AO16" s="70"/>
      <c r="AP16" s="447">
        <f>AP17</f>
        <v>2864950</v>
      </c>
      <c r="AQ16" s="70"/>
    </row>
    <row r="17" spans="2:43" ht="18" customHeight="1" x14ac:dyDescent="0.2">
      <c r="B17" s="4"/>
      <c r="C17" s="117"/>
      <c r="D17" s="117"/>
      <c r="E17" s="117"/>
      <c r="F17" s="48"/>
      <c r="G17" s="11"/>
      <c r="H17" s="117"/>
      <c r="I17" s="124"/>
      <c r="J17" s="124"/>
      <c r="K17" s="144"/>
      <c r="L17" s="11"/>
      <c r="M17" s="143"/>
      <c r="N17" s="42"/>
      <c r="O17" s="128"/>
      <c r="P17" s="130"/>
      <c r="Q17" s="130"/>
      <c r="R17" s="72">
        <v>1</v>
      </c>
      <c r="S17" s="181"/>
      <c r="T17" s="73" t="s">
        <v>9</v>
      </c>
      <c r="V17" s="74">
        <v>927000</v>
      </c>
      <c r="X17" s="74">
        <v>1231600</v>
      </c>
      <c r="Z17" s="829">
        <v>1563800</v>
      </c>
      <c r="AB17" s="74">
        <v>1943400</v>
      </c>
      <c r="AD17" s="944">
        <v>1939400</v>
      </c>
      <c r="AF17" s="74">
        <v>0</v>
      </c>
      <c r="AH17" s="74">
        <f t="shared" si="0"/>
        <v>1939400</v>
      </c>
      <c r="AI17" s="8"/>
      <c r="AJ17" s="74">
        <f>CEILING(AB17*34/100,10)</f>
        <v>660760</v>
      </c>
      <c r="AK17" s="8"/>
      <c r="AL17" s="74">
        <v>2647700</v>
      </c>
      <c r="AM17" s="74"/>
      <c r="AN17" s="74">
        <v>2864950</v>
      </c>
      <c r="AO17" s="74"/>
      <c r="AP17" s="74">
        <v>2864950</v>
      </c>
      <c r="AQ17" s="74"/>
    </row>
    <row r="18" spans="2:43" ht="18" hidden="1" customHeight="1" x14ac:dyDescent="0.2">
      <c r="B18" s="4"/>
      <c r="C18" s="117"/>
      <c r="D18" s="117"/>
      <c r="E18" s="117"/>
      <c r="F18" s="48"/>
      <c r="G18" s="11"/>
      <c r="H18" s="117"/>
      <c r="I18" s="124"/>
      <c r="J18" s="124"/>
      <c r="K18" s="144"/>
      <c r="L18" s="11"/>
      <c r="M18" s="143"/>
      <c r="N18" s="42"/>
      <c r="O18" s="128"/>
      <c r="P18" s="130"/>
      <c r="Q18" s="130"/>
      <c r="R18" s="72"/>
      <c r="S18" s="181"/>
      <c r="T18" s="73"/>
      <c r="V18" s="74"/>
      <c r="X18" s="74"/>
      <c r="Z18" s="74"/>
      <c r="AB18" s="74"/>
      <c r="AD18" s="74"/>
      <c r="AF18" s="74"/>
      <c r="AH18" s="74">
        <f t="shared" si="0"/>
        <v>0</v>
      </c>
      <c r="AI18" s="8"/>
      <c r="AJ18" s="74"/>
      <c r="AK18" s="8"/>
      <c r="AL18" s="74"/>
      <c r="AM18" s="74"/>
      <c r="AN18" s="74"/>
      <c r="AO18" s="74"/>
      <c r="AP18" s="74"/>
      <c r="AQ18" s="74"/>
    </row>
    <row r="19" spans="2:43" ht="18" hidden="1" customHeight="1" x14ac:dyDescent="0.2">
      <c r="B19" s="4"/>
      <c r="C19" s="117"/>
      <c r="D19" s="117"/>
      <c r="E19" s="117"/>
      <c r="F19" s="48"/>
      <c r="G19" s="11"/>
      <c r="H19" s="117"/>
      <c r="I19" s="124"/>
      <c r="J19" s="124"/>
      <c r="K19" s="144"/>
      <c r="L19" s="11"/>
      <c r="M19" s="143"/>
      <c r="N19" s="42"/>
      <c r="O19" s="128"/>
      <c r="P19" s="130"/>
      <c r="Q19" s="130"/>
      <c r="R19" s="86"/>
      <c r="S19" s="20"/>
      <c r="T19" s="73"/>
      <c r="V19" s="74"/>
      <c r="X19" s="74"/>
      <c r="Z19" s="74"/>
      <c r="AB19" s="74"/>
      <c r="AD19" s="74"/>
      <c r="AF19" s="74"/>
      <c r="AH19" s="74">
        <f t="shared" si="0"/>
        <v>0</v>
      </c>
      <c r="AI19" s="8"/>
      <c r="AJ19" s="74"/>
      <c r="AK19" s="8"/>
      <c r="AL19" s="74"/>
      <c r="AM19" s="74"/>
      <c r="AN19" s="74"/>
      <c r="AO19" s="74"/>
      <c r="AP19" s="74"/>
      <c r="AQ19" s="74"/>
    </row>
    <row r="20" spans="2:43" ht="18" customHeight="1" x14ac:dyDescent="0.2">
      <c r="B20" s="4"/>
      <c r="C20" s="117"/>
      <c r="D20" s="117"/>
      <c r="E20" s="117"/>
      <c r="F20" s="48"/>
      <c r="G20" s="11"/>
      <c r="H20" s="117"/>
      <c r="I20" s="124"/>
      <c r="J20" s="124"/>
      <c r="K20" s="144"/>
      <c r="L20" s="11"/>
      <c r="M20" s="143"/>
      <c r="N20" s="42"/>
      <c r="O20" s="128"/>
      <c r="P20" s="130"/>
      <c r="Q20" s="131">
        <v>2</v>
      </c>
      <c r="R20" s="68"/>
      <c r="S20" s="35"/>
      <c r="T20" s="69" t="s">
        <v>11</v>
      </c>
      <c r="U20" s="92"/>
      <c r="V20" s="70">
        <f>V21+V22+V23</f>
        <v>393000</v>
      </c>
      <c r="X20" s="447">
        <f>X21+X22+X23</f>
        <v>512000</v>
      </c>
      <c r="Z20" s="447">
        <f>Z21+Z22+Z23</f>
        <v>610800</v>
      </c>
      <c r="AB20" s="447">
        <f>AB21+AB22+AB23</f>
        <v>841800</v>
      </c>
      <c r="AD20" s="447">
        <f>AD21+AD22+AD23</f>
        <v>1256200</v>
      </c>
      <c r="AF20" s="447">
        <f>AF21+AF22+AF23</f>
        <v>0</v>
      </c>
      <c r="AH20" s="447">
        <f t="shared" si="0"/>
        <v>1256200</v>
      </c>
      <c r="AI20" s="446"/>
      <c r="AJ20" s="447">
        <f>AJ21+AJ22+AJ23</f>
        <v>286220</v>
      </c>
      <c r="AK20" s="71"/>
      <c r="AL20" s="447">
        <f>AL21+AL22+AL23</f>
        <v>2342000</v>
      </c>
      <c r="AM20" s="447"/>
      <c r="AN20" s="447">
        <f>AN21+AN22+AN23</f>
        <v>2534200</v>
      </c>
      <c r="AO20" s="447"/>
      <c r="AP20" s="447">
        <f>AP21+AP22+AP23</f>
        <v>2534200</v>
      </c>
      <c r="AQ20" s="447"/>
    </row>
    <row r="21" spans="2:43" ht="18" customHeight="1" x14ac:dyDescent="0.2">
      <c r="B21" s="4"/>
      <c r="C21" s="117"/>
      <c r="D21" s="117"/>
      <c r="E21" s="117"/>
      <c r="F21" s="48"/>
      <c r="G21" s="11"/>
      <c r="H21" s="117"/>
      <c r="I21" s="124"/>
      <c r="J21" s="124"/>
      <c r="K21" s="144"/>
      <c r="L21" s="11"/>
      <c r="M21" s="143"/>
      <c r="N21" s="42"/>
      <c r="O21" s="128"/>
      <c r="P21" s="130"/>
      <c r="Q21" s="130"/>
      <c r="R21" s="72">
        <v>1</v>
      </c>
      <c r="S21" s="181"/>
      <c r="T21" s="73" t="s">
        <v>11</v>
      </c>
      <c r="V21" s="74">
        <v>393000</v>
      </c>
      <c r="X21" s="74">
        <v>512000</v>
      </c>
      <c r="Z21" s="829">
        <v>610800</v>
      </c>
      <c r="AB21" s="74">
        <v>841800</v>
      </c>
      <c r="AD21" s="944">
        <v>1256200</v>
      </c>
      <c r="AF21" s="74">
        <v>0</v>
      </c>
      <c r="AH21" s="74">
        <f t="shared" si="0"/>
        <v>1256200</v>
      </c>
      <c r="AI21" s="8"/>
      <c r="AJ21" s="74">
        <f>CEILING(AB21*34/100,10)</f>
        <v>286220</v>
      </c>
      <c r="AK21" s="8"/>
      <c r="AL21" s="74">
        <v>2342000</v>
      </c>
      <c r="AM21" s="74"/>
      <c r="AN21" s="74">
        <v>2534200</v>
      </c>
      <c r="AO21" s="74"/>
      <c r="AP21" s="74">
        <v>2534200</v>
      </c>
      <c r="AQ21" s="74"/>
    </row>
    <row r="22" spans="2:43" ht="18" hidden="1" customHeight="1" x14ac:dyDescent="0.2">
      <c r="B22" s="4"/>
      <c r="C22" s="117"/>
      <c r="D22" s="117"/>
      <c r="E22" s="117"/>
      <c r="F22" s="48"/>
      <c r="G22" s="11"/>
      <c r="H22" s="117"/>
      <c r="I22" s="124"/>
      <c r="J22" s="124"/>
      <c r="K22" s="144"/>
      <c r="L22" s="11"/>
      <c r="M22" s="143"/>
      <c r="N22" s="42"/>
      <c r="O22" s="128"/>
      <c r="P22" s="130"/>
      <c r="Q22" s="130"/>
      <c r="R22" s="72"/>
      <c r="S22" s="181"/>
      <c r="T22" s="73"/>
      <c r="V22" s="74"/>
      <c r="X22" s="74"/>
      <c r="Z22" s="74"/>
      <c r="AB22" s="74"/>
      <c r="AD22" s="74"/>
      <c r="AF22" s="74"/>
      <c r="AH22" s="74">
        <f t="shared" si="0"/>
        <v>0</v>
      </c>
      <c r="AI22" s="8"/>
      <c r="AJ22" s="74"/>
      <c r="AK22" s="8"/>
      <c r="AL22" s="74"/>
      <c r="AM22" s="74"/>
      <c r="AN22" s="74"/>
      <c r="AO22" s="74"/>
      <c r="AP22" s="74"/>
      <c r="AQ22" s="74"/>
    </row>
    <row r="23" spans="2:43" ht="18" hidden="1" customHeight="1" x14ac:dyDescent="0.2">
      <c r="B23" s="4"/>
      <c r="C23" s="117"/>
      <c r="D23" s="117"/>
      <c r="E23" s="117"/>
      <c r="F23" s="48"/>
      <c r="G23" s="11"/>
      <c r="H23" s="117"/>
      <c r="I23" s="124"/>
      <c r="J23" s="124"/>
      <c r="K23" s="144"/>
      <c r="L23" s="11"/>
      <c r="M23" s="143"/>
      <c r="N23" s="42"/>
      <c r="O23" s="128"/>
      <c r="P23" s="130"/>
      <c r="Q23" s="130"/>
      <c r="R23" s="86"/>
      <c r="S23" s="20"/>
      <c r="T23" s="73"/>
      <c r="V23" s="74"/>
      <c r="X23" s="74"/>
      <c r="Z23" s="74"/>
      <c r="AB23" s="74"/>
      <c r="AD23" s="74"/>
      <c r="AF23" s="74"/>
      <c r="AH23" s="74">
        <f t="shared" si="0"/>
        <v>0</v>
      </c>
      <c r="AI23" s="8"/>
      <c r="AJ23" s="74"/>
      <c r="AK23" s="8"/>
      <c r="AL23" s="74"/>
      <c r="AM23" s="74"/>
      <c r="AN23" s="74"/>
      <c r="AO23" s="74"/>
      <c r="AP23" s="74"/>
      <c r="AQ23" s="74"/>
    </row>
    <row r="24" spans="2:43" ht="18" customHeight="1" x14ac:dyDescent="0.2">
      <c r="B24" s="4"/>
      <c r="C24" s="117"/>
      <c r="D24" s="117"/>
      <c r="E24" s="117"/>
      <c r="F24" s="48"/>
      <c r="G24" s="11"/>
      <c r="H24" s="117"/>
      <c r="I24" s="124"/>
      <c r="J24" s="124"/>
      <c r="K24" s="144"/>
      <c r="L24" s="11"/>
      <c r="M24" s="143"/>
      <c r="N24" s="42"/>
      <c r="O24" s="128"/>
      <c r="P24" s="130"/>
      <c r="Q24" s="131">
        <v>3</v>
      </c>
      <c r="R24" s="68"/>
      <c r="S24" s="35"/>
      <c r="T24" s="69" t="s">
        <v>12</v>
      </c>
      <c r="U24" s="92"/>
      <c r="V24" s="70">
        <f>SUM(V25:V25)</f>
        <v>677000</v>
      </c>
      <c r="X24" s="447">
        <f>SUM(X25:X25)</f>
        <v>880300</v>
      </c>
      <c r="Z24" s="447">
        <f>SUM(Z25:Z25)</f>
        <v>818800</v>
      </c>
      <c r="AB24" s="447">
        <f>SUM(AB25:AB25)</f>
        <v>930300</v>
      </c>
      <c r="AD24" s="447">
        <f>SUM(AD25:AD25)</f>
        <v>878500</v>
      </c>
      <c r="AF24" s="447">
        <f>SUM(AF25:AF25)</f>
        <v>0</v>
      </c>
      <c r="AH24" s="447">
        <f t="shared" si="0"/>
        <v>878500</v>
      </c>
      <c r="AI24" s="446"/>
      <c r="AJ24" s="447">
        <f>SUM(AJ25:AJ25)</f>
        <v>316310</v>
      </c>
      <c r="AK24" s="71"/>
      <c r="AL24" s="447">
        <f>SUM(AL25:AL25)</f>
        <v>1490450</v>
      </c>
      <c r="AM24" s="447"/>
      <c r="AN24" s="447">
        <f>SUM(AN25:AN25)</f>
        <v>1612750</v>
      </c>
      <c r="AO24" s="447"/>
      <c r="AP24" s="447">
        <f>SUM(AP25:AP25)</f>
        <v>1612750</v>
      </c>
      <c r="AQ24" s="447"/>
    </row>
    <row r="25" spans="2:43" ht="18" customHeight="1" x14ac:dyDescent="0.2">
      <c r="B25" s="4"/>
      <c r="C25" s="117"/>
      <c r="D25" s="117"/>
      <c r="E25" s="117"/>
      <c r="F25" s="48"/>
      <c r="G25" s="11"/>
      <c r="H25" s="117"/>
      <c r="I25" s="124"/>
      <c r="J25" s="124"/>
      <c r="K25" s="144"/>
      <c r="L25" s="11"/>
      <c r="M25" s="143"/>
      <c r="N25" s="42"/>
      <c r="O25" s="128"/>
      <c r="P25" s="130"/>
      <c r="Q25" s="130"/>
      <c r="R25" s="72">
        <v>1</v>
      </c>
      <c r="S25" s="181"/>
      <c r="T25" s="73" t="s">
        <v>12</v>
      </c>
      <c r="V25" s="74">
        <v>677000</v>
      </c>
      <c r="X25" s="74">
        <v>880300</v>
      </c>
      <c r="Z25" s="829">
        <v>818800</v>
      </c>
      <c r="AB25" s="74">
        <v>930300</v>
      </c>
      <c r="AD25" s="944">
        <v>878500</v>
      </c>
      <c r="AF25" s="74">
        <v>0</v>
      </c>
      <c r="AH25" s="74">
        <f t="shared" si="0"/>
        <v>878500</v>
      </c>
      <c r="AI25" s="8"/>
      <c r="AJ25" s="74">
        <f>CEILING(AB25*34/100,10)</f>
        <v>316310</v>
      </c>
      <c r="AK25" s="8"/>
      <c r="AL25" s="74">
        <v>1490450</v>
      </c>
      <c r="AM25" s="74"/>
      <c r="AN25" s="74">
        <v>1612750</v>
      </c>
      <c r="AO25" s="74"/>
      <c r="AP25" s="74">
        <v>1612750</v>
      </c>
      <c r="AQ25" s="74"/>
    </row>
    <row r="26" spans="2:43" ht="18" customHeight="1" x14ac:dyDescent="0.2">
      <c r="B26" s="4"/>
      <c r="C26" s="117"/>
      <c r="D26" s="117"/>
      <c r="E26" s="117"/>
      <c r="F26" s="48"/>
      <c r="G26" s="11"/>
      <c r="H26" s="117"/>
      <c r="I26" s="124"/>
      <c r="J26" s="124"/>
      <c r="K26" s="144"/>
      <c r="L26" s="11"/>
      <c r="M26" s="143"/>
      <c r="N26" s="42"/>
      <c r="O26" s="128"/>
      <c r="P26" s="130"/>
      <c r="Q26" s="131">
        <v>4</v>
      </c>
      <c r="R26" s="68"/>
      <c r="S26" s="35"/>
      <c r="T26" s="69" t="s">
        <v>13</v>
      </c>
      <c r="U26" s="92"/>
      <c r="V26" s="70">
        <f>SUM(V27:V29)</f>
        <v>37000</v>
      </c>
      <c r="X26" s="447">
        <f>SUM(X27:X29)</f>
        <v>51400</v>
      </c>
      <c r="Z26" s="447">
        <f>SUM(Z27:Z29)</f>
        <v>36700</v>
      </c>
      <c r="AB26" s="447">
        <f>SUM(AB27:AB29)</f>
        <v>37200</v>
      </c>
      <c r="AD26" s="447">
        <f>SUM(AD27:AD29)</f>
        <v>60000</v>
      </c>
      <c r="AF26" s="447">
        <f>SUM(AF27:AF29)</f>
        <v>0</v>
      </c>
      <c r="AH26" s="447">
        <f t="shared" si="0"/>
        <v>60000</v>
      </c>
      <c r="AI26" s="446"/>
      <c r="AJ26" s="447">
        <f>SUM(AJ27:AJ29)</f>
        <v>12650</v>
      </c>
      <c r="AK26" s="71"/>
      <c r="AL26" s="447">
        <f>SUM(AL27:AL29)</f>
        <v>49750</v>
      </c>
      <c r="AM26" s="447"/>
      <c r="AN26" s="447">
        <f>SUM(AN27:AN29)</f>
        <v>53800</v>
      </c>
      <c r="AO26" s="447"/>
      <c r="AP26" s="447">
        <f>SUM(AP27:AP29)</f>
        <v>53800</v>
      </c>
      <c r="AQ26" s="447"/>
    </row>
    <row r="27" spans="2:43" ht="18" customHeight="1" x14ac:dyDescent="0.2">
      <c r="B27" s="4"/>
      <c r="C27" s="117"/>
      <c r="D27" s="117"/>
      <c r="E27" s="117"/>
      <c r="F27" s="48"/>
      <c r="G27" s="11"/>
      <c r="H27" s="117"/>
      <c r="I27" s="124"/>
      <c r="J27" s="124"/>
      <c r="K27" s="144"/>
      <c r="L27" s="11"/>
      <c r="M27" s="143"/>
      <c r="N27" s="42"/>
      <c r="O27" s="128"/>
      <c r="P27" s="130"/>
      <c r="Q27" s="130"/>
      <c r="R27" s="72">
        <v>1</v>
      </c>
      <c r="S27" s="181"/>
      <c r="T27" s="73" t="s">
        <v>13</v>
      </c>
      <c r="V27" s="74">
        <v>37000</v>
      </c>
      <c r="X27" s="74">
        <v>51400</v>
      </c>
      <c r="Z27" s="829">
        <v>36700</v>
      </c>
      <c r="AB27" s="74">
        <v>37200</v>
      </c>
      <c r="AD27" s="944">
        <v>60000</v>
      </c>
      <c r="AF27" s="74">
        <v>0</v>
      </c>
      <c r="AH27" s="74">
        <f t="shared" si="0"/>
        <v>60000</v>
      </c>
      <c r="AI27" s="8"/>
      <c r="AJ27" s="74">
        <f>CEILING(AB27*34/100,10)</f>
        <v>12650</v>
      </c>
      <c r="AK27" s="8"/>
      <c r="AL27" s="74">
        <v>49750</v>
      </c>
      <c r="AM27" s="74"/>
      <c r="AN27" s="74">
        <v>53800</v>
      </c>
      <c r="AO27" s="74"/>
      <c r="AP27" s="74">
        <v>53800</v>
      </c>
      <c r="AQ27" s="74"/>
    </row>
    <row r="28" spans="2:43" ht="18" hidden="1" customHeight="1" x14ac:dyDescent="0.2">
      <c r="B28" s="4"/>
      <c r="C28" s="117"/>
      <c r="D28" s="117"/>
      <c r="E28" s="117"/>
      <c r="F28" s="48"/>
      <c r="G28" s="11"/>
      <c r="H28" s="117"/>
      <c r="I28" s="124"/>
      <c r="J28" s="124"/>
      <c r="K28" s="144"/>
      <c r="L28" s="11"/>
      <c r="M28" s="143"/>
      <c r="N28" s="42"/>
      <c r="O28" s="128"/>
      <c r="P28" s="130"/>
      <c r="Q28" s="130"/>
      <c r="R28" s="72"/>
      <c r="S28" s="181"/>
      <c r="T28" s="73"/>
      <c r="V28" s="74"/>
      <c r="X28" s="74"/>
      <c r="Z28" s="74"/>
      <c r="AB28" s="74"/>
      <c r="AD28" s="74"/>
      <c r="AF28" s="74"/>
      <c r="AH28" s="74">
        <f t="shared" si="0"/>
        <v>0</v>
      </c>
      <c r="AI28" s="8"/>
      <c r="AJ28" s="74"/>
      <c r="AK28" s="8"/>
      <c r="AL28" s="74"/>
      <c r="AM28" s="74"/>
      <c r="AN28" s="74"/>
      <c r="AO28" s="74"/>
      <c r="AP28" s="74"/>
      <c r="AQ28" s="74"/>
    </row>
    <row r="29" spans="2:43" ht="18" hidden="1" customHeight="1" x14ac:dyDescent="0.2">
      <c r="B29" s="4"/>
      <c r="C29" s="117"/>
      <c r="D29" s="117"/>
      <c r="E29" s="117"/>
      <c r="F29" s="48"/>
      <c r="G29" s="11"/>
      <c r="H29" s="117"/>
      <c r="I29" s="124"/>
      <c r="J29" s="124"/>
      <c r="K29" s="144"/>
      <c r="L29" s="11"/>
      <c r="M29" s="143"/>
      <c r="N29" s="42"/>
      <c r="O29" s="128"/>
      <c r="P29" s="130"/>
      <c r="Q29" s="130"/>
      <c r="R29" s="86"/>
      <c r="S29" s="20"/>
      <c r="T29" s="73"/>
      <c r="V29" s="74"/>
      <c r="X29" s="74"/>
      <c r="Z29" s="74"/>
      <c r="AB29" s="74"/>
      <c r="AD29" s="74"/>
      <c r="AF29" s="74"/>
      <c r="AH29" s="74">
        <f t="shared" si="0"/>
        <v>0</v>
      </c>
      <c r="AI29" s="8"/>
      <c r="AJ29" s="74"/>
      <c r="AK29" s="8"/>
      <c r="AL29" s="74"/>
      <c r="AM29" s="74"/>
      <c r="AN29" s="74"/>
      <c r="AO29" s="74"/>
      <c r="AP29" s="74"/>
      <c r="AQ29" s="74"/>
    </row>
    <row r="30" spans="2:43" ht="18" customHeight="1" x14ac:dyDescent="0.2">
      <c r="B30" s="4"/>
      <c r="C30" s="117"/>
      <c r="D30" s="117"/>
      <c r="E30" s="117"/>
      <c r="F30" s="48"/>
      <c r="G30" s="11"/>
      <c r="H30" s="117"/>
      <c r="I30" s="124"/>
      <c r="J30" s="124"/>
      <c r="K30" s="144"/>
      <c r="L30" s="11"/>
      <c r="M30" s="143"/>
      <c r="N30" s="42"/>
      <c r="O30" s="128"/>
      <c r="P30" s="130"/>
      <c r="Q30" s="131">
        <v>5</v>
      </c>
      <c r="R30" s="68"/>
      <c r="S30" s="35"/>
      <c r="T30" s="69" t="s">
        <v>204</v>
      </c>
      <c r="U30" s="92"/>
      <c r="V30" s="70">
        <f>SUM(V31:V31)</f>
        <v>0</v>
      </c>
      <c r="X30" s="447">
        <f>SUM(X31:X31)</f>
        <v>10600</v>
      </c>
      <c r="Z30" s="447">
        <f>SUM(Z31:Z31)</f>
        <v>67500</v>
      </c>
      <c r="AB30" s="447">
        <f>SUM(AB31:AB31)</f>
        <v>97700</v>
      </c>
      <c r="AD30" s="447">
        <f>SUM(AD31:AD31)</f>
        <v>11400</v>
      </c>
      <c r="AF30" s="447">
        <f>SUM(AF31:AF31)</f>
        <v>0</v>
      </c>
      <c r="AH30" s="447">
        <f t="shared" si="0"/>
        <v>11400</v>
      </c>
      <c r="AI30" s="446"/>
      <c r="AJ30" s="447">
        <f>SUM(AJ31:AJ31)</f>
        <v>33220</v>
      </c>
      <c r="AK30" s="71"/>
      <c r="AL30" s="447">
        <f>SUM(AL31:AL31)</f>
        <v>521550</v>
      </c>
      <c r="AM30" s="447"/>
      <c r="AN30" s="447">
        <f>SUM(AN31:AN31)</f>
        <v>565350</v>
      </c>
      <c r="AO30" s="447"/>
      <c r="AP30" s="447">
        <f>SUM(AP31:AP31)</f>
        <v>565350</v>
      </c>
      <c r="AQ30" s="447"/>
    </row>
    <row r="31" spans="2:43" ht="18" customHeight="1" x14ac:dyDescent="0.2">
      <c r="B31" s="4"/>
      <c r="C31" s="117"/>
      <c r="D31" s="117"/>
      <c r="E31" s="117"/>
      <c r="F31" s="48"/>
      <c r="G31" s="11"/>
      <c r="H31" s="117"/>
      <c r="I31" s="124"/>
      <c r="J31" s="124"/>
      <c r="K31" s="144"/>
      <c r="L31" s="11"/>
      <c r="M31" s="143"/>
      <c r="N31" s="42"/>
      <c r="O31" s="128"/>
      <c r="P31" s="130"/>
      <c r="Q31" s="130"/>
      <c r="R31" s="72">
        <v>1</v>
      </c>
      <c r="S31" s="181"/>
      <c r="T31" s="73" t="s">
        <v>204</v>
      </c>
      <c r="V31" s="74">
        <v>0</v>
      </c>
      <c r="X31" s="74">
        <v>10600</v>
      </c>
      <c r="Z31" s="829">
        <v>67500</v>
      </c>
      <c r="AB31" s="74">
        <v>97700</v>
      </c>
      <c r="AD31" s="944">
        <v>11400</v>
      </c>
      <c r="AF31" s="74">
        <v>0</v>
      </c>
      <c r="AH31" s="74">
        <f t="shared" si="0"/>
        <v>11400</v>
      </c>
      <c r="AI31" s="8"/>
      <c r="AJ31" s="74">
        <f>CEILING(AB31*34/100,10)</f>
        <v>33220</v>
      </c>
      <c r="AK31" s="8"/>
      <c r="AL31" s="74">
        <v>521550</v>
      </c>
      <c r="AM31" s="74"/>
      <c r="AN31" s="74">
        <v>565350</v>
      </c>
      <c r="AO31" s="74"/>
      <c r="AP31" s="74">
        <v>565350</v>
      </c>
      <c r="AQ31" s="74"/>
    </row>
    <row r="32" spans="2:43" ht="18" customHeight="1" x14ac:dyDescent="0.2">
      <c r="B32" s="4"/>
      <c r="C32" s="117"/>
      <c r="D32" s="117"/>
      <c r="E32" s="117"/>
      <c r="F32" s="48"/>
      <c r="G32" s="11"/>
      <c r="H32" s="117"/>
      <c r="I32" s="124"/>
      <c r="J32" s="124"/>
      <c r="K32" s="144"/>
      <c r="L32" s="11"/>
      <c r="M32" s="143"/>
      <c r="N32" s="42"/>
      <c r="O32" s="128"/>
      <c r="P32" s="129">
        <v>4</v>
      </c>
      <c r="Q32" s="129"/>
      <c r="R32" s="64"/>
      <c r="S32" s="234"/>
      <c r="T32" s="65" t="s">
        <v>376</v>
      </c>
      <c r="U32" s="155"/>
      <c r="V32" s="66">
        <f>V33+V38</f>
        <v>0</v>
      </c>
      <c r="X32" s="66">
        <f>X33+X38</f>
        <v>0</v>
      </c>
      <c r="Z32" s="66">
        <f>Z33+Z38</f>
        <v>26600</v>
      </c>
      <c r="AB32" s="66">
        <f>AB33+AB35</f>
        <v>50000</v>
      </c>
      <c r="AD32" s="66">
        <f>AD33+AD35</f>
        <v>420000</v>
      </c>
      <c r="AF32" s="66">
        <f>AF33+AF35</f>
        <v>0</v>
      </c>
      <c r="AH32" s="66">
        <f t="shared" si="0"/>
        <v>420000</v>
      </c>
      <c r="AI32" s="66">
        <f t="shared" ref="AI32:AJ32" si="1">AI33+AI35</f>
        <v>0</v>
      </c>
      <c r="AJ32" s="66">
        <f t="shared" si="1"/>
        <v>17000</v>
      </c>
      <c r="AK32" s="66">
        <f t="shared" ref="AK32" si="2">AK33+AK35</f>
        <v>0</v>
      </c>
      <c r="AL32" s="66">
        <f t="shared" ref="AL32" si="3">AL33+AL35</f>
        <v>82850</v>
      </c>
      <c r="AM32" s="66"/>
      <c r="AN32" s="66">
        <f t="shared" ref="AN32:AP32" si="4">AN33+AN35</f>
        <v>90000</v>
      </c>
      <c r="AO32" s="66" t="e">
        <f t="shared" ref="AO32:AQ32" si="5">AO33+AO35</f>
        <v>#REF!</v>
      </c>
      <c r="AP32" s="66">
        <f t="shared" si="4"/>
        <v>90000</v>
      </c>
      <c r="AQ32" s="66" t="e">
        <f t="shared" si="5"/>
        <v>#REF!</v>
      </c>
    </row>
    <row r="33" spans="2:43" ht="18" customHeight="1" x14ac:dyDescent="0.2">
      <c r="B33" s="4"/>
      <c r="C33" s="117"/>
      <c r="D33" s="117"/>
      <c r="E33" s="117"/>
      <c r="F33" s="48"/>
      <c r="G33" s="11"/>
      <c r="H33" s="117"/>
      <c r="I33" s="124"/>
      <c r="J33" s="124"/>
      <c r="K33" s="144"/>
      <c r="L33" s="11"/>
      <c r="M33" s="143"/>
      <c r="N33" s="42"/>
      <c r="O33" s="128"/>
      <c r="P33" s="130"/>
      <c r="Q33" s="131">
        <v>1</v>
      </c>
      <c r="R33" s="68"/>
      <c r="S33" s="35"/>
      <c r="T33" s="450" t="s">
        <v>76</v>
      </c>
      <c r="U33" s="92"/>
      <c r="V33" s="70">
        <f>V34</f>
        <v>0</v>
      </c>
      <c r="X33" s="447">
        <f>X34</f>
        <v>0</v>
      </c>
      <c r="Z33" s="447">
        <f>Z34</f>
        <v>26600</v>
      </c>
      <c r="AB33" s="447">
        <f>AB34</f>
        <v>45000</v>
      </c>
      <c r="AD33" s="447">
        <f>AD34</f>
        <v>420000</v>
      </c>
      <c r="AF33" s="447">
        <f>AF34</f>
        <v>0</v>
      </c>
      <c r="AH33" s="447">
        <f t="shared" si="0"/>
        <v>420000</v>
      </c>
      <c r="AI33" s="446"/>
      <c r="AJ33" s="447">
        <f>AJ34</f>
        <v>15300</v>
      </c>
      <c r="AK33" s="71"/>
      <c r="AL33" s="447">
        <f>AL34</f>
        <v>65850</v>
      </c>
      <c r="AM33" s="447"/>
      <c r="AN33" s="447">
        <f>AN34</f>
        <v>71000</v>
      </c>
      <c r="AO33" s="447"/>
      <c r="AP33" s="447">
        <f>AP34</f>
        <v>71000</v>
      </c>
      <c r="AQ33" s="447"/>
    </row>
    <row r="34" spans="2:43" ht="18" customHeight="1" x14ac:dyDescent="0.2">
      <c r="B34" s="4"/>
      <c r="C34" s="117"/>
      <c r="D34" s="117"/>
      <c r="E34" s="117"/>
      <c r="F34" s="48"/>
      <c r="G34" s="11"/>
      <c r="H34" s="117"/>
      <c r="I34" s="124"/>
      <c r="J34" s="124"/>
      <c r="K34" s="144"/>
      <c r="L34" s="11"/>
      <c r="M34" s="143"/>
      <c r="N34" s="42"/>
      <c r="O34" s="128"/>
      <c r="P34" s="130"/>
      <c r="Q34" s="130"/>
      <c r="R34" s="72">
        <v>90</v>
      </c>
      <c r="S34" s="181"/>
      <c r="T34" s="73" t="s">
        <v>500</v>
      </c>
      <c r="V34" s="74"/>
      <c r="X34" s="74"/>
      <c r="Z34" s="829">
        <v>26600</v>
      </c>
      <c r="AB34" s="74">
        <v>45000</v>
      </c>
      <c r="AD34" s="944">
        <v>420000</v>
      </c>
      <c r="AF34" s="74">
        <v>0</v>
      </c>
      <c r="AH34" s="74">
        <f t="shared" si="0"/>
        <v>420000</v>
      </c>
      <c r="AI34" s="8"/>
      <c r="AJ34" s="74">
        <f>CEILING(AB34*34/100,10)</f>
        <v>15300</v>
      </c>
      <c r="AK34" s="8"/>
      <c r="AL34" s="74">
        <v>65850</v>
      </c>
      <c r="AM34" s="74"/>
      <c r="AN34" s="74">
        <v>71000</v>
      </c>
      <c r="AO34" s="74"/>
      <c r="AP34" s="74">
        <v>71000</v>
      </c>
      <c r="AQ34" s="74"/>
    </row>
    <row r="35" spans="2:43" ht="18" customHeight="1" x14ac:dyDescent="0.2">
      <c r="B35" s="4"/>
      <c r="C35" s="117"/>
      <c r="D35" s="117"/>
      <c r="E35" s="117"/>
      <c r="F35" s="48"/>
      <c r="G35" s="11"/>
      <c r="H35" s="117"/>
      <c r="I35" s="124"/>
      <c r="J35" s="124"/>
      <c r="K35" s="144"/>
      <c r="L35" s="11"/>
      <c r="M35" s="143"/>
      <c r="N35" s="42"/>
      <c r="O35" s="128"/>
      <c r="P35" s="130"/>
      <c r="Q35" s="131">
        <v>3</v>
      </c>
      <c r="R35" s="68"/>
      <c r="S35" s="35"/>
      <c r="T35" s="450" t="s">
        <v>13</v>
      </c>
      <c r="U35" s="449"/>
      <c r="V35" s="447">
        <f>V36</f>
        <v>0</v>
      </c>
      <c r="X35" s="447">
        <f>X36</f>
        <v>0</v>
      </c>
      <c r="Z35" s="447">
        <f>Z36</f>
        <v>0</v>
      </c>
      <c r="AB35" s="447">
        <f>AB36</f>
        <v>5000</v>
      </c>
      <c r="AD35" s="447">
        <f>AD36</f>
        <v>0</v>
      </c>
      <c r="AF35" s="447">
        <f>AF36</f>
        <v>0</v>
      </c>
      <c r="AG35" s="446"/>
      <c r="AH35" s="447">
        <f t="shared" si="0"/>
        <v>0</v>
      </c>
      <c r="AI35" s="447">
        <f t="shared" ref="AI35:AJ35" si="6">AI36</f>
        <v>0</v>
      </c>
      <c r="AJ35" s="447">
        <f t="shared" si="6"/>
        <v>1700</v>
      </c>
      <c r="AK35" s="447">
        <f t="shared" ref="AK35" si="7">AK36</f>
        <v>0</v>
      </c>
      <c r="AL35" s="447">
        <f t="shared" ref="AL35:AP35" si="8">AL36</f>
        <v>17000</v>
      </c>
      <c r="AM35" s="447"/>
      <c r="AN35" s="447">
        <f t="shared" si="8"/>
        <v>19000</v>
      </c>
      <c r="AO35" s="447" t="e">
        <f t="shared" ref="AO35:AQ35" si="9">AO36</f>
        <v>#REF!</v>
      </c>
      <c r="AP35" s="447">
        <f t="shared" si="8"/>
        <v>19000</v>
      </c>
      <c r="AQ35" s="447" t="e">
        <f t="shared" si="9"/>
        <v>#REF!</v>
      </c>
    </row>
    <row r="36" spans="2:43" ht="18" customHeight="1" x14ac:dyDescent="0.2">
      <c r="B36" s="4"/>
      <c r="C36" s="117"/>
      <c r="D36" s="117"/>
      <c r="E36" s="117"/>
      <c r="F36" s="48"/>
      <c r="G36" s="11"/>
      <c r="H36" s="117"/>
      <c r="I36" s="124"/>
      <c r="J36" s="124"/>
      <c r="K36" s="144"/>
      <c r="L36" s="11"/>
      <c r="M36" s="143"/>
      <c r="N36" s="42"/>
      <c r="O36" s="128"/>
      <c r="P36" s="130"/>
      <c r="Q36" s="130"/>
      <c r="R36" s="72">
        <v>4</v>
      </c>
      <c r="S36" s="181"/>
      <c r="T36" s="73" t="s">
        <v>13</v>
      </c>
      <c r="V36" s="74"/>
      <c r="X36" s="74"/>
      <c r="Z36" s="829">
        <v>0</v>
      </c>
      <c r="AB36" s="74">
        <v>5000</v>
      </c>
      <c r="AD36" s="74">
        <v>0</v>
      </c>
      <c r="AF36" s="74">
        <v>0</v>
      </c>
      <c r="AG36" s="8"/>
      <c r="AH36" s="74">
        <f t="shared" si="0"/>
        <v>0</v>
      </c>
      <c r="AI36" s="8"/>
      <c r="AJ36" s="74">
        <f>CEILING(AB36*34/100,10)</f>
        <v>1700</v>
      </c>
      <c r="AK36" s="8"/>
      <c r="AL36" s="74">
        <v>17000</v>
      </c>
      <c r="AM36" s="74"/>
      <c r="AN36" s="74">
        <v>19000</v>
      </c>
      <c r="AO36" s="74" t="e">
        <f>#REF!</f>
        <v>#REF!</v>
      </c>
      <c r="AP36" s="74">
        <v>19000</v>
      </c>
      <c r="AQ36" s="74" t="e">
        <f>#REF!</f>
        <v>#REF!</v>
      </c>
    </row>
    <row r="37" spans="2:43" ht="18" hidden="1" customHeight="1" x14ac:dyDescent="0.2">
      <c r="B37" s="4"/>
      <c r="C37" s="117"/>
      <c r="D37" s="117"/>
      <c r="E37" s="117"/>
      <c r="F37" s="48"/>
      <c r="G37" s="11"/>
      <c r="H37" s="117"/>
      <c r="I37" s="124"/>
      <c r="J37" s="124"/>
      <c r="K37" s="144"/>
      <c r="L37" s="11"/>
      <c r="M37" s="143"/>
      <c r="N37" s="42"/>
      <c r="O37" s="128"/>
      <c r="P37" s="129">
        <v>5</v>
      </c>
      <c r="Q37" s="129"/>
      <c r="R37" s="64"/>
      <c r="S37" s="234"/>
      <c r="T37" s="65" t="s">
        <v>211</v>
      </c>
      <c r="U37" s="155"/>
      <c r="V37" s="66">
        <f>V38+V41</f>
        <v>0</v>
      </c>
      <c r="X37" s="66">
        <f>X38+X41</f>
        <v>0</v>
      </c>
      <c r="Z37" s="66">
        <f>Z38+Z41</f>
        <v>0</v>
      </c>
      <c r="AB37" s="66">
        <f>AB38+AB41</f>
        <v>0</v>
      </c>
      <c r="AD37" s="66" t="e">
        <f>#REF!+AD41</f>
        <v>#REF!</v>
      </c>
      <c r="AF37" s="66">
        <f>AF38+AF41</f>
        <v>0</v>
      </c>
      <c r="AH37" s="66" t="e">
        <f t="shared" si="0"/>
        <v>#REF!</v>
      </c>
      <c r="AI37" s="67"/>
      <c r="AJ37" s="66">
        <f>AJ38+AJ41</f>
        <v>0</v>
      </c>
      <c r="AK37" s="67"/>
      <c r="AL37" s="66">
        <f>AL38+AL41</f>
        <v>0</v>
      </c>
      <c r="AM37" s="66"/>
      <c r="AN37" s="66">
        <f>AN38+AN41</f>
        <v>0</v>
      </c>
      <c r="AO37" s="66"/>
      <c r="AP37" s="66">
        <f>AP38+AP41</f>
        <v>0</v>
      </c>
      <c r="AQ37" s="66"/>
    </row>
    <row r="38" spans="2:43" ht="18" hidden="1" customHeight="1" x14ac:dyDescent="0.2">
      <c r="B38" s="4"/>
      <c r="C38" s="117"/>
      <c r="D38" s="117"/>
      <c r="E38" s="117"/>
      <c r="F38" s="48"/>
      <c r="G38" s="11"/>
      <c r="H38" s="117"/>
      <c r="I38" s="124"/>
      <c r="J38" s="124"/>
      <c r="K38" s="144"/>
      <c r="L38" s="11"/>
      <c r="M38" s="143"/>
      <c r="N38" s="42"/>
      <c r="O38" s="128"/>
      <c r="P38" s="130"/>
      <c r="Q38" s="131">
        <v>1</v>
      </c>
      <c r="R38" s="68"/>
      <c r="S38" s="35"/>
      <c r="T38" s="69" t="s">
        <v>554</v>
      </c>
      <c r="U38" s="92"/>
      <c r="V38" s="70">
        <f>V39</f>
        <v>0</v>
      </c>
      <c r="X38" s="447">
        <f>X39</f>
        <v>0</v>
      </c>
      <c r="Z38" s="447">
        <f>Z39</f>
        <v>0</v>
      </c>
      <c r="AB38" s="447">
        <f>AB39</f>
        <v>0</v>
      </c>
      <c r="AD38" s="447" t="e">
        <f>#REF!</f>
        <v>#REF!</v>
      </c>
      <c r="AF38" s="447">
        <f>AF39</f>
        <v>0</v>
      </c>
      <c r="AH38" s="447" t="e">
        <f t="shared" si="0"/>
        <v>#REF!</v>
      </c>
      <c r="AI38" s="446"/>
      <c r="AJ38" s="447">
        <f>AJ39</f>
        <v>0</v>
      </c>
      <c r="AK38" s="71"/>
      <c r="AL38" s="447">
        <f>AL39</f>
        <v>0</v>
      </c>
      <c r="AM38" s="447"/>
      <c r="AN38" s="447">
        <f>AN39</f>
        <v>0</v>
      </c>
      <c r="AO38" s="447"/>
      <c r="AP38" s="447">
        <f>AP39</f>
        <v>0</v>
      </c>
      <c r="AQ38" s="447"/>
    </row>
    <row r="39" spans="2:43" ht="18" hidden="1" customHeight="1" x14ac:dyDescent="0.2">
      <c r="B39" s="4"/>
      <c r="C39" s="117"/>
      <c r="D39" s="117"/>
      <c r="E39" s="117"/>
      <c r="F39" s="48"/>
      <c r="G39" s="11"/>
      <c r="H39" s="117"/>
      <c r="I39" s="124"/>
      <c r="J39" s="124"/>
      <c r="K39" s="144"/>
      <c r="L39" s="11"/>
      <c r="M39" s="143"/>
      <c r="N39" s="42"/>
      <c r="O39" s="128"/>
      <c r="P39" s="130"/>
      <c r="Q39" s="130"/>
      <c r="R39" s="72" t="s">
        <v>55</v>
      </c>
      <c r="S39" s="181"/>
      <c r="T39" s="73" t="s">
        <v>250</v>
      </c>
      <c r="V39" s="74"/>
      <c r="X39" s="74"/>
      <c r="Z39" s="74"/>
      <c r="AB39" s="74"/>
      <c r="AD39" s="74"/>
      <c r="AF39" s="74"/>
      <c r="AH39" s="74">
        <f t="shared" si="0"/>
        <v>0</v>
      </c>
      <c r="AI39" s="8"/>
      <c r="AJ39" s="74"/>
      <c r="AK39" s="8"/>
      <c r="AL39" s="74"/>
      <c r="AM39" s="74"/>
      <c r="AN39" s="74"/>
      <c r="AO39" s="74"/>
      <c r="AP39" s="74"/>
      <c r="AQ39" s="74"/>
    </row>
    <row r="40" spans="2:43" ht="18" hidden="1" customHeight="1" x14ac:dyDescent="0.2">
      <c r="B40" s="4"/>
      <c r="C40" s="117"/>
      <c r="D40" s="117"/>
      <c r="E40" s="117"/>
      <c r="F40" s="48"/>
      <c r="G40" s="11"/>
      <c r="H40" s="117"/>
      <c r="I40" s="124"/>
      <c r="J40" s="124"/>
      <c r="K40" s="144"/>
      <c r="L40" s="11"/>
      <c r="M40" s="143"/>
      <c r="N40" s="42"/>
      <c r="O40" s="128"/>
      <c r="P40" s="130"/>
      <c r="Q40" s="131">
        <v>6</v>
      </c>
      <c r="R40" s="68"/>
      <c r="S40" s="35"/>
      <c r="T40" s="69" t="s">
        <v>375</v>
      </c>
      <c r="U40" s="92"/>
      <c r="V40" s="70">
        <f>SUM(V41:V41)</f>
        <v>0</v>
      </c>
      <c r="X40" s="447">
        <f>SUM(X41:X41)</f>
        <v>0</v>
      </c>
      <c r="Z40" s="447">
        <f>SUM(Z41:Z41)</f>
        <v>0</v>
      </c>
      <c r="AB40" s="447">
        <f>SUM(AB41:AB41)</f>
        <v>0</v>
      </c>
      <c r="AD40" s="447">
        <f>SUM(AD41:AD41)</f>
        <v>0</v>
      </c>
      <c r="AF40" s="447">
        <f>SUM(AF41:AF41)</f>
        <v>0</v>
      </c>
      <c r="AH40" s="447">
        <f t="shared" si="0"/>
        <v>0</v>
      </c>
      <c r="AI40" s="446"/>
      <c r="AJ40" s="447">
        <f>SUM(AJ41:AJ41)</f>
        <v>0</v>
      </c>
      <c r="AK40" s="71"/>
      <c r="AL40" s="447">
        <f>SUM(AL41:AL41)</f>
        <v>0</v>
      </c>
      <c r="AM40" s="447"/>
      <c r="AN40" s="447">
        <f>SUM(AN41:AN41)</f>
        <v>0</v>
      </c>
      <c r="AO40" s="447"/>
      <c r="AP40" s="447">
        <f>SUM(AP41:AP41)</f>
        <v>0</v>
      </c>
      <c r="AQ40" s="447"/>
    </row>
    <row r="41" spans="2:43" ht="18" hidden="1" customHeight="1" x14ac:dyDescent="0.2">
      <c r="B41" s="4"/>
      <c r="C41" s="117"/>
      <c r="D41" s="117"/>
      <c r="E41" s="117"/>
      <c r="F41" s="48"/>
      <c r="G41" s="11"/>
      <c r="H41" s="117"/>
      <c r="I41" s="124"/>
      <c r="J41" s="124"/>
      <c r="K41" s="144"/>
      <c r="L41" s="11"/>
      <c r="M41" s="143"/>
      <c r="N41" s="42"/>
      <c r="O41" s="128"/>
      <c r="P41" s="130"/>
      <c r="Q41" s="130"/>
      <c r="R41" s="72" t="s">
        <v>3</v>
      </c>
      <c r="S41" s="181"/>
      <c r="T41" s="73" t="s">
        <v>375</v>
      </c>
      <c r="V41" s="74">
        <v>0</v>
      </c>
      <c r="X41" s="74">
        <v>0</v>
      </c>
      <c r="Z41" s="74">
        <v>0</v>
      </c>
      <c r="AB41" s="74">
        <v>0</v>
      </c>
      <c r="AD41" s="74">
        <v>0</v>
      </c>
      <c r="AF41" s="74">
        <v>0</v>
      </c>
      <c r="AH41" s="74">
        <f t="shared" si="0"/>
        <v>0</v>
      </c>
      <c r="AI41" s="8"/>
      <c r="AJ41" s="74">
        <v>0</v>
      </c>
      <c r="AK41" s="8"/>
      <c r="AL41" s="74">
        <v>0</v>
      </c>
      <c r="AM41" s="74"/>
      <c r="AN41" s="74">
        <v>0</v>
      </c>
      <c r="AO41" s="74"/>
      <c r="AP41" s="74">
        <v>0</v>
      </c>
      <c r="AQ41" s="74"/>
    </row>
    <row r="42" spans="2:43" ht="18" hidden="1" customHeight="1" x14ac:dyDescent="0.2">
      <c r="B42" s="4"/>
      <c r="C42" s="117"/>
      <c r="D42" s="117"/>
      <c r="E42" s="117"/>
      <c r="F42" s="48"/>
      <c r="G42" s="11"/>
      <c r="H42" s="117"/>
      <c r="I42" s="124"/>
      <c r="J42" s="124"/>
      <c r="K42" s="144"/>
      <c r="L42" s="11"/>
      <c r="M42" s="143"/>
      <c r="N42" s="42"/>
      <c r="O42" s="128"/>
      <c r="P42" s="129">
        <v>2</v>
      </c>
      <c r="Q42" s="129"/>
      <c r="R42" s="64"/>
      <c r="S42" s="234"/>
      <c r="T42" s="65" t="s">
        <v>75</v>
      </c>
      <c r="U42" s="155"/>
      <c r="V42" s="66">
        <f>V43</f>
        <v>0</v>
      </c>
      <c r="W42" s="29"/>
      <c r="X42" s="66">
        <f>X43</f>
        <v>0</v>
      </c>
      <c r="Y42" s="29"/>
      <c r="Z42" s="66">
        <f>Z43</f>
        <v>0</v>
      </c>
      <c r="AA42" s="29"/>
      <c r="AB42" s="66">
        <f>AB43</f>
        <v>0</v>
      </c>
      <c r="AC42" s="29"/>
      <c r="AD42" s="66" t="e">
        <f>#REF!</f>
        <v>#REF!</v>
      </c>
      <c r="AE42" s="29"/>
      <c r="AF42" s="66">
        <f>AF43</f>
        <v>0</v>
      </c>
      <c r="AG42" s="29"/>
      <c r="AH42" s="66" t="e">
        <f t="shared" si="0"/>
        <v>#REF!</v>
      </c>
      <c r="AI42" s="67"/>
      <c r="AJ42" s="66">
        <f>AJ43</f>
        <v>0</v>
      </c>
      <c r="AK42" s="67"/>
      <c r="AL42" s="66">
        <f t="shared" ref="AL42:AP43" si="10">AL43</f>
        <v>0</v>
      </c>
      <c r="AM42" s="66"/>
      <c r="AN42" s="66">
        <f t="shared" si="10"/>
        <v>0</v>
      </c>
      <c r="AO42" s="66"/>
      <c r="AP42" s="66">
        <f t="shared" si="10"/>
        <v>0</v>
      </c>
      <c r="AQ42" s="66"/>
    </row>
    <row r="43" spans="2:43" ht="18" hidden="1" customHeight="1" x14ac:dyDescent="0.2">
      <c r="B43" s="4"/>
      <c r="C43" s="117"/>
      <c r="D43" s="117"/>
      <c r="E43" s="117"/>
      <c r="F43" s="48"/>
      <c r="G43" s="11"/>
      <c r="H43" s="117"/>
      <c r="I43" s="124"/>
      <c r="J43" s="124"/>
      <c r="K43" s="144"/>
      <c r="L43" s="11"/>
      <c r="M43" s="143"/>
      <c r="N43" s="42"/>
      <c r="O43" s="128"/>
      <c r="P43" s="130"/>
      <c r="Q43" s="131">
        <v>1</v>
      </c>
      <c r="R43" s="68"/>
      <c r="S43" s="35"/>
      <c r="T43" s="69" t="s">
        <v>76</v>
      </c>
      <c r="U43" s="92"/>
      <c r="V43" s="70">
        <f>V44</f>
        <v>0</v>
      </c>
      <c r="X43" s="447">
        <f>X44</f>
        <v>0</v>
      </c>
      <c r="Z43" s="447">
        <f>Z44</f>
        <v>0</v>
      </c>
      <c r="AB43" s="447">
        <f>AB44</f>
        <v>0</v>
      </c>
      <c r="AD43" s="447" t="e">
        <f>#REF!</f>
        <v>#REF!</v>
      </c>
      <c r="AF43" s="447">
        <f>AF44</f>
        <v>0</v>
      </c>
      <c r="AH43" s="447" t="e">
        <f t="shared" si="0"/>
        <v>#REF!</v>
      </c>
      <c r="AI43" s="446"/>
      <c r="AJ43" s="447">
        <f>AJ44</f>
        <v>0</v>
      </c>
      <c r="AK43" s="71"/>
      <c r="AL43" s="447">
        <f t="shared" si="10"/>
        <v>0</v>
      </c>
      <c r="AM43" s="447"/>
      <c r="AN43" s="447">
        <f t="shared" si="10"/>
        <v>0</v>
      </c>
      <c r="AO43" s="447"/>
      <c r="AP43" s="447">
        <f t="shared" si="10"/>
        <v>0</v>
      </c>
      <c r="AQ43" s="447"/>
    </row>
    <row r="44" spans="2:43" ht="18" hidden="1" customHeight="1" x14ac:dyDescent="0.2">
      <c r="B44" s="4"/>
      <c r="C44" s="117"/>
      <c r="D44" s="117"/>
      <c r="E44" s="117"/>
      <c r="F44" s="48"/>
      <c r="G44" s="11"/>
      <c r="H44" s="117"/>
      <c r="I44" s="124"/>
      <c r="J44" s="124"/>
      <c r="K44" s="144"/>
      <c r="L44" s="11"/>
      <c r="M44" s="143"/>
      <c r="N44" s="42"/>
      <c r="O44" s="128"/>
      <c r="P44" s="130"/>
      <c r="Q44" s="130"/>
      <c r="R44" s="72">
        <v>2</v>
      </c>
      <c r="S44" s="181"/>
      <c r="T44" s="73" t="s">
        <v>543</v>
      </c>
      <c r="V44" s="74">
        <v>0</v>
      </c>
      <c r="X44" s="74">
        <v>0</v>
      </c>
      <c r="Z44" s="74">
        <v>0</v>
      </c>
      <c r="AB44" s="74">
        <v>0</v>
      </c>
      <c r="AD44" s="74">
        <v>0</v>
      </c>
      <c r="AF44" s="74">
        <v>0</v>
      </c>
      <c r="AH44" s="74">
        <f t="shared" si="0"/>
        <v>0</v>
      </c>
      <c r="AI44" s="8"/>
      <c r="AJ44" s="74">
        <v>0</v>
      </c>
      <c r="AK44" s="8"/>
      <c r="AL44" s="74">
        <v>0</v>
      </c>
      <c r="AM44" s="74"/>
      <c r="AN44" s="74">
        <v>0</v>
      </c>
      <c r="AO44" s="74"/>
      <c r="AP44" s="74">
        <v>0</v>
      </c>
      <c r="AQ44" s="74"/>
    </row>
    <row r="45" spans="2:43" ht="18" customHeight="1" x14ac:dyDescent="0.2">
      <c r="B45" s="4"/>
      <c r="C45" s="117"/>
      <c r="D45" s="117"/>
      <c r="E45" s="117"/>
      <c r="F45" s="48"/>
      <c r="G45" s="11"/>
      <c r="H45" s="117"/>
      <c r="I45" s="124"/>
      <c r="J45" s="124"/>
      <c r="K45" s="144"/>
      <c r="L45" s="11"/>
      <c r="M45" s="143"/>
      <c r="N45" s="42"/>
      <c r="O45" s="127">
        <v>2</v>
      </c>
      <c r="P45" s="123"/>
      <c r="Q45" s="123"/>
      <c r="R45" s="49"/>
      <c r="S45" s="18"/>
      <c r="T45" s="50" t="s">
        <v>15</v>
      </c>
      <c r="U45" s="76"/>
      <c r="V45" s="51">
        <f>V46</f>
        <v>638000</v>
      </c>
      <c r="X45" s="51">
        <f>X46</f>
        <v>555900</v>
      </c>
      <c r="Z45" s="51">
        <f>Z46+Z50</f>
        <v>703800</v>
      </c>
      <c r="AB45" s="51">
        <f>AB46+AB50</f>
        <v>974300</v>
      </c>
      <c r="AD45" s="51">
        <f>AD46+AD50</f>
        <v>962800</v>
      </c>
      <c r="AF45" s="51">
        <f>AF46</f>
        <v>0</v>
      </c>
      <c r="AH45" s="51">
        <f t="shared" si="0"/>
        <v>962800</v>
      </c>
      <c r="AI45" s="5"/>
      <c r="AJ45" s="51">
        <f>AJ46+AJ50</f>
        <v>331280</v>
      </c>
      <c r="AK45" s="5"/>
      <c r="AL45" s="51">
        <f>AL46+AL50</f>
        <v>1442650</v>
      </c>
      <c r="AM45" s="51"/>
      <c r="AN45" s="51">
        <f>AN46+AN50</f>
        <v>1561050</v>
      </c>
      <c r="AO45" s="51"/>
      <c r="AP45" s="51">
        <f>AP46+AP50</f>
        <v>1561050</v>
      </c>
      <c r="AQ45" s="51"/>
    </row>
    <row r="46" spans="2:43" ht="18" customHeight="1" x14ac:dyDescent="0.2">
      <c r="B46" s="4"/>
      <c r="C46" s="117"/>
      <c r="D46" s="117"/>
      <c r="E46" s="117"/>
      <c r="F46" s="48"/>
      <c r="G46" s="11"/>
      <c r="H46" s="117"/>
      <c r="I46" s="124"/>
      <c r="J46" s="124"/>
      <c r="K46" s="144"/>
      <c r="L46" s="11"/>
      <c r="M46" s="143"/>
      <c r="N46" s="42"/>
      <c r="O46" s="128"/>
      <c r="P46" s="129">
        <v>1</v>
      </c>
      <c r="Q46" s="129"/>
      <c r="R46" s="64"/>
      <c r="S46" s="234"/>
      <c r="T46" s="65" t="s">
        <v>8</v>
      </c>
      <c r="U46" s="155"/>
      <c r="V46" s="66">
        <f>V47</f>
        <v>638000</v>
      </c>
      <c r="X46" s="66">
        <f>X47</f>
        <v>555900</v>
      </c>
      <c r="Z46" s="66">
        <f>Z47</f>
        <v>696100</v>
      </c>
      <c r="AB46" s="66">
        <f>AB47</f>
        <v>964400</v>
      </c>
      <c r="AD46" s="66">
        <f>AD47</f>
        <v>880900</v>
      </c>
      <c r="AF46" s="66">
        <f>AF47</f>
        <v>0</v>
      </c>
      <c r="AH46" s="66">
        <f t="shared" si="0"/>
        <v>880900</v>
      </c>
      <c r="AI46" s="67"/>
      <c r="AJ46" s="66">
        <f>AJ47</f>
        <v>327910</v>
      </c>
      <c r="AK46" s="67"/>
      <c r="AL46" s="66">
        <f>AL47</f>
        <v>1412750</v>
      </c>
      <c r="AM46" s="66"/>
      <c r="AN46" s="66">
        <f>AN47</f>
        <v>1528750</v>
      </c>
      <c r="AO46" s="66"/>
      <c r="AP46" s="66">
        <f>AP47</f>
        <v>1528750</v>
      </c>
      <c r="AQ46" s="66"/>
    </row>
    <row r="47" spans="2:43" ht="18" customHeight="1" x14ac:dyDescent="0.2">
      <c r="B47" s="4"/>
      <c r="C47" s="117"/>
      <c r="D47" s="117"/>
      <c r="E47" s="117"/>
      <c r="F47" s="48"/>
      <c r="G47" s="11"/>
      <c r="H47" s="117"/>
      <c r="I47" s="124"/>
      <c r="J47" s="124"/>
      <c r="K47" s="144"/>
      <c r="L47" s="11"/>
      <c r="M47" s="143"/>
      <c r="N47" s="42"/>
      <c r="O47" s="128"/>
      <c r="P47" s="130"/>
      <c r="Q47" s="131">
        <v>6</v>
      </c>
      <c r="R47" s="72"/>
      <c r="S47" s="181"/>
      <c r="T47" s="69" t="s">
        <v>62</v>
      </c>
      <c r="U47" s="92"/>
      <c r="V47" s="70">
        <f>SUM(V48:V49)</f>
        <v>638000</v>
      </c>
      <c r="X47" s="447">
        <f>SUM(X48:X49)</f>
        <v>555900</v>
      </c>
      <c r="Z47" s="447">
        <f>SUM(Z48:Z49)</f>
        <v>696100</v>
      </c>
      <c r="AB47" s="447">
        <f>SUM(AB48:AB49)</f>
        <v>964400</v>
      </c>
      <c r="AD47" s="447">
        <f>SUM(AD48:AD49)</f>
        <v>880900</v>
      </c>
      <c r="AF47" s="447">
        <f>SUM(AF48:AF49)</f>
        <v>0</v>
      </c>
      <c r="AH47" s="447">
        <f t="shared" si="0"/>
        <v>880900</v>
      </c>
      <c r="AI47" s="446"/>
      <c r="AJ47" s="447">
        <f>SUM(AJ48:AJ49)</f>
        <v>327910</v>
      </c>
      <c r="AK47" s="71"/>
      <c r="AL47" s="447">
        <f>SUM(AL48:AL49)</f>
        <v>1412750</v>
      </c>
      <c r="AM47" s="447"/>
      <c r="AN47" s="447">
        <f>SUM(AN48:AN49)</f>
        <v>1528750</v>
      </c>
      <c r="AO47" s="447"/>
      <c r="AP47" s="447">
        <f>SUM(AP48:AP49)</f>
        <v>1528750</v>
      </c>
      <c r="AQ47" s="447"/>
    </row>
    <row r="48" spans="2:43" ht="18" customHeight="1" x14ac:dyDescent="0.2">
      <c r="B48" s="4"/>
      <c r="C48" s="117"/>
      <c r="D48" s="117"/>
      <c r="E48" s="117"/>
      <c r="F48" s="48"/>
      <c r="G48" s="11"/>
      <c r="H48" s="117"/>
      <c r="I48" s="124"/>
      <c r="J48" s="124"/>
      <c r="K48" s="144"/>
      <c r="L48" s="11"/>
      <c r="M48" s="143"/>
      <c r="N48" s="42"/>
      <c r="O48" s="128"/>
      <c r="P48" s="130"/>
      <c r="Q48" s="131"/>
      <c r="R48" s="72">
        <v>1</v>
      </c>
      <c r="S48" s="181"/>
      <c r="T48" s="73" t="s">
        <v>430</v>
      </c>
      <c r="V48" s="74">
        <v>440000</v>
      </c>
      <c r="X48" s="74">
        <v>346800</v>
      </c>
      <c r="Z48" s="829">
        <v>431200</v>
      </c>
      <c r="AB48" s="74">
        <v>712800</v>
      </c>
      <c r="AC48" s="74">
        <v>0</v>
      </c>
      <c r="AD48" s="944">
        <v>547200</v>
      </c>
      <c r="AF48" s="74">
        <v>0</v>
      </c>
      <c r="AH48" s="74">
        <f t="shared" ref="AH48:AH102" si="11">AD48+AF48</f>
        <v>547200</v>
      </c>
      <c r="AI48" s="8"/>
      <c r="AJ48" s="74">
        <f t="shared" ref="AJ48:AJ49" si="12">CEILING(AB48*34/100,10)</f>
        <v>242360</v>
      </c>
      <c r="AK48" s="8"/>
      <c r="AL48" s="74">
        <v>1047150</v>
      </c>
      <c r="AM48" s="74"/>
      <c r="AN48" s="74">
        <v>1133150</v>
      </c>
      <c r="AO48" s="74"/>
      <c r="AP48" s="74">
        <v>1133150</v>
      </c>
      <c r="AQ48" s="74"/>
    </row>
    <row r="49" spans="2:43" ht="18" customHeight="1" x14ac:dyDescent="0.2">
      <c r="B49" s="4"/>
      <c r="C49" s="117"/>
      <c r="D49" s="117"/>
      <c r="E49" s="117"/>
      <c r="F49" s="48"/>
      <c r="G49" s="11"/>
      <c r="H49" s="117"/>
      <c r="I49" s="124"/>
      <c r="J49" s="124"/>
      <c r="K49" s="144"/>
      <c r="L49" s="11"/>
      <c r="M49" s="143"/>
      <c r="N49" s="42"/>
      <c r="O49" s="128"/>
      <c r="P49" s="130"/>
      <c r="Q49" s="131"/>
      <c r="R49" s="72">
        <v>2</v>
      </c>
      <c r="S49" s="181"/>
      <c r="T49" s="73" t="s">
        <v>386</v>
      </c>
      <c r="V49" s="74">
        <v>198000</v>
      </c>
      <c r="X49" s="74">
        <v>209100</v>
      </c>
      <c r="Z49" s="829">
        <v>264900</v>
      </c>
      <c r="AB49" s="74">
        <v>251600</v>
      </c>
      <c r="AC49" s="74">
        <v>0</v>
      </c>
      <c r="AD49" s="944">
        <v>333700</v>
      </c>
      <c r="AF49" s="74">
        <v>0</v>
      </c>
      <c r="AH49" s="74">
        <f t="shared" si="11"/>
        <v>333700</v>
      </c>
      <c r="AI49" s="8"/>
      <c r="AJ49" s="74">
        <f t="shared" si="12"/>
        <v>85550</v>
      </c>
      <c r="AK49" s="8"/>
      <c r="AL49" s="74">
        <v>365600</v>
      </c>
      <c r="AM49" s="74"/>
      <c r="AN49" s="74">
        <v>395600</v>
      </c>
      <c r="AO49" s="74"/>
      <c r="AP49" s="74">
        <v>395600</v>
      </c>
      <c r="AQ49" s="74"/>
    </row>
    <row r="50" spans="2:43" ht="18" customHeight="1" x14ac:dyDescent="0.2">
      <c r="B50" s="4"/>
      <c r="C50" s="117"/>
      <c r="D50" s="117"/>
      <c r="E50" s="117"/>
      <c r="F50" s="48"/>
      <c r="G50" s="11"/>
      <c r="H50" s="117"/>
      <c r="I50" s="124"/>
      <c r="J50" s="124"/>
      <c r="K50" s="144"/>
      <c r="L50" s="11"/>
      <c r="M50" s="143"/>
      <c r="N50" s="42"/>
      <c r="O50" s="128"/>
      <c r="P50" s="129">
        <v>4</v>
      </c>
      <c r="Q50" s="129"/>
      <c r="R50" s="64"/>
      <c r="S50" s="234"/>
      <c r="T50" s="65" t="s">
        <v>376</v>
      </c>
      <c r="U50" s="155"/>
      <c r="V50" s="66" t="e">
        <f>V51</f>
        <v>#REF!</v>
      </c>
      <c r="X50" s="66" t="e">
        <f>X51</f>
        <v>#REF!</v>
      </c>
      <c r="Z50" s="66">
        <f>Z51</f>
        <v>7700</v>
      </c>
      <c r="AB50" s="66">
        <f>AB51</f>
        <v>9900</v>
      </c>
      <c r="AD50" s="66">
        <f>AD51</f>
        <v>81900</v>
      </c>
      <c r="AF50" s="66">
        <f>AF51</f>
        <v>0</v>
      </c>
      <c r="AH50" s="66">
        <f t="shared" si="11"/>
        <v>81900</v>
      </c>
      <c r="AI50" s="66">
        <f t="shared" ref="AI50:AJ50" si="13">AI51</f>
        <v>0</v>
      </c>
      <c r="AJ50" s="66">
        <f t="shared" si="13"/>
        <v>3370</v>
      </c>
      <c r="AK50" s="66">
        <f t="shared" ref="AK50" si="14">AK51</f>
        <v>0</v>
      </c>
      <c r="AL50" s="66">
        <f t="shared" ref="AL50:AP50" si="15">AL51</f>
        <v>29900</v>
      </c>
      <c r="AM50" s="66"/>
      <c r="AN50" s="66">
        <f t="shared" si="15"/>
        <v>32300</v>
      </c>
      <c r="AO50" s="66"/>
      <c r="AP50" s="66">
        <f t="shared" si="15"/>
        <v>32300</v>
      </c>
      <c r="AQ50" s="66"/>
    </row>
    <row r="51" spans="2:43" ht="18" customHeight="1" x14ac:dyDescent="0.2">
      <c r="B51" s="4"/>
      <c r="C51" s="117"/>
      <c r="D51" s="117"/>
      <c r="E51" s="117"/>
      <c r="F51" s="48"/>
      <c r="G51" s="11"/>
      <c r="H51" s="117"/>
      <c r="I51" s="124"/>
      <c r="J51" s="124"/>
      <c r="K51" s="144"/>
      <c r="L51" s="11"/>
      <c r="M51" s="143"/>
      <c r="N51" s="42"/>
      <c r="O51" s="128"/>
      <c r="P51" s="130"/>
      <c r="Q51" s="131">
        <v>6</v>
      </c>
      <c r="R51" s="72"/>
      <c r="S51" s="181"/>
      <c r="T51" s="450" t="s">
        <v>62</v>
      </c>
      <c r="U51" s="92"/>
      <c r="V51" s="70" t="e">
        <f>SUM(V52:V54)</f>
        <v>#REF!</v>
      </c>
      <c r="X51" s="447" t="e">
        <f>SUM(X52:X54)</f>
        <v>#REF!</v>
      </c>
      <c r="Z51" s="447">
        <f>SUM(Z52:Z53)</f>
        <v>7700</v>
      </c>
      <c r="AB51" s="447">
        <f>SUM(AB52:AB53)</f>
        <v>9900</v>
      </c>
      <c r="AD51" s="447">
        <f>SUM(AD52:AD53)</f>
        <v>81900</v>
      </c>
      <c r="AF51" s="447">
        <f>SUM(AF52:AF53)</f>
        <v>0</v>
      </c>
      <c r="AH51" s="447">
        <f t="shared" si="11"/>
        <v>81900</v>
      </c>
      <c r="AI51" s="447">
        <f t="shared" ref="AI51:AJ51" si="16">SUM(AI52:AI53)</f>
        <v>0</v>
      </c>
      <c r="AJ51" s="447">
        <f t="shared" si="16"/>
        <v>3370</v>
      </c>
      <c r="AK51" s="447">
        <f t="shared" ref="AK51" si="17">SUM(AK52:AK53)</f>
        <v>0</v>
      </c>
      <c r="AL51" s="447">
        <f t="shared" ref="AL51" si="18">SUM(AL52:AL53)</f>
        <v>29900</v>
      </c>
      <c r="AM51" s="447"/>
      <c r="AN51" s="447">
        <f t="shared" ref="AN51:AP51" si="19">SUM(AN52:AN53)</f>
        <v>32300</v>
      </c>
      <c r="AO51" s="447"/>
      <c r="AP51" s="447">
        <f t="shared" si="19"/>
        <v>32300</v>
      </c>
      <c r="AQ51" s="447"/>
    </row>
    <row r="52" spans="2:43" ht="18" customHeight="1" x14ac:dyDescent="0.2">
      <c r="B52" s="4"/>
      <c r="C52" s="117"/>
      <c r="D52" s="117"/>
      <c r="E52" s="117"/>
      <c r="F52" s="48"/>
      <c r="G52" s="11"/>
      <c r="H52" s="117"/>
      <c r="I52" s="124"/>
      <c r="J52" s="124"/>
      <c r="K52" s="144"/>
      <c r="L52" s="11"/>
      <c r="M52" s="143"/>
      <c r="N52" s="42"/>
      <c r="O52" s="128"/>
      <c r="P52" s="130"/>
      <c r="Q52" s="131"/>
      <c r="R52" s="72">
        <v>1</v>
      </c>
      <c r="S52" s="181"/>
      <c r="T52" s="73" t="s">
        <v>430</v>
      </c>
      <c r="V52" s="74">
        <v>440000</v>
      </c>
      <c r="X52" s="74">
        <v>346800</v>
      </c>
      <c r="Z52" s="829">
        <v>5600</v>
      </c>
      <c r="AB52" s="74">
        <v>6000</v>
      </c>
      <c r="AC52" s="74">
        <v>0</v>
      </c>
      <c r="AD52" s="944">
        <v>50400</v>
      </c>
      <c r="AF52" s="74">
        <v>0</v>
      </c>
      <c r="AH52" s="74">
        <f t="shared" si="11"/>
        <v>50400</v>
      </c>
      <c r="AI52" s="8"/>
      <c r="AJ52" s="74">
        <f t="shared" ref="AJ52:AJ53" si="20">CEILING(AB52*34/100,10)</f>
        <v>2040</v>
      </c>
      <c r="AK52" s="8"/>
      <c r="AL52" s="74">
        <v>21100</v>
      </c>
      <c r="AM52" s="74"/>
      <c r="AN52" s="74">
        <v>22900</v>
      </c>
      <c r="AO52" s="74"/>
      <c r="AP52" s="74">
        <v>22900</v>
      </c>
      <c r="AQ52" s="74"/>
    </row>
    <row r="53" spans="2:43" ht="18" customHeight="1" x14ac:dyDescent="0.2">
      <c r="B53" s="4"/>
      <c r="C53" s="117"/>
      <c r="D53" s="117"/>
      <c r="E53" s="117"/>
      <c r="F53" s="48"/>
      <c r="G53" s="11"/>
      <c r="H53" s="117"/>
      <c r="I53" s="124"/>
      <c r="J53" s="124"/>
      <c r="K53" s="144"/>
      <c r="L53" s="11"/>
      <c r="M53" s="143"/>
      <c r="N53" s="42"/>
      <c r="O53" s="128"/>
      <c r="P53" s="130"/>
      <c r="Q53" s="131"/>
      <c r="R53" s="72">
        <v>2</v>
      </c>
      <c r="S53" s="181"/>
      <c r="T53" s="73" t="s">
        <v>386</v>
      </c>
      <c r="V53" s="74">
        <v>198000</v>
      </c>
      <c r="X53" s="74">
        <v>209100</v>
      </c>
      <c r="Z53" s="829">
        <v>2100</v>
      </c>
      <c r="AB53" s="74">
        <v>3900</v>
      </c>
      <c r="AC53" s="74">
        <v>0</v>
      </c>
      <c r="AD53" s="944">
        <v>31500</v>
      </c>
      <c r="AF53" s="74">
        <v>0</v>
      </c>
      <c r="AH53" s="74">
        <f t="shared" si="11"/>
        <v>31500</v>
      </c>
      <c r="AI53" s="8"/>
      <c r="AJ53" s="74">
        <f t="shared" si="20"/>
        <v>1330</v>
      </c>
      <c r="AK53" s="8"/>
      <c r="AL53" s="74">
        <v>8800</v>
      </c>
      <c r="AM53" s="74"/>
      <c r="AN53" s="74">
        <v>9400</v>
      </c>
      <c r="AO53" s="74"/>
      <c r="AP53" s="74">
        <v>9400</v>
      </c>
      <c r="AQ53" s="74"/>
    </row>
    <row r="54" spans="2:43" ht="18" customHeight="1" x14ac:dyDescent="0.2">
      <c r="B54" s="4"/>
      <c r="C54" s="117"/>
      <c r="D54" s="117"/>
      <c r="E54" s="117"/>
      <c r="F54" s="48"/>
      <c r="G54" s="11"/>
      <c r="H54" s="117"/>
      <c r="I54" s="124"/>
      <c r="J54" s="124"/>
      <c r="K54" s="144"/>
      <c r="L54" s="11"/>
      <c r="M54" s="143"/>
      <c r="N54" s="42"/>
      <c r="O54" s="127">
        <v>3</v>
      </c>
      <c r="P54" s="123"/>
      <c r="Q54" s="123"/>
      <c r="R54" s="49"/>
      <c r="S54" s="18"/>
      <c r="T54" s="50" t="s">
        <v>190</v>
      </c>
      <c r="U54" s="76"/>
      <c r="V54" s="51" t="e">
        <f>V55+V65+V75+V83+V88+V97</f>
        <v>#REF!</v>
      </c>
      <c r="X54" s="51" t="e">
        <f>X55+X65+X75+X83+X88+X97</f>
        <v>#REF!</v>
      </c>
      <c r="Z54" s="51" t="e">
        <f>Z55+Z65+Z75+Z83+Z88+Z97</f>
        <v>#REF!</v>
      </c>
      <c r="AB54" s="51" t="e">
        <f>AB55+AB65+AB75+AB83+AB88+AB97</f>
        <v>#REF!</v>
      </c>
      <c r="AD54" s="51" t="e">
        <f>AD55+AD65+AD75+AD83+AD88+AD97</f>
        <v>#REF!</v>
      </c>
      <c r="AF54" s="51" t="e">
        <f>AF55+AF65+AF75+AF83+AF88+AF97</f>
        <v>#REF!</v>
      </c>
      <c r="AH54" s="51" t="e">
        <f t="shared" si="11"/>
        <v>#REF!</v>
      </c>
      <c r="AI54" s="5"/>
      <c r="AJ54" s="51" t="e">
        <f>AJ55+AJ65+AJ75+AJ83+AJ88+AJ97</f>
        <v>#REF!</v>
      </c>
      <c r="AK54" s="5"/>
      <c r="AL54" s="51">
        <f>AL55+AL65+AL75+AL83+AL88+AL97</f>
        <v>412350</v>
      </c>
      <c r="AM54" s="51"/>
      <c r="AN54" s="51">
        <f>AN55+AN65+AN75+AN83+AN88+AN97</f>
        <v>443410</v>
      </c>
      <c r="AO54" s="51"/>
      <c r="AP54" s="51">
        <f>AP55+AP65+AP75+AP83+AP88+AP97</f>
        <v>443410</v>
      </c>
      <c r="AQ54" s="51"/>
    </row>
    <row r="55" spans="2:43" ht="18" customHeight="1" x14ac:dyDescent="0.2">
      <c r="B55" s="4"/>
      <c r="C55" s="117"/>
      <c r="D55" s="117"/>
      <c r="E55" s="117"/>
      <c r="F55" s="48"/>
      <c r="G55" s="11"/>
      <c r="H55" s="117"/>
      <c r="I55" s="124"/>
      <c r="J55" s="124"/>
      <c r="K55" s="144"/>
      <c r="L55" s="11"/>
      <c r="M55" s="143"/>
      <c r="N55" s="42"/>
      <c r="O55" s="128"/>
      <c r="P55" s="129">
        <v>2</v>
      </c>
      <c r="Q55" s="129"/>
      <c r="R55" s="64"/>
      <c r="S55" s="234"/>
      <c r="T55" s="65" t="s">
        <v>195</v>
      </c>
      <c r="U55" s="155"/>
      <c r="V55" s="66" t="e">
        <f>V56+V58+#REF!+#REF!+V60</f>
        <v>#REF!</v>
      </c>
      <c r="X55" s="66" t="e">
        <f>X56+X58+#REF!+#REF!+X60</f>
        <v>#REF!</v>
      </c>
      <c r="Z55" s="66" t="e">
        <f>Z56+Z58+#REF!+#REF!+Z60</f>
        <v>#REF!</v>
      </c>
      <c r="AB55" s="66" t="e">
        <f>AB56+AB58+#REF!+#REF!+AB60</f>
        <v>#REF!</v>
      </c>
      <c r="AD55" s="66" t="e">
        <f>AD56+AD58+#REF!+#REF!+AD60</f>
        <v>#REF!</v>
      </c>
      <c r="AF55" s="66" t="e">
        <f>AF56+AF58+#REF!+#REF!+AF60</f>
        <v>#REF!</v>
      </c>
      <c r="AH55" s="66" t="e">
        <f t="shared" si="11"/>
        <v>#REF!</v>
      </c>
      <c r="AI55" s="67"/>
      <c r="AJ55" s="66" t="e">
        <f>AJ56+AJ58+#REF!+#REF!+AJ60</f>
        <v>#REF!</v>
      </c>
      <c r="AK55" s="67"/>
      <c r="AL55" s="66">
        <f>AL56+AL58+AL60</f>
        <v>193000</v>
      </c>
      <c r="AM55" s="66"/>
      <c r="AN55" s="66">
        <f>AN56+AN58+AN60</f>
        <v>212000</v>
      </c>
      <c r="AO55" s="66"/>
      <c r="AP55" s="66">
        <f>AP56+AP58+AP60</f>
        <v>212000</v>
      </c>
      <c r="AQ55" s="66"/>
    </row>
    <row r="56" spans="2:43" ht="18" customHeight="1" x14ac:dyDescent="0.2">
      <c r="B56" s="4"/>
      <c r="C56" s="117"/>
      <c r="D56" s="117"/>
      <c r="E56" s="117"/>
      <c r="F56" s="48"/>
      <c r="G56" s="11"/>
      <c r="H56" s="117"/>
      <c r="I56" s="124"/>
      <c r="J56" s="124"/>
      <c r="K56" s="144"/>
      <c r="L56" s="11"/>
      <c r="M56" s="143"/>
      <c r="N56" s="42"/>
      <c r="O56" s="128"/>
      <c r="P56" s="130"/>
      <c r="Q56" s="131">
        <v>1</v>
      </c>
      <c r="R56" s="68"/>
      <c r="S56" s="35"/>
      <c r="T56" s="69" t="s">
        <v>16</v>
      </c>
      <c r="U56" s="92"/>
      <c r="V56" s="70" t="e">
        <f>SUM(#REF!)</f>
        <v>#REF!</v>
      </c>
      <c r="X56" s="447" t="e">
        <f>SUM(#REF!)</f>
        <v>#REF!</v>
      </c>
      <c r="Z56" s="447">
        <f>SUM(Z57:Z57)</f>
        <v>9000</v>
      </c>
      <c r="AB56" s="447">
        <f t="shared" ref="AB56:AG56" si="21">SUM(AB57:AB57)</f>
        <v>0</v>
      </c>
      <c r="AC56" s="447">
        <f t="shared" si="21"/>
        <v>0</v>
      </c>
      <c r="AD56" s="447">
        <f t="shared" si="21"/>
        <v>9300</v>
      </c>
      <c r="AE56" s="447">
        <f t="shared" si="21"/>
        <v>0</v>
      </c>
      <c r="AF56" s="447">
        <f t="shared" si="21"/>
        <v>0</v>
      </c>
      <c r="AG56" s="447">
        <f t="shared" si="21"/>
        <v>0</v>
      </c>
      <c r="AH56" s="447">
        <f t="shared" si="11"/>
        <v>9300</v>
      </c>
      <c r="AI56" s="447">
        <f>SUM(AI57:AI57)</f>
        <v>0</v>
      </c>
      <c r="AJ56" s="447">
        <f>SUM(AJ57:AJ57)</f>
        <v>0</v>
      </c>
      <c r="AK56" s="447">
        <f>SUM(AK57:AK57)</f>
        <v>0</v>
      </c>
      <c r="AL56" s="447">
        <f>SUM(AL57:AL57)</f>
        <v>5000</v>
      </c>
      <c r="AM56" s="447"/>
      <c r="AN56" s="447">
        <f>SUM(AN57:AN57)</f>
        <v>5500</v>
      </c>
      <c r="AO56" s="447"/>
      <c r="AP56" s="447">
        <f>SUM(AP57:AP57)</f>
        <v>5500</v>
      </c>
      <c r="AQ56" s="447"/>
    </row>
    <row r="57" spans="2:43" ht="23.25" customHeight="1" x14ac:dyDescent="0.2">
      <c r="B57" s="4"/>
      <c r="C57" s="117"/>
      <c r="D57" s="117"/>
      <c r="E57" s="117"/>
      <c r="F57" s="48"/>
      <c r="G57" s="11"/>
      <c r="H57" s="117"/>
      <c r="I57" s="124"/>
      <c r="J57" s="124"/>
      <c r="K57" s="144"/>
      <c r="L57" s="11"/>
      <c r="M57" s="143"/>
      <c r="N57" s="42"/>
      <c r="O57" s="128"/>
      <c r="P57" s="130"/>
      <c r="Q57" s="130"/>
      <c r="R57" s="72">
        <v>5</v>
      </c>
      <c r="S57" s="181"/>
      <c r="T57" s="73" t="s">
        <v>618</v>
      </c>
      <c r="V57" s="74"/>
      <c r="X57" s="74"/>
      <c r="Z57" s="74">
        <v>9000</v>
      </c>
      <c r="AB57" s="944">
        <v>0</v>
      </c>
      <c r="AD57" s="944">
        <v>9300</v>
      </c>
      <c r="AF57" s="74">
        <v>0</v>
      </c>
      <c r="AH57" s="74">
        <f t="shared" si="11"/>
        <v>9300</v>
      </c>
      <c r="AI57" s="8"/>
      <c r="AJ57" s="74">
        <v>0</v>
      </c>
      <c r="AK57" s="8"/>
      <c r="AL57" s="74">
        <v>5000</v>
      </c>
      <c r="AM57" s="74"/>
      <c r="AN57" s="74">
        <v>5500</v>
      </c>
      <c r="AO57" s="74"/>
      <c r="AP57" s="74">
        <v>5500</v>
      </c>
      <c r="AQ57" s="74"/>
    </row>
    <row r="58" spans="2:43" ht="18" customHeight="1" x14ac:dyDescent="0.2">
      <c r="B58" s="4"/>
      <c r="C58" s="132"/>
      <c r="D58" s="132"/>
      <c r="E58" s="132"/>
      <c r="F58" s="94"/>
      <c r="G58" s="277"/>
      <c r="H58" s="132"/>
      <c r="I58" s="121"/>
      <c r="J58" s="121"/>
      <c r="K58" s="164"/>
      <c r="L58" s="277"/>
      <c r="M58" s="163"/>
      <c r="N58" s="261"/>
      <c r="O58" s="122"/>
      <c r="P58" s="123"/>
      <c r="Q58" s="131">
        <v>2</v>
      </c>
      <c r="R58" s="68"/>
      <c r="S58" s="35"/>
      <c r="T58" s="69" t="s">
        <v>227</v>
      </c>
      <c r="U58" s="92"/>
      <c r="V58" s="70">
        <f>SUM(V59:V59)</f>
        <v>4000</v>
      </c>
      <c r="X58" s="447">
        <f>SUM(X59:X59)</f>
        <v>4000</v>
      </c>
      <c r="Z58" s="447">
        <f>SUM(Z59:Z59)</f>
        <v>68750</v>
      </c>
      <c r="AB58" s="447">
        <f>SUM(AB59:AB59)</f>
        <v>2000</v>
      </c>
      <c r="AD58" s="447">
        <f>SUM(AD59:AD59)</f>
        <v>50400</v>
      </c>
      <c r="AF58" s="447">
        <f>SUM(AF59:AF59)</f>
        <v>0</v>
      </c>
      <c r="AH58" s="447">
        <f t="shared" si="11"/>
        <v>50400</v>
      </c>
      <c r="AI58" s="446"/>
      <c r="AJ58" s="447">
        <f>SUM(AJ59:AJ59)</f>
        <v>500</v>
      </c>
      <c r="AK58" s="71"/>
      <c r="AL58" s="447">
        <f>SUM(AL59:AL59)</f>
        <v>50000</v>
      </c>
      <c r="AM58" s="447"/>
      <c r="AN58" s="447">
        <f>SUM(AN59:AN59)</f>
        <v>55000</v>
      </c>
      <c r="AO58" s="447"/>
      <c r="AP58" s="447">
        <f>SUM(AP59:AP59)</f>
        <v>55000</v>
      </c>
      <c r="AQ58" s="447"/>
    </row>
    <row r="59" spans="2:43" ht="18" customHeight="1" x14ac:dyDescent="0.2">
      <c r="B59" s="4"/>
      <c r="C59" s="132"/>
      <c r="D59" s="132"/>
      <c r="E59" s="132"/>
      <c r="F59" s="94"/>
      <c r="G59" s="277"/>
      <c r="H59" s="132"/>
      <c r="I59" s="121"/>
      <c r="J59" s="121"/>
      <c r="K59" s="164"/>
      <c r="L59" s="277"/>
      <c r="M59" s="163"/>
      <c r="N59" s="261"/>
      <c r="O59" s="122"/>
      <c r="P59" s="123"/>
      <c r="Q59" s="130"/>
      <c r="R59" s="72">
        <v>2</v>
      </c>
      <c r="S59" s="181"/>
      <c r="T59" s="73" t="s">
        <v>228</v>
      </c>
      <c r="V59" s="74">
        <v>4000</v>
      </c>
      <c r="X59" s="74">
        <v>4000</v>
      </c>
      <c r="Z59" s="74">
        <v>68750</v>
      </c>
      <c r="AB59" s="74">
        <v>2000</v>
      </c>
      <c r="AD59" s="944">
        <v>50400</v>
      </c>
      <c r="AF59" s="74">
        <v>0</v>
      </c>
      <c r="AH59" s="74">
        <f t="shared" si="11"/>
        <v>50400</v>
      </c>
      <c r="AI59" s="8"/>
      <c r="AJ59" s="74">
        <f>CEILING(AB59*25/100,10)</f>
        <v>500</v>
      </c>
      <c r="AK59" s="8"/>
      <c r="AL59" s="74">
        <v>50000</v>
      </c>
      <c r="AM59" s="74"/>
      <c r="AN59" s="74">
        <v>55000</v>
      </c>
      <c r="AO59" s="74"/>
      <c r="AP59" s="74">
        <v>55000</v>
      </c>
      <c r="AQ59" s="74"/>
    </row>
    <row r="60" spans="2:43" ht="18" customHeight="1" x14ac:dyDescent="0.2">
      <c r="B60" s="4"/>
      <c r="C60" s="117"/>
      <c r="D60" s="117"/>
      <c r="E60" s="117"/>
      <c r="F60" s="48"/>
      <c r="G60" s="11"/>
      <c r="H60" s="117"/>
      <c r="I60" s="124"/>
      <c r="J60" s="124"/>
      <c r="K60" s="144"/>
      <c r="L60" s="11"/>
      <c r="M60" s="143"/>
      <c r="N60" s="42"/>
      <c r="O60" s="128"/>
      <c r="P60" s="130"/>
      <c r="Q60" s="131">
        <v>6</v>
      </c>
      <c r="R60" s="84"/>
      <c r="S60" s="250"/>
      <c r="T60" s="69" t="s">
        <v>19</v>
      </c>
      <c r="U60" s="92"/>
      <c r="V60" s="70">
        <f>V64</f>
        <v>0</v>
      </c>
      <c r="X60" s="447">
        <f>X64</f>
        <v>0</v>
      </c>
      <c r="Z60" s="447">
        <f>SUM(Z61:Z64)</f>
        <v>156500</v>
      </c>
      <c r="AB60" s="447">
        <f>SUM(AB61:AB64)</f>
        <v>108700</v>
      </c>
      <c r="AC60" s="447">
        <f t="shared" ref="AC60:AL60" si="22">SUM(AC61:AC64)</f>
        <v>0</v>
      </c>
      <c r="AD60" s="447">
        <f t="shared" si="22"/>
        <v>65200</v>
      </c>
      <c r="AE60" s="447">
        <f t="shared" si="22"/>
        <v>0</v>
      </c>
      <c r="AF60" s="447">
        <f t="shared" si="22"/>
        <v>0</v>
      </c>
      <c r="AG60" s="447">
        <f t="shared" si="22"/>
        <v>0</v>
      </c>
      <c r="AH60" s="447">
        <f t="shared" si="11"/>
        <v>65200</v>
      </c>
      <c r="AI60" s="447">
        <f t="shared" ref="AI60:AJ60" si="23">SUM(AI61:AI64)</f>
        <v>0</v>
      </c>
      <c r="AJ60" s="447">
        <f t="shared" si="23"/>
        <v>27160</v>
      </c>
      <c r="AK60" s="447">
        <f t="shared" ref="AK60" si="24">SUM(AK61:AK64)</f>
        <v>0</v>
      </c>
      <c r="AL60" s="447">
        <f t="shared" si="22"/>
        <v>138000</v>
      </c>
      <c r="AM60" s="447"/>
      <c r="AN60" s="447">
        <f t="shared" ref="AN60:AP60" si="25">SUM(AN61:AN64)</f>
        <v>151500</v>
      </c>
      <c r="AO60" s="447"/>
      <c r="AP60" s="447">
        <f t="shared" si="25"/>
        <v>151500</v>
      </c>
      <c r="AQ60" s="447"/>
    </row>
    <row r="61" spans="2:43" ht="18" customHeight="1" x14ac:dyDescent="0.2">
      <c r="B61" s="4"/>
      <c r="C61" s="117"/>
      <c r="D61" s="117"/>
      <c r="E61" s="117"/>
      <c r="F61" s="48"/>
      <c r="G61" s="11"/>
      <c r="H61" s="117"/>
      <c r="I61" s="124"/>
      <c r="J61" s="124"/>
      <c r="K61" s="144"/>
      <c r="L61" s="11"/>
      <c r="M61" s="143"/>
      <c r="N61" s="42"/>
      <c r="O61" s="128"/>
      <c r="P61" s="130"/>
      <c r="Q61" s="131"/>
      <c r="R61" s="72">
        <v>1</v>
      </c>
      <c r="S61" s="250"/>
      <c r="T61" s="73" t="s">
        <v>524</v>
      </c>
      <c r="U61" s="92"/>
      <c r="V61" s="74">
        <v>0</v>
      </c>
      <c r="X61" s="74">
        <v>0</v>
      </c>
      <c r="Z61" s="688">
        <v>122000</v>
      </c>
      <c r="AB61" s="74">
        <v>71200</v>
      </c>
      <c r="AD61" s="944">
        <v>19200</v>
      </c>
      <c r="AF61" s="74">
        <v>0</v>
      </c>
      <c r="AH61" s="74">
        <f t="shared" si="11"/>
        <v>19200</v>
      </c>
      <c r="AI61" s="8"/>
      <c r="AJ61" s="74">
        <f>CEILING(AB61*25/100,10)-10</f>
        <v>17790</v>
      </c>
      <c r="AK61" s="8"/>
      <c r="AL61" s="74">
        <v>102000</v>
      </c>
      <c r="AM61" s="74"/>
      <c r="AN61" s="74">
        <f>95000+17500</f>
        <v>112500</v>
      </c>
      <c r="AO61" s="74"/>
      <c r="AP61" s="74">
        <f>95000+17500</f>
        <v>112500</v>
      </c>
      <c r="AQ61" s="74"/>
    </row>
    <row r="62" spans="2:43" ht="18" customHeight="1" x14ac:dyDescent="0.2">
      <c r="B62" s="4"/>
      <c r="C62" s="117"/>
      <c r="D62" s="117"/>
      <c r="E62" s="117"/>
      <c r="F62" s="48"/>
      <c r="G62" s="11"/>
      <c r="H62" s="117"/>
      <c r="I62" s="124"/>
      <c r="J62" s="124"/>
      <c r="K62" s="144"/>
      <c r="L62" s="11"/>
      <c r="M62" s="143"/>
      <c r="N62" s="42"/>
      <c r="O62" s="128"/>
      <c r="P62" s="130"/>
      <c r="Q62" s="131"/>
      <c r="R62" s="72">
        <v>2</v>
      </c>
      <c r="S62" s="250"/>
      <c r="T62" s="73" t="s">
        <v>72</v>
      </c>
      <c r="U62" s="92"/>
      <c r="V62" s="74">
        <v>0</v>
      </c>
      <c r="X62" s="74">
        <v>0</v>
      </c>
      <c r="Z62" s="688">
        <v>7000</v>
      </c>
      <c r="AB62" s="74">
        <v>8000</v>
      </c>
      <c r="AD62" s="944">
        <v>14000</v>
      </c>
      <c r="AF62" s="74">
        <v>0</v>
      </c>
      <c r="AH62" s="74">
        <f t="shared" si="11"/>
        <v>14000</v>
      </c>
      <c r="AI62" s="8"/>
      <c r="AJ62" s="74">
        <f t="shared" ref="AJ62" si="26">CEILING(AB62*25/100,10)</f>
        <v>2000</v>
      </c>
      <c r="AK62" s="8"/>
      <c r="AL62" s="74">
        <v>14000</v>
      </c>
      <c r="AM62" s="74"/>
      <c r="AN62" s="74">
        <v>15000</v>
      </c>
      <c r="AO62" s="74"/>
      <c r="AP62" s="74">
        <v>15000</v>
      </c>
      <c r="AQ62" s="74"/>
    </row>
    <row r="63" spans="2:43" ht="18" customHeight="1" x14ac:dyDescent="0.2">
      <c r="B63" s="4"/>
      <c r="C63" s="117"/>
      <c r="D63" s="117"/>
      <c r="E63" s="117"/>
      <c r="F63" s="48"/>
      <c r="G63" s="11"/>
      <c r="H63" s="117"/>
      <c r="I63" s="124"/>
      <c r="J63" s="124"/>
      <c r="K63" s="144"/>
      <c r="L63" s="11"/>
      <c r="M63" s="143"/>
      <c r="N63" s="42"/>
      <c r="O63" s="128"/>
      <c r="P63" s="130"/>
      <c r="Q63" s="131"/>
      <c r="R63" s="72">
        <v>4</v>
      </c>
      <c r="S63" s="250"/>
      <c r="T63" s="73" t="s">
        <v>593</v>
      </c>
      <c r="U63" s="92"/>
      <c r="V63" s="74">
        <v>0</v>
      </c>
      <c r="X63" s="74">
        <v>0</v>
      </c>
      <c r="Z63" s="688">
        <v>0</v>
      </c>
      <c r="AB63" s="74">
        <v>0</v>
      </c>
      <c r="AD63" s="944">
        <v>0</v>
      </c>
      <c r="AF63" s="74">
        <v>0</v>
      </c>
      <c r="AH63" s="74">
        <f t="shared" ref="AH63" si="27">AD63+AF63</f>
        <v>0</v>
      </c>
      <c r="AI63" s="8"/>
      <c r="AJ63" s="74">
        <f t="shared" ref="AJ63" si="28">CEILING(AB63*25/100,10)</f>
        <v>0</v>
      </c>
      <c r="AK63" s="8"/>
      <c r="AL63" s="74">
        <v>5000</v>
      </c>
      <c r="AM63" s="74"/>
      <c r="AN63" s="74">
        <v>5000</v>
      </c>
      <c r="AO63" s="74"/>
      <c r="AP63" s="74">
        <v>5000</v>
      </c>
      <c r="AQ63" s="74"/>
    </row>
    <row r="64" spans="2:43" ht="18" customHeight="1" x14ac:dyDescent="0.2">
      <c r="B64" s="4"/>
      <c r="C64" s="117"/>
      <c r="D64" s="117"/>
      <c r="E64" s="117"/>
      <c r="F64" s="48"/>
      <c r="G64" s="11"/>
      <c r="H64" s="117"/>
      <c r="I64" s="124"/>
      <c r="J64" s="124"/>
      <c r="K64" s="144"/>
      <c r="L64" s="11"/>
      <c r="M64" s="143"/>
      <c r="N64" s="42"/>
      <c r="O64" s="128"/>
      <c r="P64" s="130"/>
      <c r="Q64" s="130"/>
      <c r="R64" s="72">
        <v>90</v>
      </c>
      <c r="S64" s="181"/>
      <c r="T64" s="73" t="s">
        <v>225</v>
      </c>
      <c r="V64" s="74">
        <v>0</v>
      </c>
      <c r="X64" s="74">
        <v>0</v>
      </c>
      <c r="Z64" s="74">
        <v>27500</v>
      </c>
      <c r="AB64" s="74">
        <v>29500</v>
      </c>
      <c r="AD64" s="944">
        <v>32000</v>
      </c>
      <c r="AF64" s="74">
        <v>0</v>
      </c>
      <c r="AH64" s="74">
        <f t="shared" si="11"/>
        <v>32000</v>
      </c>
      <c r="AI64" s="8"/>
      <c r="AJ64" s="74">
        <f>CEILING(AB64*25/100,10)-10</f>
        <v>7370</v>
      </c>
      <c r="AK64" s="8"/>
      <c r="AL64" s="74">
        <v>17000</v>
      </c>
      <c r="AM64" s="74"/>
      <c r="AN64" s="74">
        <v>19000</v>
      </c>
      <c r="AO64" s="74"/>
      <c r="AP64" s="74">
        <v>19000</v>
      </c>
      <c r="AQ64" s="74"/>
    </row>
    <row r="65" spans="2:43" ht="18" customHeight="1" x14ac:dyDescent="0.2">
      <c r="B65" s="4"/>
      <c r="C65" s="117"/>
      <c r="D65" s="117"/>
      <c r="E65" s="117"/>
      <c r="F65" s="48"/>
      <c r="G65" s="11"/>
      <c r="H65" s="117"/>
      <c r="I65" s="124"/>
      <c r="J65" s="124"/>
      <c r="K65" s="144"/>
      <c r="L65" s="11"/>
      <c r="M65" s="143"/>
      <c r="N65" s="42"/>
      <c r="O65" s="128"/>
      <c r="P65" s="129">
        <v>3</v>
      </c>
      <c r="Q65" s="129"/>
      <c r="R65" s="64"/>
      <c r="S65" s="234"/>
      <c r="T65" s="65" t="s">
        <v>215</v>
      </c>
      <c r="U65" s="155"/>
      <c r="V65" s="66">
        <f>V66+V68+V70+V72</f>
        <v>39000</v>
      </c>
      <c r="X65" s="66">
        <f>X66+X68+X70+X72</f>
        <v>40000</v>
      </c>
      <c r="Z65" s="66">
        <f>Z66+Z68+Z70+Z72</f>
        <v>40000</v>
      </c>
      <c r="AB65" s="66">
        <f>AB66+AB68+AB70+AB72</f>
        <v>170900</v>
      </c>
      <c r="AD65" s="66" t="e">
        <f>AD66+AD68+AD70+AD72</f>
        <v>#REF!</v>
      </c>
      <c r="AF65" s="66">
        <f>AF66+AF68+AF70+AF72</f>
        <v>0</v>
      </c>
      <c r="AH65" s="66" t="e">
        <f t="shared" si="11"/>
        <v>#REF!</v>
      </c>
      <c r="AI65" s="67"/>
      <c r="AJ65" s="66">
        <f>AJ66+AJ68+AJ70+AJ72</f>
        <v>42600</v>
      </c>
      <c r="AK65" s="67"/>
      <c r="AL65" s="66">
        <f>AL66+AL68+AL70+AL72</f>
        <v>46350</v>
      </c>
      <c r="AM65" s="66"/>
      <c r="AN65" s="66">
        <f>AN66+AN68+AN70+AN72</f>
        <v>49410</v>
      </c>
      <c r="AO65" s="66"/>
      <c r="AP65" s="66">
        <f>AP66+AP68+AP70+AP72</f>
        <v>49410</v>
      </c>
      <c r="AQ65" s="66"/>
    </row>
    <row r="66" spans="2:43" ht="18" customHeight="1" x14ac:dyDescent="0.2">
      <c r="B66" s="4"/>
      <c r="C66" s="117"/>
      <c r="D66" s="117"/>
      <c r="E66" s="117"/>
      <c r="F66" s="48"/>
      <c r="G66" s="11"/>
      <c r="H66" s="117"/>
      <c r="I66" s="124"/>
      <c r="J66" s="124"/>
      <c r="K66" s="144"/>
      <c r="L66" s="11"/>
      <c r="M66" s="143"/>
      <c r="N66" s="42"/>
      <c r="O66" s="128"/>
      <c r="P66" s="130"/>
      <c r="Q66" s="131">
        <v>1</v>
      </c>
      <c r="R66" s="68"/>
      <c r="S66" s="35"/>
      <c r="T66" s="69" t="s">
        <v>20</v>
      </c>
      <c r="U66" s="92"/>
      <c r="V66" s="70">
        <f>SUM(V67:V67)</f>
        <v>15000</v>
      </c>
      <c r="X66" s="447">
        <f>SUM(X67:X67)</f>
        <v>15000</v>
      </c>
      <c r="Z66" s="447">
        <f>SUM(Z67:Z67)</f>
        <v>15000</v>
      </c>
      <c r="AB66" s="447">
        <f>SUM(AB67:AB67)</f>
        <v>56600</v>
      </c>
      <c r="AD66" s="447">
        <f>SUM(AD67:AD67)</f>
        <v>59500</v>
      </c>
      <c r="AF66" s="447">
        <f>SUM(AF67:AF67)</f>
        <v>0</v>
      </c>
      <c r="AH66" s="447">
        <f t="shared" si="11"/>
        <v>59500</v>
      </c>
      <c r="AI66" s="446"/>
      <c r="AJ66" s="447">
        <f>SUM(AJ67:AJ67)</f>
        <v>14090</v>
      </c>
      <c r="AK66" s="71"/>
      <c r="AL66" s="447">
        <f>SUM(AL67:AL67)</f>
        <v>16300</v>
      </c>
      <c r="AM66" s="447"/>
      <c r="AN66" s="447">
        <f>SUM(AN67:AN67)</f>
        <v>17320</v>
      </c>
      <c r="AO66" s="447"/>
      <c r="AP66" s="447">
        <f>SUM(AP67:AP67)</f>
        <v>17320</v>
      </c>
      <c r="AQ66" s="447"/>
    </row>
    <row r="67" spans="2:43" ht="18" customHeight="1" x14ac:dyDescent="0.25">
      <c r="B67" s="4"/>
      <c r="C67" s="117"/>
      <c r="D67" s="117"/>
      <c r="E67" s="117"/>
      <c r="F67" s="48"/>
      <c r="G67" s="11"/>
      <c r="H67" s="117"/>
      <c r="I67" s="124"/>
      <c r="J67" s="124"/>
      <c r="K67" s="144"/>
      <c r="L67" s="11"/>
      <c r="M67" s="143"/>
      <c r="N67" s="42"/>
      <c r="O67" s="128"/>
      <c r="P67" s="130"/>
      <c r="Q67" s="130"/>
      <c r="R67" s="72" t="s">
        <v>3</v>
      </c>
      <c r="S67" s="181"/>
      <c r="T67" s="73" t="s">
        <v>20</v>
      </c>
      <c r="V67" s="496">
        <v>15000</v>
      </c>
      <c r="X67" s="699">
        <v>15000</v>
      </c>
      <c r="Z67" s="74">
        <v>15000</v>
      </c>
      <c r="AB67" s="74">
        <v>56600</v>
      </c>
      <c r="AD67" s="944">
        <v>59500</v>
      </c>
      <c r="AF67" s="74">
        <v>0</v>
      </c>
      <c r="AH67" s="74">
        <f t="shared" si="11"/>
        <v>59500</v>
      </c>
      <c r="AI67" s="8"/>
      <c r="AJ67" s="74">
        <f>CEILING(AB67*25/100,10)-60</f>
        <v>14090</v>
      </c>
      <c r="AK67" s="8"/>
      <c r="AL67" s="74">
        <v>16300</v>
      </c>
      <c r="AM67" s="74"/>
      <c r="AN67" s="74">
        <v>17320</v>
      </c>
      <c r="AO67" s="74"/>
      <c r="AP67" s="74">
        <v>17320</v>
      </c>
      <c r="AQ67" s="74"/>
    </row>
    <row r="68" spans="2:43" ht="18" customHeight="1" x14ac:dyDescent="0.2">
      <c r="B68" s="4"/>
      <c r="C68" s="117"/>
      <c r="D68" s="117"/>
      <c r="E68" s="117"/>
      <c r="F68" s="48"/>
      <c r="G68" s="11"/>
      <c r="H68" s="117"/>
      <c r="I68" s="124"/>
      <c r="J68" s="124"/>
      <c r="K68" s="144"/>
      <c r="L68" s="11"/>
      <c r="M68" s="143"/>
      <c r="N68" s="42"/>
      <c r="O68" s="128"/>
      <c r="P68" s="130"/>
      <c r="Q68" s="131">
        <v>2</v>
      </c>
      <c r="R68" s="68"/>
      <c r="S68" s="35"/>
      <c r="T68" s="69" t="s">
        <v>21</v>
      </c>
      <c r="U68" s="92"/>
      <c r="V68" s="70">
        <f>V69</f>
        <v>16000</v>
      </c>
      <c r="X68" s="447">
        <f>X69</f>
        <v>17000</v>
      </c>
      <c r="Z68" s="447">
        <f>Z69</f>
        <v>17000</v>
      </c>
      <c r="AB68" s="447">
        <f>AB69</f>
        <v>12000</v>
      </c>
      <c r="AD68" s="447">
        <f>AD69</f>
        <v>12700</v>
      </c>
      <c r="AF68" s="447">
        <f>AF69</f>
        <v>0</v>
      </c>
      <c r="AH68" s="447">
        <f t="shared" si="11"/>
        <v>12700</v>
      </c>
      <c r="AI68" s="446"/>
      <c r="AJ68" s="447">
        <f>AJ69</f>
        <v>2950</v>
      </c>
      <c r="AK68" s="71"/>
      <c r="AL68" s="447">
        <f>AL69</f>
        <v>3820</v>
      </c>
      <c r="AM68" s="447"/>
      <c r="AN68" s="447">
        <f>AN69</f>
        <v>4840</v>
      </c>
      <c r="AO68" s="447"/>
      <c r="AP68" s="447">
        <f>AP69</f>
        <v>4840</v>
      </c>
      <c r="AQ68" s="447"/>
    </row>
    <row r="69" spans="2:43" ht="18" customHeight="1" x14ac:dyDescent="0.25">
      <c r="B69" s="4"/>
      <c r="C69" s="117"/>
      <c r="D69" s="117"/>
      <c r="E69" s="117"/>
      <c r="F69" s="48"/>
      <c r="G69" s="11"/>
      <c r="H69" s="117"/>
      <c r="I69" s="124"/>
      <c r="J69" s="124"/>
      <c r="K69" s="144"/>
      <c r="L69" s="11"/>
      <c r="M69" s="143"/>
      <c r="N69" s="42"/>
      <c r="O69" s="128"/>
      <c r="P69" s="130"/>
      <c r="Q69" s="130"/>
      <c r="R69" s="72">
        <v>1</v>
      </c>
      <c r="S69" s="181"/>
      <c r="T69" s="73" t="s">
        <v>21</v>
      </c>
      <c r="V69" s="497">
        <v>16000</v>
      </c>
      <c r="X69" s="697">
        <v>17000</v>
      </c>
      <c r="Z69" s="74">
        <v>17000</v>
      </c>
      <c r="AB69" s="74">
        <v>12000</v>
      </c>
      <c r="AD69" s="944">
        <v>12700</v>
      </c>
      <c r="AF69" s="74">
        <v>0</v>
      </c>
      <c r="AH69" s="74">
        <f t="shared" si="11"/>
        <v>12700</v>
      </c>
      <c r="AI69" s="8"/>
      <c r="AJ69" s="74">
        <f>CEILING(AB69*25/100,10)-50</f>
        <v>2950</v>
      </c>
      <c r="AK69" s="8"/>
      <c r="AL69" s="74">
        <v>3820</v>
      </c>
      <c r="AM69" s="74"/>
      <c r="AN69" s="74">
        <v>4840</v>
      </c>
      <c r="AO69" s="74"/>
      <c r="AP69" s="74">
        <v>4840</v>
      </c>
      <c r="AQ69" s="74"/>
    </row>
    <row r="70" spans="2:43" ht="18" customHeight="1" x14ac:dyDescent="0.2">
      <c r="B70" s="4"/>
      <c r="C70" s="117"/>
      <c r="D70" s="117"/>
      <c r="E70" s="117"/>
      <c r="F70" s="48"/>
      <c r="G70" s="11"/>
      <c r="H70" s="117"/>
      <c r="I70" s="124"/>
      <c r="J70" s="124"/>
      <c r="K70" s="144"/>
      <c r="L70" s="11"/>
      <c r="M70" s="143"/>
      <c r="N70" s="42"/>
      <c r="O70" s="128"/>
      <c r="P70" s="130"/>
      <c r="Q70" s="131">
        <v>3</v>
      </c>
      <c r="R70" s="68"/>
      <c r="S70" s="35"/>
      <c r="T70" s="69" t="s">
        <v>22</v>
      </c>
      <c r="U70" s="92"/>
      <c r="V70" s="70">
        <f>V71</f>
        <v>8000</v>
      </c>
      <c r="X70" s="447">
        <f>X71</f>
        <v>8000</v>
      </c>
      <c r="Z70" s="447">
        <f>Z71</f>
        <v>8000</v>
      </c>
      <c r="AB70" s="447">
        <f>AB71</f>
        <v>102300</v>
      </c>
      <c r="AD70" s="447">
        <f>AD71</f>
        <v>107900</v>
      </c>
      <c r="AF70" s="447">
        <f>AF71</f>
        <v>0</v>
      </c>
      <c r="AH70" s="447">
        <f t="shared" si="11"/>
        <v>107900</v>
      </c>
      <c r="AI70" s="446"/>
      <c r="AJ70" s="447">
        <f>AJ71</f>
        <v>25560</v>
      </c>
      <c r="AK70" s="71"/>
      <c r="AL70" s="447">
        <f>AL71</f>
        <v>26230</v>
      </c>
      <c r="AM70" s="447"/>
      <c r="AN70" s="447">
        <f>AN71</f>
        <v>27250</v>
      </c>
      <c r="AO70" s="447"/>
      <c r="AP70" s="447">
        <f>AP71</f>
        <v>27250</v>
      </c>
      <c r="AQ70" s="447"/>
    </row>
    <row r="71" spans="2:43" ht="18" customHeight="1" x14ac:dyDescent="0.25">
      <c r="B71" s="4"/>
      <c r="C71" s="117"/>
      <c r="D71" s="117"/>
      <c r="E71" s="117"/>
      <c r="F71" s="48"/>
      <c r="G71" s="11"/>
      <c r="H71" s="117"/>
      <c r="I71" s="124"/>
      <c r="J71" s="124"/>
      <c r="K71" s="144"/>
      <c r="L71" s="11"/>
      <c r="M71" s="143"/>
      <c r="N71" s="42"/>
      <c r="O71" s="128"/>
      <c r="P71" s="130"/>
      <c r="Q71" s="130"/>
      <c r="R71" s="72" t="s">
        <v>3</v>
      </c>
      <c r="S71" s="181"/>
      <c r="T71" s="73" t="s">
        <v>22</v>
      </c>
      <c r="V71" s="517">
        <v>8000</v>
      </c>
      <c r="X71" s="700">
        <v>8000</v>
      </c>
      <c r="Z71" s="74">
        <v>8000</v>
      </c>
      <c r="AB71" s="74">
        <v>102300</v>
      </c>
      <c r="AD71" s="944">
        <v>107900</v>
      </c>
      <c r="AF71" s="74">
        <v>0</v>
      </c>
      <c r="AH71" s="74">
        <f t="shared" si="11"/>
        <v>107900</v>
      </c>
      <c r="AI71" s="8"/>
      <c r="AJ71" s="74">
        <f>CEILING(AB71*25/100,10)-20</f>
        <v>25560</v>
      </c>
      <c r="AK71" s="8"/>
      <c r="AL71" s="74">
        <v>26230</v>
      </c>
      <c r="AM71" s="74"/>
      <c r="AN71" s="74">
        <v>27250</v>
      </c>
      <c r="AO71" s="74"/>
      <c r="AP71" s="74">
        <v>27250</v>
      </c>
      <c r="AQ71" s="74"/>
    </row>
    <row r="72" spans="2:43" ht="18" hidden="1" customHeight="1" x14ac:dyDescent="0.2">
      <c r="B72" s="4"/>
      <c r="C72" s="117"/>
      <c r="D72" s="117"/>
      <c r="E72" s="117"/>
      <c r="F72" s="48"/>
      <c r="G72" s="11"/>
      <c r="H72" s="117"/>
      <c r="I72" s="124"/>
      <c r="J72" s="124"/>
      <c r="K72" s="144"/>
      <c r="L72" s="11"/>
      <c r="M72" s="143"/>
      <c r="N72" s="42"/>
      <c r="O72" s="128"/>
      <c r="P72" s="130"/>
      <c r="Q72" s="131">
        <v>6</v>
      </c>
      <c r="R72" s="68"/>
      <c r="S72" s="35"/>
      <c r="T72" s="69" t="s">
        <v>218</v>
      </c>
      <c r="U72" s="92"/>
      <c r="V72" s="70">
        <f>V73+V74</f>
        <v>0</v>
      </c>
      <c r="X72" s="447">
        <f>X73+X74</f>
        <v>0</v>
      </c>
      <c r="Z72" s="447">
        <f>Z73+Z74</f>
        <v>0</v>
      </c>
      <c r="AB72" s="447">
        <f>AB73+AB74</f>
        <v>0</v>
      </c>
      <c r="AD72" s="447" t="e">
        <f>#REF!+AD74</f>
        <v>#REF!</v>
      </c>
      <c r="AF72" s="447">
        <f>AF73+AF74</f>
        <v>0</v>
      </c>
      <c r="AH72" s="447" t="e">
        <f t="shared" si="11"/>
        <v>#REF!</v>
      </c>
      <c r="AI72" s="446"/>
      <c r="AJ72" s="447">
        <f>AJ73+AJ74</f>
        <v>0</v>
      </c>
      <c r="AK72" s="71"/>
      <c r="AL72" s="447">
        <f>AL73+AL74</f>
        <v>0</v>
      </c>
      <c r="AM72" s="447"/>
      <c r="AN72" s="447">
        <f>AN73+AN74</f>
        <v>0</v>
      </c>
      <c r="AO72" s="447"/>
      <c r="AP72" s="447">
        <f>AP73+AP74</f>
        <v>0</v>
      </c>
      <c r="AQ72" s="447"/>
    </row>
    <row r="73" spans="2:43" ht="18" hidden="1" customHeight="1" x14ac:dyDescent="0.2">
      <c r="B73" s="4"/>
      <c r="C73" s="117"/>
      <c r="D73" s="117"/>
      <c r="E73" s="117"/>
      <c r="F73" s="48"/>
      <c r="G73" s="11"/>
      <c r="H73" s="117"/>
      <c r="I73" s="124"/>
      <c r="J73" s="124"/>
      <c r="K73" s="144"/>
      <c r="L73" s="11"/>
      <c r="M73" s="143"/>
      <c r="N73" s="42"/>
      <c r="O73" s="128"/>
      <c r="P73" s="130"/>
      <c r="Q73" s="130"/>
      <c r="R73" s="72" t="s">
        <v>3</v>
      </c>
      <c r="S73" s="181"/>
      <c r="T73" s="73" t="s">
        <v>219</v>
      </c>
      <c r="V73" s="74">
        <v>0</v>
      </c>
      <c r="X73" s="74">
        <v>0</v>
      </c>
      <c r="Z73" s="74">
        <v>0</v>
      </c>
      <c r="AB73" s="74">
        <v>0</v>
      </c>
      <c r="AD73" s="74">
        <v>0</v>
      </c>
      <c r="AF73" s="74">
        <v>0</v>
      </c>
      <c r="AH73" s="74">
        <f t="shared" si="11"/>
        <v>0</v>
      </c>
      <c r="AI73" s="8"/>
      <c r="AJ73" s="74">
        <v>0</v>
      </c>
      <c r="AK73" s="8"/>
      <c r="AL73" s="74">
        <v>0</v>
      </c>
      <c r="AM73" s="74"/>
      <c r="AN73" s="74">
        <v>0</v>
      </c>
      <c r="AO73" s="74"/>
      <c r="AP73" s="74">
        <v>0</v>
      </c>
      <c r="AQ73" s="74"/>
    </row>
    <row r="74" spans="2:43" ht="18" hidden="1" customHeight="1" x14ac:dyDescent="0.2">
      <c r="B74" s="4"/>
      <c r="C74" s="117"/>
      <c r="D74" s="117"/>
      <c r="E74" s="117"/>
      <c r="F74" s="48"/>
      <c r="G74" s="11"/>
      <c r="H74" s="117"/>
      <c r="I74" s="124"/>
      <c r="J74" s="124"/>
      <c r="K74" s="144"/>
      <c r="L74" s="11"/>
      <c r="M74" s="143"/>
      <c r="N74" s="42"/>
      <c r="O74" s="128"/>
      <c r="P74" s="130"/>
      <c r="Q74" s="130"/>
      <c r="R74" s="72" t="s">
        <v>0</v>
      </c>
      <c r="S74" s="181"/>
      <c r="T74" s="73" t="s">
        <v>220</v>
      </c>
      <c r="V74" s="74">
        <v>0</v>
      </c>
      <c r="X74" s="74">
        <v>0</v>
      </c>
      <c r="Z74" s="74">
        <v>0</v>
      </c>
      <c r="AB74" s="74">
        <v>0</v>
      </c>
      <c r="AD74" s="74">
        <v>0</v>
      </c>
      <c r="AF74" s="74">
        <v>0</v>
      </c>
      <c r="AH74" s="74">
        <f t="shared" si="11"/>
        <v>0</v>
      </c>
      <c r="AI74" s="8"/>
      <c r="AJ74" s="74">
        <v>0</v>
      </c>
      <c r="AK74" s="8"/>
      <c r="AL74" s="74">
        <v>0</v>
      </c>
      <c r="AM74" s="74"/>
      <c r="AN74" s="74">
        <v>0</v>
      </c>
      <c r="AO74" s="74"/>
      <c r="AP74" s="74">
        <v>0</v>
      </c>
      <c r="AQ74" s="74"/>
    </row>
    <row r="75" spans="2:43" ht="18" customHeight="1" x14ac:dyDescent="0.2">
      <c r="B75" s="4"/>
      <c r="C75" s="117"/>
      <c r="D75" s="117"/>
      <c r="E75" s="117"/>
      <c r="F75" s="48"/>
      <c r="G75" s="11"/>
      <c r="H75" s="117"/>
      <c r="I75" s="124"/>
      <c r="J75" s="124"/>
      <c r="K75" s="144"/>
      <c r="L75" s="11"/>
      <c r="M75" s="143"/>
      <c r="N75" s="42"/>
      <c r="O75" s="128"/>
      <c r="P75" s="129">
        <v>5</v>
      </c>
      <c r="Q75" s="129"/>
      <c r="R75" s="64"/>
      <c r="S75" s="234"/>
      <c r="T75" s="65" t="s">
        <v>24</v>
      </c>
      <c r="U75" s="155"/>
      <c r="V75" s="66">
        <f>V76+V78+V80</f>
        <v>68500</v>
      </c>
      <c r="X75" s="66">
        <f>X76+X78+X80</f>
        <v>71000</v>
      </c>
      <c r="Z75" s="66">
        <f>Z76+Z78+Z80</f>
        <v>49700</v>
      </c>
      <c r="AB75" s="66">
        <f>AB76+AB78+AB80</f>
        <v>37800</v>
      </c>
      <c r="AD75" s="66" t="e">
        <f>AD76+AD78+AD80</f>
        <v>#REF!</v>
      </c>
      <c r="AF75" s="66">
        <f>AF76+AF78+AF80</f>
        <v>0</v>
      </c>
      <c r="AH75" s="66" t="e">
        <f t="shared" si="11"/>
        <v>#REF!</v>
      </c>
      <c r="AI75" s="67"/>
      <c r="AJ75" s="66">
        <f>AJ76+AJ78+AJ80</f>
        <v>18480</v>
      </c>
      <c r="AK75" s="67"/>
      <c r="AL75" s="66">
        <f>AL76+AL78+AL80</f>
        <v>49000</v>
      </c>
      <c r="AM75" s="66"/>
      <c r="AN75" s="66">
        <f>AN76+AN78+AN80</f>
        <v>51000</v>
      </c>
      <c r="AO75" s="66"/>
      <c r="AP75" s="66">
        <f>AP76+AP78+AP80</f>
        <v>51000</v>
      </c>
      <c r="AQ75" s="66"/>
    </row>
    <row r="76" spans="2:43" ht="18" hidden="1" customHeight="1" x14ac:dyDescent="0.2">
      <c r="B76" s="4"/>
      <c r="C76" s="117"/>
      <c r="D76" s="117"/>
      <c r="E76" s="117"/>
      <c r="F76" s="48"/>
      <c r="G76" s="11"/>
      <c r="H76" s="117"/>
      <c r="I76" s="124"/>
      <c r="J76" s="124"/>
      <c r="K76" s="144"/>
      <c r="L76" s="11"/>
      <c r="M76" s="143"/>
      <c r="N76" s="42"/>
      <c r="O76" s="128"/>
      <c r="P76" s="129"/>
      <c r="Q76" s="131">
        <v>1</v>
      </c>
      <c r="R76" s="68"/>
      <c r="S76" s="35"/>
      <c r="T76" s="69" t="s">
        <v>98</v>
      </c>
      <c r="U76" s="92"/>
      <c r="V76" s="70">
        <f>V77</f>
        <v>0</v>
      </c>
      <c r="X76" s="447">
        <f>X77</f>
        <v>0</v>
      </c>
      <c r="Z76" s="447">
        <f>Z77</f>
        <v>0</v>
      </c>
      <c r="AB76" s="447">
        <f>AB77</f>
        <v>0</v>
      </c>
      <c r="AD76" s="447" t="e">
        <f>#REF!</f>
        <v>#REF!</v>
      </c>
      <c r="AF76" s="447">
        <f>AF77</f>
        <v>0</v>
      </c>
      <c r="AH76" s="447" t="e">
        <f t="shared" si="11"/>
        <v>#REF!</v>
      </c>
      <c r="AI76" s="446"/>
      <c r="AJ76" s="447">
        <f>AJ77</f>
        <v>0</v>
      </c>
      <c r="AK76" s="71"/>
      <c r="AL76" s="447">
        <f>AL77</f>
        <v>0</v>
      </c>
      <c r="AM76" s="447"/>
      <c r="AN76" s="447">
        <f>AN77</f>
        <v>0</v>
      </c>
      <c r="AO76" s="447"/>
      <c r="AP76" s="447">
        <f>AP77</f>
        <v>0</v>
      </c>
      <c r="AQ76" s="447"/>
    </row>
    <row r="77" spans="2:43" ht="18" hidden="1" customHeight="1" x14ac:dyDescent="0.2">
      <c r="B77" s="4"/>
      <c r="C77" s="117"/>
      <c r="D77" s="117"/>
      <c r="E77" s="117"/>
      <c r="F77" s="48"/>
      <c r="G77" s="11"/>
      <c r="H77" s="117"/>
      <c r="I77" s="124"/>
      <c r="J77" s="124"/>
      <c r="K77" s="144"/>
      <c r="L77" s="11"/>
      <c r="M77" s="143"/>
      <c r="N77" s="42"/>
      <c r="O77" s="128"/>
      <c r="P77" s="129"/>
      <c r="Q77" s="130"/>
      <c r="R77" s="72" t="s">
        <v>18</v>
      </c>
      <c r="S77" s="181"/>
      <c r="T77" s="73" t="s">
        <v>555</v>
      </c>
      <c r="V77" s="74">
        <v>0</v>
      </c>
      <c r="X77" s="74">
        <v>0</v>
      </c>
      <c r="Z77" s="74">
        <v>0</v>
      </c>
      <c r="AB77" s="74">
        <v>0</v>
      </c>
      <c r="AD77" s="74">
        <v>0</v>
      </c>
      <c r="AF77" s="74">
        <v>0</v>
      </c>
      <c r="AH77" s="74">
        <f t="shared" si="11"/>
        <v>0</v>
      </c>
      <c r="AI77" s="8"/>
      <c r="AJ77" s="74">
        <v>0</v>
      </c>
      <c r="AK77" s="8"/>
      <c r="AL77" s="74">
        <v>0</v>
      </c>
      <c r="AM77" s="74"/>
      <c r="AN77" s="74">
        <v>0</v>
      </c>
      <c r="AO77" s="74"/>
      <c r="AP77" s="74">
        <v>0</v>
      </c>
      <c r="AQ77" s="74"/>
    </row>
    <row r="78" spans="2:43" ht="18" customHeight="1" x14ac:dyDescent="0.2">
      <c r="B78" s="4"/>
      <c r="C78" s="117"/>
      <c r="D78" s="117"/>
      <c r="E78" s="117"/>
      <c r="F78" s="48"/>
      <c r="G78" s="11"/>
      <c r="H78" s="117"/>
      <c r="I78" s="124"/>
      <c r="J78" s="124"/>
      <c r="K78" s="144"/>
      <c r="L78" s="11"/>
      <c r="M78" s="143"/>
      <c r="N78" s="42"/>
      <c r="O78" s="128"/>
      <c r="P78" s="130"/>
      <c r="Q78" s="131">
        <v>2</v>
      </c>
      <c r="R78" s="68"/>
      <c r="S78" s="35"/>
      <c r="T78" s="69" t="s">
        <v>25</v>
      </c>
      <c r="U78" s="92"/>
      <c r="V78" s="70">
        <f>SUM(V79:V79)</f>
        <v>40000</v>
      </c>
      <c r="X78" s="447">
        <f>SUM(X79:X79)</f>
        <v>42000</v>
      </c>
      <c r="Z78" s="447">
        <f>SUM(Z79:Z79)</f>
        <v>33700</v>
      </c>
      <c r="AB78" s="447">
        <f>SUM(AB79:AB79)</f>
        <v>33800</v>
      </c>
      <c r="AD78" s="447">
        <f>SUM(AD79:AD79)</f>
        <v>35675</v>
      </c>
      <c r="AF78" s="447">
        <f>SUM(AF79:AF79)</f>
        <v>0</v>
      </c>
      <c r="AH78" s="447">
        <f t="shared" si="11"/>
        <v>35675</v>
      </c>
      <c r="AI78" s="446"/>
      <c r="AJ78" s="447">
        <f>SUM(AJ79:AJ79)</f>
        <v>11830</v>
      </c>
      <c r="AK78" s="71"/>
      <c r="AL78" s="447">
        <f>SUM(AL79:AL79)</f>
        <v>29000</v>
      </c>
      <c r="AM78" s="447"/>
      <c r="AN78" s="447">
        <f>SUM(AN79:AN79)</f>
        <v>30000</v>
      </c>
      <c r="AO78" s="447"/>
      <c r="AP78" s="447">
        <f>SUM(AP79:AP79)</f>
        <v>30000</v>
      </c>
      <c r="AQ78" s="447"/>
    </row>
    <row r="79" spans="2:43" ht="18" customHeight="1" x14ac:dyDescent="0.25">
      <c r="B79" s="4"/>
      <c r="C79" s="117"/>
      <c r="D79" s="117"/>
      <c r="E79" s="117"/>
      <c r="F79" s="48"/>
      <c r="G79" s="11"/>
      <c r="H79" s="117"/>
      <c r="I79" s="124"/>
      <c r="J79" s="124"/>
      <c r="K79" s="144"/>
      <c r="L79" s="11"/>
      <c r="M79" s="143"/>
      <c r="N79" s="42"/>
      <c r="O79" s="128"/>
      <c r="P79" s="130"/>
      <c r="Q79" s="130"/>
      <c r="R79" s="72">
        <v>2</v>
      </c>
      <c r="S79" s="181"/>
      <c r="T79" s="73" t="s">
        <v>221</v>
      </c>
      <c r="V79" s="540">
        <v>40000</v>
      </c>
      <c r="X79" s="701">
        <v>42000</v>
      </c>
      <c r="Z79" s="829">
        <v>33700</v>
      </c>
      <c r="AB79" s="74">
        <v>33800</v>
      </c>
      <c r="AD79" s="944">
        <f>35600+75</f>
        <v>35675</v>
      </c>
      <c r="AF79" s="944">
        <v>0</v>
      </c>
      <c r="AH79" s="74">
        <f t="shared" si="11"/>
        <v>35675</v>
      </c>
      <c r="AI79" s="8"/>
      <c r="AJ79" s="74">
        <f>CEILING(AB79*35/100,10)</f>
        <v>11830</v>
      </c>
      <c r="AK79" s="8"/>
      <c r="AL79" s="74">
        <v>29000</v>
      </c>
      <c r="AM79" s="74"/>
      <c r="AN79" s="74">
        <v>30000</v>
      </c>
      <c r="AO79" s="74"/>
      <c r="AP79" s="74">
        <v>30000</v>
      </c>
      <c r="AQ79" s="74"/>
    </row>
    <row r="80" spans="2:43" ht="18" customHeight="1" x14ac:dyDescent="0.2">
      <c r="B80" s="4"/>
      <c r="C80" s="117"/>
      <c r="D80" s="117"/>
      <c r="E80" s="117"/>
      <c r="F80" s="48"/>
      <c r="G80" s="11"/>
      <c r="H80" s="117"/>
      <c r="I80" s="124"/>
      <c r="J80" s="124"/>
      <c r="K80" s="144"/>
      <c r="L80" s="11"/>
      <c r="M80" s="143"/>
      <c r="N80" s="42"/>
      <c r="O80" s="128"/>
      <c r="P80" s="130"/>
      <c r="Q80" s="131">
        <v>9</v>
      </c>
      <c r="R80" s="84"/>
      <c r="S80" s="250"/>
      <c r="T80" s="69" t="s">
        <v>34</v>
      </c>
      <c r="U80" s="92"/>
      <c r="V80" s="70">
        <f>V81+V82</f>
        <v>28500</v>
      </c>
      <c r="X80" s="447">
        <f>X81+X82</f>
        <v>29000</v>
      </c>
      <c r="Z80" s="447">
        <f>Z81+Z82</f>
        <v>16000</v>
      </c>
      <c r="AB80" s="447">
        <f>AB81+AB82</f>
        <v>4000</v>
      </c>
      <c r="AD80" s="447">
        <f>AD81+AD82</f>
        <v>4000</v>
      </c>
      <c r="AF80" s="447">
        <f>AF81+AF82</f>
        <v>0</v>
      </c>
      <c r="AH80" s="447">
        <f t="shared" si="11"/>
        <v>4000</v>
      </c>
      <c r="AI80" s="446"/>
      <c r="AJ80" s="447">
        <f>AJ81+AJ82</f>
        <v>6650</v>
      </c>
      <c r="AK80" s="71"/>
      <c r="AL80" s="447">
        <f>AL81+AL82</f>
        <v>20000</v>
      </c>
      <c r="AM80" s="447"/>
      <c r="AN80" s="447">
        <f>AN81+AN82</f>
        <v>21000</v>
      </c>
      <c r="AO80" s="447"/>
      <c r="AP80" s="447">
        <f>AP81+AP82</f>
        <v>21000</v>
      </c>
      <c r="AQ80" s="447"/>
    </row>
    <row r="81" spans="2:43" ht="18" customHeight="1" x14ac:dyDescent="0.2">
      <c r="B81" s="4"/>
      <c r="C81" s="117"/>
      <c r="D81" s="117"/>
      <c r="E81" s="117"/>
      <c r="F81" s="48"/>
      <c r="G81" s="11"/>
      <c r="H81" s="117"/>
      <c r="I81" s="124"/>
      <c r="J81" s="124"/>
      <c r="K81" s="144"/>
      <c r="L81" s="11"/>
      <c r="M81" s="143"/>
      <c r="N81" s="42"/>
      <c r="O81" s="128"/>
      <c r="P81" s="130"/>
      <c r="Q81" s="131"/>
      <c r="R81" s="72">
        <v>3</v>
      </c>
      <c r="S81" s="181"/>
      <c r="T81" s="73" t="s">
        <v>436</v>
      </c>
      <c r="V81" s="74">
        <v>2000</v>
      </c>
      <c r="X81" s="74">
        <v>2000</v>
      </c>
      <c r="Z81" s="74">
        <v>3000</v>
      </c>
      <c r="AB81" s="74">
        <v>4000</v>
      </c>
      <c r="AD81" s="944">
        <v>4000</v>
      </c>
      <c r="AF81" s="74">
        <v>0</v>
      </c>
      <c r="AH81" s="74">
        <f t="shared" si="11"/>
        <v>4000</v>
      </c>
      <c r="AI81" s="8"/>
      <c r="AJ81" s="74">
        <f>CEILING(AB81*35/100,10)</f>
        <v>1400</v>
      </c>
      <c r="AK81" s="8"/>
      <c r="AL81" s="74">
        <v>4000</v>
      </c>
      <c r="AM81" s="74"/>
      <c r="AN81" s="74">
        <v>4000</v>
      </c>
      <c r="AO81" s="74"/>
      <c r="AP81" s="74">
        <v>4000</v>
      </c>
      <c r="AQ81" s="74"/>
    </row>
    <row r="82" spans="2:43" ht="18" customHeight="1" x14ac:dyDescent="0.25">
      <c r="B82" s="4"/>
      <c r="C82" s="117"/>
      <c r="D82" s="117"/>
      <c r="E82" s="117"/>
      <c r="F82" s="48"/>
      <c r="G82" s="11"/>
      <c r="H82" s="117"/>
      <c r="I82" s="124"/>
      <c r="J82" s="124"/>
      <c r="K82" s="144"/>
      <c r="L82" s="11"/>
      <c r="M82" s="143"/>
      <c r="N82" s="42"/>
      <c r="O82" s="128"/>
      <c r="P82" s="130"/>
      <c r="Q82" s="131"/>
      <c r="R82" s="72">
        <v>90</v>
      </c>
      <c r="S82" s="181"/>
      <c r="T82" s="73" t="s">
        <v>34</v>
      </c>
      <c r="V82" s="543">
        <v>26500</v>
      </c>
      <c r="X82" s="702">
        <v>27000</v>
      </c>
      <c r="Z82" s="829">
        <v>13000</v>
      </c>
      <c r="AB82" s="944">
        <v>0</v>
      </c>
      <c r="AD82" s="944">
        <v>0</v>
      </c>
      <c r="AF82" s="74">
        <v>0</v>
      </c>
      <c r="AH82" s="74">
        <f t="shared" si="11"/>
        <v>0</v>
      </c>
      <c r="AI82" s="8"/>
      <c r="AJ82" s="74">
        <v>5250</v>
      </c>
      <c r="AK82" s="8"/>
      <c r="AL82" s="74">
        <v>16000</v>
      </c>
      <c r="AM82" s="74"/>
      <c r="AN82" s="74">
        <v>17000</v>
      </c>
      <c r="AO82" s="74"/>
      <c r="AP82" s="74">
        <v>17000</v>
      </c>
      <c r="AQ82" s="74"/>
    </row>
    <row r="83" spans="2:43" ht="18" hidden="1" customHeight="1" x14ac:dyDescent="0.2">
      <c r="B83" s="4"/>
      <c r="C83" s="117"/>
      <c r="D83" s="117"/>
      <c r="E83" s="117"/>
      <c r="F83" s="48"/>
      <c r="G83" s="11"/>
      <c r="H83" s="117"/>
      <c r="I83" s="124"/>
      <c r="J83" s="124"/>
      <c r="K83" s="144"/>
      <c r="L83" s="11"/>
      <c r="M83" s="143"/>
      <c r="N83" s="42"/>
      <c r="O83" s="128"/>
      <c r="P83" s="129">
        <v>6</v>
      </c>
      <c r="Q83" s="129"/>
      <c r="R83" s="64"/>
      <c r="S83" s="234"/>
      <c r="T83" s="65" t="s">
        <v>26</v>
      </c>
      <c r="U83" s="155"/>
      <c r="V83" s="66">
        <f>V84+V86</f>
        <v>0</v>
      </c>
      <c r="X83" s="66">
        <f>X84+X86</f>
        <v>0</v>
      </c>
      <c r="Z83" s="66">
        <f>Z84+Z86</f>
        <v>0</v>
      </c>
      <c r="AB83" s="66">
        <f>AB84+AB86</f>
        <v>0</v>
      </c>
      <c r="AD83" s="66" t="e">
        <f>#REF!+AD86</f>
        <v>#REF!</v>
      </c>
      <c r="AF83" s="66">
        <f>AF84+AF86</f>
        <v>0</v>
      </c>
      <c r="AH83" s="66" t="e">
        <f t="shared" si="11"/>
        <v>#REF!</v>
      </c>
      <c r="AI83" s="67"/>
      <c r="AJ83" s="66">
        <f>AJ84+AJ86</f>
        <v>0</v>
      </c>
      <c r="AK83" s="67"/>
      <c r="AL83" s="66">
        <f>AL84+AL86</f>
        <v>0</v>
      </c>
      <c r="AM83" s="66"/>
      <c r="AN83" s="66">
        <f>AN84+AN86</f>
        <v>0</v>
      </c>
      <c r="AO83" s="66"/>
      <c r="AP83" s="66">
        <f>AP84+AP86</f>
        <v>0</v>
      </c>
      <c r="AQ83" s="66"/>
    </row>
    <row r="84" spans="2:43" ht="18" hidden="1" customHeight="1" x14ac:dyDescent="0.2">
      <c r="B84" s="4"/>
      <c r="C84" s="117"/>
      <c r="D84" s="117"/>
      <c r="E84" s="117"/>
      <c r="F84" s="48"/>
      <c r="G84" s="11"/>
      <c r="H84" s="117"/>
      <c r="I84" s="124"/>
      <c r="J84" s="124"/>
      <c r="K84" s="144"/>
      <c r="L84" s="11"/>
      <c r="M84" s="143"/>
      <c r="N84" s="42"/>
      <c r="O84" s="128"/>
      <c r="P84" s="130"/>
      <c r="Q84" s="131">
        <v>1</v>
      </c>
      <c r="R84" s="68"/>
      <c r="S84" s="35"/>
      <c r="T84" s="69" t="s">
        <v>27</v>
      </c>
      <c r="U84" s="92"/>
      <c r="V84" s="70">
        <f>V85</f>
        <v>0</v>
      </c>
      <c r="X84" s="447">
        <f>X85</f>
        <v>0</v>
      </c>
      <c r="Z84" s="447">
        <f>Z85</f>
        <v>0</v>
      </c>
      <c r="AB84" s="447">
        <f>AB85</f>
        <v>0</v>
      </c>
      <c r="AD84" s="447" t="e">
        <f>#REF!</f>
        <v>#REF!</v>
      </c>
      <c r="AF84" s="447">
        <f>AF85</f>
        <v>0</v>
      </c>
      <c r="AH84" s="447" t="e">
        <f t="shared" si="11"/>
        <v>#REF!</v>
      </c>
      <c r="AI84" s="446"/>
      <c r="AJ84" s="447">
        <f>AJ85</f>
        <v>0</v>
      </c>
      <c r="AK84" s="71"/>
      <c r="AL84" s="447">
        <f>AL85</f>
        <v>0</v>
      </c>
      <c r="AM84" s="447"/>
      <c r="AN84" s="447">
        <f>AN85</f>
        <v>0</v>
      </c>
      <c r="AO84" s="447"/>
      <c r="AP84" s="447">
        <f>AP85</f>
        <v>0</v>
      </c>
      <c r="AQ84" s="447"/>
    </row>
    <row r="85" spans="2:43" ht="18" hidden="1" customHeight="1" x14ac:dyDescent="0.2">
      <c r="B85" s="4"/>
      <c r="C85" s="117"/>
      <c r="D85" s="117"/>
      <c r="E85" s="117"/>
      <c r="F85" s="48"/>
      <c r="G85" s="11"/>
      <c r="H85" s="117"/>
      <c r="I85" s="124"/>
      <c r="J85" s="124"/>
      <c r="K85" s="144"/>
      <c r="L85" s="11"/>
      <c r="M85" s="143"/>
      <c r="N85" s="42"/>
      <c r="O85" s="128"/>
      <c r="P85" s="130"/>
      <c r="Q85" s="130"/>
      <c r="R85" s="72" t="s">
        <v>3</v>
      </c>
      <c r="S85" s="181"/>
      <c r="T85" s="73" t="s">
        <v>222</v>
      </c>
      <c r="V85" s="74">
        <v>0</v>
      </c>
      <c r="X85" s="74">
        <v>0</v>
      </c>
      <c r="Z85" s="74">
        <v>0</v>
      </c>
      <c r="AB85" s="74">
        <v>0</v>
      </c>
      <c r="AD85" s="74">
        <v>0</v>
      </c>
      <c r="AF85" s="74">
        <v>0</v>
      </c>
      <c r="AH85" s="74">
        <f t="shared" si="11"/>
        <v>0</v>
      </c>
      <c r="AI85" s="8"/>
      <c r="AJ85" s="74">
        <v>0</v>
      </c>
      <c r="AK85" s="8"/>
      <c r="AL85" s="74">
        <v>0</v>
      </c>
      <c r="AM85" s="74"/>
      <c r="AN85" s="74">
        <v>0</v>
      </c>
      <c r="AO85" s="74"/>
      <c r="AP85" s="74">
        <v>0</v>
      </c>
      <c r="AQ85" s="74"/>
    </row>
    <row r="86" spans="2:43" ht="18" hidden="1" customHeight="1" x14ac:dyDescent="0.2">
      <c r="B86" s="4"/>
      <c r="C86" s="117"/>
      <c r="D86" s="117"/>
      <c r="E86" s="117"/>
      <c r="F86" s="48"/>
      <c r="G86" s="11"/>
      <c r="H86" s="117"/>
      <c r="I86" s="124"/>
      <c r="J86" s="124"/>
      <c r="K86" s="144"/>
      <c r="L86" s="11"/>
      <c r="M86" s="143"/>
      <c r="N86" s="42"/>
      <c r="O86" s="128"/>
      <c r="P86" s="130"/>
      <c r="Q86" s="131">
        <v>2</v>
      </c>
      <c r="R86" s="68"/>
      <c r="S86" s="35"/>
      <c r="T86" s="69" t="s">
        <v>28</v>
      </c>
      <c r="U86" s="92"/>
      <c r="V86" s="70">
        <f>V87</f>
        <v>0</v>
      </c>
      <c r="X86" s="447">
        <f>X87</f>
        <v>0</v>
      </c>
      <c r="Z86" s="447">
        <f>Z87</f>
        <v>0</v>
      </c>
      <c r="AB86" s="447">
        <f>AB87</f>
        <v>0</v>
      </c>
      <c r="AD86" s="447" t="e">
        <f>#REF!</f>
        <v>#REF!</v>
      </c>
      <c r="AF86" s="447">
        <f>AF87</f>
        <v>0</v>
      </c>
      <c r="AH86" s="447" t="e">
        <f t="shared" si="11"/>
        <v>#REF!</v>
      </c>
      <c r="AI86" s="446"/>
      <c r="AJ86" s="447">
        <f>AJ87</f>
        <v>0</v>
      </c>
      <c r="AK86" s="71"/>
      <c r="AL86" s="447">
        <f>AL87</f>
        <v>0</v>
      </c>
      <c r="AM86" s="447"/>
      <c r="AN86" s="447">
        <f>AN87</f>
        <v>0</v>
      </c>
      <c r="AO86" s="447"/>
      <c r="AP86" s="447">
        <f>AP87</f>
        <v>0</v>
      </c>
      <c r="AQ86" s="447"/>
    </row>
    <row r="87" spans="2:43" ht="18" hidden="1" customHeight="1" x14ac:dyDescent="0.2">
      <c r="B87" s="4"/>
      <c r="C87" s="117"/>
      <c r="D87" s="117"/>
      <c r="E87" s="117"/>
      <c r="F87" s="48"/>
      <c r="G87" s="11"/>
      <c r="H87" s="117"/>
      <c r="I87" s="124"/>
      <c r="J87" s="124"/>
      <c r="K87" s="144"/>
      <c r="L87" s="11"/>
      <c r="M87" s="143"/>
      <c r="N87" s="42"/>
      <c r="O87" s="128"/>
      <c r="P87" s="130"/>
      <c r="Q87" s="130"/>
      <c r="R87" s="72" t="s">
        <v>3</v>
      </c>
      <c r="S87" s="181"/>
      <c r="T87" s="73" t="s">
        <v>223</v>
      </c>
      <c r="V87" s="74">
        <v>0</v>
      </c>
      <c r="X87" s="74">
        <v>0</v>
      </c>
      <c r="Z87" s="74">
        <v>0</v>
      </c>
      <c r="AB87" s="74">
        <v>0</v>
      </c>
      <c r="AD87" s="74">
        <v>0</v>
      </c>
      <c r="AF87" s="74">
        <v>0</v>
      </c>
      <c r="AH87" s="74">
        <f t="shared" si="11"/>
        <v>0</v>
      </c>
      <c r="AI87" s="8"/>
      <c r="AJ87" s="74">
        <v>0</v>
      </c>
      <c r="AK87" s="8"/>
      <c r="AL87" s="74">
        <v>0</v>
      </c>
      <c r="AM87" s="74"/>
      <c r="AN87" s="74">
        <v>0</v>
      </c>
      <c r="AO87" s="74"/>
      <c r="AP87" s="74">
        <v>0</v>
      </c>
      <c r="AQ87" s="74"/>
    </row>
    <row r="88" spans="2:43" ht="18" customHeight="1" x14ac:dyDescent="0.2">
      <c r="B88" s="4"/>
      <c r="C88" s="117"/>
      <c r="D88" s="117"/>
      <c r="E88" s="117"/>
      <c r="F88" s="48"/>
      <c r="G88" s="11"/>
      <c r="H88" s="117"/>
      <c r="I88" s="124"/>
      <c r="J88" s="124"/>
      <c r="K88" s="144"/>
      <c r="L88" s="11"/>
      <c r="M88" s="143"/>
      <c r="N88" s="42"/>
      <c r="O88" s="128"/>
      <c r="P88" s="129">
        <v>7</v>
      </c>
      <c r="Q88" s="129"/>
      <c r="R88" s="64"/>
      <c r="S88" s="234"/>
      <c r="T88" s="65" t="s">
        <v>216</v>
      </c>
      <c r="U88" s="155"/>
      <c r="V88" s="66">
        <f>V93+V95+V89</f>
        <v>81000</v>
      </c>
      <c r="X88" s="66">
        <f>X93+X95+X89</f>
        <v>84500</v>
      </c>
      <c r="Z88" s="66">
        <f>Z93+Z95+Z89</f>
        <v>136200</v>
      </c>
      <c r="AB88" s="66">
        <f>AB93+AB95+AB89</f>
        <v>108000</v>
      </c>
      <c r="AD88" s="66" t="e">
        <f>AD93+AD95+AD89</f>
        <v>#REF!</v>
      </c>
      <c r="AF88" s="66">
        <f>AF93+AF95+AF89</f>
        <v>0</v>
      </c>
      <c r="AH88" s="66" t="e">
        <f t="shared" si="11"/>
        <v>#REF!</v>
      </c>
      <c r="AI88" s="67"/>
      <c r="AJ88" s="66">
        <f>AJ93+AJ95+AJ89</f>
        <v>26950</v>
      </c>
      <c r="AK88" s="67"/>
      <c r="AL88" s="66">
        <f>AL93+AL95+AL89</f>
        <v>124000</v>
      </c>
      <c r="AM88" s="66"/>
      <c r="AN88" s="66">
        <f>AN93+AN95+AN89</f>
        <v>131000</v>
      </c>
      <c r="AO88" s="66"/>
      <c r="AP88" s="66">
        <f>AP93+AP95+AP89</f>
        <v>131000</v>
      </c>
      <c r="AQ88" s="66"/>
    </row>
    <row r="89" spans="2:43" ht="18" customHeight="1" x14ac:dyDescent="0.2">
      <c r="B89" s="4"/>
      <c r="C89" s="117"/>
      <c r="D89" s="117"/>
      <c r="E89" s="117"/>
      <c r="F89" s="48"/>
      <c r="G89" s="11"/>
      <c r="H89" s="117"/>
      <c r="I89" s="124"/>
      <c r="J89" s="124"/>
      <c r="K89" s="144"/>
      <c r="L89" s="11"/>
      <c r="M89" s="143"/>
      <c r="N89" s="42"/>
      <c r="O89" s="128"/>
      <c r="P89" s="129"/>
      <c r="Q89" s="131">
        <v>1</v>
      </c>
      <c r="R89" s="68"/>
      <c r="S89" s="35"/>
      <c r="T89" s="69" t="s">
        <v>255</v>
      </c>
      <c r="U89" s="92"/>
      <c r="V89" s="70">
        <f>SUM(V90:V92)</f>
        <v>81000</v>
      </c>
      <c r="X89" s="447">
        <f>SUM(X90:X92)</f>
        <v>84500</v>
      </c>
      <c r="Z89" s="447">
        <f>SUM(Z90:Z92)</f>
        <v>99000</v>
      </c>
      <c r="AB89" s="447">
        <f>SUM(AB90:AB92)</f>
        <v>101000</v>
      </c>
      <c r="AD89" s="447">
        <f>SUM(AD90:AD92)</f>
        <v>107000</v>
      </c>
      <c r="AF89" s="447">
        <f>SUM(AF90:AF92)</f>
        <v>0</v>
      </c>
      <c r="AH89" s="447">
        <f t="shared" si="11"/>
        <v>107000</v>
      </c>
      <c r="AI89" s="446"/>
      <c r="AJ89" s="447">
        <f>SUM(AJ90:AJ92)</f>
        <v>25250</v>
      </c>
      <c r="AK89" s="71"/>
      <c r="AL89" s="447">
        <f>SUM(AL90:AL92)</f>
        <v>108000</v>
      </c>
      <c r="AM89" s="447"/>
      <c r="AN89" s="447">
        <f>SUM(AN90:AN92)</f>
        <v>116000</v>
      </c>
      <c r="AO89" s="447"/>
      <c r="AP89" s="447">
        <f>SUM(AP90:AP92)</f>
        <v>116000</v>
      </c>
      <c r="AQ89" s="447"/>
    </row>
    <row r="90" spans="2:43" ht="18" customHeight="1" x14ac:dyDescent="0.2">
      <c r="B90" s="4"/>
      <c r="C90" s="117"/>
      <c r="D90" s="117"/>
      <c r="E90" s="117"/>
      <c r="F90" s="48"/>
      <c r="G90" s="11"/>
      <c r="H90" s="117"/>
      <c r="I90" s="124"/>
      <c r="J90" s="124"/>
      <c r="K90" s="144"/>
      <c r="L90" s="11"/>
      <c r="M90" s="143"/>
      <c r="N90" s="42"/>
      <c r="O90" s="128"/>
      <c r="P90" s="129"/>
      <c r="Q90" s="131"/>
      <c r="R90" s="72">
        <v>1</v>
      </c>
      <c r="S90" s="181"/>
      <c r="T90" s="73" t="s">
        <v>256</v>
      </c>
      <c r="V90" s="74">
        <v>24000</v>
      </c>
      <c r="X90" s="74">
        <v>25000</v>
      </c>
      <c r="Z90" s="74">
        <v>30000</v>
      </c>
      <c r="AB90" s="74">
        <v>30000</v>
      </c>
      <c r="AD90" s="944">
        <v>32000</v>
      </c>
      <c r="AF90" s="74">
        <v>0</v>
      </c>
      <c r="AH90" s="74">
        <f t="shared" si="11"/>
        <v>32000</v>
      </c>
      <c r="AI90" s="8"/>
      <c r="AJ90" s="74">
        <f t="shared" ref="AJ90:AJ92" si="29">CEILING(AB90*25/100,10)</f>
        <v>7500</v>
      </c>
      <c r="AK90" s="8"/>
      <c r="AL90" s="74">
        <v>32000</v>
      </c>
      <c r="AM90" s="74"/>
      <c r="AN90" s="74">
        <v>34000</v>
      </c>
      <c r="AO90" s="74"/>
      <c r="AP90" s="74">
        <v>34000</v>
      </c>
      <c r="AQ90" s="74"/>
    </row>
    <row r="91" spans="2:43" ht="18" customHeight="1" x14ac:dyDescent="0.2">
      <c r="B91" s="4"/>
      <c r="C91" s="117"/>
      <c r="D91" s="117"/>
      <c r="E91" s="117"/>
      <c r="F91" s="48"/>
      <c r="G91" s="11"/>
      <c r="H91" s="117"/>
      <c r="I91" s="124"/>
      <c r="J91" s="124"/>
      <c r="K91" s="144"/>
      <c r="L91" s="11"/>
      <c r="M91" s="143"/>
      <c r="N91" s="42"/>
      <c r="O91" s="128"/>
      <c r="P91" s="129"/>
      <c r="Q91" s="131"/>
      <c r="R91" s="72">
        <v>2</v>
      </c>
      <c r="S91" s="181"/>
      <c r="T91" s="73" t="s">
        <v>439</v>
      </c>
      <c r="V91" s="74">
        <v>46000</v>
      </c>
      <c r="X91" s="74">
        <v>48000</v>
      </c>
      <c r="Z91" s="74">
        <v>49000</v>
      </c>
      <c r="AB91" s="74">
        <v>50000</v>
      </c>
      <c r="AD91" s="944">
        <v>53000</v>
      </c>
      <c r="AF91" s="74">
        <v>0</v>
      </c>
      <c r="AH91" s="74">
        <f t="shared" si="11"/>
        <v>53000</v>
      </c>
      <c r="AI91" s="8"/>
      <c r="AJ91" s="74">
        <f t="shared" si="29"/>
        <v>12500</v>
      </c>
      <c r="AK91" s="8"/>
      <c r="AL91" s="74">
        <v>54000</v>
      </c>
      <c r="AM91" s="74"/>
      <c r="AN91" s="74">
        <v>58000</v>
      </c>
      <c r="AO91" s="74"/>
      <c r="AP91" s="74">
        <v>58000</v>
      </c>
      <c r="AQ91" s="74"/>
    </row>
    <row r="92" spans="2:43" ht="18" customHeight="1" x14ac:dyDescent="0.2">
      <c r="B92" s="4"/>
      <c r="C92" s="117"/>
      <c r="D92" s="117"/>
      <c r="E92" s="117"/>
      <c r="F92" s="48"/>
      <c r="G92" s="11"/>
      <c r="H92" s="117"/>
      <c r="I92" s="124"/>
      <c r="J92" s="124"/>
      <c r="K92" s="144"/>
      <c r="L92" s="11"/>
      <c r="M92" s="143"/>
      <c r="N92" s="42"/>
      <c r="O92" s="128"/>
      <c r="P92" s="129"/>
      <c r="Q92" s="131"/>
      <c r="R92" s="72">
        <v>3</v>
      </c>
      <c r="S92" s="181"/>
      <c r="T92" s="73" t="s">
        <v>263</v>
      </c>
      <c r="V92" s="74">
        <v>11000</v>
      </c>
      <c r="X92" s="74">
        <v>11500</v>
      </c>
      <c r="Z92" s="74">
        <v>20000</v>
      </c>
      <c r="AB92" s="74">
        <v>21000</v>
      </c>
      <c r="AD92" s="944">
        <v>22000</v>
      </c>
      <c r="AF92" s="74">
        <v>0</v>
      </c>
      <c r="AH92" s="74">
        <f t="shared" si="11"/>
        <v>22000</v>
      </c>
      <c r="AI92" s="8"/>
      <c r="AJ92" s="74">
        <f t="shared" si="29"/>
        <v>5250</v>
      </c>
      <c r="AK92" s="8"/>
      <c r="AL92" s="74">
        <v>22000</v>
      </c>
      <c r="AM92" s="74"/>
      <c r="AN92" s="74">
        <v>24000</v>
      </c>
      <c r="AO92" s="74"/>
      <c r="AP92" s="74">
        <v>24000</v>
      </c>
      <c r="AQ92" s="74"/>
    </row>
    <row r="93" spans="2:43" ht="18" hidden="1" customHeight="1" x14ac:dyDescent="0.2">
      <c r="B93" s="4"/>
      <c r="C93" s="117"/>
      <c r="D93" s="117"/>
      <c r="E93" s="117"/>
      <c r="F93" s="48"/>
      <c r="G93" s="11"/>
      <c r="H93" s="117"/>
      <c r="I93" s="124"/>
      <c r="J93" s="124"/>
      <c r="K93" s="144"/>
      <c r="L93" s="11"/>
      <c r="M93" s="143"/>
      <c r="N93" s="42"/>
      <c r="O93" s="128"/>
      <c r="P93" s="129"/>
      <c r="Q93" s="131">
        <v>2</v>
      </c>
      <c r="R93" s="68"/>
      <c r="S93" s="35"/>
      <c r="T93" s="69" t="s">
        <v>266</v>
      </c>
      <c r="U93" s="92"/>
      <c r="V93" s="70">
        <f>V94</f>
        <v>0</v>
      </c>
      <c r="X93" s="70">
        <f>X94</f>
        <v>0</v>
      </c>
      <c r="Z93" s="70">
        <f>Z94</f>
        <v>0</v>
      </c>
      <c r="AB93" s="70">
        <f>AB94</f>
        <v>0</v>
      </c>
      <c r="AD93" s="447" t="e">
        <f>#REF!</f>
        <v>#REF!</v>
      </c>
      <c r="AF93" s="447">
        <f>AF94</f>
        <v>0</v>
      </c>
      <c r="AH93" s="447" t="e">
        <f t="shared" si="11"/>
        <v>#REF!</v>
      </c>
      <c r="AI93" s="446"/>
      <c r="AJ93" s="447">
        <f>AJ94</f>
        <v>0</v>
      </c>
      <c r="AK93" s="71"/>
      <c r="AL93" s="447">
        <f>AL94</f>
        <v>0</v>
      </c>
      <c r="AM93" s="447"/>
      <c r="AN93" s="447">
        <f>AN94</f>
        <v>0</v>
      </c>
      <c r="AO93" s="447"/>
      <c r="AP93" s="447">
        <f>AP94</f>
        <v>0</v>
      </c>
      <c r="AQ93" s="447"/>
    </row>
    <row r="94" spans="2:43" ht="18" hidden="1" customHeight="1" x14ac:dyDescent="0.2">
      <c r="B94" s="4"/>
      <c r="C94" s="117"/>
      <c r="D94" s="117"/>
      <c r="E94" s="117"/>
      <c r="F94" s="48"/>
      <c r="G94" s="11"/>
      <c r="H94" s="117"/>
      <c r="I94" s="124"/>
      <c r="J94" s="124"/>
      <c r="K94" s="144"/>
      <c r="L94" s="11"/>
      <c r="M94" s="143"/>
      <c r="N94" s="42"/>
      <c r="O94" s="128"/>
      <c r="P94" s="129"/>
      <c r="Q94" s="131"/>
      <c r="R94" s="72" t="s">
        <v>3</v>
      </c>
      <c r="S94" s="181"/>
      <c r="T94" s="73" t="s">
        <v>267</v>
      </c>
      <c r="V94" s="74">
        <v>0</v>
      </c>
      <c r="X94" s="74">
        <v>0</v>
      </c>
      <c r="Z94" s="74">
        <v>0</v>
      </c>
      <c r="AB94" s="74">
        <v>0</v>
      </c>
      <c r="AD94" s="74">
        <v>0</v>
      </c>
      <c r="AF94" s="74">
        <v>0</v>
      </c>
      <c r="AH94" s="74">
        <f t="shared" si="11"/>
        <v>0</v>
      </c>
      <c r="AI94" s="8"/>
      <c r="AJ94" s="74">
        <v>0</v>
      </c>
      <c r="AK94" s="8"/>
      <c r="AL94" s="74">
        <v>0</v>
      </c>
      <c r="AM94" s="74"/>
      <c r="AN94" s="74">
        <v>0</v>
      </c>
      <c r="AO94" s="74"/>
      <c r="AP94" s="74">
        <v>0</v>
      </c>
      <c r="AQ94" s="74"/>
    </row>
    <row r="95" spans="2:43" ht="18" customHeight="1" x14ac:dyDescent="0.2">
      <c r="B95" s="4"/>
      <c r="C95" s="117"/>
      <c r="D95" s="117"/>
      <c r="E95" s="117"/>
      <c r="F95" s="48"/>
      <c r="G95" s="11"/>
      <c r="H95" s="117"/>
      <c r="I95" s="124"/>
      <c r="J95" s="124"/>
      <c r="K95" s="144"/>
      <c r="L95" s="11"/>
      <c r="M95" s="143"/>
      <c r="N95" s="42"/>
      <c r="O95" s="128"/>
      <c r="P95" s="130"/>
      <c r="Q95" s="131">
        <v>3</v>
      </c>
      <c r="R95" s="68"/>
      <c r="S95" s="35"/>
      <c r="T95" s="69" t="s">
        <v>224</v>
      </c>
      <c r="U95" s="92"/>
      <c r="V95" s="70">
        <f>V96</f>
        <v>0</v>
      </c>
      <c r="X95" s="70">
        <f>X96</f>
        <v>0</v>
      </c>
      <c r="Z95" s="70">
        <f>Z96</f>
        <v>37200</v>
      </c>
      <c r="AB95" s="70">
        <f>AB96</f>
        <v>7000</v>
      </c>
      <c r="AD95" s="70">
        <f>AD96</f>
        <v>7350</v>
      </c>
      <c r="AF95" s="447">
        <f>AF96</f>
        <v>0</v>
      </c>
      <c r="AH95" s="447">
        <f t="shared" si="11"/>
        <v>7350</v>
      </c>
      <c r="AI95" s="446"/>
      <c r="AJ95" s="447">
        <f>AJ96</f>
        <v>1700</v>
      </c>
      <c r="AK95" s="71"/>
      <c r="AL95" s="447">
        <f>AL96</f>
        <v>16000</v>
      </c>
      <c r="AM95" s="447"/>
      <c r="AN95" s="447">
        <f>AN96</f>
        <v>15000</v>
      </c>
      <c r="AO95" s="447"/>
      <c r="AP95" s="447">
        <f>AP96</f>
        <v>15000</v>
      </c>
      <c r="AQ95" s="447"/>
    </row>
    <row r="96" spans="2:43" ht="18" customHeight="1" x14ac:dyDescent="0.2">
      <c r="B96" s="4"/>
      <c r="C96" s="117"/>
      <c r="D96" s="117"/>
      <c r="E96" s="117"/>
      <c r="F96" s="48"/>
      <c r="G96" s="11"/>
      <c r="H96" s="117"/>
      <c r="I96" s="124"/>
      <c r="J96" s="124"/>
      <c r="K96" s="144"/>
      <c r="L96" s="11"/>
      <c r="M96" s="143"/>
      <c r="N96" s="42"/>
      <c r="O96" s="128"/>
      <c r="P96" s="130"/>
      <c r="Q96" s="131"/>
      <c r="R96" s="72" t="s">
        <v>0</v>
      </c>
      <c r="S96" s="181"/>
      <c r="T96" s="73" t="s">
        <v>53</v>
      </c>
      <c r="V96" s="74">
        <v>0</v>
      </c>
      <c r="X96" s="74">
        <v>0</v>
      </c>
      <c r="Z96" s="74">
        <v>37200</v>
      </c>
      <c r="AB96" s="944">
        <v>7000</v>
      </c>
      <c r="AD96" s="944">
        <v>7350</v>
      </c>
      <c r="AF96" s="74">
        <v>0</v>
      </c>
      <c r="AH96" s="74">
        <f t="shared" si="11"/>
        <v>7350</v>
      </c>
      <c r="AI96" s="8"/>
      <c r="AJ96" s="74">
        <f>CEILING(AB96*25/100,10)-50</f>
        <v>1700</v>
      </c>
      <c r="AK96" s="8"/>
      <c r="AL96" s="74">
        <v>16000</v>
      </c>
      <c r="AM96" s="74"/>
      <c r="AN96" s="74">
        <v>15000</v>
      </c>
      <c r="AO96" s="74"/>
      <c r="AP96" s="74">
        <v>15000</v>
      </c>
      <c r="AQ96" s="74"/>
    </row>
    <row r="97" spans="2:43" ht="18" hidden="1" customHeight="1" x14ac:dyDescent="0.2">
      <c r="B97" s="4"/>
      <c r="C97" s="117"/>
      <c r="D97" s="117"/>
      <c r="E97" s="117"/>
      <c r="F97" s="48"/>
      <c r="G97" s="11"/>
      <c r="H97" s="117"/>
      <c r="I97" s="124"/>
      <c r="J97" s="124"/>
      <c r="K97" s="144"/>
      <c r="L97" s="11"/>
      <c r="M97" s="143"/>
      <c r="N97" s="42"/>
      <c r="O97" s="128"/>
      <c r="P97" s="129">
        <v>9</v>
      </c>
      <c r="Q97" s="129"/>
      <c r="R97" s="64"/>
      <c r="S97" s="234"/>
      <c r="T97" s="65" t="s">
        <v>217</v>
      </c>
      <c r="U97" s="155"/>
      <c r="V97" s="66">
        <f>V98+V100</f>
        <v>0</v>
      </c>
      <c r="X97" s="66">
        <f>X98+X100</f>
        <v>0</v>
      </c>
      <c r="Z97" s="66">
        <f>Z98+Z100</f>
        <v>0</v>
      </c>
      <c r="AB97" s="66">
        <f>AB98+AB100</f>
        <v>0</v>
      </c>
      <c r="AD97" s="66" t="e">
        <f>#REF!+AD100</f>
        <v>#REF!</v>
      </c>
      <c r="AF97" s="66">
        <f>AF98+AF100</f>
        <v>0</v>
      </c>
      <c r="AH97" s="66" t="e">
        <f t="shared" si="11"/>
        <v>#REF!</v>
      </c>
      <c r="AI97" s="67"/>
      <c r="AJ97" s="66">
        <f>AJ98+AJ100</f>
        <v>0</v>
      </c>
      <c r="AK97" s="67"/>
      <c r="AL97" s="66">
        <f>AL98+AL100</f>
        <v>0</v>
      </c>
      <c r="AM97" s="66"/>
      <c r="AN97" s="66">
        <f>AN98+AN100</f>
        <v>0</v>
      </c>
      <c r="AO97" s="66"/>
      <c r="AP97" s="66">
        <f>AP98+AP100</f>
        <v>0</v>
      </c>
      <c r="AQ97" s="66"/>
    </row>
    <row r="98" spans="2:43" ht="18" hidden="1" customHeight="1" x14ac:dyDescent="0.2">
      <c r="B98" s="4"/>
      <c r="C98" s="117"/>
      <c r="D98" s="117"/>
      <c r="E98" s="117"/>
      <c r="F98" s="48"/>
      <c r="G98" s="11"/>
      <c r="H98" s="117"/>
      <c r="I98" s="124"/>
      <c r="J98" s="124"/>
      <c r="K98" s="144"/>
      <c r="L98" s="11"/>
      <c r="M98" s="143"/>
      <c r="N98" s="42"/>
      <c r="O98" s="128"/>
      <c r="P98" s="130"/>
      <c r="Q98" s="131">
        <v>1</v>
      </c>
      <c r="R98" s="68"/>
      <c r="S98" s="35"/>
      <c r="T98" s="69" t="s">
        <v>231</v>
      </c>
      <c r="U98" s="92"/>
      <c r="V98" s="70">
        <f>SUM(V99:V99)</f>
        <v>0</v>
      </c>
      <c r="X98" s="70">
        <f>SUM(X99:X99)</f>
        <v>0</v>
      </c>
      <c r="Z98" s="70">
        <f>SUM(Z99:Z99)</f>
        <v>0</v>
      </c>
      <c r="AB98" s="70">
        <f>SUM(AB99:AB99)</f>
        <v>0</v>
      </c>
      <c r="AD98" s="447">
        <f>SUM(AD99:AD99)</f>
        <v>0</v>
      </c>
      <c r="AF98" s="447">
        <f>SUM(AF99:AF99)</f>
        <v>0</v>
      </c>
      <c r="AH98" s="447">
        <f t="shared" si="11"/>
        <v>0</v>
      </c>
      <c r="AI98" s="446"/>
      <c r="AJ98" s="447">
        <f>SUM(AJ99:AJ99)</f>
        <v>0</v>
      </c>
      <c r="AK98" s="71"/>
      <c r="AL98" s="447">
        <f>SUM(AL99:AL99)</f>
        <v>0</v>
      </c>
      <c r="AM98" s="447"/>
      <c r="AN98" s="447">
        <f>SUM(AN99:AN99)</f>
        <v>0</v>
      </c>
      <c r="AO98" s="447"/>
      <c r="AP98" s="447">
        <f>SUM(AP99:AP99)</f>
        <v>0</v>
      </c>
      <c r="AQ98" s="447"/>
    </row>
    <row r="99" spans="2:43" ht="18" hidden="1" customHeight="1" x14ac:dyDescent="0.2">
      <c r="B99" s="4"/>
      <c r="C99" s="117"/>
      <c r="D99" s="117"/>
      <c r="E99" s="117"/>
      <c r="F99" s="48"/>
      <c r="G99" s="11"/>
      <c r="H99" s="117"/>
      <c r="I99" s="124"/>
      <c r="J99" s="124"/>
      <c r="K99" s="144"/>
      <c r="L99" s="11"/>
      <c r="M99" s="143"/>
      <c r="N99" s="42"/>
      <c r="O99" s="128"/>
      <c r="P99" s="130"/>
      <c r="Q99" s="131"/>
      <c r="R99" s="72">
        <v>1</v>
      </c>
      <c r="S99" s="181"/>
      <c r="T99" s="73" t="s">
        <v>231</v>
      </c>
      <c r="V99" s="74">
        <v>0</v>
      </c>
      <c r="X99" s="74">
        <v>0</v>
      </c>
      <c r="Z99" s="74">
        <v>0</v>
      </c>
      <c r="AB99" s="74">
        <v>0</v>
      </c>
      <c r="AD99" s="74">
        <v>0</v>
      </c>
      <c r="AF99" s="74">
        <v>0</v>
      </c>
      <c r="AH99" s="74">
        <f t="shared" si="11"/>
        <v>0</v>
      </c>
      <c r="AI99" s="8"/>
      <c r="AJ99" s="74">
        <v>0</v>
      </c>
      <c r="AK99" s="8"/>
      <c r="AL99" s="74">
        <v>0</v>
      </c>
      <c r="AM99" s="74"/>
      <c r="AN99" s="74">
        <v>0</v>
      </c>
      <c r="AO99" s="74"/>
      <c r="AP99" s="74">
        <v>0</v>
      </c>
      <c r="AQ99" s="74"/>
    </row>
    <row r="100" spans="2:43" ht="18" hidden="1" customHeight="1" x14ac:dyDescent="0.2">
      <c r="B100" s="4"/>
      <c r="C100" s="117"/>
      <c r="D100" s="117"/>
      <c r="E100" s="117"/>
      <c r="F100" s="48"/>
      <c r="G100" s="11"/>
      <c r="H100" s="117"/>
      <c r="I100" s="124"/>
      <c r="J100" s="124"/>
      <c r="K100" s="144"/>
      <c r="L100" s="11"/>
      <c r="M100" s="143"/>
      <c r="N100" s="42"/>
      <c r="O100" s="128"/>
      <c r="P100" s="130"/>
      <c r="Q100" s="131">
        <v>2</v>
      </c>
      <c r="R100" s="68"/>
      <c r="S100" s="35"/>
      <c r="T100" s="69" t="s">
        <v>232</v>
      </c>
      <c r="U100" s="92"/>
      <c r="V100" s="70">
        <f>SUM(V101:V101)</f>
        <v>0</v>
      </c>
      <c r="X100" s="70">
        <f>SUM(X101:X101)</f>
        <v>0</v>
      </c>
      <c r="Z100" s="70">
        <f>SUM(Z101:Z101)</f>
        <v>0</v>
      </c>
      <c r="AB100" s="70">
        <f>SUM(AB101:AB101)</f>
        <v>0</v>
      </c>
      <c r="AD100" s="447">
        <f>SUM(AD101:AD101)</f>
        <v>0</v>
      </c>
      <c r="AF100" s="447">
        <f>SUM(AF101:AF101)</f>
        <v>0</v>
      </c>
      <c r="AH100" s="447">
        <f t="shared" si="11"/>
        <v>0</v>
      </c>
      <c r="AI100" s="446"/>
      <c r="AJ100" s="447">
        <f>SUM(AJ101:AJ101)</f>
        <v>0</v>
      </c>
      <c r="AK100" s="71"/>
      <c r="AL100" s="447">
        <f>SUM(AL101:AL101)</f>
        <v>0</v>
      </c>
      <c r="AM100" s="447"/>
      <c r="AN100" s="447">
        <f>SUM(AN101:AN101)</f>
        <v>0</v>
      </c>
      <c r="AO100" s="447"/>
      <c r="AP100" s="447">
        <f>SUM(AP101:AP101)</f>
        <v>0</v>
      </c>
      <c r="AQ100" s="447"/>
    </row>
    <row r="101" spans="2:43" ht="18" hidden="1" customHeight="1" x14ac:dyDescent="0.2">
      <c r="B101" s="4"/>
      <c r="C101" s="117"/>
      <c r="D101" s="117"/>
      <c r="E101" s="117"/>
      <c r="F101" s="48"/>
      <c r="G101" s="11"/>
      <c r="H101" s="117"/>
      <c r="I101" s="124"/>
      <c r="J101" s="124"/>
      <c r="K101" s="144"/>
      <c r="L101" s="11"/>
      <c r="M101" s="143"/>
      <c r="N101" s="42"/>
      <c r="O101" s="128"/>
      <c r="P101" s="130"/>
      <c r="Q101" s="131"/>
      <c r="R101" s="72">
        <v>1</v>
      </c>
      <c r="S101" s="181"/>
      <c r="T101" s="77" t="s">
        <v>232</v>
      </c>
      <c r="U101" s="141"/>
      <c r="V101" s="74">
        <v>0</v>
      </c>
      <c r="X101" s="74">
        <v>0</v>
      </c>
      <c r="Z101" s="74">
        <v>0</v>
      </c>
      <c r="AB101" s="74">
        <v>0</v>
      </c>
      <c r="AD101" s="74">
        <v>0</v>
      </c>
      <c r="AF101" s="74">
        <v>0</v>
      </c>
      <c r="AH101" s="74">
        <f t="shared" si="11"/>
        <v>0</v>
      </c>
      <c r="AI101" s="8"/>
      <c r="AJ101" s="74">
        <v>0</v>
      </c>
      <c r="AK101" s="8"/>
      <c r="AL101" s="74">
        <v>0</v>
      </c>
      <c r="AM101" s="74"/>
      <c r="AN101" s="74">
        <v>0</v>
      </c>
      <c r="AO101" s="74"/>
      <c r="AP101" s="74">
        <v>0</v>
      </c>
      <c r="AQ101" s="74"/>
    </row>
    <row r="102" spans="2:43" ht="18" hidden="1" customHeight="1" x14ac:dyDescent="0.2">
      <c r="B102" s="4"/>
      <c r="C102" s="117"/>
      <c r="D102" s="117"/>
      <c r="E102" s="117"/>
      <c r="F102" s="48"/>
      <c r="G102" s="11"/>
      <c r="H102" s="117"/>
      <c r="I102" s="124"/>
      <c r="J102" s="124"/>
      <c r="K102" s="144"/>
      <c r="L102" s="11"/>
      <c r="M102" s="143"/>
      <c r="N102" s="42"/>
      <c r="O102" s="127" t="s">
        <v>55</v>
      </c>
      <c r="P102" s="123"/>
      <c r="Q102" s="123"/>
      <c r="R102" s="49"/>
      <c r="S102" s="18"/>
      <c r="T102" s="50" t="s">
        <v>29</v>
      </c>
      <c r="U102" s="76"/>
      <c r="V102" s="51">
        <f>V103+V106</f>
        <v>0</v>
      </c>
      <c r="X102" s="51">
        <f>X103+X106</f>
        <v>0</v>
      </c>
      <c r="Z102" s="51">
        <f>Z103+Z106</f>
        <v>0</v>
      </c>
      <c r="AB102" s="51">
        <f>AB103+AB106</f>
        <v>0</v>
      </c>
      <c r="AD102" s="51" t="e">
        <f>#REF!+AD106</f>
        <v>#REF!</v>
      </c>
      <c r="AF102" s="51">
        <f>AF103+AF106</f>
        <v>0</v>
      </c>
      <c r="AH102" s="51" t="e">
        <f t="shared" si="11"/>
        <v>#REF!</v>
      </c>
      <c r="AI102" s="5"/>
      <c r="AJ102" s="51">
        <f>AJ103+AJ106</f>
        <v>0</v>
      </c>
      <c r="AK102" s="5"/>
      <c r="AL102" s="51">
        <f>AL103+AL106</f>
        <v>0</v>
      </c>
      <c r="AM102" s="51"/>
      <c r="AN102" s="51">
        <f>AN103+AN106</f>
        <v>0</v>
      </c>
      <c r="AO102" s="51"/>
      <c r="AP102" s="51">
        <f>AP103+AP106</f>
        <v>0</v>
      </c>
      <c r="AQ102" s="51"/>
    </row>
    <row r="103" spans="2:43" ht="18" hidden="1" customHeight="1" x14ac:dyDescent="0.2">
      <c r="B103" s="4"/>
      <c r="C103" s="117"/>
      <c r="D103" s="117"/>
      <c r="E103" s="117"/>
      <c r="F103" s="48"/>
      <c r="G103" s="11"/>
      <c r="H103" s="117"/>
      <c r="I103" s="124"/>
      <c r="J103" s="124"/>
      <c r="K103" s="144"/>
      <c r="L103" s="11"/>
      <c r="M103" s="143"/>
      <c r="N103" s="42"/>
      <c r="O103" s="128"/>
      <c r="P103" s="129">
        <v>3</v>
      </c>
      <c r="Q103" s="129"/>
      <c r="R103" s="64"/>
      <c r="S103" s="234"/>
      <c r="T103" s="65" t="s">
        <v>54</v>
      </c>
      <c r="U103" s="155"/>
      <c r="V103" s="66">
        <f>V104</f>
        <v>0</v>
      </c>
      <c r="X103" s="66">
        <f>X104</f>
        <v>0</v>
      </c>
      <c r="Z103" s="66">
        <f>Z104</f>
        <v>0</v>
      </c>
      <c r="AB103" s="66">
        <f>AB104</f>
        <v>0</v>
      </c>
      <c r="AD103" s="66" t="e">
        <f>#REF!</f>
        <v>#REF!</v>
      </c>
      <c r="AF103" s="66">
        <f>AF104</f>
        <v>0</v>
      </c>
      <c r="AH103" s="66" t="e">
        <f t="shared" ref="AH103:AH156" si="30">AD103+AF103</f>
        <v>#REF!</v>
      </c>
      <c r="AI103" s="67"/>
      <c r="AJ103" s="66">
        <f>AJ104</f>
        <v>0</v>
      </c>
      <c r="AK103" s="67"/>
      <c r="AL103" s="66">
        <f t="shared" ref="AL103:AP104" si="31">AL104</f>
        <v>0</v>
      </c>
      <c r="AM103" s="66"/>
      <c r="AN103" s="66">
        <f t="shared" si="31"/>
        <v>0</v>
      </c>
      <c r="AO103" s="66"/>
      <c r="AP103" s="66">
        <f t="shared" si="31"/>
        <v>0</v>
      </c>
      <c r="AQ103" s="66"/>
    </row>
    <row r="104" spans="2:43" ht="18" hidden="1" customHeight="1" x14ac:dyDescent="0.2">
      <c r="B104" s="4"/>
      <c r="C104" s="117"/>
      <c r="D104" s="117"/>
      <c r="E104" s="117"/>
      <c r="F104" s="48"/>
      <c r="G104" s="11"/>
      <c r="H104" s="117"/>
      <c r="I104" s="124"/>
      <c r="J104" s="124"/>
      <c r="K104" s="144"/>
      <c r="L104" s="11"/>
      <c r="M104" s="143"/>
      <c r="N104" s="42"/>
      <c r="O104" s="128"/>
      <c r="P104" s="130"/>
      <c r="Q104" s="131">
        <v>1</v>
      </c>
      <c r="R104" s="68"/>
      <c r="S104" s="35"/>
      <c r="T104" s="69" t="s">
        <v>69</v>
      </c>
      <c r="U104" s="92"/>
      <c r="V104" s="70">
        <f>V105</f>
        <v>0</v>
      </c>
      <c r="X104" s="70">
        <f>X105</f>
        <v>0</v>
      </c>
      <c r="Z104" s="70">
        <f>Z105</f>
        <v>0</v>
      </c>
      <c r="AB104" s="70">
        <f>AB105</f>
        <v>0</v>
      </c>
      <c r="AD104" s="70" t="e">
        <f>#REF!</f>
        <v>#REF!</v>
      </c>
      <c r="AF104" s="70">
        <f>AF105</f>
        <v>0</v>
      </c>
      <c r="AH104" s="70" t="e">
        <f t="shared" si="30"/>
        <v>#REF!</v>
      </c>
      <c r="AI104" s="446"/>
      <c r="AJ104" s="447">
        <f>AJ105</f>
        <v>0</v>
      </c>
      <c r="AK104" s="71"/>
      <c r="AL104" s="447">
        <f t="shared" si="31"/>
        <v>0</v>
      </c>
      <c r="AM104" s="447"/>
      <c r="AN104" s="447">
        <f t="shared" si="31"/>
        <v>0</v>
      </c>
      <c r="AO104" s="70"/>
      <c r="AP104" s="447">
        <f t="shared" si="31"/>
        <v>0</v>
      </c>
      <c r="AQ104" s="70"/>
    </row>
    <row r="105" spans="2:43" ht="18" hidden="1" customHeight="1" x14ac:dyDescent="0.2">
      <c r="B105" s="4"/>
      <c r="C105" s="117"/>
      <c r="D105" s="117"/>
      <c r="E105" s="117"/>
      <c r="F105" s="48"/>
      <c r="G105" s="11"/>
      <c r="H105" s="117"/>
      <c r="I105" s="124"/>
      <c r="J105" s="124"/>
      <c r="K105" s="144"/>
      <c r="L105" s="11"/>
      <c r="M105" s="143"/>
      <c r="N105" s="42"/>
      <c r="O105" s="128"/>
      <c r="P105" s="130"/>
      <c r="Q105" s="130"/>
      <c r="R105" s="72" t="s">
        <v>55</v>
      </c>
      <c r="S105" s="181"/>
      <c r="T105" s="73" t="s">
        <v>193</v>
      </c>
      <c r="V105" s="74">
        <v>0</v>
      </c>
      <c r="X105" s="74">
        <v>0</v>
      </c>
      <c r="Z105" s="74">
        <v>0</v>
      </c>
      <c r="AB105" s="74">
        <v>0</v>
      </c>
      <c r="AD105" s="74">
        <v>0</v>
      </c>
      <c r="AF105" s="74">
        <v>0</v>
      </c>
      <c r="AH105" s="74">
        <f t="shared" si="30"/>
        <v>0</v>
      </c>
      <c r="AI105" s="8"/>
      <c r="AJ105" s="74">
        <v>0</v>
      </c>
      <c r="AK105" s="8"/>
      <c r="AL105" s="74">
        <v>0</v>
      </c>
      <c r="AM105" s="74"/>
      <c r="AN105" s="74">
        <v>0</v>
      </c>
      <c r="AO105" s="74"/>
      <c r="AP105" s="74">
        <v>0</v>
      </c>
      <c r="AQ105" s="74"/>
    </row>
    <row r="106" spans="2:43" ht="18" hidden="1" customHeight="1" x14ac:dyDescent="0.2">
      <c r="B106" s="4"/>
      <c r="C106" s="117"/>
      <c r="D106" s="117"/>
      <c r="E106" s="117"/>
      <c r="F106" s="48"/>
      <c r="G106" s="11"/>
      <c r="H106" s="117"/>
      <c r="I106" s="124"/>
      <c r="J106" s="124"/>
      <c r="K106" s="144"/>
      <c r="L106" s="11"/>
      <c r="M106" s="143"/>
      <c r="N106" s="42"/>
      <c r="O106" s="128"/>
      <c r="P106" s="129">
        <v>6</v>
      </c>
      <c r="Q106" s="129"/>
      <c r="R106" s="64"/>
      <c r="S106" s="234"/>
      <c r="T106" s="65" t="s">
        <v>30</v>
      </c>
      <c r="U106" s="155"/>
      <c r="V106" s="66">
        <f>V107</f>
        <v>0</v>
      </c>
      <c r="X106" s="66">
        <f>X107</f>
        <v>0</v>
      </c>
      <c r="Z106" s="66">
        <f>Z107</f>
        <v>0</v>
      </c>
      <c r="AB106" s="66">
        <f>AB107</f>
        <v>0</v>
      </c>
      <c r="AD106" s="66" t="e">
        <f>#REF!</f>
        <v>#REF!</v>
      </c>
      <c r="AF106" s="66">
        <f>AF107</f>
        <v>0</v>
      </c>
      <c r="AH106" s="66" t="e">
        <f t="shared" si="30"/>
        <v>#REF!</v>
      </c>
      <c r="AI106" s="67"/>
      <c r="AJ106" s="66">
        <f>AJ107</f>
        <v>0</v>
      </c>
      <c r="AK106" s="67"/>
      <c r="AL106" s="66">
        <f>AL107</f>
        <v>0</v>
      </c>
      <c r="AM106" s="66"/>
      <c r="AN106" s="66">
        <f>AN107</f>
        <v>0</v>
      </c>
      <c r="AO106" s="66"/>
      <c r="AP106" s="66">
        <f>AP107</f>
        <v>0</v>
      </c>
      <c r="AQ106" s="66"/>
    </row>
    <row r="107" spans="2:43" ht="18" hidden="1" customHeight="1" x14ac:dyDescent="0.2">
      <c r="B107" s="4"/>
      <c r="C107" s="117"/>
      <c r="D107" s="117"/>
      <c r="E107" s="117"/>
      <c r="F107" s="48"/>
      <c r="G107" s="11"/>
      <c r="H107" s="117"/>
      <c r="I107" s="124"/>
      <c r="J107" s="124"/>
      <c r="K107" s="144"/>
      <c r="L107" s="11"/>
      <c r="M107" s="143"/>
      <c r="N107" s="42"/>
      <c r="O107" s="128"/>
      <c r="P107" s="130"/>
      <c r="Q107" s="131">
        <v>2</v>
      </c>
      <c r="R107" s="68"/>
      <c r="S107" s="35"/>
      <c r="T107" s="69" t="s">
        <v>31</v>
      </c>
      <c r="U107" s="92"/>
      <c r="V107" s="70">
        <f>SUM(V108:V108)</f>
        <v>0</v>
      </c>
      <c r="X107" s="70">
        <f>SUM(X108:X108)</f>
        <v>0</v>
      </c>
      <c r="Z107" s="70">
        <f>SUM(Z108:Z108)</f>
        <v>0</v>
      </c>
      <c r="AB107" s="70">
        <f>SUM(AB108:AB108)</f>
        <v>0</v>
      </c>
      <c r="AD107" s="70">
        <f>SUM(AD108:AD108)</f>
        <v>0</v>
      </c>
      <c r="AF107" s="70">
        <f>SUM(AF108:AF108)</f>
        <v>0</v>
      </c>
      <c r="AH107" s="70">
        <f t="shared" si="30"/>
        <v>0</v>
      </c>
      <c r="AI107" s="446"/>
      <c r="AJ107" s="447">
        <f>SUM(AJ108:AJ108)</f>
        <v>0</v>
      </c>
      <c r="AK107" s="71"/>
      <c r="AL107" s="447">
        <f>SUM(AL108:AL108)</f>
        <v>0</v>
      </c>
      <c r="AM107" s="447"/>
      <c r="AN107" s="447">
        <f>SUM(AN108:AN108)</f>
        <v>0</v>
      </c>
      <c r="AO107" s="70"/>
      <c r="AP107" s="447">
        <f>SUM(AP108:AP108)</f>
        <v>0</v>
      </c>
      <c r="AQ107" s="70"/>
    </row>
    <row r="108" spans="2:43" ht="18" hidden="1" customHeight="1" x14ac:dyDescent="0.2">
      <c r="B108" s="4"/>
      <c r="C108" s="117"/>
      <c r="D108" s="117"/>
      <c r="E108" s="117"/>
      <c r="F108" s="48"/>
      <c r="G108" s="11"/>
      <c r="H108" s="117"/>
      <c r="I108" s="124"/>
      <c r="J108" s="124"/>
      <c r="K108" s="144"/>
      <c r="L108" s="11"/>
      <c r="M108" s="143"/>
      <c r="N108" s="42"/>
      <c r="O108" s="128"/>
      <c r="P108" s="130"/>
      <c r="Q108" s="130"/>
      <c r="R108" s="72" t="s">
        <v>3</v>
      </c>
      <c r="S108" s="181"/>
      <c r="T108" s="73" t="s">
        <v>251</v>
      </c>
      <c r="V108" s="74">
        <v>0</v>
      </c>
      <c r="X108" s="74">
        <v>0</v>
      </c>
      <c r="Z108" s="74">
        <v>0</v>
      </c>
      <c r="AB108" s="74">
        <v>0</v>
      </c>
      <c r="AD108" s="74">
        <v>0</v>
      </c>
      <c r="AF108" s="74">
        <v>0</v>
      </c>
      <c r="AH108" s="74">
        <f t="shared" si="30"/>
        <v>0</v>
      </c>
      <c r="AI108" s="8"/>
      <c r="AJ108" s="74">
        <v>0</v>
      </c>
      <c r="AK108" s="8"/>
      <c r="AL108" s="74">
        <v>0</v>
      </c>
      <c r="AM108" s="74"/>
      <c r="AN108" s="74">
        <v>0</v>
      </c>
      <c r="AO108" s="74"/>
      <c r="AP108" s="74">
        <v>0</v>
      </c>
      <c r="AQ108" s="74"/>
    </row>
    <row r="109" spans="2:43" ht="18" customHeight="1" x14ac:dyDescent="0.2">
      <c r="B109" s="4"/>
      <c r="C109" s="117"/>
      <c r="D109" s="117"/>
      <c r="E109" s="117"/>
      <c r="F109" s="48"/>
      <c r="G109" s="11"/>
      <c r="H109" s="117"/>
      <c r="I109" s="124"/>
      <c r="J109" s="124"/>
      <c r="K109" s="144"/>
      <c r="L109" s="11"/>
      <c r="M109" s="143"/>
      <c r="N109" s="42"/>
      <c r="O109" s="128"/>
      <c r="P109" s="130"/>
      <c r="Q109" s="130"/>
      <c r="R109" s="72"/>
      <c r="S109" s="181"/>
      <c r="T109" s="73"/>
      <c r="V109" s="74"/>
      <c r="X109" s="74"/>
      <c r="Z109" s="74"/>
      <c r="AB109" s="74"/>
      <c r="AD109" s="74"/>
      <c r="AF109" s="74"/>
      <c r="AH109" s="74"/>
      <c r="AI109" s="8"/>
      <c r="AJ109" s="74"/>
      <c r="AK109" s="8"/>
      <c r="AL109" s="74"/>
      <c r="AM109" s="74"/>
      <c r="AN109" s="74"/>
      <c r="AO109" s="74"/>
      <c r="AP109" s="74"/>
      <c r="AQ109" s="74"/>
    </row>
    <row r="110" spans="2:43" ht="18" customHeight="1" x14ac:dyDescent="0.2">
      <c r="B110" s="4"/>
      <c r="C110" s="117"/>
      <c r="D110" s="117"/>
      <c r="E110" s="117"/>
      <c r="F110" s="48"/>
      <c r="G110" s="11"/>
      <c r="H110" s="132"/>
      <c r="I110" s="121"/>
      <c r="J110" s="121">
        <v>2</v>
      </c>
      <c r="K110" s="164"/>
      <c r="L110" s="277"/>
      <c r="M110" s="163"/>
      <c r="N110" s="261"/>
      <c r="O110" s="122"/>
      <c r="P110" s="123"/>
      <c r="Q110" s="123"/>
      <c r="R110" s="49"/>
      <c r="S110" s="18"/>
      <c r="T110" s="50" t="s">
        <v>248</v>
      </c>
      <c r="U110" s="76"/>
      <c r="V110" s="51" t="e">
        <f>V111</f>
        <v>#REF!</v>
      </c>
      <c r="X110" s="51" t="e">
        <f>X111</f>
        <v>#REF!</v>
      </c>
      <c r="Z110" s="51" t="e">
        <f>Z111</f>
        <v>#REF!</v>
      </c>
      <c r="AB110" s="51" t="e">
        <f>AB111</f>
        <v>#REF!</v>
      </c>
      <c r="AC110" s="5"/>
      <c r="AD110" s="51" t="e">
        <f>AD111</f>
        <v>#REF!</v>
      </c>
      <c r="AE110" s="5"/>
      <c r="AF110" s="51" t="e">
        <f>AF111</f>
        <v>#REF!</v>
      </c>
      <c r="AG110" s="5"/>
      <c r="AH110" s="51" t="e">
        <f t="shared" si="30"/>
        <v>#REF!</v>
      </c>
      <c r="AI110" s="5"/>
      <c r="AJ110" s="51" t="e">
        <f>AJ111</f>
        <v>#REF!</v>
      </c>
      <c r="AK110" s="5"/>
      <c r="AL110" s="51">
        <f t="shared" ref="AL110:AP111" si="32">AL111</f>
        <v>89050</v>
      </c>
      <c r="AM110" s="51"/>
      <c r="AN110" s="51">
        <f t="shared" si="32"/>
        <v>90700</v>
      </c>
      <c r="AO110" s="51"/>
      <c r="AP110" s="51">
        <f t="shared" si="32"/>
        <v>90700</v>
      </c>
      <c r="AQ110" s="51"/>
    </row>
    <row r="111" spans="2:43" ht="18" customHeight="1" x14ac:dyDescent="0.2">
      <c r="B111" s="4"/>
      <c r="C111" s="117"/>
      <c r="D111" s="117"/>
      <c r="E111" s="117"/>
      <c r="F111" s="48"/>
      <c r="G111" s="11"/>
      <c r="H111" s="117"/>
      <c r="I111" s="124"/>
      <c r="J111" s="124"/>
      <c r="K111" s="144"/>
      <c r="L111" s="11"/>
      <c r="M111" s="226">
        <v>2</v>
      </c>
      <c r="N111" s="262"/>
      <c r="O111" s="125"/>
      <c r="P111" s="126"/>
      <c r="Q111" s="126"/>
      <c r="R111" s="60"/>
      <c r="S111" s="249"/>
      <c r="T111" s="61" t="s">
        <v>413</v>
      </c>
      <c r="U111" s="241"/>
      <c r="V111" s="62" t="e">
        <f>V112</f>
        <v>#REF!</v>
      </c>
      <c r="X111" s="62" t="e">
        <f>X112</f>
        <v>#REF!</v>
      </c>
      <c r="Z111" s="62" t="e">
        <f>Z112</f>
        <v>#REF!</v>
      </c>
      <c r="AB111" s="62" t="e">
        <f>AB112</f>
        <v>#REF!</v>
      </c>
      <c r="AC111" s="63"/>
      <c r="AD111" s="62" t="e">
        <f>AD112</f>
        <v>#REF!</v>
      </c>
      <c r="AE111" s="63"/>
      <c r="AF111" s="62" t="e">
        <f>AF112</f>
        <v>#REF!</v>
      </c>
      <c r="AG111" s="63"/>
      <c r="AH111" s="62" t="e">
        <f t="shared" si="30"/>
        <v>#REF!</v>
      </c>
      <c r="AI111" s="63"/>
      <c r="AJ111" s="62" t="e">
        <f>AJ112</f>
        <v>#REF!</v>
      </c>
      <c r="AK111" s="63"/>
      <c r="AL111" s="62">
        <f t="shared" si="32"/>
        <v>89050</v>
      </c>
      <c r="AM111" s="62"/>
      <c r="AN111" s="62">
        <f t="shared" si="32"/>
        <v>90700</v>
      </c>
      <c r="AO111" s="62"/>
      <c r="AP111" s="62">
        <f t="shared" si="32"/>
        <v>90700</v>
      </c>
      <c r="AQ111" s="62"/>
    </row>
    <row r="112" spans="2:43" ht="18" customHeight="1" x14ac:dyDescent="0.2">
      <c r="B112" s="4"/>
      <c r="C112" s="117"/>
      <c r="D112" s="117"/>
      <c r="E112" s="117"/>
      <c r="F112" s="48"/>
      <c r="G112" s="11"/>
      <c r="H112" s="117"/>
      <c r="I112" s="124"/>
      <c r="J112" s="124"/>
      <c r="K112" s="144"/>
      <c r="L112" s="11"/>
      <c r="M112" s="143"/>
      <c r="N112" s="42"/>
      <c r="O112" s="127">
        <v>3</v>
      </c>
      <c r="P112" s="123"/>
      <c r="Q112" s="123"/>
      <c r="R112" s="49"/>
      <c r="S112" s="18"/>
      <c r="T112" s="50" t="s">
        <v>190</v>
      </c>
      <c r="U112" s="76"/>
      <c r="V112" s="51" t="e">
        <f>#REF!+#REF!</f>
        <v>#REF!</v>
      </c>
      <c r="X112" s="51" t="e">
        <f>#REF!+#REF!</f>
        <v>#REF!</v>
      </c>
      <c r="Z112" s="51" t="e">
        <f>#REF!+#REF!+Z113+Z122</f>
        <v>#REF!</v>
      </c>
      <c r="AB112" s="51" t="e">
        <f>#REF!+#REF!+AB113+AB122</f>
        <v>#REF!</v>
      </c>
      <c r="AC112" s="5"/>
      <c r="AD112" s="51" t="e">
        <f>#REF!+#REF!+AD113+AD122</f>
        <v>#REF!</v>
      </c>
      <c r="AE112" s="51" t="e">
        <f>#REF!+#REF!+AE113+AE122</f>
        <v>#REF!</v>
      </c>
      <c r="AF112" s="51" t="e">
        <f>#REF!+#REF!+AF113+AF122</f>
        <v>#REF!</v>
      </c>
      <c r="AG112" s="51" t="e">
        <f>#REF!+#REF!+AG113+AG122</f>
        <v>#REF!</v>
      </c>
      <c r="AH112" s="51" t="e">
        <f t="shared" si="30"/>
        <v>#REF!</v>
      </c>
      <c r="AI112" s="51" t="e">
        <f>#REF!+#REF!+AI113+AI122</f>
        <v>#REF!</v>
      </c>
      <c r="AJ112" s="51" t="e">
        <f>#REF!+#REF!+AJ113+AJ122</f>
        <v>#REF!</v>
      </c>
      <c r="AK112" s="51" t="e">
        <f>#REF!+#REF!+AK113+AK122</f>
        <v>#REF!</v>
      </c>
      <c r="AL112" s="51">
        <f>AL113+AL122</f>
        <v>89050</v>
      </c>
      <c r="AM112" s="51"/>
      <c r="AN112" s="51">
        <f>AN113+AN122</f>
        <v>90700</v>
      </c>
      <c r="AO112" s="51"/>
      <c r="AP112" s="51">
        <f>AP113+AP122</f>
        <v>90700</v>
      </c>
      <c r="AQ112" s="51"/>
    </row>
    <row r="113" spans="2:43" s="834" customFormat="1" ht="18" customHeight="1" x14ac:dyDescent="0.2">
      <c r="B113" s="835"/>
      <c r="C113" s="836"/>
      <c r="D113" s="836"/>
      <c r="E113" s="836"/>
      <c r="F113" s="837"/>
      <c r="G113" s="838"/>
      <c r="H113" s="836"/>
      <c r="I113" s="839"/>
      <c r="J113" s="839"/>
      <c r="K113" s="840"/>
      <c r="L113" s="838"/>
      <c r="M113" s="841"/>
      <c r="N113" s="842"/>
      <c r="O113" s="843"/>
      <c r="P113" s="839">
        <v>2</v>
      </c>
      <c r="Q113" s="667"/>
      <c r="R113" s="844"/>
      <c r="S113" s="845"/>
      <c r="T113" s="846" t="s">
        <v>195</v>
      </c>
      <c r="U113" s="847"/>
      <c r="V113" s="689"/>
      <c r="W113" s="692"/>
      <c r="X113" s="689"/>
      <c r="Y113" s="692"/>
      <c r="Z113" s="689">
        <f>Z114+Z117+Z119</f>
        <v>33175</v>
      </c>
      <c r="AA113" s="692"/>
      <c r="AB113" s="689">
        <f>AB114+AB117+AB119</f>
        <v>29100</v>
      </c>
      <c r="AC113" s="848"/>
      <c r="AD113" s="689">
        <f t="shared" ref="AD113:AL113" si="33">AD114+AD117+AD119</f>
        <v>14000</v>
      </c>
      <c r="AE113" s="689">
        <f t="shared" si="33"/>
        <v>0</v>
      </c>
      <c r="AF113" s="689">
        <f t="shared" si="33"/>
        <v>0</v>
      </c>
      <c r="AG113" s="689">
        <f t="shared" si="33"/>
        <v>0</v>
      </c>
      <c r="AH113" s="689">
        <f t="shared" si="30"/>
        <v>14000</v>
      </c>
      <c r="AI113" s="689">
        <f t="shared" ref="AI113:AJ113" si="34">AI114+AI117+AI119</f>
        <v>0</v>
      </c>
      <c r="AJ113" s="689">
        <f t="shared" si="34"/>
        <v>7190</v>
      </c>
      <c r="AK113" s="689">
        <f t="shared" ref="AK113" si="35">AK114+AK117+AK119</f>
        <v>0</v>
      </c>
      <c r="AL113" s="689">
        <f t="shared" si="33"/>
        <v>31050</v>
      </c>
      <c r="AM113" s="689"/>
      <c r="AN113" s="689">
        <f t="shared" ref="AN113:AP113" si="36">AN114+AN117+AN119</f>
        <v>28700</v>
      </c>
      <c r="AO113" s="689"/>
      <c r="AP113" s="689">
        <f t="shared" si="36"/>
        <v>28700</v>
      </c>
      <c r="AQ113" s="689"/>
    </row>
    <row r="114" spans="2:43" s="630" customFormat="1" ht="18" customHeight="1" x14ac:dyDescent="0.2">
      <c r="B114" s="631"/>
      <c r="C114" s="632"/>
      <c r="D114" s="632"/>
      <c r="E114" s="632"/>
      <c r="F114" s="633"/>
      <c r="G114" s="634"/>
      <c r="H114" s="632"/>
      <c r="I114" s="635"/>
      <c r="J114" s="635"/>
      <c r="K114" s="636"/>
      <c r="L114" s="634"/>
      <c r="M114" s="637"/>
      <c r="N114" s="638"/>
      <c r="O114" s="830"/>
      <c r="P114" s="629"/>
      <c r="Q114" s="629">
        <v>1</v>
      </c>
      <c r="R114" s="640"/>
      <c r="S114" s="831"/>
      <c r="T114" s="642" t="s">
        <v>16</v>
      </c>
      <c r="U114" s="832"/>
      <c r="V114" s="687"/>
      <c r="W114" s="643"/>
      <c r="X114" s="687"/>
      <c r="Y114" s="643"/>
      <c r="Z114" s="687">
        <f>SUM(Z115:Z116)</f>
        <v>21625</v>
      </c>
      <c r="AA114" s="643"/>
      <c r="AB114" s="687">
        <f>SUM(AB115:AB116)</f>
        <v>5300</v>
      </c>
      <c r="AC114" s="833"/>
      <c r="AD114" s="687">
        <f t="shared" ref="AD114:AL114" si="37">SUM(AD115:AD116)</f>
        <v>11000</v>
      </c>
      <c r="AE114" s="687">
        <f t="shared" si="37"/>
        <v>0</v>
      </c>
      <c r="AF114" s="687">
        <f t="shared" si="37"/>
        <v>0</v>
      </c>
      <c r="AG114" s="687">
        <f t="shared" si="37"/>
        <v>0</v>
      </c>
      <c r="AH114" s="687">
        <f t="shared" si="30"/>
        <v>11000</v>
      </c>
      <c r="AI114" s="687">
        <f t="shared" ref="AI114:AJ114" si="38">SUM(AI115:AI116)</f>
        <v>0</v>
      </c>
      <c r="AJ114" s="687">
        <f t="shared" si="38"/>
        <v>1280</v>
      </c>
      <c r="AK114" s="687">
        <f t="shared" ref="AK114" si="39">SUM(AK115:AK116)</f>
        <v>0</v>
      </c>
      <c r="AL114" s="687">
        <f t="shared" si="37"/>
        <v>13550</v>
      </c>
      <c r="AM114" s="687"/>
      <c r="AN114" s="687">
        <f t="shared" ref="AN114:AP114" si="40">SUM(AN115:AN116)</f>
        <v>13550</v>
      </c>
      <c r="AO114" s="687"/>
      <c r="AP114" s="687">
        <f t="shared" si="40"/>
        <v>13550</v>
      </c>
      <c r="AQ114" s="687"/>
    </row>
    <row r="115" spans="2:43" ht="18" customHeight="1" x14ac:dyDescent="0.2">
      <c r="B115" s="4"/>
      <c r="C115" s="117"/>
      <c r="D115" s="117"/>
      <c r="E115" s="117"/>
      <c r="F115" s="48"/>
      <c r="G115" s="11"/>
      <c r="H115" s="117"/>
      <c r="I115" s="124"/>
      <c r="J115" s="124"/>
      <c r="K115" s="144"/>
      <c r="L115" s="11"/>
      <c r="M115" s="143"/>
      <c r="N115" s="42"/>
      <c r="O115" s="127"/>
      <c r="P115" s="130"/>
      <c r="Q115" s="130"/>
      <c r="R115" s="86">
        <v>1</v>
      </c>
      <c r="S115" s="18"/>
      <c r="T115" s="73" t="s">
        <v>17</v>
      </c>
      <c r="U115" s="76"/>
      <c r="V115" s="51"/>
      <c r="X115" s="51"/>
      <c r="Z115" s="74">
        <v>19625</v>
      </c>
      <c r="AB115" s="74">
        <v>2800</v>
      </c>
      <c r="AC115" s="5"/>
      <c r="AD115" s="944">
        <v>11000</v>
      </c>
      <c r="AF115" s="74">
        <v>0</v>
      </c>
      <c r="AH115" s="74">
        <f t="shared" si="30"/>
        <v>11000</v>
      </c>
      <c r="AI115" s="8"/>
      <c r="AJ115" s="74">
        <f>CEILING(AB115*25/100,10)-40</f>
        <v>660</v>
      </c>
      <c r="AK115" s="8"/>
      <c r="AL115" s="74">
        <v>10000</v>
      </c>
      <c r="AM115" s="74"/>
      <c r="AN115" s="74">
        <v>10000</v>
      </c>
      <c r="AO115" s="74"/>
      <c r="AP115" s="74">
        <v>10000</v>
      </c>
      <c r="AQ115" s="74"/>
    </row>
    <row r="116" spans="2:43" ht="18" customHeight="1" x14ac:dyDescent="0.2">
      <c r="B116" s="4"/>
      <c r="C116" s="117"/>
      <c r="D116" s="117"/>
      <c r="E116" s="117"/>
      <c r="F116" s="48"/>
      <c r="G116" s="11"/>
      <c r="H116" s="117"/>
      <c r="I116" s="124"/>
      <c r="J116" s="124"/>
      <c r="K116" s="144"/>
      <c r="L116" s="11"/>
      <c r="M116" s="143"/>
      <c r="N116" s="42"/>
      <c r="O116" s="127"/>
      <c r="P116" s="130"/>
      <c r="Q116" s="130"/>
      <c r="R116" s="86">
        <v>5</v>
      </c>
      <c r="S116" s="18"/>
      <c r="T116" s="73" t="s">
        <v>352</v>
      </c>
      <c r="U116" s="76"/>
      <c r="V116" s="51"/>
      <c r="X116" s="51"/>
      <c r="Z116" s="74">
        <v>2000</v>
      </c>
      <c r="AB116" s="74">
        <v>2500</v>
      </c>
      <c r="AC116" s="5"/>
      <c r="AD116" s="944">
        <v>0</v>
      </c>
      <c r="AF116" s="74">
        <v>0</v>
      </c>
      <c r="AH116" s="74">
        <f t="shared" si="30"/>
        <v>0</v>
      </c>
      <c r="AI116" s="8"/>
      <c r="AJ116" s="74">
        <f>CEILING(AB116*25/100,10)-10</f>
        <v>620</v>
      </c>
      <c r="AK116" s="8"/>
      <c r="AL116" s="74">
        <v>3550</v>
      </c>
      <c r="AM116" s="74"/>
      <c r="AN116" s="74">
        <v>3550</v>
      </c>
      <c r="AO116" s="74"/>
      <c r="AP116" s="74">
        <v>3550</v>
      </c>
      <c r="AQ116" s="74"/>
    </row>
    <row r="117" spans="2:43" s="630" customFormat="1" ht="18" customHeight="1" x14ac:dyDescent="0.2">
      <c r="B117" s="631"/>
      <c r="C117" s="632"/>
      <c r="D117" s="632"/>
      <c r="E117" s="632"/>
      <c r="F117" s="633"/>
      <c r="G117" s="634"/>
      <c r="H117" s="632"/>
      <c r="I117" s="635"/>
      <c r="J117" s="635"/>
      <c r="K117" s="636"/>
      <c r="L117" s="634"/>
      <c r="M117" s="637"/>
      <c r="N117" s="638"/>
      <c r="O117" s="830"/>
      <c r="P117" s="629"/>
      <c r="Q117" s="629">
        <v>2</v>
      </c>
      <c r="R117" s="640"/>
      <c r="S117" s="831"/>
      <c r="T117" s="642" t="s">
        <v>227</v>
      </c>
      <c r="U117" s="832"/>
      <c r="V117" s="687"/>
      <c r="W117" s="643"/>
      <c r="X117" s="687"/>
      <c r="Y117" s="643"/>
      <c r="Z117" s="687">
        <f>SUM(Z118)</f>
        <v>6750</v>
      </c>
      <c r="AA117" s="643"/>
      <c r="AB117" s="687">
        <f>SUM(AB118)</f>
        <v>11800</v>
      </c>
      <c r="AC117" s="833"/>
      <c r="AD117" s="687">
        <f t="shared" ref="AD117:AK117" si="41">SUM(AD118)</f>
        <v>0</v>
      </c>
      <c r="AE117" s="687">
        <f t="shared" si="41"/>
        <v>0</v>
      </c>
      <c r="AF117" s="687">
        <f t="shared" si="41"/>
        <v>0</v>
      </c>
      <c r="AG117" s="687">
        <f t="shared" si="41"/>
        <v>0</v>
      </c>
      <c r="AH117" s="687">
        <f t="shared" si="30"/>
        <v>0</v>
      </c>
      <c r="AI117" s="687">
        <f t="shared" ref="AI117:AJ117" si="42">SUM(AI118)</f>
        <v>0</v>
      </c>
      <c r="AJ117" s="687">
        <f t="shared" si="42"/>
        <v>2910</v>
      </c>
      <c r="AK117" s="687">
        <f t="shared" si="41"/>
        <v>0</v>
      </c>
      <c r="AL117" s="687">
        <f t="shared" ref="AL117:AP117" si="43">SUM(AL118)</f>
        <v>3000</v>
      </c>
      <c r="AM117" s="687"/>
      <c r="AN117" s="687">
        <f t="shared" si="43"/>
        <v>650</v>
      </c>
      <c r="AO117" s="687"/>
      <c r="AP117" s="687">
        <f t="shared" si="43"/>
        <v>650</v>
      </c>
      <c r="AQ117" s="687"/>
    </row>
    <row r="118" spans="2:43" ht="18" customHeight="1" x14ac:dyDescent="0.2">
      <c r="B118" s="4"/>
      <c r="C118" s="117"/>
      <c r="D118" s="117"/>
      <c r="E118" s="117"/>
      <c r="F118" s="48"/>
      <c r="G118" s="11"/>
      <c r="H118" s="117"/>
      <c r="I118" s="124"/>
      <c r="J118" s="124"/>
      <c r="K118" s="144"/>
      <c r="L118" s="11"/>
      <c r="M118" s="143"/>
      <c r="N118" s="42"/>
      <c r="O118" s="127"/>
      <c r="P118" s="130"/>
      <c r="Q118" s="130"/>
      <c r="R118" s="86">
        <v>2</v>
      </c>
      <c r="S118" s="18"/>
      <c r="T118" s="73" t="s">
        <v>228</v>
      </c>
      <c r="U118" s="76"/>
      <c r="V118" s="51"/>
      <c r="X118" s="51"/>
      <c r="Z118" s="74">
        <v>6750</v>
      </c>
      <c r="AB118" s="74">
        <v>11800</v>
      </c>
      <c r="AC118" s="5"/>
      <c r="AD118" s="944">
        <v>0</v>
      </c>
      <c r="AF118" s="74">
        <v>0</v>
      </c>
      <c r="AH118" s="74">
        <f t="shared" si="30"/>
        <v>0</v>
      </c>
      <c r="AI118" s="8"/>
      <c r="AJ118" s="74">
        <f>CEILING(AB118*25/100,10)-40</f>
        <v>2910</v>
      </c>
      <c r="AK118" s="8"/>
      <c r="AL118" s="74">
        <v>3000</v>
      </c>
      <c r="AM118" s="74"/>
      <c r="AN118" s="74">
        <v>650</v>
      </c>
      <c r="AO118" s="74"/>
      <c r="AP118" s="74">
        <v>650</v>
      </c>
      <c r="AQ118" s="74"/>
    </row>
    <row r="119" spans="2:43" s="630" customFormat="1" ht="18" customHeight="1" x14ac:dyDescent="0.2">
      <c r="B119" s="631"/>
      <c r="C119" s="632"/>
      <c r="D119" s="632"/>
      <c r="E119" s="632"/>
      <c r="F119" s="633"/>
      <c r="G119" s="634"/>
      <c r="H119" s="632"/>
      <c r="I119" s="635"/>
      <c r="J119" s="635"/>
      <c r="K119" s="636"/>
      <c r="L119" s="634"/>
      <c r="M119" s="637"/>
      <c r="N119" s="638"/>
      <c r="O119" s="830"/>
      <c r="P119" s="629"/>
      <c r="Q119" s="629">
        <v>6</v>
      </c>
      <c r="R119" s="640"/>
      <c r="S119" s="831"/>
      <c r="T119" s="642" t="s">
        <v>19</v>
      </c>
      <c r="U119" s="832"/>
      <c r="V119" s="687"/>
      <c r="W119" s="643"/>
      <c r="X119" s="687"/>
      <c r="Y119" s="643"/>
      <c r="Z119" s="687">
        <f>SUM(Z120)</f>
        <v>4800</v>
      </c>
      <c r="AA119" s="643"/>
      <c r="AB119" s="687">
        <f>AB120+AB121</f>
        <v>12000</v>
      </c>
      <c r="AC119" s="833"/>
      <c r="AD119" s="687">
        <f>AD120+AD121</f>
        <v>3000</v>
      </c>
      <c r="AE119" s="687">
        <f t="shared" ref="AE119:AK119" si="44">SUM(AE120)</f>
        <v>0</v>
      </c>
      <c r="AF119" s="687">
        <f>AF120+AF121</f>
        <v>0</v>
      </c>
      <c r="AG119" s="687">
        <f t="shared" si="44"/>
        <v>0</v>
      </c>
      <c r="AH119" s="687">
        <f t="shared" si="30"/>
        <v>3000</v>
      </c>
      <c r="AI119" s="687">
        <f t="shared" ref="AI119" si="45">SUM(AI120)</f>
        <v>0</v>
      </c>
      <c r="AJ119" s="687">
        <f>AJ120+AJ121</f>
        <v>3000</v>
      </c>
      <c r="AK119" s="687">
        <f t="shared" si="44"/>
        <v>0</v>
      </c>
      <c r="AL119" s="687">
        <f>AL120+AL121</f>
        <v>14500</v>
      </c>
      <c r="AM119" s="687"/>
      <c r="AN119" s="687">
        <f>AN120+AN121</f>
        <v>14500</v>
      </c>
      <c r="AO119" s="687"/>
      <c r="AP119" s="687">
        <f>AP120+AP121</f>
        <v>14500</v>
      </c>
      <c r="AQ119" s="687"/>
    </row>
    <row r="120" spans="2:43" ht="18" customHeight="1" x14ac:dyDescent="0.2">
      <c r="B120" s="4"/>
      <c r="C120" s="117"/>
      <c r="D120" s="117"/>
      <c r="E120" s="117"/>
      <c r="F120" s="48"/>
      <c r="G120" s="11"/>
      <c r="H120" s="117"/>
      <c r="I120" s="124"/>
      <c r="J120" s="124"/>
      <c r="K120" s="144"/>
      <c r="L120" s="11"/>
      <c r="M120" s="143"/>
      <c r="N120" s="42"/>
      <c r="O120" s="127"/>
      <c r="P120" s="130"/>
      <c r="Q120" s="130"/>
      <c r="R120" s="86">
        <v>1</v>
      </c>
      <c r="S120" s="18"/>
      <c r="T120" s="73" t="s">
        <v>524</v>
      </c>
      <c r="U120" s="76"/>
      <c r="V120" s="51"/>
      <c r="X120" s="51"/>
      <c r="Z120" s="74">
        <v>4800</v>
      </c>
      <c r="AB120" s="74">
        <v>9000</v>
      </c>
      <c r="AC120" s="5"/>
      <c r="AD120" s="944">
        <v>0</v>
      </c>
      <c r="AF120" s="74">
        <v>0</v>
      </c>
      <c r="AH120" s="944">
        <f t="shared" si="30"/>
        <v>0</v>
      </c>
      <c r="AI120" s="8"/>
      <c r="AJ120" s="74">
        <f t="shared" ref="AJ120:AJ121" si="46">CEILING(AB120*25/100,10)</f>
        <v>2250</v>
      </c>
      <c r="AK120" s="8"/>
      <c r="AL120" s="74">
        <v>11500</v>
      </c>
      <c r="AM120" s="74"/>
      <c r="AN120" s="74">
        <v>11500</v>
      </c>
      <c r="AO120" s="74"/>
      <c r="AP120" s="74">
        <v>11500</v>
      </c>
      <c r="AQ120" s="74"/>
    </row>
    <row r="121" spans="2:43" ht="18" customHeight="1" x14ac:dyDescent="0.2">
      <c r="B121" s="4"/>
      <c r="C121" s="117"/>
      <c r="D121" s="117"/>
      <c r="E121" s="117"/>
      <c r="F121" s="48"/>
      <c r="G121" s="11"/>
      <c r="H121" s="117"/>
      <c r="I121" s="124"/>
      <c r="J121" s="124"/>
      <c r="K121" s="144"/>
      <c r="L121" s="11"/>
      <c r="M121" s="143"/>
      <c r="N121" s="42"/>
      <c r="O121" s="127"/>
      <c r="P121" s="130"/>
      <c r="Q121" s="130"/>
      <c r="R121" s="86">
        <v>90</v>
      </c>
      <c r="S121" s="18"/>
      <c r="T121" s="73" t="s">
        <v>225</v>
      </c>
      <c r="U121" s="76"/>
      <c r="V121" s="51"/>
      <c r="X121" s="51"/>
      <c r="Z121" s="74"/>
      <c r="AB121" s="74">
        <v>3000</v>
      </c>
      <c r="AC121" s="5"/>
      <c r="AD121" s="944">
        <v>3000</v>
      </c>
      <c r="AF121" s="74">
        <v>0</v>
      </c>
      <c r="AH121" s="74">
        <f t="shared" si="30"/>
        <v>3000</v>
      </c>
      <c r="AI121" s="8"/>
      <c r="AJ121" s="74">
        <f t="shared" si="46"/>
        <v>750</v>
      </c>
      <c r="AK121" s="8"/>
      <c r="AL121" s="74">
        <v>3000</v>
      </c>
      <c r="AM121" s="74"/>
      <c r="AN121" s="74">
        <v>3000</v>
      </c>
      <c r="AO121" s="74"/>
      <c r="AP121" s="74">
        <v>3000</v>
      </c>
      <c r="AQ121" s="74"/>
    </row>
    <row r="122" spans="2:43" s="834" customFormat="1" ht="18" customHeight="1" x14ac:dyDescent="0.2">
      <c r="B122" s="835"/>
      <c r="C122" s="836"/>
      <c r="D122" s="836"/>
      <c r="E122" s="836"/>
      <c r="F122" s="837"/>
      <c r="G122" s="838"/>
      <c r="H122" s="836"/>
      <c r="I122" s="839"/>
      <c r="J122" s="839"/>
      <c r="K122" s="840"/>
      <c r="L122" s="838"/>
      <c r="M122" s="841"/>
      <c r="N122" s="842"/>
      <c r="O122" s="849"/>
      <c r="P122" s="667">
        <v>7</v>
      </c>
      <c r="Q122" s="667"/>
      <c r="R122" s="844"/>
      <c r="S122" s="850"/>
      <c r="T122" s="846" t="s">
        <v>216</v>
      </c>
      <c r="U122" s="692"/>
      <c r="V122" s="672"/>
      <c r="W122" s="692"/>
      <c r="X122" s="672"/>
      <c r="Y122" s="692"/>
      <c r="Z122" s="672">
        <f>Z123+Z126</f>
        <v>55700</v>
      </c>
      <c r="AA122" s="692"/>
      <c r="AB122" s="672">
        <f>AB123+AB126</f>
        <v>54000</v>
      </c>
      <c r="AC122" s="693"/>
      <c r="AD122" s="672">
        <f t="shared" ref="AD122:AL122" si="47">AD123+AD126</f>
        <v>56700</v>
      </c>
      <c r="AE122" s="672">
        <f t="shared" si="47"/>
        <v>0</v>
      </c>
      <c r="AF122" s="672">
        <f t="shared" si="47"/>
        <v>0</v>
      </c>
      <c r="AG122" s="672">
        <f t="shared" si="47"/>
        <v>0</v>
      </c>
      <c r="AH122" s="672">
        <f t="shared" si="30"/>
        <v>56700</v>
      </c>
      <c r="AI122" s="672">
        <f t="shared" ref="AI122:AJ122" si="48">AI123+AI126</f>
        <v>0</v>
      </c>
      <c r="AJ122" s="672">
        <f t="shared" si="48"/>
        <v>13500</v>
      </c>
      <c r="AK122" s="672">
        <f t="shared" ref="AK122" si="49">AK123+AK126</f>
        <v>0</v>
      </c>
      <c r="AL122" s="672">
        <f t="shared" si="47"/>
        <v>58000</v>
      </c>
      <c r="AM122" s="672"/>
      <c r="AN122" s="672">
        <f t="shared" ref="AN122:AP122" si="50">AN123+AN126</f>
        <v>62000</v>
      </c>
      <c r="AO122" s="672"/>
      <c r="AP122" s="672">
        <f t="shared" si="50"/>
        <v>62000</v>
      </c>
      <c r="AQ122" s="672"/>
    </row>
    <row r="123" spans="2:43" s="630" customFormat="1" ht="18" customHeight="1" x14ac:dyDescent="0.2">
      <c r="B123" s="631"/>
      <c r="C123" s="632"/>
      <c r="D123" s="632"/>
      <c r="E123" s="632"/>
      <c r="F123" s="633"/>
      <c r="G123" s="634"/>
      <c r="H123" s="632"/>
      <c r="I123" s="635"/>
      <c r="J123" s="635"/>
      <c r="K123" s="636"/>
      <c r="L123" s="634"/>
      <c r="M123" s="637"/>
      <c r="N123" s="638"/>
      <c r="O123" s="639"/>
      <c r="P123" s="629"/>
      <c r="Q123" s="629">
        <v>1</v>
      </c>
      <c r="R123" s="640"/>
      <c r="S123" s="641"/>
      <c r="T123" s="642" t="s">
        <v>255</v>
      </c>
      <c r="U123" s="643"/>
      <c r="V123" s="644"/>
      <c r="W123" s="643"/>
      <c r="X123" s="644"/>
      <c r="Y123" s="643"/>
      <c r="Z123" s="644">
        <f>SUM(Z124:Z125)</f>
        <v>37000</v>
      </c>
      <c r="AA123" s="643"/>
      <c r="AB123" s="644">
        <f>SUM(AB124:AB125)</f>
        <v>38000</v>
      </c>
      <c r="AC123" s="645"/>
      <c r="AD123" s="644">
        <f t="shared" ref="AD123:AL123" si="51">SUM(AD124:AD125)</f>
        <v>40000</v>
      </c>
      <c r="AE123" s="644">
        <f t="shared" si="51"/>
        <v>0</v>
      </c>
      <c r="AF123" s="644">
        <f t="shared" si="51"/>
        <v>0</v>
      </c>
      <c r="AG123" s="644">
        <f t="shared" si="51"/>
        <v>0</v>
      </c>
      <c r="AH123" s="644">
        <f t="shared" si="30"/>
        <v>40000</v>
      </c>
      <c r="AI123" s="644">
        <f t="shared" ref="AI123:AJ123" si="52">SUM(AI124:AI125)</f>
        <v>0</v>
      </c>
      <c r="AJ123" s="644">
        <f t="shared" si="52"/>
        <v>9500</v>
      </c>
      <c r="AK123" s="644">
        <f t="shared" ref="AK123" si="53">SUM(AK124:AK125)</f>
        <v>0</v>
      </c>
      <c r="AL123" s="644">
        <f t="shared" si="51"/>
        <v>40000</v>
      </c>
      <c r="AM123" s="644"/>
      <c r="AN123" s="644">
        <f t="shared" ref="AN123:AP123" si="54">SUM(AN124:AN125)</f>
        <v>42000</v>
      </c>
      <c r="AO123" s="644"/>
      <c r="AP123" s="644">
        <f t="shared" si="54"/>
        <v>42000</v>
      </c>
      <c r="AQ123" s="644"/>
    </row>
    <row r="124" spans="2:43" ht="18" customHeight="1" x14ac:dyDescent="0.2">
      <c r="B124" s="4"/>
      <c r="C124" s="117"/>
      <c r="D124" s="117"/>
      <c r="E124" s="117"/>
      <c r="F124" s="48"/>
      <c r="G124" s="11"/>
      <c r="H124" s="117"/>
      <c r="I124" s="124"/>
      <c r="J124" s="124"/>
      <c r="K124" s="144"/>
      <c r="L124" s="11"/>
      <c r="M124" s="143"/>
      <c r="N124" s="42"/>
      <c r="O124" s="128"/>
      <c r="P124" s="129"/>
      <c r="Q124" s="131"/>
      <c r="R124" s="72">
        <v>1</v>
      </c>
      <c r="S124" s="181"/>
      <c r="T124" s="73" t="s">
        <v>256</v>
      </c>
      <c r="V124" s="74"/>
      <c r="X124" s="74"/>
      <c r="Z124" s="74">
        <v>18000</v>
      </c>
      <c r="AB124" s="74">
        <v>19000</v>
      </c>
      <c r="AC124" s="8"/>
      <c r="AD124" s="944">
        <v>20000</v>
      </c>
      <c r="AE124" s="8"/>
      <c r="AF124" s="74">
        <v>0</v>
      </c>
      <c r="AG124" s="8"/>
      <c r="AH124" s="74">
        <f t="shared" si="30"/>
        <v>20000</v>
      </c>
      <c r="AI124" s="8"/>
      <c r="AJ124" s="74">
        <f t="shared" ref="AJ124:AJ125" si="55">CEILING(AB124*25/100,10)</f>
        <v>4750</v>
      </c>
      <c r="AK124" s="8"/>
      <c r="AL124" s="74">
        <v>20000</v>
      </c>
      <c r="AM124" s="74"/>
      <c r="AN124" s="74">
        <v>21000</v>
      </c>
      <c r="AO124" s="74"/>
      <c r="AP124" s="74">
        <v>21000</v>
      </c>
      <c r="AQ124" s="74"/>
    </row>
    <row r="125" spans="2:43" ht="18" customHeight="1" x14ac:dyDescent="0.2">
      <c r="B125" s="4"/>
      <c r="C125" s="117"/>
      <c r="D125" s="117"/>
      <c r="E125" s="117"/>
      <c r="F125" s="48"/>
      <c r="G125" s="11"/>
      <c r="H125" s="117"/>
      <c r="I125" s="124"/>
      <c r="J125" s="124"/>
      <c r="K125" s="144"/>
      <c r="L125" s="11"/>
      <c r="M125" s="143"/>
      <c r="N125" s="42"/>
      <c r="O125" s="128"/>
      <c r="P125" s="129"/>
      <c r="Q125" s="131"/>
      <c r="R125" s="72">
        <v>2</v>
      </c>
      <c r="S125" s="181"/>
      <c r="T125" s="73" t="s">
        <v>439</v>
      </c>
      <c r="V125" s="74"/>
      <c r="X125" s="74"/>
      <c r="Z125" s="74">
        <v>19000</v>
      </c>
      <c r="AB125" s="74">
        <v>19000</v>
      </c>
      <c r="AC125" s="8"/>
      <c r="AD125" s="944">
        <v>20000</v>
      </c>
      <c r="AE125" s="8"/>
      <c r="AF125" s="74">
        <v>0</v>
      </c>
      <c r="AG125" s="8"/>
      <c r="AH125" s="74">
        <f t="shared" si="30"/>
        <v>20000</v>
      </c>
      <c r="AI125" s="8"/>
      <c r="AJ125" s="74">
        <f t="shared" si="55"/>
        <v>4750</v>
      </c>
      <c r="AK125" s="8"/>
      <c r="AL125" s="74">
        <v>20000</v>
      </c>
      <c r="AM125" s="74"/>
      <c r="AN125" s="74">
        <v>21000</v>
      </c>
      <c r="AO125" s="74"/>
      <c r="AP125" s="74">
        <v>21000</v>
      </c>
      <c r="AQ125" s="74"/>
    </row>
    <row r="126" spans="2:43" s="630" customFormat="1" ht="18" customHeight="1" x14ac:dyDescent="0.2">
      <c r="B126" s="631"/>
      <c r="C126" s="632"/>
      <c r="D126" s="632"/>
      <c r="E126" s="632"/>
      <c r="F126" s="633"/>
      <c r="G126" s="634"/>
      <c r="H126" s="632"/>
      <c r="I126" s="635"/>
      <c r="J126" s="635"/>
      <c r="K126" s="636"/>
      <c r="L126" s="634"/>
      <c r="M126" s="637"/>
      <c r="N126" s="638"/>
      <c r="O126" s="639"/>
      <c r="P126" s="629"/>
      <c r="Q126" s="629">
        <v>3</v>
      </c>
      <c r="R126" s="690"/>
      <c r="S126" s="691"/>
      <c r="T126" s="642" t="s">
        <v>224</v>
      </c>
      <c r="U126" s="643"/>
      <c r="V126" s="644"/>
      <c r="W126" s="643"/>
      <c r="X126" s="644"/>
      <c r="Y126" s="643"/>
      <c r="Z126" s="644">
        <f>Z127</f>
        <v>18700</v>
      </c>
      <c r="AA126" s="643"/>
      <c r="AB126" s="644">
        <f>AB127</f>
        <v>16000</v>
      </c>
      <c r="AC126" s="645"/>
      <c r="AD126" s="644">
        <f t="shared" ref="AD126:AP126" si="56">AD127</f>
        <v>16700</v>
      </c>
      <c r="AE126" s="644">
        <f t="shared" si="56"/>
        <v>0</v>
      </c>
      <c r="AF126" s="644">
        <f t="shared" si="56"/>
        <v>0</v>
      </c>
      <c r="AG126" s="644">
        <f t="shared" si="56"/>
        <v>0</v>
      </c>
      <c r="AH126" s="644">
        <f t="shared" si="30"/>
        <v>16700</v>
      </c>
      <c r="AI126" s="644">
        <f t="shared" ref="AI126:AJ126" si="57">AI127</f>
        <v>0</v>
      </c>
      <c r="AJ126" s="644">
        <f t="shared" si="57"/>
        <v>4000</v>
      </c>
      <c r="AK126" s="644">
        <f t="shared" si="56"/>
        <v>0</v>
      </c>
      <c r="AL126" s="644">
        <f t="shared" si="56"/>
        <v>18000</v>
      </c>
      <c r="AM126" s="644"/>
      <c r="AN126" s="644">
        <f t="shared" si="56"/>
        <v>20000</v>
      </c>
      <c r="AO126" s="644"/>
      <c r="AP126" s="644">
        <f t="shared" si="56"/>
        <v>20000</v>
      </c>
      <c r="AQ126" s="644"/>
    </row>
    <row r="127" spans="2:43" ht="18" customHeight="1" x14ac:dyDescent="0.2">
      <c r="B127" s="4"/>
      <c r="C127" s="117"/>
      <c r="D127" s="117"/>
      <c r="E127" s="117"/>
      <c r="F127" s="48"/>
      <c r="G127" s="11"/>
      <c r="H127" s="117"/>
      <c r="I127" s="124"/>
      <c r="J127" s="124"/>
      <c r="K127" s="144"/>
      <c r="L127" s="11"/>
      <c r="M127" s="143"/>
      <c r="N127" s="42"/>
      <c r="O127" s="128"/>
      <c r="P127" s="130"/>
      <c r="Q127" s="130"/>
      <c r="R127" s="72">
        <v>2</v>
      </c>
      <c r="S127" s="181"/>
      <c r="T127" s="73" t="s">
        <v>53</v>
      </c>
      <c r="V127" s="74"/>
      <c r="X127" s="74"/>
      <c r="Z127" s="74">
        <v>18700</v>
      </c>
      <c r="AB127" s="74">
        <v>16000</v>
      </c>
      <c r="AC127" s="8"/>
      <c r="AD127" s="944">
        <v>16700</v>
      </c>
      <c r="AE127" s="8"/>
      <c r="AF127" s="74">
        <v>0</v>
      </c>
      <c r="AG127" s="8"/>
      <c r="AH127" s="74">
        <f t="shared" si="30"/>
        <v>16700</v>
      </c>
      <c r="AI127" s="8"/>
      <c r="AJ127" s="74">
        <f>CEILING(AB127*25/100,10)</f>
        <v>4000</v>
      </c>
      <c r="AK127" s="8"/>
      <c r="AL127" s="74">
        <v>18000</v>
      </c>
      <c r="AM127" s="74"/>
      <c r="AN127" s="74">
        <v>20000</v>
      </c>
      <c r="AO127" s="74"/>
      <c r="AP127" s="74">
        <v>20000</v>
      </c>
      <c r="AQ127" s="74"/>
    </row>
    <row r="128" spans="2:43" ht="18" customHeight="1" x14ac:dyDescent="0.2">
      <c r="B128" s="4"/>
      <c r="C128" s="117"/>
      <c r="D128" s="117"/>
      <c r="E128" s="117"/>
      <c r="F128" s="48"/>
      <c r="G128" s="11"/>
      <c r="H128" s="117"/>
      <c r="I128" s="124"/>
      <c r="J128" s="124"/>
      <c r="K128" s="144"/>
      <c r="L128" s="11"/>
      <c r="M128" s="143"/>
      <c r="N128" s="42"/>
      <c r="O128" s="128"/>
      <c r="P128" s="130"/>
      <c r="Q128" s="130"/>
      <c r="R128" s="72"/>
      <c r="S128" s="181"/>
      <c r="T128" s="73"/>
      <c r="V128" s="74"/>
      <c r="X128" s="74"/>
      <c r="Z128" s="74"/>
      <c r="AB128" s="74"/>
      <c r="AD128" s="74"/>
      <c r="AF128" s="74"/>
      <c r="AH128" s="74"/>
      <c r="AI128" s="8"/>
      <c r="AJ128" s="74"/>
      <c r="AK128" s="8"/>
      <c r="AL128" s="74"/>
      <c r="AM128" s="74"/>
      <c r="AN128" s="74"/>
      <c r="AO128" s="74"/>
      <c r="AP128" s="74"/>
      <c r="AQ128" s="74"/>
    </row>
    <row r="129" spans="2:43" ht="18" customHeight="1" x14ac:dyDescent="0.2">
      <c r="B129" s="4"/>
      <c r="C129" s="117"/>
      <c r="D129" s="117"/>
      <c r="E129" s="117"/>
      <c r="F129" s="48"/>
      <c r="G129" s="11"/>
      <c r="H129" s="132"/>
      <c r="I129" s="121">
        <v>8</v>
      </c>
      <c r="J129" s="121"/>
      <c r="K129" s="164"/>
      <c r="L129" s="277"/>
      <c r="M129" s="163"/>
      <c r="N129" s="261"/>
      <c r="O129" s="122"/>
      <c r="P129" s="123"/>
      <c r="Q129" s="123"/>
      <c r="R129" s="49"/>
      <c r="S129" s="18"/>
      <c r="T129" s="50" t="s">
        <v>212</v>
      </c>
      <c r="U129" s="76"/>
      <c r="V129" s="51" t="e">
        <f>V130</f>
        <v>#REF!</v>
      </c>
      <c r="X129" s="51" t="e">
        <f>X130</f>
        <v>#REF!</v>
      </c>
      <c r="Z129" s="51" t="e">
        <f>Z130</f>
        <v>#REF!</v>
      </c>
      <c r="AB129" s="51" t="e">
        <f>AB130</f>
        <v>#REF!</v>
      </c>
      <c r="AD129" s="51" t="e">
        <f>AD130</f>
        <v>#REF!</v>
      </c>
      <c r="AF129" s="51" t="e">
        <f>AF130</f>
        <v>#REF!</v>
      </c>
      <c r="AH129" s="51" t="e">
        <f t="shared" si="30"/>
        <v>#REF!</v>
      </c>
      <c r="AI129" s="5"/>
      <c r="AJ129" s="51" t="e">
        <f>AJ130</f>
        <v>#REF!</v>
      </c>
      <c r="AK129" s="5"/>
      <c r="AL129" s="51">
        <f>AL130</f>
        <v>26826000</v>
      </c>
      <c r="AM129" s="51"/>
      <c r="AN129" s="51">
        <f>AN130</f>
        <v>29757000</v>
      </c>
      <c r="AO129" s="51"/>
      <c r="AP129" s="51">
        <f>AP130</f>
        <v>29757000</v>
      </c>
      <c r="AQ129" s="51"/>
    </row>
    <row r="130" spans="2:43" ht="18" customHeight="1" x14ac:dyDescent="0.2">
      <c r="B130" s="4"/>
      <c r="C130" s="117"/>
      <c r="D130" s="117"/>
      <c r="E130" s="117"/>
      <c r="F130" s="48"/>
      <c r="G130" s="11"/>
      <c r="H130" s="132"/>
      <c r="I130" s="121"/>
      <c r="J130" s="121">
        <v>8</v>
      </c>
      <c r="K130" s="164"/>
      <c r="L130" s="277"/>
      <c r="M130" s="163"/>
      <c r="N130" s="261"/>
      <c r="O130" s="122"/>
      <c r="P130" s="123"/>
      <c r="Q130" s="123"/>
      <c r="R130" s="49"/>
      <c r="S130" s="18"/>
      <c r="T130" s="50" t="s">
        <v>212</v>
      </c>
      <c r="U130" s="76"/>
      <c r="V130" s="51" t="e">
        <f>V131+V212</f>
        <v>#REF!</v>
      </c>
      <c r="X130" s="51" t="e">
        <f>X131+X212</f>
        <v>#REF!</v>
      </c>
      <c r="Z130" s="51" t="e">
        <f>Z131+Z212</f>
        <v>#REF!</v>
      </c>
      <c r="AB130" s="51" t="e">
        <f>AB131+AB212</f>
        <v>#REF!</v>
      </c>
      <c r="AD130" s="51" t="e">
        <f>AD131+AD212</f>
        <v>#REF!</v>
      </c>
      <c r="AF130" s="51" t="e">
        <f>AF131+AF212</f>
        <v>#REF!</v>
      </c>
      <c r="AH130" s="51" t="e">
        <f t="shared" si="30"/>
        <v>#REF!</v>
      </c>
      <c r="AI130" s="5"/>
      <c r="AJ130" s="51" t="e">
        <f>AJ131+AJ212</f>
        <v>#REF!</v>
      </c>
      <c r="AK130" s="5"/>
      <c r="AL130" s="51">
        <f>AL131+AL212</f>
        <v>26826000</v>
      </c>
      <c r="AM130" s="51"/>
      <c r="AN130" s="51">
        <f>AN131+AN212</f>
        <v>29757000</v>
      </c>
      <c r="AO130" s="51"/>
      <c r="AP130" s="51">
        <f>AP131+AP212</f>
        <v>29757000</v>
      </c>
      <c r="AQ130" s="51"/>
    </row>
    <row r="131" spans="2:43" ht="18" customHeight="1" x14ac:dyDescent="0.2">
      <c r="B131" s="4"/>
      <c r="C131" s="117"/>
      <c r="D131" s="117"/>
      <c r="E131" s="117"/>
      <c r="F131" s="48"/>
      <c r="G131" s="11"/>
      <c r="H131" s="132"/>
      <c r="I131" s="121"/>
      <c r="J131" s="121"/>
      <c r="K131" s="164">
        <v>0</v>
      </c>
      <c r="L131" s="277"/>
      <c r="M131" s="163"/>
      <c r="N131" s="261"/>
      <c r="O131" s="122"/>
      <c r="P131" s="123"/>
      <c r="Q131" s="123"/>
      <c r="R131" s="49"/>
      <c r="S131" s="18"/>
      <c r="T131" s="50" t="s">
        <v>212</v>
      </c>
      <c r="U131" s="76"/>
      <c r="V131" s="51" t="e">
        <f>V132</f>
        <v>#REF!</v>
      </c>
      <c r="X131" s="51" t="e">
        <f>X132</f>
        <v>#REF!</v>
      </c>
      <c r="Z131" s="51" t="e">
        <f>Z132</f>
        <v>#REF!</v>
      </c>
      <c r="AB131" s="51" t="e">
        <f>AB132</f>
        <v>#REF!</v>
      </c>
      <c r="AD131" s="51" t="e">
        <f>AD132</f>
        <v>#REF!</v>
      </c>
      <c r="AF131" s="51" t="e">
        <f>AF132</f>
        <v>#REF!</v>
      </c>
      <c r="AH131" s="51" t="e">
        <f t="shared" si="30"/>
        <v>#REF!</v>
      </c>
      <c r="AI131" s="5"/>
      <c r="AJ131" s="51" t="e">
        <f>AJ132</f>
        <v>#REF!</v>
      </c>
      <c r="AK131" s="5"/>
      <c r="AL131" s="51">
        <f>AL132</f>
        <v>10207000</v>
      </c>
      <c r="AM131" s="51"/>
      <c r="AN131" s="51">
        <f>AN132</f>
        <v>12141000</v>
      </c>
      <c r="AO131" s="51"/>
      <c r="AP131" s="51">
        <f>AP132</f>
        <v>12141000</v>
      </c>
      <c r="AQ131" s="51"/>
    </row>
    <row r="132" spans="2:43" ht="18" customHeight="1" x14ac:dyDescent="0.2">
      <c r="B132" s="4"/>
      <c r="C132" s="117"/>
      <c r="D132" s="117"/>
      <c r="E132" s="117"/>
      <c r="F132" s="48"/>
      <c r="G132" s="11"/>
      <c r="H132" s="117"/>
      <c r="I132" s="124"/>
      <c r="J132" s="124"/>
      <c r="K132" s="144"/>
      <c r="L132" s="11"/>
      <c r="M132" s="226">
        <v>2</v>
      </c>
      <c r="N132" s="262"/>
      <c r="O132" s="125"/>
      <c r="P132" s="126"/>
      <c r="Q132" s="126"/>
      <c r="R132" s="60"/>
      <c r="S132" s="249"/>
      <c r="T132" s="61" t="s">
        <v>413</v>
      </c>
      <c r="U132" s="241"/>
      <c r="V132" s="62" t="e">
        <f>V133+V173+V137+V177+V207</f>
        <v>#REF!</v>
      </c>
      <c r="X132" s="62" t="e">
        <f>X133+X173+X137+X177+X207</f>
        <v>#REF!</v>
      </c>
      <c r="Z132" s="62" t="e">
        <f>Z133+Z173+Z137+Z177+Z207</f>
        <v>#REF!</v>
      </c>
      <c r="AB132" s="62" t="e">
        <f>AB133+AB173+AB137+AB177+AB207</f>
        <v>#REF!</v>
      </c>
      <c r="AD132" s="62" t="e">
        <f>AD133+AD173+AD137+AD177+AD207</f>
        <v>#REF!</v>
      </c>
      <c r="AF132" s="62" t="e">
        <f>AF133+AF173+AF137+AF177+AF207</f>
        <v>#REF!</v>
      </c>
      <c r="AH132" s="62" t="e">
        <f t="shared" si="30"/>
        <v>#REF!</v>
      </c>
      <c r="AI132" s="63"/>
      <c r="AJ132" s="62" t="e">
        <f>AJ133+AJ173+AJ137+AJ177+AJ207</f>
        <v>#REF!</v>
      </c>
      <c r="AK132" s="63"/>
      <c r="AL132" s="62">
        <f>AL133+AL173+AL137+AL177+AL207</f>
        <v>10207000</v>
      </c>
      <c r="AM132" s="62"/>
      <c r="AN132" s="62">
        <f>AN133+AN173+AN137+AN177+AN207</f>
        <v>12141000</v>
      </c>
      <c r="AO132" s="62"/>
      <c r="AP132" s="62">
        <f>AP133+AP173+AP137+AP177+AP207</f>
        <v>12141000</v>
      </c>
      <c r="AQ132" s="62"/>
    </row>
    <row r="133" spans="2:43" ht="18" hidden="1" customHeight="1" x14ac:dyDescent="0.2">
      <c r="B133" s="4"/>
      <c r="C133" s="117"/>
      <c r="D133" s="117"/>
      <c r="E133" s="117"/>
      <c r="F133" s="48"/>
      <c r="G133" s="11"/>
      <c r="H133" s="117"/>
      <c r="I133" s="124"/>
      <c r="J133" s="124"/>
      <c r="K133" s="144"/>
      <c r="L133" s="11"/>
      <c r="M133" s="143"/>
      <c r="N133" s="42"/>
      <c r="O133" s="127">
        <v>1</v>
      </c>
      <c r="P133" s="123"/>
      <c r="Q133" s="123"/>
      <c r="R133" s="49"/>
      <c r="S133" s="18"/>
      <c r="T133" s="50" t="s">
        <v>7</v>
      </c>
      <c r="U133" s="76"/>
      <c r="V133" s="51">
        <f>V134</f>
        <v>0</v>
      </c>
      <c r="X133" s="51">
        <f>X134</f>
        <v>0</v>
      </c>
      <c r="Z133" s="51">
        <f>Z134</f>
        <v>0</v>
      </c>
      <c r="AB133" s="51">
        <f>AB134</f>
        <v>0</v>
      </c>
      <c r="AD133" s="51">
        <f>AD134</f>
        <v>0</v>
      </c>
      <c r="AF133" s="51">
        <f>AF134</f>
        <v>0</v>
      </c>
      <c r="AH133" s="51">
        <f t="shared" si="30"/>
        <v>0</v>
      </c>
      <c r="AI133" s="5"/>
      <c r="AJ133" s="51">
        <f>AJ134</f>
        <v>0</v>
      </c>
      <c r="AK133" s="5"/>
      <c r="AL133" s="51">
        <f t="shared" ref="AL133:AP135" si="58">AL134</f>
        <v>0</v>
      </c>
      <c r="AM133" s="51"/>
      <c r="AN133" s="51">
        <f t="shared" si="58"/>
        <v>0</v>
      </c>
      <c r="AO133" s="51"/>
      <c r="AP133" s="51">
        <f t="shared" si="58"/>
        <v>0</v>
      </c>
      <c r="AQ133" s="51"/>
    </row>
    <row r="134" spans="2:43" ht="18" hidden="1" customHeight="1" x14ac:dyDescent="0.2">
      <c r="B134" s="4"/>
      <c r="C134" s="117"/>
      <c r="D134" s="117"/>
      <c r="E134" s="117"/>
      <c r="F134" s="48"/>
      <c r="G134" s="11"/>
      <c r="H134" s="117"/>
      <c r="I134" s="124"/>
      <c r="J134" s="124"/>
      <c r="K134" s="144"/>
      <c r="L134" s="11"/>
      <c r="M134" s="143"/>
      <c r="N134" s="42"/>
      <c r="O134" s="128"/>
      <c r="P134" s="129">
        <v>2</v>
      </c>
      <c r="Q134" s="129"/>
      <c r="R134" s="64"/>
      <c r="S134" s="234"/>
      <c r="T134" s="65" t="s">
        <v>75</v>
      </c>
      <c r="U134" s="155"/>
      <c r="V134" s="66">
        <f>V135</f>
        <v>0</v>
      </c>
      <c r="X134" s="66">
        <f>X135</f>
        <v>0</v>
      </c>
      <c r="Z134" s="66">
        <f>Z135</f>
        <v>0</v>
      </c>
      <c r="AB134" s="66">
        <f>AB135</f>
        <v>0</v>
      </c>
      <c r="AD134" s="66">
        <f>AD135</f>
        <v>0</v>
      </c>
      <c r="AF134" s="66">
        <f>AF135</f>
        <v>0</v>
      </c>
      <c r="AH134" s="66">
        <f t="shared" si="30"/>
        <v>0</v>
      </c>
      <c r="AI134" s="67"/>
      <c r="AJ134" s="66">
        <f>AJ135</f>
        <v>0</v>
      </c>
      <c r="AK134" s="67"/>
      <c r="AL134" s="66">
        <f t="shared" si="58"/>
        <v>0</v>
      </c>
      <c r="AM134" s="66"/>
      <c r="AN134" s="66">
        <f t="shared" si="58"/>
        <v>0</v>
      </c>
      <c r="AO134" s="66"/>
      <c r="AP134" s="66">
        <f t="shared" si="58"/>
        <v>0</v>
      </c>
      <c r="AQ134" s="66"/>
    </row>
    <row r="135" spans="2:43" ht="18" hidden="1" customHeight="1" x14ac:dyDescent="0.2">
      <c r="B135" s="4"/>
      <c r="C135" s="117"/>
      <c r="D135" s="117"/>
      <c r="E135" s="117"/>
      <c r="F135" s="48"/>
      <c r="G135" s="11"/>
      <c r="H135" s="117"/>
      <c r="I135" s="124"/>
      <c r="J135" s="124"/>
      <c r="K135" s="144"/>
      <c r="L135" s="11"/>
      <c r="M135" s="143"/>
      <c r="N135" s="42"/>
      <c r="O135" s="128"/>
      <c r="P135" s="130"/>
      <c r="Q135" s="131">
        <v>1</v>
      </c>
      <c r="R135" s="68"/>
      <c r="S135" s="35"/>
      <c r="T135" s="69" t="s">
        <v>76</v>
      </c>
      <c r="U135" s="92"/>
      <c r="V135" s="70">
        <f>V136</f>
        <v>0</v>
      </c>
      <c r="X135" s="70">
        <f>X136</f>
        <v>0</v>
      </c>
      <c r="Z135" s="70">
        <f>Z136</f>
        <v>0</v>
      </c>
      <c r="AB135" s="70">
        <f>AB136</f>
        <v>0</v>
      </c>
      <c r="AD135" s="70">
        <f>AD136</f>
        <v>0</v>
      </c>
      <c r="AF135" s="70">
        <f>AF136</f>
        <v>0</v>
      </c>
      <c r="AH135" s="70">
        <f t="shared" si="30"/>
        <v>0</v>
      </c>
      <c r="AI135" s="446"/>
      <c r="AJ135" s="447">
        <f>AJ136</f>
        <v>0</v>
      </c>
      <c r="AK135" s="71"/>
      <c r="AL135" s="447">
        <f t="shared" si="58"/>
        <v>0</v>
      </c>
      <c r="AM135" s="447"/>
      <c r="AN135" s="447">
        <f t="shared" si="58"/>
        <v>0</v>
      </c>
      <c r="AO135" s="70"/>
      <c r="AP135" s="447">
        <f t="shared" si="58"/>
        <v>0</v>
      </c>
      <c r="AQ135" s="70"/>
    </row>
    <row r="136" spans="2:43" ht="18" hidden="1" customHeight="1" x14ac:dyDescent="0.2">
      <c r="B136" s="4"/>
      <c r="C136" s="117"/>
      <c r="D136" s="117"/>
      <c r="E136" s="117"/>
      <c r="F136" s="48"/>
      <c r="G136" s="11"/>
      <c r="H136" s="117"/>
      <c r="I136" s="124"/>
      <c r="J136" s="124"/>
      <c r="K136" s="144"/>
      <c r="L136" s="11"/>
      <c r="M136" s="143"/>
      <c r="N136" s="42"/>
      <c r="O136" s="128"/>
      <c r="P136" s="130"/>
      <c r="Q136" s="130"/>
      <c r="R136" s="72">
        <v>90</v>
      </c>
      <c r="S136" s="181"/>
      <c r="T136" s="73" t="s">
        <v>388</v>
      </c>
      <c r="V136" s="74">
        <v>0</v>
      </c>
      <c r="W136" s="29"/>
      <c r="X136" s="74">
        <v>0</v>
      </c>
      <c r="Y136" s="29"/>
      <c r="Z136" s="74">
        <v>0</v>
      </c>
      <c r="AA136" s="29"/>
      <c r="AB136" s="74">
        <v>0</v>
      </c>
      <c r="AC136" s="29"/>
      <c r="AD136" s="74">
        <v>0</v>
      </c>
      <c r="AE136" s="29"/>
      <c r="AF136" s="74">
        <v>0</v>
      </c>
      <c r="AG136" s="29"/>
      <c r="AH136" s="74">
        <f t="shared" si="30"/>
        <v>0</v>
      </c>
      <c r="AI136" s="8"/>
      <c r="AJ136" s="74">
        <v>0</v>
      </c>
      <c r="AK136" s="8"/>
      <c r="AL136" s="74">
        <v>0</v>
      </c>
      <c r="AM136" s="74"/>
      <c r="AN136" s="74">
        <v>0</v>
      </c>
      <c r="AO136" s="74"/>
      <c r="AP136" s="74">
        <v>0</v>
      </c>
      <c r="AQ136" s="74"/>
    </row>
    <row r="137" spans="2:43" ht="18" customHeight="1" x14ac:dyDescent="0.2">
      <c r="B137" s="4"/>
      <c r="C137" s="117"/>
      <c r="D137" s="117"/>
      <c r="E137" s="117"/>
      <c r="F137" s="48"/>
      <c r="G137" s="11"/>
      <c r="H137" s="117"/>
      <c r="I137" s="124"/>
      <c r="J137" s="124"/>
      <c r="K137" s="144"/>
      <c r="L137" s="11"/>
      <c r="M137" s="143"/>
      <c r="N137" s="42"/>
      <c r="O137" s="127">
        <v>3</v>
      </c>
      <c r="P137" s="123"/>
      <c r="Q137" s="123"/>
      <c r="R137" s="49"/>
      <c r="S137" s="18"/>
      <c r="T137" s="50" t="s">
        <v>190</v>
      </c>
      <c r="U137" s="76"/>
      <c r="V137" s="51" t="e">
        <f>V138+V150+V155+V168</f>
        <v>#REF!</v>
      </c>
      <c r="X137" s="51" t="e">
        <f>X138+X150+X155+X168</f>
        <v>#REF!</v>
      </c>
      <c r="Z137" s="51" t="e">
        <f>Z138+Z150+Z155+Z168</f>
        <v>#REF!</v>
      </c>
      <c r="AB137" s="51" t="e">
        <f>AB138+AB150+AB155+AB168</f>
        <v>#REF!</v>
      </c>
      <c r="AD137" s="51" t="e">
        <f>AD138+AD150+AD155+AD168</f>
        <v>#REF!</v>
      </c>
      <c r="AF137" s="51" t="e">
        <f>AF138+AF150+AF155+AF168</f>
        <v>#REF!</v>
      </c>
      <c r="AH137" s="51" t="e">
        <f t="shared" si="30"/>
        <v>#REF!</v>
      </c>
      <c r="AI137" s="5"/>
      <c r="AJ137" s="51" t="e">
        <f>AJ138+AJ150+AJ155+AJ168</f>
        <v>#REF!</v>
      </c>
      <c r="AK137" s="5"/>
      <c r="AL137" s="51">
        <f>AL138+AL150+AL155+AL168</f>
        <v>1044000</v>
      </c>
      <c r="AM137" s="51"/>
      <c r="AN137" s="51">
        <f>AN138+AN150+AN155+AN168</f>
        <v>1116000</v>
      </c>
      <c r="AO137" s="51"/>
      <c r="AP137" s="51">
        <f>AP138+AP150+AP155+AP168</f>
        <v>1116000</v>
      </c>
      <c r="AQ137" s="51"/>
    </row>
    <row r="138" spans="2:43" ht="18" customHeight="1" x14ac:dyDescent="0.2">
      <c r="B138" s="4"/>
      <c r="C138" s="117"/>
      <c r="D138" s="117"/>
      <c r="E138" s="117"/>
      <c r="F138" s="48"/>
      <c r="G138" s="11"/>
      <c r="H138" s="117"/>
      <c r="I138" s="124"/>
      <c r="J138" s="124"/>
      <c r="K138" s="144"/>
      <c r="L138" s="11"/>
      <c r="M138" s="143"/>
      <c r="N138" s="42"/>
      <c r="O138" s="128"/>
      <c r="P138" s="129">
        <v>2</v>
      </c>
      <c r="Q138" s="129"/>
      <c r="R138" s="64"/>
      <c r="S138" s="234"/>
      <c r="T138" s="65" t="s">
        <v>195</v>
      </c>
      <c r="U138" s="155"/>
      <c r="V138" s="66">
        <f>V139+V142+V144+V148</f>
        <v>634000</v>
      </c>
      <c r="X138" s="66">
        <f>X139+X142+X144+X148</f>
        <v>660000</v>
      </c>
      <c r="Z138" s="66">
        <f>Z139+Z142+Z144+Z148</f>
        <v>667000</v>
      </c>
      <c r="AB138" s="66">
        <f>AB139+AB142+AB144+AB148</f>
        <v>698000</v>
      </c>
      <c r="AD138" s="66" t="e">
        <f>AD139+AD142+AD144+AD148</f>
        <v>#REF!</v>
      </c>
      <c r="AF138" s="66">
        <f>AF139+AF142+AF144+AF148</f>
        <v>0</v>
      </c>
      <c r="AH138" s="66" t="e">
        <f t="shared" si="30"/>
        <v>#REF!</v>
      </c>
      <c r="AI138" s="67"/>
      <c r="AJ138" s="66">
        <f>AJ139+AJ142+AJ144+AJ148</f>
        <v>174500</v>
      </c>
      <c r="AK138" s="67"/>
      <c r="AL138" s="66">
        <f>AL139+AL142+AL144+AL148</f>
        <v>747000</v>
      </c>
      <c r="AM138" s="66"/>
      <c r="AN138" s="66">
        <f>AN139+AN142+AN144+AN148</f>
        <v>799000</v>
      </c>
      <c r="AO138" s="66"/>
      <c r="AP138" s="66">
        <f>AP139+AP142+AP144+AP148</f>
        <v>799000</v>
      </c>
      <c r="AQ138" s="66"/>
    </row>
    <row r="139" spans="2:43" ht="18" customHeight="1" x14ac:dyDescent="0.2">
      <c r="B139" s="4"/>
      <c r="C139" s="117"/>
      <c r="D139" s="117"/>
      <c r="E139" s="117"/>
      <c r="F139" s="48"/>
      <c r="G139" s="11"/>
      <c r="H139" s="117"/>
      <c r="I139" s="124"/>
      <c r="J139" s="124"/>
      <c r="K139" s="144"/>
      <c r="L139" s="11"/>
      <c r="M139" s="143"/>
      <c r="N139" s="42"/>
      <c r="O139" s="128"/>
      <c r="P139" s="129"/>
      <c r="Q139" s="131">
        <v>1</v>
      </c>
      <c r="R139" s="68"/>
      <c r="S139" s="35"/>
      <c r="T139" s="69" t="s">
        <v>16</v>
      </c>
      <c r="U139" s="92"/>
      <c r="V139" s="70">
        <f>SUM(V140:V141)</f>
        <v>100000</v>
      </c>
      <c r="X139" s="70">
        <f>SUM(X140:X141)</f>
        <v>105000</v>
      </c>
      <c r="Z139" s="70">
        <f>SUM(Z140:Z141)</f>
        <v>110000</v>
      </c>
      <c r="AB139" s="70">
        <f>SUM(AB140:AB141)</f>
        <v>113000</v>
      </c>
      <c r="AD139" s="70">
        <f>SUM(AD140:AD141)</f>
        <v>119000</v>
      </c>
      <c r="AF139" s="70">
        <f>SUM(AF140:AF141)</f>
        <v>0</v>
      </c>
      <c r="AH139" s="70">
        <f t="shared" si="30"/>
        <v>119000</v>
      </c>
      <c r="AI139" s="446"/>
      <c r="AJ139" s="447">
        <f>SUM(AJ140:AJ141)</f>
        <v>28250</v>
      </c>
      <c r="AK139" s="71"/>
      <c r="AL139" s="447">
        <f>SUM(AL140:AL141)</f>
        <v>121000</v>
      </c>
      <c r="AM139" s="447"/>
      <c r="AN139" s="447">
        <f>SUM(AN140:AN141)</f>
        <v>129000</v>
      </c>
      <c r="AO139" s="70"/>
      <c r="AP139" s="447">
        <f>SUM(AP140:AP141)</f>
        <v>129000</v>
      </c>
      <c r="AQ139" s="70"/>
    </row>
    <row r="140" spans="2:43" ht="18" customHeight="1" x14ac:dyDescent="0.2">
      <c r="B140" s="4"/>
      <c r="C140" s="117"/>
      <c r="D140" s="117"/>
      <c r="E140" s="117"/>
      <c r="F140" s="48"/>
      <c r="G140" s="11"/>
      <c r="H140" s="117"/>
      <c r="I140" s="124"/>
      <c r="J140" s="124"/>
      <c r="K140" s="144"/>
      <c r="L140" s="11"/>
      <c r="M140" s="143"/>
      <c r="N140" s="42"/>
      <c r="O140" s="128"/>
      <c r="P140" s="129"/>
      <c r="Q140" s="130"/>
      <c r="R140" s="72" t="s">
        <v>3</v>
      </c>
      <c r="S140" s="181"/>
      <c r="T140" s="73" t="s">
        <v>17</v>
      </c>
      <c r="V140" s="74">
        <v>50000</v>
      </c>
      <c r="X140" s="74">
        <v>53000</v>
      </c>
      <c r="Z140" s="74">
        <v>55000</v>
      </c>
      <c r="AB140" s="74">
        <v>55000</v>
      </c>
      <c r="AD140" s="944">
        <v>58000</v>
      </c>
      <c r="AF140" s="74">
        <v>0</v>
      </c>
      <c r="AH140" s="74">
        <f t="shared" si="30"/>
        <v>58000</v>
      </c>
      <c r="AI140" s="8"/>
      <c r="AJ140" s="74">
        <f t="shared" ref="AJ140:AJ141" si="59">CEILING(AB140*25/100,10)</f>
        <v>13750</v>
      </c>
      <c r="AK140" s="8"/>
      <c r="AL140" s="74">
        <v>59000</v>
      </c>
      <c r="AM140" s="74"/>
      <c r="AN140" s="74">
        <v>63000</v>
      </c>
      <c r="AO140" s="74"/>
      <c r="AP140" s="74">
        <v>63000</v>
      </c>
      <c r="AQ140" s="74"/>
    </row>
    <row r="141" spans="2:43" ht="18" customHeight="1" x14ac:dyDescent="0.2">
      <c r="B141" s="4"/>
      <c r="C141" s="117"/>
      <c r="D141" s="117"/>
      <c r="E141" s="117"/>
      <c r="F141" s="48"/>
      <c r="G141" s="11"/>
      <c r="H141" s="117"/>
      <c r="I141" s="124"/>
      <c r="J141" s="124"/>
      <c r="K141" s="144"/>
      <c r="L141" s="11"/>
      <c r="M141" s="143"/>
      <c r="N141" s="42"/>
      <c r="O141" s="128"/>
      <c r="P141" s="129"/>
      <c r="Q141" s="130"/>
      <c r="R141" s="72" t="s">
        <v>55</v>
      </c>
      <c r="S141" s="181"/>
      <c r="T141" s="73" t="s">
        <v>352</v>
      </c>
      <c r="V141" s="74">
        <v>50000</v>
      </c>
      <c r="X141" s="74">
        <v>52000</v>
      </c>
      <c r="Z141" s="74">
        <v>55000</v>
      </c>
      <c r="AB141" s="74">
        <v>58000</v>
      </c>
      <c r="AD141" s="944">
        <v>61000</v>
      </c>
      <c r="AF141" s="74">
        <v>0</v>
      </c>
      <c r="AH141" s="74">
        <f t="shared" si="30"/>
        <v>61000</v>
      </c>
      <c r="AI141" s="8"/>
      <c r="AJ141" s="74">
        <f t="shared" si="59"/>
        <v>14500</v>
      </c>
      <c r="AK141" s="8"/>
      <c r="AL141" s="74">
        <v>62000</v>
      </c>
      <c r="AM141" s="74"/>
      <c r="AN141" s="74">
        <v>66000</v>
      </c>
      <c r="AO141" s="74"/>
      <c r="AP141" s="74">
        <v>66000</v>
      </c>
      <c r="AQ141" s="74"/>
    </row>
    <row r="142" spans="2:43" ht="18" hidden="1" customHeight="1" x14ac:dyDescent="0.2">
      <c r="B142" s="4"/>
      <c r="C142" s="117"/>
      <c r="D142" s="117"/>
      <c r="E142" s="117"/>
      <c r="F142" s="48"/>
      <c r="G142" s="11"/>
      <c r="H142" s="117"/>
      <c r="I142" s="124"/>
      <c r="J142" s="124"/>
      <c r="K142" s="144"/>
      <c r="L142" s="11"/>
      <c r="M142" s="143"/>
      <c r="N142" s="42"/>
      <c r="O142" s="128"/>
      <c r="P142" s="130"/>
      <c r="Q142" s="131">
        <v>5</v>
      </c>
      <c r="R142" s="68"/>
      <c r="S142" s="35"/>
      <c r="T142" s="69" t="s">
        <v>48</v>
      </c>
      <c r="U142" s="92"/>
      <c r="V142" s="70">
        <f>V143</f>
        <v>0</v>
      </c>
      <c r="X142" s="447">
        <f>X143</f>
        <v>0</v>
      </c>
      <c r="Z142" s="447">
        <f>Z143</f>
        <v>0</v>
      </c>
      <c r="AB142" s="447">
        <f>AB143</f>
        <v>0</v>
      </c>
      <c r="AD142" s="447" t="e">
        <f>#REF!</f>
        <v>#REF!</v>
      </c>
      <c r="AF142" s="447">
        <f>AF143</f>
        <v>0</v>
      </c>
      <c r="AH142" s="447" t="e">
        <f t="shared" si="30"/>
        <v>#REF!</v>
      </c>
      <c r="AI142" s="446"/>
      <c r="AJ142" s="447">
        <f>AJ143</f>
        <v>0</v>
      </c>
      <c r="AK142" s="71"/>
      <c r="AL142" s="447">
        <f>AL143</f>
        <v>0</v>
      </c>
      <c r="AM142" s="447"/>
      <c r="AN142" s="447">
        <f>AN143</f>
        <v>0</v>
      </c>
      <c r="AO142" s="447"/>
      <c r="AP142" s="447">
        <f>AP143</f>
        <v>0</v>
      </c>
      <c r="AQ142" s="447"/>
    </row>
    <row r="143" spans="2:43" ht="18" hidden="1" customHeight="1" x14ac:dyDescent="0.2">
      <c r="B143" s="4"/>
      <c r="C143" s="117"/>
      <c r="D143" s="117"/>
      <c r="E143" s="117"/>
      <c r="F143" s="48"/>
      <c r="G143" s="11"/>
      <c r="H143" s="117"/>
      <c r="I143" s="124"/>
      <c r="J143" s="124"/>
      <c r="K143" s="144"/>
      <c r="L143" s="11"/>
      <c r="M143" s="143"/>
      <c r="N143" s="42"/>
      <c r="O143" s="128"/>
      <c r="P143" s="130"/>
      <c r="Q143" s="130"/>
      <c r="R143" s="72" t="s">
        <v>3</v>
      </c>
      <c r="S143" s="181"/>
      <c r="T143" s="73" t="s">
        <v>551</v>
      </c>
      <c r="V143" s="74">
        <v>0</v>
      </c>
      <c r="X143" s="74">
        <v>0</v>
      </c>
      <c r="Z143" s="74">
        <v>0</v>
      </c>
      <c r="AB143" s="74">
        <v>0</v>
      </c>
      <c r="AD143" s="74">
        <v>0</v>
      </c>
      <c r="AF143" s="74">
        <v>0</v>
      </c>
      <c r="AH143" s="74">
        <f t="shared" si="30"/>
        <v>0</v>
      </c>
      <c r="AI143" s="8"/>
      <c r="AJ143" s="74">
        <v>0</v>
      </c>
      <c r="AK143" s="8"/>
      <c r="AL143" s="74">
        <v>0</v>
      </c>
      <c r="AM143" s="74"/>
      <c r="AN143" s="74">
        <v>0</v>
      </c>
      <c r="AO143" s="74"/>
      <c r="AP143" s="74">
        <v>0</v>
      </c>
      <c r="AQ143" s="74"/>
    </row>
    <row r="144" spans="2:43" ht="18" customHeight="1" x14ac:dyDescent="0.2">
      <c r="B144" s="4"/>
      <c r="C144" s="117"/>
      <c r="D144" s="117"/>
      <c r="E144" s="117"/>
      <c r="F144" s="48"/>
      <c r="G144" s="11"/>
      <c r="H144" s="117"/>
      <c r="I144" s="124"/>
      <c r="J144" s="124"/>
      <c r="K144" s="144"/>
      <c r="L144" s="11"/>
      <c r="M144" s="143"/>
      <c r="N144" s="42"/>
      <c r="O144" s="128"/>
      <c r="P144" s="129"/>
      <c r="Q144" s="131">
        <v>6</v>
      </c>
      <c r="R144" s="84"/>
      <c r="S144" s="250"/>
      <c r="T144" s="69" t="s">
        <v>19</v>
      </c>
      <c r="U144" s="92"/>
      <c r="V144" s="70">
        <f>SUM(V145:V147)</f>
        <v>534000</v>
      </c>
      <c r="X144" s="447">
        <f>SUM(X145:X147)</f>
        <v>555000</v>
      </c>
      <c r="Z144" s="447">
        <f>SUM(Z145:Z147)</f>
        <v>557000</v>
      </c>
      <c r="AB144" s="447">
        <f>SUM(AB145:AB147)</f>
        <v>585000</v>
      </c>
      <c r="AD144" s="447">
        <f>SUM(AD145:AD147)</f>
        <v>616000</v>
      </c>
      <c r="AF144" s="447">
        <f>SUM(AF145:AF147)</f>
        <v>0</v>
      </c>
      <c r="AH144" s="447">
        <f t="shared" si="30"/>
        <v>616000</v>
      </c>
      <c r="AI144" s="446"/>
      <c r="AJ144" s="447">
        <f>SUM(AJ145:AJ147)</f>
        <v>146250</v>
      </c>
      <c r="AK144" s="71"/>
      <c r="AL144" s="447">
        <f>SUM(AL145:AL147)</f>
        <v>626000</v>
      </c>
      <c r="AM144" s="447"/>
      <c r="AN144" s="447">
        <f>SUM(AN145:AN147)</f>
        <v>670000</v>
      </c>
      <c r="AO144" s="447"/>
      <c r="AP144" s="447">
        <f>SUM(AP145:AP147)</f>
        <v>670000</v>
      </c>
      <c r="AQ144" s="447"/>
    </row>
    <row r="145" spans="2:43" ht="18" customHeight="1" x14ac:dyDescent="0.2">
      <c r="B145" s="4"/>
      <c r="C145" s="117"/>
      <c r="D145" s="117"/>
      <c r="E145" s="117"/>
      <c r="F145" s="48"/>
      <c r="G145" s="11"/>
      <c r="H145" s="117"/>
      <c r="I145" s="124"/>
      <c r="J145" s="124"/>
      <c r="K145" s="144"/>
      <c r="L145" s="11"/>
      <c r="M145" s="143"/>
      <c r="N145" s="42"/>
      <c r="O145" s="128"/>
      <c r="P145" s="129"/>
      <c r="Q145" s="130"/>
      <c r="R145" s="72" t="s">
        <v>3</v>
      </c>
      <c r="S145" s="181"/>
      <c r="T145" s="73" t="s">
        <v>226</v>
      </c>
      <c r="V145" s="74">
        <v>500000</v>
      </c>
      <c r="X145" s="74">
        <v>520000</v>
      </c>
      <c r="Z145" s="74">
        <v>520000</v>
      </c>
      <c r="AB145" s="74">
        <v>546000</v>
      </c>
      <c r="AC145" s="74">
        <v>0</v>
      </c>
      <c r="AD145" s="944">
        <v>575000</v>
      </c>
      <c r="AF145" s="74">
        <v>0</v>
      </c>
      <c r="AH145" s="74">
        <f t="shared" si="30"/>
        <v>575000</v>
      </c>
      <c r="AI145" s="8"/>
      <c r="AJ145" s="74">
        <f t="shared" ref="AJ145:AJ146" si="60">CEILING(AB145*25/100,10)</f>
        <v>136500</v>
      </c>
      <c r="AK145" s="8"/>
      <c r="AL145" s="74">
        <v>584000</v>
      </c>
      <c r="AM145" s="74"/>
      <c r="AN145" s="74">
        <v>625000</v>
      </c>
      <c r="AO145" s="74"/>
      <c r="AP145" s="74">
        <v>625000</v>
      </c>
      <c r="AQ145" s="74"/>
    </row>
    <row r="146" spans="2:43" ht="18" customHeight="1" x14ac:dyDescent="0.2">
      <c r="B146" s="4"/>
      <c r="C146" s="117"/>
      <c r="D146" s="117"/>
      <c r="E146" s="117"/>
      <c r="F146" s="48"/>
      <c r="G146" s="11"/>
      <c r="H146" s="117"/>
      <c r="I146" s="124"/>
      <c r="J146" s="124"/>
      <c r="K146" s="144"/>
      <c r="L146" s="11"/>
      <c r="M146" s="143"/>
      <c r="N146" s="42"/>
      <c r="O146" s="128"/>
      <c r="P146" s="129"/>
      <c r="Q146" s="130"/>
      <c r="R146" s="72" t="s">
        <v>14</v>
      </c>
      <c r="S146" s="181"/>
      <c r="T146" s="73" t="s">
        <v>353</v>
      </c>
      <c r="V146" s="74">
        <v>34000</v>
      </c>
      <c r="X146" s="74">
        <v>35000</v>
      </c>
      <c r="Z146" s="74">
        <v>37000</v>
      </c>
      <c r="AB146" s="74">
        <v>39000</v>
      </c>
      <c r="AC146" s="74">
        <v>0</v>
      </c>
      <c r="AD146" s="944">
        <v>41000</v>
      </c>
      <c r="AF146" s="74">
        <v>0</v>
      </c>
      <c r="AH146" s="74">
        <f t="shared" si="30"/>
        <v>41000</v>
      </c>
      <c r="AI146" s="8"/>
      <c r="AJ146" s="74">
        <f t="shared" si="60"/>
        <v>9750</v>
      </c>
      <c r="AK146" s="8"/>
      <c r="AL146" s="74">
        <v>42000</v>
      </c>
      <c r="AM146" s="74"/>
      <c r="AN146" s="74">
        <v>45000</v>
      </c>
      <c r="AO146" s="74"/>
      <c r="AP146" s="74">
        <v>45000</v>
      </c>
      <c r="AQ146" s="74"/>
    </row>
    <row r="147" spans="2:43" ht="18" hidden="1" customHeight="1" x14ac:dyDescent="0.2">
      <c r="B147" s="4"/>
      <c r="C147" s="117"/>
      <c r="D147" s="117"/>
      <c r="E147" s="117"/>
      <c r="F147" s="48"/>
      <c r="G147" s="11"/>
      <c r="H147" s="117"/>
      <c r="I147" s="124"/>
      <c r="J147" s="124"/>
      <c r="K147" s="144"/>
      <c r="L147" s="11"/>
      <c r="M147" s="143"/>
      <c r="N147" s="42"/>
      <c r="O147" s="128"/>
      <c r="P147" s="129"/>
      <c r="Q147" s="130"/>
      <c r="R147" s="72">
        <v>90</v>
      </c>
      <c r="S147" s="181"/>
      <c r="T147" s="73" t="s">
        <v>225</v>
      </c>
      <c r="V147" s="74"/>
      <c r="X147" s="74"/>
      <c r="Z147" s="74"/>
      <c r="AB147" s="74"/>
      <c r="AD147" s="74"/>
      <c r="AF147" s="74"/>
      <c r="AH147" s="74">
        <f t="shared" si="30"/>
        <v>0</v>
      </c>
      <c r="AI147" s="8"/>
      <c r="AJ147" s="74"/>
      <c r="AK147" s="8"/>
      <c r="AL147" s="74"/>
      <c r="AM147" s="74"/>
      <c r="AN147" s="74"/>
      <c r="AO147" s="74"/>
      <c r="AP147" s="74"/>
      <c r="AQ147" s="74"/>
    </row>
    <row r="148" spans="2:43" ht="18" hidden="1" customHeight="1" x14ac:dyDescent="0.2">
      <c r="B148" s="4"/>
      <c r="C148" s="117"/>
      <c r="D148" s="117"/>
      <c r="E148" s="117"/>
      <c r="F148" s="48"/>
      <c r="G148" s="11"/>
      <c r="H148" s="117"/>
      <c r="I148" s="124"/>
      <c r="J148" s="124"/>
      <c r="K148" s="144"/>
      <c r="L148" s="11"/>
      <c r="M148" s="143"/>
      <c r="N148" s="42"/>
      <c r="O148" s="128"/>
      <c r="P148" s="129"/>
      <c r="Q148" s="131">
        <v>9</v>
      </c>
      <c r="R148" s="84"/>
      <c r="S148" s="250"/>
      <c r="T148" s="69" t="s">
        <v>167</v>
      </c>
      <c r="U148" s="92"/>
      <c r="V148" s="70">
        <f>V149</f>
        <v>0</v>
      </c>
      <c r="X148" s="447">
        <f>X149</f>
        <v>0</v>
      </c>
      <c r="Z148" s="447">
        <f>Z149</f>
        <v>0</v>
      </c>
      <c r="AB148" s="447">
        <f>AB149</f>
        <v>0</v>
      </c>
      <c r="AD148" s="447" t="e">
        <f>#REF!</f>
        <v>#REF!</v>
      </c>
      <c r="AF148" s="447">
        <f>AF149</f>
        <v>0</v>
      </c>
      <c r="AH148" s="447" t="e">
        <f t="shared" si="30"/>
        <v>#REF!</v>
      </c>
      <c r="AI148" s="446"/>
      <c r="AJ148" s="447">
        <f>AJ149</f>
        <v>0</v>
      </c>
      <c r="AK148" s="71"/>
      <c r="AL148" s="447">
        <f>AL149</f>
        <v>0</v>
      </c>
      <c r="AM148" s="447"/>
      <c r="AN148" s="447">
        <f>AN149</f>
        <v>0</v>
      </c>
      <c r="AO148" s="447"/>
      <c r="AP148" s="447">
        <f>AP149</f>
        <v>0</v>
      </c>
      <c r="AQ148" s="447"/>
    </row>
    <row r="149" spans="2:43" ht="18" hidden="1" customHeight="1" x14ac:dyDescent="0.2">
      <c r="B149" s="4"/>
      <c r="C149" s="117"/>
      <c r="D149" s="117"/>
      <c r="E149" s="117"/>
      <c r="F149" s="48"/>
      <c r="G149" s="11"/>
      <c r="H149" s="117"/>
      <c r="I149" s="124"/>
      <c r="J149" s="124"/>
      <c r="K149" s="144"/>
      <c r="L149" s="11"/>
      <c r="M149" s="143"/>
      <c r="N149" s="42"/>
      <c r="O149" s="128"/>
      <c r="P149" s="129"/>
      <c r="Q149" s="130"/>
      <c r="R149" s="72">
        <v>90</v>
      </c>
      <c r="S149" s="181"/>
      <c r="T149" s="73" t="s">
        <v>340</v>
      </c>
      <c r="V149" s="74">
        <v>0</v>
      </c>
      <c r="X149" s="74">
        <v>0</v>
      </c>
      <c r="Z149" s="74">
        <v>0</v>
      </c>
      <c r="AB149" s="74">
        <v>0</v>
      </c>
      <c r="AD149" s="74">
        <v>0</v>
      </c>
      <c r="AF149" s="74">
        <v>0</v>
      </c>
      <c r="AH149" s="74">
        <f t="shared" si="30"/>
        <v>0</v>
      </c>
      <c r="AI149" s="8"/>
      <c r="AJ149" s="74">
        <v>0</v>
      </c>
      <c r="AK149" s="8"/>
      <c r="AL149" s="74">
        <v>0</v>
      </c>
      <c r="AM149" s="74"/>
      <c r="AN149" s="74">
        <v>0</v>
      </c>
      <c r="AO149" s="74"/>
      <c r="AP149" s="74">
        <v>0</v>
      </c>
      <c r="AQ149" s="74"/>
    </row>
    <row r="150" spans="2:43" ht="18" customHeight="1" x14ac:dyDescent="0.2">
      <c r="B150" s="4"/>
      <c r="C150" s="117"/>
      <c r="D150" s="117"/>
      <c r="E150" s="117"/>
      <c r="F150" s="48"/>
      <c r="G150" s="11"/>
      <c r="H150" s="117"/>
      <c r="I150" s="124"/>
      <c r="J150" s="124"/>
      <c r="K150" s="144"/>
      <c r="L150" s="11"/>
      <c r="M150" s="143"/>
      <c r="N150" s="42"/>
      <c r="O150" s="128"/>
      <c r="P150" s="129">
        <v>3</v>
      </c>
      <c r="Q150" s="129"/>
      <c r="R150" s="64"/>
      <c r="S150" s="234"/>
      <c r="T150" s="65" t="s">
        <v>215</v>
      </c>
      <c r="U150" s="155"/>
      <c r="V150" s="66">
        <f>V151+V153</f>
        <v>106000</v>
      </c>
      <c r="X150" s="66">
        <f>X151+X153</f>
        <v>113000</v>
      </c>
      <c r="Z150" s="66">
        <f>Z151+Z153</f>
        <v>193000</v>
      </c>
      <c r="AB150" s="66">
        <f>AB151+AB153</f>
        <v>96000</v>
      </c>
      <c r="AD150" s="66">
        <f>AD151+AD153</f>
        <v>101000</v>
      </c>
      <c r="AF150" s="66">
        <f>AF151+AF153</f>
        <v>0</v>
      </c>
      <c r="AH150" s="66">
        <f t="shared" si="30"/>
        <v>101000</v>
      </c>
      <c r="AI150" s="67"/>
      <c r="AJ150" s="66">
        <f>AJ151+AJ153</f>
        <v>24000</v>
      </c>
      <c r="AK150" s="67"/>
      <c r="AL150" s="66">
        <f>AL151+AL153</f>
        <v>103000</v>
      </c>
      <c r="AM150" s="66"/>
      <c r="AN150" s="66">
        <f>AN151+AN153</f>
        <v>110000</v>
      </c>
      <c r="AO150" s="66"/>
      <c r="AP150" s="66">
        <f>AP151+AP153</f>
        <v>110000</v>
      </c>
      <c r="AQ150" s="66"/>
    </row>
    <row r="151" spans="2:43" ht="18" customHeight="1" x14ac:dyDescent="0.2">
      <c r="B151" s="4"/>
      <c r="C151" s="117"/>
      <c r="D151" s="117"/>
      <c r="E151" s="117"/>
      <c r="F151" s="48"/>
      <c r="G151" s="11"/>
      <c r="H151" s="117"/>
      <c r="I151" s="124"/>
      <c r="J151" s="124"/>
      <c r="K151" s="144"/>
      <c r="L151" s="11"/>
      <c r="M151" s="143"/>
      <c r="N151" s="42"/>
      <c r="O151" s="128"/>
      <c r="P151" s="130"/>
      <c r="Q151" s="131">
        <v>1</v>
      </c>
      <c r="R151" s="68"/>
      <c r="S151" s="35"/>
      <c r="T151" s="69" t="s">
        <v>20</v>
      </c>
      <c r="U151" s="92"/>
      <c r="V151" s="70">
        <f>SUM(V152:V152)</f>
        <v>21000</v>
      </c>
      <c r="X151" s="447">
        <f>SUM(X152:X152)</f>
        <v>25000</v>
      </c>
      <c r="Z151" s="447">
        <f>SUM(Z152:Z152)</f>
        <v>100000</v>
      </c>
      <c r="AB151" s="447">
        <f>SUM(AB152:AB152)</f>
        <v>60000</v>
      </c>
      <c r="AD151" s="447">
        <f>SUM(AD152:AD152)</f>
        <v>63000</v>
      </c>
      <c r="AF151" s="447">
        <f>SUM(AF152:AF152)</f>
        <v>0</v>
      </c>
      <c r="AH151" s="447">
        <f t="shared" si="30"/>
        <v>63000</v>
      </c>
      <c r="AI151" s="446"/>
      <c r="AJ151" s="447">
        <f>SUM(AJ152:AJ152)</f>
        <v>15000</v>
      </c>
      <c r="AK151" s="71"/>
      <c r="AL151" s="447">
        <f>SUM(AL152:AL152)</f>
        <v>64000</v>
      </c>
      <c r="AM151" s="447"/>
      <c r="AN151" s="447">
        <f>SUM(AN152:AN152)</f>
        <v>68000</v>
      </c>
      <c r="AO151" s="447"/>
      <c r="AP151" s="447">
        <f>SUM(AP152:AP152)</f>
        <v>68000</v>
      </c>
      <c r="AQ151" s="447"/>
    </row>
    <row r="152" spans="2:43" ht="18" customHeight="1" x14ac:dyDescent="0.2">
      <c r="B152" s="4"/>
      <c r="C152" s="117"/>
      <c r="D152" s="117"/>
      <c r="E152" s="117"/>
      <c r="F152" s="48"/>
      <c r="G152" s="11"/>
      <c r="H152" s="117"/>
      <c r="I152" s="124"/>
      <c r="J152" s="124"/>
      <c r="K152" s="144"/>
      <c r="L152" s="11"/>
      <c r="M152" s="143"/>
      <c r="N152" s="42"/>
      <c r="O152" s="128"/>
      <c r="P152" s="130"/>
      <c r="Q152" s="130"/>
      <c r="R152" s="72" t="s">
        <v>3</v>
      </c>
      <c r="S152" s="181"/>
      <c r="T152" s="73" t="s">
        <v>20</v>
      </c>
      <c r="V152" s="74">
        <v>21000</v>
      </c>
      <c r="X152" s="74">
        <v>25000</v>
      </c>
      <c r="Z152" s="74">
        <v>100000</v>
      </c>
      <c r="AB152" s="74">
        <v>60000</v>
      </c>
      <c r="AC152" s="74">
        <v>0</v>
      </c>
      <c r="AD152" s="944">
        <v>63000</v>
      </c>
      <c r="AF152" s="74">
        <v>0</v>
      </c>
      <c r="AH152" s="74">
        <f t="shared" si="30"/>
        <v>63000</v>
      </c>
      <c r="AI152" s="8"/>
      <c r="AJ152" s="74">
        <f>CEILING(AB152*25/100,10)</f>
        <v>15000</v>
      </c>
      <c r="AK152" s="8"/>
      <c r="AL152" s="74">
        <v>64000</v>
      </c>
      <c r="AM152" s="74"/>
      <c r="AN152" s="74">
        <v>68000</v>
      </c>
      <c r="AO152" s="74"/>
      <c r="AP152" s="74">
        <v>68000</v>
      </c>
      <c r="AQ152" s="74"/>
    </row>
    <row r="153" spans="2:43" ht="18" customHeight="1" x14ac:dyDescent="0.2">
      <c r="B153" s="4"/>
      <c r="C153" s="117"/>
      <c r="D153" s="117"/>
      <c r="E153" s="117"/>
      <c r="F153" s="48"/>
      <c r="G153" s="11"/>
      <c r="H153" s="117"/>
      <c r="I153" s="124"/>
      <c r="J153" s="124"/>
      <c r="K153" s="144"/>
      <c r="L153" s="11"/>
      <c r="M153" s="143"/>
      <c r="N153" s="42"/>
      <c r="O153" s="128"/>
      <c r="P153" s="130"/>
      <c r="Q153" s="131">
        <v>3</v>
      </c>
      <c r="R153" s="68"/>
      <c r="S153" s="35"/>
      <c r="T153" s="69" t="s">
        <v>22</v>
      </c>
      <c r="U153" s="92"/>
      <c r="V153" s="70">
        <f>SUM(V154:V154)</f>
        <v>85000</v>
      </c>
      <c r="X153" s="447">
        <f>SUM(X154:X154)</f>
        <v>88000</v>
      </c>
      <c r="Z153" s="447">
        <f>SUM(Z154:Z154)</f>
        <v>93000</v>
      </c>
      <c r="AB153" s="447">
        <f>SUM(AB154:AB154)</f>
        <v>36000</v>
      </c>
      <c r="AD153" s="447">
        <f>SUM(AD154:AD154)</f>
        <v>38000</v>
      </c>
      <c r="AF153" s="447">
        <f>SUM(AF154:AF154)</f>
        <v>0</v>
      </c>
      <c r="AH153" s="447">
        <f t="shared" si="30"/>
        <v>38000</v>
      </c>
      <c r="AI153" s="446"/>
      <c r="AJ153" s="447">
        <f>SUM(AJ154:AJ154)</f>
        <v>9000</v>
      </c>
      <c r="AK153" s="71"/>
      <c r="AL153" s="447">
        <f>SUM(AL154:AL154)</f>
        <v>39000</v>
      </c>
      <c r="AM153" s="447"/>
      <c r="AN153" s="447">
        <f>SUM(AN154:AN154)</f>
        <v>42000</v>
      </c>
      <c r="AO153" s="447"/>
      <c r="AP153" s="447">
        <f>SUM(AP154:AP154)</f>
        <v>42000</v>
      </c>
      <c r="AQ153" s="447"/>
    </row>
    <row r="154" spans="2:43" ht="18" customHeight="1" x14ac:dyDescent="0.2">
      <c r="B154" s="4"/>
      <c r="C154" s="117"/>
      <c r="D154" s="117"/>
      <c r="E154" s="117"/>
      <c r="F154" s="48"/>
      <c r="G154" s="11"/>
      <c r="H154" s="117"/>
      <c r="I154" s="124"/>
      <c r="J154" s="124"/>
      <c r="K154" s="144"/>
      <c r="L154" s="11"/>
      <c r="M154" s="143"/>
      <c r="N154" s="42"/>
      <c r="O154" s="128"/>
      <c r="P154" s="130"/>
      <c r="Q154" s="130"/>
      <c r="R154" s="72" t="s">
        <v>3</v>
      </c>
      <c r="S154" s="181"/>
      <c r="T154" s="73" t="s">
        <v>22</v>
      </c>
      <c r="V154" s="74">
        <v>85000</v>
      </c>
      <c r="X154" s="74">
        <v>88000</v>
      </c>
      <c r="Z154" s="74">
        <v>93000</v>
      </c>
      <c r="AB154" s="74">
        <v>36000</v>
      </c>
      <c r="AC154" s="74">
        <v>0</v>
      </c>
      <c r="AD154" s="944">
        <v>38000</v>
      </c>
      <c r="AF154" s="74">
        <v>0</v>
      </c>
      <c r="AH154" s="74">
        <f t="shared" si="30"/>
        <v>38000</v>
      </c>
      <c r="AI154" s="8"/>
      <c r="AJ154" s="74">
        <f>CEILING(AB154*25/100,10)</f>
        <v>9000</v>
      </c>
      <c r="AK154" s="8"/>
      <c r="AL154" s="74">
        <v>39000</v>
      </c>
      <c r="AM154" s="74"/>
      <c r="AN154" s="74">
        <v>42000</v>
      </c>
      <c r="AO154" s="74"/>
      <c r="AP154" s="74">
        <v>42000</v>
      </c>
      <c r="AQ154" s="74"/>
    </row>
    <row r="155" spans="2:43" ht="18" customHeight="1" x14ac:dyDescent="0.2">
      <c r="B155" s="4"/>
      <c r="C155" s="117"/>
      <c r="D155" s="117"/>
      <c r="E155" s="117"/>
      <c r="F155" s="48"/>
      <c r="G155" s="11"/>
      <c r="H155" s="117"/>
      <c r="I155" s="124"/>
      <c r="J155" s="124"/>
      <c r="K155" s="144"/>
      <c r="L155" s="11"/>
      <c r="M155" s="143"/>
      <c r="N155" s="42"/>
      <c r="O155" s="128"/>
      <c r="P155" s="129">
        <v>5</v>
      </c>
      <c r="Q155" s="129"/>
      <c r="R155" s="64"/>
      <c r="S155" s="234"/>
      <c r="T155" s="65" t="s">
        <v>24</v>
      </c>
      <c r="U155" s="155"/>
      <c r="V155" s="66" t="e">
        <f>V156+V160+V162+V164+V166+#REF!</f>
        <v>#REF!</v>
      </c>
      <c r="X155" s="66" t="e">
        <f>X156+X160+X162+X164+X166+#REF!</f>
        <v>#REF!</v>
      </c>
      <c r="Z155" s="66" t="e">
        <f>Z156+Z160+Z162+Z164+Z166+#REF!</f>
        <v>#REF!</v>
      </c>
      <c r="AB155" s="66" t="e">
        <f>AB156+AB160+AB162+AB164+AB166+#REF!</f>
        <v>#REF!</v>
      </c>
      <c r="AD155" s="66" t="e">
        <f>AD156+AD160+AD162+AD164+AD166+#REF!</f>
        <v>#REF!</v>
      </c>
      <c r="AF155" s="66" t="e">
        <f>AF156+AF160+AF162+AF164+AF166+#REF!</f>
        <v>#REF!</v>
      </c>
      <c r="AH155" s="66" t="e">
        <f t="shared" si="30"/>
        <v>#REF!</v>
      </c>
      <c r="AI155" s="67"/>
      <c r="AJ155" s="66" t="e">
        <f>AJ156+AJ160+AJ162+AJ164+AJ166+#REF!</f>
        <v>#REF!</v>
      </c>
      <c r="AK155" s="67"/>
      <c r="AL155" s="66">
        <f>AL156+AL160+AL162+AL164+AL166</f>
        <v>182000</v>
      </c>
      <c r="AM155" s="66"/>
      <c r="AN155" s="66">
        <f>AN156+AN160+AN162+AN164+AN166</f>
        <v>194000</v>
      </c>
      <c r="AO155" s="66"/>
      <c r="AP155" s="66">
        <f>AP156+AP160+AP162+AP164+AP166</f>
        <v>194000</v>
      </c>
      <c r="AQ155" s="66"/>
    </row>
    <row r="156" spans="2:43" ht="18" customHeight="1" x14ac:dyDescent="0.2">
      <c r="B156" s="4"/>
      <c r="C156" s="117"/>
      <c r="D156" s="117"/>
      <c r="E156" s="117"/>
      <c r="F156" s="48"/>
      <c r="G156" s="11"/>
      <c r="H156" s="117"/>
      <c r="I156" s="124"/>
      <c r="J156" s="124"/>
      <c r="K156" s="144"/>
      <c r="L156" s="11"/>
      <c r="M156" s="143"/>
      <c r="N156" s="42"/>
      <c r="O156" s="128"/>
      <c r="P156" s="129"/>
      <c r="Q156" s="131">
        <v>1</v>
      </c>
      <c r="R156" s="68"/>
      <c r="S156" s="35"/>
      <c r="T156" s="69" t="s">
        <v>98</v>
      </c>
      <c r="U156" s="92"/>
      <c r="V156" s="70">
        <f>SUM(V157:V159)</f>
        <v>36000</v>
      </c>
      <c r="X156" s="447">
        <f>SUM(X157:X159)</f>
        <v>38000</v>
      </c>
      <c r="Z156" s="447">
        <f>SUM(Z157:Z159)</f>
        <v>39000</v>
      </c>
      <c r="AB156" s="447">
        <f>SUM(AB157:AB159)</f>
        <v>42000</v>
      </c>
      <c r="AD156" s="447">
        <f>SUM(AD157:AD159)</f>
        <v>45000</v>
      </c>
      <c r="AF156" s="447">
        <f>SUM(AF157:AF159)</f>
        <v>0</v>
      </c>
      <c r="AH156" s="447">
        <f t="shared" si="30"/>
        <v>45000</v>
      </c>
      <c r="AI156" s="446"/>
      <c r="AJ156" s="447">
        <f>SUM(AJ157:AJ159)</f>
        <v>14700</v>
      </c>
      <c r="AK156" s="71"/>
      <c r="AL156" s="447">
        <f>SUM(AL157:AL159)</f>
        <v>45000</v>
      </c>
      <c r="AM156" s="447"/>
      <c r="AN156" s="447">
        <f>SUM(AN157:AN159)</f>
        <v>48000</v>
      </c>
      <c r="AO156" s="447"/>
      <c r="AP156" s="447">
        <f>SUM(AP157:AP159)</f>
        <v>48000</v>
      </c>
      <c r="AQ156" s="447"/>
    </row>
    <row r="157" spans="2:43" ht="18" customHeight="1" x14ac:dyDescent="0.2">
      <c r="B157" s="4"/>
      <c r="C157" s="117"/>
      <c r="D157" s="117"/>
      <c r="E157" s="117"/>
      <c r="F157" s="48"/>
      <c r="G157" s="11"/>
      <c r="H157" s="117"/>
      <c r="I157" s="124"/>
      <c r="J157" s="124"/>
      <c r="K157" s="144"/>
      <c r="L157" s="11"/>
      <c r="M157" s="143"/>
      <c r="N157" s="42"/>
      <c r="O157" s="128"/>
      <c r="P157" s="130"/>
      <c r="Q157" s="130"/>
      <c r="R157" s="72" t="s">
        <v>3</v>
      </c>
      <c r="S157" s="181"/>
      <c r="T157" s="73" t="s">
        <v>354</v>
      </c>
      <c r="V157" s="74">
        <v>26000</v>
      </c>
      <c r="X157" s="74">
        <v>27000</v>
      </c>
      <c r="Z157" s="74">
        <v>28000</v>
      </c>
      <c r="AB157" s="74">
        <v>30000</v>
      </c>
      <c r="AC157" s="74">
        <v>0</v>
      </c>
      <c r="AD157" s="944">
        <v>32000</v>
      </c>
      <c r="AF157" s="74">
        <v>0</v>
      </c>
      <c r="AH157" s="74">
        <f t="shared" ref="AH157:AH210" si="61">AD157+AF157</f>
        <v>32000</v>
      </c>
      <c r="AI157" s="8"/>
      <c r="AJ157" s="74">
        <f t="shared" ref="AJ157:AJ158" si="62">CEILING(AB157*35/100,10)</f>
        <v>10500</v>
      </c>
      <c r="AK157" s="8"/>
      <c r="AL157" s="74">
        <v>32000</v>
      </c>
      <c r="AM157" s="74"/>
      <c r="AN157" s="74">
        <v>34000</v>
      </c>
      <c r="AO157" s="74"/>
      <c r="AP157" s="74">
        <v>34000</v>
      </c>
      <c r="AQ157" s="74"/>
    </row>
    <row r="158" spans="2:43" ht="18" customHeight="1" x14ac:dyDescent="0.2">
      <c r="B158" s="4"/>
      <c r="C158" s="117"/>
      <c r="D158" s="117"/>
      <c r="E158" s="117"/>
      <c r="F158" s="48"/>
      <c r="G158" s="11"/>
      <c r="H158" s="117"/>
      <c r="I158" s="124"/>
      <c r="J158" s="124"/>
      <c r="K158" s="144"/>
      <c r="L158" s="11"/>
      <c r="M158" s="143"/>
      <c r="N158" s="42"/>
      <c r="O158" s="128"/>
      <c r="P158" s="130"/>
      <c r="Q158" s="130"/>
      <c r="R158" s="72" t="s">
        <v>0</v>
      </c>
      <c r="S158" s="181"/>
      <c r="T158" s="73" t="s">
        <v>124</v>
      </c>
      <c r="V158" s="74">
        <v>10000</v>
      </c>
      <c r="X158" s="74">
        <v>11000</v>
      </c>
      <c r="Z158" s="74">
        <v>11000</v>
      </c>
      <c r="AB158" s="74">
        <v>12000</v>
      </c>
      <c r="AC158" s="74">
        <v>0</v>
      </c>
      <c r="AD158" s="944">
        <v>13000</v>
      </c>
      <c r="AF158" s="74">
        <v>0</v>
      </c>
      <c r="AH158" s="74">
        <f t="shared" si="61"/>
        <v>13000</v>
      </c>
      <c r="AI158" s="8"/>
      <c r="AJ158" s="74">
        <f t="shared" si="62"/>
        <v>4200</v>
      </c>
      <c r="AK158" s="8"/>
      <c r="AL158" s="74">
        <v>13000</v>
      </c>
      <c r="AM158" s="74"/>
      <c r="AN158" s="74">
        <v>14000</v>
      </c>
      <c r="AO158" s="74"/>
      <c r="AP158" s="74">
        <v>14000</v>
      </c>
      <c r="AQ158" s="74"/>
    </row>
    <row r="159" spans="2:43" ht="18" hidden="1" customHeight="1" x14ac:dyDescent="0.2">
      <c r="B159" s="4"/>
      <c r="C159" s="117"/>
      <c r="D159" s="117"/>
      <c r="E159" s="117"/>
      <c r="F159" s="48"/>
      <c r="G159" s="11"/>
      <c r="H159" s="117"/>
      <c r="I159" s="124"/>
      <c r="J159" s="124"/>
      <c r="K159" s="144"/>
      <c r="L159" s="11"/>
      <c r="M159" s="143"/>
      <c r="N159" s="42"/>
      <c r="O159" s="128"/>
      <c r="P159" s="129"/>
      <c r="Q159" s="130"/>
      <c r="R159" s="72">
        <v>90</v>
      </c>
      <c r="S159" s="181"/>
      <c r="T159" s="73" t="s">
        <v>260</v>
      </c>
      <c r="V159" s="74">
        <v>0</v>
      </c>
      <c r="X159" s="74">
        <v>0</v>
      </c>
      <c r="Z159" s="74">
        <v>0</v>
      </c>
      <c r="AB159" s="74">
        <v>0</v>
      </c>
      <c r="AD159" s="74">
        <v>0</v>
      </c>
      <c r="AF159" s="74">
        <v>0</v>
      </c>
      <c r="AH159" s="74">
        <f t="shared" si="61"/>
        <v>0</v>
      </c>
      <c r="AI159" s="8"/>
      <c r="AJ159" s="74">
        <v>0</v>
      </c>
      <c r="AK159" s="8"/>
      <c r="AL159" s="74">
        <v>0</v>
      </c>
      <c r="AM159" s="74"/>
      <c r="AN159" s="74">
        <v>0</v>
      </c>
      <c r="AO159" s="74"/>
      <c r="AP159" s="74">
        <v>0</v>
      </c>
      <c r="AQ159" s="74"/>
    </row>
    <row r="160" spans="2:43" ht="18" customHeight="1" x14ac:dyDescent="0.2">
      <c r="B160" s="4"/>
      <c r="C160" s="117"/>
      <c r="D160" s="117"/>
      <c r="E160" s="117"/>
      <c r="F160" s="48"/>
      <c r="G160" s="11"/>
      <c r="H160" s="117"/>
      <c r="I160" s="124"/>
      <c r="J160" s="124"/>
      <c r="K160" s="144"/>
      <c r="L160" s="11"/>
      <c r="M160" s="143"/>
      <c r="N160" s="42"/>
      <c r="O160" s="128"/>
      <c r="P160" s="129"/>
      <c r="Q160" s="131">
        <v>2</v>
      </c>
      <c r="R160" s="68"/>
      <c r="S160" s="35"/>
      <c r="T160" s="69" t="s">
        <v>25</v>
      </c>
      <c r="U160" s="92"/>
      <c r="V160" s="70">
        <f>V161</f>
        <v>2000</v>
      </c>
      <c r="X160" s="447">
        <f>X161</f>
        <v>2000</v>
      </c>
      <c r="Z160" s="447">
        <f>Z161</f>
        <v>2000</v>
      </c>
      <c r="AB160" s="447">
        <f>AB161</f>
        <v>3000</v>
      </c>
      <c r="AD160" s="447">
        <f>AD161</f>
        <v>3000</v>
      </c>
      <c r="AF160" s="447">
        <f>AF161</f>
        <v>0</v>
      </c>
      <c r="AH160" s="447">
        <f t="shared" si="61"/>
        <v>3000</v>
      </c>
      <c r="AI160" s="446"/>
      <c r="AJ160" s="447">
        <f>AJ161</f>
        <v>1050</v>
      </c>
      <c r="AK160" s="71"/>
      <c r="AL160" s="447">
        <f>AL161</f>
        <v>3000</v>
      </c>
      <c r="AM160" s="447"/>
      <c r="AN160" s="447">
        <f>AN161</f>
        <v>3000</v>
      </c>
      <c r="AO160" s="447"/>
      <c r="AP160" s="447">
        <f>AP161</f>
        <v>3000</v>
      </c>
      <c r="AQ160" s="447"/>
    </row>
    <row r="161" spans="2:43" ht="18" customHeight="1" x14ac:dyDescent="0.2">
      <c r="B161" s="4"/>
      <c r="C161" s="117"/>
      <c r="D161" s="117"/>
      <c r="E161" s="117"/>
      <c r="F161" s="48"/>
      <c r="G161" s="11"/>
      <c r="H161" s="117"/>
      <c r="I161" s="124"/>
      <c r="J161" s="124"/>
      <c r="K161" s="144"/>
      <c r="L161" s="11"/>
      <c r="M161" s="143"/>
      <c r="N161" s="42"/>
      <c r="O161" s="128"/>
      <c r="P161" s="129"/>
      <c r="Q161" s="131"/>
      <c r="R161" s="78" t="s">
        <v>0</v>
      </c>
      <c r="S161" s="251"/>
      <c r="T161" s="77" t="s">
        <v>221</v>
      </c>
      <c r="U161" s="141"/>
      <c r="V161" s="74">
        <v>2000</v>
      </c>
      <c r="X161" s="74">
        <v>2000</v>
      </c>
      <c r="Z161" s="74">
        <v>2000</v>
      </c>
      <c r="AB161" s="74">
        <v>3000</v>
      </c>
      <c r="AC161" s="74">
        <v>0</v>
      </c>
      <c r="AD161" s="944">
        <v>3000</v>
      </c>
      <c r="AF161" s="74">
        <v>0</v>
      </c>
      <c r="AH161" s="74">
        <f t="shared" si="61"/>
        <v>3000</v>
      </c>
      <c r="AI161" s="8"/>
      <c r="AJ161" s="74">
        <f>CEILING(AB161*35/100,10)</f>
        <v>1050</v>
      </c>
      <c r="AK161" s="8"/>
      <c r="AL161" s="74">
        <v>3000</v>
      </c>
      <c r="AM161" s="74"/>
      <c r="AN161" s="74">
        <v>3000</v>
      </c>
      <c r="AO161" s="74"/>
      <c r="AP161" s="74">
        <v>3000</v>
      </c>
      <c r="AQ161" s="74"/>
    </row>
    <row r="162" spans="2:43" ht="18" hidden="1" customHeight="1" x14ac:dyDescent="0.2">
      <c r="B162" s="4"/>
      <c r="C162" s="117"/>
      <c r="D162" s="117"/>
      <c r="E162" s="117"/>
      <c r="F162" s="48"/>
      <c r="G162" s="11"/>
      <c r="H162" s="117"/>
      <c r="I162" s="124"/>
      <c r="J162" s="124"/>
      <c r="K162" s="144"/>
      <c r="L162" s="11"/>
      <c r="M162" s="143"/>
      <c r="N162" s="42"/>
      <c r="O162" s="128"/>
      <c r="P162" s="129"/>
      <c r="Q162" s="131">
        <v>3</v>
      </c>
      <c r="R162" s="68"/>
      <c r="S162" s="35"/>
      <c r="T162" s="69" t="s">
        <v>49</v>
      </c>
      <c r="U162" s="92"/>
      <c r="V162" s="70">
        <f>V163</f>
        <v>0</v>
      </c>
      <c r="X162" s="447">
        <f>X163</f>
        <v>0</v>
      </c>
      <c r="Z162" s="447">
        <f>Z163</f>
        <v>0</v>
      </c>
      <c r="AB162" s="447">
        <f>AB163</f>
        <v>0</v>
      </c>
      <c r="AD162" s="447" t="e">
        <f>#REF!</f>
        <v>#REF!</v>
      </c>
      <c r="AF162" s="447">
        <f>AF163</f>
        <v>0</v>
      </c>
      <c r="AH162" s="447" t="e">
        <f t="shared" si="61"/>
        <v>#REF!</v>
      </c>
      <c r="AI162" s="446"/>
      <c r="AJ162" s="447">
        <f>AJ163</f>
        <v>0</v>
      </c>
      <c r="AK162" s="71"/>
      <c r="AL162" s="447">
        <f>AL163</f>
        <v>0</v>
      </c>
      <c r="AM162" s="447"/>
      <c r="AN162" s="447">
        <f>AN163</f>
        <v>0</v>
      </c>
      <c r="AO162" s="447"/>
      <c r="AP162" s="447">
        <f>AP163</f>
        <v>0</v>
      </c>
      <c r="AQ162" s="447"/>
    </row>
    <row r="163" spans="2:43" ht="18" hidden="1" customHeight="1" x14ac:dyDescent="0.2">
      <c r="B163" s="4"/>
      <c r="C163" s="117"/>
      <c r="D163" s="117"/>
      <c r="E163" s="117"/>
      <c r="F163" s="48"/>
      <c r="G163" s="11"/>
      <c r="H163" s="117"/>
      <c r="I163" s="124"/>
      <c r="J163" s="124"/>
      <c r="K163" s="144"/>
      <c r="L163" s="11"/>
      <c r="M163" s="143"/>
      <c r="N163" s="42"/>
      <c r="O163" s="128"/>
      <c r="P163" s="129"/>
      <c r="Q163" s="130"/>
      <c r="R163" s="72">
        <v>90</v>
      </c>
      <c r="S163" s="181"/>
      <c r="T163" s="73" t="s">
        <v>50</v>
      </c>
      <c r="V163" s="74">
        <v>0</v>
      </c>
      <c r="X163" s="74">
        <v>0</v>
      </c>
      <c r="Z163" s="74">
        <v>0</v>
      </c>
      <c r="AB163" s="74">
        <v>0</v>
      </c>
      <c r="AD163" s="74">
        <v>0</v>
      </c>
      <c r="AF163" s="74">
        <v>0</v>
      </c>
      <c r="AH163" s="74">
        <f t="shared" si="61"/>
        <v>0</v>
      </c>
      <c r="AI163" s="8"/>
      <c r="AJ163" s="74">
        <v>0</v>
      </c>
      <c r="AK163" s="8"/>
      <c r="AL163" s="74">
        <v>0</v>
      </c>
      <c r="AM163" s="74"/>
      <c r="AN163" s="74">
        <v>0</v>
      </c>
      <c r="AO163" s="74"/>
      <c r="AP163" s="74">
        <v>0</v>
      </c>
      <c r="AQ163" s="74"/>
    </row>
    <row r="164" spans="2:43" ht="18" customHeight="1" x14ac:dyDescent="0.2">
      <c r="B164" s="4"/>
      <c r="C164" s="117"/>
      <c r="D164" s="117"/>
      <c r="E164" s="117"/>
      <c r="F164" s="48"/>
      <c r="G164" s="11"/>
      <c r="H164" s="117"/>
      <c r="I164" s="124"/>
      <c r="J164" s="124"/>
      <c r="K164" s="144"/>
      <c r="L164" s="11"/>
      <c r="M164" s="143"/>
      <c r="N164" s="42"/>
      <c r="O164" s="128"/>
      <c r="P164" s="130"/>
      <c r="Q164" s="131">
        <v>4</v>
      </c>
      <c r="R164" s="68"/>
      <c r="S164" s="35"/>
      <c r="T164" s="69" t="s">
        <v>51</v>
      </c>
      <c r="U164" s="92"/>
      <c r="V164" s="70">
        <f>V165</f>
        <v>60000</v>
      </c>
      <c r="X164" s="447">
        <f>X165</f>
        <v>63000</v>
      </c>
      <c r="Z164" s="447">
        <f>Z165</f>
        <v>66000</v>
      </c>
      <c r="AB164" s="447">
        <f>AB165</f>
        <v>70000</v>
      </c>
      <c r="AD164" s="447">
        <f>AD165</f>
        <v>74000</v>
      </c>
      <c r="AF164" s="447">
        <f>AF165</f>
        <v>0</v>
      </c>
      <c r="AH164" s="447">
        <f t="shared" si="61"/>
        <v>74000</v>
      </c>
      <c r="AI164" s="446"/>
      <c r="AJ164" s="447">
        <f>AJ165</f>
        <v>24500</v>
      </c>
      <c r="AK164" s="71"/>
      <c r="AL164" s="447">
        <f>AL165</f>
        <v>75000</v>
      </c>
      <c r="AM164" s="447"/>
      <c r="AN164" s="447">
        <f>AN165</f>
        <v>80000</v>
      </c>
      <c r="AO164" s="447"/>
      <c r="AP164" s="447">
        <f>AP165</f>
        <v>80000</v>
      </c>
      <c r="AQ164" s="447"/>
    </row>
    <row r="165" spans="2:43" ht="18" customHeight="1" x14ac:dyDescent="0.2">
      <c r="B165" s="4"/>
      <c r="C165" s="117"/>
      <c r="D165" s="117"/>
      <c r="E165" s="117"/>
      <c r="F165" s="48"/>
      <c r="G165" s="11"/>
      <c r="H165" s="117"/>
      <c r="I165" s="124"/>
      <c r="J165" s="124"/>
      <c r="K165" s="144"/>
      <c r="L165" s="11"/>
      <c r="M165" s="143"/>
      <c r="N165" s="42"/>
      <c r="O165" s="128"/>
      <c r="P165" s="130"/>
      <c r="Q165" s="130"/>
      <c r="R165" s="72" t="s">
        <v>3</v>
      </c>
      <c r="S165" s="181"/>
      <c r="T165" s="73" t="s">
        <v>52</v>
      </c>
      <c r="V165" s="74">
        <v>60000</v>
      </c>
      <c r="X165" s="74">
        <v>63000</v>
      </c>
      <c r="Z165" s="74">
        <v>66000</v>
      </c>
      <c r="AB165" s="74">
        <v>70000</v>
      </c>
      <c r="AC165" s="74">
        <v>0</v>
      </c>
      <c r="AD165" s="944">
        <v>74000</v>
      </c>
      <c r="AF165" s="74">
        <v>0</v>
      </c>
      <c r="AH165" s="74">
        <f t="shared" si="61"/>
        <v>74000</v>
      </c>
      <c r="AI165" s="8"/>
      <c r="AJ165" s="74">
        <f>CEILING(AB165*35/100,10)</f>
        <v>24500</v>
      </c>
      <c r="AK165" s="8"/>
      <c r="AL165" s="74">
        <v>75000</v>
      </c>
      <c r="AM165" s="74"/>
      <c r="AN165" s="74">
        <v>80000</v>
      </c>
      <c r="AO165" s="74"/>
      <c r="AP165" s="74">
        <v>80000</v>
      </c>
      <c r="AQ165" s="74"/>
    </row>
    <row r="166" spans="2:43" ht="18" customHeight="1" x14ac:dyDescent="0.2">
      <c r="B166" s="4"/>
      <c r="C166" s="117"/>
      <c r="D166" s="117"/>
      <c r="E166" s="117"/>
      <c r="F166" s="48"/>
      <c r="G166" s="11"/>
      <c r="H166" s="117"/>
      <c r="I166" s="124"/>
      <c r="J166" s="124"/>
      <c r="K166" s="144"/>
      <c r="L166" s="11"/>
      <c r="M166" s="143"/>
      <c r="N166" s="42"/>
      <c r="O166" s="128"/>
      <c r="P166" s="130"/>
      <c r="Q166" s="131">
        <v>5</v>
      </c>
      <c r="R166" s="84"/>
      <c r="S166" s="250"/>
      <c r="T166" s="69" t="s">
        <v>83</v>
      </c>
      <c r="U166" s="92"/>
      <c r="V166" s="70">
        <f>V167</f>
        <v>52000</v>
      </c>
      <c r="X166" s="447">
        <f>X167</f>
        <v>54000</v>
      </c>
      <c r="Z166" s="447">
        <f>Z167</f>
        <v>57000</v>
      </c>
      <c r="AB166" s="447">
        <f>AB167</f>
        <v>55000</v>
      </c>
      <c r="AD166" s="447">
        <f>AD167</f>
        <v>58000</v>
      </c>
      <c r="AF166" s="447">
        <f>AF167</f>
        <v>0</v>
      </c>
      <c r="AH166" s="447">
        <f t="shared" si="61"/>
        <v>58000</v>
      </c>
      <c r="AI166" s="446"/>
      <c r="AJ166" s="447">
        <f>AJ167</f>
        <v>19250</v>
      </c>
      <c r="AK166" s="71"/>
      <c r="AL166" s="447">
        <f>AL167</f>
        <v>59000</v>
      </c>
      <c r="AM166" s="447"/>
      <c r="AN166" s="447">
        <f>AN167</f>
        <v>63000</v>
      </c>
      <c r="AO166" s="447"/>
      <c r="AP166" s="447">
        <f>AP167</f>
        <v>63000</v>
      </c>
      <c r="AQ166" s="447"/>
    </row>
    <row r="167" spans="2:43" ht="18" customHeight="1" x14ac:dyDescent="0.2">
      <c r="B167" s="4"/>
      <c r="C167" s="117"/>
      <c r="D167" s="117"/>
      <c r="E167" s="117"/>
      <c r="F167" s="48"/>
      <c r="G167" s="11"/>
      <c r="H167" s="117"/>
      <c r="I167" s="124"/>
      <c r="J167" s="124"/>
      <c r="K167" s="144"/>
      <c r="L167" s="11"/>
      <c r="M167" s="143"/>
      <c r="N167" s="42"/>
      <c r="O167" s="128"/>
      <c r="P167" s="130"/>
      <c r="Q167" s="130"/>
      <c r="R167" s="72" t="s">
        <v>0</v>
      </c>
      <c r="S167" s="181"/>
      <c r="T167" s="73" t="s">
        <v>84</v>
      </c>
      <c r="V167" s="74">
        <v>52000</v>
      </c>
      <c r="X167" s="74">
        <v>54000</v>
      </c>
      <c r="Z167" s="74">
        <v>57000</v>
      </c>
      <c r="AB167" s="944">
        <v>55000</v>
      </c>
      <c r="AC167" s="74">
        <v>0</v>
      </c>
      <c r="AD167" s="944">
        <v>58000</v>
      </c>
      <c r="AF167" s="74">
        <v>0</v>
      </c>
      <c r="AH167" s="74">
        <f t="shared" si="61"/>
        <v>58000</v>
      </c>
      <c r="AI167" s="8"/>
      <c r="AJ167" s="74">
        <f>CEILING(AB167*35/100,10)</f>
        <v>19250</v>
      </c>
      <c r="AK167" s="8"/>
      <c r="AL167" s="74">
        <v>59000</v>
      </c>
      <c r="AM167" s="74"/>
      <c r="AN167" s="74">
        <v>63000</v>
      </c>
      <c r="AO167" s="74"/>
      <c r="AP167" s="74">
        <v>63000</v>
      </c>
      <c r="AQ167" s="74"/>
    </row>
    <row r="168" spans="2:43" ht="18" customHeight="1" x14ac:dyDescent="0.2">
      <c r="B168" s="4"/>
      <c r="C168" s="117"/>
      <c r="D168" s="117"/>
      <c r="E168" s="117"/>
      <c r="F168" s="48"/>
      <c r="G168" s="11"/>
      <c r="H168" s="117"/>
      <c r="I168" s="124"/>
      <c r="J168" s="124"/>
      <c r="K168" s="144"/>
      <c r="L168" s="11"/>
      <c r="M168" s="143"/>
      <c r="N168" s="42"/>
      <c r="O168" s="128"/>
      <c r="P168" s="129">
        <v>7</v>
      </c>
      <c r="Q168" s="129"/>
      <c r="R168" s="64"/>
      <c r="S168" s="234"/>
      <c r="T168" s="65" t="s">
        <v>341</v>
      </c>
      <c r="U168" s="155"/>
      <c r="V168" s="66">
        <f>V169+V171</f>
        <v>10000</v>
      </c>
      <c r="X168" s="66">
        <f>X169+X171</f>
        <v>11000</v>
      </c>
      <c r="Z168" s="66">
        <f>Z169+Z171</f>
        <v>11000</v>
      </c>
      <c r="AB168" s="66">
        <f>AB169+AB171</f>
        <v>11000</v>
      </c>
      <c r="AD168" s="66" t="e">
        <f>AD169+AD171</f>
        <v>#REF!</v>
      </c>
      <c r="AF168" s="66">
        <f>AF169+AF171</f>
        <v>0</v>
      </c>
      <c r="AH168" s="66" t="e">
        <f t="shared" si="61"/>
        <v>#REF!</v>
      </c>
      <c r="AI168" s="67"/>
      <c r="AJ168" s="66">
        <f>AJ169+AJ171</f>
        <v>2750</v>
      </c>
      <c r="AK168" s="67"/>
      <c r="AL168" s="66">
        <f>AL169+AL171</f>
        <v>12000</v>
      </c>
      <c r="AM168" s="66"/>
      <c r="AN168" s="66">
        <f>AN169+AN171</f>
        <v>13000</v>
      </c>
      <c r="AO168" s="66"/>
      <c r="AP168" s="66">
        <f>AP169+AP171</f>
        <v>13000</v>
      </c>
      <c r="AQ168" s="66"/>
    </row>
    <row r="169" spans="2:43" ht="18" hidden="1" customHeight="1" x14ac:dyDescent="0.2">
      <c r="B169" s="4"/>
      <c r="C169" s="117"/>
      <c r="D169" s="117"/>
      <c r="E169" s="117"/>
      <c r="F169" s="48"/>
      <c r="G169" s="11"/>
      <c r="H169" s="117"/>
      <c r="I169" s="124"/>
      <c r="J169" s="124"/>
      <c r="K169" s="144"/>
      <c r="L169" s="11"/>
      <c r="M169" s="143"/>
      <c r="N169" s="42"/>
      <c r="O169" s="128"/>
      <c r="P169" s="130"/>
      <c r="Q169" s="131">
        <v>2</v>
      </c>
      <c r="R169" s="68"/>
      <c r="S169" s="35"/>
      <c r="T169" s="69" t="s">
        <v>355</v>
      </c>
      <c r="U169" s="92"/>
      <c r="V169" s="70">
        <f>V170</f>
        <v>0</v>
      </c>
      <c r="X169" s="447">
        <f>X170</f>
        <v>0</v>
      </c>
      <c r="Z169" s="447">
        <f>Z170</f>
        <v>0</v>
      </c>
      <c r="AB169" s="447">
        <f>AB170</f>
        <v>0</v>
      </c>
      <c r="AD169" s="447" t="e">
        <f>#REF!</f>
        <v>#REF!</v>
      </c>
      <c r="AF169" s="447">
        <f>AF170</f>
        <v>0</v>
      </c>
      <c r="AH169" s="447" t="e">
        <f t="shared" si="61"/>
        <v>#REF!</v>
      </c>
      <c r="AI169" s="446"/>
      <c r="AJ169" s="447">
        <f>AJ170</f>
        <v>0</v>
      </c>
      <c r="AK169" s="71"/>
      <c r="AL169" s="447">
        <f>AL170</f>
        <v>0</v>
      </c>
      <c r="AM169" s="447"/>
      <c r="AN169" s="447">
        <f>AN170</f>
        <v>0</v>
      </c>
      <c r="AO169" s="447"/>
      <c r="AP169" s="447">
        <f>AP170</f>
        <v>0</v>
      </c>
      <c r="AQ169" s="447"/>
    </row>
    <row r="170" spans="2:43" ht="18" hidden="1" customHeight="1" x14ac:dyDescent="0.2">
      <c r="B170" s="4"/>
      <c r="C170" s="117"/>
      <c r="D170" s="117"/>
      <c r="E170" s="117"/>
      <c r="F170" s="48"/>
      <c r="G170" s="11"/>
      <c r="H170" s="117"/>
      <c r="I170" s="124"/>
      <c r="J170" s="124"/>
      <c r="K170" s="144"/>
      <c r="L170" s="11"/>
      <c r="M170" s="143"/>
      <c r="N170" s="42"/>
      <c r="O170" s="128"/>
      <c r="P170" s="130"/>
      <c r="Q170" s="131"/>
      <c r="R170" s="72" t="s">
        <v>3</v>
      </c>
      <c r="S170" s="181"/>
      <c r="T170" s="73" t="s">
        <v>267</v>
      </c>
      <c r="V170" s="74">
        <v>0</v>
      </c>
      <c r="X170" s="74">
        <v>0</v>
      </c>
      <c r="Z170" s="74">
        <v>0</v>
      </c>
      <c r="AB170" s="74">
        <v>0</v>
      </c>
      <c r="AD170" s="74">
        <v>0</v>
      </c>
      <c r="AF170" s="74">
        <v>0</v>
      </c>
      <c r="AH170" s="74">
        <f t="shared" si="61"/>
        <v>0</v>
      </c>
      <c r="AI170" s="8"/>
      <c r="AJ170" s="74">
        <v>0</v>
      </c>
      <c r="AK170" s="8"/>
      <c r="AL170" s="74">
        <v>0</v>
      </c>
      <c r="AM170" s="74"/>
      <c r="AN170" s="74">
        <v>0</v>
      </c>
      <c r="AO170" s="74"/>
      <c r="AP170" s="74">
        <v>0</v>
      </c>
      <c r="AQ170" s="74"/>
    </row>
    <row r="171" spans="2:43" ht="18" customHeight="1" x14ac:dyDescent="0.2">
      <c r="B171" s="4"/>
      <c r="C171" s="117"/>
      <c r="D171" s="117"/>
      <c r="E171" s="117"/>
      <c r="F171" s="48"/>
      <c r="G171" s="11"/>
      <c r="H171" s="117"/>
      <c r="I171" s="124"/>
      <c r="J171" s="124"/>
      <c r="K171" s="144"/>
      <c r="L171" s="11"/>
      <c r="M171" s="143"/>
      <c r="N171" s="42"/>
      <c r="O171" s="128"/>
      <c r="P171" s="130"/>
      <c r="Q171" s="131">
        <v>3</v>
      </c>
      <c r="R171" s="68"/>
      <c r="S171" s="35"/>
      <c r="T171" s="69" t="s">
        <v>224</v>
      </c>
      <c r="U171" s="92"/>
      <c r="V171" s="70">
        <f>V172</f>
        <v>10000</v>
      </c>
      <c r="X171" s="447">
        <f>X172</f>
        <v>11000</v>
      </c>
      <c r="Z171" s="447">
        <f>Z172</f>
        <v>11000</v>
      </c>
      <c r="AB171" s="447">
        <f>AB172</f>
        <v>11000</v>
      </c>
      <c r="AD171" s="447">
        <f>AD172</f>
        <v>12000</v>
      </c>
      <c r="AF171" s="447">
        <f>AF172</f>
        <v>0</v>
      </c>
      <c r="AH171" s="447">
        <f t="shared" si="61"/>
        <v>12000</v>
      </c>
      <c r="AI171" s="446"/>
      <c r="AJ171" s="447">
        <f>AJ172</f>
        <v>2750</v>
      </c>
      <c r="AK171" s="71"/>
      <c r="AL171" s="447">
        <f>AL172</f>
        <v>12000</v>
      </c>
      <c r="AM171" s="447"/>
      <c r="AN171" s="447">
        <f>AN172</f>
        <v>13000</v>
      </c>
      <c r="AO171" s="447"/>
      <c r="AP171" s="447">
        <f>AP172</f>
        <v>13000</v>
      </c>
      <c r="AQ171" s="447"/>
    </row>
    <row r="172" spans="2:43" ht="18" customHeight="1" x14ac:dyDescent="0.2">
      <c r="B172" s="4"/>
      <c r="C172" s="117"/>
      <c r="D172" s="117"/>
      <c r="E172" s="117"/>
      <c r="F172" s="48"/>
      <c r="G172" s="11"/>
      <c r="H172" s="117"/>
      <c r="I172" s="124"/>
      <c r="J172" s="124"/>
      <c r="K172" s="144"/>
      <c r="L172" s="11"/>
      <c r="M172" s="143"/>
      <c r="N172" s="42"/>
      <c r="O172" s="128"/>
      <c r="P172" s="130"/>
      <c r="Q172" s="131"/>
      <c r="R172" s="72" t="s">
        <v>0</v>
      </c>
      <c r="S172" s="181"/>
      <c r="T172" s="73" t="s">
        <v>53</v>
      </c>
      <c r="V172" s="74">
        <v>10000</v>
      </c>
      <c r="X172" s="74">
        <v>11000</v>
      </c>
      <c r="Z172" s="74">
        <v>11000</v>
      </c>
      <c r="AB172" s="944">
        <v>11000</v>
      </c>
      <c r="AC172" s="74">
        <v>0</v>
      </c>
      <c r="AD172" s="944">
        <v>12000</v>
      </c>
      <c r="AF172" s="74">
        <v>0</v>
      </c>
      <c r="AH172" s="74">
        <f t="shared" si="61"/>
        <v>12000</v>
      </c>
      <c r="AI172" s="8"/>
      <c r="AJ172" s="74">
        <f>CEILING(AB172*25/100,10)</f>
        <v>2750</v>
      </c>
      <c r="AK172" s="8"/>
      <c r="AL172" s="74">
        <v>12000</v>
      </c>
      <c r="AM172" s="74"/>
      <c r="AN172" s="74">
        <v>13000</v>
      </c>
      <c r="AO172" s="74"/>
      <c r="AP172" s="74">
        <v>13000</v>
      </c>
      <c r="AQ172" s="74"/>
    </row>
    <row r="173" spans="2:43" ht="18" hidden="1" customHeight="1" x14ac:dyDescent="0.2">
      <c r="B173" s="4"/>
      <c r="C173" s="117"/>
      <c r="D173" s="117"/>
      <c r="E173" s="117"/>
      <c r="F173" s="48"/>
      <c r="G173" s="11"/>
      <c r="H173" s="117"/>
      <c r="I173" s="124"/>
      <c r="J173" s="124"/>
      <c r="K173" s="144"/>
      <c r="L173" s="11"/>
      <c r="M173" s="226"/>
      <c r="N173" s="262"/>
      <c r="O173" s="127">
        <v>5</v>
      </c>
      <c r="P173" s="123"/>
      <c r="Q173" s="123"/>
      <c r="R173" s="49"/>
      <c r="S173" s="18"/>
      <c r="T173" s="50" t="s">
        <v>29</v>
      </c>
      <c r="U173" s="76"/>
      <c r="V173" s="88">
        <f>V174</f>
        <v>0</v>
      </c>
      <c r="X173" s="88">
        <f>X174</f>
        <v>0</v>
      </c>
      <c r="Z173" s="88">
        <f>Z174</f>
        <v>0</v>
      </c>
      <c r="AB173" s="88">
        <f>AB174</f>
        <v>0</v>
      </c>
      <c r="AD173" s="88" t="e">
        <f>#REF!</f>
        <v>#REF!</v>
      </c>
      <c r="AF173" s="88">
        <f>AF174</f>
        <v>0</v>
      </c>
      <c r="AH173" s="88" t="e">
        <f t="shared" si="61"/>
        <v>#REF!</v>
      </c>
      <c r="AI173" s="89"/>
      <c r="AJ173" s="88">
        <f>AJ174</f>
        <v>0</v>
      </c>
      <c r="AK173" s="89"/>
      <c r="AL173" s="88">
        <f t="shared" ref="AL173:AP175" si="63">AL174</f>
        <v>0</v>
      </c>
      <c r="AM173" s="88"/>
      <c r="AN173" s="88">
        <f t="shared" si="63"/>
        <v>0</v>
      </c>
      <c r="AO173" s="88"/>
      <c r="AP173" s="88">
        <f t="shared" si="63"/>
        <v>0</v>
      </c>
      <c r="AQ173" s="88"/>
    </row>
    <row r="174" spans="2:43" ht="18" hidden="1" customHeight="1" x14ac:dyDescent="0.2">
      <c r="B174" s="4"/>
      <c r="C174" s="117"/>
      <c r="D174" s="117"/>
      <c r="E174" s="117"/>
      <c r="F174" s="48"/>
      <c r="G174" s="11"/>
      <c r="H174" s="117"/>
      <c r="I174" s="124"/>
      <c r="J174" s="124"/>
      <c r="K174" s="144"/>
      <c r="L174" s="11"/>
      <c r="M174" s="226"/>
      <c r="N174" s="262"/>
      <c r="O174" s="127"/>
      <c r="P174" s="129">
        <v>3</v>
      </c>
      <c r="Q174" s="129"/>
      <c r="R174" s="64"/>
      <c r="S174" s="234"/>
      <c r="T174" s="65" t="s">
        <v>517</v>
      </c>
      <c r="U174" s="155"/>
      <c r="V174" s="66">
        <f>V175</f>
        <v>0</v>
      </c>
      <c r="X174" s="66">
        <f>X175</f>
        <v>0</v>
      </c>
      <c r="Z174" s="66">
        <f>Z175</f>
        <v>0</v>
      </c>
      <c r="AB174" s="66">
        <f>AB175</f>
        <v>0</v>
      </c>
      <c r="AD174" s="66" t="e">
        <f>#REF!</f>
        <v>#REF!</v>
      </c>
      <c r="AF174" s="66">
        <f>AF175</f>
        <v>0</v>
      </c>
      <c r="AH174" s="66" t="e">
        <f t="shared" si="61"/>
        <v>#REF!</v>
      </c>
      <c r="AI174" s="67"/>
      <c r="AJ174" s="66">
        <f>AJ175</f>
        <v>0</v>
      </c>
      <c r="AK174" s="67"/>
      <c r="AL174" s="66">
        <f t="shared" si="63"/>
        <v>0</v>
      </c>
      <c r="AM174" s="66"/>
      <c r="AN174" s="66">
        <f t="shared" si="63"/>
        <v>0</v>
      </c>
      <c r="AO174" s="66"/>
      <c r="AP174" s="66">
        <f t="shared" si="63"/>
        <v>0</v>
      </c>
      <c r="AQ174" s="66"/>
    </row>
    <row r="175" spans="2:43" ht="18" hidden="1" customHeight="1" x14ac:dyDescent="0.2">
      <c r="B175" s="4"/>
      <c r="C175" s="117"/>
      <c r="D175" s="117"/>
      <c r="E175" s="117"/>
      <c r="F175" s="48"/>
      <c r="G175" s="11"/>
      <c r="H175" s="117"/>
      <c r="I175" s="124"/>
      <c r="J175" s="124"/>
      <c r="K175" s="144"/>
      <c r="L175" s="11"/>
      <c r="M175" s="226"/>
      <c r="N175" s="262"/>
      <c r="O175" s="127"/>
      <c r="P175" s="129"/>
      <c r="Q175" s="131">
        <v>1</v>
      </c>
      <c r="R175" s="68"/>
      <c r="S175" s="35"/>
      <c r="T175" s="69" t="s">
        <v>518</v>
      </c>
      <c r="U175" s="92"/>
      <c r="V175" s="70">
        <f>V176</f>
        <v>0</v>
      </c>
      <c r="X175" s="447">
        <f>X176</f>
        <v>0</v>
      </c>
      <c r="Z175" s="447">
        <f>Z176</f>
        <v>0</v>
      </c>
      <c r="AB175" s="447">
        <f>AB176</f>
        <v>0</v>
      </c>
      <c r="AD175" s="447" t="e">
        <f>#REF!</f>
        <v>#REF!</v>
      </c>
      <c r="AF175" s="447">
        <f>AF176</f>
        <v>0</v>
      </c>
      <c r="AH175" s="447" t="e">
        <f t="shared" si="61"/>
        <v>#REF!</v>
      </c>
      <c r="AI175" s="446"/>
      <c r="AJ175" s="447">
        <f>AJ176</f>
        <v>0</v>
      </c>
      <c r="AK175" s="71"/>
      <c r="AL175" s="447">
        <f t="shared" si="63"/>
        <v>0</v>
      </c>
      <c r="AM175" s="447"/>
      <c r="AN175" s="447">
        <f t="shared" si="63"/>
        <v>0</v>
      </c>
      <c r="AO175" s="447"/>
      <c r="AP175" s="447">
        <f t="shared" si="63"/>
        <v>0</v>
      </c>
      <c r="AQ175" s="447"/>
    </row>
    <row r="176" spans="2:43" ht="18" hidden="1" customHeight="1" x14ac:dyDescent="0.2">
      <c r="B176" s="4"/>
      <c r="C176" s="117"/>
      <c r="D176" s="117"/>
      <c r="E176" s="117"/>
      <c r="F176" s="48"/>
      <c r="G176" s="11"/>
      <c r="H176" s="117"/>
      <c r="I176" s="124"/>
      <c r="J176" s="124"/>
      <c r="K176" s="144"/>
      <c r="L176" s="11"/>
      <c r="M176" s="226"/>
      <c r="N176" s="262"/>
      <c r="O176" s="127"/>
      <c r="P176" s="129"/>
      <c r="Q176" s="131"/>
      <c r="R176" s="78">
        <v>11</v>
      </c>
      <c r="S176" s="251"/>
      <c r="T176" s="77" t="s">
        <v>519</v>
      </c>
      <c r="U176" s="141"/>
      <c r="V176" s="83">
        <v>0</v>
      </c>
      <c r="X176" s="448">
        <v>0</v>
      </c>
      <c r="Z176" s="448">
        <v>0</v>
      </c>
      <c r="AB176" s="448">
        <v>0</v>
      </c>
      <c r="AD176" s="448">
        <v>0</v>
      </c>
      <c r="AF176" s="448">
        <v>0</v>
      </c>
      <c r="AH176" s="448">
        <f t="shared" si="61"/>
        <v>0</v>
      </c>
      <c r="AI176" s="495"/>
      <c r="AJ176" s="448">
        <v>0</v>
      </c>
      <c r="AK176" s="87"/>
      <c r="AL176" s="448">
        <v>0</v>
      </c>
      <c r="AM176" s="448"/>
      <c r="AN176" s="448">
        <v>0</v>
      </c>
      <c r="AO176" s="448"/>
      <c r="AP176" s="448">
        <v>0</v>
      </c>
      <c r="AQ176" s="448"/>
    </row>
    <row r="177" spans="2:43" ht="18" customHeight="1" x14ac:dyDescent="0.2">
      <c r="B177" s="4"/>
      <c r="C177" s="117"/>
      <c r="D177" s="117"/>
      <c r="E177" s="117"/>
      <c r="F177" s="48"/>
      <c r="G177" s="11"/>
      <c r="H177" s="117"/>
      <c r="I177" s="124"/>
      <c r="J177" s="124"/>
      <c r="K177" s="144"/>
      <c r="L177" s="11"/>
      <c r="M177" s="226"/>
      <c r="N177" s="262"/>
      <c r="O177" s="127">
        <v>6</v>
      </c>
      <c r="P177" s="123"/>
      <c r="Q177" s="123"/>
      <c r="R177" s="49"/>
      <c r="S177" s="18"/>
      <c r="T177" s="50" t="s">
        <v>56</v>
      </c>
      <c r="U177" s="76"/>
      <c r="V177" s="88" t="e">
        <f>V178+V184+V192+V201+V195+V198</f>
        <v>#REF!</v>
      </c>
      <c r="X177" s="88" t="e">
        <f>X178+X184+X192+X201+X195+X198</f>
        <v>#REF!</v>
      </c>
      <c r="Z177" s="88" t="e">
        <f>Z178+Z184+Z192+Z201+Z195+Z198</f>
        <v>#REF!</v>
      </c>
      <c r="AB177" s="88" t="e">
        <f>AB178+AB184+AB192+AB201+AB195+AB198</f>
        <v>#REF!</v>
      </c>
      <c r="AD177" s="88" t="e">
        <f>AD178+AD184+AD192+AD201+AD195+AD198</f>
        <v>#REF!</v>
      </c>
      <c r="AF177" s="88" t="e">
        <f>AF178+AF184+AF192+AF201+AF195+AF198</f>
        <v>#REF!</v>
      </c>
      <c r="AH177" s="88" t="e">
        <f t="shared" si="61"/>
        <v>#REF!</v>
      </c>
      <c r="AI177" s="89"/>
      <c r="AJ177" s="88" t="e">
        <f>AJ178+AJ184+AJ192+AJ201+AJ195+AJ198</f>
        <v>#REF!</v>
      </c>
      <c r="AK177" s="89"/>
      <c r="AL177" s="88">
        <f>AL178+AL184+AL192+AL201+AL195+AL198</f>
        <v>9163000</v>
      </c>
      <c r="AM177" s="88"/>
      <c r="AN177" s="88">
        <f>AN178+AN184+AN192+AN201+AN195+AN198</f>
        <v>11025000</v>
      </c>
      <c r="AO177" s="88"/>
      <c r="AP177" s="88">
        <f>AP178+AP184+AP192+AP201+AP195+AP198</f>
        <v>11025000</v>
      </c>
      <c r="AQ177" s="88"/>
    </row>
    <row r="178" spans="2:43" ht="18" customHeight="1" x14ac:dyDescent="0.2">
      <c r="B178" s="4"/>
      <c r="C178" s="117"/>
      <c r="D178" s="117"/>
      <c r="E178" s="117"/>
      <c r="F178" s="48"/>
      <c r="G178" s="11"/>
      <c r="H178" s="117"/>
      <c r="I178" s="124"/>
      <c r="J178" s="124"/>
      <c r="K178" s="144"/>
      <c r="L178" s="11"/>
      <c r="M178" s="226"/>
      <c r="N178" s="262"/>
      <c r="O178" s="127"/>
      <c r="P178" s="129">
        <v>1</v>
      </c>
      <c r="Q178" s="129"/>
      <c r="R178" s="64"/>
      <c r="S178" s="234"/>
      <c r="T178" s="65" t="s">
        <v>94</v>
      </c>
      <c r="U178" s="155"/>
      <c r="V178" s="66" t="e">
        <f>V179</f>
        <v>#REF!</v>
      </c>
      <c r="X178" s="66" t="e">
        <f>X179</f>
        <v>#REF!</v>
      </c>
      <c r="Z178" s="66" t="e">
        <f>Z179</f>
        <v>#REF!</v>
      </c>
      <c r="AB178" s="66" t="e">
        <f>AB179</f>
        <v>#REF!</v>
      </c>
      <c r="AD178" s="66" t="e">
        <f>AD179</f>
        <v>#REF!</v>
      </c>
      <c r="AF178" s="66" t="e">
        <f>AF179</f>
        <v>#REF!</v>
      </c>
      <c r="AH178" s="66" t="e">
        <f t="shared" si="61"/>
        <v>#REF!</v>
      </c>
      <c r="AI178" s="67"/>
      <c r="AJ178" s="66" t="e">
        <f>AJ179</f>
        <v>#REF!</v>
      </c>
      <c r="AK178" s="67"/>
      <c r="AL178" s="66">
        <f>AL179</f>
        <v>6500000</v>
      </c>
      <c r="AM178" s="66"/>
      <c r="AN178" s="66">
        <f>AN179</f>
        <v>7800000</v>
      </c>
      <c r="AO178" s="66"/>
      <c r="AP178" s="66">
        <f>AP179</f>
        <v>7800000</v>
      </c>
      <c r="AQ178" s="66"/>
    </row>
    <row r="179" spans="2:43" ht="18" customHeight="1" x14ac:dyDescent="0.2">
      <c r="B179" s="4"/>
      <c r="C179" s="117"/>
      <c r="D179" s="117"/>
      <c r="E179" s="117"/>
      <c r="F179" s="48"/>
      <c r="G179" s="11"/>
      <c r="H179" s="117"/>
      <c r="I179" s="124"/>
      <c r="J179" s="124"/>
      <c r="K179" s="144"/>
      <c r="L179" s="11"/>
      <c r="M179" s="226"/>
      <c r="N179" s="262"/>
      <c r="O179" s="127"/>
      <c r="P179" s="129"/>
      <c r="Q179" s="131">
        <v>2</v>
      </c>
      <c r="R179" s="68"/>
      <c r="S179" s="35"/>
      <c r="T179" s="69" t="s">
        <v>57</v>
      </c>
      <c r="U179" s="92"/>
      <c r="V179" s="70" t="e">
        <f>V180+V181+V182+V183+#REF!</f>
        <v>#REF!</v>
      </c>
      <c r="X179" s="447" t="e">
        <f>X180+X181+X182+X183+#REF!</f>
        <v>#REF!</v>
      </c>
      <c r="Z179" s="447" t="e">
        <f>Z180+Z181+Z182+Z183+#REF!</f>
        <v>#REF!</v>
      </c>
      <c r="AB179" s="447" t="e">
        <f>AB180+AB181+AB182+AB183+#REF!</f>
        <v>#REF!</v>
      </c>
      <c r="AD179" s="447" t="e">
        <f>AD180+AD181+AD182+AD183+#REF!</f>
        <v>#REF!</v>
      </c>
      <c r="AF179" s="447" t="e">
        <f>AF180+AF181+AF182+AF183+#REF!</f>
        <v>#REF!</v>
      </c>
      <c r="AH179" s="447" t="e">
        <f t="shared" si="61"/>
        <v>#REF!</v>
      </c>
      <c r="AI179" s="446"/>
      <c r="AJ179" s="447" t="e">
        <f>AJ180+AJ181+AJ182+AJ183+#REF!</f>
        <v>#REF!</v>
      </c>
      <c r="AK179" s="71"/>
      <c r="AL179" s="447">
        <f>AL180+AL181+AL182+AL183</f>
        <v>6500000</v>
      </c>
      <c r="AM179" s="447"/>
      <c r="AN179" s="447">
        <f>AN180+AN181+AN182+AN183</f>
        <v>7800000</v>
      </c>
      <c r="AO179" s="447"/>
      <c r="AP179" s="447">
        <f>AP180+AP181+AP182+AP183</f>
        <v>7800000</v>
      </c>
      <c r="AQ179" s="447"/>
    </row>
    <row r="180" spans="2:43" ht="18" customHeight="1" x14ac:dyDescent="0.2">
      <c r="B180" s="4"/>
      <c r="C180" s="117"/>
      <c r="D180" s="117"/>
      <c r="E180" s="117"/>
      <c r="F180" s="48"/>
      <c r="G180" s="11"/>
      <c r="H180" s="117"/>
      <c r="I180" s="124"/>
      <c r="J180" s="124"/>
      <c r="K180" s="144"/>
      <c r="L180" s="11"/>
      <c r="M180" s="226"/>
      <c r="N180" s="262"/>
      <c r="O180" s="127"/>
      <c r="P180" s="129"/>
      <c r="Q180" s="131"/>
      <c r="R180" s="78" t="s">
        <v>3</v>
      </c>
      <c r="S180" s="251"/>
      <c r="T180" s="77" t="s">
        <v>552</v>
      </c>
      <c r="U180" s="141"/>
      <c r="V180" s="74">
        <v>0</v>
      </c>
      <c r="X180" s="74">
        <v>500000</v>
      </c>
      <c r="Z180" s="74">
        <v>346500</v>
      </c>
      <c r="AB180" s="944">
        <v>0</v>
      </c>
      <c r="AC180" s="74">
        <v>0</v>
      </c>
      <c r="AD180" s="944">
        <v>0</v>
      </c>
      <c r="AF180" s="74">
        <v>0</v>
      </c>
      <c r="AH180" s="74">
        <f t="shared" si="61"/>
        <v>0</v>
      </c>
      <c r="AI180" s="8"/>
      <c r="AJ180" s="74">
        <v>0</v>
      </c>
      <c r="AK180" s="8"/>
      <c r="AL180" s="74">
        <v>700000</v>
      </c>
      <c r="AM180" s="74"/>
      <c r="AN180" s="74">
        <v>1000000</v>
      </c>
      <c r="AO180" s="74"/>
      <c r="AP180" s="74">
        <v>1000000</v>
      </c>
      <c r="AQ180" s="74"/>
    </row>
    <row r="181" spans="2:43" ht="18" customHeight="1" x14ac:dyDescent="0.2">
      <c r="B181" s="4"/>
      <c r="C181" s="117"/>
      <c r="D181" s="117"/>
      <c r="E181" s="117"/>
      <c r="F181" s="48"/>
      <c r="G181" s="11"/>
      <c r="H181" s="117"/>
      <c r="I181" s="124"/>
      <c r="J181" s="124"/>
      <c r="K181" s="144"/>
      <c r="L181" s="11"/>
      <c r="M181" s="226"/>
      <c r="N181" s="262"/>
      <c r="O181" s="127"/>
      <c r="P181" s="129"/>
      <c r="Q181" s="131"/>
      <c r="R181" s="78" t="s">
        <v>0</v>
      </c>
      <c r="S181" s="251"/>
      <c r="T181" s="77" t="s">
        <v>96</v>
      </c>
      <c r="U181" s="141"/>
      <c r="V181" s="74">
        <v>0</v>
      </c>
      <c r="X181" s="74">
        <v>500000</v>
      </c>
      <c r="Z181" s="74">
        <v>2128000</v>
      </c>
      <c r="AB181" s="944">
        <v>0</v>
      </c>
      <c r="AC181" s="74">
        <v>0</v>
      </c>
      <c r="AD181" s="944">
        <v>0</v>
      </c>
      <c r="AF181" s="74">
        <v>0</v>
      </c>
      <c r="AH181" s="74">
        <f t="shared" si="61"/>
        <v>0</v>
      </c>
      <c r="AI181" s="8"/>
      <c r="AJ181" s="74">
        <v>0</v>
      </c>
      <c r="AK181" s="8"/>
      <c r="AL181" s="74">
        <v>2600000</v>
      </c>
      <c r="AM181" s="74"/>
      <c r="AN181" s="74">
        <v>2900000</v>
      </c>
      <c r="AO181" s="74"/>
      <c r="AP181" s="74">
        <v>2900000</v>
      </c>
      <c r="AQ181" s="74"/>
    </row>
    <row r="182" spans="2:43" ht="18" customHeight="1" x14ac:dyDescent="0.2">
      <c r="B182" s="4"/>
      <c r="C182" s="117"/>
      <c r="D182" s="117"/>
      <c r="E182" s="117"/>
      <c r="F182" s="48"/>
      <c r="G182" s="11"/>
      <c r="H182" s="117"/>
      <c r="I182" s="124"/>
      <c r="J182" s="124"/>
      <c r="K182" s="144"/>
      <c r="L182" s="11"/>
      <c r="M182" s="226"/>
      <c r="N182" s="262"/>
      <c r="O182" s="127"/>
      <c r="P182" s="129"/>
      <c r="Q182" s="131"/>
      <c r="R182" s="78" t="s">
        <v>18</v>
      </c>
      <c r="S182" s="251"/>
      <c r="T182" s="77" t="s">
        <v>171</v>
      </c>
      <c r="U182" s="141"/>
      <c r="V182" s="74">
        <v>0</v>
      </c>
      <c r="X182" s="74">
        <v>500000</v>
      </c>
      <c r="Z182" s="74">
        <v>852500</v>
      </c>
      <c r="AB182" s="74">
        <v>200000</v>
      </c>
      <c r="AC182" s="74">
        <v>0</v>
      </c>
      <c r="AD182" s="944">
        <v>411000</v>
      </c>
      <c r="AF182" s="74">
        <v>1889000</v>
      </c>
      <c r="AH182" s="74">
        <f t="shared" si="61"/>
        <v>2300000</v>
      </c>
      <c r="AI182" s="8"/>
      <c r="AJ182" s="74">
        <f>CEILING(AB182*20/100,10)</f>
        <v>40000</v>
      </c>
      <c r="AK182" s="8"/>
      <c r="AL182" s="74">
        <v>1800000</v>
      </c>
      <c r="AM182" s="74"/>
      <c r="AN182" s="74">
        <v>2200000</v>
      </c>
      <c r="AO182" s="74"/>
      <c r="AP182" s="74">
        <v>2200000</v>
      </c>
      <c r="AQ182" s="74"/>
    </row>
    <row r="183" spans="2:43" ht="18" customHeight="1" x14ac:dyDescent="0.2">
      <c r="B183" s="4"/>
      <c r="C183" s="117"/>
      <c r="D183" s="117"/>
      <c r="E183" s="117"/>
      <c r="F183" s="48"/>
      <c r="G183" s="11"/>
      <c r="H183" s="117"/>
      <c r="I183" s="124"/>
      <c r="J183" s="124"/>
      <c r="K183" s="144"/>
      <c r="L183" s="11"/>
      <c r="M183" s="226"/>
      <c r="N183" s="262"/>
      <c r="O183" s="127"/>
      <c r="P183" s="129"/>
      <c r="Q183" s="131"/>
      <c r="R183" s="78" t="s">
        <v>14</v>
      </c>
      <c r="S183" s="251"/>
      <c r="T183" s="77" t="s">
        <v>97</v>
      </c>
      <c r="U183" s="141"/>
      <c r="V183" s="74">
        <v>1421000</v>
      </c>
      <c r="X183" s="74">
        <v>1800000</v>
      </c>
      <c r="Z183" s="74">
        <v>3831000</v>
      </c>
      <c r="AB183" s="74">
        <v>800000</v>
      </c>
      <c r="AC183" s="74">
        <v>0</v>
      </c>
      <c r="AD183" s="944">
        <v>1100000</v>
      </c>
      <c r="AF183" s="944">
        <v>0</v>
      </c>
      <c r="AH183" s="74">
        <f t="shared" si="61"/>
        <v>1100000</v>
      </c>
      <c r="AI183" s="8"/>
      <c r="AJ183" s="74">
        <f t="shared" ref="AJ183" si="64">CEILING(AB183*20/100,10)</f>
        <v>160000</v>
      </c>
      <c r="AK183" s="8"/>
      <c r="AL183" s="74">
        <v>1400000</v>
      </c>
      <c r="AM183" s="74"/>
      <c r="AN183" s="74">
        <v>1700000</v>
      </c>
      <c r="AO183" s="74"/>
      <c r="AP183" s="74">
        <v>1700000</v>
      </c>
      <c r="AQ183" s="74"/>
    </row>
    <row r="184" spans="2:43" ht="18" customHeight="1" x14ac:dyDescent="0.2">
      <c r="B184" s="4"/>
      <c r="C184" s="117"/>
      <c r="D184" s="117"/>
      <c r="E184" s="117"/>
      <c r="F184" s="48"/>
      <c r="G184" s="11"/>
      <c r="H184" s="117"/>
      <c r="I184" s="124"/>
      <c r="J184" s="124"/>
      <c r="K184" s="144"/>
      <c r="L184" s="11"/>
      <c r="M184" s="226"/>
      <c r="N184" s="262"/>
      <c r="O184" s="127"/>
      <c r="P184" s="129">
        <v>2</v>
      </c>
      <c r="Q184" s="129"/>
      <c r="R184" s="64"/>
      <c r="S184" s="234"/>
      <c r="T184" s="65" t="s">
        <v>249</v>
      </c>
      <c r="U184" s="155"/>
      <c r="V184" s="66">
        <f>SUM(V185+V188+V190)</f>
        <v>0</v>
      </c>
      <c r="X184" s="66">
        <f>SUM(X185+X188+X190)</f>
        <v>100000</v>
      </c>
      <c r="Z184" s="66">
        <f>SUM(Z185+Z188+Z190)</f>
        <v>851000</v>
      </c>
      <c r="AB184" s="66">
        <f>SUM(AB185+AB188+AB190)</f>
        <v>0</v>
      </c>
      <c r="AD184" s="66">
        <f>SUM(AD185+AD188+AD190)</f>
        <v>0</v>
      </c>
      <c r="AF184" s="66">
        <f>SUM(AF185+AF188+AF190)</f>
        <v>0</v>
      </c>
      <c r="AH184" s="66">
        <f t="shared" si="61"/>
        <v>0</v>
      </c>
      <c r="AI184" s="67"/>
      <c r="AJ184" s="66">
        <f>SUM(AJ185+AJ188+AJ190)</f>
        <v>0</v>
      </c>
      <c r="AK184" s="67"/>
      <c r="AL184" s="66">
        <f>SUM(AL185+AL188+AL190)</f>
        <v>700000</v>
      </c>
      <c r="AM184" s="66"/>
      <c r="AN184" s="66">
        <f>SUM(AN185+AN188+AN190)</f>
        <v>925000</v>
      </c>
      <c r="AO184" s="66"/>
      <c r="AP184" s="66">
        <f>SUM(AP185+AP188+AP190)</f>
        <v>925000</v>
      </c>
      <c r="AQ184" s="66"/>
    </row>
    <row r="185" spans="2:43" ht="18" hidden="1" customHeight="1" x14ac:dyDescent="0.2">
      <c r="B185" s="4"/>
      <c r="C185" s="117"/>
      <c r="D185" s="117"/>
      <c r="E185" s="117"/>
      <c r="F185" s="48"/>
      <c r="G185" s="11"/>
      <c r="H185" s="117"/>
      <c r="I185" s="124"/>
      <c r="J185" s="124"/>
      <c r="K185" s="144"/>
      <c r="L185" s="11"/>
      <c r="M185" s="226"/>
      <c r="N185" s="262"/>
      <c r="O185" s="125"/>
      <c r="P185" s="129"/>
      <c r="Q185" s="131">
        <v>1</v>
      </c>
      <c r="R185" s="68"/>
      <c r="S185" s="35"/>
      <c r="T185" s="69" t="s">
        <v>98</v>
      </c>
      <c r="U185" s="92"/>
      <c r="V185" s="70">
        <f>SUM(V186:V187)</f>
        <v>0</v>
      </c>
      <c r="X185" s="447">
        <f>SUM(X186:X187)</f>
        <v>0</v>
      </c>
      <c r="Z185" s="447">
        <f>SUM(Z186:Z187)</f>
        <v>0</v>
      </c>
      <c r="AB185" s="447">
        <f>SUM(AB186:AB187)</f>
        <v>0</v>
      </c>
      <c r="AD185" s="447">
        <f>SUM(AD186:AD187)</f>
        <v>0</v>
      </c>
      <c r="AF185" s="447">
        <f>SUM(AF186:AF187)</f>
        <v>0</v>
      </c>
      <c r="AH185" s="447">
        <f t="shared" si="61"/>
        <v>0</v>
      </c>
      <c r="AI185" s="446"/>
      <c r="AJ185" s="447">
        <f>SUM(AJ186:AJ187)</f>
        <v>0</v>
      </c>
      <c r="AK185" s="71"/>
      <c r="AL185" s="447">
        <f>SUM(AL186:AL187)</f>
        <v>0</v>
      </c>
      <c r="AM185" s="447"/>
      <c r="AN185" s="447">
        <f>SUM(AN186:AN187)</f>
        <v>0</v>
      </c>
      <c r="AO185" s="447"/>
      <c r="AP185" s="447">
        <f>SUM(AP186:AP187)</f>
        <v>0</v>
      </c>
      <c r="AQ185" s="447"/>
    </row>
    <row r="186" spans="2:43" ht="18" hidden="1" customHeight="1" x14ac:dyDescent="0.2">
      <c r="B186" s="4"/>
      <c r="C186" s="117"/>
      <c r="D186" s="117"/>
      <c r="E186" s="117"/>
      <c r="F186" s="48"/>
      <c r="G186" s="11"/>
      <c r="H186" s="117"/>
      <c r="I186" s="124"/>
      <c r="J186" s="124"/>
      <c r="K186" s="144"/>
      <c r="L186" s="11"/>
      <c r="M186" s="163"/>
      <c r="N186" s="261"/>
      <c r="O186" s="122"/>
      <c r="P186" s="130"/>
      <c r="Q186" s="130"/>
      <c r="R186" s="72" t="s">
        <v>3</v>
      </c>
      <c r="S186" s="181"/>
      <c r="T186" s="73" t="s">
        <v>99</v>
      </c>
      <c r="V186" s="74">
        <v>0</v>
      </c>
      <c r="X186" s="74">
        <v>0</v>
      </c>
      <c r="Z186" s="74">
        <v>0</v>
      </c>
      <c r="AB186" s="74">
        <v>0</v>
      </c>
      <c r="AD186" s="74">
        <v>0</v>
      </c>
      <c r="AF186" s="74">
        <v>0</v>
      </c>
      <c r="AH186" s="74">
        <f t="shared" si="61"/>
        <v>0</v>
      </c>
      <c r="AI186" s="8"/>
      <c r="AJ186" s="74">
        <v>0</v>
      </c>
      <c r="AK186" s="8"/>
      <c r="AL186" s="74">
        <v>0</v>
      </c>
      <c r="AM186" s="74"/>
      <c r="AN186" s="74">
        <v>0</v>
      </c>
      <c r="AO186" s="74"/>
      <c r="AP186" s="74">
        <v>0</v>
      </c>
      <c r="AQ186" s="74"/>
    </row>
    <row r="187" spans="2:43" ht="18" hidden="1" customHeight="1" x14ac:dyDescent="0.2">
      <c r="B187" s="4"/>
      <c r="C187" s="117"/>
      <c r="D187" s="117"/>
      <c r="E187" s="117"/>
      <c r="F187" s="48"/>
      <c r="G187" s="11"/>
      <c r="H187" s="117"/>
      <c r="I187" s="124"/>
      <c r="J187" s="124"/>
      <c r="K187" s="144"/>
      <c r="L187" s="11"/>
      <c r="M187" s="226"/>
      <c r="N187" s="262"/>
      <c r="O187" s="125"/>
      <c r="P187" s="129"/>
      <c r="Q187" s="129"/>
      <c r="R187" s="78">
        <v>90</v>
      </c>
      <c r="S187" s="251"/>
      <c r="T187" s="77" t="s">
        <v>311</v>
      </c>
      <c r="U187" s="141"/>
      <c r="V187" s="74">
        <v>0</v>
      </c>
      <c r="X187" s="74">
        <v>0</v>
      </c>
      <c r="Z187" s="74">
        <v>0</v>
      </c>
      <c r="AB187" s="74">
        <v>0</v>
      </c>
      <c r="AD187" s="74">
        <v>0</v>
      </c>
      <c r="AF187" s="74">
        <v>0</v>
      </c>
      <c r="AH187" s="74">
        <f t="shared" si="61"/>
        <v>0</v>
      </c>
      <c r="AI187" s="8"/>
      <c r="AJ187" s="74">
        <v>0</v>
      </c>
      <c r="AK187" s="8"/>
      <c r="AL187" s="74">
        <v>0</v>
      </c>
      <c r="AM187" s="74"/>
      <c r="AN187" s="74">
        <v>0</v>
      </c>
      <c r="AO187" s="74"/>
      <c r="AP187" s="74">
        <v>0</v>
      </c>
      <c r="AQ187" s="74"/>
    </row>
    <row r="188" spans="2:43" ht="18" customHeight="1" x14ac:dyDescent="0.2">
      <c r="B188" s="4"/>
      <c r="C188" s="117"/>
      <c r="D188" s="117"/>
      <c r="E188" s="117"/>
      <c r="F188" s="48"/>
      <c r="G188" s="11"/>
      <c r="H188" s="117"/>
      <c r="I188" s="124"/>
      <c r="J188" s="124"/>
      <c r="K188" s="144"/>
      <c r="L188" s="11"/>
      <c r="M188" s="226"/>
      <c r="N188" s="262"/>
      <c r="O188" s="125"/>
      <c r="P188" s="129"/>
      <c r="Q188" s="131">
        <v>7</v>
      </c>
      <c r="R188" s="68"/>
      <c r="S188" s="35"/>
      <c r="T188" s="69" t="s">
        <v>312</v>
      </c>
      <c r="U188" s="92"/>
      <c r="V188" s="70">
        <f>V189</f>
        <v>0</v>
      </c>
      <c r="X188" s="447">
        <f>X189</f>
        <v>100000</v>
      </c>
      <c r="Z188" s="447">
        <f>Z189</f>
        <v>851000</v>
      </c>
      <c r="AB188" s="447">
        <f>AB189</f>
        <v>0</v>
      </c>
      <c r="AD188" s="447">
        <f>AD189</f>
        <v>0</v>
      </c>
      <c r="AF188" s="447">
        <f>AF189</f>
        <v>0</v>
      </c>
      <c r="AH188" s="447">
        <f t="shared" si="61"/>
        <v>0</v>
      </c>
      <c r="AI188" s="446"/>
      <c r="AJ188" s="447">
        <f>AJ189</f>
        <v>0</v>
      </c>
      <c r="AK188" s="71"/>
      <c r="AL188" s="447">
        <f>AL189</f>
        <v>700000</v>
      </c>
      <c r="AM188" s="447"/>
      <c r="AN188" s="447">
        <f>AN189</f>
        <v>925000</v>
      </c>
      <c r="AO188" s="447"/>
      <c r="AP188" s="447">
        <f>AP189</f>
        <v>925000</v>
      </c>
      <c r="AQ188" s="447"/>
    </row>
    <row r="189" spans="2:43" ht="18" customHeight="1" x14ac:dyDescent="0.2">
      <c r="B189" s="4"/>
      <c r="C189" s="117"/>
      <c r="D189" s="117"/>
      <c r="E189" s="117"/>
      <c r="F189" s="48"/>
      <c r="G189" s="11"/>
      <c r="H189" s="117"/>
      <c r="I189" s="124"/>
      <c r="J189" s="124"/>
      <c r="K189" s="144"/>
      <c r="L189" s="11"/>
      <c r="M189" s="226"/>
      <c r="N189" s="262"/>
      <c r="O189" s="125"/>
      <c r="P189" s="129"/>
      <c r="Q189" s="131"/>
      <c r="R189" s="78" t="s">
        <v>3</v>
      </c>
      <c r="S189" s="251"/>
      <c r="T189" s="77" t="s">
        <v>312</v>
      </c>
      <c r="U189" s="141"/>
      <c r="V189" s="74">
        <v>0</v>
      </c>
      <c r="X189" s="74">
        <v>100000</v>
      </c>
      <c r="Z189" s="74">
        <v>851000</v>
      </c>
      <c r="AB189" s="944">
        <v>0</v>
      </c>
      <c r="AC189" s="74">
        <v>0</v>
      </c>
      <c r="AD189" s="944">
        <v>0</v>
      </c>
      <c r="AF189" s="74">
        <v>0</v>
      </c>
      <c r="AH189" s="74">
        <f t="shared" si="61"/>
        <v>0</v>
      </c>
      <c r="AI189" s="8"/>
      <c r="AJ189" s="74">
        <v>0</v>
      </c>
      <c r="AK189" s="8"/>
      <c r="AL189" s="74">
        <v>700000</v>
      </c>
      <c r="AM189" s="74"/>
      <c r="AN189" s="74">
        <v>925000</v>
      </c>
      <c r="AO189" s="74"/>
      <c r="AP189" s="74">
        <v>925000</v>
      </c>
      <c r="AQ189" s="74"/>
    </row>
    <row r="190" spans="2:43" ht="18" hidden="1" customHeight="1" x14ac:dyDescent="0.2">
      <c r="B190" s="4"/>
      <c r="C190" s="117"/>
      <c r="D190" s="117"/>
      <c r="E190" s="117"/>
      <c r="F190" s="48"/>
      <c r="G190" s="11"/>
      <c r="H190" s="117"/>
      <c r="I190" s="124"/>
      <c r="J190" s="124"/>
      <c r="K190" s="144"/>
      <c r="L190" s="11"/>
      <c r="M190" s="226"/>
      <c r="N190" s="262"/>
      <c r="O190" s="125"/>
      <c r="P190" s="129"/>
      <c r="Q190" s="131">
        <v>9</v>
      </c>
      <c r="R190" s="68"/>
      <c r="S190" s="35"/>
      <c r="T190" s="450" t="s">
        <v>313</v>
      </c>
      <c r="U190" s="92"/>
      <c r="V190" s="70">
        <f>V191</f>
        <v>0</v>
      </c>
      <c r="X190" s="447">
        <f>X191</f>
        <v>0</v>
      </c>
      <c r="Z190" s="447">
        <f>Z191</f>
        <v>0</v>
      </c>
      <c r="AB190" s="447">
        <f>AB191</f>
        <v>0</v>
      </c>
      <c r="AD190" s="447">
        <f>AD191</f>
        <v>0</v>
      </c>
      <c r="AF190" s="447">
        <f>AF191</f>
        <v>0</v>
      </c>
      <c r="AH190" s="447">
        <f t="shared" si="61"/>
        <v>0</v>
      </c>
      <c r="AI190" s="446"/>
      <c r="AJ190" s="447">
        <f>AJ191</f>
        <v>0</v>
      </c>
      <c r="AK190" s="71"/>
      <c r="AL190" s="447">
        <f>AL191</f>
        <v>0</v>
      </c>
      <c r="AM190" s="447"/>
      <c r="AN190" s="447">
        <f>AN191</f>
        <v>0</v>
      </c>
      <c r="AO190" s="447"/>
      <c r="AP190" s="447">
        <f>AP191</f>
        <v>0</v>
      </c>
      <c r="AQ190" s="447"/>
    </row>
    <row r="191" spans="2:43" ht="18" hidden="1" customHeight="1" x14ac:dyDescent="0.2">
      <c r="B191" s="4"/>
      <c r="C191" s="117"/>
      <c r="D191" s="117"/>
      <c r="E191" s="117"/>
      <c r="F191" s="48"/>
      <c r="G191" s="11"/>
      <c r="H191" s="117"/>
      <c r="I191" s="124"/>
      <c r="J191" s="124"/>
      <c r="K191" s="144"/>
      <c r="L191" s="11"/>
      <c r="M191" s="226"/>
      <c r="N191" s="262"/>
      <c r="O191" s="125"/>
      <c r="P191" s="129"/>
      <c r="Q191" s="131"/>
      <c r="R191" s="78" t="s">
        <v>3</v>
      </c>
      <c r="S191" s="251"/>
      <c r="T191" s="494" t="s">
        <v>313</v>
      </c>
      <c r="U191" s="141"/>
      <c r="V191" s="74">
        <v>0</v>
      </c>
      <c r="X191" s="74">
        <v>0</v>
      </c>
      <c r="Z191" s="74">
        <v>0</v>
      </c>
      <c r="AB191" s="74">
        <v>0</v>
      </c>
      <c r="AD191" s="74">
        <v>0</v>
      </c>
      <c r="AF191" s="74">
        <v>0</v>
      </c>
      <c r="AH191" s="74">
        <f t="shared" si="61"/>
        <v>0</v>
      </c>
      <c r="AI191" s="8"/>
      <c r="AJ191" s="74">
        <v>0</v>
      </c>
      <c r="AK191" s="8"/>
      <c r="AL191" s="74">
        <v>0</v>
      </c>
      <c r="AM191" s="74"/>
      <c r="AN191" s="74">
        <v>0</v>
      </c>
      <c r="AO191" s="74"/>
      <c r="AP191" s="74">
        <v>0</v>
      </c>
      <c r="AQ191" s="74"/>
    </row>
    <row r="192" spans="2:43" ht="18" customHeight="1" x14ac:dyDescent="0.2">
      <c r="B192" s="4"/>
      <c r="C192" s="117"/>
      <c r="D192" s="117"/>
      <c r="E192" s="117"/>
      <c r="F192" s="48"/>
      <c r="G192" s="11"/>
      <c r="H192" s="117"/>
      <c r="I192" s="124"/>
      <c r="J192" s="124"/>
      <c r="K192" s="144"/>
      <c r="L192" s="11"/>
      <c r="M192" s="226"/>
      <c r="N192" s="262"/>
      <c r="O192" s="125"/>
      <c r="P192" s="129">
        <v>3</v>
      </c>
      <c r="Q192" s="129"/>
      <c r="R192" s="64"/>
      <c r="S192" s="234"/>
      <c r="T192" s="65" t="s">
        <v>356</v>
      </c>
      <c r="U192" s="155"/>
      <c r="V192" s="66">
        <f>V193</f>
        <v>50000</v>
      </c>
      <c r="X192" s="66">
        <f>X193</f>
        <v>500000</v>
      </c>
      <c r="Z192" s="66">
        <f>Z193</f>
        <v>1702000</v>
      </c>
      <c r="AB192" s="66">
        <f>AB193</f>
        <v>0</v>
      </c>
      <c r="AD192" s="66">
        <f>AD193</f>
        <v>0</v>
      </c>
      <c r="AF192" s="66">
        <f>AF193</f>
        <v>0</v>
      </c>
      <c r="AH192" s="66">
        <f t="shared" si="61"/>
        <v>0</v>
      </c>
      <c r="AI192" s="67"/>
      <c r="AJ192" s="66">
        <f>AJ193</f>
        <v>0</v>
      </c>
      <c r="AK192" s="67"/>
      <c r="AL192" s="66">
        <f t="shared" ref="AL192:AP193" si="65">AL193</f>
        <v>1400000</v>
      </c>
      <c r="AM192" s="66"/>
      <c r="AN192" s="66">
        <f t="shared" si="65"/>
        <v>1700000</v>
      </c>
      <c r="AO192" s="66"/>
      <c r="AP192" s="66">
        <f t="shared" si="65"/>
        <v>1700000</v>
      </c>
      <c r="AQ192" s="66"/>
    </row>
    <row r="193" spans="2:43" ht="18" customHeight="1" x14ac:dyDescent="0.2">
      <c r="B193" s="4"/>
      <c r="C193" s="117"/>
      <c r="D193" s="117"/>
      <c r="E193" s="117"/>
      <c r="F193" s="48"/>
      <c r="G193" s="11"/>
      <c r="H193" s="117"/>
      <c r="I193" s="124"/>
      <c r="J193" s="124"/>
      <c r="K193" s="144"/>
      <c r="L193" s="11"/>
      <c r="M193" s="226"/>
      <c r="N193" s="262"/>
      <c r="O193" s="125"/>
      <c r="P193" s="129"/>
      <c r="Q193" s="131">
        <v>1</v>
      </c>
      <c r="R193" s="68"/>
      <c r="S193" s="35"/>
      <c r="T193" s="69" t="s">
        <v>357</v>
      </c>
      <c r="U193" s="92"/>
      <c r="V193" s="70">
        <f>V194</f>
        <v>50000</v>
      </c>
      <c r="X193" s="447">
        <f>X194</f>
        <v>500000</v>
      </c>
      <c r="Z193" s="447">
        <f>Z194</f>
        <v>1702000</v>
      </c>
      <c r="AB193" s="447">
        <f>AB194</f>
        <v>0</v>
      </c>
      <c r="AD193" s="447">
        <f>AD194</f>
        <v>0</v>
      </c>
      <c r="AF193" s="447">
        <f>AF194</f>
        <v>0</v>
      </c>
      <c r="AH193" s="447">
        <f t="shared" si="61"/>
        <v>0</v>
      </c>
      <c r="AI193" s="446"/>
      <c r="AJ193" s="447">
        <f>AJ194</f>
        <v>0</v>
      </c>
      <c r="AK193" s="71"/>
      <c r="AL193" s="447">
        <f t="shared" si="65"/>
        <v>1400000</v>
      </c>
      <c r="AM193" s="447"/>
      <c r="AN193" s="447">
        <f t="shared" si="65"/>
        <v>1700000</v>
      </c>
      <c r="AO193" s="447"/>
      <c r="AP193" s="447">
        <f t="shared" si="65"/>
        <v>1700000</v>
      </c>
      <c r="AQ193" s="447"/>
    </row>
    <row r="194" spans="2:43" ht="18" customHeight="1" x14ac:dyDescent="0.2">
      <c r="B194" s="4"/>
      <c r="C194" s="117"/>
      <c r="D194" s="117"/>
      <c r="E194" s="117"/>
      <c r="F194" s="48"/>
      <c r="G194" s="11"/>
      <c r="H194" s="117"/>
      <c r="I194" s="124"/>
      <c r="J194" s="124"/>
      <c r="K194" s="144"/>
      <c r="L194" s="11"/>
      <c r="M194" s="163"/>
      <c r="N194" s="261"/>
      <c r="O194" s="122"/>
      <c r="P194" s="130"/>
      <c r="Q194" s="130"/>
      <c r="R194" s="72" t="s">
        <v>3</v>
      </c>
      <c r="S194" s="181"/>
      <c r="T194" s="73" t="s">
        <v>357</v>
      </c>
      <c r="V194" s="74">
        <v>50000</v>
      </c>
      <c r="X194" s="74">
        <v>500000</v>
      </c>
      <c r="Z194" s="74">
        <v>1702000</v>
      </c>
      <c r="AB194" s="944">
        <v>0</v>
      </c>
      <c r="AC194" s="74">
        <v>0</v>
      </c>
      <c r="AD194" s="944">
        <v>0</v>
      </c>
      <c r="AF194" s="74">
        <v>0</v>
      </c>
      <c r="AH194" s="74">
        <f t="shared" si="61"/>
        <v>0</v>
      </c>
      <c r="AI194" s="8"/>
      <c r="AJ194" s="74">
        <v>0</v>
      </c>
      <c r="AK194" s="8"/>
      <c r="AL194" s="74">
        <v>1400000</v>
      </c>
      <c r="AM194" s="74"/>
      <c r="AN194" s="74">
        <v>1700000</v>
      </c>
      <c r="AO194" s="74"/>
      <c r="AP194" s="74">
        <v>1700000</v>
      </c>
      <c r="AQ194" s="74"/>
    </row>
    <row r="195" spans="2:43" ht="18" hidden="1" customHeight="1" x14ac:dyDescent="0.2">
      <c r="B195" s="4"/>
      <c r="C195" s="117"/>
      <c r="D195" s="117"/>
      <c r="E195" s="117"/>
      <c r="F195" s="48"/>
      <c r="G195" s="11"/>
      <c r="H195" s="117"/>
      <c r="I195" s="124"/>
      <c r="J195" s="124"/>
      <c r="K195" s="144"/>
      <c r="L195" s="11"/>
      <c r="M195" s="226"/>
      <c r="N195" s="262"/>
      <c r="O195" s="125"/>
      <c r="P195" s="129">
        <v>5</v>
      </c>
      <c r="Q195" s="129"/>
      <c r="R195" s="64"/>
      <c r="S195" s="234"/>
      <c r="T195" s="65" t="s">
        <v>102</v>
      </c>
      <c r="U195" s="155"/>
      <c r="V195" s="66">
        <f>V196</f>
        <v>0</v>
      </c>
      <c r="X195" s="66">
        <f>X196</f>
        <v>2500000</v>
      </c>
      <c r="Z195" s="66">
        <f>Z196</f>
        <v>2129000</v>
      </c>
      <c r="AB195" s="66">
        <f>AB196</f>
        <v>0</v>
      </c>
      <c r="AD195" s="66">
        <f>AD196</f>
        <v>0</v>
      </c>
      <c r="AF195" s="66">
        <f>AF196</f>
        <v>0</v>
      </c>
      <c r="AH195" s="66">
        <f t="shared" si="61"/>
        <v>0</v>
      </c>
      <c r="AI195" s="67"/>
      <c r="AJ195" s="66">
        <f>AJ196</f>
        <v>0</v>
      </c>
      <c r="AK195" s="67"/>
      <c r="AL195" s="66">
        <f t="shared" ref="AL195:AP196" si="66">AL196</f>
        <v>0</v>
      </c>
      <c r="AM195" s="66"/>
      <c r="AN195" s="66">
        <f t="shared" si="66"/>
        <v>0</v>
      </c>
      <c r="AO195" s="66"/>
      <c r="AP195" s="66">
        <f t="shared" si="66"/>
        <v>0</v>
      </c>
      <c r="AQ195" s="66"/>
    </row>
    <row r="196" spans="2:43" ht="18" hidden="1" customHeight="1" x14ac:dyDescent="0.2">
      <c r="B196" s="4"/>
      <c r="C196" s="117"/>
      <c r="D196" s="117"/>
      <c r="E196" s="117"/>
      <c r="F196" s="48"/>
      <c r="G196" s="11"/>
      <c r="H196" s="117"/>
      <c r="I196" s="124"/>
      <c r="J196" s="124"/>
      <c r="K196" s="144"/>
      <c r="L196" s="11"/>
      <c r="M196" s="226"/>
      <c r="N196" s="262"/>
      <c r="O196" s="125"/>
      <c r="P196" s="129"/>
      <c r="Q196" s="131">
        <v>7</v>
      </c>
      <c r="R196" s="68"/>
      <c r="S196" s="35"/>
      <c r="T196" s="69" t="s">
        <v>252</v>
      </c>
      <c r="U196" s="92"/>
      <c r="V196" s="70">
        <f>V197</f>
        <v>0</v>
      </c>
      <c r="X196" s="447">
        <f>X197</f>
        <v>2500000</v>
      </c>
      <c r="Z196" s="447">
        <f>Z197</f>
        <v>2129000</v>
      </c>
      <c r="AB196" s="447">
        <f>AB197</f>
        <v>0</v>
      </c>
      <c r="AD196" s="447">
        <f>AD197</f>
        <v>0</v>
      </c>
      <c r="AF196" s="447">
        <f>AF197</f>
        <v>0</v>
      </c>
      <c r="AH196" s="447">
        <f t="shared" si="61"/>
        <v>0</v>
      </c>
      <c r="AI196" s="446"/>
      <c r="AJ196" s="447">
        <f>AJ197</f>
        <v>0</v>
      </c>
      <c r="AK196" s="71"/>
      <c r="AL196" s="447">
        <f t="shared" si="66"/>
        <v>0</v>
      </c>
      <c r="AM196" s="447"/>
      <c r="AN196" s="447">
        <f t="shared" si="66"/>
        <v>0</v>
      </c>
      <c r="AO196" s="447"/>
      <c r="AP196" s="447">
        <f t="shared" si="66"/>
        <v>0</v>
      </c>
      <c r="AQ196" s="447"/>
    </row>
    <row r="197" spans="2:43" ht="18" hidden="1" customHeight="1" x14ac:dyDescent="0.2">
      <c r="B197" s="4"/>
      <c r="C197" s="117"/>
      <c r="D197" s="117"/>
      <c r="E197" s="117"/>
      <c r="F197" s="48"/>
      <c r="G197" s="11"/>
      <c r="H197" s="117"/>
      <c r="I197" s="124"/>
      <c r="J197" s="124"/>
      <c r="K197" s="144"/>
      <c r="L197" s="11"/>
      <c r="M197" s="163"/>
      <c r="N197" s="261"/>
      <c r="O197" s="122"/>
      <c r="P197" s="130"/>
      <c r="Q197" s="130"/>
      <c r="R197" s="72">
        <v>90</v>
      </c>
      <c r="S197" s="181"/>
      <c r="T197" s="73" t="s">
        <v>202</v>
      </c>
      <c r="V197" s="74">
        <v>0</v>
      </c>
      <c r="X197" s="74">
        <v>2500000</v>
      </c>
      <c r="Z197" s="74">
        <v>2129000</v>
      </c>
      <c r="AB197" s="944">
        <v>0</v>
      </c>
      <c r="AC197" s="74">
        <v>0</v>
      </c>
      <c r="AD197" s="944">
        <v>0</v>
      </c>
      <c r="AF197" s="944">
        <v>0</v>
      </c>
      <c r="AH197" s="74">
        <f t="shared" si="61"/>
        <v>0</v>
      </c>
      <c r="AI197" s="8"/>
      <c r="AJ197" s="74">
        <v>0</v>
      </c>
      <c r="AK197" s="8"/>
      <c r="AL197" s="74">
        <v>0</v>
      </c>
      <c r="AM197" s="74"/>
      <c r="AN197" s="74">
        <v>0</v>
      </c>
      <c r="AO197" s="74"/>
      <c r="AP197" s="74">
        <v>0</v>
      </c>
      <c r="AQ197" s="74"/>
    </row>
    <row r="198" spans="2:43" ht="18" hidden="1" customHeight="1" x14ac:dyDescent="0.2">
      <c r="B198" s="4"/>
      <c r="C198" s="117"/>
      <c r="D198" s="117"/>
      <c r="E198" s="117"/>
      <c r="F198" s="48"/>
      <c r="G198" s="11"/>
      <c r="H198" s="117"/>
      <c r="I198" s="124"/>
      <c r="J198" s="124"/>
      <c r="K198" s="144"/>
      <c r="L198" s="11"/>
      <c r="M198" s="226"/>
      <c r="N198" s="262"/>
      <c r="O198" s="125"/>
      <c r="P198" s="129">
        <v>7</v>
      </c>
      <c r="Q198" s="129"/>
      <c r="R198" s="64"/>
      <c r="S198" s="234"/>
      <c r="T198" s="65" t="s">
        <v>323</v>
      </c>
      <c r="U198" s="155"/>
      <c r="V198" s="66">
        <f>V199</f>
        <v>0</v>
      </c>
      <c r="X198" s="66">
        <f>X199</f>
        <v>0</v>
      </c>
      <c r="Z198" s="66">
        <f>Z199</f>
        <v>0</v>
      </c>
      <c r="AB198" s="66">
        <f>AB199</f>
        <v>0</v>
      </c>
      <c r="AD198" s="66">
        <f>AD199</f>
        <v>0</v>
      </c>
      <c r="AF198" s="66">
        <f>AF199</f>
        <v>0</v>
      </c>
      <c r="AH198" s="66">
        <f t="shared" si="61"/>
        <v>0</v>
      </c>
      <c r="AI198" s="67"/>
      <c r="AJ198" s="66">
        <f>AJ199</f>
        <v>0</v>
      </c>
      <c r="AK198" s="67"/>
      <c r="AL198" s="66">
        <f t="shared" ref="AL198:AP199" si="67">AL199</f>
        <v>0</v>
      </c>
      <c r="AM198" s="66"/>
      <c r="AN198" s="66">
        <f t="shared" si="67"/>
        <v>0</v>
      </c>
      <c r="AO198" s="66"/>
      <c r="AP198" s="66">
        <f t="shared" si="67"/>
        <v>0</v>
      </c>
      <c r="AQ198" s="66"/>
    </row>
    <row r="199" spans="2:43" ht="18" hidden="1" customHeight="1" x14ac:dyDescent="0.2">
      <c r="B199" s="4"/>
      <c r="C199" s="117"/>
      <c r="D199" s="117"/>
      <c r="E199" s="117"/>
      <c r="F199" s="48"/>
      <c r="G199" s="11"/>
      <c r="H199" s="117"/>
      <c r="I199" s="124"/>
      <c r="J199" s="124"/>
      <c r="K199" s="144"/>
      <c r="L199" s="11"/>
      <c r="M199" s="226"/>
      <c r="N199" s="262"/>
      <c r="O199" s="125"/>
      <c r="P199" s="129"/>
      <c r="Q199" s="131">
        <v>7</v>
      </c>
      <c r="R199" s="68"/>
      <c r="S199" s="35"/>
      <c r="T199" s="69" t="s">
        <v>252</v>
      </c>
      <c r="U199" s="92"/>
      <c r="V199" s="70">
        <f>V200</f>
        <v>0</v>
      </c>
      <c r="X199" s="447">
        <f>X200</f>
        <v>0</v>
      </c>
      <c r="Z199" s="447">
        <f>Z200</f>
        <v>0</v>
      </c>
      <c r="AB199" s="447">
        <f>AB200</f>
        <v>0</v>
      </c>
      <c r="AD199" s="447">
        <f>AD200</f>
        <v>0</v>
      </c>
      <c r="AF199" s="447">
        <f>AF200</f>
        <v>0</v>
      </c>
      <c r="AH199" s="447">
        <f t="shared" si="61"/>
        <v>0</v>
      </c>
      <c r="AI199" s="446"/>
      <c r="AJ199" s="447">
        <f>AJ200</f>
        <v>0</v>
      </c>
      <c r="AK199" s="71"/>
      <c r="AL199" s="447">
        <f t="shared" si="67"/>
        <v>0</v>
      </c>
      <c r="AM199" s="447"/>
      <c r="AN199" s="447">
        <f t="shared" si="67"/>
        <v>0</v>
      </c>
      <c r="AO199" s="447"/>
      <c r="AP199" s="447">
        <f t="shared" si="67"/>
        <v>0</v>
      </c>
      <c r="AQ199" s="447"/>
    </row>
    <row r="200" spans="2:43" ht="18" hidden="1" customHeight="1" x14ac:dyDescent="0.2">
      <c r="B200" s="4"/>
      <c r="C200" s="117"/>
      <c r="D200" s="117"/>
      <c r="E200" s="117"/>
      <c r="F200" s="48"/>
      <c r="G200" s="11"/>
      <c r="H200" s="117"/>
      <c r="I200" s="124"/>
      <c r="J200" s="124"/>
      <c r="K200" s="144"/>
      <c r="L200" s="11"/>
      <c r="M200" s="163"/>
      <c r="N200" s="261"/>
      <c r="O200" s="122"/>
      <c r="P200" s="130"/>
      <c r="Q200" s="130"/>
      <c r="R200" s="72">
        <v>90</v>
      </c>
      <c r="S200" s="181"/>
      <c r="T200" s="73" t="s">
        <v>202</v>
      </c>
      <c r="V200" s="74">
        <v>0</v>
      </c>
      <c r="X200" s="74">
        <v>0</v>
      </c>
      <c r="Z200" s="74">
        <v>0</v>
      </c>
      <c r="AB200" s="74">
        <v>0</v>
      </c>
      <c r="AD200" s="74">
        <v>0</v>
      </c>
      <c r="AF200" s="74">
        <v>0</v>
      </c>
      <c r="AH200" s="74">
        <f t="shared" si="61"/>
        <v>0</v>
      </c>
      <c r="AI200" s="8"/>
      <c r="AJ200" s="74">
        <v>0</v>
      </c>
      <c r="AK200" s="8"/>
      <c r="AL200" s="74">
        <v>0</v>
      </c>
      <c r="AM200" s="74"/>
      <c r="AN200" s="74">
        <v>0</v>
      </c>
      <c r="AO200" s="74"/>
      <c r="AP200" s="74">
        <v>0</v>
      </c>
      <c r="AQ200" s="74"/>
    </row>
    <row r="201" spans="2:43" ht="18" customHeight="1" x14ac:dyDescent="0.2">
      <c r="B201" s="4"/>
      <c r="C201" s="117"/>
      <c r="D201" s="117"/>
      <c r="E201" s="117"/>
      <c r="F201" s="48"/>
      <c r="G201" s="11"/>
      <c r="H201" s="117"/>
      <c r="I201" s="124"/>
      <c r="J201" s="124"/>
      <c r="K201" s="144"/>
      <c r="L201" s="11"/>
      <c r="M201" s="226"/>
      <c r="N201" s="262"/>
      <c r="O201" s="125"/>
      <c r="P201" s="129">
        <v>9</v>
      </c>
      <c r="Q201" s="129"/>
      <c r="R201" s="64"/>
      <c r="S201" s="234"/>
      <c r="T201" s="65" t="s">
        <v>358</v>
      </c>
      <c r="U201" s="155"/>
      <c r="V201" s="66">
        <f>V202+V205</f>
        <v>100000</v>
      </c>
      <c r="X201" s="66">
        <f>X202+X205</f>
        <v>100000</v>
      </c>
      <c r="Z201" s="66">
        <f>Z202+Z205</f>
        <v>170000</v>
      </c>
      <c r="AB201" s="66">
        <f>AB202+AB205</f>
        <v>0</v>
      </c>
      <c r="AD201" s="66">
        <f>AD202+AD205</f>
        <v>0</v>
      </c>
      <c r="AF201" s="66">
        <f>AF202+AF205</f>
        <v>0</v>
      </c>
      <c r="AH201" s="66">
        <f t="shared" si="61"/>
        <v>0</v>
      </c>
      <c r="AI201" s="67"/>
      <c r="AJ201" s="66">
        <f>AJ202+AJ205</f>
        <v>0</v>
      </c>
      <c r="AK201" s="67"/>
      <c r="AL201" s="66">
        <f>AL202+AL205</f>
        <v>563000</v>
      </c>
      <c r="AM201" s="66"/>
      <c r="AN201" s="66">
        <f>AN202+AN205</f>
        <v>600000</v>
      </c>
      <c r="AO201" s="66"/>
      <c r="AP201" s="66">
        <f>AP202+AP205</f>
        <v>600000</v>
      </c>
      <c r="AQ201" s="66"/>
    </row>
    <row r="202" spans="2:43" ht="18" customHeight="1" x14ac:dyDescent="0.2">
      <c r="B202" s="4"/>
      <c r="C202" s="117"/>
      <c r="D202" s="117"/>
      <c r="E202" s="117"/>
      <c r="F202" s="48"/>
      <c r="G202" s="11"/>
      <c r="H202" s="117"/>
      <c r="I202" s="124"/>
      <c r="J202" s="124"/>
      <c r="K202" s="144"/>
      <c r="L202" s="11"/>
      <c r="M202" s="226"/>
      <c r="N202" s="262"/>
      <c r="O202" s="125"/>
      <c r="P202" s="129"/>
      <c r="Q202" s="131">
        <v>2</v>
      </c>
      <c r="R202" s="68"/>
      <c r="S202" s="35"/>
      <c r="T202" s="69" t="s">
        <v>36</v>
      </c>
      <c r="U202" s="92"/>
      <c r="V202" s="70">
        <f>V204+V203</f>
        <v>100000</v>
      </c>
      <c r="X202" s="70">
        <f>X204+X203</f>
        <v>100000</v>
      </c>
      <c r="Z202" s="70">
        <f>Z204+Z203</f>
        <v>170000</v>
      </c>
      <c r="AB202" s="70">
        <f>AB204+AB203</f>
        <v>0</v>
      </c>
      <c r="AD202" s="70">
        <f>AD204+AD203</f>
        <v>0</v>
      </c>
      <c r="AF202" s="70">
        <f>AF204+AF203</f>
        <v>0</v>
      </c>
      <c r="AH202" s="70">
        <f t="shared" si="61"/>
        <v>0</v>
      </c>
      <c r="AI202" s="446"/>
      <c r="AJ202" s="447">
        <f>AJ204+AJ203</f>
        <v>0</v>
      </c>
      <c r="AK202" s="71"/>
      <c r="AL202" s="447">
        <f>AL204+AL203</f>
        <v>563000</v>
      </c>
      <c r="AM202" s="447"/>
      <c r="AN202" s="447">
        <f>AN204+AN203</f>
        <v>600000</v>
      </c>
      <c r="AO202" s="70"/>
      <c r="AP202" s="447">
        <f>AP204+AP203</f>
        <v>600000</v>
      </c>
      <c r="AQ202" s="70"/>
    </row>
    <row r="203" spans="2:43" ht="18" hidden="1" customHeight="1" x14ac:dyDescent="0.2">
      <c r="B203" s="4"/>
      <c r="C203" s="117"/>
      <c r="D203" s="117"/>
      <c r="E203" s="117"/>
      <c r="F203" s="48"/>
      <c r="G203" s="11"/>
      <c r="H203" s="117"/>
      <c r="I203" s="124"/>
      <c r="J203" s="124"/>
      <c r="K203" s="144"/>
      <c r="L203" s="11"/>
      <c r="M203" s="163"/>
      <c r="N203" s="261"/>
      <c r="O203" s="122"/>
      <c r="P203" s="130"/>
      <c r="Q203" s="130"/>
      <c r="R203" s="72">
        <v>1</v>
      </c>
      <c r="S203" s="181"/>
      <c r="T203" s="73" t="s">
        <v>20</v>
      </c>
      <c r="V203" s="74">
        <v>0</v>
      </c>
      <c r="X203" s="74">
        <v>0</v>
      </c>
      <c r="Z203" s="74">
        <v>0</v>
      </c>
      <c r="AB203" s="74">
        <v>0</v>
      </c>
      <c r="AD203" s="74">
        <v>0</v>
      </c>
      <c r="AF203" s="74">
        <v>0</v>
      </c>
      <c r="AH203" s="74">
        <f t="shared" si="61"/>
        <v>0</v>
      </c>
      <c r="AI203" s="8"/>
      <c r="AJ203" s="74">
        <v>0</v>
      </c>
      <c r="AK203" s="8"/>
      <c r="AL203" s="74">
        <v>0</v>
      </c>
      <c r="AM203" s="74"/>
      <c r="AN203" s="74">
        <v>0</v>
      </c>
      <c r="AO203" s="74"/>
      <c r="AP203" s="74">
        <v>0</v>
      </c>
      <c r="AQ203" s="74"/>
    </row>
    <row r="204" spans="2:43" ht="18" customHeight="1" x14ac:dyDescent="0.2">
      <c r="B204" s="4"/>
      <c r="C204" s="117"/>
      <c r="D204" s="117"/>
      <c r="E204" s="117"/>
      <c r="F204" s="48"/>
      <c r="G204" s="11"/>
      <c r="H204" s="117"/>
      <c r="I204" s="124"/>
      <c r="J204" s="124"/>
      <c r="K204" s="144"/>
      <c r="L204" s="11"/>
      <c r="M204" s="163"/>
      <c r="N204" s="261"/>
      <c r="O204" s="122"/>
      <c r="P204" s="130"/>
      <c r="Q204" s="130"/>
      <c r="R204" s="72" t="s">
        <v>18</v>
      </c>
      <c r="S204" s="181"/>
      <c r="T204" s="73" t="s">
        <v>22</v>
      </c>
      <c r="V204" s="74">
        <v>100000</v>
      </c>
      <c r="X204" s="74">
        <v>100000</v>
      </c>
      <c r="Z204" s="74">
        <v>170000</v>
      </c>
      <c r="AB204" s="944">
        <v>0</v>
      </c>
      <c r="AC204" s="74">
        <v>0</v>
      </c>
      <c r="AD204" s="944">
        <v>0</v>
      </c>
      <c r="AF204" s="74">
        <v>0</v>
      </c>
      <c r="AH204" s="74">
        <f t="shared" si="61"/>
        <v>0</v>
      </c>
      <c r="AI204" s="8"/>
      <c r="AJ204" s="74">
        <v>0</v>
      </c>
      <c r="AK204" s="8"/>
      <c r="AL204" s="74">
        <v>563000</v>
      </c>
      <c r="AM204" s="74"/>
      <c r="AN204" s="74">
        <v>600000</v>
      </c>
      <c r="AO204" s="74"/>
      <c r="AP204" s="74">
        <v>600000</v>
      </c>
      <c r="AQ204" s="74"/>
    </row>
    <row r="205" spans="2:43" ht="18" hidden="1" customHeight="1" x14ac:dyDescent="0.2">
      <c r="B205" s="4"/>
      <c r="C205" s="117"/>
      <c r="D205" s="117"/>
      <c r="E205" s="117"/>
      <c r="F205" s="48"/>
      <c r="G205" s="11"/>
      <c r="H205" s="117"/>
      <c r="I205" s="124"/>
      <c r="J205" s="124"/>
      <c r="K205" s="144"/>
      <c r="L205" s="11"/>
      <c r="M205" s="226"/>
      <c r="N205" s="262"/>
      <c r="O205" s="125"/>
      <c r="P205" s="129"/>
      <c r="Q205" s="131">
        <v>9</v>
      </c>
      <c r="R205" s="68"/>
      <c r="S205" s="35"/>
      <c r="T205" s="450" t="s">
        <v>597</v>
      </c>
      <c r="U205" s="92"/>
      <c r="V205" s="70">
        <f>V206</f>
        <v>0</v>
      </c>
      <c r="X205" s="447">
        <f>X206</f>
        <v>0</v>
      </c>
      <c r="Z205" s="447">
        <f>Z206</f>
        <v>0</v>
      </c>
      <c r="AB205" s="447">
        <f>AB206</f>
        <v>0</v>
      </c>
      <c r="AD205" s="447">
        <f>AD206</f>
        <v>0</v>
      </c>
      <c r="AF205" s="447">
        <f>AF206</f>
        <v>0</v>
      </c>
      <c r="AH205" s="447">
        <f t="shared" si="61"/>
        <v>0</v>
      </c>
      <c r="AI205" s="446"/>
      <c r="AJ205" s="447">
        <f>AJ206</f>
        <v>0</v>
      </c>
      <c r="AK205" s="71"/>
      <c r="AL205" s="447">
        <f>AL206</f>
        <v>0</v>
      </c>
      <c r="AM205" s="447"/>
      <c r="AN205" s="447">
        <f>AN206</f>
        <v>0</v>
      </c>
      <c r="AO205" s="447"/>
      <c r="AP205" s="447">
        <f>AP206</f>
        <v>0</v>
      </c>
      <c r="AQ205" s="447"/>
    </row>
    <row r="206" spans="2:43" ht="18" hidden="1" customHeight="1" x14ac:dyDescent="0.2">
      <c r="B206" s="4"/>
      <c r="C206" s="117"/>
      <c r="D206" s="117"/>
      <c r="E206" s="117"/>
      <c r="F206" s="48"/>
      <c r="G206" s="11"/>
      <c r="H206" s="117"/>
      <c r="I206" s="124"/>
      <c r="J206" s="124"/>
      <c r="K206" s="144"/>
      <c r="L206" s="11"/>
      <c r="M206" s="163"/>
      <c r="N206" s="261"/>
      <c r="O206" s="122"/>
      <c r="P206" s="130"/>
      <c r="Q206" s="130"/>
      <c r="R206" s="72">
        <v>1</v>
      </c>
      <c r="S206" s="181"/>
      <c r="T206" s="73" t="s">
        <v>597</v>
      </c>
      <c r="V206" s="74">
        <v>0</v>
      </c>
      <c r="X206" s="74">
        <v>0</v>
      </c>
      <c r="Z206" s="74">
        <v>0</v>
      </c>
      <c r="AB206" s="74">
        <v>0</v>
      </c>
      <c r="AD206" s="74">
        <v>0</v>
      </c>
      <c r="AF206" s="74">
        <v>0</v>
      </c>
      <c r="AH206" s="74">
        <f t="shared" si="61"/>
        <v>0</v>
      </c>
      <c r="AI206" s="8"/>
      <c r="AJ206" s="74">
        <v>0</v>
      </c>
      <c r="AK206" s="8"/>
      <c r="AL206" s="74">
        <v>0</v>
      </c>
      <c r="AM206" s="74"/>
      <c r="AN206" s="74">
        <v>0</v>
      </c>
      <c r="AO206" s="74"/>
      <c r="AP206" s="74">
        <v>0</v>
      </c>
      <c r="AQ206" s="74"/>
    </row>
    <row r="207" spans="2:43" ht="18" hidden="1" customHeight="1" x14ac:dyDescent="0.2">
      <c r="B207" s="4"/>
      <c r="C207" s="117"/>
      <c r="D207" s="117"/>
      <c r="E207" s="117"/>
      <c r="F207" s="48"/>
      <c r="G207" s="11"/>
      <c r="H207" s="117"/>
      <c r="I207" s="124"/>
      <c r="J207" s="124"/>
      <c r="K207" s="144"/>
      <c r="L207" s="11"/>
      <c r="M207" s="226"/>
      <c r="N207" s="262"/>
      <c r="O207" s="127">
        <v>7</v>
      </c>
      <c r="P207" s="123"/>
      <c r="Q207" s="123"/>
      <c r="R207" s="49"/>
      <c r="S207" s="18"/>
      <c r="T207" s="50" t="s">
        <v>327</v>
      </c>
      <c r="U207" s="76"/>
      <c r="V207" s="88">
        <f>V208</f>
        <v>0</v>
      </c>
      <c r="X207" s="88">
        <f>X208</f>
        <v>0</v>
      </c>
      <c r="Z207" s="88">
        <f>Z208</f>
        <v>0</v>
      </c>
      <c r="AB207" s="88">
        <f>AB208</f>
        <v>0</v>
      </c>
      <c r="AD207" s="88" t="e">
        <f>#REF!</f>
        <v>#REF!</v>
      </c>
      <c r="AF207" s="88">
        <f>AF208</f>
        <v>0</v>
      </c>
      <c r="AH207" s="88" t="e">
        <f t="shared" si="61"/>
        <v>#REF!</v>
      </c>
      <c r="AI207" s="89"/>
      <c r="AJ207" s="88">
        <f>AJ208</f>
        <v>0</v>
      </c>
      <c r="AK207" s="89"/>
      <c r="AL207" s="88">
        <f t="shared" ref="AL207:AP209" si="68">AL208</f>
        <v>0</v>
      </c>
      <c r="AM207" s="88"/>
      <c r="AN207" s="88">
        <f t="shared" si="68"/>
        <v>0</v>
      </c>
      <c r="AO207" s="88"/>
      <c r="AP207" s="88">
        <f t="shared" si="68"/>
        <v>0</v>
      </c>
      <c r="AQ207" s="88"/>
    </row>
    <row r="208" spans="2:43" ht="18" hidden="1" customHeight="1" x14ac:dyDescent="0.2">
      <c r="B208" s="4"/>
      <c r="C208" s="117"/>
      <c r="D208" s="117"/>
      <c r="E208" s="117"/>
      <c r="F208" s="48"/>
      <c r="G208" s="11"/>
      <c r="H208" s="117"/>
      <c r="I208" s="124"/>
      <c r="J208" s="124"/>
      <c r="K208" s="144"/>
      <c r="L208" s="11"/>
      <c r="M208" s="226"/>
      <c r="N208" s="262"/>
      <c r="O208" s="127"/>
      <c r="P208" s="129">
        <v>1</v>
      </c>
      <c r="Q208" s="129"/>
      <c r="R208" s="64"/>
      <c r="S208" s="234"/>
      <c r="T208" s="65" t="s">
        <v>520</v>
      </c>
      <c r="U208" s="155"/>
      <c r="V208" s="66">
        <f>V209</f>
        <v>0</v>
      </c>
      <c r="X208" s="66">
        <f>X209</f>
        <v>0</v>
      </c>
      <c r="Z208" s="66">
        <f>Z209</f>
        <v>0</v>
      </c>
      <c r="AB208" s="66">
        <f>AB209</f>
        <v>0</v>
      </c>
      <c r="AD208" s="66" t="e">
        <f>#REF!</f>
        <v>#REF!</v>
      </c>
      <c r="AF208" s="66">
        <f>AF209</f>
        <v>0</v>
      </c>
      <c r="AH208" s="66" t="e">
        <f t="shared" si="61"/>
        <v>#REF!</v>
      </c>
      <c r="AI208" s="67"/>
      <c r="AJ208" s="66">
        <f>AJ209</f>
        <v>0</v>
      </c>
      <c r="AK208" s="67"/>
      <c r="AL208" s="66">
        <f t="shared" si="68"/>
        <v>0</v>
      </c>
      <c r="AM208" s="66"/>
      <c r="AN208" s="66">
        <f t="shared" si="68"/>
        <v>0</v>
      </c>
      <c r="AO208" s="66"/>
      <c r="AP208" s="66">
        <f t="shared" si="68"/>
        <v>0</v>
      </c>
      <c r="AQ208" s="66"/>
    </row>
    <row r="209" spans="2:43" ht="18" hidden="1" customHeight="1" x14ac:dyDescent="0.2">
      <c r="B209" s="4"/>
      <c r="C209" s="117"/>
      <c r="D209" s="117"/>
      <c r="E209" s="117"/>
      <c r="F209" s="48"/>
      <c r="G209" s="11"/>
      <c r="H209" s="117"/>
      <c r="I209" s="124"/>
      <c r="J209" s="124"/>
      <c r="K209" s="144"/>
      <c r="L209" s="11"/>
      <c r="M209" s="226"/>
      <c r="N209" s="262"/>
      <c r="O209" s="127"/>
      <c r="P209" s="129"/>
      <c r="Q209" s="131">
        <v>9</v>
      </c>
      <c r="R209" s="68"/>
      <c r="S209" s="35"/>
      <c r="T209" s="69" t="s">
        <v>521</v>
      </c>
      <c r="U209" s="92"/>
      <c r="V209" s="70">
        <f>V210</f>
        <v>0</v>
      </c>
      <c r="X209" s="70">
        <f>X210</f>
        <v>0</v>
      </c>
      <c r="Z209" s="70">
        <f>Z210</f>
        <v>0</v>
      </c>
      <c r="AB209" s="70">
        <f>AB210</f>
        <v>0</v>
      </c>
      <c r="AD209" s="70" t="e">
        <f>#REF!</f>
        <v>#REF!</v>
      </c>
      <c r="AF209" s="70">
        <f>AF210</f>
        <v>0</v>
      </c>
      <c r="AH209" s="70" t="e">
        <f t="shared" si="61"/>
        <v>#REF!</v>
      </c>
      <c r="AI209" s="446"/>
      <c r="AJ209" s="447">
        <f>AJ210</f>
        <v>0</v>
      </c>
      <c r="AK209" s="71"/>
      <c r="AL209" s="447">
        <f t="shared" si="68"/>
        <v>0</v>
      </c>
      <c r="AM209" s="447"/>
      <c r="AN209" s="447">
        <f t="shared" si="68"/>
        <v>0</v>
      </c>
      <c r="AO209" s="70"/>
      <c r="AP209" s="447">
        <f t="shared" si="68"/>
        <v>0</v>
      </c>
      <c r="AQ209" s="70"/>
    </row>
    <row r="210" spans="2:43" ht="18" hidden="1" customHeight="1" x14ac:dyDescent="0.2">
      <c r="B210" s="4"/>
      <c r="C210" s="117"/>
      <c r="D210" s="117"/>
      <c r="E210" s="117"/>
      <c r="F210" s="48"/>
      <c r="G210" s="11"/>
      <c r="H210" s="117"/>
      <c r="I210" s="124"/>
      <c r="J210" s="124"/>
      <c r="K210" s="144"/>
      <c r="L210" s="11"/>
      <c r="M210" s="226"/>
      <c r="N210" s="262"/>
      <c r="O210" s="127"/>
      <c r="P210" s="129"/>
      <c r="Q210" s="131"/>
      <c r="R210" s="78">
        <v>99</v>
      </c>
      <c r="S210" s="251"/>
      <c r="T210" s="77" t="s">
        <v>519</v>
      </c>
      <c r="U210" s="141"/>
      <c r="V210" s="83">
        <v>0</v>
      </c>
      <c r="X210" s="83">
        <v>0</v>
      </c>
      <c r="Z210" s="83">
        <v>0</v>
      </c>
      <c r="AB210" s="83">
        <v>0</v>
      </c>
      <c r="AD210" s="83">
        <v>0</v>
      </c>
      <c r="AF210" s="83">
        <v>0</v>
      </c>
      <c r="AH210" s="83">
        <f t="shared" si="61"/>
        <v>0</v>
      </c>
      <c r="AI210" s="495"/>
      <c r="AJ210" s="448">
        <v>0</v>
      </c>
      <c r="AK210" s="87"/>
      <c r="AL210" s="448">
        <v>0</v>
      </c>
      <c r="AM210" s="448"/>
      <c r="AN210" s="448">
        <v>0</v>
      </c>
      <c r="AO210" s="83"/>
      <c r="AP210" s="448">
        <v>0</v>
      </c>
      <c r="AQ210" s="83"/>
    </row>
    <row r="211" spans="2:43" ht="18" customHeight="1" x14ac:dyDescent="0.2">
      <c r="B211" s="4"/>
      <c r="C211" s="117"/>
      <c r="D211" s="117"/>
      <c r="E211" s="117"/>
      <c r="F211" s="48"/>
      <c r="G211" s="11"/>
      <c r="H211" s="117"/>
      <c r="I211" s="124"/>
      <c r="J211" s="124"/>
      <c r="K211" s="144"/>
      <c r="L211" s="11"/>
      <c r="M211" s="143"/>
      <c r="N211" s="42"/>
      <c r="O211" s="128"/>
      <c r="P211" s="130"/>
      <c r="Q211" s="130"/>
      <c r="R211" s="72"/>
      <c r="S211" s="181"/>
      <c r="T211" s="73"/>
      <c r="V211" s="74"/>
      <c r="X211" s="74"/>
      <c r="Z211" s="74"/>
      <c r="AB211" s="74"/>
      <c r="AD211" s="74"/>
      <c r="AF211" s="74"/>
      <c r="AH211" s="74">
        <f t="shared" ref="AH211:AH274" si="69">AD211+AF211</f>
        <v>0</v>
      </c>
      <c r="AI211" s="8"/>
      <c r="AJ211" s="74"/>
      <c r="AK211" s="8"/>
      <c r="AL211" s="74"/>
      <c r="AM211" s="74"/>
      <c r="AN211" s="74"/>
      <c r="AO211" s="74"/>
      <c r="AP211" s="74"/>
      <c r="AQ211" s="74"/>
    </row>
    <row r="212" spans="2:43" ht="18" customHeight="1" x14ac:dyDescent="0.2">
      <c r="B212" s="4"/>
      <c r="C212" s="117"/>
      <c r="D212" s="117"/>
      <c r="E212" s="117"/>
      <c r="F212" s="48"/>
      <c r="G212" s="11"/>
      <c r="H212" s="132"/>
      <c r="I212" s="121"/>
      <c r="J212" s="121"/>
      <c r="K212" s="164">
        <v>1</v>
      </c>
      <c r="L212" s="277"/>
      <c r="M212" s="163"/>
      <c r="N212" s="261"/>
      <c r="O212" s="122"/>
      <c r="P212" s="123"/>
      <c r="Q212" s="123"/>
      <c r="R212" s="49"/>
      <c r="S212" s="18"/>
      <c r="T212" s="50" t="s">
        <v>415</v>
      </c>
      <c r="U212" s="76"/>
      <c r="V212" s="51">
        <f>V213+V272</f>
        <v>15000000</v>
      </c>
      <c r="X212" s="51">
        <f>X213+X272</f>
        <v>13500000</v>
      </c>
      <c r="Z212" s="51">
        <f>Z213+Z272</f>
        <v>14243000</v>
      </c>
      <c r="AB212" s="51">
        <f>AB213+AB272</f>
        <v>14960000</v>
      </c>
      <c r="AD212" s="51" t="e">
        <f>AD213+AD272</f>
        <v>#REF!</v>
      </c>
      <c r="AF212" s="51">
        <f>AF213+AF272</f>
        <v>568000</v>
      </c>
      <c r="AH212" s="51" t="e">
        <f t="shared" si="69"/>
        <v>#REF!</v>
      </c>
      <c r="AI212" s="5"/>
      <c r="AJ212" s="51">
        <f>AJ213+AJ272</f>
        <v>2992000</v>
      </c>
      <c r="AK212" s="5"/>
      <c r="AL212" s="51">
        <f>AL213+AL272</f>
        <v>16619000</v>
      </c>
      <c r="AM212" s="51"/>
      <c r="AN212" s="51">
        <f>AN213+AN272</f>
        <v>17616000</v>
      </c>
      <c r="AO212" s="51"/>
      <c r="AP212" s="51">
        <f>AP213+AP272</f>
        <v>17616000</v>
      </c>
      <c r="AQ212" s="51"/>
    </row>
    <row r="213" spans="2:43" ht="18" customHeight="1" x14ac:dyDescent="0.2">
      <c r="B213" s="4"/>
      <c r="C213" s="117"/>
      <c r="D213" s="117"/>
      <c r="E213" s="117"/>
      <c r="F213" s="48"/>
      <c r="G213" s="11"/>
      <c r="H213" s="117"/>
      <c r="I213" s="124"/>
      <c r="J213" s="124"/>
      <c r="K213" s="144"/>
      <c r="L213" s="11"/>
      <c r="M213" s="226">
        <v>2</v>
      </c>
      <c r="N213" s="262"/>
      <c r="O213" s="125"/>
      <c r="P213" s="126"/>
      <c r="Q213" s="126"/>
      <c r="R213" s="60"/>
      <c r="S213" s="249"/>
      <c r="T213" s="61" t="s">
        <v>413</v>
      </c>
      <c r="U213" s="241"/>
      <c r="V213" s="62">
        <f>V214+V218+V258+V254+V289</f>
        <v>15000000</v>
      </c>
      <c r="X213" s="62">
        <f>X214+X218+X258+X254+X289</f>
        <v>13500000</v>
      </c>
      <c r="Z213" s="62">
        <f>Z214+Z218+Z258+Z254+Z289</f>
        <v>14243000</v>
      </c>
      <c r="AB213" s="62">
        <f>AB214+AB218+AB258+AB254+AB289</f>
        <v>14960000</v>
      </c>
      <c r="AD213" s="62" t="e">
        <f>AD214+AD218+AD258+AD254+AD289</f>
        <v>#REF!</v>
      </c>
      <c r="AF213" s="62">
        <f>AF214+AF218+AF258+AF254+AF289</f>
        <v>568000</v>
      </c>
      <c r="AH213" s="62" t="e">
        <f t="shared" si="69"/>
        <v>#REF!</v>
      </c>
      <c r="AI213" s="63"/>
      <c r="AJ213" s="62">
        <f>AJ214+AJ218+AJ258+AJ254+AJ289</f>
        <v>2992000</v>
      </c>
      <c r="AK213" s="63"/>
      <c r="AL213" s="62">
        <f>AL214+AL218+AL258+AL254+AL289</f>
        <v>16619000</v>
      </c>
      <c r="AM213" s="62"/>
      <c r="AN213" s="62">
        <f>AN214+AN218+AN258+AN254+AN289</f>
        <v>17616000</v>
      </c>
      <c r="AO213" s="62"/>
      <c r="AP213" s="62">
        <f>AP214+AP218+AP258+AP254+AP289</f>
        <v>17616000</v>
      </c>
      <c r="AQ213" s="62"/>
    </row>
    <row r="214" spans="2:43" ht="18" hidden="1" customHeight="1" x14ac:dyDescent="0.2">
      <c r="B214" s="4"/>
      <c r="C214" s="117"/>
      <c r="D214" s="117"/>
      <c r="E214" s="117"/>
      <c r="F214" s="48"/>
      <c r="G214" s="11"/>
      <c r="H214" s="117"/>
      <c r="I214" s="124"/>
      <c r="J214" s="124"/>
      <c r="K214" s="144"/>
      <c r="L214" s="11"/>
      <c r="M214" s="143"/>
      <c r="N214" s="42"/>
      <c r="O214" s="127" t="s">
        <v>3</v>
      </c>
      <c r="P214" s="123"/>
      <c r="Q214" s="123"/>
      <c r="R214" s="49"/>
      <c r="S214" s="18"/>
      <c r="T214" s="50" t="s">
        <v>7</v>
      </c>
      <c r="U214" s="76"/>
      <c r="V214" s="51">
        <f>V215</f>
        <v>0</v>
      </c>
      <c r="X214" s="51">
        <f>X215</f>
        <v>0</v>
      </c>
      <c r="Z214" s="51">
        <f>Z215</f>
        <v>0</v>
      </c>
      <c r="AB214" s="51">
        <f>AB215</f>
        <v>0</v>
      </c>
      <c r="AD214" s="51" t="e">
        <f>#REF!</f>
        <v>#REF!</v>
      </c>
      <c r="AF214" s="51">
        <f>AF215</f>
        <v>0</v>
      </c>
      <c r="AH214" s="51" t="e">
        <f t="shared" si="69"/>
        <v>#REF!</v>
      </c>
      <c r="AI214" s="5"/>
      <c r="AJ214" s="51">
        <f>AJ215</f>
        <v>0</v>
      </c>
      <c r="AK214" s="5"/>
      <c r="AL214" s="51">
        <f t="shared" ref="AL214:AP216" si="70">AL215</f>
        <v>0</v>
      </c>
      <c r="AM214" s="51"/>
      <c r="AN214" s="51">
        <f t="shared" si="70"/>
        <v>0</v>
      </c>
      <c r="AO214" s="51"/>
      <c r="AP214" s="51">
        <f t="shared" si="70"/>
        <v>0</v>
      </c>
      <c r="AQ214" s="51"/>
    </row>
    <row r="215" spans="2:43" ht="18" hidden="1" customHeight="1" x14ac:dyDescent="0.2">
      <c r="B215" s="4"/>
      <c r="C215" s="117"/>
      <c r="D215" s="117"/>
      <c r="E215" s="117"/>
      <c r="F215" s="48"/>
      <c r="G215" s="11"/>
      <c r="H215" s="117"/>
      <c r="I215" s="124"/>
      <c r="J215" s="124"/>
      <c r="K215" s="144"/>
      <c r="L215" s="11"/>
      <c r="M215" s="143"/>
      <c r="N215" s="42"/>
      <c r="O215" s="128"/>
      <c r="P215" s="129">
        <v>2</v>
      </c>
      <c r="Q215" s="129"/>
      <c r="R215" s="64"/>
      <c r="S215" s="234"/>
      <c r="T215" s="65" t="s">
        <v>75</v>
      </c>
      <c r="U215" s="155"/>
      <c r="V215" s="66">
        <f>V216</f>
        <v>0</v>
      </c>
      <c r="X215" s="66">
        <f>X216</f>
        <v>0</v>
      </c>
      <c r="Z215" s="66">
        <f>Z216</f>
        <v>0</v>
      </c>
      <c r="AB215" s="66">
        <f>AB216</f>
        <v>0</v>
      </c>
      <c r="AD215" s="66" t="e">
        <f>#REF!</f>
        <v>#REF!</v>
      </c>
      <c r="AF215" s="66">
        <f>AF216</f>
        <v>0</v>
      </c>
      <c r="AH215" s="66" t="e">
        <f t="shared" si="69"/>
        <v>#REF!</v>
      </c>
      <c r="AI215" s="67"/>
      <c r="AJ215" s="66">
        <f>AJ216</f>
        <v>0</v>
      </c>
      <c r="AK215" s="67"/>
      <c r="AL215" s="66">
        <f t="shared" si="70"/>
        <v>0</v>
      </c>
      <c r="AM215" s="66"/>
      <c r="AN215" s="66">
        <f t="shared" si="70"/>
        <v>0</v>
      </c>
      <c r="AO215" s="66"/>
      <c r="AP215" s="66">
        <f t="shared" si="70"/>
        <v>0</v>
      </c>
      <c r="AQ215" s="66"/>
    </row>
    <row r="216" spans="2:43" ht="18" hidden="1" customHeight="1" x14ac:dyDescent="0.2">
      <c r="B216" s="4"/>
      <c r="C216" s="117"/>
      <c r="D216" s="117"/>
      <c r="E216" s="117"/>
      <c r="F216" s="48"/>
      <c r="G216" s="11"/>
      <c r="H216" s="117"/>
      <c r="I216" s="124"/>
      <c r="J216" s="124"/>
      <c r="K216" s="144"/>
      <c r="L216" s="11"/>
      <c r="M216" s="143"/>
      <c r="N216" s="42"/>
      <c r="O216" s="128"/>
      <c r="P216" s="130"/>
      <c r="Q216" s="131">
        <v>1</v>
      </c>
      <c r="R216" s="68"/>
      <c r="S216" s="35"/>
      <c r="T216" s="69" t="s">
        <v>76</v>
      </c>
      <c r="U216" s="92"/>
      <c r="V216" s="70">
        <f>V217</f>
        <v>0</v>
      </c>
      <c r="X216" s="447">
        <f>X217</f>
        <v>0</v>
      </c>
      <c r="Z216" s="447">
        <f>Z217</f>
        <v>0</v>
      </c>
      <c r="AB216" s="447">
        <f>AB217</f>
        <v>0</v>
      </c>
      <c r="AD216" s="447" t="e">
        <f>#REF!</f>
        <v>#REF!</v>
      </c>
      <c r="AF216" s="447">
        <f>AF217</f>
        <v>0</v>
      </c>
      <c r="AH216" s="447" t="e">
        <f t="shared" si="69"/>
        <v>#REF!</v>
      </c>
      <c r="AI216" s="446"/>
      <c r="AJ216" s="447">
        <f>AJ217</f>
        <v>0</v>
      </c>
      <c r="AK216" s="71"/>
      <c r="AL216" s="447">
        <f t="shared" si="70"/>
        <v>0</v>
      </c>
      <c r="AM216" s="447"/>
      <c r="AN216" s="447">
        <f t="shared" si="70"/>
        <v>0</v>
      </c>
      <c r="AO216" s="447"/>
      <c r="AP216" s="447">
        <f t="shared" si="70"/>
        <v>0</v>
      </c>
      <c r="AQ216" s="447"/>
    </row>
    <row r="217" spans="2:43" ht="18" hidden="1" customHeight="1" x14ac:dyDescent="0.2">
      <c r="B217" s="4"/>
      <c r="C217" s="117"/>
      <c r="D217" s="117"/>
      <c r="E217" s="117"/>
      <c r="F217" s="48"/>
      <c r="G217" s="11"/>
      <c r="H217" s="117"/>
      <c r="I217" s="124"/>
      <c r="J217" s="124"/>
      <c r="K217" s="144"/>
      <c r="L217" s="11"/>
      <c r="M217" s="143"/>
      <c r="N217" s="42"/>
      <c r="O217" s="128"/>
      <c r="P217" s="130"/>
      <c r="Q217" s="130"/>
      <c r="R217" s="72">
        <v>90</v>
      </c>
      <c r="S217" s="181"/>
      <c r="T217" s="73" t="s">
        <v>388</v>
      </c>
      <c r="V217" s="74">
        <v>0</v>
      </c>
      <c r="W217" s="29"/>
      <c r="X217" s="74">
        <v>0</v>
      </c>
      <c r="Y217" s="29"/>
      <c r="Z217" s="74">
        <v>0</v>
      </c>
      <c r="AA217" s="29"/>
      <c r="AB217" s="74">
        <v>0</v>
      </c>
      <c r="AC217" s="29"/>
      <c r="AD217" s="74">
        <v>0</v>
      </c>
      <c r="AE217" s="29"/>
      <c r="AF217" s="74">
        <v>0</v>
      </c>
      <c r="AG217" s="29"/>
      <c r="AH217" s="74">
        <f t="shared" si="69"/>
        <v>0</v>
      </c>
      <c r="AI217" s="8"/>
      <c r="AJ217" s="74">
        <v>0</v>
      </c>
      <c r="AK217" s="8"/>
      <c r="AL217" s="74">
        <v>0</v>
      </c>
      <c r="AM217" s="74"/>
      <c r="AN217" s="74">
        <v>0</v>
      </c>
      <c r="AO217" s="74"/>
      <c r="AP217" s="74">
        <v>0</v>
      </c>
      <c r="AQ217" s="74"/>
    </row>
    <row r="218" spans="2:43" ht="18" hidden="1" customHeight="1" x14ac:dyDescent="0.2">
      <c r="B218" s="4"/>
      <c r="C218" s="117"/>
      <c r="D218" s="117"/>
      <c r="E218" s="117"/>
      <c r="F218" s="48"/>
      <c r="G218" s="11"/>
      <c r="H218" s="117"/>
      <c r="I218" s="124"/>
      <c r="J218" s="124"/>
      <c r="K218" s="144"/>
      <c r="L218" s="11"/>
      <c r="M218" s="143"/>
      <c r="N218" s="42"/>
      <c r="O218" s="127" t="s">
        <v>18</v>
      </c>
      <c r="P218" s="123"/>
      <c r="Q218" s="123"/>
      <c r="R218" s="49"/>
      <c r="S218" s="18"/>
      <c r="T218" s="50" t="s">
        <v>190</v>
      </c>
      <c r="U218" s="76"/>
      <c r="V218" s="51">
        <f>V219+V229+V234+V249</f>
        <v>0</v>
      </c>
      <c r="X218" s="51">
        <f>X219+X229+X234+X249</f>
        <v>0</v>
      </c>
      <c r="Z218" s="51">
        <f>Z219+Z229+Z234+Z249</f>
        <v>0</v>
      </c>
      <c r="AB218" s="51">
        <f>AB219+AB229+AB234+AB249</f>
        <v>0</v>
      </c>
      <c r="AD218" s="51" t="e">
        <f>AD219+AD229+AD234+AD249</f>
        <v>#REF!</v>
      </c>
      <c r="AF218" s="51">
        <f>AF219+AF229+AF234+AF249</f>
        <v>0</v>
      </c>
      <c r="AH218" s="51" t="e">
        <f t="shared" si="69"/>
        <v>#REF!</v>
      </c>
      <c r="AI218" s="5"/>
      <c r="AJ218" s="51">
        <f>AJ219+AJ229+AJ234+AJ249</f>
        <v>0</v>
      </c>
      <c r="AK218" s="5"/>
      <c r="AL218" s="51">
        <f>AL219+AL229+AL234+AL249</f>
        <v>0</v>
      </c>
      <c r="AM218" s="51"/>
      <c r="AN218" s="51">
        <f>AN219+AN229+AN234+AN249</f>
        <v>0</v>
      </c>
      <c r="AO218" s="51"/>
      <c r="AP218" s="51">
        <f>AP219+AP229+AP234+AP249</f>
        <v>0</v>
      </c>
      <c r="AQ218" s="51"/>
    </row>
    <row r="219" spans="2:43" ht="18" hidden="1" customHeight="1" x14ac:dyDescent="0.2">
      <c r="B219" s="4"/>
      <c r="C219" s="117"/>
      <c r="D219" s="117"/>
      <c r="E219" s="117"/>
      <c r="F219" s="48"/>
      <c r="G219" s="11"/>
      <c r="H219" s="117"/>
      <c r="I219" s="124"/>
      <c r="J219" s="124"/>
      <c r="K219" s="144"/>
      <c r="L219" s="11"/>
      <c r="M219" s="143"/>
      <c r="N219" s="42"/>
      <c r="O219" s="128"/>
      <c r="P219" s="129">
        <v>2</v>
      </c>
      <c r="Q219" s="129"/>
      <c r="R219" s="64"/>
      <c r="S219" s="234"/>
      <c r="T219" s="65" t="s">
        <v>195</v>
      </c>
      <c r="U219" s="155"/>
      <c r="V219" s="66">
        <f>V220+V223+V227</f>
        <v>0</v>
      </c>
      <c r="X219" s="66">
        <f>X220+X223+X227</f>
        <v>0</v>
      </c>
      <c r="Z219" s="66">
        <f>Z220+Z223+Z227</f>
        <v>0</v>
      </c>
      <c r="AB219" s="66">
        <f>AB220+AB223+AB227</f>
        <v>0</v>
      </c>
      <c r="AD219" s="66" t="e">
        <f>AD220+AD223+AD227</f>
        <v>#REF!</v>
      </c>
      <c r="AF219" s="66">
        <f>AF220+AF223+AF227</f>
        <v>0</v>
      </c>
      <c r="AH219" s="66" t="e">
        <f t="shared" si="69"/>
        <v>#REF!</v>
      </c>
      <c r="AI219" s="67"/>
      <c r="AJ219" s="66">
        <f>AJ220+AJ223+AJ227</f>
        <v>0</v>
      </c>
      <c r="AK219" s="67"/>
      <c r="AL219" s="66">
        <f>AL220+AL223+AL227</f>
        <v>0</v>
      </c>
      <c r="AM219" s="66"/>
      <c r="AN219" s="66">
        <f>AN220+AN223+AN227</f>
        <v>0</v>
      </c>
      <c r="AO219" s="66"/>
      <c r="AP219" s="66">
        <f>AP220+AP223+AP227</f>
        <v>0</v>
      </c>
      <c r="AQ219" s="66"/>
    </row>
    <row r="220" spans="2:43" ht="18" hidden="1" customHeight="1" x14ac:dyDescent="0.2">
      <c r="B220" s="4"/>
      <c r="C220" s="117"/>
      <c r="D220" s="117"/>
      <c r="E220" s="117"/>
      <c r="F220" s="48"/>
      <c r="G220" s="11"/>
      <c r="H220" s="117"/>
      <c r="I220" s="124"/>
      <c r="J220" s="124"/>
      <c r="K220" s="144"/>
      <c r="L220" s="11"/>
      <c r="M220" s="143"/>
      <c r="N220" s="42"/>
      <c r="O220" s="128"/>
      <c r="P220" s="129"/>
      <c r="Q220" s="131">
        <v>1</v>
      </c>
      <c r="R220" s="68"/>
      <c r="S220" s="35"/>
      <c r="T220" s="69" t="s">
        <v>16</v>
      </c>
      <c r="U220" s="92"/>
      <c r="V220" s="70">
        <f>SUM(V221:V222)</f>
        <v>0</v>
      </c>
      <c r="X220" s="447">
        <f>SUM(X221:X222)</f>
        <v>0</v>
      </c>
      <c r="Z220" s="447">
        <f>SUM(Z221:Z222)</f>
        <v>0</v>
      </c>
      <c r="AB220" s="447">
        <f>SUM(AB221:AB222)</f>
        <v>0</v>
      </c>
      <c r="AD220" s="447">
        <f>SUM(AD221:AD222)</f>
        <v>0</v>
      </c>
      <c r="AF220" s="447">
        <f>SUM(AF221:AF222)</f>
        <v>0</v>
      </c>
      <c r="AH220" s="447">
        <f t="shared" si="69"/>
        <v>0</v>
      </c>
      <c r="AI220" s="446"/>
      <c r="AJ220" s="447">
        <f>SUM(AJ221:AJ222)</f>
        <v>0</v>
      </c>
      <c r="AK220" s="71"/>
      <c r="AL220" s="447">
        <f>SUM(AL221:AL222)</f>
        <v>0</v>
      </c>
      <c r="AM220" s="447"/>
      <c r="AN220" s="447">
        <f>SUM(AN221:AN222)</f>
        <v>0</v>
      </c>
      <c r="AO220" s="447"/>
      <c r="AP220" s="447">
        <f>SUM(AP221:AP222)</f>
        <v>0</v>
      </c>
      <c r="AQ220" s="447"/>
    </row>
    <row r="221" spans="2:43" ht="18" hidden="1" customHeight="1" x14ac:dyDescent="0.2">
      <c r="B221" s="4"/>
      <c r="C221" s="117"/>
      <c r="D221" s="117"/>
      <c r="E221" s="117"/>
      <c r="F221" s="48"/>
      <c r="G221" s="11"/>
      <c r="H221" s="117"/>
      <c r="I221" s="124"/>
      <c r="J221" s="124"/>
      <c r="K221" s="144"/>
      <c r="L221" s="11"/>
      <c r="M221" s="143"/>
      <c r="N221" s="42"/>
      <c r="O221" s="128"/>
      <c r="P221" s="129"/>
      <c r="Q221" s="130"/>
      <c r="R221" s="72" t="s">
        <v>3</v>
      </c>
      <c r="S221" s="181"/>
      <c r="T221" s="73" t="s">
        <v>17</v>
      </c>
      <c r="V221" s="74">
        <v>0</v>
      </c>
      <c r="X221" s="74">
        <v>0</v>
      </c>
      <c r="Z221" s="74">
        <v>0</v>
      </c>
      <c r="AB221" s="74">
        <v>0</v>
      </c>
      <c r="AD221" s="74">
        <v>0</v>
      </c>
      <c r="AF221" s="74">
        <v>0</v>
      </c>
      <c r="AH221" s="74">
        <f t="shared" si="69"/>
        <v>0</v>
      </c>
      <c r="AI221" s="8"/>
      <c r="AJ221" s="74">
        <v>0</v>
      </c>
      <c r="AK221" s="8"/>
      <c r="AL221" s="74">
        <v>0</v>
      </c>
      <c r="AM221" s="74"/>
      <c r="AN221" s="74">
        <v>0</v>
      </c>
      <c r="AO221" s="74"/>
      <c r="AP221" s="74">
        <v>0</v>
      </c>
      <c r="AQ221" s="74"/>
    </row>
    <row r="222" spans="2:43" ht="18" hidden="1" customHeight="1" x14ac:dyDescent="0.2">
      <c r="B222" s="4"/>
      <c r="C222" s="117"/>
      <c r="D222" s="117"/>
      <c r="E222" s="117"/>
      <c r="F222" s="48"/>
      <c r="G222" s="11"/>
      <c r="H222" s="117"/>
      <c r="I222" s="124"/>
      <c r="J222" s="124"/>
      <c r="K222" s="144"/>
      <c r="L222" s="11"/>
      <c r="M222" s="143"/>
      <c r="N222" s="42"/>
      <c r="O222" s="128"/>
      <c r="P222" s="129"/>
      <c r="Q222" s="130"/>
      <c r="R222" s="72" t="s">
        <v>55</v>
      </c>
      <c r="S222" s="181"/>
      <c r="T222" s="73" t="s">
        <v>352</v>
      </c>
      <c r="V222" s="74">
        <v>0</v>
      </c>
      <c r="X222" s="74">
        <v>0</v>
      </c>
      <c r="Z222" s="74">
        <v>0</v>
      </c>
      <c r="AB222" s="74">
        <v>0</v>
      </c>
      <c r="AD222" s="74">
        <v>0</v>
      </c>
      <c r="AF222" s="74">
        <v>0</v>
      </c>
      <c r="AH222" s="74">
        <f t="shared" si="69"/>
        <v>0</v>
      </c>
      <c r="AI222" s="8"/>
      <c r="AJ222" s="74">
        <v>0</v>
      </c>
      <c r="AK222" s="8"/>
      <c r="AL222" s="74">
        <v>0</v>
      </c>
      <c r="AM222" s="74"/>
      <c r="AN222" s="74">
        <v>0</v>
      </c>
      <c r="AO222" s="74"/>
      <c r="AP222" s="74">
        <v>0</v>
      </c>
      <c r="AQ222" s="74"/>
    </row>
    <row r="223" spans="2:43" ht="18" hidden="1" customHeight="1" x14ac:dyDescent="0.2">
      <c r="B223" s="4"/>
      <c r="C223" s="117"/>
      <c r="D223" s="117"/>
      <c r="E223" s="117"/>
      <c r="F223" s="48"/>
      <c r="G223" s="11"/>
      <c r="H223" s="117"/>
      <c r="I223" s="124"/>
      <c r="J223" s="124"/>
      <c r="K223" s="144"/>
      <c r="L223" s="11"/>
      <c r="M223" s="143"/>
      <c r="N223" s="42"/>
      <c r="O223" s="128"/>
      <c r="P223" s="129"/>
      <c r="Q223" s="131">
        <v>6</v>
      </c>
      <c r="R223" s="84"/>
      <c r="S223" s="250"/>
      <c r="T223" s="69" t="s">
        <v>19</v>
      </c>
      <c r="U223" s="92"/>
      <c r="V223" s="70">
        <f>SUM(V224:V226)</f>
        <v>0</v>
      </c>
      <c r="X223" s="447">
        <f>SUM(X224:X226)</f>
        <v>0</v>
      </c>
      <c r="Z223" s="447">
        <f>SUM(Z224:Z226)</f>
        <v>0</v>
      </c>
      <c r="AB223" s="447">
        <f>SUM(AB224:AB226)</f>
        <v>0</v>
      </c>
      <c r="AD223" s="447">
        <f>SUM(AD224:AD226)</f>
        <v>0</v>
      </c>
      <c r="AF223" s="447">
        <f>SUM(AF224:AF226)</f>
        <v>0</v>
      </c>
      <c r="AH223" s="447">
        <f t="shared" si="69"/>
        <v>0</v>
      </c>
      <c r="AI223" s="446"/>
      <c r="AJ223" s="447">
        <f>SUM(AJ224:AJ226)</f>
        <v>0</v>
      </c>
      <c r="AK223" s="71"/>
      <c r="AL223" s="447">
        <f>SUM(AL224:AL226)</f>
        <v>0</v>
      </c>
      <c r="AM223" s="447"/>
      <c r="AN223" s="447">
        <f>SUM(AN224:AN226)</f>
        <v>0</v>
      </c>
      <c r="AO223" s="447"/>
      <c r="AP223" s="447">
        <f>SUM(AP224:AP226)</f>
        <v>0</v>
      </c>
      <c r="AQ223" s="447"/>
    </row>
    <row r="224" spans="2:43" ht="18" hidden="1" customHeight="1" x14ac:dyDescent="0.2">
      <c r="B224" s="4"/>
      <c r="C224" s="117"/>
      <c r="D224" s="117"/>
      <c r="E224" s="117"/>
      <c r="F224" s="48"/>
      <c r="G224" s="11"/>
      <c r="H224" s="117"/>
      <c r="I224" s="124"/>
      <c r="J224" s="124"/>
      <c r="K224" s="144"/>
      <c r="L224" s="11"/>
      <c r="M224" s="143"/>
      <c r="N224" s="42"/>
      <c r="O224" s="128"/>
      <c r="P224" s="129"/>
      <c r="Q224" s="130"/>
      <c r="R224" s="72" t="s">
        <v>3</v>
      </c>
      <c r="S224" s="181"/>
      <c r="T224" s="73" t="s">
        <v>226</v>
      </c>
      <c r="V224" s="74">
        <v>0</v>
      </c>
      <c r="X224" s="74">
        <v>0</v>
      </c>
      <c r="Z224" s="74">
        <v>0</v>
      </c>
      <c r="AB224" s="74">
        <v>0</v>
      </c>
      <c r="AD224" s="74">
        <v>0</v>
      </c>
      <c r="AF224" s="74">
        <v>0</v>
      </c>
      <c r="AH224" s="74">
        <f t="shared" si="69"/>
        <v>0</v>
      </c>
      <c r="AI224" s="8"/>
      <c r="AJ224" s="74">
        <v>0</v>
      </c>
      <c r="AK224" s="8"/>
      <c r="AL224" s="74">
        <v>0</v>
      </c>
      <c r="AM224" s="74"/>
      <c r="AN224" s="74">
        <v>0</v>
      </c>
      <c r="AO224" s="74"/>
      <c r="AP224" s="74">
        <v>0</v>
      </c>
      <c r="AQ224" s="74"/>
    </row>
    <row r="225" spans="2:43" ht="18" hidden="1" customHeight="1" x14ac:dyDescent="0.2">
      <c r="B225" s="4"/>
      <c r="C225" s="117"/>
      <c r="D225" s="117"/>
      <c r="E225" s="117"/>
      <c r="F225" s="48"/>
      <c r="G225" s="11"/>
      <c r="H225" s="117"/>
      <c r="I225" s="124"/>
      <c r="J225" s="124"/>
      <c r="K225" s="144"/>
      <c r="L225" s="11"/>
      <c r="M225" s="143"/>
      <c r="N225" s="42"/>
      <c r="O225" s="128"/>
      <c r="P225" s="129"/>
      <c r="Q225" s="130"/>
      <c r="R225" s="72" t="s">
        <v>14</v>
      </c>
      <c r="S225" s="181"/>
      <c r="T225" s="73" t="s">
        <v>353</v>
      </c>
      <c r="V225" s="74">
        <v>0</v>
      </c>
      <c r="X225" s="74">
        <v>0</v>
      </c>
      <c r="Z225" s="74">
        <v>0</v>
      </c>
      <c r="AB225" s="74">
        <v>0</v>
      </c>
      <c r="AD225" s="74">
        <v>0</v>
      </c>
      <c r="AF225" s="74">
        <v>0</v>
      </c>
      <c r="AH225" s="74">
        <f t="shared" si="69"/>
        <v>0</v>
      </c>
      <c r="AI225" s="8"/>
      <c r="AJ225" s="74">
        <v>0</v>
      </c>
      <c r="AK225" s="8"/>
      <c r="AL225" s="74">
        <v>0</v>
      </c>
      <c r="AM225" s="74"/>
      <c r="AN225" s="74">
        <v>0</v>
      </c>
      <c r="AO225" s="74"/>
      <c r="AP225" s="74">
        <v>0</v>
      </c>
      <c r="AQ225" s="74"/>
    </row>
    <row r="226" spans="2:43" ht="18" hidden="1" customHeight="1" x14ac:dyDescent="0.2">
      <c r="B226" s="4"/>
      <c r="C226" s="117"/>
      <c r="D226" s="117"/>
      <c r="E226" s="117"/>
      <c r="F226" s="48"/>
      <c r="G226" s="11"/>
      <c r="H226" s="117"/>
      <c r="I226" s="124"/>
      <c r="J226" s="124"/>
      <c r="K226" s="144"/>
      <c r="L226" s="11"/>
      <c r="M226" s="143"/>
      <c r="N226" s="42"/>
      <c r="O226" s="128"/>
      <c r="P226" s="129"/>
      <c r="Q226" s="130"/>
      <c r="R226" s="72">
        <v>90</v>
      </c>
      <c r="S226" s="181"/>
      <c r="T226" s="73" t="s">
        <v>225</v>
      </c>
      <c r="V226" s="74"/>
      <c r="X226" s="74"/>
      <c r="Z226" s="74"/>
      <c r="AB226" s="74"/>
      <c r="AD226" s="74"/>
      <c r="AF226" s="74"/>
      <c r="AH226" s="74">
        <f t="shared" si="69"/>
        <v>0</v>
      </c>
      <c r="AI226" s="8"/>
      <c r="AJ226" s="74"/>
      <c r="AK226" s="8"/>
      <c r="AL226" s="74"/>
      <c r="AM226" s="74"/>
      <c r="AN226" s="74"/>
      <c r="AO226" s="74"/>
      <c r="AP226" s="74"/>
      <c r="AQ226" s="74"/>
    </row>
    <row r="227" spans="2:43" ht="18" hidden="1" customHeight="1" x14ac:dyDescent="0.2">
      <c r="B227" s="4"/>
      <c r="C227" s="117"/>
      <c r="D227" s="117"/>
      <c r="E227" s="117"/>
      <c r="F227" s="48"/>
      <c r="G227" s="11"/>
      <c r="H227" s="117"/>
      <c r="I227" s="124"/>
      <c r="J227" s="124"/>
      <c r="K227" s="144"/>
      <c r="L227" s="11"/>
      <c r="M227" s="143"/>
      <c r="N227" s="42"/>
      <c r="O227" s="128"/>
      <c r="P227" s="129"/>
      <c r="Q227" s="131">
        <v>9</v>
      </c>
      <c r="R227" s="84"/>
      <c r="S227" s="250"/>
      <c r="T227" s="69" t="s">
        <v>167</v>
      </c>
      <c r="U227" s="92"/>
      <c r="V227" s="70">
        <f>V228</f>
        <v>0</v>
      </c>
      <c r="X227" s="447">
        <f>X228</f>
        <v>0</v>
      </c>
      <c r="Z227" s="447">
        <f>Z228</f>
        <v>0</v>
      </c>
      <c r="AB227" s="447">
        <f>AB228</f>
        <v>0</v>
      </c>
      <c r="AD227" s="447" t="e">
        <f>#REF!</f>
        <v>#REF!</v>
      </c>
      <c r="AF227" s="447">
        <f>AF228</f>
        <v>0</v>
      </c>
      <c r="AH227" s="447" t="e">
        <f t="shared" si="69"/>
        <v>#REF!</v>
      </c>
      <c r="AI227" s="446"/>
      <c r="AJ227" s="447">
        <f>AJ228</f>
        <v>0</v>
      </c>
      <c r="AK227" s="71"/>
      <c r="AL227" s="447">
        <f>AL228</f>
        <v>0</v>
      </c>
      <c r="AM227" s="447"/>
      <c r="AN227" s="447">
        <f>AN228</f>
        <v>0</v>
      </c>
      <c r="AO227" s="447"/>
      <c r="AP227" s="447">
        <f>AP228</f>
        <v>0</v>
      </c>
      <c r="AQ227" s="447"/>
    </row>
    <row r="228" spans="2:43" ht="18" hidden="1" customHeight="1" x14ac:dyDescent="0.2">
      <c r="B228" s="4"/>
      <c r="C228" s="117"/>
      <c r="D228" s="117"/>
      <c r="E228" s="117"/>
      <c r="F228" s="48"/>
      <c r="G228" s="11"/>
      <c r="H228" s="117"/>
      <c r="I228" s="124"/>
      <c r="J228" s="124"/>
      <c r="K228" s="144"/>
      <c r="L228" s="11"/>
      <c r="M228" s="143"/>
      <c r="N228" s="42"/>
      <c r="O228" s="128"/>
      <c r="P228" s="129"/>
      <c r="Q228" s="130"/>
      <c r="R228" s="72">
        <v>90</v>
      </c>
      <c r="S228" s="181"/>
      <c r="T228" s="73" t="s">
        <v>340</v>
      </c>
      <c r="V228" s="74">
        <v>0</v>
      </c>
      <c r="X228" s="74">
        <v>0</v>
      </c>
      <c r="Z228" s="74">
        <v>0</v>
      </c>
      <c r="AB228" s="74">
        <v>0</v>
      </c>
      <c r="AD228" s="74">
        <v>0</v>
      </c>
      <c r="AF228" s="74">
        <v>0</v>
      </c>
      <c r="AH228" s="74">
        <f t="shared" si="69"/>
        <v>0</v>
      </c>
      <c r="AI228" s="8"/>
      <c r="AJ228" s="74">
        <v>0</v>
      </c>
      <c r="AK228" s="8"/>
      <c r="AL228" s="74">
        <v>0</v>
      </c>
      <c r="AM228" s="74"/>
      <c r="AN228" s="74">
        <v>0</v>
      </c>
      <c r="AO228" s="74"/>
      <c r="AP228" s="74">
        <v>0</v>
      </c>
      <c r="AQ228" s="74"/>
    </row>
    <row r="229" spans="2:43" ht="18" hidden="1" customHeight="1" x14ac:dyDescent="0.2">
      <c r="B229" s="4"/>
      <c r="C229" s="117"/>
      <c r="D229" s="117"/>
      <c r="E229" s="117"/>
      <c r="F229" s="48"/>
      <c r="G229" s="11"/>
      <c r="H229" s="117"/>
      <c r="I229" s="124"/>
      <c r="J229" s="124"/>
      <c r="K229" s="144"/>
      <c r="L229" s="11"/>
      <c r="M229" s="143"/>
      <c r="N229" s="42"/>
      <c r="O229" s="128"/>
      <c r="P229" s="129">
        <v>3</v>
      </c>
      <c r="Q229" s="129"/>
      <c r="R229" s="64"/>
      <c r="S229" s="234"/>
      <c r="T229" s="65" t="s">
        <v>215</v>
      </c>
      <c r="U229" s="155"/>
      <c r="V229" s="66">
        <f>V230</f>
        <v>0</v>
      </c>
      <c r="X229" s="66">
        <f>X230</f>
        <v>0</v>
      </c>
      <c r="Z229" s="66">
        <f>Z230</f>
        <v>0</v>
      </c>
      <c r="AB229" s="66">
        <f>AB230</f>
        <v>0</v>
      </c>
      <c r="AD229" s="66">
        <f>AD230</f>
        <v>0</v>
      </c>
      <c r="AF229" s="66">
        <f>AF230</f>
        <v>0</v>
      </c>
      <c r="AH229" s="66">
        <f t="shared" si="69"/>
        <v>0</v>
      </c>
      <c r="AI229" s="67"/>
      <c r="AJ229" s="66">
        <f>AJ230</f>
        <v>0</v>
      </c>
      <c r="AK229" s="67"/>
      <c r="AL229" s="66">
        <f>AL230</f>
        <v>0</v>
      </c>
      <c r="AM229" s="66"/>
      <c r="AN229" s="66">
        <f>AN230</f>
        <v>0</v>
      </c>
      <c r="AO229" s="66"/>
      <c r="AP229" s="66">
        <f>AP230</f>
        <v>0</v>
      </c>
      <c r="AQ229" s="66"/>
    </row>
    <row r="230" spans="2:43" ht="18" hidden="1" customHeight="1" x14ac:dyDescent="0.2">
      <c r="B230" s="4"/>
      <c r="C230" s="117"/>
      <c r="D230" s="117"/>
      <c r="E230" s="117"/>
      <c r="F230" s="48"/>
      <c r="G230" s="11"/>
      <c r="H230" s="117"/>
      <c r="I230" s="124"/>
      <c r="J230" s="124"/>
      <c r="K230" s="144"/>
      <c r="L230" s="11"/>
      <c r="M230" s="143"/>
      <c r="N230" s="42"/>
      <c r="O230" s="128"/>
      <c r="P230" s="130"/>
      <c r="Q230" s="131">
        <v>1</v>
      </c>
      <c r="R230" s="68"/>
      <c r="S230" s="35"/>
      <c r="T230" s="69" t="s">
        <v>20</v>
      </c>
      <c r="U230" s="92"/>
      <c r="V230" s="70">
        <f>SUM(V231:V231)</f>
        <v>0</v>
      </c>
      <c r="X230" s="447">
        <f>SUM(X231:X231)</f>
        <v>0</v>
      </c>
      <c r="Z230" s="447">
        <f>SUM(Z231:Z231)</f>
        <v>0</v>
      </c>
      <c r="AB230" s="447">
        <f>SUM(AB231:AB231)</f>
        <v>0</v>
      </c>
      <c r="AD230" s="447">
        <f>SUM(AD231:AD231)</f>
        <v>0</v>
      </c>
      <c r="AF230" s="447">
        <f>SUM(AF231:AF231)</f>
        <v>0</v>
      </c>
      <c r="AH230" s="447">
        <f t="shared" si="69"/>
        <v>0</v>
      </c>
      <c r="AI230" s="446"/>
      <c r="AJ230" s="447">
        <f>SUM(AJ231:AJ231)</f>
        <v>0</v>
      </c>
      <c r="AK230" s="71"/>
      <c r="AL230" s="447">
        <f>SUM(AL231:AL231)</f>
        <v>0</v>
      </c>
      <c r="AM230" s="447"/>
      <c r="AN230" s="447">
        <f>SUM(AN231:AN231)</f>
        <v>0</v>
      </c>
      <c r="AO230" s="447"/>
      <c r="AP230" s="447">
        <f>SUM(AP231:AP231)</f>
        <v>0</v>
      </c>
      <c r="AQ230" s="447"/>
    </row>
    <row r="231" spans="2:43" ht="18" hidden="1" customHeight="1" x14ac:dyDescent="0.2">
      <c r="B231" s="4"/>
      <c r="C231" s="117"/>
      <c r="D231" s="117"/>
      <c r="E231" s="117"/>
      <c r="F231" s="48"/>
      <c r="G231" s="11"/>
      <c r="H231" s="117"/>
      <c r="I231" s="124"/>
      <c r="J231" s="124"/>
      <c r="K231" s="144"/>
      <c r="L231" s="11"/>
      <c r="M231" s="143"/>
      <c r="N231" s="42"/>
      <c r="O231" s="128"/>
      <c r="P231" s="130"/>
      <c r="Q231" s="130"/>
      <c r="R231" s="72" t="s">
        <v>3</v>
      </c>
      <c r="S231" s="181"/>
      <c r="T231" s="73" t="s">
        <v>20</v>
      </c>
      <c r="V231" s="74">
        <v>0</v>
      </c>
      <c r="X231" s="74">
        <v>0</v>
      </c>
      <c r="Z231" s="74">
        <v>0</v>
      </c>
      <c r="AB231" s="74">
        <v>0</v>
      </c>
      <c r="AD231" s="74">
        <v>0</v>
      </c>
      <c r="AF231" s="74">
        <v>0</v>
      </c>
      <c r="AH231" s="74">
        <f t="shared" si="69"/>
        <v>0</v>
      </c>
      <c r="AI231" s="8"/>
      <c r="AJ231" s="74">
        <v>0</v>
      </c>
      <c r="AK231" s="8"/>
      <c r="AL231" s="74">
        <v>0</v>
      </c>
      <c r="AM231" s="74"/>
      <c r="AN231" s="74">
        <v>0</v>
      </c>
      <c r="AO231" s="74"/>
      <c r="AP231" s="74">
        <v>0</v>
      </c>
      <c r="AQ231" s="74"/>
    </row>
    <row r="232" spans="2:43" ht="18" hidden="1" customHeight="1" x14ac:dyDescent="0.2">
      <c r="B232" s="4"/>
      <c r="C232" s="117"/>
      <c r="D232" s="117"/>
      <c r="E232" s="117"/>
      <c r="F232" s="48"/>
      <c r="G232" s="11"/>
      <c r="H232" s="117"/>
      <c r="I232" s="124"/>
      <c r="J232" s="124"/>
      <c r="K232" s="144"/>
      <c r="L232" s="11"/>
      <c r="M232" s="143"/>
      <c r="N232" s="42"/>
      <c r="O232" s="128"/>
      <c r="P232" s="130"/>
      <c r="Q232" s="131">
        <v>3</v>
      </c>
      <c r="R232" s="68"/>
      <c r="S232" s="35"/>
      <c r="T232" s="69" t="s">
        <v>22</v>
      </c>
      <c r="U232" s="92"/>
      <c r="V232" s="70">
        <f>SUM(V233:V233)</f>
        <v>0</v>
      </c>
      <c r="X232" s="447">
        <f>SUM(X233:X233)</f>
        <v>0</v>
      </c>
      <c r="Z232" s="447">
        <f>SUM(Z233:Z233)</f>
        <v>0</v>
      </c>
      <c r="AB232" s="447">
        <f>SUM(AB233:AB233)</f>
        <v>0</v>
      </c>
      <c r="AD232" s="447">
        <f>SUM(AD233:AD233)</f>
        <v>0</v>
      </c>
      <c r="AF232" s="447">
        <f>SUM(AF233:AF233)</f>
        <v>0</v>
      </c>
      <c r="AH232" s="447">
        <f t="shared" si="69"/>
        <v>0</v>
      </c>
      <c r="AI232" s="446"/>
      <c r="AJ232" s="447">
        <f>SUM(AJ233:AJ233)</f>
        <v>0</v>
      </c>
      <c r="AK232" s="71"/>
      <c r="AL232" s="447">
        <f>SUM(AL233:AL233)</f>
        <v>0</v>
      </c>
      <c r="AM232" s="447"/>
      <c r="AN232" s="447">
        <f>SUM(AN233:AN233)</f>
        <v>0</v>
      </c>
      <c r="AO232" s="447"/>
      <c r="AP232" s="447">
        <f>SUM(AP233:AP233)</f>
        <v>0</v>
      </c>
      <c r="AQ232" s="447"/>
    </row>
    <row r="233" spans="2:43" ht="18" hidden="1" customHeight="1" x14ac:dyDescent="0.2">
      <c r="B233" s="4"/>
      <c r="C233" s="117"/>
      <c r="D233" s="117"/>
      <c r="E233" s="117"/>
      <c r="F233" s="48"/>
      <c r="G233" s="11"/>
      <c r="H233" s="117"/>
      <c r="I233" s="124"/>
      <c r="J233" s="124"/>
      <c r="K233" s="144"/>
      <c r="L233" s="11"/>
      <c r="M233" s="143"/>
      <c r="N233" s="42"/>
      <c r="O233" s="128"/>
      <c r="P233" s="130"/>
      <c r="Q233" s="130"/>
      <c r="R233" s="72" t="s">
        <v>3</v>
      </c>
      <c r="S233" s="181"/>
      <c r="T233" s="73" t="s">
        <v>22</v>
      </c>
      <c r="V233" s="74">
        <v>0</v>
      </c>
      <c r="X233" s="74">
        <v>0</v>
      </c>
      <c r="Z233" s="74">
        <v>0</v>
      </c>
      <c r="AB233" s="74">
        <v>0</v>
      </c>
      <c r="AD233" s="74">
        <v>0</v>
      </c>
      <c r="AF233" s="74">
        <v>0</v>
      </c>
      <c r="AH233" s="74">
        <f t="shared" si="69"/>
        <v>0</v>
      </c>
      <c r="AI233" s="8"/>
      <c r="AJ233" s="74">
        <v>0</v>
      </c>
      <c r="AK233" s="8"/>
      <c r="AL233" s="74">
        <v>0</v>
      </c>
      <c r="AM233" s="74"/>
      <c r="AN233" s="74">
        <v>0</v>
      </c>
      <c r="AO233" s="74"/>
      <c r="AP233" s="74">
        <v>0</v>
      </c>
      <c r="AQ233" s="74"/>
    </row>
    <row r="234" spans="2:43" ht="18" hidden="1" customHeight="1" x14ac:dyDescent="0.2">
      <c r="B234" s="4"/>
      <c r="C234" s="117"/>
      <c r="D234" s="117"/>
      <c r="E234" s="117"/>
      <c r="F234" s="48"/>
      <c r="G234" s="11"/>
      <c r="H234" s="117"/>
      <c r="I234" s="124"/>
      <c r="J234" s="124"/>
      <c r="K234" s="144"/>
      <c r="L234" s="11"/>
      <c r="M234" s="143"/>
      <c r="N234" s="42"/>
      <c r="O234" s="128"/>
      <c r="P234" s="129">
        <v>5</v>
      </c>
      <c r="Q234" s="129"/>
      <c r="R234" s="64"/>
      <c r="S234" s="234"/>
      <c r="T234" s="65" t="s">
        <v>24</v>
      </c>
      <c r="U234" s="155"/>
      <c r="V234" s="66">
        <f>V235+V239+V241+V243+V245+V247</f>
        <v>0</v>
      </c>
      <c r="X234" s="66">
        <f>X235+X239+X241+X243+X245+X247</f>
        <v>0</v>
      </c>
      <c r="Z234" s="66">
        <f>Z235+Z239+Z241+Z243+Z245+Z247</f>
        <v>0</v>
      </c>
      <c r="AB234" s="66">
        <f>AB235+AB239+AB241+AB243+AB245+AB247</f>
        <v>0</v>
      </c>
      <c r="AD234" s="66" t="e">
        <f>AD235+AD239+AD241+AD243+AD245+AD247</f>
        <v>#REF!</v>
      </c>
      <c r="AF234" s="66">
        <f>AF235+AF239+AF241+AF243+AF245+AF247</f>
        <v>0</v>
      </c>
      <c r="AH234" s="66" t="e">
        <f t="shared" si="69"/>
        <v>#REF!</v>
      </c>
      <c r="AI234" s="67"/>
      <c r="AJ234" s="66">
        <f>AJ235+AJ239+AJ241+AJ243+AJ245+AJ247</f>
        <v>0</v>
      </c>
      <c r="AK234" s="67"/>
      <c r="AL234" s="66">
        <f>AL235+AL239+AL241+AL243+AL245+AL247</f>
        <v>0</v>
      </c>
      <c r="AM234" s="66"/>
      <c r="AN234" s="66">
        <f>AN235+AN239+AN241+AN243+AN245+AN247</f>
        <v>0</v>
      </c>
      <c r="AO234" s="66"/>
      <c r="AP234" s="66">
        <f>AP235+AP239+AP241+AP243+AP245+AP247</f>
        <v>0</v>
      </c>
      <c r="AQ234" s="66"/>
    </row>
    <row r="235" spans="2:43" ht="18" hidden="1" customHeight="1" x14ac:dyDescent="0.2">
      <c r="B235" s="4"/>
      <c r="C235" s="117"/>
      <c r="D235" s="117"/>
      <c r="E235" s="117"/>
      <c r="F235" s="48"/>
      <c r="G235" s="11"/>
      <c r="H235" s="117"/>
      <c r="I235" s="124"/>
      <c r="J235" s="124"/>
      <c r="K235" s="144"/>
      <c r="L235" s="11"/>
      <c r="M235" s="143"/>
      <c r="N235" s="42"/>
      <c r="O235" s="128"/>
      <c r="P235" s="129"/>
      <c r="Q235" s="131">
        <v>1</v>
      </c>
      <c r="R235" s="68"/>
      <c r="S235" s="35"/>
      <c r="T235" s="69" t="s">
        <v>98</v>
      </c>
      <c r="U235" s="92"/>
      <c r="V235" s="70">
        <f>SUM(V236:V238)</f>
        <v>0</v>
      </c>
      <c r="X235" s="447">
        <f>SUM(X236:X238)</f>
        <v>0</v>
      </c>
      <c r="Z235" s="447">
        <f>SUM(Z236:Z238)</f>
        <v>0</v>
      </c>
      <c r="AB235" s="447">
        <f>SUM(AB236:AB238)</f>
        <v>0</v>
      </c>
      <c r="AD235" s="447">
        <f>SUM(AD236:AD238)</f>
        <v>0</v>
      </c>
      <c r="AF235" s="447">
        <f>SUM(AF236:AF238)</f>
        <v>0</v>
      </c>
      <c r="AH235" s="447">
        <f t="shared" si="69"/>
        <v>0</v>
      </c>
      <c r="AI235" s="446"/>
      <c r="AJ235" s="447">
        <f>SUM(AJ236:AJ238)</f>
        <v>0</v>
      </c>
      <c r="AK235" s="71"/>
      <c r="AL235" s="447">
        <f>SUM(AL236:AL238)</f>
        <v>0</v>
      </c>
      <c r="AM235" s="447"/>
      <c r="AN235" s="447">
        <f>SUM(AN236:AN238)</f>
        <v>0</v>
      </c>
      <c r="AO235" s="447"/>
      <c r="AP235" s="447">
        <f>SUM(AP236:AP238)</f>
        <v>0</v>
      </c>
      <c r="AQ235" s="447"/>
    </row>
    <row r="236" spans="2:43" ht="18" hidden="1" customHeight="1" x14ac:dyDescent="0.2">
      <c r="B236" s="4"/>
      <c r="C236" s="117"/>
      <c r="D236" s="117"/>
      <c r="E236" s="117"/>
      <c r="F236" s="48"/>
      <c r="G236" s="11"/>
      <c r="H236" s="117"/>
      <c r="I236" s="124"/>
      <c r="J236" s="124"/>
      <c r="K236" s="144"/>
      <c r="L236" s="11"/>
      <c r="M236" s="143"/>
      <c r="N236" s="42"/>
      <c r="O236" s="128"/>
      <c r="P236" s="130"/>
      <c r="Q236" s="130"/>
      <c r="R236" s="72" t="s">
        <v>3</v>
      </c>
      <c r="S236" s="181"/>
      <c r="T236" s="73" t="s">
        <v>354</v>
      </c>
      <c r="V236" s="74">
        <v>0</v>
      </c>
      <c r="X236" s="74">
        <v>0</v>
      </c>
      <c r="Z236" s="74">
        <v>0</v>
      </c>
      <c r="AB236" s="74">
        <v>0</v>
      </c>
      <c r="AD236" s="74">
        <v>0</v>
      </c>
      <c r="AF236" s="74">
        <v>0</v>
      </c>
      <c r="AH236" s="74">
        <f t="shared" si="69"/>
        <v>0</v>
      </c>
      <c r="AI236" s="8"/>
      <c r="AJ236" s="74">
        <v>0</v>
      </c>
      <c r="AK236" s="8"/>
      <c r="AL236" s="74">
        <v>0</v>
      </c>
      <c r="AM236" s="74"/>
      <c r="AN236" s="74">
        <v>0</v>
      </c>
      <c r="AO236" s="74"/>
      <c r="AP236" s="74">
        <v>0</v>
      </c>
      <c r="AQ236" s="74"/>
    </row>
    <row r="237" spans="2:43" ht="18" hidden="1" customHeight="1" x14ac:dyDescent="0.2">
      <c r="B237" s="4"/>
      <c r="C237" s="117"/>
      <c r="D237" s="117"/>
      <c r="E237" s="117"/>
      <c r="F237" s="48"/>
      <c r="G237" s="11"/>
      <c r="H237" s="117"/>
      <c r="I237" s="124"/>
      <c r="J237" s="124"/>
      <c r="K237" s="144"/>
      <c r="L237" s="11"/>
      <c r="M237" s="143"/>
      <c r="N237" s="42"/>
      <c r="O237" s="128"/>
      <c r="P237" s="130"/>
      <c r="Q237" s="130"/>
      <c r="R237" s="72" t="s">
        <v>0</v>
      </c>
      <c r="S237" s="181"/>
      <c r="T237" s="73" t="s">
        <v>124</v>
      </c>
      <c r="V237" s="74">
        <v>0</v>
      </c>
      <c r="X237" s="74">
        <v>0</v>
      </c>
      <c r="Z237" s="74">
        <v>0</v>
      </c>
      <c r="AB237" s="74">
        <v>0</v>
      </c>
      <c r="AD237" s="74">
        <v>0</v>
      </c>
      <c r="AF237" s="74">
        <v>0</v>
      </c>
      <c r="AH237" s="74">
        <f t="shared" si="69"/>
        <v>0</v>
      </c>
      <c r="AI237" s="8"/>
      <c r="AJ237" s="74">
        <v>0</v>
      </c>
      <c r="AK237" s="8"/>
      <c r="AL237" s="74">
        <v>0</v>
      </c>
      <c r="AM237" s="74"/>
      <c r="AN237" s="74">
        <v>0</v>
      </c>
      <c r="AO237" s="74"/>
      <c r="AP237" s="74">
        <v>0</v>
      </c>
      <c r="AQ237" s="74"/>
    </row>
    <row r="238" spans="2:43" ht="18" hidden="1" customHeight="1" x14ac:dyDescent="0.2">
      <c r="B238" s="4"/>
      <c r="C238" s="117"/>
      <c r="D238" s="117"/>
      <c r="E238" s="117"/>
      <c r="F238" s="48"/>
      <c r="G238" s="11"/>
      <c r="H238" s="117"/>
      <c r="I238" s="124"/>
      <c r="J238" s="124"/>
      <c r="K238" s="144"/>
      <c r="L238" s="11"/>
      <c r="M238" s="143"/>
      <c r="N238" s="42"/>
      <c r="O238" s="128"/>
      <c r="P238" s="129"/>
      <c r="Q238" s="130"/>
      <c r="R238" s="72">
        <v>90</v>
      </c>
      <c r="S238" s="181"/>
      <c r="T238" s="73" t="s">
        <v>260</v>
      </c>
      <c r="V238" s="74">
        <v>0</v>
      </c>
      <c r="X238" s="74">
        <v>0</v>
      </c>
      <c r="Z238" s="74">
        <v>0</v>
      </c>
      <c r="AB238" s="74">
        <v>0</v>
      </c>
      <c r="AD238" s="74">
        <v>0</v>
      </c>
      <c r="AF238" s="74">
        <v>0</v>
      </c>
      <c r="AH238" s="74">
        <f t="shared" si="69"/>
        <v>0</v>
      </c>
      <c r="AI238" s="8"/>
      <c r="AJ238" s="74">
        <v>0</v>
      </c>
      <c r="AK238" s="8"/>
      <c r="AL238" s="74">
        <v>0</v>
      </c>
      <c r="AM238" s="74"/>
      <c r="AN238" s="74">
        <v>0</v>
      </c>
      <c r="AO238" s="74"/>
      <c r="AP238" s="74">
        <v>0</v>
      </c>
      <c r="AQ238" s="74"/>
    </row>
    <row r="239" spans="2:43" ht="18" hidden="1" customHeight="1" x14ac:dyDescent="0.2">
      <c r="B239" s="4"/>
      <c r="C239" s="117"/>
      <c r="D239" s="117"/>
      <c r="E239" s="117"/>
      <c r="F239" s="48"/>
      <c r="G239" s="11"/>
      <c r="H239" s="117"/>
      <c r="I239" s="124"/>
      <c r="J239" s="124"/>
      <c r="K239" s="144"/>
      <c r="L239" s="11"/>
      <c r="M239" s="143"/>
      <c r="N239" s="42"/>
      <c r="O239" s="128"/>
      <c r="P239" s="129"/>
      <c r="Q239" s="131">
        <v>2</v>
      </c>
      <c r="R239" s="68"/>
      <c r="S239" s="35"/>
      <c r="T239" s="69" t="s">
        <v>25</v>
      </c>
      <c r="U239" s="92"/>
      <c r="V239" s="70">
        <f>V240</f>
        <v>0</v>
      </c>
      <c r="X239" s="447">
        <f>X240</f>
        <v>0</v>
      </c>
      <c r="Z239" s="447">
        <f>Z240</f>
        <v>0</v>
      </c>
      <c r="AB239" s="447">
        <f>AB240</f>
        <v>0</v>
      </c>
      <c r="AD239" s="447" t="e">
        <f>#REF!</f>
        <v>#REF!</v>
      </c>
      <c r="AF239" s="447">
        <f>AF240</f>
        <v>0</v>
      </c>
      <c r="AH239" s="447" t="e">
        <f t="shared" si="69"/>
        <v>#REF!</v>
      </c>
      <c r="AI239" s="446"/>
      <c r="AJ239" s="447">
        <f>AJ240</f>
        <v>0</v>
      </c>
      <c r="AK239" s="71"/>
      <c r="AL239" s="447">
        <f>AL240</f>
        <v>0</v>
      </c>
      <c r="AM239" s="447"/>
      <c r="AN239" s="447">
        <f>AN240</f>
        <v>0</v>
      </c>
      <c r="AO239" s="447"/>
      <c r="AP239" s="447">
        <f>AP240</f>
        <v>0</v>
      </c>
      <c r="AQ239" s="447"/>
    </row>
    <row r="240" spans="2:43" ht="18" hidden="1" customHeight="1" x14ac:dyDescent="0.2">
      <c r="B240" s="4"/>
      <c r="C240" s="117"/>
      <c r="D240" s="117"/>
      <c r="E240" s="117"/>
      <c r="F240" s="48"/>
      <c r="G240" s="11"/>
      <c r="H240" s="117"/>
      <c r="I240" s="124"/>
      <c r="J240" s="124"/>
      <c r="K240" s="144"/>
      <c r="L240" s="11"/>
      <c r="M240" s="143"/>
      <c r="N240" s="42"/>
      <c r="O240" s="128"/>
      <c r="P240" s="129"/>
      <c r="Q240" s="131"/>
      <c r="R240" s="78" t="s">
        <v>0</v>
      </c>
      <c r="S240" s="251"/>
      <c r="T240" s="77" t="s">
        <v>221</v>
      </c>
      <c r="U240" s="141"/>
      <c r="V240" s="74">
        <v>0</v>
      </c>
      <c r="X240" s="74">
        <v>0</v>
      </c>
      <c r="Z240" s="74">
        <v>0</v>
      </c>
      <c r="AB240" s="74">
        <v>0</v>
      </c>
      <c r="AD240" s="74">
        <v>0</v>
      </c>
      <c r="AF240" s="74">
        <v>0</v>
      </c>
      <c r="AH240" s="74">
        <f t="shared" si="69"/>
        <v>0</v>
      </c>
      <c r="AI240" s="8"/>
      <c r="AJ240" s="74">
        <v>0</v>
      </c>
      <c r="AK240" s="8"/>
      <c r="AL240" s="74">
        <v>0</v>
      </c>
      <c r="AM240" s="74"/>
      <c r="AN240" s="74">
        <v>0</v>
      </c>
      <c r="AO240" s="74"/>
      <c r="AP240" s="74">
        <v>0</v>
      </c>
      <c r="AQ240" s="74"/>
    </row>
    <row r="241" spans="2:43" ht="18" hidden="1" customHeight="1" x14ac:dyDescent="0.2">
      <c r="B241" s="4"/>
      <c r="C241" s="117"/>
      <c r="D241" s="117"/>
      <c r="E241" s="117"/>
      <c r="F241" s="48"/>
      <c r="G241" s="11"/>
      <c r="H241" s="117"/>
      <c r="I241" s="124"/>
      <c r="J241" s="124"/>
      <c r="K241" s="144"/>
      <c r="L241" s="11"/>
      <c r="M241" s="143"/>
      <c r="N241" s="42"/>
      <c r="O241" s="128"/>
      <c r="P241" s="129"/>
      <c r="Q241" s="131">
        <v>3</v>
      </c>
      <c r="R241" s="68"/>
      <c r="S241" s="35"/>
      <c r="T241" s="69" t="s">
        <v>49</v>
      </c>
      <c r="U241" s="92"/>
      <c r="V241" s="70">
        <f>V242</f>
        <v>0</v>
      </c>
      <c r="X241" s="447">
        <f>X242</f>
        <v>0</v>
      </c>
      <c r="Z241" s="447">
        <f>Z242</f>
        <v>0</v>
      </c>
      <c r="AB241" s="447">
        <f>AB242</f>
        <v>0</v>
      </c>
      <c r="AD241" s="447">
        <f>AD242</f>
        <v>0</v>
      </c>
      <c r="AF241" s="447">
        <f>AF242</f>
        <v>0</v>
      </c>
      <c r="AH241" s="447">
        <f t="shared" si="69"/>
        <v>0</v>
      </c>
      <c r="AI241" s="446"/>
      <c r="AJ241" s="447">
        <f>AJ242</f>
        <v>0</v>
      </c>
      <c r="AK241" s="71"/>
      <c r="AL241" s="447">
        <f>AL242</f>
        <v>0</v>
      </c>
      <c r="AM241" s="447"/>
      <c r="AN241" s="447">
        <f>AN242</f>
        <v>0</v>
      </c>
      <c r="AO241" s="447"/>
      <c r="AP241" s="447">
        <f>AP242</f>
        <v>0</v>
      </c>
      <c r="AQ241" s="447"/>
    </row>
    <row r="242" spans="2:43" ht="18" hidden="1" customHeight="1" x14ac:dyDescent="0.2">
      <c r="B242" s="4"/>
      <c r="C242" s="117"/>
      <c r="D242" s="117"/>
      <c r="E242" s="117"/>
      <c r="F242" s="48"/>
      <c r="G242" s="11"/>
      <c r="H242" s="117"/>
      <c r="I242" s="124"/>
      <c r="J242" s="124"/>
      <c r="K242" s="144"/>
      <c r="L242" s="11"/>
      <c r="M242" s="143"/>
      <c r="N242" s="42"/>
      <c r="O242" s="128"/>
      <c r="P242" s="129"/>
      <c r="Q242" s="130"/>
      <c r="R242" s="72">
        <v>90</v>
      </c>
      <c r="S242" s="181"/>
      <c r="T242" s="73" t="s">
        <v>50</v>
      </c>
      <c r="V242" s="74">
        <v>0</v>
      </c>
      <c r="X242" s="74">
        <v>0</v>
      </c>
      <c r="Z242" s="74">
        <v>0</v>
      </c>
      <c r="AB242" s="74">
        <v>0</v>
      </c>
      <c r="AD242" s="74">
        <v>0</v>
      </c>
      <c r="AF242" s="74">
        <v>0</v>
      </c>
      <c r="AH242" s="74">
        <f t="shared" si="69"/>
        <v>0</v>
      </c>
      <c r="AI242" s="8"/>
      <c r="AJ242" s="74">
        <v>0</v>
      </c>
      <c r="AK242" s="8"/>
      <c r="AL242" s="74">
        <v>0</v>
      </c>
      <c r="AM242" s="74"/>
      <c r="AN242" s="74">
        <v>0</v>
      </c>
      <c r="AO242" s="74"/>
      <c r="AP242" s="74">
        <v>0</v>
      </c>
      <c r="AQ242" s="74"/>
    </row>
    <row r="243" spans="2:43" ht="18" hidden="1" customHeight="1" x14ac:dyDescent="0.2">
      <c r="B243" s="4"/>
      <c r="C243" s="117"/>
      <c r="D243" s="117"/>
      <c r="E243" s="117"/>
      <c r="F243" s="48"/>
      <c r="G243" s="11"/>
      <c r="H243" s="117"/>
      <c r="I243" s="124"/>
      <c r="J243" s="124"/>
      <c r="K243" s="144"/>
      <c r="L243" s="11"/>
      <c r="M243" s="143"/>
      <c r="N243" s="42"/>
      <c r="O243" s="128"/>
      <c r="P243" s="130"/>
      <c r="Q243" s="131">
        <v>4</v>
      </c>
      <c r="R243" s="68"/>
      <c r="S243" s="35"/>
      <c r="T243" s="69" t="s">
        <v>51</v>
      </c>
      <c r="U243" s="92"/>
      <c r="V243" s="70">
        <f>V244</f>
        <v>0</v>
      </c>
      <c r="X243" s="447">
        <f>X244</f>
        <v>0</v>
      </c>
      <c r="Z243" s="447">
        <f>Z244</f>
        <v>0</v>
      </c>
      <c r="AB243" s="447">
        <f>AB244</f>
        <v>0</v>
      </c>
      <c r="AD243" s="447">
        <f>AD244</f>
        <v>0</v>
      </c>
      <c r="AF243" s="447">
        <f>AF244</f>
        <v>0</v>
      </c>
      <c r="AH243" s="447">
        <f t="shared" si="69"/>
        <v>0</v>
      </c>
      <c r="AI243" s="446"/>
      <c r="AJ243" s="447">
        <f>AJ244</f>
        <v>0</v>
      </c>
      <c r="AK243" s="71"/>
      <c r="AL243" s="447">
        <f>AL244</f>
        <v>0</v>
      </c>
      <c r="AM243" s="447"/>
      <c r="AN243" s="447">
        <f>AN244</f>
        <v>0</v>
      </c>
      <c r="AO243" s="447"/>
      <c r="AP243" s="447">
        <f>AP244</f>
        <v>0</v>
      </c>
      <c r="AQ243" s="447"/>
    </row>
    <row r="244" spans="2:43" ht="18" hidden="1" customHeight="1" x14ac:dyDescent="0.2">
      <c r="B244" s="4"/>
      <c r="C244" s="117"/>
      <c r="D244" s="117"/>
      <c r="E244" s="117"/>
      <c r="F244" s="48"/>
      <c r="G244" s="11"/>
      <c r="H244" s="117"/>
      <c r="I244" s="124"/>
      <c r="J244" s="124"/>
      <c r="K244" s="144"/>
      <c r="L244" s="11"/>
      <c r="M244" s="143"/>
      <c r="N244" s="42"/>
      <c r="O244" s="128"/>
      <c r="P244" s="130"/>
      <c r="Q244" s="130"/>
      <c r="R244" s="72" t="s">
        <v>3</v>
      </c>
      <c r="S244" s="181"/>
      <c r="T244" s="73" t="s">
        <v>52</v>
      </c>
      <c r="V244" s="74">
        <v>0</v>
      </c>
      <c r="X244" s="74">
        <v>0</v>
      </c>
      <c r="Z244" s="74">
        <v>0</v>
      </c>
      <c r="AB244" s="74">
        <v>0</v>
      </c>
      <c r="AD244" s="74">
        <v>0</v>
      </c>
      <c r="AF244" s="74">
        <v>0</v>
      </c>
      <c r="AH244" s="74">
        <f t="shared" si="69"/>
        <v>0</v>
      </c>
      <c r="AI244" s="8"/>
      <c r="AJ244" s="74">
        <v>0</v>
      </c>
      <c r="AK244" s="8"/>
      <c r="AL244" s="74">
        <v>0</v>
      </c>
      <c r="AM244" s="74"/>
      <c r="AN244" s="74">
        <v>0</v>
      </c>
      <c r="AO244" s="74"/>
      <c r="AP244" s="74">
        <v>0</v>
      </c>
      <c r="AQ244" s="74"/>
    </row>
    <row r="245" spans="2:43" ht="18" hidden="1" customHeight="1" x14ac:dyDescent="0.2">
      <c r="B245" s="4"/>
      <c r="C245" s="117"/>
      <c r="D245" s="117"/>
      <c r="E245" s="117"/>
      <c r="F245" s="48"/>
      <c r="G245" s="11"/>
      <c r="H245" s="117"/>
      <c r="I245" s="124"/>
      <c r="J245" s="124"/>
      <c r="K245" s="144"/>
      <c r="L245" s="11"/>
      <c r="M245" s="143"/>
      <c r="N245" s="42"/>
      <c r="O245" s="128"/>
      <c r="P245" s="130"/>
      <c r="Q245" s="131">
        <v>5</v>
      </c>
      <c r="R245" s="84"/>
      <c r="S245" s="250"/>
      <c r="T245" s="69" t="s">
        <v>83</v>
      </c>
      <c r="U245" s="92"/>
      <c r="V245" s="70">
        <f>V246</f>
        <v>0</v>
      </c>
      <c r="X245" s="447">
        <f>X246</f>
        <v>0</v>
      </c>
      <c r="Z245" s="447">
        <f>Z246</f>
        <v>0</v>
      </c>
      <c r="AB245" s="447">
        <f>AB246</f>
        <v>0</v>
      </c>
      <c r="AD245" s="447">
        <f>AD246</f>
        <v>0</v>
      </c>
      <c r="AF245" s="447">
        <f>AF246</f>
        <v>0</v>
      </c>
      <c r="AH245" s="447">
        <f t="shared" si="69"/>
        <v>0</v>
      </c>
      <c r="AI245" s="446"/>
      <c r="AJ245" s="447">
        <f>AJ246</f>
        <v>0</v>
      </c>
      <c r="AK245" s="71"/>
      <c r="AL245" s="447">
        <f>AL246</f>
        <v>0</v>
      </c>
      <c r="AM245" s="447"/>
      <c r="AN245" s="447">
        <f>AN246</f>
        <v>0</v>
      </c>
      <c r="AO245" s="447"/>
      <c r="AP245" s="447">
        <f>AP246</f>
        <v>0</v>
      </c>
      <c r="AQ245" s="447"/>
    </row>
    <row r="246" spans="2:43" ht="18" hidden="1" customHeight="1" x14ac:dyDescent="0.2">
      <c r="B246" s="4"/>
      <c r="C246" s="117"/>
      <c r="D246" s="117"/>
      <c r="E246" s="117"/>
      <c r="F246" s="48"/>
      <c r="G246" s="11"/>
      <c r="H246" s="117"/>
      <c r="I246" s="124"/>
      <c r="J246" s="124"/>
      <c r="K246" s="144"/>
      <c r="L246" s="11"/>
      <c r="M246" s="143"/>
      <c r="N246" s="42"/>
      <c r="O246" s="128"/>
      <c r="P246" s="130"/>
      <c r="Q246" s="130"/>
      <c r="R246" s="72" t="s">
        <v>0</v>
      </c>
      <c r="S246" s="181"/>
      <c r="T246" s="73" t="s">
        <v>84</v>
      </c>
      <c r="V246" s="74">
        <v>0</v>
      </c>
      <c r="X246" s="74">
        <v>0</v>
      </c>
      <c r="Z246" s="74">
        <v>0</v>
      </c>
      <c r="AB246" s="74">
        <v>0</v>
      </c>
      <c r="AD246" s="74">
        <v>0</v>
      </c>
      <c r="AF246" s="74">
        <v>0</v>
      </c>
      <c r="AH246" s="74">
        <f t="shared" si="69"/>
        <v>0</v>
      </c>
      <c r="AI246" s="8"/>
      <c r="AJ246" s="74">
        <v>0</v>
      </c>
      <c r="AK246" s="8"/>
      <c r="AL246" s="74">
        <v>0</v>
      </c>
      <c r="AM246" s="74"/>
      <c r="AN246" s="74">
        <v>0</v>
      </c>
      <c r="AO246" s="74"/>
      <c r="AP246" s="74">
        <v>0</v>
      </c>
      <c r="AQ246" s="74"/>
    </row>
    <row r="247" spans="2:43" ht="18" hidden="1" customHeight="1" x14ac:dyDescent="0.2">
      <c r="B247" s="4"/>
      <c r="C247" s="117"/>
      <c r="D247" s="117"/>
      <c r="E247" s="117"/>
      <c r="F247" s="48"/>
      <c r="G247" s="11"/>
      <c r="H247" s="117"/>
      <c r="I247" s="124"/>
      <c r="J247" s="124"/>
      <c r="K247" s="144"/>
      <c r="L247" s="11"/>
      <c r="M247" s="143"/>
      <c r="N247" s="42"/>
      <c r="O247" s="128"/>
      <c r="P247" s="130"/>
      <c r="Q247" s="131">
        <v>9</v>
      </c>
      <c r="R247" s="84"/>
      <c r="S247" s="250"/>
      <c r="T247" s="69" t="s">
        <v>34</v>
      </c>
      <c r="U247" s="92"/>
      <c r="V247" s="70">
        <f>V248</f>
        <v>0</v>
      </c>
      <c r="X247" s="447">
        <f>X248</f>
        <v>0</v>
      </c>
      <c r="Z247" s="447">
        <f>Z248</f>
        <v>0</v>
      </c>
      <c r="AB247" s="447">
        <f>AB248</f>
        <v>0</v>
      </c>
      <c r="AD247" s="447" t="e">
        <f>#REF!</f>
        <v>#REF!</v>
      </c>
      <c r="AF247" s="447">
        <f>AF248</f>
        <v>0</v>
      </c>
      <c r="AH247" s="447" t="e">
        <f t="shared" si="69"/>
        <v>#REF!</v>
      </c>
      <c r="AI247" s="446"/>
      <c r="AJ247" s="447">
        <f>AJ248</f>
        <v>0</v>
      </c>
      <c r="AK247" s="71"/>
      <c r="AL247" s="447">
        <f>AL248</f>
        <v>0</v>
      </c>
      <c r="AM247" s="447"/>
      <c r="AN247" s="447">
        <f>AN248</f>
        <v>0</v>
      </c>
      <c r="AO247" s="447"/>
      <c r="AP247" s="447">
        <f>AP248</f>
        <v>0</v>
      </c>
      <c r="AQ247" s="447"/>
    </row>
    <row r="248" spans="2:43" ht="18" hidden="1" customHeight="1" x14ac:dyDescent="0.2">
      <c r="B248" s="4"/>
      <c r="C248" s="117"/>
      <c r="D248" s="117"/>
      <c r="E248" s="117"/>
      <c r="F248" s="48"/>
      <c r="G248" s="11"/>
      <c r="H248" s="117"/>
      <c r="I248" s="124"/>
      <c r="J248" s="124"/>
      <c r="K248" s="144"/>
      <c r="L248" s="11"/>
      <c r="M248" s="143"/>
      <c r="N248" s="42"/>
      <c r="O248" s="128"/>
      <c r="P248" s="129"/>
      <c r="Q248" s="131"/>
      <c r="R248" s="72">
        <v>90</v>
      </c>
      <c r="S248" s="181"/>
      <c r="T248" s="73" t="s">
        <v>182</v>
      </c>
      <c r="V248" s="74">
        <v>0</v>
      </c>
      <c r="X248" s="74">
        <v>0</v>
      </c>
      <c r="Z248" s="74">
        <v>0</v>
      </c>
      <c r="AB248" s="74">
        <v>0</v>
      </c>
      <c r="AD248" s="74">
        <v>0</v>
      </c>
      <c r="AF248" s="74">
        <v>0</v>
      </c>
      <c r="AH248" s="74">
        <f t="shared" si="69"/>
        <v>0</v>
      </c>
      <c r="AI248" s="8"/>
      <c r="AJ248" s="74">
        <v>0</v>
      </c>
      <c r="AK248" s="8"/>
      <c r="AL248" s="74">
        <v>0</v>
      </c>
      <c r="AM248" s="74"/>
      <c r="AN248" s="74">
        <v>0</v>
      </c>
      <c r="AO248" s="74"/>
      <c r="AP248" s="74">
        <v>0</v>
      </c>
      <c r="AQ248" s="74"/>
    </row>
    <row r="249" spans="2:43" ht="18" hidden="1" customHeight="1" x14ac:dyDescent="0.2">
      <c r="B249" s="4"/>
      <c r="C249" s="117"/>
      <c r="D249" s="117"/>
      <c r="E249" s="117"/>
      <c r="F249" s="48"/>
      <c r="G249" s="11"/>
      <c r="H249" s="117"/>
      <c r="I249" s="124"/>
      <c r="J249" s="124"/>
      <c r="K249" s="144"/>
      <c r="L249" s="11"/>
      <c r="M249" s="143"/>
      <c r="N249" s="42"/>
      <c r="O249" s="128"/>
      <c r="P249" s="129">
        <v>7</v>
      </c>
      <c r="Q249" s="129"/>
      <c r="R249" s="64"/>
      <c r="S249" s="234"/>
      <c r="T249" s="65" t="s">
        <v>341</v>
      </c>
      <c r="U249" s="155"/>
      <c r="V249" s="66">
        <f>V250+V252</f>
        <v>0</v>
      </c>
      <c r="X249" s="66">
        <f>X250+X252</f>
        <v>0</v>
      </c>
      <c r="Z249" s="66">
        <f>Z250+Z252</f>
        <v>0</v>
      </c>
      <c r="AB249" s="66">
        <f>AB250+AB252</f>
        <v>0</v>
      </c>
      <c r="AD249" s="66" t="e">
        <f>#REF!+AD252</f>
        <v>#REF!</v>
      </c>
      <c r="AF249" s="66">
        <f>AF250+AF252</f>
        <v>0</v>
      </c>
      <c r="AH249" s="66" t="e">
        <f t="shared" si="69"/>
        <v>#REF!</v>
      </c>
      <c r="AI249" s="67"/>
      <c r="AJ249" s="66">
        <f>AJ250+AJ252</f>
        <v>0</v>
      </c>
      <c r="AK249" s="67"/>
      <c r="AL249" s="66">
        <f>AL250+AL252</f>
        <v>0</v>
      </c>
      <c r="AM249" s="66"/>
      <c r="AN249" s="66">
        <f>AN250+AN252</f>
        <v>0</v>
      </c>
      <c r="AO249" s="66"/>
      <c r="AP249" s="66">
        <f>AP250+AP252</f>
        <v>0</v>
      </c>
      <c r="AQ249" s="66"/>
    </row>
    <row r="250" spans="2:43" ht="18" hidden="1" customHeight="1" x14ac:dyDescent="0.2">
      <c r="B250" s="4"/>
      <c r="C250" s="117"/>
      <c r="D250" s="117"/>
      <c r="E250" s="117"/>
      <c r="F250" s="48"/>
      <c r="G250" s="11"/>
      <c r="H250" s="117"/>
      <c r="I250" s="124"/>
      <c r="J250" s="124"/>
      <c r="K250" s="144"/>
      <c r="L250" s="11"/>
      <c r="M250" s="143"/>
      <c r="N250" s="42"/>
      <c r="O250" s="128"/>
      <c r="P250" s="130"/>
      <c r="Q250" s="131">
        <v>2</v>
      </c>
      <c r="R250" s="68"/>
      <c r="S250" s="35"/>
      <c r="T250" s="69" t="s">
        <v>355</v>
      </c>
      <c r="U250" s="92"/>
      <c r="V250" s="70">
        <f>V251</f>
        <v>0</v>
      </c>
      <c r="X250" s="447">
        <f>X251</f>
        <v>0</v>
      </c>
      <c r="Z250" s="447">
        <f>Z251</f>
        <v>0</v>
      </c>
      <c r="AB250" s="447">
        <f>AB251</f>
        <v>0</v>
      </c>
      <c r="AD250" s="447" t="e">
        <f>#REF!</f>
        <v>#REF!</v>
      </c>
      <c r="AF250" s="447">
        <f>AF251</f>
        <v>0</v>
      </c>
      <c r="AH250" s="447" t="e">
        <f t="shared" si="69"/>
        <v>#REF!</v>
      </c>
      <c r="AI250" s="446"/>
      <c r="AJ250" s="447">
        <f>AJ251</f>
        <v>0</v>
      </c>
      <c r="AK250" s="71"/>
      <c r="AL250" s="447">
        <f>AL251</f>
        <v>0</v>
      </c>
      <c r="AM250" s="447"/>
      <c r="AN250" s="447">
        <f>AN251</f>
        <v>0</v>
      </c>
      <c r="AO250" s="447"/>
      <c r="AP250" s="447">
        <f>AP251</f>
        <v>0</v>
      </c>
      <c r="AQ250" s="447"/>
    </row>
    <row r="251" spans="2:43" ht="18" hidden="1" customHeight="1" x14ac:dyDescent="0.2">
      <c r="B251" s="4"/>
      <c r="C251" s="117"/>
      <c r="D251" s="117"/>
      <c r="E251" s="117"/>
      <c r="F251" s="48"/>
      <c r="G251" s="11"/>
      <c r="H251" s="117"/>
      <c r="I251" s="124"/>
      <c r="J251" s="124"/>
      <c r="K251" s="144"/>
      <c r="L251" s="11"/>
      <c r="M251" s="143"/>
      <c r="N251" s="42"/>
      <c r="O251" s="128"/>
      <c r="P251" s="130"/>
      <c r="Q251" s="131"/>
      <c r="R251" s="72" t="s">
        <v>3</v>
      </c>
      <c r="S251" s="181"/>
      <c r="T251" s="73" t="s">
        <v>267</v>
      </c>
      <c r="V251" s="74">
        <v>0</v>
      </c>
      <c r="X251" s="74">
        <v>0</v>
      </c>
      <c r="Z251" s="74">
        <v>0</v>
      </c>
      <c r="AB251" s="74">
        <v>0</v>
      </c>
      <c r="AD251" s="74">
        <v>0</v>
      </c>
      <c r="AF251" s="74">
        <v>0</v>
      </c>
      <c r="AH251" s="74">
        <f t="shared" si="69"/>
        <v>0</v>
      </c>
      <c r="AI251" s="8"/>
      <c r="AJ251" s="74">
        <v>0</v>
      </c>
      <c r="AK251" s="8"/>
      <c r="AL251" s="74">
        <v>0</v>
      </c>
      <c r="AM251" s="74"/>
      <c r="AN251" s="74">
        <v>0</v>
      </c>
      <c r="AO251" s="74"/>
      <c r="AP251" s="74">
        <v>0</v>
      </c>
      <c r="AQ251" s="74"/>
    </row>
    <row r="252" spans="2:43" ht="18" hidden="1" customHeight="1" x14ac:dyDescent="0.2">
      <c r="B252" s="4"/>
      <c r="C252" s="117"/>
      <c r="D252" s="117"/>
      <c r="E252" s="117"/>
      <c r="F252" s="48"/>
      <c r="G252" s="11"/>
      <c r="H252" s="117"/>
      <c r="I252" s="124"/>
      <c r="J252" s="124"/>
      <c r="K252" s="144"/>
      <c r="L252" s="11"/>
      <c r="M252" s="143"/>
      <c r="N252" s="42"/>
      <c r="O252" s="128"/>
      <c r="P252" s="130"/>
      <c r="Q252" s="131">
        <v>3</v>
      </c>
      <c r="R252" s="68"/>
      <c r="S252" s="35"/>
      <c r="T252" s="69" t="s">
        <v>224</v>
      </c>
      <c r="U252" s="92"/>
      <c r="V252" s="70">
        <f>V253</f>
        <v>0</v>
      </c>
      <c r="X252" s="447">
        <f>X253</f>
        <v>0</v>
      </c>
      <c r="Z252" s="447">
        <f>Z253</f>
        <v>0</v>
      </c>
      <c r="AB252" s="447">
        <f>AB253</f>
        <v>0</v>
      </c>
      <c r="AD252" s="447" t="e">
        <f>#REF!</f>
        <v>#REF!</v>
      </c>
      <c r="AF252" s="447">
        <f>AF253</f>
        <v>0</v>
      </c>
      <c r="AH252" s="447" t="e">
        <f t="shared" si="69"/>
        <v>#REF!</v>
      </c>
      <c r="AI252" s="446"/>
      <c r="AJ252" s="447">
        <f>AJ253</f>
        <v>0</v>
      </c>
      <c r="AK252" s="71"/>
      <c r="AL252" s="447">
        <f>AL253</f>
        <v>0</v>
      </c>
      <c r="AM252" s="447"/>
      <c r="AN252" s="447">
        <f>AN253</f>
        <v>0</v>
      </c>
      <c r="AO252" s="447"/>
      <c r="AP252" s="447">
        <f>AP253</f>
        <v>0</v>
      </c>
      <c r="AQ252" s="447"/>
    </row>
    <row r="253" spans="2:43" ht="18" hidden="1" customHeight="1" x14ac:dyDescent="0.2">
      <c r="B253" s="4"/>
      <c r="C253" s="117"/>
      <c r="D253" s="117"/>
      <c r="E253" s="117"/>
      <c r="F253" s="48"/>
      <c r="G253" s="11"/>
      <c r="H253" s="117"/>
      <c r="I253" s="124"/>
      <c r="J253" s="124"/>
      <c r="K253" s="144"/>
      <c r="L253" s="11"/>
      <c r="M253" s="143"/>
      <c r="N253" s="42"/>
      <c r="O253" s="128"/>
      <c r="P253" s="130"/>
      <c r="Q253" s="131"/>
      <c r="R253" s="72" t="s">
        <v>0</v>
      </c>
      <c r="S253" s="181"/>
      <c r="T253" s="73" t="s">
        <v>53</v>
      </c>
      <c r="V253" s="74">
        <v>0</v>
      </c>
      <c r="X253" s="74">
        <v>0</v>
      </c>
      <c r="Z253" s="74">
        <v>0</v>
      </c>
      <c r="AB253" s="74">
        <v>0</v>
      </c>
      <c r="AD253" s="74">
        <v>0</v>
      </c>
      <c r="AF253" s="74">
        <v>0</v>
      </c>
      <c r="AH253" s="74">
        <f t="shared" si="69"/>
        <v>0</v>
      </c>
      <c r="AI253" s="8"/>
      <c r="AJ253" s="74">
        <v>0</v>
      </c>
      <c r="AK253" s="8"/>
      <c r="AL253" s="74">
        <v>0</v>
      </c>
      <c r="AM253" s="74"/>
      <c r="AN253" s="74">
        <v>0</v>
      </c>
      <c r="AO253" s="74"/>
      <c r="AP253" s="74">
        <v>0</v>
      </c>
      <c r="AQ253" s="74"/>
    </row>
    <row r="254" spans="2:43" ht="18" hidden="1" customHeight="1" x14ac:dyDescent="0.2">
      <c r="B254" s="4"/>
      <c r="C254" s="117"/>
      <c r="D254" s="117"/>
      <c r="E254" s="117"/>
      <c r="F254" s="48"/>
      <c r="G254" s="11"/>
      <c r="H254" s="117"/>
      <c r="I254" s="124"/>
      <c r="J254" s="124"/>
      <c r="K254" s="144"/>
      <c r="L254" s="11"/>
      <c r="M254" s="226"/>
      <c r="N254" s="262"/>
      <c r="O254" s="127">
        <v>5</v>
      </c>
      <c r="P254" s="123"/>
      <c r="Q254" s="123"/>
      <c r="R254" s="49"/>
      <c r="S254" s="18"/>
      <c r="T254" s="50" t="s">
        <v>29</v>
      </c>
      <c r="U254" s="76"/>
      <c r="V254" s="88">
        <f>V255</f>
        <v>0</v>
      </c>
      <c r="X254" s="88">
        <f>X255</f>
        <v>0</v>
      </c>
      <c r="Z254" s="88">
        <f>Z255</f>
        <v>0</v>
      </c>
      <c r="AB254" s="88">
        <f>AB255</f>
        <v>0</v>
      </c>
      <c r="AD254" s="88" t="e">
        <f>#REF!</f>
        <v>#REF!</v>
      </c>
      <c r="AF254" s="88">
        <f>AF255</f>
        <v>0</v>
      </c>
      <c r="AH254" s="88" t="e">
        <f t="shared" si="69"/>
        <v>#REF!</v>
      </c>
      <c r="AI254" s="89"/>
      <c r="AJ254" s="88">
        <f>AJ255</f>
        <v>0</v>
      </c>
      <c r="AK254" s="89"/>
      <c r="AL254" s="88">
        <f t="shared" ref="AL254:AP256" si="71">AL255</f>
        <v>0</v>
      </c>
      <c r="AM254" s="88"/>
      <c r="AN254" s="88">
        <f t="shared" si="71"/>
        <v>0</v>
      </c>
      <c r="AO254" s="88"/>
      <c r="AP254" s="88">
        <f t="shared" si="71"/>
        <v>0</v>
      </c>
      <c r="AQ254" s="88"/>
    </row>
    <row r="255" spans="2:43" ht="18" hidden="1" customHeight="1" x14ac:dyDescent="0.2">
      <c r="B255" s="4"/>
      <c r="C255" s="117"/>
      <c r="D255" s="117"/>
      <c r="E255" s="117"/>
      <c r="F255" s="48"/>
      <c r="G255" s="11"/>
      <c r="H255" s="117"/>
      <c r="I255" s="124"/>
      <c r="J255" s="124"/>
      <c r="K255" s="144"/>
      <c r="L255" s="11"/>
      <c r="M255" s="226"/>
      <c r="N255" s="262"/>
      <c r="O255" s="127"/>
      <c r="P255" s="129">
        <v>3</v>
      </c>
      <c r="Q255" s="129"/>
      <c r="R255" s="64"/>
      <c r="S255" s="234"/>
      <c r="T255" s="65" t="s">
        <v>517</v>
      </c>
      <c r="U255" s="155"/>
      <c r="V255" s="66">
        <f>V256</f>
        <v>0</v>
      </c>
      <c r="X255" s="66">
        <f>X256</f>
        <v>0</v>
      </c>
      <c r="Z255" s="66">
        <f>Z256</f>
        <v>0</v>
      </c>
      <c r="AB255" s="66">
        <f>AB256</f>
        <v>0</v>
      </c>
      <c r="AD255" s="66" t="e">
        <f>#REF!</f>
        <v>#REF!</v>
      </c>
      <c r="AF255" s="66">
        <f>AF256</f>
        <v>0</v>
      </c>
      <c r="AH255" s="66" t="e">
        <f t="shared" si="69"/>
        <v>#REF!</v>
      </c>
      <c r="AI255" s="67"/>
      <c r="AJ255" s="66">
        <f>AJ256</f>
        <v>0</v>
      </c>
      <c r="AK255" s="67"/>
      <c r="AL255" s="66">
        <f t="shared" si="71"/>
        <v>0</v>
      </c>
      <c r="AM255" s="66"/>
      <c r="AN255" s="66">
        <f t="shared" si="71"/>
        <v>0</v>
      </c>
      <c r="AO255" s="66"/>
      <c r="AP255" s="66">
        <f t="shared" si="71"/>
        <v>0</v>
      </c>
      <c r="AQ255" s="66"/>
    </row>
    <row r="256" spans="2:43" ht="18" hidden="1" customHeight="1" x14ac:dyDescent="0.2">
      <c r="B256" s="4"/>
      <c r="C256" s="117"/>
      <c r="D256" s="117"/>
      <c r="E256" s="117"/>
      <c r="F256" s="48"/>
      <c r="G256" s="11"/>
      <c r="H256" s="117"/>
      <c r="I256" s="124"/>
      <c r="J256" s="124"/>
      <c r="K256" s="144"/>
      <c r="L256" s="11"/>
      <c r="M256" s="226"/>
      <c r="N256" s="262"/>
      <c r="O256" s="127"/>
      <c r="P256" s="129"/>
      <c r="Q256" s="131">
        <v>1</v>
      </c>
      <c r="R256" s="68"/>
      <c r="S256" s="35"/>
      <c r="T256" s="69" t="s">
        <v>518</v>
      </c>
      <c r="U256" s="92"/>
      <c r="V256" s="70">
        <f>V257</f>
        <v>0</v>
      </c>
      <c r="X256" s="447">
        <f>X257</f>
        <v>0</v>
      </c>
      <c r="Z256" s="447">
        <f>Z257</f>
        <v>0</v>
      </c>
      <c r="AB256" s="447">
        <f>AB257</f>
        <v>0</v>
      </c>
      <c r="AD256" s="447" t="e">
        <f>#REF!</f>
        <v>#REF!</v>
      </c>
      <c r="AF256" s="447">
        <f>AF257</f>
        <v>0</v>
      </c>
      <c r="AH256" s="447" t="e">
        <f t="shared" si="69"/>
        <v>#REF!</v>
      </c>
      <c r="AI256" s="446"/>
      <c r="AJ256" s="447">
        <f>AJ257</f>
        <v>0</v>
      </c>
      <c r="AK256" s="71"/>
      <c r="AL256" s="447">
        <f t="shared" si="71"/>
        <v>0</v>
      </c>
      <c r="AM256" s="447"/>
      <c r="AN256" s="447">
        <f t="shared" si="71"/>
        <v>0</v>
      </c>
      <c r="AO256" s="447"/>
      <c r="AP256" s="447">
        <f t="shared" si="71"/>
        <v>0</v>
      </c>
      <c r="AQ256" s="447"/>
    </row>
    <row r="257" spans="2:43" ht="18" hidden="1" customHeight="1" x14ac:dyDescent="0.2">
      <c r="B257" s="4"/>
      <c r="C257" s="117"/>
      <c r="D257" s="117"/>
      <c r="E257" s="117"/>
      <c r="F257" s="48"/>
      <c r="G257" s="11"/>
      <c r="H257" s="117"/>
      <c r="I257" s="124"/>
      <c r="J257" s="124"/>
      <c r="K257" s="144"/>
      <c r="L257" s="11"/>
      <c r="M257" s="226"/>
      <c r="N257" s="262"/>
      <c r="O257" s="127"/>
      <c r="P257" s="129"/>
      <c r="Q257" s="131"/>
      <c r="R257" s="78">
        <v>11</v>
      </c>
      <c r="S257" s="251"/>
      <c r="T257" s="77" t="s">
        <v>519</v>
      </c>
      <c r="U257" s="141"/>
      <c r="V257" s="83">
        <v>0</v>
      </c>
      <c r="X257" s="448">
        <v>0</v>
      </c>
      <c r="Z257" s="448">
        <v>0</v>
      </c>
      <c r="AB257" s="448">
        <v>0</v>
      </c>
      <c r="AD257" s="448">
        <v>0</v>
      </c>
      <c r="AF257" s="448">
        <v>0</v>
      </c>
      <c r="AH257" s="448">
        <f t="shared" si="69"/>
        <v>0</v>
      </c>
      <c r="AI257" s="495"/>
      <c r="AJ257" s="448">
        <v>0</v>
      </c>
      <c r="AK257" s="87"/>
      <c r="AL257" s="448">
        <v>0</v>
      </c>
      <c r="AM257" s="448"/>
      <c r="AN257" s="448">
        <v>0</v>
      </c>
      <c r="AO257" s="448"/>
      <c r="AP257" s="448">
        <v>0</v>
      </c>
      <c r="AQ257" s="448"/>
    </row>
    <row r="258" spans="2:43" ht="18" customHeight="1" x14ac:dyDescent="0.2">
      <c r="B258" s="4"/>
      <c r="C258" s="117"/>
      <c r="D258" s="117"/>
      <c r="E258" s="117"/>
      <c r="F258" s="48"/>
      <c r="G258" s="11"/>
      <c r="H258" s="117"/>
      <c r="I258" s="124"/>
      <c r="J258" s="124"/>
      <c r="K258" s="144"/>
      <c r="L258" s="11"/>
      <c r="M258" s="226"/>
      <c r="N258" s="262"/>
      <c r="O258" s="127" t="s">
        <v>23</v>
      </c>
      <c r="P258" s="123"/>
      <c r="Q258" s="123"/>
      <c r="R258" s="49"/>
      <c r="S258" s="18"/>
      <c r="T258" s="50" t="s">
        <v>56</v>
      </c>
      <c r="U258" s="76"/>
      <c r="V258" s="88">
        <f>V259+V266+V279+V285+V282</f>
        <v>15000000</v>
      </c>
      <c r="X258" s="88">
        <f>X259+X266+X279+X285+X282</f>
        <v>13500000</v>
      </c>
      <c r="Z258" s="88">
        <f>Z259+Z266+Z279+Z285+Z282</f>
        <v>14243000</v>
      </c>
      <c r="AB258" s="88">
        <f>AB259+AB266+AB279+AB285+AB282</f>
        <v>14960000</v>
      </c>
      <c r="AD258" s="88" t="e">
        <f>AD259+AD266+AD279+AD285+AD282</f>
        <v>#REF!</v>
      </c>
      <c r="AF258" s="88">
        <f>AF259+AF266+AF279+AF285+AF282</f>
        <v>568000</v>
      </c>
      <c r="AH258" s="88" t="e">
        <f t="shared" si="69"/>
        <v>#REF!</v>
      </c>
      <c r="AI258" s="89"/>
      <c r="AJ258" s="88">
        <f>AJ259+AJ266+AJ279+AJ285+AJ282</f>
        <v>2992000</v>
      </c>
      <c r="AK258" s="89"/>
      <c r="AL258" s="88">
        <f>AL259+AL266+AL279+AL285+AL282</f>
        <v>16619000</v>
      </c>
      <c r="AM258" s="88"/>
      <c r="AN258" s="88">
        <f>AN259+AN266+AN279+AN285+AN282</f>
        <v>17616000</v>
      </c>
      <c r="AO258" s="88"/>
      <c r="AP258" s="88">
        <f>AP259+AP266+AP279+AP285+AP282</f>
        <v>17616000</v>
      </c>
      <c r="AQ258" s="88"/>
    </row>
    <row r="259" spans="2:43" ht="18" customHeight="1" x14ac:dyDescent="0.2">
      <c r="B259" s="4"/>
      <c r="C259" s="117"/>
      <c r="D259" s="117"/>
      <c r="E259" s="117"/>
      <c r="F259" s="48"/>
      <c r="G259" s="11"/>
      <c r="H259" s="117"/>
      <c r="I259" s="124"/>
      <c r="J259" s="124"/>
      <c r="K259" s="144"/>
      <c r="L259" s="11"/>
      <c r="M259" s="226"/>
      <c r="N259" s="262"/>
      <c r="O259" s="127"/>
      <c r="P259" s="129">
        <v>1</v>
      </c>
      <c r="Q259" s="129"/>
      <c r="R259" s="64"/>
      <c r="S259" s="234"/>
      <c r="T259" s="65" t="s">
        <v>94</v>
      </c>
      <c r="U259" s="155"/>
      <c r="V259" s="66">
        <f>V260</f>
        <v>12780000</v>
      </c>
      <c r="X259" s="66">
        <f>X260</f>
        <v>8600000</v>
      </c>
      <c r="Z259" s="66">
        <f>Z260</f>
        <v>9400000</v>
      </c>
      <c r="AB259" s="66">
        <f>AB260</f>
        <v>9860000</v>
      </c>
      <c r="AD259" s="66">
        <f>AD260</f>
        <v>10453000</v>
      </c>
      <c r="AF259" s="66">
        <f>AF260</f>
        <v>568000</v>
      </c>
      <c r="AH259" s="66">
        <f t="shared" si="69"/>
        <v>11021000</v>
      </c>
      <c r="AI259" s="67"/>
      <c r="AJ259" s="66">
        <f>AJ260</f>
        <v>1972000</v>
      </c>
      <c r="AK259" s="67"/>
      <c r="AL259" s="66">
        <f>AL260</f>
        <v>12250000</v>
      </c>
      <c r="AM259" s="66"/>
      <c r="AN259" s="66">
        <f>AN260</f>
        <v>13000000</v>
      </c>
      <c r="AO259" s="66"/>
      <c r="AP259" s="66">
        <f>AP260</f>
        <v>13000000</v>
      </c>
      <c r="AQ259" s="66"/>
    </row>
    <row r="260" spans="2:43" ht="18" customHeight="1" x14ac:dyDescent="0.2">
      <c r="B260" s="4"/>
      <c r="C260" s="117"/>
      <c r="D260" s="117"/>
      <c r="E260" s="117"/>
      <c r="F260" s="48"/>
      <c r="G260" s="11"/>
      <c r="H260" s="117"/>
      <c r="I260" s="124"/>
      <c r="J260" s="124"/>
      <c r="K260" s="144"/>
      <c r="L260" s="11"/>
      <c r="M260" s="226"/>
      <c r="N260" s="262"/>
      <c r="O260" s="127"/>
      <c r="P260" s="129"/>
      <c r="Q260" s="131">
        <v>2</v>
      </c>
      <c r="R260" s="68"/>
      <c r="S260" s="35"/>
      <c r="T260" s="69" t="s">
        <v>57</v>
      </c>
      <c r="U260" s="92"/>
      <c r="V260" s="70">
        <f>V261+V262+V263+V264+V265</f>
        <v>12780000</v>
      </c>
      <c r="X260" s="447">
        <f>X261+X262+X263+X264+X265</f>
        <v>8600000</v>
      </c>
      <c r="Z260" s="447">
        <f>Z261+Z262+Z263+Z264+Z265</f>
        <v>9400000</v>
      </c>
      <c r="AB260" s="447">
        <f>AB261+AB262+AB263+AB264+AB265</f>
        <v>9860000</v>
      </c>
      <c r="AD260" s="447">
        <f>AD261+AD262+AD263+AD264+AD265</f>
        <v>10453000</v>
      </c>
      <c r="AF260" s="447">
        <f>AF261+AF262+AF263+AF264+AF265</f>
        <v>568000</v>
      </c>
      <c r="AH260" s="447">
        <f t="shared" si="69"/>
        <v>11021000</v>
      </c>
      <c r="AI260" s="446"/>
      <c r="AJ260" s="447">
        <f>AJ261+AJ262+AJ263+AJ264+AJ265</f>
        <v>1972000</v>
      </c>
      <c r="AK260" s="71"/>
      <c r="AL260" s="447">
        <f>AL261+AL262+AL263+AL264+AL265</f>
        <v>12250000</v>
      </c>
      <c r="AM260" s="447"/>
      <c r="AN260" s="447">
        <f>AN261+AN262+AN263+AN264+AN265</f>
        <v>13000000</v>
      </c>
      <c r="AO260" s="447"/>
      <c r="AP260" s="447">
        <f>AP261+AP262+AP263+AP264+AP265</f>
        <v>13000000</v>
      </c>
      <c r="AQ260" s="447"/>
    </row>
    <row r="261" spans="2:43" ht="18" customHeight="1" x14ac:dyDescent="0.2">
      <c r="B261" s="4"/>
      <c r="C261" s="117"/>
      <c r="D261" s="117"/>
      <c r="E261" s="117"/>
      <c r="F261" s="48"/>
      <c r="G261" s="11"/>
      <c r="H261" s="117"/>
      <c r="I261" s="124"/>
      <c r="J261" s="124"/>
      <c r="K261" s="144"/>
      <c r="L261" s="11"/>
      <c r="M261" s="226"/>
      <c r="N261" s="262"/>
      <c r="O261" s="127"/>
      <c r="P261" s="129"/>
      <c r="Q261" s="131"/>
      <c r="R261" s="78" t="s">
        <v>3</v>
      </c>
      <c r="S261" s="251"/>
      <c r="T261" s="77" t="s">
        <v>552</v>
      </c>
      <c r="U261" s="141"/>
      <c r="V261" s="74">
        <v>1800000</v>
      </c>
      <c r="X261" s="74">
        <v>1850000</v>
      </c>
      <c r="Z261" s="74">
        <v>1900000</v>
      </c>
      <c r="AB261" s="74">
        <v>2000000</v>
      </c>
      <c r="AC261" s="74">
        <v>0</v>
      </c>
      <c r="AD261" s="944">
        <v>2150000</v>
      </c>
      <c r="AE261" s="74">
        <v>0</v>
      </c>
      <c r="AF261" s="74">
        <v>0</v>
      </c>
      <c r="AH261" s="74">
        <f t="shared" si="69"/>
        <v>2150000</v>
      </c>
      <c r="AI261" s="8"/>
      <c r="AJ261" s="74">
        <f t="shared" ref="AJ261:AJ264" si="72">CEILING(AB261*20/100,10)</f>
        <v>400000</v>
      </c>
      <c r="AK261" s="8"/>
      <c r="AL261" s="448">
        <v>1350000</v>
      </c>
      <c r="AM261" s="448"/>
      <c r="AN261" s="448">
        <v>1500000</v>
      </c>
      <c r="AO261" s="74"/>
      <c r="AP261" s="448">
        <v>1500000</v>
      </c>
      <c r="AQ261" s="74"/>
    </row>
    <row r="262" spans="2:43" ht="18" customHeight="1" x14ac:dyDescent="0.2">
      <c r="B262" s="4"/>
      <c r="C262" s="117"/>
      <c r="D262" s="117"/>
      <c r="E262" s="117"/>
      <c r="F262" s="48"/>
      <c r="G262" s="11"/>
      <c r="H262" s="117"/>
      <c r="I262" s="124"/>
      <c r="J262" s="124"/>
      <c r="K262" s="144"/>
      <c r="L262" s="11"/>
      <c r="M262" s="226"/>
      <c r="N262" s="262"/>
      <c r="O262" s="127"/>
      <c r="P262" s="129"/>
      <c r="Q262" s="131"/>
      <c r="R262" s="78" t="s">
        <v>0</v>
      </c>
      <c r="S262" s="251"/>
      <c r="T262" s="77" t="s">
        <v>96</v>
      </c>
      <c r="U262" s="141"/>
      <c r="V262" s="74">
        <v>2500000</v>
      </c>
      <c r="X262" s="74">
        <v>2750000</v>
      </c>
      <c r="Z262" s="74">
        <v>3000000</v>
      </c>
      <c r="AB262" s="74">
        <v>3160000</v>
      </c>
      <c r="AC262" s="74">
        <v>0</v>
      </c>
      <c r="AD262" s="944">
        <v>3253000</v>
      </c>
      <c r="AE262" s="74">
        <v>0</v>
      </c>
      <c r="AF262" s="74">
        <v>0</v>
      </c>
      <c r="AH262" s="74">
        <f t="shared" si="69"/>
        <v>3253000</v>
      </c>
      <c r="AI262" s="8"/>
      <c r="AJ262" s="74">
        <f t="shared" si="72"/>
        <v>632000</v>
      </c>
      <c r="AK262" s="8"/>
      <c r="AL262" s="448">
        <v>4200000</v>
      </c>
      <c r="AM262" s="448"/>
      <c r="AN262" s="448">
        <v>4500000</v>
      </c>
      <c r="AO262" s="74"/>
      <c r="AP262" s="448">
        <v>4500000</v>
      </c>
      <c r="AQ262" s="74"/>
    </row>
    <row r="263" spans="2:43" ht="18" customHeight="1" x14ac:dyDescent="0.2">
      <c r="B263" s="4"/>
      <c r="C263" s="117"/>
      <c r="D263" s="117"/>
      <c r="E263" s="117"/>
      <c r="F263" s="48"/>
      <c r="G263" s="11"/>
      <c r="H263" s="117"/>
      <c r="I263" s="124"/>
      <c r="J263" s="124"/>
      <c r="K263" s="144"/>
      <c r="L263" s="11"/>
      <c r="M263" s="226"/>
      <c r="N263" s="262"/>
      <c r="O263" s="127"/>
      <c r="P263" s="129"/>
      <c r="Q263" s="131"/>
      <c r="R263" s="78" t="s">
        <v>18</v>
      </c>
      <c r="S263" s="251"/>
      <c r="T263" s="77" t="s">
        <v>171</v>
      </c>
      <c r="U263" s="141"/>
      <c r="V263" s="74">
        <v>2000000</v>
      </c>
      <c r="X263" s="74">
        <v>2000000</v>
      </c>
      <c r="Z263" s="74">
        <v>2500000</v>
      </c>
      <c r="AB263" s="74">
        <v>2600000</v>
      </c>
      <c r="AC263" s="74">
        <v>0</v>
      </c>
      <c r="AD263" s="944">
        <v>2750000</v>
      </c>
      <c r="AE263" s="74">
        <v>0</v>
      </c>
      <c r="AF263" s="944">
        <v>568000</v>
      </c>
      <c r="AH263" s="74">
        <f t="shared" si="69"/>
        <v>3318000</v>
      </c>
      <c r="AI263" s="8"/>
      <c r="AJ263" s="74">
        <f t="shared" si="72"/>
        <v>520000</v>
      </c>
      <c r="AK263" s="8"/>
      <c r="AL263" s="448">
        <v>3800000</v>
      </c>
      <c r="AM263" s="448"/>
      <c r="AN263" s="448">
        <v>3900000</v>
      </c>
      <c r="AO263" s="74"/>
      <c r="AP263" s="448">
        <v>3900000</v>
      </c>
      <c r="AQ263" s="74"/>
    </row>
    <row r="264" spans="2:43" ht="18" customHeight="1" x14ac:dyDescent="0.2">
      <c r="B264" s="4"/>
      <c r="C264" s="117"/>
      <c r="D264" s="117"/>
      <c r="E264" s="117"/>
      <c r="F264" s="48"/>
      <c r="G264" s="11"/>
      <c r="H264" s="117"/>
      <c r="I264" s="124"/>
      <c r="J264" s="124"/>
      <c r="K264" s="144"/>
      <c r="L264" s="11"/>
      <c r="M264" s="226"/>
      <c r="N264" s="262"/>
      <c r="O264" s="127"/>
      <c r="P264" s="129"/>
      <c r="Q264" s="131"/>
      <c r="R264" s="78" t="s">
        <v>14</v>
      </c>
      <c r="S264" s="251"/>
      <c r="T264" s="77" t="s">
        <v>97</v>
      </c>
      <c r="U264" s="141"/>
      <c r="V264" s="74">
        <v>6480000</v>
      </c>
      <c r="X264" s="74">
        <v>2000000</v>
      </c>
      <c r="Z264" s="74">
        <v>2000000</v>
      </c>
      <c r="AB264" s="74">
        <v>2100000</v>
      </c>
      <c r="AC264" s="74">
        <v>0</v>
      </c>
      <c r="AD264" s="944">
        <v>2300000</v>
      </c>
      <c r="AE264" s="74">
        <v>0</v>
      </c>
      <c r="AF264" s="74">
        <v>0</v>
      </c>
      <c r="AH264" s="74">
        <f t="shared" si="69"/>
        <v>2300000</v>
      </c>
      <c r="AI264" s="8"/>
      <c r="AJ264" s="74">
        <f t="shared" si="72"/>
        <v>420000</v>
      </c>
      <c r="AK264" s="8"/>
      <c r="AL264" s="448">
        <v>2900000</v>
      </c>
      <c r="AM264" s="448"/>
      <c r="AN264" s="448">
        <v>3100000</v>
      </c>
      <c r="AO264" s="74"/>
      <c r="AP264" s="448">
        <v>3100000</v>
      </c>
      <c r="AQ264" s="74"/>
    </row>
    <row r="265" spans="2:43" ht="18" hidden="1" customHeight="1" x14ac:dyDescent="0.2">
      <c r="B265" s="4"/>
      <c r="C265" s="117"/>
      <c r="D265" s="117"/>
      <c r="E265" s="117"/>
      <c r="F265" s="48"/>
      <c r="G265" s="11"/>
      <c r="H265" s="117"/>
      <c r="I265" s="124"/>
      <c r="J265" s="124"/>
      <c r="K265" s="144"/>
      <c r="L265" s="11"/>
      <c r="M265" s="226"/>
      <c r="N265" s="262"/>
      <c r="O265" s="127"/>
      <c r="P265" s="129"/>
      <c r="Q265" s="131"/>
      <c r="R265" s="78">
        <v>5</v>
      </c>
      <c r="S265" s="251"/>
      <c r="T265" s="77" t="s">
        <v>444</v>
      </c>
      <c r="U265" s="141"/>
      <c r="V265" s="83">
        <v>0</v>
      </c>
      <c r="X265" s="448">
        <v>0</v>
      </c>
      <c r="Z265" s="448">
        <v>0</v>
      </c>
      <c r="AB265" s="448">
        <v>0</v>
      </c>
      <c r="AD265" s="448">
        <v>0</v>
      </c>
      <c r="AF265" s="448">
        <v>0</v>
      </c>
      <c r="AH265" s="448">
        <f t="shared" si="69"/>
        <v>0</v>
      </c>
      <c r="AI265" s="495"/>
      <c r="AJ265" s="448">
        <v>0</v>
      </c>
      <c r="AK265" s="87"/>
      <c r="AL265" s="448">
        <v>0</v>
      </c>
      <c r="AM265" s="448"/>
      <c r="AN265" s="448">
        <v>0</v>
      </c>
      <c r="AO265" s="448"/>
      <c r="AP265" s="448">
        <v>0</v>
      </c>
      <c r="AQ265" s="448"/>
    </row>
    <row r="266" spans="2:43" ht="18" customHeight="1" x14ac:dyDescent="0.2">
      <c r="B266" s="4"/>
      <c r="C266" s="117"/>
      <c r="D266" s="117"/>
      <c r="E266" s="117"/>
      <c r="F266" s="48"/>
      <c r="G266" s="11"/>
      <c r="H266" s="117"/>
      <c r="I266" s="124"/>
      <c r="J266" s="124"/>
      <c r="K266" s="144"/>
      <c r="L266" s="11"/>
      <c r="M266" s="226"/>
      <c r="N266" s="262"/>
      <c r="O266" s="125"/>
      <c r="P266" s="129">
        <v>2</v>
      </c>
      <c r="Q266" s="129"/>
      <c r="R266" s="64"/>
      <c r="S266" s="234"/>
      <c r="T266" s="65" t="s">
        <v>249</v>
      </c>
      <c r="U266" s="155"/>
      <c r="V266" s="66">
        <f>V267+V270+V277</f>
        <v>1000000</v>
      </c>
      <c r="X266" s="66">
        <f>X267+X270+X277</f>
        <v>1500000</v>
      </c>
      <c r="Z266" s="66">
        <f>Z267+Z270+Z277</f>
        <v>1218000</v>
      </c>
      <c r="AB266" s="66">
        <f>AB267+AB270+AB277</f>
        <v>1300000</v>
      </c>
      <c r="AD266" s="66" t="e">
        <f>AD267+AD270+AD277</f>
        <v>#REF!</v>
      </c>
      <c r="AF266" s="66">
        <f>AF267+AF270+AF277</f>
        <v>0</v>
      </c>
      <c r="AH266" s="66" t="e">
        <f t="shared" si="69"/>
        <v>#REF!</v>
      </c>
      <c r="AI266" s="67"/>
      <c r="AJ266" s="66">
        <f>AJ267+AJ270+AJ277</f>
        <v>260000</v>
      </c>
      <c r="AK266" s="67"/>
      <c r="AL266" s="66">
        <f>AL267+AL270+AL277</f>
        <v>1300000</v>
      </c>
      <c r="AM266" s="66"/>
      <c r="AN266" s="66">
        <f>AN267+AN270+AN277</f>
        <v>1400000</v>
      </c>
      <c r="AO266" s="66"/>
      <c r="AP266" s="66">
        <f>AP267+AP270+AP277</f>
        <v>1400000</v>
      </c>
      <c r="AQ266" s="66"/>
    </row>
    <row r="267" spans="2:43" ht="18" hidden="1" customHeight="1" x14ac:dyDescent="0.2">
      <c r="B267" s="4"/>
      <c r="C267" s="117"/>
      <c r="D267" s="117"/>
      <c r="E267" s="117"/>
      <c r="F267" s="48"/>
      <c r="G267" s="11"/>
      <c r="H267" s="117"/>
      <c r="I267" s="124"/>
      <c r="J267" s="124"/>
      <c r="K267" s="144"/>
      <c r="L267" s="11"/>
      <c r="M267" s="226"/>
      <c r="N267" s="262"/>
      <c r="O267" s="125"/>
      <c r="P267" s="129"/>
      <c r="Q267" s="131">
        <v>1</v>
      </c>
      <c r="R267" s="68"/>
      <c r="S267" s="35"/>
      <c r="T267" s="69" t="s">
        <v>98</v>
      </c>
      <c r="U267" s="92"/>
      <c r="V267" s="70">
        <f>SUM(V268:V269)</f>
        <v>0</v>
      </c>
      <c r="X267" s="447">
        <f>SUM(X268:X269)</f>
        <v>0</v>
      </c>
      <c r="Z267" s="447">
        <f>SUM(Z268:Z269)</f>
        <v>0</v>
      </c>
      <c r="AB267" s="447">
        <f>SUM(AB268:AB269)</f>
        <v>0</v>
      </c>
      <c r="AD267" s="447">
        <f>SUM(AD268:AD269)</f>
        <v>0</v>
      </c>
      <c r="AF267" s="447">
        <f>SUM(AF268:AF269)</f>
        <v>0</v>
      </c>
      <c r="AH267" s="447">
        <f t="shared" si="69"/>
        <v>0</v>
      </c>
      <c r="AI267" s="446"/>
      <c r="AJ267" s="447">
        <f>SUM(AJ268:AJ269)</f>
        <v>0</v>
      </c>
      <c r="AK267" s="71"/>
      <c r="AL267" s="447">
        <f>SUM(AL268:AL269)</f>
        <v>0</v>
      </c>
      <c r="AM267" s="447"/>
      <c r="AN267" s="447">
        <f>SUM(AN268:AN269)</f>
        <v>0</v>
      </c>
      <c r="AO267" s="447"/>
      <c r="AP267" s="447">
        <f>SUM(AP268:AP269)</f>
        <v>0</v>
      </c>
      <c r="AQ267" s="447"/>
    </row>
    <row r="268" spans="2:43" ht="18" hidden="1" customHeight="1" x14ac:dyDescent="0.2">
      <c r="B268" s="4"/>
      <c r="C268" s="117"/>
      <c r="D268" s="117"/>
      <c r="E268" s="117"/>
      <c r="F268" s="48"/>
      <c r="G268" s="11"/>
      <c r="H268" s="117"/>
      <c r="I268" s="124"/>
      <c r="J268" s="124"/>
      <c r="K268" s="144"/>
      <c r="L268" s="11"/>
      <c r="M268" s="163"/>
      <c r="N268" s="261"/>
      <c r="O268" s="122"/>
      <c r="P268" s="130"/>
      <c r="Q268" s="130"/>
      <c r="R268" s="72" t="s">
        <v>3</v>
      </c>
      <c r="S268" s="181"/>
      <c r="T268" s="73" t="s">
        <v>99</v>
      </c>
      <c r="V268" s="74">
        <v>0</v>
      </c>
      <c r="X268" s="74">
        <v>0</v>
      </c>
      <c r="Z268" s="74">
        <v>0</v>
      </c>
      <c r="AB268" s="74">
        <v>0</v>
      </c>
      <c r="AD268" s="74">
        <v>0</v>
      </c>
      <c r="AF268" s="74">
        <v>0</v>
      </c>
      <c r="AH268" s="74">
        <f t="shared" si="69"/>
        <v>0</v>
      </c>
      <c r="AI268" s="8"/>
      <c r="AJ268" s="74">
        <v>0</v>
      </c>
      <c r="AK268" s="8"/>
      <c r="AL268" s="74">
        <v>0</v>
      </c>
      <c r="AM268" s="74"/>
      <c r="AN268" s="74">
        <v>0</v>
      </c>
      <c r="AO268" s="74"/>
      <c r="AP268" s="74">
        <v>0</v>
      </c>
      <c r="AQ268" s="74"/>
    </row>
    <row r="269" spans="2:43" ht="18" hidden="1" customHeight="1" x14ac:dyDescent="0.2">
      <c r="B269" s="4"/>
      <c r="C269" s="117"/>
      <c r="D269" s="117"/>
      <c r="E269" s="117"/>
      <c r="F269" s="48"/>
      <c r="G269" s="11"/>
      <c r="H269" s="117"/>
      <c r="I269" s="124"/>
      <c r="J269" s="124"/>
      <c r="K269" s="144"/>
      <c r="L269" s="11"/>
      <c r="M269" s="226"/>
      <c r="N269" s="262"/>
      <c r="O269" s="125"/>
      <c r="P269" s="129"/>
      <c r="Q269" s="129"/>
      <c r="R269" s="78">
        <v>90</v>
      </c>
      <c r="S269" s="251"/>
      <c r="T269" s="77" t="s">
        <v>311</v>
      </c>
      <c r="U269" s="141"/>
      <c r="V269" s="83">
        <v>0</v>
      </c>
      <c r="X269" s="448">
        <v>0</v>
      </c>
      <c r="Z269" s="448">
        <v>0</v>
      </c>
      <c r="AB269" s="448">
        <v>0</v>
      </c>
      <c r="AD269" s="448">
        <v>0</v>
      </c>
      <c r="AF269" s="448">
        <v>0</v>
      </c>
      <c r="AH269" s="448">
        <f t="shared" si="69"/>
        <v>0</v>
      </c>
      <c r="AI269" s="495"/>
      <c r="AJ269" s="448">
        <v>0</v>
      </c>
      <c r="AK269" s="87"/>
      <c r="AL269" s="448">
        <v>0</v>
      </c>
      <c r="AM269" s="448"/>
      <c r="AN269" s="448">
        <v>0</v>
      </c>
      <c r="AO269" s="448"/>
      <c r="AP269" s="448">
        <v>0</v>
      </c>
      <c r="AQ269" s="448"/>
    </row>
    <row r="270" spans="2:43" ht="18" customHeight="1" x14ac:dyDescent="0.2">
      <c r="B270" s="4"/>
      <c r="C270" s="117"/>
      <c r="D270" s="117"/>
      <c r="E270" s="117"/>
      <c r="F270" s="48"/>
      <c r="G270" s="11"/>
      <c r="H270" s="117"/>
      <c r="I270" s="124"/>
      <c r="J270" s="124"/>
      <c r="K270" s="144"/>
      <c r="L270" s="11"/>
      <c r="M270" s="226"/>
      <c r="N270" s="262"/>
      <c r="O270" s="125"/>
      <c r="P270" s="129"/>
      <c r="Q270" s="131">
        <v>7</v>
      </c>
      <c r="R270" s="68"/>
      <c r="S270" s="35"/>
      <c r="T270" s="69" t="s">
        <v>312</v>
      </c>
      <c r="U270" s="92"/>
      <c r="V270" s="70">
        <f>V271</f>
        <v>1000000</v>
      </c>
      <c r="X270" s="447">
        <f>X271</f>
        <v>1500000</v>
      </c>
      <c r="Z270" s="447">
        <f>Z271</f>
        <v>1218000</v>
      </c>
      <c r="AB270" s="447">
        <f>AB271</f>
        <v>1300000</v>
      </c>
      <c r="AD270" s="447">
        <f>AD271</f>
        <v>1400000</v>
      </c>
      <c r="AF270" s="447">
        <f>AF271</f>
        <v>0</v>
      </c>
      <c r="AH270" s="447">
        <f t="shared" si="69"/>
        <v>1400000</v>
      </c>
      <c r="AI270" s="446"/>
      <c r="AJ270" s="447">
        <f>AJ271</f>
        <v>260000</v>
      </c>
      <c r="AK270" s="71"/>
      <c r="AL270" s="447">
        <f>AL271</f>
        <v>1300000</v>
      </c>
      <c r="AM270" s="447"/>
      <c r="AN270" s="447">
        <f>AN271</f>
        <v>1400000</v>
      </c>
      <c r="AO270" s="447"/>
      <c r="AP270" s="447">
        <f>AP271</f>
        <v>1400000</v>
      </c>
      <c r="AQ270" s="447"/>
    </row>
    <row r="271" spans="2:43" ht="18" customHeight="1" x14ac:dyDescent="0.2">
      <c r="B271" s="4"/>
      <c r="C271" s="117"/>
      <c r="D271" s="117"/>
      <c r="E271" s="117"/>
      <c r="F271" s="48"/>
      <c r="G271" s="11"/>
      <c r="H271" s="117"/>
      <c r="I271" s="124"/>
      <c r="J271" s="124"/>
      <c r="K271" s="144"/>
      <c r="L271" s="11"/>
      <c r="M271" s="226"/>
      <c r="N271" s="262"/>
      <c r="O271" s="125"/>
      <c r="P271" s="129"/>
      <c r="Q271" s="131"/>
      <c r="R271" s="78" t="s">
        <v>3</v>
      </c>
      <c r="S271" s="251"/>
      <c r="T271" s="77" t="s">
        <v>312</v>
      </c>
      <c r="U271" s="141"/>
      <c r="V271" s="74">
        <v>1000000</v>
      </c>
      <c r="X271" s="74">
        <v>1500000</v>
      </c>
      <c r="Z271" s="74">
        <v>1218000</v>
      </c>
      <c r="AB271" s="74">
        <v>1300000</v>
      </c>
      <c r="AC271" s="74">
        <v>0</v>
      </c>
      <c r="AD271" s="944">
        <v>1400000</v>
      </c>
      <c r="AF271" s="74">
        <v>0</v>
      </c>
      <c r="AH271" s="74">
        <f t="shared" si="69"/>
        <v>1400000</v>
      </c>
      <c r="AI271" s="8"/>
      <c r="AJ271" s="74">
        <f>CEILING(AB271*20/100,10)</f>
        <v>260000</v>
      </c>
      <c r="AK271" s="8"/>
      <c r="AL271" s="448">
        <v>1300000</v>
      </c>
      <c r="AM271" s="448"/>
      <c r="AN271" s="448">
        <v>1400000</v>
      </c>
      <c r="AO271" s="74"/>
      <c r="AP271" s="448">
        <v>1400000</v>
      </c>
      <c r="AQ271" s="74"/>
    </row>
    <row r="272" spans="2:43" ht="18" hidden="1" customHeight="1" x14ac:dyDescent="0.2">
      <c r="B272" s="4"/>
      <c r="C272" s="117"/>
      <c r="D272" s="117"/>
      <c r="E272" s="117"/>
      <c r="F272" s="48"/>
      <c r="G272" s="11"/>
      <c r="H272" s="117"/>
      <c r="I272" s="124"/>
      <c r="J272" s="124"/>
      <c r="K272" s="144"/>
      <c r="L272" s="11"/>
      <c r="M272" s="226">
        <v>7</v>
      </c>
      <c r="N272" s="262"/>
      <c r="O272" s="125"/>
      <c r="P272" s="126"/>
      <c r="Q272" s="126"/>
      <c r="R272" s="60"/>
      <c r="S272" s="249"/>
      <c r="T272" s="61" t="s">
        <v>105</v>
      </c>
      <c r="U272" s="241"/>
      <c r="V272" s="62">
        <f>V273</f>
        <v>0</v>
      </c>
      <c r="X272" s="62">
        <f>X273</f>
        <v>0</v>
      </c>
      <c r="Z272" s="62">
        <f>Z273</f>
        <v>0</v>
      </c>
      <c r="AB272" s="62">
        <f>AB273</f>
        <v>0</v>
      </c>
      <c r="AD272" s="62" t="e">
        <f>#REF!</f>
        <v>#REF!</v>
      </c>
      <c r="AF272" s="62">
        <f>AF273</f>
        <v>0</v>
      </c>
      <c r="AH272" s="62" t="e">
        <f t="shared" si="69"/>
        <v>#REF!</v>
      </c>
      <c r="AI272" s="63"/>
      <c r="AJ272" s="62">
        <f>AJ273</f>
        <v>0</v>
      </c>
      <c r="AK272" s="63"/>
      <c r="AL272" s="62">
        <f t="shared" ref="AL272:AP275" si="73">AL273</f>
        <v>0</v>
      </c>
      <c r="AM272" s="62"/>
      <c r="AN272" s="62">
        <f t="shared" si="73"/>
        <v>0</v>
      </c>
      <c r="AO272" s="62"/>
      <c r="AP272" s="62">
        <f t="shared" si="73"/>
        <v>0</v>
      </c>
      <c r="AQ272" s="62"/>
    </row>
    <row r="273" spans="2:43" ht="18" hidden="1" customHeight="1" x14ac:dyDescent="0.2">
      <c r="B273" s="4"/>
      <c r="C273" s="117"/>
      <c r="D273" s="117"/>
      <c r="E273" s="117"/>
      <c r="F273" s="48"/>
      <c r="G273" s="11"/>
      <c r="H273" s="117"/>
      <c r="I273" s="124"/>
      <c r="J273" s="124"/>
      <c r="K273" s="144"/>
      <c r="L273" s="11"/>
      <c r="M273" s="226"/>
      <c r="N273" s="262"/>
      <c r="O273" s="127" t="s">
        <v>23</v>
      </c>
      <c r="P273" s="123"/>
      <c r="Q273" s="123"/>
      <c r="R273" s="49"/>
      <c r="S273" s="18"/>
      <c r="T273" s="50" t="s">
        <v>56</v>
      </c>
      <c r="U273" s="76"/>
      <c r="V273" s="88">
        <f>V274</f>
        <v>0</v>
      </c>
      <c r="X273" s="88">
        <f>X274</f>
        <v>0</v>
      </c>
      <c r="Z273" s="88">
        <f>Z274</f>
        <v>0</v>
      </c>
      <c r="AB273" s="88">
        <f>AB274</f>
        <v>0</v>
      </c>
      <c r="AD273" s="88" t="e">
        <f>#REF!</f>
        <v>#REF!</v>
      </c>
      <c r="AF273" s="88">
        <f>AF274</f>
        <v>0</v>
      </c>
      <c r="AH273" s="88" t="e">
        <f t="shared" si="69"/>
        <v>#REF!</v>
      </c>
      <c r="AI273" s="89"/>
      <c r="AJ273" s="88">
        <f>AJ274</f>
        <v>0</v>
      </c>
      <c r="AK273" s="89"/>
      <c r="AL273" s="88">
        <f t="shared" si="73"/>
        <v>0</v>
      </c>
      <c r="AM273" s="88"/>
      <c r="AN273" s="88">
        <f t="shared" si="73"/>
        <v>0</v>
      </c>
      <c r="AO273" s="88"/>
      <c r="AP273" s="88">
        <f t="shared" si="73"/>
        <v>0</v>
      </c>
      <c r="AQ273" s="88"/>
    </row>
    <row r="274" spans="2:43" ht="18" hidden="1" customHeight="1" x14ac:dyDescent="0.2">
      <c r="B274" s="4"/>
      <c r="C274" s="117"/>
      <c r="D274" s="117"/>
      <c r="E274" s="117"/>
      <c r="F274" s="48"/>
      <c r="G274" s="11"/>
      <c r="H274" s="117"/>
      <c r="I274" s="124"/>
      <c r="J274" s="124"/>
      <c r="K274" s="144"/>
      <c r="L274" s="11"/>
      <c r="M274" s="226"/>
      <c r="N274" s="262"/>
      <c r="O274" s="125"/>
      <c r="P274" s="129">
        <v>1</v>
      </c>
      <c r="Q274" s="129"/>
      <c r="R274" s="64"/>
      <c r="S274" s="234"/>
      <c r="T274" s="65" t="s">
        <v>94</v>
      </c>
      <c r="U274" s="155"/>
      <c r="V274" s="66">
        <f>V275</f>
        <v>0</v>
      </c>
      <c r="X274" s="66">
        <f>X275</f>
        <v>0</v>
      </c>
      <c r="Z274" s="66">
        <f>Z275</f>
        <v>0</v>
      </c>
      <c r="AB274" s="66">
        <f>AB275</f>
        <v>0</v>
      </c>
      <c r="AD274" s="66" t="e">
        <f>#REF!</f>
        <v>#REF!</v>
      </c>
      <c r="AF274" s="66">
        <f>AF275</f>
        <v>0</v>
      </c>
      <c r="AH274" s="66" t="e">
        <f t="shared" si="69"/>
        <v>#REF!</v>
      </c>
      <c r="AI274" s="67"/>
      <c r="AJ274" s="66">
        <f>AJ275</f>
        <v>0</v>
      </c>
      <c r="AK274" s="67"/>
      <c r="AL274" s="66">
        <f t="shared" si="73"/>
        <v>0</v>
      </c>
      <c r="AM274" s="66"/>
      <c r="AN274" s="66">
        <f t="shared" si="73"/>
        <v>0</v>
      </c>
      <c r="AO274" s="66"/>
      <c r="AP274" s="66">
        <f t="shared" si="73"/>
        <v>0</v>
      </c>
      <c r="AQ274" s="66"/>
    </row>
    <row r="275" spans="2:43" ht="18" hidden="1" customHeight="1" x14ac:dyDescent="0.2">
      <c r="B275" s="4"/>
      <c r="C275" s="117"/>
      <c r="D275" s="117"/>
      <c r="E275" s="117"/>
      <c r="F275" s="48"/>
      <c r="G275" s="11"/>
      <c r="H275" s="117"/>
      <c r="I275" s="124"/>
      <c r="J275" s="124"/>
      <c r="K275" s="144"/>
      <c r="L275" s="11"/>
      <c r="M275" s="226"/>
      <c r="N275" s="262"/>
      <c r="O275" s="133"/>
      <c r="P275" s="134"/>
      <c r="Q275" s="131">
        <v>2</v>
      </c>
      <c r="R275" s="68"/>
      <c r="S275" s="35"/>
      <c r="T275" s="69" t="s">
        <v>57</v>
      </c>
      <c r="U275" s="92"/>
      <c r="V275" s="70">
        <f>V276</f>
        <v>0</v>
      </c>
      <c r="X275" s="447">
        <f>X276</f>
        <v>0</v>
      </c>
      <c r="Z275" s="447">
        <f>Z276</f>
        <v>0</v>
      </c>
      <c r="AB275" s="447">
        <f>AB276</f>
        <v>0</v>
      </c>
      <c r="AD275" s="447" t="e">
        <f>#REF!</f>
        <v>#REF!</v>
      </c>
      <c r="AF275" s="447">
        <f>AF276</f>
        <v>0</v>
      </c>
      <c r="AH275" s="447" t="e">
        <f t="shared" ref="AH275:AH334" si="74">AD275+AF275</f>
        <v>#REF!</v>
      </c>
      <c r="AI275" s="446"/>
      <c r="AJ275" s="447">
        <f>AJ276</f>
        <v>0</v>
      </c>
      <c r="AK275" s="71"/>
      <c r="AL275" s="447">
        <f t="shared" si="73"/>
        <v>0</v>
      </c>
      <c r="AM275" s="447"/>
      <c r="AN275" s="447">
        <f t="shared" si="73"/>
        <v>0</v>
      </c>
      <c r="AO275" s="447"/>
      <c r="AP275" s="447">
        <f t="shared" si="73"/>
        <v>0</v>
      </c>
      <c r="AQ275" s="447"/>
    </row>
    <row r="276" spans="2:43" ht="18" hidden="1" customHeight="1" x14ac:dyDescent="0.2">
      <c r="B276" s="4"/>
      <c r="C276" s="117"/>
      <c r="D276" s="117"/>
      <c r="E276" s="117"/>
      <c r="F276" s="48"/>
      <c r="G276" s="11"/>
      <c r="H276" s="117"/>
      <c r="I276" s="124"/>
      <c r="J276" s="124"/>
      <c r="K276" s="144"/>
      <c r="L276" s="11"/>
      <c r="M276" s="226"/>
      <c r="N276" s="262"/>
      <c r="O276" s="133"/>
      <c r="P276" s="129"/>
      <c r="Q276" s="129"/>
      <c r="R276" s="78" t="s">
        <v>14</v>
      </c>
      <c r="S276" s="251"/>
      <c r="T276" s="77" t="s">
        <v>97</v>
      </c>
      <c r="U276" s="141"/>
      <c r="V276" s="83">
        <v>0</v>
      </c>
      <c r="X276" s="448">
        <v>0</v>
      </c>
      <c r="Z276" s="448">
        <v>0</v>
      </c>
      <c r="AB276" s="448">
        <v>0</v>
      </c>
      <c r="AD276" s="448">
        <v>0</v>
      </c>
      <c r="AF276" s="448">
        <v>0</v>
      </c>
      <c r="AH276" s="448">
        <f t="shared" si="74"/>
        <v>0</v>
      </c>
      <c r="AI276" s="495"/>
      <c r="AJ276" s="448">
        <v>0</v>
      </c>
      <c r="AK276" s="87"/>
      <c r="AL276" s="448">
        <v>0</v>
      </c>
      <c r="AM276" s="448"/>
      <c r="AN276" s="448">
        <v>0</v>
      </c>
      <c r="AO276" s="448"/>
      <c r="AP276" s="448">
        <v>0</v>
      </c>
      <c r="AQ276" s="448"/>
    </row>
    <row r="277" spans="2:43" ht="18" hidden="1" customHeight="1" x14ac:dyDescent="0.2">
      <c r="B277" s="4"/>
      <c r="C277" s="117"/>
      <c r="D277" s="117"/>
      <c r="E277" s="117"/>
      <c r="F277" s="48"/>
      <c r="G277" s="11"/>
      <c r="H277" s="117"/>
      <c r="I277" s="124"/>
      <c r="J277" s="124"/>
      <c r="K277" s="144"/>
      <c r="L277" s="11"/>
      <c r="M277" s="226"/>
      <c r="N277" s="262"/>
      <c r="O277" s="133"/>
      <c r="P277" s="129"/>
      <c r="Q277" s="131">
        <v>9</v>
      </c>
      <c r="R277" s="84"/>
      <c r="S277" s="250"/>
      <c r="T277" s="69" t="s">
        <v>313</v>
      </c>
      <c r="U277" s="92"/>
      <c r="V277" s="70">
        <f>V278</f>
        <v>0</v>
      </c>
      <c r="X277" s="447">
        <f>X278</f>
        <v>0</v>
      </c>
      <c r="Z277" s="447">
        <f>Z278</f>
        <v>0</v>
      </c>
      <c r="AB277" s="447">
        <f>AB278</f>
        <v>0</v>
      </c>
      <c r="AD277" s="447" t="e">
        <f>#REF!</f>
        <v>#REF!</v>
      </c>
      <c r="AF277" s="447">
        <f>AF278</f>
        <v>0</v>
      </c>
      <c r="AH277" s="447" t="e">
        <f t="shared" si="74"/>
        <v>#REF!</v>
      </c>
      <c r="AI277" s="446"/>
      <c r="AJ277" s="447">
        <f>AJ278</f>
        <v>0</v>
      </c>
      <c r="AK277" s="71"/>
      <c r="AL277" s="447">
        <f>AL278</f>
        <v>0</v>
      </c>
      <c r="AM277" s="447"/>
      <c r="AN277" s="447">
        <f>AN278</f>
        <v>0</v>
      </c>
      <c r="AO277" s="447"/>
      <c r="AP277" s="447">
        <f>AP278</f>
        <v>0</v>
      </c>
      <c r="AQ277" s="447"/>
    </row>
    <row r="278" spans="2:43" ht="18" hidden="1" customHeight="1" x14ac:dyDescent="0.2">
      <c r="B278" s="4"/>
      <c r="C278" s="117"/>
      <c r="D278" s="117"/>
      <c r="E278" s="117"/>
      <c r="F278" s="48"/>
      <c r="G278" s="11"/>
      <c r="H278" s="117"/>
      <c r="I278" s="124"/>
      <c r="J278" s="124"/>
      <c r="K278" s="144"/>
      <c r="L278" s="11"/>
      <c r="M278" s="226"/>
      <c r="N278" s="262"/>
      <c r="O278" s="133"/>
      <c r="P278" s="129"/>
      <c r="Q278" s="129"/>
      <c r="R278" s="78" t="s">
        <v>3</v>
      </c>
      <c r="S278" s="251"/>
      <c r="T278" s="77" t="s">
        <v>313</v>
      </c>
      <c r="U278" s="141"/>
      <c r="V278" s="83">
        <v>0</v>
      </c>
      <c r="X278" s="448">
        <v>0</v>
      </c>
      <c r="Z278" s="448">
        <v>0</v>
      </c>
      <c r="AB278" s="448">
        <v>0</v>
      </c>
      <c r="AD278" s="448">
        <v>0</v>
      </c>
      <c r="AF278" s="448">
        <v>0</v>
      </c>
      <c r="AH278" s="448">
        <f t="shared" si="74"/>
        <v>0</v>
      </c>
      <c r="AI278" s="495"/>
      <c r="AJ278" s="448">
        <v>0</v>
      </c>
      <c r="AK278" s="87"/>
      <c r="AL278" s="448">
        <v>0</v>
      </c>
      <c r="AM278" s="448"/>
      <c r="AN278" s="448">
        <v>0</v>
      </c>
      <c r="AO278" s="448"/>
      <c r="AP278" s="448">
        <v>0</v>
      </c>
      <c r="AQ278" s="448"/>
    </row>
    <row r="279" spans="2:43" ht="18" customHeight="1" x14ac:dyDescent="0.2">
      <c r="B279" s="4"/>
      <c r="C279" s="117"/>
      <c r="D279" s="117"/>
      <c r="E279" s="117"/>
      <c r="F279" s="48"/>
      <c r="G279" s="11"/>
      <c r="H279" s="117"/>
      <c r="I279" s="124"/>
      <c r="J279" s="124"/>
      <c r="K279" s="144"/>
      <c r="L279" s="11"/>
      <c r="M279" s="226"/>
      <c r="N279" s="262"/>
      <c r="O279" s="125"/>
      <c r="P279" s="129">
        <v>3</v>
      </c>
      <c r="Q279" s="129"/>
      <c r="R279" s="64"/>
      <c r="S279" s="234"/>
      <c r="T279" s="65" t="s">
        <v>356</v>
      </c>
      <c r="U279" s="155"/>
      <c r="V279" s="66">
        <f>V280</f>
        <v>500000</v>
      </c>
      <c r="X279" s="66">
        <f>X280</f>
        <v>1500000</v>
      </c>
      <c r="Z279" s="66">
        <f>Z280</f>
        <v>2362000</v>
      </c>
      <c r="AB279" s="66">
        <f>AB280</f>
        <v>2400000</v>
      </c>
      <c r="AD279" s="66">
        <f>AD280</f>
        <v>2500000</v>
      </c>
      <c r="AF279" s="66">
        <f>AF280</f>
        <v>0</v>
      </c>
      <c r="AH279" s="66">
        <f t="shared" si="74"/>
        <v>2500000</v>
      </c>
      <c r="AI279" s="67"/>
      <c r="AJ279" s="66">
        <f>AJ280</f>
        <v>480000</v>
      </c>
      <c r="AK279" s="67"/>
      <c r="AL279" s="66">
        <f t="shared" ref="AL279:AP280" si="75">AL280</f>
        <v>1600000</v>
      </c>
      <c r="AM279" s="66"/>
      <c r="AN279" s="66">
        <f t="shared" si="75"/>
        <v>1700000</v>
      </c>
      <c r="AO279" s="66"/>
      <c r="AP279" s="66">
        <f t="shared" si="75"/>
        <v>1700000</v>
      </c>
      <c r="AQ279" s="66"/>
    </row>
    <row r="280" spans="2:43" ht="18" customHeight="1" x14ac:dyDescent="0.2">
      <c r="B280" s="4"/>
      <c r="C280" s="117"/>
      <c r="D280" s="117"/>
      <c r="E280" s="117"/>
      <c r="F280" s="48"/>
      <c r="G280" s="11"/>
      <c r="H280" s="117"/>
      <c r="I280" s="124"/>
      <c r="J280" s="124"/>
      <c r="K280" s="144"/>
      <c r="L280" s="11"/>
      <c r="M280" s="226"/>
      <c r="N280" s="262"/>
      <c r="O280" s="125"/>
      <c r="P280" s="129"/>
      <c r="Q280" s="131">
        <v>1</v>
      </c>
      <c r="R280" s="68"/>
      <c r="S280" s="35"/>
      <c r="T280" s="69" t="s">
        <v>357</v>
      </c>
      <c r="U280" s="92"/>
      <c r="V280" s="70">
        <f>V281</f>
        <v>500000</v>
      </c>
      <c r="X280" s="447">
        <f>X281</f>
        <v>1500000</v>
      </c>
      <c r="Z280" s="447">
        <f>Z281</f>
        <v>2362000</v>
      </c>
      <c r="AB280" s="447">
        <f>AB281</f>
        <v>2400000</v>
      </c>
      <c r="AD280" s="447">
        <f>AD281</f>
        <v>2500000</v>
      </c>
      <c r="AF280" s="447">
        <f>AF281</f>
        <v>0</v>
      </c>
      <c r="AH280" s="447">
        <f t="shared" si="74"/>
        <v>2500000</v>
      </c>
      <c r="AI280" s="446"/>
      <c r="AJ280" s="447">
        <f>AJ281</f>
        <v>480000</v>
      </c>
      <c r="AK280" s="71"/>
      <c r="AL280" s="447">
        <f t="shared" si="75"/>
        <v>1600000</v>
      </c>
      <c r="AM280" s="447"/>
      <c r="AN280" s="447">
        <f t="shared" si="75"/>
        <v>1700000</v>
      </c>
      <c r="AO280" s="447"/>
      <c r="AP280" s="447">
        <f t="shared" si="75"/>
        <v>1700000</v>
      </c>
      <c r="AQ280" s="447"/>
    </row>
    <row r="281" spans="2:43" ht="18" customHeight="1" x14ac:dyDescent="0.2">
      <c r="B281" s="4"/>
      <c r="C281" s="117"/>
      <c r="D281" s="117"/>
      <c r="E281" s="117"/>
      <c r="F281" s="48"/>
      <c r="G281" s="11"/>
      <c r="H281" s="117"/>
      <c r="I281" s="124"/>
      <c r="J281" s="124"/>
      <c r="K281" s="144"/>
      <c r="L281" s="11"/>
      <c r="M281" s="163"/>
      <c r="N281" s="261"/>
      <c r="O281" s="122"/>
      <c r="P281" s="130"/>
      <c r="Q281" s="130"/>
      <c r="R281" s="72" t="s">
        <v>3</v>
      </c>
      <c r="S281" s="181"/>
      <c r="T281" s="73" t="s">
        <v>357</v>
      </c>
      <c r="V281" s="74">
        <v>500000</v>
      </c>
      <c r="X281" s="74">
        <v>1500000</v>
      </c>
      <c r="Z281" s="74">
        <v>2362000</v>
      </c>
      <c r="AB281" s="74">
        <v>2400000</v>
      </c>
      <c r="AC281" s="74">
        <v>0</v>
      </c>
      <c r="AD281" s="944">
        <v>2500000</v>
      </c>
      <c r="AF281" s="74">
        <v>0</v>
      </c>
      <c r="AH281" s="74">
        <f t="shared" si="74"/>
        <v>2500000</v>
      </c>
      <c r="AI281" s="8"/>
      <c r="AJ281" s="74">
        <f>CEILING(AB281*20/100,10)</f>
        <v>480000</v>
      </c>
      <c r="AK281" s="8"/>
      <c r="AL281" s="74">
        <v>1600000</v>
      </c>
      <c r="AM281" s="74"/>
      <c r="AN281" s="74">
        <v>1700000</v>
      </c>
      <c r="AO281" s="74"/>
      <c r="AP281" s="74">
        <v>1700000</v>
      </c>
      <c r="AQ281" s="74"/>
    </row>
    <row r="282" spans="2:43" ht="18" hidden="1" customHeight="1" x14ac:dyDescent="0.2">
      <c r="B282" s="4"/>
      <c r="C282" s="117"/>
      <c r="D282" s="117"/>
      <c r="E282" s="117"/>
      <c r="F282" s="48"/>
      <c r="G282" s="11"/>
      <c r="H282" s="117"/>
      <c r="I282" s="124"/>
      <c r="J282" s="124"/>
      <c r="K282" s="144"/>
      <c r="L282" s="11"/>
      <c r="M282" s="163"/>
      <c r="N282" s="261"/>
      <c r="O282" s="122"/>
      <c r="P282" s="129">
        <v>7</v>
      </c>
      <c r="Q282" s="129"/>
      <c r="R282" s="64"/>
      <c r="S282" s="234"/>
      <c r="T282" s="65" t="s">
        <v>323</v>
      </c>
      <c r="U282" s="155"/>
      <c r="V282" s="66">
        <f>V283</f>
        <v>20000</v>
      </c>
      <c r="X282" s="66">
        <f>X283</f>
        <v>700000</v>
      </c>
      <c r="Z282" s="66">
        <f>Z283</f>
        <v>0</v>
      </c>
      <c r="AB282" s="66">
        <f>AB283</f>
        <v>0</v>
      </c>
      <c r="AD282" s="66">
        <f>AD283</f>
        <v>0</v>
      </c>
      <c r="AF282" s="66">
        <f>AF283</f>
        <v>0</v>
      </c>
      <c r="AH282" s="66">
        <f t="shared" si="74"/>
        <v>0</v>
      </c>
      <c r="AI282" s="67"/>
      <c r="AJ282" s="66">
        <f>AJ283</f>
        <v>0</v>
      </c>
      <c r="AK282" s="67"/>
      <c r="AL282" s="66">
        <f t="shared" ref="AL282:AP283" si="76">AL283</f>
        <v>0</v>
      </c>
      <c r="AM282" s="66"/>
      <c r="AN282" s="66">
        <f t="shared" si="76"/>
        <v>0</v>
      </c>
      <c r="AO282" s="66"/>
      <c r="AP282" s="66">
        <f t="shared" si="76"/>
        <v>0</v>
      </c>
      <c r="AQ282" s="66"/>
    </row>
    <row r="283" spans="2:43" ht="18" hidden="1" customHeight="1" x14ac:dyDescent="0.2">
      <c r="B283" s="4"/>
      <c r="C283" s="117"/>
      <c r="D283" s="117"/>
      <c r="E283" s="117"/>
      <c r="F283" s="48"/>
      <c r="G283" s="11"/>
      <c r="H283" s="117"/>
      <c r="I283" s="124"/>
      <c r="J283" s="124"/>
      <c r="K283" s="144"/>
      <c r="L283" s="11"/>
      <c r="M283" s="163"/>
      <c r="N283" s="261"/>
      <c r="O283" s="122"/>
      <c r="P283" s="130"/>
      <c r="Q283" s="131">
        <v>7</v>
      </c>
      <c r="R283" s="68"/>
      <c r="S283" s="35"/>
      <c r="T283" s="69" t="s">
        <v>252</v>
      </c>
      <c r="U283" s="92"/>
      <c r="V283" s="70">
        <f>V284</f>
        <v>20000</v>
      </c>
      <c r="X283" s="447">
        <f>X284</f>
        <v>700000</v>
      </c>
      <c r="Z283" s="447">
        <f>Z284</f>
        <v>0</v>
      </c>
      <c r="AB283" s="447">
        <f>AB284</f>
        <v>0</v>
      </c>
      <c r="AD283" s="447">
        <f>AD284</f>
        <v>0</v>
      </c>
      <c r="AF283" s="447">
        <f>AF284</f>
        <v>0</v>
      </c>
      <c r="AH283" s="447">
        <f t="shared" si="74"/>
        <v>0</v>
      </c>
      <c r="AI283" s="446"/>
      <c r="AJ283" s="447">
        <f>AJ284</f>
        <v>0</v>
      </c>
      <c r="AK283" s="71"/>
      <c r="AL283" s="447">
        <f t="shared" si="76"/>
        <v>0</v>
      </c>
      <c r="AM283" s="447"/>
      <c r="AN283" s="447">
        <f t="shared" si="76"/>
        <v>0</v>
      </c>
      <c r="AO283" s="447"/>
      <c r="AP283" s="447">
        <f t="shared" si="76"/>
        <v>0</v>
      </c>
      <c r="AQ283" s="447"/>
    </row>
    <row r="284" spans="2:43" ht="18" hidden="1" customHeight="1" x14ac:dyDescent="0.2">
      <c r="B284" s="4"/>
      <c r="C284" s="117"/>
      <c r="D284" s="117"/>
      <c r="E284" s="117"/>
      <c r="F284" s="48"/>
      <c r="G284" s="11"/>
      <c r="H284" s="117"/>
      <c r="I284" s="124"/>
      <c r="J284" s="124"/>
      <c r="K284" s="144"/>
      <c r="L284" s="11"/>
      <c r="M284" s="163"/>
      <c r="N284" s="261"/>
      <c r="O284" s="122"/>
      <c r="P284" s="130"/>
      <c r="Q284" s="130"/>
      <c r="R284" s="72">
        <v>90</v>
      </c>
      <c r="S284" s="181"/>
      <c r="T284" s="73" t="s">
        <v>202</v>
      </c>
      <c r="V284" s="74">
        <v>20000</v>
      </c>
      <c r="X284" s="74">
        <v>700000</v>
      </c>
      <c r="Z284" s="74">
        <v>0</v>
      </c>
      <c r="AB284" s="74">
        <v>0</v>
      </c>
      <c r="AC284" s="74">
        <v>0</v>
      </c>
      <c r="AD284" s="74">
        <v>0</v>
      </c>
      <c r="AF284" s="74">
        <v>0</v>
      </c>
      <c r="AH284" s="74">
        <f t="shared" si="74"/>
        <v>0</v>
      </c>
      <c r="AI284" s="8"/>
      <c r="AJ284" s="74">
        <v>0</v>
      </c>
      <c r="AK284" s="8"/>
      <c r="AL284" s="74">
        <v>0</v>
      </c>
      <c r="AM284" s="74"/>
      <c r="AN284" s="74">
        <v>0</v>
      </c>
      <c r="AO284" s="74"/>
      <c r="AP284" s="74">
        <v>0</v>
      </c>
      <c r="AQ284" s="74"/>
    </row>
    <row r="285" spans="2:43" ht="18" customHeight="1" x14ac:dyDescent="0.2">
      <c r="B285" s="4"/>
      <c r="C285" s="117"/>
      <c r="D285" s="117"/>
      <c r="E285" s="117"/>
      <c r="F285" s="48"/>
      <c r="G285" s="11"/>
      <c r="H285" s="117"/>
      <c r="I285" s="124"/>
      <c r="J285" s="124"/>
      <c r="K285" s="144"/>
      <c r="L285" s="11"/>
      <c r="M285" s="226"/>
      <c r="N285" s="262"/>
      <c r="O285" s="125"/>
      <c r="P285" s="129">
        <v>9</v>
      </c>
      <c r="Q285" s="129"/>
      <c r="R285" s="64"/>
      <c r="S285" s="234"/>
      <c r="T285" s="65" t="s">
        <v>358</v>
      </c>
      <c r="U285" s="155"/>
      <c r="V285" s="66">
        <f>V286</f>
        <v>700000</v>
      </c>
      <c r="X285" s="66">
        <f>X286</f>
        <v>1200000</v>
      </c>
      <c r="Z285" s="66">
        <f>Z286</f>
        <v>1263000</v>
      </c>
      <c r="AB285" s="66">
        <f>AB286</f>
        <v>1400000</v>
      </c>
      <c r="AD285" s="66">
        <f>AD286</f>
        <v>1400000</v>
      </c>
      <c r="AF285" s="66">
        <f>AF286</f>
        <v>0</v>
      </c>
      <c r="AH285" s="66">
        <f t="shared" si="74"/>
        <v>1400000</v>
      </c>
      <c r="AI285" s="67"/>
      <c r="AJ285" s="66">
        <f>AJ286</f>
        <v>280000</v>
      </c>
      <c r="AK285" s="67"/>
      <c r="AL285" s="66">
        <f>AL286</f>
        <v>1469000</v>
      </c>
      <c r="AM285" s="66"/>
      <c r="AN285" s="66">
        <f>AN286</f>
        <v>1516000</v>
      </c>
      <c r="AO285" s="66"/>
      <c r="AP285" s="66">
        <f>AP286</f>
        <v>1516000</v>
      </c>
      <c r="AQ285" s="66"/>
    </row>
    <row r="286" spans="2:43" ht="18" customHeight="1" x14ac:dyDescent="0.2">
      <c r="B286" s="4"/>
      <c r="C286" s="117"/>
      <c r="D286" s="117"/>
      <c r="E286" s="117"/>
      <c r="F286" s="48"/>
      <c r="G286" s="11"/>
      <c r="H286" s="117"/>
      <c r="I286" s="124"/>
      <c r="J286" s="124"/>
      <c r="K286" s="144"/>
      <c r="L286" s="11"/>
      <c r="M286" s="226"/>
      <c r="N286" s="262"/>
      <c r="O286" s="125"/>
      <c r="P286" s="129"/>
      <c r="Q286" s="131">
        <v>2</v>
      </c>
      <c r="R286" s="68"/>
      <c r="S286" s="35"/>
      <c r="T286" s="69" t="s">
        <v>36</v>
      </c>
      <c r="U286" s="92"/>
      <c r="V286" s="70">
        <f>V288</f>
        <v>700000</v>
      </c>
      <c r="X286" s="447">
        <f>X288</f>
        <v>1200000</v>
      </c>
      <c r="Z286" s="447">
        <f>Z288</f>
        <v>1263000</v>
      </c>
      <c r="AB286" s="447">
        <f>SUM(AB287:AB288)</f>
        <v>1400000</v>
      </c>
      <c r="AD286" s="447">
        <f>SUM(AD287:AD288)</f>
        <v>1400000</v>
      </c>
      <c r="AF286" s="447">
        <f>SUM(AF287:AF288)</f>
        <v>0</v>
      </c>
      <c r="AH286" s="447">
        <f>SUM(AH287:AH288)</f>
        <v>1400000</v>
      </c>
      <c r="AI286" s="446"/>
      <c r="AJ286" s="447">
        <f>SUM(AJ287:AJ288)</f>
        <v>280000</v>
      </c>
      <c r="AK286" s="71"/>
      <c r="AL286" s="447">
        <f>SUM(AL287:AL288)</f>
        <v>1469000</v>
      </c>
      <c r="AM286" s="447"/>
      <c r="AN286" s="447">
        <f>SUM(AN287:AN288)</f>
        <v>1516000</v>
      </c>
      <c r="AO286" s="447"/>
      <c r="AP286" s="447">
        <f>SUM(AP287:AP288)</f>
        <v>1516000</v>
      </c>
      <c r="AQ286" s="447"/>
    </row>
    <row r="287" spans="2:43" ht="18" customHeight="1" x14ac:dyDescent="0.2">
      <c r="B287" s="4"/>
      <c r="C287" s="117"/>
      <c r="D287" s="117"/>
      <c r="E287" s="117"/>
      <c r="F287" s="48"/>
      <c r="G287" s="11"/>
      <c r="H287" s="117"/>
      <c r="I287" s="124"/>
      <c r="J287" s="124"/>
      <c r="K287" s="144"/>
      <c r="L287" s="11"/>
      <c r="M287" s="163"/>
      <c r="N287" s="261"/>
      <c r="O287" s="122"/>
      <c r="P287" s="130"/>
      <c r="Q287" s="130"/>
      <c r="R287" s="72">
        <v>1</v>
      </c>
      <c r="S287" s="181"/>
      <c r="T287" s="73" t="s">
        <v>20</v>
      </c>
      <c r="V287" s="74">
        <v>700000</v>
      </c>
      <c r="X287" s="74">
        <v>1200000</v>
      </c>
      <c r="Z287" s="74">
        <v>1263000</v>
      </c>
      <c r="AB287" s="74">
        <v>0</v>
      </c>
      <c r="AC287" s="74">
        <v>0</v>
      </c>
      <c r="AD287" s="944">
        <v>0</v>
      </c>
      <c r="AF287" s="74">
        <v>0</v>
      </c>
      <c r="AH287" s="74">
        <f t="shared" ref="AH287" si="77">AD287+AF287</f>
        <v>0</v>
      </c>
      <c r="AI287" s="8"/>
      <c r="AJ287" s="74">
        <f>CEILING(AB287*20/100,10)</f>
        <v>0</v>
      </c>
      <c r="AK287" s="8"/>
      <c r="AL287" s="74">
        <v>760000</v>
      </c>
      <c r="AM287" s="74"/>
      <c r="AN287" s="74">
        <v>790000</v>
      </c>
      <c r="AO287" s="74"/>
      <c r="AP287" s="74">
        <v>790000</v>
      </c>
      <c r="AQ287" s="74"/>
    </row>
    <row r="288" spans="2:43" ht="18" customHeight="1" x14ac:dyDescent="0.2">
      <c r="B288" s="4"/>
      <c r="C288" s="117"/>
      <c r="D288" s="117"/>
      <c r="E288" s="117"/>
      <c r="F288" s="48"/>
      <c r="G288" s="11"/>
      <c r="H288" s="117"/>
      <c r="I288" s="124"/>
      <c r="J288" s="124"/>
      <c r="K288" s="144"/>
      <c r="L288" s="11"/>
      <c r="M288" s="163"/>
      <c r="N288" s="261"/>
      <c r="O288" s="122"/>
      <c r="P288" s="130"/>
      <c r="Q288" s="130"/>
      <c r="R288" s="72" t="s">
        <v>18</v>
      </c>
      <c r="S288" s="181"/>
      <c r="T288" s="73" t="s">
        <v>22</v>
      </c>
      <c r="V288" s="74">
        <v>700000</v>
      </c>
      <c r="X288" s="74">
        <v>1200000</v>
      </c>
      <c r="Z288" s="74">
        <v>1263000</v>
      </c>
      <c r="AB288" s="74">
        <v>1400000</v>
      </c>
      <c r="AC288" s="74">
        <v>0</v>
      </c>
      <c r="AD288" s="944">
        <v>1400000</v>
      </c>
      <c r="AF288" s="74">
        <v>0</v>
      </c>
      <c r="AH288" s="74">
        <f t="shared" si="74"/>
        <v>1400000</v>
      </c>
      <c r="AI288" s="8"/>
      <c r="AJ288" s="74">
        <f>CEILING(AB288*20/100,10)</f>
        <v>280000</v>
      </c>
      <c r="AK288" s="8"/>
      <c r="AL288" s="74">
        <v>709000</v>
      </c>
      <c r="AM288" s="74"/>
      <c r="AN288" s="74">
        <v>726000</v>
      </c>
      <c r="AO288" s="74"/>
      <c r="AP288" s="74">
        <v>726000</v>
      </c>
      <c r="AQ288" s="74"/>
    </row>
    <row r="289" spans="2:43" ht="18" hidden="1" customHeight="1" x14ac:dyDescent="0.2">
      <c r="B289" s="4"/>
      <c r="C289" s="117"/>
      <c r="D289" s="117"/>
      <c r="E289" s="117"/>
      <c r="F289" s="48"/>
      <c r="G289" s="11"/>
      <c r="H289" s="117"/>
      <c r="I289" s="124"/>
      <c r="J289" s="124"/>
      <c r="K289" s="144"/>
      <c r="L289" s="11"/>
      <c r="M289" s="226"/>
      <c r="N289" s="262"/>
      <c r="O289" s="127">
        <v>7</v>
      </c>
      <c r="P289" s="123"/>
      <c r="Q289" s="123"/>
      <c r="R289" s="49"/>
      <c r="S289" s="18"/>
      <c r="T289" s="50" t="s">
        <v>327</v>
      </c>
      <c r="U289" s="76"/>
      <c r="V289" s="88">
        <f>V290</f>
        <v>0</v>
      </c>
      <c r="X289" s="88">
        <f>X290</f>
        <v>0</v>
      </c>
      <c r="Z289" s="88">
        <f>Z290</f>
        <v>0</v>
      </c>
      <c r="AB289" s="88">
        <f>AB290</f>
        <v>0</v>
      </c>
      <c r="AD289" s="88" t="e">
        <f>#REF!</f>
        <v>#REF!</v>
      </c>
      <c r="AF289" s="88">
        <f>AF290</f>
        <v>0</v>
      </c>
      <c r="AH289" s="88" t="e">
        <f t="shared" si="74"/>
        <v>#REF!</v>
      </c>
      <c r="AI289" s="89"/>
      <c r="AJ289" s="88">
        <f>AJ290</f>
        <v>0</v>
      </c>
      <c r="AK289" s="89"/>
      <c r="AL289" s="88">
        <f t="shared" ref="AL289:AP291" si="78">AL290</f>
        <v>0</v>
      </c>
      <c r="AM289" s="88"/>
      <c r="AN289" s="88">
        <f t="shared" si="78"/>
        <v>0</v>
      </c>
      <c r="AO289" s="88"/>
      <c r="AP289" s="88">
        <f t="shared" si="78"/>
        <v>0</v>
      </c>
      <c r="AQ289" s="88"/>
    </row>
    <row r="290" spans="2:43" ht="18" hidden="1" customHeight="1" x14ac:dyDescent="0.2">
      <c r="B290" s="4"/>
      <c r="C290" s="117"/>
      <c r="D290" s="117"/>
      <c r="E290" s="117"/>
      <c r="F290" s="48"/>
      <c r="G290" s="11"/>
      <c r="H290" s="117"/>
      <c r="I290" s="124"/>
      <c r="J290" s="124"/>
      <c r="K290" s="144"/>
      <c r="L290" s="11"/>
      <c r="M290" s="226"/>
      <c r="N290" s="262"/>
      <c r="O290" s="127"/>
      <c r="P290" s="129">
        <v>1</v>
      </c>
      <c r="Q290" s="129"/>
      <c r="R290" s="64"/>
      <c r="S290" s="234"/>
      <c r="T290" s="65" t="s">
        <v>520</v>
      </c>
      <c r="U290" s="155"/>
      <c r="V290" s="66">
        <f>V291</f>
        <v>0</v>
      </c>
      <c r="X290" s="66">
        <f>X291</f>
        <v>0</v>
      </c>
      <c r="Z290" s="66">
        <f>Z291</f>
        <v>0</v>
      </c>
      <c r="AB290" s="66">
        <f>AB291</f>
        <v>0</v>
      </c>
      <c r="AD290" s="66" t="e">
        <f>#REF!</f>
        <v>#REF!</v>
      </c>
      <c r="AF290" s="66">
        <f>AF291</f>
        <v>0</v>
      </c>
      <c r="AH290" s="66" t="e">
        <f t="shared" si="74"/>
        <v>#REF!</v>
      </c>
      <c r="AI290" s="67"/>
      <c r="AJ290" s="66">
        <f>AJ291</f>
        <v>0</v>
      </c>
      <c r="AK290" s="67"/>
      <c r="AL290" s="66">
        <f t="shared" si="78"/>
        <v>0</v>
      </c>
      <c r="AM290" s="66"/>
      <c r="AN290" s="66">
        <f t="shared" si="78"/>
        <v>0</v>
      </c>
      <c r="AO290" s="66"/>
      <c r="AP290" s="66">
        <f t="shared" si="78"/>
        <v>0</v>
      </c>
      <c r="AQ290" s="66"/>
    </row>
    <row r="291" spans="2:43" ht="18" hidden="1" customHeight="1" x14ac:dyDescent="0.2">
      <c r="B291" s="4"/>
      <c r="C291" s="117"/>
      <c r="D291" s="117"/>
      <c r="E291" s="117"/>
      <c r="F291" s="48"/>
      <c r="G291" s="11"/>
      <c r="H291" s="117"/>
      <c r="I291" s="124"/>
      <c r="J291" s="124"/>
      <c r="K291" s="144"/>
      <c r="L291" s="11"/>
      <c r="M291" s="226"/>
      <c r="N291" s="262"/>
      <c r="O291" s="127"/>
      <c r="P291" s="129"/>
      <c r="Q291" s="131">
        <v>9</v>
      </c>
      <c r="R291" s="68"/>
      <c r="S291" s="35"/>
      <c r="T291" s="69" t="s">
        <v>521</v>
      </c>
      <c r="U291" s="92"/>
      <c r="V291" s="70">
        <f>V292</f>
        <v>0</v>
      </c>
      <c r="X291" s="70">
        <f>X292</f>
        <v>0</v>
      </c>
      <c r="Z291" s="70">
        <f>Z292</f>
        <v>0</v>
      </c>
      <c r="AB291" s="70">
        <f>AB292</f>
        <v>0</v>
      </c>
      <c r="AD291" s="70" t="e">
        <f>#REF!</f>
        <v>#REF!</v>
      </c>
      <c r="AF291" s="70">
        <f>AF292</f>
        <v>0</v>
      </c>
      <c r="AH291" s="70" t="e">
        <f t="shared" si="74"/>
        <v>#REF!</v>
      </c>
      <c r="AI291" s="446"/>
      <c r="AJ291" s="447">
        <f>AJ292</f>
        <v>0</v>
      </c>
      <c r="AK291" s="71"/>
      <c r="AL291" s="447">
        <f t="shared" si="78"/>
        <v>0</v>
      </c>
      <c r="AM291" s="447"/>
      <c r="AN291" s="447">
        <f t="shared" si="78"/>
        <v>0</v>
      </c>
      <c r="AO291" s="70"/>
      <c r="AP291" s="447">
        <f t="shared" si="78"/>
        <v>0</v>
      </c>
      <c r="AQ291" s="70"/>
    </row>
    <row r="292" spans="2:43" ht="18" hidden="1" customHeight="1" x14ac:dyDescent="0.2">
      <c r="B292" s="4"/>
      <c r="C292" s="117"/>
      <c r="D292" s="117"/>
      <c r="E292" s="117"/>
      <c r="F292" s="48"/>
      <c r="G292" s="11"/>
      <c r="H292" s="117"/>
      <c r="I292" s="124"/>
      <c r="J292" s="124"/>
      <c r="K292" s="144"/>
      <c r="L292" s="11"/>
      <c r="M292" s="226"/>
      <c r="N292" s="262"/>
      <c r="O292" s="127"/>
      <c r="P292" s="129"/>
      <c r="Q292" s="131"/>
      <c r="R292" s="78">
        <v>99</v>
      </c>
      <c r="S292" s="251"/>
      <c r="T292" s="77" t="s">
        <v>519</v>
      </c>
      <c r="U292" s="141"/>
      <c r="V292" s="83">
        <v>0</v>
      </c>
      <c r="X292" s="83">
        <v>0</v>
      </c>
      <c r="Z292" s="83">
        <v>0</v>
      </c>
      <c r="AB292" s="83">
        <v>0</v>
      </c>
      <c r="AD292" s="83">
        <v>0</v>
      </c>
      <c r="AF292" s="83">
        <v>0</v>
      </c>
      <c r="AH292" s="83">
        <f t="shared" si="74"/>
        <v>0</v>
      </c>
      <c r="AI292" s="495"/>
      <c r="AJ292" s="448">
        <v>0</v>
      </c>
      <c r="AK292" s="87"/>
      <c r="AL292" s="448">
        <v>0</v>
      </c>
      <c r="AM292" s="448"/>
      <c r="AN292" s="448">
        <v>0</v>
      </c>
      <c r="AO292" s="83"/>
      <c r="AP292" s="448">
        <v>0</v>
      </c>
      <c r="AQ292" s="83"/>
    </row>
    <row r="293" spans="2:43" ht="18" customHeight="1" x14ac:dyDescent="0.2">
      <c r="B293" s="4"/>
      <c r="C293" s="117"/>
      <c r="D293" s="117"/>
      <c r="E293" s="117"/>
      <c r="F293" s="48"/>
      <c r="G293" s="11"/>
      <c r="H293" s="117"/>
      <c r="I293" s="124"/>
      <c r="J293" s="124"/>
      <c r="K293" s="144"/>
      <c r="L293" s="11"/>
      <c r="M293" s="143"/>
      <c r="N293" s="42"/>
      <c r="O293" s="128"/>
      <c r="P293" s="130"/>
      <c r="Q293" s="130"/>
      <c r="R293" s="72"/>
      <c r="S293" s="181"/>
      <c r="T293" s="73"/>
      <c r="V293" s="74"/>
      <c r="X293" s="74"/>
      <c r="Z293" s="74"/>
      <c r="AB293" s="74"/>
      <c r="AD293" s="74"/>
      <c r="AF293" s="74"/>
      <c r="AH293" s="74"/>
      <c r="AI293" s="8"/>
      <c r="AJ293" s="74"/>
      <c r="AK293" s="8"/>
      <c r="AL293" s="74"/>
      <c r="AM293" s="74"/>
      <c r="AN293" s="74"/>
      <c r="AO293" s="74"/>
      <c r="AP293" s="74"/>
      <c r="AQ293" s="74"/>
    </row>
    <row r="294" spans="2:43" ht="18" customHeight="1" x14ac:dyDescent="0.2">
      <c r="B294" s="4"/>
      <c r="C294" s="117"/>
      <c r="D294" s="117"/>
      <c r="E294" s="117"/>
      <c r="F294" s="48"/>
      <c r="G294" s="11"/>
      <c r="H294" s="132"/>
      <c r="I294" s="121">
        <v>9</v>
      </c>
      <c r="J294" s="121"/>
      <c r="K294" s="164"/>
      <c r="L294" s="277"/>
      <c r="M294" s="163"/>
      <c r="N294" s="261"/>
      <c r="O294" s="122"/>
      <c r="P294" s="123"/>
      <c r="Q294" s="123"/>
      <c r="R294" s="49"/>
      <c r="S294" s="18"/>
      <c r="T294" s="50" t="s">
        <v>213</v>
      </c>
      <c r="U294" s="76"/>
      <c r="V294" s="51" t="e">
        <f>V295</f>
        <v>#REF!</v>
      </c>
      <c r="X294" s="51" t="e">
        <f>X295</f>
        <v>#REF!</v>
      </c>
      <c r="Z294" s="51" t="e">
        <f>Z295</f>
        <v>#REF!</v>
      </c>
      <c r="AB294" s="51" t="e">
        <f>AB295</f>
        <v>#REF!</v>
      </c>
      <c r="AD294" s="51" t="e">
        <f>AD295</f>
        <v>#REF!</v>
      </c>
      <c r="AF294" s="51" t="e">
        <f>AF295</f>
        <v>#REF!</v>
      </c>
      <c r="AH294" s="51" t="e">
        <f t="shared" si="74"/>
        <v>#REF!</v>
      </c>
      <c r="AI294" s="5"/>
      <c r="AJ294" s="51" t="e">
        <f>AJ295</f>
        <v>#REF!</v>
      </c>
      <c r="AK294" s="5"/>
      <c r="AL294" s="51">
        <f>AL295</f>
        <v>1955000</v>
      </c>
      <c r="AM294" s="51"/>
      <c r="AN294" s="51">
        <f>AN295</f>
        <v>2108000</v>
      </c>
      <c r="AO294" s="51"/>
      <c r="AP294" s="51">
        <f>AP295</f>
        <v>2108000</v>
      </c>
      <c r="AQ294" s="51"/>
    </row>
    <row r="295" spans="2:43" ht="18" customHeight="1" x14ac:dyDescent="0.2">
      <c r="B295" s="4"/>
      <c r="C295" s="117"/>
      <c r="D295" s="117"/>
      <c r="E295" s="117"/>
      <c r="F295" s="48"/>
      <c r="G295" s="11"/>
      <c r="H295" s="132"/>
      <c r="I295" s="121"/>
      <c r="J295" s="121">
        <v>9</v>
      </c>
      <c r="K295" s="164"/>
      <c r="L295" s="277"/>
      <c r="M295" s="163"/>
      <c r="N295" s="261"/>
      <c r="O295" s="122"/>
      <c r="P295" s="123"/>
      <c r="Q295" s="123"/>
      <c r="R295" s="49"/>
      <c r="S295" s="18"/>
      <c r="T295" s="50" t="s">
        <v>213</v>
      </c>
      <c r="U295" s="76"/>
      <c r="V295" s="51" t="e">
        <f>V296+V338</f>
        <v>#REF!</v>
      </c>
      <c r="X295" s="51" t="e">
        <f>X296+X338</f>
        <v>#REF!</v>
      </c>
      <c r="Z295" s="51" t="e">
        <f>Z296+Z338</f>
        <v>#REF!</v>
      </c>
      <c r="AB295" s="51" t="e">
        <f>AB296+AB338</f>
        <v>#REF!</v>
      </c>
      <c r="AD295" s="51" t="e">
        <f>AD296+AD338</f>
        <v>#REF!</v>
      </c>
      <c r="AF295" s="51" t="e">
        <f>AF296+AF338</f>
        <v>#REF!</v>
      </c>
      <c r="AH295" s="51" t="e">
        <f t="shared" si="74"/>
        <v>#REF!</v>
      </c>
      <c r="AI295" s="5"/>
      <c r="AJ295" s="51" t="e">
        <f>AJ296+AJ338</f>
        <v>#REF!</v>
      </c>
      <c r="AK295" s="5"/>
      <c r="AL295" s="51">
        <f>AL296+AL338</f>
        <v>1955000</v>
      </c>
      <c r="AM295" s="51"/>
      <c r="AN295" s="51">
        <f>AN296+AN338</f>
        <v>2108000</v>
      </c>
      <c r="AO295" s="51"/>
      <c r="AP295" s="51">
        <f>AP296+AP338</f>
        <v>2108000</v>
      </c>
      <c r="AQ295" s="51"/>
    </row>
    <row r="296" spans="2:43" ht="18" customHeight="1" x14ac:dyDescent="0.2">
      <c r="B296" s="4"/>
      <c r="C296" s="117"/>
      <c r="D296" s="117"/>
      <c r="E296" s="117"/>
      <c r="F296" s="48"/>
      <c r="G296" s="11"/>
      <c r="H296" s="117"/>
      <c r="I296" s="124"/>
      <c r="J296" s="124"/>
      <c r="K296" s="144"/>
      <c r="L296" s="11"/>
      <c r="M296" s="226">
        <v>2</v>
      </c>
      <c r="N296" s="262"/>
      <c r="O296" s="125"/>
      <c r="P296" s="126"/>
      <c r="Q296" s="126"/>
      <c r="R296" s="60"/>
      <c r="S296" s="249"/>
      <c r="T296" s="61" t="s">
        <v>413</v>
      </c>
      <c r="U296" s="241"/>
      <c r="V296" s="62" t="e">
        <f>SUM(V297+V306+V312+V332)</f>
        <v>#REF!</v>
      </c>
      <c r="X296" s="62" t="e">
        <f>SUM(X297+X306+X312+X332)</f>
        <v>#REF!</v>
      </c>
      <c r="Z296" s="62" t="e">
        <f>SUM(Z297+Z306+Z312+Z332)</f>
        <v>#REF!</v>
      </c>
      <c r="AB296" s="62" t="e">
        <f>SUM(AB297+AB306+AB312+AB332)</f>
        <v>#REF!</v>
      </c>
      <c r="AD296" s="62" t="e">
        <f>SUM(AD297+AD306+AD312+AD332)</f>
        <v>#REF!</v>
      </c>
      <c r="AF296" s="62" t="e">
        <f>SUM(AF297+AF306+AF312+AF332)</f>
        <v>#REF!</v>
      </c>
      <c r="AH296" s="62" t="e">
        <f t="shared" si="74"/>
        <v>#REF!</v>
      </c>
      <c r="AI296" s="63"/>
      <c r="AJ296" s="62" t="e">
        <f>SUM(AJ297+AJ306+AJ312+AJ332)</f>
        <v>#REF!</v>
      </c>
      <c r="AK296" s="63"/>
      <c r="AL296" s="62">
        <f>SUM(AL297+AL306+AL312+AL332)</f>
        <v>954000</v>
      </c>
      <c r="AM296" s="62"/>
      <c r="AN296" s="62">
        <f>SUM(AN297+AN306+AN312+AN332)</f>
        <v>1027000</v>
      </c>
      <c r="AO296" s="62"/>
      <c r="AP296" s="62">
        <f>SUM(AP297+AP306+AP312+AP332)</f>
        <v>1027000</v>
      </c>
      <c r="AQ296" s="62"/>
    </row>
    <row r="297" spans="2:43" ht="18" customHeight="1" x14ac:dyDescent="0.2">
      <c r="B297" s="4"/>
      <c r="C297" s="117"/>
      <c r="D297" s="117"/>
      <c r="E297" s="117"/>
      <c r="F297" s="48"/>
      <c r="G297" s="11"/>
      <c r="H297" s="117"/>
      <c r="I297" s="124"/>
      <c r="J297" s="124"/>
      <c r="K297" s="144"/>
      <c r="L297" s="11"/>
      <c r="M297" s="143"/>
      <c r="N297" s="42"/>
      <c r="O297" s="127" t="s">
        <v>3</v>
      </c>
      <c r="P297" s="123"/>
      <c r="Q297" s="123"/>
      <c r="R297" s="49"/>
      <c r="S297" s="18"/>
      <c r="T297" s="50" t="s">
        <v>7</v>
      </c>
      <c r="U297" s="76"/>
      <c r="V297" s="51">
        <f>V298+V303</f>
        <v>1503000</v>
      </c>
      <c r="X297" s="51">
        <f>X298+X303</f>
        <v>1028000</v>
      </c>
      <c r="Z297" s="51">
        <f>Z298+Z303</f>
        <v>733000</v>
      </c>
      <c r="AB297" s="51">
        <f>AB298+AB303</f>
        <v>592000</v>
      </c>
      <c r="AD297" s="51">
        <f>AD298+AD303</f>
        <v>1011900</v>
      </c>
      <c r="AF297" s="51">
        <f>AF298+AF303</f>
        <v>0</v>
      </c>
      <c r="AH297" s="51">
        <f t="shared" si="74"/>
        <v>1011900</v>
      </c>
      <c r="AI297" s="5"/>
      <c r="AJ297" s="51">
        <f>AJ298+AJ303</f>
        <v>201280</v>
      </c>
      <c r="AK297" s="5"/>
      <c r="AL297" s="51">
        <f>AL298+AL303</f>
        <v>658000</v>
      </c>
      <c r="AM297" s="51"/>
      <c r="AN297" s="51">
        <f>AN298+AN303</f>
        <v>712000</v>
      </c>
      <c r="AO297" s="51"/>
      <c r="AP297" s="51">
        <f>AP298+AP303</f>
        <v>712000</v>
      </c>
      <c r="AQ297" s="51"/>
    </row>
    <row r="298" spans="2:43" ht="18" customHeight="1" x14ac:dyDescent="0.2">
      <c r="B298" s="4"/>
      <c r="C298" s="117"/>
      <c r="D298" s="117"/>
      <c r="E298" s="117"/>
      <c r="F298" s="48"/>
      <c r="G298" s="11"/>
      <c r="H298" s="117"/>
      <c r="I298" s="124"/>
      <c r="J298" s="124"/>
      <c r="K298" s="144"/>
      <c r="L298" s="11"/>
      <c r="M298" s="143"/>
      <c r="N298" s="42"/>
      <c r="O298" s="128"/>
      <c r="P298" s="129">
        <v>1</v>
      </c>
      <c r="Q298" s="129"/>
      <c r="R298" s="64"/>
      <c r="S298" s="234"/>
      <c r="T298" s="65" t="s">
        <v>8</v>
      </c>
      <c r="U298" s="155"/>
      <c r="V298" s="66">
        <f>V299+V301</f>
        <v>27000</v>
      </c>
      <c r="X298" s="66">
        <f>X299+X301</f>
        <v>28000</v>
      </c>
      <c r="Z298" s="66">
        <f>Z299+Z301</f>
        <v>33000</v>
      </c>
      <c r="AB298" s="66">
        <f>AB299+AB301</f>
        <v>29000</v>
      </c>
      <c r="AD298" s="66">
        <f>AD299+AD301</f>
        <v>8600</v>
      </c>
      <c r="AF298" s="66">
        <f>AF299+AF301</f>
        <v>0</v>
      </c>
      <c r="AH298" s="66">
        <f t="shared" si="74"/>
        <v>8600</v>
      </c>
      <c r="AI298" s="67"/>
      <c r="AJ298" s="66">
        <f>AJ299+AJ301</f>
        <v>9860</v>
      </c>
      <c r="AK298" s="67"/>
      <c r="AL298" s="66">
        <f>AL299+AL301</f>
        <v>3000</v>
      </c>
      <c r="AM298" s="66"/>
      <c r="AN298" s="66">
        <f>AN299+AN301</f>
        <v>3000</v>
      </c>
      <c r="AO298" s="66"/>
      <c r="AP298" s="66">
        <f>AP299+AP301</f>
        <v>3000</v>
      </c>
      <c r="AQ298" s="66"/>
    </row>
    <row r="299" spans="2:43" ht="18" customHeight="1" x14ac:dyDescent="0.2">
      <c r="B299" s="4"/>
      <c r="C299" s="117"/>
      <c r="D299" s="117"/>
      <c r="E299" s="117"/>
      <c r="F299" s="48"/>
      <c r="G299" s="11"/>
      <c r="H299" s="117"/>
      <c r="I299" s="124"/>
      <c r="J299" s="124"/>
      <c r="K299" s="144"/>
      <c r="L299" s="11"/>
      <c r="M299" s="143"/>
      <c r="N299" s="42"/>
      <c r="O299" s="128"/>
      <c r="P299" s="130"/>
      <c r="Q299" s="131">
        <v>2</v>
      </c>
      <c r="R299" s="68"/>
      <c r="S299" s="35"/>
      <c r="T299" s="69" t="s">
        <v>11</v>
      </c>
      <c r="U299" s="92"/>
      <c r="V299" s="70">
        <f>V300</f>
        <v>15000</v>
      </c>
      <c r="X299" s="447">
        <f>X300</f>
        <v>15000</v>
      </c>
      <c r="Z299" s="447">
        <f>Z300</f>
        <v>22000</v>
      </c>
      <c r="AB299" s="447">
        <f>AB300</f>
        <v>14000</v>
      </c>
      <c r="AD299" s="447">
        <f>AD300</f>
        <v>5700</v>
      </c>
      <c r="AF299" s="447">
        <f>AF300</f>
        <v>0</v>
      </c>
      <c r="AH299" s="447">
        <f t="shared" si="74"/>
        <v>5700</v>
      </c>
      <c r="AI299" s="446"/>
      <c r="AJ299" s="447">
        <f>AJ300</f>
        <v>4760</v>
      </c>
      <c r="AK299" s="71"/>
      <c r="AL299" s="447">
        <f>AL300</f>
        <v>2000</v>
      </c>
      <c r="AM299" s="447"/>
      <c r="AN299" s="447">
        <f>AN300</f>
        <v>2000</v>
      </c>
      <c r="AO299" s="447"/>
      <c r="AP299" s="447">
        <f>AP300</f>
        <v>2000</v>
      </c>
      <c r="AQ299" s="447"/>
    </row>
    <row r="300" spans="2:43" ht="18" customHeight="1" x14ac:dyDescent="0.2">
      <c r="B300" s="4"/>
      <c r="C300" s="117"/>
      <c r="D300" s="117"/>
      <c r="E300" s="117"/>
      <c r="F300" s="48"/>
      <c r="G300" s="11"/>
      <c r="H300" s="117"/>
      <c r="I300" s="124"/>
      <c r="J300" s="124"/>
      <c r="K300" s="144"/>
      <c r="L300" s="11"/>
      <c r="M300" s="143"/>
      <c r="N300" s="42"/>
      <c r="O300" s="128"/>
      <c r="P300" s="130"/>
      <c r="Q300" s="130"/>
      <c r="R300" s="72" t="s">
        <v>3</v>
      </c>
      <c r="S300" s="181"/>
      <c r="T300" s="73" t="s">
        <v>11</v>
      </c>
      <c r="V300" s="74">
        <v>15000</v>
      </c>
      <c r="X300" s="74">
        <v>15000</v>
      </c>
      <c r="Z300" s="74">
        <v>22000</v>
      </c>
      <c r="AB300" s="74">
        <v>14000</v>
      </c>
      <c r="AC300" s="74">
        <v>0</v>
      </c>
      <c r="AD300" s="944">
        <v>5700</v>
      </c>
      <c r="AF300" s="74">
        <v>0</v>
      </c>
      <c r="AH300" s="74">
        <f t="shared" si="74"/>
        <v>5700</v>
      </c>
      <c r="AI300" s="8"/>
      <c r="AJ300" s="74">
        <f>CEILING(AB300*34/100,10)</f>
        <v>4760</v>
      </c>
      <c r="AK300" s="8"/>
      <c r="AL300" s="74">
        <v>2000</v>
      </c>
      <c r="AM300" s="74"/>
      <c r="AN300" s="74">
        <v>2000</v>
      </c>
      <c r="AO300" s="74"/>
      <c r="AP300" s="74">
        <v>2000</v>
      </c>
      <c r="AQ300" s="74"/>
    </row>
    <row r="301" spans="2:43" ht="18" customHeight="1" x14ac:dyDescent="0.2">
      <c r="B301" s="4"/>
      <c r="C301" s="117"/>
      <c r="D301" s="117"/>
      <c r="E301" s="117"/>
      <c r="F301" s="48"/>
      <c r="G301" s="11"/>
      <c r="H301" s="117"/>
      <c r="I301" s="124"/>
      <c r="J301" s="124"/>
      <c r="K301" s="144"/>
      <c r="L301" s="11"/>
      <c r="M301" s="143"/>
      <c r="N301" s="42"/>
      <c r="O301" s="128"/>
      <c r="P301" s="130"/>
      <c r="Q301" s="131">
        <v>3</v>
      </c>
      <c r="R301" s="68"/>
      <c r="S301" s="35"/>
      <c r="T301" s="69" t="s">
        <v>12</v>
      </c>
      <c r="U301" s="92"/>
      <c r="V301" s="70">
        <f>SUM(V302:V302)</f>
        <v>12000</v>
      </c>
      <c r="X301" s="447">
        <f>SUM(X302:X302)</f>
        <v>13000</v>
      </c>
      <c r="Z301" s="447">
        <f>SUM(Z302:Z302)</f>
        <v>11000</v>
      </c>
      <c r="AB301" s="447">
        <f>SUM(AB302:AB302)</f>
        <v>15000</v>
      </c>
      <c r="AD301" s="447">
        <f>SUM(AD302:AD302)</f>
        <v>2900</v>
      </c>
      <c r="AF301" s="447">
        <f>SUM(AF302:AF302)</f>
        <v>0</v>
      </c>
      <c r="AH301" s="447">
        <f t="shared" si="74"/>
        <v>2900</v>
      </c>
      <c r="AI301" s="446"/>
      <c r="AJ301" s="447">
        <f>SUM(AJ302:AJ302)</f>
        <v>5100</v>
      </c>
      <c r="AK301" s="71"/>
      <c r="AL301" s="447">
        <f>SUM(AL302:AL302)</f>
        <v>1000</v>
      </c>
      <c r="AM301" s="447"/>
      <c r="AN301" s="447">
        <f>SUM(AN302:AN302)</f>
        <v>1000</v>
      </c>
      <c r="AO301" s="447"/>
      <c r="AP301" s="447">
        <f>SUM(AP302:AP302)</f>
        <v>1000</v>
      </c>
      <c r="AQ301" s="447"/>
    </row>
    <row r="302" spans="2:43" ht="18" customHeight="1" x14ac:dyDescent="0.2">
      <c r="B302" s="4"/>
      <c r="C302" s="117"/>
      <c r="D302" s="117"/>
      <c r="E302" s="117"/>
      <c r="F302" s="48"/>
      <c r="G302" s="11"/>
      <c r="H302" s="117"/>
      <c r="I302" s="124"/>
      <c r="J302" s="124"/>
      <c r="K302" s="144"/>
      <c r="L302" s="11"/>
      <c r="M302" s="143"/>
      <c r="N302" s="42"/>
      <c r="O302" s="128"/>
      <c r="P302" s="130"/>
      <c r="Q302" s="130"/>
      <c r="R302" s="72" t="s">
        <v>3</v>
      </c>
      <c r="S302" s="181"/>
      <c r="T302" s="73" t="s">
        <v>12</v>
      </c>
      <c r="V302" s="74">
        <v>12000</v>
      </c>
      <c r="X302" s="74">
        <v>13000</v>
      </c>
      <c r="Z302" s="74">
        <v>11000</v>
      </c>
      <c r="AB302" s="74">
        <v>15000</v>
      </c>
      <c r="AC302" s="74">
        <v>0</v>
      </c>
      <c r="AD302" s="944">
        <v>2900</v>
      </c>
      <c r="AF302" s="74">
        <v>0</v>
      </c>
      <c r="AH302" s="74">
        <f t="shared" si="74"/>
        <v>2900</v>
      </c>
      <c r="AI302" s="8"/>
      <c r="AJ302" s="74">
        <f>CEILING(AB302*34/100,10)</f>
        <v>5100</v>
      </c>
      <c r="AK302" s="8"/>
      <c r="AL302" s="74">
        <v>1000</v>
      </c>
      <c r="AM302" s="74"/>
      <c r="AN302" s="74">
        <v>1000</v>
      </c>
      <c r="AO302" s="74"/>
      <c r="AP302" s="74">
        <v>1000</v>
      </c>
      <c r="AQ302" s="74"/>
    </row>
    <row r="303" spans="2:43" ht="18" customHeight="1" x14ac:dyDescent="0.2">
      <c r="B303" s="4"/>
      <c r="C303" s="117"/>
      <c r="D303" s="117"/>
      <c r="E303" s="117"/>
      <c r="F303" s="48"/>
      <c r="G303" s="11"/>
      <c r="H303" s="117"/>
      <c r="I303" s="124"/>
      <c r="J303" s="124"/>
      <c r="K303" s="144"/>
      <c r="L303" s="11"/>
      <c r="M303" s="143"/>
      <c r="N303" s="42"/>
      <c r="O303" s="128"/>
      <c r="P303" s="129">
        <v>5</v>
      </c>
      <c r="Q303" s="129"/>
      <c r="R303" s="64"/>
      <c r="S303" s="234"/>
      <c r="T303" s="65" t="s">
        <v>211</v>
      </c>
      <c r="U303" s="155"/>
      <c r="V303" s="66">
        <f>V304</f>
        <v>1476000</v>
      </c>
      <c r="X303" s="66">
        <f>X304</f>
        <v>1000000</v>
      </c>
      <c r="Z303" s="66">
        <f>Z304</f>
        <v>700000</v>
      </c>
      <c r="AB303" s="66">
        <f>AB304</f>
        <v>563000</v>
      </c>
      <c r="AD303" s="66">
        <f>AD304</f>
        <v>1003300</v>
      </c>
      <c r="AF303" s="66">
        <f>AF304</f>
        <v>0</v>
      </c>
      <c r="AH303" s="66">
        <f t="shared" si="74"/>
        <v>1003300</v>
      </c>
      <c r="AI303" s="67"/>
      <c r="AJ303" s="66">
        <f>AJ304</f>
        <v>191420</v>
      </c>
      <c r="AK303" s="67"/>
      <c r="AL303" s="66">
        <f t="shared" ref="AL303:AP304" si="79">AL304</f>
        <v>655000</v>
      </c>
      <c r="AM303" s="66"/>
      <c r="AN303" s="66">
        <f t="shared" si="79"/>
        <v>709000</v>
      </c>
      <c r="AO303" s="66"/>
      <c r="AP303" s="66">
        <f t="shared" si="79"/>
        <v>709000</v>
      </c>
      <c r="AQ303" s="66"/>
    </row>
    <row r="304" spans="2:43" ht="18" customHeight="1" x14ac:dyDescent="0.2">
      <c r="B304" s="4"/>
      <c r="C304" s="117"/>
      <c r="D304" s="117"/>
      <c r="E304" s="117"/>
      <c r="F304" s="48"/>
      <c r="G304" s="11"/>
      <c r="H304" s="117"/>
      <c r="I304" s="124"/>
      <c r="J304" s="124"/>
      <c r="K304" s="144"/>
      <c r="L304" s="11"/>
      <c r="M304" s="143"/>
      <c r="N304" s="42"/>
      <c r="O304" s="128"/>
      <c r="P304" s="130"/>
      <c r="Q304" s="131">
        <v>1</v>
      </c>
      <c r="R304" s="68"/>
      <c r="S304" s="35"/>
      <c r="T304" s="69" t="s">
        <v>328</v>
      </c>
      <c r="U304" s="92"/>
      <c r="V304" s="70">
        <f>V305</f>
        <v>1476000</v>
      </c>
      <c r="X304" s="447">
        <f>X305</f>
        <v>1000000</v>
      </c>
      <c r="Z304" s="447">
        <f>Z305</f>
        <v>700000</v>
      </c>
      <c r="AB304" s="447">
        <f>AB305</f>
        <v>563000</v>
      </c>
      <c r="AD304" s="447">
        <f>AD305</f>
        <v>1003300</v>
      </c>
      <c r="AF304" s="447">
        <f>AF305</f>
        <v>0</v>
      </c>
      <c r="AH304" s="447">
        <f t="shared" si="74"/>
        <v>1003300</v>
      </c>
      <c r="AI304" s="446"/>
      <c r="AJ304" s="447">
        <f>AJ305</f>
        <v>191420</v>
      </c>
      <c r="AK304" s="71"/>
      <c r="AL304" s="447">
        <f t="shared" si="79"/>
        <v>655000</v>
      </c>
      <c r="AM304" s="447"/>
      <c r="AN304" s="447">
        <f t="shared" si="79"/>
        <v>709000</v>
      </c>
      <c r="AO304" s="447"/>
      <c r="AP304" s="447">
        <f t="shared" si="79"/>
        <v>709000</v>
      </c>
      <c r="AQ304" s="447"/>
    </row>
    <row r="305" spans="2:43" ht="18" customHeight="1" x14ac:dyDescent="0.2">
      <c r="B305" s="4"/>
      <c r="C305" s="117"/>
      <c r="D305" s="117"/>
      <c r="E305" s="117"/>
      <c r="F305" s="48"/>
      <c r="G305" s="11"/>
      <c r="H305" s="117"/>
      <c r="I305" s="124"/>
      <c r="J305" s="124"/>
      <c r="K305" s="144"/>
      <c r="L305" s="11"/>
      <c r="M305" s="143"/>
      <c r="N305" s="42"/>
      <c r="O305" s="128"/>
      <c r="P305" s="130"/>
      <c r="Q305" s="130"/>
      <c r="R305" s="72" t="s">
        <v>55</v>
      </c>
      <c r="S305" s="181"/>
      <c r="T305" s="73" t="s">
        <v>250</v>
      </c>
      <c r="V305" s="74">
        <v>1476000</v>
      </c>
      <c r="X305" s="74">
        <v>1000000</v>
      </c>
      <c r="Z305" s="74">
        <v>700000</v>
      </c>
      <c r="AB305" s="74">
        <v>563000</v>
      </c>
      <c r="AC305" s="74">
        <v>0</v>
      </c>
      <c r="AD305" s="944">
        <v>1003300</v>
      </c>
      <c r="AF305" s="74">
        <v>0</v>
      </c>
      <c r="AH305" s="74">
        <f t="shared" si="74"/>
        <v>1003300</v>
      </c>
      <c r="AI305" s="8"/>
      <c r="AJ305" s="74">
        <f>CEILING(AB305*34/100,10)</f>
        <v>191420</v>
      </c>
      <c r="AK305" s="8"/>
      <c r="AL305" s="74">
        <v>655000</v>
      </c>
      <c r="AM305" s="74"/>
      <c r="AN305" s="74">
        <v>709000</v>
      </c>
      <c r="AO305" s="74"/>
      <c r="AP305" s="74">
        <v>709000</v>
      </c>
      <c r="AQ305" s="74"/>
    </row>
    <row r="306" spans="2:43" ht="18" hidden="1" customHeight="1" x14ac:dyDescent="0.2">
      <c r="B306" s="4"/>
      <c r="C306" s="117"/>
      <c r="D306" s="117"/>
      <c r="E306" s="117"/>
      <c r="F306" s="48"/>
      <c r="G306" s="11"/>
      <c r="H306" s="117"/>
      <c r="I306" s="124"/>
      <c r="J306" s="124"/>
      <c r="K306" s="144"/>
      <c r="L306" s="11"/>
      <c r="M306" s="143"/>
      <c r="N306" s="42"/>
      <c r="O306" s="127" t="s">
        <v>0</v>
      </c>
      <c r="P306" s="123"/>
      <c r="Q306" s="123"/>
      <c r="R306" s="49"/>
      <c r="S306" s="18"/>
      <c r="T306" s="50" t="s">
        <v>15</v>
      </c>
      <c r="U306" s="76"/>
      <c r="V306" s="51">
        <f>V307</f>
        <v>0</v>
      </c>
      <c r="X306" s="51">
        <f>X307</f>
        <v>0</v>
      </c>
      <c r="Z306" s="51">
        <f>Z307</f>
        <v>0</v>
      </c>
      <c r="AB306" s="51">
        <f>AB307</f>
        <v>0</v>
      </c>
      <c r="AD306" s="51" t="e">
        <f>#REF!</f>
        <v>#REF!</v>
      </c>
      <c r="AF306" s="51">
        <f>AF307</f>
        <v>0</v>
      </c>
      <c r="AH306" s="51" t="e">
        <f t="shared" si="74"/>
        <v>#REF!</v>
      </c>
      <c r="AI306" s="5"/>
      <c r="AJ306" s="51">
        <f>AJ307</f>
        <v>0</v>
      </c>
      <c r="AK306" s="5"/>
      <c r="AL306" s="51">
        <f>AL307</f>
        <v>0</v>
      </c>
      <c r="AM306" s="51"/>
      <c r="AN306" s="51">
        <f>AN307</f>
        <v>0</v>
      </c>
      <c r="AO306" s="51"/>
      <c r="AP306" s="51">
        <f>AP307</f>
        <v>0</v>
      </c>
      <c r="AQ306" s="51"/>
    </row>
    <row r="307" spans="2:43" ht="18" hidden="1" customHeight="1" x14ac:dyDescent="0.2">
      <c r="B307" s="4"/>
      <c r="C307" s="117"/>
      <c r="D307" s="117"/>
      <c r="E307" s="117"/>
      <c r="F307" s="48"/>
      <c r="G307" s="11"/>
      <c r="H307" s="117"/>
      <c r="I307" s="124"/>
      <c r="J307" s="124"/>
      <c r="K307" s="144"/>
      <c r="L307" s="11"/>
      <c r="M307" s="143"/>
      <c r="N307" s="42"/>
      <c r="O307" s="128"/>
      <c r="P307" s="129">
        <v>1</v>
      </c>
      <c r="Q307" s="129"/>
      <c r="R307" s="64"/>
      <c r="S307" s="234"/>
      <c r="T307" s="65" t="s">
        <v>8</v>
      </c>
      <c r="U307" s="155"/>
      <c r="V307" s="66">
        <f>V308+V310</f>
        <v>0</v>
      </c>
      <c r="X307" s="66">
        <f>X308+X310</f>
        <v>0</v>
      </c>
      <c r="Z307" s="66">
        <f>Z308+Z310</f>
        <v>0</v>
      </c>
      <c r="AB307" s="66">
        <f>AB308+AB310</f>
        <v>0</v>
      </c>
      <c r="AD307" s="66" t="e">
        <f>#REF!+AD310</f>
        <v>#REF!</v>
      </c>
      <c r="AF307" s="66">
        <f>AF308+AF310</f>
        <v>0</v>
      </c>
      <c r="AH307" s="66" t="e">
        <f t="shared" si="74"/>
        <v>#REF!</v>
      </c>
      <c r="AI307" s="67"/>
      <c r="AJ307" s="66">
        <f>AJ308+AJ310</f>
        <v>0</v>
      </c>
      <c r="AK307" s="67"/>
      <c r="AL307" s="66">
        <f>AL308+AL310</f>
        <v>0</v>
      </c>
      <c r="AM307" s="66"/>
      <c r="AN307" s="66">
        <f>AN308+AN310</f>
        <v>0</v>
      </c>
      <c r="AO307" s="66"/>
      <c r="AP307" s="66">
        <f>AP308+AP310</f>
        <v>0</v>
      </c>
      <c r="AQ307" s="66"/>
    </row>
    <row r="308" spans="2:43" ht="18" hidden="1" customHeight="1" x14ac:dyDescent="0.2">
      <c r="B308" s="4"/>
      <c r="C308" s="117"/>
      <c r="D308" s="117"/>
      <c r="E308" s="117"/>
      <c r="F308" s="48"/>
      <c r="G308" s="11"/>
      <c r="H308" s="117"/>
      <c r="I308" s="124"/>
      <c r="J308" s="124"/>
      <c r="K308" s="144"/>
      <c r="L308" s="11"/>
      <c r="M308" s="143"/>
      <c r="N308" s="42"/>
      <c r="O308" s="128"/>
      <c r="P308" s="130"/>
      <c r="Q308" s="131">
        <v>1</v>
      </c>
      <c r="R308" s="68"/>
      <c r="S308" s="35"/>
      <c r="T308" s="69" t="s">
        <v>46</v>
      </c>
      <c r="U308" s="92"/>
      <c r="V308" s="70">
        <f>V309</f>
        <v>0</v>
      </c>
      <c r="X308" s="447">
        <f>X309</f>
        <v>0</v>
      </c>
      <c r="Z308" s="447">
        <f>Z309</f>
        <v>0</v>
      </c>
      <c r="AB308" s="447">
        <f>AB309</f>
        <v>0</v>
      </c>
      <c r="AD308" s="447" t="e">
        <f>#REF!</f>
        <v>#REF!</v>
      </c>
      <c r="AF308" s="447">
        <f>AF309</f>
        <v>0</v>
      </c>
      <c r="AH308" s="447" t="e">
        <f t="shared" si="74"/>
        <v>#REF!</v>
      </c>
      <c r="AI308" s="446"/>
      <c r="AJ308" s="447">
        <f>AJ309</f>
        <v>0</v>
      </c>
      <c r="AK308" s="71"/>
      <c r="AL308" s="447">
        <f>AL309</f>
        <v>0</v>
      </c>
      <c r="AM308" s="447"/>
      <c r="AN308" s="447">
        <f>AN309</f>
        <v>0</v>
      </c>
      <c r="AO308" s="447"/>
      <c r="AP308" s="447">
        <f>AP309</f>
        <v>0</v>
      </c>
      <c r="AQ308" s="447"/>
    </row>
    <row r="309" spans="2:43" ht="18" hidden="1" customHeight="1" x14ac:dyDescent="0.2">
      <c r="B309" s="4"/>
      <c r="C309" s="117"/>
      <c r="D309" s="117"/>
      <c r="E309" s="117"/>
      <c r="F309" s="48"/>
      <c r="G309" s="11"/>
      <c r="H309" s="117"/>
      <c r="I309" s="124"/>
      <c r="J309" s="124"/>
      <c r="K309" s="144"/>
      <c r="L309" s="11"/>
      <c r="M309" s="143"/>
      <c r="N309" s="42"/>
      <c r="O309" s="128"/>
      <c r="P309" s="130"/>
      <c r="Q309" s="131"/>
      <c r="R309" s="72" t="s">
        <v>3</v>
      </c>
      <c r="S309" s="181"/>
      <c r="T309" s="73" t="s">
        <v>46</v>
      </c>
      <c r="V309" s="74">
        <v>0</v>
      </c>
      <c r="X309" s="74">
        <v>0</v>
      </c>
      <c r="Z309" s="74">
        <v>0</v>
      </c>
      <c r="AB309" s="74">
        <v>0</v>
      </c>
      <c r="AD309" s="74">
        <v>0</v>
      </c>
      <c r="AF309" s="74">
        <v>0</v>
      </c>
      <c r="AH309" s="74">
        <f t="shared" si="74"/>
        <v>0</v>
      </c>
      <c r="AI309" s="8"/>
      <c r="AJ309" s="74">
        <v>0</v>
      </c>
      <c r="AK309" s="8"/>
      <c r="AL309" s="74">
        <v>0</v>
      </c>
      <c r="AM309" s="74"/>
      <c r="AN309" s="74">
        <v>0</v>
      </c>
      <c r="AO309" s="74"/>
      <c r="AP309" s="74">
        <v>0</v>
      </c>
      <c r="AQ309" s="74"/>
    </row>
    <row r="310" spans="2:43" ht="18" hidden="1" customHeight="1" x14ac:dyDescent="0.2">
      <c r="B310" s="4"/>
      <c r="C310" s="117"/>
      <c r="D310" s="117"/>
      <c r="E310" s="117"/>
      <c r="F310" s="48"/>
      <c r="G310" s="11"/>
      <c r="H310" s="117"/>
      <c r="I310" s="124"/>
      <c r="J310" s="124"/>
      <c r="K310" s="144"/>
      <c r="L310" s="11"/>
      <c r="M310" s="143"/>
      <c r="N310" s="42"/>
      <c r="O310" s="128"/>
      <c r="P310" s="130"/>
      <c r="Q310" s="131">
        <v>6</v>
      </c>
      <c r="R310" s="72"/>
      <c r="S310" s="181"/>
      <c r="T310" s="69" t="s">
        <v>62</v>
      </c>
      <c r="U310" s="92"/>
      <c r="V310" s="70">
        <f>V311</f>
        <v>0</v>
      </c>
      <c r="X310" s="447">
        <f>X311</f>
        <v>0</v>
      </c>
      <c r="Z310" s="447">
        <f>Z311</f>
        <v>0</v>
      </c>
      <c r="AB310" s="447">
        <f>AB311</f>
        <v>0</v>
      </c>
      <c r="AD310" s="447" t="e">
        <f>#REF!</f>
        <v>#REF!</v>
      </c>
      <c r="AF310" s="447">
        <f>AF311</f>
        <v>0</v>
      </c>
      <c r="AH310" s="447" t="e">
        <f t="shared" si="74"/>
        <v>#REF!</v>
      </c>
      <c r="AI310" s="446"/>
      <c r="AJ310" s="447">
        <f>AJ311</f>
        <v>0</v>
      </c>
      <c r="AK310" s="71"/>
      <c r="AL310" s="447">
        <f>AL311</f>
        <v>0</v>
      </c>
      <c r="AM310" s="447"/>
      <c r="AN310" s="447">
        <f>AN311</f>
        <v>0</v>
      </c>
      <c r="AO310" s="447"/>
      <c r="AP310" s="447">
        <f>AP311</f>
        <v>0</v>
      </c>
      <c r="AQ310" s="447"/>
    </row>
    <row r="311" spans="2:43" ht="18" hidden="1" customHeight="1" x14ac:dyDescent="0.2">
      <c r="B311" s="4"/>
      <c r="C311" s="117"/>
      <c r="D311" s="117"/>
      <c r="E311" s="117"/>
      <c r="F311" s="48"/>
      <c r="G311" s="11"/>
      <c r="H311" s="117"/>
      <c r="I311" s="124"/>
      <c r="J311" s="124"/>
      <c r="K311" s="144"/>
      <c r="L311" s="11"/>
      <c r="M311" s="143"/>
      <c r="N311" s="42"/>
      <c r="O311" s="128"/>
      <c r="P311" s="130"/>
      <c r="Q311" s="131"/>
      <c r="R311" s="72">
        <v>2</v>
      </c>
      <c r="S311" s="181"/>
      <c r="T311" s="73" t="s">
        <v>386</v>
      </c>
      <c r="V311" s="74">
        <v>0</v>
      </c>
      <c r="X311" s="74">
        <v>0</v>
      </c>
      <c r="Z311" s="74">
        <v>0</v>
      </c>
      <c r="AB311" s="74">
        <v>0</v>
      </c>
      <c r="AD311" s="74">
        <v>0</v>
      </c>
      <c r="AF311" s="74">
        <v>0</v>
      </c>
      <c r="AH311" s="74">
        <f t="shared" si="74"/>
        <v>0</v>
      </c>
      <c r="AI311" s="8"/>
      <c r="AJ311" s="74">
        <v>0</v>
      </c>
      <c r="AK311" s="8"/>
      <c r="AL311" s="74">
        <v>0</v>
      </c>
      <c r="AM311" s="74"/>
      <c r="AN311" s="74">
        <v>0</v>
      </c>
      <c r="AO311" s="74"/>
      <c r="AP311" s="74">
        <v>0</v>
      </c>
      <c r="AQ311" s="74"/>
    </row>
    <row r="312" spans="2:43" ht="18" customHeight="1" x14ac:dyDescent="0.2">
      <c r="B312" s="4"/>
      <c r="C312" s="117"/>
      <c r="D312" s="117"/>
      <c r="E312" s="117"/>
      <c r="F312" s="48"/>
      <c r="G312" s="11"/>
      <c r="H312" s="117"/>
      <c r="I312" s="124"/>
      <c r="J312" s="124"/>
      <c r="K312" s="144"/>
      <c r="L312" s="11"/>
      <c r="M312" s="143"/>
      <c r="N312" s="42"/>
      <c r="O312" s="127" t="s">
        <v>18</v>
      </c>
      <c r="P312" s="123"/>
      <c r="Q312" s="123"/>
      <c r="R312" s="49"/>
      <c r="S312" s="18"/>
      <c r="T312" s="50" t="s">
        <v>190</v>
      </c>
      <c r="U312" s="76"/>
      <c r="V312" s="51" t="e">
        <f>V313+V316+V321+V324+V329</f>
        <v>#REF!</v>
      </c>
      <c r="X312" s="51" t="e">
        <f>X313+X316+X321+X324+X329</f>
        <v>#REF!</v>
      </c>
      <c r="Z312" s="51" t="e">
        <f>Z313+Z316+Z321+Z324+Z329</f>
        <v>#REF!</v>
      </c>
      <c r="AB312" s="51" t="e">
        <f>AB313+AB316+AB321+AB324+AB329</f>
        <v>#REF!</v>
      </c>
      <c r="AD312" s="51" t="e">
        <f>AD313+AD316+AD321+AD324+AD329</f>
        <v>#REF!</v>
      </c>
      <c r="AF312" s="51" t="e">
        <f>AF313+AF316+AF321+AF324+AF329</f>
        <v>#REF!</v>
      </c>
      <c r="AH312" s="51" t="e">
        <f t="shared" si="74"/>
        <v>#REF!</v>
      </c>
      <c r="AI312" s="5"/>
      <c r="AJ312" s="51" t="e">
        <f>AJ313+AJ316+AJ321+AJ324+AJ329</f>
        <v>#REF!</v>
      </c>
      <c r="AK312" s="5"/>
      <c r="AL312" s="51">
        <f>AL313+AL316+AL321+AL324+AL329</f>
        <v>248000</v>
      </c>
      <c r="AM312" s="51"/>
      <c r="AN312" s="51">
        <f>AN313+AN316+AN321+AN324+AN329</f>
        <v>265000</v>
      </c>
      <c r="AO312" s="51"/>
      <c r="AP312" s="51">
        <f>AP313+AP316+AP321+AP324+AP329</f>
        <v>265000</v>
      </c>
      <c r="AQ312" s="51"/>
    </row>
    <row r="313" spans="2:43" ht="18" customHeight="1" x14ac:dyDescent="0.2">
      <c r="B313" s="4"/>
      <c r="C313" s="117"/>
      <c r="D313" s="117"/>
      <c r="E313" s="117"/>
      <c r="F313" s="48"/>
      <c r="G313" s="11"/>
      <c r="H313" s="117"/>
      <c r="I313" s="124"/>
      <c r="J313" s="124"/>
      <c r="K313" s="144"/>
      <c r="L313" s="11"/>
      <c r="M313" s="143"/>
      <c r="N313" s="42"/>
      <c r="O313" s="128"/>
      <c r="P313" s="129">
        <v>2</v>
      </c>
      <c r="Q313" s="129"/>
      <c r="R313" s="64"/>
      <c r="S313" s="234"/>
      <c r="T313" s="65" t="s">
        <v>195</v>
      </c>
      <c r="U313" s="155"/>
      <c r="V313" s="66" t="e">
        <f>#REF!+V314</f>
        <v>#REF!</v>
      </c>
      <c r="X313" s="66" t="e">
        <f>#REF!+X314</f>
        <v>#REF!</v>
      </c>
      <c r="Z313" s="66" t="e">
        <f>#REF!+Z314</f>
        <v>#REF!</v>
      </c>
      <c r="AB313" s="66" t="e">
        <f>#REF!+AB314</f>
        <v>#REF!</v>
      </c>
      <c r="AD313" s="66" t="e">
        <f>#REF!+AD314</f>
        <v>#REF!</v>
      </c>
      <c r="AF313" s="66" t="e">
        <f>#REF!+AF314</f>
        <v>#REF!</v>
      </c>
      <c r="AH313" s="66" t="e">
        <f t="shared" si="74"/>
        <v>#REF!</v>
      </c>
      <c r="AI313" s="67"/>
      <c r="AJ313" s="66" t="e">
        <f>#REF!+AJ314</f>
        <v>#REF!</v>
      </c>
      <c r="AK313" s="67"/>
      <c r="AL313" s="66">
        <f>AL314</f>
        <v>13000</v>
      </c>
      <c r="AM313" s="66"/>
      <c r="AN313" s="66">
        <f>AN314</f>
        <v>14000</v>
      </c>
      <c r="AO313" s="66"/>
      <c r="AP313" s="66">
        <f>AP314</f>
        <v>14000</v>
      </c>
      <c r="AQ313" s="66"/>
    </row>
    <row r="314" spans="2:43" ht="18" customHeight="1" x14ac:dyDescent="0.2">
      <c r="B314" s="4"/>
      <c r="C314" s="117"/>
      <c r="D314" s="117"/>
      <c r="E314" s="117"/>
      <c r="F314" s="48"/>
      <c r="G314" s="11"/>
      <c r="H314" s="117"/>
      <c r="I314" s="124"/>
      <c r="J314" s="124"/>
      <c r="K314" s="144"/>
      <c r="L314" s="11"/>
      <c r="M314" s="143"/>
      <c r="N314" s="42"/>
      <c r="O314" s="122"/>
      <c r="P314" s="123"/>
      <c r="Q314" s="131">
        <v>2</v>
      </c>
      <c r="R314" s="68"/>
      <c r="S314" s="35"/>
      <c r="T314" s="69" t="s">
        <v>227</v>
      </c>
      <c r="U314" s="92"/>
      <c r="V314" s="70">
        <f>SUM(V315:V315)</f>
        <v>10000</v>
      </c>
      <c r="X314" s="447">
        <f>SUM(X315:X315)</f>
        <v>11000</v>
      </c>
      <c r="Z314" s="447">
        <f>SUM(Z315:Z315)</f>
        <v>11000</v>
      </c>
      <c r="AB314" s="447">
        <f>SUM(AB315:AB315)</f>
        <v>12000</v>
      </c>
      <c r="AD314" s="447">
        <f>SUM(AD315:AD315)</f>
        <v>13000</v>
      </c>
      <c r="AF314" s="447">
        <f>SUM(AF315:AF315)</f>
        <v>0</v>
      </c>
      <c r="AH314" s="447">
        <f t="shared" si="74"/>
        <v>13000</v>
      </c>
      <c r="AI314" s="446"/>
      <c r="AJ314" s="447">
        <f>SUM(AJ315:AJ315)</f>
        <v>3000</v>
      </c>
      <c r="AK314" s="71"/>
      <c r="AL314" s="447">
        <f>SUM(AL315:AL315)</f>
        <v>13000</v>
      </c>
      <c r="AM314" s="447"/>
      <c r="AN314" s="447">
        <f>SUM(AN315:AN315)</f>
        <v>14000</v>
      </c>
      <c r="AO314" s="447"/>
      <c r="AP314" s="447">
        <f>SUM(AP315:AP315)</f>
        <v>14000</v>
      </c>
      <c r="AQ314" s="447"/>
    </row>
    <row r="315" spans="2:43" ht="18" customHeight="1" x14ac:dyDescent="0.2">
      <c r="B315" s="4"/>
      <c r="C315" s="117"/>
      <c r="D315" s="117"/>
      <c r="E315" s="117"/>
      <c r="F315" s="48"/>
      <c r="G315" s="11"/>
      <c r="H315" s="117"/>
      <c r="I315" s="124"/>
      <c r="J315" s="124"/>
      <c r="K315" s="144"/>
      <c r="L315" s="11"/>
      <c r="M315" s="143"/>
      <c r="N315" s="42"/>
      <c r="O315" s="122"/>
      <c r="P315" s="123"/>
      <c r="Q315" s="130"/>
      <c r="R315" s="72" t="s">
        <v>0</v>
      </c>
      <c r="S315" s="181"/>
      <c r="T315" s="73" t="s">
        <v>228</v>
      </c>
      <c r="V315" s="74">
        <v>10000</v>
      </c>
      <c r="X315" s="74">
        <v>11000</v>
      </c>
      <c r="Z315" s="74">
        <v>11000</v>
      </c>
      <c r="AB315" s="74">
        <v>12000</v>
      </c>
      <c r="AC315" s="74">
        <v>0</v>
      </c>
      <c r="AD315" s="944">
        <v>13000</v>
      </c>
      <c r="AF315" s="74">
        <v>0</v>
      </c>
      <c r="AH315" s="74">
        <f t="shared" si="74"/>
        <v>13000</v>
      </c>
      <c r="AI315" s="8"/>
      <c r="AJ315" s="74">
        <f>CEILING(AB315*25/100,10)</f>
        <v>3000</v>
      </c>
      <c r="AK315" s="8"/>
      <c r="AL315" s="74">
        <v>13000</v>
      </c>
      <c r="AM315" s="74"/>
      <c r="AN315" s="74">
        <v>14000</v>
      </c>
      <c r="AO315" s="74"/>
      <c r="AP315" s="74">
        <v>14000</v>
      </c>
      <c r="AQ315" s="74"/>
    </row>
    <row r="316" spans="2:43" ht="18" customHeight="1" x14ac:dyDescent="0.2">
      <c r="B316" s="4"/>
      <c r="C316" s="117"/>
      <c r="D316" s="117"/>
      <c r="E316" s="117"/>
      <c r="F316" s="48"/>
      <c r="G316" s="11"/>
      <c r="H316" s="117"/>
      <c r="I316" s="124"/>
      <c r="J316" s="124"/>
      <c r="K316" s="144"/>
      <c r="L316" s="11"/>
      <c r="M316" s="143"/>
      <c r="N316" s="42"/>
      <c r="O316" s="128"/>
      <c r="P316" s="129">
        <v>3</v>
      </c>
      <c r="Q316" s="129"/>
      <c r="R316" s="64"/>
      <c r="S316" s="234"/>
      <c r="T316" s="65" t="s">
        <v>215</v>
      </c>
      <c r="U316" s="155"/>
      <c r="V316" s="66">
        <f>V317+V319</f>
        <v>102000</v>
      </c>
      <c r="X316" s="66">
        <f>X317+X319</f>
        <v>106000</v>
      </c>
      <c r="Z316" s="66">
        <f>Z317+Z319</f>
        <v>106000</v>
      </c>
      <c r="AB316" s="66">
        <f>AB317+AB319</f>
        <v>112000</v>
      </c>
      <c r="AD316" s="66">
        <f>AD317+AD319</f>
        <v>118000</v>
      </c>
      <c r="AF316" s="66">
        <f>AF317+AF319</f>
        <v>0</v>
      </c>
      <c r="AH316" s="66">
        <f t="shared" si="74"/>
        <v>118000</v>
      </c>
      <c r="AI316" s="67"/>
      <c r="AJ316" s="66">
        <f>AJ317+AJ319</f>
        <v>28000</v>
      </c>
      <c r="AK316" s="67"/>
      <c r="AL316" s="66">
        <f>AL317+AL319</f>
        <v>120000</v>
      </c>
      <c r="AM316" s="66"/>
      <c r="AN316" s="66">
        <f>AN317+AN319</f>
        <v>128000</v>
      </c>
      <c r="AO316" s="66"/>
      <c r="AP316" s="66">
        <f>AP317+AP319</f>
        <v>128000</v>
      </c>
      <c r="AQ316" s="66"/>
    </row>
    <row r="317" spans="2:43" ht="18" customHeight="1" x14ac:dyDescent="0.2">
      <c r="B317" s="4"/>
      <c r="C317" s="117"/>
      <c r="D317" s="117"/>
      <c r="E317" s="117"/>
      <c r="F317" s="48"/>
      <c r="G317" s="11"/>
      <c r="H317" s="117"/>
      <c r="I317" s="124"/>
      <c r="J317" s="124"/>
      <c r="K317" s="144"/>
      <c r="L317" s="11"/>
      <c r="M317" s="143"/>
      <c r="N317" s="42"/>
      <c r="O317" s="128"/>
      <c r="P317" s="130"/>
      <c r="Q317" s="131">
        <v>1</v>
      </c>
      <c r="R317" s="68"/>
      <c r="S317" s="35"/>
      <c r="T317" s="69" t="s">
        <v>20</v>
      </c>
      <c r="U317" s="92"/>
      <c r="V317" s="70">
        <f>SUM(V318:V318)</f>
        <v>27000</v>
      </c>
      <c r="X317" s="447">
        <f>SUM(X318:X318)</f>
        <v>28000</v>
      </c>
      <c r="Z317" s="447">
        <f>SUM(Z318:Z318)</f>
        <v>28000</v>
      </c>
      <c r="AB317" s="447">
        <f>SUM(AB318:AB318)</f>
        <v>30000</v>
      </c>
      <c r="AD317" s="447">
        <f>SUM(AD318:AD318)</f>
        <v>32000</v>
      </c>
      <c r="AF317" s="447">
        <f>SUM(AF318:AF318)</f>
        <v>0</v>
      </c>
      <c r="AH317" s="447">
        <f t="shared" si="74"/>
        <v>32000</v>
      </c>
      <c r="AI317" s="446"/>
      <c r="AJ317" s="447">
        <f>SUM(AJ318:AJ318)</f>
        <v>7500</v>
      </c>
      <c r="AK317" s="71"/>
      <c r="AL317" s="447">
        <f>SUM(AL318:AL318)</f>
        <v>32000</v>
      </c>
      <c r="AM317" s="447"/>
      <c r="AN317" s="447">
        <f>SUM(AN318:AN318)</f>
        <v>34000</v>
      </c>
      <c r="AO317" s="447"/>
      <c r="AP317" s="447">
        <f>SUM(AP318:AP318)</f>
        <v>34000</v>
      </c>
      <c r="AQ317" s="447"/>
    </row>
    <row r="318" spans="2:43" ht="18" customHeight="1" x14ac:dyDescent="0.2">
      <c r="B318" s="4"/>
      <c r="C318" s="117"/>
      <c r="D318" s="117"/>
      <c r="E318" s="117"/>
      <c r="F318" s="48"/>
      <c r="G318" s="11"/>
      <c r="H318" s="117"/>
      <c r="I318" s="124"/>
      <c r="J318" s="124"/>
      <c r="K318" s="144"/>
      <c r="L318" s="11"/>
      <c r="M318" s="143"/>
      <c r="N318" s="42"/>
      <c r="O318" s="128"/>
      <c r="P318" s="130"/>
      <c r="Q318" s="130"/>
      <c r="R318" s="72" t="s">
        <v>3</v>
      </c>
      <c r="S318" s="181"/>
      <c r="T318" s="73" t="s">
        <v>20</v>
      </c>
      <c r="V318" s="74">
        <v>27000</v>
      </c>
      <c r="X318" s="74">
        <v>28000</v>
      </c>
      <c r="Z318" s="74">
        <v>28000</v>
      </c>
      <c r="AB318" s="74">
        <v>30000</v>
      </c>
      <c r="AC318" s="74">
        <v>0</v>
      </c>
      <c r="AD318" s="944">
        <v>32000</v>
      </c>
      <c r="AF318" s="74">
        <v>0</v>
      </c>
      <c r="AH318" s="74">
        <f t="shared" si="74"/>
        <v>32000</v>
      </c>
      <c r="AI318" s="8"/>
      <c r="AJ318" s="74">
        <f>CEILING(AB318*25/100,10)</f>
        <v>7500</v>
      </c>
      <c r="AK318" s="8"/>
      <c r="AL318" s="74">
        <v>32000</v>
      </c>
      <c r="AM318" s="74"/>
      <c r="AN318" s="74">
        <v>34000</v>
      </c>
      <c r="AO318" s="74"/>
      <c r="AP318" s="74">
        <v>34000</v>
      </c>
      <c r="AQ318" s="74"/>
    </row>
    <row r="319" spans="2:43" ht="18" customHeight="1" x14ac:dyDescent="0.2">
      <c r="B319" s="4"/>
      <c r="C319" s="117"/>
      <c r="D319" s="117"/>
      <c r="E319" s="117"/>
      <c r="F319" s="48"/>
      <c r="G319" s="11"/>
      <c r="H319" s="117"/>
      <c r="I319" s="124"/>
      <c r="J319" s="124"/>
      <c r="K319" s="144"/>
      <c r="L319" s="11"/>
      <c r="M319" s="143"/>
      <c r="N319" s="42"/>
      <c r="O319" s="128"/>
      <c r="P319" s="130"/>
      <c r="Q319" s="131">
        <v>3</v>
      </c>
      <c r="R319" s="68"/>
      <c r="S319" s="35"/>
      <c r="T319" s="69" t="s">
        <v>22</v>
      </c>
      <c r="U319" s="92"/>
      <c r="V319" s="70">
        <f>V320</f>
        <v>75000</v>
      </c>
      <c r="X319" s="447">
        <f>X320</f>
        <v>78000</v>
      </c>
      <c r="Z319" s="447">
        <f>Z320</f>
        <v>78000</v>
      </c>
      <c r="AB319" s="447">
        <f>AB320</f>
        <v>82000</v>
      </c>
      <c r="AD319" s="447">
        <f>AD320</f>
        <v>86000</v>
      </c>
      <c r="AF319" s="447">
        <f>AF320</f>
        <v>0</v>
      </c>
      <c r="AH319" s="447">
        <f t="shared" si="74"/>
        <v>86000</v>
      </c>
      <c r="AI319" s="446"/>
      <c r="AJ319" s="447">
        <f>AJ320</f>
        <v>20500</v>
      </c>
      <c r="AK319" s="71"/>
      <c r="AL319" s="447">
        <f>AL320</f>
        <v>88000</v>
      </c>
      <c r="AM319" s="447"/>
      <c r="AN319" s="447">
        <f>AN320</f>
        <v>94000</v>
      </c>
      <c r="AO319" s="447"/>
      <c r="AP319" s="447">
        <f>AP320</f>
        <v>94000</v>
      </c>
      <c r="AQ319" s="447"/>
    </row>
    <row r="320" spans="2:43" ht="18" customHeight="1" x14ac:dyDescent="0.2">
      <c r="B320" s="4"/>
      <c r="C320" s="117"/>
      <c r="D320" s="117"/>
      <c r="E320" s="117"/>
      <c r="F320" s="48"/>
      <c r="G320" s="11"/>
      <c r="H320" s="117"/>
      <c r="I320" s="124"/>
      <c r="J320" s="124"/>
      <c r="K320" s="144"/>
      <c r="L320" s="11"/>
      <c r="M320" s="143"/>
      <c r="N320" s="42"/>
      <c r="O320" s="128"/>
      <c r="P320" s="130"/>
      <c r="Q320" s="130"/>
      <c r="R320" s="72" t="s">
        <v>3</v>
      </c>
      <c r="S320" s="181"/>
      <c r="T320" s="73" t="s">
        <v>22</v>
      </c>
      <c r="V320" s="74">
        <v>75000</v>
      </c>
      <c r="X320" s="74">
        <v>78000</v>
      </c>
      <c r="Z320" s="74">
        <v>78000</v>
      </c>
      <c r="AB320" s="74">
        <v>82000</v>
      </c>
      <c r="AC320" s="74">
        <v>0</v>
      </c>
      <c r="AD320" s="944">
        <v>86000</v>
      </c>
      <c r="AF320" s="74">
        <v>0</v>
      </c>
      <c r="AH320" s="74">
        <f t="shared" si="74"/>
        <v>86000</v>
      </c>
      <c r="AI320" s="8"/>
      <c r="AJ320" s="74">
        <f>CEILING(AB320*25/100,10)</f>
        <v>20500</v>
      </c>
      <c r="AK320" s="8"/>
      <c r="AL320" s="74">
        <v>88000</v>
      </c>
      <c r="AM320" s="74"/>
      <c r="AN320" s="74">
        <v>94000</v>
      </c>
      <c r="AO320" s="74"/>
      <c r="AP320" s="74">
        <v>94000</v>
      </c>
      <c r="AQ320" s="74"/>
    </row>
    <row r="321" spans="2:43" ht="18" customHeight="1" x14ac:dyDescent="0.2">
      <c r="B321" s="4"/>
      <c r="C321" s="117"/>
      <c r="D321" s="117"/>
      <c r="E321" s="117"/>
      <c r="F321" s="48"/>
      <c r="G321" s="11"/>
      <c r="H321" s="117"/>
      <c r="I321" s="124"/>
      <c r="J321" s="124"/>
      <c r="K321" s="144"/>
      <c r="L321" s="11"/>
      <c r="M321" s="143"/>
      <c r="N321" s="42"/>
      <c r="O321" s="128"/>
      <c r="P321" s="129">
        <v>5</v>
      </c>
      <c r="Q321" s="129"/>
      <c r="R321" s="64"/>
      <c r="S321" s="234"/>
      <c r="T321" s="65" t="s">
        <v>24</v>
      </c>
      <c r="U321" s="155"/>
      <c r="V321" s="66" t="e">
        <f>V322+#REF!</f>
        <v>#REF!</v>
      </c>
      <c r="X321" s="66" t="e">
        <f>X322+#REF!</f>
        <v>#REF!</v>
      </c>
      <c r="Z321" s="66" t="e">
        <f>Z322+#REF!</f>
        <v>#REF!</v>
      </c>
      <c r="AB321" s="66" t="e">
        <f>AB322+#REF!</f>
        <v>#REF!</v>
      </c>
      <c r="AD321" s="66" t="e">
        <f>AD322+#REF!</f>
        <v>#REF!</v>
      </c>
      <c r="AF321" s="66" t="e">
        <f>AF322+#REF!</f>
        <v>#REF!</v>
      </c>
      <c r="AH321" s="66" t="e">
        <f t="shared" si="74"/>
        <v>#REF!</v>
      </c>
      <c r="AI321" s="67"/>
      <c r="AJ321" s="66" t="e">
        <f>AJ322+#REF!</f>
        <v>#REF!</v>
      </c>
      <c r="AK321" s="67"/>
      <c r="AL321" s="66">
        <f>AL322</f>
        <v>36000</v>
      </c>
      <c r="AM321" s="66"/>
      <c r="AN321" s="66">
        <f>AN322</f>
        <v>39000</v>
      </c>
      <c r="AO321" s="66"/>
      <c r="AP321" s="66">
        <f>AP322</f>
        <v>39000</v>
      </c>
      <c r="AQ321" s="66"/>
    </row>
    <row r="322" spans="2:43" ht="18" customHeight="1" x14ac:dyDescent="0.2">
      <c r="B322" s="4"/>
      <c r="C322" s="117"/>
      <c r="D322" s="117"/>
      <c r="E322" s="117"/>
      <c r="F322" s="48"/>
      <c r="G322" s="11"/>
      <c r="H322" s="117"/>
      <c r="I322" s="124"/>
      <c r="J322" s="124"/>
      <c r="K322" s="144"/>
      <c r="L322" s="11"/>
      <c r="M322" s="143"/>
      <c r="N322" s="42"/>
      <c r="O322" s="128"/>
      <c r="P322" s="130"/>
      <c r="Q322" s="131">
        <v>2</v>
      </c>
      <c r="R322" s="68"/>
      <c r="S322" s="35"/>
      <c r="T322" s="69" t="s">
        <v>25</v>
      </c>
      <c r="U322" s="92"/>
      <c r="V322" s="70">
        <f>SUM(V323:V323)</f>
        <v>30000</v>
      </c>
      <c r="X322" s="447">
        <f>SUM(X323:X323)</f>
        <v>32000</v>
      </c>
      <c r="Z322" s="447">
        <f>SUM(Z323:Z323)</f>
        <v>32000</v>
      </c>
      <c r="AB322" s="447">
        <f>SUM(AB323:AB323)</f>
        <v>34000</v>
      </c>
      <c r="AD322" s="447">
        <f>SUM(AD323:AD323)</f>
        <v>36000</v>
      </c>
      <c r="AF322" s="447">
        <f>SUM(AF323:AF323)</f>
        <v>0</v>
      </c>
      <c r="AH322" s="447">
        <f t="shared" si="74"/>
        <v>36000</v>
      </c>
      <c r="AI322" s="446"/>
      <c r="AJ322" s="447">
        <f>SUM(AJ323:AJ323)</f>
        <v>11900</v>
      </c>
      <c r="AK322" s="71"/>
      <c r="AL322" s="447">
        <f>SUM(AL323:AL323)</f>
        <v>36000</v>
      </c>
      <c r="AM322" s="447"/>
      <c r="AN322" s="447">
        <f>SUM(AN323:AN323)</f>
        <v>39000</v>
      </c>
      <c r="AO322" s="447"/>
      <c r="AP322" s="447">
        <f>SUM(AP323:AP323)</f>
        <v>39000</v>
      </c>
      <c r="AQ322" s="447"/>
    </row>
    <row r="323" spans="2:43" ht="18" customHeight="1" x14ac:dyDescent="0.2">
      <c r="B323" s="4"/>
      <c r="C323" s="117"/>
      <c r="D323" s="117"/>
      <c r="E323" s="117"/>
      <c r="F323" s="48"/>
      <c r="G323" s="11"/>
      <c r="H323" s="117"/>
      <c r="I323" s="124"/>
      <c r="J323" s="124"/>
      <c r="K323" s="144"/>
      <c r="L323" s="11"/>
      <c r="M323" s="143"/>
      <c r="N323" s="42"/>
      <c r="O323" s="128"/>
      <c r="P323" s="130"/>
      <c r="Q323" s="130"/>
      <c r="R323" s="72" t="s">
        <v>0</v>
      </c>
      <c r="S323" s="181"/>
      <c r="T323" s="73" t="s">
        <v>221</v>
      </c>
      <c r="V323" s="74">
        <v>30000</v>
      </c>
      <c r="X323" s="74">
        <v>32000</v>
      </c>
      <c r="Z323" s="74">
        <v>32000</v>
      </c>
      <c r="AB323" s="74">
        <v>34000</v>
      </c>
      <c r="AC323" s="74">
        <v>0</v>
      </c>
      <c r="AD323" s="944">
        <v>36000</v>
      </c>
      <c r="AF323" s="74">
        <v>0</v>
      </c>
      <c r="AH323" s="74">
        <f t="shared" si="74"/>
        <v>36000</v>
      </c>
      <c r="AI323" s="8"/>
      <c r="AJ323" s="74">
        <f>CEILING(AB323*35/100,10)</f>
        <v>11900</v>
      </c>
      <c r="AK323" s="8"/>
      <c r="AL323" s="74">
        <v>36000</v>
      </c>
      <c r="AM323" s="74"/>
      <c r="AN323" s="74">
        <v>39000</v>
      </c>
      <c r="AO323" s="74"/>
      <c r="AP323" s="74">
        <v>39000</v>
      </c>
      <c r="AQ323" s="74"/>
    </row>
    <row r="324" spans="2:43" ht="18" customHeight="1" x14ac:dyDescent="0.2">
      <c r="B324" s="4"/>
      <c r="C324" s="117"/>
      <c r="D324" s="117"/>
      <c r="E324" s="117"/>
      <c r="F324" s="48"/>
      <c r="G324" s="11"/>
      <c r="H324" s="117"/>
      <c r="I324" s="124"/>
      <c r="J324" s="124"/>
      <c r="K324" s="144"/>
      <c r="L324" s="11"/>
      <c r="M324" s="143"/>
      <c r="N324" s="42"/>
      <c r="O324" s="128"/>
      <c r="P324" s="129">
        <v>6</v>
      </c>
      <c r="Q324" s="129"/>
      <c r="R324" s="64"/>
      <c r="S324" s="234"/>
      <c r="T324" s="65" t="s">
        <v>279</v>
      </c>
      <c r="U324" s="155"/>
      <c r="V324" s="66">
        <f>V325+V327</f>
        <v>70000</v>
      </c>
      <c r="X324" s="66">
        <f>X325+X327</f>
        <v>68000</v>
      </c>
      <c r="Z324" s="66">
        <f>Z325+Z327</f>
        <v>68000</v>
      </c>
      <c r="AB324" s="66">
        <f>AB325+AB327</f>
        <v>68000</v>
      </c>
      <c r="AD324" s="66">
        <f>AD325+AD327</f>
        <v>71000</v>
      </c>
      <c r="AF324" s="66">
        <f>AF325+AF327</f>
        <v>0</v>
      </c>
      <c r="AH324" s="66">
        <f t="shared" si="74"/>
        <v>71000</v>
      </c>
      <c r="AI324" s="67"/>
      <c r="AJ324" s="66">
        <f>AJ325+AJ327</f>
        <v>17000</v>
      </c>
      <c r="AK324" s="67"/>
      <c r="AL324" s="66">
        <f>AL325+AL327</f>
        <v>73000</v>
      </c>
      <c r="AM324" s="66"/>
      <c r="AN324" s="66">
        <f>AN325+AN327</f>
        <v>78000</v>
      </c>
      <c r="AO324" s="66"/>
      <c r="AP324" s="66">
        <f>AP325+AP327</f>
        <v>78000</v>
      </c>
      <c r="AQ324" s="66"/>
    </row>
    <row r="325" spans="2:43" ht="18" customHeight="1" x14ac:dyDescent="0.2">
      <c r="B325" s="4"/>
      <c r="C325" s="117"/>
      <c r="D325" s="117"/>
      <c r="E325" s="117"/>
      <c r="F325" s="48"/>
      <c r="G325" s="11"/>
      <c r="H325" s="117"/>
      <c r="I325" s="124"/>
      <c r="J325" s="124"/>
      <c r="K325" s="144"/>
      <c r="L325" s="11"/>
      <c r="M325" s="143"/>
      <c r="N325" s="42"/>
      <c r="O325" s="128"/>
      <c r="P325" s="130"/>
      <c r="Q325" s="131">
        <v>1</v>
      </c>
      <c r="R325" s="68"/>
      <c r="S325" s="35"/>
      <c r="T325" s="69" t="s">
        <v>27</v>
      </c>
      <c r="U325" s="92"/>
      <c r="V325" s="70">
        <f>V326</f>
        <v>40000</v>
      </c>
      <c r="X325" s="447">
        <f>X326</f>
        <v>40000</v>
      </c>
      <c r="Z325" s="447">
        <f>Z326</f>
        <v>40000</v>
      </c>
      <c r="AB325" s="447">
        <f>AB326</f>
        <v>40000</v>
      </c>
      <c r="AD325" s="447">
        <f>AD326</f>
        <v>42000</v>
      </c>
      <c r="AF325" s="447">
        <f>AF326</f>
        <v>0</v>
      </c>
      <c r="AH325" s="447">
        <f t="shared" si="74"/>
        <v>42000</v>
      </c>
      <c r="AI325" s="446"/>
      <c r="AJ325" s="447">
        <f>AJ326</f>
        <v>10000</v>
      </c>
      <c r="AK325" s="71"/>
      <c r="AL325" s="447">
        <f>AL326</f>
        <v>43000</v>
      </c>
      <c r="AM325" s="447"/>
      <c r="AN325" s="447">
        <f>AN326</f>
        <v>46000</v>
      </c>
      <c r="AO325" s="447"/>
      <c r="AP325" s="447">
        <f>AP326</f>
        <v>46000</v>
      </c>
      <c r="AQ325" s="447"/>
    </row>
    <row r="326" spans="2:43" ht="18" customHeight="1" x14ac:dyDescent="0.2">
      <c r="B326" s="4"/>
      <c r="C326" s="117"/>
      <c r="D326" s="117"/>
      <c r="E326" s="117"/>
      <c r="F326" s="48"/>
      <c r="G326" s="11"/>
      <c r="H326" s="117"/>
      <c r="I326" s="124"/>
      <c r="J326" s="124"/>
      <c r="K326" s="144"/>
      <c r="L326" s="11"/>
      <c r="M326" s="143"/>
      <c r="N326" s="42"/>
      <c r="O326" s="128"/>
      <c r="P326" s="130"/>
      <c r="Q326" s="130"/>
      <c r="R326" s="72" t="s">
        <v>3</v>
      </c>
      <c r="S326" s="181"/>
      <c r="T326" s="73" t="s">
        <v>222</v>
      </c>
      <c r="V326" s="74">
        <v>40000</v>
      </c>
      <c r="X326" s="74">
        <v>40000</v>
      </c>
      <c r="Z326" s="74">
        <v>40000</v>
      </c>
      <c r="AB326" s="74">
        <v>40000</v>
      </c>
      <c r="AC326" s="74">
        <v>0</v>
      </c>
      <c r="AD326" s="944">
        <v>42000</v>
      </c>
      <c r="AF326" s="74">
        <v>0</v>
      </c>
      <c r="AH326" s="74">
        <f t="shared" si="74"/>
        <v>42000</v>
      </c>
      <c r="AI326" s="8"/>
      <c r="AJ326" s="74">
        <f>CEILING(AB326*25/100,10)</f>
        <v>10000</v>
      </c>
      <c r="AK326" s="8"/>
      <c r="AL326" s="74">
        <v>43000</v>
      </c>
      <c r="AM326" s="74"/>
      <c r="AN326" s="74">
        <v>46000</v>
      </c>
      <c r="AO326" s="74"/>
      <c r="AP326" s="74">
        <v>46000</v>
      </c>
      <c r="AQ326" s="74"/>
    </row>
    <row r="327" spans="2:43" ht="18" customHeight="1" x14ac:dyDescent="0.2">
      <c r="B327" s="4"/>
      <c r="C327" s="117"/>
      <c r="D327" s="117"/>
      <c r="E327" s="117"/>
      <c r="F327" s="48"/>
      <c r="G327" s="11"/>
      <c r="H327" s="117"/>
      <c r="I327" s="124"/>
      <c r="J327" s="124"/>
      <c r="K327" s="144"/>
      <c r="L327" s="11"/>
      <c r="M327" s="143"/>
      <c r="N327" s="42"/>
      <c r="O327" s="128"/>
      <c r="P327" s="130"/>
      <c r="Q327" s="131">
        <v>2</v>
      </c>
      <c r="R327" s="68"/>
      <c r="S327" s="35"/>
      <c r="T327" s="69" t="s">
        <v>281</v>
      </c>
      <c r="U327" s="92"/>
      <c r="V327" s="70">
        <f>V328</f>
        <v>30000</v>
      </c>
      <c r="X327" s="447">
        <f>X328</f>
        <v>28000</v>
      </c>
      <c r="Z327" s="447">
        <f>Z328</f>
        <v>28000</v>
      </c>
      <c r="AB327" s="447">
        <f>AB328</f>
        <v>28000</v>
      </c>
      <c r="AD327" s="447">
        <f>AD328</f>
        <v>29000</v>
      </c>
      <c r="AF327" s="447">
        <f>AF328</f>
        <v>0</v>
      </c>
      <c r="AH327" s="447">
        <f t="shared" si="74"/>
        <v>29000</v>
      </c>
      <c r="AI327" s="446"/>
      <c r="AJ327" s="447">
        <f>AJ328</f>
        <v>7000</v>
      </c>
      <c r="AK327" s="71"/>
      <c r="AL327" s="447">
        <f>AL328</f>
        <v>30000</v>
      </c>
      <c r="AM327" s="447"/>
      <c r="AN327" s="447">
        <f>AN328</f>
        <v>32000</v>
      </c>
      <c r="AO327" s="447"/>
      <c r="AP327" s="447">
        <f>AP328</f>
        <v>32000</v>
      </c>
      <c r="AQ327" s="447"/>
    </row>
    <row r="328" spans="2:43" ht="18" customHeight="1" x14ac:dyDescent="0.2">
      <c r="B328" s="4"/>
      <c r="C328" s="117"/>
      <c r="D328" s="117"/>
      <c r="E328" s="117"/>
      <c r="F328" s="48"/>
      <c r="G328" s="11"/>
      <c r="H328" s="117"/>
      <c r="I328" s="124"/>
      <c r="J328" s="124"/>
      <c r="K328" s="144"/>
      <c r="L328" s="11"/>
      <c r="M328" s="143"/>
      <c r="N328" s="42"/>
      <c r="O328" s="128"/>
      <c r="P328" s="130"/>
      <c r="Q328" s="130"/>
      <c r="R328" s="72" t="s">
        <v>3</v>
      </c>
      <c r="S328" s="181"/>
      <c r="T328" s="73" t="s">
        <v>342</v>
      </c>
      <c r="V328" s="74">
        <v>30000</v>
      </c>
      <c r="X328" s="74">
        <v>28000</v>
      </c>
      <c r="Z328" s="74">
        <v>28000</v>
      </c>
      <c r="AB328" s="74">
        <v>28000</v>
      </c>
      <c r="AC328" s="74">
        <v>0</v>
      </c>
      <c r="AD328" s="944">
        <v>29000</v>
      </c>
      <c r="AF328" s="74">
        <v>0</v>
      </c>
      <c r="AH328" s="74">
        <f t="shared" si="74"/>
        <v>29000</v>
      </c>
      <c r="AI328" s="8"/>
      <c r="AJ328" s="74">
        <f>CEILING(AB328*25/100,10)</f>
        <v>7000</v>
      </c>
      <c r="AK328" s="8"/>
      <c r="AL328" s="74">
        <v>30000</v>
      </c>
      <c r="AM328" s="74"/>
      <c r="AN328" s="74">
        <v>32000</v>
      </c>
      <c r="AO328" s="74"/>
      <c r="AP328" s="74">
        <v>32000</v>
      </c>
      <c r="AQ328" s="74"/>
    </row>
    <row r="329" spans="2:43" ht="18" customHeight="1" x14ac:dyDescent="0.2">
      <c r="B329" s="4"/>
      <c r="C329" s="117"/>
      <c r="D329" s="117"/>
      <c r="E329" s="117"/>
      <c r="F329" s="48"/>
      <c r="G329" s="11"/>
      <c r="H329" s="117"/>
      <c r="I329" s="124"/>
      <c r="J329" s="124"/>
      <c r="K329" s="144"/>
      <c r="L329" s="11"/>
      <c r="M329" s="143"/>
      <c r="N329" s="42"/>
      <c r="O329" s="128"/>
      <c r="P329" s="129">
        <v>7</v>
      </c>
      <c r="Q329" s="129"/>
      <c r="R329" s="64"/>
      <c r="S329" s="234"/>
      <c r="T329" s="65" t="s">
        <v>343</v>
      </c>
      <c r="U329" s="155"/>
      <c r="V329" s="66">
        <f>V330</f>
        <v>5000</v>
      </c>
      <c r="X329" s="66">
        <f>X330</f>
        <v>5000</v>
      </c>
      <c r="Z329" s="66">
        <f>Z330</f>
        <v>5000</v>
      </c>
      <c r="AB329" s="66">
        <f>AB330</f>
        <v>6000</v>
      </c>
      <c r="AD329" s="66">
        <f>AD330</f>
        <v>6000</v>
      </c>
      <c r="AF329" s="66">
        <f>AF330</f>
        <v>0</v>
      </c>
      <c r="AH329" s="66">
        <f t="shared" si="74"/>
        <v>6000</v>
      </c>
      <c r="AI329" s="67"/>
      <c r="AJ329" s="66">
        <f>AJ330</f>
        <v>1500</v>
      </c>
      <c r="AK329" s="67"/>
      <c r="AL329" s="66">
        <f t="shared" ref="AL329:AP330" si="80">AL330</f>
        <v>6000</v>
      </c>
      <c r="AM329" s="66"/>
      <c r="AN329" s="66">
        <f t="shared" si="80"/>
        <v>6000</v>
      </c>
      <c r="AO329" s="66"/>
      <c r="AP329" s="66">
        <f t="shared" si="80"/>
        <v>6000</v>
      </c>
      <c r="AQ329" s="66"/>
    </row>
    <row r="330" spans="2:43" ht="18" customHeight="1" x14ac:dyDescent="0.2">
      <c r="B330" s="4"/>
      <c r="C330" s="117"/>
      <c r="D330" s="117"/>
      <c r="E330" s="117"/>
      <c r="F330" s="48"/>
      <c r="G330" s="11"/>
      <c r="H330" s="117"/>
      <c r="I330" s="124"/>
      <c r="J330" s="124"/>
      <c r="K330" s="144"/>
      <c r="L330" s="11"/>
      <c r="M330" s="143"/>
      <c r="N330" s="42"/>
      <c r="O330" s="128"/>
      <c r="P330" s="130"/>
      <c r="Q330" s="131">
        <v>3</v>
      </c>
      <c r="R330" s="68"/>
      <c r="S330" s="35"/>
      <c r="T330" s="69" t="s">
        <v>224</v>
      </c>
      <c r="U330" s="92"/>
      <c r="V330" s="70">
        <f>V331</f>
        <v>5000</v>
      </c>
      <c r="X330" s="447">
        <f>X331</f>
        <v>5000</v>
      </c>
      <c r="Z330" s="447">
        <f>Z331</f>
        <v>5000</v>
      </c>
      <c r="AB330" s="447">
        <f>AB331</f>
        <v>6000</v>
      </c>
      <c r="AD330" s="447">
        <f>AD331</f>
        <v>6000</v>
      </c>
      <c r="AF330" s="447">
        <f>AF331</f>
        <v>0</v>
      </c>
      <c r="AH330" s="447">
        <f t="shared" si="74"/>
        <v>6000</v>
      </c>
      <c r="AI330" s="446"/>
      <c r="AJ330" s="447">
        <f>AJ331</f>
        <v>1500</v>
      </c>
      <c r="AK330" s="71"/>
      <c r="AL330" s="447">
        <f t="shared" si="80"/>
        <v>6000</v>
      </c>
      <c r="AM330" s="447"/>
      <c r="AN330" s="447">
        <f t="shared" si="80"/>
        <v>6000</v>
      </c>
      <c r="AO330" s="447"/>
      <c r="AP330" s="447">
        <f t="shared" si="80"/>
        <v>6000</v>
      </c>
      <c r="AQ330" s="447"/>
    </row>
    <row r="331" spans="2:43" ht="18" customHeight="1" x14ac:dyDescent="0.2">
      <c r="B331" s="4"/>
      <c r="C331" s="117"/>
      <c r="D331" s="117"/>
      <c r="E331" s="117"/>
      <c r="F331" s="48"/>
      <c r="G331" s="11"/>
      <c r="H331" s="117"/>
      <c r="I331" s="124"/>
      <c r="J331" s="124"/>
      <c r="K331" s="144"/>
      <c r="L331" s="11"/>
      <c r="M331" s="143"/>
      <c r="N331" s="42"/>
      <c r="O331" s="128"/>
      <c r="P331" s="130"/>
      <c r="Q331" s="131"/>
      <c r="R331" s="72" t="s">
        <v>0</v>
      </c>
      <c r="S331" s="181"/>
      <c r="T331" s="73" t="s">
        <v>53</v>
      </c>
      <c r="V331" s="74">
        <v>5000</v>
      </c>
      <c r="X331" s="74">
        <v>5000</v>
      </c>
      <c r="Z331" s="74">
        <v>5000</v>
      </c>
      <c r="AB331" s="74">
        <v>6000</v>
      </c>
      <c r="AC331" s="74">
        <v>0</v>
      </c>
      <c r="AD331" s="944">
        <v>6000</v>
      </c>
      <c r="AF331" s="74">
        <v>0</v>
      </c>
      <c r="AH331" s="74">
        <f t="shared" si="74"/>
        <v>6000</v>
      </c>
      <c r="AI331" s="8"/>
      <c r="AJ331" s="74">
        <f>CEILING(AB331*25/100,10)</f>
        <v>1500</v>
      </c>
      <c r="AK331" s="8"/>
      <c r="AL331" s="74">
        <v>6000</v>
      </c>
      <c r="AM331" s="74"/>
      <c r="AN331" s="74">
        <v>6000</v>
      </c>
      <c r="AO331" s="74"/>
      <c r="AP331" s="74">
        <v>6000</v>
      </c>
      <c r="AQ331" s="74"/>
    </row>
    <row r="332" spans="2:43" ht="18" customHeight="1" x14ac:dyDescent="0.2">
      <c r="B332" s="4"/>
      <c r="C332" s="117"/>
      <c r="D332" s="117"/>
      <c r="E332" s="117"/>
      <c r="F332" s="48"/>
      <c r="G332" s="11"/>
      <c r="H332" s="117"/>
      <c r="I332" s="124"/>
      <c r="J332" s="124"/>
      <c r="K332" s="144"/>
      <c r="L332" s="11"/>
      <c r="M332" s="143"/>
      <c r="N332" s="42"/>
      <c r="O332" s="127" t="s">
        <v>55</v>
      </c>
      <c r="P332" s="123"/>
      <c r="Q332" s="123"/>
      <c r="R332" s="49"/>
      <c r="S332" s="18"/>
      <c r="T332" s="50" t="s">
        <v>29</v>
      </c>
      <c r="U332" s="76"/>
      <c r="V332" s="51">
        <f>V333</f>
        <v>25000</v>
      </c>
      <c r="X332" s="51">
        <f>X333</f>
        <v>26000</v>
      </c>
      <c r="Z332" s="51">
        <f>Z333</f>
        <v>27000</v>
      </c>
      <c r="AB332" s="51">
        <f>AB333</f>
        <v>31000</v>
      </c>
      <c r="AD332" s="51">
        <f>AD333</f>
        <v>32000</v>
      </c>
      <c r="AF332" s="51">
        <f>AF333</f>
        <v>0</v>
      </c>
      <c r="AH332" s="51">
        <f t="shared" si="74"/>
        <v>32000</v>
      </c>
      <c r="AI332" s="5"/>
      <c r="AJ332" s="51">
        <f>AJ333</f>
        <v>15500</v>
      </c>
      <c r="AK332" s="5"/>
      <c r="AL332" s="51">
        <f t="shared" ref="AL332:AP333" si="81">AL333</f>
        <v>48000</v>
      </c>
      <c r="AM332" s="51"/>
      <c r="AN332" s="51">
        <f t="shared" si="81"/>
        <v>50000</v>
      </c>
      <c r="AO332" s="51"/>
      <c r="AP332" s="51">
        <f t="shared" si="81"/>
        <v>50000</v>
      </c>
      <c r="AQ332" s="51"/>
    </row>
    <row r="333" spans="2:43" ht="18" customHeight="1" x14ac:dyDescent="0.2">
      <c r="B333" s="4"/>
      <c r="C333" s="117"/>
      <c r="D333" s="117"/>
      <c r="E333" s="117"/>
      <c r="F333" s="48"/>
      <c r="G333" s="11"/>
      <c r="H333" s="117"/>
      <c r="I333" s="124"/>
      <c r="J333" s="124"/>
      <c r="K333" s="144"/>
      <c r="L333" s="11"/>
      <c r="M333" s="143"/>
      <c r="N333" s="42"/>
      <c r="O333" s="128"/>
      <c r="P333" s="129">
        <v>6</v>
      </c>
      <c r="Q333" s="129"/>
      <c r="R333" s="64"/>
      <c r="S333" s="234"/>
      <c r="T333" s="65" t="s">
        <v>302</v>
      </c>
      <c r="U333" s="155"/>
      <c r="V333" s="66">
        <f>V334</f>
        <v>25000</v>
      </c>
      <c r="X333" s="66">
        <f>X334</f>
        <v>26000</v>
      </c>
      <c r="Z333" s="66">
        <f>Z334</f>
        <v>27000</v>
      </c>
      <c r="AB333" s="66">
        <f>AB334</f>
        <v>31000</v>
      </c>
      <c r="AD333" s="66">
        <f>AD334</f>
        <v>32000</v>
      </c>
      <c r="AF333" s="66">
        <f>AF334</f>
        <v>0</v>
      </c>
      <c r="AH333" s="66">
        <f t="shared" si="74"/>
        <v>32000</v>
      </c>
      <c r="AI333" s="67"/>
      <c r="AJ333" s="66">
        <f>AJ334</f>
        <v>15500</v>
      </c>
      <c r="AK333" s="67"/>
      <c r="AL333" s="66">
        <f t="shared" si="81"/>
        <v>48000</v>
      </c>
      <c r="AM333" s="66"/>
      <c r="AN333" s="66">
        <f t="shared" si="81"/>
        <v>50000</v>
      </c>
      <c r="AO333" s="66"/>
      <c r="AP333" s="66">
        <f t="shared" si="81"/>
        <v>50000</v>
      </c>
      <c r="AQ333" s="66"/>
    </row>
    <row r="334" spans="2:43" ht="18" customHeight="1" x14ac:dyDescent="0.2">
      <c r="B334" s="4"/>
      <c r="C334" s="117"/>
      <c r="D334" s="117"/>
      <c r="E334" s="117"/>
      <c r="F334" s="48"/>
      <c r="G334" s="11"/>
      <c r="H334" s="117"/>
      <c r="I334" s="124"/>
      <c r="J334" s="124"/>
      <c r="K334" s="144"/>
      <c r="L334" s="11"/>
      <c r="M334" s="143"/>
      <c r="N334" s="42"/>
      <c r="O334" s="128"/>
      <c r="P334" s="130"/>
      <c r="Q334" s="131">
        <v>2</v>
      </c>
      <c r="R334" s="68"/>
      <c r="S334" s="35"/>
      <c r="T334" s="69" t="s">
        <v>31</v>
      </c>
      <c r="U334" s="92"/>
      <c r="V334" s="70">
        <f>SUM(V335:V335)</f>
        <v>25000</v>
      </c>
      <c r="X334" s="447">
        <f>SUM(X335:X335)</f>
        <v>26000</v>
      </c>
      <c r="Z334" s="447">
        <f>SUM(Z335:Z335)</f>
        <v>27000</v>
      </c>
      <c r="AB334" s="447">
        <f>SUM(AB335:AB335)</f>
        <v>31000</v>
      </c>
      <c r="AD334" s="447">
        <f>SUM(AD335:AD335)</f>
        <v>32000</v>
      </c>
      <c r="AF334" s="447">
        <f>SUM(AF335:AF335)</f>
        <v>0</v>
      </c>
      <c r="AH334" s="447">
        <f t="shared" si="74"/>
        <v>32000</v>
      </c>
      <c r="AI334" s="446"/>
      <c r="AJ334" s="447">
        <f>SUM(AJ335:AJ335)</f>
        <v>15500</v>
      </c>
      <c r="AK334" s="71"/>
      <c r="AL334" s="447">
        <f>SUM(AL335:AL335)</f>
        <v>48000</v>
      </c>
      <c r="AM334" s="447"/>
      <c r="AN334" s="447">
        <f>SUM(AN335:AN335)</f>
        <v>50000</v>
      </c>
      <c r="AO334" s="447"/>
      <c r="AP334" s="447">
        <f>SUM(AP335:AP335)</f>
        <v>50000</v>
      </c>
      <c r="AQ334" s="447"/>
    </row>
    <row r="335" spans="2:43" ht="18" customHeight="1" x14ac:dyDescent="0.2">
      <c r="B335" s="4"/>
      <c r="C335" s="117"/>
      <c r="D335" s="117"/>
      <c r="E335" s="117"/>
      <c r="F335" s="48"/>
      <c r="G335" s="11"/>
      <c r="H335" s="117"/>
      <c r="I335" s="124"/>
      <c r="J335" s="124"/>
      <c r="K335" s="144"/>
      <c r="L335" s="11"/>
      <c r="M335" s="143"/>
      <c r="N335" s="42"/>
      <c r="O335" s="128"/>
      <c r="P335" s="130"/>
      <c r="Q335" s="130"/>
      <c r="R335" s="72" t="s">
        <v>3</v>
      </c>
      <c r="S335" s="181"/>
      <c r="T335" s="73" t="s">
        <v>251</v>
      </c>
      <c r="V335" s="74">
        <v>25000</v>
      </c>
      <c r="X335" s="74">
        <v>26000</v>
      </c>
      <c r="Z335" s="74">
        <v>27000</v>
      </c>
      <c r="AB335" s="74">
        <v>31000</v>
      </c>
      <c r="AC335" s="74">
        <v>0</v>
      </c>
      <c r="AD335" s="944">
        <v>32000</v>
      </c>
      <c r="AF335" s="74">
        <v>0</v>
      </c>
      <c r="AH335" s="74">
        <f t="shared" ref="AH335:AH397" si="82">AD335+AF335</f>
        <v>32000</v>
      </c>
      <c r="AI335" s="8"/>
      <c r="AJ335" s="74">
        <f>CEILING(AB335*50/100,10)</f>
        <v>15500</v>
      </c>
      <c r="AK335" s="8"/>
      <c r="AL335" s="74">
        <v>48000</v>
      </c>
      <c r="AM335" s="74"/>
      <c r="AN335" s="74">
        <v>50000</v>
      </c>
      <c r="AO335" s="74"/>
      <c r="AP335" s="74">
        <v>50000</v>
      </c>
      <c r="AQ335" s="74"/>
    </row>
    <row r="336" spans="2:43" ht="18" customHeight="1" x14ac:dyDescent="0.2">
      <c r="B336" s="4"/>
      <c r="C336" s="117"/>
      <c r="D336" s="117"/>
      <c r="E336" s="117"/>
      <c r="F336" s="48"/>
      <c r="G336" s="11"/>
      <c r="H336" s="117"/>
      <c r="I336" s="124"/>
      <c r="J336" s="124"/>
      <c r="K336" s="144"/>
      <c r="L336" s="11"/>
      <c r="M336" s="143"/>
      <c r="N336" s="42"/>
      <c r="O336" s="128"/>
      <c r="P336" s="130"/>
      <c r="Q336" s="130"/>
      <c r="R336" s="72"/>
      <c r="S336" s="181"/>
      <c r="T336" s="73"/>
      <c r="V336" s="74"/>
      <c r="X336" s="74"/>
      <c r="Z336" s="74"/>
      <c r="AB336" s="74"/>
      <c r="AD336" s="74"/>
      <c r="AF336" s="74"/>
      <c r="AH336" s="74">
        <f t="shared" si="82"/>
        <v>0</v>
      </c>
      <c r="AI336" s="8"/>
      <c r="AJ336" s="74"/>
      <c r="AK336" s="8"/>
      <c r="AL336" s="74"/>
      <c r="AM336" s="74"/>
      <c r="AN336" s="74"/>
      <c r="AO336" s="74"/>
      <c r="AP336" s="74"/>
      <c r="AQ336" s="74"/>
    </row>
    <row r="337" spans="2:43" ht="18" customHeight="1" x14ac:dyDescent="0.2">
      <c r="B337" s="4"/>
      <c r="C337" s="117"/>
      <c r="D337" s="117"/>
      <c r="E337" s="117"/>
      <c r="F337" s="48"/>
      <c r="G337" s="11"/>
      <c r="H337" s="132"/>
      <c r="I337" s="121"/>
      <c r="J337" s="121"/>
      <c r="K337" s="164">
        <v>3</v>
      </c>
      <c r="L337" s="277"/>
      <c r="M337" s="163"/>
      <c r="N337" s="261"/>
      <c r="O337" s="122"/>
      <c r="P337" s="123"/>
      <c r="Q337" s="123"/>
      <c r="R337" s="49"/>
      <c r="S337" s="18"/>
      <c r="T337" s="50" t="s">
        <v>502</v>
      </c>
      <c r="U337" s="76"/>
      <c r="V337" s="51">
        <f>V338</f>
        <v>576000</v>
      </c>
      <c r="X337" s="51">
        <f>X338</f>
        <v>567000</v>
      </c>
      <c r="Z337" s="51">
        <f>Z338</f>
        <v>716000</v>
      </c>
      <c r="AB337" s="51">
        <f>AB338</f>
        <v>1769000</v>
      </c>
      <c r="AD337" s="51" t="e">
        <f>AD338</f>
        <v>#REF!</v>
      </c>
      <c r="AF337" s="51">
        <f>AF338</f>
        <v>0</v>
      </c>
      <c r="AH337" s="51" t="e">
        <f t="shared" si="82"/>
        <v>#REF!</v>
      </c>
      <c r="AI337" s="5"/>
      <c r="AJ337" s="51">
        <f>AJ338</f>
        <v>600020</v>
      </c>
      <c r="AK337" s="5"/>
      <c r="AL337" s="51">
        <f>AL338</f>
        <v>1001000</v>
      </c>
      <c r="AM337" s="51"/>
      <c r="AN337" s="51">
        <f>AN338</f>
        <v>1081000</v>
      </c>
      <c r="AO337" s="51"/>
      <c r="AP337" s="51">
        <f>AP338</f>
        <v>1081000</v>
      </c>
      <c r="AQ337" s="51"/>
    </row>
    <row r="338" spans="2:43" ht="18" customHeight="1" x14ac:dyDescent="0.2">
      <c r="B338" s="4"/>
      <c r="C338" s="117"/>
      <c r="D338" s="117"/>
      <c r="E338" s="117"/>
      <c r="F338" s="48"/>
      <c r="G338" s="11"/>
      <c r="H338" s="117"/>
      <c r="I338" s="124"/>
      <c r="J338" s="124"/>
      <c r="K338" s="144"/>
      <c r="L338" s="11"/>
      <c r="M338" s="226">
        <v>2</v>
      </c>
      <c r="N338" s="262"/>
      <c r="O338" s="125"/>
      <c r="P338" s="126"/>
      <c r="Q338" s="126"/>
      <c r="R338" s="60"/>
      <c r="S338" s="249"/>
      <c r="T338" s="61" t="s">
        <v>413</v>
      </c>
      <c r="U338" s="241"/>
      <c r="V338" s="81">
        <f>SUM(V339+V359+V364)</f>
        <v>576000</v>
      </c>
      <c r="X338" s="81">
        <f>SUM(X339+X359+X364)</f>
        <v>567000</v>
      </c>
      <c r="Z338" s="81">
        <f>SUM(Z339+Z359+Z364)</f>
        <v>716000</v>
      </c>
      <c r="AB338" s="81">
        <f>SUM(AB339+AB359+AB364)</f>
        <v>1769000</v>
      </c>
      <c r="AD338" s="81" t="e">
        <f>SUM(AD339+AD359+AD364)</f>
        <v>#REF!</v>
      </c>
      <c r="AF338" s="81">
        <f>SUM(AF339+AF359+AF364)</f>
        <v>0</v>
      </c>
      <c r="AH338" s="81" t="e">
        <f t="shared" si="82"/>
        <v>#REF!</v>
      </c>
      <c r="AI338" s="82"/>
      <c r="AJ338" s="81">
        <f>SUM(AJ339+AJ359+AJ364)</f>
        <v>600020</v>
      </c>
      <c r="AK338" s="82"/>
      <c r="AL338" s="81">
        <f>SUM(AL339+AL359+AL364)</f>
        <v>1001000</v>
      </c>
      <c r="AM338" s="81"/>
      <c r="AN338" s="81">
        <f>SUM(AN339+AN359+AN364)</f>
        <v>1081000</v>
      </c>
      <c r="AO338" s="81"/>
      <c r="AP338" s="81">
        <f>SUM(AP339+AP359+AP364)</f>
        <v>1081000</v>
      </c>
      <c r="AQ338" s="81"/>
    </row>
    <row r="339" spans="2:43" ht="18" customHeight="1" x14ac:dyDescent="0.2">
      <c r="B339" s="4"/>
      <c r="C339" s="117"/>
      <c r="D339" s="117"/>
      <c r="E339" s="117"/>
      <c r="F339" s="48"/>
      <c r="G339" s="11"/>
      <c r="H339" s="117"/>
      <c r="I339" s="124"/>
      <c r="J339" s="124"/>
      <c r="K339" s="144"/>
      <c r="L339" s="11"/>
      <c r="M339" s="143"/>
      <c r="N339" s="42"/>
      <c r="O339" s="127" t="s">
        <v>3</v>
      </c>
      <c r="P339" s="123"/>
      <c r="Q339" s="123"/>
      <c r="R339" s="49"/>
      <c r="S339" s="18"/>
      <c r="T339" s="50" t="s">
        <v>7</v>
      </c>
      <c r="U339" s="76"/>
      <c r="V339" s="51">
        <f>V340</f>
        <v>495000</v>
      </c>
      <c r="X339" s="51">
        <f>X340</f>
        <v>492000</v>
      </c>
      <c r="Z339" s="51">
        <f>Z340</f>
        <v>605000</v>
      </c>
      <c r="AB339" s="51">
        <f>AB340</f>
        <v>1667000</v>
      </c>
      <c r="AD339" s="51">
        <f>AD340</f>
        <v>1896350</v>
      </c>
      <c r="AF339" s="51">
        <f>AF340</f>
        <v>0</v>
      </c>
      <c r="AH339" s="51">
        <f t="shared" si="82"/>
        <v>1896350</v>
      </c>
      <c r="AI339" s="5"/>
      <c r="AJ339" s="51">
        <f>AJ340</f>
        <v>566780</v>
      </c>
      <c r="AK339" s="5"/>
      <c r="AL339" s="51">
        <f>AL340</f>
        <v>874000</v>
      </c>
      <c r="AM339" s="51"/>
      <c r="AN339" s="51">
        <f>AN340</f>
        <v>946000</v>
      </c>
      <c r="AO339" s="51"/>
      <c r="AP339" s="51">
        <f>AP340</f>
        <v>946000</v>
      </c>
      <c r="AQ339" s="51"/>
    </row>
    <row r="340" spans="2:43" ht="18" customHeight="1" x14ac:dyDescent="0.2">
      <c r="B340" s="4"/>
      <c r="C340" s="117"/>
      <c r="D340" s="117"/>
      <c r="E340" s="117"/>
      <c r="F340" s="48"/>
      <c r="G340" s="11"/>
      <c r="H340" s="117"/>
      <c r="I340" s="124"/>
      <c r="J340" s="124"/>
      <c r="K340" s="144"/>
      <c r="L340" s="11"/>
      <c r="M340" s="143"/>
      <c r="N340" s="42"/>
      <c r="O340" s="128"/>
      <c r="P340" s="129">
        <v>1</v>
      </c>
      <c r="Q340" s="129"/>
      <c r="R340" s="64"/>
      <c r="S340" s="234"/>
      <c r="T340" s="65" t="s">
        <v>8</v>
      </c>
      <c r="U340" s="155"/>
      <c r="V340" s="66">
        <f>V341+V346+V348+V350+V355+V357</f>
        <v>495000</v>
      </c>
      <c r="X340" s="66">
        <f>X341+X346+X348+X350+X355+X357</f>
        <v>492000</v>
      </c>
      <c r="Z340" s="66">
        <f>Z341+Z346+Z348+Z350+Z355+Z357</f>
        <v>605000</v>
      </c>
      <c r="AB340" s="66">
        <f>AB341+AB346+AB348+AB350+AB355+AB357</f>
        <v>1667000</v>
      </c>
      <c r="AD340" s="66">
        <f>AD341+AD346+AD348+AD350+AD355+AD357</f>
        <v>1896350</v>
      </c>
      <c r="AF340" s="66">
        <f>AF341+AF346+AF348+AF350+AF355+AF357</f>
        <v>0</v>
      </c>
      <c r="AH340" s="66">
        <f t="shared" si="82"/>
        <v>1896350</v>
      </c>
      <c r="AI340" s="67"/>
      <c r="AJ340" s="66">
        <f>AJ341+AJ346+AJ348+AJ350+AJ355+AJ357</f>
        <v>566780</v>
      </c>
      <c r="AK340" s="67"/>
      <c r="AL340" s="66">
        <f>AL341+AL346+AL348+AL350+AL355+AL357</f>
        <v>874000</v>
      </c>
      <c r="AM340" s="66"/>
      <c r="AN340" s="66">
        <f>AN341+AN346+AN348+AN350+AN355+AN357</f>
        <v>946000</v>
      </c>
      <c r="AO340" s="66"/>
      <c r="AP340" s="66">
        <f>AP341+AP346+AP348+AP350+AP355+AP357</f>
        <v>946000</v>
      </c>
      <c r="AQ340" s="66"/>
    </row>
    <row r="341" spans="2:43" ht="18" customHeight="1" x14ac:dyDescent="0.2">
      <c r="B341" s="4"/>
      <c r="C341" s="117"/>
      <c r="D341" s="117"/>
      <c r="E341" s="117"/>
      <c r="F341" s="48"/>
      <c r="G341" s="11"/>
      <c r="H341" s="117"/>
      <c r="I341" s="124"/>
      <c r="J341" s="124"/>
      <c r="K341" s="144"/>
      <c r="L341" s="11"/>
      <c r="M341" s="143"/>
      <c r="N341" s="42"/>
      <c r="O341" s="128"/>
      <c r="P341" s="130"/>
      <c r="Q341" s="131">
        <v>1</v>
      </c>
      <c r="R341" s="68"/>
      <c r="S341" s="35"/>
      <c r="T341" s="69" t="s">
        <v>9</v>
      </c>
      <c r="U341" s="92"/>
      <c r="V341" s="70">
        <f>SUM(V342:V345)</f>
        <v>140000</v>
      </c>
      <c r="X341" s="447">
        <f>SUM(X342:X345)</f>
        <v>155000</v>
      </c>
      <c r="Z341" s="447">
        <f>SUM(Z342:Z345)</f>
        <v>200000</v>
      </c>
      <c r="AB341" s="447">
        <f>SUM(AB342:AB345)</f>
        <v>191000</v>
      </c>
      <c r="AD341" s="447">
        <f>SUM(AD342:AD345)</f>
        <v>236500</v>
      </c>
      <c r="AF341" s="447">
        <f>SUM(AF342:AF345)</f>
        <v>0</v>
      </c>
      <c r="AH341" s="447">
        <f t="shared" si="82"/>
        <v>236500</v>
      </c>
      <c r="AI341" s="446"/>
      <c r="AJ341" s="447">
        <f>SUM(AJ342:AJ345)</f>
        <v>64940</v>
      </c>
      <c r="AK341" s="71"/>
      <c r="AL341" s="447">
        <f>SUM(AL342:AL345)</f>
        <v>287000</v>
      </c>
      <c r="AM341" s="447"/>
      <c r="AN341" s="447">
        <f>SUM(AN342:AN345)</f>
        <v>311000</v>
      </c>
      <c r="AO341" s="447"/>
      <c r="AP341" s="447">
        <f>SUM(AP342:AP345)</f>
        <v>311000</v>
      </c>
      <c r="AQ341" s="447"/>
    </row>
    <row r="342" spans="2:43" ht="18" customHeight="1" x14ac:dyDescent="0.2">
      <c r="B342" s="4"/>
      <c r="C342" s="117"/>
      <c r="D342" s="117"/>
      <c r="E342" s="117"/>
      <c r="F342" s="48"/>
      <c r="G342" s="11"/>
      <c r="H342" s="117"/>
      <c r="I342" s="124"/>
      <c r="J342" s="124"/>
      <c r="K342" s="144"/>
      <c r="L342" s="11"/>
      <c r="M342" s="143"/>
      <c r="N342" s="42"/>
      <c r="O342" s="128"/>
      <c r="P342" s="130"/>
      <c r="Q342" s="130"/>
      <c r="R342" s="72" t="s">
        <v>3</v>
      </c>
      <c r="S342" s="181"/>
      <c r="T342" s="73" t="s">
        <v>9</v>
      </c>
      <c r="V342" s="74">
        <v>140000</v>
      </c>
      <c r="X342" s="74">
        <v>155000</v>
      </c>
      <c r="Z342" s="74">
        <v>200000</v>
      </c>
      <c r="AB342" s="74">
        <v>191000</v>
      </c>
      <c r="AC342" s="74">
        <v>0</v>
      </c>
      <c r="AD342" s="944">
        <v>236500</v>
      </c>
      <c r="AF342" s="74">
        <v>0</v>
      </c>
      <c r="AH342" s="74">
        <f t="shared" si="82"/>
        <v>236500</v>
      </c>
      <c r="AI342" s="8"/>
      <c r="AJ342" s="74">
        <f>CEILING(AB342*34/100,10)</f>
        <v>64940</v>
      </c>
      <c r="AK342" s="8"/>
      <c r="AL342" s="74">
        <v>287000</v>
      </c>
      <c r="AM342" s="74"/>
      <c r="AN342" s="74">
        <v>311000</v>
      </c>
      <c r="AO342" s="74"/>
      <c r="AP342" s="74">
        <v>311000</v>
      </c>
      <c r="AQ342" s="74"/>
    </row>
    <row r="343" spans="2:43" ht="18" hidden="1" customHeight="1" x14ac:dyDescent="0.2">
      <c r="B343" s="4"/>
      <c r="C343" s="117"/>
      <c r="D343" s="117"/>
      <c r="E343" s="117"/>
      <c r="F343" s="48"/>
      <c r="G343" s="11"/>
      <c r="H343" s="117"/>
      <c r="I343" s="124"/>
      <c r="J343" s="124"/>
      <c r="K343" s="144"/>
      <c r="L343" s="11"/>
      <c r="M343" s="143"/>
      <c r="N343" s="42"/>
      <c r="O343" s="128"/>
      <c r="P343" s="130"/>
      <c r="Q343" s="130"/>
      <c r="R343" s="72"/>
      <c r="S343" s="181"/>
      <c r="T343" s="73"/>
      <c r="V343" s="74"/>
      <c r="X343" s="74"/>
      <c r="Z343" s="74"/>
      <c r="AB343" s="74"/>
      <c r="AD343" s="74"/>
      <c r="AF343" s="74"/>
      <c r="AH343" s="74">
        <f t="shared" si="82"/>
        <v>0</v>
      </c>
      <c r="AI343" s="8"/>
      <c r="AJ343" s="74"/>
      <c r="AK343" s="8"/>
      <c r="AL343" s="74"/>
      <c r="AM343" s="74"/>
      <c r="AN343" s="74"/>
      <c r="AO343" s="74"/>
      <c r="AP343" s="74"/>
      <c r="AQ343" s="74"/>
    </row>
    <row r="344" spans="2:43" ht="18" hidden="1" customHeight="1" x14ac:dyDescent="0.2">
      <c r="B344" s="4"/>
      <c r="C344" s="117"/>
      <c r="D344" s="117"/>
      <c r="E344" s="117"/>
      <c r="F344" s="48"/>
      <c r="G344" s="11"/>
      <c r="H344" s="117"/>
      <c r="I344" s="124"/>
      <c r="J344" s="124"/>
      <c r="K344" s="144"/>
      <c r="L344" s="11"/>
      <c r="M344" s="143"/>
      <c r="N344" s="42"/>
      <c r="O344" s="128"/>
      <c r="P344" s="130"/>
      <c r="Q344" s="130"/>
      <c r="R344" s="72"/>
      <c r="S344" s="181"/>
      <c r="T344" s="73"/>
      <c r="V344" s="74"/>
      <c r="X344" s="74"/>
      <c r="Z344" s="74"/>
      <c r="AB344" s="74"/>
      <c r="AD344" s="74"/>
      <c r="AF344" s="74"/>
      <c r="AH344" s="74">
        <f t="shared" si="82"/>
        <v>0</v>
      </c>
      <c r="AI344" s="8"/>
      <c r="AJ344" s="74"/>
      <c r="AK344" s="8"/>
      <c r="AL344" s="74"/>
      <c r="AM344" s="74"/>
      <c r="AN344" s="74"/>
      <c r="AO344" s="74"/>
      <c r="AP344" s="74"/>
      <c r="AQ344" s="74"/>
    </row>
    <row r="345" spans="2:43" ht="18" hidden="1" customHeight="1" x14ac:dyDescent="0.2">
      <c r="B345" s="4"/>
      <c r="C345" s="117"/>
      <c r="D345" s="117"/>
      <c r="E345" s="117"/>
      <c r="F345" s="48"/>
      <c r="G345" s="11"/>
      <c r="H345" s="117"/>
      <c r="I345" s="124"/>
      <c r="J345" s="124"/>
      <c r="K345" s="144"/>
      <c r="L345" s="11"/>
      <c r="M345" s="143"/>
      <c r="N345" s="42"/>
      <c r="O345" s="128"/>
      <c r="P345" s="130"/>
      <c r="Q345" s="130"/>
      <c r="R345" s="72"/>
      <c r="S345" s="181"/>
      <c r="T345" s="73"/>
      <c r="V345" s="74"/>
      <c r="X345" s="74"/>
      <c r="Z345" s="74"/>
      <c r="AB345" s="74"/>
      <c r="AD345" s="74"/>
      <c r="AF345" s="74"/>
      <c r="AH345" s="74">
        <f t="shared" si="82"/>
        <v>0</v>
      </c>
      <c r="AI345" s="8"/>
      <c r="AJ345" s="74"/>
      <c r="AK345" s="8"/>
      <c r="AL345" s="74"/>
      <c r="AM345" s="74"/>
      <c r="AN345" s="74"/>
      <c r="AO345" s="74"/>
      <c r="AP345" s="74"/>
      <c r="AQ345" s="74"/>
    </row>
    <row r="346" spans="2:43" ht="18" customHeight="1" x14ac:dyDescent="0.2">
      <c r="B346" s="4"/>
      <c r="C346" s="117"/>
      <c r="D346" s="117"/>
      <c r="E346" s="117"/>
      <c r="F346" s="48"/>
      <c r="G346" s="11"/>
      <c r="H346" s="117"/>
      <c r="I346" s="124"/>
      <c r="J346" s="124"/>
      <c r="K346" s="144"/>
      <c r="L346" s="11"/>
      <c r="M346" s="143"/>
      <c r="N346" s="42"/>
      <c r="O346" s="128"/>
      <c r="P346" s="130"/>
      <c r="Q346" s="131">
        <v>2</v>
      </c>
      <c r="R346" s="68"/>
      <c r="S346" s="35"/>
      <c r="T346" s="69" t="s">
        <v>11</v>
      </c>
      <c r="U346" s="92"/>
      <c r="V346" s="70">
        <f>V347</f>
        <v>350000</v>
      </c>
      <c r="X346" s="447">
        <f>X347</f>
        <v>332000</v>
      </c>
      <c r="Z346" s="447">
        <f>Z347</f>
        <v>400000</v>
      </c>
      <c r="AB346" s="447">
        <f>AB347</f>
        <v>1470000</v>
      </c>
      <c r="AD346" s="447">
        <f>AD347</f>
        <v>1654900</v>
      </c>
      <c r="AF346" s="447">
        <f>AF347</f>
        <v>0</v>
      </c>
      <c r="AH346" s="447">
        <f t="shared" si="82"/>
        <v>1654900</v>
      </c>
      <c r="AI346" s="446"/>
      <c r="AJ346" s="447">
        <f>AJ347</f>
        <v>499800</v>
      </c>
      <c r="AK346" s="71"/>
      <c r="AL346" s="447">
        <f>AL347</f>
        <v>583000</v>
      </c>
      <c r="AM346" s="447"/>
      <c r="AN346" s="447">
        <f>AN347</f>
        <v>631000</v>
      </c>
      <c r="AO346" s="447"/>
      <c r="AP346" s="447">
        <f>AP347</f>
        <v>631000</v>
      </c>
      <c r="AQ346" s="447"/>
    </row>
    <row r="347" spans="2:43" ht="18" customHeight="1" x14ac:dyDescent="0.2">
      <c r="B347" s="4"/>
      <c r="C347" s="117"/>
      <c r="D347" s="117"/>
      <c r="E347" s="117"/>
      <c r="F347" s="48"/>
      <c r="G347" s="11"/>
      <c r="H347" s="117"/>
      <c r="I347" s="124"/>
      <c r="J347" s="124"/>
      <c r="K347" s="144"/>
      <c r="L347" s="11"/>
      <c r="M347" s="143"/>
      <c r="N347" s="42"/>
      <c r="O347" s="128"/>
      <c r="P347" s="130"/>
      <c r="Q347" s="130"/>
      <c r="R347" s="72" t="s">
        <v>3</v>
      </c>
      <c r="S347" s="181"/>
      <c r="T347" s="73" t="s">
        <v>11</v>
      </c>
      <c r="V347" s="74">
        <v>350000</v>
      </c>
      <c r="X347" s="74">
        <v>332000</v>
      </c>
      <c r="Z347" s="74">
        <v>400000</v>
      </c>
      <c r="AB347" s="74">
        <v>1470000</v>
      </c>
      <c r="AC347" s="74">
        <v>0</v>
      </c>
      <c r="AD347" s="944">
        <v>1654900</v>
      </c>
      <c r="AF347" s="74">
        <v>0</v>
      </c>
      <c r="AH347" s="74">
        <f t="shared" si="82"/>
        <v>1654900</v>
      </c>
      <c r="AI347" s="8"/>
      <c r="AJ347" s="74">
        <f>CEILING(AB347*34/100,10)</f>
        <v>499800</v>
      </c>
      <c r="AK347" s="8"/>
      <c r="AL347" s="74">
        <v>583000</v>
      </c>
      <c r="AM347" s="74"/>
      <c r="AN347" s="74">
        <v>631000</v>
      </c>
      <c r="AO347" s="74"/>
      <c r="AP347" s="74">
        <v>631000</v>
      </c>
      <c r="AQ347" s="74"/>
    </row>
    <row r="348" spans="2:43" ht="18" customHeight="1" x14ac:dyDescent="0.2">
      <c r="B348" s="4"/>
      <c r="C348" s="117"/>
      <c r="D348" s="117"/>
      <c r="E348" s="117"/>
      <c r="F348" s="48"/>
      <c r="G348" s="11"/>
      <c r="H348" s="117"/>
      <c r="I348" s="124"/>
      <c r="J348" s="124"/>
      <c r="K348" s="144"/>
      <c r="L348" s="11"/>
      <c r="M348" s="143"/>
      <c r="N348" s="42"/>
      <c r="O348" s="128"/>
      <c r="P348" s="130"/>
      <c r="Q348" s="131">
        <v>3</v>
      </c>
      <c r="R348" s="68"/>
      <c r="S348" s="35"/>
      <c r="T348" s="69" t="s">
        <v>12</v>
      </c>
      <c r="U348" s="92"/>
      <c r="V348" s="70">
        <f>SUM(V349:V349)</f>
        <v>0</v>
      </c>
      <c r="X348" s="447">
        <f>SUM(X349:X349)</f>
        <v>0</v>
      </c>
      <c r="Z348" s="447">
        <f>SUM(Z349:Z349)</f>
        <v>0</v>
      </c>
      <c r="AB348" s="447">
        <f>SUM(AB349:AB349)</f>
        <v>0</v>
      </c>
      <c r="AD348" s="447">
        <f>SUM(AD349:AD349)</f>
        <v>150</v>
      </c>
      <c r="AF348" s="447">
        <f>SUM(AF349:AF349)</f>
        <v>0</v>
      </c>
      <c r="AH348" s="447">
        <f t="shared" si="82"/>
        <v>150</v>
      </c>
      <c r="AI348" s="446"/>
      <c r="AJ348" s="447">
        <f>SUM(AJ349:AJ349)</f>
        <v>0</v>
      </c>
      <c r="AK348" s="71"/>
      <c r="AL348" s="447">
        <f>SUM(AL349:AL349)</f>
        <v>1000</v>
      </c>
      <c r="AM348" s="447"/>
      <c r="AN348" s="447">
        <f>SUM(AN349:AN349)</f>
        <v>1000</v>
      </c>
      <c r="AO348" s="447"/>
      <c r="AP348" s="447">
        <f>SUM(AP349:AP349)</f>
        <v>1000</v>
      </c>
      <c r="AQ348" s="447"/>
    </row>
    <row r="349" spans="2:43" ht="18" customHeight="1" x14ac:dyDescent="0.2">
      <c r="B349" s="4"/>
      <c r="C349" s="117"/>
      <c r="D349" s="117"/>
      <c r="E349" s="117"/>
      <c r="F349" s="48"/>
      <c r="G349" s="11"/>
      <c r="H349" s="117"/>
      <c r="I349" s="124"/>
      <c r="J349" s="124"/>
      <c r="K349" s="144"/>
      <c r="L349" s="11"/>
      <c r="M349" s="143"/>
      <c r="N349" s="42"/>
      <c r="O349" s="128"/>
      <c r="P349" s="130"/>
      <c r="Q349" s="130"/>
      <c r="R349" s="72" t="s">
        <v>3</v>
      </c>
      <c r="S349" s="181"/>
      <c r="T349" s="73" t="s">
        <v>12</v>
      </c>
      <c r="V349" s="74">
        <v>0</v>
      </c>
      <c r="X349" s="74">
        <v>0</v>
      </c>
      <c r="Z349" s="74">
        <v>0</v>
      </c>
      <c r="AB349" s="74">
        <v>0</v>
      </c>
      <c r="AD349" s="74">
        <v>150</v>
      </c>
      <c r="AF349" s="74">
        <v>0</v>
      </c>
      <c r="AH349" s="74">
        <f t="shared" si="82"/>
        <v>150</v>
      </c>
      <c r="AI349" s="8"/>
      <c r="AJ349" s="74">
        <v>0</v>
      </c>
      <c r="AK349" s="8"/>
      <c r="AL349" s="74">
        <v>1000</v>
      </c>
      <c r="AM349" s="74"/>
      <c r="AN349" s="74">
        <v>1000</v>
      </c>
      <c r="AO349" s="74"/>
      <c r="AP349" s="74">
        <v>1000</v>
      </c>
      <c r="AQ349" s="74"/>
    </row>
    <row r="350" spans="2:43" ht="18" customHeight="1" x14ac:dyDescent="0.2">
      <c r="B350" s="4"/>
      <c r="C350" s="117"/>
      <c r="D350" s="117"/>
      <c r="E350" s="117"/>
      <c r="F350" s="48"/>
      <c r="G350" s="11"/>
      <c r="H350" s="117"/>
      <c r="I350" s="124"/>
      <c r="J350" s="124"/>
      <c r="K350" s="144"/>
      <c r="L350" s="11"/>
      <c r="M350" s="143"/>
      <c r="N350" s="42"/>
      <c r="O350" s="128"/>
      <c r="P350" s="130"/>
      <c r="Q350" s="131">
        <v>4</v>
      </c>
      <c r="R350" s="68"/>
      <c r="S350" s="35"/>
      <c r="T350" s="69" t="s">
        <v>13</v>
      </c>
      <c r="U350" s="92"/>
      <c r="V350" s="70">
        <f>SUM(V351:V354)</f>
        <v>5000</v>
      </c>
      <c r="X350" s="447">
        <f>SUM(X351:X354)</f>
        <v>5000</v>
      </c>
      <c r="Z350" s="447">
        <f>SUM(Z351:Z354)</f>
        <v>5000</v>
      </c>
      <c r="AB350" s="447">
        <f>SUM(AB351:AB354)</f>
        <v>6000</v>
      </c>
      <c r="AD350" s="447">
        <f>SUM(AD351:AD354)</f>
        <v>4800</v>
      </c>
      <c r="AF350" s="447">
        <f>SUM(AF351:AF354)</f>
        <v>0</v>
      </c>
      <c r="AH350" s="447">
        <f t="shared" si="82"/>
        <v>4800</v>
      </c>
      <c r="AI350" s="446"/>
      <c r="AJ350" s="447">
        <f>SUM(AJ351:AJ354)</f>
        <v>2040</v>
      </c>
      <c r="AK350" s="71"/>
      <c r="AL350" s="447">
        <f>SUM(AL351:AL354)</f>
        <v>3000</v>
      </c>
      <c r="AM350" s="447"/>
      <c r="AN350" s="447">
        <f>SUM(AN351:AN354)</f>
        <v>3000</v>
      </c>
      <c r="AO350" s="447"/>
      <c r="AP350" s="447">
        <f>SUM(AP351:AP354)</f>
        <v>3000</v>
      </c>
      <c r="AQ350" s="447"/>
    </row>
    <row r="351" spans="2:43" ht="18" customHeight="1" x14ac:dyDescent="0.2">
      <c r="B351" s="4"/>
      <c r="C351" s="117"/>
      <c r="D351" s="117"/>
      <c r="E351" s="117"/>
      <c r="F351" s="48"/>
      <c r="G351" s="11"/>
      <c r="H351" s="117"/>
      <c r="I351" s="124"/>
      <c r="J351" s="124"/>
      <c r="K351" s="144"/>
      <c r="L351" s="11"/>
      <c r="M351" s="143"/>
      <c r="N351" s="42"/>
      <c r="O351" s="128"/>
      <c r="P351" s="130"/>
      <c r="Q351" s="130"/>
      <c r="R351" s="72" t="s">
        <v>3</v>
      </c>
      <c r="S351" s="181"/>
      <c r="T351" s="73" t="s">
        <v>13</v>
      </c>
      <c r="V351" s="74">
        <v>5000</v>
      </c>
      <c r="X351" s="74">
        <v>5000</v>
      </c>
      <c r="Z351" s="74">
        <v>5000</v>
      </c>
      <c r="AB351" s="74">
        <v>6000</v>
      </c>
      <c r="AC351" s="74">
        <v>0</v>
      </c>
      <c r="AD351" s="944">
        <v>4800</v>
      </c>
      <c r="AF351" s="74">
        <v>0</v>
      </c>
      <c r="AH351" s="74">
        <f t="shared" si="82"/>
        <v>4800</v>
      </c>
      <c r="AI351" s="8"/>
      <c r="AJ351" s="74">
        <f>CEILING(AB351*34/100,10)</f>
        <v>2040</v>
      </c>
      <c r="AK351" s="8"/>
      <c r="AL351" s="74">
        <v>3000</v>
      </c>
      <c r="AM351" s="74"/>
      <c r="AN351" s="74">
        <v>3000</v>
      </c>
      <c r="AO351" s="74"/>
      <c r="AP351" s="74">
        <v>3000</v>
      </c>
      <c r="AQ351" s="74"/>
    </row>
    <row r="352" spans="2:43" ht="18" hidden="1" customHeight="1" x14ac:dyDescent="0.2">
      <c r="B352" s="4"/>
      <c r="C352" s="117"/>
      <c r="D352" s="117"/>
      <c r="E352" s="117"/>
      <c r="F352" s="48"/>
      <c r="G352" s="11"/>
      <c r="H352" s="117"/>
      <c r="I352" s="124"/>
      <c r="J352" s="124"/>
      <c r="K352" s="144"/>
      <c r="L352" s="11"/>
      <c r="M352" s="143"/>
      <c r="N352" s="42"/>
      <c r="O352" s="128"/>
      <c r="P352" s="130"/>
      <c r="Q352" s="130"/>
      <c r="R352" s="72"/>
      <c r="S352" s="181"/>
      <c r="T352" s="73"/>
      <c r="V352" s="74"/>
      <c r="X352" s="74"/>
      <c r="Z352" s="74"/>
      <c r="AB352" s="74"/>
      <c r="AD352" s="74"/>
      <c r="AF352" s="74"/>
      <c r="AH352" s="74">
        <f t="shared" si="82"/>
        <v>0</v>
      </c>
      <c r="AI352" s="8"/>
      <c r="AJ352" s="74"/>
      <c r="AK352" s="8"/>
      <c r="AL352" s="74"/>
      <c r="AM352" s="74"/>
      <c r="AN352" s="74"/>
      <c r="AO352" s="74"/>
      <c r="AP352" s="74"/>
      <c r="AQ352" s="74"/>
    </row>
    <row r="353" spans="2:43" ht="18" hidden="1" customHeight="1" x14ac:dyDescent="0.2">
      <c r="B353" s="4"/>
      <c r="C353" s="117"/>
      <c r="D353" s="117"/>
      <c r="E353" s="117"/>
      <c r="F353" s="48"/>
      <c r="G353" s="11"/>
      <c r="H353" s="117"/>
      <c r="I353" s="124"/>
      <c r="J353" s="124"/>
      <c r="K353" s="144"/>
      <c r="L353" s="11"/>
      <c r="M353" s="143"/>
      <c r="N353" s="42"/>
      <c r="O353" s="128"/>
      <c r="P353" s="130"/>
      <c r="Q353" s="130"/>
      <c r="R353" s="72"/>
      <c r="S353" s="181"/>
      <c r="T353" s="73"/>
      <c r="V353" s="74"/>
      <c r="X353" s="74"/>
      <c r="Z353" s="74"/>
      <c r="AB353" s="74"/>
      <c r="AD353" s="74"/>
      <c r="AF353" s="74"/>
      <c r="AH353" s="74">
        <f t="shared" si="82"/>
        <v>0</v>
      </c>
      <c r="AI353" s="8"/>
      <c r="AJ353" s="74"/>
      <c r="AK353" s="8"/>
      <c r="AL353" s="74"/>
      <c r="AM353" s="74"/>
      <c r="AN353" s="74"/>
      <c r="AO353" s="74"/>
      <c r="AP353" s="74"/>
      <c r="AQ353" s="74"/>
    </row>
    <row r="354" spans="2:43" ht="18" hidden="1" customHeight="1" x14ac:dyDescent="0.2">
      <c r="B354" s="4"/>
      <c r="C354" s="117"/>
      <c r="D354" s="117"/>
      <c r="E354" s="117"/>
      <c r="F354" s="48"/>
      <c r="G354" s="11"/>
      <c r="H354" s="117"/>
      <c r="I354" s="124"/>
      <c r="J354" s="124"/>
      <c r="K354" s="144"/>
      <c r="L354" s="11"/>
      <c r="M354" s="143"/>
      <c r="N354" s="42"/>
      <c r="O354" s="128"/>
      <c r="P354" s="130"/>
      <c r="Q354" s="130"/>
      <c r="R354" s="72"/>
      <c r="S354" s="181"/>
      <c r="T354" s="73"/>
      <c r="V354" s="74"/>
      <c r="X354" s="74"/>
      <c r="Z354" s="74"/>
      <c r="AB354" s="74"/>
      <c r="AD354" s="74"/>
      <c r="AF354" s="74"/>
      <c r="AH354" s="74">
        <f t="shared" si="82"/>
        <v>0</v>
      </c>
      <c r="AI354" s="8"/>
      <c r="AJ354" s="74"/>
      <c r="AK354" s="8"/>
      <c r="AL354" s="74"/>
      <c r="AM354" s="74"/>
      <c r="AN354" s="74"/>
      <c r="AO354" s="74"/>
      <c r="AP354" s="74"/>
      <c r="AQ354" s="74"/>
    </row>
    <row r="355" spans="2:43" ht="18" hidden="1" customHeight="1" x14ac:dyDescent="0.2">
      <c r="B355" s="4"/>
      <c r="C355" s="117"/>
      <c r="D355" s="117"/>
      <c r="E355" s="117"/>
      <c r="F355" s="48"/>
      <c r="G355" s="11"/>
      <c r="H355" s="117"/>
      <c r="I355" s="124"/>
      <c r="J355" s="124"/>
      <c r="K355" s="144"/>
      <c r="L355" s="11"/>
      <c r="M355" s="143"/>
      <c r="N355" s="42"/>
      <c r="O355" s="128"/>
      <c r="P355" s="130"/>
      <c r="Q355" s="131">
        <v>5</v>
      </c>
      <c r="R355" s="68"/>
      <c r="S355" s="35"/>
      <c r="T355" s="69" t="s">
        <v>204</v>
      </c>
      <c r="U355" s="92"/>
      <c r="V355" s="70">
        <f>SUM(V356:V356)</f>
        <v>0</v>
      </c>
      <c r="X355" s="447">
        <f>SUM(X356:X356)</f>
        <v>0</v>
      </c>
      <c r="Z355" s="447">
        <f>SUM(Z356:Z356)</f>
        <v>0</v>
      </c>
      <c r="AB355" s="447">
        <f>SUM(AB356:AB356)</f>
        <v>0</v>
      </c>
      <c r="AD355" s="447">
        <f>SUM(AD356:AD356)</f>
        <v>0</v>
      </c>
      <c r="AF355" s="447">
        <f>SUM(AF356:AF356)</f>
        <v>0</v>
      </c>
      <c r="AH355" s="447">
        <f t="shared" si="82"/>
        <v>0</v>
      </c>
      <c r="AI355" s="446"/>
      <c r="AJ355" s="447">
        <f>SUM(AJ356:AJ356)</f>
        <v>0</v>
      </c>
      <c r="AK355" s="71"/>
      <c r="AL355" s="447">
        <f>SUM(AL356:AL356)</f>
        <v>0</v>
      </c>
      <c r="AM355" s="447"/>
      <c r="AN355" s="447">
        <f>SUM(AN356:AN356)</f>
        <v>0</v>
      </c>
      <c r="AO355" s="447"/>
      <c r="AP355" s="447">
        <f>SUM(AP356:AP356)</f>
        <v>0</v>
      </c>
      <c r="AQ355" s="447"/>
    </row>
    <row r="356" spans="2:43" ht="18" hidden="1" customHeight="1" x14ac:dyDescent="0.2">
      <c r="B356" s="4"/>
      <c r="C356" s="117"/>
      <c r="D356" s="117"/>
      <c r="E356" s="117"/>
      <c r="F356" s="48"/>
      <c r="G356" s="11"/>
      <c r="H356" s="117"/>
      <c r="I356" s="124"/>
      <c r="J356" s="124"/>
      <c r="K356" s="144"/>
      <c r="L356" s="11"/>
      <c r="M356" s="143"/>
      <c r="N356" s="42"/>
      <c r="O356" s="128"/>
      <c r="P356" s="130"/>
      <c r="Q356" s="130"/>
      <c r="R356" s="72" t="s">
        <v>3</v>
      </c>
      <c r="S356" s="181"/>
      <c r="T356" s="77" t="s">
        <v>204</v>
      </c>
      <c r="U356" s="141"/>
      <c r="V356" s="74">
        <v>0</v>
      </c>
      <c r="X356" s="74">
        <v>0</v>
      </c>
      <c r="Z356" s="74">
        <v>0</v>
      </c>
      <c r="AB356" s="74">
        <v>0</v>
      </c>
      <c r="AD356" s="74">
        <v>0</v>
      </c>
      <c r="AF356" s="74">
        <v>0</v>
      </c>
      <c r="AH356" s="74">
        <f t="shared" si="82"/>
        <v>0</v>
      </c>
      <c r="AI356" s="8"/>
      <c r="AJ356" s="74">
        <v>0</v>
      </c>
      <c r="AK356" s="8"/>
      <c r="AL356" s="74">
        <v>0</v>
      </c>
      <c r="AM356" s="74"/>
      <c r="AN356" s="74">
        <v>0</v>
      </c>
      <c r="AO356" s="74"/>
      <c r="AP356" s="74">
        <v>0</v>
      </c>
      <c r="AQ356" s="74"/>
    </row>
    <row r="357" spans="2:43" ht="18" hidden="1" customHeight="1" x14ac:dyDescent="0.2">
      <c r="B357" s="4"/>
      <c r="C357" s="117"/>
      <c r="D357" s="117"/>
      <c r="E357" s="117"/>
      <c r="F357" s="48"/>
      <c r="G357" s="11"/>
      <c r="H357" s="117"/>
      <c r="I357" s="124"/>
      <c r="J357" s="124"/>
      <c r="K357" s="144"/>
      <c r="L357" s="11"/>
      <c r="M357" s="143"/>
      <c r="N357" s="42"/>
      <c r="O357" s="128"/>
      <c r="P357" s="130"/>
      <c r="Q357" s="131">
        <v>6</v>
      </c>
      <c r="R357" s="68"/>
      <c r="S357" s="35"/>
      <c r="T357" s="69" t="s">
        <v>375</v>
      </c>
      <c r="U357" s="92"/>
      <c r="V357" s="70">
        <f>SUM(V358:V358)</f>
        <v>0</v>
      </c>
      <c r="X357" s="447">
        <f>SUM(X358:X358)</f>
        <v>0</v>
      </c>
      <c r="Z357" s="447">
        <f>SUM(Z358:Z358)</f>
        <v>0</v>
      </c>
      <c r="AB357" s="447">
        <f>SUM(AB358:AB358)</f>
        <v>0</v>
      </c>
      <c r="AD357" s="447">
        <f>SUM(AD358:AD358)</f>
        <v>0</v>
      </c>
      <c r="AF357" s="447">
        <f>SUM(AF358:AF358)</f>
        <v>0</v>
      </c>
      <c r="AH357" s="447">
        <f t="shared" si="82"/>
        <v>0</v>
      </c>
      <c r="AI357" s="446"/>
      <c r="AJ357" s="447">
        <f>SUM(AJ358:AJ358)</f>
        <v>0</v>
      </c>
      <c r="AK357" s="71"/>
      <c r="AL357" s="447">
        <f>SUM(AL358:AL358)</f>
        <v>0</v>
      </c>
      <c r="AM357" s="447"/>
      <c r="AN357" s="447">
        <f>SUM(AN358:AN358)</f>
        <v>0</v>
      </c>
      <c r="AO357" s="447"/>
      <c r="AP357" s="447">
        <f>SUM(AP358:AP358)</f>
        <v>0</v>
      </c>
      <c r="AQ357" s="447"/>
    </row>
    <row r="358" spans="2:43" ht="18" hidden="1" customHeight="1" x14ac:dyDescent="0.2">
      <c r="B358" s="4"/>
      <c r="C358" s="117"/>
      <c r="D358" s="117"/>
      <c r="E358" s="117"/>
      <c r="F358" s="48"/>
      <c r="G358" s="11"/>
      <c r="H358" s="117"/>
      <c r="I358" s="124"/>
      <c r="J358" s="124"/>
      <c r="K358" s="144"/>
      <c r="L358" s="11"/>
      <c r="M358" s="143"/>
      <c r="N358" s="42"/>
      <c r="O358" s="128"/>
      <c r="P358" s="130"/>
      <c r="Q358" s="130"/>
      <c r="R358" s="72" t="s">
        <v>3</v>
      </c>
      <c r="S358" s="181"/>
      <c r="T358" s="73" t="s">
        <v>375</v>
      </c>
      <c r="V358" s="74">
        <v>0</v>
      </c>
      <c r="X358" s="74">
        <v>0</v>
      </c>
      <c r="Z358" s="74">
        <v>0</v>
      </c>
      <c r="AB358" s="74">
        <v>0</v>
      </c>
      <c r="AD358" s="74">
        <v>0</v>
      </c>
      <c r="AF358" s="74">
        <v>0</v>
      </c>
      <c r="AH358" s="74">
        <f t="shared" si="82"/>
        <v>0</v>
      </c>
      <c r="AI358" s="8"/>
      <c r="AJ358" s="74">
        <v>0</v>
      </c>
      <c r="AK358" s="8"/>
      <c r="AL358" s="74">
        <v>0</v>
      </c>
      <c r="AM358" s="74"/>
      <c r="AN358" s="74">
        <v>0</v>
      </c>
      <c r="AO358" s="74"/>
      <c r="AP358" s="74">
        <v>0</v>
      </c>
      <c r="AQ358" s="74"/>
    </row>
    <row r="359" spans="2:43" ht="18" customHeight="1" x14ac:dyDescent="0.2">
      <c r="B359" s="4"/>
      <c r="C359" s="117"/>
      <c r="D359" s="117"/>
      <c r="E359" s="117"/>
      <c r="F359" s="48"/>
      <c r="G359" s="11"/>
      <c r="H359" s="117"/>
      <c r="I359" s="124"/>
      <c r="J359" s="124"/>
      <c r="K359" s="144"/>
      <c r="L359" s="11"/>
      <c r="M359" s="143"/>
      <c r="N359" s="42"/>
      <c r="O359" s="127" t="s">
        <v>0</v>
      </c>
      <c r="P359" s="123"/>
      <c r="Q359" s="123"/>
      <c r="R359" s="49"/>
      <c r="S359" s="18"/>
      <c r="T359" s="50" t="s">
        <v>15</v>
      </c>
      <c r="U359" s="76"/>
      <c r="V359" s="51">
        <f>V360</f>
        <v>72000</v>
      </c>
      <c r="X359" s="51">
        <f>X360</f>
        <v>65000</v>
      </c>
      <c r="Z359" s="51">
        <f>Z360</f>
        <v>101000</v>
      </c>
      <c r="AB359" s="51">
        <f>AB360</f>
        <v>86000</v>
      </c>
      <c r="AD359" s="51">
        <f>AD360</f>
        <v>99000</v>
      </c>
      <c r="AF359" s="51">
        <f>AF360</f>
        <v>0</v>
      </c>
      <c r="AH359" s="51">
        <f t="shared" si="82"/>
        <v>99000</v>
      </c>
      <c r="AI359" s="5"/>
      <c r="AJ359" s="51">
        <f>AJ360</f>
        <v>29240</v>
      </c>
      <c r="AK359" s="5"/>
      <c r="AL359" s="51">
        <f t="shared" ref="AL359:AP360" si="83">AL360</f>
        <v>111000</v>
      </c>
      <c r="AM359" s="51"/>
      <c r="AN359" s="51">
        <f t="shared" si="83"/>
        <v>119000</v>
      </c>
      <c r="AO359" s="51"/>
      <c r="AP359" s="51">
        <f t="shared" si="83"/>
        <v>119000</v>
      </c>
      <c r="AQ359" s="51"/>
    </row>
    <row r="360" spans="2:43" ht="18" customHeight="1" x14ac:dyDescent="0.2">
      <c r="B360" s="4"/>
      <c r="C360" s="117"/>
      <c r="D360" s="117"/>
      <c r="E360" s="117"/>
      <c r="F360" s="48"/>
      <c r="G360" s="11"/>
      <c r="H360" s="117"/>
      <c r="I360" s="124"/>
      <c r="J360" s="124"/>
      <c r="K360" s="144"/>
      <c r="L360" s="11"/>
      <c r="M360" s="143"/>
      <c r="N360" s="42"/>
      <c r="O360" s="128"/>
      <c r="P360" s="129">
        <v>1</v>
      </c>
      <c r="Q360" s="129"/>
      <c r="R360" s="64"/>
      <c r="S360" s="234"/>
      <c r="T360" s="65" t="s">
        <v>8</v>
      </c>
      <c r="U360" s="155"/>
      <c r="V360" s="66">
        <f>V361</f>
        <v>72000</v>
      </c>
      <c r="X360" s="66">
        <f>X361</f>
        <v>65000</v>
      </c>
      <c r="Z360" s="66">
        <f>Z361</f>
        <v>101000</v>
      </c>
      <c r="AB360" s="66">
        <f>AB361</f>
        <v>86000</v>
      </c>
      <c r="AD360" s="66">
        <f>AD361</f>
        <v>99000</v>
      </c>
      <c r="AF360" s="66">
        <f>AF361</f>
        <v>0</v>
      </c>
      <c r="AH360" s="66">
        <f t="shared" si="82"/>
        <v>99000</v>
      </c>
      <c r="AI360" s="67"/>
      <c r="AJ360" s="66">
        <f>AJ361</f>
        <v>29240</v>
      </c>
      <c r="AK360" s="67"/>
      <c r="AL360" s="66">
        <f t="shared" si="83"/>
        <v>111000</v>
      </c>
      <c r="AM360" s="66"/>
      <c r="AN360" s="66">
        <f t="shared" si="83"/>
        <v>119000</v>
      </c>
      <c r="AO360" s="66"/>
      <c r="AP360" s="66">
        <f t="shared" si="83"/>
        <v>119000</v>
      </c>
      <c r="AQ360" s="66"/>
    </row>
    <row r="361" spans="2:43" ht="18" customHeight="1" x14ac:dyDescent="0.2">
      <c r="B361" s="4"/>
      <c r="C361" s="117"/>
      <c r="D361" s="117"/>
      <c r="E361" s="117"/>
      <c r="F361" s="48"/>
      <c r="G361" s="11"/>
      <c r="H361" s="117"/>
      <c r="I361" s="124"/>
      <c r="J361" s="124"/>
      <c r="K361" s="144"/>
      <c r="L361" s="11"/>
      <c r="M361" s="143"/>
      <c r="N361" s="42"/>
      <c r="O361" s="128"/>
      <c r="P361" s="130"/>
      <c r="Q361" s="131">
        <v>6</v>
      </c>
      <c r="R361" s="72"/>
      <c r="S361" s="181"/>
      <c r="T361" s="69" t="s">
        <v>62</v>
      </c>
      <c r="U361" s="92"/>
      <c r="V361" s="70">
        <f>V362+V363</f>
        <v>72000</v>
      </c>
      <c r="X361" s="447">
        <f>X362+X363</f>
        <v>65000</v>
      </c>
      <c r="Z361" s="447">
        <f>Z362+Z363</f>
        <v>101000</v>
      </c>
      <c r="AB361" s="447">
        <f>AB362+AB363</f>
        <v>86000</v>
      </c>
      <c r="AD361" s="447">
        <f>AD362+AD363</f>
        <v>99000</v>
      </c>
      <c r="AF361" s="447">
        <f>AF362+AF363</f>
        <v>0</v>
      </c>
      <c r="AH361" s="447">
        <f t="shared" si="82"/>
        <v>99000</v>
      </c>
      <c r="AI361" s="446"/>
      <c r="AJ361" s="447">
        <f>AJ362+AJ363</f>
        <v>29240</v>
      </c>
      <c r="AK361" s="71"/>
      <c r="AL361" s="447">
        <f>AL362+AL363</f>
        <v>111000</v>
      </c>
      <c r="AM361" s="447"/>
      <c r="AN361" s="447">
        <f>AN362+AN363</f>
        <v>119000</v>
      </c>
      <c r="AO361" s="447"/>
      <c r="AP361" s="447">
        <f>AP362+AP363</f>
        <v>119000</v>
      </c>
      <c r="AQ361" s="447"/>
    </row>
    <row r="362" spans="2:43" ht="18" customHeight="1" x14ac:dyDescent="0.2">
      <c r="B362" s="4"/>
      <c r="C362" s="117"/>
      <c r="D362" s="117"/>
      <c r="E362" s="117"/>
      <c r="F362" s="48"/>
      <c r="G362" s="11"/>
      <c r="H362" s="117"/>
      <c r="I362" s="124"/>
      <c r="J362" s="124"/>
      <c r="K362" s="144"/>
      <c r="L362" s="11"/>
      <c r="M362" s="143"/>
      <c r="N362" s="42"/>
      <c r="O362" s="128"/>
      <c r="P362" s="130"/>
      <c r="Q362" s="131"/>
      <c r="R362" s="72">
        <v>1</v>
      </c>
      <c r="S362" s="181"/>
      <c r="T362" s="73" t="s">
        <v>430</v>
      </c>
      <c r="V362" s="74">
        <v>45000</v>
      </c>
      <c r="X362" s="74">
        <v>41000</v>
      </c>
      <c r="Z362" s="74">
        <v>65000</v>
      </c>
      <c r="AB362" s="74">
        <v>54000</v>
      </c>
      <c r="AC362" s="74">
        <v>0</v>
      </c>
      <c r="AD362" s="74">
        <v>61200</v>
      </c>
      <c r="AF362" s="74">
        <v>0</v>
      </c>
      <c r="AH362" s="74">
        <f t="shared" si="82"/>
        <v>61200</v>
      </c>
      <c r="AI362" s="8"/>
      <c r="AJ362" s="74">
        <f t="shared" ref="AJ362:AJ363" si="84">CEILING(AB362*34/100,10)</f>
        <v>18360</v>
      </c>
      <c r="AK362" s="8"/>
      <c r="AL362" s="74">
        <v>70000</v>
      </c>
      <c r="AM362" s="74"/>
      <c r="AN362" s="74">
        <v>75000</v>
      </c>
      <c r="AO362" s="74"/>
      <c r="AP362" s="74">
        <v>75000</v>
      </c>
      <c r="AQ362" s="74"/>
    </row>
    <row r="363" spans="2:43" ht="18" customHeight="1" x14ac:dyDescent="0.2">
      <c r="B363" s="4"/>
      <c r="C363" s="117"/>
      <c r="D363" s="117"/>
      <c r="E363" s="117"/>
      <c r="F363" s="48"/>
      <c r="G363" s="11"/>
      <c r="H363" s="117"/>
      <c r="I363" s="124"/>
      <c r="J363" s="124"/>
      <c r="K363" s="144"/>
      <c r="L363" s="11"/>
      <c r="M363" s="143"/>
      <c r="N363" s="42"/>
      <c r="O363" s="128"/>
      <c r="P363" s="130"/>
      <c r="Q363" s="131"/>
      <c r="R363" s="72">
        <v>2</v>
      </c>
      <c r="S363" s="181"/>
      <c r="T363" s="73" t="s">
        <v>386</v>
      </c>
      <c r="V363" s="74">
        <v>27000</v>
      </c>
      <c r="X363" s="74">
        <v>24000</v>
      </c>
      <c r="Z363" s="74">
        <v>36000</v>
      </c>
      <c r="AB363" s="74">
        <v>32000</v>
      </c>
      <c r="AC363" s="74">
        <v>0</v>
      </c>
      <c r="AD363" s="74">
        <v>37800</v>
      </c>
      <c r="AF363" s="74">
        <v>0</v>
      </c>
      <c r="AH363" s="74">
        <f t="shared" si="82"/>
        <v>37800</v>
      </c>
      <c r="AI363" s="8"/>
      <c r="AJ363" s="74">
        <f t="shared" si="84"/>
        <v>10880</v>
      </c>
      <c r="AK363" s="8"/>
      <c r="AL363" s="74">
        <v>41000</v>
      </c>
      <c r="AM363" s="74"/>
      <c r="AN363" s="74">
        <v>44000</v>
      </c>
      <c r="AO363" s="74"/>
      <c r="AP363" s="74">
        <v>44000</v>
      </c>
      <c r="AQ363" s="74"/>
    </row>
    <row r="364" spans="2:43" ht="18" customHeight="1" x14ac:dyDescent="0.2">
      <c r="B364" s="4"/>
      <c r="C364" s="117"/>
      <c r="D364" s="117"/>
      <c r="E364" s="117"/>
      <c r="F364" s="48"/>
      <c r="G364" s="11"/>
      <c r="H364" s="117"/>
      <c r="I364" s="124"/>
      <c r="J364" s="124"/>
      <c r="K364" s="144"/>
      <c r="L364" s="11"/>
      <c r="M364" s="143"/>
      <c r="N364" s="42"/>
      <c r="O364" s="127" t="s">
        <v>18</v>
      </c>
      <c r="P364" s="123"/>
      <c r="Q364" s="123"/>
      <c r="R364" s="49"/>
      <c r="S364" s="18"/>
      <c r="T364" s="50" t="s">
        <v>190</v>
      </c>
      <c r="U364" s="76"/>
      <c r="V364" s="51">
        <f>V365+V372+V377+V383+V388</f>
        <v>9000</v>
      </c>
      <c r="X364" s="51">
        <f>X365+X372+X377+X383+X388</f>
        <v>10000</v>
      </c>
      <c r="Z364" s="51">
        <f>Z365+Z372+Z377+Z383+Z388</f>
        <v>10000</v>
      </c>
      <c r="AB364" s="51">
        <f>AB365+AB372+AB377+AB383+AB388</f>
        <v>16000</v>
      </c>
      <c r="AD364" s="51" t="e">
        <f>AD365+AD372+AD377+AD383+AD388</f>
        <v>#REF!</v>
      </c>
      <c r="AF364" s="51">
        <f>AF365+AF372+AF377+AF383+AF388</f>
        <v>0</v>
      </c>
      <c r="AH364" s="51" t="e">
        <f t="shared" si="82"/>
        <v>#REF!</v>
      </c>
      <c r="AI364" s="5"/>
      <c r="AJ364" s="51">
        <f>AJ365+AJ372+AJ377+AJ383+AJ388</f>
        <v>4000</v>
      </c>
      <c r="AK364" s="5"/>
      <c r="AL364" s="51">
        <f>AL365+AL372+AL377+AL383+AL388</f>
        <v>16000</v>
      </c>
      <c r="AM364" s="51"/>
      <c r="AN364" s="51">
        <f>AN365+AN372+AN377+AN383+AN388</f>
        <v>16000</v>
      </c>
      <c r="AO364" s="51"/>
      <c r="AP364" s="51">
        <f>AP365+AP372+AP377+AP383+AP388</f>
        <v>16000</v>
      </c>
      <c r="AQ364" s="51"/>
    </row>
    <row r="365" spans="2:43" ht="18" customHeight="1" x14ac:dyDescent="0.2">
      <c r="B365" s="4"/>
      <c r="C365" s="117"/>
      <c r="D365" s="117"/>
      <c r="E365" s="117"/>
      <c r="F365" s="48"/>
      <c r="G365" s="11"/>
      <c r="H365" s="117"/>
      <c r="I365" s="124"/>
      <c r="J365" s="124"/>
      <c r="K365" s="144"/>
      <c r="L365" s="11"/>
      <c r="M365" s="143"/>
      <c r="N365" s="42"/>
      <c r="O365" s="128"/>
      <c r="P365" s="129">
        <v>2</v>
      </c>
      <c r="Q365" s="129"/>
      <c r="R365" s="64"/>
      <c r="S365" s="234"/>
      <c r="T365" s="65" t="s">
        <v>195</v>
      </c>
      <c r="U365" s="155"/>
      <c r="V365" s="66">
        <f>V366+V369</f>
        <v>3000</v>
      </c>
      <c r="X365" s="66">
        <f>X366+X369</f>
        <v>3000</v>
      </c>
      <c r="Z365" s="66">
        <f>Z366+Z369</f>
        <v>3000</v>
      </c>
      <c r="AB365" s="66">
        <f>AB366+AB369</f>
        <v>5000</v>
      </c>
      <c r="AD365" s="66">
        <f>AD366+AD369</f>
        <v>3600</v>
      </c>
      <c r="AF365" s="66">
        <f>AF366+AF369</f>
        <v>0</v>
      </c>
      <c r="AH365" s="66">
        <f t="shared" si="82"/>
        <v>3600</v>
      </c>
      <c r="AI365" s="67"/>
      <c r="AJ365" s="66">
        <f>AJ366+AJ369</f>
        <v>1250</v>
      </c>
      <c r="AK365" s="67"/>
      <c r="AL365" s="66">
        <f>AL366+AL369</f>
        <v>5000</v>
      </c>
      <c r="AM365" s="66"/>
      <c r="AN365" s="66">
        <f>AN366+AN369</f>
        <v>5000</v>
      </c>
      <c r="AO365" s="66"/>
      <c r="AP365" s="66">
        <f>AP366+AP369</f>
        <v>5000</v>
      </c>
      <c r="AQ365" s="66"/>
    </row>
    <row r="366" spans="2:43" ht="18" customHeight="1" x14ac:dyDescent="0.2">
      <c r="B366" s="4"/>
      <c r="C366" s="117"/>
      <c r="D366" s="117"/>
      <c r="E366" s="117"/>
      <c r="F366" s="48"/>
      <c r="G366" s="11"/>
      <c r="H366" s="117"/>
      <c r="I366" s="124"/>
      <c r="J366" s="124"/>
      <c r="K366" s="144"/>
      <c r="L366" s="11"/>
      <c r="M366" s="143"/>
      <c r="N366" s="42"/>
      <c r="O366" s="128"/>
      <c r="P366" s="129"/>
      <c r="Q366" s="131">
        <v>1</v>
      </c>
      <c r="R366" s="68"/>
      <c r="S366" s="35"/>
      <c r="T366" s="69" t="s">
        <v>16</v>
      </c>
      <c r="U366" s="92"/>
      <c r="V366" s="70">
        <f>SUM(V367:V368)</f>
        <v>2000</v>
      </c>
      <c r="X366" s="447">
        <f>SUM(X367:X368)</f>
        <v>2000</v>
      </c>
      <c r="Z366" s="447">
        <f>SUM(Z367:Z368)</f>
        <v>2000</v>
      </c>
      <c r="AB366" s="447">
        <f>SUM(AB367:AB368)</f>
        <v>3000</v>
      </c>
      <c r="AD366" s="447">
        <f>SUM(AD367:AD368)</f>
        <v>3200</v>
      </c>
      <c r="AF366" s="447">
        <f>SUM(AF367:AF368)</f>
        <v>0</v>
      </c>
      <c r="AH366" s="447">
        <f t="shared" si="82"/>
        <v>3200</v>
      </c>
      <c r="AI366" s="446"/>
      <c r="AJ366" s="447">
        <f>SUM(AJ367:AJ368)</f>
        <v>750</v>
      </c>
      <c r="AK366" s="71"/>
      <c r="AL366" s="447">
        <f>SUM(AL367:AL368)</f>
        <v>3000</v>
      </c>
      <c r="AM366" s="447"/>
      <c r="AN366" s="447">
        <f>SUM(AN367:AN368)</f>
        <v>3000</v>
      </c>
      <c r="AO366" s="447"/>
      <c r="AP366" s="447">
        <f>SUM(AP367:AP368)</f>
        <v>3000</v>
      </c>
      <c r="AQ366" s="447"/>
    </row>
    <row r="367" spans="2:43" ht="18" customHeight="1" x14ac:dyDescent="0.2">
      <c r="B367" s="4"/>
      <c r="C367" s="117"/>
      <c r="D367" s="117"/>
      <c r="E367" s="117"/>
      <c r="F367" s="48"/>
      <c r="G367" s="11"/>
      <c r="H367" s="117"/>
      <c r="I367" s="124"/>
      <c r="J367" s="124"/>
      <c r="K367" s="144"/>
      <c r="L367" s="11"/>
      <c r="M367" s="143"/>
      <c r="N367" s="42"/>
      <c r="O367" s="128"/>
      <c r="P367" s="129"/>
      <c r="Q367" s="130"/>
      <c r="R367" s="72" t="s">
        <v>3</v>
      </c>
      <c r="S367" s="181"/>
      <c r="T367" s="73" t="s">
        <v>17</v>
      </c>
      <c r="V367" s="74">
        <v>2000</v>
      </c>
      <c r="X367" s="74">
        <v>2000</v>
      </c>
      <c r="Z367" s="74">
        <v>2000</v>
      </c>
      <c r="AB367" s="74">
        <v>3000</v>
      </c>
      <c r="AC367" s="74">
        <v>0</v>
      </c>
      <c r="AD367" s="74">
        <v>3200</v>
      </c>
      <c r="AF367" s="74">
        <v>0</v>
      </c>
      <c r="AH367" s="74">
        <f t="shared" si="82"/>
        <v>3200</v>
      </c>
      <c r="AI367" s="8"/>
      <c r="AJ367" s="74">
        <f>CEILING(AB367*25/100,10)</f>
        <v>750</v>
      </c>
      <c r="AK367" s="8"/>
      <c r="AL367" s="74">
        <v>3000</v>
      </c>
      <c r="AM367" s="74"/>
      <c r="AN367" s="74">
        <v>3000</v>
      </c>
      <c r="AO367" s="74"/>
      <c r="AP367" s="74">
        <v>3000</v>
      </c>
      <c r="AQ367" s="74"/>
    </row>
    <row r="368" spans="2:43" ht="18" hidden="1" customHeight="1" x14ac:dyDescent="0.2">
      <c r="B368" s="4"/>
      <c r="C368" s="117"/>
      <c r="D368" s="117"/>
      <c r="E368" s="117"/>
      <c r="F368" s="48"/>
      <c r="G368" s="11"/>
      <c r="H368" s="117"/>
      <c r="I368" s="124"/>
      <c r="J368" s="124"/>
      <c r="K368" s="144"/>
      <c r="L368" s="11"/>
      <c r="M368" s="143"/>
      <c r="N368" s="42"/>
      <c r="O368" s="128"/>
      <c r="P368" s="129"/>
      <c r="Q368" s="130"/>
      <c r="R368" s="72" t="s">
        <v>55</v>
      </c>
      <c r="S368" s="181"/>
      <c r="T368" s="73" t="s">
        <v>352</v>
      </c>
      <c r="V368" s="74">
        <v>0</v>
      </c>
      <c r="X368" s="74">
        <v>0</v>
      </c>
      <c r="Z368" s="74">
        <v>0</v>
      </c>
      <c r="AB368" s="74">
        <v>0</v>
      </c>
      <c r="AD368" s="74">
        <v>0</v>
      </c>
      <c r="AF368" s="74">
        <v>0</v>
      </c>
      <c r="AH368" s="74">
        <f t="shared" si="82"/>
        <v>0</v>
      </c>
      <c r="AI368" s="8"/>
      <c r="AJ368" s="74">
        <v>0</v>
      </c>
      <c r="AK368" s="8"/>
      <c r="AL368" s="74">
        <v>0</v>
      </c>
      <c r="AM368" s="74"/>
      <c r="AN368" s="74">
        <v>0</v>
      </c>
      <c r="AO368" s="74"/>
      <c r="AP368" s="74">
        <v>0</v>
      </c>
      <c r="AQ368" s="74"/>
    </row>
    <row r="369" spans="2:43" ht="18" customHeight="1" x14ac:dyDescent="0.2">
      <c r="B369" s="4"/>
      <c r="C369" s="132"/>
      <c r="D369" s="132"/>
      <c r="E369" s="132"/>
      <c r="F369" s="94"/>
      <c r="G369" s="277"/>
      <c r="H369" s="132"/>
      <c r="I369" s="121"/>
      <c r="J369" s="121"/>
      <c r="K369" s="164"/>
      <c r="L369" s="277"/>
      <c r="M369" s="163"/>
      <c r="N369" s="261"/>
      <c r="O369" s="122"/>
      <c r="P369" s="123"/>
      <c r="Q369" s="131">
        <v>2</v>
      </c>
      <c r="R369" s="68"/>
      <c r="S369" s="35"/>
      <c r="T369" s="69" t="s">
        <v>227</v>
      </c>
      <c r="U369" s="92"/>
      <c r="V369" s="95">
        <f>SUM(V370+V371)</f>
        <v>1000</v>
      </c>
      <c r="X369" s="661">
        <f>SUM(X370+X371)</f>
        <v>1000</v>
      </c>
      <c r="Z369" s="661">
        <f>SUM(Z370+Z371)</f>
        <v>1000</v>
      </c>
      <c r="AB369" s="661">
        <f>SUM(AB370+AB371)</f>
        <v>2000</v>
      </c>
      <c r="AD369" s="661">
        <f>SUM(AD370+AD371)</f>
        <v>400</v>
      </c>
      <c r="AF369" s="661">
        <f>SUM(AF370+AF371)</f>
        <v>0</v>
      </c>
      <c r="AH369" s="661">
        <f t="shared" si="82"/>
        <v>400</v>
      </c>
      <c r="AI369" s="662"/>
      <c r="AJ369" s="661">
        <f>SUM(AJ370+AJ371)</f>
        <v>500</v>
      </c>
      <c r="AK369" s="96"/>
      <c r="AL369" s="661">
        <f>SUM(AL370+AL371)</f>
        <v>2000</v>
      </c>
      <c r="AM369" s="661"/>
      <c r="AN369" s="661">
        <f>SUM(AN370+AN371)</f>
        <v>2000</v>
      </c>
      <c r="AO369" s="661"/>
      <c r="AP369" s="661">
        <f>SUM(AP370+AP371)</f>
        <v>2000</v>
      </c>
      <c r="AQ369" s="661"/>
    </row>
    <row r="370" spans="2:43" ht="18" hidden="1" customHeight="1" x14ac:dyDescent="0.2">
      <c r="B370" s="4"/>
      <c r="C370" s="132"/>
      <c r="D370" s="132"/>
      <c r="E370" s="132"/>
      <c r="F370" s="94"/>
      <c r="G370" s="277"/>
      <c r="H370" s="132"/>
      <c r="I370" s="121"/>
      <c r="J370" s="121"/>
      <c r="K370" s="164"/>
      <c r="L370" s="277"/>
      <c r="M370" s="163"/>
      <c r="N370" s="261"/>
      <c r="O370" s="122"/>
      <c r="P370" s="123"/>
      <c r="Q370" s="131"/>
      <c r="R370" s="72" t="s">
        <v>3</v>
      </c>
      <c r="S370" s="181"/>
      <c r="T370" s="73" t="s">
        <v>78</v>
      </c>
      <c r="V370" s="97">
        <v>0</v>
      </c>
      <c r="X370" s="97">
        <v>0</v>
      </c>
      <c r="Z370" s="97">
        <v>0</v>
      </c>
      <c r="AB370" s="97">
        <v>0</v>
      </c>
      <c r="AD370" s="97">
        <v>0</v>
      </c>
      <c r="AF370" s="97">
        <v>0</v>
      </c>
      <c r="AH370" s="97">
        <f t="shared" si="82"/>
        <v>0</v>
      </c>
      <c r="AI370" s="98"/>
      <c r="AJ370" s="97">
        <v>0</v>
      </c>
      <c r="AK370" s="98"/>
      <c r="AL370" s="97">
        <v>0</v>
      </c>
      <c r="AM370" s="97"/>
      <c r="AN370" s="97">
        <v>0</v>
      </c>
      <c r="AO370" s="97"/>
      <c r="AP370" s="97">
        <v>0</v>
      </c>
      <c r="AQ370" s="97"/>
    </row>
    <row r="371" spans="2:43" ht="18" customHeight="1" x14ac:dyDescent="0.2">
      <c r="B371" s="4"/>
      <c r="C371" s="132"/>
      <c r="D371" s="132"/>
      <c r="E371" s="132"/>
      <c r="F371" s="94"/>
      <c r="G371" s="277"/>
      <c r="H371" s="132"/>
      <c r="I371" s="121"/>
      <c r="J371" s="121"/>
      <c r="K371" s="164"/>
      <c r="L371" s="277"/>
      <c r="M371" s="163"/>
      <c r="N371" s="261"/>
      <c r="O371" s="122"/>
      <c r="P371" s="123"/>
      <c r="Q371" s="130"/>
      <c r="R371" s="72" t="s">
        <v>0</v>
      </c>
      <c r="S371" s="181"/>
      <c r="T371" s="73" t="s">
        <v>228</v>
      </c>
      <c r="V371" s="74">
        <v>1000</v>
      </c>
      <c r="X371" s="74">
        <v>1000</v>
      </c>
      <c r="Z371" s="74">
        <v>1000</v>
      </c>
      <c r="AB371" s="74">
        <v>2000</v>
      </c>
      <c r="AC371" s="74">
        <v>0</v>
      </c>
      <c r="AD371" s="74">
        <v>400</v>
      </c>
      <c r="AF371" s="74">
        <v>0</v>
      </c>
      <c r="AH371" s="74">
        <f t="shared" si="82"/>
        <v>400</v>
      </c>
      <c r="AI371" s="8"/>
      <c r="AJ371" s="74">
        <f>CEILING(AB371*25/100,10)</f>
        <v>500</v>
      </c>
      <c r="AK371" s="8"/>
      <c r="AL371" s="74">
        <v>2000</v>
      </c>
      <c r="AM371" s="74"/>
      <c r="AN371" s="74">
        <v>2000</v>
      </c>
      <c r="AO371" s="74"/>
      <c r="AP371" s="74">
        <v>2000</v>
      </c>
      <c r="AQ371" s="74"/>
    </row>
    <row r="372" spans="2:43" ht="18" customHeight="1" x14ac:dyDescent="0.2">
      <c r="B372" s="4"/>
      <c r="C372" s="117"/>
      <c r="D372" s="117"/>
      <c r="E372" s="117"/>
      <c r="F372" s="48"/>
      <c r="G372" s="11"/>
      <c r="H372" s="117"/>
      <c r="I372" s="124"/>
      <c r="J372" s="124"/>
      <c r="K372" s="144"/>
      <c r="L372" s="11"/>
      <c r="M372" s="143"/>
      <c r="N372" s="42"/>
      <c r="O372" s="128"/>
      <c r="P372" s="129">
        <v>3</v>
      </c>
      <c r="Q372" s="129"/>
      <c r="R372" s="64"/>
      <c r="S372" s="234"/>
      <c r="T372" s="65" t="s">
        <v>215</v>
      </c>
      <c r="U372" s="155"/>
      <c r="V372" s="66">
        <f>V373+V375</f>
        <v>5000</v>
      </c>
      <c r="X372" s="66">
        <f>X373+X375</f>
        <v>5000</v>
      </c>
      <c r="Z372" s="66">
        <f>Z373+Z375</f>
        <v>5000</v>
      </c>
      <c r="AB372" s="66">
        <f>AB373+AB375</f>
        <v>7000</v>
      </c>
      <c r="AD372" s="66" t="e">
        <f>AD373+AD375</f>
        <v>#REF!</v>
      </c>
      <c r="AF372" s="66">
        <f>AF373+AF375</f>
        <v>0</v>
      </c>
      <c r="AH372" s="66" t="e">
        <f t="shared" si="82"/>
        <v>#REF!</v>
      </c>
      <c r="AI372" s="67"/>
      <c r="AJ372" s="66">
        <f>AJ373+AJ375</f>
        <v>1750</v>
      </c>
      <c r="AK372" s="67"/>
      <c r="AL372" s="66">
        <f>AL373+AL375</f>
        <v>7000</v>
      </c>
      <c r="AM372" s="66"/>
      <c r="AN372" s="66">
        <f>AN373+AN375</f>
        <v>7000</v>
      </c>
      <c r="AO372" s="66"/>
      <c r="AP372" s="66">
        <f>AP373+AP375</f>
        <v>7000</v>
      </c>
      <c r="AQ372" s="66"/>
    </row>
    <row r="373" spans="2:43" ht="18" customHeight="1" x14ac:dyDescent="0.2">
      <c r="B373" s="4"/>
      <c r="C373" s="117"/>
      <c r="D373" s="117"/>
      <c r="E373" s="117"/>
      <c r="F373" s="48"/>
      <c r="G373" s="11"/>
      <c r="H373" s="117"/>
      <c r="I373" s="124"/>
      <c r="J373" s="124"/>
      <c r="K373" s="144"/>
      <c r="L373" s="11"/>
      <c r="M373" s="143"/>
      <c r="N373" s="42"/>
      <c r="O373" s="128"/>
      <c r="P373" s="130"/>
      <c r="Q373" s="131">
        <v>1</v>
      </c>
      <c r="R373" s="68"/>
      <c r="S373" s="35"/>
      <c r="T373" s="69" t="s">
        <v>20</v>
      </c>
      <c r="U373" s="92"/>
      <c r="V373" s="70">
        <f>SUM(V374:V374)</f>
        <v>5000</v>
      </c>
      <c r="X373" s="447">
        <f>SUM(X374:X374)</f>
        <v>5000</v>
      </c>
      <c r="Z373" s="447">
        <f>SUM(Z374:Z374)</f>
        <v>5000</v>
      </c>
      <c r="AB373" s="447">
        <f>SUM(AB374:AB374)</f>
        <v>7000</v>
      </c>
      <c r="AD373" s="447">
        <f>SUM(AD374:AD374)</f>
        <v>8400</v>
      </c>
      <c r="AF373" s="447">
        <f>SUM(AF374:AF374)</f>
        <v>0</v>
      </c>
      <c r="AH373" s="447">
        <f t="shared" si="82"/>
        <v>8400</v>
      </c>
      <c r="AI373" s="446"/>
      <c r="AJ373" s="447">
        <f>SUM(AJ374:AJ374)</f>
        <v>1750</v>
      </c>
      <c r="AK373" s="71"/>
      <c r="AL373" s="447">
        <f>SUM(AL374:AL374)</f>
        <v>7000</v>
      </c>
      <c r="AM373" s="447"/>
      <c r="AN373" s="447">
        <f>SUM(AN374:AN374)</f>
        <v>7000</v>
      </c>
      <c r="AO373" s="447"/>
      <c r="AP373" s="447">
        <f>SUM(AP374:AP374)</f>
        <v>7000</v>
      </c>
      <c r="AQ373" s="447"/>
    </row>
    <row r="374" spans="2:43" ht="18" customHeight="1" x14ac:dyDescent="0.2">
      <c r="B374" s="4"/>
      <c r="C374" s="117"/>
      <c r="D374" s="117"/>
      <c r="E374" s="117"/>
      <c r="F374" s="48"/>
      <c r="G374" s="11"/>
      <c r="H374" s="117"/>
      <c r="I374" s="124"/>
      <c r="J374" s="124"/>
      <c r="K374" s="144"/>
      <c r="L374" s="11"/>
      <c r="M374" s="143"/>
      <c r="N374" s="42"/>
      <c r="O374" s="128"/>
      <c r="P374" s="130"/>
      <c r="Q374" s="130"/>
      <c r="R374" s="72" t="s">
        <v>3</v>
      </c>
      <c r="S374" s="181"/>
      <c r="T374" s="73" t="s">
        <v>20</v>
      </c>
      <c r="V374" s="74">
        <v>5000</v>
      </c>
      <c r="X374" s="74">
        <v>5000</v>
      </c>
      <c r="Z374" s="74">
        <v>5000</v>
      </c>
      <c r="AB374" s="74">
        <v>7000</v>
      </c>
      <c r="AC374" s="74">
        <v>0</v>
      </c>
      <c r="AD374" s="74">
        <v>8400</v>
      </c>
      <c r="AF374" s="74">
        <v>0</v>
      </c>
      <c r="AH374" s="74">
        <f t="shared" si="82"/>
        <v>8400</v>
      </c>
      <c r="AI374" s="8"/>
      <c r="AJ374" s="74">
        <f>CEILING(AB374*25/100,10)</f>
        <v>1750</v>
      </c>
      <c r="AK374" s="8"/>
      <c r="AL374" s="74">
        <v>7000</v>
      </c>
      <c r="AM374" s="74"/>
      <c r="AN374" s="74">
        <v>7000</v>
      </c>
      <c r="AO374" s="74"/>
      <c r="AP374" s="74">
        <v>7000</v>
      </c>
      <c r="AQ374" s="74"/>
    </row>
    <row r="375" spans="2:43" ht="18" hidden="1" customHeight="1" x14ac:dyDescent="0.2">
      <c r="B375" s="4"/>
      <c r="C375" s="117"/>
      <c r="D375" s="117"/>
      <c r="E375" s="117"/>
      <c r="F375" s="48"/>
      <c r="G375" s="11"/>
      <c r="H375" s="117"/>
      <c r="I375" s="124"/>
      <c r="J375" s="124"/>
      <c r="K375" s="144"/>
      <c r="L375" s="11"/>
      <c r="M375" s="143"/>
      <c r="N375" s="42"/>
      <c r="O375" s="128"/>
      <c r="P375" s="130"/>
      <c r="Q375" s="131">
        <v>3</v>
      </c>
      <c r="R375" s="68"/>
      <c r="S375" s="35"/>
      <c r="T375" s="69" t="s">
        <v>22</v>
      </c>
      <c r="U375" s="92"/>
      <c r="V375" s="70">
        <f>V376</f>
        <v>0</v>
      </c>
      <c r="X375" s="447">
        <f>X376</f>
        <v>0</v>
      </c>
      <c r="Z375" s="447">
        <f>Z376</f>
        <v>0</v>
      </c>
      <c r="AB375" s="447">
        <f>AB376</f>
        <v>0</v>
      </c>
      <c r="AD375" s="447" t="e">
        <f>#REF!</f>
        <v>#REF!</v>
      </c>
      <c r="AF375" s="447">
        <f>AF376</f>
        <v>0</v>
      </c>
      <c r="AH375" s="447" t="e">
        <f t="shared" si="82"/>
        <v>#REF!</v>
      </c>
      <c r="AI375" s="446"/>
      <c r="AJ375" s="447">
        <f>AJ376</f>
        <v>0</v>
      </c>
      <c r="AK375" s="71"/>
      <c r="AL375" s="447">
        <f>AL376</f>
        <v>0</v>
      </c>
      <c r="AM375" s="447"/>
      <c r="AN375" s="447">
        <f>AN376</f>
        <v>0</v>
      </c>
      <c r="AO375" s="447"/>
      <c r="AP375" s="447">
        <f>AP376</f>
        <v>0</v>
      </c>
      <c r="AQ375" s="447"/>
    </row>
    <row r="376" spans="2:43" ht="18" hidden="1" customHeight="1" x14ac:dyDescent="0.2">
      <c r="B376" s="4"/>
      <c r="C376" s="117"/>
      <c r="D376" s="117"/>
      <c r="E376" s="117"/>
      <c r="F376" s="48"/>
      <c r="G376" s="11"/>
      <c r="H376" s="117"/>
      <c r="I376" s="124"/>
      <c r="J376" s="124"/>
      <c r="K376" s="144"/>
      <c r="L376" s="11"/>
      <c r="M376" s="143"/>
      <c r="N376" s="42"/>
      <c r="O376" s="128"/>
      <c r="P376" s="130"/>
      <c r="Q376" s="130"/>
      <c r="R376" s="72" t="s">
        <v>3</v>
      </c>
      <c r="S376" s="181"/>
      <c r="T376" s="73" t="s">
        <v>22</v>
      </c>
      <c r="V376" s="74">
        <v>0</v>
      </c>
      <c r="X376" s="74">
        <v>0</v>
      </c>
      <c r="Z376" s="74">
        <v>0</v>
      </c>
      <c r="AB376" s="74">
        <v>0</v>
      </c>
      <c r="AD376" s="74">
        <v>0</v>
      </c>
      <c r="AF376" s="74">
        <v>0</v>
      </c>
      <c r="AH376" s="74">
        <f t="shared" si="82"/>
        <v>0</v>
      </c>
      <c r="AI376" s="8"/>
      <c r="AJ376" s="74">
        <v>0</v>
      </c>
      <c r="AK376" s="8"/>
      <c r="AL376" s="74">
        <v>0</v>
      </c>
      <c r="AM376" s="74"/>
      <c r="AN376" s="74">
        <v>0</v>
      </c>
      <c r="AO376" s="74"/>
      <c r="AP376" s="74">
        <v>0</v>
      </c>
      <c r="AQ376" s="74"/>
    </row>
    <row r="377" spans="2:43" ht="18" hidden="1" customHeight="1" x14ac:dyDescent="0.2">
      <c r="B377" s="4"/>
      <c r="C377" s="117"/>
      <c r="D377" s="117"/>
      <c r="E377" s="117"/>
      <c r="F377" s="48"/>
      <c r="G377" s="11"/>
      <c r="H377" s="117"/>
      <c r="I377" s="124"/>
      <c r="J377" s="124"/>
      <c r="K377" s="144"/>
      <c r="L377" s="11"/>
      <c r="M377" s="143"/>
      <c r="N377" s="42"/>
      <c r="O377" s="128"/>
      <c r="P377" s="129">
        <v>5</v>
      </c>
      <c r="Q377" s="129"/>
      <c r="R377" s="64"/>
      <c r="S377" s="234"/>
      <c r="T377" s="65" t="s">
        <v>24</v>
      </c>
      <c r="U377" s="155"/>
      <c r="V377" s="66">
        <f>V381</f>
        <v>0</v>
      </c>
      <c r="X377" s="66">
        <f>X381</f>
        <v>0</v>
      </c>
      <c r="Z377" s="66">
        <f>Z381</f>
        <v>0</v>
      </c>
      <c r="AB377" s="66">
        <f>AB381</f>
        <v>0</v>
      </c>
      <c r="AD377" s="66" t="e">
        <f>#REF!</f>
        <v>#REF!</v>
      </c>
      <c r="AF377" s="66">
        <f>AF381</f>
        <v>0</v>
      </c>
      <c r="AH377" s="66" t="e">
        <f t="shared" si="82"/>
        <v>#REF!</v>
      </c>
      <c r="AI377" s="67"/>
      <c r="AJ377" s="66">
        <f>AJ381</f>
        <v>0</v>
      </c>
      <c r="AK377" s="67"/>
      <c r="AL377" s="66">
        <f>AL381</f>
        <v>0</v>
      </c>
      <c r="AM377" s="66"/>
      <c r="AN377" s="66">
        <f>AN381</f>
        <v>0</v>
      </c>
      <c r="AO377" s="66"/>
      <c r="AP377" s="66">
        <f>AP381</f>
        <v>0</v>
      </c>
      <c r="AQ377" s="66"/>
    </row>
    <row r="378" spans="2:43" ht="18" hidden="1" customHeight="1" x14ac:dyDescent="0.2">
      <c r="B378" s="4"/>
      <c r="C378" s="117"/>
      <c r="D378" s="117"/>
      <c r="E378" s="117"/>
      <c r="F378" s="48"/>
      <c r="G378" s="11"/>
      <c r="H378" s="117"/>
      <c r="I378" s="124"/>
      <c r="J378" s="124"/>
      <c r="K378" s="144"/>
      <c r="L378" s="11"/>
      <c r="M378" s="143"/>
      <c r="N378" s="42"/>
      <c r="O378" s="128"/>
      <c r="P378" s="129"/>
      <c r="Q378" s="131">
        <v>1</v>
      </c>
      <c r="R378" s="68"/>
      <c r="S378" s="35"/>
      <c r="T378" s="69" t="s">
        <v>98</v>
      </c>
      <c r="U378" s="92"/>
      <c r="V378" s="70">
        <f>V379+V380</f>
        <v>0</v>
      </c>
      <c r="X378" s="447">
        <f>X379+X380</f>
        <v>0</v>
      </c>
      <c r="Z378" s="447">
        <f>Z379+Z380</f>
        <v>0</v>
      </c>
      <c r="AB378" s="447">
        <f>AB379+AB380</f>
        <v>0</v>
      </c>
      <c r="AD378" s="447" t="e">
        <f>#REF!+AD380</f>
        <v>#REF!</v>
      </c>
      <c r="AF378" s="447">
        <f>AF379+AF380</f>
        <v>0</v>
      </c>
      <c r="AH378" s="447" t="e">
        <f t="shared" si="82"/>
        <v>#REF!</v>
      </c>
      <c r="AI378" s="446"/>
      <c r="AJ378" s="447">
        <f>AJ379+AJ380</f>
        <v>0</v>
      </c>
      <c r="AK378" s="71"/>
      <c r="AL378" s="447">
        <f>AL379+AL380</f>
        <v>0</v>
      </c>
      <c r="AM378" s="447"/>
      <c r="AN378" s="447">
        <f>AN379+AN380</f>
        <v>0</v>
      </c>
      <c r="AO378" s="447"/>
      <c r="AP378" s="447">
        <f>AP379+AP380</f>
        <v>0</v>
      </c>
      <c r="AQ378" s="447"/>
    </row>
    <row r="379" spans="2:43" ht="18" hidden="1" customHeight="1" x14ac:dyDescent="0.2">
      <c r="B379" s="4"/>
      <c r="C379" s="117"/>
      <c r="D379" s="117"/>
      <c r="E379" s="117"/>
      <c r="F379" s="48"/>
      <c r="G379" s="11"/>
      <c r="H379" s="117"/>
      <c r="I379" s="124"/>
      <c r="J379" s="124"/>
      <c r="K379" s="144"/>
      <c r="L379" s="11"/>
      <c r="M379" s="143"/>
      <c r="N379" s="42"/>
      <c r="O379" s="128"/>
      <c r="P379" s="129"/>
      <c r="Q379" s="130"/>
      <c r="R379" s="72" t="s">
        <v>18</v>
      </c>
      <c r="S379" s="181"/>
      <c r="T379" s="73" t="s">
        <v>553</v>
      </c>
      <c r="V379" s="74">
        <v>0</v>
      </c>
      <c r="X379" s="74">
        <v>0</v>
      </c>
      <c r="Z379" s="74">
        <v>0</v>
      </c>
      <c r="AB379" s="74">
        <v>0</v>
      </c>
      <c r="AD379" s="74">
        <v>0</v>
      </c>
      <c r="AF379" s="74">
        <v>0</v>
      </c>
      <c r="AH379" s="74">
        <f t="shared" si="82"/>
        <v>0</v>
      </c>
      <c r="AI379" s="8"/>
      <c r="AJ379" s="74">
        <v>0</v>
      </c>
      <c r="AK379" s="8"/>
      <c r="AL379" s="74">
        <v>0</v>
      </c>
      <c r="AM379" s="74"/>
      <c r="AN379" s="74">
        <v>0</v>
      </c>
      <c r="AO379" s="74"/>
      <c r="AP379" s="74">
        <v>0</v>
      </c>
      <c r="AQ379" s="74"/>
    </row>
    <row r="380" spans="2:43" ht="18" hidden="1" customHeight="1" x14ac:dyDescent="0.2">
      <c r="B380" s="4"/>
      <c r="C380" s="117"/>
      <c r="D380" s="117"/>
      <c r="E380" s="117"/>
      <c r="F380" s="48"/>
      <c r="G380" s="11"/>
      <c r="H380" s="117"/>
      <c r="I380" s="124"/>
      <c r="J380" s="124"/>
      <c r="K380" s="144"/>
      <c r="L380" s="11"/>
      <c r="M380" s="143"/>
      <c r="N380" s="42"/>
      <c r="O380" s="128"/>
      <c r="P380" s="129"/>
      <c r="Q380" s="130"/>
      <c r="R380" s="72">
        <v>90</v>
      </c>
      <c r="S380" s="181"/>
      <c r="T380" s="73" t="s">
        <v>260</v>
      </c>
      <c r="V380" s="74">
        <v>0</v>
      </c>
      <c r="X380" s="74">
        <v>0</v>
      </c>
      <c r="Z380" s="74">
        <v>0</v>
      </c>
      <c r="AB380" s="74">
        <v>0</v>
      </c>
      <c r="AD380" s="74">
        <v>0</v>
      </c>
      <c r="AF380" s="74">
        <v>0</v>
      </c>
      <c r="AH380" s="74">
        <f t="shared" si="82"/>
        <v>0</v>
      </c>
      <c r="AI380" s="8"/>
      <c r="AJ380" s="74">
        <v>0</v>
      </c>
      <c r="AK380" s="8"/>
      <c r="AL380" s="74">
        <v>0</v>
      </c>
      <c r="AM380" s="74"/>
      <c r="AN380" s="74">
        <v>0</v>
      </c>
      <c r="AO380" s="74"/>
      <c r="AP380" s="74">
        <v>0</v>
      </c>
      <c r="AQ380" s="74"/>
    </row>
    <row r="381" spans="2:43" ht="18" hidden="1" customHeight="1" x14ac:dyDescent="0.2">
      <c r="B381" s="4"/>
      <c r="C381" s="117"/>
      <c r="D381" s="117"/>
      <c r="E381" s="117"/>
      <c r="F381" s="48"/>
      <c r="G381" s="11"/>
      <c r="H381" s="117"/>
      <c r="I381" s="124"/>
      <c r="J381" s="124"/>
      <c r="K381" s="144"/>
      <c r="L381" s="11"/>
      <c r="M381" s="143"/>
      <c r="N381" s="42"/>
      <c r="O381" s="128"/>
      <c r="P381" s="130"/>
      <c r="Q381" s="131">
        <v>9</v>
      </c>
      <c r="R381" s="68"/>
      <c r="S381" s="35"/>
      <c r="T381" s="69" t="s">
        <v>34</v>
      </c>
      <c r="U381" s="92"/>
      <c r="V381" s="70">
        <f>V382</f>
        <v>0</v>
      </c>
      <c r="X381" s="447">
        <f>X382</f>
        <v>0</v>
      </c>
      <c r="Z381" s="447">
        <f>Z382</f>
        <v>0</v>
      </c>
      <c r="AB381" s="447">
        <f>AB382</f>
        <v>0</v>
      </c>
      <c r="AD381" s="447" t="e">
        <f>#REF!</f>
        <v>#REF!</v>
      </c>
      <c r="AF381" s="447">
        <f>AF382</f>
        <v>0</v>
      </c>
      <c r="AH381" s="447" t="e">
        <f t="shared" si="82"/>
        <v>#REF!</v>
      </c>
      <c r="AI381" s="446"/>
      <c r="AJ381" s="447">
        <f>AJ382</f>
        <v>0</v>
      </c>
      <c r="AK381" s="71"/>
      <c r="AL381" s="447">
        <f>AL382</f>
        <v>0</v>
      </c>
      <c r="AM381" s="447"/>
      <c r="AN381" s="447">
        <f>AN382</f>
        <v>0</v>
      </c>
      <c r="AO381" s="447"/>
      <c r="AP381" s="447">
        <f>AP382</f>
        <v>0</v>
      </c>
      <c r="AQ381" s="447"/>
    </row>
    <row r="382" spans="2:43" ht="18" hidden="1" customHeight="1" x14ac:dyDescent="0.2">
      <c r="B382" s="4"/>
      <c r="C382" s="117"/>
      <c r="D382" s="117"/>
      <c r="E382" s="117"/>
      <c r="F382" s="48"/>
      <c r="G382" s="11"/>
      <c r="H382" s="117"/>
      <c r="I382" s="124"/>
      <c r="J382" s="124"/>
      <c r="K382" s="144"/>
      <c r="L382" s="11"/>
      <c r="M382" s="143"/>
      <c r="N382" s="42"/>
      <c r="O382" s="128"/>
      <c r="P382" s="130"/>
      <c r="Q382" s="131"/>
      <c r="R382" s="78">
        <v>3</v>
      </c>
      <c r="S382" s="251"/>
      <c r="T382" s="77" t="s">
        <v>436</v>
      </c>
      <c r="U382" s="141"/>
      <c r="V382" s="74">
        <v>0</v>
      </c>
      <c r="X382" s="74">
        <v>0</v>
      </c>
      <c r="Z382" s="74">
        <v>0</v>
      </c>
      <c r="AB382" s="74">
        <v>0</v>
      </c>
      <c r="AD382" s="74">
        <v>0</v>
      </c>
      <c r="AF382" s="74">
        <v>0</v>
      </c>
      <c r="AH382" s="74">
        <f t="shared" si="82"/>
        <v>0</v>
      </c>
      <c r="AI382" s="8"/>
      <c r="AJ382" s="448">
        <v>0</v>
      </c>
      <c r="AK382" s="8"/>
      <c r="AL382" s="448">
        <v>0</v>
      </c>
      <c r="AM382" s="448"/>
      <c r="AN382" s="448">
        <v>0</v>
      </c>
      <c r="AO382" s="74"/>
      <c r="AP382" s="448">
        <v>0</v>
      </c>
      <c r="AQ382" s="74"/>
    </row>
    <row r="383" spans="2:43" ht="18" customHeight="1" x14ac:dyDescent="0.2">
      <c r="B383" s="4"/>
      <c r="C383" s="117"/>
      <c r="D383" s="117"/>
      <c r="E383" s="117"/>
      <c r="F383" s="48"/>
      <c r="G383" s="11"/>
      <c r="H383" s="117"/>
      <c r="I383" s="124"/>
      <c r="J383" s="124"/>
      <c r="K383" s="144"/>
      <c r="L383" s="11"/>
      <c r="M383" s="143"/>
      <c r="N383" s="42"/>
      <c r="O383" s="128"/>
      <c r="P383" s="129">
        <v>7</v>
      </c>
      <c r="Q383" s="129"/>
      <c r="R383" s="64"/>
      <c r="S383" s="234"/>
      <c r="T383" s="65" t="s">
        <v>343</v>
      </c>
      <c r="U383" s="155"/>
      <c r="V383" s="66">
        <f>V384+V386</f>
        <v>1000</v>
      </c>
      <c r="X383" s="66">
        <f>X384+X386</f>
        <v>2000</v>
      </c>
      <c r="Z383" s="66">
        <f>Z384+Z386</f>
        <v>2000</v>
      </c>
      <c r="AB383" s="66">
        <f>AB384+AB386</f>
        <v>4000</v>
      </c>
      <c r="AD383" s="66">
        <f>AD384+AD386</f>
        <v>4000</v>
      </c>
      <c r="AF383" s="66">
        <f>AF384+AF386</f>
        <v>0</v>
      </c>
      <c r="AH383" s="66">
        <f t="shared" si="82"/>
        <v>4000</v>
      </c>
      <c r="AI383" s="66"/>
      <c r="AJ383" s="66">
        <f>AJ384+AJ386</f>
        <v>1000</v>
      </c>
      <c r="AK383" s="66"/>
      <c r="AL383" s="66">
        <f>AL384+AL386</f>
        <v>4000</v>
      </c>
      <c r="AM383" s="66"/>
      <c r="AN383" s="66">
        <f>AN384+AN386</f>
        <v>4000</v>
      </c>
      <c r="AO383" s="66"/>
      <c r="AP383" s="66">
        <f>AP384+AP386</f>
        <v>4000</v>
      </c>
      <c r="AQ383" s="66"/>
    </row>
    <row r="384" spans="2:43" ht="18" customHeight="1" x14ac:dyDescent="0.2">
      <c r="B384" s="4"/>
      <c r="C384" s="117"/>
      <c r="D384" s="117"/>
      <c r="E384" s="117"/>
      <c r="F384" s="48"/>
      <c r="G384" s="11"/>
      <c r="H384" s="117"/>
      <c r="I384" s="124"/>
      <c r="J384" s="124"/>
      <c r="K384" s="144"/>
      <c r="L384" s="11"/>
      <c r="M384" s="143"/>
      <c r="N384" s="42"/>
      <c r="O384" s="128"/>
      <c r="P384" s="129"/>
      <c r="Q384" s="131">
        <v>1</v>
      </c>
      <c r="R384" s="68"/>
      <c r="S384" s="35"/>
      <c r="T384" s="69" t="s">
        <v>255</v>
      </c>
      <c r="U384" s="92"/>
      <c r="V384" s="70">
        <f>SUM(V385:V385)</f>
        <v>0</v>
      </c>
      <c r="X384" s="70">
        <f>SUM(X385:X385)</f>
        <v>1000</v>
      </c>
      <c r="Z384" s="70">
        <f>SUM(Z385:Z385)</f>
        <v>1000</v>
      </c>
      <c r="AB384" s="70">
        <f>SUM(AB385:AB385)</f>
        <v>2000</v>
      </c>
      <c r="AD384" s="70">
        <f>SUM(AD385:AD385)</f>
        <v>2000</v>
      </c>
      <c r="AF384" s="70">
        <f>SUM(AF385:AF385)</f>
        <v>0</v>
      </c>
      <c r="AH384" s="70">
        <f t="shared" si="82"/>
        <v>2000</v>
      </c>
      <c r="AI384" s="446"/>
      <c r="AJ384" s="447">
        <f>SUM(AJ385:AJ385)</f>
        <v>500</v>
      </c>
      <c r="AK384" s="71"/>
      <c r="AL384" s="447">
        <f>SUM(AL385:AL385)</f>
        <v>2000</v>
      </c>
      <c r="AM384" s="447"/>
      <c r="AN384" s="447">
        <f>SUM(AN385:AN385)</f>
        <v>2000</v>
      </c>
      <c r="AO384" s="70"/>
      <c r="AP384" s="447">
        <f>SUM(AP385:AP385)</f>
        <v>2000</v>
      </c>
      <c r="AQ384" s="70"/>
    </row>
    <row r="385" spans="2:43" ht="18" customHeight="1" x14ac:dyDescent="0.2">
      <c r="B385" s="4"/>
      <c r="C385" s="117"/>
      <c r="D385" s="117"/>
      <c r="E385" s="117"/>
      <c r="F385" s="48"/>
      <c r="G385" s="11"/>
      <c r="H385" s="117"/>
      <c r="I385" s="124"/>
      <c r="J385" s="124"/>
      <c r="K385" s="144"/>
      <c r="L385" s="11"/>
      <c r="M385" s="143"/>
      <c r="N385" s="42"/>
      <c r="O385" s="128"/>
      <c r="P385" s="129"/>
      <c r="Q385" s="131"/>
      <c r="R385" s="72">
        <v>1</v>
      </c>
      <c r="S385" s="181"/>
      <c r="T385" s="73" t="s">
        <v>256</v>
      </c>
      <c r="V385" s="74">
        <v>0</v>
      </c>
      <c r="X385" s="74">
        <v>1000</v>
      </c>
      <c r="Z385" s="74">
        <v>1000</v>
      </c>
      <c r="AB385" s="74">
        <v>2000</v>
      </c>
      <c r="AC385" s="74">
        <v>0</v>
      </c>
      <c r="AD385" s="74">
        <v>2000</v>
      </c>
      <c r="AF385" s="74">
        <v>0</v>
      </c>
      <c r="AH385" s="74">
        <f t="shared" si="82"/>
        <v>2000</v>
      </c>
      <c r="AI385" s="8"/>
      <c r="AJ385" s="74">
        <f t="shared" ref="AJ385" si="85">CEILING(AB385*25/100,10)</f>
        <v>500</v>
      </c>
      <c r="AK385" s="8"/>
      <c r="AL385" s="74">
        <v>2000</v>
      </c>
      <c r="AM385" s="74"/>
      <c r="AN385" s="74">
        <v>2000</v>
      </c>
      <c r="AO385" s="74"/>
      <c r="AP385" s="74">
        <v>2000</v>
      </c>
      <c r="AQ385" s="74"/>
    </row>
    <row r="386" spans="2:43" ht="18" customHeight="1" x14ac:dyDescent="0.2">
      <c r="B386" s="4"/>
      <c r="C386" s="117"/>
      <c r="D386" s="117"/>
      <c r="E386" s="117"/>
      <c r="F386" s="48"/>
      <c r="G386" s="11"/>
      <c r="H386" s="117"/>
      <c r="I386" s="124"/>
      <c r="J386" s="124"/>
      <c r="K386" s="144"/>
      <c r="L386" s="11"/>
      <c r="M386" s="143"/>
      <c r="N386" s="42"/>
      <c r="O386" s="128"/>
      <c r="P386" s="129"/>
      <c r="Q386" s="131">
        <v>3</v>
      </c>
      <c r="R386" s="68"/>
      <c r="S386" s="35"/>
      <c r="T386" s="69" t="s">
        <v>224</v>
      </c>
      <c r="U386" s="92"/>
      <c r="V386" s="70">
        <f>V387</f>
        <v>1000</v>
      </c>
      <c r="X386" s="447">
        <f>X387</f>
        <v>1000</v>
      </c>
      <c r="Z386" s="447">
        <f>Z387</f>
        <v>1000</v>
      </c>
      <c r="AB386" s="447">
        <f>AB387</f>
        <v>2000</v>
      </c>
      <c r="AD386" s="447">
        <f>AD387</f>
        <v>2000</v>
      </c>
      <c r="AF386" s="447">
        <f>AF387</f>
        <v>0</v>
      </c>
      <c r="AH386" s="447">
        <f t="shared" si="82"/>
        <v>2000</v>
      </c>
      <c r="AI386" s="446"/>
      <c r="AJ386" s="447">
        <f>AJ387</f>
        <v>500</v>
      </c>
      <c r="AK386" s="71"/>
      <c r="AL386" s="447">
        <f>AL387</f>
        <v>2000</v>
      </c>
      <c r="AM386" s="447"/>
      <c r="AN386" s="447">
        <f>AN387</f>
        <v>2000</v>
      </c>
      <c r="AO386" s="447"/>
      <c r="AP386" s="447">
        <f>AP387</f>
        <v>2000</v>
      </c>
      <c r="AQ386" s="447"/>
    </row>
    <row r="387" spans="2:43" ht="18" customHeight="1" x14ac:dyDescent="0.2">
      <c r="B387" s="4"/>
      <c r="C387" s="117"/>
      <c r="D387" s="117"/>
      <c r="E387" s="117"/>
      <c r="F387" s="48"/>
      <c r="G387" s="11"/>
      <c r="H387" s="117"/>
      <c r="I387" s="124"/>
      <c r="J387" s="124"/>
      <c r="K387" s="144"/>
      <c r="L387" s="11"/>
      <c r="M387" s="143"/>
      <c r="N387" s="42"/>
      <c r="O387" s="128"/>
      <c r="P387" s="129"/>
      <c r="Q387" s="131"/>
      <c r="R387" s="72">
        <v>2</v>
      </c>
      <c r="S387" s="181"/>
      <c r="T387" s="73" t="s">
        <v>53</v>
      </c>
      <c r="V387" s="74">
        <v>1000</v>
      </c>
      <c r="X387" s="74">
        <v>1000</v>
      </c>
      <c r="Z387" s="74">
        <v>1000</v>
      </c>
      <c r="AB387" s="74">
        <v>2000</v>
      </c>
      <c r="AC387" s="74">
        <v>0</v>
      </c>
      <c r="AD387" s="74">
        <v>2000</v>
      </c>
      <c r="AF387" s="74">
        <v>0</v>
      </c>
      <c r="AH387" s="74">
        <f t="shared" si="82"/>
        <v>2000</v>
      </c>
      <c r="AI387" s="8"/>
      <c r="AJ387" s="74">
        <f>CEILING(AB387*25/100,10)</f>
        <v>500</v>
      </c>
      <c r="AK387" s="8"/>
      <c r="AL387" s="74">
        <v>2000</v>
      </c>
      <c r="AM387" s="74"/>
      <c r="AN387" s="74">
        <v>2000</v>
      </c>
      <c r="AO387" s="74"/>
      <c r="AP387" s="74">
        <v>2000</v>
      </c>
      <c r="AQ387" s="74"/>
    </row>
    <row r="388" spans="2:43" ht="18" hidden="1" customHeight="1" x14ac:dyDescent="0.2">
      <c r="B388" s="4"/>
      <c r="C388" s="117"/>
      <c r="D388" s="117"/>
      <c r="E388" s="117"/>
      <c r="F388" s="48"/>
      <c r="G388" s="11"/>
      <c r="H388" s="117"/>
      <c r="I388" s="124"/>
      <c r="J388" s="124"/>
      <c r="K388" s="144"/>
      <c r="L388" s="11"/>
      <c r="M388" s="143"/>
      <c r="N388" s="42"/>
      <c r="O388" s="128"/>
      <c r="P388" s="129">
        <v>9</v>
      </c>
      <c r="Q388" s="129"/>
      <c r="R388" s="64"/>
      <c r="S388" s="234"/>
      <c r="T388" s="65" t="s">
        <v>217</v>
      </c>
      <c r="U388" s="155"/>
      <c r="V388" s="66">
        <f>V389+V391</f>
        <v>0</v>
      </c>
      <c r="X388" s="66">
        <f>X389+X391</f>
        <v>0</v>
      </c>
      <c r="Z388" s="66">
        <f>Z389+Z391</f>
        <v>0</v>
      </c>
      <c r="AB388" s="66">
        <f>AB389+AB391</f>
        <v>0</v>
      </c>
      <c r="AD388" s="66" t="e">
        <f>#REF!+AD391</f>
        <v>#REF!</v>
      </c>
      <c r="AF388" s="66">
        <f>AF389+AF391</f>
        <v>0</v>
      </c>
      <c r="AH388" s="66" t="e">
        <f t="shared" si="82"/>
        <v>#REF!</v>
      </c>
      <c r="AI388" s="67"/>
      <c r="AJ388" s="66">
        <f>AJ389+AJ391</f>
        <v>0</v>
      </c>
      <c r="AK388" s="67"/>
      <c r="AL388" s="66">
        <f>AL389+AL391</f>
        <v>0</v>
      </c>
      <c r="AM388" s="66"/>
      <c r="AN388" s="66">
        <f>AN389+AN391</f>
        <v>0</v>
      </c>
      <c r="AO388" s="66"/>
      <c r="AP388" s="66">
        <f>AP389+AP391</f>
        <v>0</v>
      </c>
      <c r="AQ388" s="66"/>
    </row>
    <row r="389" spans="2:43" ht="18" hidden="1" customHeight="1" x14ac:dyDescent="0.2">
      <c r="B389" s="4"/>
      <c r="C389" s="117"/>
      <c r="D389" s="117"/>
      <c r="E389" s="117"/>
      <c r="F389" s="48"/>
      <c r="G389" s="11"/>
      <c r="H389" s="117"/>
      <c r="I389" s="124"/>
      <c r="J389" s="124"/>
      <c r="K389" s="144"/>
      <c r="L389" s="11"/>
      <c r="M389" s="143"/>
      <c r="N389" s="42"/>
      <c r="O389" s="128"/>
      <c r="P389" s="130"/>
      <c r="Q389" s="131">
        <v>1</v>
      </c>
      <c r="R389" s="68"/>
      <c r="S389" s="35"/>
      <c r="T389" s="69" t="s">
        <v>231</v>
      </c>
      <c r="U389" s="92"/>
      <c r="V389" s="70">
        <f>SUM(V390:V390)</f>
        <v>0</v>
      </c>
      <c r="X389" s="70">
        <f>SUM(X390:X390)</f>
        <v>0</v>
      </c>
      <c r="Z389" s="70">
        <f>SUM(Z390:Z390)</f>
        <v>0</v>
      </c>
      <c r="AB389" s="70">
        <f>SUM(AB390:AB390)</f>
        <v>0</v>
      </c>
      <c r="AD389" s="70">
        <f>SUM(AD390:AD390)</f>
        <v>0</v>
      </c>
      <c r="AF389" s="70">
        <f>SUM(AF390:AF390)</f>
        <v>0</v>
      </c>
      <c r="AH389" s="70">
        <f t="shared" si="82"/>
        <v>0</v>
      </c>
      <c r="AI389" s="446"/>
      <c r="AJ389" s="447">
        <f>SUM(AJ390:AJ390)</f>
        <v>0</v>
      </c>
      <c r="AK389" s="71"/>
      <c r="AL389" s="447">
        <f>SUM(AL390:AL390)</f>
        <v>0</v>
      </c>
      <c r="AM389" s="447"/>
      <c r="AN389" s="447">
        <f>SUM(AN390:AN390)</f>
        <v>0</v>
      </c>
      <c r="AO389" s="70"/>
      <c r="AP389" s="447">
        <f>SUM(AP390:AP390)</f>
        <v>0</v>
      </c>
      <c r="AQ389" s="70"/>
    </row>
    <row r="390" spans="2:43" ht="18" hidden="1" customHeight="1" x14ac:dyDescent="0.2">
      <c r="B390" s="4"/>
      <c r="C390" s="117"/>
      <c r="D390" s="117"/>
      <c r="E390" s="117"/>
      <c r="F390" s="48"/>
      <c r="G390" s="11"/>
      <c r="H390" s="117"/>
      <c r="I390" s="124"/>
      <c r="J390" s="124"/>
      <c r="K390" s="144"/>
      <c r="L390" s="11"/>
      <c r="M390" s="143"/>
      <c r="N390" s="42"/>
      <c r="O390" s="128"/>
      <c r="P390" s="130"/>
      <c r="Q390" s="131"/>
      <c r="R390" s="72">
        <v>1</v>
      </c>
      <c r="S390" s="181"/>
      <c r="T390" s="73" t="s">
        <v>231</v>
      </c>
      <c r="V390" s="74">
        <v>0</v>
      </c>
      <c r="X390" s="74">
        <v>0</v>
      </c>
      <c r="Z390" s="74">
        <v>0</v>
      </c>
      <c r="AB390" s="74">
        <v>0</v>
      </c>
      <c r="AD390" s="74">
        <v>0</v>
      </c>
      <c r="AF390" s="74">
        <v>0</v>
      </c>
      <c r="AH390" s="74">
        <f t="shared" si="82"/>
        <v>0</v>
      </c>
      <c r="AI390" s="8"/>
      <c r="AJ390" s="74">
        <v>0</v>
      </c>
      <c r="AK390" s="8"/>
      <c r="AL390" s="74">
        <v>0</v>
      </c>
      <c r="AM390" s="74"/>
      <c r="AN390" s="74">
        <v>0</v>
      </c>
      <c r="AO390" s="74"/>
      <c r="AP390" s="74">
        <v>0</v>
      </c>
      <c r="AQ390" s="74"/>
    </row>
    <row r="391" spans="2:43" ht="18" hidden="1" customHeight="1" x14ac:dyDescent="0.2">
      <c r="B391" s="4"/>
      <c r="C391" s="117"/>
      <c r="D391" s="117"/>
      <c r="E391" s="117"/>
      <c r="F391" s="48"/>
      <c r="G391" s="11"/>
      <c r="H391" s="117"/>
      <c r="I391" s="124"/>
      <c r="J391" s="124"/>
      <c r="K391" s="144"/>
      <c r="L391" s="11"/>
      <c r="M391" s="143"/>
      <c r="N391" s="42"/>
      <c r="O391" s="128"/>
      <c r="P391" s="130"/>
      <c r="Q391" s="131">
        <v>2</v>
      </c>
      <c r="R391" s="68"/>
      <c r="S391" s="35"/>
      <c r="T391" s="69" t="s">
        <v>232</v>
      </c>
      <c r="U391" s="92"/>
      <c r="V391" s="70">
        <f>SUM(V392:V392)</f>
        <v>0</v>
      </c>
      <c r="X391" s="70">
        <f>SUM(X392:X392)</f>
        <v>0</v>
      </c>
      <c r="Z391" s="70">
        <f>SUM(Z392:Z392)</f>
        <v>0</v>
      </c>
      <c r="AB391" s="70">
        <f>SUM(AB392:AB392)</f>
        <v>0</v>
      </c>
      <c r="AD391" s="70">
        <f>SUM(AD392:AD392)</f>
        <v>0</v>
      </c>
      <c r="AF391" s="70">
        <f>SUM(AF392:AF392)</f>
        <v>0</v>
      </c>
      <c r="AH391" s="70">
        <f t="shared" si="82"/>
        <v>0</v>
      </c>
      <c r="AI391" s="446"/>
      <c r="AJ391" s="447">
        <f>SUM(AJ392:AJ392)</f>
        <v>0</v>
      </c>
      <c r="AK391" s="71"/>
      <c r="AL391" s="447">
        <f>SUM(AL392:AL392)</f>
        <v>0</v>
      </c>
      <c r="AM391" s="447"/>
      <c r="AN391" s="447">
        <f>SUM(AN392:AN392)</f>
        <v>0</v>
      </c>
      <c r="AO391" s="70"/>
      <c r="AP391" s="447">
        <f>SUM(AP392:AP392)</f>
        <v>0</v>
      </c>
      <c r="AQ391" s="70"/>
    </row>
    <row r="392" spans="2:43" ht="18" hidden="1" customHeight="1" x14ac:dyDescent="0.2">
      <c r="B392" s="4"/>
      <c r="C392" s="117"/>
      <c r="D392" s="117"/>
      <c r="E392" s="117"/>
      <c r="F392" s="48"/>
      <c r="G392" s="11"/>
      <c r="H392" s="117"/>
      <c r="I392" s="124"/>
      <c r="J392" s="124"/>
      <c r="K392" s="144"/>
      <c r="L392" s="11"/>
      <c r="M392" s="143"/>
      <c r="N392" s="42"/>
      <c r="O392" s="128"/>
      <c r="P392" s="130"/>
      <c r="Q392" s="131"/>
      <c r="R392" s="72">
        <v>1</v>
      </c>
      <c r="S392" s="181"/>
      <c r="T392" s="77" t="s">
        <v>232</v>
      </c>
      <c r="U392" s="141"/>
      <c r="V392" s="74">
        <v>0</v>
      </c>
      <c r="X392" s="74">
        <v>0</v>
      </c>
      <c r="Z392" s="74">
        <v>0</v>
      </c>
      <c r="AB392" s="74">
        <v>0</v>
      </c>
      <c r="AD392" s="74">
        <v>0</v>
      </c>
      <c r="AF392" s="74">
        <v>0</v>
      </c>
      <c r="AH392" s="74">
        <f t="shared" si="82"/>
        <v>0</v>
      </c>
      <c r="AI392" s="8"/>
      <c r="AJ392" s="74">
        <v>0</v>
      </c>
      <c r="AK392" s="8"/>
      <c r="AL392" s="74">
        <v>0</v>
      </c>
      <c r="AM392" s="74"/>
      <c r="AN392" s="74">
        <v>0</v>
      </c>
      <c r="AO392" s="74"/>
      <c r="AP392" s="74">
        <v>0</v>
      </c>
      <c r="AQ392" s="74"/>
    </row>
    <row r="393" spans="2:43" ht="18" customHeight="1" x14ac:dyDescent="0.2">
      <c r="B393" s="4"/>
      <c r="C393" s="117"/>
      <c r="D393" s="117"/>
      <c r="E393" s="117"/>
      <c r="F393" s="48"/>
      <c r="G393" s="11"/>
      <c r="H393" s="117"/>
      <c r="I393" s="124"/>
      <c r="J393" s="124"/>
      <c r="K393" s="144"/>
      <c r="L393" s="11"/>
      <c r="M393" s="143"/>
      <c r="N393" s="42"/>
      <c r="O393" s="128"/>
      <c r="P393" s="129"/>
      <c r="Q393" s="131"/>
      <c r="R393" s="72"/>
      <c r="S393" s="181"/>
      <c r="T393" s="73"/>
      <c r="V393" s="74"/>
      <c r="X393" s="74"/>
      <c r="Z393" s="74"/>
      <c r="AB393" s="74"/>
      <c r="AD393" s="74"/>
      <c r="AF393" s="74"/>
      <c r="AH393" s="74">
        <f t="shared" si="82"/>
        <v>0</v>
      </c>
      <c r="AI393" s="8"/>
      <c r="AJ393" s="74"/>
      <c r="AK393" s="8"/>
      <c r="AL393" s="74"/>
      <c r="AM393" s="74"/>
      <c r="AN393" s="74"/>
      <c r="AO393" s="74"/>
      <c r="AP393" s="74"/>
      <c r="AQ393" s="74"/>
    </row>
    <row r="394" spans="2:43" ht="18" customHeight="1" x14ac:dyDescent="0.2">
      <c r="B394" s="4"/>
      <c r="C394" s="132"/>
      <c r="D394" s="132"/>
      <c r="E394" s="135">
        <v>9</v>
      </c>
      <c r="F394" s="136"/>
      <c r="G394" s="284"/>
      <c r="H394" s="150"/>
      <c r="I394" s="137"/>
      <c r="J394" s="137"/>
      <c r="K394" s="268"/>
      <c r="L394" s="278"/>
      <c r="M394" s="227"/>
      <c r="N394" s="263"/>
      <c r="O394" s="138"/>
      <c r="P394" s="134"/>
      <c r="Q394" s="134"/>
      <c r="R394" s="79"/>
      <c r="S394" s="252"/>
      <c r="T394" s="80" t="s">
        <v>32</v>
      </c>
      <c r="U394" s="242"/>
      <c r="V394" s="88" t="e">
        <f>SUM(V395+V587+V839+V918+V1016+V1968+V2077+V2344+V2492+V2417)</f>
        <v>#REF!</v>
      </c>
      <c r="X394" s="88" t="e">
        <f>SUM(X395+X587+X839+X918+X1016+X1968+X2077+X2344+X2492+X2417)</f>
        <v>#REF!</v>
      </c>
      <c r="Z394" s="88" t="e">
        <f>SUM(Z395+Z587+Z839+Z918+Z1016+Z1968+Z2077+Z2344+Z2492+Z2417)</f>
        <v>#REF!</v>
      </c>
      <c r="AB394" s="88" t="e">
        <f>SUM(AB395+AB587+AB839+AB918+AB1016+AB1968+AB2077+AB2344+AB2492+AB2417)</f>
        <v>#REF!</v>
      </c>
      <c r="AD394" s="88" t="e">
        <f>SUM(AD395+AD587+AD839+AD918+AD1016+AD1968+AD2077+AD2344+AD2492+AD2417)</f>
        <v>#REF!</v>
      </c>
      <c r="AF394" s="88" t="e">
        <f>SUM(AF395+AF587+AF839+AF918+AF1016+AF1968+AF2077+AF2344+AF2492+AF2417)</f>
        <v>#REF!</v>
      </c>
      <c r="AH394" s="88" t="e">
        <f t="shared" si="82"/>
        <v>#REF!</v>
      </c>
      <c r="AI394" s="89"/>
      <c r="AJ394" s="88" t="e">
        <f>SUM(AJ395+AJ587+AJ839+AJ918+AJ1016+AJ1968+AJ2077+AJ2344+AJ2492+AJ2417)</f>
        <v>#REF!</v>
      </c>
      <c r="AK394" s="89"/>
      <c r="AL394" s="88">
        <f>SUM(AL395+AL587+AL839+AL918+AL1016+AL1968+AL2077+AL2344+AL2492+AL2417)</f>
        <v>251045500</v>
      </c>
      <c r="AM394" s="88"/>
      <c r="AN394" s="88">
        <f>SUM(AN395+AN587+AN839+AN918+AN1016+AN1968+AN2077+AN2344+AN2492+AN2417)</f>
        <v>270612500</v>
      </c>
      <c r="AO394" s="88"/>
      <c r="AP394" s="88">
        <f>SUM(AP395+AP587+AP839+AP918+AP1016+AP1968+AP2077+AP2344+AP2492+AP2417)</f>
        <v>270612500</v>
      </c>
      <c r="AQ394" s="88"/>
    </row>
    <row r="395" spans="2:43" ht="18" customHeight="1" x14ac:dyDescent="0.2">
      <c r="B395" s="4"/>
      <c r="C395" s="117"/>
      <c r="D395" s="117"/>
      <c r="E395" s="139"/>
      <c r="F395" s="113" t="s">
        <v>0</v>
      </c>
      <c r="G395" s="283"/>
      <c r="H395" s="171"/>
      <c r="I395" s="114"/>
      <c r="J395" s="114"/>
      <c r="K395" s="167"/>
      <c r="L395" s="276"/>
      <c r="M395" s="166"/>
      <c r="N395" s="259"/>
      <c r="O395" s="115"/>
      <c r="P395" s="116"/>
      <c r="Q395" s="116"/>
      <c r="R395" s="52"/>
      <c r="S395" s="247"/>
      <c r="T395" s="53" t="s">
        <v>2</v>
      </c>
      <c r="U395" s="240"/>
      <c r="V395" s="54" t="e">
        <f>SUM(V396+V482+V565+V576)</f>
        <v>#REF!</v>
      </c>
      <c r="X395" s="54" t="e">
        <f>SUM(X396+X482+X565)</f>
        <v>#REF!</v>
      </c>
      <c r="Z395" s="54" t="e">
        <f>SUM(Z396+Z482+Z565)</f>
        <v>#REF!</v>
      </c>
      <c r="AB395" s="54" t="e">
        <f>SUM(AB396+AB482+AB565)</f>
        <v>#REF!</v>
      </c>
      <c r="AD395" s="54" t="e">
        <f>SUM(AD396+AD482+AD565)</f>
        <v>#REF!</v>
      </c>
      <c r="AF395" s="54" t="e">
        <f>SUM(AF396+AF482+AF565)</f>
        <v>#REF!</v>
      </c>
      <c r="AH395" s="54" t="e">
        <f t="shared" si="82"/>
        <v>#REF!</v>
      </c>
      <c r="AI395" s="55"/>
      <c r="AJ395" s="54" t="e">
        <f>SUM(AJ396+AJ482+AJ565+AJ576)</f>
        <v>#REF!</v>
      </c>
      <c r="AK395" s="55"/>
      <c r="AL395" s="54">
        <f>SUM(AL396+AL482+AL565+AL576)</f>
        <v>32898550</v>
      </c>
      <c r="AM395" s="54"/>
      <c r="AN395" s="54">
        <f>SUM(AN396+AN482+AN565+AN576)</f>
        <v>35148050</v>
      </c>
      <c r="AO395" s="54"/>
      <c r="AP395" s="54">
        <f>SUM(AP396+AP482+AP565+AP576)</f>
        <v>35148050</v>
      </c>
      <c r="AQ395" s="54"/>
    </row>
    <row r="396" spans="2:43" ht="18" customHeight="1" x14ac:dyDescent="0.2">
      <c r="B396" s="4"/>
      <c r="C396" s="117"/>
      <c r="D396" s="117"/>
      <c r="E396" s="117"/>
      <c r="F396" s="48"/>
      <c r="G396" s="11"/>
      <c r="H396" s="112" t="s">
        <v>3</v>
      </c>
      <c r="I396" s="118"/>
      <c r="J396" s="118"/>
      <c r="K396" s="170"/>
      <c r="L396" s="34"/>
      <c r="M396" s="169"/>
      <c r="N396" s="260"/>
      <c r="O396" s="119"/>
      <c r="P396" s="120"/>
      <c r="Q396" s="120"/>
      <c r="R396" s="56"/>
      <c r="S396" s="248"/>
      <c r="T396" s="57" t="s">
        <v>4</v>
      </c>
      <c r="U396" s="236"/>
      <c r="V396" s="58" t="e">
        <f>V397</f>
        <v>#REF!</v>
      </c>
      <c r="X396" s="58" t="e">
        <f>X397</f>
        <v>#REF!</v>
      </c>
      <c r="Z396" s="58" t="e">
        <f>Z397</f>
        <v>#REF!</v>
      </c>
      <c r="AB396" s="58" t="e">
        <f>AB397</f>
        <v>#REF!</v>
      </c>
      <c r="AD396" s="58" t="e">
        <f>AD397</f>
        <v>#REF!</v>
      </c>
      <c r="AF396" s="58" t="e">
        <f>AF397</f>
        <v>#REF!</v>
      </c>
      <c r="AH396" s="58" t="e">
        <f t="shared" si="82"/>
        <v>#REF!</v>
      </c>
      <c r="AI396" s="660"/>
      <c r="AJ396" s="659" t="e">
        <f>AJ397</f>
        <v>#REF!</v>
      </c>
      <c r="AK396" s="59"/>
      <c r="AL396" s="659">
        <f t="shared" ref="AL396:AP397" si="86">AL397</f>
        <v>20127550</v>
      </c>
      <c r="AM396" s="659"/>
      <c r="AN396" s="659">
        <f t="shared" si="86"/>
        <v>21622050</v>
      </c>
      <c r="AO396" s="58"/>
      <c r="AP396" s="659">
        <f t="shared" si="86"/>
        <v>21622050</v>
      </c>
      <c r="AQ396" s="58"/>
    </row>
    <row r="397" spans="2:43" ht="18" customHeight="1" x14ac:dyDescent="0.2">
      <c r="B397" s="4"/>
      <c r="C397" s="117"/>
      <c r="D397" s="117"/>
      <c r="E397" s="117"/>
      <c r="F397" s="48"/>
      <c r="G397" s="11"/>
      <c r="H397" s="132"/>
      <c r="I397" s="121">
        <v>3</v>
      </c>
      <c r="J397" s="121"/>
      <c r="K397" s="164"/>
      <c r="L397" s="277"/>
      <c r="M397" s="163"/>
      <c r="N397" s="261"/>
      <c r="O397" s="122"/>
      <c r="P397" s="123"/>
      <c r="Q397" s="123"/>
      <c r="R397" s="49"/>
      <c r="S397" s="18"/>
      <c r="T397" s="50" t="s">
        <v>5</v>
      </c>
      <c r="U397" s="76"/>
      <c r="V397" s="51" t="e">
        <f>V398</f>
        <v>#REF!</v>
      </c>
      <c r="X397" s="51" t="e">
        <f>X398</f>
        <v>#REF!</v>
      </c>
      <c r="Z397" s="51" t="e">
        <f>Z398</f>
        <v>#REF!</v>
      </c>
      <c r="AB397" s="51" t="e">
        <f>AB398</f>
        <v>#REF!</v>
      </c>
      <c r="AD397" s="51" t="e">
        <f>AD398</f>
        <v>#REF!</v>
      </c>
      <c r="AF397" s="51" t="e">
        <f>AF398</f>
        <v>#REF!</v>
      </c>
      <c r="AH397" s="51" t="e">
        <f t="shared" si="82"/>
        <v>#REF!</v>
      </c>
      <c r="AI397" s="5"/>
      <c r="AJ397" s="51" t="e">
        <f>AJ398</f>
        <v>#REF!</v>
      </c>
      <c r="AK397" s="5"/>
      <c r="AL397" s="51">
        <f t="shared" si="86"/>
        <v>20127550</v>
      </c>
      <c r="AM397" s="51"/>
      <c r="AN397" s="51">
        <f t="shared" si="86"/>
        <v>21622050</v>
      </c>
      <c r="AO397" s="51"/>
      <c r="AP397" s="51">
        <f t="shared" si="86"/>
        <v>21622050</v>
      </c>
      <c r="AQ397" s="51"/>
    </row>
    <row r="398" spans="2:43" ht="18" customHeight="1" x14ac:dyDescent="0.2">
      <c r="B398" s="4"/>
      <c r="C398" s="117"/>
      <c r="D398" s="117"/>
      <c r="E398" s="117"/>
      <c r="F398" s="48"/>
      <c r="G398" s="11"/>
      <c r="H398" s="132"/>
      <c r="I398" s="121"/>
      <c r="J398" s="121">
        <v>9</v>
      </c>
      <c r="K398" s="164"/>
      <c r="L398" s="277"/>
      <c r="M398" s="163"/>
      <c r="N398" s="261"/>
      <c r="O398" s="122"/>
      <c r="P398" s="123"/>
      <c r="Q398" s="123"/>
      <c r="R398" s="49"/>
      <c r="S398" s="18"/>
      <c r="T398" s="50" t="s">
        <v>44</v>
      </c>
      <c r="U398" s="76"/>
      <c r="V398" s="51" t="e">
        <f>V399</f>
        <v>#REF!</v>
      </c>
      <c r="X398" s="51" t="e">
        <f>X399+X475</f>
        <v>#REF!</v>
      </c>
      <c r="Z398" s="51" t="e">
        <f>Z399+Z475</f>
        <v>#REF!</v>
      </c>
      <c r="AB398" s="51" t="e">
        <f>AB399+AB475</f>
        <v>#REF!</v>
      </c>
      <c r="AD398" s="51" t="e">
        <f>AD399+AD475</f>
        <v>#REF!</v>
      </c>
      <c r="AF398" s="51" t="e">
        <f>AF399+AF475</f>
        <v>#REF!</v>
      </c>
      <c r="AH398" s="51" t="e">
        <f t="shared" ref="AH398:AH453" si="87">AD398+AF398</f>
        <v>#REF!</v>
      </c>
      <c r="AI398" s="5"/>
      <c r="AJ398" s="51" t="e">
        <f>AJ399+AJ475</f>
        <v>#REF!</v>
      </c>
      <c r="AK398" s="5"/>
      <c r="AL398" s="51">
        <f>AL399+AL475</f>
        <v>20127550</v>
      </c>
      <c r="AM398" s="51"/>
      <c r="AN398" s="51">
        <f>AN399+AN475</f>
        <v>21622050</v>
      </c>
      <c r="AO398" s="51"/>
      <c r="AP398" s="51">
        <f>AP399+AP475</f>
        <v>21622050</v>
      </c>
      <c r="AQ398" s="51"/>
    </row>
    <row r="399" spans="2:43" ht="18" customHeight="1" x14ac:dyDescent="0.2">
      <c r="B399" s="4"/>
      <c r="C399" s="117"/>
      <c r="D399" s="117"/>
      <c r="E399" s="117"/>
      <c r="F399" s="48"/>
      <c r="G399" s="11"/>
      <c r="H399" s="117"/>
      <c r="I399" s="124"/>
      <c r="J399" s="124"/>
      <c r="K399" s="144"/>
      <c r="L399" s="11"/>
      <c r="M399" s="226">
        <v>2</v>
      </c>
      <c r="N399" s="262"/>
      <c r="O399" s="125"/>
      <c r="P399" s="126"/>
      <c r="Q399" s="126"/>
      <c r="R399" s="60"/>
      <c r="S399" s="249"/>
      <c r="T399" s="61" t="s">
        <v>413</v>
      </c>
      <c r="U399" s="241"/>
      <c r="V399" s="81" t="e">
        <f>SUM(V400+V420+V426)</f>
        <v>#REF!</v>
      </c>
      <c r="X399" s="81" t="e">
        <f>SUM(X400+X420+X426)</f>
        <v>#REF!</v>
      </c>
      <c r="Z399" s="81" t="e">
        <f>SUM(Z400+Z420+Z426)</f>
        <v>#REF!</v>
      </c>
      <c r="AB399" s="81" t="e">
        <f>SUM(AB400+AB420+AB426)</f>
        <v>#REF!</v>
      </c>
      <c r="AD399" s="81" t="e">
        <f>SUM(AD400+AD420+AD426)</f>
        <v>#REF!</v>
      </c>
      <c r="AF399" s="81" t="e">
        <f>SUM(AF400+AF420+AF426)</f>
        <v>#REF!</v>
      </c>
      <c r="AH399" s="81" t="e">
        <f t="shared" si="87"/>
        <v>#REF!</v>
      </c>
      <c r="AI399" s="82"/>
      <c r="AJ399" s="81" t="e">
        <f>SUM(AJ400+AJ420+AJ426)</f>
        <v>#REF!</v>
      </c>
      <c r="AK399" s="82"/>
      <c r="AL399" s="81">
        <f>SUM(AL400+AL420+AL426)</f>
        <v>19661550</v>
      </c>
      <c r="AM399" s="81"/>
      <c r="AN399" s="81">
        <f>SUM(AN400+AN420+AN426)</f>
        <v>21133050</v>
      </c>
      <c r="AO399" s="81"/>
      <c r="AP399" s="81">
        <f>SUM(AP400+AP420+AP426)</f>
        <v>21133050</v>
      </c>
      <c r="AQ399" s="81"/>
    </row>
    <row r="400" spans="2:43" ht="18" customHeight="1" x14ac:dyDescent="0.2">
      <c r="B400" s="4"/>
      <c r="C400" s="117"/>
      <c r="D400" s="117"/>
      <c r="E400" s="117"/>
      <c r="F400" s="48"/>
      <c r="G400" s="11"/>
      <c r="H400" s="117"/>
      <c r="I400" s="124"/>
      <c r="J400" s="124"/>
      <c r="K400" s="144"/>
      <c r="L400" s="11"/>
      <c r="M400" s="143"/>
      <c r="N400" s="42"/>
      <c r="O400" s="127" t="s">
        <v>3</v>
      </c>
      <c r="P400" s="123"/>
      <c r="Q400" s="123"/>
      <c r="R400" s="49"/>
      <c r="S400" s="18"/>
      <c r="T400" s="50" t="s">
        <v>7</v>
      </c>
      <c r="U400" s="76"/>
      <c r="V400" s="51">
        <f>V401</f>
        <v>4993000</v>
      </c>
      <c r="X400" s="51">
        <f>X401</f>
        <v>5329500</v>
      </c>
      <c r="Z400" s="51">
        <f>Z401</f>
        <v>6725200</v>
      </c>
      <c r="AB400" s="51">
        <f>AB401</f>
        <v>7373800</v>
      </c>
      <c r="AD400" s="51">
        <f>AD401</f>
        <v>7976600</v>
      </c>
      <c r="AF400" s="51">
        <f>AF401</f>
        <v>0</v>
      </c>
      <c r="AH400" s="51">
        <f t="shared" si="87"/>
        <v>7976600</v>
      </c>
      <c r="AI400" s="5"/>
      <c r="AJ400" s="51">
        <f>AJ401</f>
        <v>2507120</v>
      </c>
      <c r="AK400" s="5"/>
      <c r="AL400" s="51">
        <f>AL401</f>
        <v>10048250</v>
      </c>
      <c r="AM400" s="51"/>
      <c r="AN400" s="51">
        <f>AN401</f>
        <v>10872850</v>
      </c>
      <c r="AO400" s="51"/>
      <c r="AP400" s="51">
        <f>AP401</f>
        <v>10872850</v>
      </c>
      <c r="AQ400" s="51"/>
    </row>
    <row r="401" spans="2:43" ht="18" customHeight="1" x14ac:dyDescent="0.2">
      <c r="B401" s="4"/>
      <c r="C401" s="117"/>
      <c r="D401" s="117"/>
      <c r="E401" s="117"/>
      <c r="F401" s="48"/>
      <c r="G401" s="11"/>
      <c r="H401" s="117"/>
      <c r="I401" s="124"/>
      <c r="J401" s="124"/>
      <c r="K401" s="144"/>
      <c r="L401" s="11"/>
      <c r="M401" s="143"/>
      <c r="N401" s="42"/>
      <c r="O401" s="128"/>
      <c r="P401" s="129">
        <v>1</v>
      </c>
      <c r="Q401" s="129"/>
      <c r="R401" s="64"/>
      <c r="S401" s="234"/>
      <c r="T401" s="65" t="s">
        <v>8</v>
      </c>
      <c r="U401" s="155"/>
      <c r="V401" s="66">
        <f>V402+V407+V409+V411+V416+V418</f>
        <v>4993000</v>
      </c>
      <c r="X401" s="66">
        <f>X402+X407+X409+X411+X416+X418</f>
        <v>5329500</v>
      </c>
      <c r="Z401" s="66">
        <f>Z402+Z407+Z409+Z411+Z416+Z418</f>
        <v>6725200</v>
      </c>
      <c r="AB401" s="66">
        <f>AB402+AB407+AB409+AB411+AB416+AB418</f>
        <v>7373800</v>
      </c>
      <c r="AD401" s="66">
        <f>AD402+AD407+AD409+AD411+AD416+AD418</f>
        <v>7976600</v>
      </c>
      <c r="AF401" s="66">
        <f>AF402+AF407+AF409+AF411+AF416+AF418</f>
        <v>0</v>
      </c>
      <c r="AH401" s="66">
        <f t="shared" si="87"/>
        <v>7976600</v>
      </c>
      <c r="AI401" s="67"/>
      <c r="AJ401" s="66">
        <f>AJ402+AJ407+AJ409+AJ411+AJ416+AJ418</f>
        <v>2507120</v>
      </c>
      <c r="AK401" s="67"/>
      <c r="AL401" s="66">
        <f>AL402+AL407+AL409+AL411+AL416+AL418</f>
        <v>10048250</v>
      </c>
      <c r="AM401" s="66"/>
      <c r="AN401" s="66">
        <f>AN402+AN407+AN409+AN411+AN416+AN418</f>
        <v>10872850</v>
      </c>
      <c r="AO401" s="66"/>
      <c r="AP401" s="66">
        <f>AP402+AP407+AP409+AP411+AP416+AP418</f>
        <v>10872850</v>
      </c>
      <c r="AQ401" s="66"/>
    </row>
    <row r="402" spans="2:43" ht="18" customHeight="1" x14ac:dyDescent="0.2">
      <c r="B402" s="4"/>
      <c r="C402" s="117"/>
      <c r="D402" s="117"/>
      <c r="E402" s="117"/>
      <c r="F402" s="48"/>
      <c r="G402" s="11"/>
      <c r="H402" s="117"/>
      <c r="I402" s="124"/>
      <c r="J402" s="124"/>
      <c r="K402" s="144"/>
      <c r="L402" s="11"/>
      <c r="M402" s="143"/>
      <c r="N402" s="42"/>
      <c r="O402" s="128"/>
      <c r="P402" s="130"/>
      <c r="Q402" s="131">
        <v>1</v>
      </c>
      <c r="R402" s="68"/>
      <c r="S402" s="35"/>
      <c r="T402" s="69" t="s">
        <v>9</v>
      </c>
      <c r="U402" s="92"/>
      <c r="V402" s="70">
        <f>SUM(V403:V406)</f>
        <v>2462000</v>
      </c>
      <c r="X402" s="70">
        <f>SUM(X403:X406)</f>
        <v>2818400</v>
      </c>
      <c r="Z402" s="70">
        <f>SUM(Z403:Z406)</f>
        <v>3378400</v>
      </c>
      <c r="AB402" s="70">
        <f>SUM(AB403:AB406)</f>
        <v>3908600</v>
      </c>
      <c r="AD402" s="70">
        <f>SUM(AD403:AD406)</f>
        <v>3995500</v>
      </c>
      <c r="AF402" s="70">
        <f>SUM(AF403:AF406)</f>
        <v>0</v>
      </c>
      <c r="AH402" s="70">
        <f t="shared" si="87"/>
        <v>3995500</v>
      </c>
      <c r="AI402" s="446"/>
      <c r="AJ402" s="447">
        <f>SUM(AJ403:AJ406)</f>
        <v>1328930</v>
      </c>
      <c r="AK402" s="71"/>
      <c r="AL402" s="447">
        <f>SUM(AL403:AL406)</f>
        <v>5040050</v>
      </c>
      <c r="AM402" s="447"/>
      <c r="AN402" s="447">
        <f>SUM(AN403:AN406)</f>
        <v>5453700</v>
      </c>
      <c r="AO402" s="70"/>
      <c r="AP402" s="447">
        <f>SUM(AP403:AP406)</f>
        <v>5453700</v>
      </c>
      <c r="AQ402" s="70"/>
    </row>
    <row r="403" spans="2:43" ht="18" customHeight="1" x14ac:dyDescent="0.2">
      <c r="B403" s="4"/>
      <c r="C403" s="117"/>
      <c r="D403" s="117"/>
      <c r="E403" s="117"/>
      <c r="F403" s="48"/>
      <c r="G403" s="11"/>
      <c r="H403" s="117"/>
      <c r="I403" s="124"/>
      <c r="J403" s="124"/>
      <c r="K403" s="144"/>
      <c r="L403" s="11"/>
      <c r="M403" s="143"/>
      <c r="N403" s="42"/>
      <c r="O403" s="128"/>
      <c r="P403" s="130"/>
      <c r="Q403" s="130"/>
      <c r="R403" s="72" t="s">
        <v>3</v>
      </c>
      <c r="S403" s="181"/>
      <c r="T403" s="73" t="s">
        <v>9</v>
      </c>
      <c r="V403" s="74">
        <v>2462000</v>
      </c>
      <c r="X403" s="74">
        <v>2818400</v>
      </c>
      <c r="Z403" s="829">
        <v>3378400</v>
      </c>
      <c r="AB403" s="74">
        <v>3908600</v>
      </c>
      <c r="AC403" s="74">
        <v>0</v>
      </c>
      <c r="AD403" s="74">
        <v>3995500</v>
      </c>
      <c r="AF403" s="74">
        <v>0</v>
      </c>
      <c r="AH403" s="74">
        <f t="shared" si="87"/>
        <v>3995500</v>
      </c>
      <c r="AI403" s="8"/>
      <c r="AJ403" s="74">
        <f>CEILING(AB403*34/100,10)</f>
        <v>1328930</v>
      </c>
      <c r="AK403" s="8"/>
      <c r="AL403" s="74">
        <v>5040050</v>
      </c>
      <c r="AM403" s="74"/>
      <c r="AN403" s="74">
        <v>5453700</v>
      </c>
      <c r="AO403" s="74"/>
      <c r="AP403" s="74">
        <v>5453700</v>
      </c>
      <c r="AQ403" s="74"/>
    </row>
    <row r="404" spans="2:43" ht="18" hidden="1" customHeight="1" x14ac:dyDescent="0.2">
      <c r="B404" s="4"/>
      <c r="C404" s="117"/>
      <c r="D404" s="117"/>
      <c r="E404" s="117"/>
      <c r="F404" s="48"/>
      <c r="G404" s="11"/>
      <c r="H404" s="117"/>
      <c r="I404" s="124"/>
      <c r="J404" s="124"/>
      <c r="K404" s="144"/>
      <c r="L404" s="11"/>
      <c r="M404" s="143"/>
      <c r="N404" s="42"/>
      <c r="O404" s="128"/>
      <c r="P404" s="130"/>
      <c r="Q404" s="130"/>
      <c r="R404" s="72"/>
      <c r="S404" s="181"/>
      <c r="T404" s="73"/>
      <c r="V404" s="74"/>
      <c r="X404" s="74"/>
      <c r="Z404" s="74"/>
      <c r="AB404" s="74"/>
      <c r="AD404" s="74"/>
      <c r="AF404" s="74"/>
      <c r="AH404" s="74">
        <f t="shared" si="87"/>
        <v>0</v>
      </c>
      <c r="AI404" s="8"/>
      <c r="AJ404" s="74"/>
      <c r="AK404" s="8"/>
      <c r="AL404" s="74"/>
      <c r="AM404" s="74"/>
      <c r="AN404" s="74"/>
      <c r="AO404" s="74"/>
      <c r="AP404" s="74"/>
      <c r="AQ404" s="74"/>
    </row>
    <row r="405" spans="2:43" ht="18" hidden="1" customHeight="1" x14ac:dyDescent="0.2">
      <c r="B405" s="4"/>
      <c r="C405" s="117"/>
      <c r="D405" s="117"/>
      <c r="E405" s="117"/>
      <c r="F405" s="48"/>
      <c r="G405" s="11"/>
      <c r="H405" s="117"/>
      <c r="I405" s="124"/>
      <c r="J405" s="124"/>
      <c r="K405" s="144"/>
      <c r="L405" s="11"/>
      <c r="M405" s="143"/>
      <c r="N405" s="42"/>
      <c r="O405" s="128"/>
      <c r="P405" s="130"/>
      <c r="Q405" s="130"/>
      <c r="R405" s="72"/>
      <c r="S405" s="181"/>
      <c r="T405" s="73"/>
      <c r="V405" s="74"/>
      <c r="X405" s="74"/>
      <c r="Z405" s="74"/>
      <c r="AB405" s="74"/>
      <c r="AD405" s="74"/>
      <c r="AF405" s="74"/>
      <c r="AH405" s="74">
        <f t="shared" si="87"/>
        <v>0</v>
      </c>
      <c r="AI405" s="8"/>
      <c r="AJ405" s="74"/>
      <c r="AK405" s="8"/>
      <c r="AL405" s="74"/>
      <c r="AM405" s="74"/>
      <c r="AN405" s="74"/>
      <c r="AO405" s="74"/>
      <c r="AP405" s="74"/>
      <c r="AQ405" s="74"/>
    </row>
    <row r="406" spans="2:43" ht="18" hidden="1" customHeight="1" x14ac:dyDescent="0.2">
      <c r="B406" s="4"/>
      <c r="C406" s="117"/>
      <c r="D406" s="117"/>
      <c r="E406" s="117"/>
      <c r="F406" s="48"/>
      <c r="G406" s="11"/>
      <c r="H406" s="117"/>
      <c r="I406" s="124"/>
      <c r="J406" s="124"/>
      <c r="K406" s="144"/>
      <c r="L406" s="11"/>
      <c r="M406" s="143"/>
      <c r="N406" s="42"/>
      <c r="O406" s="128"/>
      <c r="P406" s="130"/>
      <c r="Q406" s="130"/>
      <c r="R406" s="72"/>
      <c r="S406" s="181"/>
      <c r="T406" s="73"/>
      <c r="V406" s="74"/>
      <c r="X406" s="74"/>
      <c r="Z406" s="74"/>
      <c r="AB406" s="74"/>
      <c r="AD406" s="74"/>
      <c r="AF406" s="74"/>
      <c r="AH406" s="74">
        <f t="shared" si="87"/>
        <v>0</v>
      </c>
      <c r="AI406" s="8"/>
      <c r="AJ406" s="74"/>
      <c r="AK406" s="8"/>
      <c r="AL406" s="74"/>
      <c r="AM406" s="74"/>
      <c r="AN406" s="74"/>
      <c r="AO406" s="74"/>
      <c r="AP406" s="74"/>
      <c r="AQ406" s="74"/>
    </row>
    <row r="407" spans="2:43" ht="18" customHeight="1" x14ac:dyDescent="0.2">
      <c r="B407" s="4"/>
      <c r="C407" s="117"/>
      <c r="D407" s="117"/>
      <c r="E407" s="117"/>
      <c r="F407" s="48"/>
      <c r="G407" s="11"/>
      <c r="H407" s="117"/>
      <c r="I407" s="124"/>
      <c r="J407" s="124"/>
      <c r="K407" s="144"/>
      <c r="L407" s="11"/>
      <c r="M407" s="143"/>
      <c r="N407" s="42"/>
      <c r="O407" s="128"/>
      <c r="P407" s="130"/>
      <c r="Q407" s="131">
        <v>2</v>
      </c>
      <c r="R407" s="68"/>
      <c r="S407" s="35"/>
      <c r="T407" s="69" t="s">
        <v>11</v>
      </c>
      <c r="U407" s="92"/>
      <c r="V407" s="70">
        <f>V408</f>
        <v>2188000</v>
      </c>
      <c r="X407" s="447">
        <f>X408</f>
        <v>2164400</v>
      </c>
      <c r="Z407" s="447">
        <f>Z408</f>
        <v>2927700</v>
      </c>
      <c r="AB407" s="447">
        <f>AB408</f>
        <v>3002900</v>
      </c>
      <c r="AD407" s="447">
        <f>AD408</f>
        <v>3552600</v>
      </c>
      <c r="AF407" s="447">
        <f>AF408</f>
        <v>0</v>
      </c>
      <c r="AH407" s="447">
        <f t="shared" si="87"/>
        <v>3552600</v>
      </c>
      <c r="AI407" s="446"/>
      <c r="AJ407" s="447">
        <f>AJ408</f>
        <v>1020990</v>
      </c>
      <c r="AK407" s="71"/>
      <c r="AL407" s="447">
        <f>AL408</f>
        <v>4405450</v>
      </c>
      <c r="AM407" s="447"/>
      <c r="AN407" s="447">
        <f>AN408</f>
        <v>4767100</v>
      </c>
      <c r="AO407" s="447"/>
      <c r="AP407" s="447">
        <f>AP408</f>
        <v>4767100</v>
      </c>
      <c r="AQ407" s="447"/>
    </row>
    <row r="408" spans="2:43" ht="18" customHeight="1" x14ac:dyDescent="0.2">
      <c r="B408" s="4"/>
      <c r="C408" s="117"/>
      <c r="D408" s="117"/>
      <c r="E408" s="117"/>
      <c r="F408" s="48"/>
      <c r="G408" s="11"/>
      <c r="H408" s="117"/>
      <c r="I408" s="124"/>
      <c r="J408" s="124"/>
      <c r="K408" s="144"/>
      <c r="L408" s="11"/>
      <c r="M408" s="143"/>
      <c r="N408" s="42"/>
      <c r="O408" s="128"/>
      <c r="P408" s="130"/>
      <c r="Q408" s="130"/>
      <c r="R408" s="72" t="s">
        <v>3</v>
      </c>
      <c r="S408" s="181"/>
      <c r="T408" s="73" t="s">
        <v>11</v>
      </c>
      <c r="V408" s="74">
        <v>2188000</v>
      </c>
      <c r="X408" s="74">
        <v>2164400</v>
      </c>
      <c r="Z408" s="829">
        <v>2927700</v>
      </c>
      <c r="AB408" s="74">
        <v>3002900</v>
      </c>
      <c r="AC408" s="74">
        <v>0</v>
      </c>
      <c r="AD408" s="74">
        <v>3552600</v>
      </c>
      <c r="AF408" s="74">
        <v>0</v>
      </c>
      <c r="AH408" s="74">
        <f t="shared" si="87"/>
        <v>3552600</v>
      </c>
      <c r="AI408" s="8"/>
      <c r="AJ408" s="74">
        <f>CEILING(AB408*34/100,10)</f>
        <v>1020990</v>
      </c>
      <c r="AK408" s="8"/>
      <c r="AL408" s="74">
        <v>4405450</v>
      </c>
      <c r="AM408" s="74"/>
      <c r="AN408" s="74">
        <v>4767100</v>
      </c>
      <c r="AO408" s="74"/>
      <c r="AP408" s="74">
        <v>4767100</v>
      </c>
      <c r="AQ408" s="74"/>
    </row>
    <row r="409" spans="2:43" ht="18" customHeight="1" x14ac:dyDescent="0.2">
      <c r="B409" s="4"/>
      <c r="C409" s="117"/>
      <c r="D409" s="117"/>
      <c r="E409" s="117"/>
      <c r="F409" s="48"/>
      <c r="G409" s="11"/>
      <c r="H409" s="117"/>
      <c r="I409" s="124"/>
      <c r="J409" s="124"/>
      <c r="K409" s="144"/>
      <c r="L409" s="11"/>
      <c r="M409" s="143"/>
      <c r="N409" s="42"/>
      <c r="O409" s="128"/>
      <c r="P409" s="130"/>
      <c r="Q409" s="131">
        <v>3</v>
      </c>
      <c r="R409" s="68"/>
      <c r="S409" s="35"/>
      <c r="T409" s="69" t="s">
        <v>12</v>
      </c>
      <c r="U409" s="92"/>
      <c r="V409" s="70">
        <f>SUM(V410:V410)</f>
        <v>25000</v>
      </c>
      <c r="X409" s="447">
        <f>SUM(X410:X410)</f>
        <v>24800</v>
      </c>
      <c r="Z409" s="447">
        <f>SUM(Z410:Z410)</f>
        <v>36800</v>
      </c>
      <c r="AB409" s="447">
        <f>SUM(AB410:AB410)</f>
        <v>44300</v>
      </c>
      <c r="AD409" s="447">
        <f>SUM(AD410:AD410)</f>
        <v>31500</v>
      </c>
      <c r="AF409" s="447">
        <f>SUM(AF410:AF410)</f>
        <v>0</v>
      </c>
      <c r="AH409" s="447">
        <f t="shared" si="87"/>
        <v>31500</v>
      </c>
      <c r="AI409" s="446"/>
      <c r="AJ409" s="447">
        <f>SUM(AJ410:AJ410)</f>
        <v>15070</v>
      </c>
      <c r="AK409" s="71"/>
      <c r="AL409" s="447">
        <f>SUM(AL410:AL410)</f>
        <v>62250</v>
      </c>
      <c r="AM409" s="447"/>
      <c r="AN409" s="447">
        <f>SUM(AN410:AN410)</f>
        <v>67450</v>
      </c>
      <c r="AO409" s="447"/>
      <c r="AP409" s="447">
        <f>SUM(AP410:AP410)</f>
        <v>67450</v>
      </c>
      <c r="AQ409" s="447"/>
    </row>
    <row r="410" spans="2:43" ht="18" customHeight="1" x14ac:dyDescent="0.2">
      <c r="B410" s="4"/>
      <c r="C410" s="117"/>
      <c r="D410" s="117"/>
      <c r="E410" s="117"/>
      <c r="F410" s="48"/>
      <c r="G410" s="11"/>
      <c r="H410" s="117"/>
      <c r="I410" s="124"/>
      <c r="J410" s="124"/>
      <c r="K410" s="144"/>
      <c r="L410" s="11"/>
      <c r="M410" s="143"/>
      <c r="N410" s="42"/>
      <c r="O410" s="128"/>
      <c r="P410" s="130"/>
      <c r="Q410" s="130"/>
      <c r="R410" s="72" t="s">
        <v>3</v>
      </c>
      <c r="S410" s="181"/>
      <c r="T410" s="73" t="s">
        <v>12</v>
      </c>
      <c r="V410" s="74">
        <v>25000</v>
      </c>
      <c r="X410" s="74">
        <v>24800</v>
      </c>
      <c r="Z410" s="829">
        <v>36800</v>
      </c>
      <c r="AB410" s="74">
        <v>44300</v>
      </c>
      <c r="AC410" s="74">
        <v>0</v>
      </c>
      <c r="AD410" s="74">
        <v>31500</v>
      </c>
      <c r="AF410" s="74">
        <v>0</v>
      </c>
      <c r="AH410" s="74">
        <f t="shared" si="87"/>
        <v>31500</v>
      </c>
      <c r="AI410" s="8"/>
      <c r="AJ410" s="74">
        <f>CEILING(AB410*34/100,10)</f>
        <v>15070</v>
      </c>
      <c r="AK410" s="8"/>
      <c r="AL410" s="74">
        <v>62250</v>
      </c>
      <c r="AM410" s="74"/>
      <c r="AN410" s="74">
        <v>67450</v>
      </c>
      <c r="AO410" s="74"/>
      <c r="AP410" s="74">
        <v>67450</v>
      </c>
      <c r="AQ410" s="74"/>
    </row>
    <row r="411" spans="2:43" ht="18" customHeight="1" x14ac:dyDescent="0.2">
      <c r="B411" s="4"/>
      <c r="C411" s="117"/>
      <c r="D411" s="117"/>
      <c r="E411" s="117"/>
      <c r="F411" s="48"/>
      <c r="G411" s="11"/>
      <c r="H411" s="117"/>
      <c r="I411" s="124"/>
      <c r="J411" s="124"/>
      <c r="K411" s="144"/>
      <c r="L411" s="11"/>
      <c r="M411" s="143"/>
      <c r="N411" s="42"/>
      <c r="O411" s="128"/>
      <c r="P411" s="130"/>
      <c r="Q411" s="131">
        <v>4</v>
      </c>
      <c r="R411" s="68"/>
      <c r="S411" s="35"/>
      <c r="T411" s="69" t="s">
        <v>13</v>
      </c>
      <c r="U411" s="92"/>
      <c r="V411" s="70">
        <f>SUM(V412:V415)</f>
        <v>204000</v>
      </c>
      <c r="X411" s="447">
        <f>SUM(X412:X415)</f>
        <v>217900</v>
      </c>
      <c r="Z411" s="447">
        <f>SUM(Z412:Z415)</f>
        <v>260300</v>
      </c>
      <c r="AB411" s="447">
        <f>SUM(AB412:AB415)</f>
        <v>272100</v>
      </c>
      <c r="AD411" s="447">
        <f>SUM(AD412:AD415)</f>
        <v>289000</v>
      </c>
      <c r="AF411" s="447">
        <f>SUM(AF412:AF415)</f>
        <v>0</v>
      </c>
      <c r="AH411" s="447">
        <f t="shared" si="87"/>
        <v>289000</v>
      </c>
      <c r="AI411" s="446"/>
      <c r="AJ411" s="447">
        <f>SUM(AJ412:AJ415)</f>
        <v>92520</v>
      </c>
      <c r="AK411" s="71"/>
      <c r="AL411" s="447">
        <f>SUM(AL412:AL415)</f>
        <v>330500</v>
      </c>
      <c r="AM411" s="447"/>
      <c r="AN411" s="447">
        <f>SUM(AN412:AN415)</f>
        <v>357600</v>
      </c>
      <c r="AO411" s="447"/>
      <c r="AP411" s="447">
        <f>SUM(AP412:AP415)</f>
        <v>357600</v>
      </c>
      <c r="AQ411" s="447"/>
    </row>
    <row r="412" spans="2:43" ht="18" customHeight="1" x14ac:dyDescent="0.2">
      <c r="B412" s="4"/>
      <c r="C412" s="117"/>
      <c r="D412" s="117"/>
      <c r="E412" s="117"/>
      <c r="F412" s="48"/>
      <c r="G412" s="11"/>
      <c r="H412" s="117"/>
      <c r="I412" s="124"/>
      <c r="J412" s="124"/>
      <c r="K412" s="144"/>
      <c r="L412" s="11"/>
      <c r="M412" s="143"/>
      <c r="N412" s="42"/>
      <c r="O412" s="128"/>
      <c r="P412" s="130"/>
      <c r="Q412" s="130"/>
      <c r="R412" s="72" t="s">
        <v>3</v>
      </c>
      <c r="S412" s="181"/>
      <c r="T412" s="73" t="s">
        <v>13</v>
      </c>
      <c r="V412" s="74">
        <v>204000</v>
      </c>
      <c r="X412" s="74">
        <v>217900</v>
      </c>
      <c r="Z412" s="829">
        <v>260300</v>
      </c>
      <c r="AB412" s="74">
        <v>272100</v>
      </c>
      <c r="AC412" s="74">
        <v>0</v>
      </c>
      <c r="AD412" s="74">
        <v>289000</v>
      </c>
      <c r="AF412" s="74">
        <v>0</v>
      </c>
      <c r="AH412" s="74">
        <f t="shared" si="87"/>
        <v>289000</v>
      </c>
      <c r="AI412" s="8"/>
      <c r="AJ412" s="74">
        <f>CEILING(AB412*34/100,10)</f>
        <v>92520</v>
      </c>
      <c r="AK412" s="8"/>
      <c r="AL412" s="74">
        <v>330500</v>
      </c>
      <c r="AM412" s="74"/>
      <c r="AN412" s="74">
        <v>357600</v>
      </c>
      <c r="AO412" s="74"/>
      <c r="AP412" s="74">
        <v>357600</v>
      </c>
      <c r="AQ412" s="74"/>
    </row>
    <row r="413" spans="2:43" ht="18" hidden="1" customHeight="1" x14ac:dyDescent="0.2">
      <c r="B413" s="4"/>
      <c r="C413" s="117"/>
      <c r="D413" s="117"/>
      <c r="E413" s="117"/>
      <c r="F413" s="48"/>
      <c r="G413" s="11"/>
      <c r="H413" s="117"/>
      <c r="I413" s="124"/>
      <c r="J413" s="124"/>
      <c r="K413" s="144"/>
      <c r="L413" s="11"/>
      <c r="M413" s="143"/>
      <c r="N413" s="42"/>
      <c r="O413" s="128"/>
      <c r="P413" s="130"/>
      <c r="Q413" s="130"/>
      <c r="R413" s="72"/>
      <c r="S413" s="181"/>
      <c r="T413" s="73"/>
      <c r="V413" s="74"/>
      <c r="X413" s="74"/>
      <c r="Z413" s="74"/>
      <c r="AB413" s="74"/>
      <c r="AD413" s="74"/>
      <c r="AF413" s="74"/>
      <c r="AH413" s="74">
        <f t="shared" si="87"/>
        <v>0</v>
      </c>
      <c r="AI413" s="8"/>
      <c r="AJ413" s="74"/>
      <c r="AK413" s="8"/>
      <c r="AL413" s="74"/>
      <c r="AM413" s="74"/>
      <c r="AN413" s="74"/>
      <c r="AO413" s="74"/>
      <c r="AP413" s="74"/>
      <c r="AQ413" s="74"/>
    </row>
    <row r="414" spans="2:43" ht="18" hidden="1" customHeight="1" x14ac:dyDescent="0.2">
      <c r="B414" s="4"/>
      <c r="C414" s="117"/>
      <c r="D414" s="117"/>
      <c r="E414" s="117"/>
      <c r="F414" s="48"/>
      <c r="G414" s="11"/>
      <c r="H414" s="117"/>
      <c r="I414" s="124"/>
      <c r="J414" s="124"/>
      <c r="K414" s="144"/>
      <c r="L414" s="11"/>
      <c r="M414" s="143"/>
      <c r="N414" s="42"/>
      <c r="O414" s="128"/>
      <c r="P414" s="130"/>
      <c r="Q414" s="130"/>
      <c r="R414" s="72"/>
      <c r="S414" s="181"/>
      <c r="T414" s="73"/>
      <c r="V414" s="74"/>
      <c r="X414" s="74"/>
      <c r="Z414" s="74"/>
      <c r="AB414" s="74"/>
      <c r="AD414" s="74"/>
      <c r="AF414" s="74"/>
      <c r="AH414" s="74">
        <f t="shared" si="87"/>
        <v>0</v>
      </c>
      <c r="AI414" s="8"/>
      <c r="AJ414" s="74"/>
      <c r="AK414" s="8"/>
      <c r="AL414" s="74"/>
      <c r="AM414" s="74"/>
      <c r="AN414" s="74"/>
      <c r="AO414" s="74"/>
      <c r="AP414" s="74"/>
      <c r="AQ414" s="74"/>
    </row>
    <row r="415" spans="2:43" ht="18" hidden="1" customHeight="1" x14ac:dyDescent="0.2">
      <c r="B415" s="4"/>
      <c r="C415" s="117"/>
      <c r="D415" s="117"/>
      <c r="E415" s="117"/>
      <c r="F415" s="48"/>
      <c r="G415" s="11"/>
      <c r="H415" s="117"/>
      <c r="I415" s="124"/>
      <c r="J415" s="124"/>
      <c r="K415" s="144"/>
      <c r="L415" s="11"/>
      <c r="M415" s="143"/>
      <c r="N415" s="42"/>
      <c r="O415" s="128"/>
      <c r="P415" s="130"/>
      <c r="Q415" s="130"/>
      <c r="R415" s="72"/>
      <c r="S415" s="181"/>
      <c r="T415" s="73"/>
      <c r="V415" s="74"/>
      <c r="X415" s="74"/>
      <c r="Z415" s="74"/>
      <c r="AB415" s="74"/>
      <c r="AD415" s="74"/>
      <c r="AF415" s="74"/>
      <c r="AH415" s="74">
        <f t="shared" si="87"/>
        <v>0</v>
      </c>
      <c r="AI415" s="8"/>
      <c r="AJ415" s="74"/>
      <c r="AK415" s="8"/>
      <c r="AL415" s="74"/>
      <c r="AM415" s="74"/>
      <c r="AN415" s="74"/>
      <c r="AO415" s="74"/>
      <c r="AP415" s="74"/>
      <c r="AQ415" s="74"/>
    </row>
    <row r="416" spans="2:43" ht="18" customHeight="1" x14ac:dyDescent="0.2">
      <c r="B416" s="4"/>
      <c r="C416" s="117"/>
      <c r="D416" s="117"/>
      <c r="E416" s="117"/>
      <c r="F416" s="48"/>
      <c r="G416" s="11"/>
      <c r="H416" s="117"/>
      <c r="I416" s="124"/>
      <c r="J416" s="124"/>
      <c r="K416" s="144"/>
      <c r="L416" s="11"/>
      <c r="M416" s="143"/>
      <c r="N416" s="42"/>
      <c r="O416" s="128"/>
      <c r="P416" s="130"/>
      <c r="Q416" s="131">
        <v>5</v>
      </c>
      <c r="R416" s="68"/>
      <c r="S416" s="35"/>
      <c r="T416" s="69" t="s">
        <v>204</v>
      </c>
      <c r="U416" s="92"/>
      <c r="V416" s="70">
        <f>SUM(V417:V417)</f>
        <v>114000</v>
      </c>
      <c r="X416" s="447">
        <f>SUM(X417:X417)</f>
        <v>104000</v>
      </c>
      <c r="Z416" s="447">
        <f>SUM(Z417:Z417)</f>
        <v>122000</v>
      </c>
      <c r="AB416" s="447">
        <f>SUM(AB417:AB417)</f>
        <v>145900</v>
      </c>
      <c r="AD416" s="447">
        <f>SUM(AD417:AD417)</f>
        <v>108000</v>
      </c>
      <c r="AF416" s="447">
        <f>SUM(AF417:AF417)</f>
        <v>0</v>
      </c>
      <c r="AH416" s="447">
        <f t="shared" si="87"/>
        <v>108000</v>
      </c>
      <c r="AI416" s="446"/>
      <c r="AJ416" s="447">
        <f>SUM(AJ417:AJ417)</f>
        <v>49610</v>
      </c>
      <c r="AK416" s="71"/>
      <c r="AL416" s="447">
        <f>SUM(AL417:AL417)</f>
        <v>210000</v>
      </c>
      <c r="AM416" s="447"/>
      <c r="AN416" s="447">
        <f>SUM(AN417:AN417)</f>
        <v>227000</v>
      </c>
      <c r="AO416" s="447"/>
      <c r="AP416" s="447">
        <f>SUM(AP417:AP417)</f>
        <v>227000</v>
      </c>
      <c r="AQ416" s="447"/>
    </row>
    <row r="417" spans="2:43" ht="18" customHeight="1" x14ac:dyDescent="0.2">
      <c r="B417" s="4"/>
      <c r="C417" s="117"/>
      <c r="D417" s="117"/>
      <c r="E417" s="117"/>
      <c r="F417" s="48"/>
      <c r="G417" s="11"/>
      <c r="H417" s="117"/>
      <c r="I417" s="124"/>
      <c r="J417" s="124"/>
      <c r="K417" s="144"/>
      <c r="L417" s="11"/>
      <c r="M417" s="143"/>
      <c r="N417" s="42"/>
      <c r="O417" s="128"/>
      <c r="P417" s="130"/>
      <c r="Q417" s="130"/>
      <c r="R417" s="72" t="s">
        <v>3</v>
      </c>
      <c r="S417" s="181"/>
      <c r="T417" s="77" t="s">
        <v>204</v>
      </c>
      <c r="U417" s="141"/>
      <c r="V417" s="74">
        <v>114000</v>
      </c>
      <c r="X417" s="74">
        <v>104000</v>
      </c>
      <c r="Z417" s="829">
        <v>122000</v>
      </c>
      <c r="AB417" s="74">
        <v>145900</v>
      </c>
      <c r="AC417" s="74">
        <v>0</v>
      </c>
      <c r="AD417" s="74">
        <v>108000</v>
      </c>
      <c r="AF417" s="74">
        <v>0</v>
      </c>
      <c r="AH417" s="74">
        <f t="shared" si="87"/>
        <v>108000</v>
      </c>
      <c r="AI417" s="8"/>
      <c r="AJ417" s="74">
        <f>CEILING(AB417*34/100,10)</f>
        <v>49610</v>
      </c>
      <c r="AK417" s="8"/>
      <c r="AL417" s="74">
        <v>210000</v>
      </c>
      <c r="AM417" s="74"/>
      <c r="AN417" s="74">
        <v>227000</v>
      </c>
      <c r="AO417" s="74"/>
      <c r="AP417" s="74">
        <v>227000</v>
      </c>
      <c r="AQ417" s="74"/>
    </row>
    <row r="418" spans="2:43" ht="18" hidden="1" customHeight="1" x14ac:dyDescent="0.2">
      <c r="B418" s="4"/>
      <c r="C418" s="117"/>
      <c r="D418" s="117"/>
      <c r="E418" s="117"/>
      <c r="F418" s="48"/>
      <c r="G418" s="11"/>
      <c r="H418" s="117"/>
      <c r="I418" s="124"/>
      <c r="J418" s="124"/>
      <c r="K418" s="144"/>
      <c r="L418" s="11"/>
      <c r="M418" s="143"/>
      <c r="N418" s="42"/>
      <c r="O418" s="128"/>
      <c r="P418" s="130"/>
      <c r="Q418" s="131">
        <v>6</v>
      </c>
      <c r="R418" s="68"/>
      <c r="S418" s="35"/>
      <c r="T418" s="69" t="s">
        <v>375</v>
      </c>
      <c r="U418" s="92"/>
      <c r="V418" s="70">
        <f>SUM(V419:V419)</f>
        <v>0</v>
      </c>
      <c r="X418" s="447">
        <f>SUM(X419:X419)</f>
        <v>0</v>
      </c>
      <c r="Z418" s="447">
        <f>SUM(Z419:Z419)</f>
        <v>0</v>
      </c>
      <c r="AB418" s="447">
        <f>SUM(AB419:AB419)</f>
        <v>0</v>
      </c>
      <c r="AD418" s="447">
        <f>SUM(AD419:AD419)</f>
        <v>0</v>
      </c>
      <c r="AF418" s="447">
        <f>SUM(AF419:AF419)</f>
        <v>0</v>
      </c>
      <c r="AH418" s="447">
        <f t="shared" si="87"/>
        <v>0</v>
      </c>
      <c r="AI418" s="446"/>
      <c r="AJ418" s="447">
        <f>SUM(AJ419:AJ419)</f>
        <v>0</v>
      </c>
      <c r="AK418" s="71"/>
      <c r="AL418" s="447">
        <f>SUM(AL419:AL419)</f>
        <v>0</v>
      </c>
      <c r="AM418" s="447"/>
      <c r="AN418" s="447">
        <f>SUM(AN419:AN419)</f>
        <v>0</v>
      </c>
      <c r="AO418" s="447"/>
      <c r="AP418" s="447">
        <f>SUM(AP419:AP419)</f>
        <v>0</v>
      </c>
      <c r="AQ418" s="447"/>
    </row>
    <row r="419" spans="2:43" ht="18" hidden="1" customHeight="1" x14ac:dyDescent="0.2">
      <c r="B419" s="4"/>
      <c r="C419" s="117"/>
      <c r="D419" s="117"/>
      <c r="E419" s="117"/>
      <c r="F419" s="48"/>
      <c r="G419" s="11"/>
      <c r="H419" s="117"/>
      <c r="I419" s="124"/>
      <c r="J419" s="124"/>
      <c r="K419" s="144"/>
      <c r="L419" s="11"/>
      <c r="M419" s="143"/>
      <c r="N419" s="42"/>
      <c r="O419" s="128"/>
      <c r="P419" s="130"/>
      <c r="Q419" s="130"/>
      <c r="R419" s="72" t="s">
        <v>3</v>
      </c>
      <c r="S419" s="181"/>
      <c r="T419" s="73" t="s">
        <v>375</v>
      </c>
      <c r="V419" s="74">
        <v>0</v>
      </c>
      <c r="X419" s="74">
        <v>0</v>
      </c>
      <c r="Z419" s="74">
        <v>0</v>
      </c>
      <c r="AB419" s="74">
        <v>0</v>
      </c>
      <c r="AD419" s="74">
        <v>0</v>
      </c>
      <c r="AF419" s="74">
        <v>0</v>
      </c>
      <c r="AH419" s="74">
        <f t="shared" si="87"/>
        <v>0</v>
      </c>
      <c r="AI419" s="8"/>
      <c r="AJ419" s="74">
        <v>0</v>
      </c>
      <c r="AK419" s="8"/>
      <c r="AL419" s="74">
        <v>0</v>
      </c>
      <c r="AM419" s="74"/>
      <c r="AN419" s="74">
        <v>0</v>
      </c>
      <c r="AO419" s="74"/>
      <c r="AP419" s="74">
        <v>0</v>
      </c>
      <c r="AQ419" s="74"/>
    </row>
    <row r="420" spans="2:43" ht="18" customHeight="1" x14ac:dyDescent="0.2">
      <c r="B420" s="4"/>
      <c r="C420" s="117"/>
      <c r="D420" s="117"/>
      <c r="E420" s="117"/>
      <c r="F420" s="48"/>
      <c r="G420" s="11"/>
      <c r="H420" s="117"/>
      <c r="I420" s="124"/>
      <c r="J420" s="124"/>
      <c r="K420" s="144"/>
      <c r="L420" s="11"/>
      <c r="M420" s="143"/>
      <c r="N420" s="42"/>
      <c r="O420" s="127" t="s">
        <v>0</v>
      </c>
      <c r="P420" s="123"/>
      <c r="Q420" s="123"/>
      <c r="R420" s="49"/>
      <c r="S420" s="18"/>
      <c r="T420" s="50" t="s">
        <v>15</v>
      </c>
      <c r="U420" s="76"/>
      <c r="V420" s="51">
        <f>V421</f>
        <v>1059000</v>
      </c>
      <c r="X420" s="51">
        <f>X421</f>
        <v>859000</v>
      </c>
      <c r="Z420" s="51">
        <f>Z421</f>
        <v>1437700</v>
      </c>
      <c r="AB420" s="51">
        <f>AB421</f>
        <v>1111100</v>
      </c>
      <c r="AD420" s="51">
        <f>AD421</f>
        <v>1002100</v>
      </c>
      <c r="AF420" s="51">
        <f>AF421</f>
        <v>0</v>
      </c>
      <c r="AH420" s="51">
        <f t="shared" si="87"/>
        <v>1002100</v>
      </c>
      <c r="AI420" s="5"/>
      <c r="AJ420" s="51">
        <f>AJ421</f>
        <v>377780</v>
      </c>
      <c r="AK420" s="5"/>
      <c r="AL420" s="51">
        <f t="shared" ref="AL420:AP421" si="88">AL421</f>
        <v>1429350</v>
      </c>
      <c r="AM420" s="51"/>
      <c r="AN420" s="51">
        <f t="shared" si="88"/>
        <v>1546500</v>
      </c>
      <c r="AO420" s="51"/>
      <c r="AP420" s="51">
        <f t="shared" si="88"/>
        <v>1546500</v>
      </c>
      <c r="AQ420" s="51"/>
    </row>
    <row r="421" spans="2:43" ht="18" customHeight="1" x14ac:dyDescent="0.2">
      <c r="B421" s="4"/>
      <c r="C421" s="117"/>
      <c r="D421" s="117"/>
      <c r="E421" s="117"/>
      <c r="F421" s="48"/>
      <c r="G421" s="11"/>
      <c r="H421" s="117"/>
      <c r="I421" s="124"/>
      <c r="J421" s="124"/>
      <c r="K421" s="144"/>
      <c r="L421" s="11"/>
      <c r="M421" s="143"/>
      <c r="N421" s="42"/>
      <c r="O421" s="128"/>
      <c r="P421" s="129">
        <v>1</v>
      </c>
      <c r="Q421" s="129"/>
      <c r="R421" s="64"/>
      <c r="S421" s="234"/>
      <c r="T421" s="65" t="s">
        <v>8</v>
      </c>
      <c r="U421" s="155"/>
      <c r="V421" s="66">
        <f>V422</f>
        <v>1059000</v>
      </c>
      <c r="X421" s="66">
        <f>X422</f>
        <v>859000</v>
      </c>
      <c r="Z421" s="66">
        <f>Z422</f>
        <v>1437700</v>
      </c>
      <c r="AB421" s="66">
        <f>AB422</f>
        <v>1111100</v>
      </c>
      <c r="AD421" s="66">
        <f>AD422</f>
        <v>1002100</v>
      </c>
      <c r="AF421" s="66">
        <f>AF422</f>
        <v>0</v>
      </c>
      <c r="AH421" s="66">
        <f t="shared" si="87"/>
        <v>1002100</v>
      </c>
      <c r="AI421" s="67"/>
      <c r="AJ421" s="66">
        <f>AJ422</f>
        <v>377780</v>
      </c>
      <c r="AK421" s="67"/>
      <c r="AL421" s="66">
        <f t="shared" si="88"/>
        <v>1429350</v>
      </c>
      <c r="AM421" s="66"/>
      <c r="AN421" s="66">
        <f t="shared" si="88"/>
        <v>1546500</v>
      </c>
      <c r="AO421" s="66"/>
      <c r="AP421" s="66">
        <f t="shared" si="88"/>
        <v>1546500</v>
      </c>
      <c r="AQ421" s="66"/>
    </row>
    <row r="422" spans="2:43" ht="18" customHeight="1" x14ac:dyDescent="0.2">
      <c r="B422" s="4"/>
      <c r="C422" s="117"/>
      <c r="D422" s="117"/>
      <c r="E422" s="117"/>
      <c r="F422" s="48"/>
      <c r="G422" s="11"/>
      <c r="H422" s="117"/>
      <c r="I422" s="124"/>
      <c r="J422" s="124"/>
      <c r="K422" s="144"/>
      <c r="L422" s="11"/>
      <c r="M422" s="143"/>
      <c r="N422" s="42"/>
      <c r="O422" s="128"/>
      <c r="P422" s="130"/>
      <c r="Q422" s="131">
        <v>6</v>
      </c>
      <c r="R422" s="72"/>
      <c r="S422" s="181"/>
      <c r="T422" s="69" t="s">
        <v>62</v>
      </c>
      <c r="U422" s="92"/>
      <c r="V422" s="70">
        <f>SUM(V423:V425)</f>
        <v>1059000</v>
      </c>
      <c r="X422" s="447">
        <f>SUM(X423:X425)</f>
        <v>859000</v>
      </c>
      <c r="Z422" s="447">
        <f>SUM(Z423:Z425)</f>
        <v>1437700</v>
      </c>
      <c r="AB422" s="447">
        <f>SUM(AB423:AB425)</f>
        <v>1111100</v>
      </c>
      <c r="AD422" s="447">
        <f>SUM(AD423:AD425)</f>
        <v>1002100</v>
      </c>
      <c r="AF422" s="447">
        <f>SUM(AF423:AF425)</f>
        <v>0</v>
      </c>
      <c r="AH422" s="447">
        <f t="shared" si="87"/>
        <v>1002100</v>
      </c>
      <c r="AI422" s="446"/>
      <c r="AJ422" s="447">
        <f>SUM(AJ423:AJ425)</f>
        <v>377780</v>
      </c>
      <c r="AK422" s="71"/>
      <c r="AL422" s="447">
        <f>SUM(AL423:AL425)</f>
        <v>1429350</v>
      </c>
      <c r="AM422" s="447"/>
      <c r="AN422" s="447">
        <f>SUM(AN423:AN425)</f>
        <v>1546500</v>
      </c>
      <c r="AO422" s="447"/>
      <c r="AP422" s="447">
        <f>SUM(AP423:AP425)</f>
        <v>1546500</v>
      </c>
      <c r="AQ422" s="447"/>
    </row>
    <row r="423" spans="2:43" ht="18" customHeight="1" x14ac:dyDescent="0.2">
      <c r="B423" s="4"/>
      <c r="C423" s="117"/>
      <c r="D423" s="117"/>
      <c r="E423" s="117"/>
      <c r="F423" s="48"/>
      <c r="G423" s="11"/>
      <c r="H423" s="117"/>
      <c r="I423" s="124"/>
      <c r="J423" s="124"/>
      <c r="K423" s="144"/>
      <c r="L423" s="11"/>
      <c r="M423" s="143"/>
      <c r="N423" s="42"/>
      <c r="O423" s="128"/>
      <c r="P423" s="130"/>
      <c r="Q423" s="131"/>
      <c r="R423" s="72">
        <v>1</v>
      </c>
      <c r="S423" s="181"/>
      <c r="T423" s="73" t="s">
        <v>430</v>
      </c>
      <c r="V423" s="74">
        <v>660000</v>
      </c>
      <c r="X423" s="74">
        <v>534500</v>
      </c>
      <c r="Z423" s="829">
        <v>899900</v>
      </c>
      <c r="AB423" s="74">
        <v>691400</v>
      </c>
      <c r="AC423" s="74">
        <v>0</v>
      </c>
      <c r="AD423" s="74">
        <v>624700</v>
      </c>
      <c r="AF423" s="74">
        <v>0</v>
      </c>
      <c r="AH423" s="74">
        <f t="shared" si="87"/>
        <v>624700</v>
      </c>
      <c r="AI423" s="8"/>
      <c r="AJ423" s="74">
        <f t="shared" ref="AJ423:AJ424" si="89">CEILING(AB423*34/100,10)</f>
        <v>235080</v>
      </c>
      <c r="AK423" s="8"/>
      <c r="AL423" s="74">
        <v>887050</v>
      </c>
      <c r="AM423" s="74"/>
      <c r="AN423" s="74">
        <v>959850</v>
      </c>
      <c r="AO423" s="74"/>
      <c r="AP423" s="74">
        <v>959850</v>
      </c>
      <c r="AQ423" s="74"/>
    </row>
    <row r="424" spans="2:43" ht="18" customHeight="1" x14ac:dyDescent="0.2">
      <c r="B424" s="4"/>
      <c r="C424" s="117"/>
      <c r="D424" s="117"/>
      <c r="E424" s="117"/>
      <c r="F424" s="48"/>
      <c r="G424" s="11"/>
      <c r="H424" s="117"/>
      <c r="I424" s="124"/>
      <c r="J424" s="124"/>
      <c r="K424" s="144"/>
      <c r="L424" s="11"/>
      <c r="M424" s="143"/>
      <c r="N424" s="42"/>
      <c r="O424" s="128"/>
      <c r="P424" s="130"/>
      <c r="Q424" s="131"/>
      <c r="R424" s="72">
        <v>2</v>
      </c>
      <c r="S424" s="181"/>
      <c r="T424" s="73" t="s">
        <v>386</v>
      </c>
      <c r="V424" s="74">
        <v>399000</v>
      </c>
      <c r="X424" s="74">
        <v>324500</v>
      </c>
      <c r="Z424" s="829">
        <v>537800</v>
      </c>
      <c r="AB424" s="74">
        <v>419700</v>
      </c>
      <c r="AC424" s="74">
        <v>0</v>
      </c>
      <c r="AD424" s="74">
        <v>377400</v>
      </c>
      <c r="AF424" s="74">
        <v>0</v>
      </c>
      <c r="AH424" s="74">
        <f t="shared" si="87"/>
        <v>377400</v>
      </c>
      <c r="AI424" s="8"/>
      <c r="AJ424" s="74">
        <f t="shared" si="89"/>
        <v>142700</v>
      </c>
      <c r="AK424" s="8"/>
      <c r="AL424" s="74">
        <v>542300</v>
      </c>
      <c r="AM424" s="74"/>
      <c r="AN424" s="74">
        <v>586650</v>
      </c>
      <c r="AO424" s="74"/>
      <c r="AP424" s="74">
        <v>586650</v>
      </c>
      <c r="AQ424" s="74"/>
    </row>
    <row r="425" spans="2:43" ht="18" hidden="1" customHeight="1" x14ac:dyDescent="0.2">
      <c r="B425" s="4"/>
      <c r="C425" s="117"/>
      <c r="D425" s="117"/>
      <c r="E425" s="117"/>
      <c r="F425" s="48"/>
      <c r="G425" s="11"/>
      <c r="H425" s="117"/>
      <c r="I425" s="124"/>
      <c r="J425" s="124"/>
      <c r="K425" s="144"/>
      <c r="L425" s="11"/>
      <c r="M425" s="143"/>
      <c r="N425" s="42"/>
      <c r="O425" s="128"/>
      <c r="P425" s="130"/>
      <c r="Q425" s="131"/>
      <c r="R425" s="72">
        <v>8</v>
      </c>
      <c r="S425" s="181"/>
      <c r="T425" s="73" t="s">
        <v>463</v>
      </c>
      <c r="V425" s="74">
        <v>0</v>
      </c>
      <c r="X425" s="74">
        <v>0</v>
      </c>
      <c r="Z425" s="74">
        <v>0</v>
      </c>
      <c r="AB425" s="74">
        <v>0</v>
      </c>
      <c r="AD425" s="74">
        <v>0</v>
      </c>
      <c r="AF425" s="74">
        <v>0</v>
      </c>
      <c r="AH425" s="74">
        <f t="shared" si="87"/>
        <v>0</v>
      </c>
      <c r="AI425" s="8"/>
      <c r="AJ425" s="74">
        <v>0</v>
      </c>
      <c r="AK425" s="8"/>
      <c r="AL425" s="74">
        <v>0</v>
      </c>
      <c r="AM425" s="74"/>
      <c r="AN425" s="74">
        <v>0</v>
      </c>
      <c r="AO425" s="74"/>
      <c r="AP425" s="74">
        <v>0</v>
      </c>
      <c r="AQ425" s="74"/>
    </row>
    <row r="426" spans="2:43" ht="18" customHeight="1" x14ac:dyDescent="0.2">
      <c r="B426" s="4"/>
      <c r="C426" s="117"/>
      <c r="D426" s="117"/>
      <c r="E426" s="117"/>
      <c r="F426" s="48"/>
      <c r="G426" s="11"/>
      <c r="H426" s="117"/>
      <c r="I426" s="124"/>
      <c r="J426" s="124"/>
      <c r="K426" s="144"/>
      <c r="L426" s="11"/>
      <c r="M426" s="143"/>
      <c r="N426" s="42"/>
      <c r="O426" s="127" t="s">
        <v>18</v>
      </c>
      <c r="P426" s="123"/>
      <c r="Q426" s="123"/>
      <c r="R426" s="49"/>
      <c r="S426" s="18"/>
      <c r="T426" s="50" t="s">
        <v>190</v>
      </c>
      <c r="U426" s="76"/>
      <c r="V426" s="51" t="e">
        <f>SUM(V427+V438+V445+V458+V465)</f>
        <v>#REF!</v>
      </c>
      <c r="X426" s="51" t="e">
        <f>SUM(X427+X438+X445+X458+X465)</f>
        <v>#REF!</v>
      </c>
      <c r="Z426" s="51" t="e">
        <f>SUM(Z427+Z438+Z445+Z458+Z465)</f>
        <v>#REF!</v>
      </c>
      <c r="AB426" s="51" t="e">
        <f>SUM(AB427+AB438+AB445+AB458+AB465)</f>
        <v>#REF!</v>
      </c>
      <c r="AD426" s="51" t="e">
        <f>SUM(AD427+AD438+AD445+AD458+AD465)</f>
        <v>#REF!</v>
      </c>
      <c r="AF426" s="51" t="e">
        <f>SUM(AF427+AF438+AF445+AF458+AF465)</f>
        <v>#REF!</v>
      </c>
      <c r="AH426" s="51" t="e">
        <f t="shared" si="87"/>
        <v>#REF!</v>
      </c>
      <c r="AI426" s="5"/>
      <c r="AJ426" s="51" t="e">
        <f>SUM(AJ427+AJ438+AJ445+AJ458+AJ465)</f>
        <v>#REF!</v>
      </c>
      <c r="AK426" s="5"/>
      <c r="AL426" s="51">
        <f>SUM(AL427+AL438+AL445+AL458+AL465)</f>
        <v>8183950</v>
      </c>
      <c r="AM426" s="51"/>
      <c r="AN426" s="51">
        <f>SUM(AN427+AN438+AN445+AN458+AN465)</f>
        <v>8713700</v>
      </c>
      <c r="AO426" s="51"/>
      <c r="AP426" s="51">
        <f>SUM(AP427+AP438+AP445+AP458+AP465)</f>
        <v>8713700</v>
      </c>
      <c r="AQ426" s="51"/>
    </row>
    <row r="427" spans="2:43" ht="18" customHeight="1" x14ac:dyDescent="0.2">
      <c r="B427" s="4"/>
      <c r="C427" s="117"/>
      <c r="D427" s="117"/>
      <c r="E427" s="117"/>
      <c r="F427" s="48"/>
      <c r="G427" s="11"/>
      <c r="H427" s="117"/>
      <c r="I427" s="124"/>
      <c r="J427" s="124"/>
      <c r="K427" s="144"/>
      <c r="L427" s="11"/>
      <c r="M427" s="143"/>
      <c r="N427" s="42"/>
      <c r="O427" s="128"/>
      <c r="P427" s="129">
        <v>2</v>
      </c>
      <c r="Q427" s="129"/>
      <c r="R427" s="64"/>
      <c r="S427" s="234"/>
      <c r="T427" s="65" t="s">
        <v>195</v>
      </c>
      <c r="U427" s="155"/>
      <c r="V427" s="66" t="e">
        <f>V428+#REF!+V430+#REF!+V434</f>
        <v>#REF!</v>
      </c>
      <c r="X427" s="66" t="e">
        <f>X428+#REF!+X430+#REF!+X434+X436</f>
        <v>#REF!</v>
      </c>
      <c r="Z427" s="66" t="e">
        <f>Z428+#REF!+Z430+#REF!+Z434+Z436</f>
        <v>#REF!</v>
      </c>
      <c r="AB427" s="66" t="e">
        <f>AB428+#REF!+AB430+#REF!+AB434+AB436</f>
        <v>#REF!</v>
      </c>
      <c r="AD427" s="66" t="e">
        <f>AD428+#REF!+AD430+#REF!+AD434+AD436</f>
        <v>#REF!</v>
      </c>
      <c r="AE427" s="14" t="e">
        <f>AE428+#REF!+AE430+#REF!+AE434+AE436</f>
        <v>#REF!</v>
      </c>
      <c r="AF427" s="66" t="e">
        <f>AF428+#REF!+AF430+#REF!+AF434+AF436</f>
        <v>#REF!</v>
      </c>
      <c r="AG427" s="14" t="e">
        <f>AG428+#REF!+AG430+#REF!+AG434+AG436</f>
        <v>#REF!</v>
      </c>
      <c r="AH427" s="66" t="e">
        <f t="shared" si="87"/>
        <v>#REF!</v>
      </c>
      <c r="AI427" s="67" t="e">
        <f>AI428+#REF!+AI430+#REF!+AI434+AI436</f>
        <v>#REF!</v>
      </c>
      <c r="AJ427" s="66" t="e">
        <f>AJ428+#REF!+AJ430+#REF!+AJ434+AJ436</f>
        <v>#REF!</v>
      </c>
      <c r="AK427" s="67" t="e">
        <f>AK428+#REF!+AK430+#REF!+AK434+AK436</f>
        <v>#REF!</v>
      </c>
      <c r="AL427" s="66">
        <f>AL428+AL430+AL434+AL436</f>
        <v>478500</v>
      </c>
      <c r="AM427" s="66"/>
      <c r="AN427" s="66">
        <f>AN428+AN430+AN434+AN436</f>
        <v>512500</v>
      </c>
      <c r="AO427" s="66"/>
      <c r="AP427" s="66">
        <f>AP428+AP430+AP434+AP436</f>
        <v>512500</v>
      </c>
      <c r="AQ427" s="66"/>
    </row>
    <row r="428" spans="2:43" ht="18" customHeight="1" x14ac:dyDescent="0.2">
      <c r="B428" s="4"/>
      <c r="C428" s="117"/>
      <c r="D428" s="117"/>
      <c r="E428" s="117"/>
      <c r="F428" s="48"/>
      <c r="G428" s="11"/>
      <c r="H428" s="117"/>
      <c r="I428" s="124"/>
      <c r="J428" s="124"/>
      <c r="K428" s="144"/>
      <c r="L428" s="11"/>
      <c r="M428" s="143"/>
      <c r="N428" s="42"/>
      <c r="O428" s="128"/>
      <c r="P428" s="130"/>
      <c r="Q428" s="131">
        <v>1</v>
      </c>
      <c r="R428" s="68"/>
      <c r="S428" s="35"/>
      <c r="T428" s="69" t="s">
        <v>16</v>
      </c>
      <c r="U428" s="92"/>
      <c r="V428" s="70">
        <f>V429</f>
        <v>43500</v>
      </c>
      <c r="X428" s="447">
        <f>X429</f>
        <v>45000</v>
      </c>
      <c r="Z428" s="447">
        <f>Z429</f>
        <v>45600</v>
      </c>
      <c r="AB428" s="447">
        <f>AB429</f>
        <v>0</v>
      </c>
      <c r="AD428" s="447">
        <f>AD429</f>
        <v>0</v>
      </c>
      <c r="AF428" s="447">
        <f>AF429</f>
        <v>0</v>
      </c>
      <c r="AH428" s="447">
        <f t="shared" si="87"/>
        <v>0</v>
      </c>
      <c r="AI428" s="446"/>
      <c r="AJ428" s="447">
        <f>AJ429</f>
        <v>0</v>
      </c>
      <c r="AK428" s="71"/>
      <c r="AL428" s="447">
        <f>AL429</f>
        <v>17000</v>
      </c>
      <c r="AM428" s="447"/>
      <c r="AN428" s="447">
        <f>AN429</f>
        <v>18000</v>
      </c>
      <c r="AO428" s="447"/>
      <c r="AP428" s="447">
        <f>AP429</f>
        <v>18000</v>
      </c>
      <c r="AQ428" s="447"/>
    </row>
    <row r="429" spans="2:43" ht="18" customHeight="1" x14ac:dyDescent="0.2">
      <c r="B429" s="4"/>
      <c r="C429" s="117"/>
      <c r="D429" s="117"/>
      <c r="E429" s="117"/>
      <c r="F429" s="48"/>
      <c r="G429" s="11"/>
      <c r="H429" s="117"/>
      <c r="I429" s="124"/>
      <c r="J429" s="124"/>
      <c r="K429" s="144"/>
      <c r="L429" s="11"/>
      <c r="M429" s="143"/>
      <c r="N429" s="42"/>
      <c r="O429" s="128"/>
      <c r="P429" s="130"/>
      <c r="Q429" s="130"/>
      <c r="R429" s="72" t="s">
        <v>3</v>
      </c>
      <c r="S429" s="181"/>
      <c r="T429" s="73" t="s">
        <v>17</v>
      </c>
      <c r="V429" s="74">
        <v>43500</v>
      </c>
      <c r="X429" s="74">
        <v>45000</v>
      </c>
      <c r="Z429" s="829">
        <v>45600</v>
      </c>
      <c r="AB429" s="74">
        <v>0</v>
      </c>
      <c r="AC429" s="74">
        <v>0</v>
      </c>
      <c r="AD429" s="74">
        <v>0</v>
      </c>
      <c r="AF429" s="74">
        <v>0</v>
      </c>
      <c r="AH429" s="74">
        <f t="shared" si="87"/>
        <v>0</v>
      </c>
      <c r="AI429" s="8"/>
      <c r="AJ429" s="74">
        <v>0</v>
      </c>
      <c r="AK429" s="8"/>
      <c r="AL429" s="74">
        <v>17000</v>
      </c>
      <c r="AM429" s="74"/>
      <c r="AN429" s="74">
        <v>18000</v>
      </c>
      <c r="AO429" s="74"/>
      <c r="AP429" s="74">
        <v>18000</v>
      </c>
      <c r="AQ429" s="74"/>
    </row>
    <row r="430" spans="2:43" ht="18" customHeight="1" x14ac:dyDescent="0.2">
      <c r="B430" s="4"/>
      <c r="C430" s="132"/>
      <c r="D430" s="132"/>
      <c r="E430" s="132"/>
      <c r="F430" s="94"/>
      <c r="G430" s="277"/>
      <c r="H430" s="132"/>
      <c r="I430" s="121"/>
      <c r="J430" s="121"/>
      <c r="K430" s="164"/>
      <c r="L430" s="277"/>
      <c r="M430" s="163"/>
      <c r="N430" s="261"/>
      <c r="O430" s="122"/>
      <c r="P430" s="123"/>
      <c r="Q430" s="131">
        <v>3</v>
      </c>
      <c r="R430" s="68"/>
      <c r="S430" s="35"/>
      <c r="T430" s="69" t="s">
        <v>79</v>
      </c>
      <c r="U430" s="92"/>
      <c r="V430" s="70">
        <f>V431+V433</f>
        <v>0</v>
      </c>
      <c r="X430" s="447">
        <f>SUM(X431:X433)</f>
        <v>0</v>
      </c>
      <c r="Z430" s="447">
        <f>SUM(Z431:Z433)</f>
        <v>400000</v>
      </c>
      <c r="AB430" s="447">
        <f>SUM(AB431:AB433)</f>
        <v>396200</v>
      </c>
      <c r="AD430" s="447">
        <f>SUM(AD431:AD433)</f>
        <v>417200</v>
      </c>
      <c r="AF430" s="447">
        <f>AF432</f>
        <v>102800</v>
      </c>
      <c r="AH430" s="447">
        <f t="shared" si="87"/>
        <v>520000</v>
      </c>
      <c r="AI430" s="446"/>
      <c r="AJ430" s="447">
        <f>AJ432</f>
        <v>99050</v>
      </c>
      <c r="AK430" s="71"/>
      <c r="AL430" s="447">
        <f>AL432</f>
        <v>409500</v>
      </c>
      <c r="AM430" s="447"/>
      <c r="AN430" s="447">
        <f>AN432</f>
        <v>438500</v>
      </c>
      <c r="AO430" s="447"/>
      <c r="AP430" s="447">
        <f>AP432</f>
        <v>438500</v>
      </c>
      <c r="AQ430" s="447"/>
    </row>
    <row r="431" spans="2:43" ht="18" hidden="1" customHeight="1" x14ac:dyDescent="0.2">
      <c r="B431" s="4"/>
      <c r="C431" s="132"/>
      <c r="D431" s="132"/>
      <c r="E431" s="132"/>
      <c r="F431" s="94"/>
      <c r="G431" s="277"/>
      <c r="H431" s="132"/>
      <c r="I431" s="121"/>
      <c r="J431" s="121"/>
      <c r="K431" s="164"/>
      <c r="L431" s="277"/>
      <c r="M431" s="163"/>
      <c r="N431" s="261"/>
      <c r="O431" s="122"/>
      <c r="P431" s="123"/>
      <c r="Q431" s="131"/>
      <c r="R431" s="72" t="s">
        <v>3</v>
      </c>
      <c r="S431" s="181"/>
      <c r="T431" s="73" t="s">
        <v>80</v>
      </c>
      <c r="V431" s="83">
        <v>0</v>
      </c>
      <c r="X431" s="448">
        <v>0</v>
      </c>
      <c r="Z431" s="448">
        <v>0</v>
      </c>
      <c r="AB431" s="448">
        <v>0</v>
      </c>
      <c r="AD431" s="448">
        <v>0</v>
      </c>
      <c r="AF431" s="448">
        <v>0</v>
      </c>
      <c r="AH431" s="448">
        <f t="shared" si="87"/>
        <v>0</v>
      </c>
      <c r="AI431" s="495"/>
      <c r="AJ431" s="448">
        <v>0</v>
      </c>
      <c r="AK431" s="87"/>
      <c r="AL431" s="448">
        <v>0</v>
      </c>
      <c r="AM431" s="448"/>
      <c r="AN431" s="448">
        <v>0</v>
      </c>
      <c r="AO431" s="448"/>
      <c r="AP431" s="448">
        <v>0</v>
      </c>
      <c r="AQ431" s="448"/>
    </row>
    <row r="432" spans="2:43" ht="18" customHeight="1" x14ac:dyDescent="0.2">
      <c r="B432" s="4"/>
      <c r="C432" s="117"/>
      <c r="D432" s="117"/>
      <c r="E432" s="117"/>
      <c r="F432" s="48"/>
      <c r="G432" s="11"/>
      <c r="H432" s="117"/>
      <c r="I432" s="124"/>
      <c r="J432" s="124"/>
      <c r="K432" s="144"/>
      <c r="L432" s="11"/>
      <c r="M432" s="143"/>
      <c r="N432" s="42"/>
      <c r="O432" s="128"/>
      <c r="P432" s="130"/>
      <c r="Q432" s="130"/>
      <c r="R432" s="72" t="s">
        <v>0</v>
      </c>
      <c r="S432" s="181"/>
      <c r="T432" s="73" t="s">
        <v>81</v>
      </c>
      <c r="V432" s="74">
        <v>190000</v>
      </c>
      <c r="X432" s="74">
        <v>0</v>
      </c>
      <c r="Z432" s="74">
        <v>400000</v>
      </c>
      <c r="AB432" s="74">
        <v>396200</v>
      </c>
      <c r="AC432" s="74">
        <v>0</v>
      </c>
      <c r="AD432" s="74">
        <v>417200</v>
      </c>
      <c r="AF432" s="74">
        <v>102800</v>
      </c>
      <c r="AH432" s="74">
        <f t="shared" si="87"/>
        <v>520000</v>
      </c>
      <c r="AI432" s="8"/>
      <c r="AJ432" s="74">
        <f>CEILING(AB432*25/100,10)</f>
        <v>99050</v>
      </c>
      <c r="AK432" s="8"/>
      <c r="AL432" s="74">
        <v>409500</v>
      </c>
      <c r="AM432" s="74"/>
      <c r="AN432" s="74">
        <v>438500</v>
      </c>
      <c r="AO432" s="74"/>
      <c r="AP432" s="74">
        <v>438500</v>
      </c>
      <c r="AQ432" s="74"/>
    </row>
    <row r="433" spans="2:43" ht="18" hidden="1" customHeight="1" x14ac:dyDescent="0.2">
      <c r="B433" s="4"/>
      <c r="C433" s="132"/>
      <c r="D433" s="132"/>
      <c r="E433" s="132"/>
      <c r="F433" s="94"/>
      <c r="G433" s="277"/>
      <c r="H433" s="132"/>
      <c r="I433" s="121"/>
      <c r="J433" s="121"/>
      <c r="K433" s="164"/>
      <c r="L433" s="277"/>
      <c r="M433" s="163"/>
      <c r="N433" s="261"/>
      <c r="O433" s="122"/>
      <c r="P433" s="123"/>
      <c r="Q433" s="130"/>
      <c r="R433" s="72" t="s">
        <v>18</v>
      </c>
      <c r="S433" s="181"/>
      <c r="T433" s="73" t="s">
        <v>82</v>
      </c>
      <c r="V433" s="74">
        <v>0</v>
      </c>
      <c r="X433" s="74">
        <v>0</v>
      </c>
      <c r="Z433" s="74">
        <v>0</v>
      </c>
      <c r="AB433" s="74">
        <v>0</v>
      </c>
      <c r="AD433" s="74">
        <v>0</v>
      </c>
      <c r="AF433" s="74">
        <v>0</v>
      </c>
      <c r="AH433" s="74">
        <f t="shared" si="87"/>
        <v>0</v>
      </c>
      <c r="AI433" s="8"/>
      <c r="AJ433" s="74">
        <v>0</v>
      </c>
      <c r="AK433" s="8"/>
      <c r="AL433" s="74">
        <v>0</v>
      </c>
      <c r="AM433" s="74"/>
      <c r="AN433" s="74">
        <v>0</v>
      </c>
      <c r="AO433" s="74"/>
      <c r="AP433" s="74">
        <v>0</v>
      </c>
      <c r="AQ433" s="74"/>
    </row>
    <row r="434" spans="2:43" ht="18" customHeight="1" x14ac:dyDescent="0.2">
      <c r="B434" s="4"/>
      <c r="C434" s="117"/>
      <c r="D434" s="117"/>
      <c r="E434" s="117"/>
      <c r="F434" s="48"/>
      <c r="G434" s="11"/>
      <c r="H434" s="117"/>
      <c r="I434" s="124"/>
      <c r="J434" s="124"/>
      <c r="K434" s="144"/>
      <c r="L434" s="11"/>
      <c r="M434" s="143"/>
      <c r="N434" s="42"/>
      <c r="O434" s="128"/>
      <c r="P434" s="130"/>
      <c r="Q434" s="131">
        <v>6</v>
      </c>
      <c r="R434" s="84"/>
      <c r="S434" s="250"/>
      <c r="T434" s="69" t="s">
        <v>19</v>
      </c>
      <c r="U434" s="92"/>
      <c r="V434" s="70">
        <f>V435</f>
        <v>5000</v>
      </c>
      <c r="X434" s="447">
        <f>X435</f>
        <v>13000</v>
      </c>
      <c r="Z434" s="447">
        <f>Z435</f>
        <v>13000</v>
      </c>
      <c r="AB434" s="447">
        <f>AB435</f>
        <v>14000</v>
      </c>
      <c r="AD434" s="447">
        <f>AD435</f>
        <v>15000</v>
      </c>
      <c r="AF434" s="447">
        <f>AF435</f>
        <v>0</v>
      </c>
      <c r="AH434" s="447">
        <f t="shared" si="87"/>
        <v>15000</v>
      </c>
      <c r="AI434" s="446"/>
      <c r="AJ434" s="447">
        <f>AJ435</f>
        <v>3500</v>
      </c>
      <c r="AK434" s="71"/>
      <c r="AL434" s="447">
        <f>AL435</f>
        <v>15000</v>
      </c>
      <c r="AM434" s="447"/>
      <c r="AN434" s="447">
        <f>AN435</f>
        <v>16000</v>
      </c>
      <c r="AO434" s="447"/>
      <c r="AP434" s="447">
        <f>AP435</f>
        <v>16000</v>
      </c>
      <c r="AQ434" s="447"/>
    </row>
    <row r="435" spans="2:43" ht="18" customHeight="1" x14ac:dyDescent="0.2">
      <c r="B435" s="4"/>
      <c r="C435" s="117"/>
      <c r="D435" s="117"/>
      <c r="E435" s="117"/>
      <c r="F435" s="48"/>
      <c r="G435" s="11"/>
      <c r="H435" s="117"/>
      <c r="I435" s="124"/>
      <c r="J435" s="124"/>
      <c r="K435" s="144"/>
      <c r="L435" s="11"/>
      <c r="M435" s="143"/>
      <c r="N435" s="42"/>
      <c r="O435" s="128"/>
      <c r="P435" s="130"/>
      <c r="Q435" s="130"/>
      <c r="R435" s="72">
        <v>90</v>
      </c>
      <c r="S435" s="181"/>
      <c r="T435" s="73" t="s">
        <v>225</v>
      </c>
      <c r="V435" s="74">
        <v>5000</v>
      </c>
      <c r="X435" s="74">
        <v>13000</v>
      </c>
      <c r="Z435" s="74">
        <v>13000</v>
      </c>
      <c r="AB435" s="74">
        <v>14000</v>
      </c>
      <c r="AD435" s="74">
        <v>15000</v>
      </c>
      <c r="AF435" s="74">
        <v>0</v>
      </c>
      <c r="AH435" s="74">
        <f t="shared" si="87"/>
        <v>15000</v>
      </c>
      <c r="AI435" s="8"/>
      <c r="AJ435" s="74">
        <f>CEILING(AB435*25/100,10)</f>
        <v>3500</v>
      </c>
      <c r="AK435" s="8"/>
      <c r="AL435" s="74">
        <v>15000</v>
      </c>
      <c r="AM435" s="74"/>
      <c r="AN435" s="74">
        <v>16000</v>
      </c>
      <c r="AO435" s="74"/>
      <c r="AP435" s="74">
        <v>16000</v>
      </c>
      <c r="AQ435" s="74"/>
    </row>
    <row r="436" spans="2:43" ht="18" customHeight="1" x14ac:dyDescent="0.2">
      <c r="B436" s="4"/>
      <c r="C436" s="117"/>
      <c r="D436" s="117"/>
      <c r="E436" s="117"/>
      <c r="F436" s="48"/>
      <c r="G436" s="11"/>
      <c r="H436" s="117"/>
      <c r="I436" s="124"/>
      <c r="J436" s="124"/>
      <c r="K436" s="144"/>
      <c r="L436" s="11"/>
      <c r="M436" s="143"/>
      <c r="N436" s="42"/>
      <c r="O436" s="128"/>
      <c r="P436" s="130"/>
      <c r="Q436" s="629">
        <v>9</v>
      </c>
      <c r="R436" s="690"/>
      <c r="S436" s="691"/>
      <c r="T436" s="642" t="s">
        <v>612</v>
      </c>
      <c r="U436" s="643"/>
      <c r="V436" s="644"/>
      <c r="W436" s="643"/>
      <c r="X436" s="644">
        <f>X437</f>
        <v>0</v>
      </c>
      <c r="Y436" s="643"/>
      <c r="Z436" s="644">
        <f>Z437</f>
        <v>33000</v>
      </c>
      <c r="AA436" s="643"/>
      <c r="AB436" s="644">
        <f>AB437</f>
        <v>35000</v>
      </c>
      <c r="AC436" s="643"/>
      <c r="AD436" s="644">
        <f t="shared" ref="AD436:AP436" si="90">AD437</f>
        <v>37000</v>
      </c>
      <c r="AE436" s="643">
        <f t="shared" si="90"/>
        <v>0</v>
      </c>
      <c r="AF436" s="644">
        <f t="shared" si="90"/>
        <v>0</v>
      </c>
      <c r="AG436" s="643">
        <f t="shared" si="90"/>
        <v>0</v>
      </c>
      <c r="AH436" s="644">
        <f t="shared" si="87"/>
        <v>37000</v>
      </c>
      <c r="AI436" s="645">
        <f t="shared" ref="AI436:AJ436" si="91">AI437</f>
        <v>0</v>
      </c>
      <c r="AJ436" s="644">
        <f t="shared" si="91"/>
        <v>8750</v>
      </c>
      <c r="AK436" s="645">
        <f t="shared" si="90"/>
        <v>0</v>
      </c>
      <c r="AL436" s="644">
        <f t="shared" si="90"/>
        <v>37000</v>
      </c>
      <c r="AM436" s="644"/>
      <c r="AN436" s="644">
        <f t="shared" si="90"/>
        <v>40000</v>
      </c>
      <c r="AO436" s="644"/>
      <c r="AP436" s="644">
        <f t="shared" si="90"/>
        <v>40000</v>
      </c>
      <c r="AQ436" s="644"/>
    </row>
    <row r="437" spans="2:43" ht="18" customHeight="1" x14ac:dyDescent="0.2">
      <c r="B437" s="4"/>
      <c r="C437" s="117"/>
      <c r="D437" s="117"/>
      <c r="E437" s="117"/>
      <c r="F437" s="48"/>
      <c r="G437" s="11"/>
      <c r="H437" s="117"/>
      <c r="I437" s="124"/>
      <c r="J437" s="124"/>
      <c r="K437" s="144"/>
      <c r="L437" s="11"/>
      <c r="M437" s="143"/>
      <c r="N437" s="42"/>
      <c r="O437" s="128"/>
      <c r="P437" s="130"/>
      <c r="Q437" s="130"/>
      <c r="R437" s="72">
        <v>1</v>
      </c>
      <c r="S437" s="181"/>
      <c r="T437" s="73" t="s">
        <v>322</v>
      </c>
      <c r="V437" s="74"/>
      <c r="X437" s="74">
        <v>0</v>
      </c>
      <c r="Z437" s="74">
        <v>33000</v>
      </c>
      <c r="AB437" s="74">
        <v>35000</v>
      </c>
      <c r="AD437" s="74">
        <v>37000</v>
      </c>
      <c r="AF437" s="74">
        <v>0</v>
      </c>
      <c r="AH437" s="74">
        <f t="shared" si="87"/>
        <v>37000</v>
      </c>
      <c r="AI437" s="8"/>
      <c r="AJ437" s="74">
        <f>CEILING(AB437*25/100,10)</f>
        <v>8750</v>
      </c>
      <c r="AK437" s="8"/>
      <c r="AL437" s="74">
        <v>37000</v>
      </c>
      <c r="AM437" s="74"/>
      <c r="AN437" s="74">
        <v>40000</v>
      </c>
      <c r="AO437" s="74"/>
      <c r="AP437" s="74">
        <v>40000</v>
      </c>
      <c r="AQ437" s="74"/>
    </row>
    <row r="438" spans="2:43" ht="18" customHeight="1" x14ac:dyDescent="0.2">
      <c r="B438" s="4"/>
      <c r="C438" s="117"/>
      <c r="D438" s="117"/>
      <c r="E438" s="117"/>
      <c r="F438" s="48"/>
      <c r="G438" s="11"/>
      <c r="H438" s="117"/>
      <c r="I438" s="124"/>
      <c r="J438" s="124"/>
      <c r="K438" s="144"/>
      <c r="L438" s="11"/>
      <c r="M438" s="143"/>
      <c r="N438" s="42"/>
      <c r="O438" s="128"/>
      <c r="P438" s="129">
        <v>3</v>
      </c>
      <c r="Q438" s="129"/>
      <c r="R438" s="64"/>
      <c r="S438" s="234"/>
      <c r="T438" s="65" t="s">
        <v>215</v>
      </c>
      <c r="U438" s="155"/>
      <c r="V438" s="66">
        <f>SUM(V439+V441+V443)</f>
        <v>16000</v>
      </c>
      <c r="X438" s="66">
        <f>SUM(X439+X441+X443)</f>
        <v>17200</v>
      </c>
      <c r="Z438" s="66">
        <f>SUM(Z439+Z441+Z443)</f>
        <v>22300</v>
      </c>
      <c r="AB438" s="66">
        <f>SUM(AB439+AB441+AB443)</f>
        <v>19300</v>
      </c>
      <c r="AD438" s="66" t="e">
        <f>SUM(AD439+AD441+AD443)</f>
        <v>#REF!</v>
      </c>
      <c r="AF438" s="66">
        <f>SUM(AF439+AF441+AF443)</f>
        <v>0</v>
      </c>
      <c r="AH438" s="66" t="e">
        <f t="shared" si="87"/>
        <v>#REF!</v>
      </c>
      <c r="AI438" s="67"/>
      <c r="AJ438" s="66">
        <f>SUM(AJ439+AJ441+AJ443)</f>
        <v>4830</v>
      </c>
      <c r="AK438" s="67"/>
      <c r="AL438" s="66">
        <f>SUM(AL439+AL441+AL443)</f>
        <v>21050</v>
      </c>
      <c r="AM438" s="66"/>
      <c r="AN438" s="66">
        <f>SUM(AN439+AN441+AN443)</f>
        <v>22750</v>
      </c>
      <c r="AO438" s="66"/>
      <c r="AP438" s="66">
        <f>SUM(AP439+AP441+AP443)</f>
        <v>22750</v>
      </c>
      <c r="AQ438" s="66"/>
    </row>
    <row r="439" spans="2:43" ht="18" customHeight="1" x14ac:dyDescent="0.2">
      <c r="B439" s="4"/>
      <c r="C439" s="117"/>
      <c r="D439" s="117"/>
      <c r="E439" s="117"/>
      <c r="F439" s="48"/>
      <c r="G439" s="11"/>
      <c r="H439" s="117"/>
      <c r="I439" s="124"/>
      <c r="J439" s="124"/>
      <c r="K439" s="144"/>
      <c r="L439" s="11"/>
      <c r="M439" s="143"/>
      <c r="N439" s="42"/>
      <c r="O439" s="128"/>
      <c r="P439" s="130"/>
      <c r="Q439" s="131">
        <v>1</v>
      </c>
      <c r="R439" s="68"/>
      <c r="S439" s="35"/>
      <c r="T439" s="69" t="s">
        <v>20</v>
      </c>
      <c r="U439" s="92"/>
      <c r="V439" s="70">
        <f>V440</f>
        <v>12000</v>
      </c>
      <c r="X439" s="447">
        <f>X440</f>
        <v>13000</v>
      </c>
      <c r="Z439" s="447">
        <f>Z440</f>
        <v>19200</v>
      </c>
      <c r="AB439" s="447">
        <f>AB440</f>
        <v>15900</v>
      </c>
      <c r="AD439" s="447">
        <f>AD440</f>
        <v>16800</v>
      </c>
      <c r="AF439" s="447">
        <f>AF440</f>
        <v>0</v>
      </c>
      <c r="AH439" s="447">
        <f t="shared" si="87"/>
        <v>16800</v>
      </c>
      <c r="AI439" s="446"/>
      <c r="AJ439" s="447">
        <f>AJ440</f>
        <v>3980</v>
      </c>
      <c r="AK439" s="71"/>
      <c r="AL439" s="447">
        <f>AL440</f>
        <v>10200</v>
      </c>
      <c r="AM439" s="447"/>
      <c r="AN439" s="447">
        <f>AN440</f>
        <v>11050</v>
      </c>
      <c r="AO439" s="447"/>
      <c r="AP439" s="447">
        <f>AP440</f>
        <v>11050</v>
      </c>
      <c r="AQ439" s="447"/>
    </row>
    <row r="440" spans="2:43" ht="18" customHeight="1" x14ac:dyDescent="0.2">
      <c r="B440" s="4"/>
      <c r="C440" s="117"/>
      <c r="D440" s="117"/>
      <c r="E440" s="117"/>
      <c r="F440" s="48"/>
      <c r="G440" s="11"/>
      <c r="H440" s="117"/>
      <c r="I440" s="124"/>
      <c r="J440" s="124"/>
      <c r="K440" s="144"/>
      <c r="L440" s="11"/>
      <c r="M440" s="143"/>
      <c r="N440" s="42"/>
      <c r="O440" s="128"/>
      <c r="P440" s="130"/>
      <c r="Q440" s="130"/>
      <c r="R440" s="72" t="s">
        <v>3</v>
      </c>
      <c r="S440" s="181"/>
      <c r="T440" s="73" t="s">
        <v>20</v>
      </c>
      <c r="V440" s="74">
        <v>12000</v>
      </c>
      <c r="X440" s="74">
        <v>13000</v>
      </c>
      <c r="Z440" s="74">
        <v>19200</v>
      </c>
      <c r="AB440" s="74">
        <v>15900</v>
      </c>
      <c r="AD440" s="74">
        <v>16800</v>
      </c>
      <c r="AF440" s="74">
        <v>0</v>
      </c>
      <c r="AH440" s="74">
        <f t="shared" si="87"/>
        <v>16800</v>
      </c>
      <c r="AI440" s="8"/>
      <c r="AJ440" s="74">
        <f>CEILING(AB440*25/100,10)</f>
        <v>3980</v>
      </c>
      <c r="AK440" s="8"/>
      <c r="AL440" s="74">
        <v>10200</v>
      </c>
      <c r="AM440" s="74"/>
      <c r="AN440" s="74">
        <v>11050</v>
      </c>
      <c r="AO440" s="74"/>
      <c r="AP440" s="74">
        <v>11050</v>
      </c>
      <c r="AQ440" s="74"/>
    </row>
    <row r="441" spans="2:43" ht="18" customHeight="1" x14ac:dyDescent="0.2">
      <c r="B441" s="4"/>
      <c r="C441" s="117"/>
      <c r="D441" s="117"/>
      <c r="E441" s="117"/>
      <c r="F441" s="48"/>
      <c r="G441" s="11"/>
      <c r="H441" s="117"/>
      <c r="I441" s="124"/>
      <c r="J441" s="124"/>
      <c r="K441" s="144"/>
      <c r="L441" s="11"/>
      <c r="M441" s="143"/>
      <c r="N441" s="42"/>
      <c r="O441" s="128"/>
      <c r="P441" s="130"/>
      <c r="Q441" s="131">
        <v>2</v>
      </c>
      <c r="R441" s="68"/>
      <c r="S441" s="35"/>
      <c r="T441" s="69" t="s">
        <v>21</v>
      </c>
      <c r="U441" s="92"/>
      <c r="V441" s="70">
        <f>V442</f>
        <v>4000</v>
      </c>
      <c r="X441" s="447">
        <f>X442</f>
        <v>4200</v>
      </c>
      <c r="Z441" s="447">
        <f>Z442</f>
        <v>3100</v>
      </c>
      <c r="AB441" s="447">
        <f>AB442</f>
        <v>3400</v>
      </c>
      <c r="AD441" s="447">
        <f>AD442</f>
        <v>3600</v>
      </c>
      <c r="AF441" s="447">
        <f>AF442</f>
        <v>0</v>
      </c>
      <c r="AH441" s="447">
        <f t="shared" si="87"/>
        <v>3600</v>
      </c>
      <c r="AI441" s="446"/>
      <c r="AJ441" s="447">
        <f>AJ442</f>
        <v>850</v>
      </c>
      <c r="AK441" s="71"/>
      <c r="AL441" s="447">
        <f>AL442</f>
        <v>10850</v>
      </c>
      <c r="AM441" s="447"/>
      <c r="AN441" s="447">
        <f>AN442</f>
        <v>11700</v>
      </c>
      <c r="AO441" s="447"/>
      <c r="AP441" s="447">
        <f>AP442</f>
        <v>11700</v>
      </c>
      <c r="AQ441" s="447"/>
    </row>
    <row r="442" spans="2:43" ht="18" customHeight="1" x14ac:dyDescent="0.2">
      <c r="B442" s="4"/>
      <c r="C442" s="117"/>
      <c r="D442" s="117"/>
      <c r="E442" s="117"/>
      <c r="F442" s="48"/>
      <c r="G442" s="11"/>
      <c r="H442" s="117"/>
      <c r="I442" s="124"/>
      <c r="J442" s="124"/>
      <c r="K442" s="144"/>
      <c r="L442" s="11"/>
      <c r="M442" s="143"/>
      <c r="N442" s="42"/>
      <c r="O442" s="128"/>
      <c r="P442" s="130"/>
      <c r="Q442" s="130"/>
      <c r="R442" s="72" t="s">
        <v>3</v>
      </c>
      <c r="S442" s="181"/>
      <c r="T442" s="73" t="s">
        <v>21</v>
      </c>
      <c r="V442" s="74">
        <v>4000</v>
      </c>
      <c r="X442" s="74">
        <v>4200</v>
      </c>
      <c r="Z442" s="74">
        <v>3100</v>
      </c>
      <c r="AB442" s="74">
        <v>3400</v>
      </c>
      <c r="AD442" s="74">
        <v>3600</v>
      </c>
      <c r="AF442" s="74">
        <v>0</v>
      </c>
      <c r="AH442" s="74">
        <f t="shared" si="87"/>
        <v>3600</v>
      </c>
      <c r="AI442" s="8"/>
      <c r="AJ442" s="74">
        <f>CEILING(AB442*25/100,10)</f>
        <v>850</v>
      </c>
      <c r="AK442" s="8"/>
      <c r="AL442" s="74">
        <v>10850</v>
      </c>
      <c r="AM442" s="74"/>
      <c r="AN442" s="74">
        <v>11700</v>
      </c>
      <c r="AO442" s="74"/>
      <c r="AP442" s="74">
        <v>11700</v>
      </c>
      <c r="AQ442" s="74"/>
    </row>
    <row r="443" spans="2:43" ht="18" hidden="1" customHeight="1" x14ac:dyDescent="0.2">
      <c r="B443" s="4"/>
      <c r="C443" s="117"/>
      <c r="D443" s="117"/>
      <c r="E443" s="117"/>
      <c r="F443" s="48"/>
      <c r="G443" s="11"/>
      <c r="H443" s="117"/>
      <c r="I443" s="124"/>
      <c r="J443" s="124"/>
      <c r="K443" s="144"/>
      <c r="L443" s="11"/>
      <c r="M443" s="143"/>
      <c r="N443" s="42"/>
      <c r="O443" s="128"/>
      <c r="P443" s="130"/>
      <c r="Q443" s="131">
        <v>3</v>
      </c>
      <c r="R443" s="68"/>
      <c r="S443" s="35"/>
      <c r="T443" s="69" t="s">
        <v>22</v>
      </c>
      <c r="U443" s="92"/>
      <c r="V443" s="70">
        <f>V444</f>
        <v>0</v>
      </c>
      <c r="X443" s="447">
        <f>X444</f>
        <v>0</v>
      </c>
      <c r="Z443" s="447">
        <f>Z444</f>
        <v>0</v>
      </c>
      <c r="AB443" s="447">
        <f>AB444</f>
        <v>0</v>
      </c>
      <c r="AD443" s="447" t="e">
        <f>#REF!</f>
        <v>#REF!</v>
      </c>
      <c r="AF443" s="447">
        <f>AF444</f>
        <v>0</v>
      </c>
      <c r="AH443" s="447" t="e">
        <f t="shared" si="87"/>
        <v>#REF!</v>
      </c>
      <c r="AI443" s="446"/>
      <c r="AJ443" s="447">
        <f>AJ444</f>
        <v>0</v>
      </c>
      <c r="AK443" s="71"/>
      <c r="AL443" s="447">
        <f>AL444</f>
        <v>0</v>
      </c>
      <c r="AM443" s="447"/>
      <c r="AN443" s="447">
        <f>AN444</f>
        <v>0</v>
      </c>
      <c r="AO443" s="447"/>
      <c r="AP443" s="447">
        <f>AP444</f>
        <v>0</v>
      </c>
      <c r="AQ443" s="447"/>
    </row>
    <row r="444" spans="2:43" ht="18" hidden="1" customHeight="1" x14ac:dyDescent="0.2">
      <c r="B444" s="4"/>
      <c r="C444" s="117"/>
      <c r="D444" s="117"/>
      <c r="E444" s="117"/>
      <c r="F444" s="48"/>
      <c r="G444" s="11"/>
      <c r="H444" s="117"/>
      <c r="I444" s="124"/>
      <c r="J444" s="124"/>
      <c r="K444" s="144"/>
      <c r="L444" s="11"/>
      <c r="M444" s="143"/>
      <c r="N444" s="42"/>
      <c r="O444" s="128"/>
      <c r="P444" s="130"/>
      <c r="Q444" s="130"/>
      <c r="R444" s="72" t="s">
        <v>0</v>
      </c>
      <c r="S444" s="181"/>
      <c r="T444" s="73" t="s">
        <v>270</v>
      </c>
      <c r="V444" s="74">
        <v>0</v>
      </c>
      <c r="X444" s="74">
        <v>0</v>
      </c>
      <c r="Z444" s="74">
        <v>0</v>
      </c>
      <c r="AB444" s="74">
        <v>0</v>
      </c>
      <c r="AD444" s="74">
        <v>0</v>
      </c>
      <c r="AF444" s="74">
        <v>0</v>
      </c>
      <c r="AH444" s="74">
        <f t="shared" si="87"/>
        <v>0</v>
      </c>
      <c r="AI444" s="8"/>
      <c r="AJ444" s="74">
        <v>0</v>
      </c>
      <c r="AK444" s="8"/>
      <c r="AL444" s="74">
        <v>0</v>
      </c>
      <c r="AM444" s="74"/>
      <c r="AN444" s="74">
        <v>0</v>
      </c>
      <c r="AO444" s="74"/>
      <c r="AP444" s="74">
        <v>0</v>
      </c>
      <c r="AQ444" s="74"/>
    </row>
    <row r="445" spans="2:43" ht="18" customHeight="1" x14ac:dyDescent="0.2">
      <c r="B445" s="4"/>
      <c r="C445" s="117"/>
      <c r="D445" s="117"/>
      <c r="E445" s="117"/>
      <c r="F445" s="48"/>
      <c r="G445" s="11"/>
      <c r="H445" s="117"/>
      <c r="I445" s="124"/>
      <c r="J445" s="124"/>
      <c r="K445" s="144"/>
      <c r="L445" s="11"/>
      <c r="M445" s="143"/>
      <c r="N445" s="42"/>
      <c r="O445" s="128"/>
      <c r="P445" s="129">
        <v>5</v>
      </c>
      <c r="Q445" s="129"/>
      <c r="R445" s="64"/>
      <c r="S445" s="234"/>
      <c r="T445" s="65" t="s">
        <v>24</v>
      </c>
      <c r="U445" s="155"/>
      <c r="V445" s="66" t="e">
        <f>#REF!+V446+V449+V456</f>
        <v>#REF!</v>
      </c>
      <c r="X445" s="66" t="e">
        <f>#REF!+X446+X449+X453+X456</f>
        <v>#REF!</v>
      </c>
      <c r="Z445" s="66" t="e">
        <f>#REF!+Z446+Z449+Z453+Z456</f>
        <v>#REF!</v>
      </c>
      <c r="AB445" s="66" t="e">
        <f>#REF!+AB446+AB449+AB451+AB453+AB456</f>
        <v>#REF!</v>
      </c>
      <c r="AD445" s="66" t="e">
        <f>#REF!+AD446+AD449+AD451+AD453+AD456</f>
        <v>#REF!</v>
      </c>
      <c r="AF445" s="66" t="e">
        <f>#REF!+AF446+AF449+AF451+AF453+AF456</f>
        <v>#REF!</v>
      </c>
      <c r="AH445" s="66" t="e">
        <f>#REF!+AH446+AH449+AH451+AH453+AH456</f>
        <v>#REF!</v>
      </c>
      <c r="AI445" s="67"/>
      <c r="AJ445" s="66" t="e">
        <f>#REF!+AJ446+AJ449+AJ451+AJ453+AJ456</f>
        <v>#REF!</v>
      </c>
      <c r="AK445" s="67"/>
      <c r="AL445" s="66">
        <f>AL446+AL449+AL451+AL453+AL456</f>
        <v>7679200</v>
      </c>
      <c r="AM445" s="66"/>
      <c r="AN445" s="66">
        <f>AN446+AN449+AN451+AN453+AN456</f>
        <v>8173150</v>
      </c>
      <c r="AO445" s="66"/>
      <c r="AP445" s="66">
        <f>AP446+AP449+AP451+AP453+AP456</f>
        <v>8173150</v>
      </c>
      <c r="AQ445" s="66"/>
    </row>
    <row r="446" spans="2:43" ht="18" customHeight="1" x14ac:dyDescent="0.2">
      <c r="B446" s="4"/>
      <c r="C446" s="117"/>
      <c r="D446" s="117"/>
      <c r="E446" s="117"/>
      <c r="F446" s="48"/>
      <c r="G446" s="11"/>
      <c r="H446" s="117"/>
      <c r="I446" s="124"/>
      <c r="J446" s="124"/>
      <c r="K446" s="144"/>
      <c r="L446" s="11"/>
      <c r="M446" s="143"/>
      <c r="N446" s="42"/>
      <c r="O446" s="128"/>
      <c r="P446" s="130"/>
      <c r="Q446" s="131">
        <v>2</v>
      </c>
      <c r="R446" s="68"/>
      <c r="S446" s="35"/>
      <c r="T446" s="69" t="s">
        <v>25</v>
      </c>
      <c r="U446" s="92"/>
      <c r="V446" s="70" t="e">
        <f>V447+V448+#REF!</f>
        <v>#REF!</v>
      </c>
      <c r="X446" s="447" t="e">
        <f>X447+X448+#REF!</f>
        <v>#REF!</v>
      </c>
      <c r="Z446" s="447" t="e">
        <f>Z447+Z448+#REF!</f>
        <v>#REF!</v>
      </c>
      <c r="AB446" s="447" t="e">
        <f>AB447+AB448+#REF!</f>
        <v>#REF!</v>
      </c>
      <c r="AD446" s="447" t="e">
        <f>AD447+AD448+#REF!</f>
        <v>#REF!</v>
      </c>
      <c r="AF446" s="447" t="e">
        <f>AF447+AF448+#REF!</f>
        <v>#REF!</v>
      </c>
      <c r="AH446" s="447" t="e">
        <f t="shared" si="87"/>
        <v>#REF!</v>
      </c>
      <c r="AI446" s="446"/>
      <c r="AJ446" s="447" t="e">
        <f>AJ447+AJ448+#REF!</f>
        <v>#REF!</v>
      </c>
      <c r="AK446" s="71"/>
      <c r="AL446" s="447">
        <f>AL447+AL448</f>
        <v>348600</v>
      </c>
      <c r="AM446" s="447"/>
      <c r="AN446" s="447">
        <f>AN447+AN448</f>
        <v>372950</v>
      </c>
      <c r="AO446" s="447"/>
      <c r="AP446" s="447">
        <f>AP447+AP448</f>
        <v>372950</v>
      </c>
      <c r="AQ446" s="447"/>
    </row>
    <row r="447" spans="2:43" ht="18" customHeight="1" x14ac:dyDescent="0.2">
      <c r="B447" s="4"/>
      <c r="C447" s="117"/>
      <c r="D447" s="117"/>
      <c r="E447" s="117"/>
      <c r="F447" s="48"/>
      <c r="G447" s="11"/>
      <c r="H447" s="117"/>
      <c r="I447" s="124"/>
      <c r="J447" s="124"/>
      <c r="K447" s="144"/>
      <c r="L447" s="11"/>
      <c r="M447" s="143"/>
      <c r="N447" s="42"/>
      <c r="O447" s="128"/>
      <c r="P447" s="130"/>
      <c r="Q447" s="131"/>
      <c r="R447" s="78" t="s">
        <v>3</v>
      </c>
      <c r="S447" s="251"/>
      <c r="T447" s="77" t="s">
        <v>229</v>
      </c>
      <c r="U447" s="141"/>
      <c r="V447" s="74">
        <v>75000</v>
      </c>
      <c r="X447" s="74">
        <v>78000</v>
      </c>
      <c r="Z447" s="74">
        <v>78000</v>
      </c>
      <c r="AB447" s="448">
        <v>82000</v>
      </c>
      <c r="AD447" s="74">
        <v>86000</v>
      </c>
      <c r="AF447" s="74">
        <v>0</v>
      </c>
      <c r="AH447" s="74">
        <f t="shared" si="87"/>
        <v>86000</v>
      </c>
      <c r="AI447" s="495"/>
      <c r="AJ447" s="74">
        <f t="shared" ref="AJ447" si="92">CEILING(AB447*35/100,10)</f>
        <v>28700</v>
      </c>
      <c r="AK447" s="87"/>
      <c r="AL447" s="448">
        <v>88000</v>
      </c>
      <c r="AM447" s="448"/>
      <c r="AN447" s="448">
        <v>94000</v>
      </c>
      <c r="AO447" s="74"/>
      <c r="AP447" s="448">
        <v>94000</v>
      </c>
      <c r="AQ447" s="74"/>
    </row>
    <row r="448" spans="2:43" ht="18" customHeight="1" x14ac:dyDescent="0.2">
      <c r="B448" s="4"/>
      <c r="C448" s="117"/>
      <c r="D448" s="117"/>
      <c r="E448" s="117"/>
      <c r="F448" s="48"/>
      <c r="G448" s="11"/>
      <c r="H448" s="117"/>
      <c r="I448" s="124"/>
      <c r="J448" s="124"/>
      <c r="K448" s="144"/>
      <c r="L448" s="11"/>
      <c r="M448" s="143"/>
      <c r="N448" s="42"/>
      <c r="O448" s="128"/>
      <c r="P448" s="130"/>
      <c r="Q448" s="130"/>
      <c r="R448" s="72" t="s">
        <v>0</v>
      </c>
      <c r="S448" s="181"/>
      <c r="T448" s="73" t="s">
        <v>221</v>
      </c>
      <c r="V448" s="74">
        <v>168000</v>
      </c>
      <c r="X448" s="74">
        <v>182800</v>
      </c>
      <c r="Z448" s="74">
        <v>219100</v>
      </c>
      <c r="AB448" s="74">
        <v>233400</v>
      </c>
      <c r="AD448" s="74">
        <v>245600</v>
      </c>
      <c r="AF448" s="74">
        <v>0</v>
      </c>
      <c r="AH448" s="74">
        <f t="shared" si="87"/>
        <v>245600</v>
      </c>
      <c r="AI448" s="8"/>
      <c r="AJ448" s="74">
        <f>CEILING(AB448*35/100,10)-20</f>
        <v>81670</v>
      </c>
      <c r="AK448" s="8"/>
      <c r="AL448" s="74">
        <v>260600</v>
      </c>
      <c r="AM448" s="74"/>
      <c r="AN448" s="74">
        <v>278950</v>
      </c>
      <c r="AO448" s="74"/>
      <c r="AP448" s="74">
        <v>278950</v>
      </c>
      <c r="AQ448" s="74"/>
    </row>
    <row r="449" spans="2:43" ht="18" customHeight="1" x14ac:dyDescent="0.2">
      <c r="B449" s="4"/>
      <c r="C449" s="117"/>
      <c r="D449" s="117"/>
      <c r="E449" s="117"/>
      <c r="F449" s="48"/>
      <c r="G449" s="11"/>
      <c r="H449" s="117"/>
      <c r="I449" s="124"/>
      <c r="J449" s="124"/>
      <c r="K449" s="144"/>
      <c r="L449" s="11"/>
      <c r="M449" s="143"/>
      <c r="N449" s="42"/>
      <c r="O449" s="128"/>
      <c r="P449" s="130"/>
      <c r="Q449" s="140">
        <v>3</v>
      </c>
      <c r="R449" s="84"/>
      <c r="S449" s="250"/>
      <c r="T449" s="69" t="s">
        <v>49</v>
      </c>
      <c r="U449" s="92"/>
      <c r="V449" s="70">
        <f>V450</f>
        <v>7000</v>
      </c>
      <c r="X449" s="447">
        <f>X450</f>
        <v>7500</v>
      </c>
      <c r="Z449" s="447">
        <f>Z450</f>
        <v>3400</v>
      </c>
      <c r="AB449" s="447">
        <f>AB450</f>
        <v>3800</v>
      </c>
      <c r="AD449" s="447">
        <f>AD450</f>
        <v>3800</v>
      </c>
      <c r="AF449" s="447">
        <f>AF450</f>
        <v>0</v>
      </c>
      <c r="AH449" s="447">
        <f t="shared" si="87"/>
        <v>3800</v>
      </c>
      <c r="AI449" s="446"/>
      <c r="AJ449" s="447">
        <f>AJ450</f>
        <v>1330</v>
      </c>
      <c r="AK449" s="71"/>
      <c r="AL449" s="447">
        <f>AL450</f>
        <v>5000</v>
      </c>
      <c r="AM449" s="447"/>
      <c r="AN449" s="447">
        <f>AN450</f>
        <v>5500</v>
      </c>
      <c r="AO449" s="447"/>
      <c r="AP449" s="447">
        <f>AP450</f>
        <v>5500</v>
      </c>
      <c r="AQ449" s="447"/>
    </row>
    <row r="450" spans="2:43" ht="18" customHeight="1" x14ac:dyDescent="0.2">
      <c r="B450" s="4"/>
      <c r="C450" s="117"/>
      <c r="D450" s="117"/>
      <c r="E450" s="117"/>
      <c r="F450" s="48"/>
      <c r="G450" s="11"/>
      <c r="H450" s="117"/>
      <c r="I450" s="124"/>
      <c r="J450" s="124"/>
      <c r="K450" s="144"/>
      <c r="L450" s="11"/>
      <c r="M450" s="143"/>
      <c r="N450" s="42"/>
      <c r="O450" s="128"/>
      <c r="P450" s="130"/>
      <c r="Q450" s="140"/>
      <c r="R450" s="72" t="s">
        <v>0</v>
      </c>
      <c r="S450" s="181"/>
      <c r="T450" s="73" t="s">
        <v>359</v>
      </c>
      <c r="V450" s="74">
        <v>7000</v>
      </c>
      <c r="X450" s="74">
        <v>7500</v>
      </c>
      <c r="Z450" s="74">
        <v>3400</v>
      </c>
      <c r="AB450" s="944">
        <v>3800</v>
      </c>
      <c r="AD450" s="74">
        <v>3800</v>
      </c>
      <c r="AF450" s="74">
        <v>0</v>
      </c>
      <c r="AH450" s="74">
        <f t="shared" si="87"/>
        <v>3800</v>
      </c>
      <c r="AI450" s="8"/>
      <c r="AJ450" s="74">
        <f>CEILING(AB450*35/100,10)</f>
        <v>1330</v>
      </c>
      <c r="AK450" s="8"/>
      <c r="AL450" s="74">
        <v>5000</v>
      </c>
      <c r="AM450" s="74"/>
      <c r="AN450" s="74">
        <v>5500</v>
      </c>
      <c r="AO450" s="74"/>
      <c r="AP450" s="74">
        <v>5500</v>
      </c>
      <c r="AQ450" s="74"/>
    </row>
    <row r="451" spans="2:43" ht="18" customHeight="1" x14ac:dyDescent="0.2">
      <c r="B451" s="4"/>
      <c r="C451" s="117"/>
      <c r="D451" s="117"/>
      <c r="E451" s="117"/>
      <c r="F451" s="48"/>
      <c r="G451" s="11"/>
      <c r="H451" s="117"/>
      <c r="I451" s="124"/>
      <c r="J451" s="124"/>
      <c r="K451" s="144"/>
      <c r="L451" s="11"/>
      <c r="M451" s="143"/>
      <c r="N451" s="42"/>
      <c r="O451" s="128"/>
      <c r="P451" s="130"/>
      <c r="Q451" s="140">
        <v>4</v>
      </c>
      <c r="R451" s="84"/>
      <c r="S451" s="250"/>
      <c r="T451" s="450" t="s">
        <v>51</v>
      </c>
      <c r="U451" s="92"/>
      <c r="V451" s="70">
        <f>V452</f>
        <v>7000</v>
      </c>
      <c r="X451" s="447">
        <f>X452</f>
        <v>7500</v>
      </c>
      <c r="Z451" s="447">
        <f>Z452</f>
        <v>3400</v>
      </c>
      <c r="AB451" s="447">
        <f>AB452</f>
        <v>0</v>
      </c>
      <c r="AD451" s="447">
        <f>AD452</f>
        <v>0</v>
      </c>
      <c r="AF451" s="447">
        <f>AF452</f>
        <v>0</v>
      </c>
      <c r="AH451" s="447">
        <f t="shared" ref="AH451:AH452" si="93">AD451+AF451</f>
        <v>0</v>
      </c>
      <c r="AI451" s="446"/>
      <c r="AJ451" s="447">
        <f>AJ452</f>
        <v>0</v>
      </c>
      <c r="AK451" s="71"/>
      <c r="AL451" s="447">
        <f>AL452</f>
        <v>43200</v>
      </c>
      <c r="AM451" s="447"/>
      <c r="AN451" s="447">
        <f>AN452</f>
        <v>46300</v>
      </c>
      <c r="AO451" s="447"/>
      <c r="AP451" s="447">
        <f>AP452</f>
        <v>46300</v>
      </c>
      <c r="AQ451" s="447"/>
    </row>
    <row r="452" spans="2:43" ht="18" customHeight="1" x14ac:dyDescent="0.2">
      <c r="B452" s="4"/>
      <c r="C452" s="117"/>
      <c r="D452" s="117"/>
      <c r="E452" s="117"/>
      <c r="F452" s="48"/>
      <c r="G452" s="11"/>
      <c r="H452" s="117"/>
      <c r="I452" s="124"/>
      <c r="J452" s="124"/>
      <c r="K452" s="144"/>
      <c r="L452" s="11"/>
      <c r="M452" s="143"/>
      <c r="N452" s="42"/>
      <c r="O452" s="128"/>
      <c r="P452" s="130"/>
      <c r="Q452" s="140"/>
      <c r="R452" s="72">
        <v>1</v>
      </c>
      <c r="S452" s="181"/>
      <c r="T452" s="73" t="s">
        <v>52</v>
      </c>
      <c r="V452" s="74">
        <v>7000</v>
      </c>
      <c r="X452" s="74">
        <v>7500</v>
      </c>
      <c r="Z452" s="74">
        <v>3400</v>
      </c>
      <c r="AB452" s="944">
        <v>0</v>
      </c>
      <c r="AD452" s="74">
        <v>0</v>
      </c>
      <c r="AF452" s="74">
        <v>0</v>
      </c>
      <c r="AH452" s="74">
        <f t="shared" si="93"/>
        <v>0</v>
      </c>
      <c r="AI452" s="8"/>
      <c r="AJ452" s="74">
        <f>CEILING(AB452*35/100,10)</f>
        <v>0</v>
      </c>
      <c r="AK452" s="8"/>
      <c r="AL452" s="74">
        <v>43200</v>
      </c>
      <c r="AM452" s="74"/>
      <c r="AN452" s="74">
        <v>46300</v>
      </c>
      <c r="AO452" s="74"/>
      <c r="AP452" s="74">
        <v>46300</v>
      </c>
      <c r="AQ452" s="74"/>
    </row>
    <row r="453" spans="2:43" ht="18" customHeight="1" x14ac:dyDescent="0.2">
      <c r="B453" s="4"/>
      <c r="C453" s="117"/>
      <c r="D453" s="117"/>
      <c r="E453" s="117"/>
      <c r="F453" s="48"/>
      <c r="G453" s="11"/>
      <c r="H453" s="117"/>
      <c r="I453" s="124"/>
      <c r="J453" s="124"/>
      <c r="K453" s="144"/>
      <c r="L453" s="11"/>
      <c r="M453" s="143"/>
      <c r="N453" s="42"/>
      <c r="O453" s="128"/>
      <c r="P453" s="130"/>
      <c r="Q453" s="131">
        <v>5</v>
      </c>
      <c r="R453" s="84"/>
      <c r="S453" s="250"/>
      <c r="T453" s="69" t="s">
        <v>83</v>
      </c>
      <c r="U453" s="92"/>
      <c r="V453" s="70">
        <f>SUM(V454:V455)</f>
        <v>6700000</v>
      </c>
      <c r="X453" s="447">
        <f>SUM(X454:X455)</f>
        <v>0</v>
      </c>
      <c r="Z453" s="447">
        <f>SUM(Z454:Z455)</f>
        <v>6800000</v>
      </c>
      <c r="AB453" s="447">
        <f>SUM(AB454:AB455)</f>
        <v>6800000</v>
      </c>
      <c r="AD453" s="447">
        <f>SUM(AD454:AD455)</f>
        <v>7160000</v>
      </c>
      <c r="AF453" s="447">
        <f>SUM(AF454:AF455)</f>
        <v>3810000</v>
      </c>
      <c r="AH453" s="447">
        <f t="shared" si="87"/>
        <v>10970000</v>
      </c>
      <c r="AI453" s="446"/>
      <c r="AJ453" s="447">
        <f>SUM(AJ454:AJ455)</f>
        <v>2380000</v>
      </c>
      <c r="AK453" s="71"/>
      <c r="AL453" s="447">
        <f>SUM(AL454:AL455)</f>
        <v>7276000</v>
      </c>
      <c r="AM453" s="447"/>
      <c r="AN453" s="447">
        <f>SUM(AN454:AN455)</f>
        <v>7742000</v>
      </c>
      <c r="AO453" s="447"/>
      <c r="AP453" s="447">
        <f>SUM(AP454:AP455)</f>
        <v>7742000</v>
      </c>
      <c r="AQ453" s="447"/>
    </row>
    <row r="454" spans="2:43" ht="18" hidden="1" customHeight="1" x14ac:dyDescent="0.2">
      <c r="B454" s="4"/>
      <c r="C454" s="117"/>
      <c r="D454" s="117"/>
      <c r="E454" s="117"/>
      <c r="F454" s="48"/>
      <c r="G454" s="11"/>
      <c r="H454" s="117"/>
      <c r="I454" s="124"/>
      <c r="J454" s="124"/>
      <c r="K454" s="144"/>
      <c r="L454" s="11"/>
      <c r="M454" s="143"/>
      <c r="N454" s="42"/>
      <c r="O454" s="128"/>
      <c r="P454" s="130"/>
      <c r="Q454" s="130"/>
      <c r="R454" s="72" t="s">
        <v>0</v>
      </c>
      <c r="S454" s="181"/>
      <c r="T454" s="73" t="s">
        <v>84</v>
      </c>
      <c r="V454" s="74">
        <v>0</v>
      </c>
      <c r="X454" s="74">
        <v>0</v>
      </c>
      <c r="Z454" s="74">
        <v>0</v>
      </c>
      <c r="AB454" s="74">
        <v>0</v>
      </c>
      <c r="AD454" s="74">
        <v>0</v>
      </c>
      <c r="AF454" s="74">
        <v>0</v>
      </c>
      <c r="AH454" s="74">
        <f t="shared" ref="AH454:AH515" si="94">AD454+AF454</f>
        <v>0</v>
      </c>
      <c r="AI454" s="8"/>
      <c r="AJ454" s="74">
        <v>0</v>
      </c>
      <c r="AK454" s="8"/>
      <c r="AL454" s="74">
        <v>0</v>
      </c>
      <c r="AM454" s="74"/>
      <c r="AN454" s="74">
        <v>0</v>
      </c>
      <c r="AO454" s="74"/>
      <c r="AP454" s="74">
        <v>0</v>
      </c>
      <c r="AQ454" s="74"/>
    </row>
    <row r="455" spans="2:43" ht="18" customHeight="1" x14ac:dyDescent="0.2">
      <c r="B455" s="4"/>
      <c r="C455" s="117"/>
      <c r="D455" s="117"/>
      <c r="E455" s="117"/>
      <c r="F455" s="48"/>
      <c r="G455" s="11"/>
      <c r="H455" s="117"/>
      <c r="I455" s="124"/>
      <c r="J455" s="124"/>
      <c r="K455" s="144"/>
      <c r="L455" s="11"/>
      <c r="M455" s="143"/>
      <c r="N455" s="42"/>
      <c r="O455" s="128"/>
      <c r="P455" s="130"/>
      <c r="Q455" s="130"/>
      <c r="R455" s="72">
        <v>12</v>
      </c>
      <c r="S455" s="181"/>
      <c r="T455" s="73" t="s">
        <v>488</v>
      </c>
      <c r="V455" s="74">
        <v>6700000</v>
      </c>
      <c r="X455" s="74">
        <v>0</v>
      </c>
      <c r="Z455" s="74">
        <v>6800000</v>
      </c>
      <c r="AB455" s="74">
        <v>6800000</v>
      </c>
      <c r="AD455" s="74">
        <v>7160000</v>
      </c>
      <c r="AF455" s="74">
        <v>3810000</v>
      </c>
      <c r="AH455" s="74">
        <f t="shared" si="94"/>
        <v>10970000</v>
      </c>
      <c r="AI455" s="8"/>
      <c r="AJ455" s="74">
        <f>CEILING(AB455*35/100,10)</f>
        <v>2380000</v>
      </c>
      <c r="AK455" s="8"/>
      <c r="AL455" s="74">
        <v>7276000</v>
      </c>
      <c r="AM455" s="74"/>
      <c r="AN455" s="74">
        <v>7742000</v>
      </c>
      <c r="AO455" s="74"/>
      <c r="AP455" s="74">
        <v>7742000</v>
      </c>
      <c r="AQ455" s="74"/>
    </row>
    <row r="456" spans="2:43" ht="18" customHeight="1" x14ac:dyDescent="0.2">
      <c r="B456" s="4"/>
      <c r="C456" s="117"/>
      <c r="D456" s="117"/>
      <c r="E456" s="117"/>
      <c r="F456" s="48"/>
      <c r="G456" s="11"/>
      <c r="H456" s="117"/>
      <c r="I456" s="124"/>
      <c r="J456" s="124"/>
      <c r="K456" s="144"/>
      <c r="L456" s="11"/>
      <c r="M456" s="143"/>
      <c r="N456" s="42"/>
      <c r="O456" s="128"/>
      <c r="P456" s="130"/>
      <c r="Q456" s="131">
        <v>9</v>
      </c>
      <c r="R456" s="68"/>
      <c r="S456" s="35"/>
      <c r="T456" s="69" t="s">
        <v>34</v>
      </c>
      <c r="U456" s="92"/>
      <c r="V456" s="70" t="e">
        <f>#REF!</f>
        <v>#REF!</v>
      </c>
      <c r="X456" s="447" t="e">
        <f>#REF!</f>
        <v>#REF!</v>
      </c>
      <c r="Z456" s="447" t="e">
        <f>#REF!</f>
        <v>#REF!</v>
      </c>
      <c r="AB456" s="447">
        <f>SUM(AB457:AB457)</f>
        <v>0</v>
      </c>
      <c r="AD456" s="447">
        <f>SUM(AD457:AD457)</f>
        <v>0</v>
      </c>
      <c r="AF456" s="447">
        <f>SUM(AF457:AF457)</f>
        <v>0</v>
      </c>
      <c r="AH456" s="447">
        <f>SUM(AH457:AH457)</f>
        <v>0</v>
      </c>
      <c r="AI456" s="446"/>
      <c r="AJ456" s="447">
        <f>SUM(AJ457:AJ457)</f>
        <v>0</v>
      </c>
      <c r="AK456" s="71"/>
      <c r="AL456" s="447">
        <f>SUM(AL457:AL457)</f>
        <v>6400</v>
      </c>
      <c r="AM456" s="447"/>
      <c r="AN456" s="447">
        <f>SUM(AN457:AN457)</f>
        <v>6400</v>
      </c>
      <c r="AO456" s="447"/>
      <c r="AP456" s="447">
        <f>SUM(AP457:AP457)</f>
        <v>6400</v>
      </c>
      <c r="AQ456" s="447"/>
    </row>
    <row r="457" spans="2:43" ht="18" customHeight="1" x14ac:dyDescent="0.2">
      <c r="B457" s="4"/>
      <c r="C457" s="117"/>
      <c r="D457" s="117"/>
      <c r="E457" s="117"/>
      <c r="F457" s="48"/>
      <c r="G457" s="11"/>
      <c r="H457" s="117"/>
      <c r="I457" s="124"/>
      <c r="J457" s="124"/>
      <c r="K457" s="144"/>
      <c r="L457" s="11"/>
      <c r="M457" s="143"/>
      <c r="N457" s="42"/>
      <c r="O457" s="128"/>
      <c r="P457" s="130"/>
      <c r="Q457" s="130"/>
      <c r="R457" s="72">
        <v>3</v>
      </c>
      <c r="S457" s="181"/>
      <c r="T457" s="73" t="s">
        <v>436</v>
      </c>
      <c r="V457" s="74">
        <v>5000</v>
      </c>
      <c r="X457" s="74">
        <v>5000</v>
      </c>
      <c r="Z457" s="74">
        <v>6000</v>
      </c>
      <c r="AB457" s="74">
        <v>0</v>
      </c>
      <c r="AD457" s="74">
        <v>0</v>
      </c>
      <c r="AF457" s="74">
        <v>0</v>
      </c>
      <c r="AH457" s="74">
        <f t="shared" si="94"/>
        <v>0</v>
      </c>
      <c r="AI457" s="8"/>
      <c r="AJ457" s="74">
        <f t="shared" ref="AJ457" si="95">CEILING(AB457*35/100,10)</f>
        <v>0</v>
      </c>
      <c r="AK457" s="8"/>
      <c r="AL457" s="74">
        <v>6400</v>
      </c>
      <c r="AM457" s="74"/>
      <c r="AN457" s="74">
        <v>6400</v>
      </c>
      <c r="AO457" s="74"/>
      <c r="AP457" s="74">
        <v>6400</v>
      </c>
      <c r="AQ457" s="74"/>
    </row>
    <row r="458" spans="2:43" ht="18" customHeight="1" x14ac:dyDescent="0.2">
      <c r="B458" s="4"/>
      <c r="C458" s="117"/>
      <c r="D458" s="117"/>
      <c r="E458" s="117"/>
      <c r="F458" s="48"/>
      <c r="G458" s="11"/>
      <c r="H458" s="117"/>
      <c r="I458" s="124"/>
      <c r="J458" s="124"/>
      <c r="K458" s="144"/>
      <c r="L458" s="11"/>
      <c r="M458" s="143"/>
      <c r="N458" s="42"/>
      <c r="O458" s="128"/>
      <c r="P458" s="129">
        <v>7</v>
      </c>
      <c r="Q458" s="129"/>
      <c r="R458" s="64"/>
      <c r="S458" s="234"/>
      <c r="T458" s="65" t="s">
        <v>343</v>
      </c>
      <c r="U458" s="155"/>
      <c r="V458" s="66">
        <f>V459+V461+V463</f>
        <v>43500</v>
      </c>
      <c r="X458" s="66">
        <f>X459+X461+X463</f>
        <v>45900</v>
      </c>
      <c r="Z458" s="66">
        <f>Z459+Z461+Z463</f>
        <v>49600</v>
      </c>
      <c r="AB458" s="66">
        <f>AB459+AB461+AB463</f>
        <v>13400</v>
      </c>
      <c r="AD458" s="66" t="e">
        <f>AD459+AD461+AD463</f>
        <v>#REF!</v>
      </c>
      <c r="AF458" s="66">
        <f>AF459+AF461+AF463</f>
        <v>0</v>
      </c>
      <c r="AH458" s="66" t="e">
        <f t="shared" si="94"/>
        <v>#REF!</v>
      </c>
      <c r="AI458" s="67"/>
      <c r="AJ458" s="66">
        <f>AJ459+AJ461+AJ463</f>
        <v>3360</v>
      </c>
      <c r="AK458" s="67"/>
      <c r="AL458" s="66">
        <f>AL459+AL461+AL463</f>
        <v>5200</v>
      </c>
      <c r="AM458" s="66"/>
      <c r="AN458" s="66">
        <f>AN459+AN461+AN463</f>
        <v>5300</v>
      </c>
      <c r="AO458" s="66"/>
      <c r="AP458" s="66">
        <f>AP459+AP461+AP463</f>
        <v>5300</v>
      </c>
      <c r="AQ458" s="66"/>
    </row>
    <row r="459" spans="2:43" ht="18" customHeight="1" x14ac:dyDescent="0.2">
      <c r="B459" s="4"/>
      <c r="C459" s="117"/>
      <c r="D459" s="117"/>
      <c r="E459" s="117"/>
      <c r="F459" s="48"/>
      <c r="G459" s="11"/>
      <c r="H459" s="117"/>
      <c r="I459" s="124"/>
      <c r="J459" s="124"/>
      <c r="K459" s="144"/>
      <c r="L459" s="11"/>
      <c r="M459" s="143"/>
      <c r="N459" s="42"/>
      <c r="O459" s="128"/>
      <c r="P459" s="129"/>
      <c r="Q459" s="131">
        <v>1</v>
      </c>
      <c r="R459" s="68"/>
      <c r="S459" s="35"/>
      <c r="T459" s="69" t="s">
        <v>255</v>
      </c>
      <c r="U459" s="92"/>
      <c r="V459" s="70">
        <f>SUM(V460:V460)</f>
        <v>35000</v>
      </c>
      <c r="X459" s="447">
        <f>SUM(X460:X460)</f>
        <v>36000</v>
      </c>
      <c r="Z459" s="447">
        <f>SUM(Z460:Z460)</f>
        <v>40000</v>
      </c>
      <c r="AB459" s="447">
        <f>SUM(AB460:AB460)</f>
        <v>12700</v>
      </c>
      <c r="AD459" s="447">
        <f>SUM(AD460:AD460)</f>
        <v>13800</v>
      </c>
      <c r="AF459" s="447">
        <f>SUM(AF460:AF460)</f>
        <v>0</v>
      </c>
      <c r="AH459" s="447">
        <f t="shared" si="94"/>
        <v>13800</v>
      </c>
      <c r="AI459" s="446"/>
      <c r="AJ459" s="447">
        <f>SUM(AJ460:AJ460)</f>
        <v>3180</v>
      </c>
      <c r="AK459" s="71"/>
      <c r="AL459" s="447">
        <f>SUM(AL460:AL460)</f>
        <v>3000</v>
      </c>
      <c r="AM459" s="447"/>
      <c r="AN459" s="447">
        <f>SUM(AN460:AN460)</f>
        <v>3000</v>
      </c>
      <c r="AO459" s="447"/>
      <c r="AP459" s="447">
        <f>SUM(AP460:AP460)</f>
        <v>3000</v>
      </c>
      <c r="AQ459" s="447"/>
    </row>
    <row r="460" spans="2:43" ht="18" customHeight="1" x14ac:dyDescent="0.2">
      <c r="B460" s="4"/>
      <c r="C460" s="117"/>
      <c r="D460" s="117"/>
      <c r="E460" s="117"/>
      <c r="F460" s="48"/>
      <c r="G460" s="11"/>
      <c r="H460" s="117"/>
      <c r="I460" s="124"/>
      <c r="J460" s="124"/>
      <c r="K460" s="144"/>
      <c r="L460" s="11"/>
      <c r="M460" s="143"/>
      <c r="N460" s="42"/>
      <c r="O460" s="128"/>
      <c r="P460" s="129"/>
      <c r="Q460" s="131"/>
      <c r="R460" s="72">
        <v>2</v>
      </c>
      <c r="S460" s="181"/>
      <c r="T460" s="73" t="s">
        <v>439</v>
      </c>
      <c r="V460" s="74">
        <v>35000</v>
      </c>
      <c r="X460" s="74">
        <v>36000</v>
      </c>
      <c r="Z460" s="74">
        <v>40000</v>
      </c>
      <c r="AB460" s="74">
        <v>12700</v>
      </c>
      <c r="AD460" s="74">
        <v>13800</v>
      </c>
      <c r="AF460" s="74">
        <v>0</v>
      </c>
      <c r="AH460" s="74">
        <f t="shared" si="94"/>
        <v>13800</v>
      </c>
      <c r="AI460" s="8"/>
      <c r="AJ460" s="74">
        <f t="shared" ref="AJ460" si="96">CEILING(AB460*25/100,10)</f>
        <v>3180</v>
      </c>
      <c r="AK460" s="8"/>
      <c r="AL460" s="74">
        <v>3000</v>
      </c>
      <c r="AM460" s="74"/>
      <c r="AN460" s="74">
        <v>3000</v>
      </c>
      <c r="AO460" s="74"/>
      <c r="AP460" s="74">
        <v>3000</v>
      </c>
      <c r="AQ460" s="74"/>
    </row>
    <row r="461" spans="2:43" ht="18" hidden="1" customHeight="1" x14ac:dyDescent="0.2">
      <c r="B461" s="4"/>
      <c r="C461" s="117"/>
      <c r="D461" s="117"/>
      <c r="E461" s="117"/>
      <c r="F461" s="48"/>
      <c r="G461" s="11"/>
      <c r="H461" s="117"/>
      <c r="I461" s="124"/>
      <c r="J461" s="124"/>
      <c r="K461" s="144"/>
      <c r="L461" s="11"/>
      <c r="M461" s="143"/>
      <c r="N461" s="42"/>
      <c r="O461" s="128"/>
      <c r="P461" s="129"/>
      <c r="Q461" s="131">
        <v>2</v>
      </c>
      <c r="R461" s="68"/>
      <c r="S461" s="35"/>
      <c r="T461" s="69" t="s">
        <v>266</v>
      </c>
      <c r="U461" s="92"/>
      <c r="V461" s="70">
        <f>V462</f>
        <v>0</v>
      </c>
      <c r="X461" s="447">
        <f>X462</f>
        <v>0</v>
      </c>
      <c r="Z461" s="447">
        <f>Z462</f>
        <v>0</v>
      </c>
      <c r="AB461" s="447">
        <f>AB462</f>
        <v>0</v>
      </c>
      <c r="AD461" s="447" t="e">
        <f>#REF!</f>
        <v>#REF!</v>
      </c>
      <c r="AF461" s="447">
        <f>AF462</f>
        <v>0</v>
      </c>
      <c r="AH461" s="447" t="e">
        <f t="shared" si="94"/>
        <v>#REF!</v>
      </c>
      <c r="AI461" s="446"/>
      <c r="AJ461" s="447">
        <f>AJ462</f>
        <v>0</v>
      </c>
      <c r="AK461" s="71"/>
      <c r="AL461" s="447">
        <f>AL462</f>
        <v>0</v>
      </c>
      <c r="AM461" s="447"/>
      <c r="AN461" s="447">
        <f>AN462</f>
        <v>0</v>
      </c>
      <c r="AO461" s="447"/>
      <c r="AP461" s="447">
        <f>AP462</f>
        <v>0</v>
      </c>
      <c r="AQ461" s="447"/>
    </row>
    <row r="462" spans="2:43" ht="18" hidden="1" customHeight="1" x14ac:dyDescent="0.2">
      <c r="B462" s="4"/>
      <c r="C462" s="117"/>
      <c r="D462" s="117"/>
      <c r="E462" s="117"/>
      <c r="F462" s="48"/>
      <c r="G462" s="11"/>
      <c r="H462" s="117"/>
      <c r="I462" s="124"/>
      <c r="J462" s="124"/>
      <c r="K462" s="144"/>
      <c r="L462" s="11"/>
      <c r="M462" s="143"/>
      <c r="N462" s="42"/>
      <c r="O462" s="128"/>
      <c r="P462" s="129"/>
      <c r="Q462" s="131"/>
      <c r="R462" s="72" t="s">
        <v>3</v>
      </c>
      <c r="S462" s="181"/>
      <c r="T462" s="73" t="s">
        <v>267</v>
      </c>
      <c r="V462" s="74">
        <v>0</v>
      </c>
      <c r="X462" s="74">
        <v>0</v>
      </c>
      <c r="Z462" s="74">
        <v>0</v>
      </c>
      <c r="AB462" s="74">
        <v>0</v>
      </c>
      <c r="AD462" s="74">
        <v>0</v>
      </c>
      <c r="AF462" s="74">
        <v>0</v>
      </c>
      <c r="AH462" s="74">
        <f t="shared" si="94"/>
        <v>0</v>
      </c>
      <c r="AI462" s="8"/>
      <c r="AJ462" s="74">
        <v>0</v>
      </c>
      <c r="AK462" s="8"/>
      <c r="AL462" s="74">
        <v>0</v>
      </c>
      <c r="AM462" s="74"/>
      <c r="AN462" s="74">
        <v>0</v>
      </c>
      <c r="AO462" s="74"/>
      <c r="AP462" s="74">
        <v>0</v>
      </c>
      <c r="AQ462" s="74"/>
    </row>
    <row r="463" spans="2:43" ht="18" customHeight="1" x14ac:dyDescent="0.2">
      <c r="B463" s="4"/>
      <c r="C463" s="117"/>
      <c r="D463" s="117"/>
      <c r="E463" s="117"/>
      <c r="F463" s="48"/>
      <c r="G463" s="11"/>
      <c r="H463" s="117"/>
      <c r="I463" s="124"/>
      <c r="J463" s="124"/>
      <c r="K463" s="144"/>
      <c r="L463" s="11"/>
      <c r="M463" s="143"/>
      <c r="N463" s="42"/>
      <c r="O463" s="128"/>
      <c r="P463" s="130"/>
      <c r="Q463" s="131">
        <v>3</v>
      </c>
      <c r="R463" s="68"/>
      <c r="S463" s="35"/>
      <c r="T463" s="69" t="s">
        <v>224</v>
      </c>
      <c r="U463" s="92"/>
      <c r="V463" s="70">
        <f>V464</f>
        <v>8500</v>
      </c>
      <c r="X463" s="447">
        <f>X464</f>
        <v>9900</v>
      </c>
      <c r="Z463" s="447">
        <f>Z464</f>
        <v>9600</v>
      </c>
      <c r="AB463" s="447">
        <f>AB464</f>
        <v>700</v>
      </c>
      <c r="AD463" s="447">
        <f>AD464</f>
        <v>800</v>
      </c>
      <c r="AF463" s="447">
        <f>AF464</f>
        <v>0</v>
      </c>
      <c r="AH463" s="447">
        <f t="shared" si="94"/>
        <v>800</v>
      </c>
      <c r="AI463" s="446"/>
      <c r="AJ463" s="447">
        <f>AJ464</f>
        <v>180</v>
      </c>
      <c r="AK463" s="71"/>
      <c r="AL463" s="447">
        <f>AL464</f>
        <v>2200</v>
      </c>
      <c r="AM463" s="447"/>
      <c r="AN463" s="447">
        <f>AN464</f>
        <v>2300</v>
      </c>
      <c r="AO463" s="447"/>
      <c r="AP463" s="447">
        <f>AP464</f>
        <v>2300</v>
      </c>
      <c r="AQ463" s="447"/>
    </row>
    <row r="464" spans="2:43" ht="18" customHeight="1" x14ac:dyDescent="0.2">
      <c r="B464" s="4"/>
      <c r="C464" s="117"/>
      <c r="D464" s="117"/>
      <c r="E464" s="117"/>
      <c r="F464" s="48"/>
      <c r="G464" s="11"/>
      <c r="H464" s="117"/>
      <c r="I464" s="124"/>
      <c r="J464" s="124"/>
      <c r="K464" s="144"/>
      <c r="L464" s="11"/>
      <c r="M464" s="143"/>
      <c r="N464" s="42"/>
      <c r="O464" s="128"/>
      <c r="P464" s="130"/>
      <c r="Q464" s="131"/>
      <c r="R464" s="72" t="s">
        <v>0</v>
      </c>
      <c r="S464" s="181"/>
      <c r="T464" s="73" t="s">
        <v>53</v>
      </c>
      <c r="V464" s="74">
        <v>8500</v>
      </c>
      <c r="X464" s="74">
        <v>9900</v>
      </c>
      <c r="Z464" s="74">
        <v>9600</v>
      </c>
      <c r="AB464" s="74">
        <v>700</v>
      </c>
      <c r="AD464" s="74">
        <v>800</v>
      </c>
      <c r="AF464" s="74">
        <v>0</v>
      </c>
      <c r="AH464" s="74">
        <f t="shared" si="94"/>
        <v>800</v>
      </c>
      <c r="AI464" s="8"/>
      <c r="AJ464" s="74">
        <f>CEILING(AB464*25/100,10)</f>
        <v>180</v>
      </c>
      <c r="AK464" s="8"/>
      <c r="AL464" s="74">
        <v>2200</v>
      </c>
      <c r="AM464" s="74"/>
      <c r="AN464" s="74">
        <v>2300</v>
      </c>
      <c r="AO464" s="74"/>
      <c r="AP464" s="74">
        <v>2300</v>
      </c>
      <c r="AQ464" s="74"/>
    </row>
    <row r="465" spans="2:43" ht="18" hidden="1" customHeight="1" x14ac:dyDescent="0.2">
      <c r="B465" s="4"/>
      <c r="C465" s="117"/>
      <c r="D465" s="117"/>
      <c r="E465" s="117"/>
      <c r="F465" s="48"/>
      <c r="G465" s="11"/>
      <c r="H465" s="117"/>
      <c r="I465" s="124"/>
      <c r="J465" s="124"/>
      <c r="K465" s="144"/>
      <c r="L465" s="11"/>
      <c r="M465" s="143"/>
      <c r="N465" s="42"/>
      <c r="O465" s="128"/>
      <c r="P465" s="129">
        <v>9</v>
      </c>
      <c r="Q465" s="129"/>
      <c r="R465" s="64"/>
      <c r="S465" s="234"/>
      <c r="T465" s="65" t="s">
        <v>217</v>
      </c>
      <c r="U465" s="155"/>
      <c r="V465" s="66">
        <f>V466+V468</f>
        <v>0</v>
      </c>
      <c r="X465" s="66">
        <f>X466+X468</f>
        <v>0</v>
      </c>
      <c r="Z465" s="66">
        <f>Z466+Z468</f>
        <v>0</v>
      </c>
      <c r="AB465" s="66">
        <f>AB466+AB468</f>
        <v>0</v>
      </c>
      <c r="AD465" s="66" t="e">
        <f>#REF!+AD468</f>
        <v>#REF!</v>
      </c>
      <c r="AF465" s="66">
        <f>AF466+AF468</f>
        <v>0</v>
      </c>
      <c r="AH465" s="66" t="e">
        <f t="shared" si="94"/>
        <v>#REF!</v>
      </c>
      <c r="AI465" s="67"/>
      <c r="AJ465" s="66">
        <f>AJ466+AJ468</f>
        <v>0</v>
      </c>
      <c r="AK465" s="67"/>
      <c r="AL465" s="66">
        <f>AL466+AL468</f>
        <v>0</v>
      </c>
      <c r="AM465" s="66"/>
      <c r="AN465" s="66">
        <f>AN466+AN468</f>
        <v>0</v>
      </c>
      <c r="AO465" s="66"/>
      <c r="AP465" s="66">
        <f>AP466+AP468</f>
        <v>0</v>
      </c>
      <c r="AQ465" s="66"/>
    </row>
    <row r="466" spans="2:43" ht="18" hidden="1" customHeight="1" x14ac:dyDescent="0.2">
      <c r="B466" s="4"/>
      <c r="C466" s="117"/>
      <c r="D466" s="117"/>
      <c r="E466" s="117"/>
      <c r="F466" s="48"/>
      <c r="G466" s="11"/>
      <c r="H466" s="117"/>
      <c r="I466" s="124"/>
      <c r="J466" s="124"/>
      <c r="K466" s="144"/>
      <c r="L466" s="11"/>
      <c r="M466" s="143"/>
      <c r="N466" s="42"/>
      <c r="O466" s="128"/>
      <c r="P466" s="130"/>
      <c r="Q466" s="131">
        <v>1</v>
      </c>
      <c r="R466" s="68"/>
      <c r="S466" s="35"/>
      <c r="T466" s="69" t="s">
        <v>231</v>
      </c>
      <c r="U466" s="92"/>
      <c r="V466" s="70">
        <f>V467</f>
        <v>0</v>
      </c>
      <c r="X466" s="70">
        <f>X467</f>
        <v>0</v>
      </c>
      <c r="Z466" s="70">
        <f>Z467</f>
        <v>0</v>
      </c>
      <c r="AB466" s="70">
        <f>AB467</f>
        <v>0</v>
      </c>
      <c r="AD466" s="70" t="e">
        <f>#REF!</f>
        <v>#REF!</v>
      </c>
      <c r="AF466" s="70">
        <f>AF467</f>
        <v>0</v>
      </c>
      <c r="AH466" s="70" t="e">
        <f t="shared" si="94"/>
        <v>#REF!</v>
      </c>
      <c r="AI466" s="446"/>
      <c r="AJ466" s="447">
        <f>AJ467</f>
        <v>0</v>
      </c>
      <c r="AK466" s="71"/>
      <c r="AL466" s="447">
        <f>AL467</f>
        <v>0</v>
      </c>
      <c r="AM466" s="447"/>
      <c r="AN466" s="447">
        <f>AN467</f>
        <v>0</v>
      </c>
      <c r="AO466" s="70"/>
      <c r="AP466" s="447">
        <f>AP467</f>
        <v>0</v>
      </c>
      <c r="AQ466" s="70"/>
    </row>
    <row r="467" spans="2:43" ht="18" hidden="1" customHeight="1" x14ac:dyDescent="0.2">
      <c r="B467" s="4"/>
      <c r="C467" s="117"/>
      <c r="D467" s="117"/>
      <c r="E467" s="117"/>
      <c r="F467" s="48"/>
      <c r="G467" s="11"/>
      <c r="H467" s="117"/>
      <c r="I467" s="124"/>
      <c r="J467" s="124"/>
      <c r="K467" s="144"/>
      <c r="L467" s="11"/>
      <c r="M467" s="143"/>
      <c r="N467" s="42"/>
      <c r="O467" s="128"/>
      <c r="P467" s="130"/>
      <c r="Q467" s="131"/>
      <c r="R467" s="72" t="s">
        <v>3</v>
      </c>
      <c r="S467" s="181"/>
      <c r="T467" s="73" t="s">
        <v>231</v>
      </c>
      <c r="V467" s="74">
        <v>0</v>
      </c>
      <c r="X467" s="74">
        <v>0</v>
      </c>
      <c r="Z467" s="74">
        <v>0</v>
      </c>
      <c r="AB467" s="74">
        <v>0</v>
      </c>
      <c r="AD467" s="74">
        <v>0</v>
      </c>
      <c r="AF467" s="74">
        <v>0</v>
      </c>
      <c r="AH467" s="74">
        <f t="shared" si="94"/>
        <v>0</v>
      </c>
      <c r="AI467" s="8"/>
      <c r="AJ467" s="74">
        <v>0</v>
      </c>
      <c r="AK467" s="8"/>
      <c r="AL467" s="74">
        <v>0</v>
      </c>
      <c r="AM467" s="74"/>
      <c r="AN467" s="74">
        <v>0</v>
      </c>
      <c r="AO467" s="74"/>
      <c r="AP467" s="74">
        <v>0</v>
      </c>
      <c r="AQ467" s="74"/>
    </row>
    <row r="468" spans="2:43" ht="18" hidden="1" customHeight="1" x14ac:dyDescent="0.2">
      <c r="B468" s="4"/>
      <c r="C468" s="117"/>
      <c r="D468" s="117"/>
      <c r="E468" s="117"/>
      <c r="F468" s="48"/>
      <c r="G468" s="11"/>
      <c r="H468" s="117"/>
      <c r="I468" s="124"/>
      <c r="J468" s="124"/>
      <c r="K468" s="144"/>
      <c r="L468" s="11"/>
      <c r="M468" s="143"/>
      <c r="N468" s="42"/>
      <c r="O468" s="128"/>
      <c r="P468" s="130"/>
      <c r="Q468" s="131">
        <v>2</v>
      </c>
      <c r="R468" s="68"/>
      <c r="S468" s="35"/>
      <c r="T468" s="69" t="s">
        <v>232</v>
      </c>
      <c r="U468" s="92"/>
      <c r="V468" s="70">
        <f>V469</f>
        <v>0</v>
      </c>
      <c r="X468" s="70">
        <f>X469</f>
        <v>0</v>
      </c>
      <c r="Z468" s="70">
        <f>Z469</f>
        <v>0</v>
      </c>
      <c r="AB468" s="70">
        <f>AB469</f>
        <v>0</v>
      </c>
      <c r="AD468" s="70" t="e">
        <f>#REF!</f>
        <v>#REF!</v>
      </c>
      <c r="AF468" s="70">
        <f>AF469</f>
        <v>0</v>
      </c>
      <c r="AH468" s="70" t="e">
        <f t="shared" si="94"/>
        <v>#REF!</v>
      </c>
      <c r="AI468" s="446"/>
      <c r="AJ468" s="447">
        <f>AJ469</f>
        <v>0</v>
      </c>
      <c r="AK468" s="71"/>
      <c r="AL468" s="447">
        <f>AL469</f>
        <v>0</v>
      </c>
      <c r="AM468" s="447"/>
      <c r="AN468" s="447">
        <f>AN469</f>
        <v>0</v>
      </c>
      <c r="AO468" s="70"/>
      <c r="AP468" s="447">
        <f>AP469</f>
        <v>0</v>
      </c>
      <c r="AQ468" s="70"/>
    </row>
    <row r="469" spans="2:43" ht="18" hidden="1" customHeight="1" x14ac:dyDescent="0.2">
      <c r="B469" s="4"/>
      <c r="C469" s="117"/>
      <c r="D469" s="117"/>
      <c r="E469" s="117"/>
      <c r="F469" s="48"/>
      <c r="G469" s="11"/>
      <c r="H469" s="117"/>
      <c r="I469" s="124"/>
      <c r="J469" s="124"/>
      <c r="K469" s="144"/>
      <c r="L469" s="11"/>
      <c r="M469" s="143"/>
      <c r="N469" s="42"/>
      <c r="O469" s="128"/>
      <c r="P469" s="130"/>
      <c r="Q469" s="131"/>
      <c r="R469" s="72" t="s">
        <v>3</v>
      </c>
      <c r="S469" s="181"/>
      <c r="T469" s="77" t="s">
        <v>232</v>
      </c>
      <c r="U469" s="141"/>
      <c r="V469" s="74">
        <v>0</v>
      </c>
      <c r="X469" s="74">
        <v>0</v>
      </c>
      <c r="Z469" s="74">
        <v>0</v>
      </c>
      <c r="AB469" s="74">
        <v>0</v>
      </c>
      <c r="AD469" s="74">
        <v>0</v>
      </c>
      <c r="AF469" s="74">
        <v>0</v>
      </c>
      <c r="AH469" s="74">
        <f t="shared" si="94"/>
        <v>0</v>
      </c>
      <c r="AI469" s="8"/>
      <c r="AJ469" s="74">
        <v>0</v>
      </c>
      <c r="AK469" s="8"/>
      <c r="AL469" s="74">
        <v>0</v>
      </c>
      <c r="AM469" s="74"/>
      <c r="AN469" s="74">
        <v>0</v>
      </c>
      <c r="AO469" s="74"/>
      <c r="AP469" s="74">
        <v>0</v>
      </c>
      <c r="AQ469" s="74"/>
    </row>
    <row r="470" spans="2:43" ht="18" hidden="1" customHeight="1" x14ac:dyDescent="0.2">
      <c r="B470" s="4"/>
      <c r="C470" s="117"/>
      <c r="D470" s="117"/>
      <c r="E470" s="117"/>
      <c r="F470" s="48"/>
      <c r="G470" s="11"/>
      <c r="H470" s="117"/>
      <c r="I470" s="124"/>
      <c r="J470" s="124"/>
      <c r="K470" s="144"/>
      <c r="L470" s="11"/>
      <c r="M470" s="143"/>
      <c r="N470" s="42"/>
      <c r="O470" s="133" t="s">
        <v>55</v>
      </c>
      <c r="P470" s="134"/>
      <c r="Q470" s="134"/>
      <c r="R470" s="79"/>
      <c r="S470" s="252"/>
      <c r="T470" s="80" t="s">
        <v>29</v>
      </c>
      <c r="U470" s="242"/>
      <c r="V470" s="88">
        <f>V471</f>
        <v>0</v>
      </c>
      <c r="X470" s="88">
        <f>X471</f>
        <v>0</v>
      </c>
      <c r="Z470" s="88">
        <f>Z471</f>
        <v>0</v>
      </c>
      <c r="AB470" s="88">
        <f>AB471</f>
        <v>0</v>
      </c>
      <c r="AD470" s="88" t="e">
        <f>#REF!</f>
        <v>#REF!</v>
      </c>
      <c r="AF470" s="88">
        <f>AF471</f>
        <v>0</v>
      </c>
      <c r="AH470" s="88" t="e">
        <f t="shared" si="94"/>
        <v>#REF!</v>
      </c>
      <c r="AI470" s="89"/>
      <c r="AJ470" s="88">
        <f>AJ471</f>
        <v>0</v>
      </c>
      <c r="AK470" s="89"/>
      <c r="AL470" s="88">
        <f t="shared" ref="AL470:AP472" si="97">AL471</f>
        <v>0</v>
      </c>
      <c r="AM470" s="88"/>
      <c r="AN470" s="88">
        <f t="shared" si="97"/>
        <v>0</v>
      </c>
      <c r="AO470" s="88"/>
      <c r="AP470" s="88">
        <f t="shared" si="97"/>
        <v>0</v>
      </c>
      <c r="AQ470" s="88"/>
    </row>
    <row r="471" spans="2:43" ht="18" hidden="1" customHeight="1" x14ac:dyDescent="0.2">
      <c r="B471" s="4"/>
      <c r="C471" s="117"/>
      <c r="D471" s="117"/>
      <c r="E471" s="117"/>
      <c r="F471" s="48"/>
      <c r="G471" s="11"/>
      <c r="H471" s="117"/>
      <c r="I471" s="124"/>
      <c r="J471" s="124"/>
      <c r="K471" s="144"/>
      <c r="L471" s="11"/>
      <c r="M471" s="143"/>
      <c r="N471" s="42"/>
      <c r="O471" s="128"/>
      <c r="P471" s="129">
        <v>3</v>
      </c>
      <c r="Q471" s="129"/>
      <c r="R471" s="64"/>
      <c r="S471" s="234"/>
      <c r="T471" s="65" t="s">
        <v>54</v>
      </c>
      <c r="U471" s="155"/>
      <c r="V471" s="66">
        <f>V472</f>
        <v>0</v>
      </c>
      <c r="X471" s="66">
        <f>X472</f>
        <v>0</v>
      </c>
      <c r="Z471" s="66">
        <f>Z472</f>
        <v>0</v>
      </c>
      <c r="AB471" s="66">
        <f>AB472</f>
        <v>0</v>
      </c>
      <c r="AD471" s="66" t="e">
        <f>#REF!</f>
        <v>#REF!</v>
      </c>
      <c r="AF471" s="66">
        <f>AF472</f>
        <v>0</v>
      </c>
      <c r="AH471" s="66" t="e">
        <f t="shared" si="94"/>
        <v>#REF!</v>
      </c>
      <c r="AI471" s="67"/>
      <c r="AJ471" s="66">
        <f>AJ472</f>
        <v>0</v>
      </c>
      <c r="AK471" s="67"/>
      <c r="AL471" s="66">
        <f t="shared" si="97"/>
        <v>0</v>
      </c>
      <c r="AM471" s="66"/>
      <c r="AN471" s="66">
        <f t="shared" si="97"/>
        <v>0</v>
      </c>
      <c r="AO471" s="66"/>
      <c r="AP471" s="66">
        <f t="shared" si="97"/>
        <v>0</v>
      </c>
      <c r="AQ471" s="66"/>
    </row>
    <row r="472" spans="2:43" ht="18" hidden="1" customHeight="1" x14ac:dyDescent="0.2">
      <c r="B472" s="4"/>
      <c r="C472" s="117"/>
      <c r="D472" s="117"/>
      <c r="E472" s="117"/>
      <c r="F472" s="48"/>
      <c r="G472" s="11"/>
      <c r="H472" s="117"/>
      <c r="I472" s="124"/>
      <c r="J472" s="124"/>
      <c r="K472" s="144"/>
      <c r="L472" s="11"/>
      <c r="M472" s="143"/>
      <c r="N472" s="42"/>
      <c r="O472" s="128"/>
      <c r="P472" s="130"/>
      <c r="Q472" s="131">
        <v>1</v>
      </c>
      <c r="R472" s="68"/>
      <c r="S472" s="35"/>
      <c r="T472" s="69" t="s">
        <v>69</v>
      </c>
      <c r="U472" s="92"/>
      <c r="V472" s="70">
        <f>V473</f>
        <v>0</v>
      </c>
      <c r="X472" s="70">
        <f>X473</f>
        <v>0</v>
      </c>
      <c r="Z472" s="70">
        <f>Z473</f>
        <v>0</v>
      </c>
      <c r="AB472" s="70">
        <f>AB473</f>
        <v>0</v>
      </c>
      <c r="AD472" s="70" t="e">
        <f>#REF!</f>
        <v>#REF!</v>
      </c>
      <c r="AF472" s="70">
        <f>AF473</f>
        <v>0</v>
      </c>
      <c r="AH472" s="70" t="e">
        <f t="shared" si="94"/>
        <v>#REF!</v>
      </c>
      <c r="AI472" s="446"/>
      <c r="AJ472" s="447">
        <f>AJ473</f>
        <v>0</v>
      </c>
      <c r="AK472" s="71"/>
      <c r="AL472" s="447">
        <f t="shared" si="97"/>
        <v>0</v>
      </c>
      <c r="AM472" s="447"/>
      <c r="AN472" s="447">
        <f t="shared" si="97"/>
        <v>0</v>
      </c>
      <c r="AO472" s="70"/>
      <c r="AP472" s="447">
        <f t="shared" si="97"/>
        <v>0</v>
      </c>
      <c r="AQ472" s="70"/>
    </row>
    <row r="473" spans="2:43" ht="18" hidden="1" customHeight="1" x14ac:dyDescent="0.2">
      <c r="B473" s="4"/>
      <c r="C473" s="117"/>
      <c r="D473" s="117"/>
      <c r="E473" s="117"/>
      <c r="F473" s="48"/>
      <c r="G473" s="11"/>
      <c r="H473" s="117"/>
      <c r="I473" s="124"/>
      <c r="J473" s="124"/>
      <c r="K473" s="144"/>
      <c r="L473" s="11"/>
      <c r="M473" s="143"/>
      <c r="N473" s="42"/>
      <c r="O473" s="128"/>
      <c r="P473" s="130"/>
      <c r="Q473" s="130"/>
      <c r="R473" s="72" t="s">
        <v>55</v>
      </c>
      <c r="S473" s="181"/>
      <c r="T473" s="73" t="s">
        <v>193</v>
      </c>
      <c r="V473" s="74">
        <v>0</v>
      </c>
      <c r="X473" s="74">
        <v>0</v>
      </c>
      <c r="Z473" s="74">
        <v>0</v>
      </c>
      <c r="AB473" s="74">
        <v>0</v>
      </c>
      <c r="AD473" s="74">
        <v>0</v>
      </c>
      <c r="AF473" s="74">
        <v>0</v>
      </c>
      <c r="AH473" s="74">
        <f t="shared" si="94"/>
        <v>0</v>
      </c>
      <c r="AI473" s="8"/>
      <c r="AJ473" s="74">
        <v>0</v>
      </c>
      <c r="AK473" s="8"/>
      <c r="AL473" s="74">
        <v>0</v>
      </c>
      <c r="AM473" s="74"/>
      <c r="AN473" s="74">
        <v>0</v>
      </c>
      <c r="AO473" s="74"/>
      <c r="AP473" s="74">
        <v>0</v>
      </c>
      <c r="AQ473" s="74"/>
    </row>
    <row r="474" spans="2:43" ht="18" customHeight="1" x14ac:dyDescent="0.2">
      <c r="B474" s="4"/>
      <c r="C474" s="117"/>
      <c r="D474" s="117"/>
      <c r="E474" s="117"/>
      <c r="F474" s="48"/>
      <c r="G474" s="11"/>
      <c r="H474" s="117"/>
      <c r="I474" s="124"/>
      <c r="J474" s="124"/>
      <c r="K474" s="144"/>
      <c r="L474" s="11"/>
      <c r="M474" s="143"/>
      <c r="N474" s="42"/>
      <c r="O474" s="128"/>
      <c r="P474" s="130"/>
      <c r="Q474" s="130"/>
      <c r="R474" s="86"/>
      <c r="S474" s="20"/>
      <c r="T474" s="73"/>
      <c r="V474" s="74"/>
      <c r="X474" s="74"/>
      <c r="Z474" s="74"/>
      <c r="AB474" s="74"/>
      <c r="AD474" s="74"/>
      <c r="AF474" s="74"/>
      <c r="AH474" s="74">
        <f t="shared" si="94"/>
        <v>0</v>
      </c>
      <c r="AI474" s="8"/>
      <c r="AJ474" s="74"/>
      <c r="AK474" s="8"/>
      <c r="AL474" s="74"/>
      <c r="AM474" s="74"/>
      <c r="AN474" s="74"/>
      <c r="AO474" s="74"/>
      <c r="AP474" s="74"/>
      <c r="AQ474" s="74"/>
    </row>
    <row r="475" spans="2:43" ht="18" customHeight="1" x14ac:dyDescent="0.2">
      <c r="B475" s="4"/>
      <c r="C475" s="117"/>
      <c r="D475" s="117"/>
      <c r="E475" s="117"/>
      <c r="F475" s="48"/>
      <c r="G475" s="11"/>
      <c r="H475" s="132"/>
      <c r="I475" s="121"/>
      <c r="J475" s="121"/>
      <c r="K475" s="164">
        <v>6</v>
      </c>
      <c r="L475" s="277"/>
      <c r="M475" s="163"/>
      <c r="N475" s="261"/>
      <c r="O475" s="122"/>
      <c r="P475" s="123"/>
      <c r="Q475" s="123"/>
      <c r="R475" s="49"/>
      <c r="S475" s="18"/>
      <c r="T475" s="50" t="s">
        <v>416</v>
      </c>
      <c r="U475" s="76"/>
      <c r="V475" s="51">
        <f>V476</f>
        <v>20019000</v>
      </c>
      <c r="X475" s="51">
        <f>X476</f>
        <v>0</v>
      </c>
      <c r="Z475" s="51">
        <f>Z476</f>
        <v>386000</v>
      </c>
      <c r="AB475" s="51">
        <f>AB476</f>
        <v>422000</v>
      </c>
      <c r="AD475" s="51">
        <f>AD476</f>
        <v>444000</v>
      </c>
      <c r="AF475" s="51">
        <f>AF476</f>
        <v>95000</v>
      </c>
      <c r="AH475" s="51">
        <f t="shared" si="94"/>
        <v>539000</v>
      </c>
      <c r="AI475" s="5"/>
      <c r="AJ475" s="51">
        <f>AJ476</f>
        <v>147700</v>
      </c>
      <c r="AK475" s="5"/>
      <c r="AL475" s="51">
        <f t="shared" ref="AL475:AP479" si="98">AL476</f>
        <v>466000</v>
      </c>
      <c r="AM475" s="51"/>
      <c r="AN475" s="51">
        <f t="shared" si="98"/>
        <v>489000</v>
      </c>
      <c r="AO475" s="51"/>
      <c r="AP475" s="51">
        <f t="shared" si="98"/>
        <v>489000</v>
      </c>
      <c r="AQ475" s="51"/>
    </row>
    <row r="476" spans="2:43" ht="18" customHeight="1" x14ac:dyDescent="0.2">
      <c r="B476" s="4"/>
      <c r="C476" s="117"/>
      <c r="D476" s="117"/>
      <c r="E476" s="117"/>
      <c r="F476" s="48"/>
      <c r="G476" s="11"/>
      <c r="H476" s="117"/>
      <c r="I476" s="124"/>
      <c r="J476" s="124"/>
      <c r="K476" s="144"/>
      <c r="L476" s="11"/>
      <c r="M476" s="226">
        <v>2</v>
      </c>
      <c r="N476" s="262"/>
      <c r="O476" s="125"/>
      <c r="P476" s="126"/>
      <c r="Q476" s="126"/>
      <c r="R476" s="60"/>
      <c r="S476" s="249"/>
      <c r="T476" s="61" t="s">
        <v>413</v>
      </c>
      <c r="U476" s="241"/>
      <c r="V476" s="81">
        <f>V477+V488</f>
        <v>20019000</v>
      </c>
      <c r="X476" s="81">
        <f>X477</f>
        <v>0</v>
      </c>
      <c r="Z476" s="81">
        <f>Z477</f>
        <v>386000</v>
      </c>
      <c r="AB476" s="81">
        <f>AB477</f>
        <v>422000</v>
      </c>
      <c r="AD476" s="81">
        <f>AD477</f>
        <v>444000</v>
      </c>
      <c r="AF476" s="81">
        <f>AF477</f>
        <v>95000</v>
      </c>
      <c r="AH476" s="81">
        <f t="shared" si="94"/>
        <v>539000</v>
      </c>
      <c r="AI476" s="82"/>
      <c r="AJ476" s="81">
        <f>AJ477</f>
        <v>147700</v>
      </c>
      <c r="AK476" s="82"/>
      <c r="AL476" s="81">
        <f t="shared" si="98"/>
        <v>466000</v>
      </c>
      <c r="AM476" s="81"/>
      <c r="AN476" s="81">
        <f t="shared" si="98"/>
        <v>489000</v>
      </c>
      <c r="AO476" s="81"/>
      <c r="AP476" s="81">
        <f t="shared" si="98"/>
        <v>489000</v>
      </c>
      <c r="AQ476" s="81"/>
    </row>
    <row r="477" spans="2:43" ht="18" customHeight="1" x14ac:dyDescent="0.2">
      <c r="B477" s="4"/>
      <c r="C477" s="117"/>
      <c r="D477" s="117"/>
      <c r="E477" s="117"/>
      <c r="F477" s="48"/>
      <c r="G477" s="11"/>
      <c r="H477" s="117"/>
      <c r="I477" s="124"/>
      <c r="J477" s="124"/>
      <c r="K477" s="144"/>
      <c r="L477" s="11"/>
      <c r="M477" s="226"/>
      <c r="N477" s="262"/>
      <c r="O477" s="133">
        <v>3</v>
      </c>
      <c r="P477" s="134"/>
      <c r="Q477" s="134"/>
      <c r="R477" s="79"/>
      <c r="S477" s="252"/>
      <c r="T477" s="80" t="s">
        <v>190</v>
      </c>
      <c r="U477" s="242"/>
      <c r="V477" s="88">
        <f>V478+V482+V485</f>
        <v>19212000</v>
      </c>
      <c r="X477" s="88">
        <f>X478</f>
        <v>0</v>
      </c>
      <c r="Z477" s="88">
        <f>Z478</f>
        <v>386000</v>
      </c>
      <c r="AB477" s="88">
        <f>AB478</f>
        <v>422000</v>
      </c>
      <c r="AD477" s="88">
        <f>AD478</f>
        <v>444000</v>
      </c>
      <c r="AF477" s="88">
        <f>AF478</f>
        <v>95000</v>
      </c>
      <c r="AH477" s="88">
        <f t="shared" si="94"/>
        <v>539000</v>
      </c>
      <c r="AI477" s="89"/>
      <c r="AJ477" s="88">
        <f>AJ478</f>
        <v>147700</v>
      </c>
      <c r="AK477" s="89"/>
      <c r="AL477" s="88">
        <f t="shared" si="98"/>
        <v>466000</v>
      </c>
      <c r="AM477" s="88"/>
      <c r="AN477" s="88">
        <f t="shared" si="98"/>
        <v>489000</v>
      </c>
      <c r="AO477" s="88"/>
      <c r="AP477" s="88">
        <f t="shared" si="98"/>
        <v>489000</v>
      </c>
      <c r="AQ477" s="88"/>
    </row>
    <row r="478" spans="2:43" ht="18" customHeight="1" x14ac:dyDescent="0.2">
      <c r="B478" s="4"/>
      <c r="C478" s="117"/>
      <c r="D478" s="117"/>
      <c r="E478" s="117"/>
      <c r="F478" s="48"/>
      <c r="G478" s="11"/>
      <c r="H478" s="117"/>
      <c r="I478" s="124"/>
      <c r="J478" s="124"/>
      <c r="K478" s="144"/>
      <c r="L478" s="11"/>
      <c r="M478" s="226"/>
      <c r="N478" s="262"/>
      <c r="O478" s="125"/>
      <c r="P478" s="129">
        <v>5</v>
      </c>
      <c r="Q478" s="129"/>
      <c r="R478" s="64"/>
      <c r="S478" s="234"/>
      <c r="T478" s="65" t="s">
        <v>24</v>
      </c>
      <c r="U478" s="155"/>
      <c r="V478" s="66">
        <f>V479</f>
        <v>330000</v>
      </c>
      <c r="X478" s="66">
        <f>X479</f>
        <v>0</v>
      </c>
      <c r="Z478" s="66">
        <f>Z479</f>
        <v>386000</v>
      </c>
      <c r="AB478" s="66">
        <f>AB479</f>
        <v>422000</v>
      </c>
      <c r="AD478" s="66">
        <f>AD479</f>
        <v>444000</v>
      </c>
      <c r="AF478" s="66">
        <f>AF479</f>
        <v>95000</v>
      </c>
      <c r="AH478" s="66">
        <f t="shared" si="94"/>
        <v>539000</v>
      </c>
      <c r="AI478" s="67"/>
      <c r="AJ478" s="66">
        <f>AJ479</f>
        <v>147700</v>
      </c>
      <c r="AK478" s="67"/>
      <c r="AL478" s="66">
        <f t="shared" si="98"/>
        <v>466000</v>
      </c>
      <c r="AM478" s="66"/>
      <c r="AN478" s="66">
        <f t="shared" si="98"/>
        <v>489000</v>
      </c>
      <c r="AO478" s="66"/>
      <c r="AP478" s="66">
        <f t="shared" si="98"/>
        <v>489000</v>
      </c>
      <c r="AQ478" s="66"/>
    </row>
    <row r="479" spans="2:43" ht="18" customHeight="1" x14ac:dyDescent="0.2">
      <c r="B479" s="4"/>
      <c r="C479" s="117"/>
      <c r="D479" s="117"/>
      <c r="E479" s="117"/>
      <c r="F479" s="48"/>
      <c r="G479" s="11"/>
      <c r="H479" s="117"/>
      <c r="I479" s="124"/>
      <c r="J479" s="124"/>
      <c r="K479" s="144"/>
      <c r="L479" s="11"/>
      <c r="M479" s="226"/>
      <c r="N479" s="262"/>
      <c r="O479" s="125"/>
      <c r="P479" s="126"/>
      <c r="Q479" s="131">
        <v>5</v>
      </c>
      <c r="R479" s="68"/>
      <c r="S479" s="35"/>
      <c r="T479" s="69" t="s">
        <v>83</v>
      </c>
      <c r="U479" s="92"/>
      <c r="V479" s="70">
        <f>V480</f>
        <v>330000</v>
      </c>
      <c r="X479" s="447">
        <f>X480</f>
        <v>0</v>
      </c>
      <c r="Z479" s="447">
        <f>Z480</f>
        <v>386000</v>
      </c>
      <c r="AB479" s="447">
        <f>AB480</f>
        <v>422000</v>
      </c>
      <c r="AD479" s="447">
        <f>AD480</f>
        <v>444000</v>
      </c>
      <c r="AF479" s="447">
        <f>AF480</f>
        <v>95000</v>
      </c>
      <c r="AH479" s="447">
        <f t="shared" si="94"/>
        <v>539000</v>
      </c>
      <c r="AI479" s="446"/>
      <c r="AJ479" s="447">
        <f>AJ480</f>
        <v>147700</v>
      </c>
      <c r="AK479" s="71"/>
      <c r="AL479" s="447">
        <f t="shared" si="98"/>
        <v>466000</v>
      </c>
      <c r="AM479" s="447"/>
      <c r="AN479" s="447">
        <f t="shared" si="98"/>
        <v>489000</v>
      </c>
      <c r="AO479" s="447"/>
      <c r="AP479" s="447">
        <f t="shared" si="98"/>
        <v>489000</v>
      </c>
      <c r="AQ479" s="447"/>
    </row>
    <row r="480" spans="2:43" ht="18" customHeight="1" x14ac:dyDescent="0.2">
      <c r="B480" s="4"/>
      <c r="C480" s="117"/>
      <c r="D480" s="117"/>
      <c r="E480" s="117"/>
      <c r="F480" s="48"/>
      <c r="G480" s="11"/>
      <c r="H480" s="117"/>
      <c r="I480" s="124"/>
      <c r="J480" s="124"/>
      <c r="K480" s="144"/>
      <c r="L480" s="11"/>
      <c r="M480" s="226"/>
      <c r="N480" s="262"/>
      <c r="O480" s="125"/>
      <c r="P480" s="126"/>
      <c r="Q480" s="131"/>
      <c r="R480" s="78">
        <v>2</v>
      </c>
      <c r="S480" s="251"/>
      <c r="T480" s="73" t="s">
        <v>84</v>
      </c>
      <c r="V480" s="83">
        <v>330000</v>
      </c>
      <c r="X480" s="448">
        <v>0</v>
      </c>
      <c r="Z480" s="74">
        <v>386000</v>
      </c>
      <c r="AB480" s="448">
        <v>422000</v>
      </c>
      <c r="AD480" s="74">
        <v>444000</v>
      </c>
      <c r="AF480" s="74">
        <v>95000</v>
      </c>
      <c r="AH480" s="448">
        <f t="shared" si="94"/>
        <v>539000</v>
      </c>
      <c r="AI480" s="495"/>
      <c r="AJ480" s="74">
        <f>CEILING(AB480*35/100,10)</f>
        <v>147700</v>
      </c>
      <c r="AK480" s="87"/>
      <c r="AL480" s="448">
        <v>466000</v>
      </c>
      <c r="AM480" s="448"/>
      <c r="AN480" s="448">
        <v>489000</v>
      </c>
      <c r="AO480" s="74"/>
      <c r="AP480" s="448">
        <v>489000</v>
      </c>
      <c r="AQ480" s="74"/>
    </row>
    <row r="481" spans="2:43" ht="18" customHeight="1" x14ac:dyDescent="0.2">
      <c r="B481" s="4"/>
      <c r="C481" s="117"/>
      <c r="D481" s="117"/>
      <c r="E481" s="117"/>
      <c r="F481" s="48"/>
      <c r="G481" s="11"/>
      <c r="H481" s="117"/>
      <c r="I481" s="124"/>
      <c r="J481" s="124"/>
      <c r="K481" s="144"/>
      <c r="L481" s="11"/>
      <c r="M481" s="226"/>
      <c r="N481" s="262"/>
      <c r="O481" s="125"/>
      <c r="P481" s="126"/>
      <c r="Q481" s="131"/>
      <c r="R481" s="78"/>
      <c r="S481" s="251"/>
      <c r="T481" s="73"/>
      <c r="V481" s="83"/>
      <c r="X481" s="448"/>
      <c r="Z481" s="448"/>
      <c r="AB481" s="448"/>
      <c r="AD481" s="448"/>
      <c r="AF481" s="448"/>
      <c r="AH481" s="448">
        <f t="shared" si="94"/>
        <v>0</v>
      </c>
      <c r="AI481" s="495"/>
      <c r="AJ481" s="448"/>
      <c r="AK481" s="87"/>
      <c r="AL481" s="448"/>
      <c r="AM481" s="448"/>
      <c r="AN481" s="448"/>
      <c r="AO481" s="448"/>
      <c r="AP481" s="448"/>
      <c r="AQ481" s="448"/>
    </row>
    <row r="482" spans="2:43" ht="18" customHeight="1" x14ac:dyDescent="0.2">
      <c r="B482" s="4"/>
      <c r="C482" s="117"/>
      <c r="D482" s="117"/>
      <c r="E482" s="117"/>
      <c r="F482" s="48"/>
      <c r="G482" s="11"/>
      <c r="H482" s="112" t="s">
        <v>18</v>
      </c>
      <c r="I482" s="118"/>
      <c r="J482" s="118"/>
      <c r="K482" s="170"/>
      <c r="L482" s="34"/>
      <c r="M482" s="169"/>
      <c r="N482" s="260"/>
      <c r="O482" s="119"/>
      <c r="P482" s="120"/>
      <c r="Q482" s="120"/>
      <c r="R482" s="56"/>
      <c r="S482" s="248"/>
      <c r="T482" s="57" t="s">
        <v>35</v>
      </c>
      <c r="U482" s="236"/>
      <c r="V482" s="58">
        <f>V483</f>
        <v>9441000</v>
      </c>
      <c r="X482" s="659">
        <f>X483</f>
        <v>9799000</v>
      </c>
      <c r="Z482" s="659">
        <f>Z483</f>
        <v>10092000</v>
      </c>
      <c r="AB482" s="659">
        <f>AB483</f>
        <v>10301000</v>
      </c>
      <c r="AD482" s="659" t="e">
        <f>AD483</f>
        <v>#REF!</v>
      </c>
      <c r="AF482" s="687">
        <f>AF483</f>
        <v>5594600</v>
      </c>
      <c r="AH482" s="659" t="e">
        <f t="shared" si="94"/>
        <v>#REF!</v>
      </c>
      <c r="AI482" s="660"/>
      <c r="AJ482" s="659">
        <f>AJ483</f>
        <v>3584840</v>
      </c>
      <c r="AK482" s="59"/>
      <c r="AL482" s="659">
        <f t="shared" ref="AL482:AP484" si="99">AL483</f>
        <v>12639000</v>
      </c>
      <c r="AM482" s="659"/>
      <c r="AN482" s="659">
        <f t="shared" si="99"/>
        <v>13387000</v>
      </c>
      <c r="AO482" s="659"/>
      <c r="AP482" s="659">
        <f t="shared" si="99"/>
        <v>13387000</v>
      </c>
      <c r="AQ482" s="659"/>
    </row>
    <row r="483" spans="2:43" ht="18" customHeight="1" x14ac:dyDescent="0.2">
      <c r="B483" s="4"/>
      <c r="C483" s="117"/>
      <c r="D483" s="117"/>
      <c r="E483" s="117"/>
      <c r="F483" s="48"/>
      <c r="G483" s="11"/>
      <c r="H483" s="132"/>
      <c r="I483" s="121">
        <v>1</v>
      </c>
      <c r="J483" s="121"/>
      <c r="K483" s="164"/>
      <c r="L483" s="277"/>
      <c r="M483" s="163"/>
      <c r="N483" s="261"/>
      <c r="O483" s="122"/>
      <c r="P483" s="123"/>
      <c r="Q483" s="123"/>
      <c r="R483" s="49"/>
      <c r="S483" s="18"/>
      <c r="T483" s="50" t="s">
        <v>184</v>
      </c>
      <c r="U483" s="76"/>
      <c r="V483" s="51">
        <f>V484</f>
        <v>9441000</v>
      </c>
      <c r="X483" s="51">
        <f>X484</f>
        <v>9799000</v>
      </c>
      <c r="Z483" s="51">
        <f>Z484</f>
        <v>10092000</v>
      </c>
      <c r="AB483" s="51">
        <f>AB484</f>
        <v>10301000</v>
      </c>
      <c r="AD483" s="51" t="e">
        <f>AD484</f>
        <v>#REF!</v>
      </c>
      <c r="AF483" s="51">
        <f>AF484</f>
        <v>5594600</v>
      </c>
      <c r="AH483" s="51" t="e">
        <f t="shared" si="94"/>
        <v>#REF!</v>
      </c>
      <c r="AI483" s="5"/>
      <c r="AJ483" s="51">
        <f>AJ484</f>
        <v>3584840</v>
      </c>
      <c r="AK483" s="5"/>
      <c r="AL483" s="51">
        <f t="shared" si="99"/>
        <v>12639000</v>
      </c>
      <c r="AM483" s="51"/>
      <c r="AN483" s="51">
        <f t="shared" si="99"/>
        <v>13387000</v>
      </c>
      <c r="AO483" s="51"/>
      <c r="AP483" s="51">
        <f t="shared" si="99"/>
        <v>13387000</v>
      </c>
      <c r="AQ483" s="51"/>
    </row>
    <row r="484" spans="2:43" ht="18" customHeight="1" x14ac:dyDescent="0.2">
      <c r="B484" s="4"/>
      <c r="C484" s="117"/>
      <c r="D484" s="117"/>
      <c r="E484" s="117"/>
      <c r="F484" s="48"/>
      <c r="G484" s="11"/>
      <c r="H484" s="132"/>
      <c r="I484" s="121"/>
      <c r="J484" s="121">
        <v>4</v>
      </c>
      <c r="K484" s="164"/>
      <c r="L484" s="277"/>
      <c r="M484" s="163"/>
      <c r="N484" s="261"/>
      <c r="O484" s="122"/>
      <c r="P484" s="123"/>
      <c r="Q484" s="123"/>
      <c r="R484" s="49"/>
      <c r="S484" s="18"/>
      <c r="T484" s="50" t="s">
        <v>185</v>
      </c>
      <c r="U484" s="76"/>
      <c r="V484" s="51">
        <f>V485</f>
        <v>9441000</v>
      </c>
      <c r="X484" s="51">
        <f>X485</f>
        <v>9799000</v>
      </c>
      <c r="Z484" s="51">
        <f>Z485</f>
        <v>10092000</v>
      </c>
      <c r="AB484" s="51">
        <f>AB485</f>
        <v>10301000</v>
      </c>
      <c r="AD484" s="51" t="e">
        <f>AD485</f>
        <v>#REF!</v>
      </c>
      <c r="AF484" s="51">
        <f>AF485</f>
        <v>5594600</v>
      </c>
      <c r="AH484" s="51" t="e">
        <f t="shared" si="94"/>
        <v>#REF!</v>
      </c>
      <c r="AI484" s="5"/>
      <c r="AJ484" s="51">
        <f>AJ485</f>
        <v>3584840</v>
      </c>
      <c r="AK484" s="5"/>
      <c r="AL484" s="51">
        <f t="shared" si="99"/>
        <v>12639000</v>
      </c>
      <c r="AM484" s="51"/>
      <c r="AN484" s="51">
        <f t="shared" si="99"/>
        <v>13387000</v>
      </c>
      <c r="AO484" s="51"/>
      <c r="AP484" s="51">
        <f t="shared" si="99"/>
        <v>13387000</v>
      </c>
      <c r="AQ484" s="51"/>
    </row>
    <row r="485" spans="2:43" ht="18" customHeight="1" x14ac:dyDescent="0.2">
      <c r="B485" s="4"/>
      <c r="C485" s="117"/>
      <c r="D485" s="117"/>
      <c r="E485" s="117"/>
      <c r="F485" s="48"/>
      <c r="G485" s="11"/>
      <c r="H485" s="117"/>
      <c r="I485" s="124"/>
      <c r="J485" s="124"/>
      <c r="K485" s="144"/>
      <c r="L485" s="11"/>
      <c r="M485" s="226">
        <v>2</v>
      </c>
      <c r="N485" s="262"/>
      <c r="O485" s="125"/>
      <c r="P485" s="126"/>
      <c r="Q485" s="126"/>
      <c r="R485" s="60"/>
      <c r="S485" s="249"/>
      <c r="T485" s="61" t="s">
        <v>413</v>
      </c>
      <c r="U485" s="241"/>
      <c r="V485" s="81">
        <f>V486+V503+V509+V551</f>
        <v>9441000</v>
      </c>
      <c r="X485" s="81">
        <f>X486+X503+X509+X551</f>
        <v>9799000</v>
      </c>
      <c r="Z485" s="81">
        <f>Z486+Z503+Z509+Z551</f>
        <v>10092000</v>
      </c>
      <c r="AB485" s="81">
        <f>AB486+AB503+AB509+AB551</f>
        <v>10301000</v>
      </c>
      <c r="AD485" s="81" t="e">
        <f>AD486+AD503+AD509+AD551</f>
        <v>#REF!</v>
      </c>
      <c r="AF485" s="81">
        <f>AF486+AF503+AF509+AF551</f>
        <v>5594600</v>
      </c>
      <c r="AH485" s="81" t="e">
        <f t="shared" si="94"/>
        <v>#REF!</v>
      </c>
      <c r="AI485" s="82"/>
      <c r="AJ485" s="81">
        <f>AJ486+AJ503+AJ509+AJ551</f>
        <v>3584840</v>
      </c>
      <c r="AK485" s="82"/>
      <c r="AL485" s="81">
        <f>AL486+AL503+AL509+AL551</f>
        <v>12639000</v>
      </c>
      <c r="AM485" s="81"/>
      <c r="AN485" s="81">
        <f>AN486+AN503+AN509+AN551</f>
        <v>13387000</v>
      </c>
      <c r="AO485" s="81"/>
      <c r="AP485" s="81">
        <f>AP486+AP503+AP509+AP551</f>
        <v>13387000</v>
      </c>
      <c r="AQ485" s="81"/>
    </row>
    <row r="486" spans="2:43" ht="18" customHeight="1" x14ac:dyDescent="0.2">
      <c r="B486" s="4"/>
      <c r="C486" s="117"/>
      <c r="D486" s="117"/>
      <c r="E486" s="117"/>
      <c r="F486" s="48"/>
      <c r="G486" s="11"/>
      <c r="H486" s="117"/>
      <c r="I486" s="124"/>
      <c r="J486" s="124"/>
      <c r="K486" s="144"/>
      <c r="L486" s="11"/>
      <c r="M486" s="143"/>
      <c r="N486" s="42"/>
      <c r="O486" s="127" t="s">
        <v>3</v>
      </c>
      <c r="P486" s="123"/>
      <c r="Q486" s="123"/>
      <c r="R486" s="49"/>
      <c r="S486" s="18"/>
      <c r="T486" s="50" t="s">
        <v>7</v>
      </c>
      <c r="U486" s="76"/>
      <c r="V486" s="51">
        <f>V487</f>
        <v>1991000</v>
      </c>
      <c r="X486" s="51">
        <f>X487</f>
        <v>2013000</v>
      </c>
      <c r="Z486" s="51">
        <f>Z487</f>
        <v>1896000</v>
      </c>
      <c r="AB486" s="51">
        <f>AB487</f>
        <v>1721000</v>
      </c>
      <c r="AD486" s="51" t="e">
        <f>AD487</f>
        <v>#REF!</v>
      </c>
      <c r="AF486" s="51">
        <f>AF487</f>
        <v>0</v>
      </c>
      <c r="AH486" s="51" t="e">
        <f t="shared" si="94"/>
        <v>#REF!</v>
      </c>
      <c r="AI486" s="5"/>
      <c r="AJ486" s="51">
        <f>AJ487</f>
        <v>585140</v>
      </c>
      <c r="AK486" s="5"/>
      <c r="AL486" s="51">
        <f>AL487</f>
        <v>1778000</v>
      </c>
      <c r="AM486" s="51"/>
      <c r="AN486" s="51">
        <f>AN487</f>
        <v>1924000</v>
      </c>
      <c r="AO486" s="51"/>
      <c r="AP486" s="51">
        <f>AP487</f>
        <v>1924000</v>
      </c>
      <c r="AQ486" s="51"/>
    </row>
    <row r="487" spans="2:43" ht="18" customHeight="1" x14ac:dyDescent="0.2">
      <c r="B487" s="4"/>
      <c r="C487" s="117"/>
      <c r="D487" s="117"/>
      <c r="E487" s="117"/>
      <c r="F487" s="48"/>
      <c r="G487" s="11"/>
      <c r="H487" s="117"/>
      <c r="I487" s="124"/>
      <c r="J487" s="124"/>
      <c r="K487" s="144"/>
      <c r="L487" s="11"/>
      <c r="M487" s="143"/>
      <c r="N487" s="42"/>
      <c r="O487" s="128"/>
      <c r="P487" s="129">
        <v>1</v>
      </c>
      <c r="Q487" s="129"/>
      <c r="R487" s="64"/>
      <c r="S487" s="234"/>
      <c r="T487" s="65" t="s">
        <v>8</v>
      </c>
      <c r="U487" s="155"/>
      <c r="V487" s="66">
        <f>V488+V491+V496+V499+V501+V494</f>
        <v>1991000</v>
      </c>
      <c r="X487" s="66">
        <f>X488+X491+X496+X499+X501+X494</f>
        <v>2013000</v>
      </c>
      <c r="Z487" s="66">
        <f>Z488+Z491+Z496+Z499+Z501+Z494</f>
        <v>1896000</v>
      </c>
      <c r="AB487" s="66">
        <f>AB488+AB491+AB496+AB499+AB501+AB494</f>
        <v>1721000</v>
      </c>
      <c r="AD487" s="66" t="e">
        <f>AD488+AD491+AD496+AD499+AD501+AD494</f>
        <v>#REF!</v>
      </c>
      <c r="AF487" s="66">
        <f>AF488+AF491+AF496+AF499+AF501+AF494</f>
        <v>0</v>
      </c>
      <c r="AH487" s="66" t="e">
        <f t="shared" si="94"/>
        <v>#REF!</v>
      </c>
      <c r="AI487" s="67"/>
      <c r="AJ487" s="66">
        <f>AJ488+AJ491+AJ496+AJ499+AJ501+AJ494</f>
        <v>585140</v>
      </c>
      <c r="AK487" s="67"/>
      <c r="AL487" s="66">
        <f>AL488+AL491+AL496+AL499+AL501+AL494</f>
        <v>1778000</v>
      </c>
      <c r="AM487" s="66"/>
      <c r="AN487" s="66">
        <f>AN488+AN491+AN496+AN499+AN501+AN494</f>
        <v>1924000</v>
      </c>
      <c r="AO487" s="66"/>
      <c r="AP487" s="66">
        <f>AP488+AP491+AP496+AP499+AP501+AP494</f>
        <v>1924000</v>
      </c>
      <c r="AQ487" s="66"/>
    </row>
    <row r="488" spans="2:43" ht="18" customHeight="1" x14ac:dyDescent="0.2">
      <c r="B488" s="4"/>
      <c r="C488" s="117"/>
      <c r="D488" s="117"/>
      <c r="E488" s="117"/>
      <c r="F488" s="48"/>
      <c r="G488" s="11"/>
      <c r="H488" s="117"/>
      <c r="I488" s="124"/>
      <c r="J488" s="124"/>
      <c r="K488" s="144"/>
      <c r="L488" s="11"/>
      <c r="M488" s="143"/>
      <c r="N488" s="42"/>
      <c r="O488" s="128"/>
      <c r="P488" s="130"/>
      <c r="Q488" s="131">
        <v>1</v>
      </c>
      <c r="R488" s="68"/>
      <c r="S488" s="35"/>
      <c r="T488" s="69" t="s">
        <v>9</v>
      </c>
      <c r="U488" s="92"/>
      <c r="V488" s="70">
        <f>V489+V490</f>
        <v>807000</v>
      </c>
      <c r="X488" s="447">
        <f>X489+X490</f>
        <v>920000</v>
      </c>
      <c r="Z488" s="447">
        <f>Z489+Z490</f>
        <v>898000</v>
      </c>
      <c r="AB488" s="447">
        <f>AB489+AB490</f>
        <v>838000</v>
      </c>
      <c r="AD488" s="447">
        <f>AD489+AD490</f>
        <v>717000</v>
      </c>
      <c r="AF488" s="447">
        <f>AF489+AF490</f>
        <v>0</v>
      </c>
      <c r="AH488" s="447">
        <f t="shared" si="94"/>
        <v>717000</v>
      </c>
      <c r="AI488" s="446"/>
      <c r="AJ488" s="447">
        <f>AJ489+AJ490</f>
        <v>284920</v>
      </c>
      <c r="AK488" s="71"/>
      <c r="AL488" s="447">
        <f>AL489+AL490</f>
        <v>920000</v>
      </c>
      <c r="AM488" s="447"/>
      <c r="AN488" s="447">
        <f>AN489+AN490</f>
        <v>995000</v>
      </c>
      <c r="AO488" s="447"/>
      <c r="AP488" s="447">
        <f>AP489+AP490</f>
        <v>995000</v>
      </c>
      <c r="AQ488" s="447"/>
    </row>
    <row r="489" spans="2:43" ht="18" customHeight="1" x14ac:dyDescent="0.2">
      <c r="B489" s="4"/>
      <c r="C489" s="117"/>
      <c r="D489" s="117"/>
      <c r="E489" s="117"/>
      <c r="F489" s="48"/>
      <c r="G489" s="11"/>
      <c r="H489" s="117"/>
      <c r="I489" s="124"/>
      <c r="J489" s="124"/>
      <c r="K489" s="144"/>
      <c r="L489" s="11"/>
      <c r="M489" s="143"/>
      <c r="N489" s="42"/>
      <c r="O489" s="128"/>
      <c r="P489" s="130"/>
      <c r="Q489" s="130"/>
      <c r="R489" s="72" t="s">
        <v>3</v>
      </c>
      <c r="S489" s="181"/>
      <c r="T489" s="73" t="s">
        <v>9</v>
      </c>
      <c r="V489" s="74">
        <v>807000</v>
      </c>
      <c r="X489" s="74">
        <v>920000</v>
      </c>
      <c r="Z489" s="74">
        <v>898000</v>
      </c>
      <c r="AB489" s="74">
        <v>838000</v>
      </c>
      <c r="AD489" s="74">
        <v>717000</v>
      </c>
      <c r="AF489" s="74">
        <v>0</v>
      </c>
      <c r="AH489" s="74">
        <f t="shared" si="94"/>
        <v>717000</v>
      </c>
      <c r="AI489" s="8"/>
      <c r="AJ489" s="74">
        <f>CEILING(AB489*34/100,10)</f>
        <v>284920</v>
      </c>
      <c r="AK489" s="8"/>
      <c r="AL489" s="74">
        <v>920000</v>
      </c>
      <c r="AM489" s="74"/>
      <c r="AN489" s="74">
        <v>995000</v>
      </c>
      <c r="AO489" s="74"/>
      <c r="AP489" s="74">
        <v>995000</v>
      </c>
      <c r="AQ489" s="74"/>
    </row>
    <row r="490" spans="2:43" ht="18" hidden="1" customHeight="1" x14ac:dyDescent="0.2">
      <c r="B490" s="4"/>
      <c r="C490" s="117"/>
      <c r="D490" s="117"/>
      <c r="E490" s="117"/>
      <c r="F490" s="48"/>
      <c r="G490" s="11"/>
      <c r="H490" s="117"/>
      <c r="I490" s="124"/>
      <c r="J490" s="124"/>
      <c r="K490" s="144"/>
      <c r="L490" s="11"/>
      <c r="M490" s="143"/>
      <c r="N490" s="42"/>
      <c r="O490" s="128"/>
      <c r="P490" s="130"/>
      <c r="Q490" s="130"/>
      <c r="R490" s="72"/>
      <c r="S490" s="181"/>
      <c r="T490" s="73"/>
      <c r="V490" s="74"/>
      <c r="X490" s="74"/>
      <c r="Z490" s="74"/>
      <c r="AB490" s="74"/>
      <c r="AD490" s="74"/>
      <c r="AF490" s="74"/>
      <c r="AH490" s="74">
        <f t="shared" si="94"/>
        <v>0</v>
      </c>
      <c r="AI490" s="8"/>
      <c r="AJ490" s="74"/>
      <c r="AK490" s="8"/>
      <c r="AL490" s="74"/>
      <c r="AM490" s="74"/>
      <c r="AN490" s="74"/>
      <c r="AO490" s="74"/>
      <c r="AP490" s="74"/>
      <c r="AQ490" s="74"/>
    </row>
    <row r="491" spans="2:43" ht="18" customHeight="1" x14ac:dyDescent="0.2">
      <c r="B491" s="4"/>
      <c r="C491" s="117"/>
      <c r="D491" s="117"/>
      <c r="E491" s="117"/>
      <c r="F491" s="48"/>
      <c r="G491" s="11"/>
      <c r="H491" s="117"/>
      <c r="I491" s="124"/>
      <c r="J491" s="124"/>
      <c r="K491" s="144"/>
      <c r="L491" s="11"/>
      <c r="M491" s="143"/>
      <c r="N491" s="42"/>
      <c r="O491" s="128"/>
      <c r="P491" s="130"/>
      <c r="Q491" s="131">
        <v>2</v>
      </c>
      <c r="R491" s="68"/>
      <c r="S491" s="35"/>
      <c r="T491" s="69" t="s">
        <v>11</v>
      </c>
      <c r="U491" s="92"/>
      <c r="V491" s="70">
        <f>V492+V493</f>
        <v>1000000</v>
      </c>
      <c r="X491" s="447">
        <f>X492+X493</f>
        <v>903000</v>
      </c>
      <c r="Z491" s="447">
        <f>Z492+Z493</f>
        <v>897000</v>
      </c>
      <c r="AB491" s="447">
        <f>AB492+AB493</f>
        <v>671000</v>
      </c>
      <c r="AD491" s="447">
        <f>AD492+AD493</f>
        <v>787800</v>
      </c>
      <c r="AF491" s="447">
        <f>AF492+AF493</f>
        <v>0</v>
      </c>
      <c r="AH491" s="447">
        <f t="shared" si="94"/>
        <v>787800</v>
      </c>
      <c r="AI491" s="446"/>
      <c r="AJ491" s="447">
        <f>AJ492+AJ493</f>
        <v>228140</v>
      </c>
      <c r="AK491" s="71"/>
      <c r="AL491" s="447">
        <f>AL492+AL493</f>
        <v>778000</v>
      </c>
      <c r="AM491" s="447"/>
      <c r="AN491" s="447">
        <f>AN492+AN493</f>
        <v>842000</v>
      </c>
      <c r="AO491" s="447"/>
      <c r="AP491" s="447">
        <f>AP492+AP493</f>
        <v>842000</v>
      </c>
      <c r="AQ491" s="447"/>
    </row>
    <row r="492" spans="2:43" ht="18" customHeight="1" x14ac:dyDescent="0.2">
      <c r="B492" s="4"/>
      <c r="C492" s="117"/>
      <c r="D492" s="117"/>
      <c r="E492" s="117"/>
      <c r="F492" s="48"/>
      <c r="G492" s="11"/>
      <c r="H492" s="117"/>
      <c r="I492" s="124"/>
      <c r="J492" s="124"/>
      <c r="K492" s="144"/>
      <c r="L492" s="11"/>
      <c r="M492" s="143"/>
      <c r="N492" s="42"/>
      <c r="O492" s="128"/>
      <c r="P492" s="130"/>
      <c r="Q492" s="130"/>
      <c r="R492" s="72" t="s">
        <v>3</v>
      </c>
      <c r="S492" s="181"/>
      <c r="T492" s="73" t="s">
        <v>11</v>
      </c>
      <c r="V492" s="74">
        <v>1000000</v>
      </c>
      <c r="X492" s="74">
        <v>903000</v>
      </c>
      <c r="Z492" s="74">
        <v>897000</v>
      </c>
      <c r="AB492" s="74">
        <v>671000</v>
      </c>
      <c r="AD492" s="74">
        <v>787800</v>
      </c>
      <c r="AF492" s="74">
        <v>0</v>
      </c>
      <c r="AH492" s="74">
        <f t="shared" si="94"/>
        <v>787800</v>
      </c>
      <c r="AI492" s="8"/>
      <c r="AJ492" s="74">
        <f>CEILING(AB492*34/100,10)</f>
        <v>228140</v>
      </c>
      <c r="AK492" s="8"/>
      <c r="AL492" s="74">
        <v>778000</v>
      </c>
      <c r="AM492" s="74"/>
      <c r="AN492" s="74">
        <v>842000</v>
      </c>
      <c r="AO492" s="74"/>
      <c r="AP492" s="74">
        <v>842000</v>
      </c>
      <c r="AQ492" s="74"/>
    </row>
    <row r="493" spans="2:43" ht="18" hidden="1" customHeight="1" x14ac:dyDescent="0.2">
      <c r="B493" s="4"/>
      <c r="C493" s="117"/>
      <c r="D493" s="117"/>
      <c r="E493" s="117"/>
      <c r="F493" s="48"/>
      <c r="G493" s="11"/>
      <c r="H493" s="117"/>
      <c r="I493" s="124"/>
      <c r="J493" s="124"/>
      <c r="K493" s="144"/>
      <c r="L493" s="11"/>
      <c r="M493" s="143"/>
      <c r="N493" s="42"/>
      <c r="O493" s="128"/>
      <c r="P493" s="130"/>
      <c r="Q493" s="130"/>
      <c r="R493" s="72"/>
      <c r="S493" s="181"/>
      <c r="T493" s="73"/>
      <c r="V493" s="74"/>
      <c r="X493" s="74"/>
      <c r="Z493" s="74"/>
      <c r="AB493" s="74"/>
      <c r="AD493" s="74"/>
      <c r="AF493" s="74"/>
      <c r="AH493" s="74">
        <f t="shared" si="94"/>
        <v>0</v>
      </c>
      <c r="AI493" s="8"/>
      <c r="AJ493" s="74"/>
      <c r="AK493" s="8"/>
      <c r="AL493" s="74"/>
      <c r="AM493" s="74"/>
      <c r="AN493" s="74"/>
      <c r="AO493" s="74"/>
      <c r="AP493" s="74"/>
      <c r="AQ493" s="74"/>
    </row>
    <row r="494" spans="2:43" ht="18" customHeight="1" x14ac:dyDescent="0.2">
      <c r="B494" s="4"/>
      <c r="C494" s="117"/>
      <c r="D494" s="117"/>
      <c r="E494" s="117"/>
      <c r="F494" s="48"/>
      <c r="G494" s="11"/>
      <c r="H494" s="117"/>
      <c r="I494" s="124"/>
      <c r="J494" s="124"/>
      <c r="K494" s="144"/>
      <c r="L494" s="11"/>
      <c r="M494" s="143"/>
      <c r="N494" s="42"/>
      <c r="O494" s="128"/>
      <c r="P494" s="130"/>
      <c r="Q494" s="131">
        <v>3</v>
      </c>
      <c r="R494" s="68"/>
      <c r="S494" s="35"/>
      <c r="T494" s="69" t="s">
        <v>12</v>
      </c>
      <c r="U494" s="92"/>
      <c r="V494" s="70">
        <f>SUM(V495:V495)</f>
        <v>84000</v>
      </c>
      <c r="X494" s="447">
        <f>SUM(X495:X495)</f>
        <v>90000</v>
      </c>
      <c r="Z494" s="447">
        <f>SUM(Z495:Z495)</f>
        <v>10000</v>
      </c>
      <c r="AB494" s="447">
        <f>SUM(AB495:AB495)</f>
        <v>97000</v>
      </c>
      <c r="AD494" s="447">
        <f>SUM(AD495:AD495)</f>
        <v>24000</v>
      </c>
      <c r="AF494" s="447">
        <f>SUM(AF495:AF495)</f>
        <v>0</v>
      </c>
      <c r="AH494" s="447">
        <f t="shared" si="94"/>
        <v>24000</v>
      </c>
      <c r="AI494" s="446"/>
      <c r="AJ494" s="447">
        <f>SUM(AJ495:AJ495)</f>
        <v>32980</v>
      </c>
      <c r="AK494" s="71"/>
      <c r="AL494" s="447">
        <f>SUM(AL495:AL495)</f>
        <v>9000</v>
      </c>
      <c r="AM494" s="447"/>
      <c r="AN494" s="447">
        <f>SUM(AN495:AN495)</f>
        <v>10000</v>
      </c>
      <c r="AO494" s="447"/>
      <c r="AP494" s="447">
        <f>SUM(AP495:AP495)</f>
        <v>10000</v>
      </c>
      <c r="AQ494" s="447"/>
    </row>
    <row r="495" spans="2:43" ht="18" customHeight="1" x14ac:dyDescent="0.2">
      <c r="B495" s="4"/>
      <c r="C495" s="117"/>
      <c r="D495" s="117"/>
      <c r="E495" s="117"/>
      <c r="F495" s="48"/>
      <c r="G495" s="11"/>
      <c r="H495" s="117"/>
      <c r="I495" s="124"/>
      <c r="J495" s="124"/>
      <c r="K495" s="144"/>
      <c r="L495" s="11"/>
      <c r="M495" s="143"/>
      <c r="N495" s="42"/>
      <c r="O495" s="128"/>
      <c r="P495" s="130"/>
      <c r="Q495" s="130"/>
      <c r="R495" s="72" t="s">
        <v>3</v>
      </c>
      <c r="S495" s="181"/>
      <c r="T495" s="77" t="s">
        <v>12</v>
      </c>
      <c r="U495" s="141"/>
      <c r="V495" s="74">
        <v>84000</v>
      </c>
      <c r="X495" s="74">
        <v>90000</v>
      </c>
      <c r="Z495" s="74">
        <v>10000</v>
      </c>
      <c r="AB495" s="74">
        <v>97000</v>
      </c>
      <c r="AD495" s="74">
        <v>24000</v>
      </c>
      <c r="AF495" s="74">
        <v>0</v>
      </c>
      <c r="AH495" s="74">
        <f t="shared" si="94"/>
        <v>24000</v>
      </c>
      <c r="AI495" s="8"/>
      <c r="AJ495" s="74">
        <f>CEILING(AB495*34/100,10)</f>
        <v>32980</v>
      </c>
      <c r="AK495" s="8"/>
      <c r="AL495" s="74">
        <v>9000</v>
      </c>
      <c r="AM495" s="74"/>
      <c r="AN495" s="74">
        <v>10000</v>
      </c>
      <c r="AO495" s="74"/>
      <c r="AP495" s="74">
        <v>10000</v>
      </c>
      <c r="AQ495" s="74"/>
    </row>
    <row r="496" spans="2:43" ht="18" customHeight="1" x14ac:dyDescent="0.2">
      <c r="B496" s="4"/>
      <c r="C496" s="117"/>
      <c r="D496" s="117"/>
      <c r="E496" s="117"/>
      <c r="F496" s="48"/>
      <c r="G496" s="11"/>
      <c r="H496" s="117"/>
      <c r="I496" s="124"/>
      <c r="J496" s="124"/>
      <c r="K496" s="144"/>
      <c r="L496" s="11"/>
      <c r="M496" s="143"/>
      <c r="N496" s="42"/>
      <c r="O496" s="128"/>
      <c r="P496" s="130"/>
      <c r="Q496" s="131">
        <v>4</v>
      </c>
      <c r="R496" s="68"/>
      <c r="S496" s="35"/>
      <c r="T496" s="69" t="s">
        <v>13</v>
      </c>
      <c r="U496" s="92"/>
      <c r="V496" s="70">
        <f>V497+V498</f>
        <v>100000</v>
      </c>
      <c r="X496" s="447">
        <f>X497+X498</f>
        <v>100000</v>
      </c>
      <c r="Z496" s="447">
        <f>Z497+Z498</f>
        <v>91000</v>
      </c>
      <c r="AB496" s="447">
        <f>AB497+AB498</f>
        <v>115000</v>
      </c>
      <c r="AD496" s="447">
        <f>AD497+AD498</f>
        <v>94000</v>
      </c>
      <c r="AF496" s="447">
        <f>AF497+AF498</f>
        <v>0</v>
      </c>
      <c r="AH496" s="447">
        <f t="shared" si="94"/>
        <v>94000</v>
      </c>
      <c r="AI496" s="446"/>
      <c r="AJ496" s="447">
        <f>AJ497+AJ498</f>
        <v>39100</v>
      </c>
      <c r="AK496" s="71"/>
      <c r="AL496" s="447">
        <f>AL497+AL498</f>
        <v>71000</v>
      </c>
      <c r="AM496" s="447"/>
      <c r="AN496" s="447">
        <f>AN497+AN498</f>
        <v>77000</v>
      </c>
      <c r="AO496" s="447"/>
      <c r="AP496" s="447">
        <f>AP497+AP498</f>
        <v>77000</v>
      </c>
      <c r="AQ496" s="447"/>
    </row>
    <row r="497" spans="2:43" ht="18" customHeight="1" x14ac:dyDescent="0.2">
      <c r="B497" s="4"/>
      <c r="C497" s="117"/>
      <c r="D497" s="117"/>
      <c r="E497" s="117"/>
      <c r="F497" s="48"/>
      <c r="G497" s="11"/>
      <c r="H497" s="117"/>
      <c r="I497" s="124"/>
      <c r="J497" s="124"/>
      <c r="K497" s="144"/>
      <c r="L497" s="11"/>
      <c r="M497" s="143"/>
      <c r="N497" s="42"/>
      <c r="O497" s="128"/>
      <c r="P497" s="130"/>
      <c r="Q497" s="130"/>
      <c r="R497" s="72" t="s">
        <v>3</v>
      </c>
      <c r="S497" s="181"/>
      <c r="T497" s="73" t="s">
        <v>13</v>
      </c>
      <c r="V497" s="74">
        <v>100000</v>
      </c>
      <c r="X497" s="74">
        <v>100000</v>
      </c>
      <c r="Z497" s="74">
        <v>91000</v>
      </c>
      <c r="AB497" s="74">
        <v>115000</v>
      </c>
      <c r="AD497" s="74">
        <v>94000</v>
      </c>
      <c r="AF497" s="74">
        <v>0</v>
      </c>
      <c r="AH497" s="74">
        <f t="shared" si="94"/>
        <v>94000</v>
      </c>
      <c r="AI497" s="8"/>
      <c r="AJ497" s="74">
        <f>CEILING(AB497*34/100,10)</f>
        <v>39100</v>
      </c>
      <c r="AK497" s="8"/>
      <c r="AL497" s="74">
        <v>71000</v>
      </c>
      <c r="AM497" s="74"/>
      <c r="AN497" s="74">
        <v>77000</v>
      </c>
      <c r="AO497" s="74"/>
      <c r="AP497" s="74">
        <v>77000</v>
      </c>
      <c r="AQ497" s="74"/>
    </row>
    <row r="498" spans="2:43" ht="18" hidden="1" customHeight="1" x14ac:dyDescent="0.2">
      <c r="B498" s="4"/>
      <c r="C498" s="117"/>
      <c r="D498" s="117"/>
      <c r="E498" s="117"/>
      <c r="F498" s="48"/>
      <c r="G498" s="11"/>
      <c r="H498" s="117"/>
      <c r="I498" s="124"/>
      <c r="J498" s="124"/>
      <c r="K498" s="144"/>
      <c r="L498" s="11"/>
      <c r="M498" s="143"/>
      <c r="N498" s="42"/>
      <c r="O498" s="128"/>
      <c r="P498" s="130"/>
      <c r="Q498" s="130"/>
      <c r="R498" s="72"/>
      <c r="S498" s="181"/>
      <c r="T498" s="73"/>
      <c r="V498" s="74"/>
      <c r="X498" s="74"/>
      <c r="Z498" s="74"/>
      <c r="AB498" s="74"/>
      <c r="AD498" s="74"/>
      <c r="AF498" s="74"/>
      <c r="AH498" s="74">
        <f t="shared" si="94"/>
        <v>0</v>
      </c>
      <c r="AI498" s="8"/>
      <c r="AJ498" s="74"/>
      <c r="AK498" s="8"/>
      <c r="AL498" s="74"/>
      <c r="AM498" s="74"/>
      <c r="AN498" s="74"/>
      <c r="AO498" s="74"/>
      <c r="AP498" s="74"/>
      <c r="AQ498" s="74"/>
    </row>
    <row r="499" spans="2:43" ht="18" hidden="1" customHeight="1" x14ac:dyDescent="0.2">
      <c r="B499" s="4"/>
      <c r="C499" s="117"/>
      <c r="D499" s="117"/>
      <c r="E499" s="117"/>
      <c r="F499" s="48"/>
      <c r="G499" s="11"/>
      <c r="H499" s="117"/>
      <c r="I499" s="124"/>
      <c r="J499" s="124"/>
      <c r="K499" s="144"/>
      <c r="L499" s="11"/>
      <c r="M499" s="143"/>
      <c r="N499" s="42"/>
      <c r="O499" s="128"/>
      <c r="P499" s="130"/>
      <c r="Q499" s="131">
        <v>5</v>
      </c>
      <c r="R499" s="68"/>
      <c r="S499" s="35"/>
      <c r="T499" s="69" t="s">
        <v>204</v>
      </c>
      <c r="U499" s="92"/>
      <c r="V499" s="70">
        <f>V500</f>
        <v>0</v>
      </c>
      <c r="X499" s="447">
        <f>X500</f>
        <v>0</v>
      </c>
      <c r="Z499" s="447">
        <f>Z500</f>
        <v>0</v>
      </c>
      <c r="AB499" s="447">
        <f>AB500</f>
        <v>0</v>
      </c>
      <c r="AD499" s="447" t="e">
        <f>#REF!</f>
        <v>#REF!</v>
      </c>
      <c r="AF499" s="447">
        <f>AF500</f>
        <v>0</v>
      </c>
      <c r="AH499" s="447" t="e">
        <f t="shared" si="94"/>
        <v>#REF!</v>
      </c>
      <c r="AI499" s="446"/>
      <c r="AJ499" s="447">
        <f>AJ500</f>
        <v>0</v>
      </c>
      <c r="AK499" s="71"/>
      <c r="AL499" s="447">
        <f>AL500</f>
        <v>0</v>
      </c>
      <c r="AM499" s="447"/>
      <c r="AN499" s="447">
        <f>AN500</f>
        <v>0</v>
      </c>
      <c r="AO499" s="447"/>
      <c r="AP499" s="447">
        <f>AP500</f>
        <v>0</v>
      </c>
      <c r="AQ499" s="447"/>
    </row>
    <row r="500" spans="2:43" ht="18" hidden="1" customHeight="1" x14ac:dyDescent="0.2">
      <c r="B500" s="4"/>
      <c r="C500" s="117"/>
      <c r="D500" s="117"/>
      <c r="E500" s="117"/>
      <c r="F500" s="48"/>
      <c r="G500" s="11"/>
      <c r="H500" s="117"/>
      <c r="I500" s="124"/>
      <c r="J500" s="124"/>
      <c r="K500" s="144"/>
      <c r="L500" s="11"/>
      <c r="M500" s="143"/>
      <c r="N500" s="42"/>
      <c r="O500" s="128"/>
      <c r="P500" s="130"/>
      <c r="Q500" s="130"/>
      <c r="R500" s="72" t="s">
        <v>3</v>
      </c>
      <c r="S500" s="181"/>
      <c r="T500" s="73" t="s">
        <v>204</v>
      </c>
      <c r="V500" s="74">
        <v>0</v>
      </c>
      <c r="X500" s="74">
        <v>0</v>
      </c>
      <c r="Z500" s="74">
        <v>0</v>
      </c>
      <c r="AB500" s="74">
        <v>0</v>
      </c>
      <c r="AD500" s="74">
        <v>0</v>
      </c>
      <c r="AF500" s="74">
        <v>0</v>
      </c>
      <c r="AH500" s="74">
        <f t="shared" si="94"/>
        <v>0</v>
      </c>
      <c r="AI500" s="8"/>
      <c r="AJ500" s="74">
        <v>0</v>
      </c>
      <c r="AK500" s="8"/>
      <c r="AL500" s="74">
        <v>0</v>
      </c>
      <c r="AM500" s="74"/>
      <c r="AN500" s="74">
        <v>0</v>
      </c>
      <c r="AO500" s="74"/>
      <c r="AP500" s="74">
        <v>0</v>
      </c>
      <c r="AQ500" s="74"/>
    </row>
    <row r="501" spans="2:43" ht="18" hidden="1" customHeight="1" x14ac:dyDescent="0.2">
      <c r="B501" s="4"/>
      <c r="C501" s="117"/>
      <c r="D501" s="117"/>
      <c r="E501" s="117"/>
      <c r="F501" s="48"/>
      <c r="G501" s="11"/>
      <c r="H501" s="117"/>
      <c r="I501" s="124"/>
      <c r="J501" s="124"/>
      <c r="K501" s="144"/>
      <c r="L501" s="11"/>
      <c r="M501" s="143"/>
      <c r="N501" s="42"/>
      <c r="O501" s="128"/>
      <c r="P501" s="130"/>
      <c r="Q501" s="131">
        <v>6</v>
      </c>
      <c r="R501" s="68"/>
      <c r="S501" s="35"/>
      <c r="T501" s="69" t="s">
        <v>375</v>
      </c>
      <c r="U501" s="92"/>
      <c r="V501" s="70">
        <f>SUM(V502:V502)</f>
        <v>0</v>
      </c>
      <c r="X501" s="447">
        <f>SUM(X502:X502)</f>
        <v>0</v>
      </c>
      <c r="Z501" s="447">
        <f>SUM(Z502:Z502)</f>
        <v>0</v>
      </c>
      <c r="AB501" s="447">
        <f>SUM(AB502:AB502)</f>
        <v>0</v>
      </c>
      <c r="AD501" s="447">
        <f>SUM(AD502:AD502)</f>
        <v>0</v>
      </c>
      <c r="AF501" s="447">
        <f>SUM(AF502:AF502)</f>
        <v>0</v>
      </c>
      <c r="AH501" s="447">
        <f t="shared" si="94"/>
        <v>0</v>
      </c>
      <c r="AI501" s="446"/>
      <c r="AJ501" s="447">
        <f>SUM(AJ502:AJ502)</f>
        <v>0</v>
      </c>
      <c r="AK501" s="71"/>
      <c r="AL501" s="447">
        <f>SUM(AL502:AL502)</f>
        <v>0</v>
      </c>
      <c r="AM501" s="447"/>
      <c r="AN501" s="447">
        <f>SUM(AN502:AN502)</f>
        <v>0</v>
      </c>
      <c r="AO501" s="447"/>
      <c r="AP501" s="447">
        <f>SUM(AP502:AP502)</f>
        <v>0</v>
      </c>
      <c r="AQ501" s="447"/>
    </row>
    <row r="502" spans="2:43" ht="18" hidden="1" customHeight="1" x14ac:dyDescent="0.2">
      <c r="B502" s="4"/>
      <c r="C502" s="117"/>
      <c r="D502" s="117"/>
      <c r="E502" s="117"/>
      <c r="F502" s="48"/>
      <c r="G502" s="11"/>
      <c r="H502" s="117"/>
      <c r="I502" s="124"/>
      <c r="J502" s="124"/>
      <c r="K502" s="144"/>
      <c r="L502" s="11"/>
      <c r="M502" s="143"/>
      <c r="N502" s="42"/>
      <c r="O502" s="128"/>
      <c r="P502" s="130"/>
      <c r="Q502" s="130"/>
      <c r="R502" s="72" t="s">
        <v>3</v>
      </c>
      <c r="S502" s="181"/>
      <c r="T502" s="73" t="s">
        <v>375</v>
      </c>
      <c r="V502" s="74">
        <v>0</v>
      </c>
      <c r="X502" s="74">
        <v>0</v>
      </c>
      <c r="Z502" s="74">
        <v>0</v>
      </c>
      <c r="AB502" s="74">
        <v>0</v>
      </c>
      <c r="AD502" s="74">
        <v>0</v>
      </c>
      <c r="AF502" s="74">
        <v>0</v>
      </c>
      <c r="AH502" s="74">
        <f t="shared" si="94"/>
        <v>0</v>
      </c>
      <c r="AI502" s="8"/>
      <c r="AJ502" s="74">
        <v>0</v>
      </c>
      <c r="AK502" s="8"/>
      <c r="AL502" s="74">
        <v>0</v>
      </c>
      <c r="AM502" s="74"/>
      <c r="AN502" s="74">
        <v>0</v>
      </c>
      <c r="AO502" s="74"/>
      <c r="AP502" s="74">
        <v>0</v>
      </c>
      <c r="AQ502" s="74"/>
    </row>
    <row r="503" spans="2:43" ht="18" customHeight="1" x14ac:dyDescent="0.2">
      <c r="B503" s="4"/>
      <c r="C503" s="117"/>
      <c r="D503" s="117"/>
      <c r="E503" s="117"/>
      <c r="F503" s="48"/>
      <c r="G503" s="11"/>
      <c r="H503" s="117"/>
      <c r="I503" s="124"/>
      <c r="J503" s="124"/>
      <c r="K503" s="144"/>
      <c r="L503" s="11"/>
      <c r="M503" s="143"/>
      <c r="N503" s="42"/>
      <c r="O503" s="127" t="s">
        <v>0</v>
      </c>
      <c r="P503" s="123"/>
      <c r="Q503" s="123"/>
      <c r="R503" s="49"/>
      <c r="S503" s="18"/>
      <c r="T503" s="50" t="s">
        <v>15</v>
      </c>
      <c r="U503" s="76"/>
      <c r="V503" s="51">
        <f>V504</f>
        <v>320000</v>
      </c>
      <c r="X503" s="51">
        <f>X504</f>
        <v>286000</v>
      </c>
      <c r="Z503" s="51">
        <f>Z504</f>
        <v>346000</v>
      </c>
      <c r="AB503" s="51">
        <f>AB504</f>
        <v>330000</v>
      </c>
      <c r="AD503" s="51">
        <f>AD504</f>
        <v>327800</v>
      </c>
      <c r="AF503" s="51">
        <f>AF504</f>
        <v>0</v>
      </c>
      <c r="AH503" s="51">
        <f t="shared" si="94"/>
        <v>327800</v>
      </c>
      <c r="AI503" s="5"/>
      <c r="AJ503" s="51">
        <f>AJ504</f>
        <v>112200</v>
      </c>
      <c r="AK503" s="5"/>
      <c r="AL503" s="51">
        <f t="shared" ref="AL503:AP504" si="100">AL504</f>
        <v>428000</v>
      </c>
      <c r="AM503" s="51"/>
      <c r="AN503" s="51">
        <f t="shared" si="100"/>
        <v>463000</v>
      </c>
      <c r="AO503" s="51"/>
      <c r="AP503" s="51">
        <f t="shared" si="100"/>
        <v>463000</v>
      </c>
      <c r="AQ503" s="51"/>
    </row>
    <row r="504" spans="2:43" ht="18" customHeight="1" x14ac:dyDescent="0.2">
      <c r="B504" s="4"/>
      <c r="C504" s="117"/>
      <c r="D504" s="117"/>
      <c r="E504" s="117"/>
      <c r="F504" s="48"/>
      <c r="G504" s="11"/>
      <c r="H504" s="117"/>
      <c r="I504" s="124"/>
      <c r="J504" s="124"/>
      <c r="K504" s="144"/>
      <c r="L504" s="11"/>
      <c r="M504" s="143"/>
      <c r="N504" s="42"/>
      <c r="O504" s="128"/>
      <c r="P504" s="129">
        <v>1</v>
      </c>
      <c r="Q504" s="129"/>
      <c r="R504" s="64"/>
      <c r="S504" s="234"/>
      <c r="T504" s="65" t="s">
        <v>8</v>
      </c>
      <c r="U504" s="155"/>
      <c r="V504" s="66">
        <f>V505</f>
        <v>320000</v>
      </c>
      <c r="X504" s="66">
        <f>X505</f>
        <v>286000</v>
      </c>
      <c r="Z504" s="66">
        <f>Z505</f>
        <v>346000</v>
      </c>
      <c r="AB504" s="66">
        <f>AB505</f>
        <v>330000</v>
      </c>
      <c r="AD504" s="66">
        <f>AD505</f>
        <v>327800</v>
      </c>
      <c r="AF504" s="66">
        <f>AF505</f>
        <v>0</v>
      </c>
      <c r="AH504" s="66">
        <f t="shared" si="94"/>
        <v>327800</v>
      </c>
      <c r="AI504" s="67"/>
      <c r="AJ504" s="66">
        <f>AJ505</f>
        <v>112200</v>
      </c>
      <c r="AK504" s="67"/>
      <c r="AL504" s="66">
        <f t="shared" si="100"/>
        <v>428000</v>
      </c>
      <c r="AM504" s="66"/>
      <c r="AN504" s="66">
        <f t="shared" si="100"/>
        <v>463000</v>
      </c>
      <c r="AO504" s="66"/>
      <c r="AP504" s="66">
        <f t="shared" si="100"/>
        <v>463000</v>
      </c>
      <c r="AQ504" s="66"/>
    </row>
    <row r="505" spans="2:43" ht="18" customHeight="1" x14ac:dyDescent="0.2">
      <c r="B505" s="4"/>
      <c r="C505" s="117"/>
      <c r="D505" s="117"/>
      <c r="E505" s="117"/>
      <c r="F505" s="48"/>
      <c r="G505" s="11"/>
      <c r="H505" s="117"/>
      <c r="I505" s="124"/>
      <c r="J505" s="124"/>
      <c r="K505" s="144"/>
      <c r="L505" s="11"/>
      <c r="M505" s="143"/>
      <c r="N505" s="42"/>
      <c r="O505" s="128"/>
      <c r="P505" s="130"/>
      <c r="Q505" s="131">
        <v>6</v>
      </c>
      <c r="R505" s="72"/>
      <c r="S505" s="181"/>
      <c r="T505" s="69" t="s">
        <v>62</v>
      </c>
      <c r="U505" s="92"/>
      <c r="V505" s="70">
        <f>SUM(V506:V508)</f>
        <v>320000</v>
      </c>
      <c r="X505" s="447">
        <f>SUM(X506:X508)</f>
        <v>286000</v>
      </c>
      <c r="Z505" s="447">
        <f>SUM(Z506:Z508)</f>
        <v>346000</v>
      </c>
      <c r="AB505" s="447">
        <f>SUM(AB506:AB508)</f>
        <v>330000</v>
      </c>
      <c r="AD505" s="447">
        <f>SUM(AD506:AD508)</f>
        <v>327800</v>
      </c>
      <c r="AF505" s="447">
        <f>SUM(AF506:AF508)</f>
        <v>0</v>
      </c>
      <c r="AH505" s="447">
        <f t="shared" si="94"/>
        <v>327800</v>
      </c>
      <c r="AI505" s="446"/>
      <c r="AJ505" s="447">
        <f>SUM(AJ506:AJ508)</f>
        <v>112200</v>
      </c>
      <c r="AK505" s="71"/>
      <c r="AL505" s="447">
        <f>SUM(AL506:AL508)</f>
        <v>428000</v>
      </c>
      <c r="AM505" s="447"/>
      <c r="AN505" s="447">
        <f>SUM(AN506:AN508)</f>
        <v>463000</v>
      </c>
      <c r="AO505" s="447"/>
      <c r="AP505" s="447">
        <f>SUM(AP506:AP508)</f>
        <v>463000</v>
      </c>
      <c r="AQ505" s="447"/>
    </row>
    <row r="506" spans="2:43" ht="18" customHeight="1" x14ac:dyDescent="0.2">
      <c r="B506" s="4"/>
      <c r="C506" s="117"/>
      <c r="D506" s="117"/>
      <c r="E506" s="117"/>
      <c r="F506" s="48"/>
      <c r="G506" s="11"/>
      <c r="H506" s="117"/>
      <c r="I506" s="124"/>
      <c r="J506" s="124"/>
      <c r="K506" s="144"/>
      <c r="L506" s="11"/>
      <c r="M506" s="143"/>
      <c r="N506" s="42"/>
      <c r="O506" s="128"/>
      <c r="P506" s="130"/>
      <c r="Q506" s="131"/>
      <c r="R506" s="72">
        <v>1</v>
      </c>
      <c r="S506" s="181"/>
      <c r="T506" s="73" t="s">
        <v>430</v>
      </c>
      <c r="V506" s="74">
        <v>200000</v>
      </c>
      <c r="X506" s="74">
        <v>179000</v>
      </c>
      <c r="Z506" s="74">
        <v>221000</v>
      </c>
      <c r="AB506" s="74">
        <v>206000</v>
      </c>
      <c r="AD506" s="74">
        <v>204600</v>
      </c>
      <c r="AF506" s="74">
        <v>0</v>
      </c>
      <c r="AH506" s="74">
        <f t="shared" si="94"/>
        <v>204600</v>
      </c>
      <c r="AI506" s="8"/>
      <c r="AJ506" s="74">
        <f t="shared" ref="AJ506:AJ507" si="101">CEILING(AB506*34/100,10)</f>
        <v>70040</v>
      </c>
      <c r="AK506" s="8"/>
      <c r="AL506" s="74">
        <v>267000</v>
      </c>
      <c r="AM506" s="74"/>
      <c r="AN506" s="74">
        <v>289000</v>
      </c>
      <c r="AO506" s="74"/>
      <c r="AP506" s="74">
        <v>289000</v>
      </c>
      <c r="AQ506" s="74"/>
    </row>
    <row r="507" spans="2:43" ht="18" customHeight="1" x14ac:dyDescent="0.2">
      <c r="B507" s="4"/>
      <c r="C507" s="117"/>
      <c r="D507" s="117"/>
      <c r="E507" s="117"/>
      <c r="F507" s="48"/>
      <c r="G507" s="11"/>
      <c r="H507" s="117"/>
      <c r="I507" s="124"/>
      <c r="J507" s="124"/>
      <c r="K507" s="144"/>
      <c r="L507" s="11"/>
      <c r="M507" s="143"/>
      <c r="N507" s="42"/>
      <c r="O507" s="128"/>
      <c r="P507" s="130"/>
      <c r="Q507" s="131"/>
      <c r="R507" s="72">
        <v>2</v>
      </c>
      <c r="S507" s="181"/>
      <c r="T507" s="73" t="s">
        <v>386</v>
      </c>
      <c r="V507" s="74">
        <v>120000</v>
      </c>
      <c r="X507" s="74">
        <v>107000</v>
      </c>
      <c r="Z507" s="74">
        <v>125000</v>
      </c>
      <c r="AB507" s="74">
        <v>124000</v>
      </c>
      <c r="AD507" s="74">
        <v>123200</v>
      </c>
      <c r="AF507" s="74">
        <v>0</v>
      </c>
      <c r="AH507" s="74">
        <f t="shared" si="94"/>
        <v>123200</v>
      </c>
      <c r="AI507" s="8"/>
      <c r="AJ507" s="74">
        <f t="shared" si="101"/>
        <v>42160</v>
      </c>
      <c r="AK507" s="8"/>
      <c r="AL507" s="74">
        <v>161000</v>
      </c>
      <c r="AM507" s="74"/>
      <c r="AN507" s="74">
        <v>174000</v>
      </c>
      <c r="AO507" s="74"/>
      <c r="AP507" s="74">
        <v>174000</v>
      </c>
      <c r="AQ507" s="74"/>
    </row>
    <row r="508" spans="2:43" ht="18" hidden="1" customHeight="1" x14ac:dyDescent="0.2">
      <c r="B508" s="4"/>
      <c r="C508" s="117"/>
      <c r="D508" s="117"/>
      <c r="E508" s="117"/>
      <c r="F508" s="48"/>
      <c r="G508" s="11"/>
      <c r="H508" s="117"/>
      <c r="I508" s="124"/>
      <c r="J508" s="124"/>
      <c r="K508" s="144"/>
      <c r="L508" s="11"/>
      <c r="M508" s="143"/>
      <c r="N508" s="42"/>
      <c r="O508" s="128"/>
      <c r="P508" s="130"/>
      <c r="Q508" s="131"/>
      <c r="R508" s="72">
        <v>8</v>
      </c>
      <c r="S508" s="181"/>
      <c r="T508" s="73" t="s">
        <v>463</v>
      </c>
      <c r="V508" s="74">
        <v>0</v>
      </c>
      <c r="X508" s="74">
        <v>0</v>
      </c>
      <c r="Z508" s="74">
        <v>0</v>
      </c>
      <c r="AB508" s="74">
        <v>0</v>
      </c>
      <c r="AD508" s="74">
        <v>0</v>
      </c>
      <c r="AF508" s="74">
        <v>0</v>
      </c>
      <c r="AH508" s="74">
        <f t="shared" si="94"/>
        <v>0</v>
      </c>
      <c r="AI508" s="8"/>
      <c r="AJ508" s="74">
        <v>0</v>
      </c>
      <c r="AK508" s="8"/>
      <c r="AL508" s="74">
        <v>0</v>
      </c>
      <c r="AM508" s="74"/>
      <c r="AN508" s="74">
        <v>0</v>
      </c>
      <c r="AO508" s="74"/>
      <c r="AP508" s="74">
        <v>0</v>
      </c>
      <c r="AQ508" s="74"/>
    </row>
    <row r="509" spans="2:43" ht="18" customHeight="1" x14ac:dyDescent="0.2">
      <c r="B509" s="4"/>
      <c r="C509" s="117"/>
      <c r="D509" s="117"/>
      <c r="E509" s="117"/>
      <c r="F509" s="48"/>
      <c r="G509" s="11"/>
      <c r="H509" s="117"/>
      <c r="I509" s="124"/>
      <c r="J509" s="124"/>
      <c r="K509" s="144"/>
      <c r="L509" s="11"/>
      <c r="M509" s="143"/>
      <c r="N509" s="42"/>
      <c r="O509" s="127" t="s">
        <v>18</v>
      </c>
      <c r="P509" s="123"/>
      <c r="Q509" s="123"/>
      <c r="R509" s="49"/>
      <c r="S509" s="18"/>
      <c r="T509" s="50" t="s">
        <v>190</v>
      </c>
      <c r="U509" s="76"/>
      <c r="V509" s="51">
        <f>V510+V527+V532+V541+V546</f>
        <v>7130000</v>
      </c>
      <c r="X509" s="51">
        <f>X510+X527+X532+X541+X546</f>
        <v>7500000</v>
      </c>
      <c r="Z509" s="51">
        <f>Z510+Z527+Z532+Z541+Z546</f>
        <v>7850000</v>
      </c>
      <c r="AB509" s="51">
        <f>AB510+AB527+AB532+AB541+AB546</f>
        <v>8250000</v>
      </c>
      <c r="AD509" s="51" t="e">
        <f>AD510+AD527+AD532+AD541+AD546</f>
        <v>#REF!</v>
      </c>
      <c r="AF509" s="51">
        <f>AF510+AF527+AF532+AF541+AF546</f>
        <v>5594600</v>
      </c>
      <c r="AH509" s="51" t="e">
        <f t="shared" si="94"/>
        <v>#REF!</v>
      </c>
      <c r="AI509" s="5"/>
      <c r="AJ509" s="51">
        <f>AJ510+AJ527+AJ532+AJ541+AJ546</f>
        <v>2887500</v>
      </c>
      <c r="AK509" s="5"/>
      <c r="AL509" s="51">
        <f>AL510+AL527+AL532+AL541+AL546</f>
        <v>10433000</v>
      </c>
      <c r="AM509" s="51"/>
      <c r="AN509" s="51">
        <f>AN510+AN527+AN532+AN541+AN546</f>
        <v>11000000</v>
      </c>
      <c r="AO509" s="51"/>
      <c r="AP509" s="51">
        <f>AP510+AP527+AP532+AP541+AP546</f>
        <v>11000000</v>
      </c>
      <c r="AQ509" s="51"/>
    </row>
    <row r="510" spans="2:43" ht="18" hidden="1" customHeight="1" x14ac:dyDescent="0.2">
      <c r="B510" s="4"/>
      <c r="C510" s="117"/>
      <c r="D510" s="117"/>
      <c r="E510" s="117"/>
      <c r="F510" s="48"/>
      <c r="G510" s="11"/>
      <c r="H510" s="117"/>
      <c r="I510" s="124"/>
      <c r="J510" s="124"/>
      <c r="K510" s="144"/>
      <c r="L510" s="11"/>
      <c r="M510" s="143"/>
      <c r="N510" s="42"/>
      <c r="O510" s="128"/>
      <c r="P510" s="129">
        <v>2</v>
      </c>
      <c r="Q510" s="129"/>
      <c r="R510" s="64"/>
      <c r="S510" s="234"/>
      <c r="T510" s="65" t="s">
        <v>195</v>
      </c>
      <c r="U510" s="155"/>
      <c r="V510" s="66">
        <f>V511+V514+V517+V520+V522+V524</f>
        <v>0</v>
      </c>
      <c r="X510" s="66">
        <f>X511+X514+X517+X520+X522+X524</f>
        <v>0</v>
      </c>
      <c r="Z510" s="66">
        <f>Z511+Z514+Z517+Z520+Z522+Z524</f>
        <v>0</v>
      </c>
      <c r="AB510" s="66">
        <f>AB511+AB514+AB517+AB520+AB522+AB524</f>
        <v>0</v>
      </c>
      <c r="AD510" s="66">
        <f>AD511+AD514+AD517+AD520+AD522+AD524</f>
        <v>0</v>
      </c>
      <c r="AF510" s="66">
        <f>AF511+AF514+AF517+AF520+AF522+AF524</f>
        <v>0</v>
      </c>
      <c r="AH510" s="66">
        <f t="shared" si="94"/>
        <v>0</v>
      </c>
      <c r="AI510" s="67"/>
      <c r="AJ510" s="66">
        <f>AJ511+AJ514+AJ517+AJ520+AJ522+AJ524</f>
        <v>0</v>
      </c>
      <c r="AK510" s="67"/>
      <c r="AL510" s="66">
        <f>AL511+AL514+AL517+AL520+AL522+AL524</f>
        <v>0</v>
      </c>
      <c r="AM510" s="66"/>
      <c r="AN510" s="66">
        <f>AN511+AN514+AN517+AN520+AN522+AN524</f>
        <v>0</v>
      </c>
      <c r="AO510" s="66"/>
      <c r="AP510" s="66">
        <f>AP511+AP514+AP517+AP520+AP522+AP524</f>
        <v>0</v>
      </c>
      <c r="AQ510" s="66"/>
    </row>
    <row r="511" spans="2:43" ht="18" hidden="1" customHeight="1" x14ac:dyDescent="0.2">
      <c r="B511" s="4"/>
      <c r="C511" s="117"/>
      <c r="D511" s="117"/>
      <c r="E511" s="117"/>
      <c r="F511" s="48"/>
      <c r="G511" s="11"/>
      <c r="H511" s="117"/>
      <c r="I511" s="124"/>
      <c r="J511" s="124"/>
      <c r="K511" s="144"/>
      <c r="L511" s="11"/>
      <c r="M511" s="143"/>
      <c r="N511" s="42"/>
      <c r="O511" s="128"/>
      <c r="P511" s="130"/>
      <c r="Q511" s="131">
        <v>1</v>
      </c>
      <c r="R511" s="68"/>
      <c r="S511" s="35"/>
      <c r="T511" s="69" t="s">
        <v>16</v>
      </c>
      <c r="U511" s="92"/>
      <c r="V511" s="70">
        <f>V512+V513</f>
        <v>0</v>
      </c>
      <c r="X511" s="447">
        <f>X512+X513</f>
        <v>0</v>
      </c>
      <c r="Z511" s="447">
        <f>Z512+Z513</f>
        <v>0</v>
      </c>
      <c r="AB511" s="447">
        <f>AB512+AB513</f>
        <v>0</v>
      </c>
      <c r="AD511" s="447">
        <f>AD512+AD513</f>
        <v>0</v>
      </c>
      <c r="AF511" s="447">
        <f>AF512+AF513</f>
        <v>0</v>
      </c>
      <c r="AH511" s="447">
        <f t="shared" si="94"/>
        <v>0</v>
      </c>
      <c r="AI511" s="446"/>
      <c r="AJ511" s="447">
        <f>AJ512+AJ513</f>
        <v>0</v>
      </c>
      <c r="AK511" s="71"/>
      <c r="AL511" s="447">
        <f>AL512+AL513</f>
        <v>0</v>
      </c>
      <c r="AM511" s="447"/>
      <c r="AN511" s="447">
        <f>AN512+AN513</f>
        <v>0</v>
      </c>
      <c r="AO511" s="447"/>
      <c r="AP511" s="447">
        <f>AP512+AP513</f>
        <v>0</v>
      </c>
      <c r="AQ511" s="447"/>
    </row>
    <row r="512" spans="2:43" ht="18" hidden="1" customHeight="1" x14ac:dyDescent="0.2">
      <c r="B512" s="4"/>
      <c r="C512" s="117"/>
      <c r="D512" s="117"/>
      <c r="E512" s="117"/>
      <c r="F512" s="48"/>
      <c r="G512" s="11"/>
      <c r="H512" s="117"/>
      <c r="I512" s="124"/>
      <c r="J512" s="124"/>
      <c r="K512" s="144"/>
      <c r="L512" s="11"/>
      <c r="M512" s="143"/>
      <c r="N512" s="42"/>
      <c r="O512" s="128"/>
      <c r="P512" s="130"/>
      <c r="Q512" s="130"/>
      <c r="R512" s="72" t="s">
        <v>3</v>
      </c>
      <c r="S512" s="181"/>
      <c r="T512" s="73" t="s">
        <v>17</v>
      </c>
      <c r="V512" s="74">
        <v>0</v>
      </c>
      <c r="X512" s="74">
        <v>0</v>
      </c>
      <c r="Z512" s="74">
        <v>0</v>
      </c>
      <c r="AB512" s="74">
        <v>0</v>
      </c>
      <c r="AD512" s="74">
        <v>0</v>
      </c>
      <c r="AF512" s="74">
        <v>0</v>
      </c>
      <c r="AH512" s="74">
        <f t="shared" si="94"/>
        <v>0</v>
      </c>
      <c r="AI512" s="8"/>
      <c r="AJ512" s="74">
        <v>0</v>
      </c>
      <c r="AK512" s="8"/>
      <c r="AL512" s="74">
        <v>0</v>
      </c>
      <c r="AM512" s="74"/>
      <c r="AN512" s="74">
        <v>0</v>
      </c>
      <c r="AO512" s="74"/>
      <c r="AP512" s="74">
        <v>0</v>
      </c>
      <c r="AQ512" s="74"/>
    </row>
    <row r="513" spans="2:43" ht="18" hidden="1" customHeight="1" x14ac:dyDescent="0.2">
      <c r="B513" s="4"/>
      <c r="C513" s="117"/>
      <c r="D513" s="117"/>
      <c r="E513" s="117"/>
      <c r="F513" s="48"/>
      <c r="G513" s="11"/>
      <c r="H513" s="117"/>
      <c r="I513" s="124"/>
      <c r="J513" s="124"/>
      <c r="K513" s="144"/>
      <c r="L513" s="11"/>
      <c r="M513" s="143"/>
      <c r="N513" s="42"/>
      <c r="O513" s="128"/>
      <c r="P513" s="130"/>
      <c r="Q513" s="130"/>
      <c r="R513" s="72" t="s">
        <v>55</v>
      </c>
      <c r="S513" s="181"/>
      <c r="T513" s="73" t="s">
        <v>352</v>
      </c>
      <c r="V513" s="74">
        <v>0</v>
      </c>
      <c r="X513" s="74">
        <v>0</v>
      </c>
      <c r="Z513" s="74">
        <v>0</v>
      </c>
      <c r="AB513" s="74">
        <v>0</v>
      </c>
      <c r="AD513" s="74">
        <v>0</v>
      </c>
      <c r="AF513" s="74">
        <v>0</v>
      </c>
      <c r="AH513" s="74">
        <f t="shared" si="94"/>
        <v>0</v>
      </c>
      <c r="AI513" s="8"/>
      <c r="AJ513" s="74">
        <v>0</v>
      </c>
      <c r="AK513" s="8"/>
      <c r="AL513" s="74">
        <v>0</v>
      </c>
      <c r="AM513" s="74"/>
      <c r="AN513" s="74">
        <v>0</v>
      </c>
      <c r="AO513" s="74"/>
      <c r="AP513" s="74">
        <v>0</v>
      </c>
      <c r="AQ513" s="74"/>
    </row>
    <row r="514" spans="2:43" ht="18" hidden="1" customHeight="1" x14ac:dyDescent="0.2">
      <c r="B514" s="4"/>
      <c r="C514" s="117"/>
      <c r="D514" s="117"/>
      <c r="E514" s="117"/>
      <c r="F514" s="48"/>
      <c r="G514" s="11"/>
      <c r="H514" s="117"/>
      <c r="I514" s="124"/>
      <c r="J514" s="124"/>
      <c r="K514" s="144"/>
      <c r="L514" s="11"/>
      <c r="M514" s="143"/>
      <c r="N514" s="42"/>
      <c r="O514" s="128"/>
      <c r="P514" s="130"/>
      <c r="Q514" s="131">
        <v>2</v>
      </c>
      <c r="R514" s="68"/>
      <c r="S514" s="35"/>
      <c r="T514" s="69" t="s">
        <v>227</v>
      </c>
      <c r="U514" s="92"/>
      <c r="V514" s="70">
        <f>V515+V516</f>
        <v>0</v>
      </c>
      <c r="X514" s="447">
        <f>X515+X516</f>
        <v>0</v>
      </c>
      <c r="Z514" s="447">
        <f>Z515+Z516</f>
        <v>0</v>
      </c>
      <c r="AB514" s="447">
        <f>AB515+AB516</f>
        <v>0</v>
      </c>
      <c r="AD514" s="447">
        <f>AD515+AD516</f>
        <v>0</v>
      </c>
      <c r="AF514" s="447">
        <f>AF515+AF516</f>
        <v>0</v>
      </c>
      <c r="AH514" s="447">
        <f t="shared" si="94"/>
        <v>0</v>
      </c>
      <c r="AI514" s="446"/>
      <c r="AJ514" s="447">
        <f>AJ515+AJ516</f>
        <v>0</v>
      </c>
      <c r="AK514" s="71"/>
      <c r="AL514" s="447">
        <f>AL515+AL516</f>
        <v>0</v>
      </c>
      <c r="AM514" s="447"/>
      <c r="AN514" s="447">
        <f>AN515+AN516</f>
        <v>0</v>
      </c>
      <c r="AO514" s="447"/>
      <c r="AP514" s="447">
        <f>AP515+AP516</f>
        <v>0</v>
      </c>
      <c r="AQ514" s="447"/>
    </row>
    <row r="515" spans="2:43" ht="18" hidden="1" customHeight="1" x14ac:dyDescent="0.2">
      <c r="B515" s="4"/>
      <c r="C515" s="117"/>
      <c r="D515" s="117"/>
      <c r="E515" s="117"/>
      <c r="F515" s="48"/>
      <c r="G515" s="11"/>
      <c r="H515" s="117"/>
      <c r="I515" s="124"/>
      <c r="J515" s="124"/>
      <c r="K515" s="144"/>
      <c r="L515" s="11"/>
      <c r="M515" s="143"/>
      <c r="N515" s="42"/>
      <c r="O515" s="128"/>
      <c r="P515" s="130"/>
      <c r="Q515" s="131"/>
      <c r="R515" s="72" t="s">
        <v>3</v>
      </c>
      <c r="S515" s="181"/>
      <c r="T515" s="73" t="s">
        <v>78</v>
      </c>
      <c r="V515" s="74">
        <v>0</v>
      </c>
      <c r="X515" s="74">
        <v>0</v>
      </c>
      <c r="Z515" s="74">
        <v>0</v>
      </c>
      <c r="AB515" s="74">
        <v>0</v>
      </c>
      <c r="AD515" s="74">
        <v>0</v>
      </c>
      <c r="AF515" s="74">
        <v>0</v>
      </c>
      <c r="AH515" s="74">
        <f t="shared" si="94"/>
        <v>0</v>
      </c>
      <c r="AI515" s="8"/>
      <c r="AJ515" s="74">
        <v>0</v>
      </c>
      <c r="AK515" s="8"/>
      <c r="AL515" s="74">
        <v>0</v>
      </c>
      <c r="AM515" s="74"/>
      <c r="AN515" s="74">
        <v>0</v>
      </c>
      <c r="AO515" s="74"/>
      <c r="AP515" s="74">
        <v>0</v>
      </c>
      <c r="AQ515" s="74"/>
    </row>
    <row r="516" spans="2:43" ht="18" hidden="1" customHeight="1" x14ac:dyDescent="0.2">
      <c r="B516" s="4"/>
      <c r="C516" s="117"/>
      <c r="D516" s="117"/>
      <c r="E516" s="117"/>
      <c r="F516" s="48"/>
      <c r="G516" s="11"/>
      <c r="H516" s="117"/>
      <c r="I516" s="124"/>
      <c r="J516" s="124"/>
      <c r="K516" s="144"/>
      <c r="L516" s="11"/>
      <c r="M516" s="143"/>
      <c r="N516" s="42"/>
      <c r="O516" s="128"/>
      <c r="P516" s="130"/>
      <c r="Q516" s="130"/>
      <c r="R516" s="72" t="s">
        <v>0</v>
      </c>
      <c r="S516" s="181"/>
      <c r="T516" s="73" t="s">
        <v>228</v>
      </c>
      <c r="V516" s="74">
        <v>0</v>
      </c>
      <c r="X516" s="74">
        <v>0</v>
      </c>
      <c r="Z516" s="74">
        <v>0</v>
      </c>
      <c r="AB516" s="74">
        <v>0</v>
      </c>
      <c r="AD516" s="74">
        <v>0</v>
      </c>
      <c r="AF516" s="74">
        <v>0</v>
      </c>
      <c r="AH516" s="74">
        <f t="shared" ref="AH516:AH579" si="102">AD516+AF516</f>
        <v>0</v>
      </c>
      <c r="AI516" s="8"/>
      <c r="AJ516" s="74">
        <v>0</v>
      </c>
      <c r="AK516" s="8"/>
      <c r="AL516" s="74">
        <v>0</v>
      </c>
      <c r="AM516" s="74"/>
      <c r="AN516" s="74">
        <v>0</v>
      </c>
      <c r="AO516" s="74"/>
      <c r="AP516" s="74">
        <v>0</v>
      </c>
      <c r="AQ516" s="74"/>
    </row>
    <row r="517" spans="2:43" ht="18" hidden="1" customHeight="1" x14ac:dyDescent="0.2">
      <c r="B517" s="4"/>
      <c r="C517" s="117"/>
      <c r="D517" s="117"/>
      <c r="E517" s="117"/>
      <c r="F517" s="48"/>
      <c r="G517" s="11"/>
      <c r="H517" s="117"/>
      <c r="I517" s="124"/>
      <c r="J517" s="124"/>
      <c r="K517" s="144"/>
      <c r="L517" s="11"/>
      <c r="M517" s="143"/>
      <c r="N517" s="42"/>
      <c r="O517" s="128"/>
      <c r="P517" s="130"/>
      <c r="Q517" s="131">
        <v>3</v>
      </c>
      <c r="R517" s="68"/>
      <c r="S517" s="35"/>
      <c r="T517" s="69" t="s">
        <v>79</v>
      </c>
      <c r="U517" s="92"/>
      <c r="V517" s="70">
        <f>V518+V519</f>
        <v>0</v>
      </c>
      <c r="X517" s="447">
        <f>X518+X519</f>
        <v>0</v>
      </c>
      <c r="Z517" s="447">
        <f>Z518+Z519</f>
        <v>0</v>
      </c>
      <c r="AB517" s="447">
        <f>AB518+AB519</f>
        <v>0</v>
      </c>
      <c r="AD517" s="447">
        <f>AD518+AD519</f>
        <v>0</v>
      </c>
      <c r="AF517" s="447">
        <f>AF518+AF519</f>
        <v>0</v>
      </c>
      <c r="AH517" s="447">
        <f t="shared" si="102"/>
        <v>0</v>
      </c>
      <c r="AI517" s="446"/>
      <c r="AJ517" s="447">
        <f>AJ518+AJ519</f>
        <v>0</v>
      </c>
      <c r="AK517" s="71"/>
      <c r="AL517" s="447">
        <f>AL518+AL519</f>
        <v>0</v>
      </c>
      <c r="AM517" s="447"/>
      <c r="AN517" s="447">
        <f>AN518+AN519</f>
        <v>0</v>
      </c>
      <c r="AO517" s="447"/>
      <c r="AP517" s="447">
        <f>AP518+AP519</f>
        <v>0</v>
      </c>
      <c r="AQ517" s="447"/>
    </row>
    <row r="518" spans="2:43" ht="18" hidden="1" customHeight="1" x14ac:dyDescent="0.2">
      <c r="B518" s="4"/>
      <c r="C518" s="117"/>
      <c r="D518" s="117"/>
      <c r="E518" s="117"/>
      <c r="F518" s="48"/>
      <c r="G518" s="11"/>
      <c r="H518" s="117"/>
      <c r="I518" s="124"/>
      <c r="J518" s="124"/>
      <c r="K518" s="144"/>
      <c r="L518" s="11"/>
      <c r="M518" s="143"/>
      <c r="N518" s="42"/>
      <c r="O518" s="128"/>
      <c r="P518" s="130"/>
      <c r="Q518" s="131"/>
      <c r="R518" s="72" t="s">
        <v>3</v>
      </c>
      <c r="S518" s="181"/>
      <c r="T518" s="73" t="s">
        <v>80</v>
      </c>
      <c r="V518" s="83">
        <v>0</v>
      </c>
      <c r="X518" s="448">
        <v>0</v>
      </c>
      <c r="Z518" s="448">
        <v>0</v>
      </c>
      <c r="AB518" s="448">
        <v>0</v>
      </c>
      <c r="AD518" s="448">
        <v>0</v>
      </c>
      <c r="AF518" s="448">
        <v>0</v>
      </c>
      <c r="AH518" s="448">
        <f t="shared" si="102"/>
        <v>0</v>
      </c>
      <c r="AI518" s="495"/>
      <c r="AJ518" s="448">
        <v>0</v>
      </c>
      <c r="AK518" s="87"/>
      <c r="AL518" s="448">
        <v>0</v>
      </c>
      <c r="AM518" s="448"/>
      <c r="AN518" s="448">
        <v>0</v>
      </c>
      <c r="AO518" s="448"/>
      <c r="AP518" s="448">
        <v>0</v>
      </c>
      <c r="AQ518" s="448"/>
    </row>
    <row r="519" spans="2:43" ht="18" hidden="1" customHeight="1" x14ac:dyDescent="0.2">
      <c r="B519" s="4"/>
      <c r="C519" s="117"/>
      <c r="D519" s="117"/>
      <c r="E519" s="117"/>
      <c r="F519" s="48"/>
      <c r="G519" s="11"/>
      <c r="H519" s="117"/>
      <c r="I519" s="124"/>
      <c r="J519" s="124"/>
      <c r="K519" s="144"/>
      <c r="L519" s="11"/>
      <c r="M519" s="143"/>
      <c r="N519" s="42"/>
      <c r="O519" s="128"/>
      <c r="P519" s="130"/>
      <c r="Q519" s="130"/>
      <c r="R519" s="72" t="s">
        <v>18</v>
      </c>
      <c r="S519" s="181"/>
      <c r="T519" s="73" t="s">
        <v>82</v>
      </c>
      <c r="V519" s="74">
        <v>0</v>
      </c>
      <c r="X519" s="74">
        <v>0</v>
      </c>
      <c r="Z519" s="74">
        <v>0</v>
      </c>
      <c r="AB519" s="74">
        <v>0</v>
      </c>
      <c r="AD519" s="74">
        <v>0</v>
      </c>
      <c r="AF519" s="74">
        <v>0</v>
      </c>
      <c r="AH519" s="74">
        <f t="shared" si="102"/>
        <v>0</v>
      </c>
      <c r="AI519" s="8"/>
      <c r="AJ519" s="74">
        <v>0</v>
      </c>
      <c r="AK519" s="8"/>
      <c r="AL519" s="74">
        <v>0</v>
      </c>
      <c r="AM519" s="74"/>
      <c r="AN519" s="74">
        <v>0</v>
      </c>
      <c r="AO519" s="74"/>
      <c r="AP519" s="74">
        <v>0</v>
      </c>
      <c r="AQ519" s="74"/>
    </row>
    <row r="520" spans="2:43" ht="18" hidden="1" customHeight="1" x14ac:dyDescent="0.2">
      <c r="B520" s="4"/>
      <c r="C520" s="117"/>
      <c r="D520" s="117"/>
      <c r="E520" s="117"/>
      <c r="F520" s="48"/>
      <c r="G520" s="11"/>
      <c r="H520" s="117"/>
      <c r="I520" s="124"/>
      <c r="J520" s="124"/>
      <c r="K520" s="144"/>
      <c r="L520" s="11"/>
      <c r="M520" s="143"/>
      <c r="N520" s="42"/>
      <c r="O520" s="128"/>
      <c r="P520" s="130"/>
      <c r="Q520" s="131">
        <v>5</v>
      </c>
      <c r="R520" s="68"/>
      <c r="S520" s="35"/>
      <c r="T520" s="69" t="s">
        <v>48</v>
      </c>
      <c r="U520" s="92"/>
      <c r="V520" s="70">
        <f>V521</f>
        <v>0</v>
      </c>
      <c r="X520" s="447">
        <f>X521</f>
        <v>0</v>
      </c>
      <c r="Z520" s="447">
        <f>Z521</f>
        <v>0</v>
      </c>
      <c r="AB520" s="447">
        <f>AB521</f>
        <v>0</v>
      </c>
      <c r="AD520" s="447">
        <f>AD521</f>
        <v>0</v>
      </c>
      <c r="AF520" s="447">
        <f>AF521</f>
        <v>0</v>
      </c>
      <c r="AH520" s="447">
        <f t="shared" si="102"/>
        <v>0</v>
      </c>
      <c r="AI520" s="446"/>
      <c r="AJ520" s="447">
        <f>AJ521</f>
        <v>0</v>
      </c>
      <c r="AK520" s="71"/>
      <c r="AL520" s="447">
        <f>AL521</f>
        <v>0</v>
      </c>
      <c r="AM520" s="447"/>
      <c r="AN520" s="447">
        <f>AN521</f>
        <v>0</v>
      </c>
      <c r="AO520" s="447"/>
      <c r="AP520" s="447">
        <f>AP521</f>
        <v>0</v>
      </c>
      <c r="AQ520" s="447"/>
    </row>
    <row r="521" spans="2:43" ht="18" hidden="1" customHeight="1" x14ac:dyDescent="0.2">
      <c r="B521" s="4"/>
      <c r="C521" s="117"/>
      <c r="D521" s="117"/>
      <c r="E521" s="117"/>
      <c r="F521" s="48"/>
      <c r="G521" s="11"/>
      <c r="H521" s="117"/>
      <c r="I521" s="124"/>
      <c r="J521" s="124"/>
      <c r="K521" s="144"/>
      <c r="L521" s="11"/>
      <c r="M521" s="143"/>
      <c r="N521" s="42"/>
      <c r="O521" s="128"/>
      <c r="P521" s="130"/>
      <c r="Q521" s="130"/>
      <c r="R521" s="72" t="s">
        <v>3</v>
      </c>
      <c r="S521" s="181"/>
      <c r="T521" s="73" t="s">
        <v>551</v>
      </c>
      <c r="V521" s="74">
        <v>0</v>
      </c>
      <c r="X521" s="74">
        <v>0</v>
      </c>
      <c r="Z521" s="74">
        <v>0</v>
      </c>
      <c r="AB521" s="74">
        <v>0</v>
      </c>
      <c r="AD521" s="74">
        <v>0</v>
      </c>
      <c r="AF521" s="74">
        <v>0</v>
      </c>
      <c r="AH521" s="74">
        <f t="shared" si="102"/>
        <v>0</v>
      </c>
      <c r="AI521" s="8"/>
      <c r="AJ521" s="74">
        <v>0</v>
      </c>
      <c r="AK521" s="8"/>
      <c r="AL521" s="74">
        <v>0</v>
      </c>
      <c r="AM521" s="74"/>
      <c r="AN521" s="74">
        <v>0</v>
      </c>
      <c r="AO521" s="74"/>
      <c r="AP521" s="74">
        <v>0</v>
      </c>
      <c r="AQ521" s="74"/>
    </row>
    <row r="522" spans="2:43" ht="18" hidden="1" customHeight="1" x14ac:dyDescent="0.2">
      <c r="B522" s="4"/>
      <c r="C522" s="117"/>
      <c r="D522" s="117"/>
      <c r="E522" s="117"/>
      <c r="F522" s="48"/>
      <c r="G522" s="11"/>
      <c r="H522" s="117"/>
      <c r="I522" s="124"/>
      <c r="J522" s="124"/>
      <c r="K522" s="144"/>
      <c r="L522" s="11"/>
      <c r="M522" s="143"/>
      <c r="N522" s="42"/>
      <c r="O522" s="128"/>
      <c r="P522" s="130"/>
      <c r="Q522" s="131">
        <v>6</v>
      </c>
      <c r="R522" s="84"/>
      <c r="S522" s="250"/>
      <c r="T522" s="69" t="s">
        <v>19</v>
      </c>
      <c r="U522" s="92"/>
      <c r="V522" s="70">
        <f>V523</f>
        <v>0</v>
      </c>
      <c r="X522" s="447">
        <f>X523</f>
        <v>0</v>
      </c>
      <c r="Z522" s="447">
        <f>Z523</f>
        <v>0</v>
      </c>
      <c r="AB522" s="447">
        <f>AB523</f>
        <v>0</v>
      </c>
      <c r="AD522" s="447">
        <f>AD523</f>
        <v>0</v>
      </c>
      <c r="AF522" s="447">
        <f>AF523</f>
        <v>0</v>
      </c>
      <c r="AH522" s="447">
        <f t="shared" si="102"/>
        <v>0</v>
      </c>
      <c r="AI522" s="446"/>
      <c r="AJ522" s="447">
        <f>AJ523</f>
        <v>0</v>
      </c>
      <c r="AK522" s="71"/>
      <c r="AL522" s="447">
        <f>AL523</f>
        <v>0</v>
      </c>
      <c r="AM522" s="447"/>
      <c r="AN522" s="447">
        <f>AN523</f>
        <v>0</v>
      </c>
      <c r="AO522" s="447"/>
      <c r="AP522" s="447">
        <f>AP523</f>
        <v>0</v>
      </c>
      <c r="AQ522" s="447"/>
    </row>
    <row r="523" spans="2:43" ht="18" hidden="1" customHeight="1" x14ac:dyDescent="0.2">
      <c r="B523" s="4"/>
      <c r="C523" s="117"/>
      <c r="D523" s="117"/>
      <c r="E523" s="117"/>
      <c r="F523" s="48"/>
      <c r="G523" s="11"/>
      <c r="H523" s="117"/>
      <c r="I523" s="124"/>
      <c r="J523" s="124"/>
      <c r="K523" s="144"/>
      <c r="L523" s="11"/>
      <c r="M523" s="143"/>
      <c r="N523" s="42"/>
      <c r="O523" s="128"/>
      <c r="P523" s="130"/>
      <c r="Q523" s="130"/>
      <c r="R523" s="72">
        <v>90</v>
      </c>
      <c r="S523" s="181"/>
      <c r="T523" s="73" t="s">
        <v>225</v>
      </c>
      <c r="V523" s="74">
        <v>0</v>
      </c>
      <c r="X523" s="74">
        <v>0</v>
      </c>
      <c r="Z523" s="74">
        <v>0</v>
      </c>
      <c r="AB523" s="74">
        <v>0</v>
      </c>
      <c r="AD523" s="74">
        <v>0</v>
      </c>
      <c r="AF523" s="74">
        <v>0</v>
      </c>
      <c r="AH523" s="74">
        <f t="shared" si="102"/>
        <v>0</v>
      </c>
      <c r="AI523" s="8"/>
      <c r="AJ523" s="74">
        <v>0</v>
      </c>
      <c r="AK523" s="8"/>
      <c r="AL523" s="74">
        <v>0</v>
      </c>
      <c r="AM523" s="74"/>
      <c r="AN523" s="74">
        <v>0</v>
      </c>
      <c r="AO523" s="74"/>
      <c r="AP523" s="74">
        <v>0</v>
      </c>
      <c r="AQ523" s="74"/>
    </row>
    <row r="524" spans="2:43" ht="18" hidden="1" customHeight="1" x14ac:dyDescent="0.2">
      <c r="B524" s="4"/>
      <c r="C524" s="117"/>
      <c r="D524" s="117"/>
      <c r="E524" s="117"/>
      <c r="F524" s="48"/>
      <c r="G524" s="11"/>
      <c r="H524" s="117"/>
      <c r="I524" s="124"/>
      <c r="J524" s="124"/>
      <c r="K524" s="144"/>
      <c r="L524" s="11"/>
      <c r="M524" s="143"/>
      <c r="N524" s="42"/>
      <c r="O524" s="128"/>
      <c r="P524" s="130"/>
      <c r="Q524" s="131">
        <v>7</v>
      </c>
      <c r="R524" s="68"/>
      <c r="S524" s="35"/>
      <c r="T524" s="69" t="s">
        <v>233</v>
      </c>
      <c r="U524" s="92"/>
      <c r="V524" s="70">
        <f>SUM(V525:V526)</f>
        <v>0</v>
      </c>
      <c r="X524" s="447">
        <f>SUM(X525:X526)</f>
        <v>0</v>
      </c>
      <c r="Z524" s="447">
        <f>SUM(Z525:Z526)</f>
        <v>0</v>
      </c>
      <c r="AB524" s="447">
        <f>SUM(AB525:AB526)</f>
        <v>0</v>
      </c>
      <c r="AD524" s="447">
        <f>SUM(AD525:AD526)</f>
        <v>0</v>
      </c>
      <c r="AF524" s="447">
        <f>SUM(AF525:AF526)</f>
        <v>0</v>
      </c>
      <c r="AH524" s="447">
        <f t="shared" si="102"/>
        <v>0</v>
      </c>
      <c r="AI524" s="446"/>
      <c r="AJ524" s="447">
        <f>SUM(AJ525:AJ526)</f>
        <v>0</v>
      </c>
      <c r="AK524" s="71"/>
      <c r="AL524" s="447">
        <f>SUM(AL525:AL526)</f>
        <v>0</v>
      </c>
      <c r="AM524" s="447"/>
      <c r="AN524" s="447">
        <f>SUM(AN525:AN526)</f>
        <v>0</v>
      </c>
      <c r="AO524" s="447"/>
      <c r="AP524" s="447">
        <f>SUM(AP525:AP526)</f>
        <v>0</v>
      </c>
      <c r="AQ524" s="447"/>
    </row>
    <row r="525" spans="2:43" ht="18" hidden="1" customHeight="1" x14ac:dyDescent="0.2">
      <c r="B525" s="4"/>
      <c r="C525" s="117"/>
      <c r="D525" s="117"/>
      <c r="E525" s="117"/>
      <c r="F525" s="48"/>
      <c r="G525" s="11"/>
      <c r="H525" s="117"/>
      <c r="I525" s="124"/>
      <c r="J525" s="124"/>
      <c r="K525" s="144"/>
      <c r="L525" s="11"/>
      <c r="M525" s="143"/>
      <c r="N525" s="42"/>
      <c r="O525" s="128"/>
      <c r="P525" s="130"/>
      <c r="Q525" s="130"/>
      <c r="R525" s="72" t="s">
        <v>3</v>
      </c>
      <c r="S525" s="181"/>
      <c r="T525" s="73" t="s">
        <v>233</v>
      </c>
      <c r="V525" s="74">
        <v>0</v>
      </c>
      <c r="X525" s="74">
        <v>0</v>
      </c>
      <c r="Z525" s="74">
        <v>0</v>
      </c>
      <c r="AB525" s="74">
        <v>0</v>
      </c>
      <c r="AD525" s="74">
        <v>0</v>
      </c>
      <c r="AF525" s="74">
        <v>0</v>
      </c>
      <c r="AH525" s="74">
        <f t="shared" si="102"/>
        <v>0</v>
      </c>
      <c r="AI525" s="8"/>
      <c r="AJ525" s="74">
        <v>0</v>
      </c>
      <c r="AK525" s="8"/>
      <c r="AL525" s="74">
        <v>0</v>
      </c>
      <c r="AM525" s="74"/>
      <c r="AN525" s="74">
        <v>0</v>
      </c>
      <c r="AO525" s="74"/>
      <c r="AP525" s="74">
        <v>0</v>
      </c>
      <c r="AQ525" s="74"/>
    </row>
    <row r="526" spans="2:43" ht="18" hidden="1" customHeight="1" x14ac:dyDescent="0.2">
      <c r="B526" s="4"/>
      <c r="C526" s="117"/>
      <c r="D526" s="117"/>
      <c r="E526" s="117"/>
      <c r="F526" s="48"/>
      <c r="G526" s="11"/>
      <c r="H526" s="117"/>
      <c r="I526" s="124"/>
      <c r="J526" s="124"/>
      <c r="K526" s="144"/>
      <c r="L526" s="11"/>
      <c r="M526" s="143"/>
      <c r="N526" s="42"/>
      <c r="O526" s="128"/>
      <c r="P526" s="130"/>
      <c r="Q526" s="130"/>
      <c r="R526" s="72">
        <v>90</v>
      </c>
      <c r="S526" s="181"/>
      <c r="T526" s="73" t="s">
        <v>360</v>
      </c>
      <c r="V526" s="74">
        <v>0</v>
      </c>
      <c r="X526" s="74">
        <v>0</v>
      </c>
      <c r="Z526" s="74">
        <v>0</v>
      </c>
      <c r="AB526" s="74">
        <v>0</v>
      </c>
      <c r="AD526" s="74">
        <v>0</v>
      </c>
      <c r="AF526" s="74">
        <v>0</v>
      </c>
      <c r="AH526" s="74">
        <f t="shared" si="102"/>
        <v>0</v>
      </c>
      <c r="AI526" s="8"/>
      <c r="AJ526" s="74">
        <v>0</v>
      </c>
      <c r="AK526" s="8"/>
      <c r="AL526" s="74">
        <v>0</v>
      </c>
      <c r="AM526" s="74"/>
      <c r="AN526" s="74">
        <v>0</v>
      </c>
      <c r="AO526" s="74"/>
      <c r="AP526" s="74">
        <v>0</v>
      </c>
      <c r="AQ526" s="74"/>
    </row>
    <row r="527" spans="2:43" ht="18" hidden="1" customHeight="1" x14ac:dyDescent="0.2">
      <c r="B527" s="4"/>
      <c r="C527" s="117"/>
      <c r="D527" s="117"/>
      <c r="E527" s="117"/>
      <c r="F527" s="48"/>
      <c r="G527" s="11"/>
      <c r="H527" s="117"/>
      <c r="I527" s="124"/>
      <c r="J527" s="124"/>
      <c r="K527" s="144"/>
      <c r="L527" s="11"/>
      <c r="M527" s="143"/>
      <c r="N527" s="42"/>
      <c r="O527" s="128"/>
      <c r="P527" s="129">
        <v>3</v>
      </c>
      <c r="Q527" s="129"/>
      <c r="R527" s="64"/>
      <c r="S527" s="234"/>
      <c r="T527" s="65" t="s">
        <v>215</v>
      </c>
      <c r="U527" s="155"/>
      <c r="V527" s="66">
        <f>V528+V530</f>
        <v>0</v>
      </c>
      <c r="X527" s="66">
        <f>X528+X530</f>
        <v>0</v>
      </c>
      <c r="Z527" s="66">
        <f>Z528+Z530</f>
        <v>0</v>
      </c>
      <c r="AB527" s="66">
        <f>AB528+AB530</f>
        <v>0</v>
      </c>
      <c r="AD527" s="66">
        <f>AD528+AD530</f>
        <v>0</v>
      </c>
      <c r="AF527" s="66">
        <f>AF528+AF530</f>
        <v>0</v>
      </c>
      <c r="AH527" s="66">
        <f t="shared" si="102"/>
        <v>0</v>
      </c>
      <c r="AI527" s="67"/>
      <c r="AJ527" s="66">
        <f>AJ528+AJ530</f>
        <v>0</v>
      </c>
      <c r="AK527" s="67"/>
      <c r="AL527" s="66">
        <f>AL528+AL530</f>
        <v>0</v>
      </c>
      <c r="AM527" s="66"/>
      <c r="AN527" s="66">
        <f>AN528+AN530</f>
        <v>0</v>
      </c>
      <c r="AO527" s="66"/>
      <c r="AP527" s="66">
        <f>AP528+AP530</f>
        <v>0</v>
      </c>
      <c r="AQ527" s="66"/>
    </row>
    <row r="528" spans="2:43" ht="18" hidden="1" customHeight="1" x14ac:dyDescent="0.2">
      <c r="B528" s="4"/>
      <c r="C528" s="117"/>
      <c r="D528" s="117"/>
      <c r="E528" s="117"/>
      <c r="F528" s="48"/>
      <c r="G528" s="11"/>
      <c r="H528" s="117"/>
      <c r="I528" s="124"/>
      <c r="J528" s="124"/>
      <c r="K528" s="144"/>
      <c r="L528" s="11"/>
      <c r="M528" s="143"/>
      <c r="N528" s="42"/>
      <c r="O528" s="128"/>
      <c r="P528" s="129"/>
      <c r="Q528" s="131">
        <v>1</v>
      </c>
      <c r="R528" s="68"/>
      <c r="S528" s="35"/>
      <c r="T528" s="69" t="s">
        <v>264</v>
      </c>
      <c r="U528" s="92"/>
      <c r="V528" s="70">
        <f>V529</f>
        <v>0</v>
      </c>
      <c r="X528" s="447">
        <f>X529</f>
        <v>0</v>
      </c>
      <c r="Z528" s="447">
        <f>Z529</f>
        <v>0</v>
      </c>
      <c r="AB528" s="447">
        <f>AB529</f>
        <v>0</v>
      </c>
      <c r="AD528" s="447">
        <f>AD529</f>
        <v>0</v>
      </c>
      <c r="AF528" s="447">
        <f>AF529</f>
        <v>0</v>
      </c>
      <c r="AH528" s="447">
        <f t="shared" si="102"/>
        <v>0</v>
      </c>
      <c r="AI528" s="446"/>
      <c r="AJ528" s="447">
        <f>AJ529</f>
        <v>0</v>
      </c>
      <c r="AK528" s="71"/>
      <c r="AL528" s="447">
        <f>AL529</f>
        <v>0</v>
      </c>
      <c r="AM528" s="447"/>
      <c r="AN528" s="447">
        <f>AN529</f>
        <v>0</v>
      </c>
      <c r="AO528" s="447"/>
      <c r="AP528" s="447">
        <f>AP529</f>
        <v>0</v>
      </c>
      <c r="AQ528" s="447"/>
    </row>
    <row r="529" spans="2:43" ht="18" hidden="1" customHeight="1" x14ac:dyDescent="0.2">
      <c r="B529" s="4"/>
      <c r="C529" s="117"/>
      <c r="D529" s="117"/>
      <c r="E529" s="117"/>
      <c r="F529" s="48"/>
      <c r="G529" s="11"/>
      <c r="H529" s="117"/>
      <c r="I529" s="124"/>
      <c r="J529" s="124"/>
      <c r="K529" s="144"/>
      <c r="L529" s="11"/>
      <c r="M529" s="143"/>
      <c r="N529" s="42"/>
      <c r="O529" s="128"/>
      <c r="P529" s="129"/>
      <c r="Q529" s="130"/>
      <c r="R529" s="72" t="s">
        <v>3</v>
      </c>
      <c r="S529" s="181"/>
      <c r="T529" s="73" t="s">
        <v>264</v>
      </c>
      <c r="V529" s="74">
        <v>0</v>
      </c>
      <c r="X529" s="74">
        <v>0</v>
      </c>
      <c r="Z529" s="74">
        <v>0</v>
      </c>
      <c r="AB529" s="74">
        <v>0</v>
      </c>
      <c r="AD529" s="74">
        <v>0</v>
      </c>
      <c r="AF529" s="74">
        <v>0</v>
      </c>
      <c r="AH529" s="74">
        <f t="shared" si="102"/>
        <v>0</v>
      </c>
      <c r="AI529" s="8"/>
      <c r="AJ529" s="74">
        <v>0</v>
      </c>
      <c r="AK529" s="8"/>
      <c r="AL529" s="74">
        <v>0</v>
      </c>
      <c r="AM529" s="74"/>
      <c r="AN529" s="74">
        <v>0</v>
      </c>
      <c r="AO529" s="74"/>
      <c r="AP529" s="74">
        <v>0</v>
      </c>
      <c r="AQ529" s="74"/>
    </row>
    <row r="530" spans="2:43" ht="18" hidden="1" customHeight="1" x14ac:dyDescent="0.2">
      <c r="B530" s="4"/>
      <c r="C530" s="117"/>
      <c r="D530" s="117"/>
      <c r="E530" s="117"/>
      <c r="F530" s="48"/>
      <c r="G530" s="11"/>
      <c r="H530" s="117"/>
      <c r="I530" s="124"/>
      <c r="J530" s="124"/>
      <c r="K530" s="144"/>
      <c r="L530" s="11"/>
      <c r="M530" s="143"/>
      <c r="N530" s="42"/>
      <c r="O530" s="128"/>
      <c r="P530" s="130"/>
      <c r="Q530" s="131">
        <v>2</v>
      </c>
      <c r="R530" s="68"/>
      <c r="S530" s="35"/>
      <c r="T530" s="69" t="s">
        <v>37</v>
      </c>
      <c r="U530" s="92"/>
      <c r="V530" s="70">
        <f>V531</f>
        <v>0</v>
      </c>
      <c r="X530" s="447">
        <f>X531</f>
        <v>0</v>
      </c>
      <c r="Z530" s="447">
        <f>Z531</f>
        <v>0</v>
      </c>
      <c r="AB530" s="447">
        <f>AB531</f>
        <v>0</v>
      </c>
      <c r="AD530" s="447">
        <f>AD531</f>
        <v>0</v>
      </c>
      <c r="AF530" s="447">
        <f>AF531</f>
        <v>0</v>
      </c>
      <c r="AH530" s="447">
        <f t="shared" si="102"/>
        <v>0</v>
      </c>
      <c r="AI530" s="446"/>
      <c r="AJ530" s="447">
        <f>AJ531</f>
        <v>0</v>
      </c>
      <c r="AK530" s="71"/>
      <c r="AL530" s="447">
        <f>AL531</f>
        <v>0</v>
      </c>
      <c r="AM530" s="447"/>
      <c r="AN530" s="447">
        <f>AN531</f>
        <v>0</v>
      </c>
      <c r="AO530" s="447"/>
      <c r="AP530" s="447">
        <f>AP531</f>
        <v>0</v>
      </c>
      <c r="AQ530" s="447"/>
    </row>
    <row r="531" spans="2:43" ht="18" hidden="1" customHeight="1" x14ac:dyDescent="0.2">
      <c r="B531" s="4"/>
      <c r="C531" s="117"/>
      <c r="D531" s="117"/>
      <c r="E531" s="117"/>
      <c r="F531" s="48"/>
      <c r="G531" s="11"/>
      <c r="H531" s="117"/>
      <c r="I531" s="124"/>
      <c r="J531" s="124"/>
      <c r="K531" s="144"/>
      <c r="L531" s="11"/>
      <c r="M531" s="143"/>
      <c r="N531" s="42"/>
      <c r="O531" s="128"/>
      <c r="P531" s="130"/>
      <c r="Q531" s="130"/>
      <c r="R531" s="72" t="s">
        <v>3</v>
      </c>
      <c r="S531" s="181"/>
      <c r="T531" s="73" t="s">
        <v>37</v>
      </c>
      <c r="V531" s="74">
        <v>0</v>
      </c>
      <c r="X531" s="74">
        <v>0</v>
      </c>
      <c r="Z531" s="74">
        <v>0</v>
      </c>
      <c r="AB531" s="74">
        <v>0</v>
      </c>
      <c r="AD531" s="74">
        <v>0</v>
      </c>
      <c r="AF531" s="74">
        <v>0</v>
      </c>
      <c r="AH531" s="74">
        <f t="shared" si="102"/>
        <v>0</v>
      </c>
      <c r="AI531" s="8"/>
      <c r="AJ531" s="74">
        <v>0</v>
      </c>
      <c r="AK531" s="8"/>
      <c r="AL531" s="74">
        <v>0</v>
      </c>
      <c r="AM531" s="74"/>
      <c r="AN531" s="74">
        <v>0</v>
      </c>
      <c r="AO531" s="74"/>
      <c r="AP531" s="74">
        <v>0</v>
      </c>
      <c r="AQ531" s="74"/>
    </row>
    <row r="532" spans="2:43" ht="18" customHeight="1" x14ac:dyDescent="0.2">
      <c r="B532" s="4"/>
      <c r="C532" s="117"/>
      <c r="D532" s="117"/>
      <c r="E532" s="117"/>
      <c r="F532" s="48"/>
      <c r="G532" s="11"/>
      <c r="H532" s="117"/>
      <c r="I532" s="124"/>
      <c r="J532" s="124"/>
      <c r="K532" s="144"/>
      <c r="L532" s="11"/>
      <c r="M532" s="143"/>
      <c r="N532" s="42"/>
      <c r="O532" s="128"/>
      <c r="P532" s="129">
        <v>5</v>
      </c>
      <c r="Q532" s="129"/>
      <c r="R532" s="64"/>
      <c r="S532" s="234"/>
      <c r="T532" s="65" t="s">
        <v>24</v>
      </c>
      <c r="U532" s="155"/>
      <c r="V532" s="66">
        <f>V533+V536+V539</f>
        <v>7130000</v>
      </c>
      <c r="X532" s="66">
        <f>X533+X536+X539</f>
        <v>7500000</v>
      </c>
      <c r="Z532" s="66">
        <f>Z533+Z536+Z539</f>
        <v>7850000</v>
      </c>
      <c r="AB532" s="66">
        <f>AB533+AB536+AB539</f>
        <v>8250000</v>
      </c>
      <c r="AD532" s="66" t="e">
        <f>AD533+AD536+AD539</f>
        <v>#REF!</v>
      </c>
      <c r="AF532" s="66">
        <f>AF533+AF536+AF539</f>
        <v>5594600</v>
      </c>
      <c r="AH532" s="66" t="e">
        <f t="shared" si="102"/>
        <v>#REF!</v>
      </c>
      <c r="AI532" s="67"/>
      <c r="AJ532" s="66">
        <f>AJ533+AJ536+AJ539</f>
        <v>2887500</v>
      </c>
      <c r="AK532" s="67"/>
      <c r="AL532" s="66">
        <f>AL533+AL536+AL539</f>
        <v>10433000</v>
      </c>
      <c r="AM532" s="66"/>
      <c r="AN532" s="66">
        <f>AN533+AN536+AN539</f>
        <v>11000000</v>
      </c>
      <c r="AO532" s="66"/>
      <c r="AP532" s="66">
        <f>AP533+AP536+AP539</f>
        <v>11000000</v>
      </c>
      <c r="AQ532" s="66"/>
    </row>
    <row r="533" spans="2:43" ht="18" customHeight="1" x14ac:dyDescent="0.2">
      <c r="B533" s="4"/>
      <c r="C533" s="117"/>
      <c r="D533" s="117"/>
      <c r="E533" s="117"/>
      <c r="F533" s="48"/>
      <c r="G533" s="11"/>
      <c r="H533" s="117"/>
      <c r="I533" s="124"/>
      <c r="J533" s="124"/>
      <c r="K533" s="144"/>
      <c r="L533" s="11"/>
      <c r="M533" s="143"/>
      <c r="N533" s="42"/>
      <c r="O533" s="128"/>
      <c r="P533" s="129"/>
      <c r="Q533" s="131">
        <v>1</v>
      </c>
      <c r="R533" s="68"/>
      <c r="S533" s="35"/>
      <c r="T533" s="69" t="s">
        <v>98</v>
      </c>
      <c r="U533" s="92"/>
      <c r="V533" s="70">
        <f>SUM(V534:V535)</f>
        <v>7130000</v>
      </c>
      <c r="X533" s="447">
        <f>SUM(X534:X535)</f>
        <v>7500000</v>
      </c>
      <c r="Z533" s="447">
        <f>SUM(Z534:Z535)</f>
        <v>7850000</v>
      </c>
      <c r="AB533" s="447">
        <f>SUM(AB534:AB535)</f>
        <v>8250000</v>
      </c>
      <c r="AD533" s="447">
        <f>SUM(AD534:AD535)</f>
        <v>8687000</v>
      </c>
      <c r="AF533" s="447">
        <f>SUM(AF534:AF535)</f>
        <v>5594600</v>
      </c>
      <c r="AH533" s="447">
        <f t="shared" si="102"/>
        <v>14281600</v>
      </c>
      <c r="AI533" s="446"/>
      <c r="AJ533" s="447">
        <f>SUM(AJ534:AJ535)</f>
        <v>2887500</v>
      </c>
      <c r="AK533" s="71"/>
      <c r="AL533" s="447">
        <f>SUM(AL534:AL535)</f>
        <v>10433000</v>
      </c>
      <c r="AM533" s="447"/>
      <c r="AN533" s="447">
        <f>SUM(AN534:AN535)</f>
        <v>11000000</v>
      </c>
      <c r="AO533" s="447"/>
      <c r="AP533" s="447">
        <f>SUM(AP534:AP535)</f>
        <v>11000000</v>
      </c>
      <c r="AQ533" s="447"/>
    </row>
    <row r="534" spans="2:43" ht="18" hidden="1" customHeight="1" x14ac:dyDescent="0.2">
      <c r="B534" s="4"/>
      <c r="C534" s="117"/>
      <c r="D534" s="117"/>
      <c r="E534" s="117"/>
      <c r="F534" s="48"/>
      <c r="G534" s="11"/>
      <c r="H534" s="117"/>
      <c r="I534" s="124"/>
      <c r="J534" s="124"/>
      <c r="K534" s="144"/>
      <c r="L534" s="11"/>
      <c r="M534" s="143"/>
      <c r="N534" s="42"/>
      <c r="O534" s="128"/>
      <c r="P534" s="129"/>
      <c r="Q534" s="130"/>
      <c r="R534" s="72">
        <v>4</v>
      </c>
      <c r="S534" s="181"/>
      <c r="T534" s="73" t="s">
        <v>442</v>
      </c>
      <c r="V534" s="74">
        <v>0</v>
      </c>
      <c r="X534" s="74">
        <v>0</v>
      </c>
      <c r="Z534" s="74">
        <v>0</v>
      </c>
      <c r="AB534" s="74">
        <v>0</v>
      </c>
      <c r="AD534" s="74">
        <v>0</v>
      </c>
      <c r="AF534" s="74">
        <v>0</v>
      </c>
      <c r="AH534" s="74">
        <f t="shared" si="102"/>
        <v>0</v>
      </c>
      <c r="AI534" s="8"/>
      <c r="AJ534" s="74">
        <v>0</v>
      </c>
      <c r="AK534" s="8"/>
      <c r="AL534" s="74">
        <v>0</v>
      </c>
      <c r="AM534" s="74"/>
      <c r="AN534" s="74">
        <v>0</v>
      </c>
      <c r="AO534" s="74"/>
      <c r="AP534" s="74">
        <v>0</v>
      </c>
      <c r="AQ534" s="74"/>
    </row>
    <row r="535" spans="2:43" ht="18" customHeight="1" x14ac:dyDescent="0.2">
      <c r="B535" s="4"/>
      <c r="C535" s="117"/>
      <c r="D535" s="117"/>
      <c r="E535" s="117"/>
      <c r="F535" s="48"/>
      <c r="G535" s="11"/>
      <c r="H535" s="117"/>
      <c r="I535" s="124"/>
      <c r="J535" s="124"/>
      <c r="K535" s="144"/>
      <c r="L535" s="11"/>
      <c r="M535" s="143"/>
      <c r="N535" s="42"/>
      <c r="O535" s="128"/>
      <c r="P535" s="129"/>
      <c r="Q535" s="130"/>
      <c r="R535" s="72">
        <v>9</v>
      </c>
      <c r="S535" s="181"/>
      <c r="T535" s="73" t="s">
        <v>503</v>
      </c>
      <c r="V535" s="74">
        <v>7130000</v>
      </c>
      <c r="X535" s="74">
        <v>7500000</v>
      </c>
      <c r="Z535" s="74">
        <v>7850000</v>
      </c>
      <c r="AB535" s="74">
        <v>8250000</v>
      </c>
      <c r="AD535" s="74">
        <v>8687000</v>
      </c>
      <c r="AF535" s="74">
        <v>5594600</v>
      </c>
      <c r="AH535" s="74">
        <f t="shared" si="102"/>
        <v>14281600</v>
      </c>
      <c r="AI535" s="8"/>
      <c r="AJ535" s="74">
        <f>CEILING(AB535*35/100,10)</f>
        <v>2887500</v>
      </c>
      <c r="AK535" s="8"/>
      <c r="AL535" s="74">
        <v>10433000</v>
      </c>
      <c r="AM535" s="74"/>
      <c r="AN535" s="74">
        <v>11000000</v>
      </c>
      <c r="AO535" s="74"/>
      <c r="AP535" s="74">
        <v>11000000</v>
      </c>
      <c r="AQ535" s="74"/>
    </row>
    <row r="536" spans="2:43" ht="18" hidden="1" customHeight="1" x14ac:dyDescent="0.2">
      <c r="B536" s="4"/>
      <c r="C536" s="117"/>
      <c r="D536" s="117"/>
      <c r="E536" s="117"/>
      <c r="F536" s="48"/>
      <c r="G536" s="11"/>
      <c r="H536" s="117"/>
      <c r="I536" s="124"/>
      <c r="J536" s="124"/>
      <c r="K536" s="144"/>
      <c r="L536" s="11"/>
      <c r="M536" s="143"/>
      <c r="N536" s="42"/>
      <c r="O536" s="128"/>
      <c r="P536" s="130"/>
      <c r="Q536" s="131">
        <v>2</v>
      </c>
      <c r="R536" s="68"/>
      <c r="S536" s="35"/>
      <c r="T536" s="69" t="s">
        <v>25</v>
      </c>
      <c r="U536" s="92"/>
      <c r="V536" s="70">
        <f>V537+V538</f>
        <v>0</v>
      </c>
      <c r="X536" s="70">
        <f>X537+X538</f>
        <v>0</v>
      </c>
      <c r="Z536" s="70">
        <f>Z537+Z538</f>
        <v>0</v>
      </c>
      <c r="AB536" s="70">
        <f>AB537+AB538</f>
        <v>0</v>
      </c>
      <c r="AD536" s="447" t="e">
        <f>#REF!+AD538</f>
        <v>#REF!</v>
      </c>
      <c r="AF536" s="447">
        <f>AF537+AF538</f>
        <v>0</v>
      </c>
      <c r="AH536" s="447" t="e">
        <f t="shared" si="102"/>
        <v>#REF!</v>
      </c>
      <c r="AI536" s="446"/>
      <c r="AJ536" s="447">
        <f>AJ537+AJ538</f>
        <v>0</v>
      </c>
      <c r="AK536" s="71"/>
      <c r="AL536" s="447">
        <f>AL537+AL538</f>
        <v>0</v>
      </c>
      <c r="AM536" s="447"/>
      <c r="AN536" s="447">
        <f>AN537+AN538</f>
        <v>0</v>
      </c>
      <c r="AO536" s="447"/>
      <c r="AP536" s="447">
        <f>AP537+AP538</f>
        <v>0</v>
      </c>
      <c r="AQ536" s="447"/>
    </row>
    <row r="537" spans="2:43" ht="18" hidden="1" customHeight="1" x14ac:dyDescent="0.2">
      <c r="B537" s="4"/>
      <c r="C537" s="117"/>
      <c r="D537" s="117"/>
      <c r="E537" s="117"/>
      <c r="F537" s="48"/>
      <c r="G537" s="11"/>
      <c r="H537" s="117"/>
      <c r="I537" s="124"/>
      <c r="J537" s="124"/>
      <c r="K537" s="144"/>
      <c r="L537" s="11"/>
      <c r="M537" s="143"/>
      <c r="N537" s="42"/>
      <c r="O537" s="128"/>
      <c r="P537" s="130"/>
      <c r="Q537" s="130"/>
      <c r="R537" s="72" t="s">
        <v>0</v>
      </c>
      <c r="S537" s="181"/>
      <c r="T537" s="73" t="s">
        <v>221</v>
      </c>
      <c r="V537" s="74">
        <v>0</v>
      </c>
      <c r="X537" s="74">
        <v>0</v>
      </c>
      <c r="Z537" s="74">
        <v>0</v>
      </c>
      <c r="AB537" s="74">
        <v>0</v>
      </c>
      <c r="AD537" s="74">
        <v>0</v>
      </c>
      <c r="AF537" s="74">
        <v>0</v>
      </c>
      <c r="AH537" s="74">
        <f t="shared" si="102"/>
        <v>0</v>
      </c>
      <c r="AI537" s="8"/>
      <c r="AJ537" s="74">
        <v>0</v>
      </c>
      <c r="AK537" s="8"/>
      <c r="AL537" s="74">
        <v>0</v>
      </c>
      <c r="AM537" s="74"/>
      <c r="AN537" s="74">
        <v>0</v>
      </c>
      <c r="AO537" s="74"/>
      <c r="AP537" s="74">
        <v>0</v>
      </c>
      <c r="AQ537" s="74"/>
    </row>
    <row r="538" spans="2:43" ht="18" hidden="1" customHeight="1" x14ac:dyDescent="0.2">
      <c r="B538" s="4"/>
      <c r="C538" s="117"/>
      <c r="D538" s="117"/>
      <c r="E538" s="117"/>
      <c r="F538" s="48"/>
      <c r="G538" s="11"/>
      <c r="H538" s="117"/>
      <c r="I538" s="124"/>
      <c r="J538" s="124"/>
      <c r="K538" s="144"/>
      <c r="L538" s="11"/>
      <c r="M538" s="143"/>
      <c r="N538" s="42"/>
      <c r="O538" s="128"/>
      <c r="P538" s="130"/>
      <c r="Q538" s="130"/>
      <c r="R538" s="72" t="s">
        <v>14</v>
      </c>
      <c r="S538" s="181"/>
      <c r="T538" s="73" t="s">
        <v>172</v>
      </c>
      <c r="V538" s="74">
        <v>0</v>
      </c>
      <c r="X538" s="74">
        <v>0</v>
      </c>
      <c r="Z538" s="74">
        <v>0</v>
      </c>
      <c r="AB538" s="74">
        <v>0</v>
      </c>
      <c r="AD538" s="74">
        <v>0</v>
      </c>
      <c r="AF538" s="74">
        <v>0</v>
      </c>
      <c r="AH538" s="74">
        <f t="shared" si="102"/>
        <v>0</v>
      </c>
      <c r="AI538" s="8"/>
      <c r="AJ538" s="74">
        <v>0</v>
      </c>
      <c r="AK538" s="8"/>
      <c r="AL538" s="74">
        <v>0</v>
      </c>
      <c r="AM538" s="74"/>
      <c r="AN538" s="74">
        <v>0</v>
      </c>
      <c r="AO538" s="74"/>
      <c r="AP538" s="74">
        <v>0</v>
      </c>
      <c r="AQ538" s="74"/>
    </row>
    <row r="539" spans="2:43" ht="18" hidden="1" customHeight="1" x14ac:dyDescent="0.2">
      <c r="B539" s="4"/>
      <c r="C539" s="117"/>
      <c r="D539" s="117"/>
      <c r="E539" s="117"/>
      <c r="F539" s="48"/>
      <c r="G539" s="11"/>
      <c r="H539" s="117"/>
      <c r="I539" s="124"/>
      <c r="J539" s="124"/>
      <c r="K539" s="144"/>
      <c r="L539" s="11"/>
      <c r="M539" s="143"/>
      <c r="N539" s="42"/>
      <c r="O539" s="128"/>
      <c r="P539" s="130"/>
      <c r="Q539" s="131">
        <v>9</v>
      </c>
      <c r="R539" s="68"/>
      <c r="S539" s="35"/>
      <c r="T539" s="69" t="s">
        <v>34</v>
      </c>
      <c r="U539" s="92"/>
      <c r="V539" s="70">
        <f>V540</f>
        <v>0</v>
      </c>
      <c r="X539" s="70">
        <f>X540</f>
        <v>0</v>
      </c>
      <c r="Z539" s="70">
        <f>Z540</f>
        <v>0</v>
      </c>
      <c r="AB539" s="70">
        <f>AB540</f>
        <v>0</v>
      </c>
      <c r="AD539" s="447" t="e">
        <f>#REF!</f>
        <v>#REF!</v>
      </c>
      <c r="AF539" s="447">
        <f>AF540</f>
        <v>0</v>
      </c>
      <c r="AH539" s="447" t="e">
        <f t="shared" si="102"/>
        <v>#REF!</v>
      </c>
      <c r="AI539" s="446"/>
      <c r="AJ539" s="447">
        <f>AJ540</f>
        <v>0</v>
      </c>
      <c r="AK539" s="71"/>
      <c r="AL539" s="447">
        <f>AL540</f>
        <v>0</v>
      </c>
      <c r="AM539" s="447"/>
      <c r="AN539" s="447">
        <f>AN540</f>
        <v>0</v>
      </c>
      <c r="AO539" s="447"/>
      <c r="AP539" s="447">
        <f>AP540</f>
        <v>0</v>
      </c>
      <c r="AQ539" s="447"/>
    </row>
    <row r="540" spans="2:43" ht="18" hidden="1" customHeight="1" x14ac:dyDescent="0.2">
      <c r="B540" s="4"/>
      <c r="C540" s="117"/>
      <c r="D540" s="117"/>
      <c r="E540" s="117"/>
      <c r="F540" s="48"/>
      <c r="G540" s="11"/>
      <c r="H540" s="117"/>
      <c r="I540" s="124"/>
      <c r="J540" s="124"/>
      <c r="K540" s="144"/>
      <c r="L540" s="11"/>
      <c r="M540" s="143"/>
      <c r="N540" s="42"/>
      <c r="O540" s="128"/>
      <c r="P540" s="130"/>
      <c r="Q540" s="131"/>
      <c r="R540" s="72" t="s">
        <v>18</v>
      </c>
      <c r="S540" s="181"/>
      <c r="T540" s="73" t="s">
        <v>361</v>
      </c>
      <c r="V540" s="74">
        <v>0</v>
      </c>
      <c r="X540" s="74">
        <v>0</v>
      </c>
      <c r="Z540" s="74">
        <v>0</v>
      </c>
      <c r="AB540" s="74">
        <v>0</v>
      </c>
      <c r="AD540" s="74">
        <v>0</v>
      </c>
      <c r="AF540" s="74">
        <v>0</v>
      </c>
      <c r="AH540" s="74">
        <f t="shared" si="102"/>
        <v>0</v>
      </c>
      <c r="AI540" s="8"/>
      <c r="AJ540" s="74">
        <v>0</v>
      </c>
      <c r="AK540" s="8"/>
      <c r="AL540" s="74">
        <v>0</v>
      </c>
      <c r="AM540" s="74"/>
      <c r="AN540" s="74">
        <v>0</v>
      </c>
      <c r="AO540" s="74"/>
      <c r="AP540" s="74">
        <v>0</v>
      </c>
      <c r="AQ540" s="74"/>
    </row>
    <row r="541" spans="2:43" ht="18" hidden="1" customHeight="1" x14ac:dyDescent="0.2">
      <c r="B541" s="4"/>
      <c r="C541" s="117"/>
      <c r="D541" s="117"/>
      <c r="E541" s="117"/>
      <c r="F541" s="48"/>
      <c r="G541" s="11"/>
      <c r="H541" s="117"/>
      <c r="I541" s="124"/>
      <c r="J541" s="124"/>
      <c r="K541" s="144"/>
      <c r="L541" s="11"/>
      <c r="M541" s="143"/>
      <c r="N541" s="42"/>
      <c r="O541" s="128"/>
      <c r="P541" s="129">
        <v>7</v>
      </c>
      <c r="Q541" s="129"/>
      <c r="R541" s="64"/>
      <c r="S541" s="234"/>
      <c r="T541" s="65" t="s">
        <v>343</v>
      </c>
      <c r="U541" s="155"/>
      <c r="V541" s="66">
        <f>SUM(V542+V544)</f>
        <v>0</v>
      </c>
      <c r="X541" s="66">
        <f>SUM(X542+X544)</f>
        <v>0</v>
      </c>
      <c r="Z541" s="66">
        <f>SUM(Z542+Z544)</f>
        <v>0</v>
      </c>
      <c r="AB541" s="66">
        <f>SUM(AB542+AB544)</f>
        <v>0</v>
      </c>
      <c r="AD541" s="66" t="e">
        <f>SUM(AD542+AD544)</f>
        <v>#REF!</v>
      </c>
      <c r="AF541" s="66">
        <f>SUM(AF542+AF544)</f>
        <v>0</v>
      </c>
      <c r="AH541" s="66" t="e">
        <f t="shared" si="102"/>
        <v>#REF!</v>
      </c>
      <c r="AI541" s="67"/>
      <c r="AJ541" s="66">
        <f>SUM(AJ542+AJ544)</f>
        <v>0</v>
      </c>
      <c r="AK541" s="67"/>
      <c r="AL541" s="66">
        <f>SUM(AL542+AL544)</f>
        <v>0</v>
      </c>
      <c r="AM541" s="66"/>
      <c r="AN541" s="66">
        <f>SUM(AN542+AN544)</f>
        <v>0</v>
      </c>
      <c r="AO541" s="66"/>
      <c r="AP541" s="66">
        <f>SUM(AP542+AP544)</f>
        <v>0</v>
      </c>
      <c r="AQ541" s="66"/>
    </row>
    <row r="542" spans="2:43" ht="18" hidden="1" customHeight="1" x14ac:dyDescent="0.2">
      <c r="B542" s="4"/>
      <c r="C542" s="117"/>
      <c r="D542" s="117"/>
      <c r="E542" s="117"/>
      <c r="F542" s="48"/>
      <c r="G542" s="11"/>
      <c r="H542" s="117"/>
      <c r="I542" s="124"/>
      <c r="J542" s="124"/>
      <c r="K542" s="144"/>
      <c r="L542" s="11"/>
      <c r="M542" s="143"/>
      <c r="N542" s="42"/>
      <c r="O542" s="128"/>
      <c r="P542" s="130"/>
      <c r="Q542" s="131">
        <v>1</v>
      </c>
      <c r="R542" s="68"/>
      <c r="S542" s="35"/>
      <c r="T542" s="69" t="s">
        <v>255</v>
      </c>
      <c r="U542" s="92"/>
      <c r="V542" s="70">
        <f>V543</f>
        <v>0</v>
      </c>
      <c r="X542" s="70">
        <f>X543</f>
        <v>0</v>
      </c>
      <c r="Z542" s="70">
        <f>Z543</f>
        <v>0</v>
      </c>
      <c r="AB542" s="70">
        <f>AB543</f>
        <v>0</v>
      </c>
      <c r="AD542" s="447" t="e">
        <f>#REF!</f>
        <v>#REF!</v>
      </c>
      <c r="AF542" s="447">
        <f>AF543</f>
        <v>0</v>
      </c>
      <c r="AH542" s="447" t="e">
        <f t="shared" si="102"/>
        <v>#REF!</v>
      </c>
      <c r="AI542" s="446"/>
      <c r="AJ542" s="447">
        <f>AJ543</f>
        <v>0</v>
      </c>
      <c r="AK542" s="71"/>
      <c r="AL542" s="447">
        <f>AL543</f>
        <v>0</v>
      </c>
      <c r="AM542" s="447"/>
      <c r="AN542" s="447">
        <f>AN543</f>
        <v>0</v>
      </c>
      <c r="AO542" s="447"/>
      <c r="AP542" s="447">
        <f>AP543</f>
        <v>0</v>
      </c>
      <c r="AQ542" s="447"/>
    </row>
    <row r="543" spans="2:43" ht="18" hidden="1" customHeight="1" x14ac:dyDescent="0.2">
      <c r="B543" s="4"/>
      <c r="C543" s="117"/>
      <c r="D543" s="117"/>
      <c r="E543" s="117"/>
      <c r="F543" s="48"/>
      <c r="G543" s="11"/>
      <c r="H543" s="117"/>
      <c r="I543" s="124"/>
      <c r="J543" s="124"/>
      <c r="K543" s="144"/>
      <c r="L543" s="11"/>
      <c r="M543" s="143"/>
      <c r="N543" s="42"/>
      <c r="O543" s="128"/>
      <c r="P543" s="130"/>
      <c r="Q543" s="131"/>
      <c r="R543" s="72">
        <v>90</v>
      </c>
      <c r="S543" s="181"/>
      <c r="T543" s="73" t="s">
        <v>296</v>
      </c>
      <c r="V543" s="74">
        <v>0</v>
      </c>
      <c r="X543" s="74">
        <v>0</v>
      </c>
      <c r="Z543" s="74">
        <v>0</v>
      </c>
      <c r="AB543" s="74">
        <v>0</v>
      </c>
      <c r="AD543" s="74">
        <v>0</v>
      </c>
      <c r="AF543" s="74">
        <v>0</v>
      </c>
      <c r="AH543" s="74">
        <f t="shared" si="102"/>
        <v>0</v>
      </c>
      <c r="AI543" s="8"/>
      <c r="AJ543" s="74">
        <v>0</v>
      </c>
      <c r="AK543" s="8"/>
      <c r="AL543" s="74">
        <v>0</v>
      </c>
      <c r="AM543" s="74"/>
      <c r="AN543" s="74">
        <v>0</v>
      </c>
      <c r="AO543" s="74"/>
      <c r="AP543" s="74">
        <v>0</v>
      </c>
      <c r="AQ543" s="74"/>
    </row>
    <row r="544" spans="2:43" ht="18" hidden="1" customHeight="1" x14ac:dyDescent="0.2">
      <c r="B544" s="4"/>
      <c r="C544" s="117"/>
      <c r="D544" s="117"/>
      <c r="E544" s="117"/>
      <c r="F544" s="48"/>
      <c r="G544" s="11"/>
      <c r="H544" s="117"/>
      <c r="I544" s="124"/>
      <c r="J544" s="124"/>
      <c r="K544" s="144"/>
      <c r="L544" s="11"/>
      <c r="M544" s="143"/>
      <c r="N544" s="42"/>
      <c r="O544" s="128"/>
      <c r="P544" s="130"/>
      <c r="Q544" s="131">
        <v>3</v>
      </c>
      <c r="R544" s="68"/>
      <c r="S544" s="35"/>
      <c r="T544" s="69" t="s">
        <v>224</v>
      </c>
      <c r="U544" s="92"/>
      <c r="V544" s="70">
        <f>V545</f>
        <v>0</v>
      </c>
      <c r="X544" s="70">
        <f>X545</f>
        <v>0</v>
      </c>
      <c r="Z544" s="70">
        <f>Z545</f>
        <v>0</v>
      </c>
      <c r="AB544" s="70">
        <f>AB545</f>
        <v>0</v>
      </c>
      <c r="AD544" s="447" t="e">
        <f>#REF!</f>
        <v>#REF!</v>
      </c>
      <c r="AF544" s="447">
        <f>AF545</f>
        <v>0</v>
      </c>
      <c r="AH544" s="447" t="e">
        <f t="shared" si="102"/>
        <v>#REF!</v>
      </c>
      <c r="AI544" s="446"/>
      <c r="AJ544" s="447">
        <f>AJ545</f>
        <v>0</v>
      </c>
      <c r="AK544" s="71"/>
      <c r="AL544" s="447">
        <f>AL545</f>
        <v>0</v>
      </c>
      <c r="AM544" s="447"/>
      <c r="AN544" s="447">
        <f>AN545</f>
        <v>0</v>
      </c>
      <c r="AO544" s="447"/>
      <c r="AP544" s="447">
        <f>AP545</f>
        <v>0</v>
      </c>
      <c r="AQ544" s="447"/>
    </row>
    <row r="545" spans="2:43" ht="18" hidden="1" customHeight="1" x14ac:dyDescent="0.2">
      <c r="B545" s="4"/>
      <c r="C545" s="117"/>
      <c r="D545" s="117"/>
      <c r="E545" s="117"/>
      <c r="F545" s="48"/>
      <c r="G545" s="11"/>
      <c r="H545" s="117"/>
      <c r="I545" s="124"/>
      <c r="J545" s="124"/>
      <c r="K545" s="144"/>
      <c r="L545" s="11"/>
      <c r="M545" s="143"/>
      <c r="N545" s="42"/>
      <c r="O545" s="128"/>
      <c r="P545" s="130"/>
      <c r="Q545" s="131"/>
      <c r="R545" s="72" t="s">
        <v>0</v>
      </c>
      <c r="S545" s="181"/>
      <c r="T545" s="73" t="s">
        <v>53</v>
      </c>
      <c r="V545" s="74">
        <v>0</v>
      </c>
      <c r="X545" s="74">
        <v>0</v>
      </c>
      <c r="Z545" s="74">
        <v>0</v>
      </c>
      <c r="AB545" s="74">
        <v>0</v>
      </c>
      <c r="AD545" s="74">
        <v>0</v>
      </c>
      <c r="AF545" s="74">
        <v>0</v>
      </c>
      <c r="AH545" s="74">
        <f t="shared" si="102"/>
        <v>0</v>
      </c>
      <c r="AI545" s="8"/>
      <c r="AJ545" s="74">
        <v>0</v>
      </c>
      <c r="AK545" s="8"/>
      <c r="AL545" s="74">
        <v>0</v>
      </c>
      <c r="AM545" s="74"/>
      <c r="AN545" s="74">
        <v>0</v>
      </c>
      <c r="AO545" s="74"/>
      <c r="AP545" s="74">
        <v>0</v>
      </c>
      <c r="AQ545" s="74"/>
    </row>
    <row r="546" spans="2:43" ht="18" hidden="1" customHeight="1" x14ac:dyDescent="0.2">
      <c r="B546" s="4"/>
      <c r="C546" s="117"/>
      <c r="D546" s="117"/>
      <c r="E546" s="117"/>
      <c r="F546" s="48"/>
      <c r="G546" s="11"/>
      <c r="H546" s="117"/>
      <c r="I546" s="124"/>
      <c r="J546" s="124"/>
      <c r="K546" s="144"/>
      <c r="L546" s="11"/>
      <c r="M546" s="143"/>
      <c r="N546" s="42"/>
      <c r="O546" s="128"/>
      <c r="P546" s="129">
        <v>9</v>
      </c>
      <c r="Q546" s="129"/>
      <c r="R546" s="64"/>
      <c r="S546" s="234"/>
      <c r="T546" s="65" t="s">
        <v>217</v>
      </c>
      <c r="U546" s="155"/>
      <c r="V546" s="66">
        <f>V547+V549</f>
        <v>0</v>
      </c>
      <c r="X546" s="66">
        <f>X547+X549</f>
        <v>0</v>
      </c>
      <c r="Z546" s="66">
        <f>Z547+Z549</f>
        <v>0</v>
      </c>
      <c r="AB546" s="66">
        <f>AB547+AB549</f>
        <v>0</v>
      </c>
      <c r="AD546" s="66" t="e">
        <f>#REF!+AD549</f>
        <v>#REF!</v>
      </c>
      <c r="AF546" s="66">
        <f>AF547+AF549</f>
        <v>0</v>
      </c>
      <c r="AH546" s="66" t="e">
        <f t="shared" si="102"/>
        <v>#REF!</v>
      </c>
      <c r="AI546" s="67"/>
      <c r="AJ546" s="66">
        <f>AJ547+AJ549</f>
        <v>0</v>
      </c>
      <c r="AK546" s="67"/>
      <c r="AL546" s="66">
        <f>AL547+AL549</f>
        <v>0</v>
      </c>
      <c r="AM546" s="66"/>
      <c r="AN546" s="66">
        <f>AN547+AN549</f>
        <v>0</v>
      </c>
      <c r="AO546" s="66"/>
      <c r="AP546" s="66">
        <f>AP547+AP549</f>
        <v>0</v>
      </c>
      <c r="AQ546" s="66"/>
    </row>
    <row r="547" spans="2:43" ht="18" hidden="1" customHeight="1" x14ac:dyDescent="0.2">
      <c r="B547" s="4"/>
      <c r="C547" s="117"/>
      <c r="D547" s="117"/>
      <c r="E547" s="117"/>
      <c r="F547" s="48"/>
      <c r="G547" s="11"/>
      <c r="H547" s="117"/>
      <c r="I547" s="124"/>
      <c r="J547" s="124"/>
      <c r="K547" s="144"/>
      <c r="L547" s="11"/>
      <c r="M547" s="143"/>
      <c r="N547" s="42"/>
      <c r="O547" s="128"/>
      <c r="P547" s="130"/>
      <c r="Q547" s="131">
        <v>1</v>
      </c>
      <c r="R547" s="68"/>
      <c r="S547" s="35"/>
      <c r="T547" s="69" t="s">
        <v>231</v>
      </c>
      <c r="U547" s="92"/>
      <c r="V547" s="70">
        <f>V548</f>
        <v>0</v>
      </c>
      <c r="X547" s="70">
        <f>X548</f>
        <v>0</v>
      </c>
      <c r="Z547" s="70">
        <f>Z548</f>
        <v>0</v>
      </c>
      <c r="AB547" s="70">
        <f>AB548</f>
        <v>0</v>
      </c>
      <c r="AD547" s="447" t="e">
        <f>#REF!</f>
        <v>#REF!</v>
      </c>
      <c r="AF547" s="447">
        <f>AF548</f>
        <v>0</v>
      </c>
      <c r="AH547" s="447" t="e">
        <f t="shared" si="102"/>
        <v>#REF!</v>
      </c>
      <c r="AI547" s="446"/>
      <c r="AJ547" s="447">
        <f>AJ548</f>
        <v>0</v>
      </c>
      <c r="AK547" s="71"/>
      <c r="AL547" s="447">
        <f>AL548</f>
        <v>0</v>
      </c>
      <c r="AM547" s="447"/>
      <c r="AN547" s="447">
        <f>AN548</f>
        <v>0</v>
      </c>
      <c r="AO547" s="447"/>
      <c r="AP547" s="447">
        <f>AP548</f>
        <v>0</v>
      </c>
      <c r="AQ547" s="447"/>
    </row>
    <row r="548" spans="2:43" ht="18" hidden="1" customHeight="1" x14ac:dyDescent="0.2">
      <c r="B548" s="4"/>
      <c r="C548" s="117"/>
      <c r="D548" s="117"/>
      <c r="E548" s="117"/>
      <c r="F548" s="48"/>
      <c r="G548" s="11"/>
      <c r="H548" s="117"/>
      <c r="I548" s="124"/>
      <c r="J548" s="124"/>
      <c r="K548" s="144"/>
      <c r="L548" s="11"/>
      <c r="M548" s="143"/>
      <c r="N548" s="42"/>
      <c r="O548" s="128"/>
      <c r="P548" s="130"/>
      <c r="Q548" s="131"/>
      <c r="R548" s="72" t="s">
        <v>3</v>
      </c>
      <c r="S548" s="181"/>
      <c r="T548" s="73" t="s">
        <v>231</v>
      </c>
      <c r="V548" s="74">
        <v>0</v>
      </c>
      <c r="X548" s="74">
        <v>0</v>
      </c>
      <c r="Z548" s="74">
        <v>0</v>
      </c>
      <c r="AB548" s="74">
        <v>0</v>
      </c>
      <c r="AD548" s="74">
        <v>0</v>
      </c>
      <c r="AF548" s="74">
        <v>0</v>
      </c>
      <c r="AH548" s="74">
        <f t="shared" si="102"/>
        <v>0</v>
      </c>
      <c r="AI548" s="8"/>
      <c r="AJ548" s="74">
        <v>0</v>
      </c>
      <c r="AK548" s="8"/>
      <c r="AL548" s="74">
        <v>0</v>
      </c>
      <c r="AM548" s="74"/>
      <c r="AN548" s="74">
        <v>0</v>
      </c>
      <c r="AO548" s="74"/>
      <c r="AP548" s="74">
        <v>0</v>
      </c>
      <c r="AQ548" s="74"/>
    </row>
    <row r="549" spans="2:43" ht="18" hidden="1" customHeight="1" x14ac:dyDescent="0.2">
      <c r="B549" s="4"/>
      <c r="C549" s="117"/>
      <c r="D549" s="117"/>
      <c r="E549" s="117"/>
      <c r="F549" s="48"/>
      <c r="G549" s="11"/>
      <c r="H549" s="117"/>
      <c r="I549" s="124"/>
      <c r="J549" s="124"/>
      <c r="K549" s="144"/>
      <c r="L549" s="11"/>
      <c r="M549" s="143"/>
      <c r="N549" s="42"/>
      <c r="O549" s="128"/>
      <c r="P549" s="130"/>
      <c r="Q549" s="131">
        <v>2</v>
      </c>
      <c r="R549" s="68"/>
      <c r="S549" s="35"/>
      <c r="T549" s="69" t="s">
        <v>232</v>
      </c>
      <c r="U549" s="92"/>
      <c r="V549" s="70">
        <f>V550</f>
        <v>0</v>
      </c>
      <c r="X549" s="70">
        <f>X550</f>
        <v>0</v>
      </c>
      <c r="Z549" s="70">
        <f>Z550</f>
        <v>0</v>
      </c>
      <c r="AB549" s="70">
        <f>AB550</f>
        <v>0</v>
      </c>
      <c r="AD549" s="447" t="e">
        <f>#REF!</f>
        <v>#REF!</v>
      </c>
      <c r="AF549" s="447">
        <f>AF550</f>
        <v>0</v>
      </c>
      <c r="AH549" s="447" t="e">
        <f t="shared" si="102"/>
        <v>#REF!</v>
      </c>
      <c r="AI549" s="446"/>
      <c r="AJ549" s="447">
        <f>AJ550</f>
        <v>0</v>
      </c>
      <c r="AK549" s="71"/>
      <c r="AL549" s="447">
        <f>AL550</f>
        <v>0</v>
      </c>
      <c r="AM549" s="447"/>
      <c r="AN549" s="447">
        <f>AN550</f>
        <v>0</v>
      </c>
      <c r="AO549" s="447"/>
      <c r="AP549" s="447">
        <f>AP550</f>
        <v>0</v>
      </c>
      <c r="AQ549" s="447"/>
    </row>
    <row r="550" spans="2:43" ht="18" hidden="1" customHeight="1" x14ac:dyDescent="0.2">
      <c r="B550" s="4"/>
      <c r="C550" s="117"/>
      <c r="D550" s="117"/>
      <c r="E550" s="117"/>
      <c r="F550" s="48"/>
      <c r="G550" s="11"/>
      <c r="H550" s="117"/>
      <c r="I550" s="124"/>
      <c r="J550" s="124"/>
      <c r="K550" s="144"/>
      <c r="L550" s="11"/>
      <c r="M550" s="143"/>
      <c r="N550" s="42"/>
      <c r="O550" s="128"/>
      <c r="P550" s="130"/>
      <c r="Q550" s="131"/>
      <c r="R550" s="72" t="s">
        <v>3</v>
      </c>
      <c r="S550" s="181"/>
      <c r="T550" s="77" t="s">
        <v>232</v>
      </c>
      <c r="U550" s="141"/>
      <c r="V550" s="74">
        <v>0</v>
      </c>
      <c r="X550" s="74">
        <v>0</v>
      </c>
      <c r="Z550" s="74">
        <v>0</v>
      </c>
      <c r="AB550" s="74">
        <v>0</v>
      </c>
      <c r="AD550" s="74">
        <v>0</v>
      </c>
      <c r="AF550" s="74">
        <v>0</v>
      </c>
      <c r="AH550" s="74">
        <f t="shared" si="102"/>
        <v>0</v>
      </c>
      <c r="AI550" s="8"/>
      <c r="AJ550" s="74">
        <v>0</v>
      </c>
      <c r="AK550" s="8"/>
      <c r="AL550" s="74">
        <v>0</v>
      </c>
      <c r="AM550" s="74"/>
      <c r="AN550" s="74">
        <v>0</v>
      </c>
      <c r="AO550" s="74"/>
      <c r="AP550" s="74">
        <v>0</v>
      </c>
      <c r="AQ550" s="74"/>
    </row>
    <row r="551" spans="2:43" ht="18" hidden="1" customHeight="1" x14ac:dyDescent="0.2">
      <c r="B551" s="4"/>
      <c r="C551" s="117"/>
      <c r="D551" s="117"/>
      <c r="E551" s="117"/>
      <c r="F551" s="48"/>
      <c r="G551" s="11"/>
      <c r="H551" s="117"/>
      <c r="I551" s="124"/>
      <c r="J551" s="124"/>
      <c r="K551" s="144"/>
      <c r="L551" s="11"/>
      <c r="M551" s="143"/>
      <c r="N551" s="42"/>
      <c r="O551" s="133" t="s">
        <v>55</v>
      </c>
      <c r="P551" s="134"/>
      <c r="Q551" s="134"/>
      <c r="R551" s="79"/>
      <c r="S551" s="252"/>
      <c r="T551" s="80" t="s">
        <v>29</v>
      </c>
      <c r="U551" s="242"/>
      <c r="V551" s="88">
        <f>V552</f>
        <v>0</v>
      </c>
      <c r="X551" s="88">
        <f>X552</f>
        <v>0</v>
      </c>
      <c r="Z551" s="88">
        <f>Z552</f>
        <v>0</v>
      </c>
      <c r="AB551" s="88">
        <f>AB552</f>
        <v>0</v>
      </c>
      <c r="AD551" s="88" t="e">
        <f>#REF!</f>
        <v>#REF!</v>
      </c>
      <c r="AF551" s="88">
        <f>AF552</f>
        <v>0</v>
      </c>
      <c r="AH551" s="88" t="e">
        <f t="shared" si="102"/>
        <v>#REF!</v>
      </c>
      <c r="AI551" s="89"/>
      <c r="AJ551" s="88">
        <f>AJ552</f>
        <v>0</v>
      </c>
      <c r="AK551" s="89"/>
      <c r="AL551" s="88">
        <f t="shared" ref="AL551:AP553" si="103">AL552</f>
        <v>0</v>
      </c>
      <c r="AM551" s="88"/>
      <c r="AN551" s="88">
        <f t="shared" si="103"/>
        <v>0</v>
      </c>
      <c r="AO551" s="88"/>
      <c r="AP551" s="88">
        <f t="shared" si="103"/>
        <v>0</v>
      </c>
      <c r="AQ551" s="88"/>
    </row>
    <row r="552" spans="2:43" ht="18" hidden="1" customHeight="1" x14ac:dyDescent="0.2">
      <c r="B552" s="4"/>
      <c r="C552" s="117"/>
      <c r="D552" s="117"/>
      <c r="E552" s="117"/>
      <c r="F552" s="48"/>
      <c r="G552" s="11"/>
      <c r="H552" s="117"/>
      <c r="I552" s="124"/>
      <c r="J552" s="124"/>
      <c r="K552" s="144"/>
      <c r="L552" s="11"/>
      <c r="M552" s="143"/>
      <c r="N552" s="42"/>
      <c r="O552" s="128"/>
      <c r="P552" s="129">
        <v>3</v>
      </c>
      <c r="Q552" s="129"/>
      <c r="R552" s="64"/>
      <c r="S552" s="234"/>
      <c r="T552" s="65" t="s">
        <v>54</v>
      </c>
      <c r="U552" s="155"/>
      <c r="V552" s="66">
        <f>V553</f>
        <v>0</v>
      </c>
      <c r="X552" s="66">
        <f>X553</f>
        <v>0</v>
      </c>
      <c r="Z552" s="66">
        <f>Z553</f>
        <v>0</v>
      </c>
      <c r="AB552" s="66">
        <f>AB553</f>
        <v>0</v>
      </c>
      <c r="AD552" s="66" t="e">
        <f>#REF!</f>
        <v>#REF!</v>
      </c>
      <c r="AF552" s="66">
        <f>AF553</f>
        <v>0</v>
      </c>
      <c r="AH552" s="66" t="e">
        <f t="shared" si="102"/>
        <v>#REF!</v>
      </c>
      <c r="AI552" s="67"/>
      <c r="AJ552" s="66">
        <f>AJ553</f>
        <v>0</v>
      </c>
      <c r="AK552" s="67"/>
      <c r="AL552" s="66">
        <f t="shared" si="103"/>
        <v>0</v>
      </c>
      <c r="AM552" s="66"/>
      <c r="AN552" s="66">
        <f t="shared" si="103"/>
        <v>0</v>
      </c>
      <c r="AO552" s="66"/>
      <c r="AP552" s="66">
        <f t="shared" si="103"/>
        <v>0</v>
      </c>
      <c r="AQ552" s="66"/>
    </row>
    <row r="553" spans="2:43" ht="18" hidden="1" customHeight="1" x14ac:dyDescent="0.2">
      <c r="B553" s="4"/>
      <c r="C553" s="117"/>
      <c r="D553" s="117"/>
      <c r="E553" s="117"/>
      <c r="F553" s="48"/>
      <c r="G553" s="11"/>
      <c r="H553" s="117"/>
      <c r="I553" s="124"/>
      <c r="J553" s="124"/>
      <c r="K553" s="144"/>
      <c r="L553" s="11"/>
      <c r="M553" s="143"/>
      <c r="N553" s="42"/>
      <c r="O553" s="128"/>
      <c r="P553" s="130"/>
      <c r="Q553" s="131">
        <v>1</v>
      </c>
      <c r="R553" s="68"/>
      <c r="S553" s="35"/>
      <c r="T553" s="69" t="s">
        <v>69</v>
      </c>
      <c r="U553" s="92"/>
      <c r="V553" s="70">
        <f>V554</f>
        <v>0</v>
      </c>
      <c r="X553" s="70">
        <f>X554</f>
        <v>0</v>
      </c>
      <c r="Z553" s="70">
        <f>Z554</f>
        <v>0</v>
      </c>
      <c r="AB553" s="70">
        <f>AB554</f>
        <v>0</v>
      </c>
      <c r="AD553" s="70" t="e">
        <f>#REF!</f>
        <v>#REF!</v>
      </c>
      <c r="AF553" s="70">
        <f>AF554</f>
        <v>0</v>
      </c>
      <c r="AH553" s="70" t="e">
        <f t="shared" si="102"/>
        <v>#REF!</v>
      </c>
      <c r="AI553" s="446"/>
      <c r="AJ553" s="447">
        <f>AJ554</f>
        <v>0</v>
      </c>
      <c r="AK553" s="71"/>
      <c r="AL553" s="447">
        <f t="shared" si="103"/>
        <v>0</v>
      </c>
      <c r="AM553" s="447"/>
      <c r="AN553" s="447">
        <f t="shared" si="103"/>
        <v>0</v>
      </c>
      <c r="AO553" s="70"/>
      <c r="AP553" s="447">
        <f t="shared" si="103"/>
        <v>0</v>
      </c>
      <c r="AQ553" s="70"/>
    </row>
    <row r="554" spans="2:43" ht="18" hidden="1" customHeight="1" x14ac:dyDescent="0.2">
      <c r="B554" s="4"/>
      <c r="C554" s="117"/>
      <c r="D554" s="117"/>
      <c r="E554" s="117"/>
      <c r="F554" s="48"/>
      <c r="G554" s="11"/>
      <c r="H554" s="117"/>
      <c r="I554" s="124"/>
      <c r="J554" s="124"/>
      <c r="K554" s="144"/>
      <c r="L554" s="11"/>
      <c r="M554" s="143"/>
      <c r="N554" s="42"/>
      <c r="O554" s="128"/>
      <c r="P554" s="130"/>
      <c r="Q554" s="130"/>
      <c r="R554" s="72" t="s">
        <v>55</v>
      </c>
      <c r="S554" s="181"/>
      <c r="T554" s="73" t="s">
        <v>193</v>
      </c>
      <c r="V554" s="74">
        <v>0</v>
      </c>
      <c r="X554" s="74">
        <v>0</v>
      </c>
      <c r="Z554" s="74">
        <v>0</v>
      </c>
      <c r="AB554" s="74">
        <v>0</v>
      </c>
      <c r="AD554" s="74">
        <v>0</v>
      </c>
      <c r="AF554" s="74">
        <v>0</v>
      </c>
      <c r="AH554" s="74">
        <f t="shared" si="102"/>
        <v>0</v>
      </c>
      <c r="AI554" s="8"/>
      <c r="AJ554" s="74">
        <v>0</v>
      </c>
      <c r="AK554" s="8"/>
      <c r="AL554" s="74">
        <v>0</v>
      </c>
      <c r="AM554" s="74"/>
      <c r="AN554" s="74">
        <v>0</v>
      </c>
      <c r="AO554" s="74"/>
      <c r="AP554" s="74">
        <v>0</v>
      </c>
      <c r="AQ554" s="74"/>
    </row>
    <row r="555" spans="2:43" ht="18" hidden="1" customHeight="1" x14ac:dyDescent="0.2">
      <c r="B555" s="4"/>
      <c r="C555" s="117"/>
      <c r="D555" s="117"/>
      <c r="E555" s="117"/>
      <c r="F555" s="48"/>
      <c r="G555" s="11"/>
      <c r="H555" s="112" t="s">
        <v>33</v>
      </c>
      <c r="I555" s="118"/>
      <c r="J555" s="118"/>
      <c r="K555" s="170"/>
      <c r="L555" s="34"/>
      <c r="M555" s="169"/>
      <c r="N555" s="260"/>
      <c r="O555" s="119"/>
      <c r="P555" s="120"/>
      <c r="Q555" s="120"/>
      <c r="R555" s="56"/>
      <c r="S555" s="248"/>
      <c r="T555" s="57" t="s">
        <v>92</v>
      </c>
      <c r="U555" s="236"/>
      <c r="V555" s="58">
        <f>V556</f>
        <v>0</v>
      </c>
      <c r="X555" s="58">
        <f>X556</f>
        <v>0</v>
      </c>
      <c r="Z555" s="58">
        <f>Z556</f>
        <v>0</v>
      </c>
      <c r="AB555" s="58">
        <f>AB556</f>
        <v>0</v>
      </c>
      <c r="AD555" s="58" t="e">
        <f>#REF!</f>
        <v>#REF!</v>
      </c>
      <c r="AF555" s="58">
        <f>AF556</f>
        <v>0</v>
      </c>
      <c r="AH555" s="58" t="e">
        <f t="shared" si="102"/>
        <v>#REF!</v>
      </c>
      <c r="AI555" s="660"/>
      <c r="AJ555" s="659">
        <f>AJ556</f>
        <v>0</v>
      </c>
      <c r="AK555" s="59"/>
      <c r="AL555" s="659">
        <f t="shared" ref="AL555:AP556" si="104">AL556</f>
        <v>0</v>
      </c>
      <c r="AM555" s="659"/>
      <c r="AN555" s="659">
        <f t="shared" si="104"/>
        <v>0</v>
      </c>
      <c r="AO555" s="58"/>
      <c r="AP555" s="659">
        <f t="shared" si="104"/>
        <v>0</v>
      </c>
      <c r="AQ555" s="58"/>
    </row>
    <row r="556" spans="2:43" ht="17.25" hidden="1" customHeight="1" x14ac:dyDescent="0.2">
      <c r="B556" s="4"/>
      <c r="C556" s="117"/>
      <c r="D556" s="117"/>
      <c r="E556" s="117"/>
      <c r="F556" s="48"/>
      <c r="G556" s="11"/>
      <c r="H556" s="132"/>
      <c r="I556" s="121">
        <v>4</v>
      </c>
      <c r="J556" s="121"/>
      <c r="K556" s="164"/>
      <c r="L556" s="277"/>
      <c r="M556" s="163"/>
      <c r="N556" s="261"/>
      <c r="O556" s="122"/>
      <c r="P556" s="123"/>
      <c r="Q556" s="123"/>
      <c r="R556" s="49"/>
      <c r="S556" s="18"/>
      <c r="T556" s="50" t="s">
        <v>93</v>
      </c>
      <c r="U556" s="76"/>
      <c r="V556" s="51">
        <f>V557</f>
        <v>0</v>
      </c>
      <c r="X556" s="51">
        <f>X557</f>
        <v>0</v>
      </c>
      <c r="Z556" s="51">
        <f>Z557</f>
        <v>0</v>
      </c>
      <c r="AB556" s="51">
        <f>AB557</f>
        <v>0</v>
      </c>
      <c r="AD556" s="51" t="e">
        <f>#REF!</f>
        <v>#REF!</v>
      </c>
      <c r="AF556" s="51">
        <f>AF557</f>
        <v>0</v>
      </c>
      <c r="AH556" s="51" t="e">
        <f t="shared" si="102"/>
        <v>#REF!</v>
      </c>
      <c r="AI556" s="5"/>
      <c r="AJ556" s="51">
        <f>AJ557</f>
        <v>0</v>
      </c>
      <c r="AK556" s="5"/>
      <c r="AL556" s="51">
        <f t="shared" si="104"/>
        <v>0</v>
      </c>
      <c r="AM556" s="51"/>
      <c r="AN556" s="51">
        <f t="shared" si="104"/>
        <v>0</v>
      </c>
      <c r="AO556" s="51"/>
      <c r="AP556" s="51">
        <f t="shared" si="104"/>
        <v>0</v>
      </c>
      <c r="AQ556" s="51"/>
    </row>
    <row r="557" spans="2:43" ht="18" hidden="1" customHeight="1" x14ac:dyDescent="0.2">
      <c r="B557" s="4"/>
      <c r="C557" s="117"/>
      <c r="D557" s="117"/>
      <c r="E557" s="117"/>
      <c r="F557" s="48"/>
      <c r="G557" s="11"/>
      <c r="H557" s="132"/>
      <c r="I557" s="121"/>
      <c r="J557" s="121">
        <v>1</v>
      </c>
      <c r="K557" s="164"/>
      <c r="L557" s="277"/>
      <c r="M557" s="163"/>
      <c r="N557" s="261"/>
      <c r="O557" s="122"/>
      <c r="P557" s="123"/>
      <c r="Q557" s="123"/>
      <c r="R557" s="49"/>
      <c r="S557" s="18"/>
      <c r="T557" s="50" t="s">
        <v>362</v>
      </c>
      <c r="U557" s="76"/>
      <c r="V557" s="51">
        <f>V559</f>
        <v>0</v>
      </c>
      <c r="X557" s="51">
        <f>X559</f>
        <v>0</v>
      </c>
      <c r="Z557" s="51">
        <f>Z559</f>
        <v>0</v>
      </c>
      <c r="AB557" s="51">
        <f>AB559</f>
        <v>0</v>
      </c>
      <c r="AD557" s="51" t="e">
        <f>#REF!</f>
        <v>#REF!</v>
      </c>
      <c r="AF557" s="51">
        <f>AF559</f>
        <v>0</v>
      </c>
      <c r="AH557" s="51" t="e">
        <f t="shared" si="102"/>
        <v>#REF!</v>
      </c>
      <c r="AI557" s="5"/>
      <c r="AJ557" s="51">
        <f>AJ559</f>
        <v>0</v>
      </c>
      <c r="AK557" s="5"/>
      <c r="AL557" s="51">
        <f>AL559</f>
        <v>0</v>
      </c>
      <c r="AM557" s="51"/>
      <c r="AN557" s="51">
        <f>AN559</f>
        <v>0</v>
      </c>
      <c r="AO557" s="51"/>
      <c r="AP557" s="51">
        <f>AP559</f>
        <v>0</v>
      </c>
      <c r="AQ557" s="51"/>
    </row>
    <row r="558" spans="2:43" ht="18" hidden="1" customHeight="1" x14ac:dyDescent="0.2">
      <c r="B558" s="4"/>
      <c r="C558" s="117"/>
      <c r="D558" s="117"/>
      <c r="E558" s="117"/>
      <c r="F558" s="48"/>
      <c r="G558" s="11"/>
      <c r="H558" s="132"/>
      <c r="I558" s="121"/>
      <c r="J558" s="121"/>
      <c r="K558" s="269" t="s">
        <v>23</v>
      </c>
      <c r="L558" s="279"/>
      <c r="M558" s="163"/>
      <c r="N558" s="261"/>
      <c r="O558" s="122"/>
      <c r="P558" s="123"/>
      <c r="Q558" s="123"/>
      <c r="R558" s="49"/>
      <c r="S558" s="18"/>
      <c r="T558" s="50" t="s">
        <v>363</v>
      </c>
      <c r="U558" s="76"/>
      <c r="V558" s="51">
        <f>V559</f>
        <v>0</v>
      </c>
      <c r="X558" s="51">
        <f>X559</f>
        <v>0</v>
      </c>
      <c r="Z558" s="51">
        <f>Z559</f>
        <v>0</v>
      </c>
      <c r="AB558" s="51">
        <f>AB559</f>
        <v>0</v>
      </c>
      <c r="AD558" s="51" t="e">
        <f>#REF!</f>
        <v>#REF!</v>
      </c>
      <c r="AF558" s="51">
        <f>AF559</f>
        <v>0</v>
      </c>
      <c r="AH558" s="51" t="e">
        <f t="shared" si="102"/>
        <v>#REF!</v>
      </c>
      <c r="AI558" s="5"/>
      <c r="AJ558" s="51">
        <f>AJ559</f>
        <v>0</v>
      </c>
      <c r="AK558" s="5"/>
      <c r="AL558" s="51">
        <f t="shared" ref="AL558:AP562" si="105">AL559</f>
        <v>0</v>
      </c>
      <c r="AM558" s="51"/>
      <c r="AN558" s="51">
        <f t="shared" si="105"/>
        <v>0</v>
      </c>
      <c r="AO558" s="51"/>
      <c r="AP558" s="51">
        <f t="shared" si="105"/>
        <v>0</v>
      </c>
      <c r="AQ558" s="51"/>
    </row>
    <row r="559" spans="2:43" ht="18" hidden="1" customHeight="1" x14ac:dyDescent="0.2">
      <c r="B559" s="4"/>
      <c r="C559" s="117"/>
      <c r="D559" s="117"/>
      <c r="E559" s="117"/>
      <c r="F559" s="48"/>
      <c r="G559" s="11"/>
      <c r="H559" s="117"/>
      <c r="I559" s="124"/>
      <c r="J559" s="124"/>
      <c r="K559" s="144"/>
      <c r="L559" s="11"/>
      <c r="M559" s="226">
        <v>6</v>
      </c>
      <c r="N559" s="262"/>
      <c r="O559" s="125"/>
      <c r="P559" s="126"/>
      <c r="Q559" s="126"/>
      <c r="R559" s="60"/>
      <c r="S559" s="249"/>
      <c r="T559" s="61" t="s">
        <v>364</v>
      </c>
      <c r="U559" s="241"/>
      <c r="V559" s="81">
        <f>V560</f>
        <v>0</v>
      </c>
      <c r="X559" s="81">
        <f>X560</f>
        <v>0</v>
      </c>
      <c r="Z559" s="81">
        <f>Z560</f>
        <v>0</v>
      </c>
      <c r="AB559" s="81">
        <f>AB560</f>
        <v>0</v>
      </c>
      <c r="AD559" s="81" t="e">
        <f>#REF!</f>
        <v>#REF!</v>
      </c>
      <c r="AF559" s="81">
        <f>AF560</f>
        <v>0</v>
      </c>
      <c r="AH559" s="81" t="e">
        <f t="shared" si="102"/>
        <v>#REF!</v>
      </c>
      <c r="AI559" s="82"/>
      <c r="AJ559" s="81">
        <f>AJ560</f>
        <v>0</v>
      </c>
      <c r="AK559" s="82"/>
      <c r="AL559" s="81">
        <f t="shared" si="105"/>
        <v>0</v>
      </c>
      <c r="AM559" s="81"/>
      <c r="AN559" s="81">
        <f t="shared" si="105"/>
        <v>0</v>
      </c>
      <c r="AO559" s="81"/>
      <c r="AP559" s="81">
        <f t="shared" si="105"/>
        <v>0</v>
      </c>
      <c r="AQ559" s="81"/>
    </row>
    <row r="560" spans="2:43" ht="18" hidden="1" customHeight="1" x14ac:dyDescent="0.2">
      <c r="B560" s="4"/>
      <c r="C560" s="117"/>
      <c r="D560" s="117"/>
      <c r="E560" s="117"/>
      <c r="F560" s="48"/>
      <c r="G560" s="11"/>
      <c r="H560" s="117"/>
      <c r="I560" s="124"/>
      <c r="J560" s="124"/>
      <c r="K560" s="144"/>
      <c r="L560" s="11"/>
      <c r="M560" s="143"/>
      <c r="N560" s="42"/>
      <c r="O560" s="127" t="s">
        <v>55</v>
      </c>
      <c r="P560" s="123"/>
      <c r="Q560" s="123"/>
      <c r="R560" s="49"/>
      <c r="S560" s="18"/>
      <c r="T560" s="50" t="s">
        <v>29</v>
      </c>
      <c r="U560" s="76"/>
      <c r="V560" s="51">
        <f>V561</f>
        <v>0</v>
      </c>
      <c r="X560" s="51">
        <f>X561</f>
        <v>0</v>
      </c>
      <c r="Z560" s="51">
        <f>Z561</f>
        <v>0</v>
      </c>
      <c r="AB560" s="51">
        <f>AB561</f>
        <v>0</v>
      </c>
      <c r="AD560" s="51" t="e">
        <f>#REF!</f>
        <v>#REF!</v>
      </c>
      <c r="AF560" s="51">
        <f>AF561</f>
        <v>0</v>
      </c>
      <c r="AH560" s="51" t="e">
        <f t="shared" si="102"/>
        <v>#REF!</v>
      </c>
      <c r="AI560" s="5"/>
      <c r="AJ560" s="51">
        <f>AJ561</f>
        <v>0</v>
      </c>
      <c r="AK560" s="5"/>
      <c r="AL560" s="51">
        <f t="shared" si="105"/>
        <v>0</v>
      </c>
      <c r="AM560" s="51"/>
      <c r="AN560" s="51">
        <f t="shared" si="105"/>
        <v>0</v>
      </c>
      <c r="AO560" s="51"/>
      <c r="AP560" s="51">
        <f t="shared" si="105"/>
        <v>0</v>
      </c>
      <c r="AQ560" s="51"/>
    </row>
    <row r="561" spans="2:43" ht="18" hidden="1" customHeight="1" x14ac:dyDescent="0.2">
      <c r="B561" s="4"/>
      <c r="C561" s="117"/>
      <c r="D561" s="117"/>
      <c r="E561" s="117"/>
      <c r="F561" s="48"/>
      <c r="G561" s="11"/>
      <c r="H561" s="117"/>
      <c r="I561" s="124"/>
      <c r="J561" s="124"/>
      <c r="K561" s="144"/>
      <c r="L561" s="11"/>
      <c r="M561" s="143"/>
      <c r="N561" s="42"/>
      <c r="O561" s="128"/>
      <c r="P561" s="129">
        <v>2</v>
      </c>
      <c r="Q561" s="129"/>
      <c r="R561" s="64"/>
      <c r="S561" s="234"/>
      <c r="T561" s="65" t="s">
        <v>348</v>
      </c>
      <c r="U561" s="155"/>
      <c r="V561" s="66">
        <f>V562</f>
        <v>0</v>
      </c>
      <c r="X561" s="66">
        <f>X562</f>
        <v>0</v>
      </c>
      <c r="Z561" s="66">
        <f>Z562</f>
        <v>0</v>
      </c>
      <c r="AB561" s="66">
        <f>AB562</f>
        <v>0</v>
      </c>
      <c r="AD561" s="66" t="e">
        <f>#REF!</f>
        <v>#REF!</v>
      </c>
      <c r="AF561" s="66">
        <f>AF562</f>
        <v>0</v>
      </c>
      <c r="AH561" s="66" t="e">
        <f t="shared" si="102"/>
        <v>#REF!</v>
      </c>
      <c r="AI561" s="67"/>
      <c r="AJ561" s="66">
        <f>AJ562</f>
        <v>0</v>
      </c>
      <c r="AK561" s="67"/>
      <c r="AL561" s="66">
        <f t="shared" si="105"/>
        <v>0</v>
      </c>
      <c r="AM561" s="66"/>
      <c r="AN561" s="66">
        <f t="shared" si="105"/>
        <v>0</v>
      </c>
      <c r="AO561" s="66"/>
      <c r="AP561" s="66">
        <f t="shared" si="105"/>
        <v>0</v>
      </c>
      <c r="AQ561" s="66"/>
    </row>
    <row r="562" spans="2:43" ht="18" hidden="1" customHeight="1" x14ac:dyDescent="0.2">
      <c r="B562" s="4"/>
      <c r="C562" s="117"/>
      <c r="D562" s="117"/>
      <c r="E562" s="117"/>
      <c r="F562" s="48"/>
      <c r="G562" s="11"/>
      <c r="H562" s="117"/>
      <c r="I562" s="124"/>
      <c r="J562" s="124"/>
      <c r="K562" s="144"/>
      <c r="L562" s="11"/>
      <c r="M562" s="143"/>
      <c r="N562" s="42"/>
      <c r="O562" s="128"/>
      <c r="P562" s="130"/>
      <c r="Q562" s="131">
        <v>4</v>
      </c>
      <c r="R562" s="68"/>
      <c r="S562" s="35"/>
      <c r="T562" s="69" t="s">
        <v>365</v>
      </c>
      <c r="U562" s="92"/>
      <c r="V562" s="70">
        <f>V563</f>
        <v>0</v>
      </c>
      <c r="X562" s="70">
        <f>X563</f>
        <v>0</v>
      </c>
      <c r="Z562" s="70">
        <f>Z563</f>
        <v>0</v>
      </c>
      <c r="AB562" s="70">
        <f>AB563</f>
        <v>0</v>
      </c>
      <c r="AD562" s="70" t="e">
        <f>#REF!</f>
        <v>#REF!</v>
      </c>
      <c r="AF562" s="70">
        <f>AF563</f>
        <v>0</v>
      </c>
      <c r="AH562" s="70" t="e">
        <f t="shared" si="102"/>
        <v>#REF!</v>
      </c>
      <c r="AI562" s="446"/>
      <c r="AJ562" s="447">
        <f>AJ563</f>
        <v>0</v>
      </c>
      <c r="AK562" s="71"/>
      <c r="AL562" s="447">
        <f t="shared" si="105"/>
        <v>0</v>
      </c>
      <c r="AM562" s="447"/>
      <c r="AN562" s="447">
        <f t="shared" si="105"/>
        <v>0</v>
      </c>
      <c r="AO562" s="70"/>
      <c r="AP562" s="447">
        <f t="shared" si="105"/>
        <v>0</v>
      </c>
      <c r="AQ562" s="70"/>
    </row>
    <row r="563" spans="2:43" ht="18" hidden="1" customHeight="1" x14ac:dyDescent="0.2">
      <c r="B563" s="4"/>
      <c r="C563" s="117"/>
      <c r="D563" s="117"/>
      <c r="E563" s="117"/>
      <c r="F563" s="48"/>
      <c r="G563" s="11"/>
      <c r="H563" s="117"/>
      <c r="I563" s="124"/>
      <c r="J563" s="124"/>
      <c r="K563" s="144"/>
      <c r="L563" s="11"/>
      <c r="M563" s="143"/>
      <c r="N563" s="42"/>
      <c r="O563" s="128"/>
      <c r="P563" s="130"/>
      <c r="Q563" s="130"/>
      <c r="R563" s="72">
        <v>80</v>
      </c>
      <c r="S563" s="181"/>
      <c r="T563" s="73" t="s">
        <v>366</v>
      </c>
      <c r="V563" s="74"/>
      <c r="X563" s="74"/>
      <c r="Z563" s="74"/>
      <c r="AB563" s="74"/>
      <c r="AD563" s="74"/>
      <c r="AF563" s="74"/>
      <c r="AH563" s="74">
        <f t="shared" si="102"/>
        <v>0</v>
      </c>
      <c r="AI563" s="8"/>
      <c r="AJ563" s="74"/>
      <c r="AK563" s="8"/>
      <c r="AL563" s="74"/>
      <c r="AM563" s="74"/>
      <c r="AN563" s="74"/>
      <c r="AO563" s="74"/>
      <c r="AP563" s="74"/>
      <c r="AQ563" s="74"/>
    </row>
    <row r="564" spans="2:43" ht="18" customHeight="1" x14ac:dyDescent="0.2">
      <c r="B564" s="4"/>
      <c r="C564" s="117"/>
      <c r="D564" s="117"/>
      <c r="E564" s="117"/>
      <c r="F564" s="48"/>
      <c r="G564" s="11"/>
      <c r="H564" s="117"/>
      <c r="I564" s="124"/>
      <c r="J564" s="124"/>
      <c r="K564" s="144"/>
      <c r="L564" s="11"/>
      <c r="M564" s="143"/>
      <c r="N564" s="42"/>
      <c r="O564" s="128"/>
      <c r="P564" s="130"/>
      <c r="Q564" s="130"/>
      <c r="R564" s="72"/>
      <c r="S564" s="181"/>
      <c r="T564" s="73"/>
      <c r="V564" s="74"/>
      <c r="X564" s="74"/>
      <c r="Z564" s="74"/>
      <c r="AB564" s="74"/>
      <c r="AD564" s="74"/>
      <c r="AF564" s="74"/>
      <c r="AH564" s="74">
        <f t="shared" si="102"/>
        <v>0</v>
      </c>
      <c r="AI564" s="8"/>
      <c r="AJ564" s="74"/>
      <c r="AK564" s="8"/>
      <c r="AL564" s="74"/>
      <c r="AM564" s="74"/>
      <c r="AN564" s="74"/>
      <c r="AO564" s="74"/>
      <c r="AP564" s="74"/>
      <c r="AQ564" s="74"/>
    </row>
    <row r="565" spans="2:43" ht="18" customHeight="1" x14ac:dyDescent="0.2">
      <c r="B565" s="4"/>
      <c r="C565" s="117"/>
      <c r="D565" s="117"/>
      <c r="E565" s="117"/>
      <c r="F565" s="48"/>
      <c r="G565" s="11"/>
      <c r="H565" s="112" t="s">
        <v>33</v>
      </c>
      <c r="I565" s="118"/>
      <c r="J565" s="118"/>
      <c r="K565" s="170"/>
      <c r="L565" s="34"/>
      <c r="M565" s="169"/>
      <c r="N565" s="260"/>
      <c r="O565" s="119"/>
      <c r="P565" s="120"/>
      <c r="Q565" s="120"/>
      <c r="R565" s="56"/>
      <c r="S565" s="248"/>
      <c r="T565" s="57" t="s">
        <v>92</v>
      </c>
      <c r="U565" s="236"/>
      <c r="V565" s="58">
        <f>V566</f>
        <v>150000</v>
      </c>
      <c r="X565" s="58">
        <f>X566+X577</f>
        <v>1388000</v>
      </c>
      <c r="Z565" s="58">
        <f>Z566+Z577</f>
        <v>120000</v>
      </c>
      <c r="AB565" s="58">
        <f>AB566+AB577</f>
        <v>120000</v>
      </c>
      <c r="AD565" s="58">
        <f>AD566+AD577</f>
        <v>126400</v>
      </c>
      <c r="AF565" s="58">
        <f>AF566</f>
        <v>0</v>
      </c>
      <c r="AH565" s="58">
        <f t="shared" si="102"/>
        <v>126400</v>
      </c>
      <c r="AI565" s="660"/>
      <c r="AJ565" s="659">
        <f>AJ566</f>
        <v>42000</v>
      </c>
      <c r="AK565" s="59"/>
      <c r="AL565" s="659">
        <f t="shared" ref="AL565:AP566" si="106">AL566</f>
        <v>132000</v>
      </c>
      <c r="AM565" s="659"/>
      <c r="AN565" s="659">
        <f t="shared" si="106"/>
        <v>139000</v>
      </c>
      <c r="AO565" s="58"/>
      <c r="AP565" s="659">
        <f t="shared" si="106"/>
        <v>139000</v>
      </c>
      <c r="AQ565" s="58"/>
    </row>
    <row r="566" spans="2:43" ht="17.25" customHeight="1" x14ac:dyDescent="0.2">
      <c r="B566" s="4"/>
      <c r="C566" s="117"/>
      <c r="D566" s="117"/>
      <c r="E566" s="117"/>
      <c r="F566" s="48"/>
      <c r="G566" s="11"/>
      <c r="H566" s="132"/>
      <c r="I566" s="121">
        <v>4</v>
      </c>
      <c r="J566" s="121"/>
      <c r="K566" s="164"/>
      <c r="L566" s="277"/>
      <c r="M566" s="163"/>
      <c r="N566" s="261"/>
      <c r="O566" s="122"/>
      <c r="P566" s="123"/>
      <c r="Q566" s="123"/>
      <c r="R566" s="49"/>
      <c r="S566" s="18"/>
      <c r="T566" s="50" t="s">
        <v>112</v>
      </c>
      <c r="U566" s="76"/>
      <c r="V566" s="51">
        <f>V567</f>
        <v>150000</v>
      </c>
      <c r="X566" s="51">
        <f>X567</f>
        <v>120000</v>
      </c>
      <c r="Z566" s="51">
        <f>Z567</f>
        <v>120000</v>
      </c>
      <c r="AB566" s="51">
        <f>AB567</f>
        <v>120000</v>
      </c>
      <c r="AD566" s="51">
        <f>AD567</f>
        <v>126400</v>
      </c>
      <c r="AF566" s="51">
        <f>AF567</f>
        <v>0</v>
      </c>
      <c r="AH566" s="51">
        <f t="shared" si="102"/>
        <v>126400</v>
      </c>
      <c r="AI566" s="5"/>
      <c r="AJ566" s="51">
        <f>AJ567</f>
        <v>42000</v>
      </c>
      <c r="AK566" s="5"/>
      <c r="AL566" s="51">
        <f t="shared" si="106"/>
        <v>132000</v>
      </c>
      <c r="AM566" s="51"/>
      <c r="AN566" s="51">
        <f t="shared" si="106"/>
        <v>139000</v>
      </c>
      <c r="AO566" s="51"/>
      <c r="AP566" s="51">
        <f t="shared" si="106"/>
        <v>139000</v>
      </c>
      <c r="AQ566" s="51"/>
    </row>
    <row r="567" spans="2:43" ht="18" customHeight="1" x14ac:dyDescent="0.2">
      <c r="B567" s="4"/>
      <c r="C567" s="117"/>
      <c r="D567" s="117"/>
      <c r="E567" s="117"/>
      <c r="F567" s="48"/>
      <c r="G567" s="11"/>
      <c r="H567" s="132"/>
      <c r="I567" s="121"/>
      <c r="J567" s="121">
        <v>1</v>
      </c>
      <c r="K567" s="164"/>
      <c r="L567" s="277"/>
      <c r="M567" s="163"/>
      <c r="N567" s="261"/>
      <c r="O567" s="122"/>
      <c r="P567" s="123"/>
      <c r="Q567" s="123"/>
      <c r="R567" s="49"/>
      <c r="S567" s="18"/>
      <c r="T567" s="50" t="s">
        <v>112</v>
      </c>
      <c r="U567" s="76"/>
      <c r="V567" s="51">
        <f>V569</f>
        <v>150000</v>
      </c>
      <c r="X567" s="51">
        <f>X569</f>
        <v>120000</v>
      </c>
      <c r="Z567" s="51">
        <f>Z569</f>
        <v>120000</v>
      </c>
      <c r="AB567" s="51">
        <f>AB569</f>
        <v>120000</v>
      </c>
      <c r="AD567" s="51">
        <f>AD569</f>
        <v>126400</v>
      </c>
      <c r="AF567" s="51">
        <f>AF569</f>
        <v>0</v>
      </c>
      <c r="AH567" s="51">
        <f t="shared" si="102"/>
        <v>126400</v>
      </c>
      <c r="AI567" s="5"/>
      <c r="AJ567" s="51">
        <f>AJ569</f>
        <v>42000</v>
      </c>
      <c r="AK567" s="5"/>
      <c r="AL567" s="51">
        <f>AL569</f>
        <v>132000</v>
      </c>
      <c r="AM567" s="51"/>
      <c r="AN567" s="51">
        <f>AN569</f>
        <v>139000</v>
      </c>
      <c r="AO567" s="51"/>
      <c r="AP567" s="51">
        <f>AP569</f>
        <v>139000</v>
      </c>
      <c r="AQ567" s="51"/>
    </row>
    <row r="568" spans="2:43" ht="18" customHeight="1" x14ac:dyDescent="0.2">
      <c r="B568" s="4"/>
      <c r="C568" s="117"/>
      <c r="D568" s="117"/>
      <c r="E568" s="117"/>
      <c r="F568" s="48"/>
      <c r="G568" s="11"/>
      <c r="H568" s="132"/>
      <c r="I568" s="121"/>
      <c r="J568" s="121"/>
      <c r="K568" s="269">
        <v>8</v>
      </c>
      <c r="L568" s="279"/>
      <c r="M568" s="163"/>
      <c r="N568" s="261"/>
      <c r="O568" s="122"/>
      <c r="P568" s="123"/>
      <c r="Q568" s="123"/>
      <c r="R568" s="49"/>
      <c r="S568" s="18"/>
      <c r="T568" s="50" t="s">
        <v>311</v>
      </c>
      <c r="U568" s="76"/>
      <c r="V568" s="51">
        <f>V569</f>
        <v>150000</v>
      </c>
      <c r="X568" s="51">
        <f>X569</f>
        <v>120000</v>
      </c>
      <c r="Z568" s="51">
        <f>Z569</f>
        <v>120000</v>
      </c>
      <c r="AB568" s="51">
        <f>AB569</f>
        <v>120000</v>
      </c>
      <c r="AD568" s="51">
        <f>AD569</f>
        <v>126400</v>
      </c>
      <c r="AF568" s="51">
        <f>AF569</f>
        <v>0</v>
      </c>
      <c r="AH568" s="51">
        <f t="shared" si="102"/>
        <v>126400</v>
      </c>
      <c r="AI568" s="5"/>
      <c r="AJ568" s="51">
        <f>AJ569</f>
        <v>42000</v>
      </c>
      <c r="AK568" s="5"/>
      <c r="AL568" s="51">
        <f t="shared" ref="AL568:AP571" si="107">AL569</f>
        <v>132000</v>
      </c>
      <c r="AM568" s="51"/>
      <c r="AN568" s="51">
        <f t="shared" si="107"/>
        <v>139000</v>
      </c>
      <c r="AO568" s="51"/>
      <c r="AP568" s="51">
        <f t="shared" si="107"/>
        <v>139000</v>
      </c>
      <c r="AQ568" s="51"/>
    </row>
    <row r="569" spans="2:43" s="6" customFormat="1" ht="18" customHeight="1" x14ac:dyDescent="0.2">
      <c r="B569" s="291"/>
      <c r="C569" s="132"/>
      <c r="D569" s="132"/>
      <c r="E569" s="132"/>
      <c r="F569" s="94"/>
      <c r="G569" s="277"/>
      <c r="H569" s="132"/>
      <c r="I569" s="121"/>
      <c r="J569" s="121"/>
      <c r="K569" s="164"/>
      <c r="L569" s="277"/>
      <c r="M569" s="226">
        <v>2</v>
      </c>
      <c r="N569" s="262"/>
      <c r="O569" s="125"/>
      <c r="P569" s="126"/>
      <c r="Q569" s="126"/>
      <c r="R569" s="60"/>
      <c r="S569" s="249"/>
      <c r="T569" s="61" t="s">
        <v>413</v>
      </c>
      <c r="U569" s="241"/>
      <c r="V569" s="62">
        <f>V570</f>
        <v>150000</v>
      </c>
      <c r="W569" s="14"/>
      <c r="X569" s="62">
        <f>X570</f>
        <v>120000</v>
      </c>
      <c r="Y569" s="14"/>
      <c r="Z569" s="62">
        <f>Z570</f>
        <v>120000</v>
      </c>
      <c r="AA569" s="14"/>
      <c r="AB569" s="62">
        <f>AB570</f>
        <v>120000</v>
      </c>
      <c r="AC569" s="14"/>
      <c r="AD569" s="62">
        <f>AD570</f>
        <v>126400</v>
      </c>
      <c r="AE569" s="14"/>
      <c r="AF569" s="62">
        <f>AF570</f>
        <v>0</v>
      </c>
      <c r="AG569" s="14"/>
      <c r="AH569" s="62">
        <f t="shared" si="102"/>
        <v>126400</v>
      </c>
      <c r="AI569" s="63"/>
      <c r="AJ569" s="62">
        <f>AJ570</f>
        <v>42000</v>
      </c>
      <c r="AK569" s="63"/>
      <c r="AL569" s="62">
        <f t="shared" si="107"/>
        <v>132000</v>
      </c>
      <c r="AM569" s="62"/>
      <c r="AN569" s="62">
        <f t="shared" si="107"/>
        <v>139000</v>
      </c>
      <c r="AO569" s="62"/>
      <c r="AP569" s="62">
        <f t="shared" si="107"/>
        <v>139000</v>
      </c>
      <c r="AQ569" s="62"/>
    </row>
    <row r="570" spans="2:43" ht="18" customHeight="1" x14ac:dyDescent="0.2">
      <c r="B570" s="4"/>
      <c r="C570" s="117"/>
      <c r="D570" s="117"/>
      <c r="E570" s="117"/>
      <c r="F570" s="48"/>
      <c r="G570" s="11"/>
      <c r="H570" s="117"/>
      <c r="I570" s="124"/>
      <c r="J570" s="124"/>
      <c r="K570" s="144"/>
      <c r="L570" s="11"/>
      <c r="M570" s="143"/>
      <c r="N570" s="42"/>
      <c r="O570" s="127" t="s">
        <v>18</v>
      </c>
      <c r="P570" s="123"/>
      <c r="Q570" s="123"/>
      <c r="R570" s="49"/>
      <c r="S570" s="18"/>
      <c r="T570" s="50" t="s">
        <v>190</v>
      </c>
      <c r="U570" s="76"/>
      <c r="V570" s="51">
        <f>V571</f>
        <v>150000</v>
      </c>
      <c r="X570" s="51">
        <f>X571</f>
        <v>120000</v>
      </c>
      <c r="Z570" s="51">
        <f>Z571</f>
        <v>120000</v>
      </c>
      <c r="AB570" s="51">
        <f>AB571</f>
        <v>120000</v>
      </c>
      <c r="AD570" s="51">
        <f>AD571</f>
        <v>126400</v>
      </c>
      <c r="AF570" s="51">
        <f>AF571</f>
        <v>0</v>
      </c>
      <c r="AH570" s="51">
        <f t="shared" si="102"/>
        <v>126400</v>
      </c>
      <c r="AI570" s="5"/>
      <c r="AJ570" s="51">
        <f>AJ571</f>
        <v>42000</v>
      </c>
      <c r="AK570" s="5"/>
      <c r="AL570" s="51">
        <f t="shared" si="107"/>
        <v>132000</v>
      </c>
      <c r="AM570" s="51"/>
      <c r="AN570" s="51">
        <f t="shared" si="107"/>
        <v>139000</v>
      </c>
      <c r="AO570" s="51"/>
      <c r="AP570" s="51">
        <f t="shared" si="107"/>
        <v>139000</v>
      </c>
      <c r="AQ570" s="51"/>
    </row>
    <row r="571" spans="2:43" ht="18" customHeight="1" x14ac:dyDescent="0.2">
      <c r="B571" s="4"/>
      <c r="C571" s="117"/>
      <c r="D571" s="117"/>
      <c r="E571" s="117"/>
      <c r="F571" s="48"/>
      <c r="G571" s="11"/>
      <c r="H571" s="117"/>
      <c r="I571" s="124"/>
      <c r="J571" s="124"/>
      <c r="K571" s="144"/>
      <c r="L571" s="11"/>
      <c r="M571" s="143"/>
      <c r="N571" s="42"/>
      <c r="O571" s="128"/>
      <c r="P571" s="129">
        <v>5</v>
      </c>
      <c r="Q571" s="129"/>
      <c r="R571" s="64"/>
      <c r="S571" s="234"/>
      <c r="T571" s="65" t="s">
        <v>24</v>
      </c>
      <c r="U571" s="155"/>
      <c r="V571" s="66">
        <f>V572</f>
        <v>150000</v>
      </c>
      <c r="W571" s="76"/>
      <c r="X571" s="66">
        <f>X572</f>
        <v>120000</v>
      </c>
      <c r="Y571" s="76"/>
      <c r="Z571" s="66">
        <f>Z572</f>
        <v>120000</v>
      </c>
      <c r="AA571" s="76"/>
      <c r="AB571" s="66">
        <f>AB572</f>
        <v>120000</v>
      </c>
      <c r="AC571" s="76"/>
      <c r="AD571" s="66">
        <f>AD572</f>
        <v>126400</v>
      </c>
      <c r="AE571" s="76"/>
      <c r="AF571" s="66">
        <f>AF572</f>
        <v>0</v>
      </c>
      <c r="AG571" s="76"/>
      <c r="AH571" s="66">
        <f t="shared" si="102"/>
        <v>126400</v>
      </c>
      <c r="AI571" s="67"/>
      <c r="AJ571" s="66">
        <f>AJ572</f>
        <v>42000</v>
      </c>
      <c r="AK571" s="67"/>
      <c r="AL571" s="66">
        <f t="shared" si="107"/>
        <v>132000</v>
      </c>
      <c r="AM571" s="66"/>
      <c r="AN571" s="66">
        <f t="shared" si="107"/>
        <v>139000</v>
      </c>
      <c r="AO571" s="66"/>
      <c r="AP571" s="66">
        <f t="shared" si="107"/>
        <v>139000</v>
      </c>
      <c r="AQ571" s="66"/>
    </row>
    <row r="572" spans="2:43" ht="18" customHeight="1" x14ac:dyDescent="0.2">
      <c r="B572" s="4"/>
      <c r="C572" s="117"/>
      <c r="D572" s="117"/>
      <c r="E572" s="117"/>
      <c r="F572" s="48"/>
      <c r="G572" s="11"/>
      <c r="H572" s="117"/>
      <c r="I572" s="124"/>
      <c r="J572" s="124"/>
      <c r="K572" s="144"/>
      <c r="L572" s="11"/>
      <c r="M572" s="143"/>
      <c r="N572" s="42"/>
      <c r="O572" s="128"/>
      <c r="P572" s="130"/>
      <c r="Q572" s="131">
        <v>1</v>
      </c>
      <c r="R572" s="68"/>
      <c r="S572" s="35"/>
      <c r="T572" s="69" t="s">
        <v>98</v>
      </c>
      <c r="U572" s="92"/>
      <c r="V572" s="70">
        <f>V573+V574</f>
        <v>150000</v>
      </c>
      <c r="X572" s="70">
        <f>X573+X574</f>
        <v>120000</v>
      </c>
      <c r="Z572" s="70">
        <f>Z573+Z574</f>
        <v>120000</v>
      </c>
      <c r="AB572" s="70">
        <f>AB573+AB574</f>
        <v>120000</v>
      </c>
      <c r="AD572" s="70">
        <f>AD573+AD574</f>
        <v>126400</v>
      </c>
      <c r="AF572" s="70">
        <f>AF573+AF574</f>
        <v>0</v>
      </c>
      <c r="AH572" s="70">
        <f t="shared" si="102"/>
        <v>126400</v>
      </c>
      <c r="AI572" s="446"/>
      <c r="AJ572" s="447">
        <f>AJ573+AJ574</f>
        <v>42000</v>
      </c>
      <c r="AK572" s="71"/>
      <c r="AL572" s="447">
        <f>AL573+AL574</f>
        <v>132000</v>
      </c>
      <c r="AM572" s="447"/>
      <c r="AN572" s="447">
        <f>AN573+AN574</f>
        <v>139000</v>
      </c>
      <c r="AO572" s="70"/>
      <c r="AP572" s="447">
        <f>AP573+AP574</f>
        <v>139000</v>
      </c>
      <c r="AQ572" s="70"/>
    </row>
    <row r="573" spans="2:43" ht="18" hidden="1" customHeight="1" x14ac:dyDescent="0.2">
      <c r="B573" s="4"/>
      <c r="C573" s="117"/>
      <c r="D573" s="117"/>
      <c r="E573" s="117"/>
      <c r="F573" s="48"/>
      <c r="G573" s="11"/>
      <c r="H573" s="117"/>
      <c r="I573" s="124"/>
      <c r="J573" s="124"/>
      <c r="K573" s="144"/>
      <c r="L573" s="11"/>
      <c r="M573" s="143"/>
      <c r="N573" s="42"/>
      <c r="O573" s="128"/>
      <c r="P573" s="130"/>
      <c r="Q573" s="130"/>
      <c r="R573" s="72">
        <v>4</v>
      </c>
      <c r="S573" s="181"/>
      <c r="T573" s="73" t="s">
        <v>103</v>
      </c>
      <c r="V573" s="74">
        <v>0</v>
      </c>
      <c r="X573" s="74">
        <v>0</v>
      </c>
      <c r="Z573" s="74">
        <v>0</v>
      </c>
      <c r="AB573" s="74">
        <v>0</v>
      </c>
      <c r="AD573" s="74">
        <v>0</v>
      </c>
      <c r="AF573" s="74">
        <v>0</v>
      </c>
      <c r="AH573" s="74">
        <f t="shared" si="102"/>
        <v>0</v>
      </c>
      <c r="AI573" s="8"/>
      <c r="AJ573" s="74">
        <v>0</v>
      </c>
      <c r="AK573" s="8"/>
      <c r="AL573" s="74">
        <v>0</v>
      </c>
      <c r="AM573" s="74"/>
      <c r="AN573" s="74">
        <v>0</v>
      </c>
      <c r="AO573" s="74"/>
      <c r="AP573" s="74">
        <v>0</v>
      </c>
      <c r="AQ573" s="74"/>
    </row>
    <row r="574" spans="2:43" ht="18" customHeight="1" x14ac:dyDescent="0.2">
      <c r="B574" s="4"/>
      <c r="C574" s="117"/>
      <c r="D574" s="117"/>
      <c r="E574" s="117"/>
      <c r="F574" s="48"/>
      <c r="G574" s="11"/>
      <c r="H574" s="117"/>
      <c r="I574" s="124"/>
      <c r="J574" s="124"/>
      <c r="K574" s="144"/>
      <c r="L574" s="11"/>
      <c r="M574" s="143"/>
      <c r="N574" s="42"/>
      <c r="O574" s="128"/>
      <c r="P574" s="130"/>
      <c r="Q574" s="130"/>
      <c r="R574" s="72">
        <v>9</v>
      </c>
      <c r="S574" s="181"/>
      <c r="T574" s="73" t="s">
        <v>503</v>
      </c>
      <c r="V574" s="74">
        <v>150000</v>
      </c>
      <c r="X574" s="74">
        <v>120000</v>
      </c>
      <c r="Z574" s="74">
        <v>120000</v>
      </c>
      <c r="AB574" s="74">
        <v>120000</v>
      </c>
      <c r="AD574" s="74">
        <v>126400</v>
      </c>
      <c r="AF574" s="74">
        <v>0</v>
      </c>
      <c r="AH574" s="74">
        <f t="shared" si="102"/>
        <v>126400</v>
      </c>
      <c r="AI574" s="8"/>
      <c r="AJ574" s="74">
        <f>CEILING(AB574*35/100,10)</f>
        <v>42000</v>
      </c>
      <c r="AK574" s="8"/>
      <c r="AL574" s="74">
        <v>132000</v>
      </c>
      <c r="AM574" s="74"/>
      <c r="AN574" s="74">
        <v>139000</v>
      </c>
      <c r="AO574" s="74"/>
      <c r="AP574" s="74">
        <v>139000</v>
      </c>
      <c r="AQ574" s="74"/>
    </row>
    <row r="575" spans="2:43" ht="18" customHeight="1" x14ac:dyDescent="0.2">
      <c r="B575" s="4"/>
      <c r="C575" s="117"/>
      <c r="D575" s="117"/>
      <c r="E575" s="117"/>
      <c r="F575" s="48"/>
      <c r="G575" s="11"/>
      <c r="H575" s="117"/>
      <c r="I575" s="124"/>
      <c r="J575" s="124"/>
      <c r="K575" s="144"/>
      <c r="L575" s="11"/>
      <c r="M575" s="143"/>
      <c r="N575" s="42"/>
      <c r="O575" s="128"/>
      <c r="P575" s="130"/>
      <c r="Q575" s="130"/>
      <c r="R575" s="72"/>
      <c r="S575" s="181"/>
      <c r="T575" s="73"/>
      <c r="V575" s="74"/>
      <c r="X575" s="74"/>
      <c r="Z575" s="74"/>
      <c r="AB575" s="74"/>
      <c r="AD575" s="74"/>
      <c r="AF575" s="74"/>
      <c r="AH575" s="74">
        <f t="shared" si="102"/>
        <v>0</v>
      </c>
      <c r="AI575" s="8"/>
      <c r="AJ575" s="74"/>
      <c r="AK575" s="8"/>
      <c r="AL575" s="74"/>
      <c r="AM575" s="74"/>
      <c r="AN575" s="74"/>
      <c r="AO575" s="74"/>
      <c r="AP575" s="74"/>
      <c r="AQ575" s="74"/>
    </row>
    <row r="576" spans="2:43" ht="18" hidden="1" customHeight="1" x14ac:dyDescent="0.2">
      <c r="B576" s="4"/>
      <c r="C576" s="117"/>
      <c r="D576" s="117"/>
      <c r="E576" s="117"/>
      <c r="F576" s="48"/>
      <c r="G576" s="11"/>
      <c r="H576" s="112" t="s">
        <v>33</v>
      </c>
      <c r="I576" s="118"/>
      <c r="J576" s="118"/>
      <c r="K576" s="170"/>
      <c r="L576" s="34"/>
      <c r="M576" s="169"/>
      <c r="N576" s="260"/>
      <c r="O576" s="119"/>
      <c r="P576" s="120"/>
      <c r="Q576" s="120"/>
      <c r="R576" s="56"/>
      <c r="S576" s="248"/>
      <c r="T576" s="57" t="s">
        <v>92</v>
      </c>
      <c r="U576" s="236"/>
      <c r="V576" s="58">
        <f>V577</f>
        <v>370000</v>
      </c>
      <c r="X576" s="58">
        <f>X577</f>
        <v>1268000</v>
      </c>
      <c r="Z576" s="58">
        <f>Z577</f>
        <v>0</v>
      </c>
      <c r="AB576" s="58">
        <f>AB577</f>
        <v>0</v>
      </c>
      <c r="AD576" s="58">
        <f>AD577</f>
        <v>0</v>
      </c>
      <c r="AF576" s="58">
        <f>AF577</f>
        <v>0</v>
      </c>
      <c r="AH576" s="58">
        <f t="shared" si="102"/>
        <v>0</v>
      </c>
      <c r="AI576" s="660"/>
      <c r="AJ576" s="659">
        <f>AJ577</f>
        <v>0</v>
      </c>
      <c r="AK576" s="59"/>
      <c r="AL576" s="659">
        <f t="shared" ref="AL576:AP577" si="108">AL577</f>
        <v>0</v>
      </c>
      <c r="AM576" s="659"/>
      <c r="AN576" s="659">
        <f t="shared" si="108"/>
        <v>0</v>
      </c>
      <c r="AO576" s="58"/>
      <c r="AP576" s="659">
        <f t="shared" si="108"/>
        <v>0</v>
      </c>
      <c r="AQ576" s="58"/>
    </row>
    <row r="577" spans="2:43" ht="17.25" hidden="1" customHeight="1" x14ac:dyDescent="0.2">
      <c r="B577" s="4"/>
      <c r="C577" s="117"/>
      <c r="D577" s="117"/>
      <c r="E577" s="117"/>
      <c r="F577" s="48"/>
      <c r="G577" s="11"/>
      <c r="H577" s="132"/>
      <c r="I577" s="121">
        <v>6</v>
      </c>
      <c r="J577" s="121"/>
      <c r="K577" s="164"/>
      <c r="L577" s="277"/>
      <c r="M577" s="163"/>
      <c r="N577" s="261"/>
      <c r="O577" s="122"/>
      <c r="P577" s="123"/>
      <c r="Q577" s="123"/>
      <c r="R577" s="49"/>
      <c r="S577" s="18"/>
      <c r="T577" s="50" t="s">
        <v>112</v>
      </c>
      <c r="U577" s="76"/>
      <c r="V577" s="51">
        <f>V578</f>
        <v>370000</v>
      </c>
      <c r="X577" s="51">
        <f>X578</f>
        <v>1268000</v>
      </c>
      <c r="Z577" s="51">
        <f>Z578</f>
        <v>0</v>
      </c>
      <c r="AB577" s="51">
        <f>AB578</f>
        <v>0</v>
      </c>
      <c r="AD577" s="51">
        <f>AD578</f>
        <v>0</v>
      </c>
      <c r="AF577" s="51">
        <f>AF578</f>
        <v>0</v>
      </c>
      <c r="AH577" s="51">
        <f t="shared" si="102"/>
        <v>0</v>
      </c>
      <c r="AI577" s="5"/>
      <c r="AJ577" s="51">
        <f>AJ578</f>
        <v>0</v>
      </c>
      <c r="AK577" s="5"/>
      <c r="AL577" s="51">
        <f t="shared" si="108"/>
        <v>0</v>
      </c>
      <c r="AM577" s="51"/>
      <c r="AN577" s="51">
        <f t="shared" si="108"/>
        <v>0</v>
      </c>
      <c r="AO577" s="51"/>
      <c r="AP577" s="51">
        <f t="shared" si="108"/>
        <v>0</v>
      </c>
      <c r="AQ577" s="51"/>
    </row>
    <row r="578" spans="2:43" ht="18" hidden="1" customHeight="1" x14ac:dyDescent="0.2">
      <c r="B578" s="4"/>
      <c r="C578" s="117"/>
      <c r="D578" s="117"/>
      <c r="E578" s="117"/>
      <c r="F578" s="48"/>
      <c r="G578" s="11"/>
      <c r="H578" s="132"/>
      <c r="I578" s="121"/>
      <c r="J578" s="121">
        <v>0</v>
      </c>
      <c r="K578" s="164"/>
      <c r="L578" s="277"/>
      <c r="M578" s="163"/>
      <c r="N578" s="261"/>
      <c r="O578" s="122"/>
      <c r="P578" s="123"/>
      <c r="Q578" s="123"/>
      <c r="R578" s="49"/>
      <c r="S578" s="18"/>
      <c r="T578" s="50" t="s">
        <v>112</v>
      </c>
      <c r="U578" s="76"/>
      <c r="V578" s="51">
        <f>V580</f>
        <v>370000</v>
      </c>
      <c r="X578" s="51">
        <f>X580</f>
        <v>1268000</v>
      </c>
      <c r="Z578" s="51">
        <f>Z580</f>
        <v>0</v>
      </c>
      <c r="AB578" s="51">
        <f>AB580</f>
        <v>0</v>
      </c>
      <c r="AD578" s="51">
        <f>AD580</f>
        <v>0</v>
      </c>
      <c r="AF578" s="51">
        <f>AF580</f>
        <v>0</v>
      </c>
      <c r="AH578" s="51">
        <f t="shared" si="102"/>
        <v>0</v>
      </c>
      <c r="AI578" s="5"/>
      <c r="AJ578" s="51">
        <f>AJ580</f>
        <v>0</v>
      </c>
      <c r="AK578" s="5"/>
      <c r="AL578" s="51">
        <f>AL580</f>
        <v>0</v>
      </c>
      <c r="AM578" s="51"/>
      <c r="AN578" s="51">
        <f>AN580</f>
        <v>0</v>
      </c>
      <c r="AO578" s="51"/>
      <c r="AP578" s="51">
        <f>AP580</f>
        <v>0</v>
      </c>
      <c r="AQ578" s="51"/>
    </row>
    <row r="579" spans="2:43" ht="18" hidden="1" customHeight="1" x14ac:dyDescent="0.2">
      <c r="B579" s="4"/>
      <c r="C579" s="117"/>
      <c r="D579" s="117"/>
      <c r="E579" s="117"/>
      <c r="F579" s="48"/>
      <c r="G579" s="11"/>
      <c r="H579" s="132"/>
      <c r="I579" s="121"/>
      <c r="J579" s="121"/>
      <c r="K579" s="269">
        <v>7</v>
      </c>
      <c r="L579" s="279"/>
      <c r="M579" s="163"/>
      <c r="N579" s="261"/>
      <c r="O579" s="122"/>
      <c r="P579" s="123"/>
      <c r="Q579" s="123"/>
      <c r="R579" s="49"/>
      <c r="S579" s="18"/>
      <c r="T579" s="50" t="s">
        <v>311</v>
      </c>
      <c r="U579" s="76"/>
      <c r="V579" s="51">
        <f>V580</f>
        <v>370000</v>
      </c>
      <c r="X579" s="51">
        <f>X580</f>
        <v>1268000</v>
      </c>
      <c r="Z579" s="51">
        <f>Z580</f>
        <v>0</v>
      </c>
      <c r="AB579" s="51">
        <f>AB580</f>
        <v>0</v>
      </c>
      <c r="AD579" s="51">
        <f>AD580</f>
        <v>0</v>
      </c>
      <c r="AF579" s="51">
        <f>AF580</f>
        <v>0</v>
      </c>
      <c r="AH579" s="51">
        <f t="shared" si="102"/>
        <v>0</v>
      </c>
      <c r="AI579" s="5"/>
      <c r="AJ579" s="51">
        <f>AJ580</f>
        <v>0</v>
      </c>
      <c r="AK579" s="5"/>
      <c r="AL579" s="51">
        <f t="shared" ref="AL579:AP582" si="109">AL580</f>
        <v>0</v>
      </c>
      <c r="AM579" s="51"/>
      <c r="AN579" s="51">
        <f t="shared" si="109"/>
        <v>0</v>
      </c>
      <c r="AO579" s="51"/>
      <c r="AP579" s="51">
        <f t="shared" si="109"/>
        <v>0</v>
      </c>
      <c r="AQ579" s="51"/>
    </row>
    <row r="580" spans="2:43" ht="18" hidden="1" customHeight="1" x14ac:dyDescent="0.2">
      <c r="B580" s="4"/>
      <c r="C580" s="117"/>
      <c r="D580" s="117"/>
      <c r="E580" s="117"/>
      <c r="F580" s="48"/>
      <c r="G580" s="11"/>
      <c r="H580" s="117"/>
      <c r="I580" s="124"/>
      <c r="J580" s="124"/>
      <c r="K580" s="144"/>
      <c r="L580" s="11"/>
      <c r="M580" s="226">
        <v>2</v>
      </c>
      <c r="N580" s="262"/>
      <c r="O580" s="125"/>
      <c r="P580" s="126"/>
      <c r="Q580" s="126"/>
      <c r="R580" s="60"/>
      <c r="S580" s="249"/>
      <c r="T580" s="61" t="s">
        <v>413</v>
      </c>
      <c r="U580" s="241"/>
      <c r="V580" s="81">
        <f>V581</f>
        <v>370000</v>
      </c>
      <c r="X580" s="81">
        <f>X581</f>
        <v>1268000</v>
      </c>
      <c r="Z580" s="81">
        <f>Z581</f>
        <v>0</v>
      </c>
      <c r="AB580" s="81">
        <f>AB581</f>
        <v>0</v>
      </c>
      <c r="AD580" s="81">
        <f>AD581</f>
        <v>0</v>
      </c>
      <c r="AF580" s="81">
        <f>AF581</f>
        <v>0</v>
      </c>
      <c r="AH580" s="81">
        <f t="shared" ref="AH580:AH629" si="110">AD580+AF580</f>
        <v>0</v>
      </c>
      <c r="AI580" s="82"/>
      <c r="AJ580" s="81">
        <f>AJ581</f>
        <v>0</v>
      </c>
      <c r="AK580" s="82"/>
      <c r="AL580" s="81">
        <f t="shared" si="109"/>
        <v>0</v>
      </c>
      <c r="AM580" s="81"/>
      <c r="AN580" s="81">
        <f t="shared" si="109"/>
        <v>0</v>
      </c>
      <c r="AO580" s="81"/>
      <c r="AP580" s="81">
        <f t="shared" si="109"/>
        <v>0</v>
      </c>
      <c r="AQ580" s="81"/>
    </row>
    <row r="581" spans="2:43" ht="18" hidden="1" customHeight="1" x14ac:dyDescent="0.2">
      <c r="B581" s="4"/>
      <c r="C581" s="117"/>
      <c r="D581" s="117"/>
      <c r="E581" s="117"/>
      <c r="F581" s="48"/>
      <c r="G581" s="11"/>
      <c r="H581" s="117"/>
      <c r="I581" s="124"/>
      <c r="J581" s="124"/>
      <c r="K581" s="144"/>
      <c r="L581" s="11"/>
      <c r="M581" s="143"/>
      <c r="N581" s="42"/>
      <c r="O581" s="127" t="s">
        <v>18</v>
      </c>
      <c r="P581" s="123"/>
      <c r="Q581" s="123"/>
      <c r="R581" s="49"/>
      <c r="S581" s="18"/>
      <c r="T581" s="50" t="s">
        <v>190</v>
      </c>
      <c r="U581" s="76"/>
      <c r="V581" s="51">
        <f>V582</f>
        <v>370000</v>
      </c>
      <c r="X581" s="51">
        <f>X582</f>
        <v>1268000</v>
      </c>
      <c r="Z581" s="51">
        <f>Z582</f>
        <v>0</v>
      </c>
      <c r="AB581" s="51">
        <f>AB582</f>
        <v>0</v>
      </c>
      <c r="AD581" s="51">
        <f>AD582</f>
        <v>0</v>
      </c>
      <c r="AF581" s="51">
        <f>AF582</f>
        <v>0</v>
      </c>
      <c r="AH581" s="51">
        <f t="shared" si="110"/>
        <v>0</v>
      </c>
      <c r="AI581" s="5"/>
      <c r="AJ581" s="51">
        <f>AJ582</f>
        <v>0</v>
      </c>
      <c r="AK581" s="5"/>
      <c r="AL581" s="51">
        <f t="shared" si="109"/>
        <v>0</v>
      </c>
      <c r="AM581" s="51"/>
      <c r="AN581" s="51">
        <f t="shared" si="109"/>
        <v>0</v>
      </c>
      <c r="AO581" s="51"/>
      <c r="AP581" s="51">
        <f t="shared" si="109"/>
        <v>0</v>
      </c>
      <c r="AQ581" s="51"/>
    </row>
    <row r="582" spans="2:43" ht="18" hidden="1" customHeight="1" x14ac:dyDescent="0.2">
      <c r="B582" s="4"/>
      <c r="C582" s="117"/>
      <c r="D582" s="117"/>
      <c r="E582" s="117"/>
      <c r="F582" s="48"/>
      <c r="G582" s="11"/>
      <c r="H582" s="117"/>
      <c r="I582" s="124"/>
      <c r="J582" s="124"/>
      <c r="K582" s="144"/>
      <c r="L582" s="11"/>
      <c r="M582" s="143"/>
      <c r="N582" s="42"/>
      <c r="O582" s="128"/>
      <c r="P582" s="129">
        <v>5</v>
      </c>
      <c r="Q582" s="129"/>
      <c r="R582" s="64"/>
      <c r="S582" s="234"/>
      <c r="T582" s="65" t="s">
        <v>24</v>
      </c>
      <c r="U582" s="155"/>
      <c r="V582" s="66">
        <f>V583</f>
        <v>370000</v>
      </c>
      <c r="X582" s="66">
        <f>X583</f>
        <v>1268000</v>
      </c>
      <c r="Z582" s="66">
        <f>Z583</f>
        <v>0</v>
      </c>
      <c r="AB582" s="66">
        <f>AB583</f>
        <v>0</v>
      </c>
      <c r="AD582" s="66">
        <f>AD583</f>
        <v>0</v>
      </c>
      <c r="AF582" s="66">
        <f>AF583</f>
        <v>0</v>
      </c>
      <c r="AH582" s="66">
        <f t="shared" si="110"/>
        <v>0</v>
      </c>
      <c r="AI582" s="67"/>
      <c r="AJ582" s="66">
        <f>AJ583</f>
        <v>0</v>
      </c>
      <c r="AK582" s="67"/>
      <c r="AL582" s="66">
        <f t="shared" si="109"/>
        <v>0</v>
      </c>
      <c r="AM582" s="66"/>
      <c r="AN582" s="66">
        <f t="shared" si="109"/>
        <v>0</v>
      </c>
      <c r="AO582" s="66"/>
      <c r="AP582" s="66">
        <f t="shared" si="109"/>
        <v>0</v>
      </c>
      <c r="AQ582" s="66"/>
    </row>
    <row r="583" spans="2:43" ht="18" hidden="1" customHeight="1" x14ac:dyDescent="0.2">
      <c r="B583" s="4"/>
      <c r="C583" s="117"/>
      <c r="D583" s="117"/>
      <c r="E583" s="117"/>
      <c r="F583" s="48"/>
      <c r="G583" s="11"/>
      <c r="H583" s="117"/>
      <c r="I583" s="124"/>
      <c r="J583" s="124"/>
      <c r="K583" s="144"/>
      <c r="L583" s="11"/>
      <c r="M583" s="143"/>
      <c r="N583" s="42"/>
      <c r="O583" s="128"/>
      <c r="P583" s="130"/>
      <c r="Q583" s="131">
        <v>1</v>
      </c>
      <c r="R583" s="68"/>
      <c r="S583" s="35"/>
      <c r="T583" s="69" t="s">
        <v>98</v>
      </c>
      <c r="U583" s="92"/>
      <c r="V583" s="70">
        <f>V584+V585</f>
        <v>370000</v>
      </c>
      <c r="X583" s="70">
        <f>X584+X585</f>
        <v>1268000</v>
      </c>
      <c r="Z583" s="70">
        <f>Z584+Z585</f>
        <v>0</v>
      </c>
      <c r="AB583" s="70">
        <f>AB584+AB585</f>
        <v>0</v>
      </c>
      <c r="AD583" s="70">
        <f>AD584+AD585</f>
        <v>0</v>
      </c>
      <c r="AF583" s="70">
        <f>AF584+AF585</f>
        <v>0</v>
      </c>
      <c r="AH583" s="70">
        <f t="shared" si="110"/>
        <v>0</v>
      </c>
      <c r="AI583" s="446"/>
      <c r="AJ583" s="447">
        <f>AJ584+AJ585</f>
        <v>0</v>
      </c>
      <c r="AK583" s="71"/>
      <c r="AL583" s="447">
        <f>AL584+AL585</f>
        <v>0</v>
      </c>
      <c r="AM583" s="447"/>
      <c r="AN583" s="447">
        <f>AN584+AN585</f>
        <v>0</v>
      </c>
      <c r="AO583" s="70"/>
      <c r="AP583" s="447">
        <f>AP584+AP585</f>
        <v>0</v>
      </c>
      <c r="AQ583" s="70"/>
    </row>
    <row r="584" spans="2:43" ht="18" hidden="1" customHeight="1" x14ac:dyDescent="0.2">
      <c r="B584" s="4"/>
      <c r="C584" s="117"/>
      <c r="D584" s="117"/>
      <c r="E584" s="117"/>
      <c r="F584" s="48"/>
      <c r="G584" s="11"/>
      <c r="H584" s="117"/>
      <c r="I584" s="124"/>
      <c r="J584" s="124"/>
      <c r="K584" s="144"/>
      <c r="L584" s="11"/>
      <c r="M584" s="143"/>
      <c r="N584" s="42"/>
      <c r="O584" s="128"/>
      <c r="P584" s="130"/>
      <c r="Q584" s="130"/>
      <c r="R584" s="72">
        <v>4</v>
      </c>
      <c r="S584" s="181"/>
      <c r="T584" s="73" t="s">
        <v>103</v>
      </c>
      <c r="V584" s="74">
        <v>0</v>
      </c>
      <c r="X584" s="74">
        <v>0</v>
      </c>
      <c r="Z584" s="74">
        <v>0</v>
      </c>
      <c r="AB584" s="74">
        <v>0</v>
      </c>
      <c r="AD584" s="74">
        <v>0</v>
      </c>
      <c r="AF584" s="74">
        <v>0</v>
      </c>
      <c r="AH584" s="74">
        <f t="shared" si="110"/>
        <v>0</v>
      </c>
      <c r="AI584" s="8"/>
      <c r="AJ584" s="74">
        <v>0</v>
      </c>
      <c r="AK584" s="8"/>
      <c r="AL584" s="74">
        <v>0</v>
      </c>
      <c r="AM584" s="74"/>
      <c r="AN584" s="74">
        <v>0</v>
      </c>
      <c r="AO584" s="74"/>
      <c r="AP584" s="74">
        <v>0</v>
      </c>
      <c r="AQ584" s="74"/>
    </row>
    <row r="585" spans="2:43" ht="18" hidden="1" customHeight="1" x14ac:dyDescent="0.2">
      <c r="B585" s="4"/>
      <c r="C585" s="117"/>
      <c r="D585" s="117"/>
      <c r="E585" s="117"/>
      <c r="F585" s="48"/>
      <c r="G585" s="11"/>
      <c r="H585" s="117"/>
      <c r="I585" s="124"/>
      <c r="J585" s="124"/>
      <c r="K585" s="144"/>
      <c r="L585" s="11"/>
      <c r="M585" s="143"/>
      <c r="N585" s="42"/>
      <c r="O585" s="128"/>
      <c r="P585" s="130"/>
      <c r="Q585" s="130"/>
      <c r="R585" s="72">
        <v>9</v>
      </c>
      <c r="S585" s="181"/>
      <c r="T585" s="73" t="s">
        <v>503</v>
      </c>
      <c r="V585" s="74">
        <v>370000</v>
      </c>
      <c r="X585" s="74">
        <v>1268000</v>
      </c>
      <c r="Z585" s="74">
        <v>0</v>
      </c>
      <c r="AB585" s="74">
        <v>0</v>
      </c>
      <c r="AD585" s="74">
        <v>0</v>
      </c>
      <c r="AF585" s="74">
        <v>0</v>
      </c>
      <c r="AH585" s="74">
        <f t="shared" si="110"/>
        <v>0</v>
      </c>
      <c r="AI585" s="8"/>
      <c r="AJ585" s="74">
        <v>0</v>
      </c>
      <c r="AK585" s="8"/>
      <c r="AL585" s="74">
        <v>0</v>
      </c>
      <c r="AM585" s="74"/>
      <c r="AN585" s="74">
        <v>0</v>
      </c>
      <c r="AO585" s="74"/>
      <c r="AP585" s="74">
        <v>0</v>
      </c>
      <c r="AQ585" s="74"/>
    </row>
    <row r="586" spans="2:43" ht="18" hidden="1" customHeight="1" x14ac:dyDescent="0.2">
      <c r="B586" s="4"/>
      <c r="C586" s="117"/>
      <c r="D586" s="117"/>
      <c r="E586" s="117"/>
      <c r="F586" s="48"/>
      <c r="G586" s="11"/>
      <c r="H586" s="117"/>
      <c r="I586" s="124"/>
      <c r="J586" s="124"/>
      <c r="K586" s="144"/>
      <c r="L586" s="11"/>
      <c r="M586" s="143"/>
      <c r="N586" s="42"/>
      <c r="O586" s="128"/>
      <c r="P586" s="130"/>
      <c r="Q586" s="130"/>
      <c r="R586" s="86"/>
      <c r="S586" s="20"/>
      <c r="T586" s="73"/>
      <c r="V586" s="74"/>
      <c r="X586" s="74"/>
      <c r="Z586" s="74"/>
      <c r="AB586" s="74"/>
      <c r="AD586" s="74"/>
      <c r="AF586" s="74"/>
      <c r="AH586" s="74">
        <f t="shared" si="110"/>
        <v>0</v>
      </c>
      <c r="AI586" s="8"/>
      <c r="AJ586" s="74"/>
      <c r="AK586" s="8"/>
      <c r="AL586" s="74"/>
      <c r="AM586" s="74"/>
      <c r="AN586" s="74"/>
      <c r="AO586" s="74"/>
      <c r="AP586" s="74"/>
      <c r="AQ586" s="74"/>
    </row>
    <row r="587" spans="2:43" ht="18" customHeight="1" x14ac:dyDescent="0.2">
      <c r="B587" s="4"/>
      <c r="C587" s="117"/>
      <c r="D587" s="117"/>
      <c r="E587" s="117"/>
      <c r="F587" s="113" t="s">
        <v>14</v>
      </c>
      <c r="G587" s="283"/>
      <c r="H587" s="171"/>
      <c r="I587" s="114"/>
      <c r="J587" s="114"/>
      <c r="K587" s="167"/>
      <c r="L587" s="276"/>
      <c r="M587" s="166"/>
      <c r="N587" s="259"/>
      <c r="O587" s="115"/>
      <c r="P587" s="116"/>
      <c r="Q587" s="116"/>
      <c r="R587" s="52"/>
      <c r="S587" s="247"/>
      <c r="T587" s="53" t="s">
        <v>43</v>
      </c>
      <c r="U587" s="240"/>
      <c r="V587" s="54" t="e">
        <f>V588+V660+V758+V724+V746</f>
        <v>#REF!</v>
      </c>
      <c r="X587" s="54" t="e">
        <f>X588+X660+X758+X724+X746</f>
        <v>#REF!</v>
      </c>
      <c r="Z587" s="54" t="e">
        <f>Z588+Z660+Z758+Z724+Z746</f>
        <v>#REF!</v>
      </c>
      <c r="AB587" s="54" t="e">
        <f>AB588+AB660+AB758+AB724+AB746</f>
        <v>#REF!</v>
      </c>
      <c r="AD587" s="54" t="e">
        <f>AD588+AD660+AD758+AD724+AD746</f>
        <v>#REF!</v>
      </c>
      <c r="AF587" s="54" t="e">
        <f>AF588+AF660+AF758+AF724+AF746</f>
        <v>#REF!</v>
      </c>
      <c r="AH587" s="54" t="e">
        <f t="shared" si="110"/>
        <v>#REF!</v>
      </c>
      <c r="AI587" s="55"/>
      <c r="AJ587" s="54" t="e">
        <f>AJ588+AJ660+AJ758+AJ724+AJ746</f>
        <v>#REF!</v>
      </c>
      <c r="AK587" s="55"/>
      <c r="AL587" s="54">
        <f>AL588+AL660+AL758+AL724+AL746</f>
        <v>54253400</v>
      </c>
      <c r="AM587" s="54"/>
      <c r="AN587" s="54">
        <f>AN588+AN660+AN758+AN724+AN746</f>
        <v>57541850</v>
      </c>
      <c r="AO587" s="54"/>
      <c r="AP587" s="54">
        <f>AP588+AP660+AP758+AP724+AP746</f>
        <v>57541850</v>
      </c>
      <c r="AQ587" s="54"/>
    </row>
    <row r="588" spans="2:43" ht="18" customHeight="1" x14ac:dyDescent="0.2">
      <c r="B588" s="4"/>
      <c r="C588" s="117"/>
      <c r="D588" s="117"/>
      <c r="E588" s="117"/>
      <c r="F588" s="48"/>
      <c r="G588" s="11"/>
      <c r="H588" s="112" t="s">
        <v>3</v>
      </c>
      <c r="I588" s="118"/>
      <c r="J588" s="118"/>
      <c r="K588" s="170"/>
      <c r="L588" s="34"/>
      <c r="M588" s="169"/>
      <c r="N588" s="260"/>
      <c r="O588" s="119"/>
      <c r="P588" s="120"/>
      <c r="Q588" s="120"/>
      <c r="R588" s="56"/>
      <c r="S588" s="248"/>
      <c r="T588" s="57" t="s">
        <v>4</v>
      </c>
      <c r="U588" s="236"/>
      <c r="V588" s="58" t="e">
        <f>V589</f>
        <v>#REF!</v>
      </c>
      <c r="X588" s="659" t="e">
        <f>X589</f>
        <v>#REF!</v>
      </c>
      <c r="Z588" s="659" t="e">
        <f>Z589</f>
        <v>#REF!</v>
      </c>
      <c r="AB588" s="659" t="e">
        <f>AB589</f>
        <v>#REF!</v>
      </c>
      <c r="AD588" s="659" t="e">
        <f>AD589</f>
        <v>#REF!</v>
      </c>
      <c r="AF588" s="659" t="e">
        <f>AF589</f>
        <v>#REF!</v>
      </c>
      <c r="AH588" s="659" t="e">
        <f t="shared" si="110"/>
        <v>#REF!</v>
      </c>
      <c r="AI588" s="660"/>
      <c r="AJ588" s="659" t="e">
        <f>AJ589</f>
        <v>#REF!</v>
      </c>
      <c r="AK588" s="59"/>
      <c r="AL588" s="659">
        <f t="shared" ref="AL588:AP589" si="111">AL589</f>
        <v>12276900</v>
      </c>
      <c r="AM588" s="659"/>
      <c r="AN588" s="659">
        <f t="shared" si="111"/>
        <v>13111350</v>
      </c>
      <c r="AO588" s="659"/>
      <c r="AP588" s="659">
        <f t="shared" si="111"/>
        <v>13111350</v>
      </c>
      <c r="AQ588" s="659"/>
    </row>
    <row r="589" spans="2:43" ht="18" customHeight="1" x14ac:dyDescent="0.2">
      <c r="B589" s="4"/>
      <c r="C589" s="117"/>
      <c r="D589" s="117"/>
      <c r="E589" s="117"/>
      <c r="F589" s="48"/>
      <c r="G589" s="11"/>
      <c r="H589" s="132"/>
      <c r="I589" s="121">
        <v>3</v>
      </c>
      <c r="J589" s="121"/>
      <c r="K589" s="164"/>
      <c r="L589" s="277"/>
      <c r="M589" s="163"/>
      <c r="N589" s="261"/>
      <c r="O589" s="122"/>
      <c r="P589" s="123"/>
      <c r="Q589" s="123"/>
      <c r="R589" s="49"/>
      <c r="S589" s="18"/>
      <c r="T589" s="50" t="s">
        <v>5</v>
      </c>
      <c r="U589" s="76"/>
      <c r="V589" s="51" t="e">
        <f>V590</f>
        <v>#REF!</v>
      </c>
      <c r="X589" s="51" t="e">
        <f>X590</f>
        <v>#REF!</v>
      </c>
      <c r="Z589" s="51" t="e">
        <f>Z590</f>
        <v>#REF!</v>
      </c>
      <c r="AB589" s="51" t="e">
        <f>AB590</f>
        <v>#REF!</v>
      </c>
      <c r="AD589" s="51" t="e">
        <f>AD590</f>
        <v>#REF!</v>
      </c>
      <c r="AF589" s="51" t="e">
        <f>AF590</f>
        <v>#REF!</v>
      </c>
      <c r="AH589" s="51" t="e">
        <f t="shared" si="110"/>
        <v>#REF!</v>
      </c>
      <c r="AI589" s="5"/>
      <c r="AJ589" s="51" t="e">
        <f>AJ590</f>
        <v>#REF!</v>
      </c>
      <c r="AK589" s="5"/>
      <c r="AL589" s="51">
        <f t="shared" si="111"/>
        <v>12276900</v>
      </c>
      <c r="AM589" s="51"/>
      <c r="AN589" s="51">
        <f t="shared" si="111"/>
        <v>13111350</v>
      </c>
      <c r="AO589" s="51"/>
      <c r="AP589" s="51">
        <f t="shared" si="111"/>
        <v>13111350</v>
      </c>
      <c r="AQ589" s="51"/>
    </row>
    <row r="590" spans="2:43" ht="18" customHeight="1" x14ac:dyDescent="0.2">
      <c r="B590" s="4"/>
      <c r="C590" s="117"/>
      <c r="D590" s="117"/>
      <c r="E590" s="117"/>
      <c r="F590" s="48"/>
      <c r="G590" s="11"/>
      <c r="H590" s="132"/>
      <c r="I590" s="121"/>
      <c r="J590" s="121">
        <v>9</v>
      </c>
      <c r="K590" s="164"/>
      <c r="L590" s="277"/>
      <c r="M590" s="163"/>
      <c r="N590" s="261"/>
      <c r="O590" s="122"/>
      <c r="P590" s="123"/>
      <c r="Q590" s="123"/>
      <c r="R590" s="49"/>
      <c r="S590" s="18"/>
      <c r="T590" s="50" t="s">
        <v>44</v>
      </c>
      <c r="U590" s="76"/>
      <c r="V590" s="51" t="e">
        <f>V592</f>
        <v>#REF!</v>
      </c>
      <c r="X590" s="51" t="e">
        <f>X592</f>
        <v>#REF!</v>
      </c>
      <c r="Z590" s="51" t="e">
        <f>Z592</f>
        <v>#REF!</v>
      </c>
      <c r="AB590" s="51" t="e">
        <f>AB592</f>
        <v>#REF!</v>
      </c>
      <c r="AD590" s="51" t="e">
        <f>AD592</f>
        <v>#REF!</v>
      </c>
      <c r="AF590" s="51" t="e">
        <f>AF592</f>
        <v>#REF!</v>
      </c>
      <c r="AH590" s="51" t="e">
        <f t="shared" si="110"/>
        <v>#REF!</v>
      </c>
      <c r="AI590" s="5"/>
      <c r="AJ590" s="51" t="e">
        <f>AJ592</f>
        <v>#REF!</v>
      </c>
      <c r="AK590" s="5"/>
      <c r="AL590" s="51">
        <f>AL592</f>
        <v>12276900</v>
      </c>
      <c r="AM590" s="51"/>
      <c r="AN590" s="51">
        <f>AN592</f>
        <v>13111350</v>
      </c>
      <c r="AO590" s="51"/>
      <c r="AP590" s="51">
        <f>AP592</f>
        <v>13111350</v>
      </c>
      <c r="AQ590" s="51"/>
    </row>
    <row r="591" spans="2:43" ht="18" customHeight="1" x14ac:dyDescent="0.2">
      <c r="B591" s="4"/>
      <c r="C591" s="117"/>
      <c r="D591" s="117"/>
      <c r="E591" s="117"/>
      <c r="F591" s="48"/>
      <c r="G591" s="11"/>
      <c r="H591" s="132"/>
      <c r="I591" s="121"/>
      <c r="J591" s="121"/>
      <c r="K591" s="164">
        <v>0</v>
      </c>
      <c r="L591" s="277"/>
      <c r="M591" s="163"/>
      <c r="N591" s="261"/>
      <c r="O591" s="122"/>
      <c r="P591" s="123"/>
      <c r="Q591" s="123"/>
      <c r="R591" s="49"/>
      <c r="S591" s="18"/>
      <c r="T591" s="50" t="s">
        <v>44</v>
      </c>
      <c r="U591" s="76"/>
      <c r="V591" s="51" t="e">
        <f>V592</f>
        <v>#REF!</v>
      </c>
      <c r="X591" s="51" t="e">
        <f>X592</f>
        <v>#REF!</v>
      </c>
      <c r="Z591" s="51" t="e">
        <f>Z592</f>
        <v>#REF!</v>
      </c>
      <c r="AB591" s="51" t="e">
        <f>AB592</f>
        <v>#REF!</v>
      </c>
      <c r="AD591" s="51" t="e">
        <f>AD592</f>
        <v>#REF!</v>
      </c>
      <c r="AF591" s="51" t="e">
        <f>AF592</f>
        <v>#REF!</v>
      </c>
      <c r="AH591" s="51" t="e">
        <f t="shared" si="110"/>
        <v>#REF!</v>
      </c>
      <c r="AI591" s="5"/>
      <c r="AJ591" s="51" t="e">
        <f>AJ592</f>
        <v>#REF!</v>
      </c>
      <c r="AK591" s="5"/>
      <c r="AL591" s="51">
        <f>AL592</f>
        <v>12276900</v>
      </c>
      <c r="AM591" s="51"/>
      <c r="AN591" s="51">
        <f>AN592</f>
        <v>13111350</v>
      </c>
      <c r="AO591" s="51"/>
      <c r="AP591" s="51">
        <f>AP592</f>
        <v>13111350</v>
      </c>
      <c r="AQ591" s="51"/>
    </row>
    <row r="592" spans="2:43" ht="18" customHeight="1" x14ac:dyDescent="0.2">
      <c r="B592" s="4"/>
      <c r="C592" s="117"/>
      <c r="D592" s="117"/>
      <c r="E592" s="117"/>
      <c r="F592" s="48"/>
      <c r="G592" s="11"/>
      <c r="H592" s="117"/>
      <c r="I592" s="124"/>
      <c r="J592" s="124"/>
      <c r="K592" s="144"/>
      <c r="L592" s="11"/>
      <c r="M592" s="226">
        <v>2</v>
      </c>
      <c r="N592" s="262"/>
      <c r="O592" s="125"/>
      <c r="P592" s="126"/>
      <c r="Q592" s="126"/>
      <c r="R592" s="60"/>
      <c r="S592" s="249"/>
      <c r="T592" s="61" t="s">
        <v>413</v>
      </c>
      <c r="U592" s="241"/>
      <c r="V592" s="81" t="e">
        <f>V593+V608+V614+V652</f>
        <v>#REF!</v>
      </c>
      <c r="X592" s="81" t="e">
        <f>X593+X608+X614+X652</f>
        <v>#REF!</v>
      </c>
      <c r="Z592" s="81" t="e">
        <f>Z593+Z608+Z614+Z652</f>
        <v>#REF!</v>
      </c>
      <c r="AB592" s="81" t="e">
        <f>AB593+AB608+AB614+AB652</f>
        <v>#REF!</v>
      </c>
      <c r="AD592" s="81" t="e">
        <f>AD593+AD608+AD614+AD652</f>
        <v>#REF!</v>
      </c>
      <c r="AF592" s="81" t="e">
        <f>AF593+AF608+AF614+AF652</f>
        <v>#REF!</v>
      </c>
      <c r="AH592" s="81" t="e">
        <f t="shared" si="110"/>
        <v>#REF!</v>
      </c>
      <c r="AI592" s="82"/>
      <c r="AJ592" s="81" t="e">
        <f>AJ593+AJ608+AJ614+AJ652</f>
        <v>#REF!</v>
      </c>
      <c r="AK592" s="82"/>
      <c r="AL592" s="81">
        <f>AL593+AL608+AL614+AL652</f>
        <v>12276900</v>
      </c>
      <c r="AM592" s="81"/>
      <c r="AN592" s="81">
        <f>AN593+AN608+AN614+AN652</f>
        <v>13111350</v>
      </c>
      <c r="AO592" s="81"/>
      <c r="AP592" s="81">
        <f>AP593+AP608+AP614+AP652</f>
        <v>13111350</v>
      </c>
      <c r="AQ592" s="81"/>
    </row>
    <row r="593" spans="2:43" ht="18" customHeight="1" x14ac:dyDescent="0.2">
      <c r="B593" s="4"/>
      <c r="C593" s="117"/>
      <c r="D593" s="117"/>
      <c r="E593" s="117"/>
      <c r="F593" s="48"/>
      <c r="G593" s="11"/>
      <c r="H593" s="117"/>
      <c r="I593" s="124"/>
      <c r="J593" s="124"/>
      <c r="K593" s="144"/>
      <c r="L593" s="11"/>
      <c r="M593" s="143"/>
      <c r="N593" s="42"/>
      <c r="O593" s="127" t="s">
        <v>3</v>
      </c>
      <c r="P593" s="123"/>
      <c r="Q593" s="123"/>
      <c r="R593" s="49"/>
      <c r="S593" s="18"/>
      <c r="T593" s="50" t="s">
        <v>7</v>
      </c>
      <c r="U593" s="76"/>
      <c r="V593" s="51">
        <f>V594</f>
        <v>959000</v>
      </c>
      <c r="X593" s="51">
        <f>X594</f>
        <v>1225100</v>
      </c>
      <c r="Z593" s="51">
        <f>Z594</f>
        <v>1303200</v>
      </c>
      <c r="AB593" s="51">
        <f>AB594</f>
        <v>1277300</v>
      </c>
      <c r="AD593" s="51">
        <f>AD594</f>
        <v>1343100</v>
      </c>
      <c r="AF593" s="51">
        <f>AF594</f>
        <v>0</v>
      </c>
      <c r="AH593" s="51">
        <f t="shared" si="110"/>
        <v>1343100</v>
      </c>
      <c r="AI593" s="5"/>
      <c r="AJ593" s="51">
        <f>AJ594</f>
        <v>434310</v>
      </c>
      <c r="AK593" s="5"/>
      <c r="AL593" s="51">
        <f>AL594</f>
        <v>1593400</v>
      </c>
      <c r="AM593" s="51"/>
      <c r="AN593" s="51">
        <f>AN594</f>
        <v>1724200</v>
      </c>
      <c r="AO593" s="51"/>
      <c r="AP593" s="51">
        <f>AP594</f>
        <v>1724200</v>
      </c>
      <c r="AQ593" s="51"/>
    </row>
    <row r="594" spans="2:43" ht="18" customHeight="1" x14ac:dyDescent="0.2">
      <c r="B594" s="4"/>
      <c r="C594" s="117"/>
      <c r="D594" s="117"/>
      <c r="E594" s="117"/>
      <c r="F594" s="48"/>
      <c r="G594" s="11"/>
      <c r="H594" s="117"/>
      <c r="I594" s="124"/>
      <c r="J594" s="124"/>
      <c r="K594" s="144"/>
      <c r="L594" s="11"/>
      <c r="M594" s="143"/>
      <c r="N594" s="42"/>
      <c r="O594" s="128"/>
      <c r="P594" s="129">
        <v>1</v>
      </c>
      <c r="Q594" s="129"/>
      <c r="R594" s="64"/>
      <c r="S594" s="234"/>
      <c r="T594" s="65" t="s">
        <v>8</v>
      </c>
      <c r="U594" s="155"/>
      <c r="V594" s="66">
        <f>V595+V598+V603+V606+V601</f>
        <v>959000</v>
      </c>
      <c r="X594" s="66">
        <f>X595+X598+X603+X606+X601</f>
        <v>1225100</v>
      </c>
      <c r="Z594" s="66">
        <f>Z595+Z598+Z603+Z606+Z601</f>
        <v>1303200</v>
      </c>
      <c r="AB594" s="66">
        <f>AB595+AB598+AB603+AB606+AB601</f>
        <v>1277300</v>
      </c>
      <c r="AD594" s="66">
        <f>AD595+AD598+AD603+AD606+AD601</f>
        <v>1343100</v>
      </c>
      <c r="AF594" s="66">
        <f>AF595+AF598+AF603+AF606+AF601</f>
        <v>0</v>
      </c>
      <c r="AH594" s="66">
        <f t="shared" si="110"/>
        <v>1343100</v>
      </c>
      <c r="AI594" s="67"/>
      <c r="AJ594" s="66">
        <f>AJ595+AJ598+AJ603+AJ606+AJ601</f>
        <v>434310</v>
      </c>
      <c r="AK594" s="67"/>
      <c r="AL594" s="66">
        <f>AL595+AL598+AL603+AL606+AL601</f>
        <v>1593400</v>
      </c>
      <c r="AM594" s="66"/>
      <c r="AN594" s="66">
        <f>AN595+AN598+AN603+AN606+AN601</f>
        <v>1724200</v>
      </c>
      <c r="AO594" s="66"/>
      <c r="AP594" s="66">
        <f>AP595+AP598+AP603+AP606+AP601</f>
        <v>1724200</v>
      </c>
      <c r="AQ594" s="66"/>
    </row>
    <row r="595" spans="2:43" ht="18" customHeight="1" x14ac:dyDescent="0.2">
      <c r="B595" s="4"/>
      <c r="C595" s="117"/>
      <c r="D595" s="117"/>
      <c r="E595" s="117"/>
      <c r="F595" s="48"/>
      <c r="G595" s="11"/>
      <c r="H595" s="117"/>
      <c r="I595" s="124"/>
      <c r="J595" s="124"/>
      <c r="K595" s="144"/>
      <c r="L595" s="11"/>
      <c r="M595" s="143"/>
      <c r="N595" s="42"/>
      <c r="O595" s="128"/>
      <c r="P595" s="130"/>
      <c r="Q595" s="131">
        <v>1</v>
      </c>
      <c r="R595" s="68"/>
      <c r="S595" s="35"/>
      <c r="T595" s="69" t="s">
        <v>9</v>
      </c>
      <c r="U595" s="92"/>
      <c r="V595" s="70">
        <f>V596+V597</f>
        <v>493000</v>
      </c>
      <c r="X595" s="447">
        <f>X596+X597</f>
        <v>536600</v>
      </c>
      <c r="Z595" s="447">
        <f>Z596+Z597</f>
        <v>623300</v>
      </c>
      <c r="AB595" s="447">
        <f>AB596+AB597</f>
        <v>665400</v>
      </c>
      <c r="AD595" s="447">
        <f>AD596+AD597</f>
        <v>615000</v>
      </c>
      <c r="AF595" s="447">
        <f>AF596+AF597</f>
        <v>0</v>
      </c>
      <c r="AH595" s="447">
        <f t="shared" si="110"/>
        <v>615000</v>
      </c>
      <c r="AI595" s="446"/>
      <c r="AJ595" s="447">
        <f>AJ596+AJ597</f>
        <v>226240</v>
      </c>
      <c r="AK595" s="71"/>
      <c r="AL595" s="447">
        <f>AL596+AL597</f>
        <v>790050</v>
      </c>
      <c r="AM595" s="447"/>
      <c r="AN595" s="447">
        <f>AN596+AN597</f>
        <v>854900</v>
      </c>
      <c r="AO595" s="447"/>
      <c r="AP595" s="447">
        <f>AP596+AP597</f>
        <v>854900</v>
      </c>
      <c r="AQ595" s="447"/>
    </row>
    <row r="596" spans="2:43" ht="18" customHeight="1" x14ac:dyDescent="0.2">
      <c r="B596" s="4"/>
      <c r="C596" s="117"/>
      <c r="D596" s="117"/>
      <c r="E596" s="117"/>
      <c r="F596" s="48"/>
      <c r="G596" s="11"/>
      <c r="H596" s="117"/>
      <c r="I596" s="124"/>
      <c r="J596" s="124"/>
      <c r="K596" s="144"/>
      <c r="L596" s="11"/>
      <c r="M596" s="143"/>
      <c r="N596" s="42"/>
      <c r="O596" s="128"/>
      <c r="P596" s="130"/>
      <c r="Q596" s="130"/>
      <c r="R596" s="72" t="s">
        <v>3</v>
      </c>
      <c r="S596" s="181"/>
      <c r="T596" s="73" t="s">
        <v>9</v>
      </c>
      <c r="V596" s="74">
        <v>493000</v>
      </c>
      <c r="X596" s="74">
        <v>536600</v>
      </c>
      <c r="Z596" s="829">
        <v>623300</v>
      </c>
      <c r="AB596" s="74">
        <v>665400</v>
      </c>
      <c r="AD596" s="74">
        <v>615000</v>
      </c>
      <c r="AF596" s="74">
        <v>0</v>
      </c>
      <c r="AH596" s="74">
        <f t="shared" si="110"/>
        <v>615000</v>
      </c>
      <c r="AI596" s="8"/>
      <c r="AJ596" s="74">
        <f>CEILING(AB596*34/100,10)</f>
        <v>226240</v>
      </c>
      <c r="AK596" s="8"/>
      <c r="AL596" s="74">
        <v>790050</v>
      </c>
      <c r="AM596" s="74"/>
      <c r="AN596" s="74">
        <v>854900</v>
      </c>
      <c r="AO596" s="74"/>
      <c r="AP596" s="74">
        <v>854900</v>
      </c>
      <c r="AQ596" s="74"/>
    </row>
    <row r="597" spans="2:43" ht="18" hidden="1" customHeight="1" x14ac:dyDescent="0.2">
      <c r="B597" s="4"/>
      <c r="C597" s="117"/>
      <c r="D597" s="117"/>
      <c r="E597" s="117"/>
      <c r="F597" s="48"/>
      <c r="G597" s="11"/>
      <c r="H597" s="117"/>
      <c r="I597" s="124"/>
      <c r="J597" s="124"/>
      <c r="K597" s="144"/>
      <c r="L597" s="11"/>
      <c r="M597" s="143"/>
      <c r="N597" s="42"/>
      <c r="O597" s="128"/>
      <c r="P597" s="130"/>
      <c r="Q597" s="130"/>
      <c r="R597" s="72"/>
      <c r="S597" s="181"/>
      <c r="T597" s="73"/>
      <c r="V597" s="74"/>
      <c r="X597" s="74"/>
      <c r="Z597" s="74"/>
      <c r="AB597" s="74"/>
      <c r="AD597" s="74"/>
      <c r="AF597" s="74"/>
      <c r="AH597" s="74">
        <f t="shared" si="110"/>
        <v>0</v>
      </c>
      <c r="AI597" s="8"/>
      <c r="AJ597" s="74"/>
      <c r="AK597" s="8"/>
      <c r="AL597" s="74"/>
      <c r="AM597" s="74"/>
      <c r="AN597" s="74"/>
      <c r="AO597" s="74"/>
      <c r="AP597" s="74"/>
      <c r="AQ597" s="74"/>
    </row>
    <row r="598" spans="2:43" ht="18" customHeight="1" x14ac:dyDescent="0.2">
      <c r="B598" s="4"/>
      <c r="C598" s="117"/>
      <c r="D598" s="117"/>
      <c r="E598" s="117"/>
      <c r="F598" s="48"/>
      <c r="G598" s="11"/>
      <c r="H598" s="117"/>
      <c r="I598" s="124"/>
      <c r="J598" s="124"/>
      <c r="K598" s="144"/>
      <c r="L598" s="11"/>
      <c r="M598" s="143"/>
      <c r="N598" s="42"/>
      <c r="O598" s="128"/>
      <c r="P598" s="130"/>
      <c r="Q598" s="131">
        <v>2</v>
      </c>
      <c r="R598" s="68"/>
      <c r="S598" s="35"/>
      <c r="T598" s="69" t="s">
        <v>11</v>
      </c>
      <c r="U598" s="92"/>
      <c r="V598" s="70">
        <f>V599+V600</f>
        <v>430000</v>
      </c>
      <c r="X598" s="447">
        <f>X599+X600</f>
        <v>641600</v>
      </c>
      <c r="Z598" s="447">
        <f>Z599+Z600</f>
        <v>631400</v>
      </c>
      <c r="AB598" s="447">
        <f>AB599+AB600</f>
        <v>567800</v>
      </c>
      <c r="AD598" s="447">
        <f>AD599+AD600</f>
        <v>666300</v>
      </c>
      <c r="AF598" s="447">
        <f>AF599+AF600</f>
        <v>0</v>
      </c>
      <c r="AH598" s="447">
        <f t="shared" si="110"/>
        <v>666300</v>
      </c>
      <c r="AI598" s="446"/>
      <c r="AJ598" s="447">
        <f>AJ599+AJ600</f>
        <v>193060</v>
      </c>
      <c r="AK598" s="71"/>
      <c r="AL598" s="447">
        <f>AL599+AL600</f>
        <v>760700</v>
      </c>
      <c r="AM598" s="447"/>
      <c r="AN598" s="447">
        <f>AN599+AN600</f>
        <v>823150</v>
      </c>
      <c r="AO598" s="447"/>
      <c r="AP598" s="447">
        <f>AP599+AP600</f>
        <v>823150</v>
      </c>
      <c r="AQ598" s="447"/>
    </row>
    <row r="599" spans="2:43" ht="18" customHeight="1" x14ac:dyDescent="0.2">
      <c r="B599" s="4"/>
      <c r="C599" s="117"/>
      <c r="D599" s="117"/>
      <c r="E599" s="117"/>
      <c r="F599" s="48"/>
      <c r="G599" s="11"/>
      <c r="H599" s="117"/>
      <c r="I599" s="124"/>
      <c r="J599" s="124"/>
      <c r="K599" s="144"/>
      <c r="L599" s="11"/>
      <c r="M599" s="143"/>
      <c r="N599" s="42"/>
      <c r="O599" s="128"/>
      <c r="P599" s="130"/>
      <c r="Q599" s="130"/>
      <c r="R599" s="72" t="s">
        <v>3</v>
      </c>
      <c r="S599" s="181"/>
      <c r="T599" s="73" t="s">
        <v>11</v>
      </c>
      <c r="V599" s="74">
        <v>430000</v>
      </c>
      <c r="X599" s="74">
        <v>641600</v>
      </c>
      <c r="Z599" s="829">
        <v>631400</v>
      </c>
      <c r="AB599" s="74">
        <v>567800</v>
      </c>
      <c r="AD599" s="74">
        <v>666300</v>
      </c>
      <c r="AF599" s="74">
        <v>0</v>
      </c>
      <c r="AH599" s="74">
        <f t="shared" si="110"/>
        <v>666300</v>
      </c>
      <c r="AI599" s="8"/>
      <c r="AJ599" s="74">
        <f>CEILING(AB599*34/100,10)</f>
        <v>193060</v>
      </c>
      <c r="AK599" s="8"/>
      <c r="AL599" s="74">
        <v>760700</v>
      </c>
      <c r="AM599" s="74"/>
      <c r="AN599" s="74">
        <v>823150</v>
      </c>
      <c r="AO599" s="74"/>
      <c r="AP599" s="74">
        <v>823150</v>
      </c>
      <c r="AQ599" s="74"/>
    </row>
    <row r="600" spans="2:43" ht="18" hidden="1" customHeight="1" x14ac:dyDescent="0.2">
      <c r="B600" s="4"/>
      <c r="C600" s="117"/>
      <c r="D600" s="117"/>
      <c r="E600" s="117"/>
      <c r="F600" s="48"/>
      <c r="G600" s="11"/>
      <c r="H600" s="117"/>
      <c r="I600" s="124"/>
      <c r="J600" s="124"/>
      <c r="K600" s="144"/>
      <c r="L600" s="11"/>
      <c r="M600" s="143"/>
      <c r="N600" s="42"/>
      <c r="O600" s="128"/>
      <c r="P600" s="130"/>
      <c r="Q600" s="130"/>
      <c r="R600" s="72"/>
      <c r="S600" s="181"/>
      <c r="T600" s="73"/>
      <c r="V600" s="74"/>
      <c r="X600" s="74"/>
      <c r="Z600" s="74"/>
      <c r="AB600" s="74"/>
      <c r="AD600" s="74"/>
      <c r="AF600" s="74"/>
      <c r="AH600" s="74">
        <f t="shared" si="110"/>
        <v>0</v>
      </c>
      <c r="AI600" s="8"/>
      <c r="AJ600" s="74"/>
      <c r="AK600" s="8"/>
      <c r="AL600" s="74"/>
      <c r="AM600" s="74"/>
      <c r="AN600" s="74"/>
      <c r="AO600" s="74"/>
      <c r="AP600" s="74"/>
      <c r="AQ600" s="74"/>
    </row>
    <row r="601" spans="2:43" ht="18" customHeight="1" x14ac:dyDescent="0.2">
      <c r="B601" s="4"/>
      <c r="C601" s="117"/>
      <c r="D601" s="117"/>
      <c r="E601" s="117"/>
      <c r="F601" s="48"/>
      <c r="G601" s="11"/>
      <c r="H601" s="117"/>
      <c r="I601" s="124"/>
      <c r="J601" s="124"/>
      <c r="K601" s="144"/>
      <c r="L601" s="11"/>
      <c r="M601" s="143"/>
      <c r="N601" s="42"/>
      <c r="O601" s="128"/>
      <c r="P601" s="130"/>
      <c r="Q601" s="131">
        <v>3</v>
      </c>
      <c r="R601" s="68"/>
      <c r="S601" s="35"/>
      <c r="T601" s="69" t="s">
        <v>12</v>
      </c>
      <c r="U601" s="92"/>
      <c r="V601" s="70">
        <f>SUM(V602:V602)</f>
        <v>2000</v>
      </c>
      <c r="X601" s="447">
        <f>SUM(X602:X602)</f>
        <v>5000</v>
      </c>
      <c r="Z601" s="447">
        <f>SUM(Z602:Z602)</f>
        <v>4000</v>
      </c>
      <c r="AB601" s="447">
        <f>SUM(AB602:AB602)</f>
        <v>3800</v>
      </c>
      <c r="AD601" s="447">
        <f>SUM(AD602:AD602)</f>
        <v>1000</v>
      </c>
      <c r="AF601" s="447">
        <f>SUM(AF602:AF602)</f>
        <v>0</v>
      </c>
      <c r="AH601" s="447">
        <f t="shared" si="110"/>
        <v>1000</v>
      </c>
      <c r="AI601" s="446"/>
      <c r="AJ601" s="447">
        <f>SUM(AJ602:AJ602)</f>
        <v>1300</v>
      </c>
      <c r="AK601" s="71"/>
      <c r="AL601" s="447">
        <f>SUM(AL602:AL602)</f>
        <v>5300</v>
      </c>
      <c r="AM601" s="447"/>
      <c r="AN601" s="447">
        <f>SUM(AN602:AN602)</f>
        <v>5750</v>
      </c>
      <c r="AO601" s="447"/>
      <c r="AP601" s="447">
        <f>SUM(AP602:AP602)</f>
        <v>5750</v>
      </c>
      <c r="AQ601" s="447"/>
    </row>
    <row r="602" spans="2:43" ht="18" customHeight="1" x14ac:dyDescent="0.2">
      <c r="B602" s="4"/>
      <c r="C602" s="117"/>
      <c r="D602" s="117"/>
      <c r="E602" s="117"/>
      <c r="F602" s="48"/>
      <c r="G602" s="11"/>
      <c r="H602" s="117"/>
      <c r="I602" s="124"/>
      <c r="J602" s="124"/>
      <c r="K602" s="144"/>
      <c r="L602" s="11"/>
      <c r="M602" s="143"/>
      <c r="N602" s="42"/>
      <c r="O602" s="128"/>
      <c r="P602" s="130"/>
      <c r="Q602" s="130"/>
      <c r="R602" s="72" t="s">
        <v>3</v>
      </c>
      <c r="S602" s="181"/>
      <c r="T602" s="73" t="s">
        <v>12</v>
      </c>
      <c r="V602" s="74">
        <v>2000</v>
      </c>
      <c r="X602" s="74">
        <v>5000</v>
      </c>
      <c r="Z602" s="74">
        <v>4000</v>
      </c>
      <c r="AB602" s="74">
        <v>3800</v>
      </c>
      <c r="AD602" s="74">
        <v>1000</v>
      </c>
      <c r="AF602" s="74">
        <v>0</v>
      </c>
      <c r="AH602" s="74">
        <f t="shared" si="110"/>
        <v>1000</v>
      </c>
      <c r="AI602" s="8"/>
      <c r="AJ602" s="74">
        <f>CEILING(AB602*34/100,10)</f>
        <v>1300</v>
      </c>
      <c r="AK602" s="8"/>
      <c r="AL602" s="74">
        <v>5300</v>
      </c>
      <c r="AM602" s="74"/>
      <c r="AN602" s="74">
        <v>5750</v>
      </c>
      <c r="AO602" s="74"/>
      <c r="AP602" s="74">
        <v>5750</v>
      </c>
      <c r="AQ602" s="74"/>
    </row>
    <row r="603" spans="2:43" ht="18" customHeight="1" x14ac:dyDescent="0.2">
      <c r="B603" s="4"/>
      <c r="C603" s="117"/>
      <c r="D603" s="117"/>
      <c r="E603" s="117"/>
      <c r="F603" s="48"/>
      <c r="G603" s="11"/>
      <c r="H603" s="117"/>
      <c r="I603" s="124"/>
      <c r="J603" s="124"/>
      <c r="K603" s="144"/>
      <c r="L603" s="11"/>
      <c r="M603" s="143"/>
      <c r="N603" s="42"/>
      <c r="O603" s="128"/>
      <c r="P603" s="130"/>
      <c r="Q603" s="131">
        <v>4</v>
      </c>
      <c r="R603" s="68"/>
      <c r="S603" s="35"/>
      <c r="T603" s="69" t="s">
        <v>13</v>
      </c>
      <c r="U603" s="92"/>
      <c r="V603" s="70">
        <f>V604+V605</f>
        <v>34000</v>
      </c>
      <c r="X603" s="447">
        <f>X604+X605</f>
        <v>41900</v>
      </c>
      <c r="Z603" s="447">
        <f>Z604+Z605</f>
        <v>44500</v>
      </c>
      <c r="AB603" s="447">
        <f>AB604+AB605</f>
        <v>40300</v>
      </c>
      <c r="AD603" s="447">
        <f>AD604+AD605</f>
        <v>60800</v>
      </c>
      <c r="AF603" s="447">
        <f>AF604+AF605</f>
        <v>0</v>
      </c>
      <c r="AH603" s="447">
        <f t="shared" si="110"/>
        <v>60800</v>
      </c>
      <c r="AI603" s="446"/>
      <c r="AJ603" s="447">
        <f>AJ604+AJ605</f>
        <v>13710</v>
      </c>
      <c r="AK603" s="71"/>
      <c r="AL603" s="447">
        <f>AL604+AL605</f>
        <v>37350</v>
      </c>
      <c r="AM603" s="447"/>
      <c r="AN603" s="447">
        <f>AN604+AN605</f>
        <v>40400</v>
      </c>
      <c r="AO603" s="447"/>
      <c r="AP603" s="447">
        <f>AP604+AP605</f>
        <v>40400</v>
      </c>
      <c r="AQ603" s="447"/>
    </row>
    <row r="604" spans="2:43" ht="18" customHeight="1" x14ac:dyDescent="0.2">
      <c r="B604" s="4"/>
      <c r="C604" s="117"/>
      <c r="D604" s="117"/>
      <c r="E604" s="117"/>
      <c r="F604" s="48"/>
      <c r="G604" s="11"/>
      <c r="H604" s="117"/>
      <c r="I604" s="124"/>
      <c r="J604" s="124"/>
      <c r="K604" s="144"/>
      <c r="L604" s="11"/>
      <c r="M604" s="143"/>
      <c r="N604" s="42"/>
      <c r="O604" s="128"/>
      <c r="P604" s="130"/>
      <c r="Q604" s="131"/>
      <c r="R604" s="72" t="s">
        <v>3</v>
      </c>
      <c r="S604" s="181"/>
      <c r="T604" s="73" t="s">
        <v>13</v>
      </c>
      <c r="V604" s="74">
        <v>34000</v>
      </c>
      <c r="X604" s="74">
        <v>41900</v>
      </c>
      <c r="Z604" s="74">
        <v>44500</v>
      </c>
      <c r="AB604" s="448">
        <v>40300</v>
      </c>
      <c r="AD604" s="74">
        <v>60800</v>
      </c>
      <c r="AF604" s="74">
        <v>0</v>
      </c>
      <c r="AH604" s="74">
        <f t="shared" si="110"/>
        <v>60800</v>
      </c>
      <c r="AI604" s="495"/>
      <c r="AJ604" s="74">
        <f>CEILING(AB604*34/100,10)</f>
        <v>13710</v>
      </c>
      <c r="AK604" s="87"/>
      <c r="AL604" s="448">
        <v>37350</v>
      </c>
      <c r="AM604" s="448"/>
      <c r="AN604" s="448">
        <v>40400</v>
      </c>
      <c r="AO604" s="74"/>
      <c r="AP604" s="448">
        <v>40400</v>
      </c>
      <c r="AQ604" s="74"/>
    </row>
    <row r="605" spans="2:43" ht="18" hidden="1" customHeight="1" x14ac:dyDescent="0.2">
      <c r="B605" s="4"/>
      <c r="C605" s="117"/>
      <c r="D605" s="117"/>
      <c r="E605" s="117"/>
      <c r="F605" s="48"/>
      <c r="G605" s="11"/>
      <c r="H605" s="117"/>
      <c r="I605" s="124"/>
      <c r="J605" s="124"/>
      <c r="K605" s="144"/>
      <c r="L605" s="11"/>
      <c r="M605" s="143"/>
      <c r="N605" s="42"/>
      <c r="O605" s="128"/>
      <c r="P605" s="130"/>
      <c r="Q605" s="130"/>
      <c r="R605" s="72"/>
      <c r="S605" s="181"/>
      <c r="T605" s="73"/>
      <c r="V605" s="74"/>
      <c r="X605" s="74"/>
      <c r="Z605" s="74"/>
      <c r="AB605" s="74"/>
      <c r="AD605" s="74"/>
      <c r="AF605" s="74"/>
      <c r="AH605" s="74">
        <f t="shared" si="110"/>
        <v>0</v>
      </c>
      <c r="AI605" s="8"/>
      <c r="AJ605" s="74"/>
      <c r="AK605" s="8"/>
      <c r="AL605" s="74"/>
      <c r="AM605" s="74"/>
      <c r="AN605" s="74"/>
      <c r="AO605" s="74"/>
      <c r="AP605" s="74"/>
      <c r="AQ605" s="74"/>
    </row>
    <row r="606" spans="2:43" ht="18" hidden="1" customHeight="1" x14ac:dyDescent="0.2">
      <c r="B606" s="4"/>
      <c r="C606" s="117"/>
      <c r="D606" s="117"/>
      <c r="E606" s="117"/>
      <c r="F606" s="48"/>
      <c r="G606" s="11"/>
      <c r="H606" s="117"/>
      <c r="I606" s="124"/>
      <c r="J606" s="124"/>
      <c r="K606" s="144"/>
      <c r="L606" s="11"/>
      <c r="M606" s="143"/>
      <c r="N606" s="42"/>
      <c r="O606" s="128"/>
      <c r="P606" s="130"/>
      <c r="Q606" s="131">
        <v>6</v>
      </c>
      <c r="R606" s="68"/>
      <c r="S606" s="35"/>
      <c r="T606" s="69" t="s">
        <v>375</v>
      </c>
      <c r="U606" s="92"/>
      <c r="V606" s="70">
        <f>SUM(V607:V607)</f>
        <v>0</v>
      </c>
      <c r="X606" s="447">
        <f>SUM(X607:X607)</f>
        <v>0</v>
      </c>
      <c r="Z606" s="447">
        <f>SUM(Z607:Z607)</f>
        <v>0</v>
      </c>
      <c r="AB606" s="447">
        <f>SUM(AB607:AB607)</f>
        <v>0</v>
      </c>
      <c r="AD606" s="447">
        <f>SUM(AD607:AD607)</f>
        <v>0</v>
      </c>
      <c r="AF606" s="447">
        <f>SUM(AF607:AF607)</f>
        <v>0</v>
      </c>
      <c r="AH606" s="447">
        <f t="shared" si="110"/>
        <v>0</v>
      </c>
      <c r="AI606" s="446"/>
      <c r="AJ606" s="447">
        <f>SUM(AJ607:AJ607)</f>
        <v>0</v>
      </c>
      <c r="AK606" s="71"/>
      <c r="AL606" s="447">
        <f>SUM(AL607:AL607)</f>
        <v>0</v>
      </c>
      <c r="AM606" s="447"/>
      <c r="AN606" s="447">
        <f>SUM(AN607:AN607)</f>
        <v>0</v>
      </c>
      <c r="AO606" s="447"/>
      <c r="AP606" s="447">
        <f>SUM(AP607:AP607)</f>
        <v>0</v>
      </c>
      <c r="AQ606" s="447"/>
    </row>
    <row r="607" spans="2:43" ht="18" hidden="1" customHeight="1" x14ac:dyDescent="0.2">
      <c r="B607" s="4"/>
      <c r="C607" s="117"/>
      <c r="D607" s="117"/>
      <c r="E607" s="117"/>
      <c r="F607" s="48"/>
      <c r="G607" s="11"/>
      <c r="H607" s="117"/>
      <c r="I607" s="124"/>
      <c r="J607" s="124"/>
      <c r="K607" s="144"/>
      <c r="L607" s="11"/>
      <c r="M607" s="143"/>
      <c r="N607" s="42"/>
      <c r="O607" s="128"/>
      <c r="P607" s="130"/>
      <c r="Q607" s="130"/>
      <c r="R607" s="72" t="s">
        <v>3</v>
      </c>
      <c r="S607" s="181"/>
      <c r="T607" s="73" t="s">
        <v>375</v>
      </c>
      <c r="V607" s="74">
        <v>0</v>
      </c>
      <c r="X607" s="74">
        <v>0</v>
      </c>
      <c r="Z607" s="74">
        <v>0</v>
      </c>
      <c r="AB607" s="74">
        <v>0</v>
      </c>
      <c r="AD607" s="74">
        <v>0</v>
      </c>
      <c r="AF607" s="74">
        <v>0</v>
      </c>
      <c r="AH607" s="74">
        <f t="shared" si="110"/>
        <v>0</v>
      </c>
      <c r="AI607" s="8"/>
      <c r="AJ607" s="74">
        <v>0</v>
      </c>
      <c r="AK607" s="8"/>
      <c r="AL607" s="74">
        <v>0</v>
      </c>
      <c r="AM607" s="74"/>
      <c r="AN607" s="74">
        <v>0</v>
      </c>
      <c r="AO607" s="74"/>
      <c r="AP607" s="74">
        <v>0</v>
      </c>
      <c r="AQ607" s="74"/>
    </row>
    <row r="608" spans="2:43" ht="18" customHeight="1" x14ac:dyDescent="0.2">
      <c r="B608" s="4"/>
      <c r="C608" s="117"/>
      <c r="D608" s="117"/>
      <c r="E608" s="117"/>
      <c r="F608" s="48"/>
      <c r="G608" s="11"/>
      <c r="H608" s="117"/>
      <c r="I608" s="124"/>
      <c r="J608" s="124"/>
      <c r="K608" s="144"/>
      <c r="L608" s="11"/>
      <c r="M608" s="143"/>
      <c r="N608" s="42"/>
      <c r="O608" s="127" t="s">
        <v>0</v>
      </c>
      <c r="P608" s="123"/>
      <c r="Q608" s="123"/>
      <c r="R608" s="49"/>
      <c r="S608" s="18"/>
      <c r="T608" s="50" t="s">
        <v>15</v>
      </c>
      <c r="U608" s="76"/>
      <c r="V608" s="51">
        <f>V609</f>
        <v>217000</v>
      </c>
      <c r="X608" s="51">
        <f>X609</f>
        <v>187900</v>
      </c>
      <c r="Z608" s="51">
        <f>Z609</f>
        <v>249000</v>
      </c>
      <c r="AB608" s="51">
        <f>AB609</f>
        <v>199800</v>
      </c>
      <c r="AD608" s="51">
        <f>AD609</f>
        <v>216000</v>
      </c>
      <c r="AF608" s="51">
        <f>AF609</f>
        <v>0</v>
      </c>
      <c r="AH608" s="51">
        <f t="shared" si="110"/>
        <v>216000</v>
      </c>
      <c r="AI608" s="5"/>
      <c r="AJ608" s="51">
        <f>AJ609</f>
        <v>67940</v>
      </c>
      <c r="AK608" s="5"/>
      <c r="AL608" s="51">
        <f t="shared" ref="AL608:AP609" si="112">AL609</f>
        <v>240400</v>
      </c>
      <c r="AM608" s="51"/>
      <c r="AN608" s="51">
        <f t="shared" si="112"/>
        <v>260100</v>
      </c>
      <c r="AO608" s="51"/>
      <c r="AP608" s="51">
        <f t="shared" si="112"/>
        <v>260100</v>
      </c>
      <c r="AQ608" s="51"/>
    </row>
    <row r="609" spans="2:43" ht="18" customHeight="1" x14ac:dyDescent="0.2">
      <c r="B609" s="4"/>
      <c r="C609" s="117"/>
      <c r="D609" s="117"/>
      <c r="E609" s="117"/>
      <c r="F609" s="48"/>
      <c r="G609" s="11"/>
      <c r="H609" s="117"/>
      <c r="I609" s="124"/>
      <c r="J609" s="124"/>
      <c r="K609" s="144"/>
      <c r="L609" s="11"/>
      <c r="M609" s="143"/>
      <c r="N609" s="42"/>
      <c r="O609" s="128"/>
      <c r="P609" s="129">
        <v>1</v>
      </c>
      <c r="Q609" s="129"/>
      <c r="R609" s="64"/>
      <c r="S609" s="234"/>
      <c r="T609" s="65" t="s">
        <v>8</v>
      </c>
      <c r="U609" s="155"/>
      <c r="V609" s="66">
        <f>V610</f>
        <v>217000</v>
      </c>
      <c r="X609" s="66">
        <f>X610</f>
        <v>187900</v>
      </c>
      <c r="Z609" s="66">
        <f>Z610</f>
        <v>249000</v>
      </c>
      <c r="AB609" s="66">
        <f>AB610</f>
        <v>199800</v>
      </c>
      <c r="AD609" s="66">
        <f>AD610</f>
        <v>216000</v>
      </c>
      <c r="AF609" s="66">
        <f>AF610</f>
        <v>0</v>
      </c>
      <c r="AH609" s="66">
        <f t="shared" si="110"/>
        <v>216000</v>
      </c>
      <c r="AI609" s="67"/>
      <c r="AJ609" s="66">
        <f>AJ610</f>
        <v>67940</v>
      </c>
      <c r="AK609" s="67"/>
      <c r="AL609" s="66">
        <f t="shared" si="112"/>
        <v>240400</v>
      </c>
      <c r="AM609" s="66"/>
      <c r="AN609" s="66">
        <f t="shared" si="112"/>
        <v>260100</v>
      </c>
      <c r="AO609" s="66"/>
      <c r="AP609" s="66">
        <f t="shared" si="112"/>
        <v>260100</v>
      </c>
      <c r="AQ609" s="66"/>
    </row>
    <row r="610" spans="2:43" ht="18" customHeight="1" x14ac:dyDescent="0.2">
      <c r="B610" s="4"/>
      <c r="C610" s="117"/>
      <c r="D610" s="117"/>
      <c r="E610" s="117"/>
      <c r="F610" s="48"/>
      <c r="G610" s="11"/>
      <c r="H610" s="117"/>
      <c r="I610" s="124"/>
      <c r="J610" s="124"/>
      <c r="K610" s="144"/>
      <c r="L610" s="11"/>
      <c r="M610" s="143"/>
      <c r="N610" s="42"/>
      <c r="O610" s="128"/>
      <c r="P610" s="130"/>
      <c r="Q610" s="131">
        <v>6</v>
      </c>
      <c r="R610" s="72"/>
      <c r="S610" s="181"/>
      <c r="T610" s="69" t="s">
        <v>62</v>
      </c>
      <c r="U610" s="92"/>
      <c r="V610" s="70">
        <f>SUM(V611:V613)</f>
        <v>217000</v>
      </c>
      <c r="X610" s="447">
        <f>SUM(X611:X613)</f>
        <v>187900</v>
      </c>
      <c r="Z610" s="447">
        <f>SUM(Z611:Z613)</f>
        <v>249000</v>
      </c>
      <c r="AB610" s="447">
        <f>SUM(AB611:AB613)</f>
        <v>199800</v>
      </c>
      <c r="AD610" s="447">
        <f>SUM(AD611:AD613)</f>
        <v>216000</v>
      </c>
      <c r="AF610" s="447">
        <f>SUM(AF611:AF613)</f>
        <v>0</v>
      </c>
      <c r="AH610" s="447">
        <f t="shared" si="110"/>
        <v>216000</v>
      </c>
      <c r="AI610" s="446"/>
      <c r="AJ610" s="447">
        <f>SUM(AJ611:AJ613)</f>
        <v>67940</v>
      </c>
      <c r="AK610" s="71"/>
      <c r="AL610" s="447">
        <f>SUM(AL611:AL613)</f>
        <v>240400</v>
      </c>
      <c r="AM610" s="447"/>
      <c r="AN610" s="447">
        <f>SUM(AN611:AN613)</f>
        <v>260100</v>
      </c>
      <c r="AO610" s="447"/>
      <c r="AP610" s="447">
        <f>SUM(AP611:AP613)</f>
        <v>260100</v>
      </c>
      <c r="AQ610" s="447"/>
    </row>
    <row r="611" spans="2:43" ht="18" customHeight="1" x14ac:dyDescent="0.2">
      <c r="B611" s="4"/>
      <c r="C611" s="117"/>
      <c r="D611" s="117"/>
      <c r="E611" s="117"/>
      <c r="F611" s="48"/>
      <c r="G611" s="11"/>
      <c r="H611" s="117"/>
      <c r="I611" s="124"/>
      <c r="J611" s="124"/>
      <c r="K611" s="144"/>
      <c r="L611" s="11"/>
      <c r="M611" s="143"/>
      <c r="N611" s="42"/>
      <c r="O611" s="128"/>
      <c r="P611" s="130"/>
      <c r="Q611" s="131"/>
      <c r="R611" s="72">
        <v>1</v>
      </c>
      <c r="S611" s="181"/>
      <c r="T611" s="73" t="s">
        <v>430</v>
      </c>
      <c r="V611" s="74">
        <v>136000</v>
      </c>
      <c r="X611" s="74">
        <v>116900</v>
      </c>
      <c r="Z611" s="829">
        <v>154400</v>
      </c>
      <c r="AB611" s="74">
        <v>125100</v>
      </c>
      <c r="AD611" s="74">
        <v>134700</v>
      </c>
      <c r="AF611" s="74">
        <v>0</v>
      </c>
      <c r="AH611" s="74">
        <f t="shared" si="110"/>
        <v>134700</v>
      </c>
      <c r="AI611" s="8"/>
      <c r="AJ611" s="74">
        <f t="shared" ref="AJ611:AJ612" si="113">CEILING(AB611*34/100,10)</f>
        <v>42540</v>
      </c>
      <c r="AK611" s="8"/>
      <c r="AL611" s="74">
        <v>149800</v>
      </c>
      <c r="AM611" s="74"/>
      <c r="AN611" s="74">
        <v>162100</v>
      </c>
      <c r="AO611" s="74"/>
      <c r="AP611" s="74">
        <v>162100</v>
      </c>
      <c r="AQ611" s="74"/>
    </row>
    <row r="612" spans="2:43" ht="18" customHeight="1" x14ac:dyDescent="0.2">
      <c r="B612" s="4"/>
      <c r="C612" s="117"/>
      <c r="D612" s="117"/>
      <c r="E612" s="117"/>
      <c r="F612" s="48"/>
      <c r="G612" s="11"/>
      <c r="H612" s="117"/>
      <c r="I612" s="124"/>
      <c r="J612" s="124"/>
      <c r="K612" s="144"/>
      <c r="L612" s="11"/>
      <c r="M612" s="143"/>
      <c r="N612" s="42"/>
      <c r="O612" s="128"/>
      <c r="P612" s="130"/>
      <c r="Q612" s="131"/>
      <c r="R612" s="72">
        <v>2</v>
      </c>
      <c r="S612" s="181"/>
      <c r="T612" s="73" t="s">
        <v>386</v>
      </c>
      <c r="V612" s="74">
        <v>81000</v>
      </c>
      <c r="X612" s="74">
        <v>71000</v>
      </c>
      <c r="Z612" s="829">
        <v>94600</v>
      </c>
      <c r="AB612" s="74">
        <v>74700</v>
      </c>
      <c r="AD612" s="74">
        <v>81300</v>
      </c>
      <c r="AF612" s="74">
        <v>0</v>
      </c>
      <c r="AH612" s="74">
        <f t="shared" si="110"/>
        <v>81300</v>
      </c>
      <c r="AI612" s="8"/>
      <c r="AJ612" s="74">
        <f t="shared" si="113"/>
        <v>25400</v>
      </c>
      <c r="AK612" s="8"/>
      <c r="AL612" s="74">
        <v>90600</v>
      </c>
      <c r="AM612" s="74"/>
      <c r="AN612" s="74">
        <v>98000</v>
      </c>
      <c r="AO612" s="74"/>
      <c r="AP612" s="74">
        <v>98000</v>
      </c>
      <c r="AQ612" s="74"/>
    </row>
    <row r="613" spans="2:43" ht="18" hidden="1" customHeight="1" x14ac:dyDescent="0.2">
      <c r="B613" s="4"/>
      <c r="C613" s="117"/>
      <c r="D613" s="117"/>
      <c r="E613" s="117"/>
      <c r="F613" s="48"/>
      <c r="G613" s="11"/>
      <c r="H613" s="117"/>
      <c r="I613" s="124"/>
      <c r="J613" s="124"/>
      <c r="K613" s="144"/>
      <c r="L613" s="11"/>
      <c r="M613" s="143"/>
      <c r="N613" s="42"/>
      <c r="O613" s="128"/>
      <c r="P613" s="130"/>
      <c r="Q613" s="131"/>
      <c r="R613" s="72">
        <v>8</v>
      </c>
      <c r="S613" s="181"/>
      <c r="T613" s="73" t="s">
        <v>463</v>
      </c>
      <c r="V613" s="74">
        <v>0</v>
      </c>
      <c r="X613" s="74">
        <v>0</v>
      </c>
      <c r="Z613" s="74">
        <v>0</v>
      </c>
      <c r="AB613" s="74">
        <v>0</v>
      </c>
      <c r="AD613" s="74">
        <v>0</v>
      </c>
      <c r="AF613" s="74">
        <v>0</v>
      </c>
      <c r="AH613" s="74">
        <f t="shared" si="110"/>
        <v>0</v>
      </c>
      <c r="AI613" s="8"/>
      <c r="AJ613" s="74">
        <v>0</v>
      </c>
      <c r="AK613" s="8"/>
      <c r="AL613" s="74">
        <v>0</v>
      </c>
      <c r="AM613" s="74"/>
      <c r="AN613" s="74">
        <v>0</v>
      </c>
      <c r="AO613" s="74"/>
      <c r="AP613" s="74">
        <v>0</v>
      </c>
      <c r="AQ613" s="74"/>
    </row>
    <row r="614" spans="2:43" ht="18" customHeight="1" x14ac:dyDescent="0.2">
      <c r="B614" s="4"/>
      <c r="C614" s="117"/>
      <c r="D614" s="117"/>
      <c r="E614" s="117"/>
      <c r="F614" s="48"/>
      <c r="G614" s="11"/>
      <c r="H614" s="117"/>
      <c r="I614" s="124"/>
      <c r="J614" s="124"/>
      <c r="K614" s="144"/>
      <c r="L614" s="11"/>
      <c r="M614" s="143"/>
      <c r="N614" s="42"/>
      <c r="O614" s="127" t="s">
        <v>18</v>
      </c>
      <c r="P614" s="123"/>
      <c r="Q614" s="123"/>
      <c r="R614" s="49"/>
      <c r="S614" s="18"/>
      <c r="T614" s="50" t="s">
        <v>190</v>
      </c>
      <c r="U614" s="76"/>
      <c r="V614" s="51" t="e">
        <f>V615+V620+V623+V627+V641+V647</f>
        <v>#REF!</v>
      </c>
      <c r="X614" s="51" t="e">
        <f>X615+X620+X623+X627+X641+X647</f>
        <v>#REF!</v>
      </c>
      <c r="Z614" s="51" t="e">
        <f>Z615+Z620+Z623+Z627+Z641+Z647</f>
        <v>#REF!</v>
      </c>
      <c r="AB614" s="51" t="e">
        <f>AB615+AB620+AB623+AB627+AB641+AB647</f>
        <v>#REF!</v>
      </c>
      <c r="AD614" s="51" t="e">
        <f>AD615+AD620+AD623+AD627+AD641+AD647</f>
        <v>#REF!</v>
      </c>
      <c r="AF614" s="51" t="e">
        <f>AF615+AF620+AF623+AF627+AF641+AF647</f>
        <v>#REF!</v>
      </c>
      <c r="AH614" s="51" t="e">
        <f t="shared" si="110"/>
        <v>#REF!</v>
      </c>
      <c r="AI614" s="5"/>
      <c r="AJ614" s="51" t="e">
        <f>AJ615+AJ620+AJ623+AJ627+AJ641+AJ647</f>
        <v>#REF!</v>
      </c>
      <c r="AK614" s="5"/>
      <c r="AL614" s="51">
        <f>AL615+AL620+AL623+AL627+AL641+AL647</f>
        <v>6513100</v>
      </c>
      <c r="AM614" s="51"/>
      <c r="AN614" s="51">
        <f>AN615+AN620+AN623+AN627+AN641+AN647</f>
        <v>6969050</v>
      </c>
      <c r="AO614" s="51"/>
      <c r="AP614" s="51">
        <f>AP615+AP620+AP623+AP627+AP641+AP647</f>
        <v>6969050</v>
      </c>
      <c r="AQ614" s="51"/>
    </row>
    <row r="615" spans="2:43" ht="18" customHeight="1" x14ac:dyDescent="0.2">
      <c r="B615" s="4"/>
      <c r="C615" s="117"/>
      <c r="D615" s="117"/>
      <c r="E615" s="117"/>
      <c r="F615" s="48"/>
      <c r="G615" s="11"/>
      <c r="H615" s="117"/>
      <c r="I615" s="124"/>
      <c r="J615" s="124"/>
      <c r="K615" s="144"/>
      <c r="L615" s="11"/>
      <c r="M615" s="143"/>
      <c r="N615" s="42"/>
      <c r="O615" s="128"/>
      <c r="P615" s="129">
        <v>2</v>
      </c>
      <c r="Q615" s="129"/>
      <c r="R615" s="64"/>
      <c r="S615" s="234"/>
      <c r="T615" s="65" t="s">
        <v>195</v>
      </c>
      <c r="U615" s="155"/>
      <c r="V615" s="66" t="e">
        <f>V616+#REF!+#REF!+#REF!+V618</f>
        <v>#REF!</v>
      </c>
      <c r="X615" s="66" t="e">
        <f>X616+#REF!+#REF!+#REF!+X618</f>
        <v>#REF!</v>
      </c>
      <c r="Z615" s="66" t="e">
        <f>Z616+#REF!+#REF!+#REF!+Z618</f>
        <v>#REF!</v>
      </c>
      <c r="AB615" s="66" t="e">
        <f>AB616+#REF!+#REF!+#REF!+AB618</f>
        <v>#REF!</v>
      </c>
      <c r="AD615" s="66" t="e">
        <f>AD616+#REF!+#REF!+#REF!+AD618</f>
        <v>#REF!</v>
      </c>
      <c r="AF615" s="66" t="e">
        <f>AF616+#REF!+#REF!+#REF!+AF618</f>
        <v>#REF!</v>
      </c>
      <c r="AH615" s="66" t="e">
        <f t="shared" si="110"/>
        <v>#REF!</v>
      </c>
      <c r="AI615" s="67"/>
      <c r="AJ615" s="66" t="e">
        <f>AJ616+#REF!+#REF!+#REF!+AJ618</f>
        <v>#REF!</v>
      </c>
      <c r="AK615" s="67"/>
      <c r="AL615" s="66">
        <f>AL616+AL618</f>
        <v>26000</v>
      </c>
      <c r="AM615" s="66"/>
      <c r="AN615" s="66">
        <f>AN616+AN618</f>
        <v>28000</v>
      </c>
      <c r="AO615" s="66"/>
      <c r="AP615" s="66">
        <f>AP616+AP618</f>
        <v>28000</v>
      </c>
      <c r="AQ615" s="66"/>
    </row>
    <row r="616" spans="2:43" ht="18" customHeight="1" x14ac:dyDescent="0.2">
      <c r="B616" s="4"/>
      <c r="C616" s="117"/>
      <c r="D616" s="117"/>
      <c r="E616" s="117"/>
      <c r="F616" s="48"/>
      <c r="G616" s="11"/>
      <c r="H616" s="117"/>
      <c r="I616" s="124"/>
      <c r="J616" s="124"/>
      <c r="K616" s="144"/>
      <c r="L616" s="11"/>
      <c r="M616" s="143"/>
      <c r="N616" s="42"/>
      <c r="O616" s="128"/>
      <c r="P616" s="130"/>
      <c r="Q616" s="131">
        <v>1</v>
      </c>
      <c r="R616" s="68"/>
      <c r="S616" s="35"/>
      <c r="T616" s="69" t="s">
        <v>47</v>
      </c>
      <c r="U616" s="92"/>
      <c r="V616" s="70" t="e">
        <f>#REF!+#REF!+#REF!+V617</f>
        <v>#REF!</v>
      </c>
      <c r="X616" s="447" t="e">
        <f>#REF!+#REF!+#REF!+X617</f>
        <v>#REF!</v>
      </c>
      <c r="Z616" s="447" t="e">
        <f>#REF!+#REF!+#REF!+Z617</f>
        <v>#REF!</v>
      </c>
      <c r="AB616" s="447" t="e">
        <f>#REF!+#REF!+#REF!+AB617</f>
        <v>#REF!</v>
      </c>
      <c r="AD616" s="447" t="e">
        <f>#REF!+#REF!+#REF!+AD617</f>
        <v>#REF!</v>
      </c>
      <c r="AF616" s="447" t="e">
        <f>#REF!+#REF!+#REF!+AF617</f>
        <v>#REF!</v>
      </c>
      <c r="AH616" s="447" t="e">
        <f t="shared" si="110"/>
        <v>#REF!</v>
      </c>
      <c r="AI616" s="446"/>
      <c r="AJ616" s="447" t="e">
        <f>#REF!+#REF!+#REF!+AJ617</f>
        <v>#REF!</v>
      </c>
      <c r="AK616" s="71"/>
      <c r="AL616" s="447">
        <f>AL617</f>
        <v>26000</v>
      </c>
      <c r="AM616" s="447"/>
      <c r="AN616" s="447">
        <f>AN617</f>
        <v>28000</v>
      </c>
      <c r="AO616" s="447"/>
      <c r="AP616" s="447">
        <f>AP617</f>
        <v>28000</v>
      </c>
      <c r="AQ616" s="447"/>
    </row>
    <row r="617" spans="2:43" ht="18" customHeight="1" x14ac:dyDescent="0.2">
      <c r="B617" s="4"/>
      <c r="C617" s="117"/>
      <c r="D617" s="117"/>
      <c r="E617" s="117"/>
      <c r="F617" s="48"/>
      <c r="G617" s="11"/>
      <c r="H617" s="117"/>
      <c r="I617" s="124"/>
      <c r="J617" s="124"/>
      <c r="K617" s="144"/>
      <c r="L617" s="11"/>
      <c r="M617" s="143"/>
      <c r="N617" s="42"/>
      <c r="O617" s="128"/>
      <c r="P617" s="130"/>
      <c r="Q617" s="130"/>
      <c r="R617" s="72" t="s">
        <v>55</v>
      </c>
      <c r="S617" s="181"/>
      <c r="T617" s="73" t="s">
        <v>352</v>
      </c>
      <c r="V617" s="74">
        <v>5000</v>
      </c>
      <c r="X617" s="74">
        <v>22000</v>
      </c>
      <c r="Z617" s="829">
        <v>22000</v>
      </c>
      <c r="AB617" s="74">
        <v>24000</v>
      </c>
      <c r="AD617" s="74">
        <v>25000</v>
      </c>
      <c r="AF617" s="74">
        <v>0</v>
      </c>
      <c r="AH617" s="74">
        <f t="shared" si="110"/>
        <v>25000</v>
      </c>
      <c r="AI617" s="8"/>
      <c r="AJ617" s="74">
        <f>CEILING(AB617*25/100,10)</f>
        <v>6000</v>
      </c>
      <c r="AK617" s="8"/>
      <c r="AL617" s="74">
        <v>26000</v>
      </c>
      <c r="AM617" s="74"/>
      <c r="AN617" s="74">
        <v>28000</v>
      </c>
      <c r="AO617" s="74"/>
      <c r="AP617" s="74">
        <v>28000</v>
      </c>
      <c r="AQ617" s="74"/>
    </row>
    <row r="618" spans="2:43" ht="18" hidden="1" customHeight="1" x14ac:dyDescent="0.2">
      <c r="B618" s="4"/>
      <c r="C618" s="117"/>
      <c r="D618" s="117"/>
      <c r="E618" s="117"/>
      <c r="F618" s="48"/>
      <c r="G618" s="11"/>
      <c r="H618" s="117"/>
      <c r="I618" s="124"/>
      <c r="J618" s="124"/>
      <c r="K618" s="144"/>
      <c r="L618" s="11"/>
      <c r="M618" s="143"/>
      <c r="N618" s="42"/>
      <c r="O618" s="128"/>
      <c r="P618" s="130"/>
      <c r="Q618" s="131">
        <v>6</v>
      </c>
      <c r="R618" s="84"/>
      <c r="S618" s="250"/>
      <c r="T618" s="69" t="s">
        <v>19</v>
      </c>
      <c r="U618" s="92"/>
      <c r="V618" s="70">
        <f>V619</f>
        <v>0</v>
      </c>
      <c r="X618" s="447">
        <f>X619</f>
        <v>0</v>
      </c>
      <c r="Z618" s="447">
        <f>Z619</f>
        <v>0</v>
      </c>
      <c r="AB618" s="447">
        <f>AB619</f>
        <v>0</v>
      </c>
      <c r="AD618" s="447" t="e">
        <f>#REF!</f>
        <v>#REF!</v>
      </c>
      <c r="AF618" s="447">
        <f>AF619</f>
        <v>0</v>
      </c>
      <c r="AH618" s="447" t="e">
        <f t="shared" si="110"/>
        <v>#REF!</v>
      </c>
      <c r="AI618" s="446"/>
      <c r="AJ618" s="447">
        <f>AJ619</f>
        <v>0</v>
      </c>
      <c r="AK618" s="71"/>
      <c r="AL618" s="447">
        <f>AL619</f>
        <v>0</v>
      </c>
      <c r="AM618" s="447"/>
      <c r="AN618" s="447">
        <f>AN619</f>
        <v>0</v>
      </c>
      <c r="AO618" s="447"/>
      <c r="AP618" s="447">
        <f>AP619</f>
        <v>0</v>
      </c>
      <c r="AQ618" s="447"/>
    </row>
    <row r="619" spans="2:43" ht="18" hidden="1" customHeight="1" x14ac:dyDescent="0.2">
      <c r="B619" s="4"/>
      <c r="C619" s="117"/>
      <c r="D619" s="117"/>
      <c r="E619" s="117"/>
      <c r="F619" s="48"/>
      <c r="G619" s="11"/>
      <c r="H619" s="117"/>
      <c r="I619" s="124"/>
      <c r="J619" s="124"/>
      <c r="K619" s="144"/>
      <c r="L619" s="11"/>
      <c r="M619" s="143"/>
      <c r="N619" s="42"/>
      <c r="O619" s="128"/>
      <c r="P619" s="130"/>
      <c r="Q619" s="130"/>
      <c r="R619" s="72">
        <v>90</v>
      </c>
      <c r="S619" s="181"/>
      <c r="T619" s="73" t="s">
        <v>225</v>
      </c>
      <c r="V619" s="74">
        <v>0</v>
      </c>
      <c r="X619" s="74">
        <v>0</v>
      </c>
      <c r="Z619" s="74">
        <v>0</v>
      </c>
      <c r="AB619" s="74">
        <v>0</v>
      </c>
      <c r="AD619" s="74">
        <v>0</v>
      </c>
      <c r="AF619" s="74">
        <v>0</v>
      </c>
      <c r="AH619" s="74">
        <f t="shared" si="110"/>
        <v>0</v>
      </c>
      <c r="AI619" s="8"/>
      <c r="AJ619" s="74">
        <v>0</v>
      </c>
      <c r="AK619" s="8"/>
      <c r="AL619" s="74">
        <v>0</v>
      </c>
      <c r="AM619" s="74"/>
      <c r="AN619" s="74">
        <v>0</v>
      </c>
      <c r="AO619" s="74"/>
      <c r="AP619" s="74">
        <v>0</v>
      </c>
      <c r="AQ619" s="74"/>
    </row>
    <row r="620" spans="2:43" ht="18" customHeight="1" x14ac:dyDescent="0.2">
      <c r="B620" s="4"/>
      <c r="C620" s="117"/>
      <c r="D620" s="117"/>
      <c r="E620" s="117"/>
      <c r="F620" s="48"/>
      <c r="G620" s="11"/>
      <c r="H620" s="117"/>
      <c r="I620" s="124"/>
      <c r="J620" s="124"/>
      <c r="K620" s="144"/>
      <c r="L620" s="11"/>
      <c r="M620" s="143"/>
      <c r="N620" s="42"/>
      <c r="O620" s="128"/>
      <c r="P620" s="129">
        <v>3</v>
      </c>
      <c r="Q620" s="129"/>
      <c r="R620" s="64"/>
      <c r="S620" s="234"/>
      <c r="T620" s="65" t="s">
        <v>215</v>
      </c>
      <c r="U620" s="155"/>
      <c r="V620" s="66" t="e">
        <f>V621+#REF!</f>
        <v>#REF!</v>
      </c>
      <c r="X620" s="66" t="e">
        <f>X621+#REF!</f>
        <v>#REF!</v>
      </c>
      <c r="Z620" s="66" t="e">
        <f>Z621+#REF!</f>
        <v>#REF!</v>
      </c>
      <c r="AB620" s="66" t="e">
        <f>AB621+#REF!</f>
        <v>#REF!</v>
      </c>
      <c r="AD620" s="66" t="e">
        <f>AD621+#REF!</f>
        <v>#REF!</v>
      </c>
      <c r="AF620" s="66" t="e">
        <f>AF621+#REF!</f>
        <v>#REF!</v>
      </c>
      <c r="AH620" s="66" t="e">
        <f t="shared" si="110"/>
        <v>#REF!</v>
      </c>
      <c r="AI620" s="67"/>
      <c r="AJ620" s="66" t="e">
        <f>AJ621+#REF!</f>
        <v>#REF!</v>
      </c>
      <c r="AK620" s="67"/>
      <c r="AL620" s="66">
        <f>AL621</f>
        <v>3200</v>
      </c>
      <c r="AM620" s="66"/>
      <c r="AN620" s="66">
        <f>AN621</f>
        <v>3450</v>
      </c>
      <c r="AO620" s="66"/>
      <c r="AP620" s="66">
        <f>AP621</f>
        <v>3450</v>
      </c>
      <c r="AQ620" s="66"/>
    </row>
    <row r="621" spans="2:43" ht="18" customHeight="1" x14ac:dyDescent="0.2">
      <c r="B621" s="4"/>
      <c r="C621" s="117"/>
      <c r="D621" s="117"/>
      <c r="E621" s="117"/>
      <c r="F621" s="48"/>
      <c r="G621" s="11"/>
      <c r="H621" s="117"/>
      <c r="I621" s="124"/>
      <c r="J621" s="124"/>
      <c r="K621" s="144"/>
      <c r="L621" s="11"/>
      <c r="M621" s="143"/>
      <c r="N621" s="42"/>
      <c r="O621" s="128"/>
      <c r="P621" s="130"/>
      <c r="Q621" s="131">
        <v>1</v>
      </c>
      <c r="R621" s="68"/>
      <c r="S621" s="35"/>
      <c r="T621" s="69" t="s">
        <v>20</v>
      </c>
      <c r="U621" s="92"/>
      <c r="V621" s="70">
        <f>V622</f>
        <v>2000</v>
      </c>
      <c r="X621" s="447">
        <f>X622</f>
        <v>2000</v>
      </c>
      <c r="Z621" s="447">
        <f>Z622</f>
        <v>0</v>
      </c>
      <c r="AB621" s="447">
        <f>AB622</f>
        <v>3100</v>
      </c>
      <c r="AD621" s="447">
        <f>AD622</f>
        <v>5800</v>
      </c>
      <c r="AF621" s="447">
        <f>AF622</f>
        <v>3200</v>
      </c>
      <c r="AH621" s="447">
        <f t="shared" si="110"/>
        <v>9000</v>
      </c>
      <c r="AI621" s="446"/>
      <c r="AJ621" s="447">
        <f>AJ622</f>
        <v>780</v>
      </c>
      <c r="AK621" s="71"/>
      <c r="AL621" s="447">
        <f>AL622</f>
        <v>3200</v>
      </c>
      <c r="AM621" s="447"/>
      <c r="AN621" s="447">
        <f>AN622</f>
        <v>3450</v>
      </c>
      <c r="AO621" s="447"/>
      <c r="AP621" s="447">
        <f>AP622</f>
        <v>3450</v>
      </c>
      <c r="AQ621" s="447"/>
    </row>
    <row r="622" spans="2:43" ht="18" customHeight="1" x14ac:dyDescent="0.2">
      <c r="B622" s="4"/>
      <c r="C622" s="117"/>
      <c r="D622" s="117"/>
      <c r="E622" s="117"/>
      <c r="F622" s="48"/>
      <c r="G622" s="11"/>
      <c r="H622" s="117"/>
      <c r="I622" s="124"/>
      <c r="J622" s="124"/>
      <c r="K622" s="144"/>
      <c r="L622" s="11"/>
      <c r="M622" s="143"/>
      <c r="N622" s="42"/>
      <c r="O622" s="128"/>
      <c r="P622" s="130"/>
      <c r="Q622" s="131"/>
      <c r="R622" s="72" t="s">
        <v>3</v>
      </c>
      <c r="S622" s="181"/>
      <c r="T622" s="77" t="s">
        <v>20</v>
      </c>
      <c r="U622" s="141"/>
      <c r="V622" s="74">
        <v>2000</v>
      </c>
      <c r="X622" s="74">
        <v>2000</v>
      </c>
      <c r="Z622" s="74">
        <v>0</v>
      </c>
      <c r="AB622" s="448">
        <v>3100</v>
      </c>
      <c r="AD622" s="74">
        <v>5800</v>
      </c>
      <c r="AF622" s="74">
        <v>3200</v>
      </c>
      <c r="AH622" s="74">
        <f t="shared" si="110"/>
        <v>9000</v>
      </c>
      <c r="AI622" s="495"/>
      <c r="AJ622" s="74">
        <f>CEILING(AB622*25/100,10)</f>
        <v>780</v>
      </c>
      <c r="AK622" s="87"/>
      <c r="AL622" s="448">
        <v>3200</v>
      </c>
      <c r="AM622" s="448"/>
      <c r="AN622" s="448">
        <v>3450</v>
      </c>
      <c r="AO622" s="74"/>
      <c r="AP622" s="448">
        <v>3450</v>
      </c>
      <c r="AQ622" s="74"/>
    </row>
    <row r="623" spans="2:43" ht="18" customHeight="1" x14ac:dyDescent="0.2">
      <c r="B623" s="4"/>
      <c r="C623" s="117"/>
      <c r="D623" s="117"/>
      <c r="E623" s="117"/>
      <c r="F623" s="48"/>
      <c r="G623" s="11"/>
      <c r="H623" s="117"/>
      <c r="I623" s="124"/>
      <c r="J623" s="124"/>
      <c r="K623" s="144"/>
      <c r="L623" s="11"/>
      <c r="M623" s="143"/>
      <c r="N623" s="42"/>
      <c r="O623" s="128"/>
      <c r="P623" s="129">
        <v>4</v>
      </c>
      <c r="Q623" s="129"/>
      <c r="R623" s="64"/>
      <c r="S623" s="234"/>
      <c r="T623" s="65" t="s">
        <v>236</v>
      </c>
      <c r="U623" s="155"/>
      <c r="V623" s="66">
        <f>V624</f>
        <v>6000</v>
      </c>
      <c r="X623" s="66">
        <f>X624</f>
        <v>6000</v>
      </c>
      <c r="Z623" s="66">
        <f>Z624</f>
        <v>6000</v>
      </c>
      <c r="AB623" s="66">
        <f>AB624</f>
        <v>7000</v>
      </c>
      <c r="AD623" s="66">
        <f>AD624</f>
        <v>7000</v>
      </c>
      <c r="AF623" s="66">
        <f>AF624</f>
        <v>0</v>
      </c>
      <c r="AH623" s="66">
        <f t="shared" si="110"/>
        <v>7000</v>
      </c>
      <c r="AI623" s="67"/>
      <c r="AJ623" s="66">
        <f>AJ624</f>
        <v>1750</v>
      </c>
      <c r="AK623" s="67"/>
      <c r="AL623" s="66">
        <f>AL624</f>
        <v>7000</v>
      </c>
      <c r="AM623" s="66"/>
      <c r="AN623" s="66">
        <f>AN624</f>
        <v>7000</v>
      </c>
      <c r="AO623" s="66"/>
      <c r="AP623" s="66">
        <f>AP624</f>
        <v>7000</v>
      </c>
      <c r="AQ623" s="66"/>
    </row>
    <row r="624" spans="2:43" ht="18" customHeight="1" x14ac:dyDescent="0.2">
      <c r="B624" s="4"/>
      <c r="C624" s="117"/>
      <c r="D624" s="117"/>
      <c r="E624" s="117"/>
      <c r="F624" s="48"/>
      <c r="G624" s="11"/>
      <c r="H624" s="117"/>
      <c r="I624" s="124"/>
      <c r="J624" s="124"/>
      <c r="K624" s="144"/>
      <c r="L624" s="11"/>
      <c r="M624" s="143"/>
      <c r="N624" s="42"/>
      <c r="O624" s="128"/>
      <c r="P624" s="130"/>
      <c r="Q624" s="131">
        <v>3</v>
      </c>
      <c r="R624" s="68"/>
      <c r="S624" s="35"/>
      <c r="T624" s="69" t="s">
        <v>237</v>
      </c>
      <c r="U624" s="92"/>
      <c r="V624" s="70">
        <f>SUM(V625:V626)</f>
        <v>6000</v>
      </c>
      <c r="X624" s="447">
        <f>SUM(X625:X626)</f>
        <v>6000</v>
      </c>
      <c r="Z624" s="447">
        <f>SUM(Z625:Z626)</f>
        <v>6000</v>
      </c>
      <c r="AB624" s="447">
        <f>SUM(AB625:AB626)</f>
        <v>7000</v>
      </c>
      <c r="AD624" s="447">
        <f>SUM(AD625:AD626)</f>
        <v>7000</v>
      </c>
      <c r="AF624" s="447">
        <f>SUM(AF625:AF626)</f>
        <v>0</v>
      </c>
      <c r="AH624" s="447">
        <f t="shared" si="110"/>
        <v>7000</v>
      </c>
      <c r="AI624" s="446"/>
      <c r="AJ624" s="447">
        <f>SUM(AJ625:AJ626)</f>
        <v>1750</v>
      </c>
      <c r="AK624" s="71"/>
      <c r="AL624" s="447">
        <f>SUM(AL625:AL626)</f>
        <v>7000</v>
      </c>
      <c r="AM624" s="447"/>
      <c r="AN624" s="447">
        <f>SUM(AN625:AN626)</f>
        <v>7000</v>
      </c>
      <c r="AO624" s="447"/>
      <c r="AP624" s="447">
        <f>SUM(AP625:AP626)</f>
        <v>7000</v>
      </c>
      <c r="AQ624" s="447"/>
    </row>
    <row r="625" spans="2:43" ht="18" customHeight="1" x14ac:dyDescent="0.2">
      <c r="B625" s="4"/>
      <c r="C625" s="117"/>
      <c r="D625" s="117"/>
      <c r="E625" s="117"/>
      <c r="F625" s="48"/>
      <c r="G625" s="11"/>
      <c r="H625" s="117"/>
      <c r="I625" s="124"/>
      <c r="J625" s="124"/>
      <c r="K625" s="144"/>
      <c r="L625" s="11"/>
      <c r="M625" s="143"/>
      <c r="N625" s="42"/>
      <c r="O625" s="128"/>
      <c r="P625" s="130"/>
      <c r="Q625" s="130"/>
      <c r="R625" s="72" t="s">
        <v>0</v>
      </c>
      <c r="S625" s="181"/>
      <c r="T625" s="73" t="s">
        <v>368</v>
      </c>
      <c r="V625" s="74">
        <v>6000</v>
      </c>
      <c r="X625" s="74">
        <v>6000</v>
      </c>
      <c r="Z625" s="74">
        <v>6000</v>
      </c>
      <c r="AB625" s="74">
        <v>7000</v>
      </c>
      <c r="AD625" s="74">
        <v>7000</v>
      </c>
      <c r="AF625" s="74">
        <v>0</v>
      </c>
      <c r="AH625" s="74">
        <f t="shared" si="110"/>
        <v>7000</v>
      </c>
      <c r="AI625" s="8"/>
      <c r="AJ625" s="74">
        <f t="shared" ref="AJ625" si="114">CEILING(AB625*25/100,10)</f>
        <v>1750</v>
      </c>
      <c r="AK625" s="8"/>
      <c r="AL625" s="74">
        <v>7000</v>
      </c>
      <c r="AM625" s="74"/>
      <c r="AN625" s="74">
        <v>7000</v>
      </c>
      <c r="AO625" s="74"/>
      <c r="AP625" s="74">
        <v>7000</v>
      </c>
      <c r="AQ625" s="74"/>
    </row>
    <row r="626" spans="2:43" ht="18" hidden="1" customHeight="1" x14ac:dyDescent="0.2">
      <c r="B626" s="4"/>
      <c r="C626" s="117"/>
      <c r="D626" s="117"/>
      <c r="E626" s="117"/>
      <c r="F626" s="48"/>
      <c r="G626" s="11"/>
      <c r="H626" s="117"/>
      <c r="I626" s="124"/>
      <c r="J626" s="124"/>
      <c r="K626" s="144"/>
      <c r="L626" s="11"/>
      <c r="M626" s="143"/>
      <c r="N626" s="42"/>
      <c r="O626" s="128"/>
      <c r="P626" s="130"/>
      <c r="Q626" s="130"/>
      <c r="R626" s="86">
        <v>90</v>
      </c>
      <c r="S626" s="20"/>
      <c r="T626" s="73" t="s">
        <v>330</v>
      </c>
      <c r="V626" s="74">
        <v>0</v>
      </c>
      <c r="X626" s="74">
        <v>0</v>
      </c>
      <c r="Z626" s="74">
        <v>0</v>
      </c>
      <c r="AB626" s="74">
        <v>0</v>
      </c>
      <c r="AD626" s="74">
        <v>0</v>
      </c>
      <c r="AF626" s="74">
        <v>0</v>
      </c>
      <c r="AH626" s="74">
        <f t="shared" si="110"/>
        <v>0</v>
      </c>
      <c r="AI626" s="8"/>
      <c r="AJ626" s="74">
        <v>0</v>
      </c>
      <c r="AK626" s="8"/>
      <c r="AL626" s="74">
        <v>0</v>
      </c>
      <c r="AM626" s="74"/>
      <c r="AN626" s="74">
        <v>0</v>
      </c>
      <c r="AO626" s="74"/>
      <c r="AP626" s="74">
        <v>0</v>
      </c>
      <c r="AQ626" s="74"/>
    </row>
    <row r="627" spans="2:43" ht="18" customHeight="1" x14ac:dyDescent="0.2">
      <c r="B627" s="4"/>
      <c r="C627" s="117"/>
      <c r="D627" s="117"/>
      <c r="E627" s="117"/>
      <c r="F627" s="48"/>
      <c r="G627" s="11"/>
      <c r="H627" s="117"/>
      <c r="I627" s="124"/>
      <c r="J627" s="124"/>
      <c r="K627" s="144"/>
      <c r="L627" s="11"/>
      <c r="M627" s="143"/>
      <c r="N627" s="42"/>
      <c r="O627" s="128"/>
      <c r="P627" s="129">
        <v>5</v>
      </c>
      <c r="Q627" s="129"/>
      <c r="R627" s="64"/>
      <c r="S627" s="234"/>
      <c r="T627" s="65" t="s">
        <v>24</v>
      </c>
      <c r="U627" s="155"/>
      <c r="V627" s="66" t="e">
        <f>V628+V633+#REF!+V635+V631+V639</f>
        <v>#REF!</v>
      </c>
      <c r="X627" s="66" t="e">
        <f>X628+X633+#REF!+X635+X631+X639</f>
        <v>#REF!</v>
      </c>
      <c r="Z627" s="66" t="e">
        <f>Z628+Z633+#REF!+Z635+Z631+Z639</f>
        <v>#REF!</v>
      </c>
      <c r="AB627" s="66" t="e">
        <f>AB628+AB633+#REF!+AB635+AB631+AB639</f>
        <v>#REF!</v>
      </c>
      <c r="AD627" s="66" t="e">
        <f>AD628+AD633+#REF!+AD635+AD631+AD639</f>
        <v>#REF!</v>
      </c>
      <c r="AF627" s="66" t="e">
        <f>AF628+AF633+#REF!+AF635+AF631+AF639</f>
        <v>#REF!</v>
      </c>
      <c r="AH627" s="66" t="e">
        <f t="shared" si="110"/>
        <v>#REF!</v>
      </c>
      <c r="AI627" s="67"/>
      <c r="AJ627" s="66" t="e">
        <f>AJ628+AJ633+#REF!+AJ635+AJ631+AJ639</f>
        <v>#REF!</v>
      </c>
      <c r="AK627" s="67"/>
      <c r="AL627" s="66">
        <f>AL628+AL633+AL635+AL631+AL639</f>
        <v>6474400</v>
      </c>
      <c r="AM627" s="66"/>
      <c r="AN627" s="66">
        <f>AN628+AN633+AN635+AN631+AN639</f>
        <v>6927600</v>
      </c>
      <c r="AO627" s="66"/>
      <c r="AP627" s="66">
        <f>AP628+AP633+AP635+AP631+AP639</f>
        <v>6927600</v>
      </c>
      <c r="AQ627" s="66"/>
    </row>
    <row r="628" spans="2:43" ht="18" hidden="1" customHeight="1" x14ac:dyDescent="0.2">
      <c r="B628" s="4"/>
      <c r="C628" s="117"/>
      <c r="D628" s="117"/>
      <c r="E628" s="117"/>
      <c r="F628" s="48"/>
      <c r="G628" s="11"/>
      <c r="H628" s="117"/>
      <c r="I628" s="124"/>
      <c r="J628" s="124"/>
      <c r="K628" s="144"/>
      <c r="L628" s="11"/>
      <c r="M628" s="143"/>
      <c r="N628" s="42"/>
      <c r="O628" s="128"/>
      <c r="P628" s="129"/>
      <c r="Q628" s="131">
        <v>1</v>
      </c>
      <c r="R628" s="68"/>
      <c r="S628" s="35"/>
      <c r="T628" s="69" t="s">
        <v>98</v>
      </c>
      <c r="U628" s="92"/>
      <c r="V628" s="70">
        <f>V629+V630</f>
        <v>0</v>
      </c>
      <c r="X628" s="447">
        <f>X629+X630</f>
        <v>0</v>
      </c>
      <c r="Z628" s="447">
        <f>Z629+Z630</f>
        <v>0</v>
      </c>
      <c r="AB628" s="447">
        <f>AB629+AB630</f>
        <v>0</v>
      </c>
      <c r="AD628" s="447">
        <f>AD629+AD630</f>
        <v>0</v>
      </c>
      <c r="AF628" s="447">
        <f>AF629+AF630</f>
        <v>0</v>
      </c>
      <c r="AH628" s="447">
        <f t="shared" si="110"/>
        <v>0</v>
      </c>
      <c r="AI628" s="446"/>
      <c r="AJ628" s="447">
        <f>AJ629+AJ630</f>
        <v>0</v>
      </c>
      <c r="AK628" s="71"/>
      <c r="AL628" s="447">
        <f>AL629+AL630</f>
        <v>0</v>
      </c>
      <c r="AM628" s="447"/>
      <c r="AN628" s="447">
        <f>AN629+AN630</f>
        <v>0</v>
      </c>
      <c r="AO628" s="447"/>
      <c r="AP628" s="447">
        <f>AP629+AP630</f>
        <v>0</v>
      </c>
      <c r="AQ628" s="447"/>
    </row>
    <row r="629" spans="2:43" ht="18" hidden="1" customHeight="1" x14ac:dyDescent="0.2">
      <c r="B629" s="4"/>
      <c r="C629" s="117"/>
      <c r="D629" s="117"/>
      <c r="E629" s="117"/>
      <c r="F629" s="48"/>
      <c r="G629" s="11"/>
      <c r="H629" s="117"/>
      <c r="I629" s="124"/>
      <c r="J629" s="124"/>
      <c r="K629" s="144"/>
      <c r="L629" s="11"/>
      <c r="M629" s="143"/>
      <c r="N629" s="42"/>
      <c r="O629" s="128"/>
      <c r="P629" s="129"/>
      <c r="Q629" s="129"/>
      <c r="R629" s="72" t="s">
        <v>18</v>
      </c>
      <c r="S629" s="181"/>
      <c r="T629" s="73" t="s">
        <v>553</v>
      </c>
      <c r="V629" s="83">
        <v>0</v>
      </c>
      <c r="X629" s="448">
        <v>0</v>
      </c>
      <c r="Z629" s="448">
        <v>0</v>
      </c>
      <c r="AB629" s="448">
        <v>0</v>
      </c>
      <c r="AD629" s="448">
        <v>0</v>
      </c>
      <c r="AF629" s="448">
        <v>0</v>
      </c>
      <c r="AH629" s="448">
        <f t="shared" si="110"/>
        <v>0</v>
      </c>
      <c r="AI629" s="495"/>
      <c r="AJ629" s="448">
        <v>0</v>
      </c>
      <c r="AK629" s="87"/>
      <c r="AL629" s="448">
        <v>0</v>
      </c>
      <c r="AM629" s="448"/>
      <c r="AN629" s="448">
        <v>0</v>
      </c>
      <c r="AO629" s="448"/>
      <c r="AP629" s="448">
        <v>0</v>
      </c>
      <c r="AQ629" s="448"/>
    </row>
    <row r="630" spans="2:43" ht="18" hidden="1" customHeight="1" x14ac:dyDescent="0.2">
      <c r="B630" s="4"/>
      <c r="C630" s="117"/>
      <c r="D630" s="117"/>
      <c r="E630" s="117"/>
      <c r="F630" s="48"/>
      <c r="G630" s="11"/>
      <c r="H630" s="117"/>
      <c r="I630" s="124"/>
      <c r="J630" s="124"/>
      <c r="K630" s="144"/>
      <c r="L630" s="11"/>
      <c r="M630" s="143"/>
      <c r="N630" s="42"/>
      <c r="O630" s="128"/>
      <c r="P630" s="129"/>
      <c r="Q630" s="129"/>
      <c r="R630" s="72">
        <v>90</v>
      </c>
      <c r="S630" s="181"/>
      <c r="T630" s="73" t="s">
        <v>260</v>
      </c>
      <c r="V630" s="83">
        <v>0</v>
      </c>
      <c r="X630" s="448">
        <v>0</v>
      </c>
      <c r="Z630" s="448">
        <v>0</v>
      </c>
      <c r="AB630" s="448">
        <v>0</v>
      </c>
      <c r="AD630" s="448">
        <v>0</v>
      </c>
      <c r="AF630" s="448">
        <v>0</v>
      </c>
      <c r="AH630" s="448">
        <f t="shared" ref="AH630:AH669" si="115">AD630+AF630</f>
        <v>0</v>
      </c>
      <c r="AI630" s="495"/>
      <c r="AJ630" s="448">
        <v>0</v>
      </c>
      <c r="AK630" s="87"/>
      <c r="AL630" s="448">
        <v>0</v>
      </c>
      <c r="AM630" s="448"/>
      <c r="AN630" s="448">
        <v>0</v>
      </c>
      <c r="AO630" s="448"/>
      <c r="AP630" s="448">
        <v>0</v>
      </c>
      <c r="AQ630" s="448"/>
    </row>
    <row r="631" spans="2:43" ht="18" customHeight="1" x14ac:dyDescent="0.2">
      <c r="B631" s="4"/>
      <c r="C631" s="117"/>
      <c r="D631" s="117"/>
      <c r="E631" s="117"/>
      <c r="F631" s="48"/>
      <c r="G631" s="11"/>
      <c r="H631" s="117"/>
      <c r="I631" s="124"/>
      <c r="J631" s="124"/>
      <c r="K631" s="144"/>
      <c r="L631" s="11"/>
      <c r="M631" s="143"/>
      <c r="N631" s="42"/>
      <c r="O631" s="128"/>
      <c r="P631" s="130"/>
      <c r="Q631" s="131">
        <v>1</v>
      </c>
      <c r="R631" s="68"/>
      <c r="S631" s="35"/>
      <c r="T631" s="69" t="s">
        <v>98</v>
      </c>
      <c r="U631" s="92"/>
      <c r="V631" s="70">
        <f>SUM(V632:V632)</f>
        <v>2200000</v>
      </c>
      <c r="X631" s="447">
        <f>SUM(X632:X632)</f>
        <v>2700000</v>
      </c>
      <c r="Z631" s="447">
        <f>SUM(Z632:Z632)</f>
        <v>2900000</v>
      </c>
      <c r="AB631" s="447">
        <f>SUM(AB632:AB632)</f>
        <v>3400000</v>
      </c>
      <c r="AD631" s="447">
        <f>SUM(AD632:AD632)</f>
        <v>3585000</v>
      </c>
      <c r="AF631" s="447">
        <f>SUM(AF632:AF632)</f>
        <v>1786000</v>
      </c>
      <c r="AH631" s="447">
        <f t="shared" si="115"/>
        <v>5371000</v>
      </c>
      <c r="AI631" s="446"/>
      <c r="AJ631" s="447">
        <f>SUM(AJ632:AJ632)</f>
        <v>1190000</v>
      </c>
      <c r="AK631" s="71"/>
      <c r="AL631" s="447">
        <f>SUM(AL632:AL632)</f>
        <v>6438000</v>
      </c>
      <c r="AM631" s="447"/>
      <c r="AN631" s="447">
        <f>SUM(AN632:AN632)</f>
        <v>6889000</v>
      </c>
      <c r="AO631" s="447"/>
      <c r="AP631" s="447">
        <f>SUM(AP632:AP632)</f>
        <v>6889000</v>
      </c>
      <c r="AQ631" s="447"/>
    </row>
    <row r="632" spans="2:43" ht="18" customHeight="1" x14ac:dyDescent="0.2">
      <c r="B632" s="4"/>
      <c r="C632" s="117"/>
      <c r="D632" s="117"/>
      <c r="E632" s="117"/>
      <c r="F632" s="48"/>
      <c r="G632" s="11"/>
      <c r="H632" s="117"/>
      <c r="I632" s="124"/>
      <c r="J632" s="124"/>
      <c r="K632" s="144"/>
      <c r="L632" s="11"/>
      <c r="M632" s="143"/>
      <c r="N632" s="42"/>
      <c r="O632" s="128"/>
      <c r="P632" s="130"/>
      <c r="Q632" s="130"/>
      <c r="R632" s="78">
        <v>8</v>
      </c>
      <c r="S632" s="251"/>
      <c r="T632" s="73" t="s">
        <v>489</v>
      </c>
      <c r="V632" s="74">
        <v>2200000</v>
      </c>
      <c r="X632" s="74">
        <v>2700000</v>
      </c>
      <c r="Z632" s="74">
        <v>2900000</v>
      </c>
      <c r="AB632" s="74">
        <v>3400000</v>
      </c>
      <c r="AD632" s="74">
        <v>3585000</v>
      </c>
      <c r="AF632" s="74">
        <v>1786000</v>
      </c>
      <c r="AH632" s="74">
        <f t="shared" si="115"/>
        <v>5371000</v>
      </c>
      <c r="AI632" s="8"/>
      <c r="AJ632" s="74">
        <f>CEILING(AB632*35/100,10)</f>
        <v>1190000</v>
      </c>
      <c r="AK632" s="8"/>
      <c r="AL632" s="74">
        <v>6438000</v>
      </c>
      <c r="AM632" s="74"/>
      <c r="AN632" s="74">
        <v>6889000</v>
      </c>
      <c r="AO632" s="74"/>
      <c r="AP632" s="74">
        <v>6889000</v>
      </c>
      <c r="AQ632" s="74"/>
    </row>
    <row r="633" spans="2:43" ht="18" customHeight="1" x14ac:dyDescent="0.2">
      <c r="B633" s="4"/>
      <c r="C633" s="117"/>
      <c r="D633" s="117"/>
      <c r="E633" s="117"/>
      <c r="F633" s="48"/>
      <c r="G633" s="11"/>
      <c r="H633" s="117"/>
      <c r="I633" s="124"/>
      <c r="J633" s="124"/>
      <c r="K633" s="144"/>
      <c r="L633" s="11"/>
      <c r="M633" s="143"/>
      <c r="N633" s="42"/>
      <c r="O633" s="128"/>
      <c r="P633" s="130"/>
      <c r="Q633" s="131">
        <v>2</v>
      </c>
      <c r="R633" s="68"/>
      <c r="S633" s="35"/>
      <c r="T633" s="69" t="s">
        <v>25</v>
      </c>
      <c r="U633" s="92"/>
      <c r="V633" s="70">
        <f>V634</f>
        <v>6000</v>
      </c>
      <c r="X633" s="447">
        <f>X634</f>
        <v>6500</v>
      </c>
      <c r="Z633" s="447">
        <f>Z634</f>
        <v>3200</v>
      </c>
      <c r="AB633" s="447">
        <f>AB634</f>
        <v>3700</v>
      </c>
      <c r="AD633" s="447">
        <f>AD634</f>
        <v>4000</v>
      </c>
      <c r="AF633" s="447">
        <f>AF634</f>
        <v>1000</v>
      </c>
      <c r="AH633" s="447">
        <f t="shared" si="115"/>
        <v>5000</v>
      </c>
      <c r="AI633" s="446"/>
      <c r="AJ633" s="447">
        <f>AJ634</f>
        <v>1300</v>
      </c>
      <c r="AK633" s="71"/>
      <c r="AL633" s="447">
        <f>AL634</f>
        <v>2800</v>
      </c>
      <c r="AM633" s="447"/>
      <c r="AN633" s="447">
        <f>AN634</f>
        <v>3000</v>
      </c>
      <c r="AO633" s="447"/>
      <c r="AP633" s="447">
        <f>AP634</f>
        <v>3000</v>
      </c>
      <c r="AQ633" s="447"/>
    </row>
    <row r="634" spans="2:43" ht="18" customHeight="1" x14ac:dyDescent="0.2">
      <c r="B634" s="4"/>
      <c r="C634" s="117"/>
      <c r="D634" s="117"/>
      <c r="E634" s="117"/>
      <c r="F634" s="48"/>
      <c r="G634" s="11"/>
      <c r="H634" s="117"/>
      <c r="I634" s="124"/>
      <c r="J634" s="124"/>
      <c r="K634" s="144"/>
      <c r="L634" s="11"/>
      <c r="M634" s="143"/>
      <c r="N634" s="42"/>
      <c r="O634" s="128"/>
      <c r="P634" s="130"/>
      <c r="Q634" s="130"/>
      <c r="R634" s="72" t="s">
        <v>0</v>
      </c>
      <c r="S634" s="181"/>
      <c r="T634" s="73" t="s">
        <v>221</v>
      </c>
      <c r="V634" s="74">
        <v>6000</v>
      </c>
      <c r="X634" s="74">
        <v>6500</v>
      </c>
      <c r="Z634" s="74">
        <v>3200</v>
      </c>
      <c r="AB634" s="74">
        <v>3700</v>
      </c>
      <c r="AD634" s="74">
        <v>4000</v>
      </c>
      <c r="AF634" s="74">
        <v>1000</v>
      </c>
      <c r="AH634" s="74">
        <f t="shared" si="115"/>
        <v>5000</v>
      </c>
      <c r="AI634" s="8"/>
      <c r="AJ634" s="74">
        <f>CEILING(AB634*35/100,10)</f>
        <v>1300</v>
      </c>
      <c r="AK634" s="8"/>
      <c r="AL634" s="74">
        <v>2800</v>
      </c>
      <c r="AM634" s="74"/>
      <c r="AN634" s="74">
        <v>3000</v>
      </c>
      <c r="AO634" s="74"/>
      <c r="AP634" s="74">
        <v>3000</v>
      </c>
      <c r="AQ634" s="74"/>
    </row>
    <row r="635" spans="2:43" ht="18" customHeight="1" x14ac:dyDescent="0.2">
      <c r="B635" s="4"/>
      <c r="C635" s="117"/>
      <c r="D635" s="117"/>
      <c r="E635" s="117"/>
      <c r="F635" s="48"/>
      <c r="G635" s="11"/>
      <c r="H635" s="117"/>
      <c r="I635" s="124"/>
      <c r="J635" s="124"/>
      <c r="K635" s="144"/>
      <c r="L635" s="11"/>
      <c r="M635" s="143"/>
      <c r="N635" s="42"/>
      <c r="O635" s="128"/>
      <c r="P635" s="130"/>
      <c r="Q635" s="131">
        <v>4</v>
      </c>
      <c r="R635" s="68"/>
      <c r="S635" s="35"/>
      <c r="T635" s="69" t="s">
        <v>51</v>
      </c>
      <c r="U635" s="92"/>
      <c r="V635" s="70">
        <f>V636+V637+V638</f>
        <v>32000</v>
      </c>
      <c r="X635" s="447">
        <f>X636+X637+X638</f>
        <v>36700</v>
      </c>
      <c r="Z635" s="447">
        <f>Z636+Z637+Z638</f>
        <v>73400</v>
      </c>
      <c r="AB635" s="447">
        <f>AB636+AB637+AB638</f>
        <v>103800</v>
      </c>
      <c r="AD635" s="447">
        <f>AD636+AD637+AD638</f>
        <v>109200</v>
      </c>
      <c r="AF635" s="447">
        <f>AF636+AF637+AF638</f>
        <v>32800</v>
      </c>
      <c r="AH635" s="447">
        <f t="shared" si="115"/>
        <v>142000</v>
      </c>
      <c r="AI635" s="446"/>
      <c r="AJ635" s="447">
        <f>AJ636+AJ637+AJ638</f>
        <v>36330</v>
      </c>
      <c r="AK635" s="71"/>
      <c r="AL635" s="447">
        <f>AL636+AL637+AL638</f>
        <v>33000</v>
      </c>
      <c r="AM635" s="447"/>
      <c r="AN635" s="447">
        <f>AN636+AN637+AN638</f>
        <v>35000</v>
      </c>
      <c r="AO635" s="447"/>
      <c r="AP635" s="447">
        <f>AP636+AP637+AP638</f>
        <v>35000</v>
      </c>
      <c r="AQ635" s="447"/>
    </row>
    <row r="636" spans="2:43" ht="18" customHeight="1" x14ac:dyDescent="0.2">
      <c r="B636" s="4"/>
      <c r="C636" s="117"/>
      <c r="D636" s="117"/>
      <c r="E636" s="117"/>
      <c r="F636" s="48"/>
      <c r="G636" s="11"/>
      <c r="H636" s="117"/>
      <c r="I636" s="124"/>
      <c r="J636" s="124"/>
      <c r="K636" s="144"/>
      <c r="L636" s="11"/>
      <c r="M636" s="143"/>
      <c r="N636" s="42"/>
      <c r="O636" s="128"/>
      <c r="P636" s="130"/>
      <c r="Q636" s="130"/>
      <c r="R636" s="72" t="s">
        <v>3</v>
      </c>
      <c r="S636" s="181"/>
      <c r="T636" s="73" t="s">
        <v>52</v>
      </c>
      <c r="V636" s="74">
        <v>16000</v>
      </c>
      <c r="X636" s="74">
        <v>19700</v>
      </c>
      <c r="Z636" s="74">
        <v>56400</v>
      </c>
      <c r="AB636" s="944">
        <v>84800</v>
      </c>
      <c r="AD636" s="74">
        <v>89200</v>
      </c>
      <c r="AF636" s="74">
        <v>10800</v>
      </c>
      <c r="AH636" s="74">
        <f t="shared" si="115"/>
        <v>100000</v>
      </c>
      <c r="AI636" s="8"/>
      <c r="AJ636" s="74">
        <f t="shared" ref="AJ636:AJ638" si="116">CEILING(AB636*35/100,10)</f>
        <v>29680</v>
      </c>
      <c r="AK636" s="8"/>
      <c r="AL636" s="74">
        <v>13000</v>
      </c>
      <c r="AM636" s="74"/>
      <c r="AN636" s="74">
        <v>14000</v>
      </c>
      <c r="AO636" s="74"/>
      <c r="AP636" s="74">
        <v>14000</v>
      </c>
      <c r="AQ636" s="74"/>
    </row>
    <row r="637" spans="2:43" ht="18" customHeight="1" x14ac:dyDescent="0.2">
      <c r="B637" s="4"/>
      <c r="C637" s="117"/>
      <c r="D637" s="117"/>
      <c r="E637" s="117"/>
      <c r="F637" s="48"/>
      <c r="G637" s="11"/>
      <c r="H637" s="117"/>
      <c r="I637" s="124"/>
      <c r="J637" s="124"/>
      <c r="K637" s="144"/>
      <c r="L637" s="11"/>
      <c r="M637" s="143"/>
      <c r="N637" s="42"/>
      <c r="O637" s="128"/>
      <c r="P637" s="130"/>
      <c r="Q637" s="130"/>
      <c r="R637" s="72" t="s">
        <v>0</v>
      </c>
      <c r="S637" s="181"/>
      <c r="T637" s="73" t="s">
        <v>332</v>
      </c>
      <c r="V637" s="74">
        <v>15000</v>
      </c>
      <c r="X637" s="74">
        <v>16000</v>
      </c>
      <c r="Z637" s="74">
        <v>16000</v>
      </c>
      <c r="AB637" s="74">
        <v>17000</v>
      </c>
      <c r="AD637" s="74">
        <v>18000</v>
      </c>
      <c r="AF637" s="74">
        <v>22000</v>
      </c>
      <c r="AH637" s="74">
        <f t="shared" si="115"/>
        <v>40000</v>
      </c>
      <c r="AI637" s="8"/>
      <c r="AJ637" s="74">
        <f t="shared" si="116"/>
        <v>5950</v>
      </c>
      <c r="AK637" s="8"/>
      <c r="AL637" s="74">
        <v>18000</v>
      </c>
      <c r="AM637" s="74"/>
      <c r="AN637" s="74">
        <v>19000</v>
      </c>
      <c r="AO637" s="74"/>
      <c r="AP637" s="74">
        <v>19000</v>
      </c>
      <c r="AQ637" s="74"/>
    </row>
    <row r="638" spans="2:43" ht="18" customHeight="1" x14ac:dyDescent="0.2">
      <c r="B638" s="4"/>
      <c r="C638" s="117"/>
      <c r="D638" s="117"/>
      <c r="E638" s="117"/>
      <c r="F638" s="48"/>
      <c r="G638" s="11"/>
      <c r="H638" s="117"/>
      <c r="I638" s="124"/>
      <c r="J638" s="124"/>
      <c r="K638" s="144"/>
      <c r="L638" s="11"/>
      <c r="M638" s="143"/>
      <c r="N638" s="42"/>
      <c r="O638" s="128"/>
      <c r="P638" s="130"/>
      <c r="Q638" s="130"/>
      <c r="R638" s="72">
        <v>3</v>
      </c>
      <c r="S638" s="181"/>
      <c r="T638" s="73" t="s">
        <v>443</v>
      </c>
      <c r="V638" s="74">
        <v>1000</v>
      </c>
      <c r="X638" s="74">
        <v>1000</v>
      </c>
      <c r="Z638" s="74">
        <v>1000</v>
      </c>
      <c r="AB638" s="74">
        <v>2000</v>
      </c>
      <c r="AD638" s="74">
        <v>2000</v>
      </c>
      <c r="AF638" s="74">
        <v>0</v>
      </c>
      <c r="AH638" s="74">
        <f t="shared" si="115"/>
        <v>2000</v>
      </c>
      <c r="AI638" s="8"/>
      <c r="AJ638" s="74">
        <f t="shared" si="116"/>
        <v>700</v>
      </c>
      <c r="AK638" s="8"/>
      <c r="AL638" s="74">
        <v>2000</v>
      </c>
      <c r="AM638" s="74"/>
      <c r="AN638" s="74">
        <v>2000</v>
      </c>
      <c r="AO638" s="74"/>
      <c r="AP638" s="74">
        <v>2000</v>
      </c>
      <c r="AQ638" s="74"/>
    </row>
    <row r="639" spans="2:43" ht="18" customHeight="1" x14ac:dyDescent="0.2">
      <c r="B639" s="4"/>
      <c r="C639" s="117"/>
      <c r="D639" s="117"/>
      <c r="E639" s="117"/>
      <c r="F639" s="48"/>
      <c r="G639" s="11"/>
      <c r="H639" s="117"/>
      <c r="I639" s="124"/>
      <c r="J639" s="124"/>
      <c r="K639" s="144"/>
      <c r="L639" s="11"/>
      <c r="M639" s="143"/>
      <c r="N639" s="42"/>
      <c r="O639" s="128"/>
      <c r="P639" s="130"/>
      <c r="Q639" s="131">
        <v>9</v>
      </c>
      <c r="R639" s="68"/>
      <c r="S639" s="35"/>
      <c r="T639" s="450" t="s">
        <v>34</v>
      </c>
      <c r="U639" s="92"/>
      <c r="V639" s="70" t="e">
        <f>#REF!</f>
        <v>#REF!</v>
      </c>
      <c r="W639" s="444"/>
      <c r="X639" s="447" t="e">
        <f>#REF!</f>
        <v>#REF!</v>
      </c>
      <c r="Y639" s="444"/>
      <c r="Z639" s="447" t="e">
        <f>#REF!</f>
        <v>#REF!</v>
      </c>
      <c r="AA639" s="444"/>
      <c r="AB639" s="447">
        <f>SUM(AB640:AB640)</f>
        <v>0</v>
      </c>
      <c r="AC639" s="444"/>
      <c r="AD639" s="447">
        <f>SUM(AD640:AD640)</f>
        <v>0</v>
      </c>
      <c r="AE639" s="444"/>
      <c r="AF639" s="447">
        <f>SUM(AF640:AF640)</f>
        <v>0</v>
      </c>
      <c r="AG639" s="444"/>
      <c r="AH639" s="447">
        <f>SUM(AH640:AH640)</f>
        <v>0</v>
      </c>
      <c r="AI639" s="446"/>
      <c r="AJ639" s="447">
        <f>SUM(AJ640:AJ640)</f>
        <v>0</v>
      </c>
      <c r="AK639" s="71"/>
      <c r="AL639" s="447">
        <f>SUM(AL640:AL640)</f>
        <v>600</v>
      </c>
      <c r="AM639" s="447"/>
      <c r="AN639" s="447">
        <f>SUM(AN640:AN640)</f>
        <v>600</v>
      </c>
      <c r="AO639" s="447"/>
      <c r="AP639" s="447">
        <f>SUM(AP640:AP640)</f>
        <v>600</v>
      </c>
      <c r="AQ639" s="447"/>
    </row>
    <row r="640" spans="2:43" ht="18" customHeight="1" x14ac:dyDescent="0.2">
      <c r="B640" s="4"/>
      <c r="C640" s="117"/>
      <c r="D640" s="117"/>
      <c r="E640" s="117"/>
      <c r="F640" s="48"/>
      <c r="G640" s="11"/>
      <c r="H640" s="117"/>
      <c r="I640" s="124"/>
      <c r="J640" s="124"/>
      <c r="K640" s="144"/>
      <c r="L640" s="11"/>
      <c r="M640" s="143"/>
      <c r="N640" s="42"/>
      <c r="O640" s="128"/>
      <c r="P640" s="130"/>
      <c r="Q640" s="130"/>
      <c r="R640" s="72">
        <v>3</v>
      </c>
      <c r="S640" s="181"/>
      <c r="T640" s="73" t="s">
        <v>436</v>
      </c>
      <c r="V640" s="74">
        <v>5000</v>
      </c>
      <c r="X640" s="74">
        <v>5000</v>
      </c>
      <c r="Z640" s="74">
        <v>6000</v>
      </c>
      <c r="AB640" s="74">
        <v>0</v>
      </c>
      <c r="AD640" s="74">
        <v>0</v>
      </c>
      <c r="AF640" s="74">
        <v>0</v>
      </c>
      <c r="AH640" s="74">
        <f t="shared" si="115"/>
        <v>0</v>
      </c>
      <c r="AI640" s="8"/>
      <c r="AJ640" s="74">
        <f t="shared" ref="AJ640" si="117">CEILING(AB640*35/100,10)</f>
        <v>0</v>
      </c>
      <c r="AK640" s="8"/>
      <c r="AL640" s="74">
        <v>600</v>
      </c>
      <c r="AM640" s="74"/>
      <c r="AN640" s="74">
        <v>600</v>
      </c>
      <c r="AO640" s="74"/>
      <c r="AP640" s="74">
        <v>600</v>
      </c>
      <c r="AQ640" s="74"/>
    </row>
    <row r="641" spans="2:43" ht="18" customHeight="1" x14ac:dyDescent="0.2">
      <c r="B641" s="4"/>
      <c r="C641" s="117"/>
      <c r="D641" s="117"/>
      <c r="E641" s="117"/>
      <c r="F641" s="48"/>
      <c r="G641" s="11"/>
      <c r="H641" s="117"/>
      <c r="I641" s="124"/>
      <c r="J641" s="124"/>
      <c r="K641" s="144"/>
      <c r="L641" s="11"/>
      <c r="M641" s="143"/>
      <c r="N641" s="42"/>
      <c r="O641" s="128"/>
      <c r="P641" s="129">
        <v>7</v>
      </c>
      <c r="Q641" s="129"/>
      <c r="R641" s="64"/>
      <c r="S641" s="234"/>
      <c r="T641" s="65" t="s">
        <v>343</v>
      </c>
      <c r="U641" s="155"/>
      <c r="V641" s="66" t="e">
        <f>#REF!+V643+V645</f>
        <v>#REF!</v>
      </c>
      <c r="X641" s="66" t="e">
        <f>#REF!+X643+X645</f>
        <v>#REF!</v>
      </c>
      <c r="Z641" s="66" t="e">
        <f>#REF!+Z643+Z645</f>
        <v>#REF!</v>
      </c>
      <c r="AB641" s="66" t="e">
        <f>#REF!+AB643+AB645</f>
        <v>#REF!</v>
      </c>
      <c r="AD641" s="66" t="e">
        <f>#REF!+AD643+AD645</f>
        <v>#REF!</v>
      </c>
      <c r="AF641" s="66" t="e">
        <f>#REF!+AF643+AF645</f>
        <v>#REF!</v>
      </c>
      <c r="AH641" s="66" t="e">
        <f t="shared" si="115"/>
        <v>#REF!</v>
      </c>
      <c r="AI641" s="67"/>
      <c r="AJ641" s="66" t="e">
        <f>#REF!+AJ643+AJ645</f>
        <v>#REF!</v>
      </c>
      <c r="AK641" s="67"/>
      <c r="AL641" s="66">
        <f>AL643+AL645</f>
        <v>2500</v>
      </c>
      <c r="AM641" s="66"/>
      <c r="AN641" s="66">
        <f>AN643+AN645</f>
        <v>3000</v>
      </c>
      <c r="AO641" s="66"/>
      <c r="AP641" s="66">
        <f>AP643+AP645</f>
        <v>3000</v>
      </c>
      <c r="AQ641" s="66"/>
    </row>
    <row r="642" spans="2:43" ht="18" hidden="1" customHeight="1" x14ac:dyDescent="0.2">
      <c r="B642" s="4"/>
      <c r="C642" s="117"/>
      <c r="D642" s="117"/>
      <c r="E642" s="117"/>
      <c r="F642" s="48"/>
      <c r="G642" s="11"/>
      <c r="H642" s="117"/>
      <c r="I642" s="124"/>
      <c r="J642" s="124"/>
      <c r="K642" s="144"/>
      <c r="L642" s="11"/>
      <c r="M642" s="143"/>
      <c r="N642" s="42"/>
      <c r="O642" s="128"/>
      <c r="P642" s="130"/>
      <c r="Q642" s="130"/>
      <c r="R642" s="72">
        <v>90</v>
      </c>
      <c r="S642" s="181"/>
      <c r="T642" s="73" t="s">
        <v>335</v>
      </c>
      <c r="V642" s="74">
        <v>0</v>
      </c>
      <c r="X642" s="74">
        <v>0</v>
      </c>
      <c r="Z642" s="74">
        <v>0</v>
      </c>
      <c r="AB642" s="74">
        <v>0</v>
      </c>
      <c r="AD642" s="74">
        <v>0</v>
      </c>
      <c r="AF642" s="74">
        <v>0</v>
      </c>
      <c r="AH642" s="74">
        <f t="shared" si="115"/>
        <v>0</v>
      </c>
      <c r="AI642" s="8"/>
      <c r="AJ642" s="74">
        <v>0</v>
      </c>
      <c r="AK642" s="8"/>
      <c r="AL642" s="74">
        <v>0</v>
      </c>
      <c r="AM642" s="74"/>
      <c r="AN642" s="74">
        <v>0</v>
      </c>
      <c r="AO642" s="74"/>
      <c r="AP642" s="74">
        <v>0</v>
      </c>
      <c r="AQ642" s="74"/>
    </row>
    <row r="643" spans="2:43" ht="18" hidden="1" customHeight="1" x14ac:dyDescent="0.2">
      <c r="B643" s="4"/>
      <c r="C643" s="117"/>
      <c r="D643" s="117"/>
      <c r="E643" s="117"/>
      <c r="F643" s="48"/>
      <c r="G643" s="11"/>
      <c r="H643" s="117"/>
      <c r="I643" s="124"/>
      <c r="J643" s="124"/>
      <c r="K643" s="144"/>
      <c r="L643" s="11"/>
      <c r="M643" s="143"/>
      <c r="N643" s="42"/>
      <c r="O643" s="128"/>
      <c r="P643" s="130"/>
      <c r="Q643" s="131">
        <v>2</v>
      </c>
      <c r="R643" s="68"/>
      <c r="S643" s="35"/>
      <c r="T643" s="69" t="s">
        <v>266</v>
      </c>
      <c r="U643" s="92"/>
      <c r="V643" s="70">
        <f>V644</f>
        <v>0</v>
      </c>
      <c r="X643" s="447">
        <f>X644</f>
        <v>0</v>
      </c>
      <c r="Z643" s="447">
        <f>Z644</f>
        <v>0</v>
      </c>
      <c r="AB643" s="447">
        <f>AB644</f>
        <v>0</v>
      </c>
      <c r="AD643" s="447" t="e">
        <f>#REF!</f>
        <v>#REF!</v>
      </c>
      <c r="AF643" s="447">
        <f>AF644</f>
        <v>0</v>
      </c>
      <c r="AH643" s="447" t="e">
        <f t="shared" si="115"/>
        <v>#REF!</v>
      </c>
      <c r="AI643" s="446"/>
      <c r="AJ643" s="447">
        <f>AJ644</f>
        <v>0</v>
      </c>
      <c r="AK643" s="71"/>
      <c r="AL643" s="447">
        <f>AL644</f>
        <v>0</v>
      </c>
      <c r="AM643" s="447"/>
      <c r="AN643" s="447">
        <f>AN644</f>
        <v>0</v>
      </c>
      <c r="AO643" s="447"/>
      <c r="AP643" s="447">
        <f>AP644</f>
        <v>0</v>
      </c>
      <c r="AQ643" s="447"/>
    </row>
    <row r="644" spans="2:43" ht="18" hidden="1" customHeight="1" x14ac:dyDescent="0.2">
      <c r="B644" s="4"/>
      <c r="C644" s="117"/>
      <c r="D644" s="117"/>
      <c r="E644" s="117"/>
      <c r="F644" s="48"/>
      <c r="G644" s="11"/>
      <c r="H644" s="117"/>
      <c r="I644" s="124"/>
      <c r="J644" s="124"/>
      <c r="K644" s="144"/>
      <c r="L644" s="11"/>
      <c r="M644" s="143"/>
      <c r="N644" s="42"/>
      <c r="O644" s="128"/>
      <c r="P644" s="130"/>
      <c r="Q644" s="131"/>
      <c r="R644" s="78" t="s">
        <v>3</v>
      </c>
      <c r="S644" s="251"/>
      <c r="T644" s="77" t="s">
        <v>267</v>
      </c>
      <c r="U644" s="141"/>
      <c r="V644" s="83">
        <v>0</v>
      </c>
      <c r="X644" s="448">
        <v>0</v>
      </c>
      <c r="Z644" s="448">
        <v>0</v>
      </c>
      <c r="AB644" s="448">
        <v>0</v>
      </c>
      <c r="AD644" s="448">
        <v>0</v>
      </c>
      <c r="AF644" s="448">
        <v>0</v>
      </c>
      <c r="AH644" s="448">
        <f t="shared" si="115"/>
        <v>0</v>
      </c>
      <c r="AI644" s="495"/>
      <c r="AJ644" s="448">
        <v>0</v>
      </c>
      <c r="AK644" s="87"/>
      <c r="AL644" s="448">
        <v>0</v>
      </c>
      <c r="AM644" s="448"/>
      <c r="AN644" s="448">
        <v>0</v>
      </c>
      <c r="AO644" s="448"/>
      <c r="AP644" s="448">
        <v>0</v>
      </c>
      <c r="AQ644" s="448"/>
    </row>
    <row r="645" spans="2:43" ht="18" customHeight="1" x14ac:dyDescent="0.2">
      <c r="B645" s="4"/>
      <c r="C645" s="117"/>
      <c r="D645" s="117"/>
      <c r="E645" s="117"/>
      <c r="F645" s="48"/>
      <c r="G645" s="11"/>
      <c r="H645" s="117"/>
      <c r="I645" s="124"/>
      <c r="J645" s="124"/>
      <c r="K645" s="144"/>
      <c r="L645" s="11"/>
      <c r="M645" s="143"/>
      <c r="N645" s="42"/>
      <c r="O645" s="128"/>
      <c r="P645" s="130"/>
      <c r="Q645" s="131">
        <v>3</v>
      </c>
      <c r="R645" s="68"/>
      <c r="S645" s="35"/>
      <c r="T645" s="69" t="s">
        <v>224</v>
      </c>
      <c r="U645" s="92"/>
      <c r="V645" s="70">
        <f>V646</f>
        <v>5000</v>
      </c>
      <c r="X645" s="447">
        <f>X646</f>
        <v>5000</v>
      </c>
      <c r="Z645" s="447">
        <f>Z646</f>
        <v>5000</v>
      </c>
      <c r="AB645" s="447">
        <f>AB646</f>
        <v>800</v>
      </c>
      <c r="AD645" s="447">
        <f>AD646</f>
        <v>800</v>
      </c>
      <c r="AF645" s="447">
        <f>AF646</f>
        <v>9200</v>
      </c>
      <c r="AH645" s="447">
        <f t="shared" si="115"/>
        <v>10000</v>
      </c>
      <c r="AI645" s="446"/>
      <c r="AJ645" s="447">
        <f>AJ646</f>
        <v>200</v>
      </c>
      <c r="AK645" s="71"/>
      <c r="AL645" s="447">
        <f>AL646</f>
        <v>2500</v>
      </c>
      <c r="AM645" s="447"/>
      <c r="AN645" s="447">
        <f>AN646</f>
        <v>3000</v>
      </c>
      <c r="AO645" s="447"/>
      <c r="AP645" s="447">
        <f>AP646</f>
        <v>3000</v>
      </c>
      <c r="AQ645" s="447"/>
    </row>
    <row r="646" spans="2:43" ht="18" customHeight="1" x14ac:dyDescent="0.2">
      <c r="B646" s="4"/>
      <c r="C646" s="117"/>
      <c r="D646" s="117"/>
      <c r="E646" s="117"/>
      <c r="F646" s="48"/>
      <c r="G646" s="11"/>
      <c r="H646" s="117"/>
      <c r="I646" s="124"/>
      <c r="J646" s="124"/>
      <c r="K646" s="144"/>
      <c r="L646" s="11"/>
      <c r="M646" s="143"/>
      <c r="N646" s="42"/>
      <c r="O646" s="128"/>
      <c r="P646" s="130"/>
      <c r="Q646" s="131"/>
      <c r="R646" s="78" t="s">
        <v>0</v>
      </c>
      <c r="S646" s="251"/>
      <c r="T646" s="77" t="s">
        <v>53</v>
      </c>
      <c r="U646" s="141"/>
      <c r="V646" s="74">
        <v>5000</v>
      </c>
      <c r="X646" s="74">
        <v>5000</v>
      </c>
      <c r="Z646" s="74">
        <v>5000</v>
      </c>
      <c r="AB646" s="448">
        <v>800</v>
      </c>
      <c r="AD646" s="74">
        <v>800</v>
      </c>
      <c r="AF646" s="74">
        <v>9200</v>
      </c>
      <c r="AH646" s="74">
        <f t="shared" si="115"/>
        <v>10000</v>
      </c>
      <c r="AI646" s="495"/>
      <c r="AJ646" s="74">
        <f>CEILING(AB646*25/100,10)</f>
        <v>200</v>
      </c>
      <c r="AK646" s="87"/>
      <c r="AL646" s="448">
        <v>2500</v>
      </c>
      <c r="AM646" s="448"/>
      <c r="AN646" s="448">
        <v>3000</v>
      </c>
      <c r="AO646" s="74"/>
      <c r="AP646" s="448">
        <v>3000</v>
      </c>
      <c r="AQ646" s="74"/>
    </row>
    <row r="647" spans="2:43" ht="18" hidden="1" customHeight="1" x14ac:dyDescent="0.2">
      <c r="B647" s="4"/>
      <c r="C647" s="117"/>
      <c r="D647" s="117"/>
      <c r="E647" s="117"/>
      <c r="F647" s="48"/>
      <c r="G647" s="11"/>
      <c r="H647" s="117"/>
      <c r="I647" s="124"/>
      <c r="J647" s="124"/>
      <c r="K647" s="144"/>
      <c r="L647" s="11"/>
      <c r="M647" s="143"/>
      <c r="N647" s="42"/>
      <c r="O647" s="128"/>
      <c r="P647" s="129">
        <v>9</v>
      </c>
      <c r="Q647" s="129"/>
      <c r="R647" s="64"/>
      <c r="S647" s="234"/>
      <c r="T647" s="65" t="s">
        <v>217</v>
      </c>
      <c r="U647" s="155"/>
      <c r="V647" s="66">
        <f>V648+V650</f>
        <v>0</v>
      </c>
      <c r="X647" s="66">
        <f>X648+X650</f>
        <v>0</v>
      </c>
      <c r="Z647" s="66">
        <f>Z648+Z650</f>
        <v>0</v>
      </c>
      <c r="AB647" s="66">
        <f>AB648+AB650</f>
        <v>0</v>
      </c>
      <c r="AD647" s="66" t="e">
        <f>#REF!+AD650</f>
        <v>#REF!</v>
      </c>
      <c r="AF647" s="66">
        <f>AF648+AF650</f>
        <v>0</v>
      </c>
      <c r="AH647" s="66" t="e">
        <f t="shared" si="115"/>
        <v>#REF!</v>
      </c>
      <c r="AI647" s="67"/>
      <c r="AJ647" s="66">
        <f>AJ648+AJ650</f>
        <v>0</v>
      </c>
      <c r="AK647" s="67"/>
      <c r="AL647" s="66">
        <f>AL648+AL650</f>
        <v>0</v>
      </c>
      <c r="AM647" s="66"/>
      <c r="AN647" s="66">
        <f>AN648+AN650</f>
        <v>0</v>
      </c>
      <c r="AO647" s="66"/>
      <c r="AP647" s="66">
        <f>AP648+AP650</f>
        <v>0</v>
      </c>
      <c r="AQ647" s="66"/>
    </row>
    <row r="648" spans="2:43" ht="18" hidden="1" customHeight="1" x14ac:dyDescent="0.2">
      <c r="B648" s="4"/>
      <c r="C648" s="117"/>
      <c r="D648" s="117"/>
      <c r="E648" s="117"/>
      <c r="F648" s="48"/>
      <c r="G648" s="11"/>
      <c r="H648" s="117"/>
      <c r="I648" s="124"/>
      <c r="J648" s="124"/>
      <c r="K648" s="144"/>
      <c r="L648" s="11"/>
      <c r="M648" s="143"/>
      <c r="N648" s="42"/>
      <c r="O648" s="128"/>
      <c r="P648" s="130"/>
      <c r="Q648" s="131">
        <v>1</v>
      </c>
      <c r="R648" s="68"/>
      <c r="S648" s="35"/>
      <c r="T648" s="69" t="s">
        <v>231</v>
      </c>
      <c r="U648" s="92"/>
      <c r="V648" s="70">
        <f>V649</f>
        <v>0</v>
      </c>
      <c r="X648" s="447">
        <f>X649</f>
        <v>0</v>
      </c>
      <c r="Z648" s="447">
        <f>Z649</f>
        <v>0</v>
      </c>
      <c r="AB648" s="447">
        <f>AB649</f>
        <v>0</v>
      </c>
      <c r="AD648" s="447" t="e">
        <f>#REF!</f>
        <v>#REF!</v>
      </c>
      <c r="AF648" s="447">
        <f>AF649</f>
        <v>0</v>
      </c>
      <c r="AH648" s="447" t="e">
        <f t="shared" si="115"/>
        <v>#REF!</v>
      </c>
      <c r="AI648" s="446"/>
      <c r="AJ648" s="447">
        <f>AJ649</f>
        <v>0</v>
      </c>
      <c r="AK648" s="71"/>
      <c r="AL648" s="447">
        <f>AL649</f>
        <v>0</v>
      </c>
      <c r="AM648" s="447"/>
      <c r="AN648" s="447">
        <f>AN649</f>
        <v>0</v>
      </c>
      <c r="AO648" s="447"/>
      <c r="AP648" s="447">
        <f>AP649</f>
        <v>0</v>
      </c>
      <c r="AQ648" s="447"/>
    </row>
    <row r="649" spans="2:43" ht="18" hidden="1" customHeight="1" x14ac:dyDescent="0.2">
      <c r="B649" s="4"/>
      <c r="C649" s="117"/>
      <c r="D649" s="117"/>
      <c r="E649" s="117"/>
      <c r="F649" s="48"/>
      <c r="G649" s="11"/>
      <c r="H649" s="117"/>
      <c r="I649" s="124"/>
      <c r="J649" s="124"/>
      <c r="K649" s="144"/>
      <c r="L649" s="11"/>
      <c r="M649" s="143"/>
      <c r="N649" s="42"/>
      <c r="O649" s="128"/>
      <c r="P649" s="130"/>
      <c r="Q649" s="131"/>
      <c r="R649" s="72" t="s">
        <v>3</v>
      </c>
      <c r="S649" s="181"/>
      <c r="T649" s="73" t="s">
        <v>231</v>
      </c>
      <c r="V649" s="74">
        <v>0</v>
      </c>
      <c r="X649" s="74">
        <v>0</v>
      </c>
      <c r="Z649" s="74">
        <v>0</v>
      </c>
      <c r="AB649" s="74">
        <v>0</v>
      </c>
      <c r="AD649" s="74">
        <v>0</v>
      </c>
      <c r="AF649" s="74">
        <v>0</v>
      </c>
      <c r="AH649" s="74">
        <f t="shared" si="115"/>
        <v>0</v>
      </c>
      <c r="AI649" s="8"/>
      <c r="AJ649" s="74">
        <v>0</v>
      </c>
      <c r="AK649" s="8"/>
      <c r="AL649" s="74">
        <v>0</v>
      </c>
      <c r="AM649" s="74"/>
      <c r="AN649" s="74">
        <v>0</v>
      </c>
      <c r="AO649" s="74"/>
      <c r="AP649" s="74">
        <v>0</v>
      </c>
      <c r="AQ649" s="74"/>
    </row>
    <row r="650" spans="2:43" ht="18" hidden="1" customHeight="1" x14ac:dyDescent="0.2">
      <c r="B650" s="4"/>
      <c r="C650" s="117"/>
      <c r="D650" s="117"/>
      <c r="E650" s="117"/>
      <c r="F650" s="48"/>
      <c r="G650" s="11"/>
      <c r="H650" s="117"/>
      <c r="I650" s="124"/>
      <c r="J650" s="124"/>
      <c r="K650" s="144"/>
      <c r="L650" s="11"/>
      <c r="M650" s="143"/>
      <c r="N650" s="42"/>
      <c r="O650" s="128"/>
      <c r="P650" s="130"/>
      <c r="Q650" s="131">
        <v>2</v>
      </c>
      <c r="R650" s="68"/>
      <c r="S650" s="35"/>
      <c r="T650" s="69" t="s">
        <v>232</v>
      </c>
      <c r="U650" s="92"/>
      <c r="V650" s="70">
        <f>V651</f>
        <v>0</v>
      </c>
      <c r="X650" s="447">
        <f>X651</f>
        <v>0</v>
      </c>
      <c r="Z650" s="447">
        <f>Z651</f>
        <v>0</v>
      </c>
      <c r="AB650" s="447">
        <f>AB651</f>
        <v>0</v>
      </c>
      <c r="AD650" s="447" t="e">
        <f>#REF!</f>
        <v>#REF!</v>
      </c>
      <c r="AF650" s="447">
        <f>AF651</f>
        <v>0</v>
      </c>
      <c r="AH650" s="447" t="e">
        <f t="shared" si="115"/>
        <v>#REF!</v>
      </c>
      <c r="AI650" s="446"/>
      <c r="AJ650" s="447">
        <f>AJ651</f>
        <v>0</v>
      </c>
      <c r="AK650" s="71"/>
      <c r="AL650" s="447">
        <f>AL651</f>
        <v>0</v>
      </c>
      <c r="AM650" s="447"/>
      <c r="AN650" s="447">
        <f>AN651</f>
        <v>0</v>
      </c>
      <c r="AO650" s="447"/>
      <c r="AP650" s="447">
        <f>AP651</f>
        <v>0</v>
      </c>
      <c r="AQ650" s="447"/>
    </row>
    <row r="651" spans="2:43" ht="18" hidden="1" customHeight="1" x14ac:dyDescent="0.2">
      <c r="B651" s="4"/>
      <c r="C651" s="117"/>
      <c r="D651" s="117"/>
      <c r="E651" s="117"/>
      <c r="F651" s="48"/>
      <c r="G651" s="11"/>
      <c r="H651" s="117"/>
      <c r="I651" s="124"/>
      <c r="J651" s="124"/>
      <c r="K651" s="144"/>
      <c r="L651" s="11"/>
      <c r="M651" s="143"/>
      <c r="N651" s="42"/>
      <c r="O651" s="128"/>
      <c r="P651" s="130"/>
      <c r="Q651" s="131"/>
      <c r="R651" s="72" t="s">
        <v>3</v>
      </c>
      <c r="S651" s="181"/>
      <c r="T651" s="77" t="s">
        <v>232</v>
      </c>
      <c r="U651" s="141"/>
      <c r="V651" s="74">
        <v>0</v>
      </c>
      <c r="X651" s="74">
        <v>0</v>
      </c>
      <c r="Z651" s="74">
        <v>0</v>
      </c>
      <c r="AB651" s="74">
        <v>0</v>
      </c>
      <c r="AD651" s="74">
        <v>0</v>
      </c>
      <c r="AF651" s="74">
        <v>0</v>
      </c>
      <c r="AH651" s="74">
        <f t="shared" si="115"/>
        <v>0</v>
      </c>
      <c r="AI651" s="8"/>
      <c r="AJ651" s="74">
        <v>0</v>
      </c>
      <c r="AK651" s="8"/>
      <c r="AL651" s="74">
        <v>0</v>
      </c>
      <c r="AM651" s="74"/>
      <c r="AN651" s="74">
        <v>0</v>
      </c>
      <c r="AO651" s="74"/>
      <c r="AP651" s="74">
        <v>0</v>
      </c>
      <c r="AQ651" s="74"/>
    </row>
    <row r="652" spans="2:43" ht="18" customHeight="1" x14ac:dyDescent="0.2">
      <c r="B652" s="4"/>
      <c r="C652" s="117"/>
      <c r="D652" s="117"/>
      <c r="E652" s="117"/>
      <c r="F652" s="48"/>
      <c r="G652" s="11"/>
      <c r="H652" s="117"/>
      <c r="I652" s="124"/>
      <c r="J652" s="124"/>
      <c r="K652" s="144"/>
      <c r="L652" s="11"/>
      <c r="M652" s="143"/>
      <c r="N652" s="42"/>
      <c r="O652" s="133" t="s">
        <v>55</v>
      </c>
      <c r="P652" s="134"/>
      <c r="Q652" s="134"/>
      <c r="R652" s="79"/>
      <c r="S652" s="252"/>
      <c r="T652" s="80" t="s">
        <v>29</v>
      </c>
      <c r="U652" s="242"/>
      <c r="V652" s="88">
        <f>V653+V656</f>
        <v>2100000</v>
      </c>
      <c r="X652" s="88">
        <f>X653+X656</f>
        <v>3000000</v>
      </c>
      <c r="Z652" s="88">
        <f>Z653+Z656</f>
        <v>3165000</v>
      </c>
      <c r="AB652" s="88">
        <f>AB653+AB656</f>
        <v>3700000</v>
      </c>
      <c r="AD652" s="88">
        <f>AD653+AD656</f>
        <v>3896000</v>
      </c>
      <c r="AF652" s="88">
        <f>AF653+AF656</f>
        <v>1167688</v>
      </c>
      <c r="AH652" s="88">
        <f t="shared" si="115"/>
        <v>5063688</v>
      </c>
      <c r="AI652" s="89"/>
      <c r="AJ652" s="88">
        <f>AJ653+AJ656</f>
        <v>1110000</v>
      </c>
      <c r="AK652" s="89"/>
      <c r="AL652" s="88">
        <f>AL653+AL656</f>
        <v>3930000</v>
      </c>
      <c r="AM652" s="88"/>
      <c r="AN652" s="88">
        <f>AN653+AN656</f>
        <v>4158000</v>
      </c>
      <c r="AO652" s="88"/>
      <c r="AP652" s="88">
        <f>AP653+AP656</f>
        <v>4158000</v>
      </c>
      <c r="AQ652" s="88"/>
    </row>
    <row r="653" spans="2:43" ht="18" hidden="1" customHeight="1" x14ac:dyDescent="0.2">
      <c r="B653" s="4"/>
      <c r="C653" s="117"/>
      <c r="D653" s="117"/>
      <c r="E653" s="117"/>
      <c r="F653" s="48"/>
      <c r="G653" s="11"/>
      <c r="H653" s="117"/>
      <c r="I653" s="124"/>
      <c r="J653" s="124"/>
      <c r="K653" s="144"/>
      <c r="L653" s="11"/>
      <c r="M653" s="143"/>
      <c r="N653" s="42"/>
      <c r="O653" s="138"/>
      <c r="P653" s="129">
        <v>1</v>
      </c>
      <c r="Q653" s="129"/>
      <c r="R653" s="64"/>
      <c r="S653" s="234"/>
      <c r="T653" s="65" t="s">
        <v>61</v>
      </c>
      <c r="U653" s="155"/>
      <c r="V653" s="66">
        <f>V654</f>
        <v>0</v>
      </c>
      <c r="X653" s="66">
        <f>X654</f>
        <v>0</v>
      </c>
      <c r="Z653" s="66">
        <f>Z654</f>
        <v>0</v>
      </c>
      <c r="AB653" s="66">
        <f>AB654</f>
        <v>0</v>
      </c>
      <c r="AD653" s="66">
        <f>AD654</f>
        <v>0</v>
      </c>
      <c r="AF653" s="66">
        <f>AF654</f>
        <v>0</v>
      </c>
      <c r="AH653" s="66">
        <f t="shared" si="115"/>
        <v>0</v>
      </c>
      <c r="AI653" s="67"/>
      <c r="AJ653" s="66">
        <f>AJ654</f>
        <v>0</v>
      </c>
      <c r="AK653" s="67"/>
      <c r="AL653" s="66">
        <f t="shared" ref="AL653:AP654" si="118">AL654</f>
        <v>0</v>
      </c>
      <c r="AM653" s="66"/>
      <c r="AN653" s="66">
        <f t="shared" si="118"/>
        <v>0</v>
      </c>
      <c r="AO653" s="66"/>
      <c r="AP653" s="66">
        <f t="shared" si="118"/>
        <v>0</v>
      </c>
      <c r="AQ653" s="66"/>
    </row>
    <row r="654" spans="2:43" ht="18" hidden="1" customHeight="1" x14ac:dyDescent="0.2">
      <c r="B654" s="4"/>
      <c r="C654" s="117"/>
      <c r="D654" s="117"/>
      <c r="E654" s="117"/>
      <c r="F654" s="48"/>
      <c r="G654" s="11"/>
      <c r="H654" s="117"/>
      <c r="I654" s="124"/>
      <c r="J654" s="124"/>
      <c r="K654" s="144"/>
      <c r="L654" s="11"/>
      <c r="M654" s="143"/>
      <c r="N654" s="42"/>
      <c r="O654" s="138"/>
      <c r="P654" s="134"/>
      <c r="Q654" s="131">
        <v>9</v>
      </c>
      <c r="R654" s="68"/>
      <c r="S654" s="35"/>
      <c r="T654" s="69" t="s">
        <v>175</v>
      </c>
      <c r="U654" s="92"/>
      <c r="V654" s="70">
        <f>V655</f>
        <v>0</v>
      </c>
      <c r="X654" s="447">
        <f>X655</f>
        <v>0</v>
      </c>
      <c r="Z654" s="447">
        <f>Z655</f>
        <v>0</v>
      </c>
      <c r="AB654" s="447">
        <f>AB655</f>
        <v>0</v>
      </c>
      <c r="AD654" s="447">
        <f>AD655</f>
        <v>0</v>
      </c>
      <c r="AF654" s="447">
        <f>AF655</f>
        <v>0</v>
      </c>
      <c r="AH654" s="447">
        <f t="shared" si="115"/>
        <v>0</v>
      </c>
      <c r="AI654" s="446"/>
      <c r="AJ654" s="447">
        <f>AJ655</f>
        <v>0</v>
      </c>
      <c r="AK654" s="71"/>
      <c r="AL654" s="447">
        <f t="shared" si="118"/>
        <v>0</v>
      </c>
      <c r="AM654" s="447"/>
      <c r="AN654" s="447">
        <f t="shared" si="118"/>
        <v>0</v>
      </c>
      <c r="AO654" s="447"/>
      <c r="AP654" s="447">
        <f t="shared" si="118"/>
        <v>0</v>
      </c>
      <c r="AQ654" s="447"/>
    </row>
    <row r="655" spans="2:43" ht="18" hidden="1" customHeight="1" x14ac:dyDescent="0.2">
      <c r="B655" s="4"/>
      <c r="C655" s="117"/>
      <c r="D655" s="117"/>
      <c r="E655" s="117"/>
      <c r="F655" s="48"/>
      <c r="G655" s="11"/>
      <c r="H655" s="117"/>
      <c r="I655" s="124"/>
      <c r="J655" s="124"/>
      <c r="K655" s="144"/>
      <c r="L655" s="11"/>
      <c r="M655" s="143"/>
      <c r="N655" s="42"/>
      <c r="O655" s="138"/>
      <c r="P655" s="134"/>
      <c r="Q655" s="120"/>
      <c r="R655" s="78" t="s">
        <v>180</v>
      </c>
      <c r="S655" s="251"/>
      <c r="T655" s="77" t="s">
        <v>192</v>
      </c>
      <c r="U655" s="141"/>
      <c r="V655" s="83">
        <v>0</v>
      </c>
      <c r="X655" s="448">
        <v>0</v>
      </c>
      <c r="Z655" s="448">
        <v>0</v>
      </c>
      <c r="AB655" s="448">
        <v>0</v>
      </c>
      <c r="AD655" s="448">
        <v>0</v>
      </c>
      <c r="AF655" s="448">
        <v>0</v>
      </c>
      <c r="AH655" s="448">
        <f t="shared" si="115"/>
        <v>0</v>
      </c>
      <c r="AI655" s="495"/>
      <c r="AJ655" s="448">
        <v>0</v>
      </c>
      <c r="AK655" s="87"/>
      <c r="AL655" s="448">
        <v>0</v>
      </c>
      <c r="AM655" s="448"/>
      <c r="AN655" s="448">
        <v>0</v>
      </c>
      <c r="AO655" s="448"/>
      <c r="AP655" s="448">
        <v>0</v>
      </c>
      <c r="AQ655" s="448"/>
    </row>
    <row r="656" spans="2:43" ht="18" customHeight="1" x14ac:dyDescent="0.2">
      <c r="B656" s="4"/>
      <c r="C656" s="117"/>
      <c r="D656" s="117"/>
      <c r="E656" s="117"/>
      <c r="F656" s="48"/>
      <c r="G656" s="11"/>
      <c r="H656" s="117"/>
      <c r="I656" s="124"/>
      <c r="J656" s="124"/>
      <c r="K656" s="144"/>
      <c r="L656" s="11"/>
      <c r="M656" s="143"/>
      <c r="N656" s="42"/>
      <c r="O656" s="128"/>
      <c r="P656" s="129">
        <v>3</v>
      </c>
      <c r="Q656" s="129"/>
      <c r="R656" s="64"/>
      <c r="S656" s="234"/>
      <c r="T656" s="65" t="s">
        <v>54</v>
      </c>
      <c r="U656" s="155"/>
      <c r="V656" s="66">
        <f>V657</f>
        <v>2100000</v>
      </c>
      <c r="X656" s="66">
        <f>X657</f>
        <v>3000000</v>
      </c>
      <c r="Z656" s="66">
        <f>Z657</f>
        <v>3165000</v>
      </c>
      <c r="AB656" s="66">
        <f>AB657</f>
        <v>3700000</v>
      </c>
      <c r="AD656" s="66">
        <f>AD657</f>
        <v>3896000</v>
      </c>
      <c r="AF656" s="66">
        <f>AF657</f>
        <v>1167688</v>
      </c>
      <c r="AH656" s="66">
        <f t="shared" si="115"/>
        <v>5063688</v>
      </c>
      <c r="AI656" s="67"/>
      <c r="AJ656" s="66">
        <f>AJ657</f>
        <v>1110000</v>
      </c>
      <c r="AK656" s="67"/>
      <c r="AL656" s="66">
        <f t="shared" ref="AL656:AP657" si="119">AL657</f>
        <v>3930000</v>
      </c>
      <c r="AM656" s="66"/>
      <c r="AN656" s="66">
        <f t="shared" si="119"/>
        <v>4158000</v>
      </c>
      <c r="AO656" s="66"/>
      <c r="AP656" s="66">
        <f t="shared" si="119"/>
        <v>4158000</v>
      </c>
      <c r="AQ656" s="66"/>
    </row>
    <row r="657" spans="2:43" ht="18" customHeight="1" x14ac:dyDescent="0.2">
      <c r="B657" s="4"/>
      <c r="C657" s="117"/>
      <c r="D657" s="117"/>
      <c r="E657" s="117"/>
      <c r="F657" s="48"/>
      <c r="G657" s="11"/>
      <c r="H657" s="117"/>
      <c r="I657" s="124"/>
      <c r="J657" s="124"/>
      <c r="K657" s="144"/>
      <c r="L657" s="11"/>
      <c r="M657" s="143"/>
      <c r="N657" s="42"/>
      <c r="O657" s="128"/>
      <c r="P657" s="130"/>
      <c r="Q657" s="131">
        <v>1</v>
      </c>
      <c r="R657" s="68"/>
      <c r="S657" s="35"/>
      <c r="T657" s="69" t="s">
        <v>69</v>
      </c>
      <c r="U657" s="92"/>
      <c r="V657" s="70">
        <f>V658</f>
        <v>2100000</v>
      </c>
      <c r="W657" s="444"/>
      <c r="X657" s="447">
        <f>X658</f>
        <v>3000000</v>
      </c>
      <c r="Y657" s="444"/>
      <c r="Z657" s="447">
        <f>Z658</f>
        <v>3165000</v>
      </c>
      <c r="AA657" s="444"/>
      <c r="AB657" s="447">
        <f>AB658</f>
        <v>3700000</v>
      </c>
      <c r="AC657" s="444"/>
      <c r="AD657" s="447">
        <f>AD658</f>
        <v>3896000</v>
      </c>
      <c r="AE657" s="444"/>
      <c r="AF657" s="447">
        <f>AF658</f>
        <v>1167688</v>
      </c>
      <c r="AG657" s="444"/>
      <c r="AH657" s="447">
        <f t="shared" si="115"/>
        <v>5063688</v>
      </c>
      <c r="AI657" s="446"/>
      <c r="AJ657" s="447">
        <f>AJ658</f>
        <v>1110000</v>
      </c>
      <c r="AK657" s="71"/>
      <c r="AL657" s="447">
        <f t="shared" si="119"/>
        <v>3930000</v>
      </c>
      <c r="AM657" s="447"/>
      <c r="AN657" s="447">
        <f t="shared" si="119"/>
        <v>4158000</v>
      </c>
      <c r="AO657" s="447"/>
      <c r="AP657" s="447">
        <f t="shared" si="119"/>
        <v>4158000</v>
      </c>
      <c r="AQ657" s="447"/>
    </row>
    <row r="658" spans="2:43" ht="18" customHeight="1" x14ac:dyDescent="0.2">
      <c r="B658" s="4"/>
      <c r="C658" s="117"/>
      <c r="D658" s="117"/>
      <c r="E658" s="117"/>
      <c r="F658" s="48"/>
      <c r="G658" s="11"/>
      <c r="H658" s="117"/>
      <c r="I658" s="124"/>
      <c r="J658" s="124"/>
      <c r="K658" s="144"/>
      <c r="L658" s="11"/>
      <c r="M658" s="143"/>
      <c r="N658" s="42"/>
      <c r="O658" s="128"/>
      <c r="P658" s="130"/>
      <c r="Q658" s="130"/>
      <c r="R658" s="72" t="s">
        <v>55</v>
      </c>
      <c r="S658" s="181"/>
      <c r="T658" s="73" t="s">
        <v>193</v>
      </c>
      <c r="V658" s="74">
        <v>2100000</v>
      </c>
      <c r="X658" s="74">
        <v>3000000</v>
      </c>
      <c r="Z658" s="74">
        <v>3165000</v>
      </c>
      <c r="AB658" s="74">
        <v>3700000</v>
      </c>
      <c r="AD658" s="74">
        <v>3896000</v>
      </c>
      <c r="AF658" s="74">
        <v>1167688</v>
      </c>
      <c r="AH658" s="74">
        <f t="shared" si="115"/>
        <v>5063688</v>
      </c>
      <c r="AI658" s="8"/>
      <c r="AJ658" s="74">
        <f>CEILING(AB658*30/100,10)</f>
        <v>1110000</v>
      </c>
      <c r="AK658" s="8"/>
      <c r="AL658" s="74">
        <v>3930000</v>
      </c>
      <c r="AM658" s="74"/>
      <c r="AN658" s="74">
        <v>4158000</v>
      </c>
      <c r="AO658" s="74"/>
      <c r="AP658" s="74">
        <v>4158000</v>
      </c>
      <c r="AQ658" s="74"/>
    </row>
    <row r="659" spans="2:43" ht="18" customHeight="1" x14ac:dyDescent="0.2">
      <c r="B659" s="4"/>
      <c r="C659" s="117"/>
      <c r="D659" s="117"/>
      <c r="E659" s="117"/>
      <c r="F659" s="48"/>
      <c r="G659" s="11"/>
      <c r="H659" s="117"/>
      <c r="I659" s="124"/>
      <c r="J659" s="124"/>
      <c r="K659" s="144"/>
      <c r="L659" s="11"/>
      <c r="M659" s="143"/>
      <c r="N659" s="42"/>
      <c r="O659" s="128"/>
      <c r="P659" s="130"/>
      <c r="Q659" s="130"/>
      <c r="R659" s="72"/>
      <c r="S659" s="181"/>
      <c r="T659" s="73"/>
      <c r="V659" s="74"/>
      <c r="X659" s="74"/>
      <c r="Z659" s="74"/>
      <c r="AB659" s="74"/>
      <c r="AD659" s="74"/>
      <c r="AF659" s="74"/>
      <c r="AH659" s="74">
        <f t="shared" si="115"/>
        <v>0</v>
      </c>
      <c r="AI659" s="8"/>
      <c r="AJ659" s="74"/>
      <c r="AK659" s="8"/>
      <c r="AL659" s="74"/>
      <c r="AM659" s="74"/>
      <c r="AN659" s="74"/>
      <c r="AO659" s="74"/>
      <c r="AP659" s="74"/>
      <c r="AQ659" s="74"/>
    </row>
    <row r="660" spans="2:43" ht="18" customHeight="1" x14ac:dyDescent="0.2">
      <c r="B660" s="4"/>
      <c r="C660" s="117"/>
      <c r="D660" s="117"/>
      <c r="E660" s="117"/>
      <c r="F660" s="48"/>
      <c r="G660" s="11"/>
      <c r="H660" s="112" t="s">
        <v>0</v>
      </c>
      <c r="I660" s="118"/>
      <c r="J660" s="118"/>
      <c r="K660" s="170"/>
      <c r="L660" s="34"/>
      <c r="M660" s="169"/>
      <c r="N660" s="260"/>
      <c r="O660" s="119"/>
      <c r="P660" s="120"/>
      <c r="Q660" s="120"/>
      <c r="R660" s="56"/>
      <c r="S660" s="248"/>
      <c r="T660" s="57" t="s">
        <v>38</v>
      </c>
      <c r="U660" s="236"/>
      <c r="V660" s="58">
        <f>V661</f>
        <v>166000</v>
      </c>
      <c r="X660" s="659">
        <f>X661</f>
        <v>70000</v>
      </c>
      <c r="Z660" s="659">
        <f>Z661</f>
        <v>64000</v>
      </c>
      <c r="AB660" s="659">
        <f>AB661</f>
        <v>66000</v>
      </c>
      <c r="AD660" s="659" t="e">
        <f>AD661</f>
        <v>#REF!</v>
      </c>
      <c r="AF660" s="659">
        <f>AF661</f>
        <v>0</v>
      </c>
      <c r="AH660" s="659" t="e">
        <f t="shared" si="115"/>
        <v>#REF!</v>
      </c>
      <c r="AI660" s="660"/>
      <c r="AJ660" s="659">
        <f>AJ661</f>
        <v>16500</v>
      </c>
      <c r="AK660" s="59"/>
      <c r="AL660" s="659">
        <f t="shared" ref="AL660:AP662" si="120">AL661</f>
        <v>70000</v>
      </c>
      <c r="AM660" s="659"/>
      <c r="AN660" s="659">
        <f t="shared" si="120"/>
        <v>75000</v>
      </c>
      <c r="AO660" s="659"/>
      <c r="AP660" s="659">
        <f t="shared" si="120"/>
        <v>75000</v>
      </c>
      <c r="AQ660" s="659"/>
    </row>
    <row r="661" spans="2:43" ht="18" customHeight="1" x14ac:dyDescent="0.2">
      <c r="B661" s="4"/>
      <c r="C661" s="117"/>
      <c r="D661" s="117"/>
      <c r="E661" s="117"/>
      <c r="F661" s="48"/>
      <c r="G661" s="11"/>
      <c r="H661" s="132"/>
      <c r="I661" s="121">
        <v>2</v>
      </c>
      <c r="J661" s="121"/>
      <c r="K661" s="164"/>
      <c r="L661" s="277"/>
      <c r="M661" s="163"/>
      <c r="N661" s="261"/>
      <c r="O661" s="122"/>
      <c r="P661" s="123"/>
      <c r="Q661" s="123"/>
      <c r="R661" s="49"/>
      <c r="S661" s="18"/>
      <c r="T661" s="50" t="s">
        <v>186</v>
      </c>
      <c r="U661" s="76"/>
      <c r="V661" s="51">
        <f>V662</f>
        <v>166000</v>
      </c>
      <c r="X661" s="51">
        <f>X662</f>
        <v>70000</v>
      </c>
      <c r="Z661" s="51">
        <f>Z662</f>
        <v>64000</v>
      </c>
      <c r="AB661" s="51">
        <f>AB662</f>
        <v>66000</v>
      </c>
      <c r="AD661" s="51" t="e">
        <f>AD662</f>
        <v>#REF!</v>
      </c>
      <c r="AF661" s="51">
        <f>AF662</f>
        <v>0</v>
      </c>
      <c r="AH661" s="51" t="e">
        <f t="shared" si="115"/>
        <v>#REF!</v>
      </c>
      <c r="AI661" s="5"/>
      <c r="AJ661" s="51">
        <f>AJ662</f>
        <v>16500</v>
      </c>
      <c r="AK661" s="5"/>
      <c r="AL661" s="51">
        <f t="shared" si="120"/>
        <v>70000</v>
      </c>
      <c r="AM661" s="51"/>
      <c r="AN661" s="51">
        <f t="shared" si="120"/>
        <v>75000</v>
      </c>
      <c r="AO661" s="51"/>
      <c r="AP661" s="51">
        <f t="shared" si="120"/>
        <v>75000</v>
      </c>
      <c r="AQ661" s="51"/>
    </row>
    <row r="662" spans="2:43" ht="18" customHeight="1" x14ac:dyDescent="0.2">
      <c r="B662" s="4"/>
      <c r="C662" s="117"/>
      <c r="D662" s="117"/>
      <c r="E662" s="117"/>
      <c r="F662" s="48"/>
      <c r="G662" s="11"/>
      <c r="H662" s="132"/>
      <c r="I662" s="121"/>
      <c r="J662" s="121">
        <v>0</v>
      </c>
      <c r="K662" s="164"/>
      <c r="L662" s="277"/>
      <c r="M662" s="163"/>
      <c r="N662" s="261"/>
      <c r="O662" s="122"/>
      <c r="P662" s="123"/>
      <c r="Q662" s="123"/>
      <c r="R662" s="49"/>
      <c r="S662" s="18"/>
      <c r="T662" s="50" t="s">
        <v>186</v>
      </c>
      <c r="U662" s="76"/>
      <c r="V662" s="51">
        <f>V663</f>
        <v>166000</v>
      </c>
      <c r="X662" s="51">
        <f>X663</f>
        <v>70000</v>
      </c>
      <c r="Z662" s="51">
        <f>Z663</f>
        <v>64000</v>
      </c>
      <c r="AB662" s="51">
        <f>AB663</f>
        <v>66000</v>
      </c>
      <c r="AD662" s="51" t="e">
        <f>AD663</f>
        <v>#REF!</v>
      </c>
      <c r="AF662" s="51">
        <f>AF663</f>
        <v>0</v>
      </c>
      <c r="AH662" s="51" t="e">
        <f t="shared" si="115"/>
        <v>#REF!</v>
      </c>
      <c r="AI662" s="5"/>
      <c r="AJ662" s="51">
        <f>AJ663</f>
        <v>16500</v>
      </c>
      <c r="AK662" s="5"/>
      <c r="AL662" s="51">
        <f t="shared" si="120"/>
        <v>70000</v>
      </c>
      <c r="AM662" s="51"/>
      <c r="AN662" s="51">
        <f t="shared" si="120"/>
        <v>75000</v>
      </c>
      <c r="AO662" s="51"/>
      <c r="AP662" s="51">
        <f t="shared" si="120"/>
        <v>75000</v>
      </c>
      <c r="AQ662" s="51"/>
    </row>
    <row r="663" spans="2:43" ht="18" customHeight="1" x14ac:dyDescent="0.2">
      <c r="B663" s="4"/>
      <c r="C663" s="117"/>
      <c r="D663" s="117"/>
      <c r="E663" s="117"/>
      <c r="F663" s="48"/>
      <c r="G663" s="11"/>
      <c r="H663" s="117"/>
      <c r="I663" s="124"/>
      <c r="J663" s="124"/>
      <c r="K663" s="144"/>
      <c r="L663" s="11"/>
      <c r="M663" s="226">
        <v>2</v>
      </c>
      <c r="N663" s="262"/>
      <c r="O663" s="125"/>
      <c r="P663" s="126"/>
      <c r="Q663" s="126"/>
      <c r="R663" s="60"/>
      <c r="S663" s="249"/>
      <c r="T663" s="61" t="s">
        <v>413</v>
      </c>
      <c r="U663" s="241"/>
      <c r="V663" s="81">
        <f>V664+V679+V685+V719</f>
        <v>166000</v>
      </c>
      <c r="X663" s="81">
        <f>X664+X679+X685+X719</f>
        <v>70000</v>
      </c>
      <c r="Z663" s="81">
        <f>Z664+Z679+Z685+Z719</f>
        <v>64000</v>
      </c>
      <c r="AB663" s="81">
        <f>AB664+AB679+AB685+AB719</f>
        <v>66000</v>
      </c>
      <c r="AD663" s="81" t="e">
        <f>AD664+AD679+AD685+AD719</f>
        <v>#REF!</v>
      </c>
      <c r="AF663" s="81">
        <f>AF664+AF679+AF685+AF719</f>
        <v>0</v>
      </c>
      <c r="AH663" s="81" t="e">
        <f t="shared" si="115"/>
        <v>#REF!</v>
      </c>
      <c r="AI663" s="82"/>
      <c r="AJ663" s="81">
        <f>AJ664+AJ679+AJ685+AJ719</f>
        <v>16500</v>
      </c>
      <c r="AK663" s="82"/>
      <c r="AL663" s="81">
        <f>AL664+AL679+AL685+AL719</f>
        <v>70000</v>
      </c>
      <c r="AM663" s="81"/>
      <c r="AN663" s="81">
        <f>AN664+AN679+AN685+AN719</f>
        <v>75000</v>
      </c>
      <c r="AO663" s="81"/>
      <c r="AP663" s="81">
        <f>AP664+AP679+AP685+AP719</f>
        <v>75000</v>
      </c>
      <c r="AQ663" s="81"/>
    </row>
    <row r="664" spans="2:43" ht="18" hidden="1" customHeight="1" x14ac:dyDescent="0.2">
      <c r="B664" s="4"/>
      <c r="C664" s="117"/>
      <c r="D664" s="117"/>
      <c r="E664" s="117"/>
      <c r="F664" s="48"/>
      <c r="G664" s="11"/>
      <c r="H664" s="117"/>
      <c r="I664" s="124"/>
      <c r="J664" s="124"/>
      <c r="K664" s="144"/>
      <c r="L664" s="11"/>
      <c r="M664" s="143"/>
      <c r="N664" s="42"/>
      <c r="O664" s="127" t="s">
        <v>3</v>
      </c>
      <c r="P664" s="123"/>
      <c r="Q664" s="123"/>
      <c r="R664" s="49"/>
      <c r="S664" s="18"/>
      <c r="T664" s="50" t="s">
        <v>39</v>
      </c>
      <c r="U664" s="76"/>
      <c r="V664" s="51">
        <f>V665</f>
        <v>82000</v>
      </c>
      <c r="X664" s="51">
        <f>X665</f>
        <v>0</v>
      </c>
      <c r="Z664" s="51">
        <f>Z665</f>
        <v>0</v>
      </c>
      <c r="AB664" s="51">
        <f>AB665</f>
        <v>0</v>
      </c>
      <c r="AD664" s="51">
        <f>AD665</f>
        <v>0</v>
      </c>
      <c r="AF664" s="51">
        <f>AF665</f>
        <v>0</v>
      </c>
      <c r="AH664" s="51">
        <f t="shared" si="115"/>
        <v>0</v>
      </c>
      <c r="AI664" s="5"/>
      <c r="AJ664" s="51">
        <f>AJ665</f>
        <v>0</v>
      </c>
      <c r="AK664" s="5"/>
      <c r="AL664" s="51">
        <f>AL665</f>
        <v>0</v>
      </c>
      <c r="AM664" s="51"/>
      <c r="AN664" s="51">
        <f>AN665</f>
        <v>0</v>
      </c>
      <c r="AO664" s="51"/>
      <c r="AP664" s="51">
        <f>AP665</f>
        <v>0</v>
      </c>
      <c r="AQ664" s="51"/>
    </row>
    <row r="665" spans="2:43" ht="18" hidden="1" customHeight="1" x14ac:dyDescent="0.2">
      <c r="B665" s="4"/>
      <c r="C665" s="117"/>
      <c r="D665" s="117"/>
      <c r="E665" s="117"/>
      <c r="F665" s="48"/>
      <c r="G665" s="11"/>
      <c r="H665" s="117"/>
      <c r="I665" s="124"/>
      <c r="J665" s="124"/>
      <c r="K665" s="144"/>
      <c r="L665" s="11"/>
      <c r="M665" s="143"/>
      <c r="N665" s="42"/>
      <c r="O665" s="128"/>
      <c r="P665" s="129">
        <v>1</v>
      </c>
      <c r="Q665" s="129"/>
      <c r="R665" s="64"/>
      <c r="S665" s="234"/>
      <c r="T665" s="65" t="s">
        <v>8</v>
      </c>
      <c r="U665" s="155"/>
      <c r="V665" s="66">
        <f>V666+V669+V674+V677+V672</f>
        <v>82000</v>
      </c>
      <c r="X665" s="66">
        <f>X666+X669+X674+X677+X672</f>
        <v>0</v>
      </c>
      <c r="Z665" s="66">
        <f>Z666+Z669+Z674+Z677+Z672</f>
        <v>0</v>
      </c>
      <c r="AB665" s="66">
        <f>AB666+AB669+AB674+AB677+AB672</f>
        <v>0</v>
      </c>
      <c r="AD665" s="66">
        <f>AD666+AD669+AD674+AD677+AD672</f>
        <v>0</v>
      </c>
      <c r="AF665" s="66">
        <f>AF666+AF669+AF674+AF677+AF672</f>
        <v>0</v>
      </c>
      <c r="AH665" s="66">
        <f t="shared" si="115"/>
        <v>0</v>
      </c>
      <c r="AI665" s="67"/>
      <c r="AJ665" s="66">
        <f>AJ666+AJ669+AJ674+AJ677+AJ672</f>
        <v>0</v>
      </c>
      <c r="AK665" s="67"/>
      <c r="AL665" s="66">
        <f>AL666+AL669+AL674+AL677+AL672</f>
        <v>0</v>
      </c>
      <c r="AM665" s="66"/>
      <c r="AN665" s="66">
        <f>AN666+AN669+AN674+AN677+AN672</f>
        <v>0</v>
      </c>
      <c r="AO665" s="66"/>
      <c r="AP665" s="66">
        <f>AP666+AP669+AP674+AP677+AP672</f>
        <v>0</v>
      </c>
      <c r="AQ665" s="66"/>
    </row>
    <row r="666" spans="2:43" ht="18" hidden="1" customHeight="1" x14ac:dyDescent="0.2">
      <c r="B666" s="4"/>
      <c r="C666" s="117"/>
      <c r="D666" s="117"/>
      <c r="E666" s="117"/>
      <c r="F666" s="48"/>
      <c r="G666" s="11"/>
      <c r="H666" s="117"/>
      <c r="I666" s="124"/>
      <c r="J666" s="124"/>
      <c r="K666" s="144"/>
      <c r="L666" s="11"/>
      <c r="M666" s="143"/>
      <c r="N666" s="42"/>
      <c r="O666" s="128"/>
      <c r="P666" s="130"/>
      <c r="Q666" s="131">
        <v>1</v>
      </c>
      <c r="R666" s="68"/>
      <c r="S666" s="35"/>
      <c r="T666" s="69" t="s">
        <v>9</v>
      </c>
      <c r="U666" s="92"/>
      <c r="V666" s="70">
        <f>V667+V668</f>
        <v>40000</v>
      </c>
      <c r="X666" s="447">
        <f>X667+X668</f>
        <v>0</v>
      </c>
      <c r="Z666" s="447">
        <f>Z667+Z668</f>
        <v>0</v>
      </c>
      <c r="AB666" s="447">
        <f>AB667+AB668</f>
        <v>0</v>
      </c>
      <c r="AD666" s="447">
        <f>AD667+AD668</f>
        <v>0</v>
      </c>
      <c r="AF666" s="447">
        <f>AF667+AF668</f>
        <v>0</v>
      </c>
      <c r="AH666" s="447">
        <f t="shared" si="115"/>
        <v>0</v>
      </c>
      <c r="AI666" s="446"/>
      <c r="AJ666" s="447">
        <f>AJ667+AJ668</f>
        <v>0</v>
      </c>
      <c r="AK666" s="71"/>
      <c r="AL666" s="447">
        <f>AL667+AL668</f>
        <v>0</v>
      </c>
      <c r="AM666" s="447"/>
      <c r="AN666" s="447">
        <f>AN667+AN668</f>
        <v>0</v>
      </c>
      <c r="AO666" s="447"/>
      <c r="AP666" s="447">
        <f>AP667+AP668</f>
        <v>0</v>
      </c>
      <c r="AQ666" s="447"/>
    </row>
    <row r="667" spans="2:43" ht="18" hidden="1" customHeight="1" x14ac:dyDescent="0.2">
      <c r="B667" s="4"/>
      <c r="C667" s="117"/>
      <c r="D667" s="117"/>
      <c r="E667" s="117"/>
      <c r="F667" s="48"/>
      <c r="G667" s="11"/>
      <c r="H667" s="117"/>
      <c r="I667" s="124"/>
      <c r="J667" s="124"/>
      <c r="K667" s="144"/>
      <c r="L667" s="11"/>
      <c r="M667" s="143"/>
      <c r="N667" s="42"/>
      <c r="O667" s="128"/>
      <c r="P667" s="130"/>
      <c r="Q667" s="130"/>
      <c r="R667" s="72" t="s">
        <v>3</v>
      </c>
      <c r="S667" s="181"/>
      <c r="T667" s="73" t="s">
        <v>9</v>
      </c>
      <c r="V667" s="74">
        <v>40000</v>
      </c>
      <c r="X667" s="74">
        <v>0</v>
      </c>
      <c r="Z667" s="74">
        <v>0</v>
      </c>
      <c r="AB667" s="74">
        <v>0</v>
      </c>
      <c r="AD667" s="74">
        <v>0</v>
      </c>
      <c r="AF667" s="74">
        <v>0</v>
      </c>
      <c r="AH667" s="74">
        <f t="shared" si="115"/>
        <v>0</v>
      </c>
      <c r="AI667" s="8"/>
      <c r="AJ667" s="74">
        <v>0</v>
      </c>
      <c r="AK667" s="8"/>
      <c r="AL667" s="74">
        <v>0</v>
      </c>
      <c r="AM667" s="74"/>
      <c r="AN667" s="74">
        <v>0</v>
      </c>
      <c r="AO667" s="74"/>
      <c r="AP667" s="74">
        <v>0</v>
      </c>
      <c r="AQ667" s="74"/>
    </row>
    <row r="668" spans="2:43" ht="18" hidden="1" customHeight="1" x14ac:dyDescent="0.2">
      <c r="B668" s="4"/>
      <c r="C668" s="117"/>
      <c r="D668" s="117"/>
      <c r="E668" s="117"/>
      <c r="F668" s="48"/>
      <c r="G668" s="11"/>
      <c r="H668" s="117"/>
      <c r="I668" s="124"/>
      <c r="J668" s="124"/>
      <c r="K668" s="144"/>
      <c r="L668" s="11"/>
      <c r="M668" s="143"/>
      <c r="N668" s="42"/>
      <c r="O668" s="128"/>
      <c r="P668" s="130"/>
      <c r="Q668" s="130"/>
      <c r="R668" s="72"/>
      <c r="S668" s="181"/>
      <c r="T668" s="73"/>
      <c r="V668" s="74"/>
      <c r="X668" s="74"/>
      <c r="Z668" s="74"/>
      <c r="AB668" s="74"/>
      <c r="AD668" s="74"/>
      <c r="AF668" s="74"/>
      <c r="AH668" s="74">
        <f t="shared" si="115"/>
        <v>0</v>
      </c>
      <c r="AI668" s="8"/>
      <c r="AJ668" s="74"/>
      <c r="AK668" s="8"/>
      <c r="AL668" s="74"/>
      <c r="AM668" s="74"/>
      <c r="AN668" s="74"/>
      <c r="AO668" s="74"/>
      <c r="AP668" s="74"/>
      <c r="AQ668" s="74"/>
    </row>
    <row r="669" spans="2:43" ht="18" hidden="1" customHeight="1" x14ac:dyDescent="0.2">
      <c r="B669" s="4"/>
      <c r="C669" s="117"/>
      <c r="D669" s="117"/>
      <c r="E669" s="117"/>
      <c r="F669" s="48"/>
      <c r="G669" s="11"/>
      <c r="H669" s="117"/>
      <c r="I669" s="124"/>
      <c r="J669" s="124"/>
      <c r="K669" s="144"/>
      <c r="L669" s="11"/>
      <c r="M669" s="143"/>
      <c r="N669" s="42"/>
      <c r="O669" s="128"/>
      <c r="P669" s="130"/>
      <c r="Q669" s="131">
        <v>2</v>
      </c>
      <c r="R669" s="68"/>
      <c r="S669" s="35"/>
      <c r="T669" s="69" t="s">
        <v>11</v>
      </c>
      <c r="U669" s="92"/>
      <c r="V669" s="70">
        <f>V670+V671</f>
        <v>32000</v>
      </c>
      <c r="X669" s="447">
        <f>X670+X671</f>
        <v>0</v>
      </c>
      <c r="Z669" s="447">
        <f>Z670+Z671</f>
        <v>0</v>
      </c>
      <c r="AB669" s="447">
        <f>AB670+AB671</f>
        <v>0</v>
      </c>
      <c r="AD669" s="447">
        <f>AD670+AD671</f>
        <v>0</v>
      </c>
      <c r="AF669" s="447">
        <f>AF670+AF671</f>
        <v>0</v>
      </c>
      <c r="AH669" s="447">
        <f t="shared" si="115"/>
        <v>0</v>
      </c>
      <c r="AI669" s="446"/>
      <c r="AJ669" s="447">
        <f>AJ670+AJ671</f>
        <v>0</v>
      </c>
      <c r="AK669" s="71"/>
      <c r="AL669" s="447">
        <f>AL670+AL671</f>
        <v>0</v>
      </c>
      <c r="AM669" s="447"/>
      <c r="AN669" s="447">
        <f>AN670+AN671</f>
        <v>0</v>
      </c>
      <c r="AO669" s="447"/>
      <c r="AP669" s="447">
        <f>AP670+AP671</f>
        <v>0</v>
      </c>
      <c r="AQ669" s="447"/>
    </row>
    <row r="670" spans="2:43" ht="18" hidden="1" customHeight="1" x14ac:dyDescent="0.2">
      <c r="B670" s="4"/>
      <c r="C670" s="117"/>
      <c r="D670" s="117"/>
      <c r="E670" s="117"/>
      <c r="F670" s="48"/>
      <c r="G670" s="11"/>
      <c r="H670" s="117"/>
      <c r="I670" s="124"/>
      <c r="J670" s="124"/>
      <c r="K670" s="144"/>
      <c r="L670" s="11"/>
      <c r="M670" s="143"/>
      <c r="N670" s="42"/>
      <c r="O670" s="128"/>
      <c r="P670" s="130"/>
      <c r="Q670" s="130"/>
      <c r="R670" s="72" t="s">
        <v>3</v>
      </c>
      <c r="S670" s="181"/>
      <c r="T670" s="73" t="s">
        <v>11</v>
      </c>
      <c r="V670" s="74">
        <v>32000</v>
      </c>
      <c r="X670" s="74">
        <v>0</v>
      </c>
      <c r="Z670" s="74">
        <v>0</v>
      </c>
      <c r="AB670" s="74">
        <v>0</v>
      </c>
      <c r="AD670" s="74">
        <v>0</v>
      </c>
      <c r="AF670" s="74">
        <v>0</v>
      </c>
      <c r="AH670" s="74">
        <f t="shared" ref="AH670:AH733" si="121">AD670+AF670</f>
        <v>0</v>
      </c>
      <c r="AI670" s="8"/>
      <c r="AJ670" s="74">
        <v>0</v>
      </c>
      <c r="AK670" s="8"/>
      <c r="AL670" s="74">
        <v>0</v>
      </c>
      <c r="AM670" s="74"/>
      <c r="AN670" s="74">
        <v>0</v>
      </c>
      <c r="AO670" s="74"/>
      <c r="AP670" s="74">
        <v>0</v>
      </c>
      <c r="AQ670" s="74"/>
    </row>
    <row r="671" spans="2:43" ht="18" hidden="1" customHeight="1" x14ac:dyDescent="0.2">
      <c r="B671" s="4"/>
      <c r="C671" s="117"/>
      <c r="D671" s="117"/>
      <c r="E671" s="117"/>
      <c r="F671" s="48"/>
      <c r="G671" s="11"/>
      <c r="H671" s="117"/>
      <c r="I671" s="124"/>
      <c r="J671" s="124"/>
      <c r="K671" s="144"/>
      <c r="L671" s="11"/>
      <c r="M671" s="143"/>
      <c r="N671" s="42"/>
      <c r="O671" s="128"/>
      <c r="P671" s="130"/>
      <c r="Q671" s="130"/>
      <c r="R671" s="72"/>
      <c r="S671" s="181"/>
      <c r="T671" s="73"/>
      <c r="V671" s="74"/>
      <c r="X671" s="74"/>
      <c r="Z671" s="74"/>
      <c r="AB671" s="74"/>
      <c r="AD671" s="74"/>
      <c r="AF671" s="74"/>
      <c r="AH671" s="74">
        <f t="shared" si="121"/>
        <v>0</v>
      </c>
      <c r="AI671" s="8"/>
      <c r="AJ671" s="74"/>
      <c r="AK671" s="8"/>
      <c r="AL671" s="74"/>
      <c r="AM671" s="74"/>
      <c r="AN671" s="74"/>
      <c r="AO671" s="74"/>
      <c r="AP671" s="74"/>
      <c r="AQ671" s="74"/>
    </row>
    <row r="672" spans="2:43" ht="18" hidden="1" customHeight="1" x14ac:dyDescent="0.2">
      <c r="B672" s="4"/>
      <c r="C672" s="117"/>
      <c r="D672" s="117"/>
      <c r="E672" s="117"/>
      <c r="F672" s="48"/>
      <c r="G672" s="11"/>
      <c r="H672" s="117"/>
      <c r="I672" s="124"/>
      <c r="J672" s="124"/>
      <c r="K672" s="144"/>
      <c r="L672" s="11"/>
      <c r="M672" s="143"/>
      <c r="N672" s="42"/>
      <c r="O672" s="128"/>
      <c r="P672" s="130"/>
      <c r="Q672" s="131">
        <v>3</v>
      </c>
      <c r="R672" s="68"/>
      <c r="S672" s="35"/>
      <c r="T672" s="69" t="s">
        <v>12</v>
      </c>
      <c r="U672" s="92"/>
      <c r="V672" s="70">
        <f>SUM(V673:V673)</f>
        <v>5000</v>
      </c>
      <c r="X672" s="447">
        <f>SUM(X673:X673)</f>
        <v>0</v>
      </c>
      <c r="Z672" s="447">
        <f>SUM(Z673:Z673)</f>
        <v>0</v>
      </c>
      <c r="AB672" s="447">
        <f>SUM(AB673:AB673)</f>
        <v>0</v>
      </c>
      <c r="AD672" s="447">
        <f>SUM(AD673:AD673)</f>
        <v>0</v>
      </c>
      <c r="AF672" s="447">
        <f>SUM(AF673:AF673)</f>
        <v>0</v>
      </c>
      <c r="AH672" s="447">
        <f t="shared" si="121"/>
        <v>0</v>
      </c>
      <c r="AI672" s="446"/>
      <c r="AJ672" s="447">
        <f>SUM(AJ673:AJ673)</f>
        <v>0</v>
      </c>
      <c r="AK672" s="71"/>
      <c r="AL672" s="447">
        <f>SUM(AL673:AL673)</f>
        <v>0</v>
      </c>
      <c r="AM672" s="447"/>
      <c r="AN672" s="447">
        <f>SUM(AN673:AN673)</f>
        <v>0</v>
      </c>
      <c r="AO672" s="447"/>
      <c r="AP672" s="447">
        <f>SUM(AP673:AP673)</f>
        <v>0</v>
      </c>
      <c r="AQ672" s="447"/>
    </row>
    <row r="673" spans="2:43" ht="18" hidden="1" customHeight="1" x14ac:dyDescent="0.2">
      <c r="B673" s="4"/>
      <c r="C673" s="117"/>
      <c r="D673" s="117"/>
      <c r="E673" s="117"/>
      <c r="F673" s="48"/>
      <c r="G673" s="11"/>
      <c r="H673" s="117"/>
      <c r="I673" s="124"/>
      <c r="J673" s="124"/>
      <c r="K673" s="144"/>
      <c r="L673" s="11"/>
      <c r="M673" s="143"/>
      <c r="N673" s="42"/>
      <c r="O673" s="128"/>
      <c r="P673" s="130"/>
      <c r="Q673" s="130"/>
      <c r="R673" s="72" t="s">
        <v>3</v>
      </c>
      <c r="S673" s="181"/>
      <c r="T673" s="73" t="s">
        <v>12</v>
      </c>
      <c r="V673" s="74">
        <v>5000</v>
      </c>
      <c r="X673" s="74">
        <v>0</v>
      </c>
      <c r="Z673" s="74">
        <v>0</v>
      </c>
      <c r="AB673" s="74">
        <v>0</v>
      </c>
      <c r="AD673" s="74">
        <v>0</v>
      </c>
      <c r="AF673" s="74">
        <v>0</v>
      </c>
      <c r="AH673" s="74">
        <f t="shared" si="121"/>
        <v>0</v>
      </c>
      <c r="AI673" s="8"/>
      <c r="AJ673" s="74">
        <v>0</v>
      </c>
      <c r="AK673" s="8"/>
      <c r="AL673" s="74">
        <v>0</v>
      </c>
      <c r="AM673" s="74"/>
      <c r="AN673" s="74">
        <v>0</v>
      </c>
      <c r="AO673" s="74"/>
      <c r="AP673" s="74">
        <v>0</v>
      </c>
      <c r="AQ673" s="74"/>
    </row>
    <row r="674" spans="2:43" ht="18" hidden="1" customHeight="1" x14ac:dyDescent="0.2">
      <c r="B674" s="4"/>
      <c r="C674" s="117"/>
      <c r="D674" s="117"/>
      <c r="E674" s="117"/>
      <c r="F674" s="48"/>
      <c r="G674" s="11"/>
      <c r="H674" s="117"/>
      <c r="I674" s="124"/>
      <c r="J674" s="124"/>
      <c r="K674" s="144"/>
      <c r="L674" s="11"/>
      <c r="M674" s="143"/>
      <c r="N674" s="42"/>
      <c r="O674" s="128"/>
      <c r="P674" s="130"/>
      <c r="Q674" s="131">
        <v>4</v>
      </c>
      <c r="R674" s="68"/>
      <c r="S674" s="35"/>
      <c r="T674" s="69" t="s">
        <v>13</v>
      </c>
      <c r="U674" s="92"/>
      <c r="V674" s="70">
        <f>V675+V676</f>
        <v>5000</v>
      </c>
      <c r="X674" s="447">
        <f>X675+X676</f>
        <v>0</v>
      </c>
      <c r="Z674" s="447">
        <f>Z675+Z676</f>
        <v>0</v>
      </c>
      <c r="AB674" s="447">
        <f>AB675+AB676</f>
        <v>0</v>
      </c>
      <c r="AD674" s="447">
        <f>AD675+AD676</f>
        <v>0</v>
      </c>
      <c r="AF674" s="447">
        <f>AF675+AF676</f>
        <v>0</v>
      </c>
      <c r="AH674" s="447">
        <f t="shared" si="121"/>
        <v>0</v>
      </c>
      <c r="AI674" s="446"/>
      <c r="AJ674" s="447">
        <f>AJ675+AJ676</f>
        <v>0</v>
      </c>
      <c r="AK674" s="71"/>
      <c r="AL674" s="447">
        <f>AL675+AL676</f>
        <v>0</v>
      </c>
      <c r="AM674" s="447"/>
      <c r="AN674" s="447">
        <f>AN675+AN676</f>
        <v>0</v>
      </c>
      <c r="AO674" s="447"/>
      <c r="AP674" s="447">
        <f>AP675+AP676</f>
        <v>0</v>
      </c>
      <c r="AQ674" s="447"/>
    </row>
    <row r="675" spans="2:43" ht="18" hidden="1" customHeight="1" x14ac:dyDescent="0.2">
      <c r="B675" s="4"/>
      <c r="C675" s="117"/>
      <c r="D675" s="117"/>
      <c r="E675" s="117"/>
      <c r="F675" s="48"/>
      <c r="G675" s="11"/>
      <c r="H675" s="117"/>
      <c r="I675" s="124"/>
      <c r="J675" s="124"/>
      <c r="K675" s="144"/>
      <c r="L675" s="11"/>
      <c r="M675" s="143"/>
      <c r="N675" s="42"/>
      <c r="O675" s="128"/>
      <c r="P675" s="130"/>
      <c r="Q675" s="130"/>
      <c r="R675" s="72" t="s">
        <v>3</v>
      </c>
      <c r="S675" s="181"/>
      <c r="T675" s="73" t="s">
        <v>13</v>
      </c>
      <c r="V675" s="74">
        <v>5000</v>
      </c>
      <c r="X675" s="74">
        <v>0</v>
      </c>
      <c r="Z675" s="74">
        <v>0</v>
      </c>
      <c r="AB675" s="74">
        <v>0</v>
      </c>
      <c r="AD675" s="74">
        <v>0</v>
      </c>
      <c r="AF675" s="74">
        <v>0</v>
      </c>
      <c r="AH675" s="74">
        <f t="shared" si="121"/>
        <v>0</v>
      </c>
      <c r="AI675" s="8"/>
      <c r="AJ675" s="74">
        <v>0</v>
      </c>
      <c r="AK675" s="8"/>
      <c r="AL675" s="74">
        <v>0</v>
      </c>
      <c r="AM675" s="74"/>
      <c r="AN675" s="74">
        <v>0</v>
      </c>
      <c r="AO675" s="74"/>
      <c r="AP675" s="74">
        <v>0</v>
      </c>
      <c r="AQ675" s="74"/>
    </row>
    <row r="676" spans="2:43" ht="18" hidden="1" customHeight="1" x14ac:dyDescent="0.2">
      <c r="B676" s="4"/>
      <c r="C676" s="117"/>
      <c r="D676" s="117"/>
      <c r="E676" s="117"/>
      <c r="F676" s="48"/>
      <c r="G676" s="11"/>
      <c r="H676" s="117"/>
      <c r="I676" s="124"/>
      <c r="J676" s="124"/>
      <c r="K676" s="144"/>
      <c r="L676" s="11"/>
      <c r="M676" s="143"/>
      <c r="N676" s="42"/>
      <c r="O676" s="128"/>
      <c r="P676" s="130"/>
      <c r="Q676" s="130"/>
      <c r="R676" s="72"/>
      <c r="S676" s="181"/>
      <c r="T676" s="73"/>
      <c r="V676" s="74"/>
      <c r="X676" s="74"/>
      <c r="Z676" s="74"/>
      <c r="AB676" s="74"/>
      <c r="AD676" s="74"/>
      <c r="AF676" s="74"/>
      <c r="AH676" s="74">
        <f t="shared" si="121"/>
        <v>0</v>
      </c>
      <c r="AI676" s="8"/>
      <c r="AJ676" s="74"/>
      <c r="AK676" s="8"/>
      <c r="AL676" s="74"/>
      <c r="AM676" s="74"/>
      <c r="AN676" s="74"/>
      <c r="AO676" s="74"/>
      <c r="AP676" s="74"/>
      <c r="AQ676" s="74"/>
    </row>
    <row r="677" spans="2:43" ht="18" hidden="1" customHeight="1" x14ac:dyDescent="0.2">
      <c r="B677" s="4"/>
      <c r="C677" s="117"/>
      <c r="D677" s="117"/>
      <c r="E677" s="117"/>
      <c r="F677" s="48"/>
      <c r="G677" s="11"/>
      <c r="H677" s="117"/>
      <c r="I677" s="124"/>
      <c r="J677" s="124"/>
      <c r="K677" s="144"/>
      <c r="L677" s="11"/>
      <c r="M677" s="143"/>
      <c r="N677" s="42"/>
      <c r="O677" s="128"/>
      <c r="P677" s="130"/>
      <c r="Q677" s="131">
        <v>6</v>
      </c>
      <c r="R677" s="68"/>
      <c r="S677" s="35"/>
      <c r="T677" s="69" t="s">
        <v>375</v>
      </c>
      <c r="U677" s="92"/>
      <c r="V677" s="70">
        <f>SUM(V678:V678)</f>
        <v>0</v>
      </c>
      <c r="X677" s="447">
        <f>SUM(X678:X678)</f>
        <v>0</v>
      </c>
      <c r="Z677" s="447">
        <f>SUM(Z678:Z678)</f>
        <v>0</v>
      </c>
      <c r="AB677" s="447">
        <f>SUM(AB678:AB678)</f>
        <v>0</v>
      </c>
      <c r="AD677" s="447">
        <f>SUM(AD678:AD678)</f>
        <v>0</v>
      </c>
      <c r="AF677" s="447">
        <f>SUM(AF678:AF678)</f>
        <v>0</v>
      </c>
      <c r="AH677" s="447">
        <f t="shared" si="121"/>
        <v>0</v>
      </c>
      <c r="AI677" s="446"/>
      <c r="AJ677" s="447">
        <f>SUM(AJ678:AJ678)</f>
        <v>0</v>
      </c>
      <c r="AK677" s="71"/>
      <c r="AL677" s="447">
        <f>SUM(AL678:AL678)</f>
        <v>0</v>
      </c>
      <c r="AM677" s="447"/>
      <c r="AN677" s="447">
        <f>SUM(AN678:AN678)</f>
        <v>0</v>
      </c>
      <c r="AO677" s="447"/>
      <c r="AP677" s="447">
        <f>SUM(AP678:AP678)</f>
        <v>0</v>
      </c>
      <c r="AQ677" s="447"/>
    </row>
    <row r="678" spans="2:43" ht="18" hidden="1" customHeight="1" x14ac:dyDescent="0.2">
      <c r="B678" s="4"/>
      <c r="C678" s="117"/>
      <c r="D678" s="117"/>
      <c r="E678" s="117"/>
      <c r="F678" s="48"/>
      <c r="G678" s="11"/>
      <c r="H678" s="117"/>
      <c r="I678" s="124"/>
      <c r="J678" s="124"/>
      <c r="K678" s="144"/>
      <c r="L678" s="11"/>
      <c r="M678" s="143"/>
      <c r="N678" s="42"/>
      <c r="O678" s="128"/>
      <c r="P678" s="130"/>
      <c r="Q678" s="130"/>
      <c r="R678" s="72" t="s">
        <v>3</v>
      </c>
      <c r="S678" s="181"/>
      <c r="T678" s="73" t="s">
        <v>375</v>
      </c>
      <c r="V678" s="74">
        <v>0</v>
      </c>
      <c r="X678" s="74">
        <v>0</v>
      </c>
      <c r="Z678" s="74">
        <v>0</v>
      </c>
      <c r="AB678" s="74">
        <v>0</v>
      </c>
      <c r="AD678" s="74">
        <v>0</v>
      </c>
      <c r="AF678" s="74">
        <v>0</v>
      </c>
      <c r="AH678" s="74">
        <f t="shared" si="121"/>
        <v>0</v>
      </c>
      <c r="AI678" s="8"/>
      <c r="AJ678" s="74">
        <v>0</v>
      </c>
      <c r="AK678" s="8"/>
      <c r="AL678" s="74">
        <v>0</v>
      </c>
      <c r="AM678" s="74"/>
      <c r="AN678" s="74">
        <v>0</v>
      </c>
      <c r="AO678" s="74"/>
      <c r="AP678" s="74">
        <v>0</v>
      </c>
      <c r="AQ678" s="74"/>
    </row>
    <row r="679" spans="2:43" ht="18" hidden="1" customHeight="1" x14ac:dyDescent="0.2">
      <c r="B679" s="4"/>
      <c r="C679" s="117"/>
      <c r="D679" s="117"/>
      <c r="E679" s="117"/>
      <c r="F679" s="48"/>
      <c r="G679" s="11"/>
      <c r="H679" s="117"/>
      <c r="I679" s="124"/>
      <c r="J679" s="124"/>
      <c r="K679" s="144"/>
      <c r="L679" s="11"/>
      <c r="M679" s="143"/>
      <c r="N679" s="42"/>
      <c r="O679" s="127" t="s">
        <v>0</v>
      </c>
      <c r="P679" s="123"/>
      <c r="Q679" s="123"/>
      <c r="R679" s="49"/>
      <c r="S679" s="18"/>
      <c r="T679" s="50" t="s">
        <v>40</v>
      </c>
      <c r="U679" s="76"/>
      <c r="V679" s="51">
        <f>V680</f>
        <v>16000</v>
      </c>
      <c r="X679" s="51">
        <f>X680</f>
        <v>0</v>
      </c>
      <c r="Z679" s="51">
        <f>Z680</f>
        <v>0</v>
      </c>
      <c r="AB679" s="51">
        <f>AB680</f>
        <v>0</v>
      </c>
      <c r="AD679" s="51">
        <f>AD680</f>
        <v>0</v>
      </c>
      <c r="AF679" s="51">
        <f>AF680</f>
        <v>0</v>
      </c>
      <c r="AH679" s="51">
        <f t="shared" si="121"/>
        <v>0</v>
      </c>
      <c r="AI679" s="5"/>
      <c r="AJ679" s="51">
        <f>AJ680</f>
        <v>0</v>
      </c>
      <c r="AK679" s="5"/>
      <c r="AL679" s="51">
        <f t="shared" ref="AL679:AP680" si="122">AL680</f>
        <v>0</v>
      </c>
      <c r="AM679" s="51"/>
      <c r="AN679" s="51">
        <f t="shared" si="122"/>
        <v>0</v>
      </c>
      <c r="AO679" s="51"/>
      <c r="AP679" s="51">
        <f t="shared" si="122"/>
        <v>0</v>
      </c>
      <c r="AQ679" s="51"/>
    </row>
    <row r="680" spans="2:43" ht="18" hidden="1" customHeight="1" x14ac:dyDescent="0.2">
      <c r="B680" s="4"/>
      <c r="C680" s="117"/>
      <c r="D680" s="117"/>
      <c r="E680" s="117"/>
      <c r="F680" s="48"/>
      <c r="G680" s="11"/>
      <c r="H680" s="117"/>
      <c r="I680" s="124"/>
      <c r="J680" s="124"/>
      <c r="K680" s="144"/>
      <c r="L680" s="11"/>
      <c r="M680" s="143"/>
      <c r="N680" s="42"/>
      <c r="O680" s="128"/>
      <c r="P680" s="129">
        <v>1</v>
      </c>
      <c r="Q680" s="129"/>
      <c r="R680" s="64"/>
      <c r="S680" s="234"/>
      <c r="T680" s="65" t="s">
        <v>8</v>
      </c>
      <c r="U680" s="155"/>
      <c r="V680" s="66">
        <f>V681</f>
        <v>16000</v>
      </c>
      <c r="X680" s="66">
        <f>X681</f>
        <v>0</v>
      </c>
      <c r="Z680" s="66">
        <f>Z681</f>
        <v>0</v>
      </c>
      <c r="AB680" s="66">
        <f>AB681</f>
        <v>0</v>
      </c>
      <c r="AD680" s="66">
        <f>AD681</f>
        <v>0</v>
      </c>
      <c r="AF680" s="66">
        <f>AF681</f>
        <v>0</v>
      </c>
      <c r="AH680" s="66">
        <f t="shared" si="121"/>
        <v>0</v>
      </c>
      <c r="AI680" s="67"/>
      <c r="AJ680" s="66">
        <f>AJ681</f>
        <v>0</v>
      </c>
      <c r="AK680" s="67"/>
      <c r="AL680" s="66">
        <f t="shared" si="122"/>
        <v>0</v>
      </c>
      <c r="AM680" s="66"/>
      <c r="AN680" s="66">
        <f t="shared" si="122"/>
        <v>0</v>
      </c>
      <c r="AO680" s="66"/>
      <c r="AP680" s="66">
        <f t="shared" si="122"/>
        <v>0</v>
      </c>
      <c r="AQ680" s="66"/>
    </row>
    <row r="681" spans="2:43" ht="18" hidden="1" customHeight="1" x14ac:dyDescent="0.2">
      <c r="B681" s="4"/>
      <c r="C681" s="117"/>
      <c r="D681" s="117"/>
      <c r="E681" s="117"/>
      <c r="F681" s="48"/>
      <c r="G681" s="11"/>
      <c r="H681" s="117"/>
      <c r="I681" s="124"/>
      <c r="J681" s="124"/>
      <c r="K681" s="144"/>
      <c r="L681" s="11"/>
      <c r="M681" s="143"/>
      <c r="N681" s="42"/>
      <c r="O681" s="128"/>
      <c r="P681" s="130"/>
      <c r="Q681" s="131">
        <v>6</v>
      </c>
      <c r="R681" s="72"/>
      <c r="S681" s="181"/>
      <c r="T681" s="69" t="s">
        <v>62</v>
      </c>
      <c r="U681" s="92"/>
      <c r="V681" s="70">
        <f>SUM(V682:V684)</f>
        <v>16000</v>
      </c>
      <c r="X681" s="447">
        <f>SUM(X682:X684)</f>
        <v>0</v>
      </c>
      <c r="Z681" s="447">
        <f>SUM(Z682:Z684)</f>
        <v>0</v>
      </c>
      <c r="AB681" s="447">
        <f>SUM(AB682:AB684)</f>
        <v>0</v>
      </c>
      <c r="AD681" s="447">
        <f>SUM(AD682:AD684)</f>
        <v>0</v>
      </c>
      <c r="AF681" s="447">
        <f>SUM(AF682:AF684)</f>
        <v>0</v>
      </c>
      <c r="AH681" s="447">
        <f t="shared" si="121"/>
        <v>0</v>
      </c>
      <c r="AI681" s="446"/>
      <c r="AJ681" s="447">
        <f>SUM(AJ682:AJ684)</f>
        <v>0</v>
      </c>
      <c r="AK681" s="71"/>
      <c r="AL681" s="447">
        <f>SUM(AL682:AL684)</f>
        <v>0</v>
      </c>
      <c r="AM681" s="447"/>
      <c r="AN681" s="447">
        <f>SUM(AN682:AN684)</f>
        <v>0</v>
      </c>
      <c r="AO681" s="447"/>
      <c r="AP681" s="447">
        <f>SUM(AP682:AP684)</f>
        <v>0</v>
      </c>
      <c r="AQ681" s="447"/>
    </row>
    <row r="682" spans="2:43" ht="18" hidden="1" customHeight="1" x14ac:dyDescent="0.2">
      <c r="B682" s="4"/>
      <c r="C682" s="117"/>
      <c r="D682" s="117"/>
      <c r="E682" s="117"/>
      <c r="F682" s="48"/>
      <c r="G682" s="11"/>
      <c r="H682" s="117"/>
      <c r="I682" s="124"/>
      <c r="J682" s="124"/>
      <c r="K682" s="144"/>
      <c r="L682" s="11"/>
      <c r="M682" s="143"/>
      <c r="N682" s="42"/>
      <c r="O682" s="128"/>
      <c r="P682" s="130"/>
      <c r="Q682" s="131"/>
      <c r="R682" s="72">
        <v>1</v>
      </c>
      <c r="S682" s="181"/>
      <c r="T682" s="73" t="s">
        <v>430</v>
      </c>
      <c r="V682" s="74">
        <v>10000</v>
      </c>
      <c r="X682" s="74">
        <v>0</v>
      </c>
      <c r="Z682" s="74">
        <v>0</v>
      </c>
      <c r="AB682" s="74">
        <v>0</v>
      </c>
      <c r="AD682" s="74">
        <v>0</v>
      </c>
      <c r="AF682" s="74">
        <v>0</v>
      </c>
      <c r="AH682" s="74">
        <f t="shared" si="121"/>
        <v>0</v>
      </c>
      <c r="AI682" s="8"/>
      <c r="AJ682" s="74">
        <v>0</v>
      </c>
      <c r="AK682" s="8"/>
      <c r="AL682" s="74">
        <v>0</v>
      </c>
      <c r="AM682" s="74"/>
      <c r="AN682" s="74">
        <v>0</v>
      </c>
      <c r="AO682" s="74"/>
      <c r="AP682" s="74">
        <v>0</v>
      </c>
      <c r="AQ682" s="74"/>
    </row>
    <row r="683" spans="2:43" ht="18" hidden="1" customHeight="1" x14ac:dyDescent="0.2">
      <c r="B683" s="4"/>
      <c r="C683" s="117"/>
      <c r="D683" s="117"/>
      <c r="E683" s="117"/>
      <c r="F683" s="48"/>
      <c r="G683" s="11"/>
      <c r="H683" s="117"/>
      <c r="I683" s="124"/>
      <c r="J683" s="124"/>
      <c r="K683" s="144"/>
      <c r="L683" s="11"/>
      <c r="M683" s="143"/>
      <c r="N683" s="42"/>
      <c r="O683" s="128"/>
      <c r="P683" s="130"/>
      <c r="Q683" s="131"/>
      <c r="R683" s="72">
        <v>2</v>
      </c>
      <c r="S683" s="181"/>
      <c r="T683" s="73" t="s">
        <v>386</v>
      </c>
      <c r="V683" s="74">
        <v>6000</v>
      </c>
      <c r="X683" s="74">
        <v>0</v>
      </c>
      <c r="Z683" s="74">
        <v>0</v>
      </c>
      <c r="AB683" s="74">
        <v>0</v>
      </c>
      <c r="AD683" s="74">
        <v>0</v>
      </c>
      <c r="AF683" s="74">
        <v>0</v>
      </c>
      <c r="AH683" s="74">
        <f t="shared" si="121"/>
        <v>0</v>
      </c>
      <c r="AI683" s="8"/>
      <c r="AJ683" s="74">
        <v>0</v>
      </c>
      <c r="AK683" s="8"/>
      <c r="AL683" s="74">
        <v>0</v>
      </c>
      <c r="AM683" s="74"/>
      <c r="AN683" s="74">
        <v>0</v>
      </c>
      <c r="AO683" s="74"/>
      <c r="AP683" s="74">
        <v>0</v>
      </c>
      <c r="AQ683" s="74"/>
    </row>
    <row r="684" spans="2:43" ht="18" hidden="1" customHeight="1" x14ac:dyDescent="0.2">
      <c r="B684" s="4"/>
      <c r="C684" s="117"/>
      <c r="D684" s="117"/>
      <c r="E684" s="117"/>
      <c r="F684" s="48"/>
      <c r="G684" s="11"/>
      <c r="H684" s="117"/>
      <c r="I684" s="124"/>
      <c r="J684" s="124"/>
      <c r="K684" s="144"/>
      <c r="L684" s="11"/>
      <c r="M684" s="143"/>
      <c r="N684" s="42"/>
      <c r="O684" s="128"/>
      <c r="P684" s="130"/>
      <c r="Q684" s="131"/>
      <c r="R684" s="72">
        <v>8</v>
      </c>
      <c r="S684" s="181"/>
      <c r="T684" s="73" t="s">
        <v>463</v>
      </c>
      <c r="V684" s="74">
        <v>0</v>
      </c>
      <c r="X684" s="74">
        <v>0</v>
      </c>
      <c r="Z684" s="74">
        <v>0</v>
      </c>
      <c r="AB684" s="74">
        <v>0</v>
      </c>
      <c r="AD684" s="74">
        <v>0</v>
      </c>
      <c r="AF684" s="74">
        <v>0</v>
      </c>
      <c r="AH684" s="74">
        <f t="shared" si="121"/>
        <v>0</v>
      </c>
      <c r="AI684" s="8"/>
      <c r="AJ684" s="74">
        <v>0</v>
      </c>
      <c r="AK684" s="8"/>
      <c r="AL684" s="74">
        <v>0</v>
      </c>
      <c r="AM684" s="74"/>
      <c r="AN684" s="74">
        <v>0</v>
      </c>
      <c r="AO684" s="74"/>
      <c r="AP684" s="74">
        <v>0</v>
      </c>
      <c r="AQ684" s="74"/>
    </row>
    <row r="685" spans="2:43" ht="18" customHeight="1" x14ac:dyDescent="0.2">
      <c r="B685" s="4"/>
      <c r="C685" s="117"/>
      <c r="D685" s="117"/>
      <c r="E685" s="117"/>
      <c r="F685" s="48"/>
      <c r="G685" s="11"/>
      <c r="H685" s="117"/>
      <c r="I685" s="124"/>
      <c r="J685" s="124"/>
      <c r="K685" s="144"/>
      <c r="L685" s="11"/>
      <c r="M685" s="143"/>
      <c r="N685" s="42"/>
      <c r="O685" s="127" t="s">
        <v>18</v>
      </c>
      <c r="P685" s="123"/>
      <c r="Q685" s="123"/>
      <c r="R685" s="49"/>
      <c r="S685" s="18"/>
      <c r="T685" s="50" t="s">
        <v>190</v>
      </c>
      <c r="U685" s="76"/>
      <c r="V685" s="51">
        <f>V686+V701+V706+V709+V714</f>
        <v>68000</v>
      </c>
      <c r="X685" s="51">
        <f>X686+X701+X706+X709+X714</f>
        <v>70000</v>
      </c>
      <c r="Z685" s="51">
        <f>Z686+Z701+Z706+Z709+Z714</f>
        <v>64000</v>
      </c>
      <c r="AB685" s="51">
        <f>AB686+AB701+AB706+AB709+AB714</f>
        <v>66000</v>
      </c>
      <c r="AD685" s="51" t="e">
        <f>AD686+AD701+AD706+AD709+AD714</f>
        <v>#REF!</v>
      </c>
      <c r="AF685" s="51">
        <f>AF686+AF701+AF706+AF709+AF714</f>
        <v>0</v>
      </c>
      <c r="AH685" s="51" t="e">
        <f t="shared" si="121"/>
        <v>#REF!</v>
      </c>
      <c r="AI685" s="5"/>
      <c r="AJ685" s="51">
        <f>AJ686+AJ701+AJ706+AJ709+AJ714</f>
        <v>16500</v>
      </c>
      <c r="AK685" s="5"/>
      <c r="AL685" s="51">
        <f>AL686+AL701+AL706+AL709+AL714</f>
        <v>70000</v>
      </c>
      <c r="AM685" s="51"/>
      <c r="AN685" s="51">
        <f>AN686+AN701+AN706+AN709+AN714</f>
        <v>75000</v>
      </c>
      <c r="AO685" s="51"/>
      <c r="AP685" s="51">
        <f>AP686+AP701+AP706+AP709+AP714</f>
        <v>75000</v>
      </c>
      <c r="AQ685" s="51"/>
    </row>
    <row r="686" spans="2:43" ht="18" customHeight="1" x14ac:dyDescent="0.2">
      <c r="B686" s="4"/>
      <c r="C686" s="117"/>
      <c r="D686" s="117"/>
      <c r="E686" s="117"/>
      <c r="F686" s="48"/>
      <c r="G686" s="11"/>
      <c r="H686" s="117"/>
      <c r="I686" s="124"/>
      <c r="J686" s="124"/>
      <c r="K686" s="144"/>
      <c r="L686" s="11"/>
      <c r="M686" s="143"/>
      <c r="N686" s="42"/>
      <c r="O686" s="128"/>
      <c r="P686" s="129">
        <v>2</v>
      </c>
      <c r="Q686" s="129"/>
      <c r="R686" s="64"/>
      <c r="S686" s="234"/>
      <c r="T686" s="65" t="s">
        <v>195</v>
      </c>
      <c r="U686" s="155"/>
      <c r="V686" s="66">
        <f>V687+V690+V693+V697+V699</f>
        <v>30000</v>
      </c>
      <c r="X686" s="66">
        <f>X687+X690+X693+X697+X699</f>
        <v>31000</v>
      </c>
      <c r="Z686" s="66">
        <f>Z687+Z690+Z693+Z697+Z699</f>
        <v>29000</v>
      </c>
      <c r="AB686" s="66">
        <f>AB687+AB690+AB693+AB697+AB699</f>
        <v>31000</v>
      </c>
      <c r="AD686" s="66" t="e">
        <f>AD687+AD690+AD693+AD697+AD699</f>
        <v>#REF!</v>
      </c>
      <c r="AF686" s="66">
        <f>AF687+AF690+AF693+AF697+AF699</f>
        <v>0</v>
      </c>
      <c r="AH686" s="66" t="e">
        <f t="shared" si="121"/>
        <v>#REF!</v>
      </c>
      <c r="AI686" s="67"/>
      <c r="AJ686" s="66">
        <f>AJ687+AJ690+AJ693+AJ697+AJ699</f>
        <v>7750</v>
      </c>
      <c r="AK686" s="67"/>
      <c r="AL686" s="66">
        <f>AL687+AL690+AL693+AL697+AL699</f>
        <v>33000</v>
      </c>
      <c r="AM686" s="66"/>
      <c r="AN686" s="66">
        <f>AN687+AN690+AN693+AN697+AN699</f>
        <v>35000</v>
      </c>
      <c r="AO686" s="66"/>
      <c r="AP686" s="66">
        <f>AP687+AP690+AP693+AP697+AP699</f>
        <v>35000</v>
      </c>
      <c r="AQ686" s="66"/>
    </row>
    <row r="687" spans="2:43" ht="18" hidden="1" customHeight="1" x14ac:dyDescent="0.2">
      <c r="B687" s="4"/>
      <c r="C687" s="117"/>
      <c r="D687" s="117"/>
      <c r="E687" s="117"/>
      <c r="F687" s="48"/>
      <c r="G687" s="11"/>
      <c r="H687" s="117"/>
      <c r="I687" s="124"/>
      <c r="J687" s="124"/>
      <c r="K687" s="144"/>
      <c r="L687" s="11"/>
      <c r="M687" s="143"/>
      <c r="N687" s="42"/>
      <c r="O687" s="128"/>
      <c r="P687" s="130"/>
      <c r="Q687" s="131">
        <v>1</v>
      </c>
      <c r="R687" s="68"/>
      <c r="S687" s="35"/>
      <c r="T687" s="69" t="s">
        <v>16</v>
      </c>
      <c r="U687" s="92"/>
      <c r="V687" s="70">
        <f>V688+V689</f>
        <v>2000</v>
      </c>
      <c r="X687" s="447">
        <f>X688+X689</f>
        <v>2000</v>
      </c>
      <c r="Z687" s="447">
        <f>Z688+Z689</f>
        <v>0</v>
      </c>
      <c r="AB687" s="447">
        <f>AB688+AB689</f>
        <v>0</v>
      </c>
      <c r="AD687" s="447">
        <f>AD688+AD689</f>
        <v>0</v>
      </c>
      <c r="AF687" s="447">
        <f>AF688+AF689</f>
        <v>0</v>
      </c>
      <c r="AH687" s="447">
        <f t="shared" si="121"/>
        <v>0</v>
      </c>
      <c r="AI687" s="446"/>
      <c r="AJ687" s="447">
        <f>AJ688+AJ689</f>
        <v>0</v>
      </c>
      <c r="AK687" s="71"/>
      <c r="AL687" s="447">
        <f>AL688+AL689</f>
        <v>0</v>
      </c>
      <c r="AM687" s="447"/>
      <c r="AN687" s="447">
        <f>AN688+AN689</f>
        <v>0</v>
      </c>
      <c r="AO687" s="447"/>
      <c r="AP687" s="447">
        <f>AP688+AP689</f>
        <v>0</v>
      </c>
      <c r="AQ687" s="447"/>
    </row>
    <row r="688" spans="2:43" ht="18" hidden="1" customHeight="1" x14ac:dyDescent="0.2">
      <c r="B688" s="4"/>
      <c r="C688" s="117"/>
      <c r="D688" s="117"/>
      <c r="E688" s="117"/>
      <c r="F688" s="48"/>
      <c r="G688" s="11"/>
      <c r="H688" s="117"/>
      <c r="I688" s="124"/>
      <c r="J688" s="124"/>
      <c r="K688" s="144"/>
      <c r="L688" s="11"/>
      <c r="M688" s="143"/>
      <c r="N688" s="42"/>
      <c r="O688" s="128"/>
      <c r="P688" s="130"/>
      <c r="Q688" s="130"/>
      <c r="R688" s="72" t="s">
        <v>3</v>
      </c>
      <c r="S688" s="181"/>
      <c r="T688" s="73" t="s">
        <v>17</v>
      </c>
      <c r="V688" s="74">
        <v>1000</v>
      </c>
      <c r="X688" s="74">
        <v>1000</v>
      </c>
      <c r="Z688" s="74">
        <v>0</v>
      </c>
      <c r="AB688" s="74">
        <v>0</v>
      </c>
      <c r="AD688" s="74">
        <v>0</v>
      </c>
      <c r="AF688" s="74">
        <v>0</v>
      </c>
      <c r="AH688" s="74">
        <f t="shared" si="121"/>
        <v>0</v>
      </c>
      <c r="AI688" s="8"/>
      <c r="AJ688" s="74">
        <v>0</v>
      </c>
      <c r="AK688" s="8"/>
      <c r="AL688" s="74">
        <v>0</v>
      </c>
      <c r="AM688" s="74"/>
      <c r="AN688" s="74">
        <v>0</v>
      </c>
      <c r="AO688" s="74"/>
      <c r="AP688" s="74">
        <v>0</v>
      </c>
      <c r="AQ688" s="74"/>
    </row>
    <row r="689" spans="2:43" ht="18" hidden="1" customHeight="1" x14ac:dyDescent="0.2">
      <c r="B689" s="4"/>
      <c r="C689" s="117"/>
      <c r="D689" s="117"/>
      <c r="E689" s="117"/>
      <c r="F689" s="48"/>
      <c r="G689" s="11"/>
      <c r="H689" s="117"/>
      <c r="I689" s="124"/>
      <c r="J689" s="124"/>
      <c r="K689" s="144"/>
      <c r="L689" s="11"/>
      <c r="M689" s="143"/>
      <c r="N689" s="42"/>
      <c r="O689" s="128"/>
      <c r="P689" s="130"/>
      <c r="Q689" s="130"/>
      <c r="R689" s="72" t="s">
        <v>55</v>
      </c>
      <c r="S689" s="181"/>
      <c r="T689" s="73" t="s">
        <v>352</v>
      </c>
      <c r="V689" s="74">
        <v>1000</v>
      </c>
      <c r="X689" s="74">
        <v>1000</v>
      </c>
      <c r="Z689" s="74">
        <v>0</v>
      </c>
      <c r="AB689" s="74">
        <v>0</v>
      </c>
      <c r="AD689" s="74">
        <v>0</v>
      </c>
      <c r="AF689" s="74">
        <v>0</v>
      </c>
      <c r="AH689" s="74">
        <f t="shared" si="121"/>
        <v>0</v>
      </c>
      <c r="AI689" s="8"/>
      <c r="AJ689" s="74">
        <v>0</v>
      </c>
      <c r="AK689" s="8"/>
      <c r="AL689" s="74">
        <v>0</v>
      </c>
      <c r="AM689" s="74"/>
      <c r="AN689" s="74">
        <v>0</v>
      </c>
      <c r="AO689" s="74"/>
      <c r="AP689" s="74">
        <v>0</v>
      </c>
      <c r="AQ689" s="74"/>
    </row>
    <row r="690" spans="2:43" ht="18" hidden="1" customHeight="1" x14ac:dyDescent="0.2">
      <c r="B690" s="4"/>
      <c r="C690" s="117"/>
      <c r="D690" s="117"/>
      <c r="E690" s="117"/>
      <c r="F690" s="48"/>
      <c r="G690" s="11"/>
      <c r="H690" s="117"/>
      <c r="I690" s="124"/>
      <c r="J690" s="124"/>
      <c r="K690" s="144"/>
      <c r="L690" s="11"/>
      <c r="M690" s="143"/>
      <c r="N690" s="42"/>
      <c r="O690" s="128"/>
      <c r="P690" s="130"/>
      <c r="Q690" s="131">
        <v>2</v>
      </c>
      <c r="R690" s="84"/>
      <c r="S690" s="250"/>
      <c r="T690" s="69" t="s">
        <v>227</v>
      </c>
      <c r="U690" s="92"/>
      <c r="V690" s="70">
        <f>V691+V692</f>
        <v>1000</v>
      </c>
      <c r="X690" s="447">
        <f>X691+X692</f>
        <v>1000</v>
      </c>
      <c r="Z690" s="447">
        <f>Z691+Z692</f>
        <v>0</v>
      </c>
      <c r="AB690" s="447">
        <f>AB691+AB692</f>
        <v>0</v>
      </c>
      <c r="AD690" s="447">
        <f>AD691+AD692</f>
        <v>0</v>
      </c>
      <c r="AF690" s="447">
        <f>AF691+AF692</f>
        <v>0</v>
      </c>
      <c r="AH690" s="447">
        <f t="shared" si="121"/>
        <v>0</v>
      </c>
      <c r="AI690" s="446"/>
      <c r="AJ690" s="447">
        <f>AJ691+AJ692</f>
        <v>0</v>
      </c>
      <c r="AK690" s="71"/>
      <c r="AL690" s="447">
        <f>AL691+AL692</f>
        <v>0</v>
      </c>
      <c r="AM690" s="447"/>
      <c r="AN690" s="447">
        <f>AN691+AN692</f>
        <v>0</v>
      </c>
      <c r="AO690" s="447"/>
      <c r="AP690" s="447">
        <f>AP691+AP692</f>
        <v>0</v>
      </c>
      <c r="AQ690" s="447"/>
    </row>
    <row r="691" spans="2:43" ht="18" hidden="1" customHeight="1" x14ac:dyDescent="0.2">
      <c r="B691" s="4"/>
      <c r="C691" s="117"/>
      <c r="D691" s="117"/>
      <c r="E691" s="117"/>
      <c r="F691" s="48"/>
      <c r="G691" s="11"/>
      <c r="H691" s="117"/>
      <c r="I691" s="124"/>
      <c r="J691" s="124"/>
      <c r="K691" s="144"/>
      <c r="L691" s="11"/>
      <c r="M691" s="143"/>
      <c r="N691" s="42"/>
      <c r="O691" s="128"/>
      <c r="P691" s="130"/>
      <c r="Q691" s="131"/>
      <c r="R691" s="72" t="s">
        <v>3</v>
      </c>
      <c r="S691" s="181"/>
      <c r="T691" s="73" t="s">
        <v>78</v>
      </c>
      <c r="V691" s="74">
        <v>0</v>
      </c>
      <c r="X691" s="74">
        <v>0</v>
      </c>
      <c r="Z691" s="74">
        <v>0</v>
      </c>
      <c r="AB691" s="74">
        <v>0</v>
      </c>
      <c r="AD691" s="74">
        <v>0</v>
      </c>
      <c r="AF691" s="74">
        <v>0</v>
      </c>
      <c r="AH691" s="74">
        <f t="shared" si="121"/>
        <v>0</v>
      </c>
      <c r="AI691" s="8"/>
      <c r="AJ691" s="74">
        <v>0</v>
      </c>
      <c r="AK691" s="8"/>
      <c r="AL691" s="74">
        <v>0</v>
      </c>
      <c r="AM691" s="74"/>
      <c r="AN691" s="74">
        <v>0</v>
      </c>
      <c r="AO691" s="74"/>
      <c r="AP691" s="74">
        <v>0</v>
      </c>
      <c r="AQ691" s="74"/>
    </row>
    <row r="692" spans="2:43" ht="18" hidden="1" customHeight="1" x14ac:dyDescent="0.2">
      <c r="B692" s="4"/>
      <c r="C692" s="117"/>
      <c r="D692" s="117"/>
      <c r="E692" s="117"/>
      <c r="F692" s="48"/>
      <c r="G692" s="11"/>
      <c r="H692" s="117"/>
      <c r="I692" s="124"/>
      <c r="J692" s="124"/>
      <c r="K692" s="144"/>
      <c r="L692" s="11"/>
      <c r="M692" s="143"/>
      <c r="N692" s="42"/>
      <c r="O692" s="128"/>
      <c r="P692" s="130"/>
      <c r="Q692" s="130"/>
      <c r="R692" s="72" t="s">
        <v>0</v>
      </c>
      <c r="S692" s="181"/>
      <c r="T692" s="73" t="s">
        <v>228</v>
      </c>
      <c r="V692" s="74">
        <v>1000</v>
      </c>
      <c r="X692" s="74">
        <v>1000</v>
      </c>
      <c r="Z692" s="74">
        <v>0</v>
      </c>
      <c r="AB692" s="74">
        <v>0</v>
      </c>
      <c r="AD692" s="74">
        <v>0</v>
      </c>
      <c r="AF692" s="74">
        <v>0</v>
      </c>
      <c r="AH692" s="74">
        <f t="shared" si="121"/>
        <v>0</v>
      </c>
      <c r="AI692" s="8"/>
      <c r="AJ692" s="74">
        <v>0</v>
      </c>
      <c r="AK692" s="8"/>
      <c r="AL692" s="74">
        <v>0</v>
      </c>
      <c r="AM692" s="74"/>
      <c r="AN692" s="74">
        <v>0</v>
      </c>
      <c r="AO692" s="74"/>
      <c r="AP692" s="74">
        <v>0</v>
      </c>
      <c r="AQ692" s="74"/>
    </row>
    <row r="693" spans="2:43" ht="18" hidden="1" customHeight="1" x14ac:dyDescent="0.2">
      <c r="B693" s="4"/>
      <c r="C693" s="117"/>
      <c r="D693" s="117"/>
      <c r="E693" s="117"/>
      <c r="F693" s="48"/>
      <c r="G693" s="11"/>
      <c r="H693" s="117"/>
      <c r="I693" s="124"/>
      <c r="J693" s="124"/>
      <c r="K693" s="144"/>
      <c r="L693" s="11"/>
      <c r="M693" s="143"/>
      <c r="N693" s="42"/>
      <c r="O693" s="128"/>
      <c r="P693" s="130"/>
      <c r="Q693" s="131">
        <v>3</v>
      </c>
      <c r="R693" s="68"/>
      <c r="S693" s="35"/>
      <c r="T693" s="69" t="s">
        <v>79</v>
      </c>
      <c r="U693" s="92"/>
      <c r="V693" s="70">
        <f>V694+V695</f>
        <v>0</v>
      </c>
      <c r="X693" s="447">
        <f>X694+X695</f>
        <v>0</v>
      </c>
      <c r="Z693" s="447">
        <f>Z694+Z695</f>
        <v>0</v>
      </c>
      <c r="AB693" s="447">
        <f>AB694+AB695</f>
        <v>0</v>
      </c>
      <c r="AD693" s="447" t="e">
        <f>#REF!+AD695</f>
        <v>#REF!</v>
      </c>
      <c r="AF693" s="447">
        <f>AF694+AF695</f>
        <v>0</v>
      </c>
      <c r="AH693" s="447" t="e">
        <f t="shared" si="121"/>
        <v>#REF!</v>
      </c>
      <c r="AI693" s="446"/>
      <c r="AJ693" s="447">
        <f>AJ694+AJ695</f>
        <v>0</v>
      </c>
      <c r="AK693" s="71"/>
      <c r="AL693" s="447">
        <f>AL694+AL695</f>
        <v>0</v>
      </c>
      <c r="AM693" s="447"/>
      <c r="AN693" s="447">
        <f>AN694+AN695</f>
        <v>0</v>
      </c>
      <c r="AO693" s="447"/>
      <c r="AP693" s="447">
        <f>AP694+AP695</f>
        <v>0</v>
      </c>
      <c r="AQ693" s="447"/>
    </row>
    <row r="694" spans="2:43" ht="18" hidden="1" customHeight="1" x14ac:dyDescent="0.2">
      <c r="B694" s="4"/>
      <c r="C694" s="117"/>
      <c r="D694" s="117"/>
      <c r="E694" s="117"/>
      <c r="F694" s="48"/>
      <c r="G694" s="11"/>
      <c r="H694" s="117"/>
      <c r="I694" s="124"/>
      <c r="J694" s="124"/>
      <c r="K694" s="144"/>
      <c r="L694" s="11"/>
      <c r="M694" s="143"/>
      <c r="N694" s="42"/>
      <c r="O694" s="128"/>
      <c r="P694" s="130"/>
      <c r="Q694" s="131"/>
      <c r="R694" s="72" t="s">
        <v>3</v>
      </c>
      <c r="S694" s="181"/>
      <c r="T694" s="73" t="s">
        <v>80</v>
      </c>
      <c r="V694" s="83">
        <v>0</v>
      </c>
      <c r="X694" s="448">
        <v>0</v>
      </c>
      <c r="Z694" s="448">
        <v>0</v>
      </c>
      <c r="AB694" s="448">
        <v>0</v>
      </c>
      <c r="AD694" s="448">
        <v>0</v>
      </c>
      <c r="AF694" s="448">
        <v>0</v>
      </c>
      <c r="AH694" s="448">
        <f t="shared" si="121"/>
        <v>0</v>
      </c>
      <c r="AI694" s="495"/>
      <c r="AJ694" s="448">
        <v>0</v>
      </c>
      <c r="AK694" s="87"/>
      <c r="AL694" s="448">
        <v>0</v>
      </c>
      <c r="AM694" s="448"/>
      <c r="AN694" s="448">
        <v>0</v>
      </c>
      <c r="AO694" s="448"/>
      <c r="AP694" s="448">
        <v>0</v>
      </c>
      <c r="AQ694" s="448"/>
    </row>
    <row r="695" spans="2:43" ht="18" hidden="1" customHeight="1" x14ac:dyDescent="0.2">
      <c r="B695" s="4"/>
      <c r="C695" s="117"/>
      <c r="D695" s="117"/>
      <c r="E695" s="117"/>
      <c r="F695" s="48"/>
      <c r="G695" s="11"/>
      <c r="H695" s="117"/>
      <c r="I695" s="124"/>
      <c r="J695" s="124"/>
      <c r="K695" s="144"/>
      <c r="L695" s="11"/>
      <c r="M695" s="143"/>
      <c r="N695" s="42"/>
      <c r="O695" s="128"/>
      <c r="P695" s="130"/>
      <c r="Q695" s="130"/>
      <c r="R695" s="72" t="s">
        <v>18</v>
      </c>
      <c r="S695" s="181"/>
      <c r="T695" s="73" t="s">
        <v>82</v>
      </c>
      <c r="V695" s="74">
        <v>0</v>
      </c>
      <c r="X695" s="74">
        <v>0</v>
      </c>
      <c r="Z695" s="74">
        <v>0</v>
      </c>
      <c r="AB695" s="74">
        <v>0</v>
      </c>
      <c r="AD695" s="74">
        <v>0</v>
      </c>
      <c r="AF695" s="74">
        <v>0</v>
      </c>
      <c r="AH695" s="74">
        <f t="shared" si="121"/>
        <v>0</v>
      </c>
      <c r="AI695" s="8"/>
      <c r="AJ695" s="74">
        <v>0</v>
      </c>
      <c r="AK695" s="8"/>
      <c r="AL695" s="74">
        <v>0</v>
      </c>
      <c r="AM695" s="74"/>
      <c r="AN695" s="74">
        <v>0</v>
      </c>
      <c r="AO695" s="74"/>
      <c r="AP695" s="74">
        <v>0</v>
      </c>
      <c r="AQ695" s="74"/>
    </row>
    <row r="696" spans="2:43" ht="18" hidden="1" customHeight="1" x14ac:dyDescent="0.2">
      <c r="B696" s="4"/>
      <c r="C696" s="117"/>
      <c r="D696" s="117"/>
      <c r="E696" s="117"/>
      <c r="F696" s="48"/>
      <c r="G696" s="11"/>
      <c r="H696" s="117"/>
      <c r="I696" s="124"/>
      <c r="J696" s="124"/>
      <c r="K696" s="144"/>
      <c r="L696" s="11"/>
      <c r="M696" s="143"/>
      <c r="N696" s="42"/>
      <c r="O696" s="128"/>
      <c r="P696" s="130"/>
      <c r="Q696" s="130"/>
      <c r="R696" s="72">
        <v>90</v>
      </c>
      <c r="S696" s="181"/>
      <c r="T696" s="73" t="s">
        <v>225</v>
      </c>
      <c r="V696" s="74">
        <v>0</v>
      </c>
      <c r="X696" s="74">
        <v>0</v>
      </c>
      <c r="Z696" s="74">
        <v>0</v>
      </c>
      <c r="AB696" s="74">
        <v>0</v>
      </c>
      <c r="AD696" s="74">
        <v>0</v>
      </c>
      <c r="AF696" s="74">
        <v>0</v>
      </c>
      <c r="AH696" s="74">
        <f t="shared" si="121"/>
        <v>0</v>
      </c>
      <c r="AI696" s="8"/>
      <c r="AJ696" s="74">
        <v>0</v>
      </c>
      <c r="AK696" s="8"/>
      <c r="AL696" s="74">
        <v>0</v>
      </c>
      <c r="AM696" s="74"/>
      <c r="AN696" s="74">
        <v>0</v>
      </c>
      <c r="AO696" s="74"/>
      <c r="AP696" s="74">
        <v>0</v>
      </c>
      <c r="AQ696" s="74"/>
    </row>
    <row r="697" spans="2:43" ht="18" hidden="1" customHeight="1" x14ac:dyDescent="0.2">
      <c r="B697" s="4"/>
      <c r="C697" s="117"/>
      <c r="D697" s="117"/>
      <c r="E697" s="117"/>
      <c r="F697" s="48"/>
      <c r="G697" s="11"/>
      <c r="H697" s="117"/>
      <c r="I697" s="124"/>
      <c r="J697" s="124"/>
      <c r="K697" s="144"/>
      <c r="L697" s="11"/>
      <c r="M697" s="143"/>
      <c r="N697" s="42"/>
      <c r="O697" s="128"/>
      <c r="P697" s="130"/>
      <c r="Q697" s="131">
        <v>5</v>
      </c>
      <c r="R697" s="68"/>
      <c r="S697" s="35"/>
      <c r="T697" s="69" t="s">
        <v>48</v>
      </c>
      <c r="U697" s="92"/>
      <c r="V697" s="70">
        <f>V698</f>
        <v>0</v>
      </c>
      <c r="X697" s="447">
        <f>X698</f>
        <v>0</v>
      </c>
      <c r="Z697" s="447">
        <f>Z698</f>
        <v>0</v>
      </c>
      <c r="AB697" s="447">
        <f>AB698</f>
        <v>0</v>
      </c>
      <c r="AD697" s="447">
        <f>AD698</f>
        <v>0</v>
      </c>
      <c r="AF697" s="447">
        <f>AF698</f>
        <v>0</v>
      </c>
      <c r="AH697" s="447">
        <f t="shared" si="121"/>
        <v>0</v>
      </c>
      <c r="AI697" s="446"/>
      <c r="AJ697" s="447">
        <f>AJ698</f>
        <v>0</v>
      </c>
      <c r="AK697" s="71"/>
      <c r="AL697" s="447">
        <f>AL698</f>
        <v>0</v>
      </c>
      <c r="AM697" s="447"/>
      <c r="AN697" s="447">
        <f>AN698</f>
        <v>0</v>
      </c>
      <c r="AO697" s="447"/>
      <c r="AP697" s="447">
        <f>AP698</f>
        <v>0</v>
      </c>
      <c r="AQ697" s="447"/>
    </row>
    <row r="698" spans="2:43" ht="18" hidden="1" customHeight="1" x14ac:dyDescent="0.2">
      <c r="B698" s="4"/>
      <c r="C698" s="117"/>
      <c r="D698" s="117"/>
      <c r="E698" s="117"/>
      <c r="F698" s="48"/>
      <c r="G698" s="11"/>
      <c r="H698" s="117"/>
      <c r="I698" s="124"/>
      <c r="J698" s="124"/>
      <c r="K698" s="144"/>
      <c r="L698" s="11"/>
      <c r="M698" s="143"/>
      <c r="N698" s="42"/>
      <c r="O698" s="128"/>
      <c r="P698" s="130"/>
      <c r="Q698" s="130"/>
      <c r="R698" s="72" t="s">
        <v>3</v>
      </c>
      <c r="S698" s="181"/>
      <c r="T698" s="73" t="s">
        <v>551</v>
      </c>
      <c r="V698" s="74">
        <v>0</v>
      </c>
      <c r="X698" s="74">
        <v>0</v>
      </c>
      <c r="Z698" s="74">
        <v>0</v>
      </c>
      <c r="AB698" s="74">
        <v>0</v>
      </c>
      <c r="AD698" s="74">
        <v>0</v>
      </c>
      <c r="AF698" s="74">
        <v>0</v>
      </c>
      <c r="AH698" s="74">
        <f t="shared" si="121"/>
        <v>0</v>
      </c>
      <c r="AI698" s="8"/>
      <c r="AJ698" s="74">
        <v>0</v>
      </c>
      <c r="AK698" s="8"/>
      <c r="AL698" s="74">
        <v>0</v>
      </c>
      <c r="AM698" s="74"/>
      <c r="AN698" s="74">
        <v>0</v>
      </c>
      <c r="AO698" s="74"/>
      <c r="AP698" s="74">
        <v>0</v>
      </c>
      <c r="AQ698" s="74"/>
    </row>
    <row r="699" spans="2:43" ht="18" customHeight="1" x14ac:dyDescent="0.2">
      <c r="B699" s="4"/>
      <c r="C699" s="117"/>
      <c r="D699" s="117"/>
      <c r="E699" s="117"/>
      <c r="F699" s="48"/>
      <c r="G699" s="11"/>
      <c r="H699" s="117"/>
      <c r="I699" s="124"/>
      <c r="J699" s="124"/>
      <c r="K699" s="144"/>
      <c r="L699" s="11"/>
      <c r="M699" s="143"/>
      <c r="N699" s="42"/>
      <c r="O699" s="128"/>
      <c r="P699" s="130"/>
      <c r="Q699" s="131">
        <v>6</v>
      </c>
      <c r="R699" s="84"/>
      <c r="S699" s="250"/>
      <c r="T699" s="69" t="s">
        <v>19</v>
      </c>
      <c r="U699" s="92"/>
      <c r="V699" s="70">
        <f>V700</f>
        <v>27000</v>
      </c>
      <c r="X699" s="447">
        <f>X700</f>
        <v>28000</v>
      </c>
      <c r="Z699" s="447">
        <f>Z700</f>
        <v>29000</v>
      </c>
      <c r="AB699" s="447">
        <f>AB700</f>
        <v>31000</v>
      </c>
      <c r="AD699" s="447">
        <f>AD700</f>
        <v>33000</v>
      </c>
      <c r="AF699" s="447">
        <f>AF700</f>
        <v>0</v>
      </c>
      <c r="AH699" s="447">
        <f t="shared" si="121"/>
        <v>33000</v>
      </c>
      <c r="AI699" s="446"/>
      <c r="AJ699" s="447">
        <f>AJ700</f>
        <v>7750</v>
      </c>
      <c r="AK699" s="71"/>
      <c r="AL699" s="447">
        <f>AL700</f>
        <v>33000</v>
      </c>
      <c r="AM699" s="447"/>
      <c r="AN699" s="447">
        <f>AN700</f>
        <v>35000</v>
      </c>
      <c r="AO699" s="447"/>
      <c r="AP699" s="447">
        <f>AP700</f>
        <v>35000</v>
      </c>
      <c r="AQ699" s="447"/>
    </row>
    <row r="700" spans="2:43" ht="18" customHeight="1" x14ac:dyDescent="0.2">
      <c r="B700" s="4"/>
      <c r="C700" s="117"/>
      <c r="D700" s="117"/>
      <c r="E700" s="117"/>
      <c r="F700" s="48"/>
      <c r="G700" s="11"/>
      <c r="H700" s="117"/>
      <c r="I700" s="124"/>
      <c r="J700" s="124"/>
      <c r="K700" s="144"/>
      <c r="L700" s="11"/>
      <c r="M700" s="143"/>
      <c r="N700" s="42"/>
      <c r="O700" s="128"/>
      <c r="P700" s="130"/>
      <c r="Q700" s="130"/>
      <c r="R700" s="72" t="s">
        <v>3</v>
      </c>
      <c r="S700" s="181"/>
      <c r="T700" s="73" t="s">
        <v>226</v>
      </c>
      <c r="V700" s="74">
        <v>27000</v>
      </c>
      <c r="X700" s="74">
        <v>28000</v>
      </c>
      <c r="Z700" s="74">
        <v>29000</v>
      </c>
      <c r="AB700" s="74">
        <v>31000</v>
      </c>
      <c r="AD700" s="74">
        <v>33000</v>
      </c>
      <c r="AF700" s="74">
        <v>0</v>
      </c>
      <c r="AH700" s="74">
        <f t="shared" si="121"/>
        <v>33000</v>
      </c>
      <c r="AI700" s="8"/>
      <c r="AJ700" s="74">
        <f>CEILING(AB700*25/100,10)</f>
        <v>7750</v>
      </c>
      <c r="AK700" s="8"/>
      <c r="AL700" s="74">
        <v>33000</v>
      </c>
      <c r="AM700" s="74"/>
      <c r="AN700" s="74">
        <v>35000</v>
      </c>
      <c r="AO700" s="74"/>
      <c r="AP700" s="74">
        <v>35000</v>
      </c>
      <c r="AQ700" s="74"/>
    </row>
    <row r="701" spans="2:43" ht="18" hidden="1" customHeight="1" x14ac:dyDescent="0.2">
      <c r="B701" s="4"/>
      <c r="C701" s="117"/>
      <c r="D701" s="117"/>
      <c r="E701" s="117"/>
      <c r="F701" s="48"/>
      <c r="G701" s="11"/>
      <c r="H701" s="117"/>
      <c r="I701" s="124"/>
      <c r="J701" s="124"/>
      <c r="K701" s="144"/>
      <c r="L701" s="11"/>
      <c r="M701" s="143"/>
      <c r="N701" s="42"/>
      <c r="O701" s="128"/>
      <c r="P701" s="129">
        <v>3</v>
      </c>
      <c r="Q701" s="129"/>
      <c r="R701" s="64"/>
      <c r="S701" s="234"/>
      <c r="T701" s="65" t="s">
        <v>215</v>
      </c>
      <c r="U701" s="155"/>
      <c r="V701" s="66">
        <f>V704+V702</f>
        <v>1000</v>
      </c>
      <c r="X701" s="66">
        <f>X704+X702</f>
        <v>1000</v>
      </c>
      <c r="Z701" s="66">
        <f>Z704+Z702</f>
        <v>0</v>
      </c>
      <c r="AB701" s="66">
        <f>AB704+AB702</f>
        <v>0</v>
      </c>
      <c r="AD701" s="66">
        <f>AD704+AD702</f>
        <v>0</v>
      </c>
      <c r="AF701" s="66">
        <f>AF704+AF702</f>
        <v>0</v>
      </c>
      <c r="AH701" s="66">
        <f t="shared" si="121"/>
        <v>0</v>
      </c>
      <c r="AI701" s="67"/>
      <c r="AJ701" s="66">
        <f>AJ704+AJ702</f>
        <v>0</v>
      </c>
      <c r="AK701" s="67"/>
      <c r="AL701" s="66">
        <f>AL704+AL702</f>
        <v>0</v>
      </c>
      <c r="AM701" s="66"/>
      <c r="AN701" s="66">
        <f>AN704+AN702</f>
        <v>0</v>
      </c>
      <c r="AO701" s="66"/>
      <c r="AP701" s="66">
        <f>AP704+AP702</f>
        <v>0</v>
      </c>
      <c r="AQ701" s="66"/>
    </row>
    <row r="702" spans="2:43" ht="18" hidden="1" customHeight="1" x14ac:dyDescent="0.2">
      <c r="B702" s="4"/>
      <c r="C702" s="117"/>
      <c r="D702" s="117"/>
      <c r="E702" s="117"/>
      <c r="F702" s="48"/>
      <c r="G702" s="11"/>
      <c r="H702" s="117"/>
      <c r="I702" s="124"/>
      <c r="J702" s="124"/>
      <c r="K702" s="144"/>
      <c r="L702" s="11"/>
      <c r="M702" s="143"/>
      <c r="N702" s="42"/>
      <c r="O702" s="128"/>
      <c r="P702" s="129"/>
      <c r="Q702" s="131">
        <v>1</v>
      </c>
      <c r="R702" s="68"/>
      <c r="S702" s="35"/>
      <c r="T702" s="69" t="s">
        <v>20</v>
      </c>
      <c r="U702" s="92"/>
      <c r="V702" s="70">
        <f>V703</f>
        <v>0</v>
      </c>
      <c r="X702" s="447">
        <f>X703</f>
        <v>0</v>
      </c>
      <c r="Z702" s="447">
        <f>Z703</f>
        <v>0</v>
      </c>
      <c r="AB702" s="447">
        <f>AB703</f>
        <v>0</v>
      </c>
      <c r="AD702" s="447">
        <f>AD703</f>
        <v>0</v>
      </c>
      <c r="AF702" s="447">
        <f>AF703</f>
        <v>0</v>
      </c>
      <c r="AH702" s="447">
        <f t="shared" si="121"/>
        <v>0</v>
      </c>
      <c r="AI702" s="446"/>
      <c r="AJ702" s="447">
        <f>AJ703</f>
        <v>0</v>
      </c>
      <c r="AK702" s="71"/>
      <c r="AL702" s="447">
        <f>AL703</f>
        <v>0</v>
      </c>
      <c r="AM702" s="447"/>
      <c r="AN702" s="447">
        <f>AN703</f>
        <v>0</v>
      </c>
      <c r="AO702" s="447"/>
      <c r="AP702" s="447">
        <f>AP703</f>
        <v>0</v>
      </c>
      <c r="AQ702" s="447"/>
    </row>
    <row r="703" spans="2:43" ht="18" hidden="1" customHeight="1" x14ac:dyDescent="0.2">
      <c r="B703" s="4"/>
      <c r="C703" s="117"/>
      <c r="D703" s="117"/>
      <c r="E703" s="117"/>
      <c r="F703" s="48"/>
      <c r="G703" s="11"/>
      <c r="H703" s="117"/>
      <c r="I703" s="124"/>
      <c r="J703" s="124"/>
      <c r="K703" s="144"/>
      <c r="L703" s="11"/>
      <c r="M703" s="143"/>
      <c r="N703" s="42"/>
      <c r="O703" s="128"/>
      <c r="P703" s="129"/>
      <c r="Q703" s="130"/>
      <c r="R703" s="72" t="s">
        <v>3</v>
      </c>
      <c r="S703" s="181"/>
      <c r="T703" s="73" t="s">
        <v>20</v>
      </c>
      <c r="V703" s="74">
        <v>0</v>
      </c>
      <c r="X703" s="74">
        <v>0</v>
      </c>
      <c r="Z703" s="74">
        <v>0</v>
      </c>
      <c r="AB703" s="74">
        <v>0</v>
      </c>
      <c r="AD703" s="74">
        <v>0</v>
      </c>
      <c r="AF703" s="74">
        <v>0</v>
      </c>
      <c r="AH703" s="74">
        <f t="shared" si="121"/>
        <v>0</v>
      </c>
      <c r="AI703" s="8"/>
      <c r="AJ703" s="74">
        <v>0</v>
      </c>
      <c r="AK703" s="8"/>
      <c r="AL703" s="74">
        <v>0</v>
      </c>
      <c r="AM703" s="74"/>
      <c r="AN703" s="74">
        <v>0</v>
      </c>
      <c r="AO703" s="74"/>
      <c r="AP703" s="74">
        <v>0</v>
      </c>
      <c r="AQ703" s="74"/>
    </row>
    <row r="704" spans="2:43" ht="18" hidden="1" customHeight="1" x14ac:dyDescent="0.2">
      <c r="B704" s="4"/>
      <c r="C704" s="117"/>
      <c r="D704" s="117"/>
      <c r="E704" s="117"/>
      <c r="F704" s="48"/>
      <c r="G704" s="11"/>
      <c r="H704" s="117"/>
      <c r="I704" s="124"/>
      <c r="J704" s="124"/>
      <c r="K704" s="144"/>
      <c r="L704" s="11"/>
      <c r="M704" s="143"/>
      <c r="N704" s="42"/>
      <c r="O704" s="128"/>
      <c r="P704" s="130"/>
      <c r="Q704" s="131">
        <v>2</v>
      </c>
      <c r="R704" s="68"/>
      <c r="S704" s="35"/>
      <c r="T704" s="69" t="s">
        <v>21</v>
      </c>
      <c r="U704" s="92"/>
      <c r="V704" s="70">
        <f>V705</f>
        <v>1000</v>
      </c>
      <c r="X704" s="447">
        <f>X705</f>
        <v>1000</v>
      </c>
      <c r="Z704" s="447">
        <f>Z705</f>
        <v>0</v>
      </c>
      <c r="AB704" s="447">
        <f>AB705</f>
        <v>0</v>
      </c>
      <c r="AD704" s="447">
        <f>AD705</f>
        <v>0</v>
      </c>
      <c r="AF704" s="447">
        <f>AF705</f>
        <v>0</v>
      </c>
      <c r="AH704" s="447">
        <f t="shared" si="121"/>
        <v>0</v>
      </c>
      <c r="AI704" s="446"/>
      <c r="AJ704" s="447">
        <f>AJ705</f>
        <v>0</v>
      </c>
      <c r="AK704" s="71"/>
      <c r="AL704" s="447">
        <f>AL705</f>
        <v>0</v>
      </c>
      <c r="AM704" s="447"/>
      <c r="AN704" s="447">
        <f>AN705</f>
        <v>0</v>
      </c>
      <c r="AO704" s="447"/>
      <c r="AP704" s="447">
        <f>AP705</f>
        <v>0</v>
      </c>
      <c r="AQ704" s="447"/>
    </row>
    <row r="705" spans="2:43" ht="18" hidden="1" customHeight="1" x14ac:dyDescent="0.2">
      <c r="B705" s="4"/>
      <c r="C705" s="117"/>
      <c r="D705" s="117"/>
      <c r="E705" s="117"/>
      <c r="F705" s="48"/>
      <c r="G705" s="11"/>
      <c r="H705" s="117"/>
      <c r="I705" s="124"/>
      <c r="J705" s="124"/>
      <c r="K705" s="144"/>
      <c r="L705" s="11"/>
      <c r="M705" s="143"/>
      <c r="N705" s="42"/>
      <c r="O705" s="128"/>
      <c r="P705" s="130"/>
      <c r="Q705" s="130"/>
      <c r="R705" s="72" t="s">
        <v>3</v>
      </c>
      <c r="S705" s="181"/>
      <c r="T705" s="73" t="s">
        <v>21</v>
      </c>
      <c r="V705" s="74">
        <v>1000</v>
      </c>
      <c r="X705" s="74">
        <v>1000</v>
      </c>
      <c r="Z705" s="74">
        <v>0</v>
      </c>
      <c r="AB705" s="74">
        <v>0</v>
      </c>
      <c r="AD705" s="74">
        <v>0</v>
      </c>
      <c r="AF705" s="74">
        <v>0</v>
      </c>
      <c r="AH705" s="74">
        <f t="shared" si="121"/>
        <v>0</v>
      </c>
      <c r="AI705" s="8"/>
      <c r="AJ705" s="74">
        <v>0</v>
      </c>
      <c r="AK705" s="8"/>
      <c r="AL705" s="74">
        <v>0</v>
      </c>
      <c r="AM705" s="74"/>
      <c r="AN705" s="74">
        <v>0</v>
      </c>
      <c r="AO705" s="74"/>
      <c r="AP705" s="74">
        <v>0</v>
      </c>
      <c r="AQ705" s="74"/>
    </row>
    <row r="706" spans="2:43" ht="18" hidden="1" customHeight="1" x14ac:dyDescent="0.2">
      <c r="B706" s="4"/>
      <c r="C706" s="117"/>
      <c r="D706" s="117"/>
      <c r="E706" s="117"/>
      <c r="F706" s="48"/>
      <c r="G706" s="11"/>
      <c r="H706" s="117"/>
      <c r="I706" s="124"/>
      <c r="J706" s="124"/>
      <c r="K706" s="144"/>
      <c r="L706" s="11"/>
      <c r="M706" s="143"/>
      <c r="N706" s="42"/>
      <c r="O706" s="128"/>
      <c r="P706" s="129">
        <v>5</v>
      </c>
      <c r="Q706" s="129"/>
      <c r="R706" s="64"/>
      <c r="S706" s="234"/>
      <c r="T706" s="65" t="s">
        <v>42</v>
      </c>
      <c r="U706" s="155"/>
      <c r="V706" s="66">
        <f>V707</f>
        <v>1000</v>
      </c>
      <c r="X706" s="66">
        <f>X707</f>
        <v>1000</v>
      </c>
      <c r="Z706" s="66">
        <f>Z707</f>
        <v>0</v>
      </c>
      <c r="AB706" s="66">
        <f>AB707</f>
        <v>0</v>
      </c>
      <c r="AD706" s="66">
        <f>AD707</f>
        <v>0</v>
      </c>
      <c r="AF706" s="66">
        <f>AF707</f>
        <v>0</v>
      </c>
      <c r="AH706" s="66">
        <f t="shared" si="121"/>
        <v>0</v>
      </c>
      <c r="AI706" s="67"/>
      <c r="AJ706" s="66">
        <f>AJ707</f>
        <v>0</v>
      </c>
      <c r="AK706" s="67"/>
      <c r="AL706" s="66">
        <f t="shared" ref="AL706:AP707" si="123">AL707</f>
        <v>0</v>
      </c>
      <c r="AM706" s="66"/>
      <c r="AN706" s="66">
        <f t="shared" si="123"/>
        <v>0</v>
      </c>
      <c r="AO706" s="66"/>
      <c r="AP706" s="66">
        <f t="shared" si="123"/>
        <v>0</v>
      </c>
      <c r="AQ706" s="66"/>
    </row>
    <row r="707" spans="2:43" ht="18" hidden="1" customHeight="1" x14ac:dyDescent="0.2">
      <c r="B707" s="4"/>
      <c r="C707" s="117"/>
      <c r="D707" s="117"/>
      <c r="E707" s="117"/>
      <c r="F707" s="48"/>
      <c r="G707" s="11"/>
      <c r="H707" s="117"/>
      <c r="I707" s="124"/>
      <c r="J707" s="124"/>
      <c r="K707" s="144"/>
      <c r="L707" s="11"/>
      <c r="M707" s="143"/>
      <c r="N707" s="42"/>
      <c r="O707" s="128"/>
      <c r="P707" s="130"/>
      <c r="Q707" s="131">
        <v>2</v>
      </c>
      <c r="R707" s="68"/>
      <c r="S707" s="35"/>
      <c r="T707" s="69" t="s">
        <v>25</v>
      </c>
      <c r="U707" s="92"/>
      <c r="V707" s="70">
        <f>V708</f>
        <v>1000</v>
      </c>
      <c r="X707" s="447">
        <f>X708</f>
        <v>1000</v>
      </c>
      <c r="Z707" s="447">
        <f>Z708</f>
        <v>0</v>
      </c>
      <c r="AB707" s="447">
        <f>AB708</f>
        <v>0</v>
      </c>
      <c r="AD707" s="447">
        <f>AD708</f>
        <v>0</v>
      </c>
      <c r="AF707" s="447">
        <f>AF708</f>
        <v>0</v>
      </c>
      <c r="AH707" s="447">
        <f t="shared" si="121"/>
        <v>0</v>
      </c>
      <c r="AI707" s="446"/>
      <c r="AJ707" s="447">
        <f>AJ708</f>
        <v>0</v>
      </c>
      <c r="AK707" s="71"/>
      <c r="AL707" s="447">
        <f t="shared" si="123"/>
        <v>0</v>
      </c>
      <c r="AM707" s="447"/>
      <c r="AN707" s="447">
        <f t="shared" si="123"/>
        <v>0</v>
      </c>
      <c r="AO707" s="447"/>
      <c r="AP707" s="447">
        <f t="shared" si="123"/>
        <v>0</v>
      </c>
      <c r="AQ707" s="447"/>
    </row>
    <row r="708" spans="2:43" ht="18" hidden="1" customHeight="1" x14ac:dyDescent="0.2">
      <c r="B708" s="4"/>
      <c r="C708" s="117"/>
      <c r="D708" s="117"/>
      <c r="E708" s="117"/>
      <c r="F708" s="48"/>
      <c r="G708" s="11"/>
      <c r="H708" s="117"/>
      <c r="I708" s="124"/>
      <c r="J708" s="124"/>
      <c r="K708" s="144"/>
      <c r="L708" s="11"/>
      <c r="M708" s="143"/>
      <c r="N708" s="42"/>
      <c r="O708" s="128"/>
      <c r="P708" s="130"/>
      <c r="Q708" s="130"/>
      <c r="R708" s="72" t="s">
        <v>0</v>
      </c>
      <c r="S708" s="181"/>
      <c r="T708" s="73" t="s">
        <v>221</v>
      </c>
      <c r="V708" s="74">
        <v>1000</v>
      </c>
      <c r="X708" s="74">
        <v>1000</v>
      </c>
      <c r="Z708" s="74">
        <v>0</v>
      </c>
      <c r="AB708" s="74">
        <v>0</v>
      </c>
      <c r="AD708" s="74">
        <v>0</v>
      </c>
      <c r="AF708" s="74">
        <v>0</v>
      </c>
      <c r="AH708" s="74">
        <f t="shared" si="121"/>
        <v>0</v>
      </c>
      <c r="AI708" s="8"/>
      <c r="AJ708" s="74">
        <v>0</v>
      </c>
      <c r="AK708" s="8"/>
      <c r="AL708" s="74">
        <v>0</v>
      </c>
      <c r="AM708" s="74"/>
      <c r="AN708" s="74">
        <v>0</v>
      </c>
      <c r="AO708" s="74"/>
      <c r="AP708" s="74">
        <v>0</v>
      </c>
      <c r="AQ708" s="74"/>
    </row>
    <row r="709" spans="2:43" ht="18" customHeight="1" x14ac:dyDescent="0.2">
      <c r="B709" s="4"/>
      <c r="C709" s="117"/>
      <c r="D709" s="117"/>
      <c r="E709" s="117"/>
      <c r="F709" s="48"/>
      <c r="G709" s="11"/>
      <c r="H709" s="117"/>
      <c r="I709" s="124"/>
      <c r="J709" s="124"/>
      <c r="K709" s="144"/>
      <c r="L709" s="11"/>
      <c r="M709" s="143"/>
      <c r="N709" s="42"/>
      <c r="O709" s="128"/>
      <c r="P709" s="129">
        <v>7</v>
      </c>
      <c r="Q709" s="129"/>
      <c r="R709" s="64"/>
      <c r="S709" s="234"/>
      <c r="T709" s="65" t="s">
        <v>343</v>
      </c>
      <c r="U709" s="155"/>
      <c r="V709" s="66">
        <f>V710+V712</f>
        <v>36000</v>
      </c>
      <c r="X709" s="66">
        <f>X710+X712</f>
        <v>37000</v>
      </c>
      <c r="Z709" s="66">
        <f>Z710+Z712</f>
        <v>35000</v>
      </c>
      <c r="AB709" s="66">
        <f>AB710+AB712</f>
        <v>35000</v>
      </c>
      <c r="AD709" s="66">
        <f>AD710+AD712</f>
        <v>37000</v>
      </c>
      <c r="AF709" s="66">
        <f>AF710+AF712</f>
        <v>0</v>
      </c>
      <c r="AH709" s="66">
        <f t="shared" si="121"/>
        <v>37000</v>
      </c>
      <c r="AI709" s="67"/>
      <c r="AJ709" s="66">
        <f>AJ710+AJ712</f>
        <v>8750</v>
      </c>
      <c r="AK709" s="67"/>
      <c r="AL709" s="66">
        <f>AL710+AL712</f>
        <v>37000</v>
      </c>
      <c r="AM709" s="66"/>
      <c r="AN709" s="66">
        <f>AN710+AN712</f>
        <v>40000</v>
      </c>
      <c r="AO709" s="66"/>
      <c r="AP709" s="66">
        <f>AP710+AP712</f>
        <v>40000</v>
      </c>
      <c r="AQ709" s="66"/>
    </row>
    <row r="710" spans="2:43" ht="18" customHeight="1" x14ac:dyDescent="0.2">
      <c r="B710" s="4"/>
      <c r="C710" s="117"/>
      <c r="D710" s="117"/>
      <c r="E710" s="117"/>
      <c r="F710" s="48"/>
      <c r="G710" s="11"/>
      <c r="H710" s="117"/>
      <c r="I710" s="124"/>
      <c r="J710" s="124"/>
      <c r="K710" s="144"/>
      <c r="L710" s="11"/>
      <c r="M710" s="143"/>
      <c r="N710" s="42"/>
      <c r="O710" s="128"/>
      <c r="P710" s="129"/>
      <c r="Q710" s="131">
        <v>1</v>
      </c>
      <c r="R710" s="68"/>
      <c r="S710" s="35"/>
      <c r="T710" s="69" t="s">
        <v>234</v>
      </c>
      <c r="U710" s="92"/>
      <c r="V710" s="70">
        <f>V711</f>
        <v>34000</v>
      </c>
      <c r="X710" s="447">
        <f>X711</f>
        <v>35000</v>
      </c>
      <c r="Z710" s="447">
        <f>Z711</f>
        <v>35000</v>
      </c>
      <c r="AB710" s="447">
        <f>AB711</f>
        <v>35000</v>
      </c>
      <c r="AD710" s="447">
        <f>AD711</f>
        <v>37000</v>
      </c>
      <c r="AF710" s="447">
        <f>AF711</f>
        <v>0</v>
      </c>
      <c r="AH710" s="447">
        <f t="shared" si="121"/>
        <v>37000</v>
      </c>
      <c r="AI710" s="446"/>
      <c r="AJ710" s="447">
        <f>AJ711</f>
        <v>8750</v>
      </c>
      <c r="AK710" s="71"/>
      <c r="AL710" s="447">
        <f>AL711</f>
        <v>37000</v>
      </c>
      <c r="AM710" s="447"/>
      <c r="AN710" s="447">
        <f>AN711</f>
        <v>40000</v>
      </c>
      <c r="AO710" s="447"/>
      <c r="AP710" s="447">
        <f>AP711</f>
        <v>40000</v>
      </c>
      <c r="AQ710" s="447"/>
    </row>
    <row r="711" spans="2:43" ht="18" customHeight="1" x14ac:dyDescent="0.2">
      <c r="B711" s="4"/>
      <c r="C711" s="117"/>
      <c r="D711" s="117"/>
      <c r="E711" s="117"/>
      <c r="F711" s="48"/>
      <c r="G711" s="11"/>
      <c r="H711" s="117"/>
      <c r="I711" s="124"/>
      <c r="J711" s="124"/>
      <c r="K711" s="144"/>
      <c r="L711" s="11"/>
      <c r="M711" s="143"/>
      <c r="N711" s="42"/>
      <c r="O711" s="128"/>
      <c r="P711" s="129"/>
      <c r="Q711" s="131"/>
      <c r="R711" s="72" t="s">
        <v>14</v>
      </c>
      <c r="S711" s="181"/>
      <c r="T711" s="73" t="s">
        <v>344</v>
      </c>
      <c r="V711" s="74">
        <v>34000</v>
      </c>
      <c r="X711" s="74">
        <v>35000</v>
      </c>
      <c r="Z711" s="74">
        <v>35000</v>
      </c>
      <c r="AB711" s="74">
        <v>35000</v>
      </c>
      <c r="AD711" s="74">
        <v>37000</v>
      </c>
      <c r="AF711" s="74">
        <v>0</v>
      </c>
      <c r="AH711" s="74">
        <f t="shared" si="121"/>
        <v>37000</v>
      </c>
      <c r="AI711" s="8"/>
      <c r="AJ711" s="74">
        <f>CEILING(AB711*25/100,10)</f>
        <v>8750</v>
      </c>
      <c r="AK711" s="8"/>
      <c r="AL711" s="74">
        <v>37000</v>
      </c>
      <c r="AM711" s="74"/>
      <c r="AN711" s="74">
        <v>40000</v>
      </c>
      <c r="AO711" s="74"/>
      <c r="AP711" s="74">
        <v>40000</v>
      </c>
      <c r="AQ711" s="74"/>
    </row>
    <row r="712" spans="2:43" ht="18" hidden="1" customHeight="1" x14ac:dyDescent="0.2">
      <c r="B712" s="4"/>
      <c r="C712" s="117"/>
      <c r="D712" s="117"/>
      <c r="E712" s="117"/>
      <c r="F712" s="48"/>
      <c r="G712" s="11"/>
      <c r="H712" s="117"/>
      <c r="I712" s="124"/>
      <c r="J712" s="124"/>
      <c r="K712" s="144"/>
      <c r="L712" s="11"/>
      <c r="M712" s="143"/>
      <c r="N712" s="42"/>
      <c r="O712" s="128"/>
      <c r="P712" s="130"/>
      <c r="Q712" s="131">
        <v>3</v>
      </c>
      <c r="R712" s="68"/>
      <c r="S712" s="35"/>
      <c r="T712" s="69" t="s">
        <v>224</v>
      </c>
      <c r="U712" s="92"/>
      <c r="V712" s="70">
        <f>V713</f>
        <v>2000</v>
      </c>
      <c r="X712" s="447">
        <f>X713</f>
        <v>2000</v>
      </c>
      <c r="Z712" s="447">
        <f>Z713</f>
        <v>0</v>
      </c>
      <c r="AB712" s="447">
        <f>AB713</f>
        <v>0</v>
      </c>
      <c r="AD712" s="447">
        <f>AD713</f>
        <v>0</v>
      </c>
      <c r="AF712" s="447">
        <f>AF713</f>
        <v>0</v>
      </c>
      <c r="AH712" s="447">
        <f t="shared" si="121"/>
        <v>0</v>
      </c>
      <c r="AI712" s="446"/>
      <c r="AJ712" s="447">
        <f>AJ713</f>
        <v>0</v>
      </c>
      <c r="AK712" s="71"/>
      <c r="AL712" s="447">
        <f>AL713</f>
        <v>0</v>
      </c>
      <c r="AM712" s="447"/>
      <c r="AN712" s="447">
        <f>AN713</f>
        <v>0</v>
      </c>
      <c r="AO712" s="447"/>
      <c r="AP712" s="447">
        <f>AP713</f>
        <v>0</v>
      </c>
      <c r="AQ712" s="447"/>
    </row>
    <row r="713" spans="2:43" ht="18" hidden="1" customHeight="1" x14ac:dyDescent="0.2">
      <c r="B713" s="4"/>
      <c r="C713" s="117"/>
      <c r="D713" s="117"/>
      <c r="E713" s="117"/>
      <c r="F713" s="48"/>
      <c r="G713" s="11"/>
      <c r="H713" s="117"/>
      <c r="I713" s="124"/>
      <c r="J713" s="124"/>
      <c r="K713" s="144"/>
      <c r="L713" s="11"/>
      <c r="M713" s="143"/>
      <c r="N713" s="42"/>
      <c r="O713" s="128"/>
      <c r="P713" s="130"/>
      <c r="Q713" s="131"/>
      <c r="R713" s="72" t="s">
        <v>0</v>
      </c>
      <c r="S713" s="181"/>
      <c r="T713" s="73" t="s">
        <v>53</v>
      </c>
      <c r="V713" s="74">
        <v>2000</v>
      </c>
      <c r="X713" s="74">
        <v>2000</v>
      </c>
      <c r="Z713" s="74">
        <v>0</v>
      </c>
      <c r="AB713" s="74">
        <v>0</v>
      </c>
      <c r="AD713" s="74">
        <v>0</v>
      </c>
      <c r="AF713" s="74">
        <v>0</v>
      </c>
      <c r="AH713" s="74">
        <f t="shared" si="121"/>
        <v>0</v>
      </c>
      <c r="AI713" s="8"/>
      <c r="AJ713" s="74">
        <v>0</v>
      </c>
      <c r="AK713" s="8"/>
      <c r="AL713" s="74">
        <v>0</v>
      </c>
      <c r="AM713" s="74"/>
      <c r="AN713" s="74">
        <v>0</v>
      </c>
      <c r="AO713" s="74"/>
      <c r="AP713" s="74">
        <v>0</v>
      </c>
      <c r="AQ713" s="74"/>
    </row>
    <row r="714" spans="2:43" ht="18" hidden="1" customHeight="1" x14ac:dyDescent="0.2">
      <c r="B714" s="4"/>
      <c r="C714" s="117"/>
      <c r="D714" s="117"/>
      <c r="E714" s="117"/>
      <c r="F714" s="48"/>
      <c r="G714" s="11"/>
      <c r="H714" s="117"/>
      <c r="I714" s="124"/>
      <c r="J714" s="124"/>
      <c r="K714" s="144"/>
      <c r="L714" s="11"/>
      <c r="M714" s="143"/>
      <c r="N714" s="42"/>
      <c r="O714" s="128"/>
      <c r="P714" s="129">
        <v>9</v>
      </c>
      <c r="Q714" s="129"/>
      <c r="R714" s="64"/>
      <c r="S714" s="234"/>
      <c r="T714" s="65" t="s">
        <v>217</v>
      </c>
      <c r="U714" s="155"/>
      <c r="V714" s="66">
        <f>V715+V717</f>
        <v>0</v>
      </c>
      <c r="X714" s="66">
        <f>X715+X717</f>
        <v>0</v>
      </c>
      <c r="Z714" s="66">
        <f>Z715+Z717</f>
        <v>0</v>
      </c>
      <c r="AB714" s="66">
        <f>AB715+AB717</f>
        <v>0</v>
      </c>
      <c r="AD714" s="66" t="e">
        <f>#REF!+AD717</f>
        <v>#REF!</v>
      </c>
      <c r="AF714" s="66">
        <f>AF715+AF717</f>
        <v>0</v>
      </c>
      <c r="AH714" s="66" t="e">
        <f t="shared" si="121"/>
        <v>#REF!</v>
      </c>
      <c r="AI714" s="67"/>
      <c r="AJ714" s="66">
        <f>AJ715+AJ717</f>
        <v>0</v>
      </c>
      <c r="AK714" s="67"/>
      <c r="AL714" s="66">
        <f>AL715+AL717</f>
        <v>0</v>
      </c>
      <c r="AM714" s="66"/>
      <c r="AN714" s="66">
        <f>AN715+AN717</f>
        <v>0</v>
      </c>
      <c r="AO714" s="66"/>
      <c r="AP714" s="66">
        <f>AP715+AP717</f>
        <v>0</v>
      </c>
      <c r="AQ714" s="66"/>
    </row>
    <row r="715" spans="2:43" ht="18" hidden="1" customHeight="1" x14ac:dyDescent="0.2">
      <c r="B715" s="4"/>
      <c r="C715" s="117"/>
      <c r="D715" s="117"/>
      <c r="E715" s="117"/>
      <c r="F715" s="48"/>
      <c r="G715" s="11"/>
      <c r="H715" s="117"/>
      <c r="I715" s="124"/>
      <c r="J715" s="124"/>
      <c r="K715" s="144"/>
      <c r="L715" s="11"/>
      <c r="M715" s="143"/>
      <c r="N715" s="42"/>
      <c r="O715" s="128"/>
      <c r="P715" s="130"/>
      <c r="Q715" s="131">
        <v>1</v>
      </c>
      <c r="R715" s="68"/>
      <c r="S715" s="35"/>
      <c r="T715" s="69" t="s">
        <v>231</v>
      </c>
      <c r="U715" s="92"/>
      <c r="V715" s="70">
        <f>V716</f>
        <v>0</v>
      </c>
      <c r="X715" s="447">
        <f>X716</f>
        <v>0</v>
      </c>
      <c r="Z715" s="447">
        <f>Z716</f>
        <v>0</v>
      </c>
      <c r="AB715" s="447">
        <f>AB716</f>
        <v>0</v>
      </c>
      <c r="AD715" s="447" t="e">
        <f>#REF!</f>
        <v>#REF!</v>
      </c>
      <c r="AF715" s="447">
        <f>AF716</f>
        <v>0</v>
      </c>
      <c r="AH715" s="447" t="e">
        <f t="shared" si="121"/>
        <v>#REF!</v>
      </c>
      <c r="AI715" s="446"/>
      <c r="AJ715" s="447">
        <f>AJ716</f>
        <v>0</v>
      </c>
      <c r="AK715" s="71"/>
      <c r="AL715" s="447">
        <f>AL716</f>
        <v>0</v>
      </c>
      <c r="AM715" s="447"/>
      <c r="AN715" s="447">
        <f>AN716</f>
        <v>0</v>
      </c>
      <c r="AO715" s="447"/>
      <c r="AP715" s="447">
        <f>AP716</f>
        <v>0</v>
      </c>
      <c r="AQ715" s="447"/>
    </row>
    <row r="716" spans="2:43" ht="18" hidden="1" customHeight="1" x14ac:dyDescent="0.2">
      <c r="B716" s="4"/>
      <c r="C716" s="117"/>
      <c r="D716" s="117"/>
      <c r="E716" s="117"/>
      <c r="F716" s="48"/>
      <c r="G716" s="11"/>
      <c r="H716" s="117"/>
      <c r="I716" s="124"/>
      <c r="J716" s="124"/>
      <c r="K716" s="144"/>
      <c r="L716" s="11"/>
      <c r="M716" s="143"/>
      <c r="N716" s="42"/>
      <c r="O716" s="128"/>
      <c r="P716" s="130"/>
      <c r="Q716" s="131"/>
      <c r="R716" s="72" t="s">
        <v>3</v>
      </c>
      <c r="S716" s="181"/>
      <c r="T716" s="73" t="s">
        <v>231</v>
      </c>
      <c r="V716" s="74">
        <v>0</v>
      </c>
      <c r="X716" s="74">
        <v>0</v>
      </c>
      <c r="Z716" s="74">
        <v>0</v>
      </c>
      <c r="AB716" s="74">
        <v>0</v>
      </c>
      <c r="AD716" s="74">
        <v>0</v>
      </c>
      <c r="AF716" s="74">
        <v>0</v>
      </c>
      <c r="AH716" s="74">
        <f t="shared" si="121"/>
        <v>0</v>
      </c>
      <c r="AI716" s="8"/>
      <c r="AJ716" s="74">
        <v>0</v>
      </c>
      <c r="AK716" s="8"/>
      <c r="AL716" s="74">
        <v>0</v>
      </c>
      <c r="AM716" s="74"/>
      <c r="AN716" s="74">
        <v>0</v>
      </c>
      <c r="AO716" s="74"/>
      <c r="AP716" s="74">
        <v>0</v>
      </c>
      <c r="AQ716" s="74"/>
    </row>
    <row r="717" spans="2:43" ht="18" hidden="1" customHeight="1" x14ac:dyDescent="0.2">
      <c r="B717" s="4"/>
      <c r="C717" s="117"/>
      <c r="D717" s="117"/>
      <c r="E717" s="117"/>
      <c r="F717" s="48"/>
      <c r="G717" s="11"/>
      <c r="H717" s="117"/>
      <c r="I717" s="124"/>
      <c r="J717" s="124"/>
      <c r="K717" s="144"/>
      <c r="L717" s="11"/>
      <c r="M717" s="143"/>
      <c r="N717" s="42"/>
      <c r="O717" s="128"/>
      <c r="P717" s="130"/>
      <c r="Q717" s="131">
        <v>2</v>
      </c>
      <c r="R717" s="68"/>
      <c r="S717" s="35"/>
      <c r="T717" s="69" t="s">
        <v>232</v>
      </c>
      <c r="U717" s="92"/>
      <c r="V717" s="70">
        <f>V718</f>
        <v>0</v>
      </c>
      <c r="X717" s="447">
        <f>X718</f>
        <v>0</v>
      </c>
      <c r="Z717" s="447">
        <f>Z718</f>
        <v>0</v>
      </c>
      <c r="AB717" s="447">
        <f>AB718</f>
        <v>0</v>
      </c>
      <c r="AD717" s="447" t="e">
        <f>#REF!</f>
        <v>#REF!</v>
      </c>
      <c r="AF717" s="447">
        <f>AF718</f>
        <v>0</v>
      </c>
      <c r="AH717" s="447" t="e">
        <f t="shared" si="121"/>
        <v>#REF!</v>
      </c>
      <c r="AI717" s="446"/>
      <c r="AJ717" s="447">
        <f>AJ718</f>
        <v>0</v>
      </c>
      <c r="AK717" s="71"/>
      <c r="AL717" s="447">
        <f>AL718</f>
        <v>0</v>
      </c>
      <c r="AM717" s="447"/>
      <c r="AN717" s="447">
        <f>AN718</f>
        <v>0</v>
      </c>
      <c r="AO717" s="447"/>
      <c r="AP717" s="447">
        <f>AP718</f>
        <v>0</v>
      </c>
      <c r="AQ717" s="447"/>
    </row>
    <row r="718" spans="2:43" ht="18" hidden="1" customHeight="1" x14ac:dyDescent="0.2">
      <c r="B718" s="4"/>
      <c r="C718" s="117"/>
      <c r="D718" s="117"/>
      <c r="E718" s="117"/>
      <c r="F718" s="48"/>
      <c r="G718" s="11"/>
      <c r="H718" s="117"/>
      <c r="I718" s="124"/>
      <c r="J718" s="124"/>
      <c r="K718" s="144"/>
      <c r="L718" s="11"/>
      <c r="M718" s="143"/>
      <c r="N718" s="42"/>
      <c r="O718" s="128"/>
      <c r="P718" s="130"/>
      <c r="Q718" s="131"/>
      <c r="R718" s="72" t="s">
        <v>3</v>
      </c>
      <c r="S718" s="181"/>
      <c r="T718" s="77" t="s">
        <v>232</v>
      </c>
      <c r="U718" s="141"/>
      <c r="V718" s="74">
        <v>0</v>
      </c>
      <c r="X718" s="74">
        <v>0</v>
      </c>
      <c r="Z718" s="74">
        <v>0</v>
      </c>
      <c r="AB718" s="74">
        <v>0</v>
      </c>
      <c r="AD718" s="74">
        <v>0</v>
      </c>
      <c r="AF718" s="74">
        <v>0</v>
      </c>
      <c r="AH718" s="74">
        <f t="shared" si="121"/>
        <v>0</v>
      </c>
      <c r="AI718" s="8"/>
      <c r="AJ718" s="74">
        <v>0</v>
      </c>
      <c r="AK718" s="8"/>
      <c r="AL718" s="74">
        <v>0</v>
      </c>
      <c r="AM718" s="74"/>
      <c r="AN718" s="74">
        <v>0</v>
      </c>
      <c r="AO718" s="74"/>
      <c r="AP718" s="74">
        <v>0</v>
      </c>
      <c r="AQ718" s="74"/>
    </row>
    <row r="719" spans="2:43" ht="18" hidden="1" customHeight="1" x14ac:dyDescent="0.2">
      <c r="B719" s="4"/>
      <c r="C719" s="117"/>
      <c r="D719" s="117"/>
      <c r="E719" s="117"/>
      <c r="F719" s="48"/>
      <c r="G719" s="11"/>
      <c r="H719" s="117"/>
      <c r="I719" s="124"/>
      <c r="J719" s="124"/>
      <c r="K719" s="144"/>
      <c r="L719" s="11"/>
      <c r="M719" s="143"/>
      <c r="N719" s="42"/>
      <c r="O719" s="133" t="s">
        <v>55</v>
      </c>
      <c r="P719" s="134"/>
      <c r="Q719" s="134"/>
      <c r="R719" s="79"/>
      <c r="S719" s="252"/>
      <c r="T719" s="80" t="s">
        <v>29</v>
      </c>
      <c r="U719" s="242"/>
      <c r="V719" s="88">
        <f>V720</f>
        <v>0</v>
      </c>
      <c r="X719" s="88">
        <f>X720</f>
        <v>0</v>
      </c>
      <c r="Z719" s="88">
        <f>Z720</f>
        <v>0</v>
      </c>
      <c r="AB719" s="88">
        <f>AB720</f>
        <v>0</v>
      </c>
      <c r="AD719" s="88" t="e">
        <f>#REF!</f>
        <v>#REF!</v>
      </c>
      <c r="AF719" s="88">
        <f>AF720</f>
        <v>0</v>
      </c>
      <c r="AH719" s="88" t="e">
        <f t="shared" si="121"/>
        <v>#REF!</v>
      </c>
      <c r="AI719" s="89"/>
      <c r="AJ719" s="88">
        <f>AJ720</f>
        <v>0</v>
      </c>
      <c r="AK719" s="89"/>
      <c r="AL719" s="88">
        <f t="shared" ref="AL719:AP721" si="124">AL720</f>
        <v>0</v>
      </c>
      <c r="AM719" s="88"/>
      <c r="AN719" s="88">
        <f t="shared" si="124"/>
        <v>0</v>
      </c>
      <c r="AO719" s="88"/>
      <c r="AP719" s="88">
        <f t="shared" si="124"/>
        <v>0</v>
      </c>
      <c r="AQ719" s="88"/>
    </row>
    <row r="720" spans="2:43" ht="18" hidden="1" customHeight="1" x14ac:dyDescent="0.2">
      <c r="B720" s="4"/>
      <c r="C720" s="117"/>
      <c r="D720" s="117"/>
      <c r="E720" s="117"/>
      <c r="F720" s="48"/>
      <c r="G720" s="11"/>
      <c r="H720" s="117"/>
      <c r="I720" s="124"/>
      <c r="J720" s="124"/>
      <c r="K720" s="144"/>
      <c r="L720" s="11"/>
      <c r="M720" s="143"/>
      <c r="N720" s="42"/>
      <c r="O720" s="128"/>
      <c r="P720" s="129">
        <v>3</v>
      </c>
      <c r="Q720" s="129"/>
      <c r="R720" s="64"/>
      <c r="S720" s="234"/>
      <c r="T720" s="65" t="s">
        <v>54</v>
      </c>
      <c r="U720" s="155"/>
      <c r="V720" s="66">
        <f>V721</f>
        <v>0</v>
      </c>
      <c r="X720" s="66">
        <f>X721</f>
        <v>0</v>
      </c>
      <c r="Z720" s="66">
        <f>Z721</f>
        <v>0</v>
      </c>
      <c r="AB720" s="66">
        <f>AB721</f>
        <v>0</v>
      </c>
      <c r="AD720" s="66" t="e">
        <f>#REF!</f>
        <v>#REF!</v>
      </c>
      <c r="AF720" s="66">
        <f>AF721</f>
        <v>0</v>
      </c>
      <c r="AH720" s="66" t="e">
        <f t="shared" si="121"/>
        <v>#REF!</v>
      </c>
      <c r="AI720" s="67"/>
      <c r="AJ720" s="66">
        <f>AJ721</f>
        <v>0</v>
      </c>
      <c r="AK720" s="67"/>
      <c r="AL720" s="66">
        <f t="shared" si="124"/>
        <v>0</v>
      </c>
      <c r="AM720" s="66"/>
      <c r="AN720" s="66">
        <f t="shared" si="124"/>
        <v>0</v>
      </c>
      <c r="AO720" s="66"/>
      <c r="AP720" s="66">
        <f t="shared" si="124"/>
        <v>0</v>
      </c>
      <c r="AQ720" s="66"/>
    </row>
    <row r="721" spans="2:43" ht="18" hidden="1" customHeight="1" x14ac:dyDescent="0.2">
      <c r="B721" s="4"/>
      <c r="C721" s="117"/>
      <c r="D721" s="117"/>
      <c r="E721" s="117"/>
      <c r="F721" s="48"/>
      <c r="G721" s="11"/>
      <c r="H721" s="117"/>
      <c r="I721" s="124"/>
      <c r="J721" s="124"/>
      <c r="K721" s="144"/>
      <c r="L721" s="11"/>
      <c r="M721" s="143"/>
      <c r="N721" s="42"/>
      <c r="O721" s="128"/>
      <c r="P721" s="130"/>
      <c r="Q721" s="131">
        <v>1</v>
      </c>
      <c r="R721" s="68"/>
      <c r="S721" s="35"/>
      <c r="T721" s="69" t="s">
        <v>69</v>
      </c>
      <c r="U721" s="92"/>
      <c r="V721" s="70">
        <f>V722</f>
        <v>0</v>
      </c>
      <c r="X721" s="70">
        <f>X722</f>
        <v>0</v>
      </c>
      <c r="Z721" s="70">
        <f>Z722</f>
        <v>0</v>
      </c>
      <c r="AB721" s="70">
        <f>AB722</f>
        <v>0</v>
      </c>
      <c r="AD721" s="70" t="e">
        <f>#REF!</f>
        <v>#REF!</v>
      </c>
      <c r="AF721" s="70">
        <f>AF722</f>
        <v>0</v>
      </c>
      <c r="AH721" s="70" t="e">
        <f t="shared" si="121"/>
        <v>#REF!</v>
      </c>
      <c r="AI721" s="446"/>
      <c r="AJ721" s="447">
        <f>AJ722</f>
        <v>0</v>
      </c>
      <c r="AK721" s="71"/>
      <c r="AL721" s="447">
        <f t="shared" si="124"/>
        <v>0</v>
      </c>
      <c r="AM721" s="447"/>
      <c r="AN721" s="447">
        <f t="shared" si="124"/>
        <v>0</v>
      </c>
      <c r="AO721" s="70"/>
      <c r="AP721" s="447">
        <f t="shared" si="124"/>
        <v>0</v>
      </c>
      <c r="AQ721" s="70"/>
    </row>
    <row r="722" spans="2:43" ht="18" hidden="1" customHeight="1" x14ac:dyDescent="0.2">
      <c r="B722" s="4"/>
      <c r="C722" s="117"/>
      <c r="D722" s="117"/>
      <c r="E722" s="117"/>
      <c r="F722" s="48"/>
      <c r="G722" s="11"/>
      <c r="H722" s="117"/>
      <c r="I722" s="124"/>
      <c r="J722" s="124"/>
      <c r="K722" s="144"/>
      <c r="L722" s="11"/>
      <c r="M722" s="143"/>
      <c r="N722" s="42"/>
      <c r="O722" s="128"/>
      <c r="P722" s="130"/>
      <c r="Q722" s="130"/>
      <c r="R722" s="72" t="s">
        <v>55</v>
      </c>
      <c r="S722" s="181"/>
      <c r="T722" s="73" t="s">
        <v>193</v>
      </c>
      <c r="V722" s="74">
        <v>0</v>
      </c>
      <c r="X722" s="74">
        <v>0</v>
      </c>
      <c r="Z722" s="74">
        <v>0</v>
      </c>
      <c r="AB722" s="74">
        <v>0</v>
      </c>
      <c r="AD722" s="74">
        <v>0</v>
      </c>
      <c r="AF722" s="74">
        <v>0</v>
      </c>
      <c r="AH722" s="74">
        <f t="shared" si="121"/>
        <v>0</v>
      </c>
      <c r="AI722" s="8"/>
      <c r="AJ722" s="74">
        <v>0</v>
      </c>
      <c r="AK722" s="8"/>
      <c r="AL722" s="74">
        <v>0</v>
      </c>
      <c r="AM722" s="74"/>
      <c r="AN722" s="74">
        <v>0</v>
      </c>
      <c r="AO722" s="74"/>
      <c r="AP722" s="74">
        <v>0</v>
      </c>
      <c r="AQ722" s="74"/>
    </row>
    <row r="723" spans="2:43" ht="18" customHeight="1" x14ac:dyDescent="0.2">
      <c r="B723" s="4"/>
      <c r="C723" s="117"/>
      <c r="D723" s="117"/>
      <c r="E723" s="117"/>
      <c r="F723" s="48"/>
      <c r="G723" s="11"/>
      <c r="H723" s="117"/>
      <c r="I723" s="124"/>
      <c r="J723" s="124"/>
      <c r="K723" s="144"/>
      <c r="L723" s="11"/>
      <c r="M723" s="143"/>
      <c r="N723" s="42"/>
      <c r="O723" s="128"/>
      <c r="P723" s="130"/>
      <c r="Q723" s="130"/>
      <c r="R723" s="86"/>
      <c r="S723" s="20"/>
      <c r="T723" s="73"/>
      <c r="V723" s="74"/>
      <c r="X723" s="74"/>
      <c r="Z723" s="74"/>
      <c r="AB723" s="74"/>
      <c r="AD723" s="74"/>
      <c r="AF723" s="74"/>
      <c r="AH723" s="74">
        <f t="shared" si="121"/>
        <v>0</v>
      </c>
      <c r="AI723" s="8"/>
      <c r="AJ723" s="74"/>
      <c r="AK723" s="8"/>
      <c r="AL723" s="74"/>
      <c r="AM723" s="74"/>
      <c r="AN723" s="74"/>
      <c r="AO723" s="74"/>
      <c r="AP723" s="74"/>
      <c r="AQ723" s="74"/>
    </row>
    <row r="724" spans="2:43" ht="18" hidden="1" customHeight="1" x14ac:dyDescent="0.2">
      <c r="B724" s="4"/>
      <c r="C724" s="117"/>
      <c r="D724" s="117"/>
      <c r="E724" s="117"/>
      <c r="F724" s="48"/>
      <c r="G724" s="11"/>
      <c r="H724" s="112" t="s">
        <v>63</v>
      </c>
      <c r="I724" s="118"/>
      <c r="J724" s="118"/>
      <c r="K724" s="170"/>
      <c r="L724" s="34"/>
      <c r="M724" s="169"/>
      <c r="N724" s="260"/>
      <c r="O724" s="119"/>
      <c r="P724" s="120"/>
      <c r="Q724" s="120"/>
      <c r="R724" s="56"/>
      <c r="S724" s="248"/>
      <c r="T724" s="57" t="s">
        <v>71</v>
      </c>
      <c r="U724" s="236"/>
      <c r="V724" s="58">
        <f>V725</f>
        <v>0</v>
      </c>
      <c r="X724" s="58">
        <f>X725</f>
        <v>0</v>
      </c>
      <c r="Z724" s="58">
        <f>Z725</f>
        <v>0</v>
      </c>
      <c r="AB724" s="58">
        <f>AB725</f>
        <v>0</v>
      </c>
      <c r="AD724" s="58" t="e">
        <f>#REF!</f>
        <v>#REF!</v>
      </c>
      <c r="AF724" s="58">
        <f>AF725</f>
        <v>0</v>
      </c>
      <c r="AH724" s="58" t="e">
        <f t="shared" si="121"/>
        <v>#REF!</v>
      </c>
      <c r="AI724" s="660"/>
      <c r="AJ724" s="659">
        <f>AJ725</f>
        <v>0</v>
      </c>
      <c r="AK724" s="59"/>
      <c r="AL724" s="659">
        <f t="shared" ref="AL724:AP725" si="125">AL725</f>
        <v>0</v>
      </c>
      <c r="AM724" s="659"/>
      <c r="AN724" s="659">
        <f t="shared" si="125"/>
        <v>0</v>
      </c>
      <c r="AO724" s="58"/>
      <c r="AP724" s="659">
        <f t="shared" si="125"/>
        <v>0</v>
      </c>
      <c r="AQ724" s="58"/>
    </row>
    <row r="725" spans="2:43" ht="18" hidden="1" customHeight="1" x14ac:dyDescent="0.2">
      <c r="B725" s="4"/>
      <c r="C725" s="117"/>
      <c r="D725" s="117"/>
      <c r="E725" s="117"/>
      <c r="F725" s="48"/>
      <c r="G725" s="11"/>
      <c r="H725" s="132"/>
      <c r="I725" s="121">
        <v>3</v>
      </c>
      <c r="J725" s="121"/>
      <c r="K725" s="164"/>
      <c r="L725" s="277"/>
      <c r="M725" s="163"/>
      <c r="N725" s="261"/>
      <c r="O725" s="122"/>
      <c r="P725" s="123"/>
      <c r="Q725" s="123"/>
      <c r="R725" s="49"/>
      <c r="S725" s="18"/>
      <c r="T725" s="50" t="s">
        <v>106</v>
      </c>
      <c r="U725" s="76"/>
      <c r="V725" s="51">
        <f>V726</f>
        <v>0</v>
      </c>
      <c r="X725" s="51">
        <f>X726</f>
        <v>0</v>
      </c>
      <c r="Z725" s="51">
        <f>Z726</f>
        <v>0</v>
      </c>
      <c r="AB725" s="51">
        <f>AB726</f>
        <v>0</v>
      </c>
      <c r="AD725" s="51" t="e">
        <f>#REF!</f>
        <v>#REF!</v>
      </c>
      <c r="AF725" s="51">
        <f>AF726</f>
        <v>0</v>
      </c>
      <c r="AH725" s="51" t="e">
        <f t="shared" si="121"/>
        <v>#REF!</v>
      </c>
      <c r="AI725" s="5"/>
      <c r="AJ725" s="51">
        <f>AJ726</f>
        <v>0</v>
      </c>
      <c r="AK725" s="5"/>
      <c r="AL725" s="51">
        <f t="shared" si="125"/>
        <v>0</v>
      </c>
      <c r="AM725" s="51"/>
      <c r="AN725" s="51">
        <f t="shared" si="125"/>
        <v>0</v>
      </c>
      <c r="AO725" s="51"/>
      <c r="AP725" s="51">
        <f t="shared" si="125"/>
        <v>0</v>
      </c>
      <c r="AQ725" s="51"/>
    </row>
    <row r="726" spans="2:43" ht="18" hidden="1" customHeight="1" x14ac:dyDescent="0.2">
      <c r="B726" s="4"/>
      <c r="C726" s="117"/>
      <c r="D726" s="117"/>
      <c r="E726" s="117"/>
      <c r="F726" s="48"/>
      <c r="G726" s="11"/>
      <c r="H726" s="132"/>
      <c r="I726" s="121"/>
      <c r="J726" s="121">
        <v>1</v>
      </c>
      <c r="K726" s="164"/>
      <c r="L726" s="277"/>
      <c r="M726" s="163"/>
      <c r="N726" s="261"/>
      <c r="O726" s="122"/>
      <c r="P726" s="123"/>
      <c r="Q726" s="123"/>
      <c r="R726" s="49"/>
      <c r="S726" s="18"/>
      <c r="T726" s="50" t="s">
        <v>107</v>
      </c>
      <c r="U726" s="76"/>
      <c r="V726" s="51">
        <f>V727+V740</f>
        <v>0</v>
      </c>
      <c r="X726" s="51">
        <f>X727+X740</f>
        <v>0</v>
      </c>
      <c r="Z726" s="51">
        <f>Z727+Z740</f>
        <v>0</v>
      </c>
      <c r="AB726" s="51">
        <f>AB727+AB740</f>
        <v>0</v>
      </c>
      <c r="AD726" s="51" t="e">
        <f>#REF!+AD740</f>
        <v>#REF!</v>
      </c>
      <c r="AF726" s="51">
        <f>AF727+AF740</f>
        <v>0</v>
      </c>
      <c r="AH726" s="51" t="e">
        <f t="shared" si="121"/>
        <v>#REF!</v>
      </c>
      <c r="AI726" s="5"/>
      <c r="AJ726" s="51">
        <f>AJ727+AJ740</f>
        <v>0</v>
      </c>
      <c r="AK726" s="5"/>
      <c r="AL726" s="51">
        <f>AL727+AL740</f>
        <v>0</v>
      </c>
      <c r="AM726" s="51"/>
      <c r="AN726" s="51">
        <f>AN727+AN740</f>
        <v>0</v>
      </c>
      <c r="AO726" s="51"/>
      <c r="AP726" s="51">
        <f>AP727+AP740</f>
        <v>0</v>
      </c>
      <c r="AQ726" s="51"/>
    </row>
    <row r="727" spans="2:43" ht="18" hidden="1" customHeight="1" x14ac:dyDescent="0.2">
      <c r="B727" s="4"/>
      <c r="C727" s="117"/>
      <c r="D727" s="117"/>
      <c r="E727" s="117"/>
      <c r="F727" s="48"/>
      <c r="G727" s="11"/>
      <c r="H727" s="117"/>
      <c r="I727" s="124"/>
      <c r="J727" s="124"/>
      <c r="K727" s="144"/>
      <c r="L727" s="11"/>
      <c r="M727" s="226">
        <v>2</v>
      </c>
      <c r="N727" s="262"/>
      <c r="O727" s="125"/>
      <c r="P727" s="126"/>
      <c r="Q727" s="126"/>
      <c r="R727" s="60"/>
      <c r="S727" s="249"/>
      <c r="T727" s="61" t="s">
        <v>413</v>
      </c>
      <c r="U727" s="241"/>
      <c r="V727" s="62">
        <f>V728</f>
        <v>0</v>
      </c>
      <c r="X727" s="62">
        <f>X728</f>
        <v>0</v>
      </c>
      <c r="Z727" s="62">
        <f>Z728</f>
        <v>0</v>
      </c>
      <c r="AB727" s="62">
        <f>AB728</f>
        <v>0</v>
      </c>
      <c r="AD727" s="62" t="e">
        <f>#REF!</f>
        <v>#REF!</v>
      </c>
      <c r="AF727" s="62">
        <f>AF728</f>
        <v>0</v>
      </c>
      <c r="AH727" s="62" t="e">
        <f t="shared" si="121"/>
        <v>#REF!</v>
      </c>
      <c r="AI727" s="63"/>
      <c r="AJ727" s="62">
        <f>AJ728</f>
        <v>0</v>
      </c>
      <c r="AK727" s="63"/>
      <c r="AL727" s="62">
        <f>AL728</f>
        <v>0</v>
      </c>
      <c r="AM727" s="62"/>
      <c r="AN727" s="62">
        <f>AN728</f>
        <v>0</v>
      </c>
      <c r="AO727" s="62"/>
      <c r="AP727" s="62">
        <f>AP728</f>
        <v>0</v>
      </c>
      <c r="AQ727" s="62"/>
    </row>
    <row r="728" spans="2:43" ht="18" hidden="1" customHeight="1" x14ac:dyDescent="0.2">
      <c r="B728" s="4"/>
      <c r="C728" s="117"/>
      <c r="D728" s="117"/>
      <c r="E728" s="117"/>
      <c r="F728" s="48"/>
      <c r="G728" s="11"/>
      <c r="H728" s="117"/>
      <c r="I728" s="124"/>
      <c r="J728" s="124"/>
      <c r="K728" s="144"/>
      <c r="L728" s="11"/>
      <c r="M728" s="226"/>
      <c r="N728" s="262"/>
      <c r="O728" s="133" t="s">
        <v>23</v>
      </c>
      <c r="P728" s="134"/>
      <c r="Q728" s="134"/>
      <c r="R728" s="79"/>
      <c r="S728" s="252"/>
      <c r="T728" s="80" t="s">
        <v>56</v>
      </c>
      <c r="U728" s="242"/>
      <c r="V728" s="88">
        <f>V729+V737+V754</f>
        <v>0</v>
      </c>
      <c r="X728" s="88">
        <f>X729+X737+X754</f>
        <v>0</v>
      </c>
      <c r="Z728" s="88">
        <f>Z729+Z737+Z754</f>
        <v>0</v>
      </c>
      <c r="AB728" s="88">
        <f>AB729+AB737+AB754</f>
        <v>0</v>
      </c>
      <c r="AD728" s="88" t="e">
        <f>#REF!+AD737+AD754</f>
        <v>#REF!</v>
      </c>
      <c r="AF728" s="88">
        <f>AF729+AF737+AF754</f>
        <v>0</v>
      </c>
      <c r="AH728" s="88" t="e">
        <f t="shared" si="121"/>
        <v>#REF!</v>
      </c>
      <c r="AI728" s="89"/>
      <c r="AJ728" s="88">
        <f>AJ729+AJ737+AJ754</f>
        <v>0</v>
      </c>
      <c r="AK728" s="89"/>
      <c r="AL728" s="88">
        <f>AL729+AL737+AL754</f>
        <v>0</v>
      </c>
      <c r="AM728" s="88"/>
      <c r="AN728" s="88">
        <f>AN729+AN737+AN754</f>
        <v>0</v>
      </c>
      <c r="AO728" s="88"/>
      <c r="AP728" s="88">
        <f>AP729+AP737+AP754</f>
        <v>0</v>
      </c>
      <c r="AQ728" s="88"/>
    </row>
    <row r="729" spans="2:43" ht="18" hidden="1" customHeight="1" x14ac:dyDescent="0.2">
      <c r="B729" s="4"/>
      <c r="C729" s="117"/>
      <c r="D729" s="117"/>
      <c r="E729" s="117"/>
      <c r="F729" s="48"/>
      <c r="G729" s="11"/>
      <c r="H729" s="117"/>
      <c r="I729" s="124"/>
      <c r="J729" s="124"/>
      <c r="K729" s="144"/>
      <c r="L729" s="11"/>
      <c r="M729" s="226"/>
      <c r="N729" s="262"/>
      <c r="O729" s="125"/>
      <c r="P729" s="129">
        <v>1</v>
      </c>
      <c r="Q729" s="129"/>
      <c r="R729" s="64"/>
      <c r="S729" s="234"/>
      <c r="T729" s="65" t="s">
        <v>94</v>
      </c>
      <c r="U729" s="155"/>
      <c r="V729" s="66">
        <f>V730+V735</f>
        <v>0</v>
      </c>
      <c r="X729" s="66">
        <f>X730+X735</f>
        <v>0</v>
      </c>
      <c r="Z729" s="66">
        <f>Z730+Z735</f>
        <v>0</v>
      </c>
      <c r="AB729" s="66">
        <f>AB730+AB735</f>
        <v>0</v>
      </c>
      <c r="AD729" s="66" t="e">
        <f>#REF!+AD735</f>
        <v>#REF!</v>
      </c>
      <c r="AF729" s="66">
        <f>AF730+AF735</f>
        <v>0</v>
      </c>
      <c r="AH729" s="66" t="e">
        <f t="shared" si="121"/>
        <v>#REF!</v>
      </c>
      <c r="AI729" s="67"/>
      <c r="AJ729" s="66">
        <f>AJ730+AJ735</f>
        <v>0</v>
      </c>
      <c r="AK729" s="67"/>
      <c r="AL729" s="66">
        <f>AL730+AL735</f>
        <v>0</v>
      </c>
      <c r="AM729" s="66"/>
      <c r="AN729" s="66">
        <f>AN730+AN735</f>
        <v>0</v>
      </c>
      <c r="AO729" s="66"/>
      <c r="AP729" s="66">
        <f>AP730+AP735</f>
        <v>0</v>
      </c>
      <c r="AQ729" s="66"/>
    </row>
    <row r="730" spans="2:43" ht="18" hidden="1" customHeight="1" x14ac:dyDescent="0.2">
      <c r="B730" s="4"/>
      <c r="C730" s="117"/>
      <c r="D730" s="117"/>
      <c r="E730" s="117"/>
      <c r="F730" s="48"/>
      <c r="G730" s="11"/>
      <c r="H730" s="117"/>
      <c r="I730" s="124"/>
      <c r="J730" s="124"/>
      <c r="K730" s="144"/>
      <c r="L730" s="11"/>
      <c r="M730" s="226"/>
      <c r="N730" s="262"/>
      <c r="O730" s="125"/>
      <c r="P730" s="126"/>
      <c r="Q730" s="131">
        <v>2</v>
      </c>
      <c r="R730" s="68"/>
      <c r="S730" s="35"/>
      <c r="T730" s="69" t="s">
        <v>57</v>
      </c>
      <c r="U730" s="92"/>
      <c r="V730" s="447">
        <f>V731+V732+V733+V734</f>
        <v>0</v>
      </c>
      <c r="X730" s="447">
        <f>X731+X732+X733+X734</f>
        <v>0</v>
      </c>
      <c r="Z730" s="447">
        <f>Z731+Z732+Z733+Z734</f>
        <v>0</v>
      </c>
      <c r="AB730" s="447">
        <f>AB731+AB732+AB733+AB734</f>
        <v>0</v>
      </c>
      <c r="AD730" s="447" t="e">
        <f>#REF!+AD732+AD733+AD734</f>
        <v>#REF!</v>
      </c>
      <c r="AF730" s="447">
        <f>AF731+AF732+AF733+AF734</f>
        <v>0</v>
      </c>
      <c r="AH730" s="447" t="e">
        <f t="shared" si="121"/>
        <v>#REF!</v>
      </c>
      <c r="AI730" s="446"/>
      <c r="AJ730" s="447">
        <f>AJ731+AJ732+AJ733+AJ734</f>
        <v>0</v>
      </c>
      <c r="AK730" s="71"/>
      <c r="AL730" s="447">
        <f>AL731+AL732+AL733+AL734</f>
        <v>0</v>
      </c>
      <c r="AM730" s="447"/>
      <c r="AN730" s="447">
        <f>AN731+AN732+AN733+AN734</f>
        <v>0</v>
      </c>
      <c r="AO730" s="447"/>
      <c r="AP730" s="447">
        <f>AP731+AP732+AP733+AP734</f>
        <v>0</v>
      </c>
      <c r="AQ730" s="447"/>
    </row>
    <row r="731" spans="2:43" ht="18" hidden="1" customHeight="1" x14ac:dyDescent="0.2">
      <c r="B731" s="4"/>
      <c r="C731" s="117"/>
      <c r="D731" s="117"/>
      <c r="E731" s="117"/>
      <c r="F731" s="48"/>
      <c r="G731" s="11"/>
      <c r="H731" s="117"/>
      <c r="I731" s="124"/>
      <c r="J731" s="124"/>
      <c r="K731" s="144"/>
      <c r="L731" s="11"/>
      <c r="M731" s="226"/>
      <c r="N731" s="262"/>
      <c r="O731" s="125"/>
      <c r="P731" s="126"/>
      <c r="Q731" s="131"/>
      <c r="R731" s="78">
        <v>1</v>
      </c>
      <c r="S731" s="251"/>
      <c r="T731" s="77" t="s">
        <v>95</v>
      </c>
      <c r="U731" s="141"/>
      <c r="V731" s="83">
        <v>0</v>
      </c>
      <c r="X731" s="83">
        <v>0</v>
      </c>
      <c r="Z731" s="83">
        <v>0</v>
      </c>
      <c r="AB731" s="83">
        <v>0</v>
      </c>
      <c r="AD731" s="83">
        <v>0</v>
      </c>
      <c r="AF731" s="83">
        <v>0</v>
      </c>
      <c r="AH731" s="83">
        <f t="shared" si="121"/>
        <v>0</v>
      </c>
      <c r="AI731" s="495"/>
      <c r="AJ731" s="448">
        <v>0</v>
      </c>
      <c r="AK731" s="87"/>
      <c r="AL731" s="448">
        <v>0</v>
      </c>
      <c r="AM731" s="448"/>
      <c r="AN731" s="448">
        <v>0</v>
      </c>
      <c r="AO731" s="83"/>
      <c r="AP731" s="448">
        <v>0</v>
      </c>
      <c r="AQ731" s="83"/>
    </row>
    <row r="732" spans="2:43" ht="18" hidden="1" customHeight="1" x14ac:dyDescent="0.2">
      <c r="B732" s="4"/>
      <c r="C732" s="117"/>
      <c r="D732" s="117"/>
      <c r="E732" s="117"/>
      <c r="F732" s="48"/>
      <c r="G732" s="11"/>
      <c r="H732" s="117"/>
      <c r="I732" s="124"/>
      <c r="J732" s="124"/>
      <c r="K732" s="144"/>
      <c r="L732" s="11"/>
      <c r="M732" s="226"/>
      <c r="N732" s="262"/>
      <c r="O732" s="125"/>
      <c r="P732" s="126"/>
      <c r="Q732" s="131"/>
      <c r="R732" s="78" t="s">
        <v>18</v>
      </c>
      <c r="S732" s="251"/>
      <c r="T732" s="77" t="s">
        <v>171</v>
      </c>
      <c r="U732" s="141"/>
      <c r="V732" s="83">
        <v>0</v>
      </c>
      <c r="X732" s="83">
        <v>0</v>
      </c>
      <c r="Z732" s="83">
        <v>0</v>
      </c>
      <c r="AB732" s="83">
        <v>0</v>
      </c>
      <c r="AD732" s="83">
        <v>0</v>
      </c>
      <c r="AF732" s="83">
        <v>0</v>
      </c>
      <c r="AH732" s="83">
        <f t="shared" si="121"/>
        <v>0</v>
      </c>
      <c r="AI732" s="495"/>
      <c r="AJ732" s="448">
        <v>0</v>
      </c>
      <c r="AK732" s="87"/>
      <c r="AL732" s="448">
        <v>0</v>
      </c>
      <c r="AM732" s="448"/>
      <c r="AN732" s="448">
        <v>0</v>
      </c>
      <c r="AO732" s="83"/>
      <c r="AP732" s="448">
        <v>0</v>
      </c>
      <c r="AQ732" s="83"/>
    </row>
    <row r="733" spans="2:43" ht="18" hidden="1" customHeight="1" x14ac:dyDescent="0.2">
      <c r="B733" s="4"/>
      <c r="C733" s="117"/>
      <c r="D733" s="117"/>
      <c r="E733" s="117"/>
      <c r="F733" s="48"/>
      <c r="G733" s="11"/>
      <c r="H733" s="117"/>
      <c r="I733" s="124"/>
      <c r="J733" s="124"/>
      <c r="K733" s="144"/>
      <c r="L733" s="11"/>
      <c r="M733" s="226"/>
      <c r="N733" s="262"/>
      <c r="O733" s="125"/>
      <c r="P733" s="126"/>
      <c r="Q733" s="131"/>
      <c r="R733" s="78" t="s">
        <v>14</v>
      </c>
      <c r="S733" s="251"/>
      <c r="T733" s="77" t="s">
        <v>97</v>
      </c>
      <c r="U733" s="141"/>
      <c r="V733" s="83">
        <v>0</v>
      </c>
      <c r="X733" s="83">
        <v>0</v>
      </c>
      <c r="Z733" s="83">
        <v>0</v>
      </c>
      <c r="AB733" s="83">
        <v>0</v>
      </c>
      <c r="AD733" s="83">
        <v>0</v>
      </c>
      <c r="AF733" s="83">
        <v>0</v>
      </c>
      <c r="AH733" s="83">
        <f t="shared" si="121"/>
        <v>0</v>
      </c>
      <c r="AI733" s="495"/>
      <c r="AJ733" s="448">
        <v>0</v>
      </c>
      <c r="AK733" s="87"/>
      <c r="AL733" s="448">
        <v>0</v>
      </c>
      <c r="AM733" s="448"/>
      <c r="AN733" s="448">
        <v>0</v>
      </c>
      <c r="AO733" s="83"/>
      <c r="AP733" s="448">
        <v>0</v>
      </c>
      <c r="AQ733" s="83"/>
    </row>
    <row r="734" spans="2:43" ht="18" hidden="1" customHeight="1" x14ac:dyDescent="0.2">
      <c r="B734" s="4"/>
      <c r="C734" s="117"/>
      <c r="D734" s="117"/>
      <c r="E734" s="117"/>
      <c r="F734" s="48"/>
      <c r="G734" s="11"/>
      <c r="H734" s="117"/>
      <c r="I734" s="124"/>
      <c r="J734" s="124"/>
      <c r="K734" s="144"/>
      <c r="L734" s="11"/>
      <c r="M734" s="226"/>
      <c r="N734" s="262"/>
      <c r="O734" s="125"/>
      <c r="P734" s="126"/>
      <c r="Q734" s="131"/>
      <c r="R734" s="78">
        <v>5</v>
      </c>
      <c r="S734" s="251"/>
      <c r="T734" s="494" t="s">
        <v>317</v>
      </c>
      <c r="U734" s="141"/>
      <c r="V734" s="83">
        <v>0</v>
      </c>
      <c r="X734" s="83">
        <v>0</v>
      </c>
      <c r="Z734" s="83">
        <v>0</v>
      </c>
      <c r="AB734" s="83">
        <v>0</v>
      </c>
      <c r="AD734" s="83">
        <v>0</v>
      </c>
      <c r="AF734" s="83">
        <v>0</v>
      </c>
      <c r="AH734" s="83">
        <f t="shared" ref="AH734:AH797" si="126">AD734+AF734</f>
        <v>0</v>
      </c>
      <c r="AI734" s="495"/>
      <c r="AJ734" s="448">
        <v>0</v>
      </c>
      <c r="AK734" s="87"/>
      <c r="AL734" s="448">
        <v>0</v>
      </c>
      <c r="AM734" s="448"/>
      <c r="AN734" s="448">
        <v>0</v>
      </c>
      <c r="AO734" s="83"/>
      <c r="AP734" s="448">
        <v>0</v>
      </c>
      <c r="AQ734" s="83"/>
    </row>
    <row r="735" spans="2:43" ht="18" hidden="1" customHeight="1" x14ac:dyDescent="0.2">
      <c r="B735" s="4"/>
      <c r="C735" s="117"/>
      <c r="D735" s="117"/>
      <c r="E735" s="117"/>
      <c r="F735" s="48"/>
      <c r="G735" s="11"/>
      <c r="H735" s="117"/>
      <c r="I735" s="124"/>
      <c r="J735" s="124"/>
      <c r="K735" s="144"/>
      <c r="L735" s="11"/>
      <c r="M735" s="226"/>
      <c r="N735" s="262"/>
      <c r="O735" s="125"/>
      <c r="P735" s="126"/>
      <c r="Q735" s="131">
        <v>4</v>
      </c>
      <c r="R735" s="68"/>
      <c r="S735" s="35"/>
      <c r="T735" s="69" t="s">
        <v>108</v>
      </c>
      <c r="U735" s="92"/>
      <c r="V735" s="70">
        <f>V736</f>
        <v>0</v>
      </c>
      <c r="X735" s="70">
        <f>X736</f>
        <v>0</v>
      </c>
      <c r="Z735" s="70">
        <f>Z736</f>
        <v>0</v>
      </c>
      <c r="AB735" s="70">
        <f>AB736</f>
        <v>0</v>
      </c>
      <c r="AD735" s="70" t="e">
        <f>#REF!</f>
        <v>#REF!</v>
      </c>
      <c r="AF735" s="70">
        <f>AF736</f>
        <v>0</v>
      </c>
      <c r="AH735" s="70" t="e">
        <f t="shared" si="126"/>
        <v>#REF!</v>
      </c>
      <c r="AI735" s="446"/>
      <c r="AJ735" s="447">
        <f>AJ736</f>
        <v>0</v>
      </c>
      <c r="AK735" s="71"/>
      <c r="AL735" s="447">
        <f>AL736</f>
        <v>0</v>
      </c>
      <c r="AM735" s="447"/>
      <c r="AN735" s="447">
        <f>AN736</f>
        <v>0</v>
      </c>
      <c r="AO735" s="70"/>
      <c r="AP735" s="447">
        <f>AP736</f>
        <v>0</v>
      </c>
      <c r="AQ735" s="70"/>
    </row>
    <row r="736" spans="2:43" ht="18" hidden="1" customHeight="1" x14ac:dyDescent="0.2">
      <c r="B736" s="4"/>
      <c r="C736" s="117"/>
      <c r="D736" s="117"/>
      <c r="E736" s="117"/>
      <c r="F736" s="48"/>
      <c r="G736" s="11"/>
      <c r="H736" s="117"/>
      <c r="I736" s="124"/>
      <c r="J736" s="124"/>
      <c r="K736" s="144"/>
      <c r="L736" s="11"/>
      <c r="M736" s="226"/>
      <c r="N736" s="262"/>
      <c r="O736" s="125"/>
      <c r="P736" s="126"/>
      <c r="Q736" s="131"/>
      <c r="R736" s="78" t="s">
        <v>3</v>
      </c>
      <c r="S736" s="251"/>
      <c r="T736" s="77" t="s">
        <v>109</v>
      </c>
      <c r="U736" s="141"/>
      <c r="V736" s="83">
        <v>0</v>
      </c>
      <c r="X736" s="83">
        <v>0</v>
      </c>
      <c r="Z736" s="83">
        <v>0</v>
      </c>
      <c r="AB736" s="83">
        <v>0</v>
      </c>
      <c r="AD736" s="83">
        <v>0</v>
      </c>
      <c r="AF736" s="83">
        <v>0</v>
      </c>
      <c r="AH736" s="83">
        <f t="shared" si="126"/>
        <v>0</v>
      </c>
      <c r="AI736" s="495"/>
      <c r="AJ736" s="448">
        <v>0</v>
      </c>
      <c r="AK736" s="87"/>
      <c r="AL736" s="448">
        <v>0</v>
      </c>
      <c r="AM736" s="448"/>
      <c r="AN736" s="448">
        <v>0</v>
      </c>
      <c r="AO736" s="83"/>
      <c r="AP736" s="448">
        <v>0</v>
      </c>
      <c r="AQ736" s="83"/>
    </row>
    <row r="737" spans="2:43" ht="18" hidden="1" customHeight="1" x14ac:dyDescent="0.2">
      <c r="B737" s="4"/>
      <c r="C737" s="117"/>
      <c r="D737" s="117"/>
      <c r="E737" s="117"/>
      <c r="F737" s="48"/>
      <c r="G737" s="11"/>
      <c r="H737" s="117"/>
      <c r="I737" s="124"/>
      <c r="J737" s="124"/>
      <c r="K737" s="144"/>
      <c r="L737" s="11"/>
      <c r="M737" s="226"/>
      <c r="N737" s="262"/>
      <c r="O737" s="125"/>
      <c r="P737" s="129">
        <v>2</v>
      </c>
      <c r="Q737" s="129"/>
      <c r="R737" s="64"/>
      <c r="S737" s="234"/>
      <c r="T737" s="65" t="s">
        <v>249</v>
      </c>
      <c r="U737" s="155"/>
      <c r="V737" s="66">
        <f>V738</f>
        <v>0</v>
      </c>
      <c r="X737" s="66">
        <f>X738</f>
        <v>0</v>
      </c>
      <c r="Z737" s="66">
        <f>Z738</f>
        <v>0</v>
      </c>
      <c r="AB737" s="66">
        <f>AB738</f>
        <v>0</v>
      </c>
      <c r="AD737" s="66" t="e">
        <f>#REF!</f>
        <v>#REF!</v>
      </c>
      <c r="AF737" s="66">
        <f>AF738</f>
        <v>0</v>
      </c>
      <c r="AH737" s="66" t="e">
        <f t="shared" si="126"/>
        <v>#REF!</v>
      </c>
      <c r="AI737" s="67"/>
      <c r="AJ737" s="66">
        <f>AJ738</f>
        <v>0</v>
      </c>
      <c r="AK737" s="67"/>
      <c r="AL737" s="66">
        <f t="shared" ref="AL737:AP738" si="127">AL738</f>
        <v>0</v>
      </c>
      <c r="AM737" s="66"/>
      <c r="AN737" s="66">
        <f t="shared" si="127"/>
        <v>0</v>
      </c>
      <c r="AO737" s="66"/>
      <c r="AP737" s="66">
        <f t="shared" si="127"/>
        <v>0</v>
      </c>
      <c r="AQ737" s="66"/>
    </row>
    <row r="738" spans="2:43" ht="18" hidden="1" customHeight="1" x14ac:dyDescent="0.2">
      <c r="B738" s="4"/>
      <c r="C738" s="117"/>
      <c r="D738" s="117"/>
      <c r="E738" s="117"/>
      <c r="F738" s="48"/>
      <c r="G738" s="11"/>
      <c r="H738" s="117"/>
      <c r="I738" s="124"/>
      <c r="J738" s="124"/>
      <c r="K738" s="144"/>
      <c r="L738" s="11"/>
      <c r="M738" s="226"/>
      <c r="N738" s="262"/>
      <c r="O738" s="125"/>
      <c r="P738" s="126"/>
      <c r="Q738" s="131">
        <v>1</v>
      </c>
      <c r="R738" s="68"/>
      <c r="S738" s="35"/>
      <c r="T738" s="69" t="s">
        <v>98</v>
      </c>
      <c r="U738" s="92"/>
      <c r="V738" s="70">
        <f>V739</f>
        <v>0</v>
      </c>
      <c r="X738" s="70">
        <f>X739</f>
        <v>0</v>
      </c>
      <c r="Z738" s="70">
        <f>Z739</f>
        <v>0</v>
      </c>
      <c r="AB738" s="70">
        <f>AB739</f>
        <v>0</v>
      </c>
      <c r="AD738" s="70" t="e">
        <f>#REF!</f>
        <v>#REF!</v>
      </c>
      <c r="AF738" s="70">
        <f>AF739</f>
        <v>0</v>
      </c>
      <c r="AH738" s="70" t="e">
        <f t="shared" si="126"/>
        <v>#REF!</v>
      </c>
      <c r="AI738" s="446"/>
      <c r="AJ738" s="447">
        <f>AJ739</f>
        <v>0</v>
      </c>
      <c r="AK738" s="71"/>
      <c r="AL738" s="447">
        <f t="shared" si="127"/>
        <v>0</v>
      </c>
      <c r="AM738" s="447"/>
      <c r="AN738" s="447">
        <f t="shared" si="127"/>
        <v>0</v>
      </c>
      <c r="AO738" s="70"/>
      <c r="AP738" s="447">
        <f t="shared" si="127"/>
        <v>0</v>
      </c>
      <c r="AQ738" s="70"/>
    </row>
    <row r="739" spans="2:43" ht="18" hidden="1" customHeight="1" x14ac:dyDescent="0.2">
      <c r="B739" s="4"/>
      <c r="C739" s="117"/>
      <c r="D739" s="117"/>
      <c r="E739" s="117"/>
      <c r="F739" s="48"/>
      <c r="G739" s="11"/>
      <c r="H739" s="117"/>
      <c r="I739" s="124"/>
      <c r="J739" s="124"/>
      <c r="K739" s="144"/>
      <c r="L739" s="11"/>
      <c r="M739" s="226"/>
      <c r="N739" s="262"/>
      <c r="O739" s="125"/>
      <c r="P739" s="126"/>
      <c r="Q739" s="131"/>
      <c r="R739" s="78" t="s">
        <v>3</v>
      </c>
      <c r="S739" s="251"/>
      <c r="T739" s="77" t="s">
        <v>99</v>
      </c>
      <c r="U739" s="141"/>
      <c r="V739" s="83"/>
      <c r="X739" s="83"/>
      <c r="Z739" s="83"/>
      <c r="AB739" s="83"/>
      <c r="AD739" s="83"/>
      <c r="AF739" s="83"/>
      <c r="AH739" s="83">
        <f t="shared" si="126"/>
        <v>0</v>
      </c>
      <c r="AI739" s="495"/>
      <c r="AJ739" s="448"/>
      <c r="AK739" s="87"/>
      <c r="AL739" s="448"/>
      <c r="AM739" s="448"/>
      <c r="AN739" s="448"/>
      <c r="AO739" s="83"/>
      <c r="AP739" s="448"/>
      <c r="AQ739" s="83"/>
    </row>
    <row r="740" spans="2:43" ht="18" hidden="1" customHeight="1" x14ac:dyDescent="0.2">
      <c r="B740" s="4"/>
      <c r="C740" s="117"/>
      <c r="D740" s="117"/>
      <c r="E740" s="117"/>
      <c r="F740" s="48"/>
      <c r="G740" s="11"/>
      <c r="H740" s="117"/>
      <c r="I740" s="124"/>
      <c r="J740" s="124"/>
      <c r="K740" s="144"/>
      <c r="L740" s="11"/>
      <c r="M740" s="226"/>
      <c r="N740" s="262"/>
      <c r="O740" s="125"/>
      <c r="P740" s="126"/>
      <c r="Q740" s="131"/>
      <c r="R740" s="78">
        <v>90</v>
      </c>
      <c r="S740" s="251"/>
      <c r="T740" s="77" t="s">
        <v>445</v>
      </c>
      <c r="U740" s="141"/>
      <c r="V740" s="83">
        <v>0</v>
      </c>
      <c r="X740" s="83">
        <v>0</v>
      </c>
      <c r="Z740" s="83">
        <v>0</v>
      </c>
      <c r="AB740" s="83">
        <v>0</v>
      </c>
      <c r="AD740" s="83">
        <v>0</v>
      </c>
      <c r="AF740" s="83">
        <v>0</v>
      </c>
      <c r="AH740" s="83">
        <f t="shared" si="126"/>
        <v>0</v>
      </c>
      <c r="AI740" s="495"/>
      <c r="AJ740" s="448">
        <v>0</v>
      </c>
      <c r="AK740" s="87"/>
      <c r="AL740" s="448">
        <v>0</v>
      </c>
      <c r="AM740" s="448"/>
      <c r="AN740" s="448">
        <v>0</v>
      </c>
      <c r="AO740" s="83"/>
      <c r="AP740" s="448">
        <v>0</v>
      </c>
      <c r="AQ740" s="83"/>
    </row>
    <row r="741" spans="2:43" ht="18" hidden="1" customHeight="1" x14ac:dyDescent="0.2">
      <c r="B741" s="4"/>
      <c r="C741" s="117"/>
      <c r="D741" s="117"/>
      <c r="E741" s="117"/>
      <c r="F741" s="48"/>
      <c r="G741" s="11"/>
      <c r="H741" s="117"/>
      <c r="I741" s="124"/>
      <c r="J741" s="124"/>
      <c r="K741" s="144"/>
      <c r="L741" s="11"/>
      <c r="M741" s="226"/>
      <c r="N741" s="262"/>
      <c r="O741" s="127" t="s">
        <v>23</v>
      </c>
      <c r="P741" s="123"/>
      <c r="Q741" s="123"/>
      <c r="R741" s="49"/>
      <c r="S741" s="18"/>
      <c r="T741" s="50" t="s">
        <v>56</v>
      </c>
      <c r="U741" s="76"/>
      <c r="V741" s="88">
        <f>V742</f>
        <v>0</v>
      </c>
      <c r="X741" s="88">
        <f>X742</f>
        <v>0</v>
      </c>
      <c r="Z741" s="88">
        <f>Z742</f>
        <v>0</v>
      </c>
      <c r="AB741" s="88">
        <f>AB742</f>
        <v>0</v>
      </c>
      <c r="AD741" s="88" t="e">
        <f>#REF!</f>
        <v>#REF!</v>
      </c>
      <c r="AF741" s="88">
        <f>AF742</f>
        <v>0</v>
      </c>
      <c r="AH741" s="88" t="e">
        <f t="shared" si="126"/>
        <v>#REF!</v>
      </c>
      <c r="AI741" s="89"/>
      <c r="AJ741" s="88">
        <f>AJ742</f>
        <v>0</v>
      </c>
      <c r="AK741" s="89"/>
      <c r="AL741" s="88">
        <f t="shared" ref="AL741:AP743" si="128">AL742</f>
        <v>0</v>
      </c>
      <c r="AM741" s="88"/>
      <c r="AN741" s="88">
        <f t="shared" si="128"/>
        <v>0</v>
      </c>
      <c r="AO741" s="88"/>
      <c r="AP741" s="88">
        <f t="shared" si="128"/>
        <v>0</v>
      </c>
      <c r="AQ741" s="88"/>
    </row>
    <row r="742" spans="2:43" ht="18" hidden="1" customHeight="1" x14ac:dyDescent="0.2">
      <c r="B742" s="4"/>
      <c r="C742" s="117"/>
      <c r="D742" s="117"/>
      <c r="E742" s="117"/>
      <c r="F742" s="48"/>
      <c r="G742" s="11"/>
      <c r="H742" s="117"/>
      <c r="I742" s="124"/>
      <c r="J742" s="124"/>
      <c r="K742" s="144"/>
      <c r="L742" s="11"/>
      <c r="M742" s="226"/>
      <c r="N742" s="262"/>
      <c r="O742" s="125"/>
      <c r="P742" s="129">
        <v>1</v>
      </c>
      <c r="Q742" s="129"/>
      <c r="R742" s="64"/>
      <c r="S742" s="234"/>
      <c r="T742" s="65" t="s">
        <v>94</v>
      </c>
      <c r="U742" s="155"/>
      <c r="V742" s="66">
        <f>V743</f>
        <v>0</v>
      </c>
      <c r="X742" s="66">
        <f>X743</f>
        <v>0</v>
      </c>
      <c r="Z742" s="66">
        <f>Z743</f>
        <v>0</v>
      </c>
      <c r="AB742" s="66">
        <f>AB743</f>
        <v>0</v>
      </c>
      <c r="AD742" s="66" t="e">
        <f>#REF!</f>
        <v>#REF!</v>
      </c>
      <c r="AF742" s="66">
        <f>AF743</f>
        <v>0</v>
      </c>
      <c r="AH742" s="66" t="e">
        <f t="shared" si="126"/>
        <v>#REF!</v>
      </c>
      <c r="AI742" s="67"/>
      <c r="AJ742" s="66">
        <f>AJ743</f>
        <v>0</v>
      </c>
      <c r="AK742" s="67"/>
      <c r="AL742" s="66">
        <f t="shared" si="128"/>
        <v>0</v>
      </c>
      <c r="AM742" s="66"/>
      <c r="AN742" s="66">
        <f t="shared" si="128"/>
        <v>0</v>
      </c>
      <c r="AO742" s="66"/>
      <c r="AP742" s="66">
        <f t="shared" si="128"/>
        <v>0</v>
      </c>
      <c r="AQ742" s="66"/>
    </row>
    <row r="743" spans="2:43" ht="18" hidden="1" customHeight="1" x14ac:dyDescent="0.2">
      <c r="B743" s="4"/>
      <c r="C743" s="117"/>
      <c r="D743" s="117"/>
      <c r="E743" s="117"/>
      <c r="F743" s="48"/>
      <c r="G743" s="11"/>
      <c r="H743" s="117"/>
      <c r="I743" s="124"/>
      <c r="J743" s="124"/>
      <c r="K743" s="144"/>
      <c r="L743" s="11"/>
      <c r="M743" s="226"/>
      <c r="N743" s="262"/>
      <c r="O743" s="133"/>
      <c r="P743" s="134"/>
      <c r="Q743" s="131">
        <v>2</v>
      </c>
      <c r="R743" s="68"/>
      <c r="S743" s="35"/>
      <c r="T743" s="69" t="s">
        <v>57</v>
      </c>
      <c r="U743" s="92"/>
      <c r="V743" s="70">
        <f>V744</f>
        <v>0</v>
      </c>
      <c r="X743" s="70">
        <f>X744</f>
        <v>0</v>
      </c>
      <c r="Z743" s="70">
        <f>Z744</f>
        <v>0</v>
      </c>
      <c r="AB743" s="70">
        <f>AB744</f>
        <v>0</v>
      </c>
      <c r="AD743" s="70" t="e">
        <f>#REF!</f>
        <v>#REF!</v>
      </c>
      <c r="AF743" s="70">
        <f>AF744</f>
        <v>0</v>
      </c>
      <c r="AH743" s="70" t="e">
        <f t="shared" si="126"/>
        <v>#REF!</v>
      </c>
      <c r="AI743" s="446"/>
      <c r="AJ743" s="447">
        <f>AJ744</f>
        <v>0</v>
      </c>
      <c r="AK743" s="71"/>
      <c r="AL743" s="447">
        <f t="shared" si="128"/>
        <v>0</v>
      </c>
      <c r="AM743" s="447"/>
      <c r="AN743" s="447">
        <f t="shared" si="128"/>
        <v>0</v>
      </c>
      <c r="AO743" s="70"/>
      <c r="AP743" s="447">
        <f t="shared" si="128"/>
        <v>0</v>
      </c>
      <c r="AQ743" s="70"/>
    </row>
    <row r="744" spans="2:43" ht="18" hidden="1" customHeight="1" x14ac:dyDescent="0.2">
      <c r="B744" s="4"/>
      <c r="C744" s="117"/>
      <c r="D744" s="117"/>
      <c r="E744" s="117"/>
      <c r="F744" s="48"/>
      <c r="G744" s="11"/>
      <c r="H744" s="117"/>
      <c r="I744" s="124"/>
      <c r="J744" s="124"/>
      <c r="K744" s="144"/>
      <c r="L744" s="11"/>
      <c r="M744" s="226"/>
      <c r="N744" s="262"/>
      <c r="O744" s="133"/>
      <c r="P744" s="129"/>
      <c r="Q744" s="129"/>
      <c r="R744" s="78" t="s">
        <v>14</v>
      </c>
      <c r="S744" s="251"/>
      <c r="T744" s="77" t="s">
        <v>97</v>
      </c>
      <c r="U744" s="141"/>
      <c r="V744" s="83">
        <v>0</v>
      </c>
      <c r="X744" s="83">
        <v>0</v>
      </c>
      <c r="Z744" s="83">
        <v>0</v>
      </c>
      <c r="AB744" s="83">
        <v>0</v>
      </c>
      <c r="AD744" s="83">
        <v>0</v>
      </c>
      <c r="AF744" s="83">
        <v>0</v>
      </c>
      <c r="AH744" s="83">
        <f t="shared" si="126"/>
        <v>0</v>
      </c>
      <c r="AI744" s="495"/>
      <c r="AJ744" s="448">
        <v>0</v>
      </c>
      <c r="AK744" s="87"/>
      <c r="AL744" s="448">
        <v>0</v>
      </c>
      <c r="AM744" s="448"/>
      <c r="AN744" s="448">
        <v>0</v>
      </c>
      <c r="AO744" s="83"/>
      <c r="AP744" s="448">
        <v>0</v>
      </c>
      <c r="AQ744" s="83"/>
    </row>
    <row r="745" spans="2:43" ht="18" hidden="1" customHeight="1" x14ac:dyDescent="0.2">
      <c r="B745" s="4"/>
      <c r="C745" s="117"/>
      <c r="D745" s="117"/>
      <c r="E745" s="117"/>
      <c r="F745" s="48"/>
      <c r="G745" s="11"/>
      <c r="H745" s="117"/>
      <c r="I745" s="124"/>
      <c r="J745" s="124"/>
      <c r="K745" s="144"/>
      <c r="L745" s="11"/>
      <c r="M745" s="143"/>
      <c r="N745" s="42"/>
      <c r="O745" s="127"/>
      <c r="P745" s="123"/>
      <c r="Q745" s="123"/>
      <c r="R745" s="49"/>
      <c r="S745" s="18"/>
      <c r="T745" s="50"/>
      <c r="U745" s="76"/>
      <c r="V745" s="51"/>
      <c r="X745" s="51"/>
      <c r="Z745" s="51"/>
      <c r="AB745" s="51"/>
      <c r="AD745" s="51"/>
      <c r="AF745" s="51"/>
      <c r="AH745" s="51">
        <f t="shared" si="126"/>
        <v>0</v>
      </c>
      <c r="AI745" s="5"/>
      <c r="AJ745" s="51"/>
      <c r="AK745" s="5"/>
      <c r="AL745" s="51"/>
      <c r="AM745" s="51"/>
      <c r="AN745" s="51"/>
      <c r="AO745" s="51"/>
      <c r="AP745" s="51"/>
      <c r="AQ745" s="51"/>
    </row>
    <row r="746" spans="2:43" ht="18" hidden="1" customHeight="1" x14ac:dyDescent="0.2">
      <c r="B746" s="4"/>
      <c r="C746" s="117"/>
      <c r="D746" s="117"/>
      <c r="E746" s="117"/>
      <c r="F746" s="48"/>
      <c r="G746" s="11"/>
      <c r="H746" s="112" t="s">
        <v>10</v>
      </c>
      <c r="I746" s="118"/>
      <c r="J746" s="118"/>
      <c r="K746" s="170"/>
      <c r="L746" s="34"/>
      <c r="M746" s="169"/>
      <c r="N746" s="260"/>
      <c r="O746" s="119"/>
      <c r="P746" s="120"/>
      <c r="Q746" s="120"/>
      <c r="R746" s="56"/>
      <c r="S746" s="248"/>
      <c r="T746" s="57" t="s">
        <v>207</v>
      </c>
      <c r="U746" s="236"/>
      <c r="V746" s="58">
        <f t="shared" ref="V746:AF752" si="129">V747</f>
        <v>0</v>
      </c>
      <c r="X746" s="58">
        <f t="shared" si="129"/>
        <v>0</v>
      </c>
      <c r="Z746" s="58">
        <f t="shared" si="129"/>
        <v>0</v>
      </c>
      <c r="AB746" s="58">
        <f t="shared" si="129"/>
        <v>0</v>
      </c>
      <c r="AD746" s="58" t="e">
        <f>#REF!</f>
        <v>#REF!</v>
      </c>
      <c r="AF746" s="58">
        <f t="shared" si="129"/>
        <v>0</v>
      </c>
      <c r="AH746" s="58" t="e">
        <f t="shared" si="126"/>
        <v>#REF!</v>
      </c>
      <c r="AI746" s="660"/>
      <c r="AJ746" s="659">
        <f t="shared" ref="AJ746:AJ752" si="130">AJ747</f>
        <v>0</v>
      </c>
      <c r="AK746" s="59"/>
      <c r="AL746" s="659">
        <f t="shared" ref="AL746:AP752" si="131">AL747</f>
        <v>0</v>
      </c>
      <c r="AM746" s="659"/>
      <c r="AN746" s="659">
        <f t="shared" si="131"/>
        <v>0</v>
      </c>
      <c r="AO746" s="58"/>
      <c r="AP746" s="659">
        <f t="shared" si="131"/>
        <v>0</v>
      </c>
      <c r="AQ746" s="58"/>
    </row>
    <row r="747" spans="2:43" ht="18" hidden="1" customHeight="1" x14ac:dyDescent="0.2">
      <c r="B747" s="4"/>
      <c r="C747" s="117"/>
      <c r="D747" s="117"/>
      <c r="E747" s="117"/>
      <c r="F747" s="48"/>
      <c r="G747" s="11"/>
      <c r="H747" s="132"/>
      <c r="I747" s="121">
        <v>8</v>
      </c>
      <c r="J747" s="121"/>
      <c r="K747" s="164"/>
      <c r="L747" s="277"/>
      <c r="M747" s="163"/>
      <c r="N747" s="261"/>
      <c r="O747" s="122"/>
      <c r="P747" s="123"/>
      <c r="Q747" s="123"/>
      <c r="R747" s="49"/>
      <c r="S747" s="18"/>
      <c r="T747" s="50" t="s">
        <v>315</v>
      </c>
      <c r="U747" s="76"/>
      <c r="V747" s="51">
        <f t="shared" si="129"/>
        <v>0</v>
      </c>
      <c r="X747" s="51">
        <f t="shared" si="129"/>
        <v>0</v>
      </c>
      <c r="Z747" s="51">
        <f t="shared" si="129"/>
        <v>0</v>
      </c>
      <c r="AB747" s="51">
        <f t="shared" si="129"/>
        <v>0</v>
      </c>
      <c r="AD747" s="51" t="e">
        <f>#REF!</f>
        <v>#REF!</v>
      </c>
      <c r="AF747" s="51">
        <f t="shared" si="129"/>
        <v>0</v>
      </c>
      <c r="AH747" s="51" t="e">
        <f t="shared" si="126"/>
        <v>#REF!</v>
      </c>
      <c r="AI747" s="5"/>
      <c r="AJ747" s="51">
        <f t="shared" si="130"/>
        <v>0</v>
      </c>
      <c r="AK747" s="5"/>
      <c r="AL747" s="51">
        <f t="shared" si="131"/>
        <v>0</v>
      </c>
      <c r="AM747" s="51"/>
      <c r="AN747" s="51">
        <f t="shared" si="131"/>
        <v>0</v>
      </c>
      <c r="AO747" s="51"/>
      <c r="AP747" s="51">
        <f t="shared" si="131"/>
        <v>0</v>
      </c>
      <c r="AQ747" s="51"/>
    </row>
    <row r="748" spans="2:43" ht="18" hidden="1" customHeight="1" x14ac:dyDescent="0.2">
      <c r="B748" s="4"/>
      <c r="C748" s="117"/>
      <c r="D748" s="117"/>
      <c r="E748" s="117"/>
      <c r="F748" s="48"/>
      <c r="G748" s="11"/>
      <c r="H748" s="132"/>
      <c r="I748" s="121"/>
      <c r="J748" s="121">
        <v>8</v>
      </c>
      <c r="K748" s="164"/>
      <c r="L748" s="277"/>
      <c r="M748" s="163"/>
      <c r="N748" s="261"/>
      <c r="O748" s="122"/>
      <c r="P748" s="123"/>
      <c r="Q748" s="123"/>
      <c r="R748" s="49"/>
      <c r="S748" s="18"/>
      <c r="T748" s="50" t="s">
        <v>315</v>
      </c>
      <c r="U748" s="76"/>
      <c r="V748" s="51">
        <f t="shared" si="129"/>
        <v>0</v>
      </c>
      <c r="X748" s="51">
        <f t="shared" si="129"/>
        <v>0</v>
      </c>
      <c r="Z748" s="51">
        <f t="shared" si="129"/>
        <v>0</v>
      </c>
      <c r="AB748" s="51">
        <f t="shared" si="129"/>
        <v>0</v>
      </c>
      <c r="AD748" s="51" t="e">
        <f>#REF!</f>
        <v>#REF!</v>
      </c>
      <c r="AF748" s="51">
        <f t="shared" si="129"/>
        <v>0</v>
      </c>
      <c r="AH748" s="51" t="e">
        <f t="shared" si="126"/>
        <v>#REF!</v>
      </c>
      <c r="AI748" s="5"/>
      <c r="AJ748" s="51">
        <f t="shared" si="130"/>
        <v>0</v>
      </c>
      <c r="AK748" s="5"/>
      <c r="AL748" s="51">
        <f t="shared" si="131"/>
        <v>0</v>
      </c>
      <c r="AM748" s="51"/>
      <c r="AN748" s="51">
        <f t="shared" si="131"/>
        <v>0</v>
      </c>
      <c r="AO748" s="51"/>
      <c r="AP748" s="51">
        <f t="shared" si="131"/>
        <v>0</v>
      </c>
      <c r="AQ748" s="51"/>
    </row>
    <row r="749" spans="2:43" ht="18" hidden="1" customHeight="1" x14ac:dyDescent="0.2">
      <c r="B749" s="4"/>
      <c r="C749" s="117"/>
      <c r="D749" s="117"/>
      <c r="E749" s="117"/>
      <c r="F749" s="48"/>
      <c r="G749" s="11"/>
      <c r="H749" s="117"/>
      <c r="I749" s="124"/>
      <c r="J749" s="124"/>
      <c r="K749" s="144"/>
      <c r="L749" s="11"/>
      <c r="M749" s="226">
        <v>2</v>
      </c>
      <c r="N749" s="262"/>
      <c r="O749" s="125"/>
      <c r="P749" s="126"/>
      <c r="Q749" s="126"/>
      <c r="R749" s="60"/>
      <c r="S749" s="249"/>
      <c r="T749" s="61" t="s">
        <v>413</v>
      </c>
      <c r="U749" s="241"/>
      <c r="V749" s="62">
        <f t="shared" si="129"/>
        <v>0</v>
      </c>
      <c r="X749" s="62">
        <f t="shared" si="129"/>
        <v>0</v>
      </c>
      <c r="Z749" s="62">
        <f t="shared" si="129"/>
        <v>0</v>
      </c>
      <c r="AB749" s="62">
        <f t="shared" si="129"/>
        <v>0</v>
      </c>
      <c r="AD749" s="62" t="e">
        <f>#REF!</f>
        <v>#REF!</v>
      </c>
      <c r="AF749" s="62">
        <f t="shared" si="129"/>
        <v>0</v>
      </c>
      <c r="AH749" s="62" t="e">
        <f t="shared" si="126"/>
        <v>#REF!</v>
      </c>
      <c r="AI749" s="63"/>
      <c r="AJ749" s="62">
        <f t="shared" si="130"/>
        <v>0</v>
      </c>
      <c r="AK749" s="63"/>
      <c r="AL749" s="62">
        <f t="shared" si="131"/>
        <v>0</v>
      </c>
      <c r="AM749" s="62"/>
      <c r="AN749" s="62">
        <f t="shared" si="131"/>
        <v>0</v>
      </c>
      <c r="AO749" s="62"/>
      <c r="AP749" s="62">
        <f t="shared" si="131"/>
        <v>0</v>
      </c>
      <c r="AQ749" s="62"/>
    </row>
    <row r="750" spans="2:43" ht="18" hidden="1" customHeight="1" x14ac:dyDescent="0.2">
      <c r="B750" s="4"/>
      <c r="C750" s="117"/>
      <c r="D750" s="117"/>
      <c r="E750" s="117"/>
      <c r="F750" s="48"/>
      <c r="G750" s="11"/>
      <c r="H750" s="117"/>
      <c r="I750" s="124"/>
      <c r="J750" s="124"/>
      <c r="K750" s="144"/>
      <c r="L750" s="11"/>
      <c r="M750" s="226"/>
      <c r="N750" s="262"/>
      <c r="O750" s="133" t="s">
        <v>23</v>
      </c>
      <c r="P750" s="134"/>
      <c r="Q750" s="134"/>
      <c r="R750" s="79"/>
      <c r="S750" s="252"/>
      <c r="T750" s="80" t="s">
        <v>56</v>
      </c>
      <c r="U750" s="242"/>
      <c r="V750" s="88">
        <f t="shared" si="129"/>
        <v>0</v>
      </c>
      <c r="X750" s="88">
        <f t="shared" si="129"/>
        <v>0</v>
      </c>
      <c r="Z750" s="88">
        <f t="shared" si="129"/>
        <v>0</v>
      </c>
      <c r="AB750" s="88">
        <f t="shared" si="129"/>
        <v>0</v>
      </c>
      <c r="AD750" s="88" t="e">
        <f>#REF!</f>
        <v>#REF!</v>
      </c>
      <c r="AF750" s="88">
        <f t="shared" si="129"/>
        <v>0</v>
      </c>
      <c r="AH750" s="88" t="e">
        <f t="shared" si="126"/>
        <v>#REF!</v>
      </c>
      <c r="AI750" s="89"/>
      <c r="AJ750" s="88">
        <f t="shared" si="130"/>
        <v>0</v>
      </c>
      <c r="AK750" s="89"/>
      <c r="AL750" s="88">
        <f t="shared" si="131"/>
        <v>0</v>
      </c>
      <c r="AM750" s="88"/>
      <c r="AN750" s="88">
        <f t="shared" si="131"/>
        <v>0</v>
      </c>
      <c r="AO750" s="88"/>
      <c r="AP750" s="88">
        <f t="shared" si="131"/>
        <v>0</v>
      </c>
      <c r="AQ750" s="88"/>
    </row>
    <row r="751" spans="2:43" ht="18" hidden="1" customHeight="1" x14ac:dyDescent="0.2">
      <c r="B751" s="4"/>
      <c r="C751" s="117"/>
      <c r="D751" s="117"/>
      <c r="E751" s="117"/>
      <c r="F751" s="48"/>
      <c r="G751" s="11"/>
      <c r="H751" s="117"/>
      <c r="I751" s="124"/>
      <c r="J751" s="124"/>
      <c r="K751" s="144"/>
      <c r="L751" s="11"/>
      <c r="M751" s="226"/>
      <c r="N751" s="262"/>
      <c r="O751" s="125"/>
      <c r="P751" s="129">
        <v>2</v>
      </c>
      <c r="Q751" s="129"/>
      <c r="R751" s="64"/>
      <c r="S751" s="234"/>
      <c r="T751" s="65" t="s">
        <v>316</v>
      </c>
      <c r="U751" s="155"/>
      <c r="V751" s="66">
        <f t="shared" si="129"/>
        <v>0</v>
      </c>
      <c r="X751" s="66">
        <f t="shared" si="129"/>
        <v>0</v>
      </c>
      <c r="Z751" s="66">
        <f t="shared" si="129"/>
        <v>0</v>
      </c>
      <c r="AB751" s="66">
        <f t="shared" si="129"/>
        <v>0</v>
      </c>
      <c r="AD751" s="66" t="e">
        <f>#REF!</f>
        <v>#REF!</v>
      </c>
      <c r="AF751" s="66">
        <f t="shared" si="129"/>
        <v>0</v>
      </c>
      <c r="AH751" s="66" t="e">
        <f t="shared" si="126"/>
        <v>#REF!</v>
      </c>
      <c r="AI751" s="67"/>
      <c r="AJ751" s="66">
        <f t="shared" si="130"/>
        <v>0</v>
      </c>
      <c r="AK751" s="67"/>
      <c r="AL751" s="66">
        <f t="shared" si="131"/>
        <v>0</v>
      </c>
      <c r="AM751" s="66"/>
      <c r="AN751" s="66">
        <f t="shared" si="131"/>
        <v>0</v>
      </c>
      <c r="AO751" s="66"/>
      <c r="AP751" s="66">
        <f t="shared" si="131"/>
        <v>0</v>
      </c>
      <c r="AQ751" s="66"/>
    </row>
    <row r="752" spans="2:43" ht="18" hidden="1" customHeight="1" x14ac:dyDescent="0.2">
      <c r="B752" s="4"/>
      <c r="C752" s="117"/>
      <c r="D752" s="117"/>
      <c r="E752" s="117"/>
      <c r="F752" s="48"/>
      <c r="G752" s="11"/>
      <c r="H752" s="117"/>
      <c r="I752" s="124"/>
      <c r="J752" s="124"/>
      <c r="K752" s="144"/>
      <c r="L752" s="11"/>
      <c r="M752" s="226"/>
      <c r="N752" s="262"/>
      <c r="O752" s="125"/>
      <c r="P752" s="126"/>
      <c r="Q752" s="131">
        <v>1</v>
      </c>
      <c r="R752" s="68"/>
      <c r="S752" s="35"/>
      <c r="T752" s="69" t="s">
        <v>98</v>
      </c>
      <c r="U752" s="92"/>
      <c r="V752" s="70">
        <f t="shared" si="129"/>
        <v>0</v>
      </c>
      <c r="X752" s="70">
        <f t="shared" si="129"/>
        <v>0</v>
      </c>
      <c r="Z752" s="70">
        <f t="shared" si="129"/>
        <v>0</v>
      </c>
      <c r="AB752" s="70">
        <f t="shared" si="129"/>
        <v>0</v>
      </c>
      <c r="AD752" s="70" t="e">
        <f>#REF!</f>
        <v>#REF!</v>
      </c>
      <c r="AF752" s="70">
        <f t="shared" si="129"/>
        <v>0</v>
      </c>
      <c r="AH752" s="70" t="e">
        <f t="shared" si="126"/>
        <v>#REF!</v>
      </c>
      <c r="AI752" s="446"/>
      <c r="AJ752" s="447">
        <f t="shared" si="130"/>
        <v>0</v>
      </c>
      <c r="AK752" s="71"/>
      <c r="AL752" s="447">
        <f t="shared" si="131"/>
        <v>0</v>
      </c>
      <c r="AM752" s="447"/>
      <c r="AN752" s="447">
        <f t="shared" si="131"/>
        <v>0</v>
      </c>
      <c r="AO752" s="70"/>
      <c r="AP752" s="447">
        <f t="shared" si="131"/>
        <v>0</v>
      </c>
      <c r="AQ752" s="70"/>
    </row>
    <row r="753" spans="2:43" ht="18" hidden="1" customHeight="1" x14ac:dyDescent="0.2">
      <c r="B753" s="4"/>
      <c r="C753" s="117"/>
      <c r="D753" s="117"/>
      <c r="E753" s="117"/>
      <c r="F753" s="48"/>
      <c r="G753" s="11"/>
      <c r="H753" s="117"/>
      <c r="I753" s="124"/>
      <c r="J753" s="124"/>
      <c r="K753" s="144"/>
      <c r="L753" s="11"/>
      <c r="M753" s="226"/>
      <c r="N753" s="262"/>
      <c r="O753" s="125"/>
      <c r="P753" s="126"/>
      <c r="Q753" s="131"/>
      <c r="R753" s="78" t="s">
        <v>3</v>
      </c>
      <c r="S753" s="251"/>
      <c r="T753" s="77" t="s">
        <v>99</v>
      </c>
      <c r="U753" s="141"/>
      <c r="V753" s="83">
        <v>0</v>
      </c>
      <c r="X753" s="83">
        <v>0</v>
      </c>
      <c r="Z753" s="83">
        <v>0</v>
      </c>
      <c r="AB753" s="83">
        <v>0</v>
      </c>
      <c r="AD753" s="83">
        <v>0</v>
      </c>
      <c r="AF753" s="83">
        <v>0</v>
      </c>
      <c r="AH753" s="83">
        <f t="shared" si="126"/>
        <v>0</v>
      </c>
      <c r="AI753" s="495"/>
      <c r="AJ753" s="448">
        <v>0</v>
      </c>
      <c r="AK753" s="87"/>
      <c r="AL753" s="448">
        <v>0</v>
      </c>
      <c r="AM753" s="448"/>
      <c r="AN753" s="448">
        <v>0</v>
      </c>
      <c r="AO753" s="83"/>
      <c r="AP753" s="448">
        <v>0</v>
      </c>
      <c r="AQ753" s="83"/>
    </row>
    <row r="754" spans="2:43" ht="18" hidden="1" customHeight="1" x14ac:dyDescent="0.2">
      <c r="B754" s="4"/>
      <c r="C754" s="117"/>
      <c r="D754" s="117"/>
      <c r="E754" s="117"/>
      <c r="F754" s="48"/>
      <c r="G754" s="11"/>
      <c r="H754" s="117"/>
      <c r="I754" s="124"/>
      <c r="J754" s="124"/>
      <c r="K754" s="144"/>
      <c r="L754" s="11"/>
      <c r="M754" s="226"/>
      <c r="N754" s="262"/>
      <c r="O754" s="125"/>
      <c r="P754" s="129">
        <v>5</v>
      </c>
      <c r="Q754" s="129"/>
      <c r="R754" s="64"/>
      <c r="S754" s="234"/>
      <c r="T754" s="65" t="s">
        <v>102</v>
      </c>
      <c r="U754" s="155"/>
      <c r="V754" s="66">
        <f>V755</f>
        <v>0</v>
      </c>
      <c r="X754" s="66">
        <f>X755</f>
        <v>0</v>
      </c>
      <c r="Z754" s="66">
        <f>Z755</f>
        <v>0</v>
      </c>
      <c r="AB754" s="66">
        <f>AB755</f>
        <v>0</v>
      </c>
      <c r="AD754" s="66" t="e">
        <f>#REF!</f>
        <v>#REF!</v>
      </c>
      <c r="AF754" s="66">
        <f>AF755</f>
        <v>0</v>
      </c>
      <c r="AH754" s="66" t="e">
        <f t="shared" si="126"/>
        <v>#REF!</v>
      </c>
      <c r="AI754" s="67"/>
      <c r="AJ754" s="66">
        <f>AJ755</f>
        <v>0</v>
      </c>
      <c r="AK754" s="67"/>
      <c r="AL754" s="66">
        <f t="shared" ref="AL754:AP755" si="132">AL755</f>
        <v>0</v>
      </c>
      <c r="AM754" s="66"/>
      <c r="AN754" s="66">
        <f t="shared" si="132"/>
        <v>0</v>
      </c>
      <c r="AO754" s="66"/>
      <c r="AP754" s="66">
        <f t="shared" si="132"/>
        <v>0</v>
      </c>
      <c r="AQ754" s="66"/>
    </row>
    <row r="755" spans="2:43" ht="18" hidden="1" customHeight="1" x14ac:dyDescent="0.2">
      <c r="B755" s="4"/>
      <c r="C755" s="117"/>
      <c r="D755" s="117"/>
      <c r="E755" s="117"/>
      <c r="F755" s="48"/>
      <c r="G755" s="11"/>
      <c r="H755" s="117"/>
      <c r="I755" s="124"/>
      <c r="J755" s="124"/>
      <c r="K755" s="144"/>
      <c r="L755" s="11"/>
      <c r="M755" s="226"/>
      <c r="N755" s="262"/>
      <c r="O755" s="125"/>
      <c r="P755" s="126"/>
      <c r="Q755" s="131">
        <v>1</v>
      </c>
      <c r="R755" s="68"/>
      <c r="S755" s="35"/>
      <c r="T755" s="69" t="s">
        <v>98</v>
      </c>
      <c r="U755" s="92"/>
      <c r="V755" s="70">
        <f>V756</f>
        <v>0</v>
      </c>
      <c r="X755" s="70">
        <f>X756</f>
        <v>0</v>
      </c>
      <c r="Z755" s="70">
        <f>Z756</f>
        <v>0</v>
      </c>
      <c r="AB755" s="70">
        <f>AB756</f>
        <v>0</v>
      </c>
      <c r="AD755" s="70" t="e">
        <f>#REF!</f>
        <v>#REF!</v>
      </c>
      <c r="AF755" s="70">
        <f>AF756</f>
        <v>0</v>
      </c>
      <c r="AH755" s="70" t="e">
        <f t="shared" si="126"/>
        <v>#REF!</v>
      </c>
      <c r="AI755" s="446"/>
      <c r="AJ755" s="447">
        <f>AJ756</f>
        <v>0</v>
      </c>
      <c r="AK755" s="71"/>
      <c r="AL755" s="447">
        <f t="shared" si="132"/>
        <v>0</v>
      </c>
      <c r="AM755" s="447"/>
      <c r="AN755" s="447">
        <f t="shared" si="132"/>
        <v>0</v>
      </c>
      <c r="AO755" s="70"/>
      <c r="AP755" s="447">
        <f t="shared" si="132"/>
        <v>0</v>
      </c>
      <c r="AQ755" s="70"/>
    </row>
    <row r="756" spans="2:43" ht="18" hidden="1" customHeight="1" x14ac:dyDescent="0.2">
      <c r="B756" s="4"/>
      <c r="C756" s="117"/>
      <c r="D756" s="117"/>
      <c r="E756" s="117"/>
      <c r="F756" s="48"/>
      <c r="G756" s="11"/>
      <c r="H756" s="117"/>
      <c r="I756" s="124"/>
      <c r="J756" s="124"/>
      <c r="K756" s="144"/>
      <c r="L756" s="11"/>
      <c r="M756" s="226"/>
      <c r="N756" s="262"/>
      <c r="O756" s="125"/>
      <c r="P756" s="126"/>
      <c r="Q756" s="131"/>
      <c r="R756" s="78">
        <v>1</v>
      </c>
      <c r="S756" s="251"/>
      <c r="T756" s="77" t="s">
        <v>99</v>
      </c>
      <c r="U756" s="141"/>
      <c r="V756" s="83">
        <v>0</v>
      </c>
      <c r="X756" s="83">
        <v>0</v>
      </c>
      <c r="Z756" s="83">
        <v>0</v>
      </c>
      <c r="AB756" s="83">
        <v>0</v>
      </c>
      <c r="AD756" s="83">
        <v>0</v>
      </c>
      <c r="AF756" s="83">
        <v>0</v>
      </c>
      <c r="AH756" s="83">
        <f t="shared" si="126"/>
        <v>0</v>
      </c>
      <c r="AI756" s="495"/>
      <c r="AJ756" s="448">
        <v>0</v>
      </c>
      <c r="AK756" s="87"/>
      <c r="AL756" s="448">
        <v>0</v>
      </c>
      <c r="AM756" s="448"/>
      <c r="AN756" s="448">
        <v>0</v>
      </c>
      <c r="AO756" s="83"/>
      <c r="AP756" s="448">
        <v>0</v>
      </c>
      <c r="AQ756" s="83"/>
    </row>
    <row r="757" spans="2:43" ht="18" hidden="1" customHeight="1" x14ac:dyDescent="0.2">
      <c r="B757" s="4"/>
      <c r="C757" s="117"/>
      <c r="D757" s="117"/>
      <c r="E757" s="117"/>
      <c r="F757" s="48"/>
      <c r="G757" s="11"/>
      <c r="H757" s="117"/>
      <c r="I757" s="124"/>
      <c r="J757" s="124"/>
      <c r="K757" s="144"/>
      <c r="L757" s="11"/>
      <c r="M757" s="143"/>
      <c r="N757" s="42"/>
      <c r="O757" s="127"/>
      <c r="P757" s="123"/>
      <c r="Q757" s="123"/>
      <c r="R757" s="49"/>
      <c r="S757" s="18"/>
      <c r="T757" s="50"/>
      <c r="U757" s="76"/>
      <c r="V757" s="51"/>
      <c r="X757" s="51"/>
      <c r="Z757" s="51"/>
      <c r="AB757" s="51"/>
      <c r="AD757" s="51"/>
      <c r="AF757" s="51"/>
      <c r="AH757" s="51">
        <f t="shared" si="126"/>
        <v>0</v>
      </c>
      <c r="AI757" s="5"/>
      <c r="AJ757" s="51"/>
      <c r="AK757" s="5"/>
      <c r="AL757" s="51"/>
      <c r="AM757" s="51"/>
      <c r="AN757" s="51"/>
      <c r="AO757" s="51"/>
      <c r="AP757" s="51"/>
      <c r="AQ757" s="51"/>
    </row>
    <row r="758" spans="2:43" ht="18" customHeight="1" x14ac:dyDescent="0.2">
      <c r="B758" s="4"/>
      <c r="C758" s="117"/>
      <c r="D758" s="117"/>
      <c r="E758" s="117"/>
      <c r="F758" s="48"/>
      <c r="G758" s="11"/>
      <c r="H758" s="112" t="s">
        <v>33</v>
      </c>
      <c r="I758" s="118"/>
      <c r="J758" s="118"/>
      <c r="K758" s="170"/>
      <c r="L758" s="34"/>
      <c r="M758" s="169"/>
      <c r="N758" s="260"/>
      <c r="O758" s="119"/>
      <c r="P758" s="120"/>
      <c r="Q758" s="120"/>
      <c r="R758" s="56"/>
      <c r="S758" s="248"/>
      <c r="T758" s="57" t="s">
        <v>92</v>
      </c>
      <c r="U758" s="236"/>
      <c r="V758" s="58">
        <f>V759+V818</f>
        <v>22038000</v>
      </c>
      <c r="X758" s="659">
        <f>X759+X816</f>
        <v>24007000</v>
      </c>
      <c r="Z758" s="659">
        <f>Z759+Z816</f>
        <v>24951500</v>
      </c>
      <c r="AB758" s="659">
        <f>AB759+AB816</f>
        <v>33225500</v>
      </c>
      <c r="AD758" s="659" t="e">
        <f>AD759+AD816</f>
        <v>#REF!</v>
      </c>
      <c r="AF758" s="659">
        <f>AF759+AF816</f>
        <v>22398070</v>
      </c>
      <c r="AH758" s="659" t="e">
        <f t="shared" si="126"/>
        <v>#REF!</v>
      </c>
      <c r="AI758" s="660"/>
      <c r="AJ758" s="659">
        <f>AJ759+AJ818</f>
        <v>8213000</v>
      </c>
      <c r="AK758" s="59"/>
      <c r="AL758" s="659">
        <f>AL759+AL818</f>
        <v>41906500</v>
      </c>
      <c r="AM758" s="659"/>
      <c r="AN758" s="659">
        <f>AN759+AN818</f>
        <v>44355500</v>
      </c>
      <c r="AO758" s="659"/>
      <c r="AP758" s="659">
        <f>AP759+AP818</f>
        <v>44355500</v>
      </c>
      <c r="AQ758" s="659"/>
    </row>
    <row r="759" spans="2:43" ht="18" customHeight="1" x14ac:dyDescent="0.2">
      <c r="B759" s="4"/>
      <c r="C759" s="117"/>
      <c r="D759" s="117"/>
      <c r="E759" s="117"/>
      <c r="F759" s="48"/>
      <c r="G759" s="11"/>
      <c r="H759" s="132"/>
      <c r="I759" s="121">
        <v>4</v>
      </c>
      <c r="J759" s="121"/>
      <c r="K759" s="164"/>
      <c r="L759" s="277"/>
      <c r="M759" s="163"/>
      <c r="N759" s="261"/>
      <c r="O759" s="122"/>
      <c r="P759" s="123"/>
      <c r="Q759" s="123"/>
      <c r="R759" s="49"/>
      <c r="S759" s="18"/>
      <c r="T759" s="50" t="s">
        <v>93</v>
      </c>
      <c r="U759" s="76"/>
      <c r="V759" s="51">
        <f>V760</f>
        <v>22038000</v>
      </c>
      <c r="X759" s="51">
        <f>X760</f>
        <v>24007000</v>
      </c>
      <c r="Z759" s="51">
        <f>Z760</f>
        <v>24951500</v>
      </c>
      <c r="AB759" s="51">
        <f>AB760</f>
        <v>33225500</v>
      </c>
      <c r="AD759" s="51" t="e">
        <f>AD760</f>
        <v>#REF!</v>
      </c>
      <c r="AF759" s="51">
        <f>AF760</f>
        <v>22398070</v>
      </c>
      <c r="AH759" s="51" t="e">
        <f t="shared" si="126"/>
        <v>#REF!</v>
      </c>
      <c r="AI759" s="5"/>
      <c r="AJ759" s="51">
        <f>AJ760</f>
        <v>8213000</v>
      </c>
      <c r="AK759" s="5"/>
      <c r="AL759" s="51">
        <f>AL760</f>
        <v>41906500</v>
      </c>
      <c r="AM759" s="51"/>
      <c r="AN759" s="51">
        <f>AN760</f>
        <v>44355500</v>
      </c>
      <c r="AO759" s="51"/>
      <c r="AP759" s="51">
        <f>AP760</f>
        <v>44355500</v>
      </c>
      <c r="AQ759" s="51"/>
    </row>
    <row r="760" spans="2:43" ht="18" customHeight="1" x14ac:dyDescent="0.2">
      <c r="B760" s="4"/>
      <c r="C760" s="117"/>
      <c r="D760" s="117"/>
      <c r="E760" s="117"/>
      <c r="F760" s="48"/>
      <c r="G760" s="11"/>
      <c r="H760" s="132"/>
      <c r="I760" s="121"/>
      <c r="J760" s="121">
        <v>1</v>
      </c>
      <c r="K760" s="164"/>
      <c r="L760" s="277"/>
      <c r="M760" s="163"/>
      <c r="N760" s="261"/>
      <c r="O760" s="122"/>
      <c r="P760" s="123"/>
      <c r="Q760" s="123"/>
      <c r="R760" s="49"/>
      <c r="S760" s="18"/>
      <c r="T760" s="50" t="s">
        <v>187</v>
      </c>
      <c r="U760" s="76"/>
      <c r="V760" s="51">
        <f>V761+V799+V812</f>
        <v>22038000</v>
      </c>
      <c r="X760" s="51">
        <f>X761+X797+X810</f>
        <v>24007000</v>
      </c>
      <c r="Z760" s="51">
        <f>Z761+Z797+Z810</f>
        <v>24951500</v>
      </c>
      <c r="AB760" s="51">
        <f>AB761+AB797+AB810</f>
        <v>33225500</v>
      </c>
      <c r="AD760" s="51" t="e">
        <f>AD761+AD797+AD810</f>
        <v>#REF!</v>
      </c>
      <c r="AF760" s="51">
        <f>AF761+AF797+AF810</f>
        <v>22398070</v>
      </c>
      <c r="AH760" s="51" t="e">
        <f t="shared" si="126"/>
        <v>#REF!</v>
      </c>
      <c r="AI760" s="5"/>
      <c r="AJ760" s="51">
        <f>AJ761+AJ799+AJ812</f>
        <v>8213000</v>
      </c>
      <c r="AK760" s="5"/>
      <c r="AL760" s="51">
        <f>AL761+AL799+AL812</f>
        <v>41906500</v>
      </c>
      <c r="AM760" s="51"/>
      <c r="AN760" s="51">
        <f>AN761+AN799+AN812</f>
        <v>44355500</v>
      </c>
      <c r="AO760" s="51"/>
      <c r="AP760" s="51">
        <f>AP761+AP799+AP812</f>
        <v>44355500</v>
      </c>
      <c r="AQ760" s="51"/>
    </row>
    <row r="761" spans="2:43" ht="18" customHeight="1" x14ac:dyDescent="0.2">
      <c r="B761" s="4"/>
      <c r="C761" s="117"/>
      <c r="D761" s="117"/>
      <c r="E761" s="117"/>
      <c r="F761" s="48"/>
      <c r="G761" s="11"/>
      <c r="H761" s="132"/>
      <c r="I761" s="121"/>
      <c r="J761" s="121"/>
      <c r="K761" s="164">
        <v>0</v>
      </c>
      <c r="L761" s="277"/>
      <c r="M761" s="163"/>
      <c r="N761" s="261"/>
      <c r="O761" s="122"/>
      <c r="P761" s="123"/>
      <c r="Q761" s="123"/>
      <c r="R761" s="49"/>
      <c r="S761" s="18"/>
      <c r="T761" s="50" t="s">
        <v>187</v>
      </c>
      <c r="U761" s="76"/>
      <c r="V761" s="51">
        <f>V762</f>
        <v>21188000</v>
      </c>
      <c r="X761" s="51">
        <f>X762</f>
        <v>24007000</v>
      </c>
      <c r="Z761" s="51">
        <f>Z762</f>
        <v>24951500</v>
      </c>
      <c r="AB761" s="51">
        <f>AB762</f>
        <v>33225500</v>
      </c>
      <c r="AD761" s="51" t="e">
        <f>AD762</f>
        <v>#REF!</v>
      </c>
      <c r="AF761" s="51">
        <f>AF762</f>
        <v>22398070</v>
      </c>
      <c r="AH761" s="51" t="e">
        <f t="shared" si="126"/>
        <v>#REF!</v>
      </c>
      <c r="AI761" s="5"/>
      <c r="AJ761" s="51">
        <f>AJ762</f>
        <v>8213000</v>
      </c>
      <c r="AK761" s="5"/>
      <c r="AL761" s="51">
        <f>AL762</f>
        <v>41906500</v>
      </c>
      <c r="AM761" s="51"/>
      <c r="AN761" s="51">
        <f>AN762</f>
        <v>44355500</v>
      </c>
      <c r="AO761" s="51"/>
      <c r="AP761" s="51">
        <f>AP762</f>
        <v>44355500</v>
      </c>
      <c r="AQ761" s="51"/>
    </row>
    <row r="762" spans="2:43" ht="18" customHeight="1" x14ac:dyDescent="0.2">
      <c r="B762" s="4"/>
      <c r="C762" s="117"/>
      <c r="D762" s="117"/>
      <c r="E762" s="117"/>
      <c r="F762" s="48"/>
      <c r="G762" s="11"/>
      <c r="H762" s="117"/>
      <c r="I762" s="124"/>
      <c r="J762" s="124"/>
      <c r="K762" s="144"/>
      <c r="L762" s="11"/>
      <c r="M762" s="226">
        <v>2</v>
      </c>
      <c r="N762" s="262"/>
      <c r="O762" s="125"/>
      <c r="P762" s="126"/>
      <c r="Q762" s="126"/>
      <c r="R762" s="60"/>
      <c r="S762" s="249"/>
      <c r="T762" s="61" t="s">
        <v>413</v>
      </c>
      <c r="U762" s="241"/>
      <c r="V762" s="62">
        <f>V763+V771</f>
        <v>21188000</v>
      </c>
      <c r="X762" s="62">
        <f>X763+X771</f>
        <v>24007000</v>
      </c>
      <c r="Z762" s="62">
        <f>Z763+Z771</f>
        <v>24951500</v>
      </c>
      <c r="AB762" s="62">
        <f>AB763+AB771</f>
        <v>33225500</v>
      </c>
      <c r="AD762" s="62" t="e">
        <f>AD763+AD771</f>
        <v>#REF!</v>
      </c>
      <c r="AF762" s="62">
        <f>AF763+AF771</f>
        <v>22398070</v>
      </c>
      <c r="AH762" s="62" t="e">
        <f t="shared" si="126"/>
        <v>#REF!</v>
      </c>
      <c r="AI762" s="63"/>
      <c r="AJ762" s="62">
        <f>AJ763+AJ771</f>
        <v>8213000</v>
      </c>
      <c r="AK762" s="63"/>
      <c r="AL762" s="62">
        <f>AL763+AL771</f>
        <v>41906500</v>
      </c>
      <c r="AM762" s="62"/>
      <c r="AN762" s="62">
        <f>AN763+AN771</f>
        <v>44355500</v>
      </c>
      <c r="AO762" s="62"/>
      <c r="AP762" s="62">
        <f>AP763+AP771</f>
        <v>44355500</v>
      </c>
      <c r="AQ762" s="62"/>
    </row>
    <row r="763" spans="2:43" ht="18" customHeight="1" x14ac:dyDescent="0.2">
      <c r="B763" s="4"/>
      <c r="C763" s="117"/>
      <c r="D763" s="117"/>
      <c r="E763" s="117"/>
      <c r="F763" s="48"/>
      <c r="G763" s="11"/>
      <c r="H763" s="117"/>
      <c r="I763" s="124"/>
      <c r="J763" s="124"/>
      <c r="K763" s="144"/>
      <c r="L763" s="11"/>
      <c r="M763" s="226"/>
      <c r="N763" s="262"/>
      <c r="O763" s="127" t="s">
        <v>18</v>
      </c>
      <c r="P763" s="123"/>
      <c r="Q763" s="123"/>
      <c r="R763" s="49"/>
      <c r="S763" s="18"/>
      <c r="T763" s="50" t="s">
        <v>190</v>
      </c>
      <c r="U763" s="76"/>
      <c r="V763" s="51">
        <f>V764</f>
        <v>20888000</v>
      </c>
      <c r="X763" s="51">
        <f>X764</f>
        <v>23024000</v>
      </c>
      <c r="Z763" s="51">
        <f>Z764</f>
        <v>23951500</v>
      </c>
      <c r="AB763" s="51">
        <f>AB764</f>
        <v>31358500</v>
      </c>
      <c r="AD763" s="51">
        <f>AD764</f>
        <v>33020700</v>
      </c>
      <c r="AF763" s="51">
        <f>AF764</f>
        <v>20307750</v>
      </c>
      <c r="AH763" s="51">
        <f t="shared" si="126"/>
        <v>53328450</v>
      </c>
      <c r="AI763" s="5"/>
      <c r="AJ763" s="51">
        <f>AJ764</f>
        <v>7839600</v>
      </c>
      <c r="AK763" s="5"/>
      <c r="AL763" s="51">
        <f>AL764</f>
        <v>40006500</v>
      </c>
      <c r="AM763" s="51"/>
      <c r="AN763" s="51">
        <f>AN764</f>
        <v>42355500</v>
      </c>
      <c r="AO763" s="51"/>
      <c r="AP763" s="51">
        <f>AP764</f>
        <v>42355500</v>
      </c>
      <c r="AQ763" s="51"/>
    </row>
    <row r="764" spans="2:43" ht="18" customHeight="1" x14ac:dyDescent="0.2">
      <c r="B764" s="4"/>
      <c r="C764" s="117"/>
      <c r="D764" s="117"/>
      <c r="E764" s="117"/>
      <c r="F764" s="48"/>
      <c r="G764" s="11"/>
      <c r="H764" s="117"/>
      <c r="I764" s="124"/>
      <c r="J764" s="124"/>
      <c r="K764" s="144"/>
      <c r="L764" s="11"/>
      <c r="M764" s="226"/>
      <c r="N764" s="262"/>
      <c r="O764" s="125"/>
      <c r="P764" s="129">
        <v>2</v>
      </c>
      <c r="Q764" s="129"/>
      <c r="R764" s="64"/>
      <c r="S764" s="234"/>
      <c r="T764" s="65" t="s">
        <v>195</v>
      </c>
      <c r="U764" s="155"/>
      <c r="V764" s="66">
        <f>V765+V768</f>
        <v>20888000</v>
      </c>
      <c r="X764" s="66">
        <f>X765+X768</f>
        <v>23024000</v>
      </c>
      <c r="Z764" s="66">
        <f>Z765+Z768</f>
        <v>23951500</v>
      </c>
      <c r="AB764" s="66">
        <f>AB765+AB768</f>
        <v>31358500</v>
      </c>
      <c r="AD764" s="66">
        <f>AD765+AD768</f>
        <v>33020700</v>
      </c>
      <c r="AF764" s="66">
        <f>AF765+AF768</f>
        <v>20307750</v>
      </c>
      <c r="AH764" s="66">
        <f t="shared" si="126"/>
        <v>53328450</v>
      </c>
      <c r="AI764" s="67"/>
      <c r="AJ764" s="66">
        <f>AJ765+AJ768</f>
        <v>7839600</v>
      </c>
      <c r="AK764" s="67"/>
      <c r="AL764" s="66">
        <f>AL765+AL768</f>
        <v>40006500</v>
      </c>
      <c r="AM764" s="66"/>
      <c r="AN764" s="66">
        <f>AN765+AN768</f>
        <v>42355500</v>
      </c>
      <c r="AO764" s="66"/>
      <c r="AP764" s="66">
        <f>AP765+AP768</f>
        <v>42355500</v>
      </c>
      <c r="AQ764" s="66"/>
    </row>
    <row r="765" spans="2:43" ht="18" customHeight="1" x14ac:dyDescent="0.2">
      <c r="B765" s="4"/>
      <c r="C765" s="117"/>
      <c r="D765" s="117"/>
      <c r="E765" s="117"/>
      <c r="F765" s="48"/>
      <c r="G765" s="11"/>
      <c r="H765" s="117"/>
      <c r="I765" s="124"/>
      <c r="J765" s="124"/>
      <c r="K765" s="144"/>
      <c r="L765" s="11"/>
      <c r="M765" s="226"/>
      <c r="N765" s="262"/>
      <c r="O765" s="125"/>
      <c r="P765" s="126"/>
      <c r="Q765" s="131">
        <v>2</v>
      </c>
      <c r="R765" s="68"/>
      <c r="S765" s="35"/>
      <c r="T765" s="69" t="s">
        <v>227</v>
      </c>
      <c r="U765" s="92"/>
      <c r="V765" s="70">
        <f>V766+V767</f>
        <v>6346000</v>
      </c>
      <c r="X765" s="447">
        <f>X766+X767</f>
        <v>6864000</v>
      </c>
      <c r="Z765" s="447">
        <f>Z766+Z767</f>
        <v>7229500</v>
      </c>
      <c r="AB765" s="447">
        <f>AB766+AB767</f>
        <v>8934800</v>
      </c>
      <c r="AD765" s="447">
        <f>AD766+AD767</f>
        <v>9408300</v>
      </c>
      <c r="AF765" s="447">
        <f>AF766+AF767</f>
        <v>7151100</v>
      </c>
      <c r="AH765" s="447">
        <f t="shared" si="126"/>
        <v>16559400</v>
      </c>
      <c r="AI765" s="446"/>
      <c r="AJ765" s="447">
        <f>AJ766+AJ767</f>
        <v>2233690</v>
      </c>
      <c r="AK765" s="71"/>
      <c r="AL765" s="447">
        <f>AL766+AL767</f>
        <v>11231500</v>
      </c>
      <c r="AM765" s="447"/>
      <c r="AN765" s="447">
        <f>AN766+AN767</f>
        <v>11877500</v>
      </c>
      <c r="AO765" s="447"/>
      <c r="AP765" s="447">
        <f>AP766+AP767</f>
        <v>11877500</v>
      </c>
      <c r="AQ765" s="447"/>
    </row>
    <row r="766" spans="2:43" ht="18" customHeight="1" x14ac:dyDescent="0.2">
      <c r="B766" s="4"/>
      <c r="C766" s="117"/>
      <c r="D766" s="117"/>
      <c r="E766" s="117"/>
      <c r="F766" s="48"/>
      <c r="G766" s="11"/>
      <c r="H766" s="117"/>
      <c r="I766" s="124"/>
      <c r="J766" s="124"/>
      <c r="K766" s="144"/>
      <c r="L766" s="11"/>
      <c r="M766" s="226"/>
      <c r="N766" s="262"/>
      <c r="O766" s="125"/>
      <c r="P766" s="126"/>
      <c r="Q766" s="130"/>
      <c r="R766" s="72" t="s">
        <v>3</v>
      </c>
      <c r="S766" s="181"/>
      <c r="T766" s="73" t="s">
        <v>78</v>
      </c>
      <c r="V766" s="74">
        <v>6346000</v>
      </c>
      <c r="X766" s="74">
        <v>6864000</v>
      </c>
      <c r="Z766" s="829">
        <v>7229500</v>
      </c>
      <c r="AB766" s="74">
        <v>8934800</v>
      </c>
      <c r="AD766" s="74">
        <v>9408300</v>
      </c>
      <c r="AF766" s="74">
        <v>7151100</v>
      </c>
      <c r="AH766" s="74">
        <f t="shared" si="126"/>
        <v>16559400</v>
      </c>
      <c r="AI766" s="8"/>
      <c r="AJ766" s="74">
        <f>CEILING(AB766*25/100,10)-10</f>
        <v>2233690</v>
      </c>
      <c r="AK766" s="8"/>
      <c r="AL766" s="74">
        <v>11231500</v>
      </c>
      <c r="AM766" s="74"/>
      <c r="AN766" s="74">
        <v>11877500</v>
      </c>
      <c r="AO766" s="74"/>
      <c r="AP766" s="74">
        <v>11877500</v>
      </c>
      <c r="AQ766" s="74"/>
    </row>
    <row r="767" spans="2:43" ht="18" hidden="1" customHeight="1" x14ac:dyDescent="0.2">
      <c r="B767" s="4"/>
      <c r="C767" s="117"/>
      <c r="D767" s="117"/>
      <c r="E767" s="117"/>
      <c r="F767" s="48"/>
      <c r="G767" s="11"/>
      <c r="H767" s="117"/>
      <c r="I767" s="124"/>
      <c r="J767" s="124"/>
      <c r="K767" s="144"/>
      <c r="L767" s="11"/>
      <c r="M767" s="226"/>
      <c r="N767" s="262"/>
      <c r="O767" s="125"/>
      <c r="P767" s="126"/>
      <c r="Q767" s="130"/>
      <c r="R767" s="72" t="s">
        <v>0</v>
      </c>
      <c r="S767" s="181"/>
      <c r="T767" s="73" t="s">
        <v>228</v>
      </c>
      <c r="V767" s="74">
        <v>0</v>
      </c>
      <c r="X767" s="74">
        <v>0</v>
      </c>
      <c r="Z767" s="74">
        <v>0</v>
      </c>
      <c r="AB767" s="74">
        <v>0</v>
      </c>
      <c r="AD767" s="74">
        <v>0</v>
      </c>
      <c r="AF767" s="74">
        <v>0</v>
      </c>
      <c r="AH767" s="74">
        <f t="shared" si="126"/>
        <v>0</v>
      </c>
      <c r="AI767" s="8"/>
      <c r="AJ767" s="74">
        <v>0</v>
      </c>
      <c r="AK767" s="8"/>
      <c r="AL767" s="74">
        <v>0</v>
      </c>
      <c r="AM767" s="74"/>
      <c r="AN767" s="74">
        <v>0</v>
      </c>
      <c r="AO767" s="74"/>
      <c r="AP767" s="74">
        <v>0</v>
      </c>
      <c r="AQ767" s="74"/>
    </row>
    <row r="768" spans="2:43" ht="18" customHeight="1" x14ac:dyDescent="0.2">
      <c r="B768" s="4"/>
      <c r="C768" s="117"/>
      <c r="D768" s="117"/>
      <c r="E768" s="117"/>
      <c r="F768" s="48"/>
      <c r="G768" s="11"/>
      <c r="H768" s="117"/>
      <c r="I768" s="124"/>
      <c r="J768" s="124"/>
      <c r="K768" s="144"/>
      <c r="L768" s="11"/>
      <c r="M768" s="226"/>
      <c r="N768" s="262"/>
      <c r="O768" s="125"/>
      <c r="P768" s="126"/>
      <c r="Q768" s="131">
        <v>3</v>
      </c>
      <c r="R768" s="68"/>
      <c r="S768" s="35"/>
      <c r="T768" s="69" t="s">
        <v>79</v>
      </c>
      <c r="U768" s="92"/>
      <c r="V768" s="70">
        <f>V769+V770</f>
        <v>14542000</v>
      </c>
      <c r="X768" s="447">
        <f>X769+X770</f>
        <v>16160000</v>
      </c>
      <c r="Z768" s="447">
        <f>Z769+Z770</f>
        <v>16722000</v>
      </c>
      <c r="AB768" s="447">
        <f>AB769+AB770</f>
        <v>22423700</v>
      </c>
      <c r="AD768" s="447">
        <f>AD769+AD770</f>
        <v>23612400</v>
      </c>
      <c r="AF768" s="447">
        <f>AF769+AF770</f>
        <v>13156650</v>
      </c>
      <c r="AH768" s="447">
        <f t="shared" si="126"/>
        <v>36769050</v>
      </c>
      <c r="AI768" s="446"/>
      <c r="AJ768" s="447">
        <f>AJ769+AJ770</f>
        <v>5605910</v>
      </c>
      <c r="AK768" s="71"/>
      <c r="AL768" s="447">
        <f>AL769+AL770</f>
        <v>28775000</v>
      </c>
      <c r="AM768" s="447"/>
      <c r="AN768" s="447">
        <f>AN769+AN770</f>
        <v>30478000</v>
      </c>
      <c r="AO768" s="447"/>
      <c r="AP768" s="447">
        <f>AP769+AP770</f>
        <v>30478000</v>
      </c>
      <c r="AQ768" s="447"/>
    </row>
    <row r="769" spans="1:43" ht="18" customHeight="1" x14ac:dyDescent="0.2">
      <c r="B769" s="4"/>
      <c r="C769" s="117"/>
      <c r="D769" s="117"/>
      <c r="E769" s="117"/>
      <c r="F769" s="48"/>
      <c r="G769" s="11"/>
      <c r="H769" s="117"/>
      <c r="I769" s="124"/>
      <c r="J769" s="124"/>
      <c r="K769" s="144"/>
      <c r="L769" s="11"/>
      <c r="M769" s="226"/>
      <c r="N769" s="262"/>
      <c r="O769" s="125"/>
      <c r="P769" s="126"/>
      <c r="Q769" s="131"/>
      <c r="R769" s="72" t="s">
        <v>3</v>
      </c>
      <c r="S769" s="181"/>
      <c r="T769" s="73" t="s">
        <v>80</v>
      </c>
      <c r="V769" s="74">
        <v>7202000</v>
      </c>
      <c r="X769" s="74">
        <v>7667000</v>
      </c>
      <c r="Z769" s="829">
        <v>8043000</v>
      </c>
      <c r="AB769" s="448">
        <v>10119600</v>
      </c>
      <c r="AD769" s="74">
        <v>10655800</v>
      </c>
      <c r="AF769" s="74">
        <v>11106050</v>
      </c>
      <c r="AH769" s="74">
        <f t="shared" si="126"/>
        <v>21761850</v>
      </c>
      <c r="AI769" s="495"/>
      <c r="AJ769" s="74">
        <f>CEILING(AB769*25/100,10)-10</f>
        <v>2529890</v>
      </c>
      <c r="AK769" s="87"/>
      <c r="AL769" s="448">
        <v>14870500</v>
      </c>
      <c r="AM769" s="448"/>
      <c r="AN769" s="448">
        <v>15647500</v>
      </c>
      <c r="AO769" s="74"/>
      <c r="AP769" s="448">
        <v>15647500</v>
      </c>
      <c r="AQ769" s="74"/>
    </row>
    <row r="770" spans="1:43" ht="18" customHeight="1" x14ac:dyDescent="0.2">
      <c r="B770" s="4"/>
      <c r="C770" s="117"/>
      <c r="D770" s="117"/>
      <c r="E770" s="117"/>
      <c r="F770" s="48"/>
      <c r="G770" s="11"/>
      <c r="H770" s="117"/>
      <c r="I770" s="124"/>
      <c r="J770" s="124"/>
      <c r="K770" s="144"/>
      <c r="L770" s="11"/>
      <c r="M770" s="226"/>
      <c r="N770" s="262"/>
      <c r="O770" s="125"/>
      <c r="P770" s="126"/>
      <c r="Q770" s="130"/>
      <c r="R770" s="72" t="s">
        <v>18</v>
      </c>
      <c r="S770" s="181"/>
      <c r="T770" s="73" t="s">
        <v>82</v>
      </c>
      <c r="V770" s="74">
        <v>7340000</v>
      </c>
      <c r="X770" s="74">
        <v>8493000</v>
      </c>
      <c r="Z770" s="829">
        <v>8679000</v>
      </c>
      <c r="AB770" s="74">
        <f>12186200+17900+100000</f>
        <v>12304100</v>
      </c>
      <c r="AD770" s="74">
        <v>12956600</v>
      </c>
      <c r="AF770" s="74">
        <v>2050600</v>
      </c>
      <c r="AH770" s="74">
        <f t="shared" si="126"/>
        <v>15007200</v>
      </c>
      <c r="AI770" s="8"/>
      <c r="AJ770" s="74">
        <f>CEILING(AB770*25/100,10)-10</f>
        <v>3076020</v>
      </c>
      <c r="AK770" s="8"/>
      <c r="AL770" s="74">
        <v>13904500</v>
      </c>
      <c r="AM770" s="74"/>
      <c r="AN770" s="74">
        <v>14830500</v>
      </c>
      <c r="AO770" s="74"/>
      <c r="AP770" s="74">
        <v>14830500</v>
      </c>
      <c r="AQ770" s="74"/>
    </row>
    <row r="771" spans="1:43" ht="18" customHeight="1" x14ac:dyDescent="0.2">
      <c r="B771" s="4"/>
      <c r="C771" s="117"/>
      <c r="D771" s="117"/>
      <c r="E771" s="117"/>
      <c r="F771" s="48"/>
      <c r="G771" s="11"/>
      <c r="H771" s="117"/>
      <c r="I771" s="124"/>
      <c r="J771" s="124"/>
      <c r="K771" s="144"/>
      <c r="L771" s="11"/>
      <c r="M771" s="226"/>
      <c r="N771" s="262"/>
      <c r="O771" s="133" t="s">
        <v>23</v>
      </c>
      <c r="P771" s="134"/>
      <c r="Q771" s="134"/>
      <c r="R771" s="79"/>
      <c r="S771" s="252"/>
      <c r="T771" s="80" t="s">
        <v>56</v>
      </c>
      <c r="U771" s="242"/>
      <c r="V771" s="88">
        <f>V772+V790+V793</f>
        <v>300000</v>
      </c>
      <c r="X771" s="88">
        <f>X772+X790+X793</f>
        <v>983000</v>
      </c>
      <c r="Z771" s="88">
        <f>Z772+Z790+Z793</f>
        <v>1000000</v>
      </c>
      <c r="AB771" s="88">
        <f>AB772+AB790+AB793</f>
        <v>1867000</v>
      </c>
      <c r="AD771" s="88" t="e">
        <f>AD772+AD790+AD793</f>
        <v>#REF!</v>
      </c>
      <c r="AF771" s="88">
        <f>AF772+AF790+AF793</f>
        <v>2090320</v>
      </c>
      <c r="AH771" s="88" t="e">
        <f t="shared" si="126"/>
        <v>#REF!</v>
      </c>
      <c r="AI771" s="89"/>
      <c r="AJ771" s="88">
        <f>AJ772+AJ790+AJ793</f>
        <v>373400</v>
      </c>
      <c r="AK771" s="89"/>
      <c r="AL771" s="88">
        <f>AL772+AL790+AL793</f>
        <v>1900000</v>
      </c>
      <c r="AM771" s="88"/>
      <c r="AN771" s="88">
        <f>AN772+AN790+AN793</f>
        <v>2000000</v>
      </c>
      <c r="AO771" s="88"/>
      <c r="AP771" s="88">
        <f>AP772+AP790+AP793</f>
        <v>2000000</v>
      </c>
      <c r="AQ771" s="88"/>
    </row>
    <row r="772" spans="1:43" ht="18" customHeight="1" x14ac:dyDescent="0.2">
      <c r="B772" s="4"/>
      <c r="C772" s="117"/>
      <c r="D772" s="117"/>
      <c r="E772" s="117"/>
      <c r="F772" s="48"/>
      <c r="G772" s="11"/>
      <c r="H772" s="117"/>
      <c r="I772" s="124"/>
      <c r="J772" s="124"/>
      <c r="K772" s="144"/>
      <c r="L772" s="11"/>
      <c r="M772" s="226"/>
      <c r="N772" s="262"/>
      <c r="O772" s="125"/>
      <c r="P772" s="129">
        <v>1</v>
      </c>
      <c r="Q772" s="129"/>
      <c r="R772" s="64"/>
      <c r="S772" s="234"/>
      <c r="T772" s="65" t="s">
        <v>94</v>
      </c>
      <c r="U772" s="155"/>
      <c r="V772" s="66">
        <f>V773+V776+V783+V786</f>
        <v>250000</v>
      </c>
      <c r="X772" s="66">
        <f>X773+X776+X783+X786</f>
        <v>983000</v>
      </c>
      <c r="Z772" s="66">
        <f>Z773+Z776+Z783+Z786+Z788</f>
        <v>1000000</v>
      </c>
      <c r="AB772" s="66">
        <f>AB773+AB776+AB783+AB786+AB788</f>
        <v>1867000</v>
      </c>
      <c r="AD772" s="66" t="e">
        <f t="shared" ref="AD772:AO772" si="133">AD773+AD776+AD783+AD786+AD788</f>
        <v>#REF!</v>
      </c>
      <c r="AE772" s="66">
        <f t="shared" si="133"/>
        <v>0</v>
      </c>
      <c r="AF772" s="66">
        <f t="shared" si="133"/>
        <v>2090320</v>
      </c>
      <c r="AG772" s="66">
        <f t="shared" si="133"/>
        <v>0</v>
      </c>
      <c r="AH772" s="66" t="e">
        <f t="shared" si="126"/>
        <v>#REF!</v>
      </c>
      <c r="AI772" s="66">
        <f t="shared" ref="AI772:AJ772" si="134">AI773+AI776+AI783+AI786+AI788</f>
        <v>0</v>
      </c>
      <c r="AJ772" s="66">
        <f t="shared" si="134"/>
        <v>373400</v>
      </c>
      <c r="AK772" s="66">
        <f t="shared" ref="AK772" si="135">AK773+AK776+AK783+AK786+AK788</f>
        <v>0</v>
      </c>
      <c r="AL772" s="66">
        <f t="shared" si="133"/>
        <v>1900000</v>
      </c>
      <c r="AM772" s="66"/>
      <c r="AN772" s="66">
        <f t="shared" si="133"/>
        <v>2000000</v>
      </c>
      <c r="AO772" s="66">
        <f t="shared" si="133"/>
        <v>0</v>
      </c>
      <c r="AP772" s="66">
        <f t="shared" ref="AP772:AQ772" si="136">AP773+AP776+AP783+AP786+AP788</f>
        <v>2000000</v>
      </c>
      <c r="AQ772" s="66">
        <f t="shared" si="136"/>
        <v>0</v>
      </c>
    </row>
    <row r="773" spans="1:43" s="93" customFormat="1" ht="18" hidden="1" customHeight="1" x14ac:dyDescent="0.2">
      <c r="A773" s="433"/>
      <c r="B773" s="434"/>
      <c r="C773" s="435"/>
      <c r="D773" s="435"/>
      <c r="E773" s="435"/>
      <c r="F773" s="436"/>
      <c r="G773" s="437"/>
      <c r="H773" s="435"/>
      <c r="I773" s="438"/>
      <c r="J773" s="438"/>
      <c r="K773" s="439"/>
      <c r="L773" s="437"/>
      <c r="M773" s="440"/>
      <c r="N773" s="441"/>
      <c r="O773" s="119"/>
      <c r="P773" s="120"/>
      <c r="Q773" s="131">
        <v>1</v>
      </c>
      <c r="R773" s="84"/>
      <c r="S773" s="250"/>
      <c r="T773" s="450" t="s">
        <v>589</v>
      </c>
      <c r="U773" s="92"/>
      <c r="V773" s="70">
        <f>V775</f>
        <v>0</v>
      </c>
      <c r="W773" s="14"/>
      <c r="X773" s="447">
        <f>X775</f>
        <v>0</v>
      </c>
      <c r="Y773" s="14"/>
      <c r="Z773" s="447">
        <f>Z775+Z774</f>
        <v>0</v>
      </c>
      <c r="AA773" s="14"/>
      <c r="AB773" s="447">
        <f>AB775+AB774</f>
        <v>0</v>
      </c>
      <c r="AC773" s="14"/>
      <c r="AD773" s="447">
        <f t="shared" ref="AD773:AO773" si="137">AD775+AD774</f>
        <v>0</v>
      </c>
      <c r="AE773" s="447">
        <f t="shared" si="137"/>
        <v>0</v>
      </c>
      <c r="AF773" s="447">
        <f t="shared" si="137"/>
        <v>0</v>
      </c>
      <c r="AG773" s="447">
        <f t="shared" si="137"/>
        <v>0</v>
      </c>
      <c r="AH773" s="447">
        <f t="shared" si="126"/>
        <v>0</v>
      </c>
      <c r="AI773" s="447">
        <f t="shared" ref="AI773:AJ773" si="138">AI775+AI774</f>
        <v>0</v>
      </c>
      <c r="AJ773" s="447">
        <f t="shared" si="138"/>
        <v>0</v>
      </c>
      <c r="AK773" s="447">
        <f t="shared" ref="AK773" si="139">AK775+AK774</f>
        <v>0</v>
      </c>
      <c r="AL773" s="447">
        <f t="shared" si="137"/>
        <v>0</v>
      </c>
      <c r="AM773" s="447"/>
      <c r="AN773" s="447">
        <f t="shared" si="137"/>
        <v>0</v>
      </c>
      <c r="AO773" s="447">
        <f t="shared" si="137"/>
        <v>0</v>
      </c>
      <c r="AP773" s="447">
        <f t="shared" ref="AP773:AQ773" si="140">AP775+AP774</f>
        <v>0</v>
      </c>
      <c r="AQ773" s="447">
        <f t="shared" si="140"/>
        <v>0</v>
      </c>
    </row>
    <row r="774" spans="1:43" ht="18" hidden="1" customHeight="1" x14ac:dyDescent="0.2">
      <c r="B774" s="4"/>
      <c r="C774" s="117"/>
      <c r="D774" s="117"/>
      <c r="E774" s="117"/>
      <c r="F774" s="48"/>
      <c r="G774" s="11"/>
      <c r="H774" s="117"/>
      <c r="I774" s="124"/>
      <c r="J774" s="124"/>
      <c r="K774" s="144"/>
      <c r="L774" s="11"/>
      <c r="M774" s="163"/>
      <c r="N774" s="261"/>
      <c r="O774" s="122"/>
      <c r="P774" s="123"/>
      <c r="Q774" s="130"/>
      <c r="R774" s="72">
        <v>1</v>
      </c>
      <c r="S774" s="181"/>
      <c r="T774" s="73" t="s">
        <v>623</v>
      </c>
      <c r="V774" s="74"/>
      <c r="X774" s="74"/>
      <c r="Z774" s="74">
        <v>0</v>
      </c>
      <c r="AB774" s="74">
        <v>0</v>
      </c>
      <c r="AD774" s="74">
        <v>0</v>
      </c>
      <c r="AF774" s="74">
        <v>0</v>
      </c>
      <c r="AH774" s="448">
        <f t="shared" si="126"/>
        <v>0</v>
      </c>
      <c r="AI774" s="495"/>
      <c r="AJ774" s="448">
        <v>0</v>
      </c>
      <c r="AK774" s="87"/>
      <c r="AL774" s="448">
        <v>0</v>
      </c>
      <c r="AM774" s="448"/>
      <c r="AN774" s="448">
        <v>0</v>
      </c>
      <c r="AO774" s="74"/>
      <c r="AP774" s="448">
        <v>0</v>
      </c>
      <c r="AQ774" s="74"/>
    </row>
    <row r="775" spans="1:43" ht="18" hidden="1" customHeight="1" x14ac:dyDescent="0.2">
      <c r="B775" s="4"/>
      <c r="C775" s="117"/>
      <c r="D775" s="117"/>
      <c r="E775" s="117"/>
      <c r="F775" s="48"/>
      <c r="G775" s="11"/>
      <c r="H775" s="117"/>
      <c r="I775" s="124"/>
      <c r="J775" s="124"/>
      <c r="K775" s="144"/>
      <c r="L775" s="11"/>
      <c r="M775" s="226"/>
      <c r="N775" s="262"/>
      <c r="O775" s="125"/>
      <c r="P775" s="126"/>
      <c r="Q775" s="131"/>
      <c r="R775" s="78">
        <v>90</v>
      </c>
      <c r="S775" s="251"/>
      <c r="T775" s="494" t="s">
        <v>498</v>
      </c>
      <c r="U775" s="141"/>
      <c r="V775" s="83">
        <v>0</v>
      </c>
      <c r="X775" s="448">
        <v>0</v>
      </c>
      <c r="Z775" s="74">
        <v>0</v>
      </c>
      <c r="AB775" s="74">
        <v>0</v>
      </c>
      <c r="AD775" s="74">
        <v>0</v>
      </c>
      <c r="AF775" s="74">
        <v>0</v>
      </c>
      <c r="AH775" s="448">
        <f t="shared" si="126"/>
        <v>0</v>
      </c>
      <c r="AI775" s="495"/>
      <c r="AJ775" s="448">
        <v>0</v>
      </c>
      <c r="AK775" s="87"/>
      <c r="AL775" s="448">
        <v>0</v>
      </c>
      <c r="AM775" s="448"/>
      <c r="AN775" s="448">
        <v>0</v>
      </c>
      <c r="AO775" s="74"/>
      <c r="AP775" s="448">
        <v>0</v>
      </c>
      <c r="AQ775" s="74"/>
    </row>
    <row r="776" spans="1:43" ht="18" customHeight="1" x14ac:dyDescent="0.2">
      <c r="B776" s="4"/>
      <c r="C776" s="117"/>
      <c r="D776" s="117"/>
      <c r="E776" s="117"/>
      <c r="F776" s="48"/>
      <c r="G776" s="11"/>
      <c r="H776" s="117"/>
      <c r="I776" s="124"/>
      <c r="J776" s="124"/>
      <c r="K776" s="144"/>
      <c r="L776" s="11"/>
      <c r="M776" s="226"/>
      <c r="N776" s="262"/>
      <c r="O776" s="125"/>
      <c r="P776" s="126"/>
      <c r="Q776" s="131">
        <v>2</v>
      </c>
      <c r="R776" s="68"/>
      <c r="S776" s="35"/>
      <c r="T776" s="69" t="s">
        <v>57</v>
      </c>
      <c r="U776" s="92"/>
      <c r="V776" s="70">
        <f>V777+V778+V780+V781</f>
        <v>212000</v>
      </c>
      <c r="X776" s="447">
        <f>X777+X778+X780+X781</f>
        <v>550000</v>
      </c>
      <c r="Z776" s="447">
        <f>Z777+Z778+Z780+Z781+Z782+Z779</f>
        <v>1000000</v>
      </c>
      <c r="AB776" s="447">
        <f>AB777+AB778+AB780+AB781+AB782+AB779</f>
        <v>1400000</v>
      </c>
      <c r="AD776" s="447">
        <f t="shared" ref="AD776:AO776" si="141">AD777+AD778+AD780+AD781+AD782+AD779</f>
        <v>1500000</v>
      </c>
      <c r="AE776" s="447">
        <f t="shared" si="141"/>
        <v>0</v>
      </c>
      <c r="AF776" s="447">
        <f t="shared" si="141"/>
        <v>1000000</v>
      </c>
      <c r="AG776" s="447">
        <f t="shared" si="141"/>
        <v>0</v>
      </c>
      <c r="AH776" s="447">
        <f t="shared" si="126"/>
        <v>2500000</v>
      </c>
      <c r="AI776" s="447">
        <f t="shared" ref="AI776:AJ776" si="142">AI777+AI778+AI780+AI781+AI782+AI779</f>
        <v>0</v>
      </c>
      <c r="AJ776" s="447">
        <f t="shared" si="142"/>
        <v>280000</v>
      </c>
      <c r="AK776" s="447">
        <f t="shared" ref="AK776" si="143">AK777+AK778+AK780+AK781+AK782+AK779</f>
        <v>0</v>
      </c>
      <c r="AL776" s="447">
        <f t="shared" si="141"/>
        <v>1900000</v>
      </c>
      <c r="AM776" s="447"/>
      <c r="AN776" s="447">
        <f t="shared" si="141"/>
        <v>2000000</v>
      </c>
      <c r="AO776" s="447">
        <f t="shared" si="141"/>
        <v>0</v>
      </c>
      <c r="AP776" s="447">
        <f t="shared" ref="AP776:AQ776" si="144">AP777+AP778+AP780+AP781+AP782+AP779</f>
        <v>2000000</v>
      </c>
      <c r="AQ776" s="447">
        <f t="shared" si="144"/>
        <v>0</v>
      </c>
    </row>
    <row r="777" spans="1:43" ht="18" customHeight="1" x14ac:dyDescent="0.2">
      <c r="B777" s="4"/>
      <c r="C777" s="117"/>
      <c r="D777" s="117"/>
      <c r="E777" s="117"/>
      <c r="F777" s="48"/>
      <c r="G777" s="11"/>
      <c r="H777" s="117"/>
      <c r="I777" s="124"/>
      <c r="J777" s="124"/>
      <c r="K777" s="144"/>
      <c r="L777" s="11"/>
      <c r="M777" s="226"/>
      <c r="N777" s="262"/>
      <c r="O777" s="125"/>
      <c r="P777" s="126"/>
      <c r="Q777" s="131"/>
      <c r="R777" s="78" t="s">
        <v>3</v>
      </c>
      <c r="S777" s="251"/>
      <c r="T777" s="77" t="s">
        <v>336</v>
      </c>
      <c r="U777" s="141"/>
      <c r="V777" s="83">
        <v>50000</v>
      </c>
      <c r="X777" s="448">
        <v>50000</v>
      </c>
      <c r="Z777" s="74">
        <v>1000000</v>
      </c>
      <c r="AB777" s="448">
        <v>1400000</v>
      </c>
      <c r="AD777" s="74">
        <v>1500000</v>
      </c>
      <c r="AF777" s="74">
        <v>1000000</v>
      </c>
      <c r="AH777" s="448">
        <f t="shared" si="126"/>
        <v>2500000</v>
      </c>
      <c r="AI777" s="495"/>
      <c r="AJ777" s="74">
        <f>CEILING(AB777*20/100,10)</f>
        <v>280000</v>
      </c>
      <c r="AK777" s="87"/>
      <c r="AL777" s="448">
        <v>1900000</v>
      </c>
      <c r="AM777" s="448"/>
      <c r="AN777" s="448">
        <v>2000000</v>
      </c>
      <c r="AO777" s="448"/>
      <c r="AP777" s="448">
        <v>2000000</v>
      </c>
      <c r="AQ777" s="448"/>
    </row>
    <row r="778" spans="1:43" ht="18" hidden="1" customHeight="1" x14ac:dyDescent="0.2">
      <c r="B778" s="4"/>
      <c r="C778" s="117"/>
      <c r="D778" s="117"/>
      <c r="E778" s="117"/>
      <c r="F778" s="48"/>
      <c r="G778" s="11"/>
      <c r="H778" s="117"/>
      <c r="I778" s="124"/>
      <c r="J778" s="124"/>
      <c r="K778" s="144"/>
      <c r="L778" s="11"/>
      <c r="M778" s="226"/>
      <c r="N778" s="262"/>
      <c r="O778" s="125"/>
      <c r="P778" s="126"/>
      <c r="Q778" s="131"/>
      <c r="R778" s="78" t="s">
        <v>0</v>
      </c>
      <c r="S778" s="251"/>
      <c r="T778" s="77" t="s">
        <v>96</v>
      </c>
      <c r="U778" s="141"/>
      <c r="V778" s="83">
        <v>100000</v>
      </c>
      <c r="X778" s="448">
        <v>0</v>
      </c>
      <c r="Z778" s="448">
        <v>0</v>
      </c>
      <c r="AB778" s="448">
        <v>0</v>
      </c>
      <c r="AD778" s="448">
        <v>0</v>
      </c>
      <c r="AF778" s="448">
        <v>0</v>
      </c>
      <c r="AH778" s="448">
        <f t="shared" si="126"/>
        <v>0</v>
      </c>
      <c r="AI778" s="495"/>
      <c r="AJ778" s="448">
        <v>0</v>
      </c>
      <c r="AK778" s="87"/>
      <c r="AL778" s="448">
        <v>0</v>
      </c>
      <c r="AM778" s="448"/>
      <c r="AN778" s="448">
        <v>0</v>
      </c>
      <c r="AO778" s="448"/>
      <c r="AP778" s="448">
        <v>0</v>
      </c>
      <c r="AQ778" s="448"/>
    </row>
    <row r="779" spans="1:43" ht="18" hidden="1" customHeight="1" x14ac:dyDescent="0.2">
      <c r="B779" s="4"/>
      <c r="C779" s="117"/>
      <c r="D779" s="117"/>
      <c r="E779" s="117"/>
      <c r="F779" s="48"/>
      <c r="G779" s="11"/>
      <c r="H779" s="117"/>
      <c r="I779" s="124"/>
      <c r="J779" s="124"/>
      <c r="K779" s="144"/>
      <c r="L779" s="11"/>
      <c r="M779" s="226"/>
      <c r="N779" s="262"/>
      <c r="O779" s="125"/>
      <c r="P779" s="126"/>
      <c r="Q779" s="131"/>
      <c r="R779" s="78">
        <v>3</v>
      </c>
      <c r="S779" s="251"/>
      <c r="T779" s="494" t="s">
        <v>171</v>
      </c>
      <c r="U779" s="141"/>
      <c r="V779" s="83"/>
      <c r="X779" s="448"/>
      <c r="Z779" s="448">
        <v>0</v>
      </c>
      <c r="AB779" s="448">
        <v>0</v>
      </c>
      <c r="AD779" s="448">
        <v>0</v>
      </c>
      <c r="AF779" s="74">
        <v>0</v>
      </c>
      <c r="AH779" s="448">
        <f t="shared" si="126"/>
        <v>0</v>
      </c>
      <c r="AI779" s="495"/>
      <c r="AJ779" s="448">
        <v>0</v>
      </c>
      <c r="AK779" s="87"/>
      <c r="AL779" s="448">
        <v>0</v>
      </c>
      <c r="AM779" s="448"/>
      <c r="AN779" s="448">
        <v>0</v>
      </c>
      <c r="AO779" s="448"/>
      <c r="AP779" s="448">
        <v>0</v>
      </c>
      <c r="AQ779" s="448"/>
    </row>
    <row r="780" spans="1:43" ht="18" hidden="1" customHeight="1" x14ac:dyDescent="0.2">
      <c r="B780" s="4"/>
      <c r="C780" s="117"/>
      <c r="D780" s="117"/>
      <c r="E780" s="117"/>
      <c r="F780" s="48"/>
      <c r="G780" s="11"/>
      <c r="H780" s="117"/>
      <c r="I780" s="124"/>
      <c r="J780" s="124"/>
      <c r="K780" s="144"/>
      <c r="L780" s="11"/>
      <c r="M780" s="226"/>
      <c r="N780" s="262"/>
      <c r="O780" s="125"/>
      <c r="P780" s="126"/>
      <c r="Q780" s="131"/>
      <c r="R780" s="78" t="s">
        <v>14</v>
      </c>
      <c r="S780" s="251"/>
      <c r="T780" s="77" t="s">
        <v>97</v>
      </c>
      <c r="U780" s="141"/>
      <c r="V780" s="83">
        <v>0</v>
      </c>
      <c r="X780" s="448">
        <v>0</v>
      </c>
      <c r="Z780" s="448">
        <v>0</v>
      </c>
      <c r="AB780" s="448">
        <v>0</v>
      </c>
      <c r="AD780" s="74">
        <v>0</v>
      </c>
      <c r="AF780" s="74">
        <v>0</v>
      </c>
      <c r="AH780" s="448">
        <f t="shared" si="126"/>
        <v>0</v>
      </c>
      <c r="AI780" s="495"/>
      <c r="AJ780" s="448">
        <v>0</v>
      </c>
      <c r="AK780" s="87"/>
      <c r="AL780" s="448">
        <v>0</v>
      </c>
      <c r="AM780" s="448"/>
      <c r="AN780" s="448">
        <v>0</v>
      </c>
      <c r="AO780" s="448"/>
      <c r="AP780" s="448">
        <v>0</v>
      </c>
      <c r="AQ780" s="448"/>
    </row>
    <row r="781" spans="1:43" ht="18" hidden="1" customHeight="1" x14ac:dyDescent="0.2">
      <c r="B781" s="4"/>
      <c r="C781" s="117"/>
      <c r="D781" s="117"/>
      <c r="E781" s="117"/>
      <c r="F781" s="48"/>
      <c r="G781" s="11"/>
      <c r="H781" s="117"/>
      <c r="I781" s="124"/>
      <c r="J781" s="124"/>
      <c r="K781" s="144"/>
      <c r="L781" s="11"/>
      <c r="M781" s="226"/>
      <c r="N781" s="262"/>
      <c r="O781" s="125"/>
      <c r="P781" s="126"/>
      <c r="Q781" s="131"/>
      <c r="R781" s="78" t="s">
        <v>55</v>
      </c>
      <c r="S781" s="251"/>
      <c r="T781" s="77" t="s">
        <v>317</v>
      </c>
      <c r="U781" s="141"/>
      <c r="V781" s="83">
        <v>62000</v>
      </c>
      <c r="X781" s="448">
        <v>500000</v>
      </c>
      <c r="Z781" s="74">
        <v>0</v>
      </c>
      <c r="AB781" s="74">
        <v>0</v>
      </c>
      <c r="AD781" s="74">
        <v>0</v>
      </c>
      <c r="AF781" s="448">
        <v>0</v>
      </c>
      <c r="AH781" s="448">
        <f t="shared" si="126"/>
        <v>0</v>
      </c>
      <c r="AI781" s="495"/>
      <c r="AJ781" s="448">
        <v>0</v>
      </c>
      <c r="AK781" s="87"/>
      <c r="AL781" s="448">
        <v>0</v>
      </c>
      <c r="AM781" s="448"/>
      <c r="AN781" s="448">
        <v>0</v>
      </c>
      <c r="AO781" s="74"/>
      <c r="AP781" s="448">
        <v>0</v>
      </c>
      <c r="AQ781" s="74"/>
    </row>
    <row r="782" spans="1:43" ht="18" hidden="1" customHeight="1" x14ac:dyDescent="0.2">
      <c r="B782" s="4"/>
      <c r="C782" s="117"/>
      <c r="D782" s="117"/>
      <c r="E782" s="117"/>
      <c r="F782" s="48"/>
      <c r="G782" s="11"/>
      <c r="H782" s="117"/>
      <c r="I782" s="124"/>
      <c r="J782" s="124"/>
      <c r="K782" s="144"/>
      <c r="L782" s="11"/>
      <c r="M782" s="226"/>
      <c r="N782" s="262"/>
      <c r="O782" s="125"/>
      <c r="P782" s="126"/>
      <c r="Q782" s="131"/>
      <c r="R782" s="78">
        <v>90</v>
      </c>
      <c r="S782" s="251"/>
      <c r="T782" s="494" t="s">
        <v>622</v>
      </c>
      <c r="U782" s="141"/>
      <c r="V782" s="83"/>
      <c r="X782" s="448"/>
      <c r="Z782" s="74">
        <v>0</v>
      </c>
      <c r="AB782" s="74">
        <v>0</v>
      </c>
      <c r="AD782" s="74">
        <v>0</v>
      </c>
      <c r="AF782" s="448">
        <v>0</v>
      </c>
      <c r="AH782" s="448">
        <f t="shared" si="126"/>
        <v>0</v>
      </c>
      <c r="AI782" s="495"/>
      <c r="AJ782" s="448">
        <v>0</v>
      </c>
      <c r="AK782" s="87"/>
      <c r="AL782" s="448">
        <v>0</v>
      </c>
      <c r="AM782" s="448"/>
      <c r="AN782" s="448">
        <v>0</v>
      </c>
      <c r="AO782" s="74"/>
      <c r="AP782" s="448">
        <v>0</v>
      </c>
      <c r="AQ782" s="74"/>
    </row>
    <row r="783" spans="1:43" ht="18" hidden="1" customHeight="1" x14ac:dyDescent="0.2">
      <c r="B783" s="4"/>
      <c r="C783" s="117"/>
      <c r="D783" s="117"/>
      <c r="E783" s="117"/>
      <c r="F783" s="48"/>
      <c r="G783" s="11"/>
      <c r="H783" s="117"/>
      <c r="I783" s="124"/>
      <c r="J783" s="124"/>
      <c r="K783" s="144"/>
      <c r="L783" s="11"/>
      <c r="M783" s="226"/>
      <c r="N783" s="262"/>
      <c r="O783" s="125"/>
      <c r="P783" s="126"/>
      <c r="Q783" s="131">
        <v>3</v>
      </c>
      <c r="R783" s="68"/>
      <c r="S783" s="35"/>
      <c r="T783" s="69" t="s">
        <v>318</v>
      </c>
      <c r="U783" s="92"/>
      <c r="V783" s="70">
        <f>V784+V785</f>
        <v>0</v>
      </c>
      <c r="X783" s="447">
        <f>X784+X785</f>
        <v>0</v>
      </c>
      <c r="Z783" s="447">
        <f>Z784+Z785</f>
        <v>0</v>
      </c>
      <c r="AB783" s="447">
        <f>AB784+AB785</f>
        <v>0</v>
      </c>
      <c r="AD783" s="447" t="e">
        <f>#REF!+AD785</f>
        <v>#REF!</v>
      </c>
      <c r="AF783" s="447">
        <f>AF784+AF785</f>
        <v>0</v>
      </c>
      <c r="AH783" s="447" t="e">
        <f t="shared" si="126"/>
        <v>#REF!</v>
      </c>
      <c r="AI783" s="446"/>
      <c r="AJ783" s="447">
        <f>AJ784+AJ785</f>
        <v>0</v>
      </c>
      <c r="AK783" s="71"/>
      <c r="AL783" s="447">
        <f>AL784+AL785</f>
        <v>0</v>
      </c>
      <c r="AM783" s="447"/>
      <c r="AN783" s="447">
        <f>AN784+AN785</f>
        <v>0</v>
      </c>
      <c r="AO783" s="447"/>
      <c r="AP783" s="447">
        <f>AP784+AP785</f>
        <v>0</v>
      </c>
      <c r="AQ783" s="447"/>
    </row>
    <row r="784" spans="1:43" ht="18" hidden="1" customHeight="1" x14ac:dyDescent="0.2">
      <c r="B784" s="4"/>
      <c r="C784" s="117"/>
      <c r="D784" s="117"/>
      <c r="E784" s="117"/>
      <c r="F784" s="48"/>
      <c r="G784" s="11"/>
      <c r="H784" s="117"/>
      <c r="I784" s="124"/>
      <c r="J784" s="124"/>
      <c r="K784" s="144"/>
      <c r="L784" s="11"/>
      <c r="M784" s="226"/>
      <c r="N784" s="262"/>
      <c r="O784" s="125"/>
      <c r="P784" s="126"/>
      <c r="Q784" s="131"/>
      <c r="R784" s="78" t="s">
        <v>3</v>
      </c>
      <c r="S784" s="251"/>
      <c r="T784" s="77" t="s">
        <v>319</v>
      </c>
      <c r="U784" s="141"/>
      <c r="V784" s="83">
        <v>0</v>
      </c>
      <c r="X784" s="448">
        <v>0</v>
      </c>
      <c r="Z784" s="448">
        <v>0</v>
      </c>
      <c r="AB784" s="448">
        <v>0</v>
      </c>
      <c r="AD784" s="448">
        <v>0</v>
      </c>
      <c r="AF784" s="448">
        <v>0</v>
      </c>
      <c r="AH784" s="448">
        <f t="shared" si="126"/>
        <v>0</v>
      </c>
      <c r="AI784" s="495"/>
      <c r="AJ784" s="448">
        <v>0</v>
      </c>
      <c r="AK784" s="87"/>
      <c r="AL784" s="448">
        <v>0</v>
      </c>
      <c r="AM784" s="448"/>
      <c r="AN784" s="448">
        <v>0</v>
      </c>
      <c r="AO784" s="448"/>
      <c r="AP784" s="448">
        <v>0</v>
      </c>
      <c r="AQ784" s="448"/>
    </row>
    <row r="785" spans="1:43" ht="18" hidden="1" customHeight="1" x14ac:dyDescent="0.2">
      <c r="B785" s="4"/>
      <c r="C785" s="117"/>
      <c r="D785" s="117"/>
      <c r="E785" s="117"/>
      <c r="F785" s="48"/>
      <c r="G785" s="11"/>
      <c r="H785" s="117"/>
      <c r="I785" s="124"/>
      <c r="J785" s="124"/>
      <c r="K785" s="144"/>
      <c r="L785" s="11"/>
      <c r="M785" s="226"/>
      <c r="N785" s="262"/>
      <c r="O785" s="125"/>
      <c r="P785" s="126"/>
      <c r="Q785" s="131"/>
      <c r="R785" s="78" t="s">
        <v>0</v>
      </c>
      <c r="S785" s="251"/>
      <c r="T785" s="77" t="s">
        <v>320</v>
      </c>
      <c r="U785" s="141"/>
      <c r="V785" s="83">
        <v>0</v>
      </c>
      <c r="X785" s="448">
        <v>0</v>
      </c>
      <c r="Z785" s="448">
        <v>0</v>
      </c>
      <c r="AB785" s="448">
        <v>0</v>
      </c>
      <c r="AD785" s="448">
        <v>0</v>
      </c>
      <c r="AF785" s="448">
        <v>0</v>
      </c>
      <c r="AH785" s="448">
        <f t="shared" si="126"/>
        <v>0</v>
      </c>
      <c r="AI785" s="495"/>
      <c r="AJ785" s="448">
        <v>0</v>
      </c>
      <c r="AK785" s="87"/>
      <c r="AL785" s="448">
        <v>0</v>
      </c>
      <c r="AM785" s="448"/>
      <c r="AN785" s="448">
        <v>0</v>
      </c>
      <c r="AO785" s="448"/>
      <c r="AP785" s="448">
        <v>0</v>
      </c>
      <c r="AQ785" s="448"/>
    </row>
    <row r="786" spans="1:43" s="93" customFormat="1" ht="18" hidden="1" customHeight="1" x14ac:dyDescent="0.2">
      <c r="A786" s="433"/>
      <c r="B786" s="434"/>
      <c r="C786" s="435"/>
      <c r="D786" s="435"/>
      <c r="E786" s="435"/>
      <c r="F786" s="436"/>
      <c r="G786" s="437"/>
      <c r="H786" s="435"/>
      <c r="I786" s="438"/>
      <c r="J786" s="438"/>
      <c r="K786" s="439"/>
      <c r="L786" s="437"/>
      <c r="M786" s="440"/>
      <c r="N786" s="441"/>
      <c r="O786" s="119"/>
      <c r="P786" s="120"/>
      <c r="Q786" s="131">
        <v>4</v>
      </c>
      <c r="R786" s="84"/>
      <c r="S786" s="250"/>
      <c r="T786" s="69" t="s">
        <v>108</v>
      </c>
      <c r="U786" s="92"/>
      <c r="V786" s="70">
        <f>V787</f>
        <v>38000</v>
      </c>
      <c r="W786" s="14"/>
      <c r="X786" s="447">
        <f>X787</f>
        <v>433000</v>
      </c>
      <c r="Y786" s="14"/>
      <c r="Z786" s="447">
        <f>Z787</f>
        <v>0</v>
      </c>
      <c r="AA786" s="14"/>
      <c r="AB786" s="447">
        <f>AB787</f>
        <v>467000</v>
      </c>
      <c r="AC786" s="14"/>
      <c r="AD786" s="447">
        <f>AD787</f>
        <v>0</v>
      </c>
      <c r="AE786" s="14"/>
      <c r="AF786" s="447">
        <f>AF787</f>
        <v>1090320</v>
      </c>
      <c r="AG786" s="14"/>
      <c r="AH786" s="447">
        <f t="shared" si="126"/>
        <v>1090320</v>
      </c>
      <c r="AI786" s="446"/>
      <c r="AJ786" s="447">
        <f t="shared" ref="AJ786:AJ788" si="145">AJ787</f>
        <v>93400</v>
      </c>
      <c r="AK786" s="71"/>
      <c r="AL786" s="447">
        <f t="shared" ref="AL786:AP788" si="146">AL787</f>
        <v>0</v>
      </c>
      <c r="AM786" s="447"/>
      <c r="AN786" s="447">
        <f t="shared" si="146"/>
        <v>0</v>
      </c>
      <c r="AO786" s="447"/>
      <c r="AP786" s="447">
        <f t="shared" si="146"/>
        <v>0</v>
      </c>
      <c r="AQ786" s="447"/>
    </row>
    <row r="787" spans="1:43" ht="18" hidden="1" customHeight="1" x14ac:dyDescent="0.2">
      <c r="B787" s="4"/>
      <c r="C787" s="117"/>
      <c r="D787" s="117"/>
      <c r="E787" s="117"/>
      <c r="F787" s="48"/>
      <c r="G787" s="11"/>
      <c r="H787" s="117"/>
      <c r="I787" s="124"/>
      <c r="J787" s="124"/>
      <c r="K787" s="144"/>
      <c r="L787" s="11"/>
      <c r="M787" s="226"/>
      <c r="N787" s="262"/>
      <c r="O787" s="125"/>
      <c r="P787" s="126"/>
      <c r="Q787" s="131"/>
      <c r="R787" s="78">
        <v>1</v>
      </c>
      <c r="S787" s="251"/>
      <c r="T787" s="77" t="s">
        <v>511</v>
      </c>
      <c r="U787" s="141"/>
      <c r="V787" s="83">
        <v>38000</v>
      </c>
      <c r="X787" s="448">
        <v>433000</v>
      </c>
      <c r="Z787" s="74">
        <v>0</v>
      </c>
      <c r="AB787" s="74">
        <v>467000</v>
      </c>
      <c r="AD787" s="74">
        <v>0</v>
      </c>
      <c r="AF787" s="74">
        <v>1090320</v>
      </c>
      <c r="AH787" s="448">
        <f t="shared" si="126"/>
        <v>1090320</v>
      </c>
      <c r="AI787" s="495"/>
      <c r="AJ787" s="74">
        <f>CEILING(AB787*20/100,10)</f>
        <v>93400</v>
      </c>
      <c r="AK787" s="87"/>
      <c r="AL787" s="448">
        <v>0</v>
      </c>
      <c r="AM787" s="448"/>
      <c r="AN787" s="448">
        <v>0</v>
      </c>
      <c r="AO787" s="74"/>
      <c r="AP787" s="448">
        <v>0</v>
      </c>
      <c r="AQ787" s="74"/>
    </row>
    <row r="788" spans="1:43" s="93" customFormat="1" ht="18" hidden="1" customHeight="1" x14ac:dyDescent="0.2">
      <c r="A788" s="433"/>
      <c r="B788" s="434"/>
      <c r="C788" s="435"/>
      <c r="D788" s="435"/>
      <c r="E788" s="435"/>
      <c r="F788" s="436"/>
      <c r="G788" s="437"/>
      <c r="H788" s="435"/>
      <c r="I788" s="438"/>
      <c r="J788" s="438"/>
      <c r="K788" s="439"/>
      <c r="L788" s="437"/>
      <c r="M788" s="440"/>
      <c r="N788" s="441"/>
      <c r="O788" s="119"/>
      <c r="P788" s="120"/>
      <c r="Q788" s="75">
        <v>5</v>
      </c>
      <c r="R788" s="68"/>
      <c r="S788" s="14"/>
      <c r="T788" s="69" t="s">
        <v>614</v>
      </c>
      <c r="U788" s="92"/>
      <c r="V788" s="70">
        <f>V789</f>
        <v>38000</v>
      </c>
      <c r="W788" s="14"/>
      <c r="X788" s="447">
        <f>X789</f>
        <v>433000</v>
      </c>
      <c r="Y788" s="14"/>
      <c r="Z788" s="447">
        <f>Z789</f>
        <v>0</v>
      </c>
      <c r="AA788" s="14"/>
      <c r="AB788" s="447">
        <f>AB789</f>
        <v>0</v>
      </c>
      <c r="AC788" s="14"/>
      <c r="AD788" s="447">
        <f>AD789</f>
        <v>0</v>
      </c>
      <c r="AE788" s="14"/>
      <c r="AF788" s="447">
        <f>AF789</f>
        <v>0</v>
      </c>
      <c r="AG788" s="14"/>
      <c r="AH788" s="447">
        <f t="shared" si="126"/>
        <v>0</v>
      </c>
      <c r="AI788" s="446"/>
      <c r="AJ788" s="447">
        <f t="shared" si="145"/>
        <v>0</v>
      </c>
      <c r="AK788" s="71"/>
      <c r="AL788" s="447">
        <f t="shared" si="146"/>
        <v>0</v>
      </c>
      <c r="AM788" s="447"/>
      <c r="AN788" s="447">
        <f t="shared" si="146"/>
        <v>0</v>
      </c>
      <c r="AO788" s="447"/>
      <c r="AP788" s="447">
        <f t="shared" si="146"/>
        <v>0</v>
      </c>
      <c r="AQ788" s="447"/>
    </row>
    <row r="789" spans="1:43" ht="18" hidden="1" customHeight="1" x14ac:dyDescent="0.2">
      <c r="B789" s="4"/>
      <c r="C789" s="117"/>
      <c r="D789" s="117"/>
      <c r="E789" s="117"/>
      <c r="F789" s="48"/>
      <c r="G789" s="11"/>
      <c r="H789" s="117"/>
      <c r="I789" s="124"/>
      <c r="J789" s="124"/>
      <c r="K789" s="144"/>
      <c r="L789" s="11"/>
      <c r="M789" s="226"/>
      <c r="N789" s="262"/>
      <c r="O789" s="125"/>
      <c r="P789" s="126"/>
      <c r="Q789" s="75"/>
      <c r="R789" s="78">
        <v>30</v>
      </c>
      <c r="S789" s="14"/>
      <c r="T789" s="77" t="s">
        <v>615</v>
      </c>
      <c r="U789" s="141"/>
      <c r="V789" s="83">
        <v>38000</v>
      </c>
      <c r="X789" s="448">
        <v>433000</v>
      </c>
      <c r="Z789" s="74">
        <v>0</v>
      </c>
      <c r="AB789" s="74">
        <v>0</v>
      </c>
      <c r="AD789" s="74">
        <v>0</v>
      </c>
      <c r="AF789" s="74">
        <v>0</v>
      </c>
      <c r="AH789" s="448">
        <f t="shared" si="126"/>
        <v>0</v>
      </c>
      <c r="AI789" s="495"/>
      <c r="AJ789" s="448">
        <v>0</v>
      </c>
      <c r="AK789" s="87"/>
      <c r="AL789" s="448">
        <v>0</v>
      </c>
      <c r="AM789" s="448"/>
      <c r="AN789" s="448">
        <v>0</v>
      </c>
      <c r="AO789" s="74"/>
      <c r="AP789" s="448">
        <v>0</v>
      </c>
      <c r="AQ789" s="74"/>
    </row>
    <row r="790" spans="1:43" ht="18" hidden="1" customHeight="1" x14ac:dyDescent="0.2">
      <c r="B790" s="4"/>
      <c r="C790" s="117"/>
      <c r="D790" s="117"/>
      <c r="E790" s="117"/>
      <c r="F790" s="48"/>
      <c r="G790" s="11"/>
      <c r="H790" s="117"/>
      <c r="I790" s="124"/>
      <c r="J790" s="124"/>
      <c r="K790" s="144"/>
      <c r="L790" s="11"/>
      <c r="M790" s="226"/>
      <c r="N790" s="262"/>
      <c r="O790" s="125"/>
      <c r="P790" s="129">
        <v>3</v>
      </c>
      <c r="Q790" s="129"/>
      <c r="R790" s="64"/>
      <c r="S790" s="234"/>
      <c r="T790" s="65" t="s">
        <v>271</v>
      </c>
      <c r="U790" s="155"/>
      <c r="V790" s="66">
        <f>V791</f>
        <v>0</v>
      </c>
      <c r="W790" s="449"/>
      <c r="X790" s="66">
        <f>X791</f>
        <v>0</v>
      </c>
      <c r="Y790" s="449"/>
      <c r="Z790" s="66">
        <f>Z791</f>
        <v>0</v>
      </c>
      <c r="AA790" s="449"/>
      <c r="AB790" s="66">
        <f>AB791</f>
        <v>0</v>
      </c>
      <c r="AC790" s="449"/>
      <c r="AD790" s="66" t="e">
        <f>#REF!</f>
        <v>#REF!</v>
      </c>
      <c r="AE790" s="449"/>
      <c r="AF790" s="66">
        <f>AF791</f>
        <v>0</v>
      </c>
      <c r="AG790" s="449"/>
      <c r="AH790" s="66" t="e">
        <f t="shared" si="126"/>
        <v>#REF!</v>
      </c>
      <c r="AI790" s="67"/>
      <c r="AJ790" s="66">
        <f>AJ791</f>
        <v>0</v>
      </c>
      <c r="AK790" s="67"/>
      <c r="AL790" s="66">
        <f t="shared" ref="AL790:AP791" si="147">AL791</f>
        <v>0</v>
      </c>
      <c r="AM790" s="66"/>
      <c r="AN790" s="66">
        <f t="shared" si="147"/>
        <v>0</v>
      </c>
      <c r="AO790" s="66"/>
      <c r="AP790" s="66">
        <f t="shared" si="147"/>
        <v>0</v>
      </c>
      <c r="AQ790" s="66"/>
    </row>
    <row r="791" spans="1:43" ht="18" hidden="1" customHeight="1" x14ac:dyDescent="0.2">
      <c r="B791" s="4"/>
      <c r="C791" s="117"/>
      <c r="D791" s="117"/>
      <c r="E791" s="117"/>
      <c r="F791" s="48"/>
      <c r="G791" s="11"/>
      <c r="H791" s="117"/>
      <c r="I791" s="124"/>
      <c r="J791" s="124"/>
      <c r="K791" s="144"/>
      <c r="L791" s="11"/>
      <c r="M791" s="226"/>
      <c r="N791" s="262"/>
      <c r="O791" s="125"/>
      <c r="P791" s="126"/>
      <c r="Q791" s="131">
        <v>1</v>
      </c>
      <c r="R791" s="68"/>
      <c r="S791" s="35"/>
      <c r="T791" s="69" t="s">
        <v>272</v>
      </c>
      <c r="U791" s="92"/>
      <c r="V791" s="70">
        <f>V792</f>
        <v>0</v>
      </c>
      <c r="X791" s="447">
        <f>X792</f>
        <v>0</v>
      </c>
      <c r="Z791" s="447">
        <f>Z792</f>
        <v>0</v>
      </c>
      <c r="AB791" s="447">
        <f>AB792</f>
        <v>0</v>
      </c>
      <c r="AD791" s="447" t="e">
        <f>#REF!</f>
        <v>#REF!</v>
      </c>
      <c r="AF791" s="447">
        <f>AF792</f>
        <v>0</v>
      </c>
      <c r="AH791" s="447" t="e">
        <f t="shared" si="126"/>
        <v>#REF!</v>
      </c>
      <c r="AI791" s="446"/>
      <c r="AJ791" s="447">
        <f>AJ792</f>
        <v>0</v>
      </c>
      <c r="AK791" s="71"/>
      <c r="AL791" s="447">
        <f t="shared" si="147"/>
        <v>0</v>
      </c>
      <c r="AM791" s="447"/>
      <c r="AN791" s="447">
        <f t="shared" si="147"/>
        <v>0</v>
      </c>
      <c r="AO791" s="447"/>
      <c r="AP791" s="447">
        <f t="shared" si="147"/>
        <v>0</v>
      </c>
      <c r="AQ791" s="447"/>
    </row>
    <row r="792" spans="1:43" ht="18" hidden="1" customHeight="1" x14ac:dyDescent="0.2">
      <c r="B792" s="4"/>
      <c r="C792" s="117"/>
      <c r="D792" s="117"/>
      <c r="E792" s="117"/>
      <c r="F792" s="48"/>
      <c r="G792" s="11"/>
      <c r="H792" s="117"/>
      <c r="I792" s="124"/>
      <c r="J792" s="124"/>
      <c r="K792" s="144"/>
      <c r="L792" s="11"/>
      <c r="M792" s="226"/>
      <c r="N792" s="262"/>
      <c r="O792" s="125"/>
      <c r="P792" s="126"/>
      <c r="Q792" s="131"/>
      <c r="R792" s="78" t="s">
        <v>3</v>
      </c>
      <c r="S792" s="251"/>
      <c r="T792" s="77" t="s">
        <v>272</v>
      </c>
      <c r="U792" s="141"/>
      <c r="V792" s="83">
        <v>0</v>
      </c>
      <c r="X792" s="448">
        <v>0</v>
      </c>
      <c r="Z792" s="448">
        <v>0</v>
      </c>
      <c r="AB792" s="448">
        <v>0</v>
      </c>
      <c r="AD792" s="448">
        <v>0</v>
      </c>
      <c r="AF792" s="448">
        <v>0</v>
      </c>
      <c r="AH792" s="448">
        <f t="shared" si="126"/>
        <v>0</v>
      </c>
      <c r="AI792" s="448"/>
      <c r="AJ792" s="448">
        <v>0</v>
      </c>
      <c r="AK792" s="83"/>
      <c r="AL792" s="448">
        <v>0</v>
      </c>
      <c r="AM792" s="448"/>
      <c r="AN792" s="448">
        <v>0</v>
      </c>
      <c r="AO792" s="448"/>
      <c r="AP792" s="448">
        <v>0</v>
      </c>
      <c r="AQ792" s="448"/>
    </row>
    <row r="793" spans="1:43" ht="18" hidden="1" customHeight="1" x14ac:dyDescent="0.2">
      <c r="B793" s="4"/>
      <c r="C793" s="117"/>
      <c r="D793" s="117"/>
      <c r="E793" s="117"/>
      <c r="F793" s="48"/>
      <c r="G793" s="11"/>
      <c r="H793" s="117"/>
      <c r="I793" s="124"/>
      <c r="J793" s="124"/>
      <c r="K793" s="144"/>
      <c r="L793" s="11"/>
      <c r="M793" s="226"/>
      <c r="N793" s="262"/>
      <c r="O793" s="125"/>
      <c r="P793" s="129">
        <v>5</v>
      </c>
      <c r="Q793" s="129"/>
      <c r="R793" s="64"/>
      <c r="S793" s="234"/>
      <c r="T793" s="65" t="s">
        <v>102</v>
      </c>
      <c r="U793" s="155"/>
      <c r="V793" s="66">
        <f>V794</f>
        <v>50000</v>
      </c>
      <c r="X793" s="66">
        <f>X794</f>
        <v>0</v>
      </c>
      <c r="Z793" s="66">
        <f>Z794</f>
        <v>0</v>
      </c>
      <c r="AB793" s="66">
        <f>AB794</f>
        <v>0</v>
      </c>
      <c r="AD793" s="66">
        <f>AD794</f>
        <v>0</v>
      </c>
      <c r="AF793" s="66">
        <f>AF794</f>
        <v>0</v>
      </c>
      <c r="AH793" s="66">
        <f t="shared" si="126"/>
        <v>0</v>
      </c>
      <c r="AI793" s="67"/>
      <c r="AJ793" s="66">
        <f>AJ794</f>
        <v>0</v>
      </c>
      <c r="AK793" s="67"/>
      <c r="AL793" s="66">
        <f t="shared" ref="AL793:AP794" si="148">AL794</f>
        <v>0</v>
      </c>
      <c r="AM793" s="66"/>
      <c r="AN793" s="66">
        <f t="shared" si="148"/>
        <v>0</v>
      </c>
      <c r="AO793" s="66"/>
      <c r="AP793" s="66">
        <f t="shared" si="148"/>
        <v>0</v>
      </c>
      <c r="AQ793" s="66"/>
    </row>
    <row r="794" spans="1:43" ht="18" hidden="1" customHeight="1" x14ac:dyDescent="0.2">
      <c r="B794" s="4"/>
      <c r="C794" s="117"/>
      <c r="D794" s="117"/>
      <c r="E794" s="117"/>
      <c r="F794" s="48"/>
      <c r="G794" s="11"/>
      <c r="H794" s="117"/>
      <c r="I794" s="124"/>
      <c r="J794" s="124"/>
      <c r="K794" s="144"/>
      <c r="L794" s="11"/>
      <c r="M794" s="226"/>
      <c r="N794" s="262"/>
      <c r="O794" s="125"/>
      <c r="P794" s="126"/>
      <c r="Q794" s="131">
        <v>1</v>
      </c>
      <c r="R794" s="68"/>
      <c r="S794" s="35"/>
      <c r="T794" s="69" t="s">
        <v>98</v>
      </c>
      <c r="U794" s="92"/>
      <c r="V794" s="70">
        <f>V795</f>
        <v>50000</v>
      </c>
      <c r="X794" s="447">
        <f>X795</f>
        <v>0</v>
      </c>
      <c r="Z794" s="447">
        <f>Z795</f>
        <v>0</v>
      </c>
      <c r="AB794" s="447">
        <f>AB795</f>
        <v>0</v>
      </c>
      <c r="AD794" s="447">
        <f>AD795</f>
        <v>0</v>
      </c>
      <c r="AF794" s="447">
        <f>AF795</f>
        <v>0</v>
      </c>
      <c r="AH794" s="447">
        <f t="shared" si="126"/>
        <v>0</v>
      </c>
      <c r="AI794" s="446"/>
      <c r="AJ794" s="447">
        <f>AJ795</f>
        <v>0</v>
      </c>
      <c r="AK794" s="71"/>
      <c r="AL794" s="447">
        <f t="shared" si="148"/>
        <v>0</v>
      </c>
      <c r="AM794" s="447"/>
      <c r="AN794" s="447">
        <f t="shared" si="148"/>
        <v>0</v>
      </c>
      <c r="AO794" s="447"/>
      <c r="AP794" s="447">
        <f t="shared" si="148"/>
        <v>0</v>
      </c>
      <c r="AQ794" s="447"/>
    </row>
    <row r="795" spans="1:43" ht="18" hidden="1" customHeight="1" x14ac:dyDescent="0.2">
      <c r="B795" s="4"/>
      <c r="C795" s="117"/>
      <c r="D795" s="117"/>
      <c r="E795" s="117"/>
      <c r="F795" s="48"/>
      <c r="G795" s="11"/>
      <c r="H795" s="117"/>
      <c r="I795" s="124"/>
      <c r="J795" s="124"/>
      <c r="K795" s="144"/>
      <c r="L795" s="11"/>
      <c r="M795" s="226"/>
      <c r="N795" s="262"/>
      <c r="O795" s="125"/>
      <c r="P795" s="126"/>
      <c r="Q795" s="131"/>
      <c r="R795" s="78" t="s">
        <v>3</v>
      </c>
      <c r="S795" s="251"/>
      <c r="T795" s="77" t="s">
        <v>99</v>
      </c>
      <c r="U795" s="141"/>
      <c r="V795" s="83">
        <v>50000</v>
      </c>
      <c r="X795" s="448">
        <v>0</v>
      </c>
      <c r="Z795" s="448">
        <v>0</v>
      </c>
      <c r="AB795" s="448">
        <v>0</v>
      </c>
      <c r="AD795" s="448">
        <v>0</v>
      </c>
      <c r="AF795" s="448">
        <v>0</v>
      </c>
      <c r="AH795" s="448">
        <f t="shared" si="126"/>
        <v>0</v>
      </c>
      <c r="AI795" s="495"/>
      <c r="AJ795" s="448">
        <v>0</v>
      </c>
      <c r="AK795" s="87"/>
      <c r="AL795" s="448">
        <v>0</v>
      </c>
      <c r="AM795" s="448"/>
      <c r="AN795" s="448">
        <v>0</v>
      </c>
      <c r="AO795" s="448"/>
      <c r="AP795" s="448">
        <v>0</v>
      </c>
      <c r="AQ795" s="448"/>
    </row>
    <row r="796" spans="1:43" ht="18" hidden="1" customHeight="1" x14ac:dyDescent="0.2">
      <c r="B796" s="4"/>
      <c r="C796" s="117"/>
      <c r="D796" s="117"/>
      <c r="E796" s="117"/>
      <c r="F796" s="48"/>
      <c r="G796" s="11"/>
      <c r="H796" s="117"/>
      <c r="I796" s="124"/>
      <c r="J796" s="124"/>
      <c r="K796" s="144"/>
      <c r="L796" s="11"/>
      <c r="M796" s="226"/>
      <c r="N796" s="262"/>
      <c r="O796" s="125"/>
      <c r="P796" s="126"/>
      <c r="Q796" s="131"/>
      <c r="R796" s="78"/>
      <c r="S796" s="251"/>
      <c r="T796" s="77"/>
      <c r="U796" s="141"/>
      <c r="V796" s="83"/>
      <c r="X796" s="83"/>
      <c r="Z796" s="83"/>
      <c r="AB796" s="83"/>
      <c r="AD796" s="83"/>
      <c r="AF796" s="83"/>
      <c r="AH796" s="83">
        <f t="shared" si="126"/>
        <v>0</v>
      </c>
      <c r="AI796" s="495"/>
      <c r="AJ796" s="448"/>
      <c r="AK796" s="87"/>
      <c r="AL796" s="448"/>
      <c r="AM796" s="448"/>
      <c r="AN796" s="448"/>
      <c r="AO796" s="83"/>
      <c r="AP796" s="448"/>
      <c r="AQ796" s="83"/>
    </row>
    <row r="797" spans="1:43" s="646" customFormat="1" ht="18" hidden="1" customHeight="1" x14ac:dyDescent="0.25">
      <c r="B797" s="647"/>
      <c r="C797" s="648"/>
      <c r="D797" s="648"/>
      <c r="E797" s="648"/>
      <c r="F797" s="649"/>
      <c r="G797" s="650"/>
      <c r="H797" s="648"/>
      <c r="I797" s="121">
        <v>4</v>
      </c>
      <c r="J797" s="121">
        <v>1</v>
      </c>
      <c r="K797" s="269" t="s">
        <v>63</v>
      </c>
      <c r="L797" s="650"/>
      <c r="M797" s="226">
        <v>2</v>
      </c>
      <c r="N797" s="42"/>
      <c r="O797" s="127" t="s">
        <v>18</v>
      </c>
      <c r="P797" s="129">
        <v>2</v>
      </c>
      <c r="Q797" s="651">
        <v>3</v>
      </c>
      <c r="R797" s="652"/>
      <c r="S797" s="653"/>
      <c r="T797" s="654" t="s">
        <v>79</v>
      </c>
      <c r="U797" s="655"/>
      <c r="V797" s="656">
        <f>V798</f>
        <v>0</v>
      </c>
      <c r="W797" s="657"/>
      <c r="X797" s="656">
        <f>X798</f>
        <v>0</v>
      </c>
      <c r="Y797" s="657"/>
      <c r="Z797" s="656">
        <f>Z798</f>
        <v>0</v>
      </c>
      <c r="AA797" s="657"/>
      <c r="AB797" s="656">
        <f>AB798</f>
        <v>0</v>
      </c>
      <c r="AC797" s="657"/>
      <c r="AD797" s="656" t="e">
        <f>#REF!</f>
        <v>#REF!</v>
      </c>
      <c r="AE797" s="657"/>
      <c r="AF797" s="656">
        <f>AF798</f>
        <v>0</v>
      </c>
      <c r="AG797" s="657"/>
      <c r="AH797" s="656" t="e">
        <f t="shared" si="126"/>
        <v>#REF!</v>
      </c>
      <c r="AI797" s="953"/>
      <c r="AJ797" s="954">
        <f>AJ798</f>
        <v>0</v>
      </c>
      <c r="AK797" s="658"/>
      <c r="AL797" s="954">
        <f>AL798</f>
        <v>0</v>
      </c>
      <c r="AM797" s="954"/>
      <c r="AN797" s="954">
        <f>AN798</f>
        <v>0</v>
      </c>
      <c r="AO797" s="656"/>
      <c r="AP797" s="954">
        <f>AP798</f>
        <v>0</v>
      </c>
      <c r="AQ797" s="656"/>
    </row>
    <row r="798" spans="1:43" ht="18" hidden="1" customHeight="1" x14ac:dyDescent="0.2">
      <c r="B798" s="4"/>
      <c r="C798" s="117"/>
      <c r="D798" s="117"/>
      <c r="E798" s="117"/>
      <c r="F798" s="48"/>
      <c r="G798" s="11"/>
      <c r="H798" s="117"/>
      <c r="I798" s="124"/>
      <c r="J798" s="124"/>
      <c r="K798" s="144"/>
      <c r="L798" s="11"/>
      <c r="M798" s="143"/>
      <c r="N798" s="42"/>
      <c r="O798" s="128"/>
      <c r="P798" s="129"/>
      <c r="Q798" s="129"/>
      <c r="R798" s="72">
        <v>3</v>
      </c>
      <c r="S798" s="181"/>
      <c r="T798" s="73" t="s">
        <v>82</v>
      </c>
      <c r="V798" s="83">
        <v>0</v>
      </c>
      <c r="X798" s="83">
        <v>0</v>
      </c>
      <c r="Z798" s="83">
        <v>0</v>
      </c>
      <c r="AB798" s="83">
        <v>0</v>
      </c>
      <c r="AD798" s="83">
        <v>0</v>
      </c>
      <c r="AF798" s="83">
        <v>0</v>
      </c>
      <c r="AH798" s="83">
        <f t="shared" ref="AH798:AH861" si="149">AD798+AF798</f>
        <v>0</v>
      </c>
      <c r="AI798" s="495"/>
      <c r="AJ798" s="448">
        <v>0</v>
      </c>
      <c r="AK798" s="87"/>
      <c r="AL798" s="448">
        <v>0</v>
      </c>
      <c r="AM798" s="448"/>
      <c r="AN798" s="448">
        <v>0</v>
      </c>
      <c r="AO798" s="83"/>
      <c r="AP798" s="448">
        <v>0</v>
      </c>
      <c r="AQ798" s="83"/>
    </row>
    <row r="799" spans="1:43" s="6" customFormat="1" ht="18" hidden="1" customHeight="1" x14ac:dyDescent="0.2">
      <c r="B799" s="291"/>
      <c r="C799" s="132"/>
      <c r="D799" s="132"/>
      <c r="E799" s="132"/>
      <c r="F799" s="94"/>
      <c r="G799" s="277"/>
      <c r="H799" s="132"/>
      <c r="I799" s="121">
        <v>6</v>
      </c>
      <c r="J799" s="121">
        <v>0</v>
      </c>
      <c r="K799" s="164">
        <v>7</v>
      </c>
      <c r="L799" s="277"/>
      <c r="M799" s="226"/>
      <c r="N799" s="262"/>
      <c r="O799" s="125"/>
      <c r="P799" s="126"/>
      <c r="Q799" s="120"/>
      <c r="R799" s="230"/>
      <c r="S799" s="253"/>
      <c r="T799" s="80" t="s">
        <v>311</v>
      </c>
      <c r="U799" s="242"/>
      <c r="V799" s="88">
        <f>V800</f>
        <v>850000</v>
      </c>
      <c r="W799" s="14"/>
      <c r="X799" s="88">
        <f>X800</f>
        <v>0</v>
      </c>
      <c r="Y799" s="14"/>
      <c r="Z799" s="88">
        <f>Z800</f>
        <v>0</v>
      </c>
      <c r="AA799" s="14"/>
      <c r="AB799" s="88">
        <f>AB800</f>
        <v>0</v>
      </c>
      <c r="AC799" s="14"/>
      <c r="AD799" s="88" t="e">
        <f>AD800</f>
        <v>#REF!</v>
      </c>
      <c r="AE799" s="14"/>
      <c r="AF799" s="88">
        <f>AF800</f>
        <v>0</v>
      </c>
      <c r="AG799" s="14"/>
      <c r="AH799" s="88" t="e">
        <f t="shared" si="149"/>
        <v>#REF!</v>
      </c>
      <c r="AI799" s="89"/>
      <c r="AJ799" s="88">
        <f>AJ800</f>
        <v>0</v>
      </c>
      <c r="AK799" s="89"/>
      <c r="AL799" s="88">
        <f t="shared" ref="AL799:AP801" si="150">AL800</f>
        <v>0</v>
      </c>
      <c r="AM799" s="88"/>
      <c r="AN799" s="88">
        <f t="shared" si="150"/>
        <v>0</v>
      </c>
      <c r="AO799" s="88"/>
      <c r="AP799" s="88">
        <f t="shared" si="150"/>
        <v>0</v>
      </c>
      <c r="AQ799" s="88"/>
    </row>
    <row r="800" spans="1:43" ht="18" hidden="1" customHeight="1" x14ac:dyDescent="0.2">
      <c r="B800" s="4"/>
      <c r="C800" s="117"/>
      <c r="D800" s="117"/>
      <c r="E800" s="117"/>
      <c r="F800" s="48"/>
      <c r="G800" s="11"/>
      <c r="H800" s="117"/>
      <c r="I800" s="124"/>
      <c r="J800" s="124"/>
      <c r="K800" s="144"/>
      <c r="L800" s="11"/>
      <c r="M800" s="226">
        <v>2</v>
      </c>
      <c r="N800" s="262"/>
      <c r="O800" s="125"/>
      <c r="P800" s="126"/>
      <c r="Q800" s="126"/>
      <c r="R800" s="60"/>
      <c r="S800" s="249"/>
      <c r="T800" s="61" t="s">
        <v>413</v>
      </c>
      <c r="U800" s="241"/>
      <c r="V800" s="81">
        <f>V801</f>
        <v>850000</v>
      </c>
      <c r="X800" s="81">
        <f>X801</f>
        <v>0</v>
      </c>
      <c r="Z800" s="81">
        <f>Z801</f>
        <v>0</v>
      </c>
      <c r="AB800" s="81">
        <f>AB801</f>
        <v>0</v>
      </c>
      <c r="AD800" s="81" t="e">
        <f>AD801</f>
        <v>#REF!</v>
      </c>
      <c r="AF800" s="81">
        <f>AF801</f>
        <v>0</v>
      </c>
      <c r="AH800" s="81" t="e">
        <f t="shared" si="149"/>
        <v>#REF!</v>
      </c>
      <c r="AI800" s="82"/>
      <c r="AJ800" s="81">
        <f>AJ801</f>
        <v>0</v>
      </c>
      <c r="AK800" s="82"/>
      <c r="AL800" s="81">
        <f t="shared" si="150"/>
        <v>0</v>
      </c>
      <c r="AM800" s="81"/>
      <c r="AN800" s="81">
        <f t="shared" si="150"/>
        <v>0</v>
      </c>
      <c r="AO800" s="81"/>
      <c r="AP800" s="81">
        <f t="shared" si="150"/>
        <v>0</v>
      </c>
      <c r="AQ800" s="81"/>
    </row>
    <row r="801" spans="2:43" ht="18" hidden="1" customHeight="1" x14ac:dyDescent="0.2">
      <c r="B801" s="4"/>
      <c r="C801" s="117"/>
      <c r="D801" s="117"/>
      <c r="E801" s="117"/>
      <c r="F801" s="48"/>
      <c r="G801" s="11"/>
      <c r="H801" s="117"/>
      <c r="I801" s="124"/>
      <c r="J801" s="124"/>
      <c r="K801" s="144"/>
      <c r="L801" s="11"/>
      <c r="M801" s="143"/>
      <c r="N801" s="42"/>
      <c r="O801" s="127" t="s">
        <v>18</v>
      </c>
      <c r="P801" s="123"/>
      <c r="Q801" s="123"/>
      <c r="R801" s="49"/>
      <c r="S801" s="18"/>
      <c r="T801" s="50" t="s">
        <v>190</v>
      </c>
      <c r="U801" s="76"/>
      <c r="V801" s="51">
        <f>V802</f>
        <v>850000</v>
      </c>
      <c r="W801" s="76"/>
      <c r="X801" s="51">
        <f>X802</f>
        <v>0</v>
      </c>
      <c r="Y801" s="76"/>
      <c r="Z801" s="51">
        <f>Z802</f>
        <v>0</v>
      </c>
      <c r="AA801" s="76"/>
      <c r="AB801" s="51">
        <f>AB802</f>
        <v>0</v>
      </c>
      <c r="AC801" s="76"/>
      <c r="AD801" s="51" t="e">
        <f>AD802</f>
        <v>#REF!</v>
      </c>
      <c r="AE801" s="76"/>
      <c r="AF801" s="51">
        <f>AF802</f>
        <v>0</v>
      </c>
      <c r="AG801" s="76"/>
      <c r="AH801" s="51" t="e">
        <f t="shared" si="149"/>
        <v>#REF!</v>
      </c>
      <c r="AI801" s="5"/>
      <c r="AJ801" s="51">
        <f>AJ802</f>
        <v>0</v>
      </c>
      <c r="AK801" s="5"/>
      <c r="AL801" s="51">
        <f t="shared" si="150"/>
        <v>0</v>
      </c>
      <c r="AM801" s="51"/>
      <c r="AN801" s="51">
        <f t="shared" si="150"/>
        <v>0</v>
      </c>
      <c r="AO801" s="51"/>
      <c r="AP801" s="51">
        <f t="shared" si="150"/>
        <v>0</v>
      </c>
      <c r="AQ801" s="51"/>
    </row>
    <row r="802" spans="2:43" ht="18" hidden="1" customHeight="1" x14ac:dyDescent="0.2">
      <c r="B802" s="4"/>
      <c r="C802" s="117"/>
      <c r="D802" s="117"/>
      <c r="E802" s="117"/>
      <c r="F802" s="48"/>
      <c r="G802" s="11"/>
      <c r="H802" s="117"/>
      <c r="I802" s="124"/>
      <c r="J802" s="124"/>
      <c r="K802" s="144"/>
      <c r="L802" s="11"/>
      <c r="M802" s="143"/>
      <c r="N802" s="42"/>
      <c r="O802" s="128"/>
      <c r="P802" s="129">
        <v>2</v>
      </c>
      <c r="Q802" s="129"/>
      <c r="R802" s="64"/>
      <c r="S802" s="234"/>
      <c r="T802" s="65" t="s">
        <v>195</v>
      </c>
      <c r="U802" s="155"/>
      <c r="V802" s="66">
        <f>V803+V797</f>
        <v>850000</v>
      </c>
      <c r="X802" s="66">
        <f>X803+X797</f>
        <v>0</v>
      </c>
      <c r="Z802" s="66">
        <f>Z803+Z797</f>
        <v>0</v>
      </c>
      <c r="AB802" s="66">
        <f>AB803+AB797</f>
        <v>0</v>
      </c>
      <c r="AD802" s="66" t="e">
        <f>AD803+AD797</f>
        <v>#REF!</v>
      </c>
      <c r="AF802" s="66">
        <f>AF803+AF797</f>
        <v>0</v>
      </c>
      <c r="AH802" s="66" t="e">
        <f t="shared" si="149"/>
        <v>#REF!</v>
      </c>
      <c r="AI802" s="67"/>
      <c r="AJ802" s="66">
        <f>AJ803+AJ797</f>
        <v>0</v>
      </c>
      <c r="AK802" s="67"/>
      <c r="AL802" s="66">
        <f>AL803+AL797</f>
        <v>0</v>
      </c>
      <c r="AM802" s="66"/>
      <c r="AN802" s="66">
        <f>AN803+AN797</f>
        <v>0</v>
      </c>
      <c r="AO802" s="66"/>
      <c r="AP802" s="66">
        <f>AP803+AP797</f>
        <v>0</v>
      </c>
      <c r="AQ802" s="66"/>
    </row>
    <row r="803" spans="2:43" s="630" customFormat="1" ht="18" hidden="1" customHeight="1" x14ac:dyDescent="0.2">
      <c r="B803" s="631"/>
      <c r="C803" s="632"/>
      <c r="D803" s="632"/>
      <c r="E803" s="632"/>
      <c r="F803" s="633"/>
      <c r="G803" s="634"/>
      <c r="H803" s="632"/>
      <c r="I803" s="635"/>
      <c r="J803" s="635"/>
      <c r="K803" s="636"/>
      <c r="L803" s="634"/>
      <c r="M803" s="637"/>
      <c r="N803" s="638"/>
      <c r="O803" s="639"/>
      <c r="P803" s="629"/>
      <c r="Q803" s="629">
        <v>2</v>
      </c>
      <c r="R803" s="640"/>
      <c r="S803" s="641"/>
      <c r="T803" s="642" t="s">
        <v>227</v>
      </c>
      <c r="U803" s="643"/>
      <c r="V803" s="644">
        <f>V804</f>
        <v>850000</v>
      </c>
      <c r="W803" s="643"/>
      <c r="X803" s="644">
        <f>X804</f>
        <v>0</v>
      </c>
      <c r="Y803" s="643"/>
      <c r="Z803" s="644">
        <f>Z804</f>
        <v>0</v>
      </c>
      <c r="AA803" s="643"/>
      <c r="AB803" s="644">
        <f>AB804</f>
        <v>0</v>
      </c>
      <c r="AC803" s="643"/>
      <c r="AD803" s="644">
        <f>AD804</f>
        <v>0</v>
      </c>
      <c r="AE803" s="643"/>
      <c r="AF803" s="644">
        <f>AF804</f>
        <v>0</v>
      </c>
      <c r="AG803" s="643"/>
      <c r="AH803" s="644">
        <f t="shared" si="149"/>
        <v>0</v>
      </c>
      <c r="AI803" s="645"/>
      <c r="AJ803" s="644">
        <f>AJ804</f>
        <v>0</v>
      </c>
      <c r="AK803" s="645"/>
      <c r="AL803" s="644">
        <f>AL804</f>
        <v>0</v>
      </c>
      <c r="AM803" s="644"/>
      <c r="AN803" s="644">
        <f>AN804</f>
        <v>0</v>
      </c>
      <c r="AO803" s="644"/>
      <c r="AP803" s="644">
        <f>AP804</f>
        <v>0</v>
      </c>
      <c r="AQ803" s="644"/>
    </row>
    <row r="804" spans="2:43" ht="18" hidden="1" customHeight="1" x14ac:dyDescent="0.2">
      <c r="B804" s="4"/>
      <c r="C804" s="117"/>
      <c r="D804" s="117"/>
      <c r="E804" s="117"/>
      <c r="F804" s="48"/>
      <c r="G804" s="11"/>
      <c r="H804" s="117"/>
      <c r="I804" s="124"/>
      <c r="J804" s="124"/>
      <c r="K804" s="144"/>
      <c r="L804" s="11"/>
      <c r="M804" s="143"/>
      <c r="N804" s="42"/>
      <c r="O804" s="128"/>
      <c r="P804" s="130"/>
      <c r="Q804" s="131"/>
      <c r="R804" s="72">
        <v>1</v>
      </c>
      <c r="S804" s="181"/>
      <c r="T804" s="73" t="s">
        <v>78</v>
      </c>
      <c r="V804" s="74">
        <v>850000</v>
      </c>
      <c r="X804" s="74">
        <v>0</v>
      </c>
      <c r="Z804" s="74">
        <v>0</v>
      </c>
      <c r="AB804" s="74">
        <v>0</v>
      </c>
      <c r="AD804" s="74">
        <v>0</v>
      </c>
      <c r="AF804" s="74">
        <v>0</v>
      </c>
      <c r="AH804" s="74">
        <f t="shared" si="149"/>
        <v>0</v>
      </c>
      <c r="AI804" s="8"/>
      <c r="AJ804" s="74">
        <v>0</v>
      </c>
      <c r="AK804" s="8"/>
      <c r="AL804" s="74">
        <v>0</v>
      </c>
      <c r="AM804" s="74"/>
      <c r="AN804" s="74">
        <v>0</v>
      </c>
      <c r="AO804" s="74"/>
      <c r="AP804" s="74">
        <v>0</v>
      </c>
      <c r="AQ804" s="74"/>
    </row>
    <row r="805" spans="2:43" s="6" customFormat="1" ht="18" hidden="1" customHeight="1" x14ac:dyDescent="0.2">
      <c r="B805" s="291"/>
      <c r="C805" s="132"/>
      <c r="D805" s="132"/>
      <c r="E805" s="132"/>
      <c r="F805" s="94"/>
      <c r="G805" s="277"/>
      <c r="H805" s="132"/>
      <c r="I805" s="121"/>
      <c r="J805" s="121"/>
      <c r="K805" s="164">
        <v>8</v>
      </c>
      <c r="L805" s="277"/>
      <c r="M805" s="226"/>
      <c r="N805" s="262"/>
      <c r="O805" s="125"/>
      <c r="P805" s="126"/>
      <c r="Q805" s="120"/>
      <c r="R805" s="230"/>
      <c r="S805" s="253"/>
      <c r="T805" s="80" t="s">
        <v>418</v>
      </c>
      <c r="U805" s="242"/>
      <c r="V805" s="88">
        <f>V806</f>
        <v>0</v>
      </c>
      <c r="W805" s="14"/>
      <c r="X805" s="88">
        <f>X806</f>
        <v>0</v>
      </c>
      <c r="Y805" s="14"/>
      <c r="Z805" s="88">
        <f>Z806</f>
        <v>0</v>
      </c>
      <c r="AA805" s="14"/>
      <c r="AB805" s="88">
        <f>AB806</f>
        <v>0</v>
      </c>
      <c r="AC805" s="14"/>
      <c r="AD805" s="88" t="e">
        <f>#REF!</f>
        <v>#REF!</v>
      </c>
      <c r="AE805" s="14"/>
      <c r="AF805" s="88">
        <f>AF806</f>
        <v>0</v>
      </c>
      <c r="AG805" s="14"/>
      <c r="AH805" s="88" t="e">
        <f t="shared" si="149"/>
        <v>#REF!</v>
      </c>
      <c r="AI805" s="89"/>
      <c r="AJ805" s="88">
        <f>AJ806</f>
        <v>0</v>
      </c>
      <c r="AK805" s="89"/>
      <c r="AL805" s="88">
        <f t="shared" ref="AL805:AP809" si="151">AL806</f>
        <v>0</v>
      </c>
      <c r="AM805" s="88"/>
      <c r="AN805" s="88">
        <f t="shared" si="151"/>
        <v>0</v>
      </c>
      <c r="AO805" s="88"/>
      <c r="AP805" s="88">
        <f t="shared" si="151"/>
        <v>0</v>
      </c>
      <c r="AQ805" s="88"/>
    </row>
    <row r="806" spans="2:43" ht="18" hidden="1" customHeight="1" x14ac:dyDescent="0.2">
      <c r="B806" s="4"/>
      <c r="C806" s="117"/>
      <c r="D806" s="117"/>
      <c r="E806" s="117"/>
      <c r="F806" s="48"/>
      <c r="G806" s="11"/>
      <c r="H806" s="117"/>
      <c r="I806" s="124"/>
      <c r="J806" s="124"/>
      <c r="K806" s="144"/>
      <c r="L806" s="11"/>
      <c r="M806" s="226">
        <v>2</v>
      </c>
      <c r="N806" s="262"/>
      <c r="O806" s="125"/>
      <c r="P806" s="126"/>
      <c r="Q806" s="126"/>
      <c r="R806" s="60"/>
      <c r="S806" s="249"/>
      <c r="T806" s="61" t="s">
        <v>413</v>
      </c>
      <c r="U806" s="241"/>
      <c r="V806" s="81">
        <f>V807</f>
        <v>0</v>
      </c>
      <c r="X806" s="81">
        <f>X807</f>
        <v>0</v>
      </c>
      <c r="Z806" s="81">
        <f>Z807</f>
        <v>0</v>
      </c>
      <c r="AB806" s="81">
        <f>AB807</f>
        <v>0</v>
      </c>
      <c r="AD806" s="81" t="e">
        <f>#REF!</f>
        <v>#REF!</v>
      </c>
      <c r="AF806" s="81">
        <f>AF807</f>
        <v>0</v>
      </c>
      <c r="AH806" s="81" t="e">
        <f t="shared" si="149"/>
        <v>#REF!</v>
      </c>
      <c r="AI806" s="82"/>
      <c r="AJ806" s="81">
        <f>AJ807</f>
        <v>0</v>
      </c>
      <c r="AK806" s="82"/>
      <c r="AL806" s="81">
        <f t="shared" si="151"/>
        <v>0</v>
      </c>
      <c r="AM806" s="81"/>
      <c r="AN806" s="81">
        <f t="shared" si="151"/>
        <v>0</v>
      </c>
      <c r="AO806" s="81"/>
      <c r="AP806" s="81">
        <f t="shared" si="151"/>
        <v>0</v>
      </c>
      <c r="AQ806" s="81"/>
    </row>
    <row r="807" spans="2:43" ht="18" hidden="1" customHeight="1" x14ac:dyDescent="0.2">
      <c r="B807" s="4"/>
      <c r="C807" s="117"/>
      <c r="D807" s="117"/>
      <c r="E807" s="117"/>
      <c r="F807" s="48"/>
      <c r="G807" s="11"/>
      <c r="H807" s="117"/>
      <c r="I807" s="124"/>
      <c r="J807" s="124"/>
      <c r="K807" s="144"/>
      <c r="L807" s="11"/>
      <c r="M807" s="143"/>
      <c r="N807" s="42"/>
      <c r="O807" s="127" t="s">
        <v>18</v>
      </c>
      <c r="P807" s="123"/>
      <c r="Q807" s="123"/>
      <c r="R807" s="49"/>
      <c r="S807" s="18"/>
      <c r="T807" s="50" t="s">
        <v>190</v>
      </c>
      <c r="U807" s="76"/>
      <c r="V807" s="51">
        <f>V808</f>
        <v>0</v>
      </c>
      <c r="W807" s="76"/>
      <c r="X807" s="51">
        <f>X808</f>
        <v>0</v>
      </c>
      <c r="Y807" s="76"/>
      <c r="Z807" s="51">
        <f>Z808</f>
        <v>0</v>
      </c>
      <c r="AA807" s="76"/>
      <c r="AB807" s="51">
        <f>AB808</f>
        <v>0</v>
      </c>
      <c r="AC807" s="76"/>
      <c r="AD807" s="51" t="e">
        <f>#REF!</f>
        <v>#REF!</v>
      </c>
      <c r="AE807" s="76"/>
      <c r="AF807" s="51">
        <f>AF808</f>
        <v>0</v>
      </c>
      <c r="AG807" s="76"/>
      <c r="AH807" s="51" t="e">
        <f t="shared" si="149"/>
        <v>#REF!</v>
      </c>
      <c r="AI807" s="5"/>
      <c r="AJ807" s="51">
        <f>AJ808</f>
        <v>0</v>
      </c>
      <c r="AK807" s="5"/>
      <c r="AL807" s="51">
        <f t="shared" si="151"/>
        <v>0</v>
      </c>
      <c r="AM807" s="51"/>
      <c r="AN807" s="51">
        <f t="shared" si="151"/>
        <v>0</v>
      </c>
      <c r="AO807" s="51"/>
      <c r="AP807" s="51">
        <f t="shared" si="151"/>
        <v>0</v>
      </c>
      <c r="AQ807" s="51"/>
    </row>
    <row r="808" spans="2:43" ht="18" hidden="1" customHeight="1" x14ac:dyDescent="0.2">
      <c r="B808" s="4"/>
      <c r="C808" s="117"/>
      <c r="D808" s="117"/>
      <c r="E808" s="117"/>
      <c r="F808" s="48"/>
      <c r="G808" s="11"/>
      <c r="H808" s="117"/>
      <c r="I808" s="124"/>
      <c r="J808" s="124"/>
      <c r="K808" s="144"/>
      <c r="L808" s="11"/>
      <c r="M808" s="143"/>
      <c r="N808" s="42"/>
      <c r="O808" s="128"/>
      <c r="P808" s="129">
        <v>5</v>
      </c>
      <c r="Q808" s="129"/>
      <c r="R808" s="64"/>
      <c r="S808" s="234"/>
      <c r="T808" s="65" t="s">
        <v>24</v>
      </c>
      <c r="U808" s="155"/>
      <c r="V808" s="66">
        <f>V809</f>
        <v>0</v>
      </c>
      <c r="X808" s="66">
        <f>X809</f>
        <v>0</v>
      </c>
      <c r="Z808" s="66">
        <f>Z809</f>
        <v>0</v>
      </c>
      <c r="AB808" s="66">
        <f>AB809</f>
        <v>0</v>
      </c>
      <c r="AD808" s="66" t="e">
        <f>#REF!</f>
        <v>#REF!</v>
      </c>
      <c r="AF808" s="66">
        <f>AF809</f>
        <v>0</v>
      </c>
      <c r="AH808" s="66" t="e">
        <f t="shared" si="149"/>
        <v>#REF!</v>
      </c>
      <c r="AI808" s="67"/>
      <c r="AJ808" s="66">
        <f>AJ809</f>
        <v>0</v>
      </c>
      <c r="AK808" s="67"/>
      <c r="AL808" s="66">
        <f t="shared" si="151"/>
        <v>0</v>
      </c>
      <c r="AM808" s="66"/>
      <c r="AN808" s="66">
        <f t="shared" si="151"/>
        <v>0</v>
      </c>
      <c r="AO808" s="66"/>
      <c r="AP808" s="66">
        <f t="shared" si="151"/>
        <v>0</v>
      </c>
      <c r="AQ808" s="66"/>
    </row>
    <row r="809" spans="2:43" ht="18" hidden="1" customHeight="1" x14ac:dyDescent="0.2">
      <c r="B809" s="4"/>
      <c r="C809" s="117"/>
      <c r="D809" s="117"/>
      <c r="E809" s="117"/>
      <c r="F809" s="48"/>
      <c r="G809" s="11"/>
      <c r="H809" s="117"/>
      <c r="I809" s="124"/>
      <c r="J809" s="124"/>
      <c r="K809" s="144"/>
      <c r="L809" s="11"/>
      <c r="M809" s="143"/>
      <c r="N809" s="42"/>
      <c r="O809" s="128"/>
      <c r="P809" s="129"/>
      <c r="Q809" s="131">
        <v>1</v>
      </c>
      <c r="R809" s="68"/>
      <c r="S809" s="35"/>
      <c r="T809" s="69" t="s">
        <v>98</v>
      </c>
      <c r="U809" s="92"/>
      <c r="V809" s="70">
        <f>V810</f>
        <v>0</v>
      </c>
      <c r="X809" s="70">
        <f>X810</f>
        <v>0</v>
      </c>
      <c r="Z809" s="70">
        <f>Z810</f>
        <v>0</v>
      </c>
      <c r="AB809" s="70">
        <f>AB810</f>
        <v>0</v>
      </c>
      <c r="AD809" s="70" t="e">
        <f>#REF!</f>
        <v>#REF!</v>
      </c>
      <c r="AF809" s="70">
        <f>AF810</f>
        <v>0</v>
      </c>
      <c r="AH809" s="70" t="e">
        <f t="shared" si="149"/>
        <v>#REF!</v>
      </c>
      <c r="AI809" s="446"/>
      <c r="AJ809" s="447">
        <f>AJ810</f>
        <v>0</v>
      </c>
      <c r="AK809" s="71"/>
      <c r="AL809" s="447">
        <f t="shared" si="151"/>
        <v>0</v>
      </c>
      <c r="AM809" s="447"/>
      <c r="AN809" s="447">
        <f t="shared" si="151"/>
        <v>0</v>
      </c>
      <c r="AO809" s="70"/>
      <c r="AP809" s="447">
        <f t="shared" si="151"/>
        <v>0</v>
      </c>
      <c r="AQ809" s="70"/>
    </row>
    <row r="810" spans="2:43" ht="18" hidden="1" customHeight="1" x14ac:dyDescent="0.2">
      <c r="B810" s="4"/>
      <c r="C810" s="117"/>
      <c r="D810" s="117"/>
      <c r="E810" s="117"/>
      <c r="F810" s="48"/>
      <c r="G810" s="11"/>
      <c r="H810" s="117"/>
      <c r="I810" s="124"/>
      <c r="J810" s="124"/>
      <c r="K810" s="144"/>
      <c r="L810" s="11"/>
      <c r="M810" s="143"/>
      <c r="N810" s="42"/>
      <c r="O810" s="128"/>
      <c r="P810" s="129"/>
      <c r="Q810" s="129"/>
      <c r="R810" s="72">
        <v>90</v>
      </c>
      <c r="S810" s="181"/>
      <c r="T810" s="73" t="s">
        <v>260</v>
      </c>
      <c r="V810" s="83">
        <v>0</v>
      </c>
      <c r="X810" s="83">
        <v>0</v>
      </c>
      <c r="Z810" s="83">
        <v>0</v>
      </c>
      <c r="AB810" s="83">
        <v>0</v>
      </c>
      <c r="AD810" s="83">
        <v>0</v>
      </c>
      <c r="AF810" s="83">
        <v>0</v>
      </c>
      <c r="AH810" s="83">
        <f t="shared" si="149"/>
        <v>0</v>
      </c>
      <c r="AI810" s="495"/>
      <c r="AJ810" s="448">
        <v>0</v>
      </c>
      <c r="AK810" s="87"/>
      <c r="AL810" s="448">
        <v>0</v>
      </c>
      <c r="AM810" s="448"/>
      <c r="AN810" s="448">
        <v>0</v>
      </c>
      <c r="AO810" s="83"/>
      <c r="AP810" s="448">
        <v>0</v>
      </c>
      <c r="AQ810" s="83"/>
    </row>
    <row r="811" spans="2:43" ht="18" customHeight="1" x14ac:dyDescent="0.2">
      <c r="B811" s="4"/>
      <c r="C811" s="117"/>
      <c r="D811" s="117"/>
      <c r="E811" s="117"/>
      <c r="F811" s="48"/>
      <c r="G811" s="11"/>
      <c r="H811" s="117"/>
      <c r="I811" s="124"/>
      <c r="J811" s="124"/>
      <c r="K811" s="144"/>
      <c r="L811" s="11"/>
      <c r="M811" s="143"/>
      <c r="N811" s="42"/>
      <c r="O811" s="128"/>
      <c r="P811" s="129"/>
      <c r="Q811" s="129"/>
      <c r="R811" s="72"/>
      <c r="S811" s="181"/>
      <c r="T811" s="73"/>
      <c r="V811" s="83"/>
      <c r="X811" s="83"/>
      <c r="Z811" s="83"/>
      <c r="AB811" s="83"/>
      <c r="AD811" s="83"/>
      <c r="AF811" s="83"/>
      <c r="AH811" s="83">
        <f t="shared" si="149"/>
        <v>0</v>
      </c>
      <c r="AI811" s="495"/>
      <c r="AJ811" s="448"/>
      <c r="AK811" s="87"/>
      <c r="AL811" s="448"/>
      <c r="AM811" s="448"/>
      <c r="AN811" s="448"/>
      <c r="AO811" s="83"/>
      <c r="AP811" s="448"/>
      <c r="AQ811" s="83"/>
    </row>
    <row r="812" spans="2:43" s="6" customFormat="1" ht="18" hidden="1" customHeight="1" x14ac:dyDescent="0.2">
      <c r="B812" s="291"/>
      <c r="C812" s="132"/>
      <c r="D812" s="132"/>
      <c r="E812" s="132"/>
      <c r="F812" s="94"/>
      <c r="G812" s="277"/>
      <c r="H812" s="132"/>
      <c r="I812" s="121"/>
      <c r="J812" s="121"/>
      <c r="K812" s="164">
        <v>9</v>
      </c>
      <c r="L812" s="277"/>
      <c r="M812" s="226"/>
      <c r="N812" s="262"/>
      <c r="O812" s="125"/>
      <c r="P812" s="126"/>
      <c r="Q812" s="120"/>
      <c r="R812" s="230"/>
      <c r="S812" s="253"/>
      <c r="T812" s="80" t="s">
        <v>464</v>
      </c>
      <c r="U812" s="242"/>
      <c r="V812" s="88">
        <f>V813</f>
        <v>0</v>
      </c>
      <c r="W812" s="14"/>
      <c r="X812" s="88">
        <f>X813</f>
        <v>0</v>
      </c>
      <c r="Y812" s="14"/>
      <c r="Z812" s="88">
        <f>Z813</f>
        <v>0</v>
      </c>
      <c r="AA812" s="14"/>
      <c r="AB812" s="88">
        <f>AB813</f>
        <v>0</v>
      </c>
      <c r="AC812" s="14"/>
      <c r="AD812" s="88" t="e">
        <f>#REF!</f>
        <v>#REF!</v>
      </c>
      <c r="AE812" s="14"/>
      <c r="AF812" s="88">
        <f>AF813</f>
        <v>0</v>
      </c>
      <c r="AG812" s="14"/>
      <c r="AH812" s="88" t="e">
        <f t="shared" si="149"/>
        <v>#REF!</v>
      </c>
      <c r="AI812" s="89"/>
      <c r="AJ812" s="88">
        <f>AJ813</f>
        <v>0</v>
      </c>
      <c r="AK812" s="89"/>
      <c r="AL812" s="88">
        <f t="shared" ref="AL812:AP816" si="152">AL813</f>
        <v>0</v>
      </c>
      <c r="AM812" s="88"/>
      <c r="AN812" s="88">
        <f t="shared" si="152"/>
        <v>0</v>
      </c>
      <c r="AO812" s="88"/>
      <c r="AP812" s="88">
        <f t="shared" si="152"/>
        <v>0</v>
      </c>
      <c r="AQ812" s="88"/>
    </row>
    <row r="813" spans="2:43" ht="18" hidden="1" customHeight="1" x14ac:dyDescent="0.2">
      <c r="B813" s="4"/>
      <c r="C813" s="117"/>
      <c r="D813" s="117"/>
      <c r="E813" s="117"/>
      <c r="F813" s="48"/>
      <c r="G813" s="11"/>
      <c r="H813" s="117"/>
      <c r="I813" s="124"/>
      <c r="J813" s="124"/>
      <c r="K813" s="144"/>
      <c r="L813" s="11"/>
      <c r="M813" s="226">
        <v>2</v>
      </c>
      <c r="N813" s="262"/>
      <c r="O813" s="125"/>
      <c r="P813" s="126"/>
      <c r="Q813" s="126"/>
      <c r="R813" s="60"/>
      <c r="S813" s="249"/>
      <c r="T813" s="61" t="s">
        <v>413</v>
      </c>
      <c r="U813" s="241"/>
      <c r="V813" s="81">
        <f>V814</f>
        <v>0</v>
      </c>
      <c r="X813" s="81">
        <f>X814</f>
        <v>0</v>
      </c>
      <c r="Z813" s="81">
        <f>Z814</f>
        <v>0</v>
      </c>
      <c r="AB813" s="81">
        <f>AB814</f>
        <v>0</v>
      </c>
      <c r="AD813" s="81" t="e">
        <f>#REF!</f>
        <v>#REF!</v>
      </c>
      <c r="AF813" s="81">
        <f>AF814</f>
        <v>0</v>
      </c>
      <c r="AH813" s="81" t="e">
        <f t="shared" si="149"/>
        <v>#REF!</v>
      </c>
      <c r="AI813" s="82"/>
      <c r="AJ813" s="81">
        <f>AJ814</f>
        <v>0</v>
      </c>
      <c r="AK813" s="82"/>
      <c r="AL813" s="81">
        <f t="shared" si="152"/>
        <v>0</v>
      </c>
      <c r="AM813" s="81"/>
      <c r="AN813" s="81">
        <f t="shared" si="152"/>
        <v>0</v>
      </c>
      <c r="AO813" s="81"/>
      <c r="AP813" s="81">
        <f t="shared" si="152"/>
        <v>0</v>
      </c>
      <c r="AQ813" s="81"/>
    </row>
    <row r="814" spans="2:43" ht="18" hidden="1" customHeight="1" x14ac:dyDescent="0.2">
      <c r="B814" s="4"/>
      <c r="C814" s="117"/>
      <c r="D814" s="117"/>
      <c r="E814" s="117"/>
      <c r="F814" s="48"/>
      <c r="G814" s="11"/>
      <c r="H814" s="117"/>
      <c r="I814" s="124"/>
      <c r="J814" s="124"/>
      <c r="K814" s="144"/>
      <c r="L814" s="11"/>
      <c r="M814" s="143"/>
      <c r="N814" s="42"/>
      <c r="O814" s="127" t="s">
        <v>18</v>
      </c>
      <c r="P814" s="123"/>
      <c r="Q814" s="123"/>
      <c r="R814" s="49"/>
      <c r="S814" s="18"/>
      <c r="T814" s="50" t="s">
        <v>190</v>
      </c>
      <c r="U814" s="76"/>
      <c r="V814" s="51">
        <f>V815</f>
        <v>0</v>
      </c>
      <c r="W814" s="76"/>
      <c r="X814" s="51">
        <f>X815</f>
        <v>0</v>
      </c>
      <c r="Y814" s="76"/>
      <c r="Z814" s="51">
        <f>Z815</f>
        <v>0</v>
      </c>
      <c r="AA814" s="76"/>
      <c r="AB814" s="51">
        <f>AB815</f>
        <v>0</v>
      </c>
      <c r="AC814" s="76"/>
      <c r="AD814" s="51" t="e">
        <f>#REF!</f>
        <v>#REF!</v>
      </c>
      <c r="AE814" s="76"/>
      <c r="AF814" s="51">
        <f>AF815</f>
        <v>0</v>
      </c>
      <c r="AG814" s="76"/>
      <c r="AH814" s="51" t="e">
        <f t="shared" si="149"/>
        <v>#REF!</v>
      </c>
      <c r="AI814" s="5"/>
      <c r="AJ814" s="51">
        <f>AJ815</f>
        <v>0</v>
      </c>
      <c r="AK814" s="5"/>
      <c r="AL814" s="51">
        <f t="shared" si="152"/>
        <v>0</v>
      </c>
      <c r="AM814" s="51"/>
      <c r="AN814" s="51">
        <f t="shared" si="152"/>
        <v>0</v>
      </c>
      <c r="AO814" s="51"/>
      <c r="AP814" s="51">
        <f t="shared" si="152"/>
        <v>0</v>
      </c>
      <c r="AQ814" s="51"/>
    </row>
    <row r="815" spans="2:43" ht="18" hidden="1" customHeight="1" x14ac:dyDescent="0.2">
      <c r="B815" s="4"/>
      <c r="C815" s="117"/>
      <c r="D815" s="117"/>
      <c r="E815" s="117"/>
      <c r="F815" s="48"/>
      <c r="G815" s="11"/>
      <c r="H815" s="117"/>
      <c r="I815" s="124"/>
      <c r="J815" s="124"/>
      <c r="K815" s="144"/>
      <c r="L815" s="11"/>
      <c r="M815" s="143"/>
      <c r="N815" s="42"/>
      <c r="O815" s="128"/>
      <c r="P815" s="129">
        <v>5</v>
      </c>
      <c r="Q815" s="129"/>
      <c r="R815" s="64"/>
      <c r="S815" s="234"/>
      <c r="T815" s="65" t="s">
        <v>24</v>
      </c>
      <c r="U815" s="155"/>
      <c r="V815" s="66">
        <f>V816</f>
        <v>0</v>
      </c>
      <c r="X815" s="66">
        <f>X816</f>
        <v>0</v>
      </c>
      <c r="Z815" s="66">
        <f>Z816</f>
        <v>0</v>
      </c>
      <c r="AB815" s="66">
        <f>AB816</f>
        <v>0</v>
      </c>
      <c r="AD815" s="66" t="e">
        <f>#REF!</f>
        <v>#REF!</v>
      </c>
      <c r="AF815" s="66">
        <f>AF816</f>
        <v>0</v>
      </c>
      <c r="AH815" s="66" t="e">
        <f t="shared" si="149"/>
        <v>#REF!</v>
      </c>
      <c r="AI815" s="67"/>
      <c r="AJ815" s="66">
        <f>AJ816</f>
        <v>0</v>
      </c>
      <c r="AK815" s="67"/>
      <c r="AL815" s="66">
        <f t="shared" si="152"/>
        <v>0</v>
      </c>
      <c r="AM815" s="66"/>
      <c r="AN815" s="66">
        <f t="shared" si="152"/>
        <v>0</v>
      </c>
      <c r="AO815" s="66"/>
      <c r="AP815" s="66">
        <f t="shared" si="152"/>
        <v>0</v>
      </c>
      <c r="AQ815" s="66"/>
    </row>
    <row r="816" spans="2:43" ht="18" hidden="1" customHeight="1" x14ac:dyDescent="0.2">
      <c r="B816" s="4"/>
      <c r="C816" s="117"/>
      <c r="D816" s="117"/>
      <c r="E816" s="117"/>
      <c r="F816" s="48"/>
      <c r="G816" s="11"/>
      <c r="H816" s="117"/>
      <c r="I816" s="124"/>
      <c r="J816" s="124"/>
      <c r="K816" s="144"/>
      <c r="L816" s="11"/>
      <c r="M816" s="143"/>
      <c r="N816" s="42"/>
      <c r="O816" s="128"/>
      <c r="P816" s="129"/>
      <c r="Q816" s="131">
        <v>1</v>
      </c>
      <c r="R816" s="68"/>
      <c r="S816" s="35"/>
      <c r="T816" s="69" t="s">
        <v>98</v>
      </c>
      <c r="U816" s="92"/>
      <c r="V816" s="70">
        <f>V817</f>
        <v>0</v>
      </c>
      <c r="X816" s="70">
        <f>X817</f>
        <v>0</v>
      </c>
      <c r="Z816" s="70">
        <f>Z817</f>
        <v>0</v>
      </c>
      <c r="AB816" s="70">
        <f>AB817</f>
        <v>0</v>
      </c>
      <c r="AD816" s="70" t="e">
        <f>#REF!</f>
        <v>#REF!</v>
      </c>
      <c r="AF816" s="70">
        <f>AF817</f>
        <v>0</v>
      </c>
      <c r="AH816" s="70" t="e">
        <f t="shared" si="149"/>
        <v>#REF!</v>
      </c>
      <c r="AI816" s="446"/>
      <c r="AJ816" s="447">
        <f>AJ817</f>
        <v>0</v>
      </c>
      <c r="AK816" s="71"/>
      <c r="AL816" s="447">
        <f t="shared" si="152"/>
        <v>0</v>
      </c>
      <c r="AM816" s="447"/>
      <c r="AN816" s="447">
        <f t="shared" si="152"/>
        <v>0</v>
      </c>
      <c r="AO816" s="70"/>
      <c r="AP816" s="447">
        <f t="shared" si="152"/>
        <v>0</v>
      </c>
      <c r="AQ816" s="70"/>
    </row>
    <row r="817" spans="2:43" ht="18" hidden="1" customHeight="1" x14ac:dyDescent="0.2">
      <c r="B817" s="4"/>
      <c r="C817" s="117"/>
      <c r="D817" s="117"/>
      <c r="E817" s="117"/>
      <c r="F817" s="48"/>
      <c r="G817" s="11"/>
      <c r="H817" s="117"/>
      <c r="I817" s="124"/>
      <c r="J817" s="124"/>
      <c r="K817" s="144"/>
      <c r="L817" s="11"/>
      <c r="M817" s="143"/>
      <c r="N817" s="42"/>
      <c r="O817" s="128"/>
      <c r="P817" s="129"/>
      <c r="Q817" s="129"/>
      <c r="R817" s="72">
        <v>4</v>
      </c>
      <c r="S817" s="181"/>
      <c r="T817" s="73" t="s">
        <v>103</v>
      </c>
      <c r="V817" s="83">
        <v>0</v>
      </c>
      <c r="X817" s="83">
        <v>0</v>
      </c>
      <c r="Z817" s="83">
        <v>0</v>
      </c>
      <c r="AB817" s="83">
        <v>0</v>
      </c>
      <c r="AD817" s="83">
        <v>0</v>
      </c>
      <c r="AF817" s="83">
        <v>0</v>
      </c>
      <c r="AH817" s="83">
        <f t="shared" si="149"/>
        <v>0</v>
      </c>
      <c r="AI817" s="495"/>
      <c r="AJ817" s="448">
        <v>0</v>
      </c>
      <c r="AK817" s="87"/>
      <c r="AL817" s="448">
        <v>0</v>
      </c>
      <c r="AM817" s="448"/>
      <c r="AN817" s="448">
        <v>0</v>
      </c>
      <c r="AO817" s="83"/>
      <c r="AP817" s="448">
        <v>0</v>
      </c>
      <c r="AQ817" s="83"/>
    </row>
    <row r="818" spans="2:43" ht="18" hidden="1" customHeight="1" x14ac:dyDescent="0.2">
      <c r="B818" s="4"/>
      <c r="C818" s="117"/>
      <c r="D818" s="117"/>
      <c r="E818" s="117"/>
      <c r="F818" s="48"/>
      <c r="G818" s="11"/>
      <c r="H818" s="132"/>
      <c r="I818" s="121">
        <v>6</v>
      </c>
      <c r="J818" s="121"/>
      <c r="K818" s="164"/>
      <c r="L818" s="277"/>
      <c r="M818" s="163"/>
      <c r="N818" s="261"/>
      <c r="O818" s="122"/>
      <c r="P818" s="123"/>
      <c r="Q818" s="123"/>
      <c r="R818" s="49"/>
      <c r="S818" s="18"/>
      <c r="T818" s="50" t="s">
        <v>112</v>
      </c>
      <c r="U818" s="76"/>
      <c r="V818" s="51">
        <f>V819</f>
        <v>0</v>
      </c>
      <c r="X818" s="51">
        <f>X819</f>
        <v>0</v>
      </c>
      <c r="Z818" s="51">
        <f>Z819</f>
        <v>0</v>
      </c>
      <c r="AB818" s="51">
        <f>AB819</f>
        <v>0</v>
      </c>
      <c r="AD818" s="51" t="e">
        <f>#REF!</f>
        <v>#REF!</v>
      </c>
      <c r="AF818" s="51">
        <f>AF819</f>
        <v>0</v>
      </c>
      <c r="AH818" s="51" t="e">
        <f t="shared" si="149"/>
        <v>#REF!</v>
      </c>
      <c r="AI818" s="5"/>
      <c r="AJ818" s="51">
        <f>AJ819</f>
        <v>0</v>
      </c>
      <c r="AK818" s="5"/>
      <c r="AL818" s="51">
        <f t="shared" ref="AL818:AP820" si="153">AL819</f>
        <v>0</v>
      </c>
      <c r="AM818" s="51"/>
      <c r="AN818" s="51">
        <f t="shared" si="153"/>
        <v>0</v>
      </c>
      <c r="AO818" s="51"/>
      <c r="AP818" s="51">
        <f t="shared" si="153"/>
        <v>0</v>
      </c>
      <c r="AQ818" s="51"/>
    </row>
    <row r="819" spans="2:43" ht="18" hidden="1" customHeight="1" x14ac:dyDescent="0.2">
      <c r="B819" s="4"/>
      <c r="C819" s="117"/>
      <c r="D819" s="117"/>
      <c r="E819" s="117"/>
      <c r="F819" s="48"/>
      <c r="G819" s="11"/>
      <c r="H819" s="132"/>
      <c r="I819" s="121"/>
      <c r="J819" s="121">
        <v>0</v>
      </c>
      <c r="K819" s="164"/>
      <c r="L819" s="277"/>
      <c r="M819" s="163"/>
      <c r="N819" s="261"/>
      <c r="O819" s="122"/>
      <c r="P819" s="123"/>
      <c r="Q819" s="123"/>
      <c r="R819" s="49"/>
      <c r="S819" s="18"/>
      <c r="T819" s="50" t="s">
        <v>112</v>
      </c>
      <c r="U819" s="76"/>
      <c r="V819" s="51">
        <f>V820</f>
        <v>0</v>
      </c>
      <c r="X819" s="51">
        <f>X820</f>
        <v>0</v>
      </c>
      <c r="Z819" s="51">
        <f>Z820</f>
        <v>0</v>
      </c>
      <c r="AB819" s="51">
        <f>AB820</f>
        <v>0</v>
      </c>
      <c r="AD819" s="51" t="e">
        <f>#REF!</f>
        <v>#REF!</v>
      </c>
      <c r="AF819" s="51">
        <f>AF820</f>
        <v>0</v>
      </c>
      <c r="AH819" s="51" t="e">
        <f t="shared" si="149"/>
        <v>#REF!</v>
      </c>
      <c r="AI819" s="5"/>
      <c r="AJ819" s="51">
        <f>AJ820</f>
        <v>0</v>
      </c>
      <c r="AK819" s="5"/>
      <c r="AL819" s="51">
        <f t="shared" si="153"/>
        <v>0</v>
      </c>
      <c r="AM819" s="51"/>
      <c r="AN819" s="51">
        <f t="shared" si="153"/>
        <v>0</v>
      </c>
      <c r="AO819" s="51"/>
      <c r="AP819" s="51">
        <f t="shared" si="153"/>
        <v>0</v>
      </c>
      <c r="AQ819" s="51"/>
    </row>
    <row r="820" spans="2:43" ht="18" hidden="1" customHeight="1" x14ac:dyDescent="0.2">
      <c r="B820" s="4"/>
      <c r="C820" s="117"/>
      <c r="D820" s="117"/>
      <c r="E820" s="117"/>
      <c r="F820" s="48"/>
      <c r="G820" s="11"/>
      <c r="H820" s="132"/>
      <c r="I820" s="121"/>
      <c r="J820" s="121"/>
      <c r="K820" s="164">
        <v>7</v>
      </c>
      <c r="L820" s="277"/>
      <c r="M820" s="163"/>
      <c r="N820" s="261"/>
      <c r="O820" s="122"/>
      <c r="P820" s="123"/>
      <c r="Q820" s="123"/>
      <c r="R820" s="49"/>
      <c r="S820" s="18"/>
      <c r="T820" s="50" t="s">
        <v>311</v>
      </c>
      <c r="U820" s="76"/>
      <c r="V820" s="51">
        <f>V821</f>
        <v>0</v>
      </c>
      <c r="X820" s="51">
        <f>X821</f>
        <v>0</v>
      </c>
      <c r="Z820" s="51">
        <f>Z821</f>
        <v>0</v>
      </c>
      <c r="AB820" s="51">
        <f>AB821</f>
        <v>0</v>
      </c>
      <c r="AD820" s="51" t="e">
        <f>#REF!</f>
        <v>#REF!</v>
      </c>
      <c r="AF820" s="51">
        <f>AF821</f>
        <v>0</v>
      </c>
      <c r="AH820" s="51" t="e">
        <f t="shared" si="149"/>
        <v>#REF!</v>
      </c>
      <c r="AI820" s="5"/>
      <c r="AJ820" s="51">
        <f>AJ821</f>
        <v>0</v>
      </c>
      <c r="AK820" s="5"/>
      <c r="AL820" s="51">
        <f t="shared" si="153"/>
        <v>0</v>
      </c>
      <c r="AM820" s="51"/>
      <c r="AN820" s="51">
        <f t="shared" si="153"/>
        <v>0</v>
      </c>
      <c r="AO820" s="51"/>
      <c r="AP820" s="51">
        <f t="shared" si="153"/>
        <v>0</v>
      </c>
      <c r="AQ820" s="51"/>
    </row>
    <row r="821" spans="2:43" ht="18" hidden="1" customHeight="1" x14ac:dyDescent="0.2">
      <c r="B821" s="4"/>
      <c r="C821" s="117"/>
      <c r="D821" s="117"/>
      <c r="E821" s="117"/>
      <c r="F821" s="48"/>
      <c r="G821" s="11"/>
      <c r="H821" s="117"/>
      <c r="I821" s="124"/>
      <c r="J821" s="124"/>
      <c r="K821" s="144"/>
      <c r="L821" s="11"/>
      <c r="M821" s="226">
        <v>2</v>
      </c>
      <c r="N821" s="262"/>
      <c r="O821" s="125"/>
      <c r="P821" s="126"/>
      <c r="Q821" s="126"/>
      <c r="R821" s="60"/>
      <c r="S821" s="249"/>
      <c r="T821" s="61" t="s">
        <v>413</v>
      </c>
      <c r="U821" s="241"/>
      <c r="V821" s="62">
        <f>V822+V829</f>
        <v>0</v>
      </c>
      <c r="X821" s="62">
        <f>X822+X829</f>
        <v>0</v>
      </c>
      <c r="Z821" s="62">
        <f>Z822+Z829</f>
        <v>0</v>
      </c>
      <c r="AB821" s="62">
        <f>AB822+AB829</f>
        <v>0</v>
      </c>
      <c r="AD821" s="62" t="e">
        <f>#REF!+AD829</f>
        <v>#REF!</v>
      </c>
      <c r="AF821" s="62">
        <f>AF822+AF829</f>
        <v>0</v>
      </c>
      <c r="AH821" s="62" t="e">
        <f t="shared" si="149"/>
        <v>#REF!</v>
      </c>
      <c r="AI821" s="63"/>
      <c r="AJ821" s="62">
        <f>AJ822+AJ829</f>
        <v>0</v>
      </c>
      <c r="AK821" s="63"/>
      <c r="AL821" s="62">
        <f>AL822+AL829</f>
        <v>0</v>
      </c>
      <c r="AM821" s="62"/>
      <c r="AN821" s="62">
        <f>AN822+AN829</f>
        <v>0</v>
      </c>
      <c r="AO821" s="62"/>
      <c r="AP821" s="62">
        <f>AP822+AP829</f>
        <v>0</v>
      </c>
      <c r="AQ821" s="62"/>
    </row>
    <row r="822" spans="2:43" ht="18" hidden="1" customHeight="1" x14ac:dyDescent="0.2">
      <c r="B822" s="4"/>
      <c r="C822" s="117"/>
      <c r="D822" s="117"/>
      <c r="E822" s="117"/>
      <c r="F822" s="48"/>
      <c r="G822" s="11"/>
      <c r="H822" s="117"/>
      <c r="I822" s="124"/>
      <c r="J822" s="124"/>
      <c r="K822" s="144"/>
      <c r="L822" s="11"/>
      <c r="M822" s="226"/>
      <c r="N822" s="262"/>
      <c r="O822" s="127" t="s">
        <v>18</v>
      </c>
      <c r="P822" s="123"/>
      <c r="Q822" s="123"/>
      <c r="R822" s="49"/>
      <c r="S822" s="18"/>
      <c r="T822" s="50" t="s">
        <v>190</v>
      </c>
      <c r="U822" s="76"/>
      <c r="V822" s="51">
        <f>V823+V826</f>
        <v>0</v>
      </c>
      <c r="X822" s="51">
        <f>X823+X826</f>
        <v>0</v>
      </c>
      <c r="Z822" s="51">
        <f>Z823+Z826</f>
        <v>0</v>
      </c>
      <c r="AB822" s="51">
        <f>AB823+AB826</f>
        <v>0</v>
      </c>
      <c r="AD822" s="51" t="e">
        <f>#REF!+AD826</f>
        <v>#REF!</v>
      </c>
      <c r="AF822" s="51">
        <f>AF823+AF826</f>
        <v>0</v>
      </c>
      <c r="AH822" s="51" t="e">
        <f t="shared" si="149"/>
        <v>#REF!</v>
      </c>
      <c r="AI822" s="5"/>
      <c r="AJ822" s="51">
        <f>AJ823+AJ826</f>
        <v>0</v>
      </c>
      <c r="AK822" s="5"/>
      <c r="AL822" s="51">
        <f>AL823+AL826</f>
        <v>0</v>
      </c>
      <c r="AM822" s="51"/>
      <c r="AN822" s="51">
        <f>AN823+AN826</f>
        <v>0</v>
      </c>
      <c r="AO822" s="51"/>
      <c r="AP822" s="51">
        <f>AP823+AP826</f>
        <v>0</v>
      </c>
      <c r="AQ822" s="51"/>
    </row>
    <row r="823" spans="2:43" ht="18" hidden="1" customHeight="1" x14ac:dyDescent="0.2">
      <c r="B823" s="4"/>
      <c r="C823" s="117"/>
      <c r="D823" s="117"/>
      <c r="E823" s="117"/>
      <c r="F823" s="48"/>
      <c r="G823" s="11"/>
      <c r="H823" s="117"/>
      <c r="I823" s="124"/>
      <c r="J823" s="124"/>
      <c r="K823" s="144"/>
      <c r="L823" s="11"/>
      <c r="M823" s="226"/>
      <c r="N823" s="262"/>
      <c r="O823" s="125"/>
      <c r="P823" s="129">
        <v>2</v>
      </c>
      <c r="Q823" s="129"/>
      <c r="R823" s="64"/>
      <c r="S823" s="234"/>
      <c r="T823" s="65" t="s">
        <v>195</v>
      </c>
      <c r="U823" s="155"/>
      <c r="V823" s="66">
        <f>V824</f>
        <v>0</v>
      </c>
      <c r="X823" s="66">
        <f>X824</f>
        <v>0</v>
      </c>
      <c r="Z823" s="66">
        <f>Z824</f>
        <v>0</v>
      </c>
      <c r="AB823" s="66">
        <f>AB824</f>
        <v>0</v>
      </c>
      <c r="AD823" s="66" t="e">
        <f>#REF!</f>
        <v>#REF!</v>
      </c>
      <c r="AF823" s="66">
        <f>AF824</f>
        <v>0</v>
      </c>
      <c r="AH823" s="66" t="e">
        <f t="shared" si="149"/>
        <v>#REF!</v>
      </c>
      <c r="AI823" s="67"/>
      <c r="AJ823" s="66">
        <f>AJ824</f>
        <v>0</v>
      </c>
      <c r="AK823" s="67"/>
      <c r="AL823" s="66">
        <f t="shared" ref="AL823:AP824" si="154">AL824</f>
        <v>0</v>
      </c>
      <c r="AM823" s="66"/>
      <c r="AN823" s="66">
        <f t="shared" si="154"/>
        <v>0</v>
      </c>
      <c r="AO823" s="66"/>
      <c r="AP823" s="66">
        <f t="shared" si="154"/>
        <v>0</v>
      </c>
      <c r="AQ823" s="66"/>
    </row>
    <row r="824" spans="2:43" ht="18" hidden="1" customHeight="1" x14ac:dyDescent="0.2">
      <c r="B824" s="4"/>
      <c r="C824" s="117"/>
      <c r="D824" s="117"/>
      <c r="E824" s="117"/>
      <c r="F824" s="48"/>
      <c r="G824" s="11"/>
      <c r="H824" s="117"/>
      <c r="I824" s="124"/>
      <c r="J824" s="124"/>
      <c r="K824" s="144"/>
      <c r="L824" s="11"/>
      <c r="M824" s="226"/>
      <c r="N824" s="262"/>
      <c r="O824" s="125"/>
      <c r="P824" s="126"/>
      <c r="Q824" s="131">
        <v>3</v>
      </c>
      <c r="R824" s="68"/>
      <c r="S824" s="35"/>
      <c r="T824" s="69" t="s">
        <v>79</v>
      </c>
      <c r="U824" s="92"/>
      <c r="V824" s="70">
        <f>V825</f>
        <v>0</v>
      </c>
      <c r="X824" s="70">
        <f>X825</f>
        <v>0</v>
      </c>
      <c r="Z824" s="70">
        <f>Z825</f>
        <v>0</v>
      </c>
      <c r="AB824" s="70">
        <f>AB825</f>
        <v>0</v>
      </c>
      <c r="AD824" s="70" t="e">
        <f>#REF!</f>
        <v>#REF!</v>
      </c>
      <c r="AF824" s="70">
        <f>AF825</f>
        <v>0</v>
      </c>
      <c r="AH824" s="70" t="e">
        <f t="shared" si="149"/>
        <v>#REF!</v>
      </c>
      <c r="AI824" s="446"/>
      <c r="AJ824" s="447">
        <f>AJ825</f>
        <v>0</v>
      </c>
      <c r="AK824" s="71"/>
      <c r="AL824" s="447">
        <f t="shared" si="154"/>
        <v>0</v>
      </c>
      <c r="AM824" s="447"/>
      <c r="AN824" s="447">
        <f t="shared" si="154"/>
        <v>0</v>
      </c>
      <c r="AO824" s="70"/>
      <c r="AP824" s="447">
        <f t="shared" si="154"/>
        <v>0</v>
      </c>
      <c r="AQ824" s="70"/>
    </row>
    <row r="825" spans="2:43" ht="18" hidden="1" customHeight="1" x14ac:dyDescent="0.2">
      <c r="B825" s="4"/>
      <c r="C825" s="117"/>
      <c r="D825" s="117"/>
      <c r="E825" s="117"/>
      <c r="F825" s="48"/>
      <c r="G825" s="11"/>
      <c r="H825" s="117"/>
      <c r="I825" s="124"/>
      <c r="J825" s="124"/>
      <c r="K825" s="144"/>
      <c r="L825" s="11"/>
      <c r="M825" s="226"/>
      <c r="N825" s="262"/>
      <c r="O825" s="125"/>
      <c r="P825" s="126"/>
      <c r="Q825" s="130"/>
      <c r="R825" s="72">
        <v>3</v>
      </c>
      <c r="S825" s="181"/>
      <c r="T825" s="73" t="s">
        <v>82</v>
      </c>
      <c r="V825" s="74">
        <v>0</v>
      </c>
      <c r="X825" s="74">
        <v>0</v>
      </c>
      <c r="Z825" s="74">
        <v>0</v>
      </c>
      <c r="AB825" s="74">
        <v>0</v>
      </c>
      <c r="AD825" s="74">
        <v>0</v>
      </c>
      <c r="AF825" s="74">
        <v>0</v>
      </c>
      <c r="AH825" s="74">
        <f t="shared" si="149"/>
        <v>0</v>
      </c>
      <c r="AI825" s="8"/>
      <c r="AJ825" s="74">
        <v>0</v>
      </c>
      <c r="AK825" s="8"/>
      <c r="AL825" s="74">
        <v>0</v>
      </c>
      <c r="AM825" s="74"/>
      <c r="AN825" s="74">
        <v>0</v>
      </c>
      <c r="AO825" s="74"/>
      <c r="AP825" s="74">
        <v>0</v>
      </c>
      <c r="AQ825" s="74"/>
    </row>
    <row r="826" spans="2:43" ht="18" hidden="1" customHeight="1" x14ac:dyDescent="0.2">
      <c r="B826" s="4"/>
      <c r="C826" s="117"/>
      <c r="D826" s="117"/>
      <c r="E826" s="117"/>
      <c r="F826" s="48"/>
      <c r="G826" s="11"/>
      <c r="H826" s="117"/>
      <c r="I826" s="124"/>
      <c r="J826" s="124"/>
      <c r="K826" s="144"/>
      <c r="L826" s="11"/>
      <c r="M826" s="226"/>
      <c r="N826" s="262"/>
      <c r="O826" s="125"/>
      <c r="P826" s="129">
        <v>5</v>
      </c>
      <c r="Q826" s="129"/>
      <c r="R826" s="64"/>
      <c r="S826" s="234"/>
      <c r="T826" s="65" t="s">
        <v>24</v>
      </c>
      <c r="U826" s="155"/>
      <c r="V826" s="66">
        <f>V827</f>
        <v>0</v>
      </c>
      <c r="X826" s="66">
        <f>X827</f>
        <v>0</v>
      </c>
      <c r="Z826" s="66">
        <f>Z827</f>
        <v>0</v>
      </c>
      <c r="AB826" s="66">
        <f>AB827</f>
        <v>0</v>
      </c>
      <c r="AD826" s="66" t="e">
        <f>#REF!</f>
        <v>#REF!</v>
      </c>
      <c r="AF826" s="66">
        <f>AF827</f>
        <v>0</v>
      </c>
      <c r="AH826" s="66" t="e">
        <f t="shared" si="149"/>
        <v>#REF!</v>
      </c>
      <c r="AI826" s="67"/>
      <c r="AJ826" s="66">
        <f>AJ827</f>
        <v>0</v>
      </c>
      <c r="AK826" s="67"/>
      <c r="AL826" s="66">
        <f t="shared" ref="AL826:AP827" si="155">AL827</f>
        <v>0</v>
      </c>
      <c r="AM826" s="66"/>
      <c r="AN826" s="66">
        <f t="shared" si="155"/>
        <v>0</v>
      </c>
      <c r="AO826" s="66"/>
      <c r="AP826" s="66">
        <f t="shared" si="155"/>
        <v>0</v>
      </c>
      <c r="AQ826" s="66"/>
    </row>
    <row r="827" spans="2:43" ht="18" hidden="1" customHeight="1" x14ac:dyDescent="0.2">
      <c r="B827" s="4"/>
      <c r="C827" s="117"/>
      <c r="D827" s="117"/>
      <c r="E827" s="117"/>
      <c r="F827" s="48"/>
      <c r="G827" s="11"/>
      <c r="H827" s="117"/>
      <c r="I827" s="124"/>
      <c r="J827" s="124"/>
      <c r="K827" s="144"/>
      <c r="L827" s="11"/>
      <c r="M827" s="226"/>
      <c r="N827" s="262"/>
      <c r="O827" s="125"/>
      <c r="P827" s="126"/>
      <c r="Q827" s="131">
        <v>1</v>
      </c>
      <c r="R827" s="68"/>
      <c r="S827" s="35"/>
      <c r="T827" s="69" t="s">
        <v>98</v>
      </c>
      <c r="U827" s="92"/>
      <c r="V827" s="70">
        <f>V828</f>
        <v>0</v>
      </c>
      <c r="X827" s="70">
        <f>X828</f>
        <v>0</v>
      </c>
      <c r="Z827" s="70">
        <f>Z828</f>
        <v>0</v>
      </c>
      <c r="AB827" s="70">
        <f>AB828</f>
        <v>0</v>
      </c>
      <c r="AD827" s="70" t="e">
        <f>#REF!</f>
        <v>#REF!</v>
      </c>
      <c r="AF827" s="70">
        <f>AF828</f>
        <v>0</v>
      </c>
      <c r="AH827" s="70" t="e">
        <f t="shared" si="149"/>
        <v>#REF!</v>
      </c>
      <c r="AI827" s="446"/>
      <c r="AJ827" s="447">
        <f>AJ828</f>
        <v>0</v>
      </c>
      <c r="AK827" s="71"/>
      <c r="AL827" s="447">
        <f t="shared" si="155"/>
        <v>0</v>
      </c>
      <c r="AM827" s="447"/>
      <c r="AN827" s="447">
        <f t="shared" si="155"/>
        <v>0</v>
      </c>
      <c r="AO827" s="70"/>
      <c r="AP827" s="447">
        <f t="shared" si="155"/>
        <v>0</v>
      </c>
      <c r="AQ827" s="70"/>
    </row>
    <row r="828" spans="2:43" ht="18" hidden="1" customHeight="1" x14ac:dyDescent="0.2">
      <c r="B828" s="4"/>
      <c r="C828" s="117"/>
      <c r="D828" s="117"/>
      <c r="E828" s="117"/>
      <c r="F828" s="48"/>
      <c r="G828" s="11"/>
      <c r="H828" s="117"/>
      <c r="I828" s="124"/>
      <c r="J828" s="124"/>
      <c r="K828" s="144"/>
      <c r="L828" s="11"/>
      <c r="M828" s="226"/>
      <c r="N828" s="262"/>
      <c r="O828" s="125"/>
      <c r="P828" s="126"/>
      <c r="Q828" s="130"/>
      <c r="R828" s="72">
        <v>8</v>
      </c>
      <c r="S828" s="181"/>
      <c r="T828" s="73" t="s">
        <v>490</v>
      </c>
      <c r="V828" s="74">
        <v>0</v>
      </c>
      <c r="X828" s="74">
        <v>0</v>
      </c>
      <c r="Z828" s="74">
        <v>0</v>
      </c>
      <c r="AB828" s="74">
        <v>0</v>
      </c>
      <c r="AD828" s="74">
        <v>0</v>
      </c>
      <c r="AF828" s="74">
        <v>0</v>
      </c>
      <c r="AH828" s="74">
        <f t="shared" si="149"/>
        <v>0</v>
      </c>
      <c r="AI828" s="8"/>
      <c r="AJ828" s="74">
        <v>0</v>
      </c>
      <c r="AK828" s="8"/>
      <c r="AL828" s="74">
        <v>0</v>
      </c>
      <c r="AM828" s="74"/>
      <c r="AN828" s="74">
        <v>0</v>
      </c>
      <c r="AO828" s="74"/>
      <c r="AP828" s="74">
        <v>0</v>
      </c>
      <c r="AQ828" s="74"/>
    </row>
    <row r="829" spans="2:43" ht="18" hidden="1" customHeight="1" x14ac:dyDescent="0.2">
      <c r="B829" s="4"/>
      <c r="C829" s="117"/>
      <c r="D829" s="117"/>
      <c r="E829" s="117"/>
      <c r="F829" s="48"/>
      <c r="G829" s="11"/>
      <c r="H829" s="117"/>
      <c r="I829" s="124"/>
      <c r="J829" s="124"/>
      <c r="K829" s="144"/>
      <c r="L829" s="11"/>
      <c r="M829" s="226"/>
      <c r="N829" s="262"/>
      <c r="O829" s="127">
        <v>6</v>
      </c>
      <c r="P829" s="123"/>
      <c r="Q829" s="123"/>
      <c r="R829" s="49"/>
      <c r="S829" s="18"/>
      <c r="T829" s="50" t="s">
        <v>56</v>
      </c>
      <c r="U829" s="76"/>
      <c r="V829" s="51">
        <f>V830</f>
        <v>0</v>
      </c>
      <c r="X829" s="51">
        <f>X830</f>
        <v>0</v>
      </c>
      <c r="Z829" s="51">
        <f>Z830</f>
        <v>0</v>
      </c>
      <c r="AB829" s="51">
        <f>AB830</f>
        <v>0</v>
      </c>
      <c r="AD829" s="51" t="e">
        <f>#REF!</f>
        <v>#REF!</v>
      </c>
      <c r="AF829" s="51">
        <f>AF830</f>
        <v>0</v>
      </c>
      <c r="AH829" s="51" t="e">
        <f t="shared" si="149"/>
        <v>#REF!</v>
      </c>
      <c r="AI829" s="5"/>
      <c r="AJ829" s="51">
        <f>AJ830</f>
        <v>0</v>
      </c>
      <c r="AK829" s="5"/>
      <c r="AL829" s="51">
        <f>AL830</f>
        <v>0</v>
      </c>
      <c r="AM829" s="51"/>
      <c r="AN829" s="51">
        <f>AN830</f>
        <v>0</v>
      </c>
      <c r="AO829" s="51"/>
      <c r="AP829" s="51">
        <f>AP830</f>
        <v>0</v>
      </c>
      <c r="AQ829" s="51"/>
    </row>
    <row r="830" spans="2:43" ht="18" hidden="1" customHeight="1" x14ac:dyDescent="0.2">
      <c r="B830" s="4"/>
      <c r="C830" s="117"/>
      <c r="D830" s="117"/>
      <c r="E830" s="117"/>
      <c r="F830" s="48"/>
      <c r="G830" s="11"/>
      <c r="H830" s="117"/>
      <c r="I830" s="124"/>
      <c r="J830" s="124"/>
      <c r="K830" s="144"/>
      <c r="L830" s="11"/>
      <c r="M830" s="226"/>
      <c r="N830" s="262"/>
      <c r="O830" s="125"/>
      <c r="P830" s="129">
        <v>1</v>
      </c>
      <c r="Q830" s="129"/>
      <c r="R830" s="64"/>
      <c r="S830" s="234"/>
      <c r="T830" s="65" t="s">
        <v>94</v>
      </c>
      <c r="U830" s="155"/>
      <c r="V830" s="66">
        <f>V831+V836</f>
        <v>0</v>
      </c>
      <c r="X830" s="66">
        <f>X831+X836</f>
        <v>0</v>
      </c>
      <c r="Z830" s="66">
        <f>Z831+Z836</f>
        <v>0</v>
      </c>
      <c r="AB830" s="66">
        <f>AB831+AB836</f>
        <v>0</v>
      </c>
      <c r="AD830" s="66" t="e">
        <f>#REF!+AD836</f>
        <v>#REF!</v>
      </c>
      <c r="AF830" s="66">
        <f>AF831+AF836</f>
        <v>0</v>
      </c>
      <c r="AH830" s="66" t="e">
        <f t="shared" si="149"/>
        <v>#REF!</v>
      </c>
      <c r="AI830" s="67"/>
      <c r="AJ830" s="66">
        <f>AJ831+AJ836</f>
        <v>0</v>
      </c>
      <c r="AK830" s="67"/>
      <c r="AL830" s="66">
        <f>AL831+AL836</f>
        <v>0</v>
      </c>
      <c r="AM830" s="66"/>
      <c r="AN830" s="66">
        <f>AN831+AN836</f>
        <v>0</v>
      </c>
      <c r="AO830" s="66"/>
      <c r="AP830" s="66">
        <f>AP831+AP836</f>
        <v>0</v>
      </c>
      <c r="AQ830" s="66"/>
    </row>
    <row r="831" spans="2:43" ht="18" hidden="1" customHeight="1" x14ac:dyDescent="0.2">
      <c r="B831" s="4"/>
      <c r="C831" s="117"/>
      <c r="D831" s="117"/>
      <c r="E831" s="117"/>
      <c r="F831" s="48"/>
      <c r="G831" s="11"/>
      <c r="H831" s="117"/>
      <c r="I831" s="124"/>
      <c r="J831" s="124"/>
      <c r="K831" s="144"/>
      <c r="L831" s="11"/>
      <c r="M831" s="226"/>
      <c r="N831" s="262"/>
      <c r="O831" s="125"/>
      <c r="P831" s="126"/>
      <c r="Q831" s="131">
        <v>2</v>
      </c>
      <c r="R831" s="68"/>
      <c r="S831" s="35"/>
      <c r="T831" s="69" t="s">
        <v>57</v>
      </c>
      <c r="U831" s="92"/>
      <c r="V831" s="70">
        <f>V832+V833+V834+V835</f>
        <v>0</v>
      </c>
      <c r="X831" s="70">
        <f>X832+X833+X834+X835</f>
        <v>0</v>
      </c>
      <c r="Z831" s="70">
        <f>Z832+Z833+Z834+Z835</f>
        <v>0</v>
      </c>
      <c r="AB831" s="70">
        <f>AB832+AB833+AB834+AB835</f>
        <v>0</v>
      </c>
      <c r="AD831" s="70" t="e">
        <f>#REF!+AD833+AD834+AD835</f>
        <v>#REF!</v>
      </c>
      <c r="AF831" s="70">
        <f>AF832+AF833+AF834+AF835</f>
        <v>0</v>
      </c>
      <c r="AH831" s="70" t="e">
        <f t="shared" si="149"/>
        <v>#REF!</v>
      </c>
      <c r="AI831" s="446"/>
      <c r="AJ831" s="447">
        <f>AJ832+AJ833+AJ834+AJ835</f>
        <v>0</v>
      </c>
      <c r="AK831" s="71"/>
      <c r="AL831" s="447">
        <f>AL832+AL833+AL834+AL835</f>
        <v>0</v>
      </c>
      <c r="AM831" s="447"/>
      <c r="AN831" s="447">
        <f>AN832+AN833+AN834+AN835</f>
        <v>0</v>
      </c>
      <c r="AO831" s="70"/>
      <c r="AP831" s="447">
        <f>AP832+AP833+AP834+AP835</f>
        <v>0</v>
      </c>
      <c r="AQ831" s="70"/>
    </row>
    <row r="832" spans="2:43" ht="18" hidden="1" customHeight="1" x14ac:dyDescent="0.2">
      <c r="B832" s="4"/>
      <c r="C832" s="117"/>
      <c r="D832" s="117"/>
      <c r="E832" s="117"/>
      <c r="F832" s="48"/>
      <c r="G832" s="11"/>
      <c r="H832" s="117"/>
      <c r="I832" s="124"/>
      <c r="J832" s="124"/>
      <c r="K832" s="144"/>
      <c r="L832" s="11"/>
      <c r="M832" s="226"/>
      <c r="N832" s="262"/>
      <c r="O832" s="125"/>
      <c r="P832" s="126"/>
      <c r="Q832" s="130"/>
      <c r="R832" s="72">
        <v>1</v>
      </c>
      <c r="S832" s="181"/>
      <c r="T832" s="73" t="s">
        <v>499</v>
      </c>
      <c r="V832" s="74">
        <v>0</v>
      </c>
      <c r="X832" s="74">
        <v>0</v>
      </c>
      <c r="Z832" s="74">
        <v>0</v>
      </c>
      <c r="AB832" s="74">
        <v>0</v>
      </c>
      <c r="AD832" s="74">
        <v>0</v>
      </c>
      <c r="AF832" s="74">
        <v>0</v>
      </c>
      <c r="AH832" s="74">
        <f t="shared" si="149"/>
        <v>0</v>
      </c>
      <c r="AI832" s="8"/>
      <c r="AJ832" s="74">
        <v>0</v>
      </c>
      <c r="AK832" s="8"/>
      <c r="AL832" s="74">
        <v>0</v>
      </c>
      <c r="AM832" s="74"/>
      <c r="AN832" s="74">
        <v>0</v>
      </c>
      <c r="AO832" s="74"/>
      <c r="AP832" s="74">
        <v>0</v>
      </c>
      <c r="AQ832" s="74"/>
    </row>
    <row r="833" spans="2:43" ht="18" hidden="1" customHeight="1" x14ac:dyDescent="0.2">
      <c r="B833" s="4"/>
      <c r="C833" s="117"/>
      <c r="D833" s="117"/>
      <c r="E833" s="117"/>
      <c r="F833" s="48"/>
      <c r="G833" s="11"/>
      <c r="H833" s="117"/>
      <c r="I833" s="124"/>
      <c r="J833" s="124"/>
      <c r="K833" s="144"/>
      <c r="L833" s="11"/>
      <c r="M833" s="226"/>
      <c r="N833" s="262"/>
      <c r="O833" s="125"/>
      <c r="P833" s="126"/>
      <c r="Q833" s="130"/>
      <c r="R833" s="72">
        <v>2</v>
      </c>
      <c r="S833" s="181"/>
      <c r="T833" s="73" t="s">
        <v>96</v>
      </c>
      <c r="V833" s="74">
        <v>0</v>
      </c>
      <c r="X833" s="74">
        <v>0</v>
      </c>
      <c r="Z833" s="74">
        <v>0</v>
      </c>
      <c r="AB833" s="74">
        <v>0</v>
      </c>
      <c r="AD833" s="74">
        <v>0</v>
      </c>
      <c r="AF833" s="74">
        <v>0</v>
      </c>
      <c r="AH833" s="74">
        <f t="shared" si="149"/>
        <v>0</v>
      </c>
      <c r="AI833" s="8"/>
      <c r="AJ833" s="74">
        <v>0</v>
      </c>
      <c r="AK833" s="8"/>
      <c r="AL833" s="74">
        <v>0</v>
      </c>
      <c r="AM833" s="74"/>
      <c r="AN833" s="74">
        <v>0</v>
      </c>
      <c r="AO833" s="74"/>
      <c r="AP833" s="74">
        <v>0</v>
      </c>
      <c r="AQ833" s="74"/>
    </row>
    <row r="834" spans="2:43" ht="18" hidden="1" customHeight="1" x14ac:dyDescent="0.2">
      <c r="B834" s="4"/>
      <c r="C834" s="117"/>
      <c r="D834" s="117"/>
      <c r="E834" s="117"/>
      <c r="F834" s="48"/>
      <c r="G834" s="11"/>
      <c r="H834" s="117"/>
      <c r="I834" s="124"/>
      <c r="J834" s="124"/>
      <c r="K834" s="144"/>
      <c r="L834" s="11"/>
      <c r="M834" s="226"/>
      <c r="N834" s="262"/>
      <c r="O834" s="125"/>
      <c r="P834" s="126"/>
      <c r="Q834" s="130"/>
      <c r="R834" s="72">
        <v>4</v>
      </c>
      <c r="S834" s="181"/>
      <c r="T834" s="73" t="s">
        <v>97</v>
      </c>
      <c r="V834" s="74">
        <v>0</v>
      </c>
      <c r="X834" s="74">
        <v>0</v>
      </c>
      <c r="Z834" s="74">
        <v>0</v>
      </c>
      <c r="AB834" s="74">
        <v>0</v>
      </c>
      <c r="AD834" s="74">
        <v>0</v>
      </c>
      <c r="AF834" s="74">
        <v>0</v>
      </c>
      <c r="AH834" s="74">
        <f t="shared" si="149"/>
        <v>0</v>
      </c>
      <c r="AI834" s="8"/>
      <c r="AJ834" s="74">
        <v>0</v>
      </c>
      <c r="AK834" s="8"/>
      <c r="AL834" s="74">
        <v>0</v>
      </c>
      <c r="AM834" s="74"/>
      <c r="AN834" s="74">
        <v>0</v>
      </c>
      <c r="AO834" s="74"/>
      <c r="AP834" s="74">
        <v>0</v>
      </c>
      <c r="AQ834" s="74"/>
    </row>
    <row r="835" spans="2:43" ht="18" hidden="1" customHeight="1" x14ac:dyDescent="0.2">
      <c r="B835" s="4"/>
      <c r="C835" s="117"/>
      <c r="D835" s="117"/>
      <c r="E835" s="117"/>
      <c r="F835" s="48"/>
      <c r="G835" s="11"/>
      <c r="H835" s="117"/>
      <c r="I835" s="124"/>
      <c r="J835" s="124"/>
      <c r="K835" s="144"/>
      <c r="L835" s="11"/>
      <c r="M835" s="226"/>
      <c r="N835" s="262"/>
      <c r="O835" s="125"/>
      <c r="P835" s="126"/>
      <c r="Q835" s="130"/>
      <c r="R835" s="72">
        <v>5</v>
      </c>
      <c r="S835" s="181"/>
      <c r="T835" s="73" t="s">
        <v>317</v>
      </c>
      <c r="V835" s="74">
        <v>0</v>
      </c>
      <c r="X835" s="74">
        <v>0</v>
      </c>
      <c r="Z835" s="74">
        <v>0</v>
      </c>
      <c r="AB835" s="74">
        <v>0</v>
      </c>
      <c r="AD835" s="74">
        <v>0</v>
      </c>
      <c r="AF835" s="74">
        <v>0</v>
      </c>
      <c r="AH835" s="74">
        <f t="shared" si="149"/>
        <v>0</v>
      </c>
      <c r="AI835" s="8"/>
      <c r="AJ835" s="74">
        <v>0</v>
      </c>
      <c r="AK835" s="8"/>
      <c r="AL835" s="74">
        <v>0</v>
      </c>
      <c r="AM835" s="74"/>
      <c r="AN835" s="74">
        <v>0</v>
      </c>
      <c r="AO835" s="74"/>
      <c r="AP835" s="74">
        <v>0</v>
      </c>
      <c r="AQ835" s="74"/>
    </row>
    <row r="836" spans="2:43" ht="18" hidden="1" customHeight="1" x14ac:dyDescent="0.2">
      <c r="B836" s="4"/>
      <c r="C836" s="117"/>
      <c r="D836" s="117"/>
      <c r="E836" s="117"/>
      <c r="F836" s="48"/>
      <c r="G836" s="11"/>
      <c r="H836" s="117"/>
      <c r="I836" s="124"/>
      <c r="J836" s="124"/>
      <c r="K836" s="144"/>
      <c r="L836" s="11"/>
      <c r="M836" s="226"/>
      <c r="N836" s="262"/>
      <c r="O836" s="125"/>
      <c r="P836" s="126"/>
      <c r="Q836" s="131">
        <v>3</v>
      </c>
      <c r="R836" s="68"/>
      <c r="S836" s="35"/>
      <c r="T836" s="69" t="s">
        <v>318</v>
      </c>
      <c r="U836" s="92"/>
      <c r="V836" s="70">
        <f t="shared" ref="V836:AF836" si="156">V837</f>
        <v>0</v>
      </c>
      <c r="X836" s="70">
        <f t="shared" si="156"/>
        <v>0</v>
      </c>
      <c r="Z836" s="70">
        <f t="shared" si="156"/>
        <v>0</v>
      </c>
      <c r="AB836" s="70">
        <f t="shared" si="156"/>
        <v>0</v>
      </c>
      <c r="AD836" s="70" t="e">
        <f>#REF!</f>
        <v>#REF!</v>
      </c>
      <c r="AF836" s="70">
        <f t="shared" si="156"/>
        <v>0</v>
      </c>
      <c r="AH836" s="70" t="e">
        <f t="shared" si="149"/>
        <v>#REF!</v>
      </c>
      <c r="AI836" s="446"/>
      <c r="AJ836" s="447">
        <f t="shared" ref="AJ836" si="157">AJ837</f>
        <v>0</v>
      </c>
      <c r="AK836" s="71"/>
      <c r="AL836" s="447">
        <f t="shared" ref="AL836:AP836" si="158">AL837</f>
        <v>0</v>
      </c>
      <c r="AM836" s="447"/>
      <c r="AN836" s="447">
        <f t="shared" si="158"/>
        <v>0</v>
      </c>
      <c r="AO836" s="70"/>
      <c r="AP836" s="447">
        <f t="shared" si="158"/>
        <v>0</v>
      </c>
      <c r="AQ836" s="70"/>
    </row>
    <row r="837" spans="2:43" ht="18" hidden="1" customHeight="1" x14ac:dyDescent="0.2">
      <c r="B837" s="4"/>
      <c r="C837" s="117"/>
      <c r="D837" s="117"/>
      <c r="E837" s="117"/>
      <c r="F837" s="48"/>
      <c r="G837" s="11"/>
      <c r="H837" s="117"/>
      <c r="I837" s="124"/>
      <c r="J837" s="124"/>
      <c r="K837" s="144"/>
      <c r="L837" s="11"/>
      <c r="M837" s="226"/>
      <c r="N837" s="262"/>
      <c r="O837" s="125"/>
      <c r="P837" s="126"/>
      <c r="Q837" s="130"/>
      <c r="R837" s="72">
        <v>1</v>
      </c>
      <c r="S837" s="181"/>
      <c r="T837" s="73" t="s">
        <v>319</v>
      </c>
      <c r="V837" s="74">
        <v>0</v>
      </c>
      <c r="X837" s="74">
        <v>0</v>
      </c>
      <c r="Z837" s="74">
        <v>0</v>
      </c>
      <c r="AB837" s="74">
        <v>0</v>
      </c>
      <c r="AD837" s="74">
        <v>0</v>
      </c>
      <c r="AF837" s="74">
        <v>0</v>
      </c>
      <c r="AH837" s="74">
        <f t="shared" si="149"/>
        <v>0</v>
      </c>
      <c r="AI837" s="8"/>
      <c r="AJ837" s="74">
        <v>0</v>
      </c>
      <c r="AK837" s="8"/>
      <c r="AL837" s="74">
        <v>0</v>
      </c>
      <c r="AM837" s="74"/>
      <c r="AN837" s="74">
        <v>0</v>
      </c>
      <c r="AO837" s="74"/>
      <c r="AP837" s="74">
        <v>0</v>
      </c>
      <c r="AQ837" s="74"/>
    </row>
    <row r="838" spans="2:43" ht="18" hidden="1" customHeight="1" x14ac:dyDescent="0.2">
      <c r="B838" s="4"/>
      <c r="C838" s="117"/>
      <c r="D838" s="117"/>
      <c r="E838" s="117"/>
      <c r="F838" s="48"/>
      <c r="G838" s="11"/>
      <c r="H838" s="117"/>
      <c r="I838" s="124"/>
      <c r="J838" s="124"/>
      <c r="K838" s="144"/>
      <c r="L838" s="11"/>
      <c r="M838" s="226"/>
      <c r="N838" s="262"/>
      <c r="O838" s="125"/>
      <c r="P838" s="126"/>
      <c r="Q838" s="131"/>
      <c r="R838" s="78"/>
      <c r="S838" s="251"/>
      <c r="T838" s="77"/>
      <c r="U838" s="141"/>
      <c r="V838" s="83"/>
      <c r="X838" s="83"/>
      <c r="Z838" s="83"/>
      <c r="AB838" s="83"/>
      <c r="AD838" s="83"/>
      <c r="AF838" s="83"/>
      <c r="AH838" s="83">
        <f t="shared" si="149"/>
        <v>0</v>
      </c>
      <c r="AI838" s="495"/>
      <c r="AJ838" s="448"/>
      <c r="AK838" s="87"/>
      <c r="AL838" s="448"/>
      <c r="AM838" s="448"/>
      <c r="AN838" s="448"/>
      <c r="AO838" s="83"/>
      <c r="AP838" s="448"/>
      <c r="AQ838" s="83"/>
    </row>
    <row r="839" spans="2:43" ht="18" customHeight="1" x14ac:dyDescent="0.2">
      <c r="B839" s="4"/>
      <c r="C839" s="117"/>
      <c r="D839" s="117"/>
      <c r="E839" s="117"/>
      <c r="F839" s="113" t="s">
        <v>55</v>
      </c>
      <c r="G839" s="283"/>
      <c r="H839" s="171"/>
      <c r="I839" s="114"/>
      <c r="J839" s="114"/>
      <c r="K839" s="167"/>
      <c r="L839" s="276"/>
      <c r="M839" s="166"/>
      <c r="N839" s="259"/>
      <c r="O839" s="115"/>
      <c r="P839" s="116"/>
      <c r="Q839" s="116"/>
      <c r="R839" s="52"/>
      <c r="S839" s="247"/>
      <c r="T839" s="53" t="s">
        <v>58</v>
      </c>
      <c r="U839" s="240"/>
      <c r="V839" s="54">
        <f>V840</f>
        <v>12823000</v>
      </c>
      <c r="X839" s="54">
        <f>X840</f>
        <v>14256000</v>
      </c>
      <c r="Z839" s="54">
        <f>Z840</f>
        <v>15239000</v>
      </c>
      <c r="AB839" s="54">
        <f>AB840</f>
        <v>15648000</v>
      </c>
      <c r="AD839" s="54" t="e">
        <f>AD840</f>
        <v>#REF!</v>
      </c>
      <c r="AF839" s="54">
        <f>AF840</f>
        <v>79584000</v>
      </c>
      <c r="AH839" s="54" t="e">
        <f t="shared" si="149"/>
        <v>#REF!</v>
      </c>
      <c r="AI839" s="55"/>
      <c r="AJ839" s="54">
        <f>AJ840</f>
        <v>4865130</v>
      </c>
      <c r="AK839" s="55"/>
      <c r="AL839" s="54">
        <f t="shared" ref="AL839:AP842" si="159">AL840</f>
        <v>18276000</v>
      </c>
      <c r="AM839" s="54"/>
      <c r="AN839" s="54">
        <f t="shared" si="159"/>
        <v>19463000</v>
      </c>
      <c r="AO839" s="54"/>
      <c r="AP839" s="54">
        <f t="shared" si="159"/>
        <v>19463000</v>
      </c>
      <c r="AQ839" s="54"/>
    </row>
    <row r="840" spans="2:43" ht="18" customHeight="1" x14ac:dyDescent="0.2">
      <c r="B840" s="4"/>
      <c r="C840" s="117"/>
      <c r="D840" s="117"/>
      <c r="E840" s="117"/>
      <c r="F840" s="48"/>
      <c r="G840" s="11"/>
      <c r="H840" s="112" t="s">
        <v>3</v>
      </c>
      <c r="I840" s="118"/>
      <c r="J840" s="118"/>
      <c r="K840" s="170"/>
      <c r="L840" s="34"/>
      <c r="M840" s="169"/>
      <c r="N840" s="260"/>
      <c r="O840" s="119"/>
      <c r="P840" s="120"/>
      <c r="Q840" s="120"/>
      <c r="R840" s="56"/>
      <c r="S840" s="248"/>
      <c r="T840" s="57" t="s">
        <v>4</v>
      </c>
      <c r="U840" s="236"/>
      <c r="V840" s="58">
        <f>V841</f>
        <v>12823000</v>
      </c>
      <c r="X840" s="659">
        <f>X841</f>
        <v>14256000</v>
      </c>
      <c r="Z840" s="659">
        <f>Z841</f>
        <v>15239000</v>
      </c>
      <c r="AB840" s="659">
        <f>AB841</f>
        <v>15648000</v>
      </c>
      <c r="AD840" s="659" t="e">
        <f>AD841</f>
        <v>#REF!</v>
      </c>
      <c r="AF840" s="659">
        <f>AF841</f>
        <v>79584000</v>
      </c>
      <c r="AH840" s="659" t="e">
        <f t="shared" si="149"/>
        <v>#REF!</v>
      </c>
      <c r="AI840" s="660"/>
      <c r="AJ840" s="659">
        <f>AJ841</f>
        <v>4865130</v>
      </c>
      <c r="AK840" s="59"/>
      <c r="AL840" s="659">
        <f t="shared" si="159"/>
        <v>18276000</v>
      </c>
      <c r="AM840" s="659"/>
      <c r="AN840" s="659">
        <f t="shared" si="159"/>
        <v>19463000</v>
      </c>
      <c r="AO840" s="659"/>
      <c r="AP840" s="659">
        <f t="shared" si="159"/>
        <v>19463000</v>
      </c>
      <c r="AQ840" s="659"/>
    </row>
    <row r="841" spans="2:43" ht="18" customHeight="1" x14ac:dyDescent="0.2">
      <c r="B841" s="4"/>
      <c r="C841" s="117"/>
      <c r="D841" s="117"/>
      <c r="E841" s="117"/>
      <c r="F841" s="48"/>
      <c r="G841" s="11"/>
      <c r="H841" s="132"/>
      <c r="I841" s="121">
        <v>3</v>
      </c>
      <c r="J841" s="121"/>
      <c r="K841" s="164"/>
      <c r="L841" s="277"/>
      <c r="M841" s="163"/>
      <c r="N841" s="261"/>
      <c r="O841" s="122"/>
      <c r="P841" s="123"/>
      <c r="Q841" s="123"/>
      <c r="R841" s="49"/>
      <c r="S841" s="18"/>
      <c r="T841" s="50" t="s">
        <v>5</v>
      </c>
      <c r="U841" s="76"/>
      <c r="V841" s="51">
        <f>V842</f>
        <v>12823000</v>
      </c>
      <c r="X841" s="51">
        <f>X842</f>
        <v>14256000</v>
      </c>
      <c r="Z841" s="51">
        <f>Z842</f>
        <v>15239000</v>
      </c>
      <c r="AB841" s="51">
        <f>AB842</f>
        <v>15648000</v>
      </c>
      <c r="AD841" s="51" t="e">
        <f>AD842</f>
        <v>#REF!</v>
      </c>
      <c r="AF841" s="51">
        <f>AF842</f>
        <v>79584000</v>
      </c>
      <c r="AH841" s="51" t="e">
        <f t="shared" si="149"/>
        <v>#REF!</v>
      </c>
      <c r="AI841" s="5"/>
      <c r="AJ841" s="51">
        <f>AJ842</f>
        <v>4865130</v>
      </c>
      <c r="AK841" s="5"/>
      <c r="AL841" s="51">
        <f t="shared" si="159"/>
        <v>18276000</v>
      </c>
      <c r="AM841" s="51"/>
      <c r="AN841" s="51">
        <f t="shared" si="159"/>
        <v>19463000</v>
      </c>
      <c r="AO841" s="51"/>
      <c r="AP841" s="51">
        <f t="shared" si="159"/>
        <v>19463000</v>
      </c>
      <c r="AQ841" s="51"/>
    </row>
    <row r="842" spans="2:43" ht="18" customHeight="1" x14ac:dyDescent="0.2">
      <c r="B842" s="4"/>
      <c r="C842" s="117"/>
      <c r="D842" s="117"/>
      <c r="E842" s="117"/>
      <c r="F842" s="48"/>
      <c r="G842" s="11"/>
      <c r="H842" s="132"/>
      <c r="I842" s="121"/>
      <c r="J842" s="121">
        <v>1</v>
      </c>
      <c r="K842" s="164"/>
      <c r="L842" s="277"/>
      <c r="M842" s="163"/>
      <c r="N842" s="261"/>
      <c r="O842" s="122"/>
      <c r="P842" s="123"/>
      <c r="Q842" s="123"/>
      <c r="R842" s="49"/>
      <c r="S842" s="18"/>
      <c r="T842" s="50" t="s">
        <v>59</v>
      </c>
      <c r="U842" s="76"/>
      <c r="V842" s="51">
        <f>V843</f>
        <v>12823000</v>
      </c>
      <c r="X842" s="51">
        <f>X843</f>
        <v>14256000</v>
      </c>
      <c r="Z842" s="51">
        <f>Z843</f>
        <v>15239000</v>
      </c>
      <c r="AB842" s="51">
        <f>AB843</f>
        <v>15648000</v>
      </c>
      <c r="AD842" s="51" t="e">
        <f>AD843</f>
        <v>#REF!</v>
      </c>
      <c r="AF842" s="51">
        <f>AF843</f>
        <v>79584000</v>
      </c>
      <c r="AH842" s="51" t="e">
        <f t="shared" si="149"/>
        <v>#REF!</v>
      </c>
      <c r="AI842" s="5"/>
      <c r="AJ842" s="51">
        <f>AJ843</f>
        <v>4865130</v>
      </c>
      <c r="AK842" s="5"/>
      <c r="AL842" s="51">
        <f t="shared" si="159"/>
        <v>18276000</v>
      </c>
      <c r="AM842" s="51"/>
      <c r="AN842" s="51">
        <f t="shared" si="159"/>
        <v>19463000</v>
      </c>
      <c r="AO842" s="51"/>
      <c r="AP842" s="51">
        <f t="shared" si="159"/>
        <v>19463000</v>
      </c>
      <c r="AQ842" s="51"/>
    </row>
    <row r="843" spans="2:43" ht="18" customHeight="1" x14ac:dyDescent="0.2">
      <c r="B843" s="4"/>
      <c r="C843" s="117"/>
      <c r="D843" s="117"/>
      <c r="E843" s="117"/>
      <c r="F843" s="48"/>
      <c r="G843" s="11"/>
      <c r="H843" s="117"/>
      <c r="I843" s="124"/>
      <c r="J843" s="124"/>
      <c r="K843" s="144"/>
      <c r="L843" s="11"/>
      <c r="M843" s="226">
        <v>2</v>
      </c>
      <c r="N843" s="262"/>
      <c r="O843" s="125"/>
      <c r="P843" s="126"/>
      <c r="Q843" s="126"/>
      <c r="R843" s="60"/>
      <c r="S843" s="249"/>
      <c r="T843" s="61" t="s">
        <v>413</v>
      </c>
      <c r="U843" s="241"/>
      <c r="V843" s="62">
        <f>V844+V864+V870+V904</f>
        <v>12823000</v>
      </c>
      <c r="X843" s="62">
        <f>X844+X864+X870+X904</f>
        <v>14256000</v>
      </c>
      <c r="Z843" s="62">
        <f>Z844+Z864+Z870+Z904</f>
        <v>15239000</v>
      </c>
      <c r="AB843" s="62">
        <f>AB844+AB864+AB870+AB904</f>
        <v>15648000</v>
      </c>
      <c r="AD843" s="62" t="e">
        <f>AD844+AD864+AD870+AD904</f>
        <v>#REF!</v>
      </c>
      <c r="AF843" s="62">
        <f>AF844+AF864+AF870+AF904</f>
        <v>79584000</v>
      </c>
      <c r="AH843" s="62" t="e">
        <f t="shared" si="149"/>
        <v>#REF!</v>
      </c>
      <c r="AI843" s="63"/>
      <c r="AJ843" s="62">
        <f>AJ844+AJ864+AJ870+AJ904</f>
        <v>4865130</v>
      </c>
      <c r="AK843" s="63"/>
      <c r="AL843" s="62">
        <f>AL844+AL864+AL870+AL904</f>
        <v>18276000</v>
      </c>
      <c r="AM843" s="62"/>
      <c r="AN843" s="62">
        <f>AN844+AN864+AN870+AN904</f>
        <v>19463000</v>
      </c>
      <c r="AO843" s="62"/>
      <c r="AP843" s="62">
        <f>AP844+AP864+AP870+AP904</f>
        <v>19463000</v>
      </c>
      <c r="AQ843" s="62"/>
    </row>
    <row r="844" spans="2:43" ht="18" customHeight="1" x14ac:dyDescent="0.2">
      <c r="B844" s="4"/>
      <c r="C844" s="117"/>
      <c r="D844" s="117"/>
      <c r="E844" s="117"/>
      <c r="F844" s="48"/>
      <c r="G844" s="11"/>
      <c r="H844" s="117"/>
      <c r="I844" s="124"/>
      <c r="J844" s="124"/>
      <c r="K844" s="144"/>
      <c r="L844" s="11"/>
      <c r="M844" s="143"/>
      <c r="N844" s="42"/>
      <c r="O844" s="127" t="s">
        <v>3</v>
      </c>
      <c r="P844" s="123"/>
      <c r="Q844" s="123"/>
      <c r="R844" s="49"/>
      <c r="S844" s="18"/>
      <c r="T844" s="50" t="s">
        <v>7</v>
      </c>
      <c r="U844" s="76"/>
      <c r="V844" s="51">
        <f>V845</f>
        <v>2755000</v>
      </c>
      <c r="X844" s="51">
        <f>X845</f>
        <v>3642000</v>
      </c>
      <c r="Z844" s="51">
        <f>Z845</f>
        <v>3873000</v>
      </c>
      <c r="AB844" s="51">
        <f>AB845</f>
        <v>3812000</v>
      </c>
      <c r="AD844" s="51">
        <f>AD845</f>
        <v>4065300</v>
      </c>
      <c r="AF844" s="51">
        <f>AF845</f>
        <v>0</v>
      </c>
      <c r="AH844" s="51">
        <f t="shared" si="149"/>
        <v>4065300</v>
      </c>
      <c r="AI844" s="5"/>
      <c r="AJ844" s="51">
        <f>AJ845</f>
        <v>1296080</v>
      </c>
      <c r="AK844" s="5"/>
      <c r="AL844" s="51">
        <f>AL845</f>
        <v>4433000</v>
      </c>
      <c r="AM844" s="51"/>
      <c r="AN844" s="51">
        <f>AN845</f>
        <v>4798000</v>
      </c>
      <c r="AO844" s="51"/>
      <c r="AP844" s="51">
        <f>AP845</f>
        <v>4798000</v>
      </c>
      <c r="AQ844" s="51"/>
    </row>
    <row r="845" spans="2:43" ht="18" customHeight="1" x14ac:dyDescent="0.2">
      <c r="B845" s="4"/>
      <c r="C845" s="117"/>
      <c r="D845" s="117"/>
      <c r="E845" s="117"/>
      <c r="F845" s="48"/>
      <c r="G845" s="11"/>
      <c r="H845" s="117"/>
      <c r="I845" s="124"/>
      <c r="J845" s="124"/>
      <c r="K845" s="144"/>
      <c r="L845" s="11"/>
      <c r="M845" s="143"/>
      <c r="N845" s="42"/>
      <c r="O845" s="128"/>
      <c r="P845" s="129">
        <v>1</v>
      </c>
      <c r="Q845" s="129"/>
      <c r="R845" s="64"/>
      <c r="S845" s="234"/>
      <c r="T845" s="65" t="s">
        <v>8</v>
      </c>
      <c r="U845" s="155"/>
      <c r="V845" s="66">
        <f>V846+V850+V854+V856+V860+V862</f>
        <v>2755000</v>
      </c>
      <c r="X845" s="66">
        <f>X846+X850+X854+X856+X860+X862</f>
        <v>3642000</v>
      </c>
      <c r="Z845" s="66">
        <f>Z846+Z850+Z854+Z856+Z860+Z862</f>
        <v>3873000</v>
      </c>
      <c r="AB845" s="66">
        <f>AB846+AB850+AB854+AB856+AB860+AB862</f>
        <v>3812000</v>
      </c>
      <c r="AD845" s="66">
        <f>AD846+AD850+AD854+AD856+AD860+AD862</f>
        <v>4065300</v>
      </c>
      <c r="AF845" s="66">
        <f>AF846+AF850+AF854+AF856+AF860+AF862</f>
        <v>0</v>
      </c>
      <c r="AH845" s="66">
        <f t="shared" si="149"/>
        <v>4065300</v>
      </c>
      <c r="AI845" s="67"/>
      <c r="AJ845" s="66">
        <f>AJ846+AJ850+AJ854+AJ856+AJ860+AJ862</f>
        <v>1296080</v>
      </c>
      <c r="AK845" s="67"/>
      <c r="AL845" s="66">
        <f>AL846+AL850+AL854+AL856+AL860+AL862</f>
        <v>4433000</v>
      </c>
      <c r="AM845" s="66"/>
      <c r="AN845" s="66">
        <f>AN846+AN850+AN854+AN856+AN860+AN862</f>
        <v>4798000</v>
      </c>
      <c r="AO845" s="66"/>
      <c r="AP845" s="66">
        <f>AP846+AP850+AP854+AP856+AP860+AP862</f>
        <v>4798000</v>
      </c>
      <c r="AQ845" s="66"/>
    </row>
    <row r="846" spans="2:43" ht="18" customHeight="1" x14ac:dyDescent="0.2">
      <c r="B846" s="4"/>
      <c r="C846" s="117"/>
      <c r="D846" s="117"/>
      <c r="E846" s="117"/>
      <c r="F846" s="48"/>
      <c r="G846" s="11"/>
      <c r="H846" s="117"/>
      <c r="I846" s="124"/>
      <c r="J846" s="124"/>
      <c r="K846" s="144"/>
      <c r="L846" s="11"/>
      <c r="M846" s="143"/>
      <c r="N846" s="42"/>
      <c r="O846" s="128"/>
      <c r="P846" s="130"/>
      <c r="Q846" s="140">
        <v>1</v>
      </c>
      <c r="R846" s="68"/>
      <c r="S846" s="35"/>
      <c r="T846" s="69" t="s">
        <v>9</v>
      </c>
      <c r="U846" s="92"/>
      <c r="V846" s="70">
        <f>V847+V849+V848</f>
        <v>1450000</v>
      </c>
      <c r="X846" s="447">
        <f>X847+X849+X848</f>
        <v>1620000</v>
      </c>
      <c r="Z846" s="447">
        <f>Z847+Z849+Z848</f>
        <v>1845000</v>
      </c>
      <c r="AB846" s="447">
        <f>AB847+AB849+AB848</f>
        <v>2102000</v>
      </c>
      <c r="AD846" s="447">
        <f>AD847+AD849+AD848</f>
        <v>1856900</v>
      </c>
      <c r="AF846" s="447">
        <f>AF847+AF849+AF848</f>
        <v>0</v>
      </c>
      <c r="AH846" s="447">
        <f t="shared" si="149"/>
        <v>1856900</v>
      </c>
      <c r="AI846" s="446"/>
      <c r="AJ846" s="447">
        <f>AJ847+AJ849+AJ848</f>
        <v>714680</v>
      </c>
      <c r="AK846" s="71"/>
      <c r="AL846" s="447">
        <f>AL847+AL849+AL848</f>
        <v>2285000</v>
      </c>
      <c r="AM846" s="447"/>
      <c r="AN846" s="447">
        <f>AN847+AN849+AN848</f>
        <v>2473000</v>
      </c>
      <c r="AO846" s="447"/>
      <c r="AP846" s="447">
        <f>AP847+AP849+AP848</f>
        <v>2473000</v>
      </c>
      <c r="AQ846" s="447"/>
    </row>
    <row r="847" spans="2:43" ht="18" customHeight="1" x14ac:dyDescent="0.2">
      <c r="B847" s="4"/>
      <c r="C847" s="117"/>
      <c r="D847" s="117"/>
      <c r="E847" s="117"/>
      <c r="F847" s="48"/>
      <c r="G847" s="11"/>
      <c r="H847" s="117"/>
      <c r="I847" s="124"/>
      <c r="J847" s="124"/>
      <c r="K847" s="144"/>
      <c r="L847" s="11"/>
      <c r="M847" s="143"/>
      <c r="N847" s="42"/>
      <c r="O847" s="128"/>
      <c r="P847" s="130"/>
      <c r="Q847" s="130"/>
      <c r="R847" s="72" t="s">
        <v>3</v>
      </c>
      <c r="S847" s="181"/>
      <c r="T847" s="73" t="s">
        <v>9</v>
      </c>
      <c r="V847" s="74">
        <v>1450000</v>
      </c>
      <c r="X847" s="74">
        <v>1620000</v>
      </c>
      <c r="Z847" s="74">
        <v>1845000</v>
      </c>
      <c r="AB847" s="74">
        <v>2102000</v>
      </c>
      <c r="AD847" s="944">
        <v>1856900</v>
      </c>
      <c r="AF847" s="74">
        <v>0</v>
      </c>
      <c r="AH847" s="74">
        <f t="shared" si="149"/>
        <v>1856900</v>
      </c>
      <c r="AI847" s="8"/>
      <c r="AJ847" s="74">
        <f>CEILING(AB847*34/100,10)</f>
        <v>714680</v>
      </c>
      <c r="AK847" s="8"/>
      <c r="AL847" s="74">
        <v>2285000</v>
      </c>
      <c r="AM847" s="74"/>
      <c r="AN847" s="74">
        <v>2473000</v>
      </c>
      <c r="AO847" s="74"/>
      <c r="AP847" s="74">
        <v>2473000</v>
      </c>
      <c r="AQ847" s="74"/>
    </row>
    <row r="848" spans="2:43" ht="18" hidden="1" customHeight="1" x14ac:dyDescent="0.2">
      <c r="B848" s="4"/>
      <c r="C848" s="117"/>
      <c r="D848" s="117"/>
      <c r="E848" s="117"/>
      <c r="F848" s="48"/>
      <c r="G848" s="11"/>
      <c r="H848" s="117"/>
      <c r="I848" s="124"/>
      <c r="J848" s="124"/>
      <c r="K848" s="144"/>
      <c r="L848" s="11"/>
      <c r="M848" s="143"/>
      <c r="N848" s="42"/>
      <c r="O848" s="128"/>
      <c r="P848" s="130"/>
      <c r="Q848" s="130"/>
      <c r="R848" s="72"/>
      <c r="S848" s="181"/>
      <c r="T848" s="73"/>
      <c r="V848" s="74"/>
      <c r="X848" s="74"/>
      <c r="Z848" s="74"/>
      <c r="AB848" s="74"/>
      <c r="AD848" s="74"/>
      <c r="AF848" s="74"/>
      <c r="AH848" s="74">
        <f t="shared" si="149"/>
        <v>0</v>
      </c>
      <c r="AI848" s="8"/>
      <c r="AJ848" s="74"/>
      <c r="AK848" s="8"/>
      <c r="AL848" s="74"/>
      <c r="AM848" s="74"/>
      <c r="AN848" s="74"/>
      <c r="AO848" s="74"/>
      <c r="AP848" s="74"/>
      <c r="AQ848" s="74"/>
    </row>
    <row r="849" spans="2:43" ht="18" hidden="1" customHeight="1" x14ac:dyDescent="0.2">
      <c r="B849" s="4"/>
      <c r="C849" s="117"/>
      <c r="D849" s="117"/>
      <c r="E849" s="117"/>
      <c r="F849" s="48"/>
      <c r="G849" s="11"/>
      <c r="H849" s="117"/>
      <c r="I849" s="124"/>
      <c r="J849" s="124"/>
      <c r="K849" s="144"/>
      <c r="L849" s="11"/>
      <c r="M849" s="143"/>
      <c r="N849" s="42"/>
      <c r="O849" s="128"/>
      <c r="P849" s="130"/>
      <c r="Q849" s="130"/>
      <c r="R849" s="72"/>
      <c r="S849" s="181"/>
      <c r="T849" s="73"/>
      <c r="V849" s="74"/>
      <c r="X849" s="74"/>
      <c r="Z849" s="74"/>
      <c r="AB849" s="74"/>
      <c r="AD849" s="74"/>
      <c r="AF849" s="74"/>
      <c r="AH849" s="74">
        <f t="shared" si="149"/>
        <v>0</v>
      </c>
      <c r="AI849" s="8"/>
      <c r="AJ849" s="74"/>
      <c r="AK849" s="8"/>
      <c r="AL849" s="74"/>
      <c r="AM849" s="74"/>
      <c r="AN849" s="74"/>
      <c r="AO849" s="74"/>
      <c r="AP849" s="74"/>
      <c r="AQ849" s="74"/>
    </row>
    <row r="850" spans="2:43" ht="18" customHeight="1" x14ac:dyDescent="0.2">
      <c r="B850" s="4"/>
      <c r="C850" s="117"/>
      <c r="D850" s="117"/>
      <c r="E850" s="117"/>
      <c r="F850" s="48"/>
      <c r="G850" s="11"/>
      <c r="H850" s="117"/>
      <c r="I850" s="124"/>
      <c r="J850" s="124"/>
      <c r="K850" s="144"/>
      <c r="L850" s="11"/>
      <c r="M850" s="143"/>
      <c r="N850" s="42"/>
      <c r="O850" s="128"/>
      <c r="P850" s="130"/>
      <c r="Q850" s="131">
        <v>2</v>
      </c>
      <c r="R850" s="68"/>
      <c r="S850" s="35"/>
      <c r="T850" s="69" t="s">
        <v>11</v>
      </c>
      <c r="U850" s="92"/>
      <c r="V850" s="70">
        <f>V851+V853+V852</f>
        <v>1200000</v>
      </c>
      <c r="X850" s="447">
        <f>X851+X853+X852</f>
        <v>1873000</v>
      </c>
      <c r="Z850" s="447">
        <f>Z851+Z853+Z852</f>
        <v>1894000</v>
      </c>
      <c r="AB850" s="447">
        <f>AB851+AB853+AB852</f>
        <v>1572000</v>
      </c>
      <c r="AD850" s="447">
        <f>AD851+AD853+AD852</f>
        <v>2064000</v>
      </c>
      <c r="AF850" s="447">
        <f>AF851+AF853+AF852</f>
        <v>0</v>
      </c>
      <c r="AH850" s="447">
        <f t="shared" si="149"/>
        <v>2064000</v>
      </c>
      <c r="AI850" s="446"/>
      <c r="AJ850" s="447">
        <f>AJ851+AJ853+AJ852</f>
        <v>534480</v>
      </c>
      <c r="AK850" s="71"/>
      <c r="AL850" s="447">
        <f>AL851+AL853+AL852</f>
        <v>1990000</v>
      </c>
      <c r="AM850" s="447"/>
      <c r="AN850" s="447">
        <f>AN851+AN853+AN852</f>
        <v>2154000</v>
      </c>
      <c r="AO850" s="447"/>
      <c r="AP850" s="447">
        <f>AP851+AP853+AP852</f>
        <v>2154000</v>
      </c>
      <c r="AQ850" s="447"/>
    </row>
    <row r="851" spans="2:43" ht="18" customHeight="1" x14ac:dyDescent="0.2">
      <c r="B851" s="4"/>
      <c r="C851" s="117"/>
      <c r="D851" s="117"/>
      <c r="E851" s="117"/>
      <c r="F851" s="48"/>
      <c r="G851" s="11"/>
      <c r="H851" s="117"/>
      <c r="I851" s="124"/>
      <c r="J851" s="124"/>
      <c r="K851" s="144"/>
      <c r="L851" s="11"/>
      <c r="M851" s="143"/>
      <c r="N851" s="42"/>
      <c r="O851" s="128"/>
      <c r="P851" s="130"/>
      <c r="Q851" s="130"/>
      <c r="R851" s="72" t="s">
        <v>3</v>
      </c>
      <c r="S851" s="181"/>
      <c r="T851" s="73" t="s">
        <v>11</v>
      </c>
      <c r="V851" s="74">
        <v>1200000</v>
      </c>
      <c r="X851" s="74">
        <v>1873000</v>
      </c>
      <c r="Z851" s="74">
        <v>1894000</v>
      </c>
      <c r="AB851" s="74">
        <v>1572000</v>
      </c>
      <c r="AD851" s="944">
        <v>2064000</v>
      </c>
      <c r="AF851" s="74">
        <v>0</v>
      </c>
      <c r="AH851" s="74">
        <f t="shared" si="149"/>
        <v>2064000</v>
      </c>
      <c r="AI851" s="8"/>
      <c r="AJ851" s="74">
        <f>CEILING(AB851*34/100,10)</f>
        <v>534480</v>
      </c>
      <c r="AK851" s="8"/>
      <c r="AL851" s="74">
        <v>1990000</v>
      </c>
      <c r="AM851" s="74"/>
      <c r="AN851" s="74">
        <v>2154000</v>
      </c>
      <c r="AO851" s="74"/>
      <c r="AP851" s="74">
        <v>2154000</v>
      </c>
      <c r="AQ851" s="74"/>
    </row>
    <row r="852" spans="2:43" ht="18" hidden="1" customHeight="1" x14ac:dyDescent="0.2">
      <c r="B852" s="4"/>
      <c r="C852" s="117"/>
      <c r="D852" s="117"/>
      <c r="E852" s="117"/>
      <c r="F852" s="48"/>
      <c r="G852" s="11"/>
      <c r="H852" s="117"/>
      <c r="I852" s="124"/>
      <c r="J852" s="124"/>
      <c r="K852" s="144"/>
      <c r="L852" s="11"/>
      <c r="M852" s="143"/>
      <c r="N852" s="42"/>
      <c r="O852" s="128"/>
      <c r="P852" s="130"/>
      <c r="Q852" s="130"/>
      <c r="R852" s="72"/>
      <c r="S852" s="181"/>
      <c r="T852" s="73"/>
      <c r="V852" s="74"/>
      <c r="X852" s="74"/>
      <c r="Z852" s="74"/>
      <c r="AB852" s="74"/>
      <c r="AD852" s="74"/>
      <c r="AF852" s="74"/>
      <c r="AH852" s="74">
        <f t="shared" si="149"/>
        <v>0</v>
      </c>
      <c r="AI852" s="8"/>
      <c r="AJ852" s="74"/>
      <c r="AK852" s="8"/>
      <c r="AL852" s="74"/>
      <c r="AM852" s="74"/>
      <c r="AN852" s="74"/>
      <c r="AO852" s="74"/>
      <c r="AP852" s="74"/>
      <c r="AQ852" s="74"/>
    </row>
    <row r="853" spans="2:43" ht="18" hidden="1" customHeight="1" x14ac:dyDescent="0.2">
      <c r="B853" s="4"/>
      <c r="C853" s="117"/>
      <c r="D853" s="117"/>
      <c r="E853" s="117"/>
      <c r="F853" s="48"/>
      <c r="G853" s="11"/>
      <c r="H853" s="117"/>
      <c r="I853" s="124"/>
      <c r="J853" s="124"/>
      <c r="K853" s="144"/>
      <c r="L853" s="11"/>
      <c r="M853" s="143"/>
      <c r="N853" s="42"/>
      <c r="O853" s="128"/>
      <c r="P853" s="130"/>
      <c r="Q853" s="130"/>
      <c r="R853" s="72"/>
      <c r="S853" s="181"/>
      <c r="T853" s="73"/>
      <c r="V853" s="74"/>
      <c r="X853" s="74"/>
      <c r="Z853" s="74"/>
      <c r="AB853" s="74"/>
      <c r="AD853" s="74"/>
      <c r="AF853" s="74"/>
      <c r="AH853" s="74">
        <f t="shared" si="149"/>
        <v>0</v>
      </c>
      <c r="AI853" s="8"/>
      <c r="AJ853" s="74"/>
      <c r="AK853" s="8"/>
      <c r="AL853" s="74"/>
      <c r="AM853" s="74"/>
      <c r="AN853" s="74"/>
      <c r="AO853" s="74"/>
      <c r="AP853" s="74"/>
      <c r="AQ853" s="74"/>
    </row>
    <row r="854" spans="2:43" ht="18" customHeight="1" x14ac:dyDescent="0.2">
      <c r="B854" s="4"/>
      <c r="C854" s="117"/>
      <c r="D854" s="117"/>
      <c r="E854" s="117"/>
      <c r="F854" s="48"/>
      <c r="G854" s="11"/>
      <c r="H854" s="117"/>
      <c r="I854" s="124"/>
      <c r="J854" s="124"/>
      <c r="K854" s="144"/>
      <c r="L854" s="11"/>
      <c r="M854" s="143"/>
      <c r="N854" s="42"/>
      <c r="O854" s="128"/>
      <c r="P854" s="130"/>
      <c r="Q854" s="131">
        <v>3</v>
      </c>
      <c r="R854" s="68"/>
      <c r="S854" s="35"/>
      <c r="T854" s="69" t="s">
        <v>12</v>
      </c>
      <c r="U854" s="92"/>
      <c r="V854" s="70">
        <f>SUM(V855:V855)</f>
        <v>15000</v>
      </c>
      <c r="X854" s="447">
        <f>SUM(X855:X855)</f>
        <v>17000</v>
      </c>
      <c r="Z854" s="447">
        <f>SUM(Z855:Z855)</f>
        <v>14000</v>
      </c>
      <c r="AB854" s="447">
        <f>SUM(AB855:AB855)</f>
        <v>17000</v>
      </c>
      <c r="AD854" s="447">
        <f>SUM(AD855:AD855)</f>
        <v>3500</v>
      </c>
      <c r="AF854" s="447">
        <f>SUM(AF855:AF855)</f>
        <v>0</v>
      </c>
      <c r="AH854" s="447">
        <f t="shared" si="149"/>
        <v>3500</v>
      </c>
      <c r="AI854" s="446"/>
      <c r="AJ854" s="447">
        <f>SUM(AJ855:AJ855)</f>
        <v>5780</v>
      </c>
      <c r="AK854" s="71"/>
      <c r="AL854" s="447">
        <f>SUM(AL855:AL855)</f>
        <v>18000</v>
      </c>
      <c r="AM854" s="447"/>
      <c r="AN854" s="447">
        <f>SUM(AN855:AN855)</f>
        <v>19000</v>
      </c>
      <c r="AO854" s="447"/>
      <c r="AP854" s="447">
        <f>SUM(AP855:AP855)</f>
        <v>19000</v>
      </c>
      <c r="AQ854" s="447"/>
    </row>
    <row r="855" spans="2:43" ht="18" customHeight="1" x14ac:dyDescent="0.2">
      <c r="B855" s="4"/>
      <c r="C855" s="117"/>
      <c r="D855" s="117"/>
      <c r="E855" s="117"/>
      <c r="F855" s="48"/>
      <c r="G855" s="11"/>
      <c r="H855" s="117"/>
      <c r="I855" s="124"/>
      <c r="J855" s="124"/>
      <c r="K855" s="144"/>
      <c r="L855" s="11"/>
      <c r="M855" s="143"/>
      <c r="N855" s="42"/>
      <c r="O855" s="128"/>
      <c r="P855" s="130"/>
      <c r="Q855" s="130"/>
      <c r="R855" s="72" t="s">
        <v>3</v>
      </c>
      <c r="S855" s="181"/>
      <c r="T855" s="73" t="s">
        <v>12</v>
      </c>
      <c r="V855" s="74">
        <v>15000</v>
      </c>
      <c r="X855" s="74">
        <v>17000</v>
      </c>
      <c r="Z855" s="74">
        <v>14000</v>
      </c>
      <c r="AB855" s="74">
        <v>17000</v>
      </c>
      <c r="AD855" s="944">
        <v>3500</v>
      </c>
      <c r="AF855" s="74">
        <v>0</v>
      </c>
      <c r="AH855" s="74">
        <f t="shared" si="149"/>
        <v>3500</v>
      </c>
      <c r="AI855" s="8"/>
      <c r="AJ855" s="74">
        <f>CEILING(AB855*34/100,10)</f>
        <v>5780</v>
      </c>
      <c r="AK855" s="8"/>
      <c r="AL855" s="74">
        <v>18000</v>
      </c>
      <c r="AM855" s="74"/>
      <c r="AN855" s="74">
        <v>19000</v>
      </c>
      <c r="AO855" s="74"/>
      <c r="AP855" s="74">
        <v>19000</v>
      </c>
      <c r="AQ855" s="74"/>
    </row>
    <row r="856" spans="2:43" ht="18" customHeight="1" x14ac:dyDescent="0.2">
      <c r="B856" s="4"/>
      <c r="C856" s="117"/>
      <c r="D856" s="117"/>
      <c r="E856" s="117"/>
      <c r="F856" s="48"/>
      <c r="G856" s="11"/>
      <c r="H856" s="117"/>
      <c r="I856" s="124"/>
      <c r="J856" s="124"/>
      <c r="K856" s="144"/>
      <c r="L856" s="11"/>
      <c r="M856" s="143"/>
      <c r="N856" s="42"/>
      <c r="O856" s="128"/>
      <c r="P856" s="130"/>
      <c r="Q856" s="131">
        <v>4</v>
      </c>
      <c r="R856" s="68"/>
      <c r="S856" s="35"/>
      <c r="T856" s="69" t="s">
        <v>13</v>
      </c>
      <c r="U856" s="92"/>
      <c r="V856" s="70">
        <f>V857+V859+V858</f>
        <v>85000</v>
      </c>
      <c r="X856" s="447">
        <f>X857+X859+X858</f>
        <v>99000</v>
      </c>
      <c r="Z856" s="447">
        <f>Z857+Z859+Z858</f>
        <v>109000</v>
      </c>
      <c r="AB856" s="447">
        <f>AB857+AB859+AB858</f>
        <v>108000</v>
      </c>
      <c r="AD856" s="447">
        <f>AD857+AD859+AD858</f>
        <v>122900</v>
      </c>
      <c r="AF856" s="447">
        <f>AF857+AF859+AF858</f>
        <v>0</v>
      </c>
      <c r="AH856" s="447">
        <f t="shared" si="149"/>
        <v>122900</v>
      </c>
      <c r="AI856" s="446"/>
      <c r="AJ856" s="447">
        <f>AJ857+AJ859+AJ858</f>
        <v>36720</v>
      </c>
      <c r="AK856" s="71"/>
      <c r="AL856" s="447">
        <f>AL857+AL859+AL858</f>
        <v>122000</v>
      </c>
      <c r="AM856" s="447"/>
      <c r="AN856" s="447">
        <f>AN857+AN859+AN858</f>
        <v>132000</v>
      </c>
      <c r="AO856" s="447"/>
      <c r="AP856" s="447">
        <f>AP857+AP859+AP858</f>
        <v>132000</v>
      </c>
      <c r="AQ856" s="447"/>
    </row>
    <row r="857" spans="2:43" ht="18" customHeight="1" x14ac:dyDescent="0.2">
      <c r="B857" s="4"/>
      <c r="C857" s="117"/>
      <c r="D857" s="117"/>
      <c r="E857" s="117"/>
      <c r="F857" s="48"/>
      <c r="G857" s="11"/>
      <c r="H857" s="117"/>
      <c r="I857" s="124"/>
      <c r="J857" s="124"/>
      <c r="K857" s="144"/>
      <c r="L857" s="11"/>
      <c r="M857" s="143"/>
      <c r="N857" s="42"/>
      <c r="O857" s="128"/>
      <c r="P857" s="130"/>
      <c r="Q857" s="130"/>
      <c r="R857" s="72" t="s">
        <v>3</v>
      </c>
      <c r="S857" s="181"/>
      <c r="T857" s="73" t="s">
        <v>13</v>
      </c>
      <c r="V857" s="74">
        <v>85000</v>
      </c>
      <c r="X857" s="74">
        <v>99000</v>
      </c>
      <c r="Z857" s="74">
        <v>109000</v>
      </c>
      <c r="AB857" s="74">
        <v>108000</v>
      </c>
      <c r="AD857" s="944">
        <v>122900</v>
      </c>
      <c r="AF857" s="74">
        <v>0</v>
      </c>
      <c r="AH857" s="74">
        <f t="shared" si="149"/>
        <v>122900</v>
      </c>
      <c r="AI857" s="8"/>
      <c r="AJ857" s="74">
        <f>CEILING(AB857*34/100,10)</f>
        <v>36720</v>
      </c>
      <c r="AK857" s="8"/>
      <c r="AL857" s="74">
        <v>122000</v>
      </c>
      <c r="AM857" s="74"/>
      <c r="AN857" s="74">
        <v>132000</v>
      </c>
      <c r="AO857" s="74"/>
      <c r="AP857" s="74">
        <v>132000</v>
      </c>
      <c r="AQ857" s="74"/>
    </row>
    <row r="858" spans="2:43" ht="18" hidden="1" customHeight="1" x14ac:dyDescent="0.2">
      <c r="B858" s="4"/>
      <c r="C858" s="117"/>
      <c r="D858" s="117"/>
      <c r="E858" s="117"/>
      <c r="F858" s="48"/>
      <c r="G858" s="11"/>
      <c r="H858" s="117"/>
      <c r="I858" s="124"/>
      <c r="J858" s="124"/>
      <c r="K858" s="144"/>
      <c r="L858" s="11"/>
      <c r="M858" s="143"/>
      <c r="N858" s="42"/>
      <c r="O858" s="128"/>
      <c r="P858" s="130"/>
      <c r="Q858" s="130"/>
      <c r="R858" s="72" t="s">
        <v>0</v>
      </c>
      <c r="S858" s="181"/>
      <c r="T858" s="73" t="s">
        <v>45</v>
      </c>
      <c r="V858" s="74">
        <v>0</v>
      </c>
      <c r="X858" s="74">
        <v>0</v>
      </c>
      <c r="Z858" s="74">
        <v>0</v>
      </c>
      <c r="AB858" s="74">
        <v>0</v>
      </c>
      <c r="AD858" s="74">
        <v>0</v>
      </c>
      <c r="AF858" s="74">
        <v>0</v>
      </c>
      <c r="AH858" s="74">
        <f t="shared" si="149"/>
        <v>0</v>
      </c>
      <c r="AI858" s="8"/>
      <c r="AJ858" s="74">
        <v>0</v>
      </c>
      <c r="AK858" s="8"/>
      <c r="AL858" s="74">
        <v>0</v>
      </c>
      <c r="AM858" s="74"/>
      <c r="AN858" s="74">
        <v>0</v>
      </c>
      <c r="AO858" s="74"/>
      <c r="AP858" s="74">
        <v>0</v>
      </c>
      <c r="AQ858" s="74"/>
    </row>
    <row r="859" spans="2:43" ht="18" hidden="1" customHeight="1" x14ac:dyDescent="0.2">
      <c r="B859" s="4"/>
      <c r="C859" s="117"/>
      <c r="D859" s="117"/>
      <c r="E859" s="117"/>
      <c r="F859" s="48"/>
      <c r="G859" s="11"/>
      <c r="H859" s="117"/>
      <c r="I859" s="124"/>
      <c r="J859" s="124"/>
      <c r="K859" s="144"/>
      <c r="L859" s="11"/>
      <c r="M859" s="143"/>
      <c r="N859" s="42"/>
      <c r="O859" s="128"/>
      <c r="P859" s="130"/>
      <c r="Q859" s="130"/>
      <c r="R859" s="72"/>
      <c r="S859" s="181"/>
      <c r="T859" s="73"/>
      <c r="V859" s="74"/>
      <c r="X859" s="74"/>
      <c r="Z859" s="74"/>
      <c r="AB859" s="74"/>
      <c r="AD859" s="74"/>
      <c r="AF859" s="74"/>
      <c r="AH859" s="74">
        <f t="shared" si="149"/>
        <v>0</v>
      </c>
      <c r="AI859" s="8"/>
      <c r="AJ859" s="74"/>
      <c r="AK859" s="8"/>
      <c r="AL859" s="74"/>
      <c r="AM859" s="74"/>
      <c r="AN859" s="74"/>
      <c r="AO859" s="74"/>
      <c r="AP859" s="74"/>
      <c r="AQ859" s="74"/>
    </row>
    <row r="860" spans="2:43" ht="18" customHeight="1" x14ac:dyDescent="0.2">
      <c r="B860" s="4"/>
      <c r="C860" s="117"/>
      <c r="D860" s="117"/>
      <c r="E860" s="117"/>
      <c r="F860" s="48"/>
      <c r="G860" s="11"/>
      <c r="H860" s="117"/>
      <c r="I860" s="124"/>
      <c r="J860" s="124"/>
      <c r="K860" s="144"/>
      <c r="L860" s="11"/>
      <c r="M860" s="143"/>
      <c r="N860" s="42"/>
      <c r="O860" s="128"/>
      <c r="P860" s="130"/>
      <c r="Q860" s="140" t="s">
        <v>173</v>
      </c>
      <c r="R860" s="68"/>
      <c r="S860" s="35"/>
      <c r="T860" s="69" t="s">
        <v>204</v>
      </c>
      <c r="U860" s="92"/>
      <c r="V860" s="70">
        <f xml:space="preserve"> V861</f>
        <v>5000</v>
      </c>
      <c r="X860" s="447">
        <f xml:space="preserve"> X861</f>
        <v>33000</v>
      </c>
      <c r="Z860" s="447">
        <f xml:space="preserve"> Z861</f>
        <v>11000</v>
      </c>
      <c r="AB860" s="447">
        <f xml:space="preserve"> AB861</f>
        <v>13000</v>
      </c>
      <c r="AD860" s="447">
        <f xml:space="preserve"> AD861</f>
        <v>18000</v>
      </c>
      <c r="AF860" s="447">
        <f xml:space="preserve"> AF861</f>
        <v>0</v>
      </c>
      <c r="AH860" s="447">
        <f t="shared" si="149"/>
        <v>18000</v>
      </c>
      <c r="AI860" s="446"/>
      <c r="AJ860" s="447">
        <f xml:space="preserve"> AJ861</f>
        <v>4420</v>
      </c>
      <c r="AK860" s="71"/>
      <c r="AL860" s="447">
        <f xml:space="preserve"> AL861</f>
        <v>18000</v>
      </c>
      <c r="AM860" s="447"/>
      <c r="AN860" s="447">
        <f xml:space="preserve"> AN861</f>
        <v>20000</v>
      </c>
      <c r="AO860" s="447"/>
      <c r="AP860" s="447">
        <f xml:space="preserve"> AP861</f>
        <v>20000</v>
      </c>
      <c r="AQ860" s="447"/>
    </row>
    <row r="861" spans="2:43" ht="18" customHeight="1" x14ac:dyDescent="0.2">
      <c r="B861" s="4"/>
      <c r="C861" s="117"/>
      <c r="D861" s="117"/>
      <c r="E861" s="117"/>
      <c r="F861" s="48"/>
      <c r="G861" s="11"/>
      <c r="H861" s="117"/>
      <c r="I861" s="124"/>
      <c r="J861" s="124"/>
      <c r="K861" s="144"/>
      <c r="L861" s="11"/>
      <c r="M861" s="143"/>
      <c r="N861" s="42"/>
      <c r="O861" s="128"/>
      <c r="P861" s="130"/>
      <c r="Q861" s="130"/>
      <c r="R861" s="72" t="s">
        <v>3</v>
      </c>
      <c r="S861" s="181"/>
      <c r="T861" s="73" t="s">
        <v>204</v>
      </c>
      <c r="V861" s="74">
        <v>5000</v>
      </c>
      <c r="X861" s="74">
        <v>33000</v>
      </c>
      <c r="Z861" s="74">
        <v>11000</v>
      </c>
      <c r="AB861" s="74">
        <v>13000</v>
      </c>
      <c r="AD861" s="944">
        <v>18000</v>
      </c>
      <c r="AF861" s="74">
        <v>0</v>
      </c>
      <c r="AH861" s="74">
        <f t="shared" si="149"/>
        <v>18000</v>
      </c>
      <c r="AI861" s="8"/>
      <c r="AJ861" s="74">
        <f>CEILING(AB861*34/100,10)</f>
        <v>4420</v>
      </c>
      <c r="AK861" s="8"/>
      <c r="AL861" s="74">
        <v>18000</v>
      </c>
      <c r="AM861" s="74"/>
      <c r="AN861" s="74">
        <v>20000</v>
      </c>
      <c r="AO861" s="74"/>
      <c r="AP861" s="74">
        <v>20000</v>
      </c>
      <c r="AQ861" s="74"/>
    </row>
    <row r="862" spans="2:43" ht="18" hidden="1" customHeight="1" x14ac:dyDescent="0.2">
      <c r="B862" s="4"/>
      <c r="C862" s="117"/>
      <c r="D862" s="117"/>
      <c r="E862" s="117"/>
      <c r="F862" s="48"/>
      <c r="G862" s="11"/>
      <c r="H862" s="117"/>
      <c r="I862" s="124"/>
      <c r="J862" s="124"/>
      <c r="K862" s="144"/>
      <c r="L862" s="11"/>
      <c r="M862" s="143"/>
      <c r="N862" s="42"/>
      <c r="O862" s="128"/>
      <c r="P862" s="130"/>
      <c r="Q862" s="131">
        <v>6</v>
      </c>
      <c r="R862" s="68"/>
      <c r="S862" s="35"/>
      <c r="T862" s="69" t="s">
        <v>375</v>
      </c>
      <c r="U862" s="92"/>
      <c r="V862" s="70">
        <f>SUM(V863:V863)</f>
        <v>0</v>
      </c>
      <c r="X862" s="447">
        <f>SUM(X863:X863)</f>
        <v>0</v>
      </c>
      <c r="Z862" s="447">
        <f>SUM(Z863:Z863)</f>
        <v>0</v>
      </c>
      <c r="AB862" s="447">
        <f>SUM(AB863:AB863)</f>
        <v>0</v>
      </c>
      <c r="AD862" s="447">
        <f>SUM(AD863:AD863)</f>
        <v>0</v>
      </c>
      <c r="AF862" s="447">
        <f>SUM(AF863:AF863)</f>
        <v>0</v>
      </c>
      <c r="AH862" s="447">
        <f t="shared" ref="AH862:AH925" si="160">AD862+AF862</f>
        <v>0</v>
      </c>
      <c r="AI862" s="446"/>
      <c r="AJ862" s="447">
        <f>SUM(AJ863:AJ863)</f>
        <v>0</v>
      </c>
      <c r="AK862" s="71"/>
      <c r="AL862" s="447">
        <f>SUM(AL863:AL863)</f>
        <v>0</v>
      </c>
      <c r="AM862" s="447"/>
      <c r="AN862" s="447">
        <f>SUM(AN863:AN863)</f>
        <v>0</v>
      </c>
      <c r="AO862" s="447"/>
      <c r="AP862" s="447">
        <f>SUM(AP863:AP863)</f>
        <v>0</v>
      </c>
      <c r="AQ862" s="447"/>
    </row>
    <row r="863" spans="2:43" ht="18" hidden="1" customHeight="1" x14ac:dyDescent="0.2">
      <c r="B863" s="4"/>
      <c r="C863" s="117"/>
      <c r="D863" s="117"/>
      <c r="E863" s="117"/>
      <c r="F863" s="48"/>
      <c r="G863" s="11"/>
      <c r="H863" s="117"/>
      <c r="I863" s="124"/>
      <c r="J863" s="124"/>
      <c r="K863" s="144"/>
      <c r="L863" s="11"/>
      <c r="M863" s="143"/>
      <c r="N863" s="42"/>
      <c r="O863" s="128"/>
      <c r="P863" s="130"/>
      <c r="Q863" s="130"/>
      <c r="R863" s="72" t="s">
        <v>3</v>
      </c>
      <c r="S863" s="181"/>
      <c r="T863" s="73" t="s">
        <v>375</v>
      </c>
      <c r="V863" s="74">
        <v>0</v>
      </c>
      <c r="X863" s="74">
        <v>0</v>
      </c>
      <c r="Z863" s="74">
        <v>0</v>
      </c>
      <c r="AB863" s="74">
        <v>0</v>
      </c>
      <c r="AD863" s="74">
        <v>0</v>
      </c>
      <c r="AF863" s="74">
        <v>0</v>
      </c>
      <c r="AH863" s="74">
        <f t="shared" si="160"/>
        <v>0</v>
      </c>
      <c r="AI863" s="8"/>
      <c r="AJ863" s="74">
        <v>0</v>
      </c>
      <c r="AK863" s="8"/>
      <c r="AL863" s="74">
        <v>0</v>
      </c>
      <c r="AM863" s="74"/>
      <c r="AN863" s="74">
        <v>0</v>
      </c>
      <c r="AO863" s="74"/>
      <c r="AP863" s="74">
        <v>0</v>
      </c>
      <c r="AQ863" s="74"/>
    </row>
    <row r="864" spans="2:43" ht="18" customHeight="1" x14ac:dyDescent="0.2">
      <c r="B864" s="4"/>
      <c r="C864" s="117"/>
      <c r="D864" s="117"/>
      <c r="E864" s="117"/>
      <c r="F864" s="48"/>
      <c r="G864" s="11"/>
      <c r="H864" s="117"/>
      <c r="I864" s="124"/>
      <c r="J864" s="124"/>
      <c r="K864" s="144"/>
      <c r="L864" s="11"/>
      <c r="M864" s="143"/>
      <c r="N864" s="42"/>
      <c r="O864" s="127" t="s">
        <v>0</v>
      </c>
      <c r="P864" s="123"/>
      <c r="Q864" s="123"/>
      <c r="R864" s="49"/>
      <c r="S864" s="18"/>
      <c r="T864" s="50" t="s">
        <v>60</v>
      </c>
      <c r="U864" s="76"/>
      <c r="V864" s="51">
        <f>V865</f>
        <v>550000</v>
      </c>
      <c r="X864" s="51">
        <f>X865</f>
        <v>567000</v>
      </c>
      <c r="Z864" s="51">
        <f>Z865</f>
        <v>724000</v>
      </c>
      <c r="AB864" s="51">
        <f>AB865</f>
        <v>555000</v>
      </c>
      <c r="AD864" s="51">
        <f>AD865</f>
        <v>599900</v>
      </c>
      <c r="AF864" s="51">
        <f>AF865</f>
        <v>0</v>
      </c>
      <c r="AH864" s="51">
        <f t="shared" si="160"/>
        <v>599900</v>
      </c>
      <c r="AI864" s="5"/>
      <c r="AJ864" s="51">
        <f>AJ865</f>
        <v>188700</v>
      </c>
      <c r="AK864" s="5"/>
      <c r="AL864" s="51">
        <f t="shared" ref="AL864:AP865" si="161">AL865</f>
        <v>720000</v>
      </c>
      <c r="AM864" s="51"/>
      <c r="AN864" s="51">
        <f t="shared" si="161"/>
        <v>779000</v>
      </c>
      <c r="AO864" s="51"/>
      <c r="AP864" s="51">
        <f t="shared" si="161"/>
        <v>779000</v>
      </c>
      <c r="AQ864" s="51"/>
    </row>
    <row r="865" spans="2:43" ht="18" customHeight="1" x14ac:dyDescent="0.2">
      <c r="B865" s="4"/>
      <c r="C865" s="117"/>
      <c r="D865" s="117"/>
      <c r="E865" s="117"/>
      <c r="F865" s="48"/>
      <c r="G865" s="11"/>
      <c r="H865" s="117"/>
      <c r="I865" s="124"/>
      <c r="J865" s="124"/>
      <c r="K865" s="144"/>
      <c r="L865" s="11"/>
      <c r="M865" s="143"/>
      <c r="N865" s="42"/>
      <c r="O865" s="128"/>
      <c r="P865" s="129">
        <v>1</v>
      </c>
      <c r="Q865" s="129"/>
      <c r="R865" s="64"/>
      <c r="S865" s="234"/>
      <c r="T865" s="65" t="s">
        <v>8</v>
      </c>
      <c r="U865" s="155"/>
      <c r="V865" s="66">
        <f>V866</f>
        <v>550000</v>
      </c>
      <c r="X865" s="66">
        <f>X866</f>
        <v>567000</v>
      </c>
      <c r="Z865" s="66">
        <f>Z866</f>
        <v>724000</v>
      </c>
      <c r="AB865" s="66">
        <f>AB866</f>
        <v>555000</v>
      </c>
      <c r="AD865" s="66">
        <f>AD866</f>
        <v>599900</v>
      </c>
      <c r="AF865" s="66">
        <f>AF866</f>
        <v>0</v>
      </c>
      <c r="AH865" s="66">
        <f t="shared" si="160"/>
        <v>599900</v>
      </c>
      <c r="AI865" s="67"/>
      <c r="AJ865" s="66">
        <f>AJ866</f>
        <v>188700</v>
      </c>
      <c r="AK865" s="67"/>
      <c r="AL865" s="66">
        <f t="shared" si="161"/>
        <v>720000</v>
      </c>
      <c r="AM865" s="66"/>
      <c r="AN865" s="66">
        <f t="shared" si="161"/>
        <v>779000</v>
      </c>
      <c r="AO865" s="66"/>
      <c r="AP865" s="66">
        <f t="shared" si="161"/>
        <v>779000</v>
      </c>
      <c r="AQ865" s="66"/>
    </row>
    <row r="866" spans="2:43" ht="18" customHeight="1" x14ac:dyDescent="0.2">
      <c r="B866" s="4"/>
      <c r="C866" s="117"/>
      <c r="D866" s="117"/>
      <c r="E866" s="117"/>
      <c r="F866" s="48"/>
      <c r="G866" s="11"/>
      <c r="H866" s="117"/>
      <c r="I866" s="124"/>
      <c r="J866" s="124"/>
      <c r="K866" s="144"/>
      <c r="L866" s="11"/>
      <c r="M866" s="143"/>
      <c r="N866" s="42"/>
      <c r="O866" s="128"/>
      <c r="P866" s="130"/>
      <c r="Q866" s="131">
        <v>6</v>
      </c>
      <c r="R866" s="72"/>
      <c r="S866" s="181"/>
      <c r="T866" s="69" t="s">
        <v>62</v>
      </c>
      <c r="U866" s="92"/>
      <c r="V866" s="70">
        <f>SUM(V867:V869)</f>
        <v>550000</v>
      </c>
      <c r="X866" s="447">
        <f>SUM(X867:X869)</f>
        <v>567000</v>
      </c>
      <c r="Z866" s="447">
        <f>SUM(Z867:Z869)</f>
        <v>724000</v>
      </c>
      <c r="AB866" s="447">
        <f>SUM(AB867:AB869)</f>
        <v>555000</v>
      </c>
      <c r="AD866" s="447">
        <f>SUM(AD867:AD869)</f>
        <v>599900</v>
      </c>
      <c r="AF866" s="447">
        <f>SUM(AF867:AF869)</f>
        <v>0</v>
      </c>
      <c r="AH866" s="447">
        <f t="shared" si="160"/>
        <v>599900</v>
      </c>
      <c r="AI866" s="446"/>
      <c r="AJ866" s="447">
        <f>SUM(AJ867:AJ869)</f>
        <v>188700</v>
      </c>
      <c r="AK866" s="71"/>
      <c r="AL866" s="447">
        <f>SUM(AL867:AL869)</f>
        <v>720000</v>
      </c>
      <c r="AM866" s="447"/>
      <c r="AN866" s="447">
        <f>SUM(AN867:AN869)</f>
        <v>779000</v>
      </c>
      <c r="AO866" s="447"/>
      <c r="AP866" s="447">
        <f>SUM(AP867:AP869)</f>
        <v>779000</v>
      </c>
      <c r="AQ866" s="447"/>
    </row>
    <row r="867" spans="2:43" ht="18" customHeight="1" x14ac:dyDescent="0.2">
      <c r="B867" s="4"/>
      <c r="C867" s="117"/>
      <c r="D867" s="117"/>
      <c r="E867" s="117"/>
      <c r="F867" s="48"/>
      <c r="G867" s="11"/>
      <c r="H867" s="117"/>
      <c r="I867" s="124"/>
      <c r="J867" s="124"/>
      <c r="K867" s="144"/>
      <c r="L867" s="11"/>
      <c r="M867" s="143"/>
      <c r="N867" s="42"/>
      <c r="O867" s="128"/>
      <c r="P867" s="130"/>
      <c r="Q867" s="131"/>
      <c r="R867" s="72">
        <v>1</v>
      </c>
      <c r="S867" s="181"/>
      <c r="T867" s="73" t="s">
        <v>430</v>
      </c>
      <c r="V867" s="74">
        <v>343000</v>
      </c>
      <c r="X867" s="74">
        <v>354000</v>
      </c>
      <c r="Z867" s="74">
        <v>442000</v>
      </c>
      <c r="AB867" s="74">
        <v>346000</v>
      </c>
      <c r="AD867" s="74">
        <v>373800</v>
      </c>
      <c r="AF867" s="74">
        <v>0</v>
      </c>
      <c r="AH867" s="74">
        <f t="shared" si="160"/>
        <v>373800</v>
      </c>
      <c r="AI867" s="8"/>
      <c r="AJ867" s="74">
        <f t="shared" ref="AJ867:AJ868" si="162">CEILING(AB867*34/100,10)</f>
        <v>117640</v>
      </c>
      <c r="AK867" s="8"/>
      <c r="AL867" s="74">
        <v>449000</v>
      </c>
      <c r="AM867" s="74"/>
      <c r="AN867" s="74">
        <v>486000</v>
      </c>
      <c r="AO867" s="74"/>
      <c r="AP867" s="74">
        <v>486000</v>
      </c>
      <c r="AQ867" s="74"/>
    </row>
    <row r="868" spans="2:43" ht="18" customHeight="1" x14ac:dyDescent="0.2">
      <c r="B868" s="4"/>
      <c r="C868" s="117"/>
      <c r="D868" s="117"/>
      <c r="E868" s="117"/>
      <c r="F868" s="48"/>
      <c r="G868" s="11"/>
      <c r="H868" s="117"/>
      <c r="I868" s="124"/>
      <c r="J868" s="124"/>
      <c r="K868" s="144"/>
      <c r="L868" s="11"/>
      <c r="M868" s="143"/>
      <c r="N868" s="42"/>
      <c r="O868" s="128"/>
      <c r="P868" s="130"/>
      <c r="Q868" s="131"/>
      <c r="R868" s="72">
        <v>2</v>
      </c>
      <c r="S868" s="181"/>
      <c r="T868" s="73" t="s">
        <v>386</v>
      </c>
      <c r="V868" s="74">
        <v>207000</v>
      </c>
      <c r="X868" s="74">
        <v>213000</v>
      </c>
      <c r="Z868" s="74">
        <v>282000</v>
      </c>
      <c r="AB868" s="74">
        <v>209000</v>
      </c>
      <c r="AD868" s="74">
        <v>226100</v>
      </c>
      <c r="AF868" s="74">
        <v>0</v>
      </c>
      <c r="AH868" s="74">
        <f t="shared" si="160"/>
        <v>226100</v>
      </c>
      <c r="AI868" s="8"/>
      <c r="AJ868" s="74">
        <f t="shared" si="162"/>
        <v>71060</v>
      </c>
      <c r="AK868" s="8"/>
      <c r="AL868" s="74">
        <v>271000</v>
      </c>
      <c r="AM868" s="74"/>
      <c r="AN868" s="74">
        <v>293000</v>
      </c>
      <c r="AO868" s="74"/>
      <c r="AP868" s="74">
        <v>293000</v>
      </c>
      <c r="AQ868" s="74"/>
    </row>
    <row r="869" spans="2:43" ht="18" hidden="1" customHeight="1" x14ac:dyDescent="0.2">
      <c r="B869" s="4"/>
      <c r="C869" s="117"/>
      <c r="D869" s="117"/>
      <c r="E869" s="117"/>
      <c r="F869" s="48"/>
      <c r="G869" s="11"/>
      <c r="H869" s="117"/>
      <c r="I869" s="124"/>
      <c r="J869" s="124"/>
      <c r="K869" s="144"/>
      <c r="L869" s="11"/>
      <c r="M869" s="143"/>
      <c r="N869" s="42"/>
      <c r="O869" s="128"/>
      <c r="P869" s="130"/>
      <c r="Q869" s="131"/>
      <c r="R869" s="72">
        <v>8</v>
      </c>
      <c r="S869" s="181"/>
      <c r="T869" s="73" t="s">
        <v>463</v>
      </c>
      <c r="V869" s="74">
        <v>0</v>
      </c>
      <c r="X869" s="74">
        <v>0</v>
      </c>
      <c r="Z869" s="74">
        <v>0</v>
      </c>
      <c r="AB869" s="74">
        <v>0</v>
      </c>
      <c r="AD869" s="74">
        <v>0</v>
      </c>
      <c r="AF869" s="74">
        <v>0</v>
      </c>
      <c r="AH869" s="74">
        <f t="shared" si="160"/>
        <v>0</v>
      </c>
      <c r="AI869" s="8"/>
      <c r="AJ869" s="74">
        <v>0</v>
      </c>
      <c r="AK869" s="8"/>
      <c r="AL869" s="74">
        <v>0</v>
      </c>
      <c r="AM869" s="74"/>
      <c r="AN869" s="74">
        <v>0</v>
      </c>
      <c r="AO869" s="74"/>
      <c r="AP869" s="74">
        <v>0</v>
      </c>
      <c r="AQ869" s="74"/>
    </row>
    <row r="870" spans="2:43" ht="18" customHeight="1" x14ac:dyDescent="0.2">
      <c r="B870" s="4"/>
      <c r="C870" s="117"/>
      <c r="D870" s="117"/>
      <c r="E870" s="117"/>
      <c r="F870" s="48"/>
      <c r="G870" s="11"/>
      <c r="H870" s="117"/>
      <c r="I870" s="124"/>
      <c r="J870" s="124"/>
      <c r="K870" s="144"/>
      <c r="L870" s="11"/>
      <c r="M870" s="143"/>
      <c r="N870" s="42"/>
      <c r="O870" s="127" t="s">
        <v>18</v>
      </c>
      <c r="P870" s="123"/>
      <c r="Q870" s="123"/>
      <c r="R870" s="49"/>
      <c r="S870" s="18"/>
      <c r="T870" s="50" t="s">
        <v>190</v>
      </c>
      <c r="U870" s="76"/>
      <c r="V870" s="51">
        <f>V871+V884+V889+V896+V899</f>
        <v>90000</v>
      </c>
      <c r="X870" s="51">
        <f>X871+X884+X889+X896+X899</f>
        <v>97000</v>
      </c>
      <c r="Z870" s="51">
        <f>Z871+Z884+Z889+Z896+Z899</f>
        <v>95000</v>
      </c>
      <c r="AB870" s="51">
        <f>AB871+AB884+AB889+AB896+AB899</f>
        <v>101000</v>
      </c>
      <c r="AD870" s="51" t="e">
        <f>AD871+AD884+AD889+AD896+AD899</f>
        <v>#REF!</v>
      </c>
      <c r="AF870" s="51">
        <f>AF871+AF884+AF889+AF896+AF899</f>
        <v>157000</v>
      </c>
      <c r="AH870" s="51" t="e">
        <f t="shared" si="160"/>
        <v>#REF!</v>
      </c>
      <c r="AI870" s="5"/>
      <c r="AJ870" s="51">
        <f>AJ871+AJ884+AJ889+AJ896+AJ899</f>
        <v>26350</v>
      </c>
      <c r="AK870" s="5"/>
      <c r="AL870" s="51">
        <f>AL871+AL884+AL889+AL896+AL899</f>
        <v>109000</v>
      </c>
      <c r="AM870" s="51"/>
      <c r="AN870" s="51">
        <f>AN871+AN884+AN889+AN896+AN899</f>
        <v>117000</v>
      </c>
      <c r="AO870" s="51"/>
      <c r="AP870" s="51">
        <f>AP871+AP884+AP889+AP896+AP899</f>
        <v>117000</v>
      </c>
      <c r="AQ870" s="51"/>
    </row>
    <row r="871" spans="2:43" ht="18" customHeight="1" x14ac:dyDescent="0.2">
      <c r="B871" s="4"/>
      <c r="C871" s="117"/>
      <c r="D871" s="117"/>
      <c r="E871" s="117"/>
      <c r="F871" s="48"/>
      <c r="G871" s="11"/>
      <c r="H871" s="117"/>
      <c r="I871" s="124"/>
      <c r="J871" s="124"/>
      <c r="K871" s="144"/>
      <c r="L871" s="11"/>
      <c r="M871" s="143"/>
      <c r="N871" s="42"/>
      <c r="O871" s="128"/>
      <c r="P871" s="129">
        <v>2</v>
      </c>
      <c r="Q871" s="129"/>
      <c r="R871" s="64"/>
      <c r="S871" s="234"/>
      <c r="T871" s="65" t="s">
        <v>195</v>
      </c>
      <c r="U871" s="155"/>
      <c r="V871" s="66">
        <f>SUM(V872+V874+V880)</f>
        <v>63000</v>
      </c>
      <c r="X871" s="66">
        <f>SUM(X872+X874+X880)</f>
        <v>69000</v>
      </c>
      <c r="Z871" s="66">
        <f>SUM(Z872+Z874+Z880)</f>
        <v>67000</v>
      </c>
      <c r="AB871" s="66">
        <f>SUM(AB872+AB874+AB880)</f>
        <v>69000</v>
      </c>
      <c r="AD871" s="66">
        <f>SUM(AD872+AD874+AD880)</f>
        <v>73000</v>
      </c>
      <c r="AF871" s="66">
        <f>SUM(AF872+AF874+AF880)</f>
        <v>117000</v>
      </c>
      <c r="AH871" s="66">
        <f t="shared" si="160"/>
        <v>190000</v>
      </c>
      <c r="AI871" s="67"/>
      <c r="AJ871" s="66">
        <f>AJ872+AJ874+AJ877+AJ880+AJ882</f>
        <v>17250</v>
      </c>
      <c r="AK871" s="67"/>
      <c r="AL871" s="66">
        <f>AL872+AL874+AL877+AL880+AL882</f>
        <v>74000</v>
      </c>
      <c r="AM871" s="66"/>
      <c r="AN871" s="66">
        <f>AN872+AN874+AN877+AN880+AN882</f>
        <v>79000</v>
      </c>
      <c r="AO871" s="66"/>
      <c r="AP871" s="66">
        <f>AP872+AP874+AP877+AP880+AP882</f>
        <v>79000</v>
      </c>
      <c r="AQ871" s="66"/>
    </row>
    <row r="872" spans="2:43" ht="18" customHeight="1" x14ac:dyDescent="0.2">
      <c r="B872" s="4"/>
      <c r="C872" s="117"/>
      <c r="D872" s="117"/>
      <c r="E872" s="117"/>
      <c r="F872" s="48"/>
      <c r="G872" s="11"/>
      <c r="H872" s="117"/>
      <c r="I872" s="124"/>
      <c r="J872" s="124"/>
      <c r="K872" s="144"/>
      <c r="L872" s="11"/>
      <c r="M872" s="143"/>
      <c r="N872" s="42"/>
      <c r="O872" s="128"/>
      <c r="P872" s="130"/>
      <c r="Q872" s="131">
        <v>1</v>
      </c>
      <c r="R872" s="68"/>
      <c r="S872" s="35"/>
      <c r="T872" s="69" t="s">
        <v>47</v>
      </c>
      <c r="U872" s="92"/>
      <c r="V872" s="70">
        <f>SUM(V873)</f>
        <v>54000</v>
      </c>
      <c r="X872" s="447">
        <f>SUM(X873)</f>
        <v>59000</v>
      </c>
      <c r="Z872" s="447">
        <f>SUM(Z873)</f>
        <v>57000</v>
      </c>
      <c r="AB872" s="447">
        <f>SUM(AB873)</f>
        <v>58000</v>
      </c>
      <c r="AD872" s="447">
        <f>SUM(AD873)</f>
        <v>61000</v>
      </c>
      <c r="AF872" s="447">
        <f>SUM(AF873)</f>
        <v>109000</v>
      </c>
      <c r="AH872" s="447">
        <f t="shared" si="160"/>
        <v>170000</v>
      </c>
      <c r="AI872" s="446"/>
      <c r="AJ872" s="447">
        <f>AJ873</f>
        <v>14500</v>
      </c>
      <c r="AK872" s="71"/>
      <c r="AL872" s="447">
        <f>AL873</f>
        <v>62000</v>
      </c>
      <c r="AM872" s="447"/>
      <c r="AN872" s="447">
        <f>AN873</f>
        <v>66000</v>
      </c>
      <c r="AO872" s="447"/>
      <c r="AP872" s="447">
        <f>AP873</f>
        <v>66000</v>
      </c>
      <c r="AQ872" s="447"/>
    </row>
    <row r="873" spans="2:43" ht="18" customHeight="1" x14ac:dyDescent="0.2">
      <c r="B873" s="4"/>
      <c r="C873" s="117"/>
      <c r="D873" s="117"/>
      <c r="E873" s="117"/>
      <c r="F873" s="48"/>
      <c r="G873" s="11"/>
      <c r="H873" s="117"/>
      <c r="I873" s="124"/>
      <c r="J873" s="124"/>
      <c r="K873" s="144"/>
      <c r="L873" s="11"/>
      <c r="M873" s="143"/>
      <c r="N873" s="42"/>
      <c r="O873" s="128"/>
      <c r="P873" s="130"/>
      <c r="Q873" s="130"/>
      <c r="R873" s="72" t="s">
        <v>3</v>
      </c>
      <c r="S873" s="181"/>
      <c r="T873" s="73" t="s">
        <v>17</v>
      </c>
      <c r="V873" s="74">
        <v>54000</v>
      </c>
      <c r="X873" s="74">
        <v>59000</v>
      </c>
      <c r="Z873" s="74">
        <v>57000</v>
      </c>
      <c r="AB873" s="74">
        <v>58000</v>
      </c>
      <c r="AD873" s="74">
        <v>61000</v>
      </c>
      <c r="AF873" s="74">
        <v>109000</v>
      </c>
      <c r="AH873" s="74">
        <f t="shared" si="160"/>
        <v>170000</v>
      </c>
      <c r="AI873" s="8"/>
      <c r="AJ873" s="74">
        <f>CEILING(AB873*25/100,10)</f>
        <v>14500</v>
      </c>
      <c r="AK873" s="8"/>
      <c r="AL873" s="74">
        <v>62000</v>
      </c>
      <c r="AM873" s="74"/>
      <c r="AN873" s="74">
        <v>66000</v>
      </c>
      <c r="AO873" s="74"/>
      <c r="AP873" s="74">
        <v>66000</v>
      </c>
      <c r="AQ873" s="74"/>
    </row>
    <row r="874" spans="2:43" ht="18" customHeight="1" x14ac:dyDescent="0.2">
      <c r="B874" s="4"/>
      <c r="C874" s="117"/>
      <c r="D874" s="117"/>
      <c r="E874" s="117"/>
      <c r="F874" s="48"/>
      <c r="G874" s="11"/>
      <c r="H874" s="117"/>
      <c r="I874" s="124"/>
      <c r="J874" s="124"/>
      <c r="K874" s="144"/>
      <c r="L874" s="11"/>
      <c r="M874" s="143"/>
      <c r="N874" s="42"/>
      <c r="O874" s="128"/>
      <c r="P874" s="130"/>
      <c r="Q874" s="131">
        <v>2</v>
      </c>
      <c r="R874" s="68"/>
      <c r="S874" s="35"/>
      <c r="T874" s="69" t="s">
        <v>227</v>
      </c>
      <c r="U874" s="92"/>
      <c r="V874" s="70">
        <f>SUM(V876)</f>
        <v>9000</v>
      </c>
      <c r="X874" s="447">
        <f>SUM(X876)</f>
        <v>10000</v>
      </c>
      <c r="Z874" s="447">
        <f>SUM(Z876)</f>
        <v>10000</v>
      </c>
      <c r="AB874" s="447">
        <f>SUM(AB876)</f>
        <v>11000</v>
      </c>
      <c r="AD874" s="447">
        <f>SUM(AD876)</f>
        <v>12000</v>
      </c>
      <c r="AF874" s="447">
        <f>SUM(AF876)</f>
        <v>8000</v>
      </c>
      <c r="AH874" s="447">
        <f t="shared" si="160"/>
        <v>20000</v>
      </c>
      <c r="AI874" s="446"/>
      <c r="AJ874" s="447">
        <f>AJ875+AJ876</f>
        <v>2750</v>
      </c>
      <c r="AK874" s="71"/>
      <c r="AL874" s="447">
        <f>AL875+AL876</f>
        <v>12000</v>
      </c>
      <c r="AM874" s="447"/>
      <c r="AN874" s="447">
        <f>AN875+AN876</f>
        <v>13000</v>
      </c>
      <c r="AO874" s="447"/>
      <c r="AP874" s="447">
        <f>AP875+AP876</f>
        <v>13000</v>
      </c>
      <c r="AQ874" s="447"/>
    </row>
    <row r="875" spans="2:43" ht="18" hidden="1" customHeight="1" x14ac:dyDescent="0.2">
      <c r="B875" s="4"/>
      <c r="C875" s="117"/>
      <c r="D875" s="117"/>
      <c r="E875" s="117"/>
      <c r="F875" s="48"/>
      <c r="G875" s="11"/>
      <c r="H875" s="117"/>
      <c r="I875" s="124"/>
      <c r="J875" s="124"/>
      <c r="K875" s="144"/>
      <c r="L875" s="11"/>
      <c r="M875" s="143"/>
      <c r="N875" s="42"/>
      <c r="O875" s="128"/>
      <c r="P875" s="130"/>
      <c r="Q875" s="131"/>
      <c r="R875" s="72" t="s">
        <v>3</v>
      </c>
      <c r="S875" s="181"/>
      <c r="T875" s="73" t="s">
        <v>78</v>
      </c>
      <c r="V875" s="74">
        <v>0</v>
      </c>
      <c r="X875" s="74">
        <v>0</v>
      </c>
      <c r="Z875" s="74">
        <v>0</v>
      </c>
      <c r="AB875" s="74">
        <v>0</v>
      </c>
      <c r="AD875" s="74">
        <v>0</v>
      </c>
      <c r="AF875" s="74">
        <v>0</v>
      </c>
      <c r="AH875" s="74">
        <f t="shared" si="160"/>
        <v>0</v>
      </c>
      <c r="AI875" s="8"/>
      <c r="AJ875" s="74">
        <v>0</v>
      </c>
      <c r="AK875" s="8"/>
      <c r="AL875" s="74">
        <v>0</v>
      </c>
      <c r="AM875" s="74"/>
      <c r="AN875" s="74">
        <v>0</v>
      </c>
      <c r="AO875" s="74"/>
      <c r="AP875" s="74">
        <v>0</v>
      </c>
      <c r="AQ875" s="74"/>
    </row>
    <row r="876" spans="2:43" ht="18" customHeight="1" x14ac:dyDescent="0.2">
      <c r="B876" s="4"/>
      <c r="C876" s="117"/>
      <c r="D876" s="117"/>
      <c r="E876" s="117"/>
      <c r="F876" s="48"/>
      <c r="G876" s="11"/>
      <c r="H876" s="117"/>
      <c r="I876" s="124"/>
      <c r="J876" s="124"/>
      <c r="K876" s="144"/>
      <c r="L876" s="11"/>
      <c r="M876" s="143"/>
      <c r="N876" s="42"/>
      <c r="O876" s="128"/>
      <c r="P876" s="130"/>
      <c r="Q876" s="130"/>
      <c r="R876" s="72" t="s">
        <v>0</v>
      </c>
      <c r="S876" s="181"/>
      <c r="T876" s="73" t="s">
        <v>228</v>
      </c>
      <c r="V876" s="74">
        <v>9000</v>
      </c>
      <c r="X876" s="74">
        <v>10000</v>
      </c>
      <c r="Z876" s="74">
        <v>10000</v>
      </c>
      <c r="AB876" s="74">
        <v>11000</v>
      </c>
      <c r="AD876" s="74">
        <v>12000</v>
      </c>
      <c r="AF876" s="74">
        <v>8000</v>
      </c>
      <c r="AH876" s="74">
        <f t="shared" si="160"/>
        <v>20000</v>
      </c>
      <c r="AI876" s="8"/>
      <c r="AJ876" s="74">
        <f>CEILING(AB876*25/100,10)</f>
        <v>2750</v>
      </c>
      <c r="AK876" s="8"/>
      <c r="AL876" s="74">
        <v>12000</v>
      </c>
      <c r="AM876" s="74"/>
      <c r="AN876" s="74">
        <v>13000</v>
      </c>
      <c r="AO876" s="74"/>
      <c r="AP876" s="74">
        <v>13000</v>
      </c>
      <c r="AQ876" s="74"/>
    </row>
    <row r="877" spans="2:43" ht="18" hidden="1" customHeight="1" x14ac:dyDescent="0.2">
      <c r="B877" s="4"/>
      <c r="C877" s="117"/>
      <c r="D877" s="117"/>
      <c r="E877" s="117"/>
      <c r="F877" s="48"/>
      <c r="G877" s="11"/>
      <c r="H877" s="117"/>
      <c r="I877" s="124"/>
      <c r="J877" s="124"/>
      <c r="K877" s="144"/>
      <c r="L877" s="11"/>
      <c r="M877" s="143"/>
      <c r="N877" s="42"/>
      <c r="O877" s="128"/>
      <c r="P877" s="130"/>
      <c r="Q877" s="131">
        <v>3</v>
      </c>
      <c r="R877" s="68"/>
      <c r="S877" s="35"/>
      <c r="T877" s="69" t="s">
        <v>79</v>
      </c>
      <c r="U877" s="92"/>
      <c r="V877" s="70">
        <f>V878+V879</f>
        <v>0</v>
      </c>
      <c r="X877" s="447">
        <f>X878+X879</f>
        <v>0</v>
      </c>
      <c r="Z877" s="447">
        <f>Z878+Z879</f>
        <v>0</v>
      </c>
      <c r="AB877" s="447">
        <f>AB878+AB879</f>
        <v>0</v>
      </c>
      <c r="AD877" s="447" t="e">
        <f>#REF!+AD879</f>
        <v>#REF!</v>
      </c>
      <c r="AF877" s="447">
        <f>AF878+AF879</f>
        <v>0</v>
      </c>
      <c r="AH877" s="447" t="e">
        <f t="shared" si="160"/>
        <v>#REF!</v>
      </c>
      <c r="AI877" s="446"/>
      <c r="AJ877" s="447">
        <f>AJ878+AJ879</f>
        <v>0</v>
      </c>
      <c r="AK877" s="71"/>
      <c r="AL877" s="447">
        <f>AL878+AL879</f>
        <v>0</v>
      </c>
      <c r="AM877" s="447"/>
      <c r="AN877" s="447">
        <f>AN878+AN879</f>
        <v>0</v>
      </c>
      <c r="AO877" s="447"/>
      <c r="AP877" s="447">
        <f>AP878+AP879</f>
        <v>0</v>
      </c>
      <c r="AQ877" s="447"/>
    </row>
    <row r="878" spans="2:43" ht="18" hidden="1" customHeight="1" x14ac:dyDescent="0.2">
      <c r="B878" s="4"/>
      <c r="C878" s="117"/>
      <c r="D878" s="117"/>
      <c r="E878" s="117"/>
      <c r="F878" s="48"/>
      <c r="G878" s="11"/>
      <c r="H878" s="117"/>
      <c r="I878" s="124"/>
      <c r="J878" s="124"/>
      <c r="K878" s="144"/>
      <c r="L878" s="11"/>
      <c r="M878" s="143"/>
      <c r="N878" s="42"/>
      <c r="O878" s="128"/>
      <c r="P878" s="130"/>
      <c r="Q878" s="131"/>
      <c r="R878" s="72" t="s">
        <v>3</v>
      </c>
      <c r="S878" s="181"/>
      <c r="T878" s="73" t="s">
        <v>80</v>
      </c>
      <c r="V878" s="83">
        <v>0</v>
      </c>
      <c r="X878" s="448">
        <v>0</v>
      </c>
      <c r="Z878" s="448">
        <v>0</v>
      </c>
      <c r="AB878" s="448">
        <v>0</v>
      </c>
      <c r="AD878" s="448">
        <v>0</v>
      </c>
      <c r="AF878" s="448">
        <v>0</v>
      </c>
      <c r="AH878" s="448">
        <f t="shared" si="160"/>
        <v>0</v>
      </c>
      <c r="AI878" s="495"/>
      <c r="AJ878" s="448">
        <v>0</v>
      </c>
      <c r="AK878" s="87"/>
      <c r="AL878" s="448">
        <v>0</v>
      </c>
      <c r="AM878" s="448"/>
      <c r="AN878" s="448">
        <v>0</v>
      </c>
      <c r="AO878" s="448"/>
      <c r="AP878" s="448">
        <v>0</v>
      </c>
      <c r="AQ878" s="448"/>
    </row>
    <row r="879" spans="2:43" ht="18" hidden="1" customHeight="1" x14ac:dyDescent="0.2">
      <c r="B879" s="4"/>
      <c r="C879" s="117"/>
      <c r="D879" s="117"/>
      <c r="E879" s="117"/>
      <c r="F879" s="48"/>
      <c r="G879" s="11"/>
      <c r="H879" s="117"/>
      <c r="I879" s="124"/>
      <c r="J879" s="124"/>
      <c r="K879" s="144"/>
      <c r="L879" s="11"/>
      <c r="M879" s="143"/>
      <c r="N879" s="42"/>
      <c r="O879" s="128"/>
      <c r="P879" s="130"/>
      <c r="Q879" s="130"/>
      <c r="R879" s="72" t="s">
        <v>18</v>
      </c>
      <c r="S879" s="181"/>
      <c r="T879" s="73" t="s">
        <v>82</v>
      </c>
      <c r="V879" s="74">
        <v>0</v>
      </c>
      <c r="X879" s="74">
        <v>0</v>
      </c>
      <c r="Z879" s="74">
        <v>0</v>
      </c>
      <c r="AB879" s="74">
        <v>0</v>
      </c>
      <c r="AD879" s="74">
        <v>0</v>
      </c>
      <c r="AF879" s="74">
        <v>0</v>
      </c>
      <c r="AH879" s="74">
        <f t="shared" si="160"/>
        <v>0</v>
      </c>
      <c r="AI879" s="8"/>
      <c r="AJ879" s="74">
        <v>0</v>
      </c>
      <c r="AK879" s="8"/>
      <c r="AL879" s="74">
        <v>0</v>
      </c>
      <c r="AM879" s="74"/>
      <c r="AN879" s="74">
        <v>0</v>
      </c>
      <c r="AO879" s="74"/>
      <c r="AP879" s="74">
        <v>0</v>
      </c>
      <c r="AQ879" s="74"/>
    </row>
    <row r="880" spans="2:43" ht="18" hidden="1" customHeight="1" x14ac:dyDescent="0.2">
      <c r="B880" s="4"/>
      <c r="C880" s="117"/>
      <c r="D880" s="117"/>
      <c r="E880" s="117"/>
      <c r="F880" s="48"/>
      <c r="G880" s="11"/>
      <c r="H880" s="117"/>
      <c r="I880" s="124"/>
      <c r="J880" s="124"/>
      <c r="K880" s="144"/>
      <c r="L880" s="11"/>
      <c r="M880" s="143"/>
      <c r="N880" s="42"/>
      <c r="O880" s="128"/>
      <c r="P880" s="130"/>
      <c r="Q880" s="131">
        <v>5</v>
      </c>
      <c r="R880" s="68"/>
      <c r="S880" s="35"/>
      <c r="T880" s="69" t="s">
        <v>48</v>
      </c>
      <c r="U880" s="92"/>
      <c r="V880" s="70">
        <f>SUM(V881)</f>
        <v>0</v>
      </c>
      <c r="X880" s="447">
        <f>SUM(X881)</f>
        <v>0</v>
      </c>
      <c r="Z880" s="447">
        <f>SUM(Z881)</f>
        <v>0</v>
      </c>
      <c r="AB880" s="447">
        <f>SUM(AB881)</f>
        <v>0</v>
      </c>
      <c r="AD880" s="447">
        <f>SUM(AD881)</f>
        <v>0</v>
      </c>
      <c r="AF880" s="447">
        <f>SUM(AF881)</f>
        <v>0</v>
      </c>
      <c r="AH880" s="447">
        <f t="shared" si="160"/>
        <v>0</v>
      </c>
      <c r="AI880" s="446"/>
      <c r="AJ880" s="447">
        <f>AJ881</f>
        <v>0</v>
      </c>
      <c r="AK880" s="71"/>
      <c r="AL880" s="447">
        <f>AL881</f>
        <v>0</v>
      </c>
      <c r="AM880" s="447"/>
      <c r="AN880" s="447">
        <f>AN881</f>
        <v>0</v>
      </c>
      <c r="AO880" s="447"/>
      <c r="AP880" s="447">
        <f>AP881</f>
        <v>0</v>
      </c>
      <c r="AQ880" s="447"/>
    </row>
    <row r="881" spans="2:43" ht="18" hidden="1" customHeight="1" x14ac:dyDescent="0.2">
      <c r="B881" s="4"/>
      <c r="C881" s="117"/>
      <c r="D881" s="117"/>
      <c r="E881" s="117"/>
      <c r="F881" s="48"/>
      <c r="G881" s="11"/>
      <c r="H881" s="117"/>
      <c r="I881" s="124"/>
      <c r="J881" s="124"/>
      <c r="K881" s="144"/>
      <c r="L881" s="11"/>
      <c r="M881" s="143"/>
      <c r="N881" s="42"/>
      <c r="O881" s="128"/>
      <c r="P881" s="130"/>
      <c r="Q881" s="130"/>
      <c r="R881" s="72" t="s">
        <v>3</v>
      </c>
      <c r="S881" s="181"/>
      <c r="T881" s="73" t="s">
        <v>551</v>
      </c>
      <c r="V881" s="74">
        <v>0</v>
      </c>
      <c r="X881" s="74">
        <v>0</v>
      </c>
      <c r="Z881" s="74">
        <v>0</v>
      </c>
      <c r="AB881" s="74">
        <v>0</v>
      </c>
      <c r="AD881" s="74">
        <v>0</v>
      </c>
      <c r="AF881" s="74">
        <v>0</v>
      </c>
      <c r="AH881" s="74">
        <f t="shared" si="160"/>
        <v>0</v>
      </c>
      <c r="AI881" s="8"/>
      <c r="AJ881" s="74">
        <v>0</v>
      </c>
      <c r="AK881" s="8"/>
      <c r="AL881" s="74">
        <v>0</v>
      </c>
      <c r="AM881" s="74"/>
      <c r="AN881" s="74">
        <v>0</v>
      </c>
      <c r="AO881" s="74"/>
      <c r="AP881" s="74">
        <v>0</v>
      </c>
      <c r="AQ881" s="74"/>
    </row>
    <row r="882" spans="2:43" ht="18" hidden="1" customHeight="1" x14ac:dyDescent="0.2">
      <c r="B882" s="4"/>
      <c r="C882" s="117"/>
      <c r="D882" s="117"/>
      <c r="E882" s="117"/>
      <c r="F882" s="48"/>
      <c r="G882" s="11"/>
      <c r="H882" s="117"/>
      <c r="I882" s="124"/>
      <c r="J882" s="124"/>
      <c r="K882" s="144"/>
      <c r="L882" s="11"/>
      <c r="M882" s="143"/>
      <c r="N882" s="42"/>
      <c r="O882" s="128"/>
      <c r="P882" s="130"/>
      <c r="Q882" s="131">
        <v>6</v>
      </c>
      <c r="R882" s="84"/>
      <c r="S882" s="250"/>
      <c r="T882" s="69" t="s">
        <v>19</v>
      </c>
      <c r="U882" s="92"/>
      <c r="V882" s="70">
        <f>V883</f>
        <v>0</v>
      </c>
      <c r="X882" s="447">
        <f>X883</f>
        <v>0</v>
      </c>
      <c r="Z882" s="447">
        <f>Z883</f>
        <v>0</v>
      </c>
      <c r="AB882" s="447">
        <f>AB883</f>
        <v>0</v>
      </c>
      <c r="AD882" s="447" t="e">
        <f>#REF!</f>
        <v>#REF!</v>
      </c>
      <c r="AF882" s="447">
        <f>AF883</f>
        <v>0</v>
      </c>
      <c r="AH882" s="447" t="e">
        <f t="shared" si="160"/>
        <v>#REF!</v>
      </c>
      <c r="AI882" s="446"/>
      <c r="AJ882" s="447">
        <f>AJ883</f>
        <v>0</v>
      </c>
      <c r="AK882" s="71"/>
      <c r="AL882" s="447">
        <f>AL883</f>
        <v>0</v>
      </c>
      <c r="AM882" s="447"/>
      <c r="AN882" s="447">
        <f>AN883</f>
        <v>0</v>
      </c>
      <c r="AO882" s="447"/>
      <c r="AP882" s="447">
        <f>AP883</f>
        <v>0</v>
      </c>
      <c r="AQ882" s="447"/>
    </row>
    <row r="883" spans="2:43" ht="18" hidden="1" customHeight="1" x14ac:dyDescent="0.2">
      <c r="B883" s="4"/>
      <c r="C883" s="117"/>
      <c r="D883" s="117"/>
      <c r="E883" s="117"/>
      <c r="F883" s="48"/>
      <c r="G883" s="11"/>
      <c r="H883" s="117"/>
      <c r="I883" s="124"/>
      <c r="J883" s="124"/>
      <c r="K883" s="144"/>
      <c r="L883" s="11"/>
      <c r="M883" s="143"/>
      <c r="N883" s="42"/>
      <c r="O883" s="128"/>
      <c r="P883" s="130"/>
      <c r="Q883" s="130"/>
      <c r="R883" s="72">
        <v>90</v>
      </c>
      <c r="S883" s="181"/>
      <c r="T883" s="73" t="s">
        <v>225</v>
      </c>
      <c r="V883" s="74">
        <v>0</v>
      </c>
      <c r="X883" s="74">
        <v>0</v>
      </c>
      <c r="Z883" s="74">
        <v>0</v>
      </c>
      <c r="AB883" s="74">
        <v>0</v>
      </c>
      <c r="AD883" s="74">
        <v>0</v>
      </c>
      <c r="AF883" s="74">
        <v>0</v>
      </c>
      <c r="AH883" s="74">
        <f t="shared" si="160"/>
        <v>0</v>
      </c>
      <c r="AI883" s="8"/>
      <c r="AJ883" s="74">
        <v>0</v>
      </c>
      <c r="AK883" s="8"/>
      <c r="AL883" s="74">
        <v>0</v>
      </c>
      <c r="AM883" s="74"/>
      <c r="AN883" s="74">
        <v>0</v>
      </c>
      <c r="AO883" s="74"/>
      <c r="AP883" s="74">
        <v>0</v>
      </c>
      <c r="AQ883" s="74"/>
    </row>
    <row r="884" spans="2:43" ht="18" customHeight="1" x14ac:dyDescent="0.2">
      <c r="B884" s="4"/>
      <c r="C884" s="117"/>
      <c r="D884" s="117"/>
      <c r="E884" s="117"/>
      <c r="F884" s="48"/>
      <c r="G884" s="11"/>
      <c r="H884" s="117"/>
      <c r="I884" s="124"/>
      <c r="J884" s="124"/>
      <c r="K884" s="144"/>
      <c r="L884" s="11"/>
      <c r="M884" s="143"/>
      <c r="N884" s="42"/>
      <c r="O884" s="128"/>
      <c r="P884" s="129">
        <v>3</v>
      </c>
      <c r="Q884" s="129"/>
      <c r="R884" s="64"/>
      <c r="S884" s="234"/>
      <c r="T884" s="65" t="s">
        <v>215</v>
      </c>
      <c r="U884" s="155"/>
      <c r="V884" s="66">
        <f>V885+V887</f>
        <v>9000</v>
      </c>
      <c r="X884" s="66">
        <f>X885+X887</f>
        <v>9000</v>
      </c>
      <c r="Z884" s="66">
        <f>Z885+Z887</f>
        <v>9000</v>
      </c>
      <c r="AB884" s="66">
        <f>AB885+AB887</f>
        <v>11000</v>
      </c>
      <c r="AD884" s="66">
        <f>AD885+AD887</f>
        <v>11000</v>
      </c>
      <c r="AF884" s="66">
        <f>AF885+AF887</f>
        <v>16000</v>
      </c>
      <c r="AH884" s="66">
        <f t="shared" si="160"/>
        <v>27000</v>
      </c>
      <c r="AI884" s="67"/>
      <c r="AJ884" s="66">
        <f>AJ885+AJ887</f>
        <v>2750</v>
      </c>
      <c r="AK884" s="67"/>
      <c r="AL884" s="66">
        <f>AL885+AL887</f>
        <v>12000</v>
      </c>
      <c r="AM884" s="66"/>
      <c r="AN884" s="66">
        <f>AN885+AN887</f>
        <v>13000</v>
      </c>
      <c r="AO884" s="66"/>
      <c r="AP884" s="66">
        <f>AP885+AP887</f>
        <v>13000</v>
      </c>
      <c r="AQ884" s="66"/>
    </row>
    <row r="885" spans="2:43" ht="18" customHeight="1" x14ac:dyDescent="0.2">
      <c r="B885" s="4"/>
      <c r="C885" s="117"/>
      <c r="D885" s="117"/>
      <c r="E885" s="117"/>
      <c r="F885" s="48"/>
      <c r="G885" s="11"/>
      <c r="H885" s="117"/>
      <c r="I885" s="124"/>
      <c r="J885" s="124"/>
      <c r="K885" s="144"/>
      <c r="L885" s="11"/>
      <c r="M885" s="143"/>
      <c r="N885" s="42"/>
      <c r="O885" s="128"/>
      <c r="P885" s="130"/>
      <c r="Q885" s="131">
        <v>1</v>
      </c>
      <c r="R885" s="68"/>
      <c r="S885" s="35"/>
      <c r="T885" s="69" t="s">
        <v>20</v>
      </c>
      <c r="U885" s="92"/>
      <c r="V885" s="70">
        <f>V886</f>
        <v>2000</v>
      </c>
      <c r="X885" s="447">
        <f>X886</f>
        <v>2000</v>
      </c>
      <c r="Z885" s="447">
        <f>Z886</f>
        <v>2000</v>
      </c>
      <c r="AB885" s="447">
        <f>AB886</f>
        <v>3000</v>
      </c>
      <c r="AD885" s="447">
        <f>AD886</f>
        <v>3000</v>
      </c>
      <c r="AF885" s="447">
        <f>AF886</f>
        <v>7500</v>
      </c>
      <c r="AH885" s="447">
        <f t="shared" si="160"/>
        <v>10500</v>
      </c>
      <c r="AI885" s="446"/>
      <c r="AJ885" s="447">
        <f>AJ886</f>
        <v>750</v>
      </c>
      <c r="AK885" s="71"/>
      <c r="AL885" s="447">
        <f>AL886</f>
        <v>3000</v>
      </c>
      <c r="AM885" s="447"/>
      <c r="AN885" s="447">
        <f>AN886</f>
        <v>3000</v>
      </c>
      <c r="AO885" s="447"/>
      <c r="AP885" s="447">
        <f>AP886</f>
        <v>3000</v>
      </c>
      <c r="AQ885" s="447"/>
    </row>
    <row r="886" spans="2:43" ht="18" customHeight="1" x14ac:dyDescent="0.2">
      <c r="B886" s="4"/>
      <c r="C886" s="117"/>
      <c r="D886" s="117"/>
      <c r="E886" s="117"/>
      <c r="F886" s="48"/>
      <c r="G886" s="11"/>
      <c r="H886" s="117"/>
      <c r="I886" s="124"/>
      <c r="J886" s="124"/>
      <c r="K886" s="144"/>
      <c r="L886" s="11"/>
      <c r="M886" s="143"/>
      <c r="N886" s="42"/>
      <c r="O886" s="128"/>
      <c r="P886" s="130"/>
      <c r="Q886" s="131"/>
      <c r="R886" s="72" t="s">
        <v>3</v>
      </c>
      <c r="S886" s="181"/>
      <c r="T886" s="77" t="s">
        <v>20</v>
      </c>
      <c r="U886" s="141"/>
      <c r="V886" s="74">
        <v>2000</v>
      </c>
      <c r="X886" s="74">
        <v>2000</v>
      </c>
      <c r="Z886" s="74">
        <v>2000</v>
      </c>
      <c r="AB886" s="74">
        <v>3000</v>
      </c>
      <c r="AD886" s="74">
        <v>3000</v>
      </c>
      <c r="AF886" s="74">
        <v>7500</v>
      </c>
      <c r="AH886" s="74">
        <f t="shared" si="160"/>
        <v>10500</v>
      </c>
      <c r="AI886" s="8"/>
      <c r="AJ886" s="74">
        <f>CEILING(AB886*25/100,10)</f>
        <v>750</v>
      </c>
      <c r="AK886" s="8"/>
      <c r="AL886" s="74">
        <v>3000</v>
      </c>
      <c r="AM886" s="74"/>
      <c r="AN886" s="74">
        <v>3000</v>
      </c>
      <c r="AO886" s="74"/>
      <c r="AP886" s="74">
        <v>3000</v>
      </c>
      <c r="AQ886" s="74"/>
    </row>
    <row r="887" spans="2:43" ht="18" customHeight="1" x14ac:dyDescent="0.2">
      <c r="B887" s="4"/>
      <c r="C887" s="117"/>
      <c r="D887" s="117"/>
      <c r="E887" s="117"/>
      <c r="F887" s="48"/>
      <c r="G887" s="11"/>
      <c r="H887" s="117"/>
      <c r="I887" s="124"/>
      <c r="J887" s="124"/>
      <c r="K887" s="144"/>
      <c r="L887" s="11"/>
      <c r="M887" s="143"/>
      <c r="N887" s="42"/>
      <c r="O887" s="128"/>
      <c r="P887" s="130"/>
      <c r="Q887" s="131">
        <v>2</v>
      </c>
      <c r="R887" s="68"/>
      <c r="S887" s="35"/>
      <c r="T887" s="69" t="s">
        <v>21</v>
      </c>
      <c r="U887" s="92"/>
      <c r="V887" s="70">
        <f>V888</f>
        <v>7000</v>
      </c>
      <c r="X887" s="447">
        <f>X888</f>
        <v>7000</v>
      </c>
      <c r="Z887" s="447">
        <f>Z888</f>
        <v>7000</v>
      </c>
      <c r="AB887" s="447">
        <f>AB888</f>
        <v>8000</v>
      </c>
      <c r="AD887" s="447">
        <f>AD888</f>
        <v>8000</v>
      </c>
      <c r="AF887" s="447">
        <f>AF888</f>
        <v>8500</v>
      </c>
      <c r="AH887" s="447">
        <f t="shared" si="160"/>
        <v>16500</v>
      </c>
      <c r="AI887" s="446"/>
      <c r="AJ887" s="447">
        <f>AJ888</f>
        <v>2000</v>
      </c>
      <c r="AK887" s="71"/>
      <c r="AL887" s="447">
        <f>AL888</f>
        <v>9000</v>
      </c>
      <c r="AM887" s="447"/>
      <c r="AN887" s="447">
        <f>AN888</f>
        <v>10000</v>
      </c>
      <c r="AO887" s="447"/>
      <c r="AP887" s="447">
        <f>AP888</f>
        <v>10000</v>
      </c>
      <c r="AQ887" s="447"/>
    </row>
    <row r="888" spans="2:43" ht="18" customHeight="1" x14ac:dyDescent="0.2">
      <c r="B888" s="4"/>
      <c r="C888" s="117"/>
      <c r="D888" s="117"/>
      <c r="E888" s="117"/>
      <c r="F888" s="48"/>
      <c r="G888" s="11"/>
      <c r="H888" s="117"/>
      <c r="I888" s="124"/>
      <c r="J888" s="124"/>
      <c r="K888" s="144"/>
      <c r="L888" s="11"/>
      <c r="M888" s="143"/>
      <c r="N888" s="42"/>
      <c r="O888" s="128"/>
      <c r="P888" s="130"/>
      <c r="Q888" s="130"/>
      <c r="R888" s="72" t="s">
        <v>3</v>
      </c>
      <c r="S888" s="181"/>
      <c r="T888" s="73" t="s">
        <v>21</v>
      </c>
      <c r="V888" s="74">
        <v>7000</v>
      </c>
      <c r="X888" s="74">
        <v>7000</v>
      </c>
      <c r="Z888" s="74">
        <v>7000</v>
      </c>
      <c r="AB888" s="74">
        <v>8000</v>
      </c>
      <c r="AD888" s="74">
        <v>8000</v>
      </c>
      <c r="AF888" s="74">
        <v>8500</v>
      </c>
      <c r="AH888" s="74">
        <f t="shared" si="160"/>
        <v>16500</v>
      </c>
      <c r="AI888" s="8"/>
      <c r="AJ888" s="74">
        <f>CEILING(AB888*25/100,10)</f>
        <v>2000</v>
      </c>
      <c r="AK888" s="8"/>
      <c r="AL888" s="74">
        <v>9000</v>
      </c>
      <c r="AM888" s="74"/>
      <c r="AN888" s="74">
        <v>10000</v>
      </c>
      <c r="AO888" s="74"/>
      <c r="AP888" s="74">
        <v>10000</v>
      </c>
      <c r="AQ888" s="74"/>
    </row>
    <row r="889" spans="2:43" ht="18" customHeight="1" x14ac:dyDescent="0.2">
      <c r="B889" s="4"/>
      <c r="C889" s="117"/>
      <c r="D889" s="117"/>
      <c r="E889" s="117"/>
      <c r="F889" s="48"/>
      <c r="G889" s="11"/>
      <c r="H889" s="117"/>
      <c r="I889" s="124"/>
      <c r="J889" s="124"/>
      <c r="K889" s="144"/>
      <c r="L889" s="11"/>
      <c r="M889" s="143"/>
      <c r="N889" s="42"/>
      <c r="O889" s="128"/>
      <c r="P889" s="129">
        <v>5</v>
      </c>
      <c r="Q889" s="129"/>
      <c r="R889" s="64"/>
      <c r="S889" s="234"/>
      <c r="T889" s="65" t="s">
        <v>24</v>
      </c>
      <c r="U889" s="155"/>
      <c r="V889" s="66">
        <f>V890+V892+V894</f>
        <v>10000</v>
      </c>
      <c r="X889" s="66">
        <f>X890+X892+X894</f>
        <v>10000</v>
      </c>
      <c r="Z889" s="66">
        <f>Z890+Z892+Z894</f>
        <v>10000</v>
      </c>
      <c r="AB889" s="66">
        <f>AB890+AB892+AB894</f>
        <v>11000</v>
      </c>
      <c r="AD889" s="66">
        <f>AD890+AD892+AD894</f>
        <v>12000</v>
      </c>
      <c r="AF889" s="66">
        <f>AF890+AF892+AF894</f>
        <v>2000</v>
      </c>
      <c r="AH889" s="66">
        <f t="shared" si="160"/>
        <v>14000</v>
      </c>
      <c r="AI889" s="67"/>
      <c r="AJ889" s="66">
        <f>AJ890+AJ892+AJ894</f>
        <v>3850</v>
      </c>
      <c r="AK889" s="67"/>
      <c r="AL889" s="66">
        <f>AL890+AL892+AL894</f>
        <v>12000</v>
      </c>
      <c r="AM889" s="66"/>
      <c r="AN889" s="66">
        <f>AN890+AN892+AN894</f>
        <v>13000</v>
      </c>
      <c r="AO889" s="66"/>
      <c r="AP889" s="66">
        <f>AP890+AP892+AP894</f>
        <v>13000</v>
      </c>
      <c r="AQ889" s="66"/>
    </row>
    <row r="890" spans="2:43" ht="18" hidden="1" customHeight="1" x14ac:dyDescent="0.2">
      <c r="B890" s="4"/>
      <c r="C890" s="117"/>
      <c r="D890" s="117"/>
      <c r="E890" s="117"/>
      <c r="F890" s="48"/>
      <c r="G890" s="11"/>
      <c r="H890" s="117"/>
      <c r="I890" s="124"/>
      <c r="J890" s="124"/>
      <c r="K890" s="144"/>
      <c r="L890" s="11"/>
      <c r="M890" s="143"/>
      <c r="N890" s="42"/>
      <c r="O890" s="128"/>
      <c r="P890" s="129"/>
      <c r="Q890" s="131">
        <v>1</v>
      </c>
      <c r="R890" s="68"/>
      <c r="S890" s="35"/>
      <c r="T890" s="69" t="s">
        <v>98</v>
      </c>
      <c r="U890" s="92"/>
      <c r="V890" s="70">
        <f>V891</f>
        <v>0</v>
      </c>
      <c r="X890" s="447">
        <f>X891</f>
        <v>0</v>
      </c>
      <c r="Z890" s="447">
        <f>Z891</f>
        <v>0</v>
      </c>
      <c r="AB890" s="447">
        <f>AB891</f>
        <v>0</v>
      </c>
      <c r="AD890" s="447">
        <f>AD891</f>
        <v>0</v>
      </c>
      <c r="AF890" s="447">
        <f>AF891</f>
        <v>0</v>
      </c>
      <c r="AH890" s="447">
        <f t="shared" si="160"/>
        <v>0</v>
      </c>
      <c r="AI890" s="446"/>
      <c r="AJ890" s="447">
        <f>AJ891</f>
        <v>0</v>
      </c>
      <c r="AK890" s="71"/>
      <c r="AL890" s="447">
        <f>AL891</f>
        <v>0</v>
      </c>
      <c r="AM890" s="447"/>
      <c r="AN890" s="447">
        <f>AN891</f>
        <v>0</v>
      </c>
      <c r="AO890" s="447"/>
      <c r="AP890" s="447">
        <f>AP891</f>
        <v>0</v>
      </c>
      <c r="AQ890" s="447"/>
    </row>
    <row r="891" spans="2:43" ht="18" hidden="1" customHeight="1" x14ac:dyDescent="0.2">
      <c r="B891" s="4"/>
      <c r="C891" s="117"/>
      <c r="D891" s="117"/>
      <c r="E891" s="117"/>
      <c r="F891" s="48"/>
      <c r="G891" s="11"/>
      <c r="H891" s="117"/>
      <c r="I891" s="124"/>
      <c r="J891" s="124"/>
      <c r="K891" s="144"/>
      <c r="L891" s="11"/>
      <c r="M891" s="143"/>
      <c r="N891" s="42"/>
      <c r="O891" s="128"/>
      <c r="P891" s="129"/>
      <c r="Q891" s="130"/>
      <c r="R891" s="72" t="s">
        <v>18</v>
      </c>
      <c r="S891" s="181"/>
      <c r="T891" s="73" t="s">
        <v>137</v>
      </c>
      <c r="V891" s="74">
        <v>0</v>
      </c>
      <c r="X891" s="74">
        <v>0</v>
      </c>
      <c r="Z891" s="74">
        <v>0</v>
      </c>
      <c r="AB891" s="74">
        <v>0</v>
      </c>
      <c r="AD891" s="74">
        <v>0</v>
      </c>
      <c r="AF891" s="74">
        <v>0</v>
      </c>
      <c r="AH891" s="74">
        <f t="shared" si="160"/>
        <v>0</v>
      </c>
      <c r="AI891" s="8"/>
      <c r="AJ891" s="74">
        <v>0</v>
      </c>
      <c r="AK891" s="8"/>
      <c r="AL891" s="74">
        <v>0</v>
      </c>
      <c r="AM891" s="74"/>
      <c r="AN891" s="74">
        <v>0</v>
      </c>
      <c r="AO891" s="74"/>
      <c r="AP891" s="74">
        <v>0</v>
      </c>
      <c r="AQ891" s="74"/>
    </row>
    <row r="892" spans="2:43" ht="18" customHeight="1" x14ac:dyDescent="0.2">
      <c r="B892" s="4"/>
      <c r="C892" s="117"/>
      <c r="D892" s="117"/>
      <c r="E892" s="117"/>
      <c r="F892" s="48"/>
      <c r="G892" s="11"/>
      <c r="H892" s="117"/>
      <c r="I892" s="124"/>
      <c r="J892" s="124"/>
      <c r="K892" s="144"/>
      <c r="L892" s="11"/>
      <c r="M892" s="143"/>
      <c r="N892" s="42"/>
      <c r="O892" s="128"/>
      <c r="P892" s="130"/>
      <c r="Q892" s="131">
        <v>2</v>
      </c>
      <c r="R892" s="68"/>
      <c r="S892" s="35"/>
      <c r="T892" s="69" t="s">
        <v>25</v>
      </c>
      <c r="U892" s="92"/>
      <c r="V892" s="70">
        <f>V893</f>
        <v>10000</v>
      </c>
      <c r="X892" s="447">
        <f>X893</f>
        <v>10000</v>
      </c>
      <c r="Z892" s="447">
        <f>Z893</f>
        <v>10000</v>
      </c>
      <c r="AB892" s="447">
        <f>AB893</f>
        <v>11000</v>
      </c>
      <c r="AD892" s="447">
        <f>AD893</f>
        <v>12000</v>
      </c>
      <c r="AF892" s="447">
        <f>AF893</f>
        <v>0</v>
      </c>
      <c r="AH892" s="447">
        <f t="shared" si="160"/>
        <v>12000</v>
      </c>
      <c r="AI892" s="446"/>
      <c r="AJ892" s="447">
        <f>AJ893</f>
        <v>3850</v>
      </c>
      <c r="AK892" s="71"/>
      <c r="AL892" s="447">
        <f>AL893</f>
        <v>12000</v>
      </c>
      <c r="AM892" s="447"/>
      <c r="AN892" s="447">
        <f>AN893</f>
        <v>13000</v>
      </c>
      <c r="AO892" s="447"/>
      <c r="AP892" s="447">
        <f>AP893</f>
        <v>13000</v>
      </c>
      <c r="AQ892" s="447"/>
    </row>
    <row r="893" spans="2:43" ht="18" customHeight="1" x14ac:dyDescent="0.2">
      <c r="B893" s="4"/>
      <c r="C893" s="117"/>
      <c r="D893" s="117"/>
      <c r="E893" s="117"/>
      <c r="F893" s="48"/>
      <c r="G893" s="11"/>
      <c r="H893" s="117"/>
      <c r="I893" s="124"/>
      <c r="J893" s="124"/>
      <c r="K893" s="144"/>
      <c r="L893" s="11"/>
      <c r="M893" s="143"/>
      <c r="N893" s="42"/>
      <c r="O893" s="128"/>
      <c r="P893" s="130"/>
      <c r="Q893" s="130"/>
      <c r="R893" s="72" t="s">
        <v>0</v>
      </c>
      <c r="S893" s="181"/>
      <c r="T893" s="73" t="s">
        <v>221</v>
      </c>
      <c r="V893" s="74">
        <v>10000</v>
      </c>
      <c r="X893" s="74">
        <v>10000</v>
      </c>
      <c r="Z893" s="74">
        <v>10000</v>
      </c>
      <c r="AB893" s="74">
        <v>11000</v>
      </c>
      <c r="AD893" s="74">
        <v>12000</v>
      </c>
      <c r="AF893" s="74">
        <v>0</v>
      </c>
      <c r="AH893" s="74">
        <f t="shared" si="160"/>
        <v>12000</v>
      </c>
      <c r="AI893" s="8"/>
      <c r="AJ893" s="74">
        <f>CEILING(AB893*35/100,10)</f>
        <v>3850</v>
      </c>
      <c r="AK893" s="8"/>
      <c r="AL893" s="74">
        <v>12000</v>
      </c>
      <c r="AM893" s="74"/>
      <c r="AN893" s="74">
        <v>13000</v>
      </c>
      <c r="AO893" s="74"/>
      <c r="AP893" s="74">
        <v>13000</v>
      </c>
      <c r="AQ893" s="74"/>
    </row>
    <row r="894" spans="2:43" ht="18" hidden="1" customHeight="1" x14ac:dyDescent="0.2">
      <c r="B894" s="4"/>
      <c r="C894" s="117"/>
      <c r="D894" s="117"/>
      <c r="E894" s="117"/>
      <c r="F894" s="48"/>
      <c r="G894" s="11"/>
      <c r="H894" s="117"/>
      <c r="I894" s="124"/>
      <c r="J894" s="124"/>
      <c r="K894" s="144"/>
      <c r="L894" s="11"/>
      <c r="M894" s="143"/>
      <c r="N894" s="42"/>
      <c r="O894" s="128"/>
      <c r="P894" s="130"/>
      <c r="Q894" s="131">
        <v>3</v>
      </c>
      <c r="R894" s="68"/>
      <c r="S894" s="35"/>
      <c r="T894" s="69" t="s">
        <v>49</v>
      </c>
      <c r="U894" s="92"/>
      <c r="V894" s="70">
        <f>V895</f>
        <v>0</v>
      </c>
      <c r="X894" s="447">
        <f>X895</f>
        <v>0</v>
      </c>
      <c r="Z894" s="447">
        <f>Z895</f>
        <v>0</v>
      </c>
      <c r="AB894" s="447">
        <f>AB895</f>
        <v>0</v>
      </c>
      <c r="AD894" s="447">
        <f>AD895</f>
        <v>0</v>
      </c>
      <c r="AF894" s="447">
        <f>AF895</f>
        <v>2000</v>
      </c>
      <c r="AH894" s="447">
        <f t="shared" si="160"/>
        <v>2000</v>
      </c>
      <c r="AI894" s="446"/>
      <c r="AJ894" s="447">
        <f>AJ895</f>
        <v>0</v>
      </c>
      <c r="AK894" s="71"/>
      <c r="AL894" s="447">
        <f>AL895</f>
        <v>0</v>
      </c>
      <c r="AM894" s="447"/>
      <c r="AN894" s="447">
        <f>AN895</f>
        <v>0</v>
      </c>
      <c r="AO894" s="447"/>
      <c r="AP894" s="447">
        <f>AP895</f>
        <v>0</v>
      </c>
      <c r="AQ894" s="447"/>
    </row>
    <row r="895" spans="2:43" ht="18" hidden="1" customHeight="1" x14ac:dyDescent="0.2">
      <c r="B895" s="4"/>
      <c r="C895" s="117"/>
      <c r="D895" s="117"/>
      <c r="E895" s="117"/>
      <c r="F895" s="48"/>
      <c r="G895" s="11"/>
      <c r="H895" s="117"/>
      <c r="I895" s="124"/>
      <c r="J895" s="124"/>
      <c r="K895" s="144"/>
      <c r="L895" s="11"/>
      <c r="M895" s="143"/>
      <c r="N895" s="42"/>
      <c r="O895" s="128"/>
      <c r="P895" s="130"/>
      <c r="Q895" s="130"/>
      <c r="R895" s="72" t="s">
        <v>0</v>
      </c>
      <c r="S895" s="181"/>
      <c r="T895" s="73" t="s">
        <v>359</v>
      </c>
      <c r="V895" s="74">
        <v>0</v>
      </c>
      <c r="X895" s="74">
        <v>0</v>
      </c>
      <c r="Z895" s="74">
        <v>0</v>
      </c>
      <c r="AB895" s="74">
        <v>0</v>
      </c>
      <c r="AD895" s="74">
        <v>0</v>
      </c>
      <c r="AF895" s="74">
        <v>2000</v>
      </c>
      <c r="AH895" s="74">
        <f t="shared" si="160"/>
        <v>2000</v>
      </c>
      <c r="AI895" s="8"/>
      <c r="AJ895" s="74">
        <v>0</v>
      </c>
      <c r="AK895" s="8"/>
      <c r="AL895" s="74">
        <v>0</v>
      </c>
      <c r="AM895" s="74"/>
      <c r="AN895" s="74">
        <v>0</v>
      </c>
      <c r="AO895" s="74"/>
      <c r="AP895" s="74">
        <v>0</v>
      </c>
      <c r="AQ895" s="74"/>
    </row>
    <row r="896" spans="2:43" ht="18" customHeight="1" x14ac:dyDescent="0.2">
      <c r="B896" s="4"/>
      <c r="C896" s="117"/>
      <c r="D896" s="117"/>
      <c r="E896" s="117"/>
      <c r="F896" s="48"/>
      <c r="G896" s="11"/>
      <c r="H896" s="117"/>
      <c r="I896" s="124"/>
      <c r="J896" s="124"/>
      <c r="K896" s="144"/>
      <c r="L896" s="11"/>
      <c r="M896" s="143"/>
      <c r="N896" s="42"/>
      <c r="O896" s="128"/>
      <c r="P896" s="129">
        <v>7</v>
      </c>
      <c r="Q896" s="129"/>
      <c r="R896" s="64"/>
      <c r="S896" s="234"/>
      <c r="T896" s="65" t="s">
        <v>343</v>
      </c>
      <c r="U896" s="155"/>
      <c r="V896" s="66">
        <f>V897</f>
        <v>8000</v>
      </c>
      <c r="X896" s="66">
        <f>X897</f>
        <v>9000</v>
      </c>
      <c r="Z896" s="66">
        <f>Z897</f>
        <v>9000</v>
      </c>
      <c r="AB896" s="66">
        <f>AB897</f>
        <v>10000</v>
      </c>
      <c r="AD896" s="66">
        <f>AD897</f>
        <v>11000</v>
      </c>
      <c r="AF896" s="66">
        <f>AF897</f>
        <v>22000</v>
      </c>
      <c r="AH896" s="66">
        <f t="shared" si="160"/>
        <v>33000</v>
      </c>
      <c r="AI896" s="67"/>
      <c r="AJ896" s="66">
        <f>AJ897</f>
        <v>2500</v>
      </c>
      <c r="AK896" s="67"/>
      <c r="AL896" s="66">
        <f t="shared" ref="AL896:AP897" si="163">AL897</f>
        <v>11000</v>
      </c>
      <c r="AM896" s="66"/>
      <c r="AN896" s="66">
        <f t="shared" si="163"/>
        <v>12000</v>
      </c>
      <c r="AO896" s="66"/>
      <c r="AP896" s="66">
        <f t="shared" si="163"/>
        <v>12000</v>
      </c>
      <c r="AQ896" s="66"/>
    </row>
    <row r="897" spans="2:43" ht="18" customHeight="1" x14ac:dyDescent="0.2">
      <c r="B897" s="4"/>
      <c r="C897" s="117"/>
      <c r="D897" s="117"/>
      <c r="E897" s="117"/>
      <c r="F897" s="48"/>
      <c r="G897" s="11"/>
      <c r="H897" s="117"/>
      <c r="I897" s="124"/>
      <c r="J897" s="124"/>
      <c r="K897" s="144"/>
      <c r="L897" s="11"/>
      <c r="M897" s="143"/>
      <c r="N897" s="42"/>
      <c r="O897" s="128"/>
      <c r="P897" s="130"/>
      <c r="Q897" s="131">
        <v>3</v>
      </c>
      <c r="R897" s="68"/>
      <c r="S897" s="35"/>
      <c r="T897" s="69" t="s">
        <v>224</v>
      </c>
      <c r="U897" s="92"/>
      <c r="V897" s="70">
        <f>V898</f>
        <v>8000</v>
      </c>
      <c r="X897" s="447">
        <f>X898</f>
        <v>9000</v>
      </c>
      <c r="Z897" s="447">
        <f>Z898</f>
        <v>9000</v>
      </c>
      <c r="AB897" s="447">
        <f>AB898</f>
        <v>10000</v>
      </c>
      <c r="AD897" s="447">
        <f>AD898</f>
        <v>11000</v>
      </c>
      <c r="AF897" s="447">
        <f>AF898</f>
        <v>22000</v>
      </c>
      <c r="AH897" s="447">
        <f t="shared" si="160"/>
        <v>33000</v>
      </c>
      <c r="AI897" s="446"/>
      <c r="AJ897" s="447">
        <f>AJ898</f>
        <v>2500</v>
      </c>
      <c r="AK897" s="71"/>
      <c r="AL897" s="447">
        <f t="shared" si="163"/>
        <v>11000</v>
      </c>
      <c r="AM897" s="447"/>
      <c r="AN897" s="447">
        <f t="shared" si="163"/>
        <v>12000</v>
      </c>
      <c r="AO897" s="447"/>
      <c r="AP897" s="447">
        <f t="shared" si="163"/>
        <v>12000</v>
      </c>
      <c r="AQ897" s="447"/>
    </row>
    <row r="898" spans="2:43" ht="18" customHeight="1" x14ac:dyDescent="0.2">
      <c r="B898" s="4"/>
      <c r="C898" s="117"/>
      <c r="D898" s="117"/>
      <c r="E898" s="117"/>
      <c r="F898" s="48"/>
      <c r="G898" s="11"/>
      <c r="H898" s="117"/>
      <c r="I898" s="124"/>
      <c r="J898" s="124"/>
      <c r="K898" s="144"/>
      <c r="L898" s="11"/>
      <c r="M898" s="143"/>
      <c r="N898" s="42"/>
      <c r="O898" s="128"/>
      <c r="P898" s="130"/>
      <c r="Q898" s="131"/>
      <c r="R898" s="78" t="s">
        <v>0</v>
      </c>
      <c r="S898" s="251"/>
      <c r="T898" s="77" t="s">
        <v>53</v>
      </c>
      <c r="U898" s="141"/>
      <c r="V898" s="83">
        <v>8000</v>
      </c>
      <c r="X898" s="448">
        <v>9000</v>
      </c>
      <c r="Z898" s="74">
        <v>9000</v>
      </c>
      <c r="AB898" s="74">
        <v>10000</v>
      </c>
      <c r="AD898" s="74">
        <v>11000</v>
      </c>
      <c r="AF898" s="74">
        <v>22000</v>
      </c>
      <c r="AH898" s="74">
        <f t="shared" si="160"/>
        <v>33000</v>
      </c>
      <c r="AI898" s="495"/>
      <c r="AJ898" s="74">
        <f>CEILING(AB898*25/100,10)</f>
        <v>2500</v>
      </c>
      <c r="AK898" s="87"/>
      <c r="AL898" s="448">
        <v>11000</v>
      </c>
      <c r="AM898" s="448"/>
      <c r="AN898" s="448">
        <v>12000</v>
      </c>
      <c r="AO898" s="74"/>
      <c r="AP898" s="448">
        <v>12000</v>
      </c>
      <c r="AQ898" s="74"/>
    </row>
    <row r="899" spans="2:43" ht="18" hidden="1" customHeight="1" x14ac:dyDescent="0.2">
      <c r="B899" s="4"/>
      <c r="C899" s="117"/>
      <c r="D899" s="117"/>
      <c r="E899" s="117"/>
      <c r="F899" s="48"/>
      <c r="G899" s="11"/>
      <c r="H899" s="117"/>
      <c r="I899" s="124"/>
      <c r="J899" s="124"/>
      <c r="K899" s="144"/>
      <c r="L899" s="11"/>
      <c r="M899" s="143"/>
      <c r="N899" s="42"/>
      <c r="O899" s="128"/>
      <c r="P899" s="129">
        <v>9</v>
      </c>
      <c r="Q899" s="129"/>
      <c r="R899" s="64"/>
      <c r="S899" s="234"/>
      <c r="T899" s="65" t="s">
        <v>217</v>
      </c>
      <c r="U899" s="155"/>
      <c r="V899" s="66">
        <f>V900+V902</f>
        <v>0</v>
      </c>
      <c r="X899" s="66">
        <f>X900+X902</f>
        <v>0</v>
      </c>
      <c r="Z899" s="66">
        <f>Z900+Z902</f>
        <v>0</v>
      </c>
      <c r="AB899" s="66">
        <f>AB900+AB902</f>
        <v>0</v>
      </c>
      <c r="AD899" s="66" t="e">
        <f>#REF!+AD902</f>
        <v>#REF!</v>
      </c>
      <c r="AF899" s="66">
        <f>AF900+AF902</f>
        <v>0</v>
      </c>
      <c r="AH899" s="66" t="e">
        <f t="shared" si="160"/>
        <v>#REF!</v>
      </c>
      <c r="AI899" s="67"/>
      <c r="AJ899" s="66">
        <f>AJ900+AJ902</f>
        <v>0</v>
      </c>
      <c r="AK899" s="67"/>
      <c r="AL899" s="66">
        <f>AL900+AL902</f>
        <v>0</v>
      </c>
      <c r="AM899" s="66"/>
      <c r="AN899" s="66">
        <f>AN900+AN902</f>
        <v>0</v>
      </c>
      <c r="AO899" s="66"/>
      <c r="AP899" s="66">
        <f>AP900+AP902</f>
        <v>0</v>
      </c>
      <c r="AQ899" s="66"/>
    </row>
    <row r="900" spans="2:43" ht="18" hidden="1" customHeight="1" x14ac:dyDescent="0.2">
      <c r="B900" s="4"/>
      <c r="C900" s="117"/>
      <c r="D900" s="117"/>
      <c r="E900" s="117"/>
      <c r="F900" s="48"/>
      <c r="G900" s="11"/>
      <c r="H900" s="117"/>
      <c r="I900" s="124"/>
      <c r="J900" s="124"/>
      <c r="K900" s="144"/>
      <c r="L900" s="11"/>
      <c r="M900" s="143"/>
      <c r="N900" s="42"/>
      <c r="O900" s="128"/>
      <c r="P900" s="130"/>
      <c r="Q900" s="131">
        <v>1</v>
      </c>
      <c r="R900" s="68"/>
      <c r="S900" s="35"/>
      <c r="T900" s="69" t="s">
        <v>231</v>
      </c>
      <c r="U900" s="92"/>
      <c r="V900" s="70">
        <f>V901</f>
        <v>0</v>
      </c>
      <c r="X900" s="447">
        <f>X901</f>
        <v>0</v>
      </c>
      <c r="Z900" s="447">
        <f>Z901</f>
        <v>0</v>
      </c>
      <c r="AB900" s="447">
        <f>AB901</f>
        <v>0</v>
      </c>
      <c r="AD900" s="447" t="e">
        <f>#REF!</f>
        <v>#REF!</v>
      </c>
      <c r="AF900" s="447">
        <f>AF901</f>
        <v>0</v>
      </c>
      <c r="AH900" s="447" t="e">
        <f t="shared" si="160"/>
        <v>#REF!</v>
      </c>
      <c r="AI900" s="446"/>
      <c r="AJ900" s="447">
        <f>AJ901</f>
        <v>0</v>
      </c>
      <c r="AK900" s="71"/>
      <c r="AL900" s="447">
        <f>AL901</f>
        <v>0</v>
      </c>
      <c r="AM900" s="447"/>
      <c r="AN900" s="447">
        <f>AN901</f>
        <v>0</v>
      </c>
      <c r="AO900" s="447"/>
      <c r="AP900" s="447">
        <f>AP901</f>
        <v>0</v>
      </c>
      <c r="AQ900" s="447"/>
    </row>
    <row r="901" spans="2:43" ht="18" hidden="1" customHeight="1" x14ac:dyDescent="0.2">
      <c r="B901" s="4"/>
      <c r="C901" s="117"/>
      <c r="D901" s="117"/>
      <c r="E901" s="117"/>
      <c r="F901" s="48"/>
      <c r="G901" s="11"/>
      <c r="H901" s="117"/>
      <c r="I901" s="124"/>
      <c r="J901" s="124"/>
      <c r="K901" s="144"/>
      <c r="L901" s="11"/>
      <c r="M901" s="143"/>
      <c r="N901" s="42"/>
      <c r="O901" s="128"/>
      <c r="P901" s="130"/>
      <c r="Q901" s="131"/>
      <c r="R901" s="72" t="s">
        <v>3</v>
      </c>
      <c r="S901" s="181"/>
      <c r="T901" s="73" t="s">
        <v>231</v>
      </c>
      <c r="V901" s="74">
        <v>0</v>
      </c>
      <c r="X901" s="74">
        <v>0</v>
      </c>
      <c r="Z901" s="74">
        <v>0</v>
      </c>
      <c r="AB901" s="74">
        <v>0</v>
      </c>
      <c r="AD901" s="74">
        <v>0</v>
      </c>
      <c r="AF901" s="74">
        <v>0</v>
      </c>
      <c r="AH901" s="74">
        <f t="shared" si="160"/>
        <v>0</v>
      </c>
      <c r="AI901" s="8"/>
      <c r="AJ901" s="74">
        <v>0</v>
      </c>
      <c r="AK901" s="8"/>
      <c r="AL901" s="74">
        <v>0</v>
      </c>
      <c r="AM901" s="74"/>
      <c r="AN901" s="74">
        <v>0</v>
      </c>
      <c r="AO901" s="74"/>
      <c r="AP901" s="74">
        <v>0</v>
      </c>
      <c r="AQ901" s="74"/>
    </row>
    <row r="902" spans="2:43" ht="18" hidden="1" customHeight="1" x14ac:dyDescent="0.2">
      <c r="B902" s="4"/>
      <c r="C902" s="117"/>
      <c r="D902" s="117"/>
      <c r="E902" s="117"/>
      <c r="F902" s="48"/>
      <c r="G902" s="11"/>
      <c r="H902" s="117"/>
      <c r="I902" s="124"/>
      <c r="J902" s="124"/>
      <c r="K902" s="144"/>
      <c r="L902" s="11"/>
      <c r="M902" s="143"/>
      <c r="N902" s="42"/>
      <c r="O902" s="128"/>
      <c r="P902" s="130"/>
      <c r="Q902" s="131">
        <v>2</v>
      </c>
      <c r="R902" s="68"/>
      <c r="S902" s="35"/>
      <c r="T902" s="69" t="s">
        <v>232</v>
      </c>
      <c r="U902" s="92"/>
      <c r="V902" s="70">
        <f>V903</f>
        <v>0</v>
      </c>
      <c r="X902" s="447">
        <f>X903</f>
        <v>0</v>
      </c>
      <c r="Z902" s="447">
        <f>Z903</f>
        <v>0</v>
      </c>
      <c r="AB902" s="447">
        <f>AB903</f>
        <v>0</v>
      </c>
      <c r="AD902" s="447" t="e">
        <f>#REF!</f>
        <v>#REF!</v>
      </c>
      <c r="AF902" s="447">
        <f>AF903</f>
        <v>0</v>
      </c>
      <c r="AH902" s="447" t="e">
        <f t="shared" si="160"/>
        <v>#REF!</v>
      </c>
      <c r="AI902" s="446"/>
      <c r="AJ902" s="447">
        <f>AJ903</f>
        <v>0</v>
      </c>
      <c r="AK902" s="71"/>
      <c r="AL902" s="447">
        <f>AL903</f>
        <v>0</v>
      </c>
      <c r="AM902" s="447"/>
      <c r="AN902" s="447">
        <f>AN903</f>
        <v>0</v>
      </c>
      <c r="AO902" s="447"/>
      <c r="AP902" s="447">
        <f>AP903</f>
        <v>0</v>
      </c>
      <c r="AQ902" s="447"/>
    </row>
    <row r="903" spans="2:43" ht="18" hidden="1" customHeight="1" x14ac:dyDescent="0.2">
      <c r="B903" s="4"/>
      <c r="C903" s="117"/>
      <c r="D903" s="117"/>
      <c r="E903" s="117"/>
      <c r="F903" s="48"/>
      <c r="G903" s="11"/>
      <c r="H903" s="117"/>
      <c r="I903" s="124"/>
      <c r="J903" s="124"/>
      <c r="K903" s="144"/>
      <c r="L903" s="11"/>
      <c r="M903" s="143"/>
      <c r="N903" s="42"/>
      <c r="O903" s="128"/>
      <c r="P903" s="130"/>
      <c r="Q903" s="131"/>
      <c r="R903" s="72" t="s">
        <v>3</v>
      </c>
      <c r="S903" s="181"/>
      <c r="T903" s="77" t="s">
        <v>232</v>
      </c>
      <c r="U903" s="141"/>
      <c r="V903" s="74">
        <v>0</v>
      </c>
      <c r="X903" s="74">
        <v>0</v>
      </c>
      <c r="Z903" s="74">
        <v>0</v>
      </c>
      <c r="AB903" s="74">
        <v>0</v>
      </c>
      <c r="AD903" s="74">
        <v>0</v>
      </c>
      <c r="AF903" s="74">
        <v>0</v>
      </c>
      <c r="AH903" s="74">
        <f t="shared" si="160"/>
        <v>0</v>
      </c>
      <c r="AI903" s="8"/>
      <c r="AJ903" s="74">
        <v>0</v>
      </c>
      <c r="AK903" s="8"/>
      <c r="AL903" s="74">
        <v>0</v>
      </c>
      <c r="AM903" s="74"/>
      <c r="AN903" s="74">
        <v>0</v>
      </c>
      <c r="AO903" s="74"/>
      <c r="AP903" s="74">
        <v>0</v>
      </c>
      <c r="AQ903" s="74"/>
    </row>
    <row r="904" spans="2:43" ht="18" customHeight="1" x14ac:dyDescent="0.2">
      <c r="B904" s="4"/>
      <c r="C904" s="117"/>
      <c r="D904" s="117"/>
      <c r="E904" s="117"/>
      <c r="F904" s="48"/>
      <c r="G904" s="11"/>
      <c r="H904" s="117"/>
      <c r="I904" s="124"/>
      <c r="J904" s="124"/>
      <c r="K904" s="144"/>
      <c r="L904" s="11"/>
      <c r="M904" s="143"/>
      <c r="N904" s="42"/>
      <c r="O904" s="133" t="s">
        <v>55</v>
      </c>
      <c r="P904" s="134"/>
      <c r="Q904" s="134"/>
      <c r="R904" s="79"/>
      <c r="S904" s="252"/>
      <c r="T904" s="80" t="s">
        <v>29</v>
      </c>
      <c r="U904" s="242"/>
      <c r="V904" s="88">
        <f>V905+V909+V914</f>
        <v>9428000</v>
      </c>
      <c r="X904" s="88">
        <f>X905+X909+X914</f>
        <v>9950000</v>
      </c>
      <c r="Z904" s="88">
        <f>Z905+Z909+Z914</f>
        <v>10547000</v>
      </c>
      <c r="AB904" s="88">
        <f>AB905+AB909+AB914</f>
        <v>11180000</v>
      </c>
      <c r="AD904" s="88" t="e">
        <f>AD905+AD909+AD914</f>
        <v>#REF!</v>
      </c>
      <c r="AF904" s="88">
        <f>AF905+AF909+AF914</f>
        <v>79427000</v>
      </c>
      <c r="AH904" s="88" t="e">
        <f t="shared" si="160"/>
        <v>#REF!</v>
      </c>
      <c r="AI904" s="89"/>
      <c r="AJ904" s="88">
        <f>AJ905+AJ909+AJ914</f>
        <v>3354000</v>
      </c>
      <c r="AK904" s="89"/>
      <c r="AL904" s="88">
        <f>AL905+AL909+AL914</f>
        <v>13014000</v>
      </c>
      <c r="AM904" s="88"/>
      <c r="AN904" s="88">
        <f>AN905+AN909+AN914</f>
        <v>13769000</v>
      </c>
      <c r="AO904" s="88"/>
      <c r="AP904" s="88">
        <f>AP905+AP909+AP914</f>
        <v>13769000</v>
      </c>
      <c r="AQ904" s="88"/>
    </row>
    <row r="905" spans="2:43" ht="18" customHeight="1" x14ac:dyDescent="0.2">
      <c r="B905" s="4"/>
      <c r="C905" s="117"/>
      <c r="D905" s="117"/>
      <c r="E905" s="117"/>
      <c r="F905" s="48"/>
      <c r="G905" s="11"/>
      <c r="H905" s="117"/>
      <c r="I905" s="124"/>
      <c r="J905" s="124"/>
      <c r="K905" s="144"/>
      <c r="L905" s="11"/>
      <c r="M905" s="143"/>
      <c r="N905" s="42"/>
      <c r="O905" s="128"/>
      <c r="P905" s="129">
        <v>1</v>
      </c>
      <c r="Q905" s="129"/>
      <c r="R905" s="64"/>
      <c r="S905" s="234"/>
      <c r="T905" s="65" t="s">
        <v>61</v>
      </c>
      <c r="U905" s="155"/>
      <c r="V905" s="66">
        <f>V906</f>
        <v>9428000</v>
      </c>
      <c r="X905" s="66">
        <f>X906</f>
        <v>9950000</v>
      </c>
      <c r="Z905" s="66">
        <f>Z906</f>
        <v>10547000</v>
      </c>
      <c r="AB905" s="66">
        <f>AB906</f>
        <v>11180000</v>
      </c>
      <c r="AD905" s="66">
        <f>AD906</f>
        <v>11773000</v>
      </c>
      <c r="AF905" s="66">
        <f>AF906</f>
        <v>79427000</v>
      </c>
      <c r="AH905" s="66">
        <f t="shared" si="160"/>
        <v>91200000</v>
      </c>
      <c r="AI905" s="67"/>
      <c r="AJ905" s="66">
        <f>AJ906</f>
        <v>3354000</v>
      </c>
      <c r="AK905" s="67"/>
      <c r="AL905" s="66">
        <f>AL906</f>
        <v>13014000</v>
      </c>
      <c r="AM905" s="66"/>
      <c r="AN905" s="66">
        <f>AN906</f>
        <v>13769000</v>
      </c>
      <c r="AO905" s="66"/>
      <c r="AP905" s="66">
        <f>AP906</f>
        <v>13769000</v>
      </c>
      <c r="AQ905" s="66"/>
    </row>
    <row r="906" spans="2:43" ht="18" customHeight="1" x14ac:dyDescent="0.2">
      <c r="B906" s="4"/>
      <c r="C906" s="117"/>
      <c r="D906" s="117"/>
      <c r="E906" s="117"/>
      <c r="F906" s="48"/>
      <c r="G906" s="11"/>
      <c r="H906" s="117"/>
      <c r="I906" s="124"/>
      <c r="J906" s="124"/>
      <c r="K906" s="144"/>
      <c r="L906" s="11"/>
      <c r="M906" s="143"/>
      <c r="N906" s="42"/>
      <c r="O906" s="128"/>
      <c r="P906" s="130"/>
      <c r="Q906" s="131">
        <v>2</v>
      </c>
      <c r="R906" s="68"/>
      <c r="S906" s="35"/>
      <c r="T906" s="69" t="s">
        <v>62</v>
      </c>
      <c r="U906" s="92"/>
      <c r="V906" s="70">
        <f>SUM(V907:V908)</f>
        <v>9428000</v>
      </c>
      <c r="X906" s="447">
        <f>SUM(X907:X908)</f>
        <v>9950000</v>
      </c>
      <c r="Z906" s="447">
        <f>SUM(Z907:Z908)</f>
        <v>10547000</v>
      </c>
      <c r="AB906" s="447">
        <f>SUM(AB907:AB908)</f>
        <v>11180000</v>
      </c>
      <c r="AD906" s="447">
        <f>SUM(AD907:AD908)</f>
        <v>11773000</v>
      </c>
      <c r="AF906" s="447">
        <f>SUM(AF907:AF908)</f>
        <v>79427000</v>
      </c>
      <c r="AH906" s="447">
        <f t="shared" si="160"/>
        <v>91200000</v>
      </c>
      <c r="AI906" s="446"/>
      <c r="AJ906" s="447">
        <f>SUM(AJ907:AJ908)</f>
        <v>3354000</v>
      </c>
      <c r="AK906" s="71"/>
      <c r="AL906" s="447">
        <f>SUM(AL907:AL908)</f>
        <v>13014000</v>
      </c>
      <c r="AM906" s="447"/>
      <c r="AN906" s="447">
        <f>SUM(AN907:AN908)</f>
        <v>13769000</v>
      </c>
      <c r="AO906" s="447"/>
      <c r="AP906" s="447">
        <f>SUM(AP907:AP908)</f>
        <v>13769000</v>
      </c>
      <c r="AQ906" s="447"/>
    </row>
    <row r="907" spans="2:43" ht="18" hidden="1" customHeight="1" x14ac:dyDescent="0.2">
      <c r="B907" s="4"/>
      <c r="C907" s="117"/>
      <c r="D907" s="117"/>
      <c r="E907" s="117"/>
      <c r="F907" s="48"/>
      <c r="G907" s="11"/>
      <c r="H907" s="117"/>
      <c r="I907" s="124"/>
      <c r="J907" s="124"/>
      <c r="K907" s="144"/>
      <c r="L907" s="11"/>
      <c r="M907" s="143"/>
      <c r="N907" s="42"/>
      <c r="O907" s="128"/>
      <c r="P907" s="130"/>
      <c r="Q907" s="130"/>
      <c r="R907" s="72" t="s">
        <v>3</v>
      </c>
      <c r="S907" s="181"/>
      <c r="T907" s="73" t="s">
        <v>46</v>
      </c>
      <c r="V907" s="74">
        <v>0</v>
      </c>
      <c r="X907" s="74">
        <v>0</v>
      </c>
      <c r="Z907" s="74">
        <v>0</v>
      </c>
      <c r="AB907" s="74">
        <v>0</v>
      </c>
      <c r="AD907" s="74">
        <v>0</v>
      </c>
      <c r="AF907" s="74">
        <v>0</v>
      </c>
      <c r="AH907" s="74">
        <f t="shared" si="160"/>
        <v>0</v>
      </c>
      <c r="AI907" s="8"/>
      <c r="AJ907" s="74">
        <v>0</v>
      </c>
      <c r="AK907" s="8"/>
      <c r="AL907" s="74">
        <v>0</v>
      </c>
      <c r="AM907" s="74"/>
      <c r="AN907" s="74">
        <v>0</v>
      </c>
      <c r="AO907" s="74"/>
      <c r="AP907" s="74">
        <v>0</v>
      </c>
      <c r="AQ907" s="74"/>
    </row>
    <row r="908" spans="2:43" ht="18" customHeight="1" x14ac:dyDescent="0.2">
      <c r="B908" s="4"/>
      <c r="C908" s="117"/>
      <c r="D908" s="117"/>
      <c r="E908" s="117"/>
      <c r="F908" s="48"/>
      <c r="G908" s="11"/>
      <c r="H908" s="117"/>
      <c r="I908" s="124"/>
      <c r="J908" s="124"/>
      <c r="K908" s="144"/>
      <c r="L908" s="11"/>
      <c r="M908" s="143"/>
      <c r="N908" s="42"/>
      <c r="O908" s="128"/>
      <c r="P908" s="130"/>
      <c r="Q908" s="130"/>
      <c r="R908" s="72">
        <v>5</v>
      </c>
      <c r="S908" s="181"/>
      <c r="T908" s="73" t="s">
        <v>465</v>
      </c>
      <c r="V908" s="74">
        <v>9428000</v>
      </c>
      <c r="X908" s="74">
        <v>9950000</v>
      </c>
      <c r="Z908" s="74">
        <v>10547000</v>
      </c>
      <c r="AB908" s="74">
        <v>11180000</v>
      </c>
      <c r="AD908" s="74">
        <v>11773000</v>
      </c>
      <c r="AF908" s="74">
        <v>79427000</v>
      </c>
      <c r="AH908" s="74">
        <f t="shared" si="160"/>
        <v>91200000</v>
      </c>
      <c r="AI908" s="8"/>
      <c r="AJ908" s="74">
        <f>CEILING(AB908*30/100,10)</f>
        <v>3354000</v>
      </c>
      <c r="AK908" s="8"/>
      <c r="AL908" s="74">
        <v>13014000</v>
      </c>
      <c r="AM908" s="74"/>
      <c r="AN908" s="74">
        <v>13769000</v>
      </c>
      <c r="AO908" s="74"/>
      <c r="AP908" s="74">
        <v>13769000</v>
      </c>
      <c r="AQ908" s="74"/>
    </row>
    <row r="909" spans="2:43" ht="18" hidden="1" customHeight="1" x14ac:dyDescent="0.2">
      <c r="B909" s="4"/>
      <c r="C909" s="117"/>
      <c r="D909" s="117"/>
      <c r="E909" s="117"/>
      <c r="F909" s="48"/>
      <c r="G909" s="11"/>
      <c r="H909" s="117"/>
      <c r="I909" s="124"/>
      <c r="J909" s="124"/>
      <c r="K909" s="144"/>
      <c r="L909" s="11"/>
      <c r="M909" s="143"/>
      <c r="N909" s="42"/>
      <c r="O909" s="128"/>
      <c r="P909" s="129">
        <v>2</v>
      </c>
      <c r="Q909" s="129"/>
      <c r="R909" s="64"/>
      <c r="S909" s="234"/>
      <c r="T909" s="65" t="s">
        <v>348</v>
      </c>
      <c r="U909" s="155"/>
      <c r="V909" s="66">
        <f>V910+V912</f>
        <v>0</v>
      </c>
      <c r="X909" s="66">
        <f>X910+X912</f>
        <v>0</v>
      </c>
      <c r="Z909" s="66">
        <f>Z910+Z912</f>
        <v>0</v>
      </c>
      <c r="AB909" s="66">
        <f>AB910+AB912</f>
        <v>0</v>
      </c>
      <c r="AD909" s="66" t="e">
        <f>#REF!+AD912</f>
        <v>#REF!</v>
      </c>
      <c r="AF909" s="66">
        <f>AF910+AF912</f>
        <v>0</v>
      </c>
      <c r="AH909" s="66" t="e">
        <f t="shared" si="160"/>
        <v>#REF!</v>
      </c>
      <c r="AI909" s="67"/>
      <c r="AJ909" s="66">
        <f>AJ910+AJ912</f>
        <v>0</v>
      </c>
      <c r="AK909" s="67"/>
      <c r="AL909" s="66">
        <f>AL910+AL912</f>
        <v>0</v>
      </c>
      <c r="AM909" s="66"/>
      <c r="AN909" s="66">
        <f>AN910+AN912</f>
        <v>0</v>
      </c>
      <c r="AO909" s="66"/>
      <c r="AP909" s="66">
        <f>AP910+AP912</f>
        <v>0</v>
      </c>
      <c r="AQ909" s="66"/>
    </row>
    <row r="910" spans="2:43" ht="18" hidden="1" customHeight="1" x14ac:dyDescent="0.2">
      <c r="B910" s="4"/>
      <c r="C910" s="117"/>
      <c r="D910" s="117"/>
      <c r="E910" s="117"/>
      <c r="F910" s="48"/>
      <c r="G910" s="11"/>
      <c r="H910" s="117"/>
      <c r="I910" s="124"/>
      <c r="J910" s="124"/>
      <c r="K910" s="144"/>
      <c r="L910" s="11"/>
      <c r="M910" s="143"/>
      <c r="N910" s="42"/>
      <c r="O910" s="128"/>
      <c r="P910" s="130"/>
      <c r="Q910" s="131">
        <v>2</v>
      </c>
      <c r="R910" s="68"/>
      <c r="S910" s="35"/>
      <c r="T910" s="69" t="s">
        <v>238</v>
      </c>
      <c r="U910" s="92"/>
      <c r="V910" s="70">
        <f>V911</f>
        <v>0</v>
      </c>
      <c r="X910" s="70">
        <f>X911</f>
        <v>0</v>
      </c>
      <c r="Z910" s="70">
        <f>Z911</f>
        <v>0</v>
      </c>
      <c r="AB910" s="70">
        <f>AB911</f>
        <v>0</v>
      </c>
      <c r="AD910" s="70" t="e">
        <f>#REF!</f>
        <v>#REF!</v>
      </c>
      <c r="AF910" s="70">
        <f>AF911</f>
        <v>0</v>
      </c>
      <c r="AH910" s="70" t="e">
        <f t="shared" si="160"/>
        <v>#REF!</v>
      </c>
      <c r="AI910" s="446"/>
      <c r="AJ910" s="447">
        <f>AJ911</f>
        <v>0</v>
      </c>
      <c r="AK910" s="71"/>
      <c r="AL910" s="447">
        <f>AL911</f>
        <v>0</v>
      </c>
      <c r="AM910" s="447"/>
      <c r="AN910" s="447">
        <f>AN911</f>
        <v>0</v>
      </c>
      <c r="AO910" s="70"/>
      <c r="AP910" s="447">
        <f>AP911</f>
        <v>0</v>
      </c>
      <c r="AQ910" s="70"/>
    </row>
    <row r="911" spans="2:43" ht="18" hidden="1" customHeight="1" x14ac:dyDescent="0.2">
      <c r="B911" s="4"/>
      <c r="C911" s="117"/>
      <c r="D911" s="117"/>
      <c r="E911" s="117"/>
      <c r="F911" s="48"/>
      <c r="G911" s="11"/>
      <c r="H911" s="117"/>
      <c r="I911" s="124"/>
      <c r="J911" s="124"/>
      <c r="K911" s="144"/>
      <c r="L911" s="11"/>
      <c r="M911" s="143"/>
      <c r="N911" s="42"/>
      <c r="O911" s="128"/>
      <c r="P911" s="130"/>
      <c r="Q911" s="130"/>
      <c r="R911" s="72">
        <v>87</v>
      </c>
      <c r="S911" s="181"/>
      <c r="T911" s="73" t="s">
        <v>46</v>
      </c>
      <c r="V911" s="74">
        <v>0</v>
      </c>
      <c r="X911" s="74">
        <v>0</v>
      </c>
      <c r="Z911" s="74">
        <v>0</v>
      </c>
      <c r="AB911" s="74">
        <v>0</v>
      </c>
      <c r="AD911" s="74">
        <v>0</v>
      </c>
      <c r="AF911" s="74">
        <v>0</v>
      </c>
      <c r="AH911" s="74">
        <f t="shared" si="160"/>
        <v>0</v>
      </c>
      <c r="AI911" s="8"/>
      <c r="AJ911" s="74">
        <v>0</v>
      </c>
      <c r="AK911" s="8"/>
      <c r="AL911" s="74">
        <v>0</v>
      </c>
      <c r="AM911" s="74"/>
      <c r="AN911" s="74">
        <v>0</v>
      </c>
      <c r="AO911" s="74"/>
      <c r="AP911" s="74">
        <v>0</v>
      </c>
      <c r="AQ911" s="74"/>
    </row>
    <row r="912" spans="2:43" ht="18" hidden="1" customHeight="1" x14ac:dyDescent="0.2">
      <c r="B912" s="4"/>
      <c r="C912" s="117"/>
      <c r="D912" s="117"/>
      <c r="E912" s="117"/>
      <c r="F912" s="48"/>
      <c r="G912" s="11"/>
      <c r="H912" s="117"/>
      <c r="I912" s="124"/>
      <c r="J912" s="124"/>
      <c r="K912" s="144"/>
      <c r="L912" s="11"/>
      <c r="M912" s="143"/>
      <c r="N912" s="42"/>
      <c r="O912" s="128"/>
      <c r="P912" s="130"/>
      <c r="Q912" s="131">
        <v>6</v>
      </c>
      <c r="R912" s="68"/>
      <c r="S912" s="35"/>
      <c r="T912" s="69" t="s">
        <v>238</v>
      </c>
      <c r="U912" s="92"/>
      <c r="V912" s="70">
        <f>V913</f>
        <v>0</v>
      </c>
      <c r="X912" s="70">
        <f>X913</f>
        <v>0</v>
      </c>
      <c r="Z912" s="70">
        <f>Z913</f>
        <v>0</v>
      </c>
      <c r="AB912" s="70">
        <f>AB913</f>
        <v>0</v>
      </c>
      <c r="AD912" s="70" t="e">
        <f>#REF!</f>
        <v>#REF!</v>
      </c>
      <c r="AF912" s="70">
        <f>AF913</f>
        <v>0</v>
      </c>
      <c r="AH912" s="70" t="e">
        <f t="shared" si="160"/>
        <v>#REF!</v>
      </c>
      <c r="AI912" s="446"/>
      <c r="AJ912" s="447">
        <f>AJ913</f>
        <v>0</v>
      </c>
      <c r="AK912" s="71"/>
      <c r="AL912" s="447">
        <f>AL913</f>
        <v>0</v>
      </c>
      <c r="AM912" s="447"/>
      <c r="AN912" s="447">
        <f>AN913</f>
        <v>0</v>
      </c>
      <c r="AO912" s="70"/>
      <c r="AP912" s="447">
        <f>AP913</f>
        <v>0</v>
      </c>
      <c r="AQ912" s="70"/>
    </row>
    <row r="913" spans="2:43" ht="18" hidden="1" customHeight="1" x14ac:dyDescent="0.2">
      <c r="B913" s="4"/>
      <c r="C913" s="117"/>
      <c r="D913" s="117"/>
      <c r="E913" s="117"/>
      <c r="F913" s="48"/>
      <c r="G913" s="11"/>
      <c r="H913" s="117"/>
      <c r="I913" s="124"/>
      <c r="J913" s="124"/>
      <c r="K913" s="144"/>
      <c r="L913" s="11"/>
      <c r="M913" s="143"/>
      <c r="N913" s="42"/>
      <c r="O913" s="128"/>
      <c r="P913" s="130"/>
      <c r="Q913" s="130"/>
      <c r="R913" s="72">
        <v>10</v>
      </c>
      <c r="S913" s="181"/>
      <c r="T913" s="73" t="s">
        <v>46</v>
      </c>
      <c r="V913" s="74"/>
      <c r="X913" s="74"/>
      <c r="Z913" s="74"/>
      <c r="AB913" s="74"/>
      <c r="AD913" s="74"/>
      <c r="AF913" s="74"/>
      <c r="AH913" s="74">
        <f t="shared" si="160"/>
        <v>0</v>
      </c>
      <c r="AI913" s="8"/>
      <c r="AJ913" s="74"/>
      <c r="AK913" s="8"/>
      <c r="AL913" s="74"/>
      <c r="AM913" s="74"/>
      <c r="AN913" s="74"/>
      <c r="AO913" s="74"/>
      <c r="AP913" s="74"/>
      <c r="AQ913" s="74"/>
    </row>
    <row r="914" spans="2:43" ht="18" hidden="1" customHeight="1" x14ac:dyDescent="0.2">
      <c r="B914" s="4"/>
      <c r="C914" s="117"/>
      <c r="D914" s="117"/>
      <c r="E914" s="117"/>
      <c r="F914" s="48"/>
      <c r="G914" s="11"/>
      <c r="H914" s="117"/>
      <c r="I914" s="124"/>
      <c r="J914" s="124"/>
      <c r="K914" s="144"/>
      <c r="L914" s="11"/>
      <c r="M914" s="143"/>
      <c r="N914" s="42"/>
      <c r="O914" s="128"/>
      <c r="P914" s="129">
        <v>3</v>
      </c>
      <c r="Q914" s="129"/>
      <c r="R914" s="64"/>
      <c r="S914" s="234"/>
      <c r="T914" s="65" t="s">
        <v>54</v>
      </c>
      <c r="U914" s="155"/>
      <c r="V914" s="66">
        <f>V915</f>
        <v>0</v>
      </c>
      <c r="X914" s="66">
        <f>X915</f>
        <v>0</v>
      </c>
      <c r="Z914" s="66">
        <f>Z915</f>
        <v>0</v>
      </c>
      <c r="AB914" s="66">
        <f>AB915</f>
        <v>0</v>
      </c>
      <c r="AD914" s="66" t="e">
        <f>#REF!</f>
        <v>#REF!</v>
      </c>
      <c r="AF914" s="66">
        <f>AF915</f>
        <v>0</v>
      </c>
      <c r="AH914" s="66" t="e">
        <f t="shared" si="160"/>
        <v>#REF!</v>
      </c>
      <c r="AI914" s="67"/>
      <c r="AJ914" s="66">
        <f>AJ915</f>
        <v>0</v>
      </c>
      <c r="AK914" s="67"/>
      <c r="AL914" s="66">
        <f t="shared" ref="AL914:AP915" si="164">AL915</f>
        <v>0</v>
      </c>
      <c r="AM914" s="66"/>
      <c r="AN914" s="66">
        <f t="shared" si="164"/>
        <v>0</v>
      </c>
      <c r="AO914" s="66"/>
      <c r="AP914" s="66">
        <f t="shared" si="164"/>
        <v>0</v>
      </c>
      <c r="AQ914" s="66"/>
    </row>
    <row r="915" spans="2:43" ht="18" hidden="1" customHeight="1" x14ac:dyDescent="0.2">
      <c r="B915" s="4"/>
      <c r="C915" s="117"/>
      <c r="D915" s="117"/>
      <c r="E915" s="117"/>
      <c r="F915" s="48"/>
      <c r="G915" s="11"/>
      <c r="H915" s="117"/>
      <c r="I915" s="124"/>
      <c r="J915" s="124"/>
      <c r="K915" s="144"/>
      <c r="L915" s="11"/>
      <c r="M915" s="143"/>
      <c r="N915" s="42"/>
      <c r="O915" s="128"/>
      <c r="P915" s="130"/>
      <c r="Q915" s="131">
        <v>1</v>
      </c>
      <c r="R915" s="68"/>
      <c r="S915" s="35"/>
      <c r="T915" s="69" t="s">
        <v>69</v>
      </c>
      <c r="U915" s="92"/>
      <c r="V915" s="70">
        <f>V916</f>
        <v>0</v>
      </c>
      <c r="X915" s="70">
        <f>X916</f>
        <v>0</v>
      </c>
      <c r="Z915" s="70">
        <f>Z916</f>
        <v>0</v>
      </c>
      <c r="AB915" s="70">
        <f>AB916</f>
        <v>0</v>
      </c>
      <c r="AD915" s="70" t="e">
        <f>#REF!</f>
        <v>#REF!</v>
      </c>
      <c r="AF915" s="70">
        <f>AF916</f>
        <v>0</v>
      </c>
      <c r="AH915" s="70" t="e">
        <f t="shared" si="160"/>
        <v>#REF!</v>
      </c>
      <c r="AI915" s="446"/>
      <c r="AJ915" s="447">
        <f>AJ916</f>
        <v>0</v>
      </c>
      <c r="AK915" s="71"/>
      <c r="AL915" s="447">
        <f t="shared" si="164"/>
        <v>0</v>
      </c>
      <c r="AM915" s="447"/>
      <c r="AN915" s="447">
        <f t="shared" si="164"/>
        <v>0</v>
      </c>
      <c r="AO915" s="70"/>
      <c r="AP915" s="447">
        <f t="shared" si="164"/>
        <v>0</v>
      </c>
      <c r="AQ915" s="70"/>
    </row>
    <row r="916" spans="2:43" ht="18" hidden="1" customHeight="1" x14ac:dyDescent="0.2">
      <c r="B916" s="4"/>
      <c r="C916" s="117"/>
      <c r="D916" s="117"/>
      <c r="E916" s="117"/>
      <c r="F916" s="48"/>
      <c r="G916" s="11"/>
      <c r="H916" s="117"/>
      <c r="I916" s="124"/>
      <c r="J916" s="124"/>
      <c r="K916" s="144"/>
      <c r="L916" s="11"/>
      <c r="M916" s="143"/>
      <c r="N916" s="42"/>
      <c r="O916" s="128"/>
      <c r="P916" s="130"/>
      <c r="Q916" s="130"/>
      <c r="R916" s="72" t="s">
        <v>55</v>
      </c>
      <c r="S916" s="181"/>
      <c r="T916" s="73" t="s">
        <v>193</v>
      </c>
      <c r="V916" s="74">
        <v>0</v>
      </c>
      <c r="X916" s="74">
        <v>0</v>
      </c>
      <c r="Z916" s="74">
        <v>0</v>
      </c>
      <c r="AB916" s="74">
        <v>0</v>
      </c>
      <c r="AD916" s="74">
        <v>0</v>
      </c>
      <c r="AF916" s="74">
        <v>0</v>
      </c>
      <c r="AH916" s="74">
        <f t="shared" si="160"/>
        <v>0</v>
      </c>
      <c r="AI916" s="8"/>
      <c r="AJ916" s="74">
        <v>0</v>
      </c>
      <c r="AK916" s="8"/>
      <c r="AL916" s="74">
        <v>0</v>
      </c>
      <c r="AM916" s="74"/>
      <c r="AN916" s="74">
        <v>0</v>
      </c>
      <c r="AO916" s="74"/>
      <c r="AP916" s="74">
        <v>0</v>
      </c>
      <c r="AQ916" s="74"/>
    </row>
    <row r="917" spans="2:43" ht="18" customHeight="1" x14ac:dyDescent="0.2">
      <c r="B917" s="4"/>
      <c r="C917" s="117"/>
      <c r="D917" s="117"/>
      <c r="E917" s="117"/>
      <c r="F917" s="48"/>
      <c r="G917" s="11"/>
      <c r="H917" s="117"/>
      <c r="I917" s="124"/>
      <c r="J917" s="124"/>
      <c r="K917" s="144"/>
      <c r="L917" s="11"/>
      <c r="M917" s="143"/>
      <c r="N917" s="42"/>
      <c r="O917" s="128"/>
      <c r="P917" s="130"/>
      <c r="Q917" s="140"/>
      <c r="R917" s="68"/>
      <c r="S917" s="35"/>
      <c r="T917" s="69"/>
      <c r="U917" s="92"/>
      <c r="V917" s="74"/>
      <c r="X917" s="74"/>
      <c r="Z917" s="74"/>
      <c r="AB917" s="74"/>
      <c r="AD917" s="74"/>
      <c r="AF917" s="74"/>
      <c r="AH917" s="74">
        <f t="shared" si="160"/>
        <v>0</v>
      </c>
      <c r="AI917" s="8"/>
      <c r="AJ917" s="74"/>
      <c r="AK917" s="8"/>
      <c r="AL917" s="74"/>
      <c r="AM917" s="74"/>
      <c r="AN917" s="74"/>
      <c r="AO917" s="74"/>
      <c r="AP917" s="74"/>
      <c r="AQ917" s="74"/>
    </row>
    <row r="918" spans="2:43" ht="18" customHeight="1" x14ac:dyDescent="0.2">
      <c r="B918" s="4"/>
      <c r="C918" s="117"/>
      <c r="D918" s="117"/>
      <c r="E918" s="117"/>
      <c r="F918" s="113">
        <v>6</v>
      </c>
      <c r="G918" s="283"/>
      <c r="H918" s="171"/>
      <c r="I918" s="114"/>
      <c r="J918" s="114"/>
      <c r="K918" s="167"/>
      <c r="L918" s="276"/>
      <c r="M918" s="166"/>
      <c r="N918" s="259"/>
      <c r="O918" s="115"/>
      <c r="P918" s="116"/>
      <c r="Q918" s="116"/>
      <c r="R918" s="52"/>
      <c r="S918" s="247"/>
      <c r="T918" s="53" t="s">
        <v>254</v>
      </c>
      <c r="U918" s="240"/>
      <c r="V918" s="54">
        <f>V919+V1004</f>
        <v>3396000</v>
      </c>
      <c r="X918" s="54">
        <f>X919+X1004</f>
        <v>3788000</v>
      </c>
      <c r="Z918" s="54">
        <f>Z919+Z1004</f>
        <v>6903000</v>
      </c>
      <c r="AB918" s="54">
        <f>AB919+AB1004</f>
        <v>5949000</v>
      </c>
      <c r="AD918" s="54" t="e">
        <f>AD919+AD1004</f>
        <v>#REF!</v>
      </c>
      <c r="AF918" s="54">
        <f>AF919+AF1004</f>
        <v>8552000</v>
      </c>
      <c r="AH918" s="54" t="e">
        <f t="shared" si="160"/>
        <v>#REF!</v>
      </c>
      <c r="AI918" s="55"/>
      <c r="AJ918" s="54">
        <f>AJ919+AJ1004</f>
        <v>1597230</v>
      </c>
      <c r="AK918" s="55"/>
      <c r="AL918" s="54">
        <f>AL919+AL1004</f>
        <v>9220000</v>
      </c>
      <c r="AM918" s="54"/>
      <c r="AN918" s="54">
        <f>AN919+AN1004</f>
        <v>10483000</v>
      </c>
      <c r="AO918" s="54"/>
      <c r="AP918" s="54">
        <f>AP919+AP1004</f>
        <v>10483000</v>
      </c>
      <c r="AQ918" s="54"/>
    </row>
    <row r="919" spans="2:43" ht="18" customHeight="1" x14ac:dyDescent="0.2">
      <c r="B919" s="4"/>
      <c r="C919" s="117"/>
      <c r="D919" s="117"/>
      <c r="E919" s="117"/>
      <c r="F919" s="48"/>
      <c r="G919" s="11"/>
      <c r="H919" s="112" t="s">
        <v>10</v>
      </c>
      <c r="I919" s="118"/>
      <c r="J919" s="118"/>
      <c r="K919" s="170"/>
      <c r="L919" s="34"/>
      <c r="M919" s="169"/>
      <c r="N919" s="260"/>
      <c r="O919" s="119"/>
      <c r="P919" s="120"/>
      <c r="Q919" s="120"/>
      <c r="R919" s="56"/>
      <c r="S919" s="248"/>
      <c r="T919" s="57" t="s">
        <v>207</v>
      </c>
      <c r="U919" s="236"/>
      <c r="V919" s="58">
        <f>V920</f>
        <v>2896000</v>
      </c>
      <c r="X919" s="659">
        <f>X920</f>
        <v>3588000</v>
      </c>
      <c r="Z919" s="659">
        <f>Z920</f>
        <v>6903000</v>
      </c>
      <c r="AB919" s="659">
        <f>AB920</f>
        <v>5949000</v>
      </c>
      <c r="AD919" s="659" t="e">
        <f>AD920</f>
        <v>#REF!</v>
      </c>
      <c r="AF919" s="659">
        <f>AF920</f>
        <v>8552000</v>
      </c>
      <c r="AH919" s="659" t="e">
        <f t="shared" si="160"/>
        <v>#REF!</v>
      </c>
      <c r="AI919" s="660"/>
      <c r="AJ919" s="659">
        <f>AJ920</f>
        <v>1597230</v>
      </c>
      <c r="AK919" s="59"/>
      <c r="AL919" s="659">
        <f t="shared" ref="AL919:AP921" si="165">AL920</f>
        <v>9220000</v>
      </c>
      <c r="AM919" s="659"/>
      <c r="AN919" s="659">
        <f t="shared" si="165"/>
        <v>10483000</v>
      </c>
      <c r="AO919" s="659"/>
      <c r="AP919" s="659">
        <f t="shared" si="165"/>
        <v>10483000</v>
      </c>
      <c r="AQ919" s="659"/>
    </row>
    <row r="920" spans="2:43" ht="18" customHeight="1" x14ac:dyDescent="0.2">
      <c r="B920" s="4"/>
      <c r="C920" s="117"/>
      <c r="D920" s="117"/>
      <c r="E920" s="117"/>
      <c r="F920" s="48"/>
      <c r="G920" s="11"/>
      <c r="H920" s="132"/>
      <c r="I920" s="121">
        <v>2</v>
      </c>
      <c r="J920" s="121"/>
      <c r="K920" s="164"/>
      <c r="L920" s="277"/>
      <c r="M920" s="163"/>
      <c r="N920" s="261"/>
      <c r="O920" s="122"/>
      <c r="P920" s="123"/>
      <c r="Q920" s="123"/>
      <c r="R920" s="49"/>
      <c r="S920" s="18"/>
      <c r="T920" s="50" t="s">
        <v>208</v>
      </c>
      <c r="U920" s="76"/>
      <c r="V920" s="51">
        <f>V921</f>
        <v>2896000</v>
      </c>
      <c r="X920" s="51">
        <f>X921</f>
        <v>3588000</v>
      </c>
      <c r="Z920" s="51">
        <f>Z921</f>
        <v>6903000</v>
      </c>
      <c r="AB920" s="51">
        <f>AB921</f>
        <v>5949000</v>
      </c>
      <c r="AD920" s="51" t="e">
        <f>AD921</f>
        <v>#REF!</v>
      </c>
      <c r="AF920" s="51">
        <f>AF921</f>
        <v>8552000</v>
      </c>
      <c r="AH920" s="51" t="e">
        <f t="shared" si="160"/>
        <v>#REF!</v>
      </c>
      <c r="AI920" s="5"/>
      <c r="AJ920" s="51">
        <f>AJ921</f>
        <v>1597230</v>
      </c>
      <c r="AK920" s="5"/>
      <c r="AL920" s="51">
        <f t="shared" si="165"/>
        <v>9220000</v>
      </c>
      <c r="AM920" s="51"/>
      <c r="AN920" s="51">
        <f t="shared" si="165"/>
        <v>10483000</v>
      </c>
      <c r="AO920" s="51"/>
      <c r="AP920" s="51">
        <f t="shared" si="165"/>
        <v>10483000</v>
      </c>
      <c r="AQ920" s="51"/>
    </row>
    <row r="921" spans="2:43" ht="18" customHeight="1" x14ac:dyDescent="0.2">
      <c r="B921" s="4"/>
      <c r="C921" s="117"/>
      <c r="D921" s="117"/>
      <c r="E921" s="117"/>
      <c r="F921" s="48"/>
      <c r="G921" s="11"/>
      <c r="H921" s="132"/>
      <c r="I921" s="121"/>
      <c r="J921" s="121">
        <v>0</v>
      </c>
      <c r="K921" s="164"/>
      <c r="L921" s="277"/>
      <c r="M921" s="163"/>
      <c r="N921" s="261"/>
      <c r="O921" s="122"/>
      <c r="P921" s="123"/>
      <c r="Q921" s="123"/>
      <c r="R921" s="49"/>
      <c r="S921" s="18"/>
      <c r="T921" s="50" t="s">
        <v>208</v>
      </c>
      <c r="U921" s="76"/>
      <c r="V921" s="51">
        <f>V922</f>
        <v>2896000</v>
      </c>
      <c r="X921" s="51">
        <f>X922</f>
        <v>3588000</v>
      </c>
      <c r="Z921" s="51">
        <f>Z922</f>
        <v>6903000</v>
      </c>
      <c r="AB921" s="51">
        <f>AB922</f>
        <v>5949000</v>
      </c>
      <c r="AD921" s="51" t="e">
        <f>AD922</f>
        <v>#REF!</v>
      </c>
      <c r="AF921" s="51">
        <f>AF922</f>
        <v>8552000</v>
      </c>
      <c r="AH921" s="51" t="e">
        <f t="shared" si="160"/>
        <v>#REF!</v>
      </c>
      <c r="AI921" s="5"/>
      <c r="AJ921" s="51">
        <f>AJ922</f>
        <v>1597230</v>
      </c>
      <c r="AK921" s="5"/>
      <c r="AL921" s="51">
        <f t="shared" si="165"/>
        <v>9220000</v>
      </c>
      <c r="AM921" s="51"/>
      <c r="AN921" s="51">
        <f t="shared" si="165"/>
        <v>10483000</v>
      </c>
      <c r="AO921" s="51"/>
      <c r="AP921" s="51">
        <f t="shared" si="165"/>
        <v>10483000</v>
      </c>
      <c r="AQ921" s="51"/>
    </row>
    <row r="922" spans="2:43" ht="18" customHeight="1" x14ac:dyDescent="0.2">
      <c r="B922" s="4"/>
      <c r="C922" s="117"/>
      <c r="D922" s="117"/>
      <c r="E922" s="117"/>
      <c r="F922" s="48"/>
      <c r="G922" s="11"/>
      <c r="H922" s="117"/>
      <c r="I922" s="124"/>
      <c r="J922" s="124"/>
      <c r="K922" s="144"/>
      <c r="L922" s="11"/>
      <c r="M922" s="226">
        <v>2</v>
      </c>
      <c r="N922" s="262"/>
      <c r="O922" s="125"/>
      <c r="P922" s="126"/>
      <c r="Q922" s="126"/>
      <c r="R922" s="60"/>
      <c r="S922" s="249"/>
      <c r="T922" s="61" t="s">
        <v>413</v>
      </c>
      <c r="U922" s="241"/>
      <c r="V922" s="62">
        <f>V923+V941+V947+V994</f>
        <v>2896000</v>
      </c>
      <c r="X922" s="62">
        <f>X923+X941+X947+X994</f>
        <v>3588000</v>
      </c>
      <c r="Z922" s="62">
        <f>Z923+Z941+Z947+Z994</f>
        <v>6903000</v>
      </c>
      <c r="AB922" s="62">
        <f>AB923+AB941+AB947+AB994</f>
        <v>5949000</v>
      </c>
      <c r="AD922" s="62" t="e">
        <f>AD923+AD941+AD947+AD994</f>
        <v>#REF!</v>
      </c>
      <c r="AF922" s="62">
        <f>AF923+AF941+AF947+AF994</f>
        <v>8552000</v>
      </c>
      <c r="AH922" s="62" t="e">
        <f t="shared" si="160"/>
        <v>#REF!</v>
      </c>
      <c r="AI922" s="63"/>
      <c r="AJ922" s="62">
        <f>AJ923+AJ941+AJ947+AJ994</f>
        <v>1597230</v>
      </c>
      <c r="AK922" s="63"/>
      <c r="AL922" s="62">
        <f>AL923+AL941+AL947+AL994</f>
        <v>9220000</v>
      </c>
      <c r="AM922" s="62"/>
      <c r="AN922" s="62">
        <f>AN923+AN941+AN947+AN994</f>
        <v>10483000</v>
      </c>
      <c r="AO922" s="62"/>
      <c r="AP922" s="62">
        <f>AP923+AP941+AP947+AP994</f>
        <v>10483000</v>
      </c>
      <c r="AQ922" s="62"/>
    </row>
    <row r="923" spans="2:43" ht="18" customHeight="1" x14ac:dyDescent="0.2">
      <c r="B923" s="4"/>
      <c r="C923" s="117"/>
      <c r="D923" s="117"/>
      <c r="E923" s="117"/>
      <c r="F923" s="48"/>
      <c r="G923" s="11"/>
      <c r="H923" s="117"/>
      <c r="I923" s="124"/>
      <c r="J923" s="124"/>
      <c r="K923" s="144"/>
      <c r="L923" s="11"/>
      <c r="M923" s="143"/>
      <c r="N923" s="42"/>
      <c r="O923" s="127" t="s">
        <v>3</v>
      </c>
      <c r="P923" s="123"/>
      <c r="Q923" s="123"/>
      <c r="R923" s="49"/>
      <c r="S923" s="18"/>
      <c r="T923" s="50" t="s">
        <v>7</v>
      </c>
      <c r="U923" s="76"/>
      <c r="V923" s="51">
        <f>V924</f>
        <v>1319000</v>
      </c>
      <c r="X923" s="51">
        <f>X924</f>
        <v>2125000</v>
      </c>
      <c r="Z923" s="51">
        <f>Z924</f>
        <v>2410000</v>
      </c>
      <c r="AB923" s="51">
        <f>AB924</f>
        <v>2576000</v>
      </c>
      <c r="AD923" s="51">
        <f>AD924</f>
        <v>2735200</v>
      </c>
      <c r="AF923" s="51">
        <f>AF924</f>
        <v>0</v>
      </c>
      <c r="AH923" s="51">
        <f t="shared" si="160"/>
        <v>2735200</v>
      </c>
      <c r="AI923" s="5"/>
      <c r="AJ923" s="51">
        <f>AJ924</f>
        <v>875840</v>
      </c>
      <c r="AK923" s="5"/>
      <c r="AL923" s="51">
        <f>AL924</f>
        <v>2753000</v>
      </c>
      <c r="AM923" s="51"/>
      <c r="AN923" s="51">
        <f>AN924</f>
        <v>2981000</v>
      </c>
      <c r="AO923" s="51"/>
      <c r="AP923" s="51">
        <f>AP924</f>
        <v>2981000</v>
      </c>
      <c r="AQ923" s="51"/>
    </row>
    <row r="924" spans="2:43" ht="18" customHeight="1" x14ac:dyDescent="0.2">
      <c r="B924" s="4"/>
      <c r="C924" s="117"/>
      <c r="D924" s="117"/>
      <c r="E924" s="117"/>
      <c r="F924" s="48"/>
      <c r="G924" s="11"/>
      <c r="H924" s="117"/>
      <c r="I924" s="124"/>
      <c r="J924" s="124"/>
      <c r="K924" s="144"/>
      <c r="L924" s="11"/>
      <c r="M924" s="143"/>
      <c r="N924" s="42"/>
      <c r="O924" s="128"/>
      <c r="P924" s="129">
        <v>1</v>
      </c>
      <c r="Q924" s="129"/>
      <c r="R924" s="64"/>
      <c r="S924" s="234"/>
      <c r="T924" s="65" t="s">
        <v>8</v>
      </c>
      <c r="U924" s="155"/>
      <c r="V924" s="66">
        <f>V925+V929+V935+V939+V933</f>
        <v>1319000</v>
      </c>
      <c r="X924" s="66">
        <f>X925+X929+X935+X939+X933</f>
        <v>2125000</v>
      </c>
      <c r="Z924" s="66">
        <f>Z925+Z929+Z935+Z939+Z933</f>
        <v>2410000</v>
      </c>
      <c r="AB924" s="66">
        <f>AB925+AB929+AB935+AB939+AB933</f>
        <v>2576000</v>
      </c>
      <c r="AD924" s="66">
        <f>AD925+AD929+AD935+AD939+AD933</f>
        <v>2735200</v>
      </c>
      <c r="AF924" s="66">
        <f>AF925+AF929+AF935+AF939+AF933</f>
        <v>0</v>
      </c>
      <c r="AH924" s="66">
        <f t="shared" si="160"/>
        <v>2735200</v>
      </c>
      <c r="AI924" s="67"/>
      <c r="AJ924" s="66">
        <f>AJ925+AJ929+AJ935+AJ939+AJ933</f>
        <v>875840</v>
      </c>
      <c r="AK924" s="67"/>
      <c r="AL924" s="66">
        <f>AL925+AL929+AL935+AL939+AL933</f>
        <v>2753000</v>
      </c>
      <c r="AM924" s="66"/>
      <c r="AN924" s="66">
        <f>AN925+AN929+AN935+AN939+AN933</f>
        <v>2981000</v>
      </c>
      <c r="AO924" s="66"/>
      <c r="AP924" s="66">
        <f>AP925+AP929+AP935+AP939+AP933</f>
        <v>2981000</v>
      </c>
      <c r="AQ924" s="66"/>
    </row>
    <row r="925" spans="2:43" ht="18" customHeight="1" x14ac:dyDescent="0.2">
      <c r="B925" s="4"/>
      <c r="C925" s="117"/>
      <c r="D925" s="117"/>
      <c r="E925" s="117"/>
      <c r="F925" s="48"/>
      <c r="G925" s="11"/>
      <c r="H925" s="117"/>
      <c r="I925" s="124"/>
      <c r="J925" s="124"/>
      <c r="K925" s="144"/>
      <c r="L925" s="11"/>
      <c r="M925" s="143"/>
      <c r="N925" s="42"/>
      <c r="O925" s="128"/>
      <c r="P925" s="130"/>
      <c r="Q925" s="140">
        <v>1</v>
      </c>
      <c r="R925" s="68"/>
      <c r="S925" s="35"/>
      <c r="T925" s="69" t="s">
        <v>9</v>
      </c>
      <c r="U925" s="92"/>
      <c r="V925" s="70">
        <f>V926+V927+V928</f>
        <v>675000</v>
      </c>
      <c r="X925" s="447">
        <f>X926+X927+X928</f>
        <v>946000</v>
      </c>
      <c r="Z925" s="447">
        <f>Z926+Z927+Z928</f>
        <v>1346000</v>
      </c>
      <c r="AB925" s="447">
        <f>AB926+AB927+AB928</f>
        <v>1517000</v>
      </c>
      <c r="AD925" s="447">
        <f>AD926+AD927+AD928</f>
        <v>1029700</v>
      </c>
      <c r="AF925" s="447">
        <f>AF926+AF927+AF928</f>
        <v>0</v>
      </c>
      <c r="AH925" s="447">
        <f t="shared" si="160"/>
        <v>1029700</v>
      </c>
      <c r="AI925" s="446"/>
      <c r="AJ925" s="447">
        <f>AJ926+AJ927+AJ928</f>
        <v>515780</v>
      </c>
      <c r="AK925" s="71"/>
      <c r="AL925" s="447">
        <f>AL926+AL927+AL928</f>
        <v>1402000</v>
      </c>
      <c r="AM925" s="447"/>
      <c r="AN925" s="447">
        <f>AN926+AN927+AN928</f>
        <v>1518000</v>
      </c>
      <c r="AO925" s="447"/>
      <c r="AP925" s="447">
        <f>AP926+AP927+AP928</f>
        <v>1518000</v>
      </c>
      <c r="AQ925" s="447"/>
    </row>
    <row r="926" spans="2:43" ht="18" customHeight="1" x14ac:dyDescent="0.2">
      <c r="B926" s="4"/>
      <c r="C926" s="117"/>
      <c r="D926" s="117"/>
      <c r="E926" s="117"/>
      <c r="F926" s="48"/>
      <c r="G926" s="11"/>
      <c r="H926" s="117"/>
      <c r="I926" s="124"/>
      <c r="J926" s="124"/>
      <c r="K926" s="144"/>
      <c r="L926" s="11"/>
      <c r="M926" s="143"/>
      <c r="N926" s="42"/>
      <c r="O926" s="128"/>
      <c r="P926" s="130"/>
      <c r="Q926" s="130"/>
      <c r="R926" s="72" t="s">
        <v>3</v>
      </c>
      <c r="S926" s="181"/>
      <c r="T926" s="73" t="s">
        <v>9</v>
      </c>
      <c r="V926" s="74">
        <v>675000</v>
      </c>
      <c r="X926" s="74">
        <v>946000</v>
      </c>
      <c r="Z926" s="74">
        <v>1346000</v>
      </c>
      <c r="AB926" s="74">
        <v>1517000</v>
      </c>
      <c r="AD926" s="74">
        <v>1029700</v>
      </c>
      <c r="AF926" s="74">
        <v>0</v>
      </c>
      <c r="AH926" s="74">
        <f t="shared" ref="AH926:AH989" si="166">AD926+AF926</f>
        <v>1029700</v>
      </c>
      <c r="AI926" s="8"/>
      <c r="AJ926" s="74">
        <f>CEILING(AB926*34/100,10)</f>
        <v>515780</v>
      </c>
      <c r="AK926" s="8"/>
      <c r="AL926" s="74">
        <v>1402000</v>
      </c>
      <c r="AM926" s="74"/>
      <c r="AN926" s="74">
        <v>1518000</v>
      </c>
      <c r="AO926" s="74"/>
      <c r="AP926" s="74">
        <v>1518000</v>
      </c>
      <c r="AQ926" s="74"/>
    </row>
    <row r="927" spans="2:43" ht="18" hidden="1" customHeight="1" x14ac:dyDescent="0.2">
      <c r="B927" s="4"/>
      <c r="C927" s="117"/>
      <c r="D927" s="117"/>
      <c r="E927" s="117"/>
      <c r="F927" s="48"/>
      <c r="G927" s="11"/>
      <c r="H927" s="117"/>
      <c r="I927" s="124"/>
      <c r="J927" s="124"/>
      <c r="K927" s="144"/>
      <c r="L927" s="11"/>
      <c r="M927" s="143"/>
      <c r="N927" s="42"/>
      <c r="O927" s="128"/>
      <c r="P927" s="130"/>
      <c r="Q927" s="130"/>
      <c r="R927" s="72"/>
      <c r="S927" s="181"/>
      <c r="T927" s="73"/>
      <c r="V927" s="74"/>
      <c r="X927" s="74"/>
      <c r="Z927" s="74"/>
      <c r="AB927" s="74"/>
      <c r="AD927" s="74"/>
      <c r="AF927" s="74"/>
      <c r="AH927" s="74">
        <f t="shared" si="166"/>
        <v>0</v>
      </c>
      <c r="AI927" s="8"/>
      <c r="AJ927" s="74"/>
      <c r="AK927" s="8"/>
      <c r="AL927" s="74"/>
      <c r="AM927" s="74"/>
      <c r="AN927" s="74"/>
      <c r="AO927" s="74"/>
      <c r="AP927" s="74"/>
      <c r="AQ927" s="74"/>
    </row>
    <row r="928" spans="2:43" ht="18" hidden="1" customHeight="1" x14ac:dyDescent="0.2">
      <c r="B928" s="4"/>
      <c r="C928" s="117"/>
      <c r="D928" s="117"/>
      <c r="E928" s="117"/>
      <c r="F928" s="48"/>
      <c r="G928" s="11"/>
      <c r="H928" s="117"/>
      <c r="I928" s="124"/>
      <c r="J928" s="124"/>
      <c r="K928" s="144"/>
      <c r="L928" s="11"/>
      <c r="M928" s="143"/>
      <c r="N928" s="42"/>
      <c r="O928" s="128"/>
      <c r="P928" s="130"/>
      <c r="Q928" s="130"/>
      <c r="R928" s="72"/>
      <c r="S928" s="181"/>
      <c r="T928" s="73"/>
      <c r="V928" s="74"/>
      <c r="X928" s="74"/>
      <c r="Z928" s="74"/>
      <c r="AB928" s="74"/>
      <c r="AD928" s="74"/>
      <c r="AF928" s="74"/>
      <c r="AH928" s="74">
        <f t="shared" si="166"/>
        <v>0</v>
      </c>
      <c r="AI928" s="8"/>
      <c r="AJ928" s="74"/>
      <c r="AK928" s="8"/>
      <c r="AL928" s="74"/>
      <c r="AM928" s="74"/>
      <c r="AN928" s="74"/>
      <c r="AO928" s="74"/>
      <c r="AP928" s="74"/>
      <c r="AQ928" s="74"/>
    </row>
    <row r="929" spans="2:43" ht="18" customHeight="1" x14ac:dyDescent="0.2">
      <c r="B929" s="4"/>
      <c r="C929" s="117"/>
      <c r="D929" s="117"/>
      <c r="E929" s="117"/>
      <c r="F929" s="48"/>
      <c r="G929" s="11"/>
      <c r="H929" s="117"/>
      <c r="I929" s="124"/>
      <c r="J929" s="124"/>
      <c r="K929" s="144"/>
      <c r="L929" s="11"/>
      <c r="M929" s="143"/>
      <c r="N929" s="42"/>
      <c r="O929" s="128"/>
      <c r="P929" s="130"/>
      <c r="Q929" s="131">
        <v>2</v>
      </c>
      <c r="R929" s="68"/>
      <c r="S929" s="35"/>
      <c r="T929" s="69" t="s">
        <v>11</v>
      </c>
      <c r="U929" s="92"/>
      <c r="V929" s="70">
        <f>V930+V931+V932</f>
        <v>600000</v>
      </c>
      <c r="X929" s="447">
        <f>X930+X931+X932</f>
        <v>890000</v>
      </c>
      <c r="Z929" s="447">
        <f>Z930+Z931+Z932</f>
        <v>997000</v>
      </c>
      <c r="AB929" s="447">
        <f>AB930+AB931+AB932</f>
        <v>984000</v>
      </c>
      <c r="AD929" s="447">
        <f>AD930+AD931+AD932</f>
        <v>1629000</v>
      </c>
      <c r="AF929" s="447">
        <f>AF930+AF931+AF932</f>
        <v>0</v>
      </c>
      <c r="AH929" s="447">
        <f t="shared" si="166"/>
        <v>1629000</v>
      </c>
      <c r="AI929" s="446"/>
      <c r="AJ929" s="447">
        <f>AJ930+AJ931+AJ932</f>
        <v>334560</v>
      </c>
      <c r="AK929" s="71"/>
      <c r="AL929" s="447">
        <f>AL930+AL931+AL932</f>
        <v>1265000</v>
      </c>
      <c r="AM929" s="447"/>
      <c r="AN929" s="447">
        <f>AN930+AN931+AN932</f>
        <v>1369000</v>
      </c>
      <c r="AO929" s="447"/>
      <c r="AP929" s="447">
        <f>AP930+AP931+AP932</f>
        <v>1369000</v>
      </c>
      <c r="AQ929" s="447"/>
    </row>
    <row r="930" spans="2:43" ht="18" customHeight="1" x14ac:dyDescent="0.2">
      <c r="B930" s="4"/>
      <c r="C930" s="117"/>
      <c r="D930" s="117"/>
      <c r="E930" s="117"/>
      <c r="F930" s="48"/>
      <c r="G930" s="11"/>
      <c r="H930" s="117"/>
      <c r="I930" s="124"/>
      <c r="J930" s="124"/>
      <c r="K930" s="144"/>
      <c r="L930" s="11"/>
      <c r="M930" s="143"/>
      <c r="N930" s="42"/>
      <c r="O930" s="128"/>
      <c r="P930" s="130"/>
      <c r="Q930" s="130"/>
      <c r="R930" s="72" t="s">
        <v>3</v>
      </c>
      <c r="S930" s="181"/>
      <c r="T930" s="73" t="s">
        <v>11</v>
      </c>
      <c r="V930" s="74">
        <v>600000</v>
      </c>
      <c r="X930" s="74">
        <v>890000</v>
      </c>
      <c r="Z930" s="74">
        <v>997000</v>
      </c>
      <c r="AB930" s="74">
        <v>984000</v>
      </c>
      <c r="AD930" s="74">
        <v>1629000</v>
      </c>
      <c r="AF930" s="74">
        <v>0</v>
      </c>
      <c r="AH930" s="74">
        <f t="shared" si="166"/>
        <v>1629000</v>
      </c>
      <c r="AI930" s="8"/>
      <c r="AJ930" s="74">
        <f>CEILING(AB930*34/100,10)</f>
        <v>334560</v>
      </c>
      <c r="AK930" s="8"/>
      <c r="AL930" s="74">
        <v>1265000</v>
      </c>
      <c r="AM930" s="74"/>
      <c r="AN930" s="74">
        <v>1369000</v>
      </c>
      <c r="AO930" s="74"/>
      <c r="AP930" s="74">
        <v>1369000</v>
      </c>
      <c r="AQ930" s="74"/>
    </row>
    <row r="931" spans="2:43" ht="18" hidden="1" customHeight="1" x14ac:dyDescent="0.2">
      <c r="B931" s="4"/>
      <c r="C931" s="117"/>
      <c r="D931" s="117"/>
      <c r="E931" s="117"/>
      <c r="F931" s="48"/>
      <c r="G931" s="11"/>
      <c r="H931" s="117"/>
      <c r="I931" s="124"/>
      <c r="J931" s="124"/>
      <c r="K931" s="144"/>
      <c r="L931" s="11"/>
      <c r="M931" s="143"/>
      <c r="N931" s="42"/>
      <c r="O931" s="128"/>
      <c r="P931" s="130"/>
      <c r="Q931" s="130"/>
      <c r="R931" s="72"/>
      <c r="S931" s="181"/>
      <c r="T931" s="73"/>
      <c r="V931" s="74"/>
      <c r="X931" s="74"/>
      <c r="Z931" s="74"/>
      <c r="AB931" s="74"/>
      <c r="AD931" s="74"/>
      <c r="AF931" s="74"/>
      <c r="AH931" s="74">
        <f t="shared" si="166"/>
        <v>0</v>
      </c>
      <c r="AI931" s="8"/>
      <c r="AJ931" s="74"/>
      <c r="AK931" s="8"/>
      <c r="AL931" s="74"/>
      <c r="AM931" s="74"/>
      <c r="AN931" s="74"/>
      <c r="AO931" s="74"/>
      <c r="AP931" s="74"/>
      <c r="AQ931" s="74"/>
    </row>
    <row r="932" spans="2:43" ht="18" hidden="1" customHeight="1" x14ac:dyDescent="0.2">
      <c r="B932" s="4"/>
      <c r="C932" s="117"/>
      <c r="D932" s="117"/>
      <c r="E932" s="117"/>
      <c r="F932" s="48"/>
      <c r="G932" s="11"/>
      <c r="H932" s="117"/>
      <c r="I932" s="124"/>
      <c r="J932" s="124"/>
      <c r="K932" s="144"/>
      <c r="L932" s="11"/>
      <c r="M932" s="143"/>
      <c r="N932" s="42"/>
      <c r="O932" s="128"/>
      <c r="P932" s="130"/>
      <c r="Q932" s="130"/>
      <c r="R932" s="72"/>
      <c r="S932" s="181"/>
      <c r="T932" s="73"/>
      <c r="V932" s="74"/>
      <c r="X932" s="74"/>
      <c r="Z932" s="74"/>
      <c r="AB932" s="74"/>
      <c r="AD932" s="74"/>
      <c r="AF932" s="74"/>
      <c r="AH932" s="74">
        <f t="shared" si="166"/>
        <v>0</v>
      </c>
      <c r="AI932" s="8"/>
      <c r="AJ932" s="74"/>
      <c r="AK932" s="8"/>
      <c r="AL932" s="74"/>
      <c r="AM932" s="74"/>
      <c r="AN932" s="74"/>
      <c r="AO932" s="74"/>
      <c r="AP932" s="74"/>
      <c r="AQ932" s="74"/>
    </row>
    <row r="933" spans="2:43" ht="18" customHeight="1" x14ac:dyDescent="0.2">
      <c r="B933" s="4"/>
      <c r="C933" s="117"/>
      <c r="D933" s="117"/>
      <c r="E933" s="117"/>
      <c r="F933" s="48"/>
      <c r="G933" s="11"/>
      <c r="H933" s="117"/>
      <c r="I933" s="124"/>
      <c r="J933" s="124"/>
      <c r="K933" s="144"/>
      <c r="L933" s="11"/>
      <c r="M933" s="143"/>
      <c r="N933" s="42"/>
      <c r="O933" s="128"/>
      <c r="P933" s="130"/>
      <c r="Q933" s="131">
        <v>3</v>
      </c>
      <c r="R933" s="68"/>
      <c r="S933" s="35"/>
      <c r="T933" s="69" t="s">
        <v>12</v>
      </c>
      <c r="U933" s="92"/>
      <c r="V933" s="70">
        <f>SUM(V934:V934)</f>
        <v>6000</v>
      </c>
      <c r="X933" s="447">
        <f>SUM(X934:X934)</f>
        <v>7000</v>
      </c>
      <c r="Z933" s="447">
        <f>SUM(Z934:Z934)</f>
        <v>9000</v>
      </c>
      <c r="AB933" s="447">
        <f>SUM(AB934:AB934)</f>
        <v>10000</v>
      </c>
      <c r="AD933" s="447">
        <f>SUM(AD934:AD934)</f>
        <v>2500</v>
      </c>
      <c r="AF933" s="447">
        <f>SUM(AF934:AF934)</f>
        <v>0</v>
      </c>
      <c r="AH933" s="447">
        <f t="shared" si="166"/>
        <v>2500</v>
      </c>
      <c r="AI933" s="446"/>
      <c r="AJ933" s="447">
        <f>SUM(AJ934:AJ934)</f>
        <v>3400</v>
      </c>
      <c r="AK933" s="71"/>
      <c r="AL933" s="447">
        <f>SUM(AL934:AL934)</f>
        <v>14000</v>
      </c>
      <c r="AM933" s="447"/>
      <c r="AN933" s="447">
        <f>SUM(AN934:AN934)</f>
        <v>16000</v>
      </c>
      <c r="AO933" s="447"/>
      <c r="AP933" s="447">
        <f>SUM(AP934:AP934)</f>
        <v>16000</v>
      </c>
      <c r="AQ933" s="447"/>
    </row>
    <row r="934" spans="2:43" ht="18" customHeight="1" x14ac:dyDescent="0.2">
      <c r="B934" s="4"/>
      <c r="C934" s="117"/>
      <c r="D934" s="117"/>
      <c r="E934" s="117"/>
      <c r="F934" s="48"/>
      <c r="G934" s="11"/>
      <c r="H934" s="117"/>
      <c r="I934" s="124"/>
      <c r="J934" s="124"/>
      <c r="K934" s="144"/>
      <c r="L934" s="11"/>
      <c r="M934" s="143"/>
      <c r="N934" s="42"/>
      <c r="O934" s="128"/>
      <c r="P934" s="130"/>
      <c r="Q934" s="130"/>
      <c r="R934" s="72" t="s">
        <v>3</v>
      </c>
      <c r="S934" s="181"/>
      <c r="T934" s="73" t="s">
        <v>12</v>
      </c>
      <c r="V934" s="74">
        <v>6000</v>
      </c>
      <c r="X934" s="74">
        <v>7000</v>
      </c>
      <c r="Z934" s="74">
        <v>9000</v>
      </c>
      <c r="AB934" s="74">
        <v>10000</v>
      </c>
      <c r="AD934" s="74">
        <v>2500</v>
      </c>
      <c r="AF934" s="74">
        <v>0</v>
      </c>
      <c r="AH934" s="74">
        <f t="shared" si="166"/>
        <v>2500</v>
      </c>
      <c r="AI934" s="8"/>
      <c r="AJ934" s="74">
        <f>CEILING(AB934*34/100,10)</f>
        <v>3400</v>
      </c>
      <c r="AK934" s="8"/>
      <c r="AL934" s="74">
        <v>14000</v>
      </c>
      <c r="AM934" s="74"/>
      <c r="AN934" s="74">
        <v>16000</v>
      </c>
      <c r="AO934" s="74"/>
      <c r="AP934" s="74">
        <v>16000</v>
      </c>
      <c r="AQ934" s="74"/>
    </row>
    <row r="935" spans="2:43" ht="18" customHeight="1" x14ac:dyDescent="0.2">
      <c r="B935" s="4"/>
      <c r="C935" s="117"/>
      <c r="D935" s="117"/>
      <c r="E935" s="117"/>
      <c r="F935" s="48"/>
      <c r="G935" s="11"/>
      <c r="H935" s="117"/>
      <c r="I935" s="124"/>
      <c r="J935" s="124"/>
      <c r="K935" s="144"/>
      <c r="L935" s="11"/>
      <c r="M935" s="143"/>
      <c r="N935" s="42"/>
      <c r="O935" s="128"/>
      <c r="P935" s="130"/>
      <c r="Q935" s="131">
        <v>4</v>
      </c>
      <c r="R935" s="68"/>
      <c r="S935" s="35"/>
      <c r="T935" s="69" t="s">
        <v>13</v>
      </c>
      <c r="U935" s="92"/>
      <c r="V935" s="70">
        <f>V936+V937+V938</f>
        <v>38000</v>
      </c>
      <c r="X935" s="447">
        <f>X936+X937+X938</f>
        <v>282000</v>
      </c>
      <c r="Z935" s="447">
        <f>Z936+Z937+Z938</f>
        <v>58000</v>
      </c>
      <c r="AB935" s="447">
        <f>AB936+AB937+AB938</f>
        <v>65000</v>
      </c>
      <c r="AD935" s="447">
        <f>AD936+AD937+AD938</f>
        <v>74000</v>
      </c>
      <c r="AF935" s="447">
        <f>AF936+AF937+AF938</f>
        <v>0</v>
      </c>
      <c r="AH935" s="447">
        <f t="shared" si="166"/>
        <v>74000</v>
      </c>
      <c r="AI935" s="446"/>
      <c r="AJ935" s="447">
        <f>AJ936+AJ937+AJ938</f>
        <v>22100</v>
      </c>
      <c r="AK935" s="71"/>
      <c r="AL935" s="447">
        <f>AL936+AL937+AL938</f>
        <v>72000</v>
      </c>
      <c r="AM935" s="447"/>
      <c r="AN935" s="447">
        <f>AN936+AN937+AN938</f>
        <v>78000</v>
      </c>
      <c r="AO935" s="447"/>
      <c r="AP935" s="447">
        <f>AP936+AP937+AP938</f>
        <v>78000</v>
      </c>
      <c r="AQ935" s="447"/>
    </row>
    <row r="936" spans="2:43" ht="18" customHeight="1" x14ac:dyDescent="0.2">
      <c r="B936" s="4"/>
      <c r="C936" s="117"/>
      <c r="D936" s="117"/>
      <c r="E936" s="117"/>
      <c r="F936" s="48"/>
      <c r="G936" s="11"/>
      <c r="H936" s="117"/>
      <c r="I936" s="124"/>
      <c r="J936" s="124"/>
      <c r="K936" s="144"/>
      <c r="L936" s="11"/>
      <c r="M936" s="143"/>
      <c r="N936" s="42"/>
      <c r="O936" s="128"/>
      <c r="P936" s="130"/>
      <c r="Q936" s="130"/>
      <c r="R936" s="72" t="s">
        <v>3</v>
      </c>
      <c r="S936" s="181"/>
      <c r="T936" s="73" t="s">
        <v>13</v>
      </c>
      <c r="V936" s="74">
        <v>38000</v>
      </c>
      <c r="X936" s="74">
        <v>282000</v>
      </c>
      <c r="Z936" s="74">
        <v>58000</v>
      </c>
      <c r="AB936" s="74">
        <v>65000</v>
      </c>
      <c r="AD936" s="74">
        <v>74000</v>
      </c>
      <c r="AF936" s="74">
        <v>0</v>
      </c>
      <c r="AH936" s="74">
        <f t="shared" si="166"/>
        <v>74000</v>
      </c>
      <c r="AI936" s="8"/>
      <c r="AJ936" s="74">
        <f>CEILING(AB936*34/100,10)</f>
        <v>22100</v>
      </c>
      <c r="AK936" s="8"/>
      <c r="AL936" s="74">
        <v>72000</v>
      </c>
      <c r="AM936" s="74"/>
      <c r="AN936" s="74">
        <v>78000</v>
      </c>
      <c r="AO936" s="74"/>
      <c r="AP936" s="74">
        <v>78000</v>
      </c>
      <c r="AQ936" s="74"/>
    </row>
    <row r="937" spans="2:43" ht="18" hidden="1" customHeight="1" x14ac:dyDescent="0.2">
      <c r="B937" s="4"/>
      <c r="C937" s="117"/>
      <c r="D937" s="117"/>
      <c r="E937" s="117"/>
      <c r="F937" s="48"/>
      <c r="G937" s="11"/>
      <c r="H937" s="117"/>
      <c r="I937" s="124"/>
      <c r="J937" s="124"/>
      <c r="K937" s="144"/>
      <c r="L937" s="11"/>
      <c r="M937" s="143"/>
      <c r="N937" s="42"/>
      <c r="O937" s="128"/>
      <c r="P937" s="130"/>
      <c r="Q937" s="130"/>
      <c r="R937" s="72"/>
      <c r="S937" s="181"/>
      <c r="T937" s="73"/>
      <c r="V937" s="74"/>
      <c r="X937" s="74"/>
      <c r="Z937" s="74"/>
      <c r="AB937" s="74"/>
      <c r="AD937" s="74"/>
      <c r="AF937" s="74"/>
      <c r="AH937" s="74">
        <f t="shared" si="166"/>
        <v>0</v>
      </c>
      <c r="AI937" s="8"/>
      <c r="AJ937" s="74"/>
      <c r="AK937" s="8"/>
      <c r="AL937" s="74"/>
      <c r="AM937" s="74"/>
      <c r="AN937" s="74"/>
      <c r="AO937" s="74"/>
      <c r="AP937" s="74"/>
      <c r="AQ937" s="74"/>
    </row>
    <row r="938" spans="2:43" ht="18" hidden="1" customHeight="1" x14ac:dyDescent="0.2">
      <c r="B938" s="4"/>
      <c r="C938" s="117"/>
      <c r="D938" s="117"/>
      <c r="E938" s="117"/>
      <c r="F938" s="48"/>
      <c r="G938" s="11"/>
      <c r="H938" s="117"/>
      <c r="I938" s="124"/>
      <c r="J938" s="124"/>
      <c r="K938" s="144"/>
      <c r="L938" s="11"/>
      <c r="M938" s="143"/>
      <c r="N938" s="42"/>
      <c r="O938" s="128"/>
      <c r="P938" s="130"/>
      <c r="Q938" s="130"/>
      <c r="R938" s="72"/>
      <c r="S938" s="181"/>
      <c r="T938" s="73"/>
      <c r="V938" s="74"/>
      <c r="X938" s="74"/>
      <c r="Z938" s="74"/>
      <c r="AB938" s="74"/>
      <c r="AD938" s="74"/>
      <c r="AF938" s="74"/>
      <c r="AH938" s="74">
        <f t="shared" si="166"/>
        <v>0</v>
      </c>
      <c r="AI938" s="8"/>
      <c r="AJ938" s="74"/>
      <c r="AK938" s="8"/>
      <c r="AL938" s="74"/>
      <c r="AM938" s="74"/>
      <c r="AN938" s="74"/>
      <c r="AO938" s="74"/>
      <c r="AP938" s="74"/>
      <c r="AQ938" s="74"/>
    </row>
    <row r="939" spans="2:43" ht="18" hidden="1" customHeight="1" x14ac:dyDescent="0.2">
      <c r="B939" s="4"/>
      <c r="C939" s="117"/>
      <c r="D939" s="117"/>
      <c r="E939" s="117"/>
      <c r="F939" s="48"/>
      <c r="G939" s="11"/>
      <c r="H939" s="117"/>
      <c r="I939" s="124"/>
      <c r="J939" s="124"/>
      <c r="K939" s="144"/>
      <c r="L939" s="11"/>
      <c r="M939" s="143"/>
      <c r="N939" s="42"/>
      <c r="O939" s="128"/>
      <c r="P939" s="130"/>
      <c r="Q939" s="131">
        <v>6</v>
      </c>
      <c r="R939" s="68"/>
      <c r="S939" s="35"/>
      <c r="T939" s="69" t="s">
        <v>375</v>
      </c>
      <c r="U939" s="92"/>
      <c r="V939" s="70">
        <f>SUM(V940:V940)</f>
        <v>0</v>
      </c>
      <c r="X939" s="447">
        <f>SUM(X940:X940)</f>
        <v>0</v>
      </c>
      <c r="Z939" s="447">
        <f>SUM(Z940:Z940)</f>
        <v>0</v>
      </c>
      <c r="AB939" s="447">
        <f>SUM(AB940:AB940)</f>
        <v>0</v>
      </c>
      <c r="AD939" s="447">
        <f>SUM(AD940:AD940)</f>
        <v>0</v>
      </c>
      <c r="AF939" s="447">
        <f>SUM(AF940:AF940)</f>
        <v>0</v>
      </c>
      <c r="AH939" s="447">
        <f t="shared" si="166"/>
        <v>0</v>
      </c>
      <c r="AI939" s="446"/>
      <c r="AJ939" s="447">
        <f>SUM(AJ940:AJ940)</f>
        <v>0</v>
      </c>
      <c r="AK939" s="71"/>
      <c r="AL939" s="447">
        <f>SUM(AL940:AL940)</f>
        <v>0</v>
      </c>
      <c r="AM939" s="447"/>
      <c r="AN939" s="447">
        <f>SUM(AN940:AN940)</f>
        <v>0</v>
      </c>
      <c r="AO939" s="447"/>
      <c r="AP939" s="447">
        <f>SUM(AP940:AP940)</f>
        <v>0</v>
      </c>
      <c r="AQ939" s="447"/>
    </row>
    <row r="940" spans="2:43" ht="18" hidden="1" customHeight="1" x14ac:dyDescent="0.2">
      <c r="B940" s="4"/>
      <c r="C940" s="117"/>
      <c r="D940" s="117"/>
      <c r="E940" s="117"/>
      <c r="F940" s="48"/>
      <c r="G940" s="11"/>
      <c r="H940" s="117"/>
      <c r="I940" s="124"/>
      <c r="J940" s="124"/>
      <c r="K940" s="144"/>
      <c r="L940" s="11"/>
      <c r="M940" s="143"/>
      <c r="N940" s="42"/>
      <c r="O940" s="128"/>
      <c r="P940" s="130"/>
      <c r="Q940" s="130"/>
      <c r="R940" s="72" t="s">
        <v>3</v>
      </c>
      <c r="S940" s="181"/>
      <c r="T940" s="73" t="s">
        <v>375</v>
      </c>
      <c r="V940" s="74">
        <v>0</v>
      </c>
      <c r="X940" s="74">
        <v>0</v>
      </c>
      <c r="Z940" s="74">
        <v>0</v>
      </c>
      <c r="AB940" s="74">
        <v>0</v>
      </c>
      <c r="AD940" s="74">
        <v>0</v>
      </c>
      <c r="AF940" s="74">
        <v>0</v>
      </c>
      <c r="AH940" s="74">
        <f t="shared" si="166"/>
        <v>0</v>
      </c>
      <c r="AI940" s="8"/>
      <c r="AJ940" s="74">
        <v>0</v>
      </c>
      <c r="AK940" s="8"/>
      <c r="AL940" s="74">
        <v>0</v>
      </c>
      <c r="AM940" s="74"/>
      <c r="AN940" s="74">
        <v>0</v>
      </c>
      <c r="AO940" s="74"/>
      <c r="AP940" s="74">
        <v>0</v>
      </c>
      <c r="AQ940" s="74"/>
    </row>
    <row r="941" spans="2:43" ht="18" customHeight="1" x14ac:dyDescent="0.2">
      <c r="B941" s="4"/>
      <c r="C941" s="117"/>
      <c r="D941" s="117"/>
      <c r="E941" s="117"/>
      <c r="F941" s="48"/>
      <c r="G941" s="11"/>
      <c r="H941" s="117"/>
      <c r="I941" s="124"/>
      <c r="J941" s="124"/>
      <c r="K941" s="144"/>
      <c r="L941" s="11"/>
      <c r="M941" s="143"/>
      <c r="N941" s="42"/>
      <c r="O941" s="127" t="s">
        <v>0</v>
      </c>
      <c r="P941" s="123"/>
      <c r="Q941" s="123"/>
      <c r="R941" s="49"/>
      <c r="S941" s="18"/>
      <c r="T941" s="50" t="s">
        <v>60</v>
      </c>
      <c r="U941" s="76"/>
      <c r="V941" s="51">
        <f>V942</f>
        <v>270000</v>
      </c>
      <c r="X941" s="51">
        <f>X942</f>
        <v>268000</v>
      </c>
      <c r="Z941" s="51">
        <f>Z942</f>
        <v>430000</v>
      </c>
      <c r="AB941" s="51">
        <f>AB942</f>
        <v>306000</v>
      </c>
      <c r="AD941" s="51">
        <f>AD942</f>
        <v>305600</v>
      </c>
      <c r="AF941" s="51">
        <f>AF942</f>
        <v>0</v>
      </c>
      <c r="AH941" s="51">
        <f t="shared" si="166"/>
        <v>305600</v>
      </c>
      <c r="AI941" s="5"/>
      <c r="AJ941" s="51">
        <f>AJ942</f>
        <v>104040</v>
      </c>
      <c r="AK941" s="5"/>
      <c r="AL941" s="51">
        <f t="shared" ref="AL941:AP942" si="167">AL942</f>
        <v>397000</v>
      </c>
      <c r="AM941" s="51"/>
      <c r="AN941" s="51">
        <f t="shared" si="167"/>
        <v>429000</v>
      </c>
      <c r="AO941" s="51"/>
      <c r="AP941" s="51">
        <f t="shared" si="167"/>
        <v>429000</v>
      </c>
      <c r="AQ941" s="51"/>
    </row>
    <row r="942" spans="2:43" ht="18" customHeight="1" x14ac:dyDescent="0.2">
      <c r="B942" s="4"/>
      <c r="C942" s="117"/>
      <c r="D942" s="117"/>
      <c r="E942" s="117"/>
      <c r="F942" s="48"/>
      <c r="G942" s="11"/>
      <c r="H942" s="117"/>
      <c r="I942" s="124"/>
      <c r="J942" s="124"/>
      <c r="K942" s="144"/>
      <c r="L942" s="11"/>
      <c r="M942" s="143"/>
      <c r="N942" s="42"/>
      <c r="O942" s="128"/>
      <c r="P942" s="129">
        <v>1</v>
      </c>
      <c r="Q942" s="129"/>
      <c r="R942" s="64"/>
      <c r="S942" s="234"/>
      <c r="T942" s="65" t="s">
        <v>8</v>
      </c>
      <c r="U942" s="155"/>
      <c r="V942" s="66">
        <f>V943</f>
        <v>270000</v>
      </c>
      <c r="X942" s="66">
        <f>X943</f>
        <v>268000</v>
      </c>
      <c r="Z942" s="66">
        <f>Z943</f>
        <v>430000</v>
      </c>
      <c r="AB942" s="66">
        <f>AB943</f>
        <v>306000</v>
      </c>
      <c r="AD942" s="66">
        <f>AD943</f>
        <v>305600</v>
      </c>
      <c r="AF942" s="66">
        <f>AF943</f>
        <v>0</v>
      </c>
      <c r="AH942" s="66">
        <f t="shared" si="166"/>
        <v>305600</v>
      </c>
      <c r="AI942" s="67"/>
      <c r="AJ942" s="66">
        <f>AJ943</f>
        <v>104040</v>
      </c>
      <c r="AK942" s="67"/>
      <c r="AL942" s="66">
        <f t="shared" si="167"/>
        <v>397000</v>
      </c>
      <c r="AM942" s="66"/>
      <c r="AN942" s="66">
        <f t="shared" si="167"/>
        <v>429000</v>
      </c>
      <c r="AO942" s="66"/>
      <c r="AP942" s="66">
        <f t="shared" si="167"/>
        <v>429000</v>
      </c>
      <c r="AQ942" s="66"/>
    </row>
    <row r="943" spans="2:43" ht="18" customHeight="1" x14ac:dyDescent="0.2">
      <c r="B943" s="4"/>
      <c r="C943" s="117"/>
      <c r="D943" s="117"/>
      <c r="E943" s="117"/>
      <c r="F943" s="48"/>
      <c r="G943" s="11"/>
      <c r="H943" s="117"/>
      <c r="I943" s="124"/>
      <c r="J943" s="124"/>
      <c r="K943" s="144"/>
      <c r="L943" s="11"/>
      <c r="M943" s="143"/>
      <c r="N943" s="42"/>
      <c r="O943" s="128"/>
      <c r="P943" s="130"/>
      <c r="Q943" s="131">
        <v>6</v>
      </c>
      <c r="R943" s="72"/>
      <c r="S943" s="181"/>
      <c r="T943" s="69" t="s">
        <v>62</v>
      </c>
      <c r="U943" s="92"/>
      <c r="V943" s="70">
        <f>SUM(V944:V946)</f>
        <v>270000</v>
      </c>
      <c r="X943" s="447">
        <f>SUM(X944:X946)</f>
        <v>268000</v>
      </c>
      <c r="Z943" s="447">
        <f>SUM(Z944:Z946)</f>
        <v>430000</v>
      </c>
      <c r="AB943" s="447">
        <f>SUM(AB944:AB946)</f>
        <v>306000</v>
      </c>
      <c r="AD943" s="447">
        <f>SUM(AD944:AD946)</f>
        <v>305600</v>
      </c>
      <c r="AF943" s="447">
        <f>SUM(AF944:AF946)</f>
        <v>0</v>
      </c>
      <c r="AH943" s="447">
        <f t="shared" si="166"/>
        <v>305600</v>
      </c>
      <c r="AI943" s="446"/>
      <c r="AJ943" s="447">
        <f>SUM(AJ944:AJ946)</f>
        <v>104040</v>
      </c>
      <c r="AK943" s="71"/>
      <c r="AL943" s="447">
        <f>SUM(AL944:AL946)</f>
        <v>397000</v>
      </c>
      <c r="AM943" s="447"/>
      <c r="AN943" s="447">
        <f>SUM(AN944:AN946)</f>
        <v>429000</v>
      </c>
      <c r="AO943" s="447"/>
      <c r="AP943" s="447">
        <f>SUM(AP944:AP946)</f>
        <v>429000</v>
      </c>
      <c r="AQ943" s="447"/>
    </row>
    <row r="944" spans="2:43" ht="18" customHeight="1" x14ac:dyDescent="0.2">
      <c r="B944" s="4"/>
      <c r="C944" s="117"/>
      <c r="D944" s="117"/>
      <c r="E944" s="117"/>
      <c r="F944" s="48"/>
      <c r="G944" s="11"/>
      <c r="H944" s="117"/>
      <c r="I944" s="124"/>
      <c r="J944" s="124"/>
      <c r="K944" s="144"/>
      <c r="L944" s="11"/>
      <c r="M944" s="143"/>
      <c r="N944" s="42"/>
      <c r="O944" s="128"/>
      <c r="P944" s="130"/>
      <c r="Q944" s="131"/>
      <c r="R944" s="72">
        <v>1</v>
      </c>
      <c r="S944" s="181"/>
      <c r="T944" s="73" t="s">
        <v>430</v>
      </c>
      <c r="V944" s="74">
        <v>170000</v>
      </c>
      <c r="X944" s="74">
        <v>167000</v>
      </c>
      <c r="Z944" s="74">
        <v>265000</v>
      </c>
      <c r="AB944" s="74">
        <v>191000</v>
      </c>
      <c r="AD944" s="74">
        <v>190500</v>
      </c>
      <c r="AF944" s="74">
        <v>0</v>
      </c>
      <c r="AH944" s="74">
        <f t="shared" si="166"/>
        <v>190500</v>
      </c>
      <c r="AI944" s="8"/>
      <c r="AJ944" s="74">
        <f t="shared" ref="AJ944:AJ945" si="168">CEILING(AB944*34/100,10)</f>
        <v>64940</v>
      </c>
      <c r="AK944" s="8"/>
      <c r="AL944" s="74">
        <v>248000</v>
      </c>
      <c r="AM944" s="74"/>
      <c r="AN944" s="74">
        <v>268000</v>
      </c>
      <c r="AO944" s="74"/>
      <c r="AP944" s="74">
        <v>268000</v>
      </c>
      <c r="AQ944" s="74"/>
    </row>
    <row r="945" spans="2:43" ht="18" customHeight="1" x14ac:dyDescent="0.2">
      <c r="B945" s="4"/>
      <c r="C945" s="117"/>
      <c r="D945" s="117"/>
      <c r="E945" s="117"/>
      <c r="F945" s="48"/>
      <c r="G945" s="11"/>
      <c r="H945" s="117"/>
      <c r="I945" s="124"/>
      <c r="J945" s="124"/>
      <c r="K945" s="144"/>
      <c r="L945" s="11"/>
      <c r="M945" s="143"/>
      <c r="N945" s="42"/>
      <c r="O945" s="128"/>
      <c r="P945" s="130"/>
      <c r="Q945" s="131"/>
      <c r="R945" s="72">
        <v>2</v>
      </c>
      <c r="S945" s="181"/>
      <c r="T945" s="73" t="s">
        <v>386</v>
      </c>
      <c r="V945" s="74">
        <v>100000</v>
      </c>
      <c r="X945" s="74">
        <v>101000</v>
      </c>
      <c r="Z945" s="74">
        <v>165000</v>
      </c>
      <c r="AB945" s="74">
        <v>115000</v>
      </c>
      <c r="AD945" s="74">
        <v>115100</v>
      </c>
      <c r="AF945" s="74">
        <v>0</v>
      </c>
      <c r="AH945" s="74">
        <f t="shared" si="166"/>
        <v>115100</v>
      </c>
      <c r="AI945" s="8"/>
      <c r="AJ945" s="74">
        <f t="shared" si="168"/>
        <v>39100</v>
      </c>
      <c r="AK945" s="8"/>
      <c r="AL945" s="74">
        <v>149000</v>
      </c>
      <c r="AM945" s="74"/>
      <c r="AN945" s="74">
        <v>161000</v>
      </c>
      <c r="AO945" s="74"/>
      <c r="AP945" s="74">
        <v>161000</v>
      </c>
      <c r="AQ945" s="74"/>
    </row>
    <row r="946" spans="2:43" ht="18" hidden="1" customHeight="1" x14ac:dyDescent="0.2">
      <c r="B946" s="4"/>
      <c r="C946" s="117"/>
      <c r="D946" s="117"/>
      <c r="E946" s="117"/>
      <c r="F946" s="48"/>
      <c r="G946" s="11"/>
      <c r="H946" s="117"/>
      <c r="I946" s="124"/>
      <c r="J946" s="124"/>
      <c r="K946" s="144"/>
      <c r="L946" s="11"/>
      <c r="M946" s="143"/>
      <c r="N946" s="42"/>
      <c r="O946" s="128"/>
      <c r="P946" s="130"/>
      <c r="Q946" s="131"/>
      <c r="R946" s="72">
        <v>8</v>
      </c>
      <c r="S946" s="181"/>
      <c r="T946" s="73" t="s">
        <v>463</v>
      </c>
      <c r="V946" s="74">
        <v>0</v>
      </c>
      <c r="X946" s="74">
        <v>0</v>
      </c>
      <c r="Z946" s="74">
        <v>0</v>
      </c>
      <c r="AB946" s="74">
        <v>0</v>
      </c>
      <c r="AD946" s="74">
        <v>0</v>
      </c>
      <c r="AF946" s="74">
        <v>0</v>
      </c>
      <c r="AH946" s="74">
        <f t="shared" si="166"/>
        <v>0</v>
      </c>
      <c r="AI946" s="8"/>
      <c r="AJ946" s="74">
        <v>0</v>
      </c>
      <c r="AK946" s="8"/>
      <c r="AL946" s="74">
        <v>0</v>
      </c>
      <c r="AM946" s="74"/>
      <c r="AN946" s="74">
        <v>0</v>
      </c>
      <c r="AO946" s="74"/>
      <c r="AP946" s="74">
        <v>0</v>
      </c>
      <c r="AQ946" s="74"/>
    </row>
    <row r="947" spans="2:43" ht="18" customHeight="1" x14ac:dyDescent="0.2">
      <c r="B947" s="4"/>
      <c r="C947" s="117"/>
      <c r="D947" s="117"/>
      <c r="E947" s="117"/>
      <c r="F947" s="48"/>
      <c r="G947" s="11"/>
      <c r="H947" s="117"/>
      <c r="I947" s="124"/>
      <c r="J947" s="124"/>
      <c r="K947" s="144"/>
      <c r="L947" s="11"/>
      <c r="M947" s="143"/>
      <c r="N947" s="42"/>
      <c r="O947" s="127" t="s">
        <v>18</v>
      </c>
      <c r="P947" s="123"/>
      <c r="Q947" s="123"/>
      <c r="R947" s="49"/>
      <c r="S947" s="18"/>
      <c r="T947" s="50" t="s">
        <v>190</v>
      </c>
      <c r="U947" s="76"/>
      <c r="V947" s="51">
        <f>V948+V963+V970+V982+V985</f>
        <v>57000</v>
      </c>
      <c r="X947" s="51">
        <f>X948+X963+X970+X982+X985</f>
        <v>60000</v>
      </c>
      <c r="Z947" s="51">
        <f>Z948+Z963+Z970+Z982+Z985</f>
        <v>63000</v>
      </c>
      <c r="AB947" s="51">
        <f>AB948+AB963+AB970+AB982+AB985</f>
        <v>67000</v>
      </c>
      <c r="AD947" s="51" t="e">
        <f>AD948+AD963+AD970+AD982+AD985</f>
        <v>#REF!</v>
      </c>
      <c r="AF947" s="51">
        <f>AF948+AF963+AF970+AF982+AF985</f>
        <v>52000</v>
      </c>
      <c r="AH947" s="51" t="e">
        <f t="shared" si="166"/>
        <v>#REF!</v>
      </c>
      <c r="AI947" s="5"/>
      <c r="AJ947" s="51">
        <f>AJ948+AJ963+AJ970+AJ982+AJ985</f>
        <v>17350</v>
      </c>
      <c r="AK947" s="5"/>
      <c r="AL947" s="51">
        <f>AL948+AL963+AL970+AL982+AL985</f>
        <v>70000</v>
      </c>
      <c r="AM947" s="51"/>
      <c r="AN947" s="51">
        <f>AN948+AN963+AN970+AN982+AN985</f>
        <v>73000</v>
      </c>
      <c r="AO947" s="51"/>
      <c r="AP947" s="51">
        <f>AP948+AP963+AP970+AP982+AP985</f>
        <v>73000</v>
      </c>
      <c r="AQ947" s="51"/>
    </row>
    <row r="948" spans="2:43" ht="18" customHeight="1" x14ac:dyDescent="0.2">
      <c r="B948" s="4"/>
      <c r="C948" s="117"/>
      <c r="D948" s="117"/>
      <c r="E948" s="117"/>
      <c r="F948" s="48"/>
      <c r="G948" s="11"/>
      <c r="H948" s="117"/>
      <c r="I948" s="124"/>
      <c r="J948" s="124"/>
      <c r="K948" s="144"/>
      <c r="L948" s="11"/>
      <c r="M948" s="143"/>
      <c r="N948" s="42"/>
      <c r="O948" s="128"/>
      <c r="P948" s="129">
        <v>2</v>
      </c>
      <c r="Q948" s="129"/>
      <c r="R948" s="64"/>
      <c r="S948" s="234"/>
      <c r="T948" s="65" t="s">
        <v>195</v>
      </c>
      <c r="U948" s="155"/>
      <c r="V948" s="66">
        <f>V949+V953+V956+V959+V961</f>
        <v>41000</v>
      </c>
      <c r="X948" s="66">
        <f>X949+X953+X956+X959+X961</f>
        <v>44000</v>
      </c>
      <c r="Z948" s="66">
        <f>Z949+Z953+Z956+Z959+Z961</f>
        <v>45000</v>
      </c>
      <c r="AB948" s="66">
        <f>AB949+AB953+AB956+AB959+AB961</f>
        <v>47000</v>
      </c>
      <c r="AD948" s="66" t="e">
        <f>AD949+AD953+AD956+AD959+AD961</f>
        <v>#REF!</v>
      </c>
      <c r="AF948" s="66">
        <f>AF949+AF953+AF956+AF959+AF961</f>
        <v>15000</v>
      </c>
      <c r="AH948" s="66" t="e">
        <f t="shared" si="166"/>
        <v>#REF!</v>
      </c>
      <c r="AI948" s="67"/>
      <c r="AJ948" s="66">
        <f>AJ949+AJ953+AJ956+AJ959+AJ961</f>
        <v>11750</v>
      </c>
      <c r="AK948" s="67"/>
      <c r="AL948" s="66">
        <f>AL949+AL953+AL956+AL959+AL961</f>
        <v>50000</v>
      </c>
      <c r="AM948" s="66"/>
      <c r="AN948" s="66">
        <f>AN949+AN953+AN956+AN959+AN961</f>
        <v>53000</v>
      </c>
      <c r="AO948" s="66"/>
      <c r="AP948" s="66">
        <f>AP949+AP953+AP956+AP959+AP961</f>
        <v>53000</v>
      </c>
      <c r="AQ948" s="66"/>
    </row>
    <row r="949" spans="2:43" ht="18" customHeight="1" x14ac:dyDescent="0.2">
      <c r="B949" s="4"/>
      <c r="C949" s="117"/>
      <c r="D949" s="117"/>
      <c r="E949" s="117"/>
      <c r="F949" s="48"/>
      <c r="G949" s="11"/>
      <c r="H949" s="117"/>
      <c r="I949" s="124"/>
      <c r="J949" s="124"/>
      <c r="K949" s="144"/>
      <c r="L949" s="11"/>
      <c r="M949" s="143"/>
      <c r="N949" s="42"/>
      <c r="O949" s="128"/>
      <c r="P949" s="130"/>
      <c r="Q949" s="131">
        <v>1</v>
      </c>
      <c r="R949" s="68"/>
      <c r="S949" s="35"/>
      <c r="T949" s="69" t="s">
        <v>47</v>
      </c>
      <c r="U949" s="92"/>
      <c r="V949" s="70">
        <f>SUM(V950:V952)</f>
        <v>27000</v>
      </c>
      <c r="X949" s="447">
        <f>SUM(X950:X952)</f>
        <v>29000</v>
      </c>
      <c r="Z949" s="447">
        <f>SUM(Z950:Z952)</f>
        <v>30000</v>
      </c>
      <c r="AB949" s="447">
        <f>SUM(AB950:AB952)</f>
        <v>32000</v>
      </c>
      <c r="AD949" s="447">
        <f>SUM(AD950:AD952)</f>
        <v>34000</v>
      </c>
      <c r="AF949" s="447">
        <f>SUM(AF950:AF952)</f>
        <v>15000</v>
      </c>
      <c r="AH949" s="447">
        <f t="shared" si="166"/>
        <v>49000</v>
      </c>
      <c r="AI949" s="446"/>
      <c r="AJ949" s="447">
        <f>SUM(AJ950:AJ952)</f>
        <v>8000</v>
      </c>
      <c r="AK949" s="71"/>
      <c r="AL949" s="447">
        <f>SUM(AL950:AL952)</f>
        <v>34000</v>
      </c>
      <c r="AM949" s="447"/>
      <c r="AN949" s="447">
        <f>SUM(AN950:AN952)</f>
        <v>36000</v>
      </c>
      <c r="AO949" s="447"/>
      <c r="AP949" s="447">
        <f>SUM(AP950:AP952)</f>
        <v>36000</v>
      </c>
      <c r="AQ949" s="447"/>
    </row>
    <row r="950" spans="2:43" ht="18" customHeight="1" x14ac:dyDescent="0.2">
      <c r="B950" s="4"/>
      <c r="C950" s="117"/>
      <c r="D950" s="117"/>
      <c r="E950" s="117"/>
      <c r="F950" s="48"/>
      <c r="G950" s="11"/>
      <c r="H950" s="117"/>
      <c r="I950" s="124"/>
      <c r="J950" s="124"/>
      <c r="K950" s="144"/>
      <c r="L950" s="11"/>
      <c r="M950" s="143"/>
      <c r="N950" s="42"/>
      <c r="O950" s="128"/>
      <c r="P950" s="130"/>
      <c r="Q950" s="130"/>
      <c r="R950" s="72" t="s">
        <v>3</v>
      </c>
      <c r="S950" s="181"/>
      <c r="T950" s="73" t="s">
        <v>17</v>
      </c>
      <c r="V950" s="74">
        <v>10000</v>
      </c>
      <c r="X950" s="74">
        <v>11000</v>
      </c>
      <c r="Z950" s="74">
        <v>11000</v>
      </c>
      <c r="AB950" s="74">
        <v>11000</v>
      </c>
      <c r="AD950" s="74">
        <v>12000</v>
      </c>
      <c r="AF950" s="74">
        <v>0</v>
      </c>
      <c r="AH950" s="74">
        <f t="shared" si="166"/>
        <v>12000</v>
      </c>
      <c r="AI950" s="8"/>
      <c r="AJ950" s="74">
        <f t="shared" ref="AJ950:AJ952" si="169">CEILING(AB950*25/100,10)</f>
        <v>2750</v>
      </c>
      <c r="AK950" s="8"/>
      <c r="AL950" s="74">
        <v>12000</v>
      </c>
      <c r="AM950" s="74"/>
      <c r="AN950" s="74">
        <v>13000</v>
      </c>
      <c r="AO950" s="74"/>
      <c r="AP950" s="74">
        <v>13000</v>
      </c>
      <c r="AQ950" s="74"/>
    </row>
    <row r="951" spans="2:43" ht="18" customHeight="1" x14ac:dyDescent="0.2">
      <c r="B951" s="4"/>
      <c r="C951" s="117"/>
      <c r="D951" s="117"/>
      <c r="E951" s="117"/>
      <c r="F951" s="48"/>
      <c r="G951" s="11"/>
      <c r="H951" s="117"/>
      <c r="I951" s="124"/>
      <c r="J951" s="124"/>
      <c r="K951" s="144"/>
      <c r="L951" s="11"/>
      <c r="M951" s="143"/>
      <c r="N951" s="42"/>
      <c r="O951" s="128"/>
      <c r="P951" s="130"/>
      <c r="Q951" s="130"/>
      <c r="R951" s="72" t="s">
        <v>18</v>
      </c>
      <c r="S951" s="181"/>
      <c r="T951" s="73" t="s">
        <v>367</v>
      </c>
      <c r="V951" s="74"/>
      <c r="X951" s="74"/>
      <c r="Z951" s="74">
        <v>0</v>
      </c>
      <c r="AB951" s="74">
        <v>3000</v>
      </c>
      <c r="AD951" s="74">
        <v>3000</v>
      </c>
      <c r="AF951" s="74">
        <v>15000</v>
      </c>
      <c r="AH951" s="74">
        <f t="shared" si="166"/>
        <v>18000</v>
      </c>
      <c r="AI951" s="8"/>
      <c r="AJ951" s="74">
        <f t="shared" si="169"/>
        <v>750</v>
      </c>
      <c r="AK951" s="8"/>
      <c r="AL951" s="74">
        <v>3000</v>
      </c>
      <c r="AM951" s="74"/>
      <c r="AN951" s="74">
        <v>3000</v>
      </c>
      <c r="AO951" s="74"/>
      <c r="AP951" s="74">
        <v>3000</v>
      </c>
      <c r="AQ951" s="74"/>
    </row>
    <row r="952" spans="2:43" ht="18" customHeight="1" x14ac:dyDescent="0.2">
      <c r="B952" s="4"/>
      <c r="C952" s="117"/>
      <c r="D952" s="117"/>
      <c r="E952" s="117"/>
      <c r="F952" s="48"/>
      <c r="G952" s="11"/>
      <c r="H952" s="117"/>
      <c r="I952" s="124"/>
      <c r="J952" s="124"/>
      <c r="K952" s="144"/>
      <c r="L952" s="11"/>
      <c r="M952" s="143"/>
      <c r="N952" s="42"/>
      <c r="O952" s="128"/>
      <c r="P952" s="130"/>
      <c r="Q952" s="130"/>
      <c r="R952" s="72" t="s">
        <v>55</v>
      </c>
      <c r="S952" s="181"/>
      <c r="T952" s="73" t="s">
        <v>352</v>
      </c>
      <c r="V952" s="74">
        <v>17000</v>
      </c>
      <c r="X952" s="74">
        <v>18000</v>
      </c>
      <c r="Z952" s="74">
        <v>19000</v>
      </c>
      <c r="AB952" s="74">
        <v>18000</v>
      </c>
      <c r="AD952" s="74">
        <v>19000</v>
      </c>
      <c r="AF952" s="74">
        <v>0</v>
      </c>
      <c r="AH952" s="74">
        <f t="shared" si="166"/>
        <v>19000</v>
      </c>
      <c r="AI952" s="8"/>
      <c r="AJ952" s="74">
        <f t="shared" si="169"/>
        <v>4500</v>
      </c>
      <c r="AK952" s="8"/>
      <c r="AL952" s="74">
        <v>19000</v>
      </c>
      <c r="AM952" s="74"/>
      <c r="AN952" s="74">
        <v>20000</v>
      </c>
      <c r="AO952" s="74"/>
      <c r="AP952" s="74">
        <v>20000</v>
      </c>
      <c r="AQ952" s="74"/>
    </row>
    <row r="953" spans="2:43" ht="18" customHeight="1" x14ac:dyDescent="0.2">
      <c r="B953" s="4"/>
      <c r="C953" s="117"/>
      <c r="D953" s="117"/>
      <c r="E953" s="117"/>
      <c r="F953" s="48"/>
      <c r="G953" s="11"/>
      <c r="H953" s="117"/>
      <c r="I953" s="124"/>
      <c r="J953" s="124"/>
      <c r="K953" s="144"/>
      <c r="L953" s="11"/>
      <c r="M953" s="143"/>
      <c r="N953" s="42"/>
      <c r="O953" s="128"/>
      <c r="P953" s="130"/>
      <c r="Q953" s="131">
        <v>2</v>
      </c>
      <c r="R953" s="68"/>
      <c r="S953" s="35"/>
      <c r="T953" s="69" t="s">
        <v>239</v>
      </c>
      <c r="U953" s="92"/>
      <c r="V953" s="70">
        <f>SUM(V954:V955)</f>
        <v>14000</v>
      </c>
      <c r="X953" s="447">
        <f>SUM(X954:X955)</f>
        <v>15000</v>
      </c>
      <c r="Z953" s="447">
        <f>SUM(Z954:Z955)</f>
        <v>15000</v>
      </c>
      <c r="AB953" s="447">
        <f>SUM(AB954:AB955)</f>
        <v>15000</v>
      </c>
      <c r="AD953" s="447">
        <f>SUM(AD954:AD955)</f>
        <v>16000</v>
      </c>
      <c r="AF953" s="447">
        <f>SUM(AF954:AF955)</f>
        <v>0</v>
      </c>
      <c r="AH953" s="447">
        <f t="shared" si="166"/>
        <v>16000</v>
      </c>
      <c r="AI953" s="446"/>
      <c r="AJ953" s="447">
        <f>SUM(AJ954:AJ955)</f>
        <v>3750</v>
      </c>
      <c r="AK953" s="71"/>
      <c r="AL953" s="447">
        <f>SUM(AL954:AL955)</f>
        <v>16000</v>
      </c>
      <c r="AM953" s="447"/>
      <c r="AN953" s="447">
        <f>SUM(AN954:AN955)</f>
        <v>17000</v>
      </c>
      <c r="AO953" s="447"/>
      <c r="AP953" s="447">
        <f>SUM(AP954:AP955)</f>
        <v>17000</v>
      </c>
      <c r="AQ953" s="447"/>
    </row>
    <row r="954" spans="2:43" ht="18" hidden="1" customHeight="1" x14ac:dyDescent="0.2">
      <c r="B954" s="4"/>
      <c r="C954" s="117"/>
      <c r="D954" s="117"/>
      <c r="E954" s="117"/>
      <c r="F954" s="48"/>
      <c r="G954" s="11"/>
      <c r="H954" s="117"/>
      <c r="I954" s="124"/>
      <c r="J954" s="124"/>
      <c r="K954" s="144"/>
      <c r="L954" s="11"/>
      <c r="M954" s="143"/>
      <c r="N954" s="42"/>
      <c r="O954" s="128"/>
      <c r="P954" s="130"/>
      <c r="Q954" s="131"/>
      <c r="R954" s="72" t="s">
        <v>3</v>
      </c>
      <c r="S954" s="181"/>
      <c r="T954" s="73" t="s">
        <v>78</v>
      </c>
      <c r="V954" s="74">
        <v>0</v>
      </c>
      <c r="X954" s="74">
        <v>0</v>
      </c>
      <c r="Z954" s="74">
        <v>0</v>
      </c>
      <c r="AB954" s="74">
        <v>0</v>
      </c>
      <c r="AD954" s="74">
        <v>0</v>
      </c>
      <c r="AF954" s="74">
        <v>0</v>
      </c>
      <c r="AH954" s="74">
        <f t="shared" si="166"/>
        <v>0</v>
      </c>
      <c r="AI954" s="8"/>
      <c r="AJ954" s="74">
        <v>0</v>
      </c>
      <c r="AK954" s="8"/>
      <c r="AL954" s="74">
        <v>0</v>
      </c>
      <c r="AM954" s="74"/>
      <c r="AN954" s="74">
        <v>0</v>
      </c>
      <c r="AO954" s="74"/>
      <c r="AP954" s="74">
        <v>0</v>
      </c>
      <c r="AQ954" s="74"/>
    </row>
    <row r="955" spans="2:43" ht="18" customHeight="1" x14ac:dyDescent="0.2">
      <c r="B955" s="4"/>
      <c r="C955" s="117"/>
      <c r="D955" s="117"/>
      <c r="E955" s="117"/>
      <c r="F955" s="48"/>
      <c r="G955" s="11"/>
      <c r="H955" s="117"/>
      <c r="I955" s="124"/>
      <c r="J955" s="124"/>
      <c r="K955" s="144"/>
      <c r="L955" s="11"/>
      <c r="M955" s="143"/>
      <c r="N955" s="42"/>
      <c r="O955" s="128"/>
      <c r="P955" s="130"/>
      <c r="Q955" s="130"/>
      <c r="R955" s="72" t="s">
        <v>0</v>
      </c>
      <c r="S955" s="181"/>
      <c r="T955" s="73" t="s">
        <v>228</v>
      </c>
      <c r="V955" s="74">
        <v>14000</v>
      </c>
      <c r="X955" s="74">
        <v>15000</v>
      </c>
      <c r="Z955" s="74">
        <v>15000</v>
      </c>
      <c r="AB955" s="74">
        <v>15000</v>
      </c>
      <c r="AD955" s="74">
        <v>16000</v>
      </c>
      <c r="AF955" s="74">
        <v>0</v>
      </c>
      <c r="AH955" s="74">
        <f t="shared" si="166"/>
        <v>16000</v>
      </c>
      <c r="AI955" s="8"/>
      <c r="AJ955" s="74">
        <f>CEILING(AB955*25/100,10)</f>
        <v>3750</v>
      </c>
      <c r="AK955" s="8"/>
      <c r="AL955" s="74">
        <v>16000</v>
      </c>
      <c r="AM955" s="74"/>
      <c r="AN955" s="74">
        <v>17000</v>
      </c>
      <c r="AO955" s="74"/>
      <c r="AP955" s="74">
        <v>17000</v>
      </c>
      <c r="AQ955" s="74"/>
    </row>
    <row r="956" spans="2:43" ht="18" hidden="1" customHeight="1" x14ac:dyDescent="0.2">
      <c r="B956" s="4"/>
      <c r="C956" s="117"/>
      <c r="D956" s="117"/>
      <c r="E956" s="117"/>
      <c r="F956" s="48"/>
      <c r="G956" s="11"/>
      <c r="H956" s="117"/>
      <c r="I956" s="124"/>
      <c r="J956" s="124"/>
      <c r="K956" s="144"/>
      <c r="L956" s="11"/>
      <c r="M956" s="143"/>
      <c r="N956" s="42"/>
      <c r="O956" s="128"/>
      <c r="P956" s="130"/>
      <c r="Q956" s="131">
        <v>3</v>
      </c>
      <c r="R956" s="68"/>
      <c r="S956" s="35"/>
      <c r="T956" s="69" t="s">
        <v>79</v>
      </c>
      <c r="U956" s="92"/>
      <c r="V956" s="70">
        <f>V957+V958</f>
        <v>0</v>
      </c>
      <c r="X956" s="447">
        <f>X957+X958</f>
        <v>0</v>
      </c>
      <c r="Z956" s="447">
        <f>Z957+Z958</f>
        <v>0</v>
      </c>
      <c r="AB956" s="447">
        <f>AB957+AB958</f>
        <v>0</v>
      </c>
      <c r="AD956" s="447" t="e">
        <f>#REF!+AD958</f>
        <v>#REF!</v>
      </c>
      <c r="AF956" s="447">
        <f>AF957+AF958</f>
        <v>0</v>
      </c>
      <c r="AH956" s="447" t="e">
        <f t="shared" si="166"/>
        <v>#REF!</v>
      </c>
      <c r="AI956" s="446"/>
      <c r="AJ956" s="447">
        <f>AJ957+AJ958</f>
        <v>0</v>
      </c>
      <c r="AK956" s="71"/>
      <c r="AL956" s="447">
        <f>AL957+AL958</f>
        <v>0</v>
      </c>
      <c r="AM956" s="447"/>
      <c r="AN956" s="447">
        <f>AN957+AN958</f>
        <v>0</v>
      </c>
      <c r="AO956" s="447"/>
      <c r="AP956" s="447">
        <f>AP957+AP958</f>
        <v>0</v>
      </c>
      <c r="AQ956" s="447"/>
    </row>
    <row r="957" spans="2:43" ht="18" hidden="1" customHeight="1" x14ac:dyDescent="0.2">
      <c r="B957" s="4"/>
      <c r="C957" s="117"/>
      <c r="D957" s="117"/>
      <c r="E957" s="117"/>
      <c r="F957" s="48"/>
      <c r="G957" s="11"/>
      <c r="H957" s="117"/>
      <c r="I957" s="124"/>
      <c r="J957" s="124"/>
      <c r="K957" s="144"/>
      <c r="L957" s="11"/>
      <c r="M957" s="143"/>
      <c r="N957" s="42"/>
      <c r="O957" s="128"/>
      <c r="P957" s="130"/>
      <c r="Q957" s="131"/>
      <c r="R957" s="72" t="s">
        <v>3</v>
      </c>
      <c r="S957" s="181"/>
      <c r="T957" s="73" t="s">
        <v>80</v>
      </c>
      <c r="V957" s="83">
        <v>0</v>
      </c>
      <c r="X957" s="448">
        <v>0</v>
      </c>
      <c r="Z957" s="448">
        <v>0</v>
      </c>
      <c r="AB957" s="448">
        <v>0</v>
      </c>
      <c r="AD957" s="448">
        <v>0</v>
      </c>
      <c r="AF957" s="448">
        <v>0</v>
      </c>
      <c r="AH957" s="448">
        <f t="shared" si="166"/>
        <v>0</v>
      </c>
      <c r="AI957" s="495"/>
      <c r="AJ957" s="448">
        <v>0</v>
      </c>
      <c r="AK957" s="87"/>
      <c r="AL957" s="448">
        <v>0</v>
      </c>
      <c r="AM957" s="448"/>
      <c r="AN957" s="448">
        <v>0</v>
      </c>
      <c r="AO957" s="448"/>
      <c r="AP957" s="448">
        <v>0</v>
      </c>
      <c r="AQ957" s="448"/>
    </row>
    <row r="958" spans="2:43" ht="18" hidden="1" customHeight="1" x14ac:dyDescent="0.2">
      <c r="B958" s="4"/>
      <c r="C958" s="117"/>
      <c r="D958" s="117"/>
      <c r="E958" s="117"/>
      <c r="F958" s="48"/>
      <c r="G958" s="11"/>
      <c r="H958" s="117"/>
      <c r="I958" s="124"/>
      <c r="J958" s="124"/>
      <c r="K958" s="144"/>
      <c r="L958" s="11"/>
      <c r="M958" s="143"/>
      <c r="N958" s="42"/>
      <c r="O958" s="128"/>
      <c r="P958" s="130"/>
      <c r="Q958" s="130"/>
      <c r="R958" s="72" t="s">
        <v>18</v>
      </c>
      <c r="S958" s="181"/>
      <c r="T958" s="73" t="s">
        <v>82</v>
      </c>
      <c r="V958" s="74">
        <v>0</v>
      </c>
      <c r="X958" s="74">
        <v>0</v>
      </c>
      <c r="Z958" s="74">
        <v>0</v>
      </c>
      <c r="AB958" s="74">
        <v>0</v>
      </c>
      <c r="AD958" s="74">
        <v>0</v>
      </c>
      <c r="AF958" s="74">
        <v>0</v>
      </c>
      <c r="AH958" s="74">
        <f t="shared" si="166"/>
        <v>0</v>
      </c>
      <c r="AI958" s="8"/>
      <c r="AJ958" s="74">
        <v>0</v>
      </c>
      <c r="AK958" s="8"/>
      <c r="AL958" s="74">
        <v>0</v>
      </c>
      <c r="AM958" s="74"/>
      <c r="AN958" s="74">
        <v>0</v>
      </c>
      <c r="AO958" s="74"/>
      <c r="AP958" s="74">
        <v>0</v>
      </c>
      <c r="AQ958" s="74"/>
    </row>
    <row r="959" spans="2:43" ht="18" hidden="1" customHeight="1" x14ac:dyDescent="0.2">
      <c r="B959" s="4"/>
      <c r="C959" s="117"/>
      <c r="D959" s="117"/>
      <c r="E959" s="117"/>
      <c r="F959" s="48"/>
      <c r="G959" s="11"/>
      <c r="H959" s="117"/>
      <c r="I959" s="124"/>
      <c r="J959" s="124"/>
      <c r="K959" s="144"/>
      <c r="L959" s="11"/>
      <c r="M959" s="143"/>
      <c r="N959" s="42"/>
      <c r="O959" s="128"/>
      <c r="P959" s="130"/>
      <c r="Q959" s="131">
        <v>5</v>
      </c>
      <c r="R959" s="68"/>
      <c r="S959" s="35"/>
      <c r="T959" s="69" t="s">
        <v>48</v>
      </c>
      <c r="U959" s="92"/>
      <c r="V959" s="70">
        <f>V960</f>
        <v>0</v>
      </c>
      <c r="X959" s="447">
        <f>X960</f>
        <v>0</v>
      </c>
      <c r="Z959" s="447">
        <f>Z960</f>
        <v>0</v>
      </c>
      <c r="AB959" s="447">
        <f>AB960</f>
        <v>0</v>
      </c>
      <c r="AD959" s="447">
        <f>AD960</f>
        <v>0</v>
      </c>
      <c r="AF959" s="447">
        <f>AF960</f>
        <v>0</v>
      </c>
      <c r="AH959" s="447">
        <f t="shared" si="166"/>
        <v>0</v>
      </c>
      <c r="AI959" s="446"/>
      <c r="AJ959" s="447">
        <f>AJ960</f>
        <v>0</v>
      </c>
      <c r="AK959" s="71"/>
      <c r="AL959" s="447">
        <f>AL960</f>
        <v>0</v>
      </c>
      <c r="AM959" s="447"/>
      <c r="AN959" s="447">
        <f>AN960</f>
        <v>0</v>
      </c>
      <c r="AO959" s="447"/>
      <c r="AP959" s="447">
        <f>AP960</f>
        <v>0</v>
      </c>
      <c r="AQ959" s="447"/>
    </row>
    <row r="960" spans="2:43" ht="18" hidden="1" customHeight="1" x14ac:dyDescent="0.2">
      <c r="B960" s="4"/>
      <c r="C960" s="117"/>
      <c r="D960" s="117"/>
      <c r="E960" s="117"/>
      <c r="F960" s="48"/>
      <c r="G960" s="11"/>
      <c r="H960" s="117"/>
      <c r="I960" s="124"/>
      <c r="J960" s="124"/>
      <c r="K960" s="144"/>
      <c r="L960" s="11"/>
      <c r="M960" s="143"/>
      <c r="N960" s="42"/>
      <c r="O960" s="128"/>
      <c r="P960" s="130"/>
      <c r="Q960" s="130"/>
      <c r="R960" s="72" t="s">
        <v>3</v>
      </c>
      <c r="S960" s="181"/>
      <c r="T960" s="73" t="s">
        <v>551</v>
      </c>
      <c r="V960" s="74">
        <v>0</v>
      </c>
      <c r="X960" s="74">
        <v>0</v>
      </c>
      <c r="Z960" s="74">
        <v>0</v>
      </c>
      <c r="AB960" s="74">
        <v>0</v>
      </c>
      <c r="AD960" s="74">
        <v>0</v>
      </c>
      <c r="AF960" s="74">
        <v>0</v>
      </c>
      <c r="AH960" s="74">
        <f t="shared" si="166"/>
        <v>0</v>
      </c>
      <c r="AI960" s="8"/>
      <c r="AJ960" s="74">
        <v>0</v>
      </c>
      <c r="AK960" s="8"/>
      <c r="AL960" s="74">
        <v>0</v>
      </c>
      <c r="AM960" s="74"/>
      <c r="AN960" s="74">
        <v>0</v>
      </c>
      <c r="AO960" s="74"/>
      <c r="AP960" s="74">
        <v>0</v>
      </c>
      <c r="AQ960" s="74"/>
    </row>
    <row r="961" spans="2:43" ht="18" hidden="1" customHeight="1" x14ac:dyDescent="0.2">
      <c r="B961" s="4"/>
      <c r="C961" s="117"/>
      <c r="D961" s="117"/>
      <c r="E961" s="117"/>
      <c r="F961" s="48"/>
      <c r="G961" s="11"/>
      <c r="H961" s="117"/>
      <c r="I961" s="124"/>
      <c r="J961" s="124"/>
      <c r="K961" s="144"/>
      <c r="L961" s="11"/>
      <c r="M961" s="143"/>
      <c r="N961" s="42"/>
      <c r="O961" s="128"/>
      <c r="P961" s="130"/>
      <c r="Q961" s="131">
        <v>6</v>
      </c>
      <c r="R961" s="84"/>
      <c r="S961" s="250"/>
      <c r="T961" s="69" t="s">
        <v>19</v>
      </c>
      <c r="U961" s="92"/>
      <c r="V961" s="70">
        <f>V962</f>
        <v>0</v>
      </c>
      <c r="X961" s="447">
        <f>X962</f>
        <v>0</v>
      </c>
      <c r="Z961" s="447">
        <f>Z962</f>
        <v>0</v>
      </c>
      <c r="AB961" s="447">
        <f>AB962</f>
        <v>0</v>
      </c>
      <c r="AD961" s="447" t="e">
        <f>#REF!</f>
        <v>#REF!</v>
      </c>
      <c r="AF961" s="447">
        <f>AF962</f>
        <v>0</v>
      </c>
      <c r="AH961" s="447" t="e">
        <f t="shared" si="166"/>
        <v>#REF!</v>
      </c>
      <c r="AI961" s="446"/>
      <c r="AJ961" s="447">
        <f>AJ962</f>
        <v>0</v>
      </c>
      <c r="AK961" s="71"/>
      <c r="AL961" s="447">
        <f>AL962</f>
        <v>0</v>
      </c>
      <c r="AM961" s="447"/>
      <c r="AN961" s="447">
        <f>AN962</f>
        <v>0</v>
      </c>
      <c r="AO961" s="447"/>
      <c r="AP961" s="447">
        <f>AP962</f>
        <v>0</v>
      </c>
      <c r="AQ961" s="447"/>
    </row>
    <row r="962" spans="2:43" ht="18" hidden="1" customHeight="1" x14ac:dyDescent="0.2">
      <c r="B962" s="4"/>
      <c r="C962" s="117"/>
      <c r="D962" s="117"/>
      <c r="E962" s="117"/>
      <c r="F962" s="48"/>
      <c r="G962" s="11"/>
      <c r="H962" s="117"/>
      <c r="I962" s="124"/>
      <c r="J962" s="124"/>
      <c r="K962" s="144"/>
      <c r="L962" s="11"/>
      <c r="M962" s="143"/>
      <c r="N962" s="42"/>
      <c r="O962" s="128"/>
      <c r="P962" s="130"/>
      <c r="Q962" s="130"/>
      <c r="R962" s="72">
        <v>90</v>
      </c>
      <c r="S962" s="181"/>
      <c r="T962" s="73" t="s">
        <v>225</v>
      </c>
      <c r="V962" s="74">
        <v>0</v>
      </c>
      <c r="X962" s="74">
        <v>0</v>
      </c>
      <c r="Z962" s="74">
        <v>0</v>
      </c>
      <c r="AB962" s="74">
        <v>0</v>
      </c>
      <c r="AD962" s="74">
        <v>0</v>
      </c>
      <c r="AF962" s="74">
        <v>0</v>
      </c>
      <c r="AH962" s="74">
        <f t="shared" si="166"/>
        <v>0</v>
      </c>
      <c r="AI962" s="8"/>
      <c r="AJ962" s="74">
        <v>0</v>
      </c>
      <c r="AK962" s="8"/>
      <c r="AL962" s="74">
        <v>0</v>
      </c>
      <c r="AM962" s="74"/>
      <c r="AN962" s="74">
        <v>0</v>
      </c>
      <c r="AO962" s="74"/>
      <c r="AP962" s="74">
        <v>0</v>
      </c>
      <c r="AQ962" s="74"/>
    </row>
    <row r="963" spans="2:43" ht="18" customHeight="1" x14ac:dyDescent="0.2">
      <c r="B963" s="4"/>
      <c r="C963" s="117"/>
      <c r="D963" s="117"/>
      <c r="E963" s="117"/>
      <c r="F963" s="48"/>
      <c r="G963" s="11"/>
      <c r="H963" s="117"/>
      <c r="I963" s="124"/>
      <c r="J963" s="124"/>
      <c r="K963" s="144"/>
      <c r="L963" s="11"/>
      <c r="M963" s="143"/>
      <c r="N963" s="42"/>
      <c r="O963" s="128"/>
      <c r="P963" s="129">
        <v>3</v>
      </c>
      <c r="Q963" s="129"/>
      <c r="R963" s="64"/>
      <c r="S963" s="234"/>
      <c r="T963" s="65" t="s">
        <v>215</v>
      </c>
      <c r="U963" s="155"/>
      <c r="V963" s="66">
        <f>V964+V966+V968</f>
        <v>8000</v>
      </c>
      <c r="X963" s="66">
        <f>X964+X966+X968</f>
        <v>8000</v>
      </c>
      <c r="Z963" s="66">
        <f>Z964+Z966+Z968</f>
        <v>9000</v>
      </c>
      <c r="AB963" s="66">
        <f>AB964+AB966+AB968</f>
        <v>10000</v>
      </c>
      <c r="AD963" s="66">
        <f>AD964+AD966+AD968</f>
        <v>10000</v>
      </c>
      <c r="AF963" s="66">
        <f>AF964+AF966+AF968</f>
        <v>0</v>
      </c>
      <c r="AH963" s="66">
        <f t="shared" si="166"/>
        <v>10000</v>
      </c>
      <c r="AI963" s="67"/>
      <c r="AJ963" s="66">
        <f>AJ964+AJ966+AJ968</f>
        <v>2500</v>
      </c>
      <c r="AK963" s="67"/>
      <c r="AL963" s="66">
        <f>AL964+AL966+AL968</f>
        <v>10000</v>
      </c>
      <c r="AM963" s="66"/>
      <c r="AN963" s="66">
        <f>AN964+AN966+AN968</f>
        <v>10000</v>
      </c>
      <c r="AO963" s="66"/>
      <c r="AP963" s="66">
        <f>AP964+AP966+AP968</f>
        <v>10000</v>
      </c>
      <c r="AQ963" s="66"/>
    </row>
    <row r="964" spans="2:43" ht="18" customHeight="1" x14ac:dyDescent="0.2">
      <c r="B964" s="4"/>
      <c r="C964" s="117"/>
      <c r="D964" s="117"/>
      <c r="E964" s="117"/>
      <c r="F964" s="48"/>
      <c r="G964" s="11"/>
      <c r="H964" s="117"/>
      <c r="I964" s="124"/>
      <c r="J964" s="124"/>
      <c r="K964" s="144"/>
      <c r="L964" s="11"/>
      <c r="M964" s="143"/>
      <c r="N964" s="42"/>
      <c r="O964" s="128"/>
      <c r="P964" s="130"/>
      <c r="Q964" s="131">
        <v>1</v>
      </c>
      <c r="R964" s="68"/>
      <c r="S964" s="35"/>
      <c r="T964" s="69" t="s">
        <v>20</v>
      </c>
      <c r="U964" s="92"/>
      <c r="V964" s="70">
        <f>V965</f>
        <v>5000</v>
      </c>
      <c r="X964" s="447">
        <f>X965</f>
        <v>5000</v>
      </c>
      <c r="Z964" s="447">
        <f>Z965</f>
        <v>6000</v>
      </c>
      <c r="AB964" s="447">
        <f>AB965</f>
        <v>6000</v>
      </c>
      <c r="AD964" s="447">
        <f>AD965</f>
        <v>6000</v>
      </c>
      <c r="AF964" s="447">
        <f>AF965</f>
        <v>0</v>
      </c>
      <c r="AH964" s="447">
        <f t="shared" si="166"/>
        <v>6000</v>
      </c>
      <c r="AI964" s="446"/>
      <c r="AJ964" s="447">
        <f>AJ965</f>
        <v>1500</v>
      </c>
      <c r="AK964" s="71"/>
      <c r="AL964" s="447">
        <f>AL965</f>
        <v>6000</v>
      </c>
      <c r="AM964" s="447"/>
      <c r="AN964" s="447">
        <f>AN965</f>
        <v>6000</v>
      </c>
      <c r="AO964" s="447"/>
      <c r="AP964" s="447">
        <f>AP965</f>
        <v>6000</v>
      </c>
      <c r="AQ964" s="447"/>
    </row>
    <row r="965" spans="2:43" ht="18" customHeight="1" x14ac:dyDescent="0.2">
      <c r="B965" s="4"/>
      <c r="C965" s="117"/>
      <c r="D965" s="117"/>
      <c r="E965" s="117"/>
      <c r="F965" s="48"/>
      <c r="G965" s="11"/>
      <c r="H965" s="117"/>
      <c r="I965" s="124"/>
      <c r="J965" s="124"/>
      <c r="K965" s="144"/>
      <c r="L965" s="11"/>
      <c r="M965" s="143"/>
      <c r="N965" s="42"/>
      <c r="O965" s="128"/>
      <c r="P965" s="130"/>
      <c r="Q965" s="131"/>
      <c r="R965" s="72" t="s">
        <v>3</v>
      </c>
      <c r="S965" s="181"/>
      <c r="T965" s="73" t="s">
        <v>20</v>
      </c>
      <c r="V965" s="74">
        <v>5000</v>
      </c>
      <c r="X965" s="74">
        <v>5000</v>
      </c>
      <c r="Z965" s="74">
        <v>6000</v>
      </c>
      <c r="AB965" s="74">
        <v>6000</v>
      </c>
      <c r="AD965" s="74">
        <v>6000</v>
      </c>
      <c r="AF965" s="74">
        <v>0</v>
      </c>
      <c r="AH965" s="74">
        <f t="shared" si="166"/>
        <v>6000</v>
      </c>
      <c r="AI965" s="8"/>
      <c r="AJ965" s="74">
        <f>CEILING(AB965*25/100,10)</f>
        <v>1500</v>
      </c>
      <c r="AK965" s="8"/>
      <c r="AL965" s="74">
        <v>6000</v>
      </c>
      <c r="AM965" s="74"/>
      <c r="AN965" s="74">
        <v>6000</v>
      </c>
      <c r="AO965" s="74"/>
      <c r="AP965" s="74">
        <v>6000</v>
      </c>
      <c r="AQ965" s="74"/>
    </row>
    <row r="966" spans="2:43" ht="18" customHeight="1" x14ac:dyDescent="0.2">
      <c r="B966" s="4"/>
      <c r="C966" s="117"/>
      <c r="D966" s="117"/>
      <c r="E966" s="117"/>
      <c r="F966" s="48"/>
      <c r="G966" s="11"/>
      <c r="H966" s="117"/>
      <c r="I966" s="124"/>
      <c r="J966" s="124"/>
      <c r="K966" s="144"/>
      <c r="L966" s="11"/>
      <c r="M966" s="143"/>
      <c r="N966" s="42"/>
      <c r="O966" s="128"/>
      <c r="P966" s="130"/>
      <c r="Q966" s="131">
        <v>2</v>
      </c>
      <c r="R966" s="68"/>
      <c r="S966" s="35"/>
      <c r="T966" s="69" t="s">
        <v>21</v>
      </c>
      <c r="U966" s="92"/>
      <c r="V966" s="70">
        <f>V967</f>
        <v>3000</v>
      </c>
      <c r="X966" s="447">
        <f>X967</f>
        <v>3000</v>
      </c>
      <c r="Z966" s="447">
        <f>Z967</f>
        <v>3000</v>
      </c>
      <c r="AB966" s="447">
        <f>AB967</f>
        <v>4000</v>
      </c>
      <c r="AD966" s="447">
        <f>AD967</f>
        <v>4000</v>
      </c>
      <c r="AF966" s="447">
        <f>AF967</f>
        <v>0</v>
      </c>
      <c r="AH966" s="447">
        <f t="shared" si="166"/>
        <v>4000</v>
      </c>
      <c r="AI966" s="446"/>
      <c r="AJ966" s="447">
        <f>AJ967</f>
        <v>1000</v>
      </c>
      <c r="AK966" s="71"/>
      <c r="AL966" s="447">
        <f>AL967</f>
        <v>4000</v>
      </c>
      <c r="AM966" s="447"/>
      <c r="AN966" s="447">
        <f>AN967</f>
        <v>4000</v>
      </c>
      <c r="AO966" s="447"/>
      <c r="AP966" s="447">
        <f>AP967</f>
        <v>4000</v>
      </c>
      <c r="AQ966" s="447"/>
    </row>
    <row r="967" spans="2:43" ht="18" customHeight="1" x14ac:dyDescent="0.2">
      <c r="B967" s="4"/>
      <c r="C967" s="117"/>
      <c r="D967" s="117"/>
      <c r="E967" s="117"/>
      <c r="F967" s="48"/>
      <c r="G967" s="11"/>
      <c r="H967" s="117"/>
      <c r="I967" s="124"/>
      <c r="J967" s="124"/>
      <c r="K967" s="144"/>
      <c r="L967" s="11"/>
      <c r="M967" s="143"/>
      <c r="N967" s="42"/>
      <c r="O967" s="128"/>
      <c r="P967" s="130"/>
      <c r="Q967" s="130"/>
      <c r="R967" s="72" t="s">
        <v>3</v>
      </c>
      <c r="S967" s="181"/>
      <c r="T967" s="73" t="s">
        <v>21</v>
      </c>
      <c r="V967" s="74">
        <v>3000</v>
      </c>
      <c r="X967" s="74">
        <v>3000</v>
      </c>
      <c r="Z967" s="74">
        <v>3000</v>
      </c>
      <c r="AB967" s="74">
        <v>4000</v>
      </c>
      <c r="AD967" s="74">
        <v>4000</v>
      </c>
      <c r="AF967" s="74">
        <v>0</v>
      </c>
      <c r="AH967" s="74">
        <f t="shared" si="166"/>
        <v>4000</v>
      </c>
      <c r="AI967" s="8"/>
      <c r="AJ967" s="74">
        <f>CEILING(AB967*25/100,10)</f>
        <v>1000</v>
      </c>
      <c r="AK967" s="8"/>
      <c r="AL967" s="74">
        <v>4000</v>
      </c>
      <c r="AM967" s="74"/>
      <c r="AN967" s="74">
        <v>4000</v>
      </c>
      <c r="AO967" s="74"/>
      <c r="AP967" s="74">
        <v>4000</v>
      </c>
      <c r="AQ967" s="74"/>
    </row>
    <row r="968" spans="2:43" ht="18" hidden="1" customHeight="1" x14ac:dyDescent="0.2">
      <c r="B968" s="4"/>
      <c r="C968" s="117"/>
      <c r="D968" s="117"/>
      <c r="E968" s="117"/>
      <c r="F968" s="48"/>
      <c r="G968" s="11"/>
      <c r="H968" s="117"/>
      <c r="I968" s="124"/>
      <c r="J968" s="124"/>
      <c r="K968" s="144"/>
      <c r="L968" s="11"/>
      <c r="M968" s="143"/>
      <c r="N968" s="42"/>
      <c r="O968" s="128"/>
      <c r="P968" s="130"/>
      <c r="Q968" s="131">
        <v>3</v>
      </c>
      <c r="R968" s="68"/>
      <c r="S968" s="35"/>
      <c r="T968" s="69" t="s">
        <v>22</v>
      </c>
      <c r="U968" s="92"/>
      <c r="V968" s="70">
        <f>V969</f>
        <v>0</v>
      </c>
      <c r="X968" s="447">
        <f>X969</f>
        <v>0</v>
      </c>
      <c r="Z968" s="447">
        <f>Z969</f>
        <v>0</v>
      </c>
      <c r="AB968" s="447">
        <f>AB969</f>
        <v>0</v>
      </c>
      <c r="AD968" s="447">
        <f>AD969</f>
        <v>0</v>
      </c>
      <c r="AF968" s="447">
        <f>AF969</f>
        <v>0</v>
      </c>
      <c r="AH968" s="447">
        <f t="shared" si="166"/>
        <v>0</v>
      </c>
      <c r="AI968" s="446"/>
      <c r="AJ968" s="447">
        <f>AJ969</f>
        <v>0</v>
      </c>
      <c r="AK968" s="71"/>
      <c r="AL968" s="447">
        <f>AL969</f>
        <v>0</v>
      </c>
      <c r="AM968" s="447"/>
      <c r="AN968" s="447">
        <f>AN969</f>
        <v>0</v>
      </c>
      <c r="AO968" s="447"/>
      <c r="AP968" s="447">
        <f>AP969</f>
        <v>0</v>
      </c>
      <c r="AQ968" s="447"/>
    </row>
    <row r="969" spans="2:43" ht="18" hidden="1" customHeight="1" x14ac:dyDescent="0.2">
      <c r="B969" s="4"/>
      <c r="C969" s="117"/>
      <c r="D969" s="117"/>
      <c r="E969" s="117"/>
      <c r="F969" s="48"/>
      <c r="G969" s="11"/>
      <c r="H969" s="117"/>
      <c r="I969" s="124"/>
      <c r="J969" s="124"/>
      <c r="K969" s="144"/>
      <c r="L969" s="11"/>
      <c r="M969" s="143"/>
      <c r="N969" s="42"/>
      <c r="O969" s="128"/>
      <c r="P969" s="130"/>
      <c r="Q969" s="130"/>
      <c r="R969" s="72" t="s">
        <v>3</v>
      </c>
      <c r="S969" s="181"/>
      <c r="T969" s="73" t="s">
        <v>22</v>
      </c>
      <c r="V969" s="74">
        <v>0</v>
      </c>
      <c r="X969" s="74">
        <v>0</v>
      </c>
      <c r="Z969" s="74">
        <v>0</v>
      </c>
      <c r="AB969" s="74">
        <v>0</v>
      </c>
      <c r="AD969" s="74">
        <v>0</v>
      </c>
      <c r="AF969" s="74">
        <v>0</v>
      </c>
      <c r="AH969" s="74">
        <f t="shared" si="166"/>
        <v>0</v>
      </c>
      <c r="AI969" s="8"/>
      <c r="AJ969" s="74">
        <v>0</v>
      </c>
      <c r="AK969" s="8"/>
      <c r="AL969" s="74">
        <v>0</v>
      </c>
      <c r="AM969" s="74"/>
      <c r="AN969" s="74">
        <v>0</v>
      </c>
      <c r="AO969" s="74"/>
      <c r="AP969" s="74">
        <v>0</v>
      </c>
      <c r="AQ969" s="74"/>
    </row>
    <row r="970" spans="2:43" ht="18" customHeight="1" x14ac:dyDescent="0.2">
      <c r="B970" s="4"/>
      <c r="C970" s="117"/>
      <c r="D970" s="117"/>
      <c r="E970" s="117"/>
      <c r="F970" s="48"/>
      <c r="G970" s="11"/>
      <c r="H970" s="117"/>
      <c r="I970" s="124"/>
      <c r="J970" s="124"/>
      <c r="K970" s="144"/>
      <c r="L970" s="11"/>
      <c r="M970" s="143"/>
      <c r="N970" s="42"/>
      <c r="O970" s="128"/>
      <c r="P970" s="129">
        <v>5</v>
      </c>
      <c r="Q970" s="129"/>
      <c r="R970" s="64"/>
      <c r="S970" s="234"/>
      <c r="T970" s="65" t="s">
        <v>24</v>
      </c>
      <c r="U970" s="155"/>
      <c r="V970" s="66">
        <f>V971+V973+V979</f>
        <v>5000</v>
      </c>
      <c r="X970" s="66">
        <f>X971+X973+X979+X975</f>
        <v>5000</v>
      </c>
      <c r="Z970" s="66">
        <f>Z971+Z973+Z979+Z975</f>
        <v>6000</v>
      </c>
      <c r="AB970" s="66">
        <f>AB971+AB973+AB979+AB975+AB977</f>
        <v>6000</v>
      </c>
      <c r="AD970" s="66">
        <f>AD971+AD973+AD979+AD975+AD977</f>
        <v>6000</v>
      </c>
      <c r="AF970" s="66">
        <f>AF971+AF973+AF979+AF975+AF977</f>
        <v>26000</v>
      </c>
      <c r="AH970" s="66">
        <f t="shared" si="166"/>
        <v>32000</v>
      </c>
      <c r="AI970" s="67">
        <f t="shared" ref="AI970" si="170">AI971+AI973+AI979+AI975</f>
        <v>0</v>
      </c>
      <c r="AJ970" s="66">
        <f>AJ971+AJ973+AJ979+AJ975+AJ977</f>
        <v>2100</v>
      </c>
      <c r="AK970" s="67">
        <f t="shared" ref="AK970" si="171">AK971+AK973+AK979+AK975</f>
        <v>0</v>
      </c>
      <c r="AL970" s="66">
        <f>AL971+AL973+AL979+AL975+AL977</f>
        <v>6000</v>
      </c>
      <c r="AM970" s="66"/>
      <c r="AN970" s="66">
        <f>AN971+AN973+AN979+AN975+AN977</f>
        <v>6000</v>
      </c>
      <c r="AO970" s="66"/>
      <c r="AP970" s="66">
        <f>AP971+AP973+AP979+AP975+AP977</f>
        <v>6000</v>
      </c>
      <c r="AQ970" s="66"/>
    </row>
    <row r="971" spans="2:43" ht="18" hidden="1" customHeight="1" x14ac:dyDescent="0.2">
      <c r="B971" s="4"/>
      <c r="C971" s="117"/>
      <c r="D971" s="117"/>
      <c r="E971" s="117"/>
      <c r="F971" s="48"/>
      <c r="G971" s="11"/>
      <c r="H971" s="117"/>
      <c r="I971" s="124"/>
      <c r="J971" s="124"/>
      <c r="K971" s="144"/>
      <c r="L971" s="11"/>
      <c r="M971" s="143"/>
      <c r="N971" s="42"/>
      <c r="O971" s="128"/>
      <c r="P971" s="129"/>
      <c r="Q971" s="131">
        <v>1</v>
      </c>
      <c r="R971" s="68"/>
      <c r="S971" s="35"/>
      <c r="T971" s="69" t="s">
        <v>98</v>
      </c>
      <c r="U971" s="92"/>
      <c r="V971" s="70">
        <f>V972</f>
        <v>0</v>
      </c>
      <c r="X971" s="447">
        <f>X972</f>
        <v>0</v>
      </c>
      <c r="Z971" s="447">
        <f>Z972</f>
        <v>0</v>
      </c>
      <c r="AB971" s="447">
        <f>AB972</f>
        <v>0</v>
      </c>
      <c r="AD971" s="447">
        <f>AD972</f>
        <v>0</v>
      </c>
      <c r="AF971" s="447">
        <f>AF972</f>
        <v>0</v>
      </c>
      <c r="AH971" s="447">
        <f t="shared" si="166"/>
        <v>0</v>
      </c>
      <c r="AI971" s="446"/>
      <c r="AJ971" s="447">
        <f>AJ972</f>
        <v>0</v>
      </c>
      <c r="AK971" s="71"/>
      <c r="AL971" s="447">
        <f>AL972</f>
        <v>0</v>
      </c>
      <c r="AM971" s="447"/>
      <c r="AN971" s="447">
        <f>AN972</f>
        <v>0</v>
      </c>
      <c r="AO971" s="447"/>
      <c r="AP971" s="447">
        <f>AP972</f>
        <v>0</v>
      </c>
      <c r="AQ971" s="447"/>
    </row>
    <row r="972" spans="2:43" ht="18" hidden="1" customHeight="1" x14ac:dyDescent="0.2">
      <c r="B972" s="4"/>
      <c r="C972" s="117"/>
      <c r="D972" s="117"/>
      <c r="E972" s="117"/>
      <c r="F972" s="48"/>
      <c r="G972" s="11"/>
      <c r="H972" s="117"/>
      <c r="I972" s="124"/>
      <c r="J972" s="124"/>
      <c r="K972" s="144"/>
      <c r="L972" s="11"/>
      <c r="M972" s="143"/>
      <c r="N972" s="42"/>
      <c r="O972" s="128"/>
      <c r="P972" s="129"/>
      <c r="Q972" s="130"/>
      <c r="R972" s="72" t="s">
        <v>18</v>
      </c>
      <c r="S972" s="181"/>
      <c r="T972" s="73" t="s">
        <v>137</v>
      </c>
      <c r="V972" s="74">
        <v>0</v>
      </c>
      <c r="X972" s="74">
        <v>0</v>
      </c>
      <c r="Z972" s="74">
        <v>0</v>
      </c>
      <c r="AB972" s="74">
        <v>0</v>
      </c>
      <c r="AD972" s="74">
        <v>0</v>
      </c>
      <c r="AF972" s="74">
        <v>0</v>
      </c>
      <c r="AH972" s="74">
        <f t="shared" si="166"/>
        <v>0</v>
      </c>
      <c r="AI972" s="8"/>
      <c r="AJ972" s="74">
        <v>0</v>
      </c>
      <c r="AK972" s="8"/>
      <c r="AL972" s="74">
        <v>0</v>
      </c>
      <c r="AM972" s="74"/>
      <c r="AN972" s="74">
        <v>0</v>
      </c>
      <c r="AO972" s="74"/>
      <c r="AP972" s="74">
        <v>0</v>
      </c>
      <c r="AQ972" s="74"/>
    </row>
    <row r="973" spans="2:43" ht="18" customHeight="1" x14ac:dyDescent="0.2">
      <c r="B973" s="4"/>
      <c r="C973" s="117"/>
      <c r="D973" s="117"/>
      <c r="E973" s="117"/>
      <c r="F973" s="48"/>
      <c r="G973" s="11"/>
      <c r="H973" s="117"/>
      <c r="I973" s="124"/>
      <c r="J973" s="124"/>
      <c r="K973" s="144"/>
      <c r="L973" s="11"/>
      <c r="M973" s="143"/>
      <c r="N973" s="42"/>
      <c r="O973" s="128"/>
      <c r="P973" s="130"/>
      <c r="Q973" s="131">
        <v>2</v>
      </c>
      <c r="R973" s="68"/>
      <c r="S973" s="35"/>
      <c r="T973" s="69" t="s">
        <v>25</v>
      </c>
      <c r="U973" s="92"/>
      <c r="V973" s="70">
        <f>V974</f>
        <v>5000</v>
      </c>
      <c r="X973" s="447">
        <f>X974</f>
        <v>5000</v>
      </c>
      <c r="Z973" s="447">
        <f>Z974</f>
        <v>6000</v>
      </c>
      <c r="AB973" s="447">
        <f>AB974</f>
        <v>6000</v>
      </c>
      <c r="AD973" s="447">
        <f>AD974</f>
        <v>6000</v>
      </c>
      <c r="AF973" s="447">
        <f>AF974</f>
        <v>0</v>
      </c>
      <c r="AH973" s="447">
        <f t="shared" si="166"/>
        <v>6000</v>
      </c>
      <c r="AI973" s="446"/>
      <c r="AJ973" s="447">
        <f>AJ974</f>
        <v>2100</v>
      </c>
      <c r="AK973" s="71"/>
      <c r="AL973" s="447">
        <f>AL974</f>
        <v>6000</v>
      </c>
      <c r="AM973" s="447"/>
      <c r="AN973" s="447">
        <f>AN974</f>
        <v>6000</v>
      </c>
      <c r="AO973" s="447"/>
      <c r="AP973" s="447">
        <f>AP974</f>
        <v>6000</v>
      </c>
      <c r="AQ973" s="447"/>
    </row>
    <row r="974" spans="2:43" ht="18" customHeight="1" x14ac:dyDescent="0.2">
      <c r="B974" s="4"/>
      <c r="C974" s="117"/>
      <c r="D974" s="117"/>
      <c r="E974" s="117"/>
      <c r="F974" s="48"/>
      <c r="G974" s="11"/>
      <c r="H974" s="117"/>
      <c r="I974" s="124"/>
      <c r="J974" s="124"/>
      <c r="K974" s="144"/>
      <c r="L974" s="11"/>
      <c r="M974" s="143"/>
      <c r="N974" s="42"/>
      <c r="O974" s="128"/>
      <c r="P974" s="130"/>
      <c r="Q974" s="130"/>
      <c r="R974" s="72" t="s">
        <v>0</v>
      </c>
      <c r="S974" s="181"/>
      <c r="T974" s="73" t="s">
        <v>221</v>
      </c>
      <c r="V974" s="74">
        <v>5000</v>
      </c>
      <c r="X974" s="74">
        <v>5000</v>
      </c>
      <c r="Z974" s="74">
        <v>6000</v>
      </c>
      <c r="AB974" s="74">
        <v>6000</v>
      </c>
      <c r="AD974" s="74">
        <v>6000</v>
      </c>
      <c r="AF974" s="74">
        <v>0</v>
      </c>
      <c r="AH974" s="74">
        <f t="shared" si="166"/>
        <v>6000</v>
      </c>
      <c r="AI974" s="8"/>
      <c r="AJ974" s="74">
        <f>CEILING(AB974*35/100,10)</f>
        <v>2100</v>
      </c>
      <c r="AK974" s="8"/>
      <c r="AL974" s="74">
        <v>6000</v>
      </c>
      <c r="AM974" s="74"/>
      <c r="AN974" s="74">
        <v>6000</v>
      </c>
      <c r="AO974" s="74"/>
      <c r="AP974" s="74">
        <v>6000</v>
      </c>
      <c r="AQ974" s="74"/>
    </row>
    <row r="975" spans="2:43" ht="18" hidden="1" customHeight="1" x14ac:dyDescent="0.2">
      <c r="B975" s="4"/>
      <c r="C975" s="117"/>
      <c r="D975" s="117"/>
      <c r="E975" s="117"/>
      <c r="F975" s="48"/>
      <c r="G975" s="11"/>
      <c r="H975" s="117"/>
      <c r="I975" s="124"/>
      <c r="J975" s="124"/>
      <c r="K975" s="144"/>
      <c r="L975" s="11"/>
      <c r="M975" s="143"/>
      <c r="N975" s="42"/>
      <c r="O975" s="128"/>
      <c r="P975" s="130"/>
      <c r="Q975" s="629">
        <v>3</v>
      </c>
      <c r="R975" s="72"/>
      <c r="S975" s="181"/>
      <c r="T975" s="642" t="s">
        <v>49</v>
      </c>
      <c r="V975" s="74"/>
      <c r="X975" s="644">
        <f>X976</f>
        <v>0</v>
      </c>
      <c r="Z975" s="644">
        <f>Z976</f>
        <v>0</v>
      </c>
      <c r="AB975" s="644">
        <f>AB976</f>
        <v>0</v>
      </c>
      <c r="AC975" s="643"/>
      <c r="AD975" s="644">
        <f>AD976</f>
        <v>0</v>
      </c>
      <c r="AE975" s="643"/>
      <c r="AF975" s="644">
        <f>AF976</f>
        <v>15500</v>
      </c>
      <c r="AG975" s="643"/>
      <c r="AH975" s="644">
        <f t="shared" si="166"/>
        <v>15500</v>
      </c>
      <c r="AI975" s="645"/>
      <c r="AJ975" s="644">
        <f>AJ976</f>
        <v>0</v>
      </c>
      <c r="AK975" s="645"/>
      <c r="AL975" s="644">
        <f>AL976</f>
        <v>0</v>
      </c>
      <c r="AM975" s="644"/>
      <c r="AN975" s="644">
        <f>AN976</f>
        <v>0</v>
      </c>
      <c r="AO975" s="644"/>
      <c r="AP975" s="644">
        <f>AP976</f>
        <v>0</v>
      </c>
      <c r="AQ975" s="644"/>
    </row>
    <row r="976" spans="2:43" ht="18" hidden="1" customHeight="1" x14ac:dyDescent="0.2">
      <c r="B976" s="4"/>
      <c r="C976" s="117"/>
      <c r="D976" s="117"/>
      <c r="E976" s="117"/>
      <c r="F976" s="48"/>
      <c r="G976" s="11"/>
      <c r="H976" s="117"/>
      <c r="I976" s="124"/>
      <c r="J976" s="124"/>
      <c r="K976" s="144"/>
      <c r="L976" s="11"/>
      <c r="M976" s="143"/>
      <c r="N976" s="42"/>
      <c r="O976" s="128"/>
      <c r="P976" s="130"/>
      <c r="Q976" s="130"/>
      <c r="R976" s="72">
        <v>2</v>
      </c>
      <c r="S976" s="181"/>
      <c r="T976" s="73" t="s">
        <v>359</v>
      </c>
      <c r="V976" s="74"/>
      <c r="X976" s="74">
        <v>0</v>
      </c>
      <c r="Z976" s="74">
        <v>0</v>
      </c>
      <c r="AB976" s="74">
        <v>0</v>
      </c>
      <c r="AD976" s="74">
        <v>0</v>
      </c>
      <c r="AF976" s="74">
        <v>15500</v>
      </c>
      <c r="AH976" s="74">
        <f t="shared" si="166"/>
        <v>15500</v>
      </c>
      <c r="AI976" s="8"/>
      <c r="AJ976" s="74">
        <v>0</v>
      </c>
      <c r="AK976" s="8"/>
      <c r="AL976" s="74">
        <v>0</v>
      </c>
      <c r="AM976" s="74"/>
      <c r="AN976" s="74">
        <v>0</v>
      </c>
      <c r="AO976" s="74"/>
      <c r="AP976" s="74">
        <v>0</v>
      </c>
      <c r="AQ976" s="74"/>
    </row>
    <row r="977" spans="2:43" ht="18" hidden="1" customHeight="1" x14ac:dyDescent="0.2">
      <c r="B977" s="4"/>
      <c r="C977" s="117"/>
      <c r="D977" s="117"/>
      <c r="E977" s="117"/>
      <c r="F977" s="48"/>
      <c r="G977" s="11"/>
      <c r="H977" s="117"/>
      <c r="I977" s="124"/>
      <c r="J977" s="124"/>
      <c r="K977" s="144"/>
      <c r="L977" s="11"/>
      <c r="M977" s="143"/>
      <c r="N977" s="42"/>
      <c r="O977" s="128"/>
      <c r="P977" s="130"/>
      <c r="Q977" s="629">
        <v>4</v>
      </c>
      <c r="R977" s="72"/>
      <c r="S977" s="181"/>
      <c r="T977" s="642" t="s">
        <v>52</v>
      </c>
      <c r="V977" s="74"/>
      <c r="X977" s="644">
        <f>X978</f>
        <v>0</v>
      </c>
      <c r="Z977" s="644">
        <f>Z978</f>
        <v>0</v>
      </c>
      <c r="AB977" s="644">
        <f>AB978</f>
        <v>0</v>
      </c>
      <c r="AC977" s="643"/>
      <c r="AD977" s="644">
        <f>AD978</f>
        <v>0</v>
      </c>
      <c r="AE977" s="643"/>
      <c r="AF977" s="644">
        <f>AF978</f>
        <v>3500</v>
      </c>
      <c r="AG977" s="643"/>
      <c r="AH977" s="644">
        <f t="shared" si="166"/>
        <v>3500</v>
      </c>
      <c r="AI977" s="645"/>
      <c r="AJ977" s="644">
        <f>AJ978</f>
        <v>0</v>
      </c>
      <c r="AK977" s="645"/>
      <c r="AL977" s="644">
        <f>AL978</f>
        <v>0</v>
      </c>
      <c r="AM977" s="644"/>
      <c r="AN977" s="644">
        <f>AN978</f>
        <v>0</v>
      </c>
      <c r="AO977" s="644"/>
      <c r="AP977" s="644">
        <f>AP978</f>
        <v>0</v>
      </c>
      <c r="AQ977" s="644"/>
    </row>
    <row r="978" spans="2:43" ht="18" hidden="1" customHeight="1" x14ac:dyDescent="0.2">
      <c r="B978" s="4"/>
      <c r="C978" s="117"/>
      <c r="D978" s="117"/>
      <c r="E978" s="117"/>
      <c r="F978" s="48"/>
      <c r="G978" s="11"/>
      <c r="H978" s="117"/>
      <c r="I978" s="124"/>
      <c r="J978" s="124"/>
      <c r="K978" s="144"/>
      <c r="L978" s="11"/>
      <c r="M978" s="143"/>
      <c r="N978" s="42"/>
      <c r="O978" s="128"/>
      <c r="P978" s="130"/>
      <c r="Q978" s="130"/>
      <c r="R978" s="72">
        <v>1</v>
      </c>
      <c r="S978" s="181"/>
      <c r="T978" s="73" t="s">
        <v>52</v>
      </c>
      <c r="V978" s="74"/>
      <c r="X978" s="74">
        <v>0</v>
      </c>
      <c r="Z978" s="74">
        <v>0</v>
      </c>
      <c r="AB978" s="74">
        <v>0</v>
      </c>
      <c r="AD978" s="74">
        <v>0</v>
      </c>
      <c r="AF978" s="74">
        <v>3500</v>
      </c>
      <c r="AH978" s="74">
        <f t="shared" si="166"/>
        <v>3500</v>
      </c>
      <c r="AI978" s="8"/>
      <c r="AJ978" s="74">
        <v>0</v>
      </c>
      <c r="AK978" s="8"/>
      <c r="AL978" s="74">
        <v>0</v>
      </c>
      <c r="AM978" s="74"/>
      <c r="AN978" s="74">
        <v>0</v>
      </c>
      <c r="AO978" s="74"/>
      <c r="AP978" s="74">
        <v>0</v>
      </c>
      <c r="AQ978" s="74"/>
    </row>
    <row r="979" spans="2:43" ht="18" hidden="1" customHeight="1" x14ac:dyDescent="0.2">
      <c r="B979" s="4"/>
      <c r="C979" s="117"/>
      <c r="D979" s="117"/>
      <c r="E979" s="117"/>
      <c r="F979" s="48"/>
      <c r="G979" s="11"/>
      <c r="H979" s="117"/>
      <c r="I979" s="124"/>
      <c r="J979" s="124"/>
      <c r="K979" s="144"/>
      <c r="L979" s="11"/>
      <c r="M979" s="143"/>
      <c r="N979" s="42"/>
      <c r="O979" s="128"/>
      <c r="P979" s="130"/>
      <c r="Q979" s="131">
        <v>9</v>
      </c>
      <c r="R979" s="68"/>
      <c r="S979" s="35"/>
      <c r="T979" s="69" t="s">
        <v>34</v>
      </c>
      <c r="U979" s="92"/>
      <c r="V979" s="70">
        <f>V980</f>
        <v>0</v>
      </c>
      <c r="X979" s="447">
        <f>X980</f>
        <v>0</v>
      </c>
      <c r="Z979" s="447">
        <f>Z980+Z981</f>
        <v>0</v>
      </c>
      <c r="AB979" s="447">
        <f>AB980+AB981</f>
        <v>0</v>
      </c>
      <c r="AD979" s="447">
        <f>AD980+AD981</f>
        <v>0</v>
      </c>
      <c r="AF979" s="447">
        <f>AF980+AF981</f>
        <v>7000</v>
      </c>
      <c r="AH979" s="447">
        <f t="shared" si="166"/>
        <v>7000</v>
      </c>
      <c r="AI979" s="446"/>
      <c r="AJ979" s="447">
        <f>AJ980+AJ981</f>
        <v>0</v>
      </c>
      <c r="AK979" s="71"/>
      <c r="AL979" s="447">
        <f>AL980+AL981</f>
        <v>0</v>
      </c>
      <c r="AM979" s="447"/>
      <c r="AN979" s="447">
        <f>AN980+AN981</f>
        <v>0</v>
      </c>
      <c r="AO979" s="447"/>
      <c r="AP979" s="447">
        <f>AP980+AP981</f>
        <v>0</v>
      </c>
      <c r="AQ979" s="447"/>
    </row>
    <row r="980" spans="2:43" ht="18" hidden="1" customHeight="1" x14ac:dyDescent="0.2">
      <c r="B980" s="4"/>
      <c r="C980" s="117"/>
      <c r="D980" s="117"/>
      <c r="E980" s="117"/>
      <c r="F980" s="48"/>
      <c r="G980" s="11"/>
      <c r="H980" s="117"/>
      <c r="I980" s="124"/>
      <c r="J980" s="124"/>
      <c r="K980" s="144"/>
      <c r="L980" s="11"/>
      <c r="M980" s="143"/>
      <c r="N980" s="42"/>
      <c r="O980" s="128"/>
      <c r="P980" s="130"/>
      <c r="Q980" s="130"/>
      <c r="R980" s="72">
        <v>3</v>
      </c>
      <c r="S980" s="181"/>
      <c r="T980" s="73" t="s">
        <v>436</v>
      </c>
      <c r="V980" s="74">
        <v>0</v>
      </c>
      <c r="X980" s="74">
        <v>0</v>
      </c>
      <c r="Z980" s="74">
        <v>0</v>
      </c>
      <c r="AB980" s="74">
        <v>0</v>
      </c>
      <c r="AD980" s="74">
        <v>0</v>
      </c>
      <c r="AF980" s="74">
        <v>0</v>
      </c>
      <c r="AH980" s="74">
        <f t="shared" si="166"/>
        <v>0</v>
      </c>
      <c r="AI980" s="8"/>
      <c r="AJ980" s="74">
        <v>0</v>
      </c>
      <c r="AK980" s="8"/>
      <c r="AL980" s="74">
        <v>0</v>
      </c>
      <c r="AM980" s="74"/>
      <c r="AN980" s="74">
        <v>0</v>
      </c>
      <c r="AO980" s="74"/>
      <c r="AP980" s="74">
        <v>0</v>
      </c>
      <c r="AQ980" s="74"/>
    </row>
    <row r="981" spans="2:43" ht="18" hidden="1" customHeight="1" x14ac:dyDescent="0.2">
      <c r="B981" s="4"/>
      <c r="C981" s="117"/>
      <c r="D981" s="117"/>
      <c r="E981" s="117"/>
      <c r="F981" s="48"/>
      <c r="G981" s="11"/>
      <c r="H981" s="117"/>
      <c r="I981" s="124"/>
      <c r="J981" s="124"/>
      <c r="K981" s="144"/>
      <c r="L981" s="11"/>
      <c r="M981" s="143"/>
      <c r="N981" s="42"/>
      <c r="O981" s="128"/>
      <c r="P981" s="130"/>
      <c r="Q981" s="130"/>
      <c r="R981" s="72">
        <v>90</v>
      </c>
      <c r="S981" s="181"/>
      <c r="T981" s="73" t="s">
        <v>34</v>
      </c>
      <c r="V981" s="74"/>
      <c r="X981" s="74"/>
      <c r="Z981" s="74">
        <v>0</v>
      </c>
      <c r="AB981" s="74">
        <v>0</v>
      </c>
      <c r="AD981" s="74">
        <v>0</v>
      </c>
      <c r="AF981" s="74">
        <v>7000</v>
      </c>
      <c r="AH981" s="74">
        <f t="shared" si="166"/>
        <v>7000</v>
      </c>
      <c r="AI981" s="8"/>
      <c r="AJ981" s="74">
        <v>0</v>
      </c>
      <c r="AK981" s="8"/>
      <c r="AL981" s="74">
        <v>0</v>
      </c>
      <c r="AM981" s="74"/>
      <c r="AN981" s="74">
        <v>0</v>
      </c>
      <c r="AO981" s="74"/>
      <c r="AP981" s="74">
        <v>0</v>
      </c>
      <c r="AQ981" s="74"/>
    </row>
    <row r="982" spans="2:43" ht="18" customHeight="1" x14ac:dyDescent="0.2">
      <c r="B982" s="4"/>
      <c r="C982" s="117"/>
      <c r="D982" s="117"/>
      <c r="E982" s="117"/>
      <c r="F982" s="48"/>
      <c r="G982" s="11"/>
      <c r="H982" s="117"/>
      <c r="I982" s="124"/>
      <c r="J982" s="124"/>
      <c r="K982" s="144"/>
      <c r="L982" s="11"/>
      <c r="M982" s="143"/>
      <c r="N982" s="42"/>
      <c r="O982" s="128"/>
      <c r="P982" s="129">
        <v>7</v>
      </c>
      <c r="Q982" s="129"/>
      <c r="R982" s="64"/>
      <c r="S982" s="234"/>
      <c r="T982" s="65" t="s">
        <v>343</v>
      </c>
      <c r="U982" s="155"/>
      <c r="V982" s="66">
        <f>V983</f>
        <v>3000</v>
      </c>
      <c r="X982" s="66">
        <f>X983</f>
        <v>3000</v>
      </c>
      <c r="Z982" s="66">
        <f>Z983</f>
        <v>3000</v>
      </c>
      <c r="AB982" s="66">
        <f>AB983</f>
        <v>4000</v>
      </c>
      <c r="AD982" s="66">
        <f>AD983</f>
        <v>4000</v>
      </c>
      <c r="AF982" s="66">
        <f>AF983</f>
        <v>11000</v>
      </c>
      <c r="AH982" s="66">
        <f t="shared" si="166"/>
        <v>15000</v>
      </c>
      <c r="AI982" s="67"/>
      <c r="AJ982" s="66">
        <f>AJ983</f>
        <v>1000</v>
      </c>
      <c r="AK982" s="67"/>
      <c r="AL982" s="66">
        <f t="shared" ref="AL982:AP983" si="172">AL983</f>
        <v>4000</v>
      </c>
      <c r="AM982" s="66"/>
      <c r="AN982" s="66">
        <f t="shared" si="172"/>
        <v>4000</v>
      </c>
      <c r="AO982" s="66"/>
      <c r="AP982" s="66">
        <f t="shared" si="172"/>
        <v>4000</v>
      </c>
      <c r="AQ982" s="66"/>
    </row>
    <row r="983" spans="2:43" ht="18" customHeight="1" x14ac:dyDescent="0.2">
      <c r="B983" s="4"/>
      <c r="C983" s="117"/>
      <c r="D983" s="117"/>
      <c r="E983" s="117"/>
      <c r="F983" s="48"/>
      <c r="G983" s="11"/>
      <c r="H983" s="117"/>
      <c r="I983" s="124"/>
      <c r="J983" s="124"/>
      <c r="K983" s="144"/>
      <c r="L983" s="11"/>
      <c r="M983" s="143"/>
      <c r="N983" s="42"/>
      <c r="O983" s="128"/>
      <c r="P983" s="130"/>
      <c r="Q983" s="131">
        <v>3</v>
      </c>
      <c r="R983" s="68"/>
      <c r="S983" s="35"/>
      <c r="T983" s="69" t="s">
        <v>224</v>
      </c>
      <c r="U983" s="92"/>
      <c r="V983" s="70">
        <f>V984</f>
        <v>3000</v>
      </c>
      <c r="X983" s="447">
        <f>X984</f>
        <v>3000</v>
      </c>
      <c r="Z983" s="447">
        <f>Z984</f>
        <v>3000</v>
      </c>
      <c r="AB983" s="447">
        <f>AB984</f>
        <v>4000</v>
      </c>
      <c r="AD983" s="447">
        <f>AD984</f>
        <v>4000</v>
      </c>
      <c r="AF983" s="447">
        <f>AF984</f>
        <v>11000</v>
      </c>
      <c r="AH983" s="447">
        <f t="shared" si="166"/>
        <v>15000</v>
      </c>
      <c r="AI983" s="446"/>
      <c r="AJ983" s="447">
        <f>AJ984</f>
        <v>1000</v>
      </c>
      <c r="AK983" s="71"/>
      <c r="AL983" s="447">
        <f t="shared" si="172"/>
        <v>4000</v>
      </c>
      <c r="AM983" s="447"/>
      <c r="AN983" s="447">
        <f t="shared" si="172"/>
        <v>4000</v>
      </c>
      <c r="AO983" s="447"/>
      <c r="AP983" s="447">
        <f t="shared" si="172"/>
        <v>4000</v>
      </c>
      <c r="AQ983" s="447"/>
    </row>
    <row r="984" spans="2:43" ht="18" customHeight="1" x14ac:dyDescent="0.2">
      <c r="B984" s="4"/>
      <c r="C984" s="117"/>
      <c r="D984" s="117"/>
      <c r="E984" s="117"/>
      <c r="F984" s="48"/>
      <c r="G984" s="11"/>
      <c r="H984" s="117"/>
      <c r="I984" s="124"/>
      <c r="J984" s="124"/>
      <c r="K984" s="144"/>
      <c r="L984" s="11"/>
      <c r="M984" s="143"/>
      <c r="N984" s="42"/>
      <c r="O984" s="128"/>
      <c r="P984" s="130"/>
      <c r="Q984" s="131"/>
      <c r="R984" s="72" t="s">
        <v>0</v>
      </c>
      <c r="S984" s="181"/>
      <c r="T984" s="73" t="s">
        <v>53</v>
      </c>
      <c r="V984" s="74">
        <v>3000</v>
      </c>
      <c r="X984" s="74">
        <v>3000</v>
      </c>
      <c r="Z984" s="74">
        <v>3000</v>
      </c>
      <c r="AB984" s="74">
        <v>4000</v>
      </c>
      <c r="AD984" s="74">
        <v>4000</v>
      </c>
      <c r="AF984" s="74">
        <v>11000</v>
      </c>
      <c r="AH984" s="74">
        <f t="shared" si="166"/>
        <v>15000</v>
      </c>
      <c r="AI984" s="8"/>
      <c r="AJ984" s="74">
        <f>CEILING(AB984*25/100,10)</f>
        <v>1000</v>
      </c>
      <c r="AK984" s="8"/>
      <c r="AL984" s="74">
        <v>4000</v>
      </c>
      <c r="AM984" s="74"/>
      <c r="AN984" s="74">
        <v>4000</v>
      </c>
      <c r="AO984" s="74"/>
      <c r="AP984" s="74">
        <v>4000</v>
      </c>
      <c r="AQ984" s="74"/>
    </row>
    <row r="985" spans="2:43" ht="18" hidden="1" customHeight="1" x14ac:dyDescent="0.2">
      <c r="B985" s="4"/>
      <c r="C985" s="117"/>
      <c r="D985" s="117"/>
      <c r="E985" s="117"/>
      <c r="F985" s="48"/>
      <c r="G985" s="11"/>
      <c r="H985" s="117"/>
      <c r="I985" s="124"/>
      <c r="J985" s="124"/>
      <c r="K985" s="144"/>
      <c r="L985" s="11"/>
      <c r="M985" s="143"/>
      <c r="N985" s="42"/>
      <c r="O985" s="128"/>
      <c r="P985" s="129">
        <v>9</v>
      </c>
      <c r="Q985" s="129"/>
      <c r="R985" s="64"/>
      <c r="S985" s="234"/>
      <c r="T985" s="65" t="s">
        <v>217</v>
      </c>
      <c r="U985" s="155"/>
      <c r="V985" s="66">
        <f>V986+V988</f>
        <v>0</v>
      </c>
      <c r="X985" s="66">
        <f>X986+X988</f>
        <v>0</v>
      </c>
      <c r="Z985" s="66">
        <f>Z986+Z988</f>
        <v>0</v>
      </c>
      <c r="AB985" s="66">
        <f>AB986+AB988</f>
        <v>0</v>
      </c>
      <c r="AD985" s="66" t="e">
        <f>#REF!+AD988</f>
        <v>#REF!</v>
      </c>
      <c r="AF985" s="66">
        <f>AF986+AF988</f>
        <v>0</v>
      </c>
      <c r="AH985" s="66" t="e">
        <f t="shared" si="166"/>
        <v>#REF!</v>
      </c>
      <c r="AI985" s="67"/>
      <c r="AJ985" s="66">
        <f>AJ986+AJ988</f>
        <v>0</v>
      </c>
      <c r="AK985" s="67"/>
      <c r="AL985" s="66">
        <f>AL986+AL988</f>
        <v>0</v>
      </c>
      <c r="AM985" s="66"/>
      <c r="AN985" s="66">
        <f>AN986+AN988</f>
        <v>0</v>
      </c>
      <c r="AO985" s="66"/>
      <c r="AP985" s="66">
        <f>AP986+AP988</f>
        <v>0</v>
      </c>
      <c r="AQ985" s="66"/>
    </row>
    <row r="986" spans="2:43" ht="18" hidden="1" customHeight="1" x14ac:dyDescent="0.2">
      <c r="B986" s="4"/>
      <c r="C986" s="117"/>
      <c r="D986" s="117"/>
      <c r="E986" s="117"/>
      <c r="F986" s="48"/>
      <c r="G986" s="11"/>
      <c r="H986" s="117"/>
      <c r="I986" s="124"/>
      <c r="J986" s="124"/>
      <c r="K986" s="144"/>
      <c r="L986" s="11"/>
      <c r="M986" s="143"/>
      <c r="N986" s="42"/>
      <c r="O986" s="128"/>
      <c r="P986" s="130"/>
      <c r="Q986" s="131">
        <v>1</v>
      </c>
      <c r="R986" s="68"/>
      <c r="S986" s="35"/>
      <c r="T986" s="69" t="s">
        <v>231</v>
      </c>
      <c r="U986" s="92"/>
      <c r="V986" s="70">
        <f>V987</f>
        <v>0</v>
      </c>
      <c r="X986" s="447">
        <f>X987</f>
        <v>0</v>
      </c>
      <c r="Z986" s="447">
        <f>Z987</f>
        <v>0</v>
      </c>
      <c r="AB986" s="447">
        <f>AB987</f>
        <v>0</v>
      </c>
      <c r="AD986" s="447" t="e">
        <f>#REF!</f>
        <v>#REF!</v>
      </c>
      <c r="AF986" s="447">
        <f>AF987</f>
        <v>0</v>
      </c>
      <c r="AH986" s="447" t="e">
        <f t="shared" si="166"/>
        <v>#REF!</v>
      </c>
      <c r="AI986" s="446"/>
      <c r="AJ986" s="447">
        <f>AJ987</f>
        <v>0</v>
      </c>
      <c r="AK986" s="71"/>
      <c r="AL986" s="447">
        <f>AL987</f>
        <v>0</v>
      </c>
      <c r="AM986" s="447"/>
      <c r="AN986" s="447">
        <f>AN987</f>
        <v>0</v>
      </c>
      <c r="AO986" s="447"/>
      <c r="AP986" s="447">
        <f>AP987</f>
        <v>0</v>
      </c>
      <c r="AQ986" s="447"/>
    </row>
    <row r="987" spans="2:43" ht="18" hidden="1" customHeight="1" x14ac:dyDescent="0.2">
      <c r="B987" s="4"/>
      <c r="C987" s="117"/>
      <c r="D987" s="117"/>
      <c r="E987" s="117"/>
      <c r="F987" s="48"/>
      <c r="G987" s="11"/>
      <c r="H987" s="117"/>
      <c r="I987" s="124"/>
      <c r="J987" s="124"/>
      <c r="K987" s="144"/>
      <c r="L987" s="11"/>
      <c r="M987" s="143"/>
      <c r="N987" s="42"/>
      <c r="O987" s="128"/>
      <c r="P987" s="130"/>
      <c r="Q987" s="131"/>
      <c r="R987" s="72" t="s">
        <v>3</v>
      </c>
      <c r="S987" s="181"/>
      <c r="T987" s="73" t="s">
        <v>231</v>
      </c>
      <c r="V987" s="74">
        <v>0</v>
      </c>
      <c r="X987" s="74">
        <v>0</v>
      </c>
      <c r="Z987" s="74">
        <v>0</v>
      </c>
      <c r="AB987" s="74">
        <v>0</v>
      </c>
      <c r="AD987" s="74">
        <v>0</v>
      </c>
      <c r="AF987" s="74">
        <v>0</v>
      </c>
      <c r="AH987" s="74">
        <f t="shared" si="166"/>
        <v>0</v>
      </c>
      <c r="AI987" s="8"/>
      <c r="AJ987" s="74">
        <v>0</v>
      </c>
      <c r="AK987" s="8"/>
      <c r="AL987" s="74">
        <v>0</v>
      </c>
      <c r="AM987" s="74"/>
      <c r="AN987" s="74">
        <v>0</v>
      </c>
      <c r="AO987" s="74"/>
      <c r="AP987" s="74">
        <v>0</v>
      </c>
      <c r="AQ987" s="74"/>
    </row>
    <row r="988" spans="2:43" ht="18" hidden="1" customHeight="1" x14ac:dyDescent="0.2">
      <c r="B988" s="4"/>
      <c r="C988" s="117"/>
      <c r="D988" s="117"/>
      <c r="E988" s="117"/>
      <c r="F988" s="48"/>
      <c r="G988" s="11"/>
      <c r="H988" s="117"/>
      <c r="I988" s="124"/>
      <c r="J988" s="124"/>
      <c r="K988" s="144"/>
      <c r="L988" s="11"/>
      <c r="M988" s="143"/>
      <c r="N988" s="42"/>
      <c r="O988" s="128"/>
      <c r="P988" s="130"/>
      <c r="Q988" s="131">
        <v>2</v>
      </c>
      <c r="R988" s="68"/>
      <c r="S988" s="35"/>
      <c r="T988" s="69" t="s">
        <v>232</v>
      </c>
      <c r="U988" s="92"/>
      <c r="V988" s="70">
        <f>V989</f>
        <v>0</v>
      </c>
      <c r="X988" s="447">
        <f>X989</f>
        <v>0</v>
      </c>
      <c r="Z988" s="447">
        <f>Z989</f>
        <v>0</v>
      </c>
      <c r="AB988" s="447">
        <f>AB989</f>
        <v>0</v>
      </c>
      <c r="AD988" s="447" t="e">
        <f>#REF!</f>
        <v>#REF!</v>
      </c>
      <c r="AF988" s="447">
        <f>AF989</f>
        <v>0</v>
      </c>
      <c r="AH988" s="447" t="e">
        <f t="shared" si="166"/>
        <v>#REF!</v>
      </c>
      <c r="AI988" s="446"/>
      <c r="AJ988" s="447">
        <f>AJ989</f>
        <v>0</v>
      </c>
      <c r="AK988" s="71"/>
      <c r="AL988" s="447">
        <f>AL989</f>
        <v>0</v>
      </c>
      <c r="AM988" s="447"/>
      <c r="AN988" s="447">
        <f>AN989</f>
        <v>0</v>
      </c>
      <c r="AO988" s="447"/>
      <c r="AP988" s="447">
        <f>AP989</f>
        <v>0</v>
      </c>
      <c r="AQ988" s="447"/>
    </row>
    <row r="989" spans="2:43" ht="18" hidden="1" customHeight="1" x14ac:dyDescent="0.2">
      <c r="B989" s="4"/>
      <c r="C989" s="117"/>
      <c r="D989" s="117"/>
      <c r="E989" s="117"/>
      <c r="F989" s="48"/>
      <c r="G989" s="11"/>
      <c r="H989" s="117"/>
      <c r="I989" s="124"/>
      <c r="J989" s="124"/>
      <c r="K989" s="144"/>
      <c r="L989" s="11"/>
      <c r="M989" s="143"/>
      <c r="N989" s="42"/>
      <c r="O989" s="128"/>
      <c r="P989" s="130"/>
      <c r="Q989" s="131"/>
      <c r="R989" s="72" t="s">
        <v>3</v>
      </c>
      <c r="S989" s="181"/>
      <c r="T989" s="77" t="s">
        <v>232</v>
      </c>
      <c r="U989" s="141"/>
      <c r="V989" s="74">
        <v>0</v>
      </c>
      <c r="X989" s="74">
        <v>0</v>
      </c>
      <c r="Z989" s="74">
        <v>0</v>
      </c>
      <c r="AB989" s="74">
        <v>0</v>
      </c>
      <c r="AD989" s="74">
        <v>0</v>
      </c>
      <c r="AF989" s="74">
        <v>0</v>
      </c>
      <c r="AH989" s="74">
        <f t="shared" si="166"/>
        <v>0</v>
      </c>
      <c r="AI989" s="8"/>
      <c r="AJ989" s="74">
        <v>0</v>
      </c>
      <c r="AK989" s="8"/>
      <c r="AL989" s="74">
        <v>0</v>
      </c>
      <c r="AM989" s="74"/>
      <c r="AN989" s="74">
        <v>0</v>
      </c>
      <c r="AO989" s="74"/>
      <c r="AP989" s="74">
        <v>0</v>
      </c>
      <c r="AQ989" s="74"/>
    </row>
    <row r="990" spans="2:43" ht="18" hidden="1" customHeight="1" x14ac:dyDescent="0.2">
      <c r="B990" s="4"/>
      <c r="C990" s="117"/>
      <c r="D990" s="117"/>
      <c r="E990" s="117"/>
      <c r="F990" s="48"/>
      <c r="G990" s="11"/>
      <c r="H990" s="117"/>
      <c r="I990" s="124"/>
      <c r="J990" s="124"/>
      <c r="K990" s="144"/>
      <c r="L990" s="11"/>
      <c r="M990" s="143"/>
      <c r="N990" s="42"/>
      <c r="O990" s="133" t="s">
        <v>55</v>
      </c>
      <c r="P990" s="134"/>
      <c r="Q990" s="134"/>
      <c r="R990" s="79"/>
      <c r="S990" s="252"/>
      <c r="T990" s="80" t="s">
        <v>29</v>
      </c>
      <c r="U990" s="242"/>
      <c r="V990" s="88">
        <f>V991</f>
        <v>0</v>
      </c>
      <c r="X990" s="88">
        <f>X991</f>
        <v>0</v>
      </c>
      <c r="Z990" s="88">
        <f>Z991</f>
        <v>0</v>
      </c>
      <c r="AB990" s="88">
        <f>AB991</f>
        <v>0</v>
      </c>
      <c r="AD990" s="88" t="e">
        <f>#REF!</f>
        <v>#REF!</v>
      </c>
      <c r="AF990" s="88">
        <f>AF991</f>
        <v>0</v>
      </c>
      <c r="AH990" s="88" t="e">
        <f t="shared" ref="AH990:AH1053" si="173">AD990+AF990</f>
        <v>#REF!</v>
      </c>
      <c r="AI990" s="89"/>
      <c r="AJ990" s="88">
        <f>AJ991</f>
        <v>0</v>
      </c>
      <c r="AK990" s="89"/>
      <c r="AL990" s="88">
        <f t="shared" ref="AL990:AP992" si="174">AL991</f>
        <v>0</v>
      </c>
      <c r="AM990" s="88"/>
      <c r="AN990" s="88">
        <f t="shared" si="174"/>
        <v>0</v>
      </c>
      <c r="AO990" s="88"/>
      <c r="AP990" s="88">
        <f t="shared" si="174"/>
        <v>0</v>
      </c>
      <c r="AQ990" s="88"/>
    </row>
    <row r="991" spans="2:43" ht="18" hidden="1" customHeight="1" x14ac:dyDescent="0.2">
      <c r="B991" s="4"/>
      <c r="C991" s="117"/>
      <c r="D991" s="117"/>
      <c r="E991" s="117"/>
      <c r="F991" s="48"/>
      <c r="G991" s="11"/>
      <c r="H991" s="117"/>
      <c r="I991" s="124"/>
      <c r="J991" s="124"/>
      <c r="K991" s="144"/>
      <c r="L991" s="11"/>
      <c r="M991" s="143"/>
      <c r="N991" s="42"/>
      <c r="O991" s="128"/>
      <c r="P991" s="129">
        <v>3</v>
      </c>
      <c r="Q991" s="129"/>
      <c r="R991" s="64"/>
      <c r="S991" s="234"/>
      <c r="T991" s="65" t="s">
        <v>54</v>
      </c>
      <c r="U991" s="155"/>
      <c r="V991" s="66">
        <f>V992</f>
        <v>0</v>
      </c>
      <c r="X991" s="66">
        <f>X992</f>
        <v>0</v>
      </c>
      <c r="Z991" s="66">
        <f>Z992</f>
        <v>0</v>
      </c>
      <c r="AB991" s="66">
        <f>AB992</f>
        <v>0</v>
      </c>
      <c r="AD991" s="66" t="e">
        <f>#REF!</f>
        <v>#REF!</v>
      </c>
      <c r="AF991" s="66">
        <f>AF992</f>
        <v>0</v>
      </c>
      <c r="AH991" s="66" t="e">
        <f t="shared" si="173"/>
        <v>#REF!</v>
      </c>
      <c r="AI991" s="67"/>
      <c r="AJ991" s="66">
        <f>AJ992</f>
        <v>0</v>
      </c>
      <c r="AK991" s="67"/>
      <c r="AL991" s="66">
        <f t="shared" si="174"/>
        <v>0</v>
      </c>
      <c r="AM991" s="66"/>
      <c r="AN991" s="66">
        <f t="shared" si="174"/>
        <v>0</v>
      </c>
      <c r="AO991" s="66"/>
      <c r="AP991" s="66">
        <f t="shared" si="174"/>
        <v>0</v>
      </c>
      <c r="AQ991" s="66"/>
    </row>
    <row r="992" spans="2:43" ht="18" hidden="1" customHeight="1" x14ac:dyDescent="0.2">
      <c r="B992" s="4"/>
      <c r="C992" s="117"/>
      <c r="D992" s="117"/>
      <c r="E992" s="117"/>
      <c r="F992" s="48"/>
      <c r="G992" s="11"/>
      <c r="H992" s="117"/>
      <c r="I992" s="124"/>
      <c r="J992" s="124"/>
      <c r="K992" s="144"/>
      <c r="L992" s="11"/>
      <c r="M992" s="143"/>
      <c r="N992" s="42"/>
      <c r="O992" s="128"/>
      <c r="P992" s="130"/>
      <c r="Q992" s="131">
        <v>1</v>
      </c>
      <c r="R992" s="68"/>
      <c r="S992" s="35"/>
      <c r="T992" s="69" t="s">
        <v>69</v>
      </c>
      <c r="U992" s="92"/>
      <c r="V992" s="70">
        <f>V993</f>
        <v>0</v>
      </c>
      <c r="X992" s="447">
        <f>X993</f>
        <v>0</v>
      </c>
      <c r="Z992" s="447">
        <f>Z993</f>
        <v>0</v>
      </c>
      <c r="AB992" s="447">
        <f>AB993</f>
        <v>0</v>
      </c>
      <c r="AD992" s="447" t="e">
        <f>#REF!</f>
        <v>#REF!</v>
      </c>
      <c r="AF992" s="447">
        <f>AF993</f>
        <v>0</v>
      </c>
      <c r="AH992" s="447" t="e">
        <f t="shared" si="173"/>
        <v>#REF!</v>
      </c>
      <c r="AI992" s="446"/>
      <c r="AJ992" s="447">
        <f>AJ993</f>
        <v>0</v>
      </c>
      <c r="AK992" s="71"/>
      <c r="AL992" s="447">
        <f t="shared" si="174"/>
        <v>0</v>
      </c>
      <c r="AM992" s="447"/>
      <c r="AN992" s="447">
        <f t="shared" si="174"/>
        <v>0</v>
      </c>
      <c r="AO992" s="447"/>
      <c r="AP992" s="447">
        <f t="shared" si="174"/>
        <v>0</v>
      </c>
      <c r="AQ992" s="447"/>
    </row>
    <row r="993" spans="2:43" ht="18" hidden="1" customHeight="1" x14ac:dyDescent="0.2">
      <c r="B993" s="4"/>
      <c r="C993" s="117"/>
      <c r="D993" s="117"/>
      <c r="E993" s="117"/>
      <c r="F993" s="48"/>
      <c r="G993" s="11"/>
      <c r="H993" s="117"/>
      <c r="I993" s="124"/>
      <c r="J993" s="124"/>
      <c r="K993" s="144"/>
      <c r="L993" s="11"/>
      <c r="M993" s="143"/>
      <c r="N993" s="42"/>
      <c r="O993" s="128"/>
      <c r="P993" s="130"/>
      <c r="Q993" s="130"/>
      <c r="R993" s="72" t="s">
        <v>55</v>
      </c>
      <c r="S993" s="181"/>
      <c r="T993" s="73" t="s">
        <v>193</v>
      </c>
      <c r="V993" s="74">
        <v>0</v>
      </c>
      <c r="X993" s="74">
        <v>0</v>
      </c>
      <c r="Z993" s="74">
        <v>0</v>
      </c>
      <c r="AB993" s="74">
        <v>0</v>
      </c>
      <c r="AD993" s="74">
        <v>0</v>
      </c>
      <c r="AF993" s="74">
        <v>0</v>
      </c>
      <c r="AH993" s="74">
        <f t="shared" si="173"/>
        <v>0</v>
      </c>
      <c r="AI993" s="8"/>
      <c r="AJ993" s="74">
        <v>0</v>
      </c>
      <c r="AK993" s="8"/>
      <c r="AL993" s="74">
        <v>0</v>
      </c>
      <c r="AM993" s="74"/>
      <c r="AN993" s="74">
        <v>0</v>
      </c>
      <c r="AO993" s="74"/>
      <c r="AP993" s="74">
        <v>0</v>
      </c>
      <c r="AQ993" s="74"/>
    </row>
    <row r="994" spans="2:43" ht="18" customHeight="1" x14ac:dyDescent="0.2">
      <c r="B994" s="4"/>
      <c r="C994" s="117"/>
      <c r="D994" s="117"/>
      <c r="E994" s="117"/>
      <c r="F994" s="48"/>
      <c r="G994" s="11"/>
      <c r="H994" s="117"/>
      <c r="I994" s="124"/>
      <c r="J994" s="124"/>
      <c r="K994" s="144"/>
      <c r="L994" s="11"/>
      <c r="M994" s="143"/>
      <c r="N994" s="42"/>
      <c r="O994" s="127" t="s">
        <v>23</v>
      </c>
      <c r="P994" s="123"/>
      <c r="Q994" s="123"/>
      <c r="R994" s="49"/>
      <c r="S994" s="18"/>
      <c r="T994" s="50" t="s">
        <v>56</v>
      </c>
      <c r="U994" s="76"/>
      <c r="V994" s="51">
        <f>V995+V1000</f>
        <v>1250000</v>
      </c>
      <c r="X994" s="51">
        <f>X995+X1000</f>
        <v>1135000</v>
      </c>
      <c r="Z994" s="51">
        <f>Z995+Z1000</f>
        <v>4000000</v>
      </c>
      <c r="AB994" s="51">
        <f>AB995+AB1000</f>
        <v>3000000</v>
      </c>
      <c r="AD994" s="51" t="e">
        <f>AD995+AD1000</f>
        <v>#REF!</v>
      </c>
      <c r="AF994" s="51">
        <f>AF995+AF1000</f>
        <v>8500000</v>
      </c>
      <c r="AH994" s="51" t="e">
        <f t="shared" si="173"/>
        <v>#REF!</v>
      </c>
      <c r="AI994" s="5"/>
      <c r="AJ994" s="51">
        <f>AJ995+AJ1000</f>
        <v>600000</v>
      </c>
      <c r="AK994" s="5"/>
      <c r="AL994" s="51">
        <f>AL995+AL1000</f>
        <v>6000000</v>
      </c>
      <c r="AM994" s="51"/>
      <c r="AN994" s="51">
        <f>AN995+AN1000</f>
        <v>7000000</v>
      </c>
      <c r="AO994" s="51"/>
      <c r="AP994" s="51">
        <f>AP995+AP1000</f>
        <v>7000000</v>
      </c>
      <c r="AQ994" s="51"/>
    </row>
    <row r="995" spans="2:43" ht="18" customHeight="1" x14ac:dyDescent="0.2">
      <c r="B995" s="4"/>
      <c r="C995" s="117"/>
      <c r="D995" s="117"/>
      <c r="E995" s="117"/>
      <c r="F995" s="48"/>
      <c r="G995" s="11"/>
      <c r="H995" s="117"/>
      <c r="I995" s="124"/>
      <c r="J995" s="124"/>
      <c r="K995" s="144"/>
      <c r="L995" s="11"/>
      <c r="M995" s="143"/>
      <c r="N995" s="42"/>
      <c r="O995" s="128"/>
      <c r="P995" s="129">
        <v>1</v>
      </c>
      <c r="Q995" s="129"/>
      <c r="R995" s="64"/>
      <c r="S995" s="234"/>
      <c r="T995" s="65" t="s">
        <v>94</v>
      </c>
      <c r="U995" s="155"/>
      <c r="V995" s="66">
        <f>V996</f>
        <v>1250000</v>
      </c>
      <c r="X995" s="66">
        <f>X996</f>
        <v>1135000</v>
      </c>
      <c r="Z995" s="66">
        <f>Z996</f>
        <v>4000000</v>
      </c>
      <c r="AB995" s="66">
        <f>AB996</f>
        <v>3000000</v>
      </c>
      <c r="AD995" s="66">
        <f>AD996</f>
        <v>4000000</v>
      </c>
      <c r="AF995" s="66">
        <f>AF996</f>
        <v>8500000</v>
      </c>
      <c r="AH995" s="66">
        <f t="shared" si="173"/>
        <v>12500000</v>
      </c>
      <c r="AI995" s="67"/>
      <c r="AJ995" s="66">
        <f>AJ996</f>
        <v>600000</v>
      </c>
      <c r="AK995" s="67"/>
      <c r="AL995" s="66">
        <f>AL996</f>
        <v>6000000</v>
      </c>
      <c r="AM995" s="66"/>
      <c r="AN995" s="66">
        <f>AN996</f>
        <v>7000000</v>
      </c>
      <c r="AO995" s="66"/>
      <c r="AP995" s="66">
        <f>AP996</f>
        <v>7000000</v>
      </c>
      <c r="AQ995" s="66"/>
    </row>
    <row r="996" spans="2:43" ht="18" customHeight="1" x14ac:dyDescent="0.2">
      <c r="B996" s="4"/>
      <c r="C996" s="117"/>
      <c r="D996" s="117"/>
      <c r="E996" s="117"/>
      <c r="F996" s="48"/>
      <c r="G996" s="11"/>
      <c r="H996" s="117"/>
      <c r="I996" s="124"/>
      <c r="J996" s="124"/>
      <c r="K996" s="144"/>
      <c r="L996" s="11"/>
      <c r="M996" s="143"/>
      <c r="N996" s="42"/>
      <c r="O996" s="128"/>
      <c r="P996" s="130"/>
      <c r="Q996" s="131">
        <v>6</v>
      </c>
      <c r="R996" s="84"/>
      <c r="S996" s="250"/>
      <c r="T996" s="69" t="s">
        <v>65</v>
      </c>
      <c r="U996" s="92"/>
      <c r="V996" s="70">
        <f>V998+V999</f>
        <v>1250000</v>
      </c>
      <c r="X996" s="447">
        <f>X998+X999</f>
        <v>1135000</v>
      </c>
      <c r="Z996" s="447">
        <f>Z998+Z999+Z997</f>
        <v>4000000</v>
      </c>
      <c r="AB996" s="447">
        <f>AB998+AB999+AB997</f>
        <v>3000000</v>
      </c>
      <c r="AD996" s="447">
        <f>AD998+AD999+AD997</f>
        <v>4000000</v>
      </c>
      <c r="AF996" s="447">
        <f>AF998+AF999+AF997</f>
        <v>8500000</v>
      </c>
      <c r="AH996" s="447">
        <f t="shared" si="173"/>
        <v>12500000</v>
      </c>
      <c r="AI996" s="446"/>
      <c r="AJ996" s="447">
        <f>AJ998+AJ999+AJ997</f>
        <v>600000</v>
      </c>
      <c r="AK996" s="71"/>
      <c r="AL996" s="447">
        <f>AL998+AL999+AL997</f>
        <v>6000000</v>
      </c>
      <c r="AM996" s="447"/>
      <c r="AN996" s="447">
        <f>AN998+AN999+AN997</f>
        <v>7000000</v>
      </c>
      <c r="AO996" s="447"/>
      <c r="AP996" s="447">
        <f>AP998+AP999+AP997</f>
        <v>7000000</v>
      </c>
      <c r="AQ996" s="447"/>
    </row>
    <row r="997" spans="2:43" ht="18" hidden="1" customHeight="1" x14ac:dyDescent="0.2">
      <c r="B997" s="4"/>
      <c r="C997" s="117"/>
      <c r="D997" s="117"/>
      <c r="E997" s="117"/>
      <c r="F997" s="48"/>
      <c r="G997" s="11"/>
      <c r="H997" s="117"/>
      <c r="I997" s="124"/>
      <c r="J997" s="124"/>
      <c r="K997" s="144"/>
      <c r="L997" s="11"/>
      <c r="M997" s="143"/>
      <c r="N997" s="42"/>
      <c r="O997" s="128"/>
      <c r="P997" s="130"/>
      <c r="Q997" s="130"/>
      <c r="R997" s="72">
        <v>1</v>
      </c>
      <c r="S997" s="181"/>
      <c r="T997" s="73" t="s">
        <v>626</v>
      </c>
      <c r="V997" s="74"/>
      <c r="X997" s="74"/>
      <c r="Z997" s="74">
        <v>0</v>
      </c>
      <c r="AB997" s="74">
        <v>0</v>
      </c>
      <c r="AD997" s="74">
        <v>0</v>
      </c>
      <c r="AF997" s="74">
        <v>0</v>
      </c>
      <c r="AH997" s="74">
        <f t="shared" si="173"/>
        <v>0</v>
      </c>
      <c r="AI997" s="8"/>
      <c r="AJ997" s="74">
        <v>0</v>
      </c>
      <c r="AK997" s="8"/>
      <c r="AL997" s="74">
        <v>0</v>
      </c>
      <c r="AM997" s="74"/>
      <c r="AN997" s="74">
        <v>0</v>
      </c>
      <c r="AO997" s="74"/>
      <c r="AP997" s="74">
        <v>0</v>
      </c>
      <c r="AQ997" s="74"/>
    </row>
    <row r="998" spans="2:43" ht="18" customHeight="1" x14ac:dyDescent="0.2">
      <c r="B998" s="4"/>
      <c r="C998" s="117"/>
      <c r="D998" s="117"/>
      <c r="E998" s="117"/>
      <c r="F998" s="48"/>
      <c r="G998" s="11"/>
      <c r="H998" s="117"/>
      <c r="I998" s="124"/>
      <c r="J998" s="124"/>
      <c r="K998" s="144"/>
      <c r="L998" s="11"/>
      <c r="M998" s="143"/>
      <c r="N998" s="42"/>
      <c r="O998" s="128"/>
      <c r="P998" s="130"/>
      <c r="Q998" s="130"/>
      <c r="R998" s="72">
        <v>3</v>
      </c>
      <c r="S998" s="181"/>
      <c r="T998" s="73" t="s">
        <v>619</v>
      </c>
      <c r="V998" s="74">
        <v>0</v>
      </c>
      <c r="X998" s="74">
        <v>0</v>
      </c>
      <c r="Z998" s="74">
        <v>4000000</v>
      </c>
      <c r="AB998" s="74">
        <v>3000000</v>
      </c>
      <c r="AD998" s="74">
        <v>4000000</v>
      </c>
      <c r="AF998" s="74">
        <v>8500000</v>
      </c>
      <c r="AH998" s="74">
        <f t="shared" si="173"/>
        <v>12500000</v>
      </c>
      <c r="AI998" s="8"/>
      <c r="AJ998" s="74">
        <f>CEILING(AB998*20/100,10)</f>
        <v>600000</v>
      </c>
      <c r="AK998" s="8"/>
      <c r="AL998" s="74">
        <v>6000000</v>
      </c>
      <c r="AM998" s="74"/>
      <c r="AN998" s="74">
        <v>7000000</v>
      </c>
      <c r="AO998" s="74"/>
      <c r="AP998" s="74">
        <v>7000000</v>
      </c>
      <c r="AQ998" s="74"/>
    </row>
    <row r="999" spans="2:43" ht="18" hidden="1" customHeight="1" x14ac:dyDescent="0.2">
      <c r="B999" s="4"/>
      <c r="C999" s="117"/>
      <c r="D999" s="117"/>
      <c r="E999" s="117"/>
      <c r="F999" s="48"/>
      <c r="G999" s="11"/>
      <c r="H999" s="117"/>
      <c r="I999" s="124"/>
      <c r="J999" s="124"/>
      <c r="K999" s="144"/>
      <c r="L999" s="11"/>
      <c r="M999" s="143"/>
      <c r="N999" s="42"/>
      <c r="O999" s="128"/>
      <c r="P999" s="130"/>
      <c r="Q999" s="130"/>
      <c r="R999" s="72">
        <v>4</v>
      </c>
      <c r="S999" s="181"/>
      <c r="T999" s="73" t="s">
        <v>605</v>
      </c>
      <c r="V999" s="74">
        <v>1250000</v>
      </c>
      <c r="X999" s="74">
        <v>1135000</v>
      </c>
      <c r="Z999" s="74">
        <v>0</v>
      </c>
      <c r="AB999" s="74">
        <v>0</v>
      </c>
      <c r="AD999" s="74">
        <v>0</v>
      </c>
      <c r="AF999" s="74">
        <v>0</v>
      </c>
      <c r="AH999" s="74">
        <f t="shared" si="173"/>
        <v>0</v>
      </c>
      <c r="AI999" s="8"/>
      <c r="AJ999" s="74">
        <v>0</v>
      </c>
      <c r="AK999" s="8"/>
      <c r="AL999" s="74">
        <v>0</v>
      </c>
      <c r="AM999" s="74"/>
      <c r="AN999" s="74">
        <v>0</v>
      </c>
      <c r="AO999" s="74"/>
      <c r="AP999" s="74">
        <v>0</v>
      </c>
      <c r="AQ999" s="74"/>
    </row>
    <row r="1000" spans="2:43" ht="18" hidden="1" customHeight="1" x14ac:dyDescent="0.2">
      <c r="B1000" s="4"/>
      <c r="C1000" s="117"/>
      <c r="D1000" s="117"/>
      <c r="E1000" s="117"/>
      <c r="F1000" s="48"/>
      <c r="G1000" s="11"/>
      <c r="H1000" s="117"/>
      <c r="I1000" s="124"/>
      <c r="J1000" s="124"/>
      <c r="K1000" s="144"/>
      <c r="L1000" s="11"/>
      <c r="M1000" s="143"/>
      <c r="N1000" s="42"/>
      <c r="O1000" s="128"/>
      <c r="P1000" s="129">
        <v>3</v>
      </c>
      <c r="Q1000" s="129"/>
      <c r="R1000" s="64"/>
      <c r="S1000" s="234"/>
      <c r="T1000" s="65" t="s">
        <v>271</v>
      </c>
      <c r="U1000" s="155"/>
      <c r="V1000" s="66">
        <f>V1001</f>
        <v>0</v>
      </c>
      <c r="X1000" s="66">
        <f>X1001</f>
        <v>0</v>
      </c>
      <c r="Z1000" s="66">
        <f>Z1001</f>
        <v>0</v>
      </c>
      <c r="AB1000" s="66">
        <f>AB1001</f>
        <v>0</v>
      </c>
      <c r="AD1000" s="66" t="e">
        <f>#REF!</f>
        <v>#REF!</v>
      </c>
      <c r="AF1000" s="66">
        <f>AF1001</f>
        <v>0</v>
      </c>
      <c r="AH1000" s="66" t="e">
        <f t="shared" si="173"/>
        <v>#REF!</v>
      </c>
      <c r="AI1000" s="67"/>
      <c r="AJ1000" s="66">
        <f>AJ1001</f>
        <v>0</v>
      </c>
      <c r="AK1000" s="67"/>
      <c r="AL1000" s="66">
        <f>AL1001</f>
        <v>0</v>
      </c>
      <c r="AM1000" s="66"/>
      <c r="AN1000" s="66">
        <f>AN1001</f>
        <v>0</v>
      </c>
      <c r="AO1000" s="66"/>
      <c r="AP1000" s="66">
        <f>AP1001</f>
        <v>0</v>
      </c>
      <c r="AQ1000" s="66"/>
    </row>
    <row r="1001" spans="2:43" ht="18" hidden="1" customHeight="1" x14ac:dyDescent="0.2">
      <c r="B1001" s="4"/>
      <c r="C1001" s="117"/>
      <c r="D1001" s="117"/>
      <c r="E1001" s="117"/>
      <c r="F1001" s="48"/>
      <c r="G1001" s="11"/>
      <c r="H1001" s="117"/>
      <c r="I1001" s="124"/>
      <c r="J1001" s="124"/>
      <c r="K1001" s="144"/>
      <c r="L1001" s="11"/>
      <c r="M1001" s="143"/>
      <c r="N1001" s="42"/>
      <c r="O1001" s="128"/>
      <c r="P1001" s="130"/>
      <c r="Q1001" s="131">
        <v>1</v>
      </c>
      <c r="R1001" s="84"/>
      <c r="S1001" s="250"/>
      <c r="T1001" s="450" t="s">
        <v>272</v>
      </c>
      <c r="U1001" s="92"/>
      <c r="V1001" s="70">
        <f>V1002+V1003</f>
        <v>0</v>
      </c>
      <c r="X1001" s="447">
        <f>X1002+X1003</f>
        <v>0</v>
      </c>
      <c r="Z1001" s="447">
        <f>Z1002+Z1003</f>
        <v>0</v>
      </c>
      <c r="AB1001" s="447">
        <f>AB1002+AB1003</f>
        <v>0</v>
      </c>
      <c r="AD1001" s="447" t="e">
        <f>#REF!+AD1003</f>
        <v>#REF!</v>
      </c>
      <c r="AF1001" s="447">
        <f>AF1002+AF1003</f>
        <v>0</v>
      </c>
      <c r="AH1001" s="447" t="e">
        <f t="shared" si="173"/>
        <v>#REF!</v>
      </c>
      <c r="AI1001" s="446"/>
      <c r="AJ1001" s="447">
        <f>AJ1002+AJ1003</f>
        <v>0</v>
      </c>
      <c r="AK1001" s="71"/>
      <c r="AL1001" s="447">
        <f>AL1002+AL1003</f>
        <v>0</v>
      </c>
      <c r="AM1001" s="447"/>
      <c r="AN1001" s="447">
        <f>AN1002+AN1003</f>
        <v>0</v>
      </c>
      <c r="AO1001" s="447"/>
      <c r="AP1001" s="447">
        <f>AP1002+AP1003</f>
        <v>0</v>
      </c>
      <c r="AQ1001" s="447"/>
    </row>
    <row r="1002" spans="2:43" ht="18" hidden="1" customHeight="1" x14ac:dyDescent="0.2">
      <c r="B1002" s="4"/>
      <c r="C1002" s="117"/>
      <c r="D1002" s="117"/>
      <c r="E1002" s="117"/>
      <c r="F1002" s="48"/>
      <c r="G1002" s="11"/>
      <c r="H1002" s="117"/>
      <c r="I1002" s="124"/>
      <c r="J1002" s="124"/>
      <c r="K1002" s="144"/>
      <c r="L1002" s="11"/>
      <c r="M1002" s="143"/>
      <c r="N1002" s="42"/>
      <c r="O1002" s="128"/>
      <c r="P1002" s="130"/>
      <c r="Q1002" s="130"/>
      <c r="R1002" s="72">
        <v>1</v>
      </c>
      <c r="S1002" s="181"/>
      <c r="T1002" s="73" t="s">
        <v>272</v>
      </c>
      <c r="V1002" s="74">
        <v>0</v>
      </c>
      <c r="X1002" s="74">
        <v>0</v>
      </c>
      <c r="Z1002" s="74">
        <v>0</v>
      </c>
      <c r="AB1002" s="74">
        <v>0</v>
      </c>
      <c r="AD1002" s="74">
        <v>0</v>
      </c>
      <c r="AF1002" s="74">
        <v>0</v>
      </c>
      <c r="AH1002" s="74">
        <f t="shared" si="173"/>
        <v>0</v>
      </c>
      <c r="AI1002" s="8"/>
      <c r="AJ1002" s="74">
        <v>0</v>
      </c>
      <c r="AK1002" s="8"/>
      <c r="AL1002" s="74">
        <v>0</v>
      </c>
      <c r="AM1002" s="74"/>
      <c r="AN1002" s="74">
        <v>0</v>
      </c>
      <c r="AO1002" s="74"/>
      <c r="AP1002" s="74">
        <v>0</v>
      </c>
      <c r="AQ1002" s="74"/>
    </row>
    <row r="1003" spans="2:43" ht="18" hidden="1" customHeight="1" x14ac:dyDescent="0.2">
      <c r="B1003" s="4"/>
      <c r="C1003" s="117"/>
      <c r="D1003" s="117"/>
      <c r="E1003" s="117"/>
      <c r="F1003" s="48"/>
      <c r="G1003" s="11"/>
      <c r="H1003" s="117"/>
      <c r="I1003" s="124"/>
      <c r="J1003" s="124"/>
      <c r="K1003" s="144"/>
      <c r="L1003" s="11"/>
      <c r="M1003" s="143"/>
      <c r="N1003" s="42"/>
      <c r="O1003" s="128"/>
      <c r="P1003" s="130"/>
      <c r="Q1003" s="130"/>
      <c r="R1003" s="72"/>
      <c r="S1003" s="181"/>
      <c r="T1003" s="73"/>
      <c r="V1003" s="74"/>
      <c r="X1003" s="74"/>
      <c r="Z1003" s="74"/>
      <c r="AB1003" s="74"/>
      <c r="AD1003" s="74"/>
      <c r="AF1003" s="74"/>
      <c r="AH1003" s="74">
        <f t="shared" si="173"/>
        <v>0</v>
      </c>
      <c r="AI1003" s="8"/>
      <c r="AJ1003" s="74"/>
      <c r="AK1003" s="8"/>
      <c r="AL1003" s="74"/>
      <c r="AM1003" s="74"/>
      <c r="AN1003" s="74"/>
      <c r="AO1003" s="74"/>
      <c r="AP1003" s="74"/>
      <c r="AQ1003" s="74"/>
    </row>
    <row r="1004" spans="2:43" ht="18" hidden="1" customHeight="1" x14ac:dyDescent="0.2">
      <c r="B1004" s="4"/>
      <c r="C1004" s="117"/>
      <c r="D1004" s="117"/>
      <c r="E1004" s="117"/>
      <c r="F1004" s="48"/>
      <c r="G1004" s="11"/>
      <c r="H1004" s="112" t="s">
        <v>33</v>
      </c>
      <c r="I1004" s="118"/>
      <c r="J1004" s="118"/>
      <c r="K1004" s="170"/>
      <c r="L1004" s="34"/>
      <c r="M1004" s="169"/>
      <c r="N1004" s="260"/>
      <c r="O1004" s="119"/>
      <c r="P1004" s="120"/>
      <c r="Q1004" s="120"/>
      <c r="R1004" s="56"/>
      <c r="S1004" s="248"/>
      <c r="T1004" s="57" t="s">
        <v>92</v>
      </c>
      <c r="U1004" s="236"/>
      <c r="V1004" s="58">
        <f t="shared" ref="V1004:V1010" si="175">V1005</f>
        <v>500000</v>
      </c>
      <c r="X1004" s="659">
        <f t="shared" ref="X1004:AF1010" si="176">X1005</f>
        <v>200000</v>
      </c>
      <c r="Z1004" s="659">
        <f t="shared" si="176"/>
        <v>0</v>
      </c>
      <c r="AB1004" s="659">
        <f t="shared" si="176"/>
        <v>0</v>
      </c>
      <c r="AD1004" s="659">
        <f t="shared" si="176"/>
        <v>0</v>
      </c>
      <c r="AF1004" s="659">
        <f t="shared" si="176"/>
        <v>0</v>
      </c>
      <c r="AH1004" s="659">
        <f t="shared" si="173"/>
        <v>0</v>
      </c>
      <c r="AI1004" s="660"/>
      <c r="AJ1004" s="659">
        <f t="shared" ref="AJ1004:AJ1010" si="177">AJ1005</f>
        <v>0</v>
      </c>
      <c r="AK1004" s="59"/>
      <c r="AL1004" s="659">
        <f t="shared" ref="AL1004:AP1010" si="178">AL1005</f>
        <v>0</v>
      </c>
      <c r="AM1004" s="659"/>
      <c r="AN1004" s="659">
        <f t="shared" si="178"/>
        <v>0</v>
      </c>
      <c r="AO1004" s="659"/>
      <c r="AP1004" s="659">
        <f t="shared" si="178"/>
        <v>0</v>
      </c>
      <c r="AQ1004" s="659"/>
    </row>
    <row r="1005" spans="2:43" ht="18" hidden="1" customHeight="1" x14ac:dyDescent="0.2">
      <c r="B1005" s="4"/>
      <c r="C1005" s="117"/>
      <c r="D1005" s="117"/>
      <c r="E1005" s="117"/>
      <c r="F1005" s="48"/>
      <c r="G1005" s="11"/>
      <c r="H1005" s="132"/>
      <c r="I1005" s="121">
        <v>6</v>
      </c>
      <c r="J1005" s="121"/>
      <c r="K1005" s="164"/>
      <c r="L1005" s="277"/>
      <c r="M1005" s="163"/>
      <c r="N1005" s="261"/>
      <c r="O1005" s="122"/>
      <c r="P1005" s="123"/>
      <c r="Q1005" s="123"/>
      <c r="R1005" s="49"/>
      <c r="S1005" s="18"/>
      <c r="T1005" s="50" t="s">
        <v>112</v>
      </c>
      <c r="U1005" s="76"/>
      <c r="V1005" s="51">
        <f t="shared" si="175"/>
        <v>500000</v>
      </c>
      <c r="X1005" s="51">
        <f t="shared" si="176"/>
        <v>200000</v>
      </c>
      <c r="Z1005" s="51">
        <f t="shared" si="176"/>
        <v>0</v>
      </c>
      <c r="AB1005" s="51">
        <f t="shared" si="176"/>
        <v>0</v>
      </c>
      <c r="AD1005" s="51">
        <f t="shared" si="176"/>
        <v>0</v>
      </c>
      <c r="AF1005" s="51">
        <f t="shared" si="176"/>
        <v>0</v>
      </c>
      <c r="AH1005" s="51">
        <f t="shared" si="173"/>
        <v>0</v>
      </c>
      <c r="AI1005" s="5"/>
      <c r="AJ1005" s="51">
        <f t="shared" si="177"/>
        <v>0</v>
      </c>
      <c r="AK1005" s="5"/>
      <c r="AL1005" s="51">
        <f t="shared" si="178"/>
        <v>0</v>
      </c>
      <c r="AM1005" s="51"/>
      <c r="AN1005" s="51">
        <f t="shared" si="178"/>
        <v>0</v>
      </c>
      <c r="AO1005" s="51"/>
      <c r="AP1005" s="51">
        <f t="shared" si="178"/>
        <v>0</v>
      </c>
      <c r="AQ1005" s="51"/>
    </row>
    <row r="1006" spans="2:43" ht="18" hidden="1" customHeight="1" x14ac:dyDescent="0.2">
      <c r="B1006" s="4"/>
      <c r="C1006" s="117"/>
      <c r="D1006" s="117"/>
      <c r="E1006" s="117"/>
      <c r="F1006" s="48"/>
      <c r="G1006" s="11"/>
      <c r="H1006" s="132"/>
      <c r="I1006" s="121"/>
      <c r="J1006" s="121">
        <v>0</v>
      </c>
      <c r="K1006" s="164"/>
      <c r="L1006" s="277"/>
      <c r="M1006" s="163"/>
      <c r="N1006" s="261"/>
      <c r="O1006" s="122"/>
      <c r="P1006" s="123"/>
      <c r="Q1006" s="123"/>
      <c r="R1006" s="49"/>
      <c r="S1006" s="18"/>
      <c r="T1006" s="50" t="s">
        <v>112</v>
      </c>
      <c r="U1006" s="76"/>
      <c r="V1006" s="51">
        <f t="shared" si="175"/>
        <v>500000</v>
      </c>
      <c r="X1006" s="51">
        <f t="shared" si="176"/>
        <v>200000</v>
      </c>
      <c r="Z1006" s="51">
        <f t="shared" si="176"/>
        <v>0</v>
      </c>
      <c r="AB1006" s="51">
        <f t="shared" si="176"/>
        <v>0</v>
      </c>
      <c r="AD1006" s="51">
        <f t="shared" si="176"/>
        <v>0</v>
      </c>
      <c r="AF1006" s="51">
        <f t="shared" si="176"/>
        <v>0</v>
      </c>
      <c r="AH1006" s="51">
        <f t="shared" si="173"/>
        <v>0</v>
      </c>
      <c r="AI1006" s="5"/>
      <c r="AJ1006" s="51">
        <f t="shared" si="177"/>
        <v>0</v>
      </c>
      <c r="AK1006" s="5"/>
      <c r="AL1006" s="51">
        <f t="shared" si="178"/>
        <v>0</v>
      </c>
      <c r="AM1006" s="51"/>
      <c r="AN1006" s="51">
        <f t="shared" si="178"/>
        <v>0</v>
      </c>
      <c r="AO1006" s="51"/>
      <c r="AP1006" s="51">
        <f t="shared" si="178"/>
        <v>0</v>
      </c>
      <c r="AQ1006" s="51"/>
    </row>
    <row r="1007" spans="2:43" ht="18" hidden="1" customHeight="1" x14ac:dyDescent="0.2">
      <c r="B1007" s="4"/>
      <c r="C1007" s="117"/>
      <c r="D1007" s="117"/>
      <c r="E1007" s="117"/>
      <c r="F1007" s="48"/>
      <c r="G1007" s="11"/>
      <c r="H1007" s="132"/>
      <c r="I1007" s="121"/>
      <c r="J1007" s="121"/>
      <c r="K1007" s="164">
        <v>7</v>
      </c>
      <c r="L1007" s="277"/>
      <c r="M1007" s="163"/>
      <c r="N1007" s="261"/>
      <c r="O1007" s="122"/>
      <c r="P1007" s="123"/>
      <c r="Q1007" s="123"/>
      <c r="R1007" s="49"/>
      <c r="S1007" s="18"/>
      <c r="T1007" s="50" t="s">
        <v>311</v>
      </c>
      <c r="U1007" s="76"/>
      <c r="V1007" s="51">
        <f t="shared" si="175"/>
        <v>500000</v>
      </c>
      <c r="X1007" s="51">
        <f t="shared" si="176"/>
        <v>200000</v>
      </c>
      <c r="Z1007" s="51">
        <f t="shared" si="176"/>
        <v>0</v>
      </c>
      <c r="AB1007" s="51">
        <f t="shared" si="176"/>
        <v>0</v>
      </c>
      <c r="AD1007" s="51">
        <f t="shared" si="176"/>
        <v>0</v>
      </c>
      <c r="AF1007" s="51">
        <f t="shared" si="176"/>
        <v>0</v>
      </c>
      <c r="AH1007" s="51">
        <f t="shared" si="173"/>
        <v>0</v>
      </c>
      <c r="AI1007" s="5"/>
      <c r="AJ1007" s="51">
        <f t="shared" si="177"/>
        <v>0</v>
      </c>
      <c r="AK1007" s="5"/>
      <c r="AL1007" s="51">
        <f t="shared" si="178"/>
        <v>0</v>
      </c>
      <c r="AM1007" s="51"/>
      <c r="AN1007" s="51">
        <f t="shared" si="178"/>
        <v>0</v>
      </c>
      <c r="AO1007" s="51"/>
      <c r="AP1007" s="51">
        <f t="shared" si="178"/>
        <v>0</v>
      </c>
      <c r="AQ1007" s="51"/>
    </row>
    <row r="1008" spans="2:43" ht="18" hidden="1" customHeight="1" x14ac:dyDescent="0.2">
      <c r="B1008" s="4"/>
      <c r="C1008" s="117"/>
      <c r="D1008" s="117"/>
      <c r="E1008" s="117"/>
      <c r="F1008" s="48"/>
      <c r="G1008" s="11"/>
      <c r="H1008" s="117"/>
      <c r="I1008" s="124"/>
      <c r="J1008" s="124"/>
      <c r="K1008" s="144"/>
      <c r="L1008" s="11"/>
      <c r="M1008" s="226">
        <v>2</v>
      </c>
      <c r="N1008" s="262"/>
      <c r="O1008" s="125"/>
      <c r="P1008" s="126"/>
      <c r="Q1008" s="126"/>
      <c r="R1008" s="60"/>
      <c r="S1008" s="249"/>
      <c r="T1008" s="61" t="s">
        <v>413</v>
      </c>
      <c r="U1008" s="241"/>
      <c r="V1008" s="62">
        <f t="shared" si="175"/>
        <v>500000</v>
      </c>
      <c r="X1008" s="62">
        <f t="shared" si="176"/>
        <v>200000</v>
      </c>
      <c r="Z1008" s="62">
        <f t="shared" si="176"/>
        <v>0</v>
      </c>
      <c r="AB1008" s="62">
        <f t="shared" si="176"/>
        <v>0</v>
      </c>
      <c r="AD1008" s="62">
        <f t="shared" si="176"/>
        <v>0</v>
      </c>
      <c r="AF1008" s="62">
        <f t="shared" si="176"/>
        <v>0</v>
      </c>
      <c r="AH1008" s="62">
        <f t="shared" si="173"/>
        <v>0</v>
      </c>
      <c r="AI1008" s="63"/>
      <c r="AJ1008" s="62">
        <f t="shared" si="177"/>
        <v>0</v>
      </c>
      <c r="AK1008" s="63"/>
      <c r="AL1008" s="62">
        <f t="shared" si="178"/>
        <v>0</v>
      </c>
      <c r="AM1008" s="62"/>
      <c r="AN1008" s="62">
        <f t="shared" si="178"/>
        <v>0</v>
      </c>
      <c r="AO1008" s="62"/>
      <c r="AP1008" s="62">
        <f t="shared" si="178"/>
        <v>0</v>
      </c>
      <c r="AQ1008" s="62"/>
    </row>
    <row r="1009" spans="2:43" ht="18" hidden="1" customHeight="1" x14ac:dyDescent="0.2">
      <c r="B1009" s="4"/>
      <c r="C1009" s="117"/>
      <c r="D1009" s="117"/>
      <c r="E1009" s="117"/>
      <c r="F1009" s="48"/>
      <c r="G1009" s="11"/>
      <c r="H1009" s="117"/>
      <c r="I1009" s="124"/>
      <c r="J1009" s="124"/>
      <c r="K1009" s="144"/>
      <c r="L1009" s="11"/>
      <c r="M1009" s="143"/>
      <c r="N1009" s="42"/>
      <c r="O1009" s="127" t="s">
        <v>23</v>
      </c>
      <c r="P1009" s="123"/>
      <c r="Q1009" s="123"/>
      <c r="R1009" s="49"/>
      <c r="S1009" s="18"/>
      <c r="T1009" s="50" t="s">
        <v>56</v>
      </c>
      <c r="U1009" s="76"/>
      <c r="V1009" s="51">
        <f t="shared" si="175"/>
        <v>500000</v>
      </c>
      <c r="X1009" s="51">
        <f t="shared" si="176"/>
        <v>200000</v>
      </c>
      <c r="Z1009" s="51">
        <f t="shared" si="176"/>
        <v>0</v>
      </c>
      <c r="AB1009" s="51">
        <f t="shared" si="176"/>
        <v>0</v>
      </c>
      <c r="AD1009" s="51">
        <f t="shared" si="176"/>
        <v>0</v>
      </c>
      <c r="AF1009" s="51">
        <f t="shared" si="176"/>
        <v>0</v>
      </c>
      <c r="AH1009" s="51">
        <f t="shared" si="173"/>
        <v>0</v>
      </c>
      <c r="AI1009" s="5"/>
      <c r="AJ1009" s="51">
        <f t="shared" si="177"/>
        <v>0</v>
      </c>
      <c r="AK1009" s="5"/>
      <c r="AL1009" s="51">
        <f t="shared" si="178"/>
        <v>0</v>
      </c>
      <c r="AM1009" s="51"/>
      <c r="AN1009" s="51">
        <f t="shared" si="178"/>
        <v>0</v>
      </c>
      <c r="AO1009" s="51"/>
      <c r="AP1009" s="51">
        <f t="shared" si="178"/>
        <v>0</v>
      </c>
      <c r="AQ1009" s="51"/>
    </row>
    <row r="1010" spans="2:43" ht="18" hidden="1" customHeight="1" x14ac:dyDescent="0.2">
      <c r="B1010" s="4"/>
      <c r="C1010" s="117"/>
      <c r="D1010" s="117"/>
      <c r="E1010" s="117"/>
      <c r="F1010" s="48"/>
      <c r="G1010" s="11"/>
      <c r="H1010" s="117"/>
      <c r="I1010" s="124"/>
      <c r="J1010" s="124"/>
      <c r="K1010" s="144"/>
      <c r="L1010" s="11"/>
      <c r="M1010" s="143"/>
      <c r="N1010" s="42"/>
      <c r="O1010" s="128"/>
      <c r="P1010" s="129">
        <v>1</v>
      </c>
      <c r="Q1010" s="129"/>
      <c r="R1010" s="64"/>
      <c r="S1010" s="234"/>
      <c r="T1010" s="65" t="s">
        <v>94</v>
      </c>
      <c r="U1010" s="155"/>
      <c r="V1010" s="66">
        <f t="shared" si="175"/>
        <v>500000</v>
      </c>
      <c r="X1010" s="66">
        <f t="shared" si="176"/>
        <v>200000</v>
      </c>
      <c r="Z1010" s="66">
        <f t="shared" si="176"/>
        <v>0</v>
      </c>
      <c r="AB1010" s="66">
        <f t="shared" si="176"/>
        <v>0</v>
      </c>
      <c r="AD1010" s="66">
        <f t="shared" si="176"/>
        <v>0</v>
      </c>
      <c r="AF1010" s="66">
        <f t="shared" si="176"/>
        <v>0</v>
      </c>
      <c r="AH1010" s="66">
        <f t="shared" si="173"/>
        <v>0</v>
      </c>
      <c r="AI1010" s="67"/>
      <c r="AJ1010" s="66">
        <f t="shared" si="177"/>
        <v>0</v>
      </c>
      <c r="AK1010" s="67"/>
      <c r="AL1010" s="66">
        <f t="shared" si="178"/>
        <v>0</v>
      </c>
      <c r="AM1010" s="66"/>
      <c r="AN1010" s="66">
        <f t="shared" si="178"/>
        <v>0</v>
      </c>
      <c r="AO1010" s="66"/>
      <c r="AP1010" s="66">
        <f t="shared" si="178"/>
        <v>0</v>
      </c>
      <c r="AQ1010" s="66"/>
    </row>
    <row r="1011" spans="2:43" ht="18" hidden="1" customHeight="1" x14ac:dyDescent="0.2">
      <c r="B1011" s="4"/>
      <c r="C1011" s="117"/>
      <c r="D1011" s="117"/>
      <c r="E1011" s="117"/>
      <c r="F1011" s="48"/>
      <c r="G1011" s="11"/>
      <c r="H1011" s="117"/>
      <c r="I1011" s="124"/>
      <c r="J1011" s="124"/>
      <c r="K1011" s="144"/>
      <c r="L1011" s="11"/>
      <c r="M1011" s="143"/>
      <c r="N1011" s="42"/>
      <c r="O1011" s="128"/>
      <c r="P1011" s="130"/>
      <c r="Q1011" s="131">
        <v>6</v>
      </c>
      <c r="R1011" s="84"/>
      <c r="S1011" s="250"/>
      <c r="T1011" s="69" t="s">
        <v>65</v>
      </c>
      <c r="U1011" s="92"/>
      <c r="V1011" s="70">
        <f>V1012+V1013+V1014</f>
        <v>500000</v>
      </c>
      <c r="X1011" s="447">
        <f>X1012+X1013+X1014</f>
        <v>200000</v>
      </c>
      <c r="Z1011" s="447">
        <f>Z1012+Z1013+Z1014</f>
        <v>0</v>
      </c>
      <c r="AB1011" s="447">
        <f>AB1012+AB1013+AB1014</f>
        <v>0</v>
      </c>
      <c r="AD1011" s="447">
        <f>AD1012+AD1013+AD1014</f>
        <v>0</v>
      </c>
      <c r="AF1011" s="447">
        <f>AF1012+AF1013+AF1014</f>
        <v>0</v>
      </c>
      <c r="AH1011" s="447">
        <f t="shared" si="173"/>
        <v>0</v>
      </c>
      <c r="AI1011" s="446"/>
      <c r="AJ1011" s="447">
        <f>AJ1012+AJ1013+AJ1014</f>
        <v>0</v>
      </c>
      <c r="AK1011" s="71"/>
      <c r="AL1011" s="447">
        <f>AL1012+AL1013+AL1014</f>
        <v>0</v>
      </c>
      <c r="AM1011" s="447"/>
      <c r="AN1011" s="447">
        <f>AN1012+AN1013+AN1014</f>
        <v>0</v>
      </c>
      <c r="AO1011" s="447"/>
      <c r="AP1011" s="447">
        <f>AP1012+AP1013+AP1014</f>
        <v>0</v>
      </c>
      <c r="AQ1011" s="447"/>
    </row>
    <row r="1012" spans="2:43" ht="18" hidden="1" customHeight="1" x14ac:dyDescent="0.2">
      <c r="B1012" s="4"/>
      <c r="C1012" s="117"/>
      <c r="D1012" s="117"/>
      <c r="E1012" s="117"/>
      <c r="F1012" s="48"/>
      <c r="G1012" s="11"/>
      <c r="H1012" s="117"/>
      <c r="I1012" s="124"/>
      <c r="J1012" s="124"/>
      <c r="K1012" s="144"/>
      <c r="L1012" s="11"/>
      <c r="M1012" s="143"/>
      <c r="N1012" s="42"/>
      <c r="O1012" s="128"/>
      <c r="P1012" s="130"/>
      <c r="Q1012" s="130"/>
      <c r="R1012" s="72" t="s">
        <v>3</v>
      </c>
      <c r="S1012" s="181"/>
      <c r="T1012" s="73" t="s">
        <v>66</v>
      </c>
      <c r="V1012" s="74">
        <v>500000</v>
      </c>
      <c r="X1012" s="74">
        <v>0</v>
      </c>
      <c r="Z1012" s="74">
        <v>0</v>
      </c>
      <c r="AB1012" s="74">
        <v>0</v>
      </c>
      <c r="AD1012" s="74">
        <v>0</v>
      </c>
      <c r="AF1012" s="74">
        <v>0</v>
      </c>
      <c r="AH1012" s="74">
        <f t="shared" si="173"/>
        <v>0</v>
      </c>
      <c r="AI1012" s="8"/>
      <c r="AJ1012" s="74">
        <v>0</v>
      </c>
      <c r="AK1012" s="8"/>
      <c r="AL1012" s="74">
        <v>0</v>
      </c>
      <c r="AM1012" s="74"/>
      <c r="AN1012" s="74">
        <v>0</v>
      </c>
      <c r="AO1012" s="74"/>
      <c r="AP1012" s="74">
        <v>0</v>
      </c>
      <c r="AQ1012" s="74"/>
    </row>
    <row r="1013" spans="2:43" ht="17.25" hidden="1" customHeight="1" x14ac:dyDescent="0.2">
      <c r="B1013" s="4"/>
      <c r="C1013" s="117"/>
      <c r="D1013" s="117"/>
      <c r="E1013" s="117"/>
      <c r="F1013" s="48"/>
      <c r="G1013" s="11"/>
      <c r="H1013" s="117"/>
      <c r="I1013" s="124"/>
      <c r="J1013" s="124"/>
      <c r="K1013" s="144"/>
      <c r="L1013" s="11"/>
      <c r="M1013" s="143"/>
      <c r="N1013" s="42"/>
      <c r="O1013" s="128"/>
      <c r="P1013" s="130"/>
      <c r="Q1013" s="130"/>
      <c r="R1013" s="72">
        <v>4</v>
      </c>
      <c r="S1013" s="181"/>
      <c r="T1013" s="73" t="s">
        <v>605</v>
      </c>
      <c r="V1013" s="74">
        <v>0</v>
      </c>
      <c r="X1013" s="74">
        <v>200000</v>
      </c>
      <c r="Z1013" s="74">
        <v>0</v>
      </c>
      <c r="AB1013" s="74">
        <v>0</v>
      </c>
      <c r="AD1013" s="74">
        <v>0</v>
      </c>
      <c r="AF1013" s="74">
        <v>0</v>
      </c>
      <c r="AH1013" s="74">
        <f t="shared" si="173"/>
        <v>0</v>
      </c>
      <c r="AI1013" s="8"/>
      <c r="AJ1013" s="74">
        <v>0</v>
      </c>
      <c r="AK1013" s="8"/>
      <c r="AL1013" s="74">
        <v>0</v>
      </c>
      <c r="AM1013" s="74"/>
      <c r="AN1013" s="74">
        <v>0</v>
      </c>
      <c r="AO1013" s="74"/>
      <c r="AP1013" s="74">
        <v>0</v>
      </c>
      <c r="AQ1013" s="74"/>
    </row>
    <row r="1014" spans="2:43" ht="18" hidden="1" customHeight="1" x14ac:dyDescent="0.2">
      <c r="B1014" s="4"/>
      <c r="C1014" s="117"/>
      <c r="D1014" s="117"/>
      <c r="E1014" s="117"/>
      <c r="F1014" s="48"/>
      <c r="G1014" s="11"/>
      <c r="H1014" s="117"/>
      <c r="I1014" s="124"/>
      <c r="J1014" s="124"/>
      <c r="K1014" s="144"/>
      <c r="L1014" s="11"/>
      <c r="M1014" s="143"/>
      <c r="N1014" s="42"/>
      <c r="O1014" s="128"/>
      <c r="P1014" s="130"/>
      <c r="Q1014" s="130"/>
      <c r="R1014" s="72">
        <v>90</v>
      </c>
      <c r="S1014" s="181"/>
      <c r="T1014" s="73" t="s">
        <v>321</v>
      </c>
      <c r="V1014" s="74">
        <v>0</v>
      </c>
      <c r="X1014" s="74">
        <v>0</v>
      </c>
      <c r="Z1014" s="74">
        <v>0</v>
      </c>
      <c r="AB1014" s="74">
        <v>0</v>
      </c>
      <c r="AD1014" s="74">
        <v>0</v>
      </c>
      <c r="AF1014" s="74">
        <v>0</v>
      </c>
      <c r="AH1014" s="74">
        <f t="shared" si="173"/>
        <v>0</v>
      </c>
      <c r="AI1014" s="8"/>
      <c r="AJ1014" s="74">
        <v>0</v>
      </c>
      <c r="AK1014" s="8"/>
      <c r="AL1014" s="74">
        <v>0</v>
      </c>
      <c r="AM1014" s="74"/>
      <c r="AN1014" s="74">
        <v>0</v>
      </c>
      <c r="AO1014" s="74"/>
      <c r="AP1014" s="74">
        <v>0</v>
      </c>
      <c r="AQ1014" s="74"/>
    </row>
    <row r="1015" spans="2:43" ht="18" customHeight="1" x14ac:dyDescent="0.2">
      <c r="B1015" s="4"/>
      <c r="C1015" s="117"/>
      <c r="D1015" s="117"/>
      <c r="E1015" s="117"/>
      <c r="F1015" s="48"/>
      <c r="G1015" s="11"/>
      <c r="H1015" s="117"/>
      <c r="I1015" s="124"/>
      <c r="J1015" s="124"/>
      <c r="K1015" s="144"/>
      <c r="L1015" s="11"/>
      <c r="M1015" s="143"/>
      <c r="N1015" s="42"/>
      <c r="O1015" s="128"/>
      <c r="P1015" s="130"/>
      <c r="Q1015" s="130"/>
      <c r="R1015" s="86"/>
      <c r="S1015" s="20"/>
      <c r="T1015" s="73"/>
      <c r="V1015" s="74"/>
      <c r="X1015" s="74"/>
      <c r="Z1015" s="74"/>
      <c r="AB1015" s="74"/>
      <c r="AD1015" s="74"/>
      <c r="AF1015" s="74"/>
      <c r="AH1015" s="74">
        <f t="shared" si="173"/>
        <v>0</v>
      </c>
      <c r="AI1015" s="8"/>
      <c r="AJ1015" s="74"/>
      <c r="AK1015" s="8"/>
      <c r="AL1015" s="74"/>
      <c r="AM1015" s="74"/>
      <c r="AN1015" s="74"/>
      <c r="AO1015" s="74"/>
      <c r="AP1015" s="74"/>
      <c r="AQ1015" s="74"/>
    </row>
    <row r="1016" spans="2:43" ht="18" customHeight="1" x14ac:dyDescent="0.2">
      <c r="B1016" s="4"/>
      <c r="C1016" s="117"/>
      <c r="D1016" s="132"/>
      <c r="E1016" s="132"/>
      <c r="F1016" s="113">
        <v>7</v>
      </c>
      <c r="G1016" s="283"/>
      <c r="H1016" s="171"/>
      <c r="I1016" s="114"/>
      <c r="J1016" s="114"/>
      <c r="K1016" s="167"/>
      <c r="L1016" s="276"/>
      <c r="M1016" s="166"/>
      <c r="N1016" s="259"/>
      <c r="O1016" s="115"/>
      <c r="P1016" s="116"/>
      <c r="Q1016" s="116"/>
      <c r="R1016" s="52"/>
      <c r="S1016" s="247"/>
      <c r="T1016" s="53" t="s">
        <v>68</v>
      </c>
      <c r="U1016" s="240"/>
      <c r="V1016" s="54">
        <f>V1017+V1191</f>
        <v>28151100</v>
      </c>
      <c r="X1016" s="54">
        <f>X1017+X1191</f>
        <v>33887300</v>
      </c>
      <c r="Z1016" s="54">
        <f>Z1017+Z1191</f>
        <v>35043900</v>
      </c>
      <c r="AB1016" s="54">
        <f>AB1017+AB1191</f>
        <v>37189100</v>
      </c>
      <c r="AD1016" s="54" t="e">
        <f>AD1017+AD1191</f>
        <v>#REF!</v>
      </c>
      <c r="AF1016" s="54">
        <f>AF1017+AF1191</f>
        <v>19973400</v>
      </c>
      <c r="AH1016" s="54" t="e">
        <f t="shared" si="173"/>
        <v>#REF!</v>
      </c>
      <c r="AI1016" s="55"/>
      <c r="AJ1016" s="54">
        <f>AJ1017+AJ1191</f>
        <v>11762610</v>
      </c>
      <c r="AK1016" s="55"/>
      <c r="AL1016" s="54">
        <f>AL1017+AL1191</f>
        <v>48690250</v>
      </c>
      <c r="AM1016" s="54"/>
      <c r="AN1016" s="54">
        <f>AN1017+AN1191</f>
        <v>51585250</v>
      </c>
      <c r="AO1016" s="54"/>
      <c r="AP1016" s="54">
        <f>AP1017+AP1191</f>
        <v>51585250</v>
      </c>
      <c r="AQ1016" s="54"/>
    </row>
    <row r="1017" spans="2:43" ht="18" hidden="1" customHeight="1" x14ac:dyDescent="0.2">
      <c r="B1017" s="4"/>
      <c r="C1017" s="117"/>
      <c r="D1017" s="117"/>
      <c r="E1017" s="117"/>
      <c r="F1017" s="48"/>
      <c r="G1017" s="11"/>
      <c r="H1017" s="112" t="s">
        <v>10</v>
      </c>
      <c r="I1017" s="118"/>
      <c r="J1017" s="118"/>
      <c r="K1017" s="170"/>
      <c r="L1017" s="34"/>
      <c r="M1017" s="169"/>
      <c r="N1017" s="260"/>
      <c r="O1017" s="119"/>
      <c r="P1017" s="120"/>
      <c r="Q1017" s="120"/>
      <c r="R1017" s="56"/>
      <c r="S1017" s="248"/>
      <c r="T1017" s="57" t="s">
        <v>207</v>
      </c>
      <c r="U1017" s="236"/>
      <c r="V1017" s="58">
        <f>V1018+V1108</f>
        <v>0</v>
      </c>
      <c r="X1017" s="659">
        <f>X1018+X1108</f>
        <v>0</v>
      </c>
      <c r="Z1017" s="659">
        <f>Z1018+Z1108</f>
        <v>0</v>
      </c>
      <c r="AB1017" s="659">
        <f>AB1018+AB1108</f>
        <v>0</v>
      </c>
      <c r="AD1017" s="659">
        <f>AD1018+AD1108</f>
        <v>0</v>
      </c>
      <c r="AF1017" s="659">
        <f>AF1018+AF1108</f>
        <v>0</v>
      </c>
      <c r="AH1017" s="659">
        <f t="shared" si="173"/>
        <v>0</v>
      </c>
      <c r="AI1017" s="660"/>
      <c r="AJ1017" s="659">
        <f>AJ1018+AJ1108</f>
        <v>0</v>
      </c>
      <c r="AK1017" s="59"/>
      <c r="AL1017" s="659">
        <f>AL1018+AL1108</f>
        <v>0</v>
      </c>
      <c r="AM1017" s="659"/>
      <c r="AN1017" s="659">
        <f>AN1018+AN1108</f>
        <v>0</v>
      </c>
      <c r="AO1017" s="659"/>
      <c r="AP1017" s="659">
        <f>AP1018+AP1108</f>
        <v>0</v>
      </c>
      <c r="AQ1017" s="659"/>
    </row>
    <row r="1018" spans="2:43" ht="18" hidden="1" customHeight="1" x14ac:dyDescent="0.2">
      <c r="B1018" s="4"/>
      <c r="C1018" s="117"/>
      <c r="D1018" s="117"/>
      <c r="E1018" s="117"/>
      <c r="F1018" s="48"/>
      <c r="G1018" s="11"/>
      <c r="H1018" s="132"/>
      <c r="I1018" s="121">
        <v>1</v>
      </c>
      <c r="J1018" s="121"/>
      <c r="K1018" s="164"/>
      <c r="L1018" s="277"/>
      <c r="M1018" s="163"/>
      <c r="N1018" s="261"/>
      <c r="O1018" s="122"/>
      <c r="P1018" s="123"/>
      <c r="Q1018" s="123"/>
      <c r="R1018" s="49"/>
      <c r="S1018" s="18"/>
      <c r="T1018" s="50" t="s">
        <v>188</v>
      </c>
      <c r="U1018" s="76"/>
      <c r="V1018" s="51">
        <f>V1019</f>
        <v>0</v>
      </c>
      <c r="X1018" s="51">
        <f>X1019</f>
        <v>0</v>
      </c>
      <c r="Z1018" s="51">
        <f>Z1019</f>
        <v>0</v>
      </c>
      <c r="AB1018" s="51">
        <f>AB1019</f>
        <v>0</v>
      </c>
      <c r="AD1018" s="51">
        <f>AD1019</f>
        <v>0</v>
      </c>
      <c r="AF1018" s="51">
        <f>AF1019</f>
        <v>0</v>
      </c>
      <c r="AH1018" s="51">
        <f t="shared" si="173"/>
        <v>0</v>
      </c>
      <c r="AI1018" s="5"/>
      <c r="AJ1018" s="51">
        <f>AJ1019</f>
        <v>0</v>
      </c>
      <c r="AK1018" s="5"/>
      <c r="AL1018" s="51">
        <f t="shared" ref="AL1018:AP1019" si="179">AL1019</f>
        <v>0</v>
      </c>
      <c r="AM1018" s="51"/>
      <c r="AN1018" s="51">
        <f t="shared" si="179"/>
        <v>0</v>
      </c>
      <c r="AO1018" s="51"/>
      <c r="AP1018" s="51">
        <f t="shared" si="179"/>
        <v>0</v>
      </c>
      <c r="AQ1018" s="51"/>
    </row>
    <row r="1019" spans="2:43" ht="18" hidden="1" customHeight="1" x14ac:dyDescent="0.2">
      <c r="B1019" s="4"/>
      <c r="C1019" s="117"/>
      <c r="D1019" s="117"/>
      <c r="E1019" s="117"/>
      <c r="F1019" s="48"/>
      <c r="G1019" s="11"/>
      <c r="H1019" s="132"/>
      <c r="I1019" s="121"/>
      <c r="J1019" s="121">
        <v>0</v>
      </c>
      <c r="K1019" s="164"/>
      <c r="L1019" s="277"/>
      <c r="M1019" s="163"/>
      <c r="N1019" s="261"/>
      <c r="O1019" s="122"/>
      <c r="P1019" s="123"/>
      <c r="Q1019" s="123"/>
      <c r="R1019" s="49"/>
      <c r="S1019" s="18"/>
      <c r="T1019" s="50" t="s">
        <v>188</v>
      </c>
      <c r="U1019" s="76"/>
      <c r="V1019" s="51">
        <f>V1020</f>
        <v>0</v>
      </c>
      <c r="X1019" s="51">
        <f>X1020</f>
        <v>0</v>
      </c>
      <c r="Z1019" s="51">
        <f>Z1020</f>
        <v>0</v>
      </c>
      <c r="AB1019" s="51">
        <f>AB1020</f>
        <v>0</v>
      </c>
      <c r="AD1019" s="51">
        <f>AD1020</f>
        <v>0</v>
      </c>
      <c r="AF1019" s="51">
        <f>AF1020</f>
        <v>0</v>
      </c>
      <c r="AH1019" s="51">
        <f t="shared" si="173"/>
        <v>0</v>
      </c>
      <c r="AI1019" s="5"/>
      <c r="AJ1019" s="51">
        <f>AJ1020</f>
        <v>0</v>
      </c>
      <c r="AK1019" s="5"/>
      <c r="AL1019" s="51">
        <f t="shared" si="179"/>
        <v>0</v>
      </c>
      <c r="AM1019" s="51"/>
      <c r="AN1019" s="51">
        <f t="shared" si="179"/>
        <v>0</v>
      </c>
      <c r="AO1019" s="51"/>
      <c r="AP1019" s="51">
        <f t="shared" si="179"/>
        <v>0</v>
      </c>
      <c r="AQ1019" s="51"/>
    </row>
    <row r="1020" spans="2:43" ht="18" hidden="1" customHeight="1" x14ac:dyDescent="0.2">
      <c r="B1020" s="4"/>
      <c r="C1020" s="117"/>
      <c r="D1020" s="117"/>
      <c r="E1020" s="117"/>
      <c r="F1020" s="48"/>
      <c r="G1020" s="11"/>
      <c r="H1020" s="117"/>
      <c r="I1020" s="124"/>
      <c r="J1020" s="124"/>
      <c r="K1020" s="144"/>
      <c r="L1020" s="11"/>
      <c r="M1020" s="226">
        <v>2</v>
      </c>
      <c r="N1020" s="262"/>
      <c r="O1020" s="125"/>
      <c r="P1020" s="126"/>
      <c r="Q1020" s="126"/>
      <c r="R1020" s="60"/>
      <c r="S1020" s="249"/>
      <c r="T1020" s="61" t="s">
        <v>413</v>
      </c>
      <c r="U1020" s="241"/>
      <c r="V1020" s="62">
        <f>V1021+V1035+V1041+V1103</f>
        <v>0</v>
      </c>
      <c r="X1020" s="62">
        <f>X1021+X1035+X1041+X1103</f>
        <v>0</v>
      </c>
      <c r="Z1020" s="62">
        <f>Z1021+Z1035+Z1041+Z1103</f>
        <v>0</v>
      </c>
      <c r="AB1020" s="62">
        <f>AB1021+AB1035+AB1041+AB1103</f>
        <v>0</v>
      </c>
      <c r="AD1020" s="62">
        <f>AD1021+AD1035+AD1041+AD1103</f>
        <v>0</v>
      </c>
      <c r="AF1020" s="62">
        <f>AF1021+AF1035+AF1041+AF1103</f>
        <v>0</v>
      </c>
      <c r="AH1020" s="62">
        <f t="shared" si="173"/>
        <v>0</v>
      </c>
      <c r="AI1020" s="63"/>
      <c r="AJ1020" s="62">
        <f>AJ1021+AJ1035+AJ1041+AJ1103</f>
        <v>0</v>
      </c>
      <c r="AK1020" s="63"/>
      <c r="AL1020" s="62">
        <f>AL1021+AL1035+AL1041+AL1103</f>
        <v>0</v>
      </c>
      <c r="AM1020" s="62"/>
      <c r="AN1020" s="62">
        <f>AN1021+AN1035+AN1041+AN1103</f>
        <v>0</v>
      </c>
      <c r="AO1020" s="62"/>
      <c r="AP1020" s="62">
        <f>AP1021+AP1035+AP1041+AP1103</f>
        <v>0</v>
      </c>
      <c r="AQ1020" s="62"/>
    </row>
    <row r="1021" spans="2:43" ht="18" hidden="1" customHeight="1" x14ac:dyDescent="0.2">
      <c r="B1021" s="4"/>
      <c r="C1021" s="117"/>
      <c r="D1021" s="117"/>
      <c r="E1021" s="117"/>
      <c r="F1021" s="48"/>
      <c r="G1021" s="11"/>
      <c r="H1021" s="117"/>
      <c r="I1021" s="124"/>
      <c r="J1021" s="124"/>
      <c r="K1021" s="144"/>
      <c r="L1021" s="11"/>
      <c r="M1021" s="143"/>
      <c r="N1021" s="42"/>
      <c r="O1021" s="127" t="s">
        <v>3</v>
      </c>
      <c r="P1021" s="123"/>
      <c r="Q1021" s="123"/>
      <c r="R1021" s="49"/>
      <c r="S1021" s="18"/>
      <c r="T1021" s="50" t="s">
        <v>7</v>
      </c>
      <c r="U1021" s="76"/>
      <c r="V1021" s="51">
        <f>V1022+V1031</f>
        <v>0</v>
      </c>
      <c r="X1021" s="51">
        <f>X1022+X1031</f>
        <v>0</v>
      </c>
      <c r="Z1021" s="51">
        <f>Z1022+Z1031</f>
        <v>0</v>
      </c>
      <c r="AB1021" s="51">
        <f>AB1022+AB1031</f>
        <v>0</v>
      </c>
      <c r="AD1021" s="51">
        <f>AD1022+AD1031</f>
        <v>0</v>
      </c>
      <c r="AF1021" s="51">
        <f>AF1022+AF1031</f>
        <v>0</v>
      </c>
      <c r="AH1021" s="51">
        <f t="shared" si="173"/>
        <v>0</v>
      </c>
      <c r="AI1021" s="5"/>
      <c r="AJ1021" s="51">
        <f>AJ1022+AJ1031</f>
        <v>0</v>
      </c>
      <c r="AK1021" s="5"/>
      <c r="AL1021" s="51">
        <f>AL1022+AL1031</f>
        <v>0</v>
      </c>
      <c r="AM1021" s="51"/>
      <c r="AN1021" s="51">
        <f>AN1022+AN1031</f>
        <v>0</v>
      </c>
      <c r="AO1021" s="51"/>
      <c r="AP1021" s="51">
        <f>AP1022+AP1031</f>
        <v>0</v>
      </c>
      <c r="AQ1021" s="51"/>
    </row>
    <row r="1022" spans="2:43" ht="18" hidden="1" customHeight="1" x14ac:dyDescent="0.2">
      <c r="B1022" s="4"/>
      <c r="C1022" s="117"/>
      <c r="D1022" s="117"/>
      <c r="E1022" s="117"/>
      <c r="F1022" s="48"/>
      <c r="G1022" s="11"/>
      <c r="H1022" s="117"/>
      <c r="I1022" s="124"/>
      <c r="J1022" s="124"/>
      <c r="K1022" s="144"/>
      <c r="L1022" s="11"/>
      <c r="M1022" s="143"/>
      <c r="N1022" s="42"/>
      <c r="O1022" s="128"/>
      <c r="P1022" s="129">
        <v>3</v>
      </c>
      <c r="Q1022" s="129"/>
      <c r="R1022" s="64"/>
      <c r="S1022" s="234"/>
      <c r="T1022" s="65" t="s">
        <v>384</v>
      </c>
      <c r="U1022" s="155"/>
      <c r="V1022" s="66">
        <f>V1023+V1025+V1027+V1029</f>
        <v>0</v>
      </c>
      <c r="X1022" s="66">
        <f>X1023+X1025+X1027+X1029</f>
        <v>0</v>
      </c>
      <c r="Z1022" s="66">
        <f>Z1023+Z1025+Z1027+Z1029</f>
        <v>0</v>
      </c>
      <c r="AB1022" s="66">
        <f>AB1023+AB1025+AB1027+AB1029</f>
        <v>0</v>
      </c>
      <c r="AD1022" s="66">
        <f>AD1023+AD1025+AD1027+AD1029</f>
        <v>0</v>
      </c>
      <c r="AF1022" s="66">
        <f>AF1023+AF1025+AF1027+AF1029</f>
        <v>0</v>
      </c>
      <c r="AH1022" s="66">
        <f t="shared" si="173"/>
        <v>0</v>
      </c>
      <c r="AI1022" s="67"/>
      <c r="AJ1022" s="66">
        <f>AJ1023+AJ1025+AJ1027+AJ1029</f>
        <v>0</v>
      </c>
      <c r="AK1022" s="67"/>
      <c r="AL1022" s="66">
        <f>AL1023+AL1025+AL1027+AL1029</f>
        <v>0</v>
      </c>
      <c r="AM1022" s="66"/>
      <c r="AN1022" s="66">
        <f>AN1023+AN1025+AN1027+AN1029</f>
        <v>0</v>
      </c>
      <c r="AO1022" s="66"/>
      <c r="AP1022" s="66">
        <f>AP1023+AP1025+AP1027+AP1029</f>
        <v>0</v>
      </c>
      <c r="AQ1022" s="66"/>
    </row>
    <row r="1023" spans="2:43" ht="18" hidden="1" customHeight="1" x14ac:dyDescent="0.2">
      <c r="B1023" s="4"/>
      <c r="C1023" s="117"/>
      <c r="D1023" s="117"/>
      <c r="E1023" s="117"/>
      <c r="F1023" s="48"/>
      <c r="G1023" s="11"/>
      <c r="H1023" s="117"/>
      <c r="I1023" s="124"/>
      <c r="J1023" s="124"/>
      <c r="K1023" s="144"/>
      <c r="L1023" s="11"/>
      <c r="M1023" s="143"/>
      <c r="N1023" s="42"/>
      <c r="O1023" s="128"/>
      <c r="P1023" s="130"/>
      <c r="Q1023" s="140">
        <v>1</v>
      </c>
      <c r="R1023" s="68"/>
      <c r="S1023" s="35"/>
      <c r="T1023" s="69" t="s">
        <v>392</v>
      </c>
      <c r="U1023" s="92"/>
      <c r="V1023" s="70">
        <f>V1024</f>
        <v>0</v>
      </c>
      <c r="X1023" s="447">
        <f>X1024</f>
        <v>0</v>
      </c>
      <c r="Z1023" s="447">
        <f>Z1024</f>
        <v>0</v>
      </c>
      <c r="AB1023" s="447">
        <f>AB1024</f>
        <v>0</v>
      </c>
      <c r="AD1023" s="447">
        <f>AD1024</f>
        <v>0</v>
      </c>
      <c r="AF1023" s="447">
        <f>AF1024</f>
        <v>0</v>
      </c>
      <c r="AH1023" s="447">
        <f t="shared" si="173"/>
        <v>0</v>
      </c>
      <c r="AI1023" s="446"/>
      <c r="AJ1023" s="447">
        <f>AJ1024</f>
        <v>0</v>
      </c>
      <c r="AK1023" s="71"/>
      <c r="AL1023" s="447">
        <f>AL1024</f>
        <v>0</v>
      </c>
      <c r="AM1023" s="447"/>
      <c r="AN1023" s="447">
        <f>AN1024</f>
        <v>0</v>
      </c>
      <c r="AO1023" s="447"/>
      <c r="AP1023" s="447">
        <f>AP1024</f>
        <v>0</v>
      </c>
      <c r="AQ1023" s="447"/>
    </row>
    <row r="1024" spans="2:43" ht="18" hidden="1" customHeight="1" x14ac:dyDescent="0.2">
      <c r="B1024" s="4"/>
      <c r="C1024" s="117"/>
      <c r="D1024" s="117"/>
      <c r="E1024" s="117"/>
      <c r="F1024" s="48"/>
      <c r="G1024" s="11"/>
      <c r="H1024" s="117"/>
      <c r="I1024" s="124"/>
      <c r="J1024" s="124"/>
      <c r="K1024" s="144"/>
      <c r="L1024" s="11"/>
      <c r="M1024" s="143"/>
      <c r="N1024" s="42"/>
      <c r="O1024" s="128"/>
      <c r="P1024" s="130"/>
      <c r="Q1024" s="130"/>
      <c r="R1024" s="72" t="s">
        <v>0</v>
      </c>
      <c r="S1024" s="181"/>
      <c r="T1024" s="73" t="s">
        <v>393</v>
      </c>
      <c r="V1024" s="74">
        <v>0</v>
      </c>
      <c r="X1024" s="74">
        <v>0</v>
      </c>
      <c r="Z1024" s="74">
        <v>0</v>
      </c>
      <c r="AB1024" s="74">
        <v>0</v>
      </c>
      <c r="AD1024" s="74">
        <v>0</v>
      </c>
      <c r="AF1024" s="74">
        <v>0</v>
      </c>
      <c r="AH1024" s="74">
        <f t="shared" si="173"/>
        <v>0</v>
      </c>
      <c r="AI1024" s="8"/>
      <c r="AJ1024" s="74">
        <v>0</v>
      </c>
      <c r="AK1024" s="8"/>
      <c r="AL1024" s="74">
        <v>0</v>
      </c>
      <c r="AM1024" s="74"/>
      <c r="AN1024" s="74">
        <v>0</v>
      </c>
      <c r="AO1024" s="74"/>
      <c r="AP1024" s="74">
        <v>0</v>
      </c>
      <c r="AQ1024" s="74"/>
    </row>
    <row r="1025" spans="2:43" ht="18" hidden="1" customHeight="1" x14ac:dyDescent="0.2">
      <c r="B1025" s="4"/>
      <c r="C1025" s="117"/>
      <c r="D1025" s="117"/>
      <c r="E1025" s="117"/>
      <c r="F1025" s="48"/>
      <c r="G1025" s="11"/>
      <c r="H1025" s="117"/>
      <c r="I1025" s="124"/>
      <c r="J1025" s="124"/>
      <c r="K1025" s="144"/>
      <c r="L1025" s="11"/>
      <c r="M1025" s="143"/>
      <c r="N1025" s="42"/>
      <c r="O1025" s="128"/>
      <c r="P1025" s="130"/>
      <c r="Q1025" s="131">
        <v>2</v>
      </c>
      <c r="R1025" s="68"/>
      <c r="S1025" s="35"/>
      <c r="T1025" s="69" t="s">
        <v>394</v>
      </c>
      <c r="U1025" s="92"/>
      <c r="V1025" s="70">
        <f>V1026</f>
        <v>0</v>
      </c>
      <c r="X1025" s="447">
        <f>X1026</f>
        <v>0</v>
      </c>
      <c r="Z1025" s="447">
        <f>Z1026</f>
        <v>0</v>
      </c>
      <c r="AB1025" s="447">
        <f>AB1026</f>
        <v>0</v>
      </c>
      <c r="AD1025" s="447">
        <f>AD1026</f>
        <v>0</v>
      </c>
      <c r="AF1025" s="447">
        <f>AF1026</f>
        <v>0</v>
      </c>
      <c r="AH1025" s="447">
        <f t="shared" si="173"/>
        <v>0</v>
      </c>
      <c r="AI1025" s="446"/>
      <c r="AJ1025" s="447">
        <f>AJ1026</f>
        <v>0</v>
      </c>
      <c r="AK1025" s="71"/>
      <c r="AL1025" s="447">
        <f>AL1026</f>
        <v>0</v>
      </c>
      <c r="AM1025" s="447"/>
      <c r="AN1025" s="447">
        <f>AN1026</f>
        <v>0</v>
      </c>
      <c r="AO1025" s="447"/>
      <c r="AP1025" s="447">
        <f>AP1026</f>
        <v>0</v>
      </c>
      <c r="AQ1025" s="447"/>
    </row>
    <row r="1026" spans="2:43" ht="18" hidden="1" customHeight="1" x14ac:dyDescent="0.2">
      <c r="B1026" s="4"/>
      <c r="C1026" s="117"/>
      <c r="D1026" s="117"/>
      <c r="E1026" s="117"/>
      <c r="F1026" s="48"/>
      <c r="G1026" s="11"/>
      <c r="H1026" s="117"/>
      <c r="I1026" s="124"/>
      <c r="J1026" s="124"/>
      <c r="K1026" s="144"/>
      <c r="L1026" s="11"/>
      <c r="M1026" s="143"/>
      <c r="N1026" s="42"/>
      <c r="O1026" s="128"/>
      <c r="P1026" s="130"/>
      <c r="Q1026" s="130"/>
      <c r="R1026" s="72">
        <v>2</v>
      </c>
      <c r="S1026" s="181"/>
      <c r="T1026" s="73" t="s">
        <v>395</v>
      </c>
      <c r="V1026" s="74">
        <v>0</v>
      </c>
      <c r="X1026" s="74">
        <v>0</v>
      </c>
      <c r="Z1026" s="74">
        <v>0</v>
      </c>
      <c r="AB1026" s="74">
        <v>0</v>
      </c>
      <c r="AD1026" s="74">
        <v>0</v>
      </c>
      <c r="AF1026" s="74">
        <v>0</v>
      </c>
      <c r="AH1026" s="74">
        <f t="shared" si="173"/>
        <v>0</v>
      </c>
      <c r="AI1026" s="8"/>
      <c r="AJ1026" s="74">
        <v>0</v>
      </c>
      <c r="AK1026" s="8"/>
      <c r="AL1026" s="74">
        <v>0</v>
      </c>
      <c r="AM1026" s="74"/>
      <c r="AN1026" s="74">
        <v>0</v>
      </c>
      <c r="AO1026" s="74"/>
      <c r="AP1026" s="74">
        <v>0</v>
      </c>
      <c r="AQ1026" s="74"/>
    </row>
    <row r="1027" spans="2:43" ht="18" hidden="1" customHeight="1" x14ac:dyDescent="0.2">
      <c r="B1027" s="4"/>
      <c r="C1027" s="117"/>
      <c r="D1027" s="117"/>
      <c r="E1027" s="117"/>
      <c r="F1027" s="48"/>
      <c r="G1027" s="11"/>
      <c r="H1027" s="117"/>
      <c r="I1027" s="124"/>
      <c r="J1027" s="124"/>
      <c r="K1027" s="144"/>
      <c r="L1027" s="11"/>
      <c r="M1027" s="143"/>
      <c r="N1027" s="42"/>
      <c r="O1027" s="128"/>
      <c r="P1027" s="130"/>
      <c r="Q1027" s="131">
        <v>4</v>
      </c>
      <c r="R1027" s="68"/>
      <c r="S1027" s="35"/>
      <c r="T1027" s="69" t="s">
        <v>396</v>
      </c>
      <c r="U1027" s="92"/>
      <c r="V1027" s="70">
        <f>V1028</f>
        <v>0</v>
      </c>
      <c r="X1027" s="447">
        <f>X1028</f>
        <v>0</v>
      </c>
      <c r="Z1027" s="447">
        <f>Z1028</f>
        <v>0</v>
      </c>
      <c r="AB1027" s="447">
        <f>AB1028</f>
        <v>0</v>
      </c>
      <c r="AD1027" s="447">
        <f>AD1028</f>
        <v>0</v>
      </c>
      <c r="AF1027" s="447">
        <f>AF1028</f>
        <v>0</v>
      </c>
      <c r="AH1027" s="447">
        <f t="shared" si="173"/>
        <v>0</v>
      </c>
      <c r="AI1027" s="446"/>
      <c r="AJ1027" s="447">
        <f>AJ1028</f>
        <v>0</v>
      </c>
      <c r="AK1027" s="71"/>
      <c r="AL1027" s="447">
        <f>AL1028</f>
        <v>0</v>
      </c>
      <c r="AM1027" s="447"/>
      <c r="AN1027" s="447">
        <f>AN1028</f>
        <v>0</v>
      </c>
      <c r="AO1027" s="447"/>
      <c r="AP1027" s="447">
        <f>AP1028</f>
        <v>0</v>
      </c>
      <c r="AQ1027" s="447"/>
    </row>
    <row r="1028" spans="2:43" ht="18" hidden="1" customHeight="1" x14ac:dyDescent="0.2">
      <c r="B1028" s="4"/>
      <c r="C1028" s="117"/>
      <c r="D1028" s="117"/>
      <c r="E1028" s="117"/>
      <c r="F1028" s="48"/>
      <c r="G1028" s="11"/>
      <c r="H1028" s="117"/>
      <c r="I1028" s="124"/>
      <c r="J1028" s="124"/>
      <c r="K1028" s="144"/>
      <c r="L1028" s="11"/>
      <c r="M1028" s="143"/>
      <c r="N1028" s="42"/>
      <c r="O1028" s="128"/>
      <c r="P1028" s="130"/>
      <c r="Q1028" s="130"/>
      <c r="R1028" s="72" t="s">
        <v>3</v>
      </c>
      <c r="S1028" s="181"/>
      <c r="T1028" s="73" t="s">
        <v>397</v>
      </c>
      <c r="V1028" s="74">
        <v>0</v>
      </c>
      <c r="X1028" s="74">
        <v>0</v>
      </c>
      <c r="Z1028" s="74">
        <v>0</v>
      </c>
      <c r="AB1028" s="74">
        <v>0</v>
      </c>
      <c r="AD1028" s="74">
        <v>0</v>
      </c>
      <c r="AF1028" s="74">
        <v>0</v>
      </c>
      <c r="AH1028" s="74">
        <f t="shared" si="173"/>
        <v>0</v>
      </c>
      <c r="AI1028" s="8"/>
      <c r="AJ1028" s="74">
        <v>0</v>
      </c>
      <c r="AK1028" s="8"/>
      <c r="AL1028" s="74">
        <v>0</v>
      </c>
      <c r="AM1028" s="74"/>
      <c r="AN1028" s="74">
        <v>0</v>
      </c>
      <c r="AO1028" s="74"/>
      <c r="AP1028" s="74">
        <v>0</v>
      </c>
      <c r="AQ1028" s="74"/>
    </row>
    <row r="1029" spans="2:43" ht="18" hidden="1" customHeight="1" x14ac:dyDescent="0.2">
      <c r="B1029" s="4"/>
      <c r="C1029" s="117"/>
      <c r="D1029" s="117"/>
      <c r="E1029" s="117"/>
      <c r="F1029" s="48"/>
      <c r="G1029" s="11"/>
      <c r="H1029" s="117"/>
      <c r="I1029" s="124"/>
      <c r="J1029" s="124"/>
      <c r="K1029" s="144"/>
      <c r="L1029" s="11"/>
      <c r="M1029" s="143"/>
      <c r="N1029" s="42"/>
      <c r="O1029" s="128"/>
      <c r="P1029" s="130"/>
      <c r="Q1029" s="131">
        <v>6</v>
      </c>
      <c r="R1029" s="68"/>
      <c r="S1029" s="35"/>
      <c r="T1029" s="69" t="s">
        <v>375</v>
      </c>
      <c r="U1029" s="92"/>
      <c r="V1029" s="70">
        <f>SUM(V1030:V1030)</f>
        <v>0</v>
      </c>
      <c r="X1029" s="447">
        <f>SUM(X1030:X1030)</f>
        <v>0</v>
      </c>
      <c r="Z1029" s="447">
        <f>SUM(Z1030:Z1030)</f>
        <v>0</v>
      </c>
      <c r="AB1029" s="447">
        <f>SUM(AB1030:AB1030)</f>
        <v>0</v>
      </c>
      <c r="AD1029" s="447">
        <f>SUM(AD1030:AD1030)</f>
        <v>0</v>
      </c>
      <c r="AF1029" s="447">
        <f>SUM(AF1030:AF1030)</f>
        <v>0</v>
      </c>
      <c r="AH1029" s="447">
        <f t="shared" si="173"/>
        <v>0</v>
      </c>
      <c r="AI1029" s="446"/>
      <c r="AJ1029" s="447">
        <f>SUM(AJ1030:AJ1030)</f>
        <v>0</v>
      </c>
      <c r="AK1029" s="71"/>
      <c r="AL1029" s="447">
        <f>SUM(AL1030:AL1030)</f>
        <v>0</v>
      </c>
      <c r="AM1029" s="447"/>
      <c r="AN1029" s="447">
        <f>SUM(AN1030:AN1030)</f>
        <v>0</v>
      </c>
      <c r="AO1029" s="447"/>
      <c r="AP1029" s="447">
        <f>SUM(AP1030:AP1030)</f>
        <v>0</v>
      </c>
      <c r="AQ1029" s="447"/>
    </row>
    <row r="1030" spans="2:43" ht="18" hidden="1" customHeight="1" x14ac:dyDescent="0.2">
      <c r="B1030" s="4"/>
      <c r="C1030" s="117"/>
      <c r="D1030" s="117"/>
      <c r="E1030" s="117"/>
      <c r="F1030" s="48"/>
      <c r="G1030" s="11"/>
      <c r="H1030" s="117"/>
      <c r="I1030" s="124"/>
      <c r="J1030" s="124"/>
      <c r="K1030" s="144"/>
      <c r="L1030" s="11"/>
      <c r="M1030" s="143"/>
      <c r="N1030" s="42"/>
      <c r="O1030" s="128"/>
      <c r="P1030" s="130"/>
      <c r="Q1030" s="130"/>
      <c r="R1030" s="72" t="s">
        <v>3</v>
      </c>
      <c r="S1030" s="181"/>
      <c r="T1030" s="73" t="s">
        <v>375</v>
      </c>
      <c r="V1030" s="74"/>
      <c r="X1030" s="74"/>
      <c r="Z1030" s="74"/>
      <c r="AB1030" s="74"/>
      <c r="AD1030" s="74"/>
      <c r="AF1030" s="74"/>
      <c r="AH1030" s="74">
        <f t="shared" si="173"/>
        <v>0</v>
      </c>
      <c r="AI1030" s="8"/>
      <c r="AJ1030" s="74"/>
      <c r="AK1030" s="8"/>
      <c r="AL1030" s="74"/>
      <c r="AM1030" s="74"/>
      <c r="AN1030" s="74"/>
      <c r="AO1030" s="74"/>
      <c r="AP1030" s="74"/>
      <c r="AQ1030" s="74"/>
    </row>
    <row r="1031" spans="2:43" ht="18" hidden="1" customHeight="1" x14ac:dyDescent="0.2">
      <c r="B1031" s="4"/>
      <c r="C1031" s="117"/>
      <c r="D1031" s="117"/>
      <c r="E1031" s="117"/>
      <c r="F1031" s="48"/>
      <c r="G1031" s="11"/>
      <c r="H1031" s="117"/>
      <c r="I1031" s="124"/>
      <c r="J1031" s="124"/>
      <c r="K1031" s="144"/>
      <c r="L1031" s="11"/>
      <c r="M1031" s="143"/>
      <c r="N1031" s="42"/>
      <c r="O1031" s="128"/>
      <c r="P1031" s="129">
        <v>4</v>
      </c>
      <c r="Q1031" s="129"/>
      <c r="R1031" s="64"/>
      <c r="S1031" s="234"/>
      <c r="T1031" s="65" t="s">
        <v>376</v>
      </c>
      <c r="U1031" s="155"/>
      <c r="V1031" s="66">
        <f>V1032</f>
        <v>0</v>
      </c>
      <c r="X1031" s="66">
        <f>X1032</f>
        <v>0</v>
      </c>
      <c r="Z1031" s="66">
        <f>Z1032</f>
        <v>0</v>
      </c>
      <c r="AB1031" s="66">
        <f>AB1032</f>
        <v>0</v>
      </c>
      <c r="AD1031" s="66">
        <f>AD1032</f>
        <v>0</v>
      </c>
      <c r="AF1031" s="66">
        <f>AF1032</f>
        <v>0</v>
      </c>
      <c r="AH1031" s="66">
        <f t="shared" si="173"/>
        <v>0</v>
      </c>
      <c r="AI1031" s="67"/>
      <c r="AJ1031" s="66">
        <f>AJ1032</f>
        <v>0</v>
      </c>
      <c r="AK1031" s="67"/>
      <c r="AL1031" s="66">
        <f>AL1032</f>
        <v>0</v>
      </c>
      <c r="AM1031" s="66"/>
      <c r="AN1031" s="66">
        <f>AN1032</f>
        <v>0</v>
      </c>
      <c r="AO1031" s="66"/>
      <c r="AP1031" s="66">
        <f>AP1032</f>
        <v>0</v>
      </c>
      <c r="AQ1031" s="66"/>
    </row>
    <row r="1032" spans="2:43" ht="18" hidden="1" customHeight="1" x14ac:dyDescent="0.2">
      <c r="B1032" s="4"/>
      <c r="C1032" s="117"/>
      <c r="D1032" s="117"/>
      <c r="E1032" s="117"/>
      <c r="F1032" s="48"/>
      <c r="G1032" s="11"/>
      <c r="H1032" s="117"/>
      <c r="I1032" s="124"/>
      <c r="J1032" s="124"/>
      <c r="K1032" s="144"/>
      <c r="L1032" s="11"/>
      <c r="M1032" s="143"/>
      <c r="N1032" s="42"/>
      <c r="O1032" s="128"/>
      <c r="P1032" s="130"/>
      <c r="Q1032" s="131">
        <v>1</v>
      </c>
      <c r="R1032" s="84"/>
      <c r="S1032" s="250"/>
      <c r="T1032" s="69" t="s">
        <v>76</v>
      </c>
      <c r="U1032" s="92"/>
      <c r="V1032" s="70">
        <f>V1033+V1034</f>
        <v>0</v>
      </c>
      <c r="X1032" s="447">
        <f>X1033+X1034</f>
        <v>0</v>
      </c>
      <c r="Z1032" s="447">
        <f>Z1033+Z1034</f>
        <v>0</v>
      </c>
      <c r="AB1032" s="447">
        <f>AB1033+AB1034</f>
        <v>0</v>
      </c>
      <c r="AD1032" s="447">
        <f>AD1033+AD1034</f>
        <v>0</v>
      </c>
      <c r="AF1032" s="447">
        <f>AF1033+AF1034</f>
        <v>0</v>
      </c>
      <c r="AH1032" s="447">
        <f t="shared" si="173"/>
        <v>0</v>
      </c>
      <c r="AI1032" s="446"/>
      <c r="AJ1032" s="447">
        <f>AJ1033+AJ1034</f>
        <v>0</v>
      </c>
      <c r="AK1032" s="71"/>
      <c r="AL1032" s="447">
        <f>AL1033+AL1034</f>
        <v>0</v>
      </c>
      <c r="AM1032" s="447"/>
      <c r="AN1032" s="447">
        <f>AN1033+AN1034</f>
        <v>0</v>
      </c>
      <c r="AO1032" s="447"/>
      <c r="AP1032" s="447">
        <f>AP1033+AP1034</f>
        <v>0</v>
      </c>
      <c r="AQ1032" s="447"/>
    </row>
    <row r="1033" spans="2:43" ht="18" hidden="1" customHeight="1" x14ac:dyDescent="0.2">
      <c r="B1033" s="4"/>
      <c r="C1033" s="117"/>
      <c r="D1033" s="117"/>
      <c r="E1033" s="117"/>
      <c r="F1033" s="48"/>
      <c r="G1033" s="11"/>
      <c r="H1033" s="117"/>
      <c r="I1033" s="124"/>
      <c r="J1033" s="124"/>
      <c r="K1033" s="144"/>
      <c r="L1033" s="11"/>
      <c r="M1033" s="143"/>
      <c r="N1033" s="42"/>
      <c r="O1033" s="128"/>
      <c r="P1033" s="130"/>
      <c r="Q1033" s="131"/>
      <c r="R1033" s="72">
        <v>1</v>
      </c>
      <c r="S1033" s="181"/>
      <c r="T1033" s="73" t="s">
        <v>398</v>
      </c>
      <c r="V1033" s="74">
        <v>0</v>
      </c>
      <c r="X1033" s="74">
        <v>0</v>
      </c>
      <c r="Z1033" s="74">
        <v>0</v>
      </c>
      <c r="AB1033" s="74">
        <v>0</v>
      </c>
      <c r="AD1033" s="74">
        <v>0</v>
      </c>
      <c r="AF1033" s="74">
        <v>0</v>
      </c>
      <c r="AH1033" s="74">
        <f t="shared" si="173"/>
        <v>0</v>
      </c>
      <c r="AI1033" s="8"/>
      <c r="AJ1033" s="74">
        <v>0</v>
      </c>
      <c r="AK1033" s="8"/>
      <c r="AL1033" s="74">
        <v>0</v>
      </c>
      <c r="AM1033" s="74"/>
      <c r="AN1033" s="74">
        <v>0</v>
      </c>
      <c r="AO1033" s="74"/>
      <c r="AP1033" s="74">
        <v>0</v>
      </c>
      <c r="AQ1033" s="74"/>
    </row>
    <row r="1034" spans="2:43" ht="18" hidden="1" customHeight="1" x14ac:dyDescent="0.2">
      <c r="B1034" s="4"/>
      <c r="C1034" s="117"/>
      <c r="D1034" s="117"/>
      <c r="E1034" s="117"/>
      <c r="F1034" s="48"/>
      <c r="G1034" s="11"/>
      <c r="H1034" s="117"/>
      <c r="I1034" s="124"/>
      <c r="J1034" s="124"/>
      <c r="K1034" s="144"/>
      <c r="L1034" s="11"/>
      <c r="M1034" s="143"/>
      <c r="N1034" s="42"/>
      <c r="O1034" s="128"/>
      <c r="P1034" s="130"/>
      <c r="Q1034" s="130"/>
      <c r="R1034" s="72" t="s">
        <v>14</v>
      </c>
      <c r="S1034" s="181"/>
      <c r="T1034" s="73" t="s">
        <v>377</v>
      </c>
      <c r="V1034" s="74">
        <v>0</v>
      </c>
      <c r="X1034" s="74">
        <v>0</v>
      </c>
      <c r="Z1034" s="74">
        <v>0</v>
      </c>
      <c r="AB1034" s="74">
        <v>0</v>
      </c>
      <c r="AD1034" s="74">
        <v>0</v>
      </c>
      <c r="AF1034" s="74">
        <v>0</v>
      </c>
      <c r="AH1034" s="74">
        <f t="shared" si="173"/>
        <v>0</v>
      </c>
      <c r="AI1034" s="8"/>
      <c r="AJ1034" s="74">
        <v>0</v>
      </c>
      <c r="AK1034" s="8"/>
      <c r="AL1034" s="74">
        <v>0</v>
      </c>
      <c r="AM1034" s="74"/>
      <c r="AN1034" s="74">
        <v>0</v>
      </c>
      <c r="AO1034" s="74"/>
      <c r="AP1034" s="74">
        <v>0</v>
      </c>
      <c r="AQ1034" s="74"/>
    </row>
    <row r="1035" spans="2:43" ht="18" hidden="1" customHeight="1" x14ac:dyDescent="0.2">
      <c r="B1035" s="4"/>
      <c r="C1035" s="117"/>
      <c r="D1035" s="117"/>
      <c r="E1035" s="117"/>
      <c r="F1035" s="48"/>
      <c r="G1035" s="11"/>
      <c r="H1035" s="117"/>
      <c r="I1035" s="124"/>
      <c r="J1035" s="124"/>
      <c r="K1035" s="144"/>
      <c r="L1035" s="11"/>
      <c r="M1035" s="143"/>
      <c r="N1035" s="42"/>
      <c r="O1035" s="127" t="s">
        <v>0</v>
      </c>
      <c r="P1035" s="123"/>
      <c r="Q1035" s="123"/>
      <c r="R1035" s="49"/>
      <c r="S1035" s="18"/>
      <c r="T1035" s="50" t="s">
        <v>60</v>
      </c>
      <c r="U1035" s="76"/>
      <c r="V1035" s="51">
        <f>V1036</f>
        <v>0</v>
      </c>
      <c r="X1035" s="51">
        <f>X1036</f>
        <v>0</v>
      </c>
      <c r="Z1035" s="51">
        <f>Z1036</f>
        <v>0</v>
      </c>
      <c r="AB1035" s="51">
        <f>AB1036</f>
        <v>0</v>
      </c>
      <c r="AD1035" s="51">
        <f>AD1036</f>
        <v>0</v>
      </c>
      <c r="AF1035" s="51">
        <f>AF1036</f>
        <v>0</v>
      </c>
      <c r="AH1035" s="51">
        <f t="shared" si="173"/>
        <v>0</v>
      </c>
      <c r="AI1035" s="5"/>
      <c r="AJ1035" s="51">
        <f>AJ1036</f>
        <v>0</v>
      </c>
      <c r="AK1035" s="5"/>
      <c r="AL1035" s="51">
        <f>AL1036</f>
        <v>0</v>
      </c>
      <c r="AM1035" s="51"/>
      <c r="AN1035" s="51">
        <f>AN1036</f>
        <v>0</v>
      </c>
      <c r="AO1035" s="51"/>
      <c r="AP1035" s="51">
        <f>AP1036</f>
        <v>0</v>
      </c>
      <c r="AQ1035" s="51"/>
    </row>
    <row r="1036" spans="2:43" ht="18" hidden="1" customHeight="1" x14ac:dyDescent="0.2">
      <c r="B1036" s="4"/>
      <c r="C1036" s="117"/>
      <c r="D1036" s="117"/>
      <c r="E1036" s="117"/>
      <c r="F1036" s="48"/>
      <c r="G1036" s="11"/>
      <c r="H1036" s="117"/>
      <c r="I1036" s="124"/>
      <c r="J1036" s="124"/>
      <c r="K1036" s="144"/>
      <c r="L1036" s="11"/>
      <c r="M1036" s="143"/>
      <c r="N1036" s="42"/>
      <c r="O1036" s="128"/>
      <c r="P1036" s="129">
        <v>3</v>
      </c>
      <c r="Q1036" s="129"/>
      <c r="R1036" s="64"/>
      <c r="S1036" s="234"/>
      <c r="T1036" s="65" t="s">
        <v>384</v>
      </c>
      <c r="U1036" s="155"/>
      <c r="V1036" s="66">
        <f>V1037+V1039</f>
        <v>0</v>
      </c>
      <c r="X1036" s="66">
        <f>X1037+X1039</f>
        <v>0</v>
      </c>
      <c r="Z1036" s="66">
        <f>Z1037+Z1039</f>
        <v>0</v>
      </c>
      <c r="AB1036" s="66">
        <f>AB1037+AB1039</f>
        <v>0</v>
      </c>
      <c r="AD1036" s="66">
        <f>AD1037+AD1039</f>
        <v>0</v>
      </c>
      <c r="AF1036" s="66">
        <f>AF1037+AF1039</f>
        <v>0</v>
      </c>
      <c r="AH1036" s="66">
        <f t="shared" si="173"/>
        <v>0</v>
      </c>
      <c r="AI1036" s="67"/>
      <c r="AJ1036" s="66">
        <f>AJ1037+AJ1039</f>
        <v>0</v>
      </c>
      <c r="AK1036" s="67"/>
      <c r="AL1036" s="66">
        <f>AL1037+AL1039</f>
        <v>0</v>
      </c>
      <c r="AM1036" s="66"/>
      <c r="AN1036" s="66">
        <f>AN1037+AN1039</f>
        <v>0</v>
      </c>
      <c r="AO1036" s="66"/>
      <c r="AP1036" s="66">
        <f>AP1037+AP1039</f>
        <v>0</v>
      </c>
      <c r="AQ1036" s="66"/>
    </row>
    <row r="1037" spans="2:43" ht="18" hidden="1" customHeight="1" x14ac:dyDescent="0.2">
      <c r="B1037" s="4"/>
      <c r="C1037" s="117"/>
      <c r="D1037" s="117"/>
      <c r="E1037" s="117"/>
      <c r="F1037" s="48"/>
      <c r="G1037" s="11"/>
      <c r="H1037" s="117"/>
      <c r="I1037" s="124"/>
      <c r="J1037" s="124"/>
      <c r="K1037" s="144"/>
      <c r="L1037" s="11"/>
      <c r="M1037" s="143"/>
      <c r="N1037" s="42"/>
      <c r="O1037" s="128"/>
      <c r="P1037" s="130"/>
      <c r="Q1037" s="131">
        <v>2</v>
      </c>
      <c r="R1037" s="68"/>
      <c r="S1037" s="35"/>
      <c r="T1037" s="69" t="s">
        <v>174</v>
      </c>
      <c r="U1037" s="92"/>
      <c r="V1037" s="70">
        <f>V1038</f>
        <v>0</v>
      </c>
      <c r="X1037" s="447">
        <f>X1038</f>
        <v>0</v>
      </c>
      <c r="Z1037" s="447">
        <f>Z1038</f>
        <v>0</v>
      </c>
      <c r="AB1037" s="447">
        <f>AB1038</f>
        <v>0</v>
      </c>
      <c r="AD1037" s="447">
        <f>AD1038</f>
        <v>0</v>
      </c>
      <c r="AF1037" s="447">
        <f>AF1038</f>
        <v>0</v>
      </c>
      <c r="AH1037" s="447">
        <f t="shared" si="173"/>
        <v>0</v>
      </c>
      <c r="AI1037" s="446"/>
      <c r="AJ1037" s="447">
        <f>AJ1038</f>
        <v>0</v>
      </c>
      <c r="AK1037" s="71"/>
      <c r="AL1037" s="447">
        <f>AL1038</f>
        <v>0</v>
      </c>
      <c r="AM1037" s="447"/>
      <c r="AN1037" s="447">
        <f>AN1038</f>
        <v>0</v>
      </c>
      <c r="AO1037" s="447"/>
      <c r="AP1037" s="447">
        <f>AP1038</f>
        <v>0</v>
      </c>
      <c r="AQ1037" s="447"/>
    </row>
    <row r="1038" spans="2:43" ht="18" hidden="1" customHeight="1" x14ac:dyDescent="0.2">
      <c r="B1038" s="4"/>
      <c r="C1038" s="117"/>
      <c r="D1038" s="117"/>
      <c r="E1038" s="117"/>
      <c r="F1038" s="48"/>
      <c r="G1038" s="11"/>
      <c r="H1038" s="117"/>
      <c r="I1038" s="124"/>
      <c r="J1038" s="124"/>
      <c r="K1038" s="144"/>
      <c r="L1038" s="11"/>
      <c r="M1038" s="143"/>
      <c r="N1038" s="42"/>
      <c r="O1038" s="128"/>
      <c r="P1038" s="130"/>
      <c r="Q1038" s="131"/>
      <c r="R1038" s="72">
        <v>1</v>
      </c>
      <c r="S1038" s="181"/>
      <c r="T1038" s="73" t="s">
        <v>174</v>
      </c>
      <c r="V1038" s="74">
        <v>0</v>
      </c>
      <c r="X1038" s="74">
        <v>0</v>
      </c>
      <c r="Z1038" s="74">
        <v>0</v>
      </c>
      <c r="AB1038" s="74">
        <v>0</v>
      </c>
      <c r="AD1038" s="74">
        <v>0</v>
      </c>
      <c r="AF1038" s="74">
        <v>0</v>
      </c>
      <c r="AH1038" s="74">
        <f t="shared" si="173"/>
        <v>0</v>
      </c>
      <c r="AI1038" s="8"/>
      <c r="AJ1038" s="74">
        <v>0</v>
      </c>
      <c r="AK1038" s="8"/>
      <c r="AL1038" s="74">
        <v>0</v>
      </c>
      <c r="AM1038" s="74"/>
      <c r="AN1038" s="74">
        <v>0</v>
      </c>
      <c r="AO1038" s="74"/>
      <c r="AP1038" s="74">
        <v>0</v>
      </c>
      <c r="AQ1038" s="74"/>
    </row>
    <row r="1039" spans="2:43" ht="18" hidden="1" customHeight="1" x14ac:dyDescent="0.2">
      <c r="B1039" s="4"/>
      <c r="C1039" s="117"/>
      <c r="D1039" s="117"/>
      <c r="E1039" s="117"/>
      <c r="F1039" s="48"/>
      <c r="G1039" s="11"/>
      <c r="H1039" s="117"/>
      <c r="I1039" s="124"/>
      <c r="J1039" s="124"/>
      <c r="K1039" s="144"/>
      <c r="L1039" s="11"/>
      <c r="M1039" s="143"/>
      <c r="N1039" s="42"/>
      <c r="O1039" s="128"/>
      <c r="P1039" s="130"/>
      <c r="Q1039" s="131">
        <v>4</v>
      </c>
      <c r="R1039" s="72"/>
      <c r="S1039" s="181"/>
      <c r="T1039" s="69" t="s">
        <v>399</v>
      </c>
      <c r="U1039" s="92"/>
      <c r="V1039" s="70">
        <f>V1040</f>
        <v>0</v>
      </c>
      <c r="X1039" s="447">
        <f>X1040</f>
        <v>0</v>
      </c>
      <c r="Z1039" s="447">
        <f>Z1040</f>
        <v>0</v>
      </c>
      <c r="AB1039" s="447">
        <f>AB1040</f>
        <v>0</v>
      </c>
      <c r="AD1039" s="447">
        <f>AD1040</f>
        <v>0</v>
      </c>
      <c r="AF1039" s="447">
        <f>AF1040</f>
        <v>0</v>
      </c>
      <c r="AH1039" s="447">
        <f t="shared" si="173"/>
        <v>0</v>
      </c>
      <c r="AI1039" s="446"/>
      <c r="AJ1039" s="447">
        <f>AJ1040</f>
        <v>0</v>
      </c>
      <c r="AK1039" s="71"/>
      <c r="AL1039" s="447">
        <f>AL1040</f>
        <v>0</v>
      </c>
      <c r="AM1039" s="447"/>
      <c r="AN1039" s="447">
        <f>AN1040</f>
        <v>0</v>
      </c>
      <c r="AO1039" s="447"/>
      <c r="AP1039" s="447">
        <f>AP1040</f>
        <v>0</v>
      </c>
      <c r="AQ1039" s="447"/>
    </row>
    <row r="1040" spans="2:43" ht="18" hidden="1" customHeight="1" x14ac:dyDescent="0.2">
      <c r="B1040" s="4"/>
      <c r="C1040" s="117"/>
      <c r="D1040" s="117"/>
      <c r="E1040" s="117"/>
      <c r="F1040" s="48"/>
      <c r="G1040" s="11"/>
      <c r="H1040" s="117"/>
      <c r="I1040" s="124"/>
      <c r="J1040" s="124"/>
      <c r="K1040" s="144"/>
      <c r="L1040" s="11"/>
      <c r="M1040" s="143"/>
      <c r="N1040" s="42"/>
      <c r="O1040" s="128"/>
      <c r="P1040" s="130"/>
      <c r="Q1040" s="131"/>
      <c r="R1040" s="72">
        <v>1</v>
      </c>
      <c r="S1040" s="181"/>
      <c r="T1040" s="73" t="s">
        <v>399</v>
      </c>
      <c r="V1040" s="74">
        <v>0</v>
      </c>
      <c r="X1040" s="74">
        <v>0</v>
      </c>
      <c r="Z1040" s="74">
        <v>0</v>
      </c>
      <c r="AB1040" s="74">
        <v>0</v>
      </c>
      <c r="AD1040" s="74">
        <v>0</v>
      </c>
      <c r="AF1040" s="74">
        <v>0</v>
      </c>
      <c r="AH1040" s="74">
        <f t="shared" si="173"/>
        <v>0</v>
      </c>
      <c r="AI1040" s="8"/>
      <c r="AJ1040" s="74">
        <v>0</v>
      </c>
      <c r="AK1040" s="8"/>
      <c r="AL1040" s="74">
        <v>0</v>
      </c>
      <c r="AM1040" s="74"/>
      <c r="AN1040" s="74">
        <v>0</v>
      </c>
      <c r="AO1040" s="74"/>
      <c r="AP1040" s="74">
        <v>0</v>
      </c>
      <c r="AQ1040" s="74"/>
    </row>
    <row r="1041" spans="2:43" ht="18" hidden="1" customHeight="1" x14ac:dyDescent="0.2">
      <c r="B1041" s="4"/>
      <c r="C1041" s="117"/>
      <c r="D1041" s="117"/>
      <c r="E1041" s="117"/>
      <c r="F1041" s="48"/>
      <c r="G1041" s="11"/>
      <c r="H1041" s="117"/>
      <c r="I1041" s="124"/>
      <c r="J1041" s="124"/>
      <c r="K1041" s="144"/>
      <c r="L1041" s="11"/>
      <c r="M1041" s="143"/>
      <c r="N1041" s="42"/>
      <c r="O1041" s="127" t="s">
        <v>18</v>
      </c>
      <c r="P1041" s="123"/>
      <c r="Q1041" s="123"/>
      <c r="R1041" s="49"/>
      <c r="S1041" s="18"/>
      <c r="T1041" s="50" t="s">
        <v>190</v>
      </c>
      <c r="U1041" s="76"/>
      <c r="V1041" s="51">
        <f>V1042+V1068+V1071+V1081+V1084+V1094+V1098</f>
        <v>0</v>
      </c>
      <c r="X1041" s="51">
        <f>X1042+X1068+X1071+X1081+X1084+X1094+X1098</f>
        <v>0</v>
      </c>
      <c r="Z1041" s="51">
        <f>Z1042+Z1068+Z1071+Z1081+Z1084+Z1094+Z1098</f>
        <v>0</v>
      </c>
      <c r="AB1041" s="51">
        <f>AB1042+AB1068+AB1071+AB1081+AB1084+AB1094+AB1098</f>
        <v>0</v>
      </c>
      <c r="AD1041" s="51">
        <f>AD1042+AD1068+AD1071+AD1081+AD1084+AD1094+AD1098</f>
        <v>0</v>
      </c>
      <c r="AF1041" s="51">
        <f>AF1042+AF1068+AF1071+AF1081+AF1084+AF1094+AF1098</f>
        <v>0</v>
      </c>
      <c r="AH1041" s="51">
        <f t="shared" si="173"/>
        <v>0</v>
      </c>
      <c r="AI1041" s="5"/>
      <c r="AJ1041" s="51">
        <f>AJ1042+AJ1068+AJ1071+AJ1081+AJ1084+AJ1094+AJ1098</f>
        <v>0</v>
      </c>
      <c r="AK1041" s="5"/>
      <c r="AL1041" s="51">
        <f>AL1042+AL1068+AL1071+AL1081+AL1084+AL1094+AL1098</f>
        <v>0</v>
      </c>
      <c r="AM1041" s="51"/>
      <c r="AN1041" s="51">
        <f>AN1042+AN1068+AN1071+AN1081+AN1084+AN1094+AN1098</f>
        <v>0</v>
      </c>
      <c r="AO1041" s="51"/>
      <c r="AP1041" s="51">
        <f>AP1042+AP1068+AP1071+AP1081+AP1084+AP1094+AP1098</f>
        <v>0</v>
      </c>
      <c r="AQ1041" s="51"/>
    </row>
    <row r="1042" spans="2:43" ht="18" hidden="1" customHeight="1" x14ac:dyDescent="0.2">
      <c r="B1042" s="4"/>
      <c r="C1042" s="117"/>
      <c r="D1042" s="117"/>
      <c r="E1042" s="117"/>
      <c r="F1042" s="48"/>
      <c r="G1042" s="11"/>
      <c r="H1042" s="117"/>
      <c r="I1042" s="124"/>
      <c r="J1042" s="124"/>
      <c r="K1042" s="144"/>
      <c r="L1042" s="11"/>
      <c r="M1042" s="143"/>
      <c r="N1042" s="42"/>
      <c r="O1042" s="128"/>
      <c r="P1042" s="129">
        <v>2</v>
      </c>
      <c r="Q1042" s="129"/>
      <c r="R1042" s="64"/>
      <c r="S1042" s="234"/>
      <c r="T1042" s="65" t="s">
        <v>195</v>
      </c>
      <c r="U1042" s="155"/>
      <c r="V1042" s="66">
        <f>V1043+V1047+V1050+V1054+V1057+V1061+V1065</f>
        <v>0</v>
      </c>
      <c r="X1042" s="66">
        <f>X1043+X1047+X1050+X1054+X1057+X1061+X1065</f>
        <v>0</v>
      </c>
      <c r="Z1042" s="66">
        <f>Z1043+Z1047+Z1050+Z1054+Z1057+Z1061+Z1065</f>
        <v>0</v>
      </c>
      <c r="AB1042" s="66">
        <f>AB1043+AB1047+AB1050+AB1054+AB1057+AB1061+AB1065</f>
        <v>0</v>
      </c>
      <c r="AD1042" s="66">
        <f>AD1043+AD1047+AD1050+AD1054+AD1057+AD1061+AD1065</f>
        <v>0</v>
      </c>
      <c r="AF1042" s="66">
        <f>AF1043+AF1047+AF1050+AF1054+AF1057+AF1061+AF1065</f>
        <v>0</v>
      </c>
      <c r="AH1042" s="66">
        <f t="shared" si="173"/>
        <v>0</v>
      </c>
      <c r="AI1042" s="67"/>
      <c r="AJ1042" s="66">
        <f>AJ1043+AJ1047+AJ1050+AJ1054+AJ1057+AJ1061+AJ1065</f>
        <v>0</v>
      </c>
      <c r="AK1042" s="67"/>
      <c r="AL1042" s="66">
        <f>AL1043+AL1047+AL1050+AL1054+AL1057+AL1061+AL1065</f>
        <v>0</v>
      </c>
      <c r="AM1042" s="66"/>
      <c r="AN1042" s="66">
        <f>AN1043+AN1047+AN1050+AN1054+AN1057+AN1061+AN1065</f>
        <v>0</v>
      </c>
      <c r="AO1042" s="66"/>
      <c r="AP1042" s="66">
        <f>AP1043+AP1047+AP1050+AP1054+AP1057+AP1061+AP1065</f>
        <v>0</v>
      </c>
      <c r="AQ1042" s="66"/>
    </row>
    <row r="1043" spans="2:43" ht="18" hidden="1" customHeight="1" x14ac:dyDescent="0.2">
      <c r="B1043" s="4"/>
      <c r="C1043" s="117"/>
      <c r="D1043" s="117"/>
      <c r="E1043" s="117"/>
      <c r="F1043" s="48"/>
      <c r="G1043" s="11"/>
      <c r="H1043" s="117"/>
      <c r="I1043" s="124"/>
      <c r="J1043" s="124"/>
      <c r="K1043" s="144"/>
      <c r="L1043" s="11"/>
      <c r="M1043" s="143"/>
      <c r="N1043" s="42"/>
      <c r="O1043" s="128"/>
      <c r="P1043" s="130"/>
      <c r="Q1043" s="131">
        <v>1</v>
      </c>
      <c r="R1043" s="68"/>
      <c r="S1043" s="35"/>
      <c r="T1043" s="69" t="s">
        <v>47</v>
      </c>
      <c r="U1043" s="92"/>
      <c r="V1043" s="70">
        <f>V1044+V1045+V1046</f>
        <v>0</v>
      </c>
      <c r="X1043" s="447">
        <f>X1044+X1045+X1046</f>
        <v>0</v>
      </c>
      <c r="Z1043" s="447">
        <f>Z1044+Z1045+Z1046</f>
        <v>0</v>
      </c>
      <c r="AB1043" s="447">
        <f>AB1044+AB1045+AB1046</f>
        <v>0</v>
      </c>
      <c r="AD1043" s="447">
        <f>AD1044+AD1045+AD1046</f>
        <v>0</v>
      </c>
      <c r="AF1043" s="447">
        <f>AF1044+AF1045+AF1046</f>
        <v>0</v>
      </c>
      <c r="AH1043" s="447">
        <f t="shared" si="173"/>
        <v>0</v>
      </c>
      <c r="AI1043" s="446"/>
      <c r="AJ1043" s="447">
        <f>AJ1044+AJ1045+AJ1046</f>
        <v>0</v>
      </c>
      <c r="AK1043" s="71"/>
      <c r="AL1043" s="447">
        <f>AL1044+AL1045+AL1046</f>
        <v>0</v>
      </c>
      <c r="AM1043" s="447"/>
      <c r="AN1043" s="447">
        <f>AN1044+AN1045+AN1046</f>
        <v>0</v>
      </c>
      <c r="AO1043" s="447"/>
      <c r="AP1043" s="447">
        <f>AP1044+AP1045+AP1046</f>
        <v>0</v>
      </c>
      <c r="AQ1043" s="447"/>
    </row>
    <row r="1044" spans="2:43" ht="18" hidden="1" customHeight="1" x14ac:dyDescent="0.2">
      <c r="B1044" s="4"/>
      <c r="C1044" s="117"/>
      <c r="D1044" s="117"/>
      <c r="E1044" s="117"/>
      <c r="F1044" s="48"/>
      <c r="G1044" s="11"/>
      <c r="H1044" s="117"/>
      <c r="I1044" s="124"/>
      <c r="J1044" s="124"/>
      <c r="K1044" s="144"/>
      <c r="L1044" s="11"/>
      <c r="M1044" s="143"/>
      <c r="N1044" s="42"/>
      <c r="O1044" s="128"/>
      <c r="P1044" s="130"/>
      <c r="Q1044" s="130"/>
      <c r="R1044" s="72" t="s">
        <v>3</v>
      </c>
      <c r="S1044" s="181"/>
      <c r="T1044" s="73" t="s">
        <v>17</v>
      </c>
      <c r="V1044" s="74">
        <v>0</v>
      </c>
      <c r="X1044" s="74">
        <v>0</v>
      </c>
      <c r="Z1044" s="74">
        <v>0</v>
      </c>
      <c r="AB1044" s="74">
        <v>0</v>
      </c>
      <c r="AD1044" s="74">
        <v>0</v>
      </c>
      <c r="AF1044" s="74">
        <v>0</v>
      </c>
      <c r="AH1044" s="74">
        <f t="shared" si="173"/>
        <v>0</v>
      </c>
      <c r="AI1044" s="8"/>
      <c r="AJ1044" s="74">
        <v>0</v>
      </c>
      <c r="AK1044" s="8"/>
      <c r="AL1044" s="74">
        <v>0</v>
      </c>
      <c r="AM1044" s="74"/>
      <c r="AN1044" s="74">
        <v>0</v>
      </c>
      <c r="AO1044" s="74"/>
      <c r="AP1044" s="74">
        <v>0</v>
      </c>
      <c r="AQ1044" s="74"/>
    </row>
    <row r="1045" spans="2:43" ht="18" hidden="1" customHeight="1" x14ac:dyDescent="0.2">
      <c r="B1045" s="4"/>
      <c r="C1045" s="117"/>
      <c r="D1045" s="117"/>
      <c r="E1045" s="117"/>
      <c r="F1045" s="48"/>
      <c r="G1045" s="11"/>
      <c r="H1045" s="117"/>
      <c r="I1045" s="124"/>
      <c r="J1045" s="124"/>
      <c r="K1045" s="144"/>
      <c r="L1045" s="11"/>
      <c r="M1045" s="143"/>
      <c r="N1045" s="42"/>
      <c r="O1045" s="128"/>
      <c r="P1045" s="130"/>
      <c r="Q1045" s="130"/>
      <c r="R1045" s="72">
        <v>2</v>
      </c>
      <c r="S1045" s="181"/>
      <c r="T1045" s="73" t="s">
        <v>400</v>
      </c>
      <c r="V1045" s="74">
        <v>0</v>
      </c>
      <c r="X1045" s="74">
        <v>0</v>
      </c>
      <c r="Z1045" s="74">
        <v>0</v>
      </c>
      <c r="AB1045" s="74">
        <v>0</v>
      </c>
      <c r="AD1045" s="74">
        <v>0</v>
      </c>
      <c r="AF1045" s="74">
        <v>0</v>
      </c>
      <c r="AH1045" s="74">
        <f t="shared" si="173"/>
        <v>0</v>
      </c>
      <c r="AI1045" s="8"/>
      <c r="AJ1045" s="74">
        <v>0</v>
      </c>
      <c r="AK1045" s="8"/>
      <c r="AL1045" s="74">
        <v>0</v>
      </c>
      <c r="AM1045" s="74"/>
      <c r="AN1045" s="74">
        <v>0</v>
      </c>
      <c r="AO1045" s="74"/>
      <c r="AP1045" s="74">
        <v>0</v>
      </c>
      <c r="AQ1045" s="74"/>
    </row>
    <row r="1046" spans="2:43" ht="18" hidden="1" customHeight="1" x14ac:dyDescent="0.2">
      <c r="B1046" s="4"/>
      <c r="C1046" s="117"/>
      <c r="D1046" s="117"/>
      <c r="E1046" s="117"/>
      <c r="F1046" s="48"/>
      <c r="G1046" s="11"/>
      <c r="H1046" s="117"/>
      <c r="I1046" s="124"/>
      <c r="J1046" s="124"/>
      <c r="K1046" s="144"/>
      <c r="L1046" s="11"/>
      <c r="M1046" s="143"/>
      <c r="N1046" s="42"/>
      <c r="O1046" s="128"/>
      <c r="P1046" s="130"/>
      <c r="Q1046" s="130"/>
      <c r="R1046" s="72" t="s">
        <v>55</v>
      </c>
      <c r="S1046" s="181"/>
      <c r="T1046" s="73" t="s">
        <v>352</v>
      </c>
      <c r="V1046" s="74">
        <v>0</v>
      </c>
      <c r="X1046" s="74">
        <v>0</v>
      </c>
      <c r="Z1046" s="74">
        <v>0</v>
      </c>
      <c r="AB1046" s="74">
        <v>0</v>
      </c>
      <c r="AD1046" s="74">
        <v>0</v>
      </c>
      <c r="AF1046" s="74">
        <v>0</v>
      </c>
      <c r="AH1046" s="74">
        <f t="shared" si="173"/>
        <v>0</v>
      </c>
      <c r="AI1046" s="8"/>
      <c r="AJ1046" s="74">
        <v>0</v>
      </c>
      <c r="AK1046" s="8"/>
      <c r="AL1046" s="74">
        <v>0</v>
      </c>
      <c r="AM1046" s="74"/>
      <c r="AN1046" s="74">
        <v>0</v>
      </c>
      <c r="AO1046" s="74"/>
      <c r="AP1046" s="74">
        <v>0</v>
      </c>
      <c r="AQ1046" s="74"/>
    </row>
    <row r="1047" spans="2:43" ht="18" hidden="1" customHeight="1" x14ac:dyDescent="0.2">
      <c r="B1047" s="4"/>
      <c r="C1047" s="117"/>
      <c r="D1047" s="117"/>
      <c r="E1047" s="117"/>
      <c r="F1047" s="48"/>
      <c r="G1047" s="11"/>
      <c r="H1047" s="117"/>
      <c r="I1047" s="124"/>
      <c r="J1047" s="124"/>
      <c r="K1047" s="144"/>
      <c r="L1047" s="11"/>
      <c r="M1047" s="143"/>
      <c r="N1047" s="42"/>
      <c r="O1047" s="128"/>
      <c r="P1047" s="130"/>
      <c r="Q1047" s="131">
        <v>2</v>
      </c>
      <c r="R1047" s="68"/>
      <c r="S1047" s="35"/>
      <c r="T1047" s="69" t="s">
        <v>227</v>
      </c>
      <c r="U1047" s="92"/>
      <c r="V1047" s="70">
        <f>SUM(V1048:V1049)</f>
        <v>0</v>
      </c>
      <c r="X1047" s="447">
        <f>SUM(X1048:X1049)</f>
        <v>0</v>
      </c>
      <c r="Z1047" s="447">
        <f>SUM(Z1048:Z1049)</f>
        <v>0</v>
      </c>
      <c r="AB1047" s="447">
        <f>SUM(AB1048:AB1049)</f>
        <v>0</v>
      </c>
      <c r="AD1047" s="447">
        <f>SUM(AD1048:AD1049)</f>
        <v>0</v>
      </c>
      <c r="AF1047" s="447">
        <f>SUM(AF1048:AF1049)</f>
        <v>0</v>
      </c>
      <c r="AH1047" s="447">
        <f t="shared" si="173"/>
        <v>0</v>
      </c>
      <c r="AI1047" s="446"/>
      <c r="AJ1047" s="447">
        <f>SUM(AJ1048:AJ1049)</f>
        <v>0</v>
      </c>
      <c r="AK1047" s="71"/>
      <c r="AL1047" s="447">
        <f>SUM(AL1048:AL1049)</f>
        <v>0</v>
      </c>
      <c r="AM1047" s="447"/>
      <c r="AN1047" s="447">
        <f>SUM(AN1048:AN1049)</f>
        <v>0</v>
      </c>
      <c r="AO1047" s="447"/>
      <c r="AP1047" s="447">
        <f>SUM(AP1048:AP1049)</f>
        <v>0</v>
      </c>
      <c r="AQ1047" s="447"/>
    </row>
    <row r="1048" spans="2:43" ht="18" hidden="1" customHeight="1" x14ac:dyDescent="0.2">
      <c r="B1048" s="4"/>
      <c r="C1048" s="117"/>
      <c r="D1048" s="117"/>
      <c r="E1048" s="117"/>
      <c r="F1048" s="48"/>
      <c r="G1048" s="11"/>
      <c r="H1048" s="117"/>
      <c r="I1048" s="124"/>
      <c r="J1048" s="124"/>
      <c r="K1048" s="144"/>
      <c r="L1048" s="11"/>
      <c r="M1048" s="143"/>
      <c r="N1048" s="42"/>
      <c r="O1048" s="128"/>
      <c r="P1048" s="130"/>
      <c r="Q1048" s="131"/>
      <c r="R1048" s="72">
        <v>1</v>
      </c>
      <c r="S1048" s="181"/>
      <c r="T1048" s="73" t="s">
        <v>78</v>
      </c>
      <c r="V1048" s="74">
        <v>0</v>
      </c>
      <c r="X1048" s="74">
        <v>0</v>
      </c>
      <c r="Z1048" s="74">
        <v>0</v>
      </c>
      <c r="AB1048" s="74">
        <v>0</v>
      </c>
      <c r="AD1048" s="74">
        <v>0</v>
      </c>
      <c r="AF1048" s="74">
        <v>0</v>
      </c>
      <c r="AH1048" s="74">
        <f t="shared" si="173"/>
        <v>0</v>
      </c>
      <c r="AI1048" s="8"/>
      <c r="AJ1048" s="74">
        <v>0</v>
      </c>
      <c r="AK1048" s="8"/>
      <c r="AL1048" s="74">
        <v>0</v>
      </c>
      <c r="AM1048" s="74"/>
      <c r="AN1048" s="74">
        <v>0</v>
      </c>
      <c r="AO1048" s="74"/>
      <c r="AP1048" s="74">
        <v>0</v>
      </c>
      <c r="AQ1048" s="74"/>
    </row>
    <row r="1049" spans="2:43" ht="18" hidden="1" customHeight="1" x14ac:dyDescent="0.2">
      <c r="B1049" s="4"/>
      <c r="C1049" s="117"/>
      <c r="D1049" s="117"/>
      <c r="E1049" s="117"/>
      <c r="F1049" s="48"/>
      <c r="G1049" s="11"/>
      <c r="H1049" s="117"/>
      <c r="I1049" s="124"/>
      <c r="J1049" s="124"/>
      <c r="K1049" s="144"/>
      <c r="L1049" s="11"/>
      <c r="M1049" s="143"/>
      <c r="N1049" s="42"/>
      <c r="O1049" s="128"/>
      <c r="P1049" s="130"/>
      <c r="Q1049" s="130"/>
      <c r="R1049" s="72">
        <v>2</v>
      </c>
      <c r="S1049" s="181"/>
      <c r="T1049" s="73" t="s">
        <v>228</v>
      </c>
      <c r="V1049" s="74">
        <v>0</v>
      </c>
      <c r="X1049" s="74">
        <v>0</v>
      </c>
      <c r="Z1049" s="74">
        <v>0</v>
      </c>
      <c r="AB1049" s="74">
        <v>0</v>
      </c>
      <c r="AD1049" s="74">
        <v>0</v>
      </c>
      <c r="AF1049" s="74">
        <v>0</v>
      </c>
      <c r="AH1049" s="74">
        <f t="shared" si="173"/>
        <v>0</v>
      </c>
      <c r="AI1049" s="8"/>
      <c r="AJ1049" s="74">
        <v>0</v>
      </c>
      <c r="AK1049" s="8"/>
      <c r="AL1049" s="74">
        <v>0</v>
      </c>
      <c r="AM1049" s="74"/>
      <c r="AN1049" s="74">
        <v>0</v>
      </c>
      <c r="AO1049" s="74"/>
      <c r="AP1049" s="74">
        <v>0</v>
      </c>
      <c r="AQ1049" s="74"/>
    </row>
    <row r="1050" spans="2:43" ht="18" hidden="1" customHeight="1" x14ac:dyDescent="0.2">
      <c r="B1050" s="4"/>
      <c r="C1050" s="117"/>
      <c r="D1050" s="117"/>
      <c r="E1050" s="117"/>
      <c r="F1050" s="48"/>
      <c r="G1050" s="11"/>
      <c r="H1050" s="117"/>
      <c r="I1050" s="124"/>
      <c r="J1050" s="124"/>
      <c r="K1050" s="144"/>
      <c r="L1050" s="11"/>
      <c r="M1050" s="143"/>
      <c r="N1050" s="42"/>
      <c r="O1050" s="128"/>
      <c r="P1050" s="130"/>
      <c r="Q1050" s="131">
        <v>3</v>
      </c>
      <c r="R1050" s="68"/>
      <c r="S1050" s="35"/>
      <c r="T1050" s="69" t="s">
        <v>79</v>
      </c>
      <c r="U1050" s="92"/>
      <c r="V1050" s="70">
        <f>V1051+V1052+V1053</f>
        <v>0</v>
      </c>
      <c r="X1050" s="447">
        <f>X1051+X1052+X1053</f>
        <v>0</v>
      </c>
      <c r="Z1050" s="447">
        <f>Z1051+Z1052+Z1053</f>
        <v>0</v>
      </c>
      <c r="AB1050" s="447">
        <f>AB1051+AB1052+AB1053</f>
        <v>0</v>
      </c>
      <c r="AD1050" s="447">
        <f>AD1051+AD1052+AD1053</f>
        <v>0</v>
      </c>
      <c r="AF1050" s="447">
        <f>AF1051+AF1052+AF1053</f>
        <v>0</v>
      </c>
      <c r="AH1050" s="447">
        <f t="shared" si="173"/>
        <v>0</v>
      </c>
      <c r="AI1050" s="446"/>
      <c r="AJ1050" s="447">
        <f>AJ1051+AJ1052+AJ1053</f>
        <v>0</v>
      </c>
      <c r="AK1050" s="71"/>
      <c r="AL1050" s="447">
        <f>AL1051+AL1052+AL1053</f>
        <v>0</v>
      </c>
      <c r="AM1050" s="447"/>
      <c r="AN1050" s="447">
        <f>AN1051+AN1052+AN1053</f>
        <v>0</v>
      </c>
      <c r="AO1050" s="447"/>
      <c r="AP1050" s="447">
        <f>AP1051+AP1052+AP1053</f>
        <v>0</v>
      </c>
      <c r="AQ1050" s="447"/>
    </row>
    <row r="1051" spans="2:43" ht="18" hidden="1" customHeight="1" x14ac:dyDescent="0.2">
      <c r="B1051" s="4"/>
      <c r="C1051" s="117"/>
      <c r="D1051" s="117"/>
      <c r="E1051" s="117"/>
      <c r="F1051" s="48"/>
      <c r="G1051" s="11"/>
      <c r="H1051" s="117"/>
      <c r="I1051" s="124"/>
      <c r="J1051" s="124"/>
      <c r="K1051" s="144"/>
      <c r="L1051" s="11"/>
      <c r="M1051" s="143"/>
      <c r="N1051" s="42"/>
      <c r="O1051" s="128"/>
      <c r="P1051" s="130"/>
      <c r="Q1051" s="131"/>
      <c r="R1051" s="72" t="s">
        <v>3</v>
      </c>
      <c r="S1051" s="181"/>
      <c r="T1051" s="73" t="s">
        <v>80</v>
      </c>
      <c r="V1051" s="83">
        <v>0</v>
      </c>
      <c r="X1051" s="448">
        <v>0</v>
      </c>
      <c r="Z1051" s="448">
        <v>0</v>
      </c>
      <c r="AB1051" s="448">
        <v>0</v>
      </c>
      <c r="AD1051" s="448">
        <v>0</v>
      </c>
      <c r="AF1051" s="448">
        <v>0</v>
      </c>
      <c r="AH1051" s="448">
        <f t="shared" si="173"/>
        <v>0</v>
      </c>
      <c r="AI1051" s="495"/>
      <c r="AJ1051" s="448">
        <v>0</v>
      </c>
      <c r="AK1051" s="87"/>
      <c r="AL1051" s="448">
        <v>0</v>
      </c>
      <c r="AM1051" s="448"/>
      <c r="AN1051" s="448">
        <v>0</v>
      </c>
      <c r="AO1051" s="448"/>
      <c r="AP1051" s="448">
        <v>0</v>
      </c>
      <c r="AQ1051" s="448"/>
    </row>
    <row r="1052" spans="2:43" ht="18" hidden="1" customHeight="1" x14ac:dyDescent="0.2">
      <c r="B1052" s="4"/>
      <c r="C1052" s="117"/>
      <c r="D1052" s="117"/>
      <c r="E1052" s="117"/>
      <c r="F1052" s="48"/>
      <c r="G1052" s="11"/>
      <c r="H1052" s="117"/>
      <c r="I1052" s="124"/>
      <c r="J1052" s="124"/>
      <c r="K1052" s="144"/>
      <c r="L1052" s="11"/>
      <c r="M1052" s="143"/>
      <c r="N1052" s="42"/>
      <c r="O1052" s="128"/>
      <c r="P1052" s="130"/>
      <c r="Q1052" s="130"/>
      <c r="R1052" s="72" t="s">
        <v>0</v>
      </c>
      <c r="S1052" s="181"/>
      <c r="T1052" s="73" t="s">
        <v>81</v>
      </c>
      <c r="V1052" s="74">
        <v>0</v>
      </c>
      <c r="X1052" s="74">
        <v>0</v>
      </c>
      <c r="Z1052" s="74">
        <v>0</v>
      </c>
      <c r="AB1052" s="74">
        <v>0</v>
      </c>
      <c r="AD1052" s="74">
        <v>0</v>
      </c>
      <c r="AF1052" s="74">
        <v>0</v>
      </c>
      <c r="AH1052" s="74">
        <f t="shared" si="173"/>
        <v>0</v>
      </c>
      <c r="AI1052" s="8"/>
      <c r="AJ1052" s="74">
        <v>0</v>
      </c>
      <c r="AK1052" s="8"/>
      <c r="AL1052" s="74">
        <v>0</v>
      </c>
      <c r="AM1052" s="74"/>
      <c r="AN1052" s="74">
        <v>0</v>
      </c>
      <c r="AO1052" s="74"/>
      <c r="AP1052" s="74">
        <v>0</v>
      </c>
      <c r="AQ1052" s="74"/>
    </row>
    <row r="1053" spans="2:43" ht="18" hidden="1" customHeight="1" x14ac:dyDescent="0.2">
      <c r="B1053" s="4"/>
      <c r="C1053" s="117"/>
      <c r="D1053" s="117"/>
      <c r="E1053" s="117"/>
      <c r="F1053" s="48"/>
      <c r="G1053" s="11"/>
      <c r="H1053" s="117"/>
      <c r="I1053" s="124"/>
      <c r="J1053" s="124"/>
      <c r="K1053" s="144"/>
      <c r="L1053" s="11"/>
      <c r="M1053" s="143"/>
      <c r="N1053" s="42"/>
      <c r="O1053" s="128"/>
      <c r="P1053" s="130"/>
      <c r="Q1053" s="130"/>
      <c r="R1053" s="72" t="s">
        <v>18</v>
      </c>
      <c r="S1053" s="181"/>
      <c r="T1053" s="73" t="s">
        <v>82</v>
      </c>
      <c r="V1053" s="74">
        <v>0</v>
      </c>
      <c r="X1053" s="74">
        <v>0</v>
      </c>
      <c r="Z1053" s="74">
        <v>0</v>
      </c>
      <c r="AB1053" s="74">
        <v>0</v>
      </c>
      <c r="AD1053" s="74">
        <v>0</v>
      </c>
      <c r="AF1053" s="74">
        <v>0</v>
      </c>
      <c r="AH1053" s="74">
        <f t="shared" si="173"/>
        <v>0</v>
      </c>
      <c r="AI1053" s="8"/>
      <c r="AJ1053" s="74">
        <v>0</v>
      </c>
      <c r="AK1053" s="8"/>
      <c r="AL1053" s="74">
        <v>0</v>
      </c>
      <c r="AM1053" s="74"/>
      <c r="AN1053" s="74">
        <v>0</v>
      </c>
      <c r="AO1053" s="74"/>
      <c r="AP1053" s="74">
        <v>0</v>
      </c>
      <c r="AQ1053" s="74"/>
    </row>
    <row r="1054" spans="2:43" ht="18" hidden="1" customHeight="1" x14ac:dyDescent="0.2">
      <c r="B1054" s="4"/>
      <c r="C1054" s="117"/>
      <c r="D1054" s="117"/>
      <c r="E1054" s="117"/>
      <c r="F1054" s="48"/>
      <c r="G1054" s="11"/>
      <c r="H1054" s="117"/>
      <c r="I1054" s="124"/>
      <c r="J1054" s="124"/>
      <c r="K1054" s="144"/>
      <c r="L1054" s="11"/>
      <c r="M1054" s="143"/>
      <c r="N1054" s="42"/>
      <c r="O1054" s="128"/>
      <c r="P1054" s="130"/>
      <c r="Q1054" s="131">
        <v>4</v>
      </c>
      <c r="R1054" s="68"/>
      <c r="S1054" s="35"/>
      <c r="T1054" s="69" t="s">
        <v>129</v>
      </c>
      <c r="U1054" s="92"/>
      <c r="V1054" s="70">
        <f>V1055+V1056</f>
        <v>0</v>
      </c>
      <c r="X1054" s="447">
        <f>X1055+X1056</f>
        <v>0</v>
      </c>
      <c r="Z1054" s="447">
        <f>Z1055+Z1056</f>
        <v>0</v>
      </c>
      <c r="AB1054" s="447">
        <f>AB1055+AB1056</f>
        <v>0</v>
      </c>
      <c r="AD1054" s="447">
        <f>AD1055+AD1056</f>
        <v>0</v>
      </c>
      <c r="AF1054" s="447">
        <f>AF1055+AF1056</f>
        <v>0</v>
      </c>
      <c r="AH1054" s="447">
        <f t="shared" ref="AH1054:AH1117" si="180">AD1054+AF1054</f>
        <v>0</v>
      </c>
      <c r="AI1054" s="446"/>
      <c r="AJ1054" s="447">
        <f>AJ1055+AJ1056</f>
        <v>0</v>
      </c>
      <c r="AK1054" s="71"/>
      <c r="AL1054" s="447">
        <f>AL1055+AL1056</f>
        <v>0</v>
      </c>
      <c r="AM1054" s="447"/>
      <c r="AN1054" s="447">
        <f>AN1055+AN1056</f>
        <v>0</v>
      </c>
      <c r="AO1054" s="447"/>
      <c r="AP1054" s="447">
        <f>AP1055+AP1056</f>
        <v>0</v>
      </c>
      <c r="AQ1054" s="447"/>
    </row>
    <row r="1055" spans="2:43" ht="18" hidden="1" customHeight="1" x14ac:dyDescent="0.2">
      <c r="B1055" s="4"/>
      <c r="C1055" s="117"/>
      <c r="D1055" s="117"/>
      <c r="E1055" s="117"/>
      <c r="F1055" s="48"/>
      <c r="G1055" s="11"/>
      <c r="H1055" s="117"/>
      <c r="I1055" s="124"/>
      <c r="J1055" s="124"/>
      <c r="K1055" s="144"/>
      <c r="L1055" s="11"/>
      <c r="M1055" s="143"/>
      <c r="N1055" s="42"/>
      <c r="O1055" s="128"/>
      <c r="P1055" s="130"/>
      <c r="Q1055" s="130"/>
      <c r="R1055" s="72">
        <v>1</v>
      </c>
      <c r="S1055" s="181"/>
      <c r="T1055" s="73" t="s">
        <v>401</v>
      </c>
      <c r="V1055" s="74">
        <v>0</v>
      </c>
      <c r="X1055" s="74">
        <v>0</v>
      </c>
      <c r="Z1055" s="74">
        <v>0</v>
      </c>
      <c r="AB1055" s="74">
        <v>0</v>
      </c>
      <c r="AD1055" s="74">
        <v>0</v>
      </c>
      <c r="AF1055" s="74">
        <v>0</v>
      </c>
      <c r="AH1055" s="74">
        <f t="shared" si="180"/>
        <v>0</v>
      </c>
      <c r="AI1055" s="8"/>
      <c r="AJ1055" s="74">
        <v>0</v>
      </c>
      <c r="AK1055" s="8"/>
      <c r="AL1055" s="74">
        <v>0</v>
      </c>
      <c r="AM1055" s="74"/>
      <c r="AN1055" s="74">
        <v>0</v>
      </c>
      <c r="AO1055" s="74"/>
      <c r="AP1055" s="74">
        <v>0</v>
      </c>
      <c r="AQ1055" s="74"/>
    </row>
    <row r="1056" spans="2:43" ht="18" hidden="1" customHeight="1" x14ac:dyDescent="0.2">
      <c r="B1056" s="4"/>
      <c r="C1056" s="117"/>
      <c r="D1056" s="117"/>
      <c r="E1056" s="117"/>
      <c r="F1056" s="48"/>
      <c r="G1056" s="11"/>
      <c r="H1056" s="117"/>
      <c r="I1056" s="124"/>
      <c r="J1056" s="124"/>
      <c r="K1056" s="144"/>
      <c r="L1056" s="11"/>
      <c r="M1056" s="143"/>
      <c r="N1056" s="42"/>
      <c r="O1056" s="128"/>
      <c r="P1056" s="130"/>
      <c r="Q1056" s="130"/>
      <c r="R1056" s="72">
        <v>2</v>
      </c>
      <c r="S1056" s="181"/>
      <c r="T1056" s="73" t="s">
        <v>402</v>
      </c>
      <c r="V1056" s="74">
        <v>0</v>
      </c>
      <c r="X1056" s="74">
        <v>0</v>
      </c>
      <c r="Z1056" s="74">
        <v>0</v>
      </c>
      <c r="AB1056" s="74">
        <v>0</v>
      </c>
      <c r="AD1056" s="74">
        <v>0</v>
      </c>
      <c r="AF1056" s="74">
        <v>0</v>
      </c>
      <c r="AH1056" s="74">
        <f t="shared" si="180"/>
        <v>0</v>
      </c>
      <c r="AI1056" s="8"/>
      <c r="AJ1056" s="74">
        <v>0</v>
      </c>
      <c r="AK1056" s="8"/>
      <c r="AL1056" s="74">
        <v>0</v>
      </c>
      <c r="AM1056" s="74"/>
      <c r="AN1056" s="74">
        <v>0</v>
      </c>
      <c r="AO1056" s="74"/>
      <c r="AP1056" s="74">
        <v>0</v>
      </c>
      <c r="AQ1056" s="74"/>
    </row>
    <row r="1057" spans="2:43" ht="18" hidden="1" customHeight="1" x14ac:dyDescent="0.2">
      <c r="B1057" s="4"/>
      <c r="C1057" s="117"/>
      <c r="D1057" s="117"/>
      <c r="E1057" s="117"/>
      <c r="F1057" s="48"/>
      <c r="G1057" s="11"/>
      <c r="H1057" s="117"/>
      <c r="I1057" s="124"/>
      <c r="J1057" s="124"/>
      <c r="K1057" s="144"/>
      <c r="L1057" s="11"/>
      <c r="M1057" s="143"/>
      <c r="N1057" s="42"/>
      <c r="O1057" s="128"/>
      <c r="P1057" s="130"/>
      <c r="Q1057" s="131">
        <v>5</v>
      </c>
      <c r="R1057" s="68"/>
      <c r="S1057" s="35"/>
      <c r="T1057" s="69" t="s">
        <v>48</v>
      </c>
      <c r="U1057" s="92"/>
      <c r="V1057" s="70">
        <f>V1058+V1059+V1060</f>
        <v>0</v>
      </c>
      <c r="X1057" s="447">
        <f>X1058+X1059+X1060</f>
        <v>0</v>
      </c>
      <c r="Z1057" s="447">
        <f>Z1058+Z1059+Z1060</f>
        <v>0</v>
      </c>
      <c r="AB1057" s="447">
        <f>AB1058+AB1059+AB1060</f>
        <v>0</v>
      </c>
      <c r="AD1057" s="447">
        <f>AD1058+AD1059+AD1060</f>
        <v>0</v>
      </c>
      <c r="AF1057" s="447">
        <f>AF1058+AF1059+AF1060</f>
        <v>0</v>
      </c>
      <c r="AH1057" s="447">
        <f t="shared" si="180"/>
        <v>0</v>
      </c>
      <c r="AI1057" s="446"/>
      <c r="AJ1057" s="447">
        <f>AJ1058+AJ1059+AJ1060</f>
        <v>0</v>
      </c>
      <c r="AK1057" s="71"/>
      <c r="AL1057" s="447">
        <f>AL1058+AL1059+AL1060</f>
        <v>0</v>
      </c>
      <c r="AM1057" s="447"/>
      <c r="AN1057" s="447">
        <f>AN1058+AN1059+AN1060</f>
        <v>0</v>
      </c>
      <c r="AO1057" s="447"/>
      <c r="AP1057" s="447">
        <f>AP1058+AP1059+AP1060</f>
        <v>0</v>
      </c>
      <c r="AQ1057" s="447"/>
    </row>
    <row r="1058" spans="2:43" ht="18" hidden="1" customHeight="1" x14ac:dyDescent="0.2">
      <c r="B1058" s="4"/>
      <c r="C1058" s="117"/>
      <c r="D1058" s="117"/>
      <c r="E1058" s="117"/>
      <c r="F1058" s="48"/>
      <c r="G1058" s="11"/>
      <c r="H1058" s="117"/>
      <c r="I1058" s="124"/>
      <c r="J1058" s="124"/>
      <c r="K1058" s="144"/>
      <c r="L1058" s="11"/>
      <c r="M1058" s="143"/>
      <c r="N1058" s="42"/>
      <c r="O1058" s="128"/>
      <c r="P1058" s="130"/>
      <c r="Q1058" s="130"/>
      <c r="R1058" s="72" t="s">
        <v>3</v>
      </c>
      <c r="S1058" s="181"/>
      <c r="T1058" s="73" t="s">
        <v>551</v>
      </c>
      <c r="V1058" s="74">
        <v>0</v>
      </c>
      <c r="X1058" s="74">
        <v>0</v>
      </c>
      <c r="Z1058" s="74">
        <v>0</v>
      </c>
      <c r="AB1058" s="74">
        <v>0</v>
      </c>
      <c r="AD1058" s="74">
        <v>0</v>
      </c>
      <c r="AF1058" s="74">
        <v>0</v>
      </c>
      <c r="AH1058" s="74">
        <f t="shared" si="180"/>
        <v>0</v>
      </c>
      <c r="AI1058" s="8"/>
      <c r="AJ1058" s="74">
        <v>0</v>
      </c>
      <c r="AK1058" s="8"/>
      <c r="AL1058" s="74">
        <v>0</v>
      </c>
      <c r="AM1058" s="74"/>
      <c r="AN1058" s="74">
        <v>0</v>
      </c>
      <c r="AO1058" s="74"/>
      <c r="AP1058" s="74">
        <v>0</v>
      </c>
      <c r="AQ1058" s="74"/>
    </row>
    <row r="1059" spans="2:43" ht="18" hidden="1" customHeight="1" x14ac:dyDescent="0.2">
      <c r="B1059" s="4"/>
      <c r="C1059" s="117"/>
      <c r="D1059" s="117"/>
      <c r="E1059" s="117"/>
      <c r="F1059" s="48"/>
      <c r="G1059" s="11"/>
      <c r="H1059" s="117"/>
      <c r="I1059" s="124"/>
      <c r="J1059" s="124"/>
      <c r="K1059" s="144"/>
      <c r="L1059" s="11"/>
      <c r="M1059" s="143"/>
      <c r="N1059" s="42"/>
      <c r="O1059" s="128"/>
      <c r="P1059" s="130"/>
      <c r="Q1059" s="130"/>
      <c r="R1059" s="72">
        <v>2</v>
      </c>
      <c r="S1059" s="181"/>
      <c r="T1059" s="73" t="s">
        <v>403</v>
      </c>
      <c r="V1059" s="74">
        <v>0</v>
      </c>
      <c r="X1059" s="74">
        <v>0</v>
      </c>
      <c r="Z1059" s="74">
        <v>0</v>
      </c>
      <c r="AB1059" s="74">
        <v>0</v>
      </c>
      <c r="AD1059" s="74">
        <v>0</v>
      </c>
      <c r="AF1059" s="74">
        <v>0</v>
      </c>
      <c r="AH1059" s="74">
        <f t="shared" si="180"/>
        <v>0</v>
      </c>
      <c r="AI1059" s="8"/>
      <c r="AJ1059" s="74">
        <v>0</v>
      </c>
      <c r="AK1059" s="8"/>
      <c r="AL1059" s="74">
        <v>0</v>
      </c>
      <c r="AM1059" s="74"/>
      <c r="AN1059" s="74">
        <v>0</v>
      </c>
      <c r="AO1059" s="74"/>
      <c r="AP1059" s="74">
        <v>0</v>
      </c>
      <c r="AQ1059" s="74"/>
    </row>
    <row r="1060" spans="2:43" ht="18" hidden="1" customHeight="1" x14ac:dyDescent="0.2">
      <c r="B1060" s="4"/>
      <c r="C1060" s="117"/>
      <c r="D1060" s="117"/>
      <c r="E1060" s="117"/>
      <c r="F1060" s="48"/>
      <c r="G1060" s="11"/>
      <c r="H1060" s="117"/>
      <c r="I1060" s="124"/>
      <c r="J1060" s="124"/>
      <c r="K1060" s="144"/>
      <c r="L1060" s="11"/>
      <c r="M1060" s="143"/>
      <c r="N1060" s="42"/>
      <c r="O1060" s="128"/>
      <c r="P1060" s="130"/>
      <c r="Q1060" s="130"/>
      <c r="R1060" s="72">
        <v>3</v>
      </c>
      <c r="S1060" s="181"/>
      <c r="T1060" s="73" t="s">
        <v>404</v>
      </c>
      <c r="V1060" s="74">
        <v>0</v>
      </c>
      <c r="X1060" s="74">
        <v>0</v>
      </c>
      <c r="Z1060" s="74">
        <v>0</v>
      </c>
      <c r="AB1060" s="74">
        <v>0</v>
      </c>
      <c r="AD1060" s="74">
        <v>0</v>
      </c>
      <c r="AF1060" s="74">
        <v>0</v>
      </c>
      <c r="AH1060" s="74">
        <f t="shared" si="180"/>
        <v>0</v>
      </c>
      <c r="AI1060" s="8"/>
      <c r="AJ1060" s="74">
        <v>0</v>
      </c>
      <c r="AK1060" s="8"/>
      <c r="AL1060" s="74">
        <v>0</v>
      </c>
      <c r="AM1060" s="74"/>
      <c r="AN1060" s="74">
        <v>0</v>
      </c>
      <c r="AO1060" s="74"/>
      <c r="AP1060" s="74">
        <v>0</v>
      </c>
      <c r="AQ1060" s="74"/>
    </row>
    <row r="1061" spans="2:43" ht="18" hidden="1" customHeight="1" x14ac:dyDescent="0.2">
      <c r="B1061" s="4"/>
      <c r="C1061" s="117"/>
      <c r="D1061" s="117"/>
      <c r="E1061" s="117"/>
      <c r="F1061" s="48"/>
      <c r="G1061" s="11"/>
      <c r="H1061" s="117"/>
      <c r="I1061" s="124"/>
      <c r="J1061" s="124"/>
      <c r="K1061" s="144"/>
      <c r="L1061" s="11"/>
      <c r="M1061" s="143"/>
      <c r="N1061" s="42"/>
      <c r="O1061" s="128"/>
      <c r="P1061" s="130"/>
      <c r="Q1061" s="131">
        <v>6</v>
      </c>
      <c r="R1061" s="84"/>
      <c r="S1061" s="250"/>
      <c r="T1061" s="69" t="s">
        <v>19</v>
      </c>
      <c r="U1061" s="92"/>
      <c r="V1061" s="70">
        <f>V1062+V1063+V1064</f>
        <v>0</v>
      </c>
      <c r="X1061" s="447">
        <f>X1062+X1063+X1064</f>
        <v>0</v>
      </c>
      <c r="Z1061" s="447">
        <f>Z1062+Z1063+Z1064</f>
        <v>0</v>
      </c>
      <c r="AB1061" s="447">
        <f>AB1062+AB1063+AB1064</f>
        <v>0</v>
      </c>
      <c r="AD1061" s="447">
        <f>AD1062+AD1063+AD1064</f>
        <v>0</v>
      </c>
      <c r="AF1061" s="447">
        <f>AF1062+AF1063+AF1064</f>
        <v>0</v>
      </c>
      <c r="AH1061" s="447">
        <f t="shared" si="180"/>
        <v>0</v>
      </c>
      <c r="AI1061" s="446"/>
      <c r="AJ1061" s="447">
        <f>AJ1062+AJ1063+AJ1064</f>
        <v>0</v>
      </c>
      <c r="AK1061" s="71"/>
      <c r="AL1061" s="447">
        <f>AL1062+AL1063+AL1064</f>
        <v>0</v>
      </c>
      <c r="AM1061" s="447"/>
      <c r="AN1061" s="447">
        <f>AN1062+AN1063+AN1064</f>
        <v>0</v>
      </c>
      <c r="AO1061" s="447"/>
      <c r="AP1061" s="447">
        <f>AP1062+AP1063+AP1064</f>
        <v>0</v>
      </c>
      <c r="AQ1061" s="447"/>
    </row>
    <row r="1062" spans="2:43" ht="18" hidden="1" customHeight="1" x14ac:dyDescent="0.2">
      <c r="B1062" s="4"/>
      <c r="C1062" s="117"/>
      <c r="D1062" s="117"/>
      <c r="E1062" s="117"/>
      <c r="F1062" s="48"/>
      <c r="G1062" s="11"/>
      <c r="H1062" s="117"/>
      <c r="I1062" s="124"/>
      <c r="J1062" s="124"/>
      <c r="K1062" s="144"/>
      <c r="L1062" s="11"/>
      <c r="M1062" s="143"/>
      <c r="N1062" s="42"/>
      <c r="O1062" s="128"/>
      <c r="P1062" s="130"/>
      <c r="Q1062" s="131"/>
      <c r="R1062" s="72">
        <v>1</v>
      </c>
      <c r="S1062" s="181"/>
      <c r="T1062" s="73" t="s">
        <v>243</v>
      </c>
      <c r="V1062" s="74">
        <v>0</v>
      </c>
      <c r="X1062" s="74">
        <v>0</v>
      </c>
      <c r="Z1062" s="74">
        <v>0</v>
      </c>
      <c r="AB1062" s="74">
        <v>0</v>
      </c>
      <c r="AD1062" s="74">
        <v>0</v>
      </c>
      <c r="AF1062" s="74">
        <v>0</v>
      </c>
      <c r="AH1062" s="74">
        <f t="shared" si="180"/>
        <v>0</v>
      </c>
      <c r="AI1062" s="8"/>
      <c r="AJ1062" s="74">
        <v>0</v>
      </c>
      <c r="AK1062" s="8"/>
      <c r="AL1062" s="74">
        <v>0</v>
      </c>
      <c r="AM1062" s="74"/>
      <c r="AN1062" s="74">
        <v>0</v>
      </c>
      <c r="AO1062" s="74"/>
      <c r="AP1062" s="74">
        <v>0</v>
      </c>
      <c r="AQ1062" s="74"/>
    </row>
    <row r="1063" spans="2:43" ht="18" hidden="1" customHeight="1" x14ac:dyDescent="0.2">
      <c r="B1063" s="4"/>
      <c r="C1063" s="117"/>
      <c r="D1063" s="117"/>
      <c r="E1063" s="117"/>
      <c r="F1063" s="48"/>
      <c r="G1063" s="11"/>
      <c r="H1063" s="117"/>
      <c r="I1063" s="124"/>
      <c r="J1063" s="124"/>
      <c r="K1063" s="144"/>
      <c r="L1063" s="11"/>
      <c r="M1063" s="143"/>
      <c r="N1063" s="42"/>
      <c r="O1063" s="128"/>
      <c r="P1063" s="130"/>
      <c r="Q1063" s="131"/>
      <c r="R1063" s="72">
        <v>2</v>
      </c>
      <c r="S1063" s="181"/>
      <c r="T1063" s="73" t="s">
        <v>72</v>
      </c>
      <c r="V1063" s="74">
        <v>0</v>
      </c>
      <c r="X1063" s="74">
        <v>0</v>
      </c>
      <c r="Z1063" s="74">
        <v>0</v>
      </c>
      <c r="AB1063" s="74">
        <v>0</v>
      </c>
      <c r="AD1063" s="74">
        <v>0</v>
      </c>
      <c r="AF1063" s="74">
        <v>0</v>
      </c>
      <c r="AH1063" s="74">
        <f t="shared" si="180"/>
        <v>0</v>
      </c>
      <c r="AI1063" s="8"/>
      <c r="AJ1063" s="74">
        <v>0</v>
      </c>
      <c r="AK1063" s="8"/>
      <c r="AL1063" s="74">
        <v>0</v>
      </c>
      <c r="AM1063" s="74"/>
      <c r="AN1063" s="74">
        <v>0</v>
      </c>
      <c r="AO1063" s="74"/>
      <c r="AP1063" s="74">
        <v>0</v>
      </c>
      <c r="AQ1063" s="74"/>
    </row>
    <row r="1064" spans="2:43" ht="18" hidden="1" customHeight="1" x14ac:dyDescent="0.2">
      <c r="B1064" s="4"/>
      <c r="C1064" s="117"/>
      <c r="D1064" s="117"/>
      <c r="E1064" s="117"/>
      <c r="F1064" s="48"/>
      <c r="G1064" s="11"/>
      <c r="H1064" s="117"/>
      <c r="I1064" s="124"/>
      <c r="J1064" s="124"/>
      <c r="K1064" s="144"/>
      <c r="L1064" s="11"/>
      <c r="M1064" s="143"/>
      <c r="N1064" s="42"/>
      <c r="O1064" s="128"/>
      <c r="P1064" s="130"/>
      <c r="Q1064" s="130"/>
      <c r="R1064" s="72">
        <v>90</v>
      </c>
      <c r="S1064" s="181"/>
      <c r="T1064" s="73" t="s">
        <v>225</v>
      </c>
      <c r="V1064" s="74">
        <v>0</v>
      </c>
      <c r="X1064" s="74">
        <v>0</v>
      </c>
      <c r="Z1064" s="74">
        <v>0</v>
      </c>
      <c r="AB1064" s="74">
        <v>0</v>
      </c>
      <c r="AD1064" s="74">
        <v>0</v>
      </c>
      <c r="AF1064" s="74">
        <v>0</v>
      </c>
      <c r="AH1064" s="74">
        <f t="shared" si="180"/>
        <v>0</v>
      </c>
      <c r="AI1064" s="8"/>
      <c r="AJ1064" s="74">
        <v>0</v>
      </c>
      <c r="AK1064" s="8"/>
      <c r="AL1064" s="74">
        <v>0</v>
      </c>
      <c r="AM1064" s="74"/>
      <c r="AN1064" s="74">
        <v>0</v>
      </c>
      <c r="AO1064" s="74"/>
      <c r="AP1064" s="74">
        <v>0</v>
      </c>
      <c r="AQ1064" s="74"/>
    </row>
    <row r="1065" spans="2:43" ht="18" hidden="1" customHeight="1" x14ac:dyDescent="0.2">
      <c r="B1065" s="4"/>
      <c r="C1065" s="117"/>
      <c r="D1065" s="117"/>
      <c r="E1065" s="117"/>
      <c r="F1065" s="48"/>
      <c r="G1065" s="11"/>
      <c r="H1065" s="117"/>
      <c r="I1065" s="124"/>
      <c r="J1065" s="124"/>
      <c r="K1065" s="144"/>
      <c r="L1065" s="11"/>
      <c r="M1065" s="143"/>
      <c r="N1065" s="42"/>
      <c r="O1065" s="128"/>
      <c r="P1065" s="130"/>
      <c r="Q1065" s="131">
        <v>9</v>
      </c>
      <c r="R1065" s="84"/>
      <c r="S1065" s="250"/>
      <c r="T1065" s="69" t="s">
        <v>167</v>
      </c>
      <c r="U1065" s="92"/>
      <c r="V1065" s="70">
        <f>SUM(V1066:V1067)</f>
        <v>0</v>
      </c>
      <c r="X1065" s="447">
        <f>SUM(X1066:X1067)</f>
        <v>0</v>
      </c>
      <c r="Z1065" s="447">
        <f>SUM(Z1066:Z1067)</f>
        <v>0</v>
      </c>
      <c r="AB1065" s="447">
        <f>SUM(AB1066:AB1067)</f>
        <v>0</v>
      </c>
      <c r="AD1065" s="447">
        <f>SUM(AD1066:AD1067)</f>
        <v>0</v>
      </c>
      <c r="AF1065" s="447">
        <f>SUM(AF1066:AF1067)</f>
        <v>0</v>
      </c>
      <c r="AH1065" s="447">
        <f t="shared" si="180"/>
        <v>0</v>
      </c>
      <c r="AI1065" s="446"/>
      <c r="AJ1065" s="447">
        <f>SUM(AJ1066:AJ1067)</f>
        <v>0</v>
      </c>
      <c r="AK1065" s="71"/>
      <c r="AL1065" s="447">
        <f>SUM(AL1066:AL1067)</f>
        <v>0</v>
      </c>
      <c r="AM1065" s="447"/>
      <c r="AN1065" s="447">
        <f>SUM(AN1066:AN1067)</f>
        <v>0</v>
      </c>
      <c r="AO1065" s="447"/>
      <c r="AP1065" s="447">
        <f>SUM(AP1066:AP1067)</f>
        <v>0</v>
      </c>
      <c r="AQ1065" s="447"/>
    </row>
    <row r="1066" spans="2:43" ht="18" hidden="1" customHeight="1" x14ac:dyDescent="0.2">
      <c r="B1066" s="4"/>
      <c r="C1066" s="117"/>
      <c r="D1066" s="117"/>
      <c r="E1066" s="117"/>
      <c r="F1066" s="48"/>
      <c r="G1066" s="11"/>
      <c r="H1066" s="117"/>
      <c r="I1066" s="124"/>
      <c r="J1066" s="124"/>
      <c r="K1066" s="144"/>
      <c r="L1066" s="11"/>
      <c r="M1066" s="143"/>
      <c r="N1066" s="42"/>
      <c r="O1066" s="128"/>
      <c r="P1066" s="130"/>
      <c r="Q1066" s="131"/>
      <c r="R1066" s="72" t="s">
        <v>3</v>
      </c>
      <c r="S1066" s="181"/>
      <c r="T1066" s="73" t="s">
        <v>322</v>
      </c>
      <c r="V1066" s="74">
        <v>0</v>
      </c>
      <c r="X1066" s="74">
        <v>0</v>
      </c>
      <c r="Z1066" s="74">
        <v>0</v>
      </c>
      <c r="AB1066" s="74">
        <v>0</v>
      </c>
      <c r="AD1066" s="74">
        <v>0</v>
      </c>
      <c r="AF1066" s="74">
        <v>0</v>
      </c>
      <c r="AH1066" s="74">
        <f t="shared" si="180"/>
        <v>0</v>
      </c>
      <c r="AI1066" s="8"/>
      <c r="AJ1066" s="74">
        <v>0</v>
      </c>
      <c r="AK1066" s="8"/>
      <c r="AL1066" s="74">
        <v>0</v>
      </c>
      <c r="AM1066" s="74"/>
      <c r="AN1066" s="74">
        <v>0</v>
      </c>
      <c r="AO1066" s="74"/>
      <c r="AP1066" s="74">
        <v>0</v>
      </c>
      <c r="AQ1066" s="74"/>
    </row>
    <row r="1067" spans="2:43" ht="18" hidden="1" customHeight="1" x14ac:dyDescent="0.2">
      <c r="B1067" s="4"/>
      <c r="C1067" s="117"/>
      <c r="D1067" s="117"/>
      <c r="E1067" s="117"/>
      <c r="F1067" s="48"/>
      <c r="G1067" s="11"/>
      <c r="H1067" s="117"/>
      <c r="I1067" s="124"/>
      <c r="J1067" s="124"/>
      <c r="K1067" s="144"/>
      <c r="L1067" s="11"/>
      <c r="M1067" s="143"/>
      <c r="N1067" s="42"/>
      <c r="O1067" s="128"/>
      <c r="P1067" s="130"/>
      <c r="Q1067" s="130"/>
      <c r="R1067" s="72">
        <v>90</v>
      </c>
      <c r="S1067" s="181"/>
      <c r="T1067" s="73" t="s">
        <v>167</v>
      </c>
      <c r="V1067" s="74">
        <v>0</v>
      </c>
      <c r="X1067" s="74">
        <v>0</v>
      </c>
      <c r="Z1067" s="74">
        <v>0</v>
      </c>
      <c r="AB1067" s="74">
        <v>0</v>
      </c>
      <c r="AD1067" s="74">
        <v>0</v>
      </c>
      <c r="AF1067" s="74">
        <v>0</v>
      </c>
      <c r="AH1067" s="74">
        <f t="shared" si="180"/>
        <v>0</v>
      </c>
      <c r="AI1067" s="8"/>
      <c r="AJ1067" s="74">
        <v>0</v>
      </c>
      <c r="AK1067" s="8"/>
      <c r="AL1067" s="74">
        <v>0</v>
      </c>
      <c r="AM1067" s="74"/>
      <c r="AN1067" s="74">
        <v>0</v>
      </c>
      <c r="AO1067" s="74"/>
      <c r="AP1067" s="74">
        <v>0</v>
      </c>
      <c r="AQ1067" s="74"/>
    </row>
    <row r="1068" spans="2:43" ht="18" hidden="1" customHeight="1" x14ac:dyDescent="0.2">
      <c r="B1068" s="4"/>
      <c r="C1068" s="117"/>
      <c r="D1068" s="117"/>
      <c r="E1068" s="117"/>
      <c r="F1068" s="48"/>
      <c r="G1068" s="11"/>
      <c r="H1068" s="117"/>
      <c r="I1068" s="124"/>
      <c r="J1068" s="124"/>
      <c r="K1068" s="144"/>
      <c r="L1068" s="11"/>
      <c r="M1068" s="143"/>
      <c r="N1068" s="42"/>
      <c r="O1068" s="128"/>
      <c r="P1068" s="129">
        <v>3</v>
      </c>
      <c r="Q1068" s="129"/>
      <c r="R1068" s="64"/>
      <c r="S1068" s="234"/>
      <c r="T1068" s="65" t="s">
        <v>215</v>
      </c>
      <c r="U1068" s="155"/>
      <c r="V1068" s="66">
        <f>V1069</f>
        <v>0</v>
      </c>
      <c r="X1068" s="66">
        <f>X1069</f>
        <v>0</v>
      </c>
      <c r="Z1068" s="66">
        <f>Z1069</f>
        <v>0</v>
      </c>
      <c r="AB1068" s="66">
        <f>AB1069</f>
        <v>0</v>
      </c>
      <c r="AD1068" s="66">
        <f>AD1069</f>
        <v>0</v>
      </c>
      <c r="AF1068" s="66">
        <f>AF1069</f>
        <v>0</v>
      </c>
      <c r="AH1068" s="66">
        <f t="shared" si="180"/>
        <v>0</v>
      </c>
      <c r="AI1068" s="67"/>
      <c r="AJ1068" s="66">
        <f>AJ1069</f>
        <v>0</v>
      </c>
      <c r="AK1068" s="67"/>
      <c r="AL1068" s="66">
        <f t="shared" ref="AL1068:AP1069" si="181">AL1069</f>
        <v>0</v>
      </c>
      <c r="AM1068" s="66"/>
      <c r="AN1068" s="66">
        <f t="shared" si="181"/>
        <v>0</v>
      </c>
      <c r="AO1068" s="66"/>
      <c r="AP1068" s="66">
        <f t="shared" si="181"/>
        <v>0</v>
      </c>
      <c r="AQ1068" s="66"/>
    </row>
    <row r="1069" spans="2:43" ht="18" hidden="1" customHeight="1" x14ac:dyDescent="0.2">
      <c r="B1069" s="4"/>
      <c r="C1069" s="117"/>
      <c r="D1069" s="117"/>
      <c r="E1069" s="117"/>
      <c r="F1069" s="48"/>
      <c r="G1069" s="11"/>
      <c r="H1069" s="117"/>
      <c r="I1069" s="124"/>
      <c r="J1069" s="124"/>
      <c r="K1069" s="144"/>
      <c r="L1069" s="11"/>
      <c r="M1069" s="143"/>
      <c r="N1069" s="42"/>
      <c r="O1069" s="128"/>
      <c r="P1069" s="130"/>
      <c r="Q1069" s="131">
        <v>1</v>
      </c>
      <c r="R1069" s="68"/>
      <c r="S1069" s="35"/>
      <c r="T1069" s="69" t="s">
        <v>177</v>
      </c>
      <c r="U1069" s="92"/>
      <c r="V1069" s="70">
        <f>V1070</f>
        <v>0</v>
      </c>
      <c r="X1069" s="447">
        <f>X1070</f>
        <v>0</v>
      </c>
      <c r="Z1069" s="447">
        <f>Z1070</f>
        <v>0</v>
      </c>
      <c r="AB1069" s="447">
        <f>AB1070</f>
        <v>0</v>
      </c>
      <c r="AD1069" s="447">
        <f>AD1070</f>
        <v>0</v>
      </c>
      <c r="AF1069" s="447">
        <f>AF1070</f>
        <v>0</v>
      </c>
      <c r="AH1069" s="447">
        <f t="shared" si="180"/>
        <v>0</v>
      </c>
      <c r="AI1069" s="446"/>
      <c r="AJ1069" s="447">
        <f>AJ1070</f>
        <v>0</v>
      </c>
      <c r="AK1069" s="71"/>
      <c r="AL1069" s="447">
        <f t="shared" si="181"/>
        <v>0</v>
      </c>
      <c r="AM1069" s="447"/>
      <c r="AN1069" s="447">
        <f t="shared" si="181"/>
        <v>0</v>
      </c>
      <c r="AO1069" s="447"/>
      <c r="AP1069" s="447">
        <f t="shared" si="181"/>
        <v>0</v>
      </c>
      <c r="AQ1069" s="447"/>
    </row>
    <row r="1070" spans="2:43" ht="18" hidden="1" customHeight="1" x14ac:dyDescent="0.2">
      <c r="B1070" s="4"/>
      <c r="C1070" s="117"/>
      <c r="D1070" s="117"/>
      <c r="E1070" s="117"/>
      <c r="F1070" s="48"/>
      <c r="G1070" s="11"/>
      <c r="H1070" s="117"/>
      <c r="I1070" s="124"/>
      <c r="J1070" s="124"/>
      <c r="K1070" s="144"/>
      <c r="L1070" s="11"/>
      <c r="M1070" s="143"/>
      <c r="N1070" s="42"/>
      <c r="O1070" s="128"/>
      <c r="P1070" s="130"/>
      <c r="Q1070" s="131"/>
      <c r="R1070" s="78" t="s">
        <v>0</v>
      </c>
      <c r="S1070" s="251"/>
      <c r="T1070" s="77" t="s">
        <v>177</v>
      </c>
      <c r="U1070" s="141"/>
      <c r="V1070" s="83">
        <v>0</v>
      </c>
      <c r="X1070" s="448">
        <v>0</v>
      </c>
      <c r="Z1070" s="448">
        <v>0</v>
      </c>
      <c r="AB1070" s="448">
        <v>0</v>
      </c>
      <c r="AD1070" s="448">
        <v>0</v>
      </c>
      <c r="AF1070" s="448">
        <v>0</v>
      </c>
      <c r="AH1070" s="448">
        <f t="shared" si="180"/>
        <v>0</v>
      </c>
      <c r="AI1070" s="495"/>
      <c r="AJ1070" s="448">
        <v>0</v>
      </c>
      <c r="AK1070" s="87"/>
      <c r="AL1070" s="448">
        <v>0</v>
      </c>
      <c r="AM1070" s="448"/>
      <c r="AN1070" s="448">
        <v>0</v>
      </c>
      <c r="AO1070" s="448"/>
      <c r="AP1070" s="448">
        <v>0</v>
      </c>
      <c r="AQ1070" s="448"/>
    </row>
    <row r="1071" spans="2:43" ht="18" hidden="1" customHeight="1" x14ac:dyDescent="0.2">
      <c r="B1071" s="4"/>
      <c r="C1071" s="117"/>
      <c r="D1071" s="117"/>
      <c r="E1071" s="117"/>
      <c r="F1071" s="48"/>
      <c r="G1071" s="11"/>
      <c r="H1071" s="117"/>
      <c r="I1071" s="124"/>
      <c r="J1071" s="124"/>
      <c r="K1071" s="144"/>
      <c r="L1071" s="11"/>
      <c r="M1071" s="143"/>
      <c r="N1071" s="42"/>
      <c r="O1071" s="128"/>
      <c r="P1071" s="129">
        <v>5</v>
      </c>
      <c r="Q1071" s="129"/>
      <c r="R1071" s="64"/>
      <c r="S1071" s="234"/>
      <c r="T1071" s="65" t="s">
        <v>24</v>
      </c>
      <c r="U1071" s="155"/>
      <c r="V1071" s="66">
        <f>V1072+V1075+V1077+V1079</f>
        <v>0</v>
      </c>
      <c r="X1071" s="66">
        <f>X1072+X1075+X1077+X1079</f>
        <v>0</v>
      </c>
      <c r="Z1071" s="66">
        <f>Z1072+Z1075+Z1077+Z1079</f>
        <v>0</v>
      </c>
      <c r="AB1071" s="66">
        <f>AB1072+AB1075+AB1077+AB1079</f>
        <v>0</v>
      </c>
      <c r="AD1071" s="66">
        <f>AD1072+AD1075+AD1077+AD1079</f>
        <v>0</v>
      </c>
      <c r="AF1071" s="66">
        <f>AF1072+AF1075+AF1077+AF1079</f>
        <v>0</v>
      </c>
      <c r="AH1071" s="66">
        <f t="shared" si="180"/>
        <v>0</v>
      </c>
      <c r="AI1071" s="67"/>
      <c r="AJ1071" s="66">
        <f>AJ1072+AJ1075+AJ1077+AJ1079</f>
        <v>0</v>
      </c>
      <c r="AK1071" s="67"/>
      <c r="AL1071" s="66">
        <f>AL1072+AL1075+AL1077+AL1079</f>
        <v>0</v>
      </c>
      <c r="AM1071" s="66"/>
      <c r="AN1071" s="66">
        <f>AN1072+AN1075+AN1077+AN1079</f>
        <v>0</v>
      </c>
      <c r="AO1071" s="66"/>
      <c r="AP1071" s="66">
        <f>AP1072+AP1075+AP1077+AP1079</f>
        <v>0</v>
      </c>
      <c r="AQ1071" s="66"/>
    </row>
    <row r="1072" spans="2:43" ht="18" hidden="1" customHeight="1" x14ac:dyDescent="0.2">
      <c r="B1072" s="4"/>
      <c r="C1072" s="117"/>
      <c r="D1072" s="117"/>
      <c r="E1072" s="117"/>
      <c r="F1072" s="48"/>
      <c r="G1072" s="11"/>
      <c r="H1072" s="117"/>
      <c r="I1072" s="124"/>
      <c r="J1072" s="124"/>
      <c r="K1072" s="144"/>
      <c r="L1072" s="11"/>
      <c r="M1072" s="143"/>
      <c r="N1072" s="42"/>
      <c r="O1072" s="128"/>
      <c r="P1072" s="129"/>
      <c r="Q1072" s="131">
        <v>1</v>
      </c>
      <c r="R1072" s="68"/>
      <c r="S1072" s="35"/>
      <c r="T1072" s="69" t="s">
        <v>98</v>
      </c>
      <c r="U1072" s="92"/>
      <c r="V1072" s="70">
        <f>V1073+V1074</f>
        <v>0</v>
      </c>
      <c r="X1072" s="447">
        <f>X1073+X1074</f>
        <v>0</v>
      </c>
      <c r="Z1072" s="447">
        <f>Z1073+Z1074</f>
        <v>0</v>
      </c>
      <c r="AB1072" s="447">
        <f>AB1073+AB1074</f>
        <v>0</v>
      </c>
      <c r="AD1072" s="447">
        <f>AD1073+AD1074</f>
        <v>0</v>
      </c>
      <c r="AF1072" s="447">
        <f>AF1073+AF1074</f>
        <v>0</v>
      </c>
      <c r="AH1072" s="447">
        <f t="shared" si="180"/>
        <v>0</v>
      </c>
      <c r="AI1072" s="446"/>
      <c r="AJ1072" s="447">
        <f>AJ1073+AJ1074</f>
        <v>0</v>
      </c>
      <c r="AK1072" s="71"/>
      <c r="AL1072" s="447">
        <f>AL1073+AL1074</f>
        <v>0</v>
      </c>
      <c r="AM1072" s="447"/>
      <c r="AN1072" s="447">
        <f>AN1073+AN1074</f>
        <v>0</v>
      </c>
      <c r="AO1072" s="447"/>
      <c r="AP1072" s="447">
        <f>AP1073+AP1074</f>
        <v>0</v>
      </c>
      <c r="AQ1072" s="447"/>
    </row>
    <row r="1073" spans="2:43" ht="18" hidden="1" customHeight="1" x14ac:dyDescent="0.2">
      <c r="B1073" s="4"/>
      <c r="C1073" s="117"/>
      <c r="D1073" s="117"/>
      <c r="E1073" s="117"/>
      <c r="F1073" s="48"/>
      <c r="G1073" s="11"/>
      <c r="H1073" s="117"/>
      <c r="I1073" s="124"/>
      <c r="J1073" s="124"/>
      <c r="K1073" s="144"/>
      <c r="L1073" s="11"/>
      <c r="M1073" s="143"/>
      <c r="N1073" s="42"/>
      <c r="O1073" s="128"/>
      <c r="P1073" s="129"/>
      <c r="Q1073" s="130"/>
      <c r="R1073" s="72" t="s">
        <v>18</v>
      </c>
      <c r="S1073" s="181"/>
      <c r="T1073" s="73" t="s">
        <v>137</v>
      </c>
      <c r="V1073" s="74">
        <v>0</v>
      </c>
      <c r="X1073" s="74">
        <v>0</v>
      </c>
      <c r="Z1073" s="74">
        <v>0</v>
      </c>
      <c r="AB1073" s="74">
        <v>0</v>
      </c>
      <c r="AD1073" s="74">
        <v>0</v>
      </c>
      <c r="AF1073" s="74">
        <v>0</v>
      </c>
      <c r="AH1073" s="74">
        <f t="shared" si="180"/>
        <v>0</v>
      </c>
      <c r="AI1073" s="8"/>
      <c r="AJ1073" s="74">
        <v>0</v>
      </c>
      <c r="AK1073" s="8"/>
      <c r="AL1073" s="74">
        <v>0</v>
      </c>
      <c r="AM1073" s="74"/>
      <c r="AN1073" s="74">
        <v>0</v>
      </c>
      <c r="AO1073" s="74"/>
      <c r="AP1073" s="74">
        <v>0</v>
      </c>
      <c r="AQ1073" s="74"/>
    </row>
    <row r="1074" spans="2:43" ht="18" hidden="1" customHeight="1" x14ac:dyDescent="0.2">
      <c r="B1074" s="4"/>
      <c r="C1074" s="117"/>
      <c r="D1074" s="117"/>
      <c r="E1074" s="117"/>
      <c r="F1074" s="48"/>
      <c r="G1074" s="11"/>
      <c r="H1074" s="117"/>
      <c r="I1074" s="124"/>
      <c r="J1074" s="124"/>
      <c r="K1074" s="144"/>
      <c r="L1074" s="11"/>
      <c r="M1074" s="143"/>
      <c r="N1074" s="42"/>
      <c r="O1074" s="128"/>
      <c r="P1074" s="129"/>
      <c r="Q1074" s="130"/>
      <c r="R1074" s="78">
        <v>4</v>
      </c>
      <c r="S1074" s="251"/>
      <c r="T1074" s="73" t="s">
        <v>331</v>
      </c>
      <c r="V1074" s="74">
        <v>0</v>
      </c>
      <c r="X1074" s="74">
        <v>0</v>
      </c>
      <c r="Z1074" s="74">
        <v>0</v>
      </c>
      <c r="AB1074" s="74">
        <v>0</v>
      </c>
      <c r="AD1074" s="74">
        <v>0</v>
      </c>
      <c r="AF1074" s="74">
        <v>0</v>
      </c>
      <c r="AH1074" s="74">
        <f t="shared" si="180"/>
        <v>0</v>
      </c>
      <c r="AI1074" s="8"/>
      <c r="AJ1074" s="74">
        <v>0</v>
      </c>
      <c r="AK1074" s="8"/>
      <c r="AL1074" s="74">
        <v>0</v>
      </c>
      <c r="AM1074" s="74"/>
      <c r="AN1074" s="74">
        <v>0</v>
      </c>
      <c r="AO1074" s="74"/>
      <c r="AP1074" s="74">
        <v>0</v>
      </c>
      <c r="AQ1074" s="74"/>
    </row>
    <row r="1075" spans="2:43" ht="18" hidden="1" customHeight="1" x14ac:dyDescent="0.2">
      <c r="B1075" s="4"/>
      <c r="C1075" s="117"/>
      <c r="D1075" s="117"/>
      <c r="E1075" s="117"/>
      <c r="F1075" s="48"/>
      <c r="G1075" s="11"/>
      <c r="H1075" s="117"/>
      <c r="I1075" s="124"/>
      <c r="J1075" s="124"/>
      <c r="K1075" s="144"/>
      <c r="L1075" s="11"/>
      <c r="M1075" s="143"/>
      <c r="N1075" s="42"/>
      <c r="O1075" s="128"/>
      <c r="P1075" s="130"/>
      <c r="Q1075" s="131">
        <v>2</v>
      </c>
      <c r="R1075" s="68"/>
      <c r="S1075" s="35"/>
      <c r="T1075" s="69" t="s">
        <v>25</v>
      </c>
      <c r="U1075" s="92"/>
      <c r="V1075" s="70">
        <f>V1076</f>
        <v>0</v>
      </c>
      <c r="X1075" s="447">
        <f>X1076</f>
        <v>0</v>
      </c>
      <c r="Z1075" s="447">
        <f>Z1076</f>
        <v>0</v>
      </c>
      <c r="AB1075" s="447">
        <f>AB1076</f>
        <v>0</v>
      </c>
      <c r="AD1075" s="447">
        <f>AD1076</f>
        <v>0</v>
      </c>
      <c r="AF1075" s="447">
        <f>AF1076</f>
        <v>0</v>
      </c>
      <c r="AH1075" s="447">
        <f t="shared" si="180"/>
        <v>0</v>
      </c>
      <c r="AI1075" s="446"/>
      <c r="AJ1075" s="447">
        <f>AJ1076</f>
        <v>0</v>
      </c>
      <c r="AK1075" s="71"/>
      <c r="AL1075" s="447">
        <f>AL1076</f>
        <v>0</v>
      </c>
      <c r="AM1075" s="447"/>
      <c r="AN1075" s="447">
        <f>AN1076</f>
        <v>0</v>
      </c>
      <c r="AO1075" s="447"/>
      <c r="AP1075" s="447">
        <f>AP1076</f>
        <v>0</v>
      </c>
      <c r="AQ1075" s="447"/>
    </row>
    <row r="1076" spans="2:43" ht="18" hidden="1" customHeight="1" x14ac:dyDescent="0.2">
      <c r="B1076" s="4"/>
      <c r="C1076" s="117"/>
      <c r="D1076" s="117"/>
      <c r="E1076" s="117"/>
      <c r="F1076" s="48"/>
      <c r="G1076" s="11"/>
      <c r="H1076" s="117"/>
      <c r="I1076" s="124"/>
      <c r="J1076" s="124"/>
      <c r="K1076" s="144"/>
      <c r="L1076" s="11"/>
      <c r="M1076" s="143"/>
      <c r="N1076" s="42"/>
      <c r="O1076" s="128"/>
      <c r="P1076" s="130"/>
      <c r="Q1076" s="130"/>
      <c r="R1076" s="72" t="s">
        <v>0</v>
      </c>
      <c r="S1076" s="181"/>
      <c r="T1076" s="73" t="s">
        <v>221</v>
      </c>
      <c r="V1076" s="74">
        <v>0</v>
      </c>
      <c r="X1076" s="74">
        <v>0</v>
      </c>
      <c r="Z1076" s="74">
        <v>0</v>
      </c>
      <c r="AB1076" s="74">
        <v>0</v>
      </c>
      <c r="AD1076" s="74">
        <v>0</v>
      </c>
      <c r="AF1076" s="74">
        <v>0</v>
      </c>
      <c r="AH1076" s="74">
        <f t="shared" si="180"/>
        <v>0</v>
      </c>
      <c r="AI1076" s="8"/>
      <c r="AJ1076" s="74">
        <v>0</v>
      </c>
      <c r="AK1076" s="8"/>
      <c r="AL1076" s="74">
        <v>0</v>
      </c>
      <c r="AM1076" s="74"/>
      <c r="AN1076" s="74">
        <v>0</v>
      </c>
      <c r="AO1076" s="74"/>
      <c r="AP1076" s="74">
        <v>0</v>
      </c>
      <c r="AQ1076" s="74"/>
    </row>
    <row r="1077" spans="2:43" ht="18" hidden="1" customHeight="1" x14ac:dyDescent="0.2">
      <c r="B1077" s="4"/>
      <c r="C1077" s="117"/>
      <c r="D1077" s="117"/>
      <c r="E1077" s="117"/>
      <c r="F1077" s="48"/>
      <c r="G1077" s="11"/>
      <c r="H1077" s="117"/>
      <c r="I1077" s="124"/>
      <c r="J1077" s="124"/>
      <c r="K1077" s="144"/>
      <c r="L1077" s="11"/>
      <c r="M1077" s="143"/>
      <c r="N1077" s="42"/>
      <c r="O1077" s="128"/>
      <c r="P1077" s="130"/>
      <c r="Q1077" s="131">
        <v>3</v>
      </c>
      <c r="R1077" s="68"/>
      <c r="S1077" s="35"/>
      <c r="T1077" s="69" t="s">
        <v>49</v>
      </c>
      <c r="U1077" s="92"/>
      <c r="V1077" s="70">
        <f>V1078</f>
        <v>0</v>
      </c>
      <c r="X1077" s="447">
        <f>X1078</f>
        <v>0</v>
      </c>
      <c r="Z1077" s="447">
        <f>Z1078</f>
        <v>0</v>
      </c>
      <c r="AB1077" s="447">
        <f>AB1078</f>
        <v>0</v>
      </c>
      <c r="AD1077" s="447">
        <f>AD1078</f>
        <v>0</v>
      </c>
      <c r="AF1077" s="447">
        <f>AF1078</f>
        <v>0</v>
      </c>
      <c r="AH1077" s="447">
        <f t="shared" si="180"/>
        <v>0</v>
      </c>
      <c r="AI1077" s="446"/>
      <c r="AJ1077" s="447">
        <f>AJ1078</f>
        <v>0</v>
      </c>
      <c r="AK1077" s="71"/>
      <c r="AL1077" s="447">
        <f>AL1078</f>
        <v>0</v>
      </c>
      <c r="AM1077" s="447"/>
      <c r="AN1077" s="447">
        <f>AN1078</f>
        <v>0</v>
      </c>
      <c r="AO1077" s="447"/>
      <c r="AP1077" s="447">
        <f>AP1078</f>
        <v>0</v>
      </c>
      <c r="AQ1077" s="447"/>
    </row>
    <row r="1078" spans="2:43" ht="18" hidden="1" customHeight="1" x14ac:dyDescent="0.2">
      <c r="B1078" s="4"/>
      <c r="C1078" s="117"/>
      <c r="D1078" s="117"/>
      <c r="E1078" s="117"/>
      <c r="F1078" s="48"/>
      <c r="G1078" s="11"/>
      <c r="H1078" s="117"/>
      <c r="I1078" s="124"/>
      <c r="J1078" s="124"/>
      <c r="K1078" s="144"/>
      <c r="L1078" s="11"/>
      <c r="M1078" s="143"/>
      <c r="N1078" s="42"/>
      <c r="O1078" s="128"/>
      <c r="P1078" s="130"/>
      <c r="Q1078" s="130"/>
      <c r="R1078" s="72" t="s">
        <v>0</v>
      </c>
      <c r="S1078" s="181"/>
      <c r="T1078" s="73" t="s">
        <v>359</v>
      </c>
      <c r="V1078" s="74">
        <v>0</v>
      </c>
      <c r="X1078" s="74">
        <v>0</v>
      </c>
      <c r="Z1078" s="74">
        <v>0</v>
      </c>
      <c r="AB1078" s="74">
        <v>0</v>
      </c>
      <c r="AD1078" s="74">
        <v>0</v>
      </c>
      <c r="AF1078" s="74">
        <v>0</v>
      </c>
      <c r="AH1078" s="74">
        <f t="shared" si="180"/>
        <v>0</v>
      </c>
      <c r="AI1078" s="8"/>
      <c r="AJ1078" s="74">
        <v>0</v>
      </c>
      <c r="AK1078" s="8"/>
      <c r="AL1078" s="74">
        <v>0</v>
      </c>
      <c r="AM1078" s="74"/>
      <c r="AN1078" s="74">
        <v>0</v>
      </c>
      <c r="AO1078" s="74"/>
      <c r="AP1078" s="74">
        <v>0</v>
      </c>
      <c r="AQ1078" s="74"/>
    </row>
    <row r="1079" spans="2:43" ht="18" hidden="1" customHeight="1" x14ac:dyDescent="0.2">
      <c r="B1079" s="4"/>
      <c r="C1079" s="117"/>
      <c r="D1079" s="117"/>
      <c r="E1079" s="117"/>
      <c r="F1079" s="48"/>
      <c r="G1079" s="11"/>
      <c r="H1079" s="117"/>
      <c r="I1079" s="124"/>
      <c r="J1079" s="124"/>
      <c r="K1079" s="144"/>
      <c r="L1079" s="11"/>
      <c r="M1079" s="143"/>
      <c r="N1079" s="42"/>
      <c r="O1079" s="128"/>
      <c r="P1079" s="130"/>
      <c r="Q1079" s="131">
        <v>4</v>
      </c>
      <c r="R1079" s="68"/>
      <c r="S1079" s="35"/>
      <c r="T1079" s="69" t="s">
        <v>51</v>
      </c>
      <c r="U1079" s="92"/>
      <c r="V1079" s="70">
        <f>V1080</f>
        <v>0</v>
      </c>
      <c r="X1079" s="447">
        <f>X1080</f>
        <v>0</v>
      </c>
      <c r="Z1079" s="447">
        <f>Z1080</f>
        <v>0</v>
      </c>
      <c r="AB1079" s="447">
        <f>AB1080</f>
        <v>0</v>
      </c>
      <c r="AD1079" s="447">
        <f>AD1080</f>
        <v>0</v>
      </c>
      <c r="AF1079" s="447">
        <f>AF1080</f>
        <v>0</v>
      </c>
      <c r="AH1079" s="447">
        <f t="shared" si="180"/>
        <v>0</v>
      </c>
      <c r="AI1079" s="446"/>
      <c r="AJ1079" s="447">
        <f>AJ1080</f>
        <v>0</v>
      </c>
      <c r="AK1079" s="71"/>
      <c r="AL1079" s="447">
        <f>AL1080</f>
        <v>0</v>
      </c>
      <c r="AM1079" s="447"/>
      <c r="AN1079" s="447">
        <f>AN1080</f>
        <v>0</v>
      </c>
      <c r="AO1079" s="447"/>
      <c r="AP1079" s="447">
        <f>AP1080</f>
        <v>0</v>
      </c>
      <c r="AQ1079" s="447"/>
    </row>
    <row r="1080" spans="2:43" ht="18" hidden="1" customHeight="1" x14ac:dyDescent="0.2">
      <c r="B1080" s="4"/>
      <c r="C1080" s="117"/>
      <c r="D1080" s="117"/>
      <c r="E1080" s="117"/>
      <c r="F1080" s="48"/>
      <c r="G1080" s="11"/>
      <c r="H1080" s="117"/>
      <c r="I1080" s="124"/>
      <c r="J1080" s="124"/>
      <c r="K1080" s="144"/>
      <c r="L1080" s="11"/>
      <c r="M1080" s="143"/>
      <c r="N1080" s="42"/>
      <c r="O1080" s="128"/>
      <c r="P1080" s="130"/>
      <c r="Q1080" s="130"/>
      <c r="R1080" s="72">
        <v>1</v>
      </c>
      <c r="S1080" s="181"/>
      <c r="T1080" s="73" t="s">
        <v>52</v>
      </c>
      <c r="V1080" s="74">
        <v>0</v>
      </c>
      <c r="X1080" s="74">
        <v>0</v>
      </c>
      <c r="Z1080" s="74">
        <v>0</v>
      </c>
      <c r="AB1080" s="74">
        <v>0</v>
      </c>
      <c r="AD1080" s="74">
        <v>0</v>
      </c>
      <c r="AF1080" s="74">
        <v>0</v>
      </c>
      <c r="AH1080" s="74">
        <f t="shared" si="180"/>
        <v>0</v>
      </c>
      <c r="AI1080" s="8"/>
      <c r="AJ1080" s="74">
        <v>0</v>
      </c>
      <c r="AK1080" s="8"/>
      <c r="AL1080" s="74">
        <v>0</v>
      </c>
      <c r="AM1080" s="74"/>
      <c r="AN1080" s="74">
        <v>0</v>
      </c>
      <c r="AO1080" s="74"/>
      <c r="AP1080" s="74">
        <v>0</v>
      </c>
      <c r="AQ1080" s="74"/>
    </row>
    <row r="1081" spans="2:43" ht="18" hidden="1" customHeight="1" x14ac:dyDescent="0.2">
      <c r="B1081" s="4"/>
      <c r="C1081" s="117"/>
      <c r="D1081" s="117"/>
      <c r="E1081" s="117"/>
      <c r="F1081" s="48"/>
      <c r="G1081" s="11"/>
      <c r="H1081" s="117"/>
      <c r="I1081" s="124"/>
      <c r="J1081" s="124"/>
      <c r="K1081" s="144"/>
      <c r="L1081" s="11"/>
      <c r="M1081" s="143"/>
      <c r="N1081" s="42"/>
      <c r="O1081" s="128"/>
      <c r="P1081" s="129">
        <v>6</v>
      </c>
      <c r="Q1081" s="129"/>
      <c r="R1081" s="64"/>
      <c r="S1081" s="234"/>
      <c r="T1081" s="65" t="s">
        <v>279</v>
      </c>
      <c r="U1081" s="155"/>
      <c r="V1081" s="66">
        <f>V1082</f>
        <v>0</v>
      </c>
      <c r="X1081" s="66">
        <f>X1082</f>
        <v>0</v>
      </c>
      <c r="Z1081" s="66">
        <f>Z1082</f>
        <v>0</v>
      </c>
      <c r="AB1081" s="66">
        <f>AB1082</f>
        <v>0</v>
      </c>
      <c r="AD1081" s="66">
        <f>AD1082</f>
        <v>0</v>
      </c>
      <c r="AF1081" s="66">
        <f>AF1082</f>
        <v>0</v>
      </c>
      <c r="AH1081" s="66">
        <f t="shared" si="180"/>
        <v>0</v>
      </c>
      <c r="AI1081" s="67"/>
      <c r="AJ1081" s="66">
        <f>AJ1082</f>
        <v>0</v>
      </c>
      <c r="AK1081" s="67"/>
      <c r="AL1081" s="66">
        <f t="shared" ref="AL1081:AP1082" si="182">AL1082</f>
        <v>0</v>
      </c>
      <c r="AM1081" s="66"/>
      <c r="AN1081" s="66">
        <f t="shared" si="182"/>
        <v>0</v>
      </c>
      <c r="AO1081" s="66"/>
      <c r="AP1081" s="66">
        <f t="shared" si="182"/>
        <v>0</v>
      </c>
      <c r="AQ1081" s="66"/>
    </row>
    <row r="1082" spans="2:43" ht="18" hidden="1" customHeight="1" x14ac:dyDescent="0.2">
      <c r="B1082" s="4"/>
      <c r="C1082" s="117"/>
      <c r="D1082" s="117"/>
      <c r="E1082" s="117"/>
      <c r="F1082" s="48"/>
      <c r="G1082" s="11"/>
      <c r="H1082" s="117"/>
      <c r="I1082" s="124"/>
      <c r="J1082" s="124"/>
      <c r="K1082" s="144"/>
      <c r="L1082" s="11"/>
      <c r="M1082" s="143"/>
      <c r="N1082" s="42"/>
      <c r="O1082" s="128"/>
      <c r="P1082" s="130"/>
      <c r="Q1082" s="131">
        <v>1</v>
      </c>
      <c r="R1082" s="68"/>
      <c r="S1082" s="35"/>
      <c r="T1082" s="69" t="s">
        <v>27</v>
      </c>
      <c r="U1082" s="92"/>
      <c r="V1082" s="70">
        <f>V1083</f>
        <v>0</v>
      </c>
      <c r="X1082" s="447">
        <f>X1083</f>
        <v>0</v>
      </c>
      <c r="Z1082" s="447">
        <f>Z1083</f>
        <v>0</v>
      </c>
      <c r="AB1082" s="447">
        <f>AB1083</f>
        <v>0</v>
      </c>
      <c r="AD1082" s="447">
        <f>AD1083</f>
        <v>0</v>
      </c>
      <c r="AF1082" s="447">
        <f>AF1083</f>
        <v>0</v>
      </c>
      <c r="AH1082" s="447">
        <f t="shared" si="180"/>
        <v>0</v>
      </c>
      <c r="AI1082" s="446"/>
      <c r="AJ1082" s="447">
        <f>AJ1083</f>
        <v>0</v>
      </c>
      <c r="AK1082" s="71"/>
      <c r="AL1082" s="447">
        <f t="shared" si="182"/>
        <v>0</v>
      </c>
      <c r="AM1082" s="447"/>
      <c r="AN1082" s="447">
        <f t="shared" si="182"/>
        <v>0</v>
      </c>
      <c r="AO1082" s="447"/>
      <c r="AP1082" s="447">
        <f t="shared" si="182"/>
        <v>0</v>
      </c>
      <c r="AQ1082" s="447"/>
    </row>
    <row r="1083" spans="2:43" ht="18" hidden="1" customHeight="1" x14ac:dyDescent="0.2">
      <c r="B1083" s="4"/>
      <c r="C1083" s="117"/>
      <c r="D1083" s="117"/>
      <c r="E1083" s="117"/>
      <c r="F1083" s="48"/>
      <c r="G1083" s="11"/>
      <c r="H1083" s="117"/>
      <c r="I1083" s="124"/>
      <c r="J1083" s="124"/>
      <c r="K1083" s="144"/>
      <c r="L1083" s="11"/>
      <c r="M1083" s="143"/>
      <c r="N1083" s="42"/>
      <c r="O1083" s="128"/>
      <c r="P1083" s="130"/>
      <c r="Q1083" s="130"/>
      <c r="R1083" s="72" t="s">
        <v>3</v>
      </c>
      <c r="S1083" s="181"/>
      <c r="T1083" s="73" t="s">
        <v>222</v>
      </c>
      <c r="V1083" s="74">
        <v>0</v>
      </c>
      <c r="X1083" s="74">
        <v>0</v>
      </c>
      <c r="Z1083" s="74">
        <v>0</v>
      </c>
      <c r="AB1083" s="74">
        <v>0</v>
      </c>
      <c r="AD1083" s="74">
        <v>0</v>
      </c>
      <c r="AF1083" s="74">
        <v>0</v>
      </c>
      <c r="AH1083" s="74">
        <f t="shared" si="180"/>
        <v>0</v>
      </c>
      <c r="AI1083" s="8"/>
      <c r="AJ1083" s="74">
        <v>0</v>
      </c>
      <c r="AK1083" s="8"/>
      <c r="AL1083" s="74">
        <v>0</v>
      </c>
      <c r="AM1083" s="74"/>
      <c r="AN1083" s="74">
        <v>0</v>
      </c>
      <c r="AO1083" s="74"/>
      <c r="AP1083" s="74">
        <v>0</v>
      </c>
      <c r="AQ1083" s="74"/>
    </row>
    <row r="1084" spans="2:43" ht="18" hidden="1" customHeight="1" x14ac:dyDescent="0.2">
      <c r="B1084" s="4"/>
      <c r="C1084" s="117"/>
      <c r="D1084" s="117"/>
      <c r="E1084" s="117"/>
      <c r="F1084" s="48"/>
      <c r="G1084" s="11"/>
      <c r="H1084" s="117"/>
      <c r="I1084" s="124"/>
      <c r="J1084" s="124"/>
      <c r="K1084" s="144"/>
      <c r="L1084" s="11"/>
      <c r="M1084" s="143"/>
      <c r="N1084" s="42"/>
      <c r="O1084" s="128"/>
      <c r="P1084" s="129">
        <v>7</v>
      </c>
      <c r="Q1084" s="129"/>
      <c r="R1084" s="64"/>
      <c r="S1084" s="234"/>
      <c r="T1084" s="65" t="s">
        <v>343</v>
      </c>
      <c r="U1084" s="155"/>
      <c r="V1084" s="66">
        <f>V1085+V1089+V1091</f>
        <v>0</v>
      </c>
      <c r="X1084" s="66">
        <f>X1085+X1089+X1091</f>
        <v>0</v>
      </c>
      <c r="Z1084" s="66">
        <f>Z1085+Z1089+Z1091</f>
        <v>0</v>
      </c>
      <c r="AB1084" s="66">
        <f>AB1085+AB1089+AB1091</f>
        <v>0</v>
      </c>
      <c r="AD1084" s="66">
        <f>AD1085+AD1089+AD1091</f>
        <v>0</v>
      </c>
      <c r="AF1084" s="66">
        <f>AF1085+AF1089+AF1091</f>
        <v>0</v>
      </c>
      <c r="AH1084" s="66">
        <f t="shared" si="180"/>
        <v>0</v>
      </c>
      <c r="AI1084" s="67"/>
      <c r="AJ1084" s="66">
        <f>AJ1085+AJ1089+AJ1091</f>
        <v>0</v>
      </c>
      <c r="AK1084" s="67"/>
      <c r="AL1084" s="66">
        <f>AL1085+AL1089+AL1091</f>
        <v>0</v>
      </c>
      <c r="AM1084" s="66"/>
      <c r="AN1084" s="66">
        <f>AN1085+AN1089+AN1091</f>
        <v>0</v>
      </c>
      <c r="AO1084" s="66"/>
      <c r="AP1084" s="66">
        <f>AP1085+AP1089+AP1091</f>
        <v>0</v>
      </c>
      <c r="AQ1084" s="66"/>
    </row>
    <row r="1085" spans="2:43" ht="18" hidden="1" customHeight="1" x14ac:dyDescent="0.2">
      <c r="B1085" s="4"/>
      <c r="C1085" s="117"/>
      <c r="D1085" s="117"/>
      <c r="E1085" s="117"/>
      <c r="F1085" s="48"/>
      <c r="G1085" s="11"/>
      <c r="H1085" s="117"/>
      <c r="I1085" s="124"/>
      <c r="J1085" s="124"/>
      <c r="K1085" s="144"/>
      <c r="L1085" s="11"/>
      <c r="M1085" s="143"/>
      <c r="N1085" s="42"/>
      <c r="O1085" s="128"/>
      <c r="P1085" s="129"/>
      <c r="Q1085" s="131">
        <v>1</v>
      </c>
      <c r="R1085" s="68"/>
      <c r="S1085" s="35"/>
      <c r="T1085" s="69" t="s">
        <v>234</v>
      </c>
      <c r="U1085" s="92"/>
      <c r="V1085" s="70">
        <f>V1086+V1087+V1088</f>
        <v>0</v>
      </c>
      <c r="X1085" s="447">
        <f>X1086+X1087+X1088</f>
        <v>0</v>
      </c>
      <c r="Z1085" s="447">
        <f>Z1086+Z1087+Z1088</f>
        <v>0</v>
      </c>
      <c r="AB1085" s="447">
        <f>AB1086+AB1087+AB1088</f>
        <v>0</v>
      </c>
      <c r="AD1085" s="447">
        <f>AD1086+AD1087+AD1088</f>
        <v>0</v>
      </c>
      <c r="AF1085" s="447">
        <f>AF1086+AF1087+AF1088</f>
        <v>0</v>
      </c>
      <c r="AH1085" s="447">
        <f t="shared" si="180"/>
        <v>0</v>
      </c>
      <c r="AI1085" s="446"/>
      <c r="AJ1085" s="447">
        <f>AJ1086+AJ1087+AJ1088</f>
        <v>0</v>
      </c>
      <c r="AK1085" s="71"/>
      <c r="AL1085" s="447">
        <f>AL1086+AL1087+AL1088</f>
        <v>0</v>
      </c>
      <c r="AM1085" s="447"/>
      <c r="AN1085" s="447">
        <f>AN1086+AN1087+AN1088</f>
        <v>0</v>
      </c>
      <c r="AO1085" s="447"/>
      <c r="AP1085" s="447">
        <f>AP1086+AP1087+AP1088</f>
        <v>0</v>
      </c>
      <c r="AQ1085" s="447"/>
    </row>
    <row r="1086" spans="2:43" ht="18" hidden="1" customHeight="1" x14ac:dyDescent="0.2">
      <c r="B1086" s="4"/>
      <c r="C1086" s="117"/>
      <c r="D1086" s="117"/>
      <c r="E1086" s="117"/>
      <c r="F1086" s="48"/>
      <c r="G1086" s="11"/>
      <c r="H1086" s="117"/>
      <c r="I1086" s="124"/>
      <c r="J1086" s="124"/>
      <c r="K1086" s="144"/>
      <c r="L1086" s="11"/>
      <c r="M1086" s="143"/>
      <c r="N1086" s="42"/>
      <c r="O1086" s="128"/>
      <c r="P1086" s="129"/>
      <c r="Q1086" s="130"/>
      <c r="R1086" s="72" t="s">
        <v>3</v>
      </c>
      <c r="S1086" s="181"/>
      <c r="T1086" s="73" t="s">
        <v>333</v>
      </c>
      <c r="V1086" s="74">
        <v>0</v>
      </c>
      <c r="X1086" s="74">
        <v>0</v>
      </c>
      <c r="Z1086" s="74">
        <v>0</v>
      </c>
      <c r="AB1086" s="74">
        <v>0</v>
      </c>
      <c r="AD1086" s="74">
        <v>0</v>
      </c>
      <c r="AF1086" s="74">
        <v>0</v>
      </c>
      <c r="AH1086" s="74">
        <f t="shared" si="180"/>
        <v>0</v>
      </c>
      <c r="AI1086" s="8"/>
      <c r="AJ1086" s="74">
        <v>0</v>
      </c>
      <c r="AK1086" s="8"/>
      <c r="AL1086" s="74">
        <v>0</v>
      </c>
      <c r="AM1086" s="74"/>
      <c r="AN1086" s="74">
        <v>0</v>
      </c>
      <c r="AO1086" s="74"/>
      <c r="AP1086" s="74">
        <v>0</v>
      </c>
      <c r="AQ1086" s="74"/>
    </row>
    <row r="1087" spans="2:43" ht="18" hidden="1" customHeight="1" x14ac:dyDescent="0.2">
      <c r="B1087" s="4"/>
      <c r="C1087" s="117"/>
      <c r="D1087" s="117"/>
      <c r="E1087" s="117"/>
      <c r="F1087" s="48"/>
      <c r="G1087" s="11"/>
      <c r="H1087" s="117"/>
      <c r="I1087" s="124"/>
      <c r="J1087" s="124"/>
      <c r="K1087" s="144"/>
      <c r="L1087" s="11"/>
      <c r="M1087" s="143"/>
      <c r="N1087" s="42"/>
      <c r="O1087" s="128"/>
      <c r="P1087" s="129"/>
      <c r="Q1087" s="130"/>
      <c r="R1087" s="72" t="s">
        <v>0</v>
      </c>
      <c r="S1087" s="181"/>
      <c r="T1087" s="73" t="s">
        <v>334</v>
      </c>
      <c r="V1087" s="74">
        <v>0</v>
      </c>
      <c r="X1087" s="74">
        <v>0</v>
      </c>
      <c r="Z1087" s="74">
        <v>0</v>
      </c>
      <c r="AB1087" s="74">
        <v>0</v>
      </c>
      <c r="AD1087" s="74">
        <v>0</v>
      </c>
      <c r="AF1087" s="74">
        <v>0</v>
      </c>
      <c r="AH1087" s="74">
        <f t="shared" si="180"/>
        <v>0</v>
      </c>
      <c r="AI1087" s="8"/>
      <c r="AJ1087" s="74">
        <v>0</v>
      </c>
      <c r="AK1087" s="8"/>
      <c r="AL1087" s="74">
        <v>0</v>
      </c>
      <c r="AM1087" s="74"/>
      <c r="AN1087" s="74">
        <v>0</v>
      </c>
      <c r="AO1087" s="74"/>
      <c r="AP1087" s="74">
        <v>0</v>
      </c>
      <c r="AQ1087" s="74"/>
    </row>
    <row r="1088" spans="2:43" ht="18" hidden="1" customHeight="1" x14ac:dyDescent="0.2">
      <c r="B1088" s="4"/>
      <c r="C1088" s="117"/>
      <c r="D1088" s="117"/>
      <c r="E1088" s="117"/>
      <c r="F1088" s="48"/>
      <c r="G1088" s="11"/>
      <c r="H1088" s="117"/>
      <c r="I1088" s="124"/>
      <c r="J1088" s="124"/>
      <c r="K1088" s="144"/>
      <c r="L1088" s="11"/>
      <c r="M1088" s="143"/>
      <c r="N1088" s="42"/>
      <c r="O1088" s="128"/>
      <c r="P1088" s="129"/>
      <c r="Q1088" s="130"/>
      <c r="R1088" s="72">
        <v>90</v>
      </c>
      <c r="S1088" s="181"/>
      <c r="T1088" s="73" t="s">
        <v>335</v>
      </c>
      <c r="V1088" s="74">
        <v>0</v>
      </c>
      <c r="X1088" s="74">
        <v>0</v>
      </c>
      <c r="Z1088" s="74">
        <v>0</v>
      </c>
      <c r="AB1088" s="74">
        <v>0</v>
      </c>
      <c r="AD1088" s="74">
        <v>0</v>
      </c>
      <c r="AF1088" s="74">
        <v>0</v>
      </c>
      <c r="AH1088" s="74">
        <f t="shared" si="180"/>
        <v>0</v>
      </c>
      <c r="AI1088" s="8"/>
      <c r="AJ1088" s="74">
        <v>0</v>
      </c>
      <c r="AK1088" s="8"/>
      <c r="AL1088" s="74">
        <v>0</v>
      </c>
      <c r="AM1088" s="74"/>
      <c r="AN1088" s="74">
        <v>0</v>
      </c>
      <c r="AO1088" s="74"/>
      <c r="AP1088" s="74">
        <v>0</v>
      </c>
      <c r="AQ1088" s="74"/>
    </row>
    <row r="1089" spans="2:43" ht="18" hidden="1" customHeight="1" x14ac:dyDescent="0.2">
      <c r="B1089" s="4"/>
      <c r="C1089" s="117"/>
      <c r="D1089" s="117"/>
      <c r="E1089" s="117"/>
      <c r="F1089" s="48"/>
      <c r="G1089" s="11"/>
      <c r="H1089" s="117"/>
      <c r="I1089" s="124"/>
      <c r="J1089" s="124"/>
      <c r="K1089" s="144"/>
      <c r="L1089" s="11"/>
      <c r="M1089" s="143"/>
      <c r="N1089" s="42"/>
      <c r="O1089" s="128"/>
      <c r="P1089" s="129"/>
      <c r="Q1089" s="131">
        <v>2</v>
      </c>
      <c r="R1089" s="68"/>
      <c r="S1089" s="35"/>
      <c r="T1089" s="69" t="s">
        <v>266</v>
      </c>
      <c r="U1089" s="92"/>
      <c r="V1089" s="70">
        <f>V1090</f>
        <v>0</v>
      </c>
      <c r="X1089" s="447">
        <f>X1090</f>
        <v>0</v>
      </c>
      <c r="Z1089" s="447">
        <f>Z1090</f>
        <v>0</v>
      </c>
      <c r="AB1089" s="447">
        <f>AB1090</f>
        <v>0</v>
      </c>
      <c r="AD1089" s="447">
        <f>AD1090</f>
        <v>0</v>
      </c>
      <c r="AF1089" s="447">
        <f>AF1090</f>
        <v>0</v>
      </c>
      <c r="AH1089" s="447">
        <f t="shared" si="180"/>
        <v>0</v>
      </c>
      <c r="AI1089" s="446"/>
      <c r="AJ1089" s="447">
        <f>AJ1090</f>
        <v>0</v>
      </c>
      <c r="AK1089" s="71"/>
      <c r="AL1089" s="447">
        <f>AL1090</f>
        <v>0</v>
      </c>
      <c r="AM1089" s="447"/>
      <c r="AN1089" s="447">
        <f>AN1090</f>
        <v>0</v>
      </c>
      <c r="AO1089" s="447"/>
      <c r="AP1089" s="447">
        <f>AP1090</f>
        <v>0</v>
      </c>
      <c r="AQ1089" s="447"/>
    </row>
    <row r="1090" spans="2:43" ht="18" hidden="1" customHeight="1" x14ac:dyDescent="0.2">
      <c r="B1090" s="4"/>
      <c r="C1090" s="117"/>
      <c r="D1090" s="117"/>
      <c r="E1090" s="117"/>
      <c r="F1090" s="48"/>
      <c r="G1090" s="11"/>
      <c r="H1090" s="117"/>
      <c r="I1090" s="124"/>
      <c r="J1090" s="124"/>
      <c r="K1090" s="144"/>
      <c r="L1090" s="11"/>
      <c r="M1090" s="143"/>
      <c r="N1090" s="42"/>
      <c r="O1090" s="128"/>
      <c r="P1090" s="129"/>
      <c r="Q1090" s="131"/>
      <c r="R1090" s="78" t="s">
        <v>3</v>
      </c>
      <c r="S1090" s="251"/>
      <c r="T1090" s="77" t="s">
        <v>267</v>
      </c>
      <c r="U1090" s="141"/>
      <c r="V1090" s="83">
        <v>0</v>
      </c>
      <c r="X1090" s="448">
        <v>0</v>
      </c>
      <c r="Z1090" s="448">
        <v>0</v>
      </c>
      <c r="AB1090" s="448">
        <v>0</v>
      </c>
      <c r="AD1090" s="448">
        <v>0</v>
      </c>
      <c r="AF1090" s="448">
        <v>0</v>
      </c>
      <c r="AH1090" s="448">
        <f t="shared" si="180"/>
        <v>0</v>
      </c>
      <c r="AI1090" s="495"/>
      <c r="AJ1090" s="448">
        <v>0</v>
      </c>
      <c r="AK1090" s="87"/>
      <c r="AL1090" s="448">
        <v>0</v>
      </c>
      <c r="AM1090" s="448"/>
      <c r="AN1090" s="448">
        <v>0</v>
      </c>
      <c r="AO1090" s="448"/>
      <c r="AP1090" s="448">
        <v>0</v>
      </c>
      <c r="AQ1090" s="448"/>
    </row>
    <row r="1091" spans="2:43" ht="18" hidden="1" customHeight="1" x14ac:dyDescent="0.2">
      <c r="B1091" s="4"/>
      <c r="C1091" s="117"/>
      <c r="D1091" s="117"/>
      <c r="E1091" s="117"/>
      <c r="F1091" s="48"/>
      <c r="G1091" s="11"/>
      <c r="H1091" s="117"/>
      <c r="I1091" s="124"/>
      <c r="J1091" s="124"/>
      <c r="K1091" s="144"/>
      <c r="L1091" s="11"/>
      <c r="M1091" s="143"/>
      <c r="N1091" s="42"/>
      <c r="O1091" s="128"/>
      <c r="P1091" s="130"/>
      <c r="Q1091" s="131">
        <v>3</v>
      </c>
      <c r="R1091" s="68"/>
      <c r="S1091" s="35"/>
      <c r="T1091" s="69" t="s">
        <v>224</v>
      </c>
      <c r="U1091" s="92"/>
      <c r="V1091" s="70">
        <f>V1092+V1093</f>
        <v>0</v>
      </c>
      <c r="X1091" s="447">
        <f>X1092+X1093</f>
        <v>0</v>
      </c>
      <c r="Z1091" s="447">
        <f>Z1092+Z1093</f>
        <v>0</v>
      </c>
      <c r="AB1091" s="447">
        <f>AB1092+AB1093</f>
        <v>0</v>
      </c>
      <c r="AD1091" s="447">
        <f>AD1092+AD1093</f>
        <v>0</v>
      </c>
      <c r="AF1091" s="447">
        <f>AF1092+AF1093</f>
        <v>0</v>
      </c>
      <c r="AH1091" s="447">
        <f t="shared" si="180"/>
        <v>0</v>
      </c>
      <c r="AI1091" s="446"/>
      <c r="AJ1091" s="447">
        <f>AJ1092+AJ1093</f>
        <v>0</v>
      </c>
      <c r="AK1091" s="71"/>
      <c r="AL1091" s="447">
        <f>AL1092+AL1093</f>
        <v>0</v>
      </c>
      <c r="AM1091" s="447"/>
      <c r="AN1091" s="447">
        <f>AN1092+AN1093</f>
        <v>0</v>
      </c>
      <c r="AO1091" s="447"/>
      <c r="AP1091" s="447">
        <f>AP1092+AP1093</f>
        <v>0</v>
      </c>
      <c r="AQ1091" s="447"/>
    </row>
    <row r="1092" spans="2:43" ht="18" hidden="1" customHeight="1" x14ac:dyDescent="0.2">
      <c r="B1092" s="4"/>
      <c r="C1092" s="117"/>
      <c r="D1092" s="117"/>
      <c r="E1092" s="117"/>
      <c r="F1092" s="48"/>
      <c r="G1092" s="11"/>
      <c r="H1092" s="117"/>
      <c r="I1092" s="124"/>
      <c r="J1092" s="124"/>
      <c r="K1092" s="144"/>
      <c r="L1092" s="11"/>
      <c r="M1092" s="143"/>
      <c r="N1092" s="42"/>
      <c r="O1092" s="128"/>
      <c r="P1092" s="130"/>
      <c r="Q1092" s="131"/>
      <c r="R1092" s="72">
        <v>1</v>
      </c>
      <c r="S1092" s="181"/>
      <c r="T1092" s="73" t="s">
        <v>405</v>
      </c>
      <c r="V1092" s="74">
        <v>0</v>
      </c>
      <c r="X1092" s="74">
        <v>0</v>
      </c>
      <c r="Z1092" s="74">
        <v>0</v>
      </c>
      <c r="AB1092" s="74">
        <v>0</v>
      </c>
      <c r="AD1092" s="74">
        <v>0</v>
      </c>
      <c r="AF1092" s="74">
        <v>0</v>
      </c>
      <c r="AH1092" s="74">
        <f t="shared" si="180"/>
        <v>0</v>
      </c>
      <c r="AI1092" s="8"/>
      <c r="AJ1092" s="74">
        <v>0</v>
      </c>
      <c r="AK1092" s="8"/>
      <c r="AL1092" s="74">
        <v>0</v>
      </c>
      <c r="AM1092" s="74"/>
      <c r="AN1092" s="74">
        <v>0</v>
      </c>
      <c r="AO1092" s="74"/>
      <c r="AP1092" s="74">
        <v>0</v>
      </c>
      <c r="AQ1092" s="74"/>
    </row>
    <row r="1093" spans="2:43" ht="18" hidden="1" customHeight="1" x14ac:dyDescent="0.2">
      <c r="B1093" s="4"/>
      <c r="C1093" s="117"/>
      <c r="D1093" s="117"/>
      <c r="E1093" s="117"/>
      <c r="F1093" s="48"/>
      <c r="G1093" s="11"/>
      <c r="H1093" s="117"/>
      <c r="I1093" s="124"/>
      <c r="J1093" s="124"/>
      <c r="K1093" s="144"/>
      <c r="L1093" s="11"/>
      <c r="M1093" s="143"/>
      <c r="N1093" s="42"/>
      <c r="O1093" s="128"/>
      <c r="P1093" s="130"/>
      <c r="Q1093" s="131"/>
      <c r="R1093" s="72" t="s">
        <v>0</v>
      </c>
      <c r="S1093" s="181"/>
      <c r="T1093" s="73" t="s">
        <v>53</v>
      </c>
      <c r="V1093" s="74">
        <v>0</v>
      </c>
      <c r="X1093" s="74">
        <v>0</v>
      </c>
      <c r="Z1093" s="74">
        <v>0</v>
      </c>
      <c r="AB1093" s="74">
        <v>0</v>
      </c>
      <c r="AD1093" s="74">
        <v>0</v>
      </c>
      <c r="AF1093" s="74">
        <v>0</v>
      </c>
      <c r="AH1093" s="74">
        <f t="shared" si="180"/>
        <v>0</v>
      </c>
      <c r="AI1093" s="8"/>
      <c r="AJ1093" s="74">
        <v>0</v>
      </c>
      <c r="AK1093" s="8"/>
      <c r="AL1093" s="74">
        <v>0</v>
      </c>
      <c r="AM1093" s="74"/>
      <c r="AN1093" s="74">
        <v>0</v>
      </c>
      <c r="AO1093" s="74"/>
      <c r="AP1093" s="74">
        <v>0</v>
      </c>
      <c r="AQ1093" s="74"/>
    </row>
    <row r="1094" spans="2:43" ht="18" hidden="1" customHeight="1" x14ac:dyDescent="0.2">
      <c r="B1094" s="4"/>
      <c r="C1094" s="117"/>
      <c r="D1094" s="117"/>
      <c r="E1094" s="117"/>
      <c r="F1094" s="48"/>
      <c r="G1094" s="11"/>
      <c r="H1094" s="117"/>
      <c r="I1094" s="124"/>
      <c r="J1094" s="124"/>
      <c r="K1094" s="144"/>
      <c r="L1094" s="11"/>
      <c r="M1094" s="143"/>
      <c r="N1094" s="42"/>
      <c r="O1094" s="128"/>
      <c r="P1094" s="129">
        <v>8</v>
      </c>
      <c r="Q1094" s="129"/>
      <c r="R1094" s="64"/>
      <c r="S1094" s="234"/>
      <c r="T1094" s="65" t="s">
        <v>338</v>
      </c>
      <c r="U1094" s="155"/>
      <c r="V1094" s="66">
        <f>V1095</f>
        <v>0</v>
      </c>
      <c r="X1094" s="66">
        <f>X1095</f>
        <v>0</v>
      </c>
      <c r="Z1094" s="66">
        <f>Z1095</f>
        <v>0</v>
      </c>
      <c r="AB1094" s="66">
        <f>AB1095</f>
        <v>0</v>
      </c>
      <c r="AD1094" s="66">
        <f>AD1095</f>
        <v>0</v>
      </c>
      <c r="AF1094" s="66">
        <f>AF1095</f>
        <v>0</v>
      </c>
      <c r="AH1094" s="66">
        <f t="shared" si="180"/>
        <v>0</v>
      </c>
      <c r="AI1094" s="67"/>
      <c r="AJ1094" s="66">
        <f>AJ1095</f>
        <v>0</v>
      </c>
      <c r="AK1094" s="67"/>
      <c r="AL1094" s="66">
        <f>AL1095</f>
        <v>0</v>
      </c>
      <c r="AM1094" s="66"/>
      <c r="AN1094" s="66">
        <f>AN1095</f>
        <v>0</v>
      </c>
      <c r="AO1094" s="66"/>
      <c r="AP1094" s="66">
        <f>AP1095</f>
        <v>0</v>
      </c>
      <c r="AQ1094" s="66"/>
    </row>
    <row r="1095" spans="2:43" ht="18" hidden="1" customHeight="1" x14ac:dyDescent="0.2">
      <c r="B1095" s="4"/>
      <c r="C1095" s="117"/>
      <c r="D1095" s="117"/>
      <c r="E1095" s="117"/>
      <c r="F1095" s="48"/>
      <c r="G1095" s="11"/>
      <c r="H1095" s="117"/>
      <c r="I1095" s="124"/>
      <c r="J1095" s="124"/>
      <c r="K1095" s="144"/>
      <c r="L1095" s="11"/>
      <c r="M1095" s="143"/>
      <c r="N1095" s="42"/>
      <c r="O1095" s="128"/>
      <c r="P1095" s="130"/>
      <c r="Q1095" s="131">
        <v>1</v>
      </c>
      <c r="R1095" s="68"/>
      <c r="S1095" s="35"/>
      <c r="T1095" s="69" t="s">
        <v>87</v>
      </c>
      <c r="U1095" s="92"/>
      <c r="V1095" s="70">
        <f>V1096+V1097</f>
        <v>0</v>
      </c>
      <c r="X1095" s="447">
        <f>X1096+X1097</f>
        <v>0</v>
      </c>
      <c r="Z1095" s="447">
        <f>Z1096+Z1097</f>
        <v>0</v>
      </c>
      <c r="AB1095" s="447">
        <f>AB1096+AB1097</f>
        <v>0</v>
      </c>
      <c r="AD1095" s="447">
        <f>AD1096+AD1097</f>
        <v>0</v>
      </c>
      <c r="AF1095" s="447">
        <f>AF1096+AF1097</f>
        <v>0</v>
      </c>
      <c r="AH1095" s="447">
        <f t="shared" si="180"/>
        <v>0</v>
      </c>
      <c r="AI1095" s="446"/>
      <c r="AJ1095" s="447">
        <f>AJ1096+AJ1097</f>
        <v>0</v>
      </c>
      <c r="AK1095" s="71"/>
      <c r="AL1095" s="447">
        <f>AL1096+AL1097</f>
        <v>0</v>
      </c>
      <c r="AM1095" s="447"/>
      <c r="AN1095" s="447">
        <f>AN1096+AN1097</f>
        <v>0</v>
      </c>
      <c r="AO1095" s="447"/>
      <c r="AP1095" s="447">
        <f>AP1096+AP1097</f>
        <v>0</v>
      </c>
      <c r="AQ1095" s="447"/>
    </row>
    <row r="1096" spans="2:43" ht="18" hidden="1" customHeight="1" x14ac:dyDescent="0.2">
      <c r="B1096" s="4"/>
      <c r="C1096" s="117"/>
      <c r="D1096" s="117"/>
      <c r="E1096" s="117"/>
      <c r="F1096" s="48"/>
      <c r="G1096" s="11"/>
      <c r="H1096" s="117"/>
      <c r="I1096" s="124"/>
      <c r="J1096" s="124"/>
      <c r="K1096" s="144"/>
      <c r="L1096" s="11"/>
      <c r="M1096" s="143"/>
      <c r="N1096" s="42"/>
      <c r="O1096" s="128"/>
      <c r="P1096" s="130"/>
      <c r="Q1096" s="130"/>
      <c r="R1096" s="72" t="s">
        <v>3</v>
      </c>
      <c r="S1096" s="181"/>
      <c r="T1096" s="73" t="s">
        <v>88</v>
      </c>
      <c r="V1096" s="74">
        <v>0</v>
      </c>
      <c r="X1096" s="74">
        <v>0</v>
      </c>
      <c r="Z1096" s="74">
        <v>0</v>
      </c>
      <c r="AB1096" s="74">
        <v>0</v>
      </c>
      <c r="AD1096" s="74">
        <v>0</v>
      </c>
      <c r="AF1096" s="74">
        <v>0</v>
      </c>
      <c r="AH1096" s="74">
        <f t="shared" si="180"/>
        <v>0</v>
      </c>
      <c r="AI1096" s="8"/>
      <c r="AJ1096" s="74">
        <v>0</v>
      </c>
      <c r="AK1096" s="8"/>
      <c r="AL1096" s="74">
        <v>0</v>
      </c>
      <c r="AM1096" s="74"/>
      <c r="AN1096" s="74">
        <v>0</v>
      </c>
      <c r="AO1096" s="74"/>
      <c r="AP1096" s="74">
        <v>0</v>
      </c>
      <c r="AQ1096" s="74"/>
    </row>
    <row r="1097" spans="2:43" ht="18" hidden="1" customHeight="1" x14ac:dyDescent="0.2">
      <c r="B1097" s="4"/>
      <c r="C1097" s="117"/>
      <c r="D1097" s="117"/>
      <c r="E1097" s="117"/>
      <c r="F1097" s="48"/>
      <c r="G1097" s="11"/>
      <c r="H1097" s="117"/>
      <c r="I1097" s="124"/>
      <c r="J1097" s="124"/>
      <c r="K1097" s="144"/>
      <c r="L1097" s="11"/>
      <c r="M1097" s="143"/>
      <c r="N1097" s="42"/>
      <c r="O1097" s="128"/>
      <c r="P1097" s="129"/>
      <c r="Q1097" s="129"/>
      <c r="R1097" s="78" t="s">
        <v>0</v>
      </c>
      <c r="S1097" s="251"/>
      <c r="T1097" s="77" t="s">
        <v>89</v>
      </c>
      <c r="U1097" s="141"/>
      <c r="V1097" s="83">
        <v>0</v>
      </c>
      <c r="X1097" s="448">
        <v>0</v>
      </c>
      <c r="Z1097" s="448">
        <v>0</v>
      </c>
      <c r="AB1097" s="448">
        <v>0</v>
      </c>
      <c r="AD1097" s="448">
        <v>0</v>
      </c>
      <c r="AF1097" s="448">
        <v>0</v>
      </c>
      <c r="AH1097" s="448">
        <f t="shared" si="180"/>
        <v>0</v>
      </c>
      <c r="AI1097" s="495"/>
      <c r="AJ1097" s="448">
        <v>0</v>
      </c>
      <c r="AK1097" s="87"/>
      <c r="AL1097" s="448">
        <v>0</v>
      </c>
      <c r="AM1097" s="448"/>
      <c r="AN1097" s="448">
        <v>0</v>
      </c>
      <c r="AO1097" s="448"/>
      <c r="AP1097" s="448">
        <v>0</v>
      </c>
      <c r="AQ1097" s="448"/>
    </row>
    <row r="1098" spans="2:43" ht="18" hidden="1" customHeight="1" x14ac:dyDescent="0.2">
      <c r="B1098" s="4"/>
      <c r="C1098" s="117"/>
      <c r="D1098" s="117"/>
      <c r="E1098" s="117"/>
      <c r="F1098" s="48"/>
      <c r="G1098" s="11"/>
      <c r="H1098" s="117"/>
      <c r="I1098" s="124"/>
      <c r="J1098" s="124"/>
      <c r="K1098" s="144"/>
      <c r="L1098" s="11"/>
      <c r="M1098" s="143"/>
      <c r="N1098" s="42"/>
      <c r="O1098" s="128"/>
      <c r="P1098" s="129">
        <v>9</v>
      </c>
      <c r="Q1098" s="129"/>
      <c r="R1098" s="64"/>
      <c r="S1098" s="234"/>
      <c r="T1098" s="65" t="s">
        <v>217</v>
      </c>
      <c r="U1098" s="155"/>
      <c r="V1098" s="66">
        <f>V1099+V1101</f>
        <v>0</v>
      </c>
      <c r="X1098" s="66">
        <f>X1099+X1101</f>
        <v>0</v>
      </c>
      <c r="Z1098" s="66">
        <f>Z1099+Z1101</f>
        <v>0</v>
      </c>
      <c r="AB1098" s="66">
        <f>AB1099+AB1101</f>
        <v>0</v>
      </c>
      <c r="AD1098" s="66">
        <f>AD1099+AD1101</f>
        <v>0</v>
      </c>
      <c r="AF1098" s="66">
        <f>AF1099+AF1101</f>
        <v>0</v>
      </c>
      <c r="AH1098" s="66">
        <f t="shared" si="180"/>
        <v>0</v>
      </c>
      <c r="AI1098" s="67"/>
      <c r="AJ1098" s="66">
        <f>AJ1099+AJ1101</f>
        <v>0</v>
      </c>
      <c r="AK1098" s="67"/>
      <c r="AL1098" s="66">
        <f>AL1099+AL1101</f>
        <v>0</v>
      </c>
      <c r="AM1098" s="66"/>
      <c r="AN1098" s="66">
        <f>AN1099+AN1101</f>
        <v>0</v>
      </c>
      <c r="AO1098" s="66"/>
      <c r="AP1098" s="66">
        <f>AP1099+AP1101</f>
        <v>0</v>
      </c>
      <c r="AQ1098" s="66"/>
    </row>
    <row r="1099" spans="2:43" ht="18" hidden="1" customHeight="1" x14ac:dyDescent="0.2">
      <c r="B1099" s="4"/>
      <c r="C1099" s="117"/>
      <c r="D1099" s="117"/>
      <c r="E1099" s="117"/>
      <c r="F1099" s="48"/>
      <c r="G1099" s="11"/>
      <c r="H1099" s="117"/>
      <c r="I1099" s="124"/>
      <c r="J1099" s="124"/>
      <c r="K1099" s="144"/>
      <c r="L1099" s="11"/>
      <c r="M1099" s="143"/>
      <c r="N1099" s="42"/>
      <c r="O1099" s="128"/>
      <c r="P1099" s="130"/>
      <c r="Q1099" s="131">
        <v>8</v>
      </c>
      <c r="R1099" s="68"/>
      <c r="S1099" s="35"/>
      <c r="T1099" s="69" t="s">
        <v>406</v>
      </c>
      <c r="U1099" s="92"/>
      <c r="V1099" s="70">
        <f>V1100</f>
        <v>0</v>
      </c>
      <c r="X1099" s="447">
        <f>X1100</f>
        <v>0</v>
      </c>
      <c r="Z1099" s="447">
        <f>Z1100</f>
        <v>0</v>
      </c>
      <c r="AB1099" s="447">
        <f>AB1100</f>
        <v>0</v>
      </c>
      <c r="AD1099" s="447">
        <f>AD1100</f>
        <v>0</v>
      </c>
      <c r="AF1099" s="447">
        <f>AF1100</f>
        <v>0</v>
      </c>
      <c r="AH1099" s="447">
        <f t="shared" si="180"/>
        <v>0</v>
      </c>
      <c r="AI1099" s="446"/>
      <c r="AJ1099" s="447">
        <f>AJ1100</f>
        <v>0</v>
      </c>
      <c r="AK1099" s="71"/>
      <c r="AL1099" s="447">
        <f>AL1100</f>
        <v>0</v>
      </c>
      <c r="AM1099" s="447"/>
      <c r="AN1099" s="447">
        <f>AN1100</f>
        <v>0</v>
      </c>
      <c r="AO1099" s="447"/>
      <c r="AP1099" s="447">
        <f>AP1100</f>
        <v>0</v>
      </c>
      <c r="AQ1099" s="447"/>
    </row>
    <row r="1100" spans="2:43" ht="18" hidden="1" customHeight="1" x14ac:dyDescent="0.2">
      <c r="B1100" s="4"/>
      <c r="C1100" s="117"/>
      <c r="D1100" s="117"/>
      <c r="E1100" s="117"/>
      <c r="F1100" s="48"/>
      <c r="G1100" s="11"/>
      <c r="H1100" s="117"/>
      <c r="I1100" s="124"/>
      <c r="J1100" s="124"/>
      <c r="K1100" s="144"/>
      <c r="L1100" s="11"/>
      <c r="M1100" s="143"/>
      <c r="N1100" s="42"/>
      <c r="O1100" s="128"/>
      <c r="P1100" s="130"/>
      <c r="Q1100" s="131"/>
      <c r="R1100" s="72" t="s">
        <v>3</v>
      </c>
      <c r="S1100" s="181"/>
      <c r="T1100" s="73" t="s">
        <v>407</v>
      </c>
      <c r="V1100" s="74">
        <v>0</v>
      </c>
      <c r="X1100" s="74">
        <v>0</v>
      </c>
      <c r="Z1100" s="74">
        <v>0</v>
      </c>
      <c r="AB1100" s="74">
        <v>0</v>
      </c>
      <c r="AD1100" s="74">
        <v>0</v>
      </c>
      <c r="AF1100" s="74">
        <v>0</v>
      </c>
      <c r="AH1100" s="74">
        <f t="shared" si="180"/>
        <v>0</v>
      </c>
      <c r="AI1100" s="8"/>
      <c r="AJ1100" s="74">
        <v>0</v>
      </c>
      <c r="AK1100" s="8"/>
      <c r="AL1100" s="74">
        <v>0</v>
      </c>
      <c r="AM1100" s="74"/>
      <c r="AN1100" s="74">
        <v>0</v>
      </c>
      <c r="AO1100" s="74"/>
      <c r="AP1100" s="74">
        <v>0</v>
      </c>
      <c r="AQ1100" s="74"/>
    </row>
    <row r="1101" spans="2:43" ht="18" hidden="1" customHeight="1" x14ac:dyDescent="0.2">
      <c r="B1101" s="4"/>
      <c r="C1101" s="117"/>
      <c r="D1101" s="117"/>
      <c r="E1101" s="117"/>
      <c r="F1101" s="48"/>
      <c r="G1101" s="11"/>
      <c r="H1101" s="117"/>
      <c r="I1101" s="124"/>
      <c r="J1101" s="124"/>
      <c r="K1101" s="144"/>
      <c r="L1101" s="11"/>
      <c r="M1101" s="143"/>
      <c r="N1101" s="42"/>
      <c r="O1101" s="128"/>
      <c r="P1101" s="130"/>
      <c r="Q1101" s="131">
        <v>9</v>
      </c>
      <c r="R1101" s="68"/>
      <c r="S1101" s="35"/>
      <c r="T1101" s="69" t="s">
        <v>408</v>
      </c>
      <c r="U1101" s="92"/>
      <c r="V1101" s="70">
        <f>V1102</f>
        <v>0</v>
      </c>
      <c r="X1101" s="447">
        <f>X1102</f>
        <v>0</v>
      </c>
      <c r="Z1101" s="447">
        <f>Z1102</f>
        <v>0</v>
      </c>
      <c r="AB1101" s="447">
        <f>AB1102</f>
        <v>0</v>
      </c>
      <c r="AD1101" s="447">
        <f>AD1102</f>
        <v>0</v>
      </c>
      <c r="AF1101" s="447">
        <f>AF1102</f>
        <v>0</v>
      </c>
      <c r="AH1101" s="447">
        <f t="shared" si="180"/>
        <v>0</v>
      </c>
      <c r="AI1101" s="446"/>
      <c r="AJ1101" s="447">
        <f>AJ1102</f>
        <v>0</v>
      </c>
      <c r="AK1101" s="71"/>
      <c r="AL1101" s="447">
        <f>AL1102</f>
        <v>0</v>
      </c>
      <c r="AM1101" s="447"/>
      <c r="AN1101" s="447">
        <f>AN1102</f>
        <v>0</v>
      </c>
      <c r="AO1101" s="447"/>
      <c r="AP1101" s="447">
        <f>AP1102</f>
        <v>0</v>
      </c>
      <c r="AQ1101" s="447"/>
    </row>
    <row r="1102" spans="2:43" ht="18" hidden="1" customHeight="1" x14ac:dyDescent="0.2">
      <c r="B1102" s="4"/>
      <c r="C1102" s="117"/>
      <c r="D1102" s="117"/>
      <c r="E1102" s="117"/>
      <c r="F1102" s="48"/>
      <c r="G1102" s="11"/>
      <c r="H1102" s="117"/>
      <c r="I1102" s="124"/>
      <c r="J1102" s="124"/>
      <c r="K1102" s="144"/>
      <c r="L1102" s="11"/>
      <c r="M1102" s="143"/>
      <c r="N1102" s="42"/>
      <c r="O1102" s="128"/>
      <c r="P1102" s="130"/>
      <c r="Q1102" s="131"/>
      <c r="R1102" s="72" t="s">
        <v>3</v>
      </c>
      <c r="S1102" s="181"/>
      <c r="T1102" s="77" t="s">
        <v>409</v>
      </c>
      <c r="U1102" s="141"/>
      <c r="V1102" s="74">
        <v>0</v>
      </c>
      <c r="X1102" s="74">
        <v>0</v>
      </c>
      <c r="Z1102" s="74">
        <v>0</v>
      </c>
      <c r="AB1102" s="74">
        <v>0</v>
      </c>
      <c r="AD1102" s="74">
        <v>0</v>
      </c>
      <c r="AF1102" s="74">
        <v>0</v>
      </c>
      <c r="AH1102" s="74">
        <f t="shared" si="180"/>
        <v>0</v>
      </c>
      <c r="AI1102" s="8"/>
      <c r="AJ1102" s="74">
        <v>0</v>
      </c>
      <c r="AK1102" s="8"/>
      <c r="AL1102" s="74">
        <v>0</v>
      </c>
      <c r="AM1102" s="74"/>
      <c r="AN1102" s="74">
        <v>0</v>
      </c>
      <c r="AO1102" s="74"/>
      <c r="AP1102" s="74">
        <v>0</v>
      </c>
      <c r="AQ1102" s="74"/>
    </row>
    <row r="1103" spans="2:43" ht="18" hidden="1" customHeight="1" x14ac:dyDescent="0.2">
      <c r="B1103" s="4"/>
      <c r="C1103" s="117"/>
      <c r="D1103" s="117"/>
      <c r="E1103" s="117"/>
      <c r="F1103" s="48"/>
      <c r="G1103" s="11"/>
      <c r="H1103" s="117"/>
      <c r="I1103" s="124"/>
      <c r="J1103" s="124"/>
      <c r="K1103" s="144"/>
      <c r="L1103" s="11"/>
      <c r="M1103" s="143"/>
      <c r="N1103" s="42"/>
      <c r="O1103" s="133" t="s">
        <v>55</v>
      </c>
      <c r="P1103" s="134"/>
      <c r="Q1103" s="134"/>
      <c r="R1103" s="79"/>
      <c r="S1103" s="252"/>
      <c r="T1103" s="80" t="s">
        <v>29</v>
      </c>
      <c r="U1103" s="242"/>
      <c r="V1103" s="88">
        <f>V1104</f>
        <v>0</v>
      </c>
      <c r="X1103" s="88">
        <f>X1104</f>
        <v>0</v>
      </c>
      <c r="Z1103" s="88">
        <f>Z1104</f>
        <v>0</v>
      </c>
      <c r="AB1103" s="88">
        <f>AB1104</f>
        <v>0</v>
      </c>
      <c r="AD1103" s="88">
        <f>AD1104</f>
        <v>0</v>
      </c>
      <c r="AF1103" s="88">
        <f>AF1104</f>
        <v>0</v>
      </c>
      <c r="AH1103" s="88">
        <f t="shared" si="180"/>
        <v>0</v>
      </c>
      <c r="AI1103" s="89"/>
      <c r="AJ1103" s="88">
        <f>AJ1104</f>
        <v>0</v>
      </c>
      <c r="AK1103" s="89"/>
      <c r="AL1103" s="88">
        <f t="shared" ref="AL1103:AP1105" si="183">AL1104</f>
        <v>0</v>
      </c>
      <c r="AM1103" s="88"/>
      <c r="AN1103" s="88">
        <f t="shared" si="183"/>
        <v>0</v>
      </c>
      <c r="AO1103" s="88"/>
      <c r="AP1103" s="88">
        <f t="shared" si="183"/>
        <v>0</v>
      </c>
      <c r="AQ1103" s="88"/>
    </row>
    <row r="1104" spans="2:43" ht="18" hidden="1" customHeight="1" x14ac:dyDescent="0.2">
      <c r="B1104" s="4"/>
      <c r="C1104" s="117"/>
      <c r="D1104" s="117"/>
      <c r="E1104" s="117"/>
      <c r="F1104" s="48"/>
      <c r="G1104" s="11"/>
      <c r="H1104" s="117"/>
      <c r="I1104" s="124"/>
      <c r="J1104" s="124"/>
      <c r="K1104" s="144"/>
      <c r="L1104" s="11"/>
      <c r="M1104" s="143"/>
      <c r="N1104" s="42"/>
      <c r="O1104" s="128"/>
      <c r="P1104" s="129">
        <v>4</v>
      </c>
      <c r="Q1104" s="129"/>
      <c r="R1104" s="85"/>
      <c r="S1104" s="254"/>
      <c r="T1104" s="65" t="s">
        <v>73</v>
      </c>
      <c r="U1104" s="155"/>
      <c r="V1104" s="66">
        <f>V1105</f>
        <v>0</v>
      </c>
      <c r="X1104" s="66">
        <f>X1105</f>
        <v>0</v>
      </c>
      <c r="Z1104" s="66">
        <f>Z1105</f>
        <v>0</v>
      </c>
      <c r="AB1104" s="66">
        <f>AB1105</f>
        <v>0</v>
      </c>
      <c r="AD1104" s="66">
        <f>AD1105</f>
        <v>0</v>
      </c>
      <c r="AF1104" s="66">
        <f>AF1105</f>
        <v>0</v>
      </c>
      <c r="AH1104" s="66">
        <f t="shared" si="180"/>
        <v>0</v>
      </c>
      <c r="AI1104" s="67"/>
      <c r="AJ1104" s="66">
        <f>AJ1105</f>
        <v>0</v>
      </c>
      <c r="AK1104" s="67"/>
      <c r="AL1104" s="66">
        <f t="shared" si="183"/>
        <v>0</v>
      </c>
      <c r="AM1104" s="66"/>
      <c r="AN1104" s="66">
        <f t="shared" si="183"/>
        <v>0</v>
      </c>
      <c r="AO1104" s="66"/>
      <c r="AP1104" s="66">
        <f t="shared" si="183"/>
        <v>0</v>
      </c>
      <c r="AQ1104" s="66"/>
    </row>
    <row r="1105" spans="2:43" ht="18" hidden="1" customHeight="1" x14ac:dyDescent="0.2">
      <c r="B1105" s="4"/>
      <c r="C1105" s="117"/>
      <c r="D1105" s="117"/>
      <c r="E1105" s="117"/>
      <c r="F1105" s="48"/>
      <c r="G1105" s="11"/>
      <c r="H1105" s="117"/>
      <c r="I1105" s="124"/>
      <c r="J1105" s="124"/>
      <c r="K1105" s="144"/>
      <c r="L1105" s="11"/>
      <c r="M1105" s="143"/>
      <c r="N1105" s="42"/>
      <c r="O1105" s="128"/>
      <c r="P1105" s="130"/>
      <c r="Q1105" s="131">
        <v>1</v>
      </c>
      <c r="R1105" s="84"/>
      <c r="S1105" s="250"/>
      <c r="T1105" s="69" t="s">
        <v>410</v>
      </c>
      <c r="U1105" s="92"/>
      <c r="V1105" s="70">
        <f>V1106</f>
        <v>0</v>
      </c>
      <c r="X1105" s="447">
        <f>X1106</f>
        <v>0</v>
      </c>
      <c r="Z1105" s="447">
        <f>Z1106</f>
        <v>0</v>
      </c>
      <c r="AB1105" s="447">
        <f>AB1106</f>
        <v>0</v>
      </c>
      <c r="AD1105" s="447">
        <f>AD1106</f>
        <v>0</v>
      </c>
      <c r="AF1105" s="447">
        <f>AF1106</f>
        <v>0</v>
      </c>
      <c r="AH1105" s="447">
        <f t="shared" si="180"/>
        <v>0</v>
      </c>
      <c r="AI1105" s="446"/>
      <c r="AJ1105" s="447">
        <f>AJ1106</f>
        <v>0</v>
      </c>
      <c r="AK1105" s="71"/>
      <c r="AL1105" s="447">
        <f t="shared" si="183"/>
        <v>0</v>
      </c>
      <c r="AM1105" s="447"/>
      <c r="AN1105" s="447">
        <f t="shared" si="183"/>
        <v>0</v>
      </c>
      <c r="AO1105" s="447"/>
      <c r="AP1105" s="447">
        <f t="shared" si="183"/>
        <v>0</v>
      </c>
      <c r="AQ1105" s="447"/>
    </row>
    <row r="1106" spans="2:43" ht="18" hidden="1" customHeight="1" x14ac:dyDescent="0.2">
      <c r="B1106" s="4"/>
      <c r="C1106" s="117"/>
      <c r="D1106" s="117"/>
      <c r="E1106" s="117"/>
      <c r="F1106" s="48"/>
      <c r="G1106" s="11"/>
      <c r="H1106" s="117"/>
      <c r="I1106" s="124"/>
      <c r="J1106" s="124"/>
      <c r="K1106" s="144"/>
      <c r="L1106" s="11"/>
      <c r="M1106" s="143"/>
      <c r="N1106" s="42"/>
      <c r="O1106" s="128"/>
      <c r="P1106" s="130"/>
      <c r="Q1106" s="131"/>
      <c r="R1106" s="72" t="s">
        <v>3</v>
      </c>
      <c r="S1106" s="181"/>
      <c r="T1106" s="73" t="s">
        <v>411</v>
      </c>
      <c r="V1106" s="74">
        <v>0</v>
      </c>
      <c r="X1106" s="74">
        <v>0</v>
      </c>
      <c r="Z1106" s="74">
        <v>0</v>
      </c>
      <c r="AB1106" s="74">
        <v>0</v>
      </c>
      <c r="AD1106" s="74">
        <v>0</v>
      </c>
      <c r="AF1106" s="74">
        <v>0</v>
      </c>
      <c r="AH1106" s="74">
        <f t="shared" si="180"/>
        <v>0</v>
      </c>
      <c r="AI1106" s="8"/>
      <c r="AJ1106" s="74">
        <v>0</v>
      </c>
      <c r="AK1106" s="8"/>
      <c r="AL1106" s="74">
        <v>0</v>
      </c>
      <c r="AM1106" s="74"/>
      <c r="AN1106" s="74">
        <v>0</v>
      </c>
      <c r="AO1106" s="74"/>
      <c r="AP1106" s="74">
        <v>0</v>
      </c>
      <c r="AQ1106" s="74"/>
    </row>
    <row r="1107" spans="2:43" ht="18" hidden="1" customHeight="1" x14ac:dyDescent="0.2">
      <c r="B1107" s="4"/>
      <c r="C1107" s="117"/>
      <c r="D1107" s="117"/>
      <c r="E1107" s="117"/>
      <c r="F1107" s="48"/>
      <c r="G1107" s="11"/>
      <c r="H1107" s="117"/>
      <c r="I1107" s="124"/>
      <c r="J1107" s="124"/>
      <c r="K1107" s="144"/>
      <c r="L1107" s="11"/>
      <c r="M1107" s="143"/>
      <c r="N1107" s="42"/>
      <c r="O1107" s="128"/>
      <c r="P1107" s="130"/>
      <c r="Q1107" s="131"/>
      <c r="R1107" s="72"/>
      <c r="S1107" s="181"/>
      <c r="T1107" s="73"/>
      <c r="V1107" s="74"/>
      <c r="X1107" s="74"/>
      <c r="Z1107" s="74"/>
      <c r="AB1107" s="74"/>
      <c r="AD1107" s="74"/>
      <c r="AF1107" s="74"/>
      <c r="AH1107" s="74">
        <f t="shared" si="180"/>
        <v>0</v>
      </c>
      <c r="AI1107" s="8"/>
      <c r="AJ1107" s="74"/>
      <c r="AK1107" s="8"/>
      <c r="AL1107" s="74"/>
      <c r="AM1107" s="74"/>
      <c r="AN1107" s="74"/>
      <c r="AO1107" s="74"/>
      <c r="AP1107" s="74"/>
      <c r="AQ1107" s="74"/>
    </row>
    <row r="1108" spans="2:43" ht="18" hidden="1" customHeight="1" x14ac:dyDescent="0.2">
      <c r="B1108" s="4"/>
      <c r="C1108" s="117"/>
      <c r="D1108" s="117"/>
      <c r="E1108" s="117"/>
      <c r="F1108" s="48"/>
      <c r="G1108" s="11"/>
      <c r="H1108" s="132"/>
      <c r="I1108" s="121">
        <v>9</v>
      </c>
      <c r="J1108" s="121"/>
      <c r="K1108" s="164"/>
      <c r="L1108" s="277"/>
      <c r="M1108" s="163"/>
      <c r="N1108" s="261"/>
      <c r="O1108" s="122"/>
      <c r="P1108" s="123"/>
      <c r="Q1108" s="123"/>
      <c r="R1108" s="49"/>
      <c r="S1108" s="18"/>
      <c r="T1108" s="50" t="s">
        <v>389</v>
      </c>
      <c r="U1108" s="76"/>
      <c r="V1108" s="51">
        <f>V1109</f>
        <v>0</v>
      </c>
      <c r="X1108" s="51">
        <f>X1109</f>
        <v>0</v>
      </c>
      <c r="Z1108" s="51">
        <f>Z1109</f>
        <v>0</v>
      </c>
      <c r="AB1108" s="51">
        <f>AB1109</f>
        <v>0</v>
      </c>
      <c r="AD1108" s="51">
        <f>AD1109</f>
        <v>0</v>
      </c>
      <c r="AF1108" s="51">
        <f>AF1109</f>
        <v>0</v>
      </c>
      <c r="AH1108" s="51">
        <f t="shared" si="180"/>
        <v>0</v>
      </c>
      <c r="AI1108" s="5"/>
      <c r="AJ1108" s="51">
        <f>AJ1109</f>
        <v>0</v>
      </c>
      <c r="AK1108" s="5"/>
      <c r="AL1108" s="51">
        <f t="shared" ref="AL1108:AP1109" si="184">AL1109</f>
        <v>0</v>
      </c>
      <c r="AM1108" s="51"/>
      <c r="AN1108" s="51">
        <f t="shared" si="184"/>
        <v>0</v>
      </c>
      <c r="AO1108" s="51"/>
      <c r="AP1108" s="51">
        <f t="shared" si="184"/>
        <v>0</v>
      </c>
      <c r="AQ1108" s="51"/>
    </row>
    <row r="1109" spans="2:43" ht="18" hidden="1" customHeight="1" x14ac:dyDescent="0.2">
      <c r="B1109" s="4"/>
      <c r="C1109" s="117"/>
      <c r="D1109" s="117"/>
      <c r="E1109" s="117"/>
      <c r="F1109" s="48"/>
      <c r="G1109" s="11"/>
      <c r="H1109" s="132"/>
      <c r="I1109" s="121"/>
      <c r="J1109" s="121">
        <v>9</v>
      </c>
      <c r="K1109" s="164"/>
      <c r="L1109" s="277"/>
      <c r="M1109" s="163"/>
      <c r="N1109" s="261"/>
      <c r="O1109" s="122"/>
      <c r="P1109" s="123"/>
      <c r="Q1109" s="123"/>
      <c r="R1109" s="49"/>
      <c r="S1109" s="18"/>
      <c r="T1109" s="50" t="s">
        <v>389</v>
      </c>
      <c r="U1109" s="76"/>
      <c r="V1109" s="51">
        <f>V1110</f>
        <v>0</v>
      </c>
      <c r="X1109" s="51">
        <f>X1110</f>
        <v>0</v>
      </c>
      <c r="Z1109" s="51">
        <f>Z1110</f>
        <v>0</v>
      </c>
      <c r="AB1109" s="51">
        <f>AB1110</f>
        <v>0</v>
      </c>
      <c r="AD1109" s="51">
        <f>AD1110</f>
        <v>0</v>
      </c>
      <c r="AF1109" s="51">
        <f>AF1110</f>
        <v>0</v>
      </c>
      <c r="AH1109" s="51">
        <f t="shared" si="180"/>
        <v>0</v>
      </c>
      <c r="AI1109" s="5"/>
      <c r="AJ1109" s="51">
        <f>AJ1110</f>
        <v>0</v>
      </c>
      <c r="AK1109" s="5"/>
      <c r="AL1109" s="51">
        <f t="shared" si="184"/>
        <v>0</v>
      </c>
      <c r="AM1109" s="51"/>
      <c r="AN1109" s="51">
        <f t="shared" si="184"/>
        <v>0</v>
      </c>
      <c r="AO1109" s="51"/>
      <c r="AP1109" s="51">
        <f t="shared" si="184"/>
        <v>0</v>
      </c>
      <c r="AQ1109" s="51"/>
    </row>
    <row r="1110" spans="2:43" ht="18" hidden="1" customHeight="1" x14ac:dyDescent="0.2">
      <c r="B1110" s="4"/>
      <c r="C1110" s="117"/>
      <c r="D1110" s="117"/>
      <c r="E1110" s="117"/>
      <c r="F1110" s="48"/>
      <c r="G1110" s="11"/>
      <c r="H1110" s="117"/>
      <c r="I1110" s="124"/>
      <c r="J1110" s="124"/>
      <c r="K1110" s="144"/>
      <c r="L1110" s="11"/>
      <c r="M1110" s="226">
        <v>2</v>
      </c>
      <c r="N1110" s="262"/>
      <c r="O1110" s="125"/>
      <c r="P1110" s="126"/>
      <c r="Q1110" s="126"/>
      <c r="R1110" s="60"/>
      <c r="S1110" s="249"/>
      <c r="T1110" s="61" t="s">
        <v>413</v>
      </c>
      <c r="U1110" s="241"/>
      <c r="V1110" s="62">
        <f>V1111+V1125+V1131</f>
        <v>0</v>
      </c>
      <c r="X1110" s="62">
        <f>X1111+X1125+X1131</f>
        <v>0</v>
      </c>
      <c r="Z1110" s="62">
        <f>Z1111+Z1125+Z1131</f>
        <v>0</v>
      </c>
      <c r="AB1110" s="62">
        <f>AB1111+AB1125+AB1131</f>
        <v>0</v>
      </c>
      <c r="AD1110" s="62">
        <f>AD1111+AD1125+AD1131</f>
        <v>0</v>
      </c>
      <c r="AF1110" s="62">
        <f>AF1111+AF1125+AF1131</f>
        <v>0</v>
      </c>
      <c r="AH1110" s="62">
        <f t="shared" si="180"/>
        <v>0</v>
      </c>
      <c r="AI1110" s="63"/>
      <c r="AJ1110" s="62">
        <f>AJ1111+AJ1125+AJ1131</f>
        <v>0</v>
      </c>
      <c r="AK1110" s="63"/>
      <c r="AL1110" s="62">
        <f>AL1111+AL1125+AL1131</f>
        <v>0</v>
      </c>
      <c r="AM1110" s="62"/>
      <c r="AN1110" s="62">
        <f>AN1111+AN1125+AN1131</f>
        <v>0</v>
      </c>
      <c r="AO1110" s="62"/>
      <c r="AP1110" s="62">
        <f>AP1111+AP1125+AP1131</f>
        <v>0</v>
      </c>
      <c r="AQ1110" s="62"/>
    </row>
    <row r="1111" spans="2:43" ht="18" hidden="1" customHeight="1" x14ac:dyDescent="0.2">
      <c r="B1111" s="4"/>
      <c r="C1111" s="117"/>
      <c r="D1111" s="117"/>
      <c r="E1111" s="117"/>
      <c r="F1111" s="48"/>
      <c r="G1111" s="11"/>
      <c r="H1111" s="117"/>
      <c r="I1111" s="124"/>
      <c r="J1111" s="124"/>
      <c r="K1111" s="144"/>
      <c r="L1111" s="11"/>
      <c r="M1111" s="143"/>
      <c r="N1111" s="42"/>
      <c r="O1111" s="127" t="s">
        <v>3</v>
      </c>
      <c r="P1111" s="123"/>
      <c r="Q1111" s="123"/>
      <c r="R1111" s="49"/>
      <c r="S1111" s="18"/>
      <c r="T1111" s="50" t="s">
        <v>7</v>
      </c>
      <c r="U1111" s="76"/>
      <c r="V1111" s="51">
        <f>V1112+V1121</f>
        <v>0</v>
      </c>
      <c r="X1111" s="51">
        <f>X1112+X1121</f>
        <v>0</v>
      </c>
      <c r="Z1111" s="51">
        <f>Z1112+Z1121</f>
        <v>0</v>
      </c>
      <c r="AB1111" s="51">
        <f>AB1112+AB1121</f>
        <v>0</v>
      </c>
      <c r="AD1111" s="51">
        <f>AD1112+AD1121</f>
        <v>0</v>
      </c>
      <c r="AF1111" s="51">
        <f>AF1112+AF1121</f>
        <v>0</v>
      </c>
      <c r="AH1111" s="51">
        <f t="shared" si="180"/>
        <v>0</v>
      </c>
      <c r="AI1111" s="5"/>
      <c r="AJ1111" s="51">
        <f>AJ1112+AJ1121</f>
        <v>0</v>
      </c>
      <c r="AK1111" s="5"/>
      <c r="AL1111" s="51">
        <f>AL1112+AL1121</f>
        <v>0</v>
      </c>
      <c r="AM1111" s="51"/>
      <c r="AN1111" s="51">
        <f>AN1112+AN1121</f>
        <v>0</v>
      </c>
      <c r="AO1111" s="51"/>
      <c r="AP1111" s="51">
        <f>AP1112+AP1121</f>
        <v>0</v>
      </c>
      <c r="AQ1111" s="51"/>
    </row>
    <row r="1112" spans="2:43" ht="18" hidden="1" customHeight="1" x14ac:dyDescent="0.2">
      <c r="B1112" s="4"/>
      <c r="C1112" s="117"/>
      <c r="D1112" s="117"/>
      <c r="E1112" s="117"/>
      <c r="F1112" s="48"/>
      <c r="G1112" s="11"/>
      <c r="H1112" s="117"/>
      <c r="I1112" s="124"/>
      <c r="J1112" s="124"/>
      <c r="K1112" s="144"/>
      <c r="L1112" s="11"/>
      <c r="M1112" s="143"/>
      <c r="N1112" s="42"/>
      <c r="O1112" s="128"/>
      <c r="P1112" s="129">
        <v>3</v>
      </c>
      <c r="Q1112" s="129"/>
      <c r="R1112" s="64"/>
      <c r="S1112" s="234"/>
      <c r="T1112" s="65" t="s">
        <v>384</v>
      </c>
      <c r="U1112" s="155"/>
      <c r="V1112" s="66">
        <f>V1113+V1115+V1117+V1119</f>
        <v>0</v>
      </c>
      <c r="X1112" s="66">
        <f>X1113+X1115+X1117+X1119</f>
        <v>0</v>
      </c>
      <c r="Z1112" s="66">
        <f>Z1113+Z1115+Z1117+Z1119</f>
        <v>0</v>
      </c>
      <c r="AB1112" s="66">
        <f>AB1113+AB1115+AB1117+AB1119</f>
        <v>0</v>
      </c>
      <c r="AD1112" s="66">
        <f>AD1113+AD1115+AD1117+AD1119</f>
        <v>0</v>
      </c>
      <c r="AF1112" s="66">
        <f>AF1113+AF1115+AF1117+AF1119</f>
        <v>0</v>
      </c>
      <c r="AH1112" s="66">
        <f t="shared" si="180"/>
        <v>0</v>
      </c>
      <c r="AI1112" s="67"/>
      <c r="AJ1112" s="66">
        <f>AJ1113+AJ1115+AJ1117+AJ1119</f>
        <v>0</v>
      </c>
      <c r="AK1112" s="67"/>
      <c r="AL1112" s="66">
        <f>AL1113+AL1115+AL1117+AL1119</f>
        <v>0</v>
      </c>
      <c r="AM1112" s="66"/>
      <c r="AN1112" s="66">
        <f>AN1113+AN1115+AN1117+AN1119</f>
        <v>0</v>
      </c>
      <c r="AO1112" s="66"/>
      <c r="AP1112" s="66">
        <f>AP1113+AP1115+AP1117+AP1119</f>
        <v>0</v>
      </c>
      <c r="AQ1112" s="66"/>
    </row>
    <row r="1113" spans="2:43" ht="18" hidden="1" customHeight="1" x14ac:dyDescent="0.2">
      <c r="B1113" s="4"/>
      <c r="C1113" s="117"/>
      <c r="D1113" s="117"/>
      <c r="E1113" s="117"/>
      <c r="F1113" s="48"/>
      <c r="G1113" s="11"/>
      <c r="H1113" s="117"/>
      <c r="I1113" s="124"/>
      <c r="J1113" s="124"/>
      <c r="K1113" s="144"/>
      <c r="L1113" s="11"/>
      <c r="M1113" s="143"/>
      <c r="N1113" s="42"/>
      <c r="O1113" s="128"/>
      <c r="P1113" s="130"/>
      <c r="Q1113" s="140">
        <v>1</v>
      </c>
      <c r="R1113" s="68"/>
      <c r="S1113" s="35"/>
      <c r="T1113" s="69" t="s">
        <v>392</v>
      </c>
      <c r="U1113" s="92"/>
      <c r="V1113" s="70">
        <f>V1114</f>
        <v>0</v>
      </c>
      <c r="X1113" s="447">
        <f>X1114</f>
        <v>0</v>
      </c>
      <c r="Z1113" s="447">
        <f>Z1114</f>
        <v>0</v>
      </c>
      <c r="AB1113" s="447">
        <f>AB1114</f>
        <v>0</v>
      </c>
      <c r="AD1113" s="447">
        <f>AD1114</f>
        <v>0</v>
      </c>
      <c r="AF1113" s="447">
        <f>AF1114</f>
        <v>0</v>
      </c>
      <c r="AH1113" s="447">
        <f t="shared" si="180"/>
        <v>0</v>
      </c>
      <c r="AI1113" s="446"/>
      <c r="AJ1113" s="447">
        <f>AJ1114</f>
        <v>0</v>
      </c>
      <c r="AK1113" s="71"/>
      <c r="AL1113" s="447">
        <f>AL1114</f>
        <v>0</v>
      </c>
      <c r="AM1113" s="447"/>
      <c r="AN1113" s="447">
        <f>AN1114</f>
        <v>0</v>
      </c>
      <c r="AO1113" s="447"/>
      <c r="AP1113" s="447">
        <f>AP1114</f>
        <v>0</v>
      </c>
      <c r="AQ1113" s="447"/>
    </row>
    <row r="1114" spans="2:43" ht="18" hidden="1" customHeight="1" x14ac:dyDescent="0.2">
      <c r="B1114" s="4"/>
      <c r="C1114" s="117"/>
      <c r="D1114" s="117"/>
      <c r="E1114" s="117"/>
      <c r="F1114" s="48"/>
      <c r="G1114" s="11"/>
      <c r="H1114" s="117"/>
      <c r="I1114" s="124"/>
      <c r="J1114" s="124"/>
      <c r="K1114" s="144"/>
      <c r="L1114" s="11"/>
      <c r="M1114" s="143"/>
      <c r="N1114" s="42"/>
      <c r="O1114" s="128"/>
      <c r="P1114" s="130"/>
      <c r="Q1114" s="130"/>
      <c r="R1114" s="72" t="s">
        <v>0</v>
      </c>
      <c r="S1114" s="181"/>
      <c r="T1114" s="73" t="s">
        <v>393</v>
      </c>
      <c r="V1114" s="74">
        <v>0</v>
      </c>
      <c r="X1114" s="74">
        <v>0</v>
      </c>
      <c r="Z1114" s="74">
        <v>0</v>
      </c>
      <c r="AB1114" s="74">
        <v>0</v>
      </c>
      <c r="AD1114" s="74">
        <v>0</v>
      </c>
      <c r="AF1114" s="74">
        <v>0</v>
      </c>
      <c r="AH1114" s="74">
        <f t="shared" si="180"/>
        <v>0</v>
      </c>
      <c r="AI1114" s="8"/>
      <c r="AJ1114" s="74">
        <v>0</v>
      </c>
      <c r="AK1114" s="8"/>
      <c r="AL1114" s="74">
        <v>0</v>
      </c>
      <c r="AM1114" s="74"/>
      <c r="AN1114" s="74">
        <v>0</v>
      </c>
      <c r="AO1114" s="74"/>
      <c r="AP1114" s="74">
        <v>0</v>
      </c>
      <c r="AQ1114" s="74"/>
    </row>
    <row r="1115" spans="2:43" ht="18" hidden="1" customHeight="1" x14ac:dyDescent="0.2">
      <c r="B1115" s="4"/>
      <c r="C1115" s="117"/>
      <c r="D1115" s="117"/>
      <c r="E1115" s="117"/>
      <c r="F1115" s="48"/>
      <c r="G1115" s="11"/>
      <c r="H1115" s="117"/>
      <c r="I1115" s="124"/>
      <c r="J1115" s="124"/>
      <c r="K1115" s="144"/>
      <c r="L1115" s="11"/>
      <c r="M1115" s="143"/>
      <c r="N1115" s="42"/>
      <c r="O1115" s="128"/>
      <c r="P1115" s="130"/>
      <c r="Q1115" s="131">
        <v>2</v>
      </c>
      <c r="R1115" s="68"/>
      <c r="S1115" s="35"/>
      <c r="T1115" s="69" t="s">
        <v>394</v>
      </c>
      <c r="U1115" s="92"/>
      <c r="V1115" s="70">
        <f>V1116</f>
        <v>0</v>
      </c>
      <c r="X1115" s="447">
        <f>X1116</f>
        <v>0</v>
      </c>
      <c r="Z1115" s="447">
        <f>Z1116</f>
        <v>0</v>
      </c>
      <c r="AB1115" s="447">
        <f>AB1116</f>
        <v>0</v>
      </c>
      <c r="AD1115" s="447">
        <f>AD1116</f>
        <v>0</v>
      </c>
      <c r="AF1115" s="447">
        <f>AF1116</f>
        <v>0</v>
      </c>
      <c r="AH1115" s="447">
        <f t="shared" si="180"/>
        <v>0</v>
      </c>
      <c r="AI1115" s="446"/>
      <c r="AJ1115" s="447">
        <f>AJ1116</f>
        <v>0</v>
      </c>
      <c r="AK1115" s="71"/>
      <c r="AL1115" s="447">
        <f>AL1116</f>
        <v>0</v>
      </c>
      <c r="AM1115" s="447"/>
      <c r="AN1115" s="447">
        <f>AN1116</f>
        <v>0</v>
      </c>
      <c r="AO1115" s="447"/>
      <c r="AP1115" s="447">
        <f>AP1116</f>
        <v>0</v>
      </c>
      <c r="AQ1115" s="447"/>
    </row>
    <row r="1116" spans="2:43" ht="18" hidden="1" customHeight="1" x14ac:dyDescent="0.2">
      <c r="B1116" s="4"/>
      <c r="C1116" s="117"/>
      <c r="D1116" s="117"/>
      <c r="E1116" s="117"/>
      <c r="F1116" s="48"/>
      <c r="G1116" s="11"/>
      <c r="H1116" s="117"/>
      <c r="I1116" s="124"/>
      <c r="J1116" s="124"/>
      <c r="K1116" s="144"/>
      <c r="L1116" s="11"/>
      <c r="M1116" s="143"/>
      <c r="N1116" s="42"/>
      <c r="O1116" s="128"/>
      <c r="P1116" s="130"/>
      <c r="Q1116" s="130"/>
      <c r="R1116" s="72">
        <v>2</v>
      </c>
      <c r="S1116" s="181"/>
      <c r="T1116" s="73" t="s">
        <v>395</v>
      </c>
      <c r="V1116" s="74"/>
      <c r="X1116" s="74"/>
      <c r="Z1116" s="74"/>
      <c r="AB1116" s="74"/>
      <c r="AD1116" s="74"/>
      <c r="AF1116" s="74"/>
      <c r="AH1116" s="74">
        <f t="shared" si="180"/>
        <v>0</v>
      </c>
      <c r="AI1116" s="8"/>
      <c r="AJ1116" s="74"/>
      <c r="AK1116" s="8"/>
      <c r="AL1116" s="74"/>
      <c r="AM1116" s="74"/>
      <c r="AN1116" s="74"/>
      <c r="AO1116" s="74"/>
      <c r="AP1116" s="74"/>
      <c r="AQ1116" s="74"/>
    </row>
    <row r="1117" spans="2:43" ht="18" hidden="1" customHeight="1" x14ac:dyDescent="0.2">
      <c r="B1117" s="4"/>
      <c r="C1117" s="117"/>
      <c r="D1117" s="117"/>
      <c r="E1117" s="117"/>
      <c r="F1117" s="48"/>
      <c r="G1117" s="11"/>
      <c r="H1117" s="117"/>
      <c r="I1117" s="124"/>
      <c r="J1117" s="124"/>
      <c r="K1117" s="144"/>
      <c r="L1117" s="11"/>
      <c r="M1117" s="143"/>
      <c r="N1117" s="42"/>
      <c r="O1117" s="128"/>
      <c r="P1117" s="130"/>
      <c r="Q1117" s="131">
        <v>4</v>
      </c>
      <c r="R1117" s="68"/>
      <c r="S1117" s="35"/>
      <c r="T1117" s="69" t="s">
        <v>396</v>
      </c>
      <c r="U1117" s="92"/>
      <c r="V1117" s="70">
        <f>V1118</f>
        <v>0</v>
      </c>
      <c r="X1117" s="447">
        <f>X1118</f>
        <v>0</v>
      </c>
      <c r="Z1117" s="447">
        <f>Z1118</f>
        <v>0</v>
      </c>
      <c r="AB1117" s="447">
        <f>AB1118</f>
        <v>0</v>
      </c>
      <c r="AD1117" s="447">
        <f>AD1118</f>
        <v>0</v>
      </c>
      <c r="AF1117" s="447">
        <f>AF1118</f>
        <v>0</v>
      </c>
      <c r="AH1117" s="447">
        <f t="shared" si="180"/>
        <v>0</v>
      </c>
      <c r="AI1117" s="446"/>
      <c r="AJ1117" s="447">
        <f>AJ1118</f>
        <v>0</v>
      </c>
      <c r="AK1117" s="71"/>
      <c r="AL1117" s="447">
        <f>AL1118</f>
        <v>0</v>
      </c>
      <c r="AM1117" s="447"/>
      <c r="AN1117" s="447">
        <f>AN1118</f>
        <v>0</v>
      </c>
      <c r="AO1117" s="447"/>
      <c r="AP1117" s="447">
        <f>AP1118</f>
        <v>0</v>
      </c>
      <c r="AQ1117" s="447"/>
    </row>
    <row r="1118" spans="2:43" ht="18" hidden="1" customHeight="1" x14ac:dyDescent="0.2">
      <c r="B1118" s="4"/>
      <c r="C1118" s="117"/>
      <c r="D1118" s="117"/>
      <c r="E1118" s="117"/>
      <c r="F1118" s="48"/>
      <c r="G1118" s="11"/>
      <c r="H1118" s="117"/>
      <c r="I1118" s="124"/>
      <c r="J1118" s="124"/>
      <c r="K1118" s="144"/>
      <c r="L1118" s="11"/>
      <c r="M1118" s="143"/>
      <c r="N1118" s="42"/>
      <c r="O1118" s="128"/>
      <c r="P1118" s="130"/>
      <c r="Q1118" s="130"/>
      <c r="R1118" s="72" t="s">
        <v>3</v>
      </c>
      <c r="S1118" s="181"/>
      <c r="T1118" s="73" t="s">
        <v>397</v>
      </c>
      <c r="V1118" s="74">
        <v>0</v>
      </c>
      <c r="X1118" s="74">
        <v>0</v>
      </c>
      <c r="Z1118" s="74">
        <v>0</v>
      </c>
      <c r="AB1118" s="74">
        <v>0</v>
      </c>
      <c r="AD1118" s="74">
        <v>0</v>
      </c>
      <c r="AF1118" s="74">
        <v>0</v>
      </c>
      <c r="AH1118" s="74">
        <f t="shared" ref="AH1118:AH1181" si="185">AD1118+AF1118</f>
        <v>0</v>
      </c>
      <c r="AI1118" s="8"/>
      <c r="AJ1118" s="74">
        <v>0</v>
      </c>
      <c r="AK1118" s="8"/>
      <c r="AL1118" s="74">
        <v>0</v>
      </c>
      <c r="AM1118" s="74"/>
      <c r="AN1118" s="74">
        <v>0</v>
      </c>
      <c r="AO1118" s="74"/>
      <c r="AP1118" s="74">
        <v>0</v>
      </c>
      <c r="AQ1118" s="74"/>
    </row>
    <row r="1119" spans="2:43" ht="18" hidden="1" customHeight="1" x14ac:dyDescent="0.2">
      <c r="B1119" s="4"/>
      <c r="C1119" s="117"/>
      <c r="D1119" s="117"/>
      <c r="E1119" s="117"/>
      <c r="F1119" s="48"/>
      <c r="G1119" s="11"/>
      <c r="H1119" s="117"/>
      <c r="I1119" s="124"/>
      <c r="J1119" s="124"/>
      <c r="K1119" s="144"/>
      <c r="L1119" s="11"/>
      <c r="M1119" s="143"/>
      <c r="N1119" s="42"/>
      <c r="O1119" s="128"/>
      <c r="P1119" s="130"/>
      <c r="Q1119" s="131">
        <v>6</v>
      </c>
      <c r="R1119" s="68"/>
      <c r="S1119" s="35"/>
      <c r="T1119" s="69" t="s">
        <v>375</v>
      </c>
      <c r="U1119" s="92"/>
      <c r="V1119" s="70">
        <f>SUM(V1120:V1120)</f>
        <v>0</v>
      </c>
      <c r="X1119" s="447">
        <f>SUM(X1120:X1120)</f>
        <v>0</v>
      </c>
      <c r="Z1119" s="447">
        <f>SUM(Z1120:Z1120)</f>
        <v>0</v>
      </c>
      <c r="AB1119" s="447">
        <f>SUM(AB1120:AB1120)</f>
        <v>0</v>
      </c>
      <c r="AD1119" s="447">
        <f>SUM(AD1120:AD1120)</f>
        <v>0</v>
      </c>
      <c r="AF1119" s="447">
        <f>SUM(AF1120:AF1120)</f>
        <v>0</v>
      </c>
      <c r="AH1119" s="447">
        <f t="shared" si="185"/>
        <v>0</v>
      </c>
      <c r="AI1119" s="446"/>
      <c r="AJ1119" s="447">
        <f>SUM(AJ1120:AJ1120)</f>
        <v>0</v>
      </c>
      <c r="AK1119" s="71"/>
      <c r="AL1119" s="447">
        <f>SUM(AL1120:AL1120)</f>
        <v>0</v>
      </c>
      <c r="AM1119" s="447"/>
      <c r="AN1119" s="447">
        <f>SUM(AN1120:AN1120)</f>
        <v>0</v>
      </c>
      <c r="AO1119" s="447"/>
      <c r="AP1119" s="447">
        <f>SUM(AP1120:AP1120)</f>
        <v>0</v>
      </c>
      <c r="AQ1119" s="447"/>
    </row>
    <row r="1120" spans="2:43" ht="18" hidden="1" customHeight="1" x14ac:dyDescent="0.2">
      <c r="B1120" s="4"/>
      <c r="C1120" s="117"/>
      <c r="D1120" s="117"/>
      <c r="E1120" s="117"/>
      <c r="F1120" s="48"/>
      <c r="G1120" s="11"/>
      <c r="H1120" s="117"/>
      <c r="I1120" s="124"/>
      <c r="J1120" s="124"/>
      <c r="K1120" s="144"/>
      <c r="L1120" s="11"/>
      <c r="M1120" s="143"/>
      <c r="N1120" s="42"/>
      <c r="O1120" s="128"/>
      <c r="P1120" s="130"/>
      <c r="Q1120" s="130"/>
      <c r="R1120" s="72" t="s">
        <v>3</v>
      </c>
      <c r="S1120" s="181"/>
      <c r="T1120" s="73" t="s">
        <v>375</v>
      </c>
      <c r="V1120" s="74"/>
      <c r="X1120" s="74"/>
      <c r="Z1120" s="74"/>
      <c r="AB1120" s="74"/>
      <c r="AD1120" s="74"/>
      <c r="AF1120" s="74"/>
      <c r="AH1120" s="74">
        <f t="shared" si="185"/>
        <v>0</v>
      </c>
      <c r="AI1120" s="8"/>
      <c r="AJ1120" s="74"/>
      <c r="AK1120" s="8"/>
      <c r="AL1120" s="74"/>
      <c r="AM1120" s="74"/>
      <c r="AN1120" s="74"/>
      <c r="AO1120" s="74"/>
      <c r="AP1120" s="74"/>
      <c r="AQ1120" s="74"/>
    </row>
    <row r="1121" spans="2:43" ht="18" hidden="1" customHeight="1" x14ac:dyDescent="0.2">
      <c r="B1121" s="4"/>
      <c r="C1121" s="117"/>
      <c r="D1121" s="117"/>
      <c r="E1121" s="117"/>
      <c r="F1121" s="48"/>
      <c r="G1121" s="11"/>
      <c r="H1121" s="117"/>
      <c r="I1121" s="124"/>
      <c r="J1121" s="124"/>
      <c r="K1121" s="144"/>
      <c r="L1121" s="11"/>
      <c r="M1121" s="143"/>
      <c r="N1121" s="42"/>
      <c r="O1121" s="128"/>
      <c r="P1121" s="129">
        <v>4</v>
      </c>
      <c r="Q1121" s="129"/>
      <c r="R1121" s="64"/>
      <c r="S1121" s="234"/>
      <c r="T1121" s="65" t="s">
        <v>376</v>
      </c>
      <c r="U1121" s="155"/>
      <c r="V1121" s="66">
        <f>V1122</f>
        <v>0</v>
      </c>
      <c r="X1121" s="66">
        <f>X1122</f>
        <v>0</v>
      </c>
      <c r="Z1121" s="66">
        <f>Z1122</f>
        <v>0</v>
      </c>
      <c r="AB1121" s="66">
        <f>AB1122</f>
        <v>0</v>
      </c>
      <c r="AD1121" s="66">
        <f>AD1122</f>
        <v>0</v>
      </c>
      <c r="AF1121" s="66">
        <f>AF1122</f>
        <v>0</v>
      </c>
      <c r="AH1121" s="66">
        <f t="shared" si="185"/>
        <v>0</v>
      </c>
      <c r="AI1121" s="67"/>
      <c r="AJ1121" s="66">
        <f>AJ1122</f>
        <v>0</v>
      </c>
      <c r="AK1121" s="67"/>
      <c r="AL1121" s="66">
        <f>AL1122</f>
        <v>0</v>
      </c>
      <c r="AM1121" s="66"/>
      <c r="AN1121" s="66">
        <f>AN1122</f>
        <v>0</v>
      </c>
      <c r="AO1121" s="66"/>
      <c r="AP1121" s="66">
        <f>AP1122</f>
        <v>0</v>
      </c>
      <c r="AQ1121" s="66"/>
    </row>
    <row r="1122" spans="2:43" ht="18" hidden="1" customHeight="1" x14ac:dyDescent="0.2">
      <c r="B1122" s="4"/>
      <c r="C1122" s="117"/>
      <c r="D1122" s="117"/>
      <c r="E1122" s="117"/>
      <c r="F1122" s="48"/>
      <c r="G1122" s="11"/>
      <c r="H1122" s="117"/>
      <c r="I1122" s="124"/>
      <c r="J1122" s="124"/>
      <c r="K1122" s="144"/>
      <c r="L1122" s="11"/>
      <c r="M1122" s="143"/>
      <c r="N1122" s="42"/>
      <c r="O1122" s="128"/>
      <c r="P1122" s="130"/>
      <c r="Q1122" s="131">
        <v>1</v>
      </c>
      <c r="R1122" s="84"/>
      <c r="S1122" s="250"/>
      <c r="T1122" s="69" t="s">
        <v>76</v>
      </c>
      <c r="U1122" s="92"/>
      <c r="V1122" s="70">
        <f>V1123+V1124</f>
        <v>0</v>
      </c>
      <c r="X1122" s="447">
        <f>X1123+X1124</f>
        <v>0</v>
      </c>
      <c r="Z1122" s="447">
        <f>Z1123+Z1124</f>
        <v>0</v>
      </c>
      <c r="AB1122" s="447">
        <f>AB1123+AB1124</f>
        <v>0</v>
      </c>
      <c r="AD1122" s="447">
        <f>AD1123+AD1124</f>
        <v>0</v>
      </c>
      <c r="AF1122" s="447">
        <f>AF1123+AF1124</f>
        <v>0</v>
      </c>
      <c r="AH1122" s="447">
        <f t="shared" si="185"/>
        <v>0</v>
      </c>
      <c r="AI1122" s="446"/>
      <c r="AJ1122" s="447">
        <f>AJ1123+AJ1124</f>
        <v>0</v>
      </c>
      <c r="AK1122" s="71"/>
      <c r="AL1122" s="447">
        <f>AL1123+AL1124</f>
        <v>0</v>
      </c>
      <c r="AM1122" s="447"/>
      <c r="AN1122" s="447">
        <f>AN1123+AN1124</f>
        <v>0</v>
      </c>
      <c r="AO1122" s="447"/>
      <c r="AP1122" s="447">
        <f>AP1123+AP1124</f>
        <v>0</v>
      </c>
      <c r="AQ1122" s="447"/>
    </row>
    <row r="1123" spans="2:43" ht="18" hidden="1" customHeight="1" x14ac:dyDescent="0.2">
      <c r="B1123" s="4"/>
      <c r="C1123" s="117"/>
      <c r="D1123" s="117"/>
      <c r="E1123" s="117"/>
      <c r="F1123" s="48"/>
      <c r="G1123" s="11"/>
      <c r="H1123" s="117"/>
      <c r="I1123" s="124"/>
      <c r="J1123" s="124"/>
      <c r="K1123" s="144"/>
      <c r="L1123" s="11"/>
      <c r="M1123" s="143"/>
      <c r="N1123" s="42"/>
      <c r="O1123" s="128"/>
      <c r="P1123" s="130"/>
      <c r="Q1123" s="131"/>
      <c r="R1123" s="72">
        <v>1</v>
      </c>
      <c r="S1123" s="181"/>
      <c r="T1123" s="73" t="s">
        <v>398</v>
      </c>
      <c r="V1123" s="74"/>
      <c r="X1123" s="74"/>
      <c r="Z1123" s="74"/>
      <c r="AB1123" s="74"/>
      <c r="AD1123" s="74"/>
      <c r="AF1123" s="74"/>
      <c r="AH1123" s="74">
        <f t="shared" si="185"/>
        <v>0</v>
      </c>
      <c r="AI1123" s="8"/>
      <c r="AJ1123" s="74"/>
      <c r="AK1123" s="8"/>
      <c r="AL1123" s="74"/>
      <c r="AM1123" s="74"/>
      <c r="AN1123" s="74"/>
      <c r="AO1123" s="74"/>
      <c r="AP1123" s="74"/>
      <c r="AQ1123" s="74"/>
    </row>
    <row r="1124" spans="2:43" ht="18" hidden="1" customHeight="1" x14ac:dyDescent="0.2">
      <c r="B1124" s="4"/>
      <c r="C1124" s="117"/>
      <c r="D1124" s="117"/>
      <c r="E1124" s="117"/>
      <c r="F1124" s="48"/>
      <c r="G1124" s="11"/>
      <c r="H1124" s="117"/>
      <c r="I1124" s="124"/>
      <c r="J1124" s="124"/>
      <c r="K1124" s="144"/>
      <c r="L1124" s="11"/>
      <c r="M1124" s="143"/>
      <c r="N1124" s="42"/>
      <c r="O1124" s="128"/>
      <c r="P1124" s="130"/>
      <c r="Q1124" s="130"/>
      <c r="R1124" s="72" t="s">
        <v>14</v>
      </c>
      <c r="S1124" s="181"/>
      <c r="T1124" s="73" t="s">
        <v>377</v>
      </c>
      <c r="V1124" s="74"/>
      <c r="X1124" s="74"/>
      <c r="Z1124" s="74"/>
      <c r="AB1124" s="74"/>
      <c r="AD1124" s="74"/>
      <c r="AF1124" s="74"/>
      <c r="AH1124" s="74">
        <f t="shared" si="185"/>
        <v>0</v>
      </c>
      <c r="AI1124" s="8"/>
      <c r="AJ1124" s="74"/>
      <c r="AK1124" s="8"/>
      <c r="AL1124" s="74"/>
      <c r="AM1124" s="74"/>
      <c r="AN1124" s="74"/>
      <c r="AO1124" s="74"/>
      <c r="AP1124" s="74"/>
      <c r="AQ1124" s="74"/>
    </row>
    <row r="1125" spans="2:43" ht="18" hidden="1" customHeight="1" x14ac:dyDescent="0.2">
      <c r="B1125" s="4"/>
      <c r="C1125" s="117"/>
      <c r="D1125" s="117"/>
      <c r="E1125" s="117"/>
      <c r="F1125" s="48"/>
      <c r="G1125" s="11"/>
      <c r="H1125" s="117"/>
      <c r="I1125" s="124"/>
      <c r="J1125" s="124"/>
      <c r="K1125" s="144"/>
      <c r="L1125" s="11"/>
      <c r="M1125" s="143"/>
      <c r="N1125" s="42"/>
      <c r="O1125" s="127" t="s">
        <v>0</v>
      </c>
      <c r="P1125" s="123"/>
      <c r="Q1125" s="123"/>
      <c r="R1125" s="49"/>
      <c r="S1125" s="18"/>
      <c r="T1125" s="50" t="s">
        <v>60</v>
      </c>
      <c r="U1125" s="76"/>
      <c r="V1125" s="51">
        <f>V1126</f>
        <v>0</v>
      </c>
      <c r="X1125" s="51">
        <f>X1126</f>
        <v>0</v>
      </c>
      <c r="Z1125" s="51">
        <f>Z1126</f>
        <v>0</v>
      </c>
      <c r="AB1125" s="51">
        <f>AB1126</f>
        <v>0</v>
      </c>
      <c r="AD1125" s="51">
        <f>AD1126</f>
        <v>0</v>
      </c>
      <c r="AF1125" s="51">
        <f>AF1126</f>
        <v>0</v>
      </c>
      <c r="AH1125" s="51">
        <f t="shared" si="185"/>
        <v>0</v>
      </c>
      <c r="AI1125" s="5"/>
      <c r="AJ1125" s="51">
        <f>AJ1126</f>
        <v>0</v>
      </c>
      <c r="AK1125" s="5"/>
      <c r="AL1125" s="51">
        <f>AL1126</f>
        <v>0</v>
      </c>
      <c r="AM1125" s="51"/>
      <c r="AN1125" s="51">
        <f>AN1126</f>
        <v>0</v>
      </c>
      <c r="AO1125" s="51"/>
      <c r="AP1125" s="51">
        <f>AP1126</f>
        <v>0</v>
      </c>
      <c r="AQ1125" s="51"/>
    </row>
    <row r="1126" spans="2:43" ht="18" hidden="1" customHeight="1" x14ac:dyDescent="0.2">
      <c r="B1126" s="4"/>
      <c r="C1126" s="117"/>
      <c r="D1126" s="117"/>
      <c r="E1126" s="117"/>
      <c r="F1126" s="48"/>
      <c r="G1126" s="11"/>
      <c r="H1126" s="117"/>
      <c r="I1126" s="124"/>
      <c r="J1126" s="124"/>
      <c r="K1126" s="144"/>
      <c r="L1126" s="11"/>
      <c r="M1126" s="143"/>
      <c r="N1126" s="42"/>
      <c r="O1126" s="128"/>
      <c r="P1126" s="129">
        <v>3</v>
      </c>
      <c r="Q1126" s="129"/>
      <c r="R1126" s="64"/>
      <c r="S1126" s="234"/>
      <c r="T1126" s="65" t="s">
        <v>384</v>
      </c>
      <c r="U1126" s="155"/>
      <c r="V1126" s="66">
        <f>V1127+V1129</f>
        <v>0</v>
      </c>
      <c r="X1126" s="66">
        <f>X1127+X1129</f>
        <v>0</v>
      </c>
      <c r="Z1126" s="66">
        <f>Z1127+Z1129</f>
        <v>0</v>
      </c>
      <c r="AB1126" s="66">
        <f>AB1127+AB1129</f>
        <v>0</v>
      </c>
      <c r="AD1126" s="66">
        <f>AD1127+AD1129</f>
        <v>0</v>
      </c>
      <c r="AF1126" s="66">
        <f>AF1127+AF1129</f>
        <v>0</v>
      </c>
      <c r="AH1126" s="66">
        <f t="shared" si="185"/>
        <v>0</v>
      </c>
      <c r="AI1126" s="67"/>
      <c r="AJ1126" s="66">
        <f>AJ1127+AJ1129</f>
        <v>0</v>
      </c>
      <c r="AK1126" s="67"/>
      <c r="AL1126" s="66">
        <f>AL1127+AL1129</f>
        <v>0</v>
      </c>
      <c r="AM1126" s="66"/>
      <c r="AN1126" s="66">
        <f>AN1127+AN1129</f>
        <v>0</v>
      </c>
      <c r="AO1126" s="66"/>
      <c r="AP1126" s="66">
        <f>AP1127+AP1129</f>
        <v>0</v>
      </c>
      <c r="AQ1126" s="66"/>
    </row>
    <row r="1127" spans="2:43" ht="18" hidden="1" customHeight="1" x14ac:dyDescent="0.2">
      <c r="B1127" s="4"/>
      <c r="C1127" s="117"/>
      <c r="D1127" s="117"/>
      <c r="E1127" s="117"/>
      <c r="F1127" s="48"/>
      <c r="G1127" s="11"/>
      <c r="H1127" s="117"/>
      <c r="I1127" s="124"/>
      <c r="J1127" s="124"/>
      <c r="K1127" s="144"/>
      <c r="L1127" s="11"/>
      <c r="M1127" s="143"/>
      <c r="N1127" s="42"/>
      <c r="O1127" s="128"/>
      <c r="P1127" s="130"/>
      <c r="Q1127" s="131">
        <v>2</v>
      </c>
      <c r="R1127" s="68"/>
      <c r="S1127" s="35"/>
      <c r="T1127" s="69" t="s">
        <v>174</v>
      </c>
      <c r="U1127" s="92"/>
      <c r="V1127" s="70">
        <f>V1128</f>
        <v>0</v>
      </c>
      <c r="X1127" s="447">
        <f>X1128</f>
        <v>0</v>
      </c>
      <c r="Z1127" s="447">
        <f>Z1128</f>
        <v>0</v>
      </c>
      <c r="AB1127" s="447">
        <f>AB1128</f>
        <v>0</v>
      </c>
      <c r="AD1127" s="447">
        <f>AD1128</f>
        <v>0</v>
      </c>
      <c r="AF1127" s="447">
        <f>AF1128</f>
        <v>0</v>
      </c>
      <c r="AH1127" s="447">
        <f t="shared" si="185"/>
        <v>0</v>
      </c>
      <c r="AI1127" s="446"/>
      <c r="AJ1127" s="447">
        <f>AJ1128</f>
        <v>0</v>
      </c>
      <c r="AK1127" s="71"/>
      <c r="AL1127" s="447">
        <f>AL1128</f>
        <v>0</v>
      </c>
      <c r="AM1127" s="447"/>
      <c r="AN1127" s="447">
        <f>AN1128</f>
        <v>0</v>
      </c>
      <c r="AO1127" s="447"/>
      <c r="AP1127" s="447">
        <f>AP1128</f>
        <v>0</v>
      </c>
      <c r="AQ1127" s="447"/>
    </row>
    <row r="1128" spans="2:43" ht="18" hidden="1" customHeight="1" x14ac:dyDescent="0.2">
      <c r="B1128" s="4"/>
      <c r="C1128" s="117"/>
      <c r="D1128" s="117"/>
      <c r="E1128" s="117"/>
      <c r="F1128" s="48"/>
      <c r="G1128" s="11"/>
      <c r="H1128" s="117"/>
      <c r="I1128" s="124"/>
      <c r="J1128" s="124"/>
      <c r="K1128" s="144"/>
      <c r="L1128" s="11"/>
      <c r="M1128" s="143"/>
      <c r="N1128" s="42"/>
      <c r="O1128" s="128"/>
      <c r="P1128" s="130"/>
      <c r="Q1128" s="131"/>
      <c r="R1128" s="72">
        <v>1</v>
      </c>
      <c r="S1128" s="181"/>
      <c r="T1128" s="73" t="s">
        <v>174</v>
      </c>
      <c r="V1128" s="74">
        <v>0</v>
      </c>
      <c r="X1128" s="74">
        <v>0</v>
      </c>
      <c r="Z1128" s="74">
        <v>0</v>
      </c>
      <c r="AB1128" s="74">
        <v>0</v>
      </c>
      <c r="AD1128" s="74">
        <v>0</v>
      </c>
      <c r="AF1128" s="74">
        <v>0</v>
      </c>
      <c r="AH1128" s="74">
        <f t="shared" si="185"/>
        <v>0</v>
      </c>
      <c r="AI1128" s="8"/>
      <c r="AJ1128" s="74">
        <v>0</v>
      </c>
      <c r="AK1128" s="8"/>
      <c r="AL1128" s="74">
        <v>0</v>
      </c>
      <c r="AM1128" s="74"/>
      <c r="AN1128" s="74">
        <v>0</v>
      </c>
      <c r="AO1128" s="74"/>
      <c r="AP1128" s="74">
        <v>0</v>
      </c>
      <c r="AQ1128" s="74"/>
    </row>
    <row r="1129" spans="2:43" ht="18" hidden="1" customHeight="1" x14ac:dyDescent="0.2">
      <c r="B1129" s="4"/>
      <c r="C1129" s="117"/>
      <c r="D1129" s="117"/>
      <c r="E1129" s="117"/>
      <c r="F1129" s="48"/>
      <c r="G1129" s="11"/>
      <c r="H1129" s="117"/>
      <c r="I1129" s="124"/>
      <c r="J1129" s="124"/>
      <c r="K1129" s="144"/>
      <c r="L1129" s="11"/>
      <c r="M1129" s="143"/>
      <c r="N1129" s="42"/>
      <c r="O1129" s="128"/>
      <c r="P1129" s="130"/>
      <c r="Q1129" s="131">
        <v>4</v>
      </c>
      <c r="R1129" s="72"/>
      <c r="S1129" s="181"/>
      <c r="T1129" s="69" t="s">
        <v>399</v>
      </c>
      <c r="U1129" s="92"/>
      <c r="V1129" s="70">
        <f>V1130</f>
        <v>0</v>
      </c>
      <c r="X1129" s="447">
        <f>X1130</f>
        <v>0</v>
      </c>
      <c r="Z1129" s="447">
        <f>Z1130</f>
        <v>0</v>
      </c>
      <c r="AB1129" s="447">
        <f>AB1130</f>
        <v>0</v>
      </c>
      <c r="AD1129" s="447">
        <f>AD1130</f>
        <v>0</v>
      </c>
      <c r="AF1129" s="447">
        <f>AF1130</f>
        <v>0</v>
      </c>
      <c r="AH1129" s="447">
        <f t="shared" si="185"/>
        <v>0</v>
      </c>
      <c r="AI1129" s="446"/>
      <c r="AJ1129" s="447">
        <f>AJ1130</f>
        <v>0</v>
      </c>
      <c r="AK1129" s="71"/>
      <c r="AL1129" s="447">
        <f>AL1130</f>
        <v>0</v>
      </c>
      <c r="AM1129" s="447"/>
      <c r="AN1129" s="447">
        <f>AN1130</f>
        <v>0</v>
      </c>
      <c r="AO1129" s="447"/>
      <c r="AP1129" s="447">
        <f>AP1130</f>
        <v>0</v>
      </c>
      <c r="AQ1129" s="447"/>
    </row>
    <row r="1130" spans="2:43" ht="18" hidden="1" customHeight="1" x14ac:dyDescent="0.2">
      <c r="B1130" s="4"/>
      <c r="C1130" s="117"/>
      <c r="D1130" s="117"/>
      <c r="E1130" s="117"/>
      <c r="F1130" s="48"/>
      <c r="G1130" s="11"/>
      <c r="H1130" s="117"/>
      <c r="I1130" s="124"/>
      <c r="J1130" s="124"/>
      <c r="K1130" s="144"/>
      <c r="L1130" s="11"/>
      <c r="M1130" s="143"/>
      <c r="N1130" s="42"/>
      <c r="O1130" s="128"/>
      <c r="P1130" s="130"/>
      <c r="Q1130" s="131"/>
      <c r="R1130" s="72">
        <v>1</v>
      </c>
      <c r="S1130" s="181"/>
      <c r="T1130" s="73" t="s">
        <v>399</v>
      </c>
      <c r="V1130" s="74">
        <v>0</v>
      </c>
      <c r="X1130" s="74">
        <v>0</v>
      </c>
      <c r="Z1130" s="74">
        <v>0</v>
      </c>
      <c r="AB1130" s="74">
        <v>0</v>
      </c>
      <c r="AD1130" s="74">
        <v>0</v>
      </c>
      <c r="AF1130" s="74">
        <v>0</v>
      </c>
      <c r="AH1130" s="74">
        <f t="shared" si="185"/>
        <v>0</v>
      </c>
      <c r="AI1130" s="8"/>
      <c r="AJ1130" s="74">
        <v>0</v>
      </c>
      <c r="AK1130" s="8"/>
      <c r="AL1130" s="74">
        <v>0</v>
      </c>
      <c r="AM1130" s="74"/>
      <c r="AN1130" s="74">
        <v>0</v>
      </c>
      <c r="AO1130" s="74"/>
      <c r="AP1130" s="74">
        <v>0</v>
      </c>
      <c r="AQ1130" s="74"/>
    </row>
    <row r="1131" spans="2:43" ht="18" hidden="1" customHeight="1" x14ac:dyDescent="0.2">
      <c r="B1131" s="4"/>
      <c r="C1131" s="117"/>
      <c r="D1131" s="117"/>
      <c r="E1131" s="117"/>
      <c r="F1131" s="48"/>
      <c r="G1131" s="11"/>
      <c r="H1131" s="117"/>
      <c r="I1131" s="124"/>
      <c r="J1131" s="124"/>
      <c r="K1131" s="144"/>
      <c r="L1131" s="11"/>
      <c r="M1131" s="143"/>
      <c r="N1131" s="42"/>
      <c r="O1131" s="127" t="s">
        <v>18</v>
      </c>
      <c r="P1131" s="123"/>
      <c r="Q1131" s="123"/>
      <c r="R1131" s="49"/>
      <c r="S1131" s="18"/>
      <c r="T1131" s="50" t="s">
        <v>190</v>
      </c>
      <c r="U1131" s="76"/>
      <c r="V1131" s="51">
        <f>V1132+V1158+V1161+V1171+V1174+V1184</f>
        <v>0</v>
      </c>
      <c r="X1131" s="51">
        <f>X1132+X1158+X1161+X1171+X1174+X1184</f>
        <v>0</v>
      </c>
      <c r="Z1131" s="51">
        <f>Z1132+Z1158+Z1161+Z1171+Z1174+Z1184</f>
        <v>0</v>
      </c>
      <c r="AB1131" s="51">
        <f>AB1132+AB1158+AB1161+AB1171+AB1174+AB1184</f>
        <v>0</v>
      </c>
      <c r="AD1131" s="51">
        <f>AD1132+AD1158+AD1161+AD1171+AD1174+AD1184</f>
        <v>0</v>
      </c>
      <c r="AF1131" s="51">
        <f>AF1132+AF1158+AF1161+AF1171+AF1174+AF1184</f>
        <v>0</v>
      </c>
      <c r="AH1131" s="51">
        <f t="shared" si="185"/>
        <v>0</v>
      </c>
      <c r="AI1131" s="5"/>
      <c r="AJ1131" s="51">
        <f>AJ1132+AJ1158+AJ1161+AJ1171+AJ1174+AJ1184</f>
        <v>0</v>
      </c>
      <c r="AK1131" s="5"/>
      <c r="AL1131" s="51">
        <f>AL1132+AL1158+AL1161+AL1171+AL1174+AL1184</f>
        <v>0</v>
      </c>
      <c r="AM1131" s="51"/>
      <c r="AN1131" s="51">
        <f>AN1132+AN1158+AN1161+AN1171+AN1174+AN1184</f>
        <v>0</v>
      </c>
      <c r="AO1131" s="51"/>
      <c r="AP1131" s="51">
        <f>AP1132+AP1158+AP1161+AP1171+AP1174+AP1184</f>
        <v>0</v>
      </c>
      <c r="AQ1131" s="51"/>
    </row>
    <row r="1132" spans="2:43" ht="18" hidden="1" customHeight="1" x14ac:dyDescent="0.2">
      <c r="B1132" s="4"/>
      <c r="C1132" s="117"/>
      <c r="D1132" s="117"/>
      <c r="E1132" s="117"/>
      <c r="F1132" s="48"/>
      <c r="G1132" s="11"/>
      <c r="H1132" s="117"/>
      <c r="I1132" s="124"/>
      <c r="J1132" s="124"/>
      <c r="K1132" s="144"/>
      <c r="L1132" s="11"/>
      <c r="M1132" s="143"/>
      <c r="N1132" s="42"/>
      <c r="O1132" s="128"/>
      <c r="P1132" s="129">
        <v>2</v>
      </c>
      <c r="Q1132" s="129"/>
      <c r="R1132" s="64"/>
      <c r="S1132" s="234"/>
      <c r="T1132" s="65" t="s">
        <v>195</v>
      </c>
      <c r="U1132" s="155"/>
      <c r="V1132" s="66">
        <f>V1133+V1137+V1140+V1144+V1147+V1151+V1155</f>
        <v>0</v>
      </c>
      <c r="X1132" s="66">
        <f>X1133+X1137+X1140+X1144+X1147+X1151+X1155</f>
        <v>0</v>
      </c>
      <c r="Z1132" s="66">
        <f>Z1133+Z1137+Z1140+Z1144+Z1147+Z1151+Z1155</f>
        <v>0</v>
      </c>
      <c r="AB1132" s="66">
        <f>AB1133+AB1137+AB1140+AB1144+AB1147+AB1151+AB1155</f>
        <v>0</v>
      </c>
      <c r="AD1132" s="66">
        <f>AD1133+AD1137+AD1140+AD1144+AD1147+AD1151+AD1155</f>
        <v>0</v>
      </c>
      <c r="AF1132" s="66">
        <f>AF1133+AF1137+AF1140+AF1144+AF1147+AF1151+AF1155</f>
        <v>0</v>
      </c>
      <c r="AH1132" s="66">
        <f t="shared" si="185"/>
        <v>0</v>
      </c>
      <c r="AI1132" s="67"/>
      <c r="AJ1132" s="66">
        <f>AJ1133+AJ1137+AJ1140+AJ1144+AJ1147+AJ1151+AJ1155</f>
        <v>0</v>
      </c>
      <c r="AK1132" s="67"/>
      <c r="AL1132" s="66">
        <f>AL1133+AL1137+AL1140+AL1144+AL1147+AL1151+AL1155</f>
        <v>0</v>
      </c>
      <c r="AM1132" s="66"/>
      <c r="AN1132" s="66">
        <f>AN1133+AN1137+AN1140+AN1144+AN1147+AN1151+AN1155</f>
        <v>0</v>
      </c>
      <c r="AO1132" s="66"/>
      <c r="AP1132" s="66">
        <f>AP1133+AP1137+AP1140+AP1144+AP1147+AP1151+AP1155</f>
        <v>0</v>
      </c>
      <c r="AQ1132" s="66"/>
    </row>
    <row r="1133" spans="2:43" ht="18" hidden="1" customHeight="1" x14ac:dyDescent="0.2">
      <c r="B1133" s="4"/>
      <c r="C1133" s="117"/>
      <c r="D1133" s="117"/>
      <c r="E1133" s="117"/>
      <c r="F1133" s="48"/>
      <c r="G1133" s="11"/>
      <c r="H1133" s="117"/>
      <c r="I1133" s="124"/>
      <c r="J1133" s="124"/>
      <c r="K1133" s="144"/>
      <c r="L1133" s="11"/>
      <c r="M1133" s="143"/>
      <c r="N1133" s="42"/>
      <c r="O1133" s="128"/>
      <c r="P1133" s="130"/>
      <c r="Q1133" s="131">
        <v>1</v>
      </c>
      <c r="R1133" s="68"/>
      <c r="S1133" s="35"/>
      <c r="T1133" s="69" t="s">
        <v>47</v>
      </c>
      <c r="U1133" s="92"/>
      <c r="V1133" s="70">
        <f>V1134+V1135+V1136</f>
        <v>0</v>
      </c>
      <c r="X1133" s="447">
        <f>X1134+X1135+X1136</f>
        <v>0</v>
      </c>
      <c r="Z1133" s="447">
        <f>Z1134+Z1135+Z1136</f>
        <v>0</v>
      </c>
      <c r="AB1133" s="447">
        <f>AB1134+AB1135+AB1136</f>
        <v>0</v>
      </c>
      <c r="AD1133" s="447">
        <f>AD1134+AD1135+AD1136</f>
        <v>0</v>
      </c>
      <c r="AF1133" s="447">
        <f>AF1134+AF1135+AF1136</f>
        <v>0</v>
      </c>
      <c r="AH1133" s="447">
        <f t="shared" si="185"/>
        <v>0</v>
      </c>
      <c r="AI1133" s="446"/>
      <c r="AJ1133" s="447">
        <f>AJ1134+AJ1135+AJ1136</f>
        <v>0</v>
      </c>
      <c r="AK1133" s="71"/>
      <c r="AL1133" s="447">
        <f>AL1134+AL1135+AL1136</f>
        <v>0</v>
      </c>
      <c r="AM1133" s="447"/>
      <c r="AN1133" s="447">
        <f>AN1134+AN1135+AN1136</f>
        <v>0</v>
      </c>
      <c r="AO1133" s="447"/>
      <c r="AP1133" s="447">
        <f>AP1134+AP1135+AP1136</f>
        <v>0</v>
      </c>
      <c r="AQ1133" s="447"/>
    </row>
    <row r="1134" spans="2:43" ht="18" hidden="1" customHeight="1" x14ac:dyDescent="0.2">
      <c r="B1134" s="4"/>
      <c r="C1134" s="117"/>
      <c r="D1134" s="117"/>
      <c r="E1134" s="117"/>
      <c r="F1134" s="48"/>
      <c r="G1134" s="11"/>
      <c r="H1134" s="117"/>
      <c r="I1134" s="124"/>
      <c r="J1134" s="124"/>
      <c r="K1134" s="144"/>
      <c r="L1134" s="11"/>
      <c r="M1134" s="143"/>
      <c r="N1134" s="42"/>
      <c r="O1134" s="128"/>
      <c r="P1134" s="130"/>
      <c r="Q1134" s="130"/>
      <c r="R1134" s="72" t="s">
        <v>3</v>
      </c>
      <c r="S1134" s="181"/>
      <c r="T1134" s="73" t="s">
        <v>17</v>
      </c>
      <c r="V1134" s="74">
        <v>0</v>
      </c>
      <c r="X1134" s="74">
        <v>0</v>
      </c>
      <c r="Z1134" s="74">
        <v>0</v>
      </c>
      <c r="AB1134" s="74">
        <v>0</v>
      </c>
      <c r="AD1134" s="74">
        <v>0</v>
      </c>
      <c r="AF1134" s="74">
        <v>0</v>
      </c>
      <c r="AH1134" s="74">
        <f t="shared" si="185"/>
        <v>0</v>
      </c>
      <c r="AI1134" s="8"/>
      <c r="AJ1134" s="74">
        <v>0</v>
      </c>
      <c r="AK1134" s="8"/>
      <c r="AL1134" s="74">
        <v>0</v>
      </c>
      <c r="AM1134" s="74"/>
      <c r="AN1134" s="74">
        <v>0</v>
      </c>
      <c r="AO1134" s="74"/>
      <c r="AP1134" s="74">
        <v>0</v>
      </c>
      <c r="AQ1134" s="74"/>
    </row>
    <row r="1135" spans="2:43" ht="18" hidden="1" customHeight="1" x14ac:dyDescent="0.2">
      <c r="B1135" s="4"/>
      <c r="C1135" s="117"/>
      <c r="D1135" s="117"/>
      <c r="E1135" s="117"/>
      <c r="F1135" s="48"/>
      <c r="G1135" s="11"/>
      <c r="H1135" s="117"/>
      <c r="I1135" s="124"/>
      <c r="J1135" s="124"/>
      <c r="K1135" s="144"/>
      <c r="L1135" s="11"/>
      <c r="M1135" s="143"/>
      <c r="N1135" s="42"/>
      <c r="O1135" s="128"/>
      <c r="P1135" s="130"/>
      <c r="Q1135" s="130"/>
      <c r="R1135" s="72">
        <v>2</v>
      </c>
      <c r="S1135" s="181"/>
      <c r="T1135" s="73" t="s">
        <v>400</v>
      </c>
      <c r="V1135" s="74">
        <v>0</v>
      </c>
      <c r="X1135" s="74">
        <v>0</v>
      </c>
      <c r="Z1135" s="74">
        <v>0</v>
      </c>
      <c r="AB1135" s="74">
        <v>0</v>
      </c>
      <c r="AD1135" s="74">
        <v>0</v>
      </c>
      <c r="AF1135" s="74">
        <v>0</v>
      </c>
      <c r="AH1135" s="74">
        <f t="shared" si="185"/>
        <v>0</v>
      </c>
      <c r="AI1135" s="8"/>
      <c r="AJ1135" s="74">
        <v>0</v>
      </c>
      <c r="AK1135" s="8"/>
      <c r="AL1135" s="74">
        <v>0</v>
      </c>
      <c r="AM1135" s="74"/>
      <c r="AN1135" s="74">
        <v>0</v>
      </c>
      <c r="AO1135" s="74"/>
      <c r="AP1135" s="74">
        <v>0</v>
      </c>
      <c r="AQ1135" s="74"/>
    </row>
    <row r="1136" spans="2:43" ht="18" hidden="1" customHeight="1" x14ac:dyDescent="0.2">
      <c r="B1136" s="4"/>
      <c r="C1136" s="117"/>
      <c r="D1136" s="117"/>
      <c r="E1136" s="117"/>
      <c r="F1136" s="48"/>
      <c r="G1136" s="11"/>
      <c r="H1136" s="117"/>
      <c r="I1136" s="124"/>
      <c r="J1136" s="124"/>
      <c r="K1136" s="144"/>
      <c r="L1136" s="11"/>
      <c r="M1136" s="143"/>
      <c r="N1136" s="42"/>
      <c r="O1136" s="128"/>
      <c r="P1136" s="130"/>
      <c r="Q1136" s="130"/>
      <c r="R1136" s="72" t="s">
        <v>55</v>
      </c>
      <c r="S1136" s="181"/>
      <c r="T1136" s="73" t="s">
        <v>352</v>
      </c>
      <c r="V1136" s="74">
        <v>0</v>
      </c>
      <c r="X1136" s="74">
        <v>0</v>
      </c>
      <c r="Z1136" s="74">
        <v>0</v>
      </c>
      <c r="AB1136" s="74">
        <v>0</v>
      </c>
      <c r="AD1136" s="74">
        <v>0</v>
      </c>
      <c r="AF1136" s="74">
        <v>0</v>
      </c>
      <c r="AH1136" s="74">
        <f t="shared" si="185"/>
        <v>0</v>
      </c>
      <c r="AI1136" s="8"/>
      <c r="AJ1136" s="74">
        <v>0</v>
      </c>
      <c r="AK1136" s="8"/>
      <c r="AL1136" s="74">
        <v>0</v>
      </c>
      <c r="AM1136" s="74"/>
      <c r="AN1136" s="74">
        <v>0</v>
      </c>
      <c r="AO1136" s="74"/>
      <c r="AP1136" s="74">
        <v>0</v>
      </c>
      <c r="AQ1136" s="74"/>
    </row>
    <row r="1137" spans="2:43" ht="18" hidden="1" customHeight="1" x14ac:dyDescent="0.2">
      <c r="B1137" s="4"/>
      <c r="C1137" s="117"/>
      <c r="D1137" s="117"/>
      <c r="E1137" s="117"/>
      <c r="F1137" s="48"/>
      <c r="G1137" s="11"/>
      <c r="H1137" s="117"/>
      <c r="I1137" s="124"/>
      <c r="J1137" s="124"/>
      <c r="K1137" s="144"/>
      <c r="L1137" s="11"/>
      <c r="M1137" s="143"/>
      <c r="N1137" s="42"/>
      <c r="O1137" s="128"/>
      <c r="P1137" s="130"/>
      <c r="Q1137" s="131">
        <v>2</v>
      </c>
      <c r="R1137" s="68"/>
      <c r="S1137" s="35"/>
      <c r="T1137" s="69" t="s">
        <v>227</v>
      </c>
      <c r="U1137" s="92"/>
      <c r="V1137" s="70">
        <f>SUM(V1138:V1139)</f>
        <v>0</v>
      </c>
      <c r="X1137" s="447">
        <f>SUM(X1138:X1139)</f>
        <v>0</v>
      </c>
      <c r="Z1137" s="447">
        <f>SUM(Z1138:Z1139)</f>
        <v>0</v>
      </c>
      <c r="AB1137" s="447">
        <f>SUM(AB1138:AB1139)</f>
        <v>0</v>
      </c>
      <c r="AD1137" s="447">
        <f>SUM(AD1138:AD1139)</f>
        <v>0</v>
      </c>
      <c r="AF1137" s="447">
        <f>SUM(AF1138:AF1139)</f>
        <v>0</v>
      </c>
      <c r="AH1137" s="447">
        <f t="shared" si="185"/>
        <v>0</v>
      </c>
      <c r="AI1137" s="446"/>
      <c r="AJ1137" s="447">
        <f>SUM(AJ1138:AJ1139)</f>
        <v>0</v>
      </c>
      <c r="AK1137" s="71"/>
      <c r="AL1137" s="447">
        <f>SUM(AL1138:AL1139)</f>
        <v>0</v>
      </c>
      <c r="AM1137" s="447"/>
      <c r="AN1137" s="447">
        <f>SUM(AN1138:AN1139)</f>
        <v>0</v>
      </c>
      <c r="AO1137" s="447"/>
      <c r="AP1137" s="447">
        <f>SUM(AP1138:AP1139)</f>
        <v>0</v>
      </c>
      <c r="AQ1137" s="447"/>
    </row>
    <row r="1138" spans="2:43" ht="18" hidden="1" customHeight="1" x14ac:dyDescent="0.2">
      <c r="B1138" s="4"/>
      <c r="C1138" s="117"/>
      <c r="D1138" s="117"/>
      <c r="E1138" s="117"/>
      <c r="F1138" s="48"/>
      <c r="G1138" s="11"/>
      <c r="H1138" s="117"/>
      <c r="I1138" s="124"/>
      <c r="J1138" s="124"/>
      <c r="K1138" s="144"/>
      <c r="L1138" s="11"/>
      <c r="M1138" s="143"/>
      <c r="N1138" s="42"/>
      <c r="O1138" s="128"/>
      <c r="P1138" s="130"/>
      <c r="Q1138" s="131"/>
      <c r="R1138" s="72">
        <v>1</v>
      </c>
      <c r="S1138" s="181"/>
      <c r="T1138" s="73" t="s">
        <v>78</v>
      </c>
      <c r="V1138" s="74">
        <v>0</v>
      </c>
      <c r="X1138" s="74">
        <v>0</v>
      </c>
      <c r="Z1138" s="74">
        <v>0</v>
      </c>
      <c r="AB1138" s="74">
        <v>0</v>
      </c>
      <c r="AD1138" s="74">
        <v>0</v>
      </c>
      <c r="AF1138" s="74">
        <v>0</v>
      </c>
      <c r="AH1138" s="74">
        <f t="shared" si="185"/>
        <v>0</v>
      </c>
      <c r="AI1138" s="8"/>
      <c r="AJ1138" s="74">
        <v>0</v>
      </c>
      <c r="AK1138" s="8"/>
      <c r="AL1138" s="74">
        <v>0</v>
      </c>
      <c r="AM1138" s="74"/>
      <c r="AN1138" s="74">
        <v>0</v>
      </c>
      <c r="AO1138" s="74"/>
      <c r="AP1138" s="74">
        <v>0</v>
      </c>
      <c r="AQ1138" s="74"/>
    </row>
    <row r="1139" spans="2:43" ht="18" hidden="1" customHeight="1" x14ac:dyDescent="0.2">
      <c r="B1139" s="4"/>
      <c r="C1139" s="117"/>
      <c r="D1139" s="117"/>
      <c r="E1139" s="117"/>
      <c r="F1139" s="48"/>
      <c r="G1139" s="11"/>
      <c r="H1139" s="117"/>
      <c r="I1139" s="124"/>
      <c r="J1139" s="124"/>
      <c r="K1139" s="144"/>
      <c r="L1139" s="11"/>
      <c r="M1139" s="143"/>
      <c r="N1139" s="42"/>
      <c r="O1139" s="128"/>
      <c r="P1139" s="130"/>
      <c r="Q1139" s="130"/>
      <c r="R1139" s="72">
        <v>2</v>
      </c>
      <c r="S1139" s="181"/>
      <c r="T1139" s="73" t="s">
        <v>228</v>
      </c>
      <c r="V1139" s="74">
        <v>0</v>
      </c>
      <c r="X1139" s="74">
        <v>0</v>
      </c>
      <c r="Z1139" s="74">
        <v>0</v>
      </c>
      <c r="AB1139" s="74">
        <v>0</v>
      </c>
      <c r="AD1139" s="74">
        <v>0</v>
      </c>
      <c r="AF1139" s="74">
        <v>0</v>
      </c>
      <c r="AH1139" s="74">
        <f t="shared" si="185"/>
        <v>0</v>
      </c>
      <c r="AI1139" s="8"/>
      <c r="AJ1139" s="74">
        <v>0</v>
      </c>
      <c r="AK1139" s="8"/>
      <c r="AL1139" s="74">
        <v>0</v>
      </c>
      <c r="AM1139" s="74"/>
      <c r="AN1139" s="74">
        <v>0</v>
      </c>
      <c r="AO1139" s="74"/>
      <c r="AP1139" s="74">
        <v>0</v>
      </c>
      <c r="AQ1139" s="74"/>
    </row>
    <row r="1140" spans="2:43" ht="18" hidden="1" customHeight="1" x14ac:dyDescent="0.2">
      <c r="B1140" s="4"/>
      <c r="C1140" s="117"/>
      <c r="D1140" s="117"/>
      <c r="E1140" s="117"/>
      <c r="F1140" s="48"/>
      <c r="G1140" s="11"/>
      <c r="H1140" s="117"/>
      <c r="I1140" s="124"/>
      <c r="J1140" s="124"/>
      <c r="K1140" s="144"/>
      <c r="L1140" s="11"/>
      <c r="M1140" s="143"/>
      <c r="N1140" s="42"/>
      <c r="O1140" s="128"/>
      <c r="P1140" s="130"/>
      <c r="Q1140" s="131">
        <v>3</v>
      </c>
      <c r="R1140" s="68"/>
      <c r="S1140" s="35"/>
      <c r="T1140" s="69" t="s">
        <v>79</v>
      </c>
      <c r="U1140" s="92"/>
      <c r="V1140" s="70">
        <f>V1141+V1142+V1143</f>
        <v>0</v>
      </c>
      <c r="X1140" s="447">
        <f>X1141+X1142+X1143</f>
        <v>0</v>
      </c>
      <c r="Z1140" s="447">
        <f>Z1141+Z1142+Z1143</f>
        <v>0</v>
      </c>
      <c r="AB1140" s="447">
        <f>AB1141+AB1142+AB1143</f>
        <v>0</v>
      </c>
      <c r="AD1140" s="447">
        <f>AD1141+AD1142+AD1143</f>
        <v>0</v>
      </c>
      <c r="AF1140" s="447">
        <f>AF1141+AF1142+AF1143</f>
        <v>0</v>
      </c>
      <c r="AH1140" s="447">
        <f t="shared" si="185"/>
        <v>0</v>
      </c>
      <c r="AI1140" s="446"/>
      <c r="AJ1140" s="447">
        <f>AJ1141+AJ1142+AJ1143</f>
        <v>0</v>
      </c>
      <c r="AK1140" s="71"/>
      <c r="AL1140" s="447">
        <f>AL1141+AL1142+AL1143</f>
        <v>0</v>
      </c>
      <c r="AM1140" s="447"/>
      <c r="AN1140" s="447">
        <f>AN1141+AN1142+AN1143</f>
        <v>0</v>
      </c>
      <c r="AO1140" s="447"/>
      <c r="AP1140" s="447">
        <f>AP1141+AP1142+AP1143</f>
        <v>0</v>
      </c>
      <c r="AQ1140" s="447"/>
    </row>
    <row r="1141" spans="2:43" ht="18" hidden="1" customHeight="1" x14ac:dyDescent="0.2">
      <c r="B1141" s="4"/>
      <c r="C1141" s="117"/>
      <c r="D1141" s="117"/>
      <c r="E1141" s="117"/>
      <c r="F1141" s="48"/>
      <c r="G1141" s="11"/>
      <c r="H1141" s="117"/>
      <c r="I1141" s="124"/>
      <c r="J1141" s="124"/>
      <c r="K1141" s="144"/>
      <c r="L1141" s="11"/>
      <c r="M1141" s="143"/>
      <c r="N1141" s="42"/>
      <c r="O1141" s="128"/>
      <c r="P1141" s="130"/>
      <c r="Q1141" s="131"/>
      <c r="R1141" s="72" t="s">
        <v>3</v>
      </c>
      <c r="S1141" s="181"/>
      <c r="T1141" s="73" t="s">
        <v>80</v>
      </c>
      <c r="V1141" s="83">
        <v>0</v>
      </c>
      <c r="X1141" s="448">
        <v>0</v>
      </c>
      <c r="Z1141" s="448">
        <v>0</v>
      </c>
      <c r="AB1141" s="448">
        <v>0</v>
      </c>
      <c r="AD1141" s="448">
        <v>0</v>
      </c>
      <c r="AF1141" s="448">
        <v>0</v>
      </c>
      <c r="AH1141" s="448">
        <f t="shared" si="185"/>
        <v>0</v>
      </c>
      <c r="AI1141" s="495"/>
      <c r="AJ1141" s="448">
        <v>0</v>
      </c>
      <c r="AK1141" s="87"/>
      <c r="AL1141" s="448">
        <v>0</v>
      </c>
      <c r="AM1141" s="448"/>
      <c r="AN1141" s="448">
        <v>0</v>
      </c>
      <c r="AO1141" s="448"/>
      <c r="AP1141" s="448">
        <v>0</v>
      </c>
      <c r="AQ1141" s="448"/>
    </row>
    <row r="1142" spans="2:43" ht="18" hidden="1" customHeight="1" x14ac:dyDescent="0.2">
      <c r="B1142" s="4"/>
      <c r="C1142" s="117"/>
      <c r="D1142" s="117"/>
      <c r="E1142" s="117"/>
      <c r="F1142" s="48"/>
      <c r="G1142" s="11"/>
      <c r="H1142" s="117"/>
      <c r="I1142" s="124"/>
      <c r="J1142" s="124"/>
      <c r="K1142" s="144"/>
      <c r="L1142" s="11"/>
      <c r="M1142" s="143"/>
      <c r="N1142" s="42"/>
      <c r="O1142" s="128"/>
      <c r="P1142" s="130"/>
      <c r="Q1142" s="130"/>
      <c r="R1142" s="72" t="s">
        <v>0</v>
      </c>
      <c r="S1142" s="181"/>
      <c r="T1142" s="73" t="s">
        <v>81</v>
      </c>
      <c r="V1142" s="74">
        <v>0</v>
      </c>
      <c r="X1142" s="74">
        <v>0</v>
      </c>
      <c r="Z1142" s="74">
        <v>0</v>
      </c>
      <c r="AB1142" s="74">
        <v>0</v>
      </c>
      <c r="AD1142" s="74">
        <v>0</v>
      </c>
      <c r="AF1142" s="74">
        <v>0</v>
      </c>
      <c r="AH1142" s="74">
        <f t="shared" si="185"/>
        <v>0</v>
      </c>
      <c r="AI1142" s="8"/>
      <c r="AJ1142" s="74">
        <v>0</v>
      </c>
      <c r="AK1142" s="8"/>
      <c r="AL1142" s="74">
        <v>0</v>
      </c>
      <c r="AM1142" s="74"/>
      <c r="AN1142" s="74">
        <v>0</v>
      </c>
      <c r="AO1142" s="74"/>
      <c r="AP1142" s="74">
        <v>0</v>
      </c>
      <c r="AQ1142" s="74"/>
    </row>
    <row r="1143" spans="2:43" ht="18" hidden="1" customHeight="1" x14ac:dyDescent="0.2">
      <c r="B1143" s="4"/>
      <c r="C1143" s="117"/>
      <c r="D1143" s="117"/>
      <c r="E1143" s="117"/>
      <c r="F1143" s="48"/>
      <c r="G1143" s="11"/>
      <c r="H1143" s="117"/>
      <c r="I1143" s="124"/>
      <c r="J1143" s="124"/>
      <c r="K1143" s="144"/>
      <c r="L1143" s="11"/>
      <c r="M1143" s="143"/>
      <c r="N1143" s="42"/>
      <c r="O1143" s="128"/>
      <c r="P1143" s="130"/>
      <c r="Q1143" s="130"/>
      <c r="R1143" s="72" t="s">
        <v>18</v>
      </c>
      <c r="S1143" s="181"/>
      <c r="T1143" s="73" t="s">
        <v>82</v>
      </c>
      <c r="V1143" s="74">
        <v>0</v>
      </c>
      <c r="X1143" s="74">
        <v>0</v>
      </c>
      <c r="Z1143" s="74">
        <v>0</v>
      </c>
      <c r="AB1143" s="74">
        <v>0</v>
      </c>
      <c r="AD1143" s="74">
        <v>0</v>
      </c>
      <c r="AF1143" s="74">
        <v>0</v>
      </c>
      <c r="AH1143" s="74">
        <f t="shared" si="185"/>
        <v>0</v>
      </c>
      <c r="AI1143" s="8"/>
      <c r="AJ1143" s="74">
        <v>0</v>
      </c>
      <c r="AK1143" s="8"/>
      <c r="AL1143" s="74">
        <v>0</v>
      </c>
      <c r="AM1143" s="74"/>
      <c r="AN1143" s="74">
        <v>0</v>
      </c>
      <c r="AO1143" s="74"/>
      <c r="AP1143" s="74">
        <v>0</v>
      </c>
      <c r="AQ1143" s="74"/>
    </row>
    <row r="1144" spans="2:43" ht="18" hidden="1" customHeight="1" x14ac:dyDescent="0.2">
      <c r="B1144" s="4"/>
      <c r="C1144" s="117"/>
      <c r="D1144" s="117"/>
      <c r="E1144" s="117"/>
      <c r="F1144" s="48"/>
      <c r="G1144" s="11"/>
      <c r="H1144" s="117"/>
      <c r="I1144" s="124"/>
      <c r="J1144" s="124"/>
      <c r="K1144" s="144"/>
      <c r="L1144" s="11"/>
      <c r="M1144" s="143"/>
      <c r="N1144" s="42"/>
      <c r="O1144" s="128"/>
      <c r="P1144" s="130"/>
      <c r="Q1144" s="131">
        <v>4</v>
      </c>
      <c r="R1144" s="68"/>
      <c r="S1144" s="35"/>
      <c r="T1144" s="69" t="s">
        <v>129</v>
      </c>
      <c r="U1144" s="92"/>
      <c r="V1144" s="70">
        <f>V1145+V1146</f>
        <v>0</v>
      </c>
      <c r="X1144" s="447">
        <f>X1145+X1146</f>
        <v>0</v>
      </c>
      <c r="Z1144" s="447">
        <f>Z1145+Z1146</f>
        <v>0</v>
      </c>
      <c r="AB1144" s="447">
        <f>AB1145+AB1146</f>
        <v>0</v>
      </c>
      <c r="AD1144" s="447">
        <f>AD1145+AD1146</f>
        <v>0</v>
      </c>
      <c r="AF1144" s="447">
        <f>AF1145+AF1146</f>
        <v>0</v>
      </c>
      <c r="AH1144" s="447">
        <f t="shared" si="185"/>
        <v>0</v>
      </c>
      <c r="AI1144" s="446"/>
      <c r="AJ1144" s="447">
        <f>AJ1145+AJ1146</f>
        <v>0</v>
      </c>
      <c r="AK1144" s="71"/>
      <c r="AL1144" s="447">
        <f>AL1145+AL1146</f>
        <v>0</v>
      </c>
      <c r="AM1144" s="447"/>
      <c r="AN1144" s="447">
        <f>AN1145+AN1146</f>
        <v>0</v>
      </c>
      <c r="AO1144" s="447"/>
      <c r="AP1144" s="447">
        <f>AP1145+AP1146</f>
        <v>0</v>
      </c>
      <c r="AQ1144" s="447"/>
    </row>
    <row r="1145" spans="2:43" ht="18" hidden="1" customHeight="1" x14ac:dyDescent="0.2">
      <c r="B1145" s="4"/>
      <c r="C1145" s="117"/>
      <c r="D1145" s="117"/>
      <c r="E1145" s="117"/>
      <c r="F1145" s="48"/>
      <c r="G1145" s="11"/>
      <c r="H1145" s="117"/>
      <c r="I1145" s="124"/>
      <c r="J1145" s="124"/>
      <c r="K1145" s="144"/>
      <c r="L1145" s="11"/>
      <c r="M1145" s="143"/>
      <c r="N1145" s="42"/>
      <c r="O1145" s="128"/>
      <c r="P1145" s="130"/>
      <c r="Q1145" s="130"/>
      <c r="R1145" s="72">
        <v>1</v>
      </c>
      <c r="S1145" s="181"/>
      <c r="T1145" s="73" t="s">
        <v>401</v>
      </c>
      <c r="V1145" s="74">
        <v>0</v>
      </c>
      <c r="X1145" s="74">
        <v>0</v>
      </c>
      <c r="Z1145" s="74">
        <v>0</v>
      </c>
      <c r="AB1145" s="74">
        <v>0</v>
      </c>
      <c r="AD1145" s="74">
        <v>0</v>
      </c>
      <c r="AF1145" s="74">
        <v>0</v>
      </c>
      <c r="AH1145" s="74">
        <f t="shared" si="185"/>
        <v>0</v>
      </c>
      <c r="AI1145" s="8"/>
      <c r="AJ1145" s="74">
        <v>0</v>
      </c>
      <c r="AK1145" s="8"/>
      <c r="AL1145" s="74">
        <v>0</v>
      </c>
      <c r="AM1145" s="74"/>
      <c r="AN1145" s="74">
        <v>0</v>
      </c>
      <c r="AO1145" s="74"/>
      <c r="AP1145" s="74">
        <v>0</v>
      </c>
      <c r="AQ1145" s="74"/>
    </row>
    <row r="1146" spans="2:43" ht="18" hidden="1" customHeight="1" x14ac:dyDescent="0.2">
      <c r="B1146" s="4"/>
      <c r="C1146" s="117"/>
      <c r="D1146" s="117"/>
      <c r="E1146" s="117"/>
      <c r="F1146" s="48"/>
      <c r="G1146" s="11"/>
      <c r="H1146" s="117"/>
      <c r="I1146" s="124"/>
      <c r="J1146" s="124"/>
      <c r="K1146" s="144"/>
      <c r="L1146" s="11"/>
      <c r="M1146" s="143"/>
      <c r="N1146" s="42"/>
      <c r="O1146" s="128"/>
      <c r="P1146" s="130"/>
      <c r="Q1146" s="130"/>
      <c r="R1146" s="72">
        <v>2</v>
      </c>
      <c r="S1146" s="181"/>
      <c r="T1146" s="73" t="s">
        <v>402</v>
      </c>
      <c r="V1146" s="74">
        <v>0</v>
      </c>
      <c r="X1146" s="74">
        <v>0</v>
      </c>
      <c r="Z1146" s="74">
        <v>0</v>
      </c>
      <c r="AB1146" s="74">
        <v>0</v>
      </c>
      <c r="AD1146" s="74">
        <v>0</v>
      </c>
      <c r="AF1146" s="74">
        <v>0</v>
      </c>
      <c r="AH1146" s="74">
        <f t="shared" si="185"/>
        <v>0</v>
      </c>
      <c r="AI1146" s="8"/>
      <c r="AJ1146" s="74">
        <v>0</v>
      </c>
      <c r="AK1146" s="8"/>
      <c r="AL1146" s="74">
        <v>0</v>
      </c>
      <c r="AM1146" s="74"/>
      <c r="AN1146" s="74">
        <v>0</v>
      </c>
      <c r="AO1146" s="74"/>
      <c r="AP1146" s="74">
        <v>0</v>
      </c>
      <c r="AQ1146" s="74"/>
    </row>
    <row r="1147" spans="2:43" ht="18" hidden="1" customHeight="1" x14ac:dyDescent="0.2">
      <c r="B1147" s="4"/>
      <c r="C1147" s="117"/>
      <c r="D1147" s="117"/>
      <c r="E1147" s="117"/>
      <c r="F1147" s="48"/>
      <c r="G1147" s="11"/>
      <c r="H1147" s="117"/>
      <c r="I1147" s="124"/>
      <c r="J1147" s="124"/>
      <c r="K1147" s="144"/>
      <c r="L1147" s="11"/>
      <c r="M1147" s="143"/>
      <c r="N1147" s="42"/>
      <c r="O1147" s="128"/>
      <c r="P1147" s="130"/>
      <c r="Q1147" s="131">
        <v>5</v>
      </c>
      <c r="R1147" s="68"/>
      <c r="S1147" s="35"/>
      <c r="T1147" s="69" t="s">
        <v>48</v>
      </c>
      <c r="U1147" s="92"/>
      <c r="V1147" s="70">
        <f>V1148+V1149+V1150</f>
        <v>0</v>
      </c>
      <c r="X1147" s="447">
        <f>X1148+X1149+X1150</f>
        <v>0</v>
      </c>
      <c r="Z1147" s="447">
        <f>Z1148+Z1149+Z1150</f>
        <v>0</v>
      </c>
      <c r="AB1147" s="447">
        <f>AB1148+AB1149+AB1150</f>
        <v>0</v>
      </c>
      <c r="AD1147" s="447">
        <f>AD1148+AD1149+AD1150</f>
        <v>0</v>
      </c>
      <c r="AF1147" s="447">
        <f>AF1148+AF1149+AF1150</f>
        <v>0</v>
      </c>
      <c r="AH1147" s="447">
        <f t="shared" si="185"/>
        <v>0</v>
      </c>
      <c r="AI1147" s="446"/>
      <c r="AJ1147" s="447">
        <f>AJ1148+AJ1149+AJ1150</f>
        <v>0</v>
      </c>
      <c r="AK1147" s="71"/>
      <c r="AL1147" s="447">
        <f>AL1148+AL1149+AL1150</f>
        <v>0</v>
      </c>
      <c r="AM1147" s="447"/>
      <c r="AN1147" s="447">
        <f>AN1148+AN1149+AN1150</f>
        <v>0</v>
      </c>
      <c r="AO1147" s="447"/>
      <c r="AP1147" s="447">
        <f>AP1148+AP1149+AP1150</f>
        <v>0</v>
      </c>
      <c r="AQ1147" s="447"/>
    </row>
    <row r="1148" spans="2:43" ht="18" hidden="1" customHeight="1" x14ac:dyDescent="0.2">
      <c r="B1148" s="4"/>
      <c r="C1148" s="117"/>
      <c r="D1148" s="117"/>
      <c r="E1148" s="117"/>
      <c r="F1148" s="48"/>
      <c r="G1148" s="11"/>
      <c r="H1148" s="117"/>
      <c r="I1148" s="124"/>
      <c r="J1148" s="124"/>
      <c r="K1148" s="144"/>
      <c r="L1148" s="11"/>
      <c r="M1148" s="143"/>
      <c r="N1148" s="42"/>
      <c r="O1148" s="128"/>
      <c r="P1148" s="130"/>
      <c r="Q1148" s="130"/>
      <c r="R1148" s="72" t="s">
        <v>3</v>
      </c>
      <c r="S1148" s="181"/>
      <c r="T1148" s="73" t="s">
        <v>551</v>
      </c>
      <c r="V1148" s="74">
        <v>0</v>
      </c>
      <c r="X1148" s="74">
        <v>0</v>
      </c>
      <c r="Z1148" s="74">
        <v>0</v>
      </c>
      <c r="AB1148" s="74">
        <v>0</v>
      </c>
      <c r="AD1148" s="74">
        <v>0</v>
      </c>
      <c r="AF1148" s="74">
        <v>0</v>
      </c>
      <c r="AH1148" s="74">
        <f t="shared" si="185"/>
        <v>0</v>
      </c>
      <c r="AI1148" s="8"/>
      <c r="AJ1148" s="74">
        <v>0</v>
      </c>
      <c r="AK1148" s="8"/>
      <c r="AL1148" s="74">
        <v>0</v>
      </c>
      <c r="AM1148" s="74"/>
      <c r="AN1148" s="74">
        <v>0</v>
      </c>
      <c r="AO1148" s="74"/>
      <c r="AP1148" s="74">
        <v>0</v>
      </c>
      <c r="AQ1148" s="74"/>
    </row>
    <row r="1149" spans="2:43" ht="18" hidden="1" customHeight="1" x14ac:dyDescent="0.2">
      <c r="B1149" s="4"/>
      <c r="C1149" s="117"/>
      <c r="D1149" s="117"/>
      <c r="E1149" s="117"/>
      <c r="F1149" s="48"/>
      <c r="G1149" s="11"/>
      <c r="H1149" s="117"/>
      <c r="I1149" s="124"/>
      <c r="J1149" s="124"/>
      <c r="K1149" s="144"/>
      <c r="L1149" s="11"/>
      <c r="M1149" s="143"/>
      <c r="N1149" s="42"/>
      <c r="O1149" s="128"/>
      <c r="P1149" s="130"/>
      <c r="Q1149" s="130"/>
      <c r="R1149" s="72">
        <v>2</v>
      </c>
      <c r="S1149" s="181"/>
      <c r="T1149" s="73" t="s">
        <v>403</v>
      </c>
      <c r="V1149" s="74"/>
      <c r="X1149" s="74"/>
      <c r="Z1149" s="74"/>
      <c r="AB1149" s="74"/>
      <c r="AD1149" s="74"/>
      <c r="AF1149" s="74"/>
      <c r="AH1149" s="74">
        <f t="shared" si="185"/>
        <v>0</v>
      </c>
      <c r="AI1149" s="8"/>
      <c r="AJ1149" s="74"/>
      <c r="AK1149" s="8"/>
      <c r="AL1149" s="74"/>
      <c r="AM1149" s="74"/>
      <c r="AN1149" s="74"/>
      <c r="AO1149" s="74"/>
      <c r="AP1149" s="74"/>
      <c r="AQ1149" s="74"/>
    </row>
    <row r="1150" spans="2:43" ht="18" hidden="1" customHeight="1" x14ac:dyDescent="0.2">
      <c r="B1150" s="4"/>
      <c r="C1150" s="117"/>
      <c r="D1150" s="117"/>
      <c r="E1150" s="117"/>
      <c r="F1150" s="48"/>
      <c r="G1150" s="11"/>
      <c r="H1150" s="117"/>
      <c r="I1150" s="124"/>
      <c r="J1150" s="124"/>
      <c r="K1150" s="144"/>
      <c r="L1150" s="11"/>
      <c r="M1150" s="143"/>
      <c r="N1150" s="42"/>
      <c r="O1150" s="128"/>
      <c r="P1150" s="130"/>
      <c r="Q1150" s="130"/>
      <c r="R1150" s="72">
        <v>3</v>
      </c>
      <c r="S1150" s="181"/>
      <c r="T1150" s="73" t="s">
        <v>404</v>
      </c>
      <c r="V1150" s="74"/>
      <c r="X1150" s="74"/>
      <c r="Z1150" s="74"/>
      <c r="AB1150" s="74"/>
      <c r="AD1150" s="74"/>
      <c r="AF1150" s="74"/>
      <c r="AH1150" s="74">
        <f t="shared" si="185"/>
        <v>0</v>
      </c>
      <c r="AI1150" s="8"/>
      <c r="AJ1150" s="74"/>
      <c r="AK1150" s="8"/>
      <c r="AL1150" s="74"/>
      <c r="AM1150" s="74"/>
      <c r="AN1150" s="74"/>
      <c r="AO1150" s="74"/>
      <c r="AP1150" s="74"/>
      <c r="AQ1150" s="74"/>
    </row>
    <row r="1151" spans="2:43" ht="18" hidden="1" customHeight="1" x14ac:dyDescent="0.2">
      <c r="B1151" s="4"/>
      <c r="C1151" s="117"/>
      <c r="D1151" s="117"/>
      <c r="E1151" s="117"/>
      <c r="F1151" s="48"/>
      <c r="G1151" s="11"/>
      <c r="H1151" s="117"/>
      <c r="I1151" s="124"/>
      <c r="J1151" s="124"/>
      <c r="K1151" s="144"/>
      <c r="L1151" s="11"/>
      <c r="M1151" s="143"/>
      <c r="N1151" s="42"/>
      <c r="O1151" s="128"/>
      <c r="P1151" s="130"/>
      <c r="Q1151" s="131">
        <v>6</v>
      </c>
      <c r="R1151" s="84"/>
      <c r="S1151" s="250"/>
      <c r="T1151" s="69" t="s">
        <v>19</v>
      </c>
      <c r="U1151" s="92"/>
      <c r="V1151" s="70">
        <f>V1152+V1153+V1154</f>
        <v>0</v>
      </c>
      <c r="X1151" s="447">
        <f>X1152+X1153+X1154</f>
        <v>0</v>
      </c>
      <c r="Z1151" s="447">
        <f>Z1152+Z1153+Z1154</f>
        <v>0</v>
      </c>
      <c r="AB1151" s="447">
        <f>AB1152+AB1153+AB1154</f>
        <v>0</v>
      </c>
      <c r="AD1151" s="447">
        <f>AD1152+AD1153+AD1154</f>
        <v>0</v>
      </c>
      <c r="AF1151" s="447">
        <f>AF1152+AF1153+AF1154</f>
        <v>0</v>
      </c>
      <c r="AH1151" s="447">
        <f t="shared" si="185"/>
        <v>0</v>
      </c>
      <c r="AI1151" s="446"/>
      <c r="AJ1151" s="447">
        <f>AJ1152+AJ1153+AJ1154</f>
        <v>0</v>
      </c>
      <c r="AK1151" s="71"/>
      <c r="AL1151" s="447">
        <f>AL1152+AL1153+AL1154</f>
        <v>0</v>
      </c>
      <c r="AM1151" s="447"/>
      <c r="AN1151" s="447">
        <f>AN1152+AN1153+AN1154</f>
        <v>0</v>
      </c>
      <c r="AO1151" s="447"/>
      <c r="AP1151" s="447">
        <f>AP1152+AP1153+AP1154</f>
        <v>0</v>
      </c>
      <c r="AQ1151" s="447"/>
    </row>
    <row r="1152" spans="2:43" ht="18" hidden="1" customHeight="1" x14ac:dyDescent="0.2">
      <c r="B1152" s="4"/>
      <c r="C1152" s="117"/>
      <c r="D1152" s="117"/>
      <c r="E1152" s="117"/>
      <c r="F1152" s="48"/>
      <c r="G1152" s="11"/>
      <c r="H1152" s="117"/>
      <c r="I1152" s="124"/>
      <c r="J1152" s="124"/>
      <c r="K1152" s="144"/>
      <c r="L1152" s="11"/>
      <c r="M1152" s="143"/>
      <c r="N1152" s="42"/>
      <c r="O1152" s="128"/>
      <c r="P1152" s="130"/>
      <c r="Q1152" s="131"/>
      <c r="R1152" s="72">
        <v>1</v>
      </c>
      <c r="S1152" s="181"/>
      <c r="T1152" s="73" t="s">
        <v>243</v>
      </c>
      <c r="V1152" s="74">
        <v>0</v>
      </c>
      <c r="X1152" s="74">
        <v>0</v>
      </c>
      <c r="Z1152" s="74">
        <v>0</v>
      </c>
      <c r="AB1152" s="74">
        <v>0</v>
      </c>
      <c r="AD1152" s="74">
        <v>0</v>
      </c>
      <c r="AF1152" s="74">
        <v>0</v>
      </c>
      <c r="AH1152" s="74">
        <f t="shared" si="185"/>
        <v>0</v>
      </c>
      <c r="AI1152" s="8"/>
      <c r="AJ1152" s="74">
        <v>0</v>
      </c>
      <c r="AK1152" s="8"/>
      <c r="AL1152" s="74">
        <v>0</v>
      </c>
      <c r="AM1152" s="74"/>
      <c r="AN1152" s="74">
        <v>0</v>
      </c>
      <c r="AO1152" s="74"/>
      <c r="AP1152" s="74">
        <v>0</v>
      </c>
      <c r="AQ1152" s="74"/>
    </row>
    <row r="1153" spans="2:43" ht="18" hidden="1" customHeight="1" x14ac:dyDescent="0.2">
      <c r="B1153" s="4"/>
      <c r="C1153" s="117"/>
      <c r="D1153" s="117"/>
      <c r="E1153" s="117"/>
      <c r="F1153" s="48"/>
      <c r="G1153" s="11"/>
      <c r="H1153" s="117"/>
      <c r="I1153" s="124"/>
      <c r="J1153" s="124"/>
      <c r="K1153" s="144"/>
      <c r="L1153" s="11"/>
      <c r="M1153" s="143"/>
      <c r="N1153" s="42"/>
      <c r="O1153" s="128"/>
      <c r="P1153" s="130"/>
      <c r="Q1153" s="131"/>
      <c r="R1153" s="72">
        <v>2</v>
      </c>
      <c r="S1153" s="181"/>
      <c r="T1153" s="73" t="s">
        <v>72</v>
      </c>
      <c r="V1153" s="74">
        <v>0</v>
      </c>
      <c r="X1153" s="74">
        <v>0</v>
      </c>
      <c r="Z1153" s="74">
        <v>0</v>
      </c>
      <c r="AB1153" s="74">
        <v>0</v>
      </c>
      <c r="AD1153" s="74">
        <v>0</v>
      </c>
      <c r="AF1153" s="74">
        <v>0</v>
      </c>
      <c r="AH1153" s="74">
        <f t="shared" si="185"/>
        <v>0</v>
      </c>
      <c r="AI1153" s="8"/>
      <c r="AJ1153" s="74">
        <v>0</v>
      </c>
      <c r="AK1153" s="8"/>
      <c r="AL1153" s="74">
        <v>0</v>
      </c>
      <c r="AM1153" s="74"/>
      <c r="AN1153" s="74">
        <v>0</v>
      </c>
      <c r="AO1153" s="74"/>
      <c r="AP1153" s="74">
        <v>0</v>
      </c>
      <c r="AQ1153" s="74"/>
    </row>
    <row r="1154" spans="2:43" ht="18" hidden="1" customHeight="1" x14ac:dyDescent="0.2">
      <c r="B1154" s="4"/>
      <c r="C1154" s="117"/>
      <c r="D1154" s="117"/>
      <c r="E1154" s="117"/>
      <c r="F1154" s="48"/>
      <c r="G1154" s="11"/>
      <c r="H1154" s="117"/>
      <c r="I1154" s="124"/>
      <c r="J1154" s="124"/>
      <c r="K1154" s="144"/>
      <c r="L1154" s="11"/>
      <c r="M1154" s="143"/>
      <c r="N1154" s="42"/>
      <c r="O1154" s="128"/>
      <c r="P1154" s="130"/>
      <c r="Q1154" s="130"/>
      <c r="R1154" s="72">
        <v>90</v>
      </c>
      <c r="S1154" s="181"/>
      <c r="T1154" s="73" t="s">
        <v>225</v>
      </c>
      <c r="V1154" s="74">
        <v>0</v>
      </c>
      <c r="X1154" s="74">
        <v>0</v>
      </c>
      <c r="Z1154" s="74">
        <v>0</v>
      </c>
      <c r="AB1154" s="74">
        <v>0</v>
      </c>
      <c r="AD1154" s="74">
        <v>0</v>
      </c>
      <c r="AF1154" s="74">
        <v>0</v>
      </c>
      <c r="AH1154" s="74">
        <f t="shared" si="185"/>
        <v>0</v>
      </c>
      <c r="AI1154" s="8"/>
      <c r="AJ1154" s="74">
        <v>0</v>
      </c>
      <c r="AK1154" s="8"/>
      <c r="AL1154" s="74">
        <v>0</v>
      </c>
      <c r="AM1154" s="74"/>
      <c r="AN1154" s="74">
        <v>0</v>
      </c>
      <c r="AO1154" s="74"/>
      <c r="AP1154" s="74">
        <v>0</v>
      </c>
      <c r="AQ1154" s="74"/>
    </row>
    <row r="1155" spans="2:43" ht="18" hidden="1" customHeight="1" x14ac:dyDescent="0.2">
      <c r="B1155" s="4"/>
      <c r="C1155" s="117"/>
      <c r="D1155" s="117"/>
      <c r="E1155" s="117"/>
      <c r="F1155" s="48"/>
      <c r="G1155" s="11"/>
      <c r="H1155" s="117"/>
      <c r="I1155" s="124"/>
      <c r="J1155" s="124"/>
      <c r="K1155" s="144"/>
      <c r="L1155" s="11"/>
      <c r="M1155" s="143"/>
      <c r="N1155" s="42"/>
      <c r="O1155" s="128"/>
      <c r="P1155" s="130"/>
      <c r="Q1155" s="131">
        <v>9</v>
      </c>
      <c r="R1155" s="84"/>
      <c r="S1155" s="250"/>
      <c r="T1155" s="69" t="s">
        <v>167</v>
      </c>
      <c r="U1155" s="92"/>
      <c r="V1155" s="70">
        <f>SUM(V1156:V1157)</f>
        <v>0</v>
      </c>
      <c r="X1155" s="447">
        <f>SUM(X1156:X1157)</f>
        <v>0</v>
      </c>
      <c r="Z1155" s="447">
        <f>SUM(Z1156:Z1157)</f>
        <v>0</v>
      </c>
      <c r="AB1155" s="447">
        <f>SUM(AB1156:AB1157)</f>
        <v>0</v>
      </c>
      <c r="AD1155" s="447">
        <f>SUM(AD1156:AD1157)</f>
        <v>0</v>
      </c>
      <c r="AF1155" s="447">
        <f>SUM(AF1156:AF1157)</f>
        <v>0</v>
      </c>
      <c r="AH1155" s="447">
        <f t="shared" si="185"/>
        <v>0</v>
      </c>
      <c r="AI1155" s="446"/>
      <c r="AJ1155" s="447">
        <f>SUM(AJ1156:AJ1157)</f>
        <v>0</v>
      </c>
      <c r="AK1155" s="71"/>
      <c r="AL1155" s="447">
        <f>SUM(AL1156:AL1157)</f>
        <v>0</v>
      </c>
      <c r="AM1155" s="447"/>
      <c r="AN1155" s="447">
        <f>SUM(AN1156:AN1157)</f>
        <v>0</v>
      </c>
      <c r="AO1155" s="447"/>
      <c r="AP1155" s="447">
        <f>SUM(AP1156:AP1157)</f>
        <v>0</v>
      </c>
      <c r="AQ1155" s="447"/>
    </row>
    <row r="1156" spans="2:43" ht="18" hidden="1" customHeight="1" x14ac:dyDescent="0.2">
      <c r="B1156" s="4"/>
      <c r="C1156" s="117"/>
      <c r="D1156" s="117"/>
      <c r="E1156" s="117"/>
      <c r="F1156" s="48"/>
      <c r="G1156" s="11"/>
      <c r="H1156" s="117"/>
      <c r="I1156" s="124"/>
      <c r="J1156" s="124"/>
      <c r="K1156" s="144"/>
      <c r="L1156" s="11"/>
      <c r="M1156" s="143"/>
      <c r="N1156" s="42"/>
      <c r="O1156" s="128"/>
      <c r="P1156" s="130"/>
      <c r="Q1156" s="131"/>
      <c r="R1156" s="72" t="s">
        <v>3</v>
      </c>
      <c r="S1156" s="181"/>
      <c r="T1156" s="73" t="s">
        <v>322</v>
      </c>
      <c r="V1156" s="74">
        <v>0</v>
      </c>
      <c r="X1156" s="74">
        <v>0</v>
      </c>
      <c r="Z1156" s="74">
        <v>0</v>
      </c>
      <c r="AB1156" s="74">
        <v>0</v>
      </c>
      <c r="AD1156" s="74">
        <v>0</v>
      </c>
      <c r="AF1156" s="74">
        <v>0</v>
      </c>
      <c r="AH1156" s="74">
        <f t="shared" si="185"/>
        <v>0</v>
      </c>
      <c r="AI1156" s="8"/>
      <c r="AJ1156" s="74">
        <v>0</v>
      </c>
      <c r="AK1156" s="8"/>
      <c r="AL1156" s="74">
        <v>0</v>
      </c>
      <c r="AM1156" s="74"/>
      <c r="AN1156" s="74">
        <v>0</v>
      </c>
      <c r="AO1156" s="74"/>
      <c r="AP1156" s="74">
        <v>0</v>
      </c>
      <c r="AQ1156" s="74"/>
    </row>
    <row r="1157" spans="2:43" ht="18" hidden="1" customHeight="1" x14ac:dyDescent="0.2">
      <c r="B1157" s="4"/>
      <c r="C1157" s="117"/>
      <c r="D1157" s="117"/>
      <c r="E1157" s="117"/>
      <c r="F1157" s="48"/>
      <c r="G1157" s="11"/>
      <c r="H1157" s="117"/>
      <c r="I1157" s="124"/>
      <c r="J1157" s="124"/>
      <c r="K1157" s="144"/>
      <c r="L1157" s="11"/>
      <c r="M1157" s="143"/>
      <c r="N1157" s="42"/>
      <c r="O1157" s="128"/>
      <c r="P1157" s="130"/>
      <c r="Q1157" s="130"/>
      <c r="R1157" s="72">
        <v>90</v>
      </c>
      <c r="S1157" s="181"/>
      <c r="T1157" s="73" t="s">
        <v>167</v>
      </c>
      <c r="V1157" s="74">
        <v>0</v>
      </c>
      <c r="X1157" s="74">
        <v>0</v>
      </c>
      <c r="Z1157" s="74">
        <v>0</v>
      </c>
      <c r="AB1157" s="74">
        <v>0</v>
      </c>
      <c r="AD1157" s="74">
        <v>0</v>
      </c>
      <c r="AF1157" s="74">
        <v>0</v>
      </c>
      <c r="AH1157" s="74">
        <f t="shared" si="185"/>
        <v>0</v>
      </c>
      <c r="AI1157" s="8"/>
      <c r="AJ1157" s="74">
        <v>0</v>
      </c>
      <c r="AK1157" s="8"/>
      <c r="AL1157" s="74">
        <v>0</v>
      </c>
      <c r="AM1157" s="74"/>
      <c r="AN1157" s="74">
        <v>0</v>
      </c>
      <c r="AO1157" s="74"/>
      <c r="AP1157" s="74">
        <v>0</v>
      </c>
      <c r="AQ1157" s="74"/>
    </row>
    <row r="1158" spans="2:43" ht="18" hidden="1" customHeight="1" x14ac:dyDescent="0.2">
      <c r="B1158" s="4"/>
      <c r="C1158" s="117"/>
      <c r="D1158" s="117"/>
      <c r="E1158" s="117"/>
      <c r="F1158" s="48"/>
      <c r="G1158" s="11"/>
      <c r="H1158" s="117"/>
      <c r="I1158" s="124"/>
      <c r="J1158" s="124"/>
      <c r="K1158" s="144"/>
      <c r="L1158" s="11"/>
      <c r="M1158" s="143"/>
      <c r="N1158" s="42"/>
      <c r="O1158" s="128"/>
      <c r="P1158" s="129">
        <v>3</v>
      </c>
      <c r="Q1158" s="129"/>
      <c r="R1158" s="64"/>
      <c r="S1158" s="234"/>
      <c r="T1158" s="65" t="s">
        <v>215</v>
      </c>
      <c r="U1158" s="155"/>
      <c r="V1158" s="66">
        <f>V1159</f>
        <v>0</v>
      </c>
      <c r="X1158" s="66">
        <f>X1159</f>
        <v>0</v>
      </c>
      <c r="Z1158" s="66">
        <f>Z1159</f>
        <v>0</v>
      </c>
      <c r="AB1158" s="66">
        <f>AB1159</f>
        <v>0</v>
      </c>
      <c r="AD1158" s="66">
        <f>AD1159</f>
        <v>0</v>
      </c>
      <c r="AF1158" s="66">
        <f>AF1159</f>
        <v>0</v>
      </c>
      <c r="AH1158" s="66">
        <f t="shared" si="185"/>
        <v>0</v>
      </c>
      <c r="AI1158" s="67"/>
      <c r="AJ1158" s="66">
        <f>AJ1159</f>
        <v>0</v>
      </c>
      <c r="AK1158" s="67"/>
      <c r="AL1158" s="66">
        <f t="shared" ref="AL1158:AP1159" si="186">AL1159</f>
        <v>0</v>
      </c>
      <c r="AM1158" s="66"/>
      <c r="AN1158" s="66">
        <f t="shared" si="186"/>
        <v>0</v>
      </c>
      <c r="AO1158" s="66"/>
      <c r="AP1158" s="66">
        <f t="shared" si="186"/>
        <v>0</v>
      </c>
      <c r="AQ1158" s="66"/>
    </row>
    <row r="1159" spans="2:43" ht="18" hidden="1" customHeight="1" x14ac:dyDescent="0.2">
      <c r="B1159" s="4"/>
      <c r="C1159" s="117"/>
      <c r="D1159" s="117"/>
      <c r="E1159" s="117"/>
      <c r="F1159" s="48"/>
      <c r="G1159" s="11"/>
      <c r="H1159" s="117"/>
      <c r="I1159" s="124"/>
      <c r="J1159" s="124"/>
      <c r="K1159" s="144"/>
      <c r="L1159" s="11"/>
      <c r="M1159" s="143"/>
      <c r="N1159" s="42"/>
      <c r="O1159" s="128"/>
      <c r="P1159" s="130"/>
      <c r="Q1159" s="131">
        <v>1</v>
      </c>
      <c r="R1159" s="68"/>
      <c r="S1159" s="35"/>
      <c r="T1159" s="69" t="s">
        <v>177</v>
      </c>
      <c r="U1159" s="92"/>
      <c r="V1159" s="70">
        <f>V1160</f>
        <v>0</v>
      </c>
      <c r="X1159" s="447">
        <f>X1160</f>
        <v>0</v>
      </c>
      <c r="Z1159" s="447">
        <f>Z1160</f>
        <v>0</v>
      </c>
      <c r="AB1159" s="447">
        <f>AB1160</f>
        <v>0</v>
      </c>
      <c r="AD1159" s="447">
        <f>AD1160</f>
        <v>0</v>
      </c>
      <c r="AF1159" s="447">
        <f>AF1160</f>
        <v>0</v>
      </c>
      <c r="AH1159" s="447">
        <f t="shared" si="185"/>
        <v>0</v>
      </c>
      <c r="AI1159" s="446"/>
      <c r="AJ1159" s="447">
        <f>AJ1160</f>
        <v>0</v>
      </c>
      <c r="AK1159" s="71"/>
      <c r="AL1159" s="447">
        <f t="shared" si="186"/>
        <v>0</v>
      </c>
      <c r="AM1159" s="447"/>
      <c r="AN1159" s="447">
        <f t="shared" si="186"/>
        <v>0</v>
      </c>
      <c r="AO1159" s="447"/>
      <c r="AP1159" s="447">
        <f t="shared" si="186"/>
        <v>0</v>
      </c>
      <c r="AQ1159" s="447"/>
    </row>
    <row r="1160" spans="2:43" ht="18" hidden="1" customHeight="1" x14ac:dyDescent="0.2">
      <c r="B1160" s="4"/>
      <c r="C1160" s="117"/>
      <c r="D1160" s="117"/>
      <c r="E1160" s="117"/>
      <c r="F1160" s="48"/>
      <c r="G1160" s="11"/>
      <c r="H1160" s="117"/>
      <c r="I1160" s="124"/>
      <c r="J1160" s="124"/>
      <c r="K1160" s="144"/>
      <c r="L1160" s="11"/>
      <c r="M1160" s="143"/>
      <c r="N1160" s="42"/>
      <c r="O1160" s="128"/>
      <c r="P1160" s="130"/>
      <c r="Q1160" s="131"/>
      <c r="R1160" s="78" t="s">
        <v>0</v>
      </c>
      <c r="S1160" s="251"/>
      <c r="T1160" s="77" t="s">
        <v>177</v>
      </c>
      <c r="U1160" s="141"/>
      <c r="V1160" s="83"/>
      <c r="X1160" s="448"/>
      <c r="Z1160" s="448"/>
      <c r="AB1160" s="448"/>
      <c r="AD1160" s="448"/>
      <c r="AF1160" s="448"/>
      <c r="AH1160" s="448">
        <f t="shared" si="185"/>
        <v>0</v>
      </c>
      <c r="AI1160" s="495"/>
      <c r="AJ1160" s="448"/>
      <c r="AK1160" s="87"/>
      <c r="AL1160" s="448"/>
      <c r="AM1160" s="448"/>
      <c r="AN1160" s="448"/>
      <c r="AO1160" s="448"/>
      <c r="AP1160" s="448"/>
      <c r="AQ1160" s="448"/>
    </row>
    <row r="1161" spans="2:43" ht="18" hidden="1" customHeight="1" x14ac:dyDescent="0.2">
      <c r="B1161" s="4"/>
      <c r="C1161" s="117"/>
      <c r="D1161" s="117"/>
      <c r="E1161" s="117"/>
      <c r="F1161" s="48"/>
      <c r="G1161" s="11"/>
      <c r="H1161" s="117"/>
      <c r="I1161" s="124"/>
      <c r="J1161" s="124"/>
      <c r="K1161" s="144"/>
      <c r="L1161" s="11"/>
      <c r="M1161" s="143"/>
      <c r="N1161" s="42"/>
      <c r="O1161" s="128"/>
      <c r="P1161" s="129">
        <v>5</v>
      </c>
      <c r="Q1161" s="129"/>
      <c r="R1161" s="64"/>
      <c r="S1161" s="234"/>
      <c r="T1161" s="65" t="s">
        <v>24</v>
      </c>
      <c r="U1161" s="155"/>
      <c r="V1161" s="66">
        <f>V1162+V1165+V1167+V1169</f>
        <v>0</v>
      </c>
      <c r="X1161" s="66">
        <f>X1162+X1165+X1167+X1169</f>
        <v>0</v>
      </c>
      <c r="Z1161" s="66">
        <f>Z1162+Z1165+Z1167+Z1169</f>
        <v>0</v>
      </c>
      <c r="AB1161" s="66">
        <f>AB1162+AB1165+AB1167+AB1169</f>
        <v>0</v>
      </c>
      <c r="AD1161" s="66">
        <f>AD1162+AD1165+AD1167+AD1169</f>
        <v>0</v>
      </c>
      <c r="AF1161" s="66">
        <f>AF1162+AF1165+AF1167+AF1169</f>
        <v>0</v>
      </c>
      <c r="AH1161" s="66">
        <f t="shared" si="185"/>
        <v>0</v>
      </c>
      <c r="AI1161" s="67"/>
      <c r="AJ1161" s="66">
        <f>AJ1162+AJ1165+AJ1167+AJ1169</f>
        <v>0</v>
      </c>
      <c r="AK1161" s="67"/>
      <c r="AL1161" s="66">
        <f>AL1162+AL1165+AL1167+AL1169</f>
        <v>0</v>
      </c>
      <c r="AM1161" s="66"/>
      <c r="AN1161" s="66">
        <f>AN1162+AN1165+AN1167+AN1169</f>
        <v>0</v>
      </c>
      <c r="AO1161" s="66"/>
      <c r="AP1161" s="66">
        <f>AP1162+AP1165+AP1167+AP1169</f>
        <v>0</v>
      </c>
      <c r="AQ1161" s="66"/>
    </row>
    <row r="1162" spans="2:43" ht="18" hidden="1" customHeight="1" x14ac:dyDescent="0.2">
      <c r="B1162" s="4"/>
      <c r="C1162" s="117"/>
      <c r="D1162" s="117"/>
      <c r="E1162" s="117"/>
      <c r="F1162" s="48"/>
      <c r="G1162" s="11"/>
      <c r="H1162" s="117"/>
      <c r="I1162" s="124"/>
      <c r="J1162" s="124"/>
      <c r="K1162" s="144"/>
      <c r="L1162" s="11"/>
      <c r="M1162" s="143"/>
      <c r="N1162" s="42"/>
      <c r="O1162" s="128"/>
      <c r="P1162" s="129"/>
      <c r="Q1162" s="131">
        <v>1</v>
      </c>
      <c r="R1162" s="68"/>
      <c r="S1162" s="35"/>
      <c r="T1162" s="69" t="s">
        <v>98</v>
      </c>
      <c r="U1162" s="92"/>
      <c r="V1162" s="70">
        <f>V1163+V1164</f>
        <v>0</v>
      </c>
      <c r="X1162" s="447">
        <f>X1163+X1164</f>
        <v>0</v>
      </c>
      <c r="Z1162" s="447">
        <f>Z1163+Z1164</f>
        <v>0</v>
      </c>
      <c r="AB1162" s="447">
        <f>AB1163+AB1164</f>
        <v>0</v>
      </c>
      <c r="AD1162" s="447">
        <f>AD1163+AD1164</f>
        <v>0</v>
      </c>
      <c r="AF1162" s="447">
        <f>AF1163+AF1164</f>
        <v>0</v>
      </c>
      <c r="AH1162" s="447">
        <f t="shared" si="185"/>
        <v>0</v>
      </c>
      <c r="AI1162" s="446"/>
      <c r="AJ1162" s="447">
        <f>AJ1163+AJ1164</f>
        <v>0</v>
      </c>
      <c r="AK1162" s="71"/>
      <c r="AL1162" s="447">
        <f>AL1163+AL1164</f>
        <v>0</v>
      </c>
      <c r="AM1162" s="447"/>
      <c r="AN1162" s="447">
        <f>AN1163+AN1164</f>
        <v>0</v>
      </c>
      <c r="AO1162" s="447"/>
      <c r="AP1162" s="447">
        <f>AP1163+AP1164</f>
        <v>0</v>
      </c>
      <c r="AQ1162" s="447"/>
    </row>
    <row r="1163" spans="2:43" ht="18" hidden="1" customHeight="1" x14ac:dyDescent="0.2">
      <c r="B1163" s="4"/>
      <c r="C1163" s="117"/>
      <c r="D1163" s="117"/>
      <c r="E1163" s="117"/>
      <c r="F1163" s="48"/>
      <c r="G1163" s="11"/>
      <c r="H1163" s="117"/>
      <c r="I1163" s="124"/>
      <c r="J1163" s="124"/>
      <c r="K1163" s="144"/>
      <c r="L1163" s="11"/>
      <c r="M1163" s="143"/>
      <c r="N1163" s="42"/>
      <c r="O1163" s="128"/>
      <c r="P1163" s="129"/>
      <c r="Q1163" s="130"/>
      <c r="R1163" s="72" t="s">
        <v>18</v>
      </c>
      <c r="S1163" s="181"/>
      <c r="T1163" s="73" t="s">
        <v>137</v>
      </c>
      <c r="V1163" s="74">
        <v>0</v>
      </c>
      <c r="X1163" s="74">
        <v>0</v>
      </c>
      <c r="Z1163" s="74">
        <v>0</v>
      </c>
      <c r="AB1163" s="74">
        <v>0</v>
      </c>
      <c r="AD1163" s="74">
        <v>0</v>
      </c>
      <c r="AF1163" s="74">
        <v>0</v>
      </c>
      <c r="AH1163" s="74">
        <f t="shared" si="185"/>
        <v>0</v>
      </c>
      <c r="AI1163" s="8"/>
      <c r="AJ1163" s="74">
        <v>0</v>
      </c>
      <c r="AK1163" s="8"/>
      <c r="AL1163" s="74">
        <v>0</v>
      </c>
      <c r="AM1163" s="74"/>
      <c r="AN1163" s="74">
        <v>0</v>
      </c>
      <c r="AO1163" s="74"/>
      <c r="AP1163" s="74">
        <v>0</v>
      </c>
      <c r="AQ1163" s="74"/>
    </row>
    <row r="1164" spans="2:43" ht="18" hidden="1" customHeight="1" x14ac:dyDescent="0.2">
      <c r="B1164" s="4"/>
      <c r="C1164" s="117"/>
      <c r="D1164" s="117"/>
      <c r="E1164" s="117"/>
      <c r="F1164" s="48"/>
      <c r="G1164" s="11"/>
      <c r="H1164" s="117"/>
      <c r="I1164" s="124"/>
      <c r="J1164" s="124"/>
      <c r="K1164" s="144"/>
      <c r="L1164" s="11"/>
      <c r="M1164" s="143"/>
      <c r="N1164" s="42"/>
      <c r="O1164" s="128"/>
      <c r="P1164" s="129"/>
      <c r="Q1164" s="130"/>
      <c r="R1164" s="78">
        <v>4</v>
      </c>
      <c r="S1164" s="251"/>
      <c r="T1164" s="73" t="s">
        <v>331</v>
      </c>
      <c r="V1164" s="74"/>
      <c r="X1164" s="74"/>
      <c r="Z1164" s="74"/>
      <c r="AB1164" s="74"/>
      <c r="AD1164" s="74"/>
      <c r="AF1164" s="74"/>
      <c r="AH1164" s="74">
        <f t="shared" si="185"/>
        <v>0</v>
      </c>
      <c r="AI1164" s="8"/>
      <c r="AJ1164" s="74"/>
      <c r="AK1164" s="8"/>
      <c r="AL1164" s="74"/>
      <c r="AM1164" s="74"/>
      <c r="AN1164" s="74"/>
      <c r="AO1164" s="74"/>
      <c r="AP1164" s="74"/>
      <c r="AQ1164" s="74"/>
    </row>
    <row r="1165" spans="2:43" ht="18" hidden="1" customHeight="1" x14ac:dyDescent="0.2">
      <c r="B1165" s="4"/>
      <c r="C1165" s="117"/>
      <c r="D1165" s="117"/>
      <c r="E1165" s="117"/>
      <c r="F1165" s="48"/>
      <c r="G1165" s="11"/>
      <c r="H1165" s="117"/>
      <c r="I1165" s="124"/>
      <c r="J1165" s="124"/>
      <c r="K1165" s="144"/>
      <c r="L1165" s="11"/>
      <c r="M1165" s="143"/>
      <c r="N1165" s="42"/>
      <c r="O1165" s="128"/>
      <c r="P1165" s="130"/>
      <c r="Q1165" s="131">
        <v>2</v>
      </c>
      <c r="R1165" s="68"/>
      <c r="S1165" s="35"/>
      <c r="T1165" s="69" t="s">
        <v>25</v>
      </c>
      <c r="U1165" s="92"/>
      <c r="V1165" s="70">
        <f>V1166</f>
        <v>0</v>
      </c>
      <c r="X1165" s="447">
        <f>X1166</f>
        <v>0</v>
      </c>
      <c r="Z1165" s="447">
        <f>Z1166</f>
        <v>0</v>
      </c>
      <c r="AB1165" s="447">
        <f>AB1166</f>
        <v>0</v>
      </c>
      <c r="AD1165" s="447">
        <f>AD1166</f>
        <v>0</v>
      </c>
      <c r="AF1165" s="447">
        <f>AF1166</f>
        <v>0</v>
      </c>
      <c r="AH1165" s="447">
        <f t="shared" si="185"/>
        <v>0</v>
      </c>
      <c r="AI1165" s="446"/>
      <c r="AJ1165" s="447">
        <f>AJ1166</f>
        <v>0</v>
      </c>
      <c r="AK1165" s="71"/>
      <c r="AL1165" s="447">
        <f>AL1166</f>
        <v>0</v>
      </c>
      <c r="AM1165" s="447"/>
      <c r="AN1165" s="447">
        <f>AN1166</f>
        <v>0</v>
      </c>
      <c r="AO1165" s="447"/>
      <c r="AP1165" s="447">
        <f>AP1166</f>
        <v>0</v>
      </c>
      <c r="AQ1165" s="447"/>
    </row>
    <row r="1166" spans="2:43" ht="18" hidden="1" customHeight="1" x14ac:dyDescent="0.2">
      <c r="B1166" s="4"/>
      <c r="C1166" s="117"/>
      <c r="D1166" s="117"/>
      <c r="E1166" s="117"/>
      <c r="F1166" s="48"/>
      <c r="G1166" s="11"/>
      <c r="H1166" s="117"/>
      <c r="I1166" s="124"/>
      <c r="J1166" s="124"/>
      <c r="K1166" s="144"/>
      <c r="L1166" s="11"/>
      <c r="M1166" s="143"/>
      <c r="N1166" s="42"/>
      <c r="O1166" s="128"/>
      <c r="P1166" s="130"/>
      <c r="Q1166" s="130"/>
      <c r="R1166" s="72" t="s">
        <v>0</v>
      </c>
      <c r="S1166" s="181"/>
      <c r="T1166" s="73" t="s">
        <v>221</v>
      </c>
      <c r="V1166" s="74">
        <v>0</v>
      </c>
      <c r="X1166" s="74">
        <v>0</v>
      </c>
      <c r="Z1166" s="74">
        <v>0</v>
      </c>
      <c r="AB1166" s="74">
        <v>0</v>
      </c>
      <c r="AD1166" s="74">
        <v>0</v>
      </c>
      <c r="AF1166" s="74">
        <v>0</v>
      </c>
      <c r="AH1166" s="74">
        <f t="shared" si="185"/>
        <v>0</v>
      </c>
      <c r="AI1166" s="8"/>
      <c r="AJ1166" s="74">
        <v>0</v>
      </c>
      <c r="AK1166" s="8"/>
      <c r="AL1166" s="74">
        <v>0</v>
      </c>
      <c r="AM1166" s="74"/>
      <c r="AN1166" s="74">
        <v>0</v>
      </c>
      <c r="AO1166" s="74"/>
      <c r="AP1166" s="74">
        <v>0</v>
      </c>
      <c r="AQ1166" s="74"/>
    </row>
    <row r="1167" spans="2:43" ht="18" hidden="1" customHeight="1" x14ac:dyDescent="0.2">
      <c r="B1167" s="4"/>
      <c r="C1167" s="117"/>
      <c r="D1167" s="117"/>
      <c r="E1167" s="117"/>
      <c r="F1167" s="48"/>
      <c r="G1167" s="11"/>
      <c r="H1167" s="117"/>
      <c r="I1167" s="124"/>
      <c r="J1167" s="124"/>
      <c r="K1167" s="144"/>
      <c r="L1167" s="11"/>
      <c r="M1167" s="143"/>
      <c r="N1167" s="42"/>
      <c r="O1167" s="128"/>
      <c r="P1167" s="130"/>
      <c r="Q1167" s="131">
        <v>3</v>
      </c>
      <c r="R1167" s="68"/>
      <c r="S1167" s="35"/>
      <c r="T1167" s="69" t="s">
        <v>49</v>
      </c>
      <c r="U1167" s="92"/>
      <c r="V1167" s="70">
        <f>V1168</f>
        <v>0</v>
      </c>
      <c r="X1167" s="447">
        <f>X1168</f>
        <v>0</v>
      </c>
      <c r="Z1167" s="447">
        <f>Z1168</f>
        <v>0</v>
      </c>
      <c r="AB1167" s="447">
        <f>AB1168</f>
        <v>0</v>
      </c>
      <c r="AD1167" s="447">
        <f>AD1168</f>
        <v>0</v>
      </c>
      <c r="AF1167" s="447">
        <f>AF1168</f>
        <v>0</v>
      </c>
      <c r="AH1167" s="447">
        <f t="shared" si="185"/>
        <v>0</v>
      </c>
      <c r="AI1167" s="446"/>
      <c r="AJ1167" s="447">
        <f>AJ1168</f>
        <v>0</v>
      </c>
      <c r="AK1167" s="71"/>
      <c r="AL1167" s="447">
        <f>AL1168</f>
        <v>0</v>
      </c>
      <c r="AM1167" s="447"/>
      <c r="AN1167" s="447">
        <f>AN1168</f>
        <v>0</v>
      </c>
      <c r="AO1167" s="447"/>
      <c r="AP1167" s="447">
        <f>AP1168</f>
        <v>0</v>
      </c>
      <c r="AQ1167" s="447"/>
    </row>
    <row r="1168" spans="2:43" ht="18" hidden="1" customHeight="1" x14ac:dyDescent="0.2">
      <c r="B1168" s="4"/>
      <c r="C1168" s="117"/>
      <c r="D1168" s="117"/>
      <c r="E1168" s="117"/>
      <c r="F1168" s="48"/>
      <c r="G1168" s="11"/>
      <c r="H1168" s="117"/>
      <c r="I1168" s="124"/>
      <c r="J1168" s="124"/>
      <c r="K1168" s="144"/>
      <c r="L1168" s="11"/>
      <c r="M1168" s="143"/>
      <c r="N1168" s="42"/>
      <c r="O1168" s="128"/>
      <c r="P1168" s="130"/>
      <c r="Q1168" s="130"/>
      <c r="R1168" s="72" t="s">
        <v>0</v>
      </c>
      <c r="S1168" s="181"/>
      <c r="T1168" s="73" t="s">
        <v>359</v>
      </c>
      <c r="V1168" s="74"/>
      <c r="X1168" s="74"/>
      <c r="Z1168" s="74"/>
      <c r="AB1168" s="74"/>
      <c r="AD1168" s="74"/>
      <c r="AF1168" s="74"/>
      <c r="AH1168" s="74">
        <f t="shared" si="185"/>
        <v>0</v>
      </c>
      <c r="AI1168" s="8"/>
      <c r="AJ1168" s="74"/>
      <c r="AK1168" s="8"/>
      <c r="AL1168" s="74"/>
      <c r="AM1168" s="74"/>
      <c r="AN1168" s="74"/>
      <c r="AO1168" s="74"/>
      <c r="AP1168" s="74"/>
      <c r="AQ1168" s="74"/>
    </row>
    <row r="1169" spans="2:43" ht="18" hidden="1" customHeight="1" x14ac:dyDescent="0.2">
      <c r="B1169" s="4"/>
      <c r="C1169" s="117"/>
      <c r="D1169" s="117"/>
      <c r="E1169" s="117"/>
      <c r="F1169" s="48"/>
      <c r="G1169" s="11"/>
      <c r="H1169" s="117"/>
      <c r="I1169" s="124"/>
      <c r="J1169" s="124"/>
      <c r="K1169" s="144"/>
      <c r="L1169" s="11"/>
      <c r="M1169" s="143"/>
      <c r="N1169" s="42"/>
      <c r="O1169" s="128"/>
      <c r="P1169" s="130"/>
      <c r="Q1169" s="131">
        <v>4</v>
      </c>
      <c r="R1169" s="68"/>
      <c r="S1169" s="35"/>
      <c r="T1169" s="69" t="s">
        <v>51</v>
      </c>
      <c r="U1169" s="92"/>
      <c r="V1169" s="70">
        <f>V1170</f>
        <v>0</v>
      </c>
      <c r="X1169" s="447">
        <f>X1170</f>
        <v>0</v>
      </c>
      <c r="Z1169" s="447">
        <f>Z1170</f>
        <v>0</v>
      </c>
      <c r="AB1169" s="447">
        <f>AB1170</f>
        <v>0</v>
      </c>
      <c r="AD1169" s="447">
        <f>AD1170</f>
        <v>0</v>
      </c>
      <c r="AF1169" s="447">
        <f>AF1170</f>
        <v>0</v>
      </c>
      <c r="AH1169" s="447">
        <f t="shared" si="185"/>
        <v>0</v>
      </c>
      <c r="AI1169" s="446"/>
      <c r="AJ1169" s="447">
        <f>AJ1170</f>
        <v>0</v>
      </c>
      <c r="AK1169" s="71"/>
      <c r="AL1169" s="447">
        <f>AL1170</f>
        <v>0</v>
      </c>
      <c r="AM1169" s="447"/>
      <c r="AN1169" s="447">
        <f>AN1170</f>
        <v>0</v>
      </c>
      <c r="AO1169" s="447"/>
      <c r="AP1169" s="447">
        <f>AP1170</f>
        <v>0</v>
      </c>
      <c r="AQ1169" s="447"/>
    </row>
    <row r="1170" spans="2:43" ht="18" hidden="1" customHeight="1" x14ac:dyDescent="0.2">
      <c r="B1170" s="4"/>
      <c r="C1170" s="117"/>
      <c r="D1170" s="117"/>
      <c r="E1170" s="117"/>
      <c r="F1170" s="48"/>
      <c r="G1170" s="11"/>
      <c r="H1170" s="117"/>
      <c r="I1170" s="124"/>
      <c r="J1170" s="124"/>
      <c r="K1170" s="144"/>
      <c r="L1170" s="11"/>
      <c r="M1170" s="143"/>
      <c r="N1170" s="42"/>
      <c r="O1170" s="128"/>
      <c r="P1170" s="130"/>
      <c r="Q1170" s="130"/>
      <c r="R1170" s="72">
        <v>1</v>
      </c>
      <c r="S1170" s="181"/>
      <c r="T1170" s="73" t="s">
        <v>52</v>
      </c>
      <c r="V1170" s="74">
        <v>0</v>
      </c>
      <c r="X1170" s="74">
        <v>0</v>
      </c>
      <c r="Z1170" s="74">
        <v>0</v>
      </c>
      <c r="AB1170" s="74">
        <v>0</v>
      </c>
      <c r="AD1170" s="74">
        <v>0</v>
      </c>
      <c r="AF1170" s="74">
        <v>0</v>
      </c>
      <c r="AH1170" s="74">
        <f t="shared" si="185"/>
        <v>0</v>
      </c>
      <c r="AI1170" s="8"/>
      <c r="AJ1170" s="74">
        <v>0</v>
      </c>
      <c r="AK1170" s="8"/>
      <c r="AL1170" s="74">
        <v>0</v>
      </c>
      <c r="AM1170" s="74"/>
      <c r="AN1170" s="74">
        <v>0</v>
      </c>
      <c r="AO1170" s="74"/>
      <c r="AP1170" s="74">
        <v>0</v>
      </c>
      <c r="AQ1170" s="74"/>
    </row>
    <row r="1171" spans="2:43" ht="18" hidden="1" customHeight="1" x14ac:dyDescent="0.2">
      <c r="B1171" s="4"/>
      <c r="C1171" s="117"/>
      <c r="D1171" s="117"/>
      <c r="E1171" s="117"/>
      <c r="F1171" s="48"/>
      <c r="G1171" s="11"/>
      <c r="H1171" s="117"/>
      <c r="I1171" s="124"/>
      <c r="J1171" s="124"/>
      <c r="K1171" s="144"/>
      <c r="L1171" s="11"/>
      <c r="M1171" s="143"/>
      <c r="N1171" s="42"/>
      <c r="O1171" s="128"/>
      <c r="P1171" s="129">
        <v>6</v>
      </c>
      <c r="Q1171" s="129"/>
      <c r="R1171" s="64"/>
      <c r="S1171" s="234"/>
      <c r="T1171" s="65" t="s">
        <v>279</v>
      </c>
      <c r="U1171" s="155"/>
      <c r="V1171" s="66">
        <f>V1172</f>
        <v>0</v>
      </c>
      <c r="X1171" s="66">
        <f>X1172</f>
        <v>0</v>
      </c>
      <c r="Z1171" s="66">
        <f>Z1172</f>
        <v>0</v>
      </c>
      <c r="AB1171" s="66">
        <f>AB1172</f>
        <v>0</v>
      </c>
      <c r="AD1171" s="66">
        <f>AD1172</f>
        <v>0</v>
      </c>
      <c r="AF1171" s="66">
        <f>AF1172</f>
        <v>0</v>
      </c>
      <c r="AH1171" s="66">
        <f t="shared" si="185"/>
        <v>0</v>
      </c>
      <c r="AI1171" s="67"/>
      <c r="AJ1171" s="66">
        <f>AJ1172</f>
        <v>0</v>
      </c>
      <c r="AK1171" s="67"/>
      <c r="AL1171" s="66">
        <f t="shared" ref="AL1171:AP1172" si="187">AL1172</f>
        <v>0</v>
      </c>
      <c r="AM1171" s="66"/>
      <c r="AN1171" s="66">
        <f t="shared" si="187"/>
        <v>0</v>
      </c>
      <c r="AO1171" s="66"/>
      <c r="AP1171" s="66">
        <f t="shared" si="187"/>
        <v>0</v>
      </c>
      <c r="AQ1171" s="66"/>
    </row>
    <row r="1172" spans="2:43" ht="18" hidden="1" customHeight="1" x14ac:dyDescent="0.2">
      <c r="B1172" s="4"/>
      <c r="C1172" s="117"/>
      <c r="D1172" s="117"/>
      <c r="E1172" s="117"/>
      <c r="F1172" s="48"/>
      <c r="G1172" s="11"/>
      <c r="H1172" s="117"/>
      <c r="I1172" s="124"/>
      <c r="J1172" s="124"/>
      <c r="K1172" s="144"/>
      <c r="L1172" s="11"/>
      <c r="M1172" s="143"/>
      <c r="N1172" s="42"/>
      <c r="O1172" s="128"/>
      <c r="P1172" s="130"/>
      <c r="Q1172" s="131">
        <v>1</v>
      </c>
      <c r="R1172" s="68"/>
      <c r="S1172" s="35"/>
      <c r="T1172" s="69" t="s">
        <v>27</v>
      </c>
      <c r="U1172" s="92"/>
      <c r="V1172" s="70">
        <f>V1173</f>
        <v>0</v>
      </c>
      <c r="X1172" s="447">
        <f>X1173</f>
        <v>0</v>
      </c>
      <c r="Z1172" s="447">
        <f>Z1173</f>
        <v>0</v>
      </c>
      <c r="AB1172" s="447">
        <f>AB1173</f>
        <v>0</v>
      </c>
      <c r="AD1172" s="447">
        <f>AD1173</f>
        <v>0</v>
      </c>
      <c r="AF1172" s="447">
        <f>AF1173</f>
        <v>0</v>
      </c>
      <c r="AH1172" s="447">
        <f t="shared" si="185"/>
        <v>0</v>
      </c>
      <c r="AI1172" s="446"/>
      <c r="AJ1172" s="447">
        <f>AJ1173</f>
        <v>0</v>
      </c>
      <c r="AK1172" s="71"/>
      <c r="AL1172" s="447">
        <f t="shared" si="187"/>
        <v>0</v>
      </c>
      <c r="AM1172" s="447"/>
      <c r="AN1172" s="447">
        <f t="shared" si="187"/>
        <v>0</v>
      </c>
      <c r="AO1172" s="447"/>
      <c r="AP1172" s="447">
        <f t="shared" si="187"/>
        <v>0</v>
      </c>
      <c r="AQ1172" s="447"/>
    </row>
    <row r="1173" spans="2:43" ht="18" hidden="1" customHeight="1" x14ac:dyDescent="0.2">
      <c r="B1173" s="4"/>
      <c r="C1173" s="117"/>
      <c r="D1173" s="117"/>
      <c r="E1173" s="117"/>
      <c r="F1173" s="48"/>
      <c r="G1173" s="11"/>
      <c r="H1173" s="117"/>
      <c r="I1173" s="124"/>
      <c r="J1173" s="124"/>
      <c r="K1173" s="144"/>
      <c r="L1173" s="11"/>
      <c r="M1173" s="143"/>
      <c r="N1173" s="42"/>
      <c r="O1173" s="128"/>
      <c r="P1173" s="130"/>
      <c r="Q1173" s="130"/>
      <c r="R1173" s="72" t="s">
        <v>3</v>
      </c>
      <c r="S1173" s="181"/>
      <c r="T1173" s="73" t="s">
        <v>222</v>
      </c>
      <c r="V1173" s="74">
        <v>0</v>
      </c>
      <c r="X1173" s="74">
        <v>0</v>
      </c>
      <c r="Z1173" s="74">
        <v>0</v>
      </c>
      <c r="AB1173" s="74">
        <v>0</v>
      </c>
      <c r="AD1173" s="74">
        <v>0</v>
      </c>
      <c r="AF1173" s="74">
        <v>0</v>
      </c>
      <c r="AH1173" s="74">
        <f t="shared" si="185"/>
        <v>0</v>
      </c>
      <c r="AI1173" s="8"/>
      <c r="AJ1173" s="74">
        <v>0</v>
      </c>
      <c r="AK1173" s="8"/>
      <c r="AL1173" s="74">
        <v>0</v>
      </c>
      <c r="AM1173" s="74"/>
      <c r="AN1173" s="74">
        <v>0</v>
      </c>
      <c r="AO1173" s="74"/>
      <c r="AP1173" s="74">
        <v>0</v>
      </c>
      <c r="AQ1173" s="74"/>
    </row>
    <row r="1174" spans="2:43" ht="18" hidden="1" customHeight="1" x14ac:dyDescent="0.2">
      <c r="B1174" s="4"/>
      <c r="C1174" s="117"/>
      <c r="D1174" s="117"/>
      <c r="E1174" s="117"/>
      <c r="F1174" s="48"/>
      <c r="G1174" s="11"/>
      <c r="H1174" s="117"/>
      <c r="I1174" s="124"/>
      <c r="J1174" s="124"/>
      <c r="K1174" s="144"/>
      <c r="L1174" s="11"/>
      <c r="M1174" s="143"/>
      <c r="N1174" s="42"/>
      <c r="O1174" s="128"/>
      <c r="P1174" s="129">
        <v>7</v>
      </c>
      <c r="Q1174" s="129"/>
      <c r="R1174" s="64"/>
      <c r="S1174" s="234"/>
      <c r="T1174" s="65" t="s">
        <v>343</v>
      </c>
      <c r="U1174" s="155"/>
      <c r="V1174" s="66">
        <f>V1175+V1179+V1181</f>
        <v>0</v>
      </c>
      <c r="X1174" s="66">
        <f>X1175+X1179+X1181</f>
        <v>0</v>
      </c>
      <c r="Z1174" s="66">
        <f>Z1175+Z1179+Z1181</f>
        <v>0</v>
      </c>
      <c r="AB1174" s="66">
        <f>AB1175+AB1179+AB1181</f>
        <v>0</v>
      </c>
      <c r="AD1174" s="66">
        <f>AD1175+AD1179+AD1181</f>
        <v>0</v>
      </c>
      <c r="AF1174" s="66">
        <f>AF1175+AF1179+AF1181</f>
        <v>0</v>
      </c>
      <c r="AH1174" s="66">
        <f t="shared" si="185"/>
        <v>0</v>
      </c>
      <c r="AI1174" s="67"/>
      <c r="AJ1174" s="66">
        <f>AJ1175+AJ1179+AJ1181</f>
        <v>0</v>
      </c>
      <c r="AK1174" s="67"/>
      <c r="AL1174" s="66">
        <f>AL1175+AL1179+AL1181</f>
        <v>0</v>
      </c>
      <c r="AM1174" s="66"/>
      <c r="AN1174" s="66">
        <f>AN1175+AN1179+AN1181</f>
        <v>0</v>
      </c>
      <c r="AO1174" s="66"/>
      <c r="AP1174" s="66">
        <f>AP1175+AP1179+AP1181</f>
        <v>0</v>
      </c>
      <c r="AQ1174" s="66"/>
    </row>
    <row r="1175" spans="2:43" ht="18" hidden="1" customHeight="1" x14ac:dyDescent="0.2">
      <c r="B1175" s="4"/>
      <c r="C1175" s="117"/>
      <c r="D1175" s="117"/>
      <c r="E1175" s="117"/>
      <c r="F1175" s="48"/>
      <c r="G1175" s="11"/>
      <c r="H1175" s="117"/>
      <c r="I1175" s="124"/>
      <c r="J1175" s="124"/>
      <c r="K1175" s="144"/>
      <c r="L1175" s="11"/>
      <c r="M1175" s="143"/>
      <c r="N1175" s="42"/>
      <c r="O1175" s="128"/>
      <c r="P1175" s="129"/>
      <c r="Q1175" s="131">
        <v>1</v>
      </c>
      <c r="R1175" s="68"/>
      <c r="S1175" s="35"/>
      <c r="T1175" s="69" t="s">
        <v>234</v>
      </c>
      <c r="U1175" s="92"/>
      <c r="V1175" s="70">
        <f>V1176+V1177+V1178</f>
        <v>0</v>
      </c>
      <c r="X1175" s="447">
        <f>X1176+X1177+X1178</f>
        <v>0</v>
      </c>
      <c r="Z1175" s="447">
        <f>Z1176+Z1177+Z1178</f>
        <v>0</v>
      </c>
      <c r="AB1175" s="447">
        <f>AB1176+AB1177+AB1178</f>
        <v>0</v>
      </c>
      <c r="AD1175" s="447">
        <f>AD1176+AD1177+AD1178</f>
        <v>0</v>
      </c>
      <c r="AF1175" s="447">
        <f>AF1176+AF1177+AF1178</f>
        <v>0</v>
      </c>
      <c r="AH1175" s="447">
        <f t="shared" si="185"/>
        <v>0</v>
      </c>
      <c r="AI1175" s="446"/>
      <c r="AJ1175" s="447">
        <f>AJ1176+AJ1177+AJ1178</f>
        <v>0</v>
      </c>
      <c r="AK1175" s="71"/>
      <c r="AL1175" s="447">
        <f>AL1176+AL1177+AL1178</f>
        <v>0</v>
      </c>
      <c r="AM1175" s="447"/>
      <c r="AN1175" s="447">
        <f>AN1176+AN1177+AN1178</f>
        <v>0</v>
      </c>
      <c r="AO1175" s="447"/>
      <c r="AP1175" s="447">
        <f>AP1176+AP1177+AP1178</f>
        <v>0</v>
      </c>
      <c r="AQ1175" s="447"/>
    </row>
    <row r="1176" spans="2:43" ht="18" hidden="1" customHeight="1" x14ac:dyDescent="0.2">
      <c r="B1176" s="4"/>
      <c r="C1176" s="117"/>
      <c r="D1176" s="117"/>
      <c r="E1176" s="117"/>
      <c r="F1176" s="48"/>
      <c r="G1176" s="11"/>
      <c r="H1176" s="117"/>
      <c r="I1176" s="124"/>
      <c r="J1176" s="124"/>
      <c r="K1176" s="144"/>
      <c r="L1176" s="11"/>
      <c r="M1176" s="143"/>
      <c r="N1176" s="42"/>
      <c r="O1176" s="128"/>
      <c r="P1176" s="129"/>
      <c r="Q1176" s="130"/>
      <c r="R1176" s="72" t="s">
        <v>3</v>
      </c>
      <c r="S1176" s="181"/>
      <c r="T1176" s="73" t="s">
        <v>333</v>
      </c>
      <c r="V1176" s="74">
        <v>0</v>
      </c>
      <c r="X1176" s="74">
        <v>0</v>
      </c>
      <c r="Z1176" s="74">
        <v>0</v>
      </c>
      <c r="AB1176" s="74">
        <v>0</v>
      </c>
      <c r="AD1176" s="74">
        <v>0</v>
      </c>
      <c r="AF1176" s="74">
        <v>0</v>
      </c>
      <c r="AH1176" s="74">
        <f t="shared" si="185"/>
        <v>0</v>
      </c>
      <c r="AI1176" s="8"/>
      <c r="AJ1176" s="74">
        <v>0</v>
      </c>
      <c r="AK1176" s="8"/>
      <c r="AL1176" s="74">
        <v>0</v>
      </c>
      <c r="AM1176" s="74"/>
      <c r="AN1176" s="74">
        <v>0</v>
      </c>
      <c r="AO1176" s="74"/>
      <c r="AP1176" s="74">
        <v>0</v>
      </c>
      <c r="AQ1176" s="74"/>
    </row>
    <row r="1177" spans="2:43" ht="18" hidden="1" customHeight="1" x14ac:dyDescent="0.2">
      <c r="B1177" s="4"/>
      <c r="C1177" s="117"/>
      <c r="D1177" s="117"/>
      <c r="E1177" s="117"/>
      <c r="F1177" s="48"/>
      <c r="G1177" s="11"/>
      <c r="H1177" s="117"/>
      <c r="I1177" s="124"/>
      <c r="J1177" s="124"/>
      <c r="K1177" s="144"/>
      <c r="L1177" s="11"/>
      <c r="M1177" s="143"/>
      <c r="N1177" s="42"/>
      <c r="O1177" s="128"/>
      <c r="P1177" s="129"/>
      <c r="Q1177" s="130"/>
      <c r="R1177" s="72" t="s">
        <v>0</v>
      </c>
      <c r="S1177" s="181"/>
      <c r="T1177" s="73" t="s">
        <v>334</v>
      </c>
      <c r="V1177" s="74">
        <v>0</v>
      </c>
      <c r="X1177" s="74">
        <v>0</v>
      </c>
      <c r="Z1177" s="74">
        <v>0</v>
      </c>
      <c r="AB1177" s="74">
        <v>0</v>
      </c>
      <c r="AD1177" s="74">
        <v>0</v>
      </c>
      <c r="AF1177" s="74">
        <v>0</v>
      </c>
      <c r="AH1177" s="74">
        <f t="shared" si="185"/>
        <v>0</v>
      </c>
      <c r="AI1177" s="8"/>
      <c r="AJ1177" s="74">
        <v>0</v>
      </c>
      <c r="AK1177" s="8"/>
      <c r="AL1177" s="74">
        <v>0</v>
      </c>
      <c r="AM1177" s="74"/>
      <c r="AN1177" s="74">
        <v>0</v>
      </c>
      <c r="AO1177" s="74"/>
      <c r="AP1177" s="74">
        <v>0</v>
      </c>
      <c r="AQ1177" s="74"/>
    </row>
    <row r="1178" spans="2:43" ht="18" hidden="1" customHeight="1" x14ac:dyDescent="0.2">
      <c r="B1178" s="4"/>
      <c r="C1178" s="117"/>
      <c r="D1178" s="117"/>
      <c r="E1178" s="117"/>
      <c r="F1178" s="48"/>
      <c r="G1178" s="11"/>
      <c r="H1178" s="117"/>
      <c r="I1178" s="124"/>
      <c r="J1178" s="124"/>
      <c r="K1178" s="144"/>
      <c r="L1178" s="11"/>
      <c r="M1178" s="143"/>
      <c r="N1178" s="42"/>
      <c r="O1178" s="128"/>
      <c r="P1178" s="129"/>
      <c r="Q1178" s="130"/>
      <c r="R1178" s="72">
        <v>90</v>
      </c>
      <c r="S1178" s="181"/>
      <c r="T1178" s="73" t="s">
        <v>335</v>
      </c>
      <c r="V1178" s="74">
        <v>0</v>
      </c>
      <c r="X1178" s="74">
        <v>0</v>
      </c>
      <c r="Z1178" s="74">
        <v>0</v>
      </c>
      <c r="AB1178" s="74">
        <v>0</v>
      </c>
      <c r="AD1178" s="74">
        <v>0</v>
      </c>
      <c r="AF1178" s="74">
        <v>0</v>
      </c>
      <c r="AH1178" s="74">
        <f t="shared" si="185"/>
        <v>0</v>
      </c>
      <c r="AI1178" s="8"/>
      <c r="AJ1178" s="74">
        <v>0</v>
      </c>
      <c r="AK1178" s="8"/>
      <c r="AL1178" s="74">
        <v>0</v>
      </c>
      <c r="AM1178" s="74"/>
      <c r="AN1178" s="74">
        <v>0</v>
      </c>
      <c r="AO1178" s="74"/>
      <c r="AP1178" s="74">
        <v>0</v>
      </c>
      <c r="AQ1178" s="74"/>
    </row>
    <row r="1179" spans="2:43" ht="18" hidden="1" customHeight="1" x14ac:dyDescent="0.2">
      <c r="B1179" s="4"/>
      <c r="C1179" s="117"/>
      <c r="D1179" s="117"/>
      <c r="E1179" s="117"/>
      <c r="F1179" s="48"/>
      <c r="G1179" s="11"/>
      <c r="H1179" s="117"/>
      <c r="I1179" s="124"/>
      <c r="J1179" s="124"/>
      <c r="K1179" s="144"/>
      <c r="L1179" s="11"/>
      <c r="M1179" s="143"/>
      <c r="N1179" s="42"/>
      <c r="O1179" s="128"/>
      <c r="P1179" s="129"/>
      <c r="Q1179" s="131">
        <v>2</v>
      </c>
      <c r="R1179" s="68"/>
      <c r="S1179" s="35"/>
      <c r="T1179" s="69" t="s">
        <v>266</v>
      </c>
      <c r="U1179" s="92"/>
      <c r="V1179" s="70">
        <f>V1180</f>
        <v>0</v>
      </c>
      <c r="X1179" s="447">
        <f>X1180</f>
        <v>0</v>
      </c>
      <c r="Z1179" s="447">
        <f>Z1180</f>
        <v>0</v>
      </c>
      <c r="AB1179" s="447">
        <f>AB1180</f>
        <v>0</v>
      </c>
      <c r="AD1179" s="447">
        <f>AD1180</f>
        <v>0</v>
      </c>
      <c r="AF1179" s="447">
        <f>AF1180</f>
        <v>0</v>
      </c>
      <c r="AH1179" s="447">
        <f t="shared" si="185"/>
        <v>0</v>
      </c>
      <c r="AI1179" s="446"/>
      <c r="AJ1179" s="447">
        <f>AJ1180</f>
        <v>0</v>
      </c>
      <c r="AK1179" s="71"/>
      <c r="AL1179" s="447">
        <f>AL1180</f>
        <v>0</v>
      </c>
      <c r="AM1179" s="447"/>
      <c r="AN1179" s="447">
        <f>AN1180</f>
        <v>0</v>
      </c>
      <c r="AO1179" s="447"/>
      <c r="AP1179" s="447">
        <f>AP1180</f>
        <v>0</v>
      </c>
      <c r="AQ1179" s="447"/>
    </row>
    <row r="1180" spans="2:43" ht="18" hidden="1" customHeight="1" x14ac:dyDescent="0.2">
      <c r="B1180" s="4"/>
      <c r="C1180" s="117"/>
      <c r="D1180" s="117"/>
      <c r="E1180" s="117"/>
      <c r="F1180" s="48"/>
      <c r="G1180" s="11"/>
      <c r="H1180" s="117"/>
      <c r="I1180" s="124"/>
      <c r="J1180" s="124"/>
      <c r="K1180" s="144"/>
      <c r="L1180" s="11"/>
      <c r="M1180" s="143"/>
      <c r="N1180" s="42"/>
      <c r="O1180" s="128"/>
      <c r="P1180" s="129"/>
      <c r="Q1180" s="131"/>
      <c r="R1180" s="78" t="s">
        <v>3</v>
      </c>
      <c r="S1180" s="251"/>
      <c r="T1180" s="77" t="s">
        <v>267</v>
      </c>
      <c r="U1180" s="141"/>
      <c r="V1180" s="83"/>
      <c r="X1180" s="448"/>
      <c r="Z1180" s="448"/>
      <c r="AB1180" s="448"/>
      <c r="AD1180" s="448"/>
      <c r="AF1180" s="448"/>
      <c r="AH1180" s="448">
        <f t="shared" si="185"/>
        <v>0</v>
      </c>
      <c r="AI1180" s="495"/>
      <c r="AJ1180" s="448"/>
      <c r="AK1180" s="87"/>
      <c r="AL1180" s="448"/>
      <c r="AM1180" s="448"/>
      <c r="AN1180" s="448"/>
      <c r="AO1180" s="448"/>
      <c r="AP1180" s="448"/>
      <c r="AQ1180" s="448"/>
    </row>
    <row r="1181" spans="2:43" ht="18" hidden="1" customHeight="1" x14ac:dyDescent="0.2">
      <c r="B1181" s="4"/>
      <c r="C1181" s="117"/>
      <c r="D1181" s="117"/>
      <c r="E1181" s="117"/>
      <c r="F1181" s="48"/>
      <c r="G1181" s="11"/>
      <c r="H1181" s="117"/>
      <c r="I1181" s="124"/>
      <c r="J1181" s="124"/>
      <c r="K1181" s="144"/>
      <c r="L1181" s="11"/>
      <c r="M1181" s="143"/>
      <c r="N1181" s="42"/>
      <c r="O1181" s="128"/>
      <c r="P1181" s="130"/>
      <c r="Q1181" s="131">
        <v>3</v>
      </c>
      <c r="R1181" s="68"/>
      <c r="S1181" s="35"/>
      <c r="T1181" s="69" t="s">
        <v>224</v>
      </c>
      <c r="U1181" s="92"/>
      <c r="V1181" s="70">
        <f>V1182+V1183</f>
        <v>0</v>
      </c>
      <c r="X1181" s="447">
        <f>X1182+X1183</f>
        <v>0</v>
      </c>
      <c r="Z1181" s="447">
        <f>Z1182+Z1183</f>
        <v>0</v>
      </c>
      <c r="AB1181" s="447">
        <f>AB1182+AB1183</f>
        <v>0</v>
      </c>
      <c r="AD1181" s="447">
        <f>AD1182+AD1183</f>
        <v>0</v>
      </c>
      <c r="AF1181" s="447">
        <f>AF1182+AF1183</f>
        <v>0</v>
      </c>
      <c r="AH1181" s="447">
        <f t="shared" si="185"/>
        <v>0</v>
      </c>
      <c r="AI1181" s="446"/>
      <c r="AJ1181" s="447">
        <f>AJ1182+AJ1183</f>
        <v>0</v>
      </c>
      <c r="AK1181" s="71"/>
      <c r="AL1181" s="447">
        <f>AL1182+AL1183</f>
        <v>0</v>
      </c>
      <c r="AM1181" s="447"/>
      <c r="AN1181" s="447">
        <f>AN1182+AN1183</f>
        <v>0</v>
      </c>
      <c r="AO1181" s="447"/>
      <c r="AP1181" s="447">
        <f>AP1182+AP1183</f>
        <v>0</v>
      </c>
      <c r="AQ1181" s="447"/>
    </row>
    <row r="1182" spans="2:43" ht="18" hidden="1" customHeight="1" x14ac:dyDescent="0.2">
      <c r="B1182" s="4"/>
      <c r="C1182" s="117"/>
      <c r="D1182" s="117"/>
      <c r="E1182" s="117"/>
      <c r="F1182" s="48"/>
      <c r="G1182" s="11"/>
      <c r="H1182" s="117"/>
      <c r="I1182" s="124"/>
      <c r="J1182" s="124"/>
      <c r="K1182" s="144"/>
      <c r="L1182" s="11"/>
      <c r="M1182" s="143"/>
      <c r="N1182" s="42"/>
      <c r="O1182" s="128"/>
      <c r="P1182" s="130"/>
      <c r="Q1182" s="131"/>
      <c r="R1182" s="72">
        <v>1</v>
      </c>
      <c r="S1182" s="181"/>
      <c r="T1182" s="73" t="s">
        <v>405</v>
      </c>
      <c r="V1182" s="74"/>
      <c r="X1182" s="74"/>
      <c r="Z1182" s="74"/>
      <c r="AB1182" s="74"/>
      <c r="AD1182" s="74"/>
      <c r="AF1182" s="74"/>
      <c r="AH1182" s="74">
        <f t="shared" ref="AH1182:AH1245" si="188">AD1182+AF1182</f>
        <v>0</v>
      </c>
      <c r="AI1182" s="8"/>
      <c r="AJ1182" s="74"/>
      <c r="AK1182" s="8"/>
      <c r="AL1182" s="74"/>
      <c r="AM1182" s="74"/>
      <c r="AN1182" s="74"/>
      <c r="AO1182" s="74"/>
      <c r="AP1182" s="74"/>
      <c r="AQ1182" s="74"/>
    </row>
    <row r="1183" spans="2:43" ht="18" hidden="1" customHeight="1" x14ac:dyDescent="0.2">
      <c r="B1183" s="4"/>
      <c r="C1183" s="117"/>
      <c r="D1183" s="117"/>
      <c r="E1183" s="117"/>
      <c r="F1183" s="48"/>
      <c r="G1183" s="11"/>
      <c r="H1183" s="117"/>
      <c r="I1183" s="124"/>
      <c r="J1183" s="124"/>
      <c r="K1183" s="144"/>
      <c r="L1183" s="11"/>
      <c r="M1183" s="143"/>
      <c r="N1183" s="42"/>
      <c r="O1183" s="128"/>
      <c r="P1183" s="130"/>
      <c r="Q1183" s="131"/>
      <c r="R1183" s="72" t="s">
        <v>0</v>
      </c>
      <c r="S1183" s="181"/>
      <c r="T1183" s="73" t="s">
        <v>53</v>
      </c>
      <c r="V1183" s="74"/>
      <c r="X1183" s="74"/>
      <c r="Z1183" s="74"/>
      <c r="AB1183" s="74"/>
      <c r="AD1183" s="74"/>
      <c r="AF1183" s="74"/>
      <c r="AH1183" s="74">
        <f t="shared" si="188"/>
        <v>0</v>
      </c>
      <c r="AI1183" s="8"/>
      <c r="AJ1183" s="74"/>
      <c r="AK1183" s="8"/>
      <c r="AL1183" s="74"/>
      <c r="AM1183" s="74"/>
      <c r="AN1183" s="74"/>
      <c r="AO1183" s="74"/>
      <c r="AP1183" s="74"/>
      <c r="AQ1183" s="74"/>
    </row>
    <row r="1184" spans="2:43" ht="18" hidden="1" customHeight="1" x14ac:dyDescent="0.2">
      <c r="B1184" s="4"/>
      <c r="C1184" s="117"/>
      <c r="D1184" s="117"/>
      <c r="E1184" s="117"/>
      <c r="F1184" s="48"/>
      <c r="G1184" s="11"/>
      <c r="H1184" s="117"/>
      <c r="I1184" s="124"/>
      <c r="J1184" s="124"/>
      <c r="K1184" s="144"/>
      <c r="L1184" s="11"/>
      <c r="M1184" s="143"/>
      <c r="N1184" s="42"/>
      <c r="O1184" s="128"/>
      <c r="P1184" s="129">
        <v>8</v>
      </c>
      <c r="Q1184" s="129"/>
      <c r="R1184" s="64"/>
      <c r="S1184" s="234"/>
      <c r="T1184" s="65" t="s">
        <v>338</v>
      </c>
      <c r="U1184" s="155"/>
      <c r="V1184" s="66">
        <f>V1185+V1188</f>
        <v>0</v>
      </c>
      <c r="X1184" s="66">
        <f>X1185+X1188</f>
        <v>0</v>
      </c>
      <c r="Z1184" s="66">
        <f>Z1185+Z1188</f>
        <v>0</v>
      </c>
      <c r="AB1184" s="66">
        <f>AB1185+AB1188</f>
        <v>0</v>
      </c>
      <c r="AD1184" s="66">
        <f>AD1185+AD1188</f>
        <v>0</v>
      </c>
      <c r="AF1184" s="66">
        <f>AF1185+AF1188</f>
        <v>0</v>
      </c>
      <c r="AH1184" s="66">
        <f t="shared" si="188"/>
        <v>0</v>
      </c>
      <c r="AI1184" s="67"/>
      <c r="AJ1184" s="66">
        <f>AJ1185+AJ1188</f>
        <v>0</v>
      </c>
      <c r="AK1184" s="67"/>
      <c r="AL1184" s="66">
        <f>AL1185+AL1188</f>
        <v>0</v>
      </c>
      <c r="AM1184" s="66"/>
      <c r="AN1184" s="66">
        <f>AN1185+AN1188</f>
        <v>0</v>
      </c>
      <c r="AO1184" s="66"/>
      <c r="AP1184" s="66">
        <f>AP1185+AP1188</f>
        <v>0</v>
      </c>
      <c r="AQ1184" s="66"/>
    </row>
    <row r="1185" spans="2:43" ht="18" hidden="1" customHeight="1" x14ac:dyDescent="0.2">
      <c r="B1185" s="4"/>
      <c r="C1185" s="117"/>
      <c r="D1185" s="117"/>
      <c r="E1185" s="117"/>
      <c r="F1185" s="48"/>
      <c r="G1185" s="11"/>
      <c r="H1185" s="117"/>
      <c r="I1185" s="124"/>
      <c r="J1185" s="124"/>
      <c r="K1185" s="144"/>
      <c r="L1185" s="11"/>
      <c r="M1185" s="143"/>
      <c r="N1185" s="42"/>
      <c r="O1185" s="128"/>
      <c r="P1185" s="130"/>
      <c r="Q1185" s="131">
        <v>1</v>
      </c>
      <c r="R1185" s="68"/>
      <c r="S1185" s="35"/>
      <c r="T1185" s="69" t="s">
        <v>87</v>
      </c>
      <c r="U1185" s="92"/>
      <c r="V1185" s="70">
        <f>V1186+V1187</f>
        <v>0</v>
      </c>
      <c r="X1185" s="447">
        <f>X1186+X1187</f>
        <v>0</v>
      </c>
      <c r="Z1185" s="447">
        <f>Z1186+Z1187</f>
        <v>0</v>
      </c>
      <c r="AB1185" s="447">
        <f>AB1186+AB1187</f>
        <v>0</v>
      </c>
      <c r="AD1185" s="447">
        <f>AD1186+AD1187</f>
        <v>0</v>
      </c>
      <c r="AF1185" s="447">
        <f>AF1186+AF1187</f>
        <v>0</v>
      </c>
      <c r="AH1185" s="447">
        <f t="shared" si="188"/>
        <v>0</v>
      </c>
      <c r="AI1185" s="446"/>
      <c r="AJ1185" s="447">
        <f>AJ1186+AJ1187</f>
        <v>0</v>
      </c>
      <c r="AK1185" s="71"/>
      <c r="AL1185" s="447">
        <f>AL1186+AL1187</f>
        <v>0</v>
      </c>
      <c r="AM1185" s="447"/>
      <c r="AN1185" s="447">
        <f>AN1186+AN1187</f>
        <v>0</v>
      </c>
      <c r="AO1185" s="447"/>
      <c r="AP1185" s="447">
        <f>AP1186+AP1187</f>
        <v>0</v>
      </c>
      <c r="AQ1185" s="447"/>
    </row>
    <row r="1186" spans="2:43" ht="18" hidden="1" customHeight="1" x14ac:dyDescent="0.2">
      <c r="B1186" s="4"/>
      <c r="C1186" s="117"/>
      <c r="D1186" s="117"/>
      <c r="E1186" s="117"/>
      <c r="F1186" s="48"/>
      <c r="G1186" s="11"/>
      <c r="H1186" s="117"/>
      <c r="I1186" s="124"/>
      <c r="J1186" s="124"/>
      <c r="K1186" s="144"/>
      <c r="L1186" s="11"/>
      <c r="M1186" s="143"/>
      <c r="N1186" s="42"/>
      <c r="O1186" s="128"/>
      <c r="P1186" s="130"/>
      <c r="Q1186" s="130"/>
      <c r="R1186" s="72" t="s">
        <v>3</v>
      </c>
      <c r="S1186" s="181"/>
      <c r="T1186" s="73" t="s">
        <v>88</v>
      </c>
      <c r="V1186" s="74">
        <v>0</v>
      </c>
      <c r="X1186" s="74">
        <v>0</v>
      </c>
      <c r="Z1186" s="74">
        <v>0</v>
      </c>
      <c r="AB1186" s="74">
        <v>0</v>
      </c>
      <c r="AD1186" s="74">
        <v>0</v>
      </c>
      <c r="AF1186" s="74">
        <v>0</v>
      </c>
      <c r="AH1186" s="74">
        <f t="shared" si="188"/>
        <v>0</v>
      </c>
      <c r="AI1186" s="8"/>
      <c r="AJ1186" s="74">
        <v>0</v>
      </c>
      <c r="AK1186" s="8"/>
      <c r="AL1186" s="74">
        <v>0</v>
      </c>
      <c r="AM1186" s="74"/>
      <c r="AN1186" s="74">
        <v>0</v>
      </c>
      <c r="AO1186" s="74"/>
      <c r="AP1186" s="74">
        <v>0</v>
      </c>
      <c r="AQ1186" s="74"/>
    </row>
    <row r="1187" spans="2:43" ht="18" hidden="1" customHeight="1" x14ac:dyDescent="0.2">
      <c r="B1187" s="4"/>
      <c r="C1187" s="117"/>
      <c r="D1187" s="117"/>
      <c r="E1187" s="117"/>
      <c r="F1187" s="48"/>
      <c r="G1187" s="11"/>
      <c r="H1187" s="117"/>
      <c r="I1187" s="124"/>
      <c r="J1187" s="124"/>
      <c r="K1187" s="144"/>
      <c r="L1187" s="11"/>
      <c r="M1187" s="143"/>
      <c r="N1187" s="42"/>
      <c r="O1187" s="128"/>
      <c r="P1187" s="129"/>
      <c r="Q1187" s="129"/>
      <c r="R1187" s="78" t="s">
        <v>0</v>
      </c>
      <c r="S1187" s="251"/>
      <c r="T1187" s="77" t="s">
        <v>89</v>
      </c>
      <c r="U1187" s="141"/>
      <c r="V1187" s="83">
        <v>0</v>
      </c>
      <c r="X1187" s="448">
        <v>0</v>
      </c>
      <c r="Z1187" s="448">
        <v>0</v>
      </c>
      <c r="AB1187" s="448">
        <v>0</v>
      </c>
      <c r="AD1187" s="448">
        <v>0</v>
      </c>
      <c r="AF1187" s="448">
        <v>0</v>
      </c>
      <c r="AH1187" s="448">
        <f t="shared" si="188"/>
        <v>0</v>
      </c>
      <c r="AI1187" s="495"/>
      <c r="AJ1187" s="448">
        <v>0</v>
      </c>
      <c r="AK1187" s="87"/>
      <c r="AL1187" s="448">
        <v>0</v>
      </c>
      <c r="AM1187" s="448"/>
      <c r="AN1187" s="448">
        <v>0</v>
      </c>
      <c r="AO1187" s="448"/>
      <c r="AP1187" s="448">
        <v>0</v>
      </c>
      <c r="AQ1187" s="448"/>
    </row>
    <row r="1188" spans="2:43" ht="18" hidden="1" customHeight="1" x14ac:dyDescent="0.2">
      <c r="B1188" s="4"/>
      <c r="C1188" s="117"/>
      <c r="D1188" s="117"/>
      <c r="E1188" s="117"/>
      <c r="F1188" s="48"/>
      <c r="G1188" s="11"/>
      <c r="H1188" s="117"/>
      <c r="I1188" s="124"/>
      <c r="J1188" s="124"/>
      <c r="K1188" s="144"/>
      <c r="L1188" s="11"/>
      <c r="M1188" s="143"/>
      <c r="N1188" s="42"/>
      <c r="O1188" s="128"/>
      <c r="P1188" s="129"/>
      <c r="Q1188" s="131">
        <v>3</v>
      </c>
      <c r="R1188" s="68"/>
      <c r="S1188" s="35"/>
      <c r="T1188" s="69" t="s">
        <v>412</v>
      </c>
      <c r="U1188" s="92"/>
      <c r="V1188" s="70">
        <f>V1189+V1190</f>
        <v>0</v>
      </c>
      <c r="X1188" s="447">
        <f>X1189+X1190</f>
        <v>0</v>
      </c>
      <c r="Z1188" s="447">
        <f>Z1189+Z1190</f>
        <v>0</v>
      </c>
      <c r="AB1188" s="447">
        <f>AB1189+AB1190</f>
        <v>0</v>
      </c>
      <c r="AD1188" s="447">
        <f>AD1189+AD1190</f>
        <v>0</v>
      </c>
      <c r="AF1188" s="447">
        <f>AF1189+AF1190</f>
        <v>0</v>
      </c>
      <c r="AH1188" s="447">
        <f t="shared" si="188"/>
        <v>0</v>
      </c>
      <c r="AI1188" s="446"/>
      <c r="AJ1188" s="447">
        <f>AJ1189+AJ1190</f>
        <v>0</v>
      </c>
      <c r="AK1188" s="71"/>
      <c r="AL1188" s="447">
        <f>AL1189+AL1190</f>
        <v>0</v>
      </c>
      <c r="AM1188" s="447"/>
      <c r="AN1188" s="447">
        <f>AN1189+AN1190</f>
        <v>0</v>
      </c>
      <c r="AO1188" s="447"/>
      <c r="AP1188" s="447">
        <f>AP1189+AP1190</f>
        <v>0</v>
      </c>
      <c r="AQ1188" s="447"/>
    </row>
    <row r="1189" spans="2:43" ht="18" hidden="1" customHeight="1" x14ac:dyDescent="0.2">
      <c r="B1189" s="4"/>
      <c r="C1189" s="117"/>
      <c r="D1189" s="117"/>
      <c r="E1189" s="117"/>
      <c r="F1189" s="48"/>
      <c r="G1189" s="11"/>
      <c r="H1189" s="117"/>
      <c r="I1189" s="124"/>
      <c r="J1189" s="124"/>
      <c r="K1189" s="144"/>
      <c r="L1189" s="11"/>
      <c r="M1189" s="143"/>
      <c r="N1189" s="42"/>
      <c r="O1189" s="128"/>
      <c r="P1189" s="129"/>
      <c r="Q1189" s="130"/>
      <c r="R1189" s="72" t="s">
        <v>3</v>
      </c>
      <c r="S1189" s="181"/>
      <c r="T1189" s="73" t="s">
        <v>412</v>
      </c>
      <c r="V1189" s="83">
        <v>0</v>
      </c>
      <c r="X1189" s="448">
        <v>0</v>
      </c>
      <c r="Z1189" s="448">
        <v>0</v>
      </c>
      <c r="AB1189" s="448">
        <v>0</v>
      </c>
      <c r="AD1189" s="448">
        <v>0</v>
      </c>
      <c r="AF1189" s="448">
        <v>0</v>
      </c>
      <c r="AH1189" s="448">
        <f t="shared" si="188"/>
        <v>0</v>
      </c>
      <c r="AI1189" s="495"/>
      <c r="AJ1189" s="448">
        <v>0</v>
      </c>
      <c r="AK1189" s="87"/>
      <c r="AL1189" s="448">
        <v>0</v>
      </c>
      <c r="AM1189" s="448"/>
      <c r="AN1189" s="448">
        <v>0</v>
      </c>
      <c r="AO1189" s="448"/>
      <c r="AP1189" s="448">
        <v>0</v>
      </c>
      <c r="AQ1189" s="448"/>
    </row>
    <row r="1190" spans="2:43" ht="18" hidden="1" customHeight="1" x14ac:dyDescent="0.2">
      <c r="B1190" s="4"/>
      <c r="C1190" s="117"/>
      <c r="D1190" s="117"/>
      <c r="E1190" s="117"/>
      <c r="F1190" s="48"/>
      <c r="G1190" s="11"/>
      <c r="H1190" s="117"/>
      <c r="I1190" s="124"/>
      <c r="J1190" s="124"/>
      <c r="K1190" s="144"/>
      <c r="L1190" s="11"/>
      <c r="M1190" s="143"/>
      <c r="N1190" s="42"/>
      <c r="O1190" s="128"/>
      <c r="P1190" s="130"/>
      <c r="Q1190" s="131"/>
      <c r="R1190" s="72"/>
      <c r="S1190" s="181"/>
      <c r="T1190" s="73"/>
      <c r="V1190" s="74"/>
      <c r="X1190" s="74"/>
      <c r="Z1190" s="74"/>
      <c r="AB1190" s="74"/>
      <c r="AD1190" s="74"/>
      <c r="AF1190" s="74"/>
      <c r="AH1190" s="74">
        <f t="shared" si="188"/>
        <v>0</v>
      </c>
      <c r="AI1190" s="8"/>
      <c r="AJ1190" s="74"/>
      <c r="AK1190" s="8"/>
      <c r="AL1190" s="74"/>
      <c r="AM1190" s="74"/>
      <c r="AN1190" s="74"/>
      <c r="AO1190" s="74"/>
      <c r="AP1190" s="74"/>
      <c r="AQ1190" s="74"/>
    </row>
    <row r="1191" spans="2:43" ht="18" customHeight="1" x14ac:dyDescent="0.2">
      <c r="B1191" s="4"/>
      <c r="C1191" s="117"/>
      <c r="D1191" s="117"/>
      <c r="E1191" s="117"/>
      <c r="F1191" s="48"/>
      <c r="G1191" s="11"/>
      <c r="H1191" s="112" t="s">
        <v>33</v>
      </c>
      <c r="I1191" s="118"/>
      <c r="J1191" s="118"/>
      <c r="K1191" s="170"/>
      <c r="L1191" s="34"/>
      <c r="M1191" s="169"/>
      <c r="N1191" s="260"/>
      <c r="O1191" s="119"/>
      <c r="P1191" s="120"/>
      <c r="Q1191" s="120"/>
      <c r="R1191" s="56"/>
      <c r="S1191" s="248"/>
      <c r="T1191" s="57" t="s">
        <v>92</v>
      </c>
      <c r="U1191" s="236"/>
      <c r="V1191" s="58">
        <f>V1192</f>
        <v>28151100</v>
      </c>
      <c r="X1191" s="659">
        <f>X1192</f>
        <v>33887300</v>
      </c>
      <c r="Z1191" s="659">
        <f>Z1192</f>
        <v>35043900</v>
      </c>
      <c r="AB1191" s="659">
        <f>AB1192</f>
        <v>37189100</v>
      </c>
      <c r="AD1191" s="659" t="e">
        <f>AD1192</f>
        <v>#REF!</v>
      </c>
      <c r="AF1191" s="659">
        <f>AF1192</f>
        <v>19973400</v>
      </c>
      <c r="AH1191" s="659" t="e">
        <f t="shared" si="188"/>
        <v>#REF!</v>
      </c>
      <c r="AI1191" s="660"/>
      <c r="AJ1191" s="659">
        <f>AJ1192</f>
        <v>11762610</v>
      </c>
      <c r="AK1191" s="59"/>
      <c r="AL1191" s="659">
        <f t="shared" ref="AL1191:AP1192" si="189">AL1192</f>
        <v>48690250</v>
      </c>
      <c r="AM1191" s="659"/>
      <c r="AN1191" s="659">
        <f t="shared" si="189"/>
        <v>51585250</v>
      </c>
      <c r="AO1191" s="659"/>
      <c r="AP1191" s="659">
        <f t="shared" si="189"/>
        <v>51585250</v>
      </c>
      <c r="AQ1191" s="659"/>
    </row>
    <row r="1192" spans="2:43" ht="18" customHeight="1" x14ac:dyDescent="0.2">
      <c r="B1192" s="4"/>
      <c r="C1192" s="117"/>
      <c r="D1192" s="117"/>
      <c r="E1192" s="117"/>
      <c r="F1192" s="48"/>
      <c r="G1192" s="11"/>
      <c r="H1192" s="132"/>
      <c r="I1192" s="121">
        <v>6</v>
      </c>
      <c r="J1192" s="121"/>
      <c r="K1192" s="164"/>
      <c r="L1192" s="277"/>
      <c r="M1192" s="163"/>
      <c r="N1192" s="261"/>
      <c r="O1192" s="122"/>
      <c r="P1192" s="123"/>
      <c r="Q1192" s="123"/>
      <c r="R1192" s="49"/>
      <c r="S1192" s="18"/>
      <c r="T1192" s="50" t="s">
        <v>112</v>
      </c>
      <c r="U1192" s="76"/>
      <c r="V1192" s="51">
        <f>V1193</f>
        <v>28151100</v>
      </c>
      <c r="X1192" s="51">
        <f>X1193</f>
        <v>33887300</v>
      </c>
      <c r="Z1192" s="51">
        <f>Z1193</f>
        <v>35043900</v>
      </c>
      <c r="AB1192" s="51">
        <f>AB1193</f>
        <v>37189100</v>
      </c>
      <c r="AD1192" s="51" t="e">
        <f>AD1193</f>
        <v>#REF!</v>
      </c>
      <c r="AF1192" s="51">
        <f>AF1193</f>
        <v>19973400</v>
      </c>
      <c r="AH1192" s="51" t="e">
        <f t="shared" si="188"/>
        <v>#REF!</v>
      </c>
      <c r="AI1192" s="5"/>
      <c r="AJ1192" s="51">
        <f>AJ1193</f>
        <v>11762610</v>
      </c>
      <c r="AK1192" s="5"/>
      <c r="AL1192" s="51">
        <f t="shared" si="189"/>
        <v>48690250</v>
      </c>
      <c r="AM1192" s="51"/>
      <c r="AN1192" s="51">
        <f t="shared" si="189"/>
        <v>51585250</v>
      </c>
      <c r="AO1192" s="51"/>
      <c r="AP1192" s="51">
        <f t="shared" si="189"/>
        <v>51585250</v>
      </c>
      <c r="AQ1192" s="51"/>
    </row>
    <row r="1193" spans="2:43" ht="18" customHeight="1" x14ac:dyDescent="0.2">
      <c r="B1193" s="4"/>
      <c r="C1193" s="117"/>
      <c r="D1193" s="117"/>
      <c r="E1193" s="117"/>
      <c r="F1193" s="48"/>
      <c r="G1193" s="11"/>
      <c r="H1193" s="132"/>
      <c r="I1193" s="121"/>
      <c r="J1193" s="121">
        <v>0</v>
      </c>
      <c r="K1193" s="164"/>
      <c r="L1193" s="277"/>
      <c r="M1193" s="163"/>
      <c r="N1193" s="261"/>
      <c r="O1193" s="122"/>
      <c r="P1193" s="123"/>
      <c r="Q1193" s="123"/>
      <c r="R1193" s="49"/>
      <c r="S1193" s="18"/>
      <c r="T1193" s="50" t="s">
        <v>112</v>
      </c>
      <c r="U1193" s="76"/>
      <c r="V1193" s="51">
        <f>V1194+V1278+V1408+V1535+V1661+V1786</f>
        <v>28151100</v>
      </c>
      <c r="X1193" s="51">
        <f>X1194+X1278+X1408+X1535+X1661+X1786</f>
        <v>33887300</v>
      </c>
      <c r="Z1193" s="51">
        <f>Z1194+Z1278+Z1408+Z1535+Z1661+Z1786</f>
        <v>35043900</v>
      </c>
      <c r="AB1193" s="51">
        <f>AB1194+AB1278+AB1408+AB1535+AB1661+AB1786</f>
        <v>37189100</v>
      </c>
      <c r="AD1193" s="51" t="e">
        <f>AD1194+AD1278+AD1408+AD1535+AD1661+AD1786</f>
        <v>#REF!</v>
      </c>
      <c r="AF1193" s="51">
        <f>AF1194+AF1278+AF1408+AF1535+AF1661+AF1786</f>
        <v>19973400</v>
      </c>
      <c r="AH1193" s="51" t="e">
        <f t="shared" si="188"/>
        <v>#REF!</v>
      </c>
      <c r="AI1193" s="5"/>
      <c r="AJ1193" s="51">
        <f>AJ1194+AJ1278+AJ1408+AJ1535+AJ1661+AJ1786</f>
        <v>11762610</v>
      </c>
      <c r="AK1193" s="5"/>
      <c r="AL1193" s="51">
        <f>AL1194+AL1278+AL1408+AL1535+AL1661+AL1786</f>
        <v>48690250</v>
      </c>
      <c r="AM1193" s="51"/>
      <c r="AN1193" s="51">
        <f>AN1194+AN1278+AN1408+AN1535+AN1661+AN1786</f>
        <v>51585250</v>
      </c>
      <c r="AO1193" s="51"/>
      <c r="AP1193" s="51">
        <f>AP1194+AP1278+AP1408+AP1535+AP1661+AP1786</f>
        <v>51585250</v>
      </c>
      <c r="AQ1193" s="51"/>
    </row>
    <row r="1194" spans="2:43" ht="18" customHeight="1" x14ac:dyDescent="0.2">
      <c r="B1194" s="4"/>
      <c r="C1194" s="117"/>
      <c r="D1194" s="117"/>
      <c r="E1194" s="117"/>
      <c r="F1194" s="48"/>
      <c r="G1194" s="11"/>
      <c r="H1194" s="132"/>
      <c r="I1194" s="121"/>
      <c r="J1194" s="121"/>
      <c r="K1194" s="164">
        <v>0</v>
      </c>
      <c r="L1194" s="277"/>
      <c r="M1194" s="163"/>
      <c r="N1194" s="261"/>
      <c r="O1194" s="122"/>
      <c r="P1194" s="123"/>
      <c r="Q1194" s="123"/>
      <c r="R1194" s="49"/>
      <c r="S1194" s="18"/>
      <c r="T1194" s="50" t="s">
        <v>112</v>
      </c>
      <c r="U1194" s="76"/>
      <c r="V1194" s="51">
        <f>V1195</f>
        <v>9685100</v>
      </c>
      <c r="X1194" s="51">
        <f>X1195</f>
        <v>9801300</v>
      </c>
      <c r="Z1194" s="51">
        <f>Z1195</f>
        <v>8434900</v>
      </c>
      <c r="AB1194" s="51">
        <f>AB1195</f>
        <v>9512100</v>
      </c>
      <c r="AD1194" s="51" t="e">
        <f>AD1195</f>
        <v>#REF!</v>
      </c>
      <c r="AF1194" s="51">
        <f>AF1195</f>
        <v>16793400</v>
      </c>
      <c r="AH1194" s="51" t="e">
        <f t="shared" si="188"/>
        <v>#REF!</v>
      </c>
      <c r="AI1194" s="5"/>
      <c r="AJ1194" s="51">
        <f>AJ1195</f>
        <v>3233260</v>
      </c>
      <c r="AK1194" s="5"/>
      <c r="AL1194" s="51">
        <f>AL1195</f>
        <v>16922250</v>
      </c>
      <c r="AM1194" s="51"/>
      <c r="AN1194" s="51">
        <f>AN1195</f>
        <v>17867250</v>
      </c>
      <c r="AO1194" s="51"/>
      <c r="AP1194" s="51">
        <f>AP1195</f>
        <v>17867250</v>
      </c>
      <c r="AQ1194" s="51"/>
    </row>
    <row r="1195" spans="2:43" ht="18" customHeight="1" x14ac:dyDescent="0.2">
      <c r="B1195" s="4"/>
      <c r="C1195" s="117"/>
      <c r="D1195" s="117"/>
      <c r="E1195" s="117"/>
      <c r="F1195" s="48"/>
      <c r="G1195" s="11"/>
      <c r="H1195" s="117"/>
      <c r="I1195" s="124"/>
      <c r="J1195" s="124"/>
      <c r="K1195" s="144"/>
      <c r="L1195" s="11"/>
      <c r="M1195" s="226">
        <v>2</v>
      </c>
      <c r="N1195" s="262"/>
      <c r="O1195" s="125"/>
      <c r="P1195" s="126"/>
      <c r="Q1195" s="126"/>
      <c r="R1195" s="60"/>
      <c r="S1195" s="249"/>
      <c r="T1195" s="61" t="s">
        <v>413</v>
      </c>
      <c r="U1195" s="241"/>
      <c r="V1195" s="62">
        <f>V1196+V1212+V1221+V1270</f>
        <v>9685100</v>
      </c>
      <c r="X1195" s="62">
        <f>X1196+X1212+X1221+X1270</f>
        <v>9801300</v>
      </c>
      <c r="Z1195" s="62">
        <f>Z1196+Z1212+Z1221+Z1270</f>
        <v>8434900</v>
      </c>
      <c r="AB1195" s="62">
        <f>AB1196+AB1212+AB1221+AB1270</f>
        <v>9512100</v>
      </c>
      <c r="AD1195" s="62" t="e">
        <f>AD1196+AD1212+AD1221+AD1270</f>
        <v>#REF!</v>
      </c>
      <c r="AF1195" s="62">
        <f>AF1196+AF1212+AF1221+AF1270</f>
        <v>16793400</v>
      </c>
      <c r="AH1195" s="62" t="e">
        <f t="shared" si="188"/>
        <v>#REF!</v>
      </c>
      <c r="AI1195" s="63"/>
      <c r="AJ1195" s="62">
        <f>AJ1196+AJ1212+AJ1221+AJ1270</f>
        <v>3233260</v>
      </c>
      <c r="AK1195" s="63"/>
      <c r="AL1195" s="62">
        <f>AL1196+AL1212+AL1221+AL1270</f>
        <v>16922250</v>
      </c>
      <c r="AM1195" s="62"/>
      <c r="AN1195" s="62">
        <f>AN1196+AN1212+AN1221+AN1270</f>
        <v>17867250</v>
      </c>
      <c r="AO1195" s="62"/>
      <c r="AP1195" s="62">
        <f>AP1196+AP1212+AP1221+AP1270</f>
        <v>17867250</v>
      </c>
      <c r="AQ1195" s="62"/>
    </row>
    <row r="1196" spans="2:43" ht="18" customHeight="1" x14ac:dyDescent="0.2">
      <c r="B1196" s="4"/>
      <c r="C1196" s="117"/>
      <c r="D1196" s="117"/>
      <c r="E1196" s="117"/>
      <c r="F1196" s="48"/>
      <c r="G1196" s="11"/>
      <c r="H1196" s="117"/>
      <c r="I1196" s="124"/>
      <c r="J1196" s="124"/>
      <c r="K1196" s="144"/>
      <c r="L1196" s="11"/>
      <c r="M1196" s="143"/>
      <c r="N1196" s="42"/>
      <c r="O1196" s="127" t="s">
        <v>3</v>
      </c>
      <c r="P1196" s="123"/>
      <c r="Q1196" s="123"/>
      <c r="R1196" s="49"/>
      <c r="S1196" s="18"/>
      <c r="T1196" s="50" t="s">
        <v>7</v>
      </c>
      <c r="U1196" s="76"/>
      <c r="V1196" s="51">
        <f>V1197</f>
        <v>8030000</v>
      </c>
      <c r="X1196" s="51">
        <f>X1197</f>
        <v>8295200</v>
      </c>
      <c r="Z1196" s="51">
        <f>Z1197</f>
        <v>6737000</v>
      </c>
      <c r="AB1196" s="51">
        <f>AB1197</f>
        <v>8099400</v>
      </c>
      <c r="AD1196" s="51">
        <f>AD1197</f>
        <v>8537700</v>
      </c>
      <c r="AF1196" s="51">
        <f>AF1197</f>
        <v>8782200</v>
      </c>
      <c r="AH1196" s="51">
        <f t="shared" si="188"/>
        <v>17319900</v>
      </c>
      <c r="AI1196" s="5"/>
      <c r="AJ1196" s="51">
        <f>AJ1197</f>
        <v>2753780</v>
      </c>
      <c r="AK1196" s="5"/>
      <c r="AL1196" s="51">
        <f>AL1197</f>
        <v>15073000</v>
      </c>
      <c r="AM1196" s="51"/>
      <c r="AN1196" s="51">
        <f>AN1197</f>
        <v>15866500</v>
      </c>
      <c r="AO1196" s="51"/>
      <c r="AP1196" s="51">
        <f>AP1197</f>
        <v>15866500</v>
      </c>
      <c r="AQ1196" s="51"/>
    </row>
    <row r="1197" spans="2:43" ht="18" customHeight="1" x14ac:dyDescent="0.2">
      <c r="B1197" s="4"/>
      <c r="C1197" s="117"/>
      <c r="D1197" s="117"/>
      <c r="E1197" s="117"/>
      <c r="F1197" s="48"/>
      <c r="G1197" s="11"/>
      <c r="H1197" s="117"/>
      <c r="I1197" s="124"/>
      <c r="J1197" s="124"/>
      <c r="K1197" s="144"/>
      <c r="L1197" s="11"/>
      <c r="M1197" s="143"/>
      <c r="N1197" s="42"/>
      <c r="O1197" s="128"/>
      <c r="P1197" s="129">
        <v>1</v>
      </c>
      <c r="Q1197" s="129"/>
      <c r="R1197" s="64"/>
      <c r="S1197" s="234"/>
      <c r="T1197" s="65" t="s">
        <v>8</v>
      </c>
      <c r="U1197" s="155"/>
      <c r="V1197" s="66">
        <f>V1198+V1202+V1208+V1210+V1206</f>
        <v>8030000</v>
      </c>
      <c r="X1197" s="66">
        <f>X1198+X1202+X1208+X1210+X1206</f>
        <v>8295200</v>
      </c>
      <c r="Z1197" s="66">
        <f>Z1198+Z1202+Z1208+Z1210+Z1206</f>
        <v>6737000</v>
      </c>
      <c r="AB1197" s="66">
        <f>AB1198+AB1202+AB1208+AB1210+AB1206</f>
        <v>8099400</v>
      </c>
      <c r="AD1197" s="66">
        <f>AD1198+AD1202+AD1208+AD1210+AD1206</f>
        <v>8537700</v>
      </c>
      <c r="AF1197" s="66">
        <f>AF1198+AF1202+AF1208+AF1210+AF1206</f>
        <v>8782200</v>
      </c>
      <c r="AH1197" s="66">
        <f t="shared" si="188"/>
        <v>17319900</v>
      </c>
      <c r="AI1197" s="67"/>
      <c r="AJ1197" s="66">
        <f>AJ1198+AJ1202+AJ1208+AJ1210+AJ1206</f>
        <v>2753780</v>
      </c>
      <c r="AK1197" s="67"/>
      <c r="AL1197" s="66">
        <f>AL1198+AL1202+AL1208+AL1210+AL1206</f>
        <v>15073000</v>
      </c>
      <c r="AM1197" s="66"/>
      <c r="AN1197" s="66">
        <f>AN1198+AN1202+AN1208+AN1210+AN1206</f>
        <v>15866500</v>
      </c>
      <c r="AO1197" s="66"/>
      <c r="AP1197" s="66">
        <f>AP1198+AP1202+AP1208+AP1210+AP1206</f>
        <v>15866500</v>
      </c>
      <c r="AQ1197" s="66"/>
    </row>
    <row r="1198" spans="2:43" ht="18" customHeight="1" x14ac:dyDescent="0.2">
      <c r="B1198" s="4"/>
      <c r="C1198" s="117"/>
      <c r="D1198" s="117"/>
      <c r="E1198" s="117"/>
      <c r="F1198" s="48"/>
      <c r="G1198" s="11"/>
      <c r="H1198" s="117"/>
      <c r="I1198" s="124"/>
      <c r="J1198" s="124"/>
      <c r="K1198" s="144"/>
      <c r="L1198" s="11"/>
      <c r="M1198" s="143"/>
      <c r="N1198" s="42"/>
      <c r="O1198" s="128"/>
      <c r="P1198" s="130"/>
      <c r="Q1198" s="140">
        <v>1</v>
      </c>
      <c r="R1198" s="68"/>
      <c r="S1198" s="35"/>
      <c r="T1198" s="69" t="s">
        <v>9</v>
      </c>
      <c r="U1198" s="92"/>
      <c r="V1198" s="70">
        <f>V1199+V1201+V1200</f>
        <v>4157000</v>
      </c>
      <c r="X1198" s="447">
        <f>X1199+X1201+X1200</f>
        <v>4262600</v>
      </c>
      <c r="Z1198" s="447">
        <f>Z1199+Z1201+Z1200</f>
        <v>4007000</v>
      </c>
      <c r="AB1198" s="447">
        <f>AB1199+AB1201+AB1200</f>
        <v>4455600</v>
      </c>
      <c r="AD1198" s="447">
        <f>AD1199+AD1201+AD1200</f>
        <v>4231300</v>
      </c>
      <c r="AF1198" s="447">
        <f>AF1199+AF1201+AF1200</f>
        <v>4830800</v>
      </c>
      <c r="AH1198" s="447">
        <f t="shared" si="188"/>
        <v>9062100</v>
      </c>
      <c r="AI1198" s="446"/>
      <c r="AJ1198" s="447">
        <f>AJ1199+AJ1201+AJ1200</f>
        <v>1514900</v>
      </c>
      <c r="AK1198" s="71"/>
      <c r="AL1198" s="447">
        <f>AL1199+AL1201+AL1200</f>
        <v>7995000</v>
      </c>
      <c r="AM1198" s="447"/>
      <c r="AN1198" s="447">
        <f>AN1199+AN1201+AN1200</f>
        <v>8233000</v>
      </c>
      <c r="AO1198" s="447"/>
      <c r="AP1198" s="447">
        <f>AP1199+AP1201+AP1200</f>
        <v>8233000</v>
      </c>
      <c r="AQ1198" s="447"/>
    </row>
    <row r="1199" spans="2:43" ht="18" customHeight="1" x14ac:dyDescent="0.2">
      <c r="B1199" s="4"/>
      <c r="C1199" s="117"/>
      <c r="D1199" s="117"/>
      <c r="E1199" s="117"/>
      <c r="F1199" s="48"/>
      <c r="G1199" s="11"/>
      <c r="H1199" s="117"/>
      <c r="I1199" s="124"/>
      <c r="J1199" s="124"/>
      <c r="K1199" s="144"/>
      <c r="L1199" s="11"/>
      <c r="M1199" s="143"/>
      <c r="N1199" s="42"/>
      <c r="O1199" s="128"/>
      <c r="P1199" s="130"/>
      <c r="Q1199" s="130"/>
      <c r="R1199" s="72" t="s">
        <v>3</v>
      </c>
      <c r="S1199" s="181"/>
      <c r="T1199" s="73" t="s">
        <v>9</v>
      </c>
      <c r="V1199" s="74">
        <v>4157000</v>
      </c>
      <c r="X1199" s="74">
        <v>4262600</v>
      </c>
      <c r="Z1199" s="74">
        <v>4007000</v>
      </c>
      <c r="AB1199" s="74">
        <v>4455600</v>
      </c>
      <c r="AD1199" s="74">
        <v>4231300</v>
      </c>
      <c r="AF1199" s="74">
        <v>4830800</v>
      </c>
      <c r="AH1199" s="74">
        <f t="shared" si="188"/>
        <v>9062100</v>
      </c>
      <c r="AI1199" s="8"/>
      <c r="AJ1199" s="74">
        <f>CEILING(AB1199*34/100,10)-10</f>
        <v>1514900</v>
      </c>
      <c r="AK1199" s="8"/>
      <c r="AL1199" s="74">
        <v>7995000</v>
      </c>
      <c r="AM1199" s="74"/>
      <c r="AN1199" s="74">
        <v>8233000</v>
      </c>
      <c r="AO1199" s="74"/>
      <c r="AP1199" s="74">
        <v>8233000</v>
      </c>
      <c r="AQ1199" s="74"/>
    </row>
    <row r="1200" spans="2:43" ht="18" hidden="1" customHeight="1" x14ac:dyDescent="0.2">
      <c r="B1200" s="4"/>
      <c r="C1200" s="117"/>
      <c r="D1200" s="117"/>
      <c r="E1200" s="117"/>
      <c r="F1200" s="48"/>
      <c r="G1200" s="11"/>
      <c r="H1200" s="117"/>
      <c r="I1200" s="124"/>
      <c r="J1200" s="124"/>
      <c r="K1200" s="144"/>
      <c r="L1200" s="11"/>
      <c r="M1200" s="143"/>
      <c r="N1200" s="42"/>
      <c r="O1200" s="128"/>
      <c r="P1200" s="130"/>
      <c r="Q1200" s="130"/>
      <c r="R1200" s="72"/>
      <c r="S1200" s="181"/>
      <c r="T1200" s="73"/>
      <c r="V1200" s="74">
        <v>0</v>
      </c>
      <c r="X1200" s="74">
        <v>0</v>
      </c>
      <c r="Z1200" s="74">
        <v>0</v>
      </c>
      <c r="AB1200" s="74">
        <v>0</v>
      </c>
      <c r="AD1200" s="74">
        <v>0</v>
      </c>
      <c r="AF1200" s="74">
        <v>0</v>
      </c>
      <c r="AH1200" s="74">
        <f t="shared" si="188"/>
        <v>0</v>
      </c>
      <c r="AI1200" s="8"/>
      <c r="AJ1200" s="74">
        <v>0</v>
      </c>
      <c r="AK1200" s="8"/>
      <c r="AL1200" s="74">
        <v>0</v>
      </c>
      <c r="AM1200" s="74"/>
      <c r="AN1200" s="74">
        <v>0</v>
      </c>
      <c r="AO1200" s="74"/>
      <c r="AP1200" s="74">
        <v>0</v>
      </c>
      <c r="AQ1200" s="74"/>
    </row>
    <row r="1201" spans="2:43" ht="18" hidden="1" customHeight="1" x14ac:dyDescent="0.2">
      <c r="B1201" s="4"/>
      <c r="C1201" s="117"/>
      <c r="D1201" s="117"/>
      <c r="E1201" s="117"/>
      <c r="F1201" s="48"/>
      <c r="G1201" s="11"/>
      <c r="H1201" s="117"/>
      <c r="I1201" s="124"/>
      <c r="J1201" s="124"/>
      <c r="K1201" s="144"/>
      <c r="L1201" s="11"/>
      <c r="M1201" s="143"/>
      <c r="N1201" s="42"/>
      <c r="O1201" s="128"/>
      <c r="P1201" s="130"/>
      <c r="Q1201" s="130"/>
      <c r="R1201" s="72"/>
      <c r="S1201" s="181"/>
      <c r="T1201" s="73"/>
      <c r="V1201" s="74">
        <v>0</v>
      </c>
      <c r="X1201" s="74">
        <v>0</v>
      </c>
      <c r="Z1201" s="74">
        <v>0</v>
      </c>
      <c r="AB1201" s="74">
        <v>0</v>
      </c>
      <c r="AD1201" s="74">
        <v>0</v>
      </c>
      <c r="AF1201" s="74">
        <v>0</v>
      </c>
      <c r="AH1201" s="74">
        <f t="shared" si="188"/>
        <v>0</v>
      </c>
      <c r="AI1201" s="8"/>
      <c r="AJ1201" s="74">
        <v>0</v>
      </c>
      <c r="AK1201" s="8"/>
      <c r="AL1201" s="74">
        <v>0</v>
      </c>
      <c r="AM1201" s="74"/>
      <c r="AN1201" s="74">
        <v>0</v>
      </c>
      <c r="AO1201" s="74"/>
      <c r="AP1201" s="74">
        <v>0</v>
      </c>
      <c r="AQ1201" s="74"/>
    </row>
    <row r="1202" spans="2:43" ht="18" customHeight="1" x14ac:dyDescent="0.2">
      <c r="B1202" s="4"/>
      <c r="C1202" s="117"/>
      <c r="D1202" s="117"/>
      <c r="E1202" s="117"/>
      <c r="F1202" s="48"/>
      <c r="G1202" s="11"/>
      <c r="H1202" s="117"/>
      <c r="I1202" s="124"/>
      <c r="J1202" s="124"/>
      <c r="K1202" s="144"/>
      <c r="L1202" s="11"/>
      <c r="M1202" s="143"/>
      <c r="N1202" s="42"/>
      <c r="O1202" s="128"/>
      <c r="P1202" s="130"/>
      <c r="Q1202" s="131">
        <v>2</v>
      </c>
      <c r="R1202" s="68"/>
      <c r="S1202" s="35"/>
      <c r="T1202" s="69" t="s">
        <v>11</v>
      </c>
      <c r="U1202" s="92"/>
      <c r="V1202" s="70">
        <f>V1203+V1205+V1204</f>
        <v>3464000</v>
      </c>
      <c r="X1202" s="447">
        <f>X1203+X1205+X1204</f>
        <v>3682100</v>
      </c>
      <c r="Z1202" s="447">
        <f>Z1203+Z1205+Z1204</f>
        <v>2381000</v>
      </c>
      <c r="AB1202" s="447">
        <f>AB1203+AB1205+AB1204</f>
        <v>3311100</v>
      </c>
      <c r="AD1202" s="447">
        <f>AD1203+AD1205+AD1204</f>
        <v>4094000</v>
      </c>
      <c r="AF1202" s="447">
        <f>AF1203+AF1205+AF1204</f>
        <v>3590500</v>
      </c>
      <c r="AH1202" s="447">
        <f t="shared" si="188"/>
        <v>7684500</v>
      </c>
      <c r="AI1202" s="446"/>
      <c r="AJ1202" s="447">
        <f>AJ1203+AJ1205+AJ1204</f>
        <v>1125770</v>
      </c>
      <c r="AK1202" s="71"/>
      <c r="AL1202" s="447">
        <f>AL1203+AL1205+AL1204</f>
        <v>6396000</v>
      </c>
      <c r="AM1202" s="447"/>
      <c r="AN1202" s="447">
        <f>AN1203+AN1205+AN1204</f>
        <v>6894000</v>
      </c>
      <c r="AO1202" s="447"/>
      <c r="AP1202" s="447">
        <f>AP1203+AP1205+AP1204</f>
        <v>6894000</v>
      </c>
      <c r="AQ1202" s="447"/>
    </row>
    <row r="1203" spans="2:43" ht="18" customHeight="1" x14ac:dyDescent="0.2">
      <c r="B1203" s="4"/>
      <c r="C1203" s="117"/>
      <c r="D1203" s="117"/>
      <c r="E1203" s="117"/>
      <c r="F1203" s="48"/>
      <c r="G1203" s="11"/>
      <c r="H1203" s="117"/>
      <c r="I1203" s="124"/>
      <c r="J1203" s="124"/>
      <c r="K1203" s="144"/>
      <c r="L1203" s="11"/>
      <c r="M1203" s="143"/>
      <c r="N1203" s="42"/>
      <c r="O1203" s="128"/>
      <c r="P1203" s="130"/>
      <c r="Q1203" s="130"/>
      <c r="R1203" s="72" t="s">
        <v>3</v>
      </c>
      <c r="S1203" s="181"/>
      <c r="T1203" s="73" t="s">
        <v>11</v>
      </c>
      <c r="V1203" s="74">
        <v>3464000</v>
      </c>
      <c r="X1203" s="74">
        <v>3682100</v>
      </c>
      <c r="Z1203" s="74">
        <v>2381000</v>
      </c>
      <c r="AB1203" s="74">
        <v>3311100</v>
      </c>
      <c r="AD1203" s="74">
        <v>4094000</v>
      </c>
      <c r="AF1203" s="74">
        <v>3590500</v>
      </c>
      <c r="AH1203" s="74">
        <f t="shared" si="188"/>
        <v>7684500</v>
      </c>
      <c r="AI1203" s="8"/>
      <c r="AJ1203" s="74">
        <f>CEILING(AB1203*34/100,10)-10</f>
        <v>1125770</v>
      </c>
      <c r="AK1203" s="8"/>
      <c r="AL1203" s="74">
        <v>6396000</v>
      </c>
      <c r="AM1203" s="74"/>
      <c r="AN1203" s="74">
        <v>6894000</v>
      </c>
      <c r="AO1203" s="74"/>
      <c r="AP1203" s="74">
        <v>6894000</v>
      </c>
      <c r="AQ1203" s="74"/>
    </row>
    <row r="1204" spans="2:43" ht="18" hidden="1" customHeight="1" x14ac:dyDescent="0.2">
      <c r="B1204" s="4"/>
      <c r="C1204" s="117"/>
      <c r="D1204" s="117"/>
      <c r="E1204" s="117"/>
      <c r="F1204" s="48"/>
      <c r="G1204" s="11"/>
      <c r="H1204" s="117"/>
      <c r="I1204" s="124"/>
      <c r="J1204" s="124"/>
      <c r="K1204" s="144"/>
      <c r="L1204" s="11"/>
      <c r="M1204" s="143"/>
      <c r="N1204" s="42"/>
      <c r="O1204" s="128"/>
      <c r="P1204" s="130"/>
      <c r="Q1204" s="130"/>
      <c r="R1204" s="72"/>
      <c r="S1204" s="181"/>
      <c r="T1204" s="73"/>
      <c r="V1204" s="74">
        <v>0</v>
      </c>
      <c r="X1204" s="74">
        <v>0</v>
      </c>
      <c r="Z1204" s="74">
        <v>0</v>
      </c>
      <c r="AB1204" s="74">
        <v>0</v>
      </c>
      <c r="AD1204" s="74">
        <v>0</v>
      </c>
      <c r="AF1204" s="74">
        <v>0</v>
      </c>
      <c r="AH1204" s="74">
        <f t="shared" si="188"/>
        <v>0</v>
      </c>
      <c r="AI1204" s="8"/>
      <c r="AJ1204" s="74">
        <v>0</v>
      </c>
      <c r="AK1204" s="8"/>
      <c r="AL1204" s="74">
        <v>0</v>
      </c>
      <c r="AM1204" s="74"/>
      <c r="AN1204" s="74">
        <v>0</v>
      </c>
      <c r="AO1204" s="74"/>
      <c r="AP1204" s="74">
        <v>0</v>
      </c>
      <c r="AQ1204" s="74"/>
    </row>
    <row r="1205" spans="2:43" ht="18" hidden="1" customHeight="1" x14ac:dyDescent="0.2">
      <c r="B1205" s="4"/>
      <c r="C1205" s="117"/>
      <c r="D1205" s="117"/>
      <c r="E1205" s="117"/>
      <c r="F1205" s="48"/>
      <c r="G1205" s="11"/>
      <c r="H1205" s="117"/>
      <c r="I1205" s="124"/>
      <c r="J1205" s="124"/>
      <c r="K1205" s="144"/>
      <c r="L1205" s="11"/>
      <c r="M1205" s="143"/>
      <c r="N1205" s="42"/>
      <c r="O1205" s="128"/>
      <c r="P1205" s="130"/>
      <c r="Q1205" s="130"/>
      <c r="R1205" s="72"/>
      <c r="S1205" s="181"/>
      <c r="T1205" s="73"/>
      <c r="V1205" s="74">
        <v>0</v>
      </c>
      <c r="X1205" s="74">
        <v>0</v>
      </c>
      <c r="Z1205" s="74">
        <v>0</v>
      </c>
      <c r="AB1205" s="74">
        <v>0</v>
      </c>
      <c r="AD1205" s="74">
        <v>0</v>
      </c>
      <c r="AF1205" s="74">
        <v>0</v>
      </c>
      <c r="AH1205" s="74">
        <f t="shared" si="188"/>
        <v>0</v>
      </c>
      <c r="AI1205" s="8"/>
      <c r="AJ1205" s="74">
        <v>0</v>
      </c>
      <c r="AK1205" s="8"/>
      <c r="AL1205" s="74">
        <v>0</v>
      </c>
      <c r="AM1205" s="74"/>
      <c r="AN1205" s="74">
        <v>0</v>
      </c>
      <c r="AO1205" s="74"/>
      <c r="AP1205" s="74">
        <v>0</v>
      </c>
      <c r="AQ1205" s="74"/>
    </row>
    <row r="1206" spans="2:43" ht="18" customHeight="1" x14ac:dyDescent="0.2">
      <c r="B1206" s="4"/>
      <c r="C1206" s="117"/>
      <c r="D1206" s="117"/>
      <c r="E1206" s="117"/>
      <c r="F1206" s="48"/>
      <c r="G1206" s="11"/>
      <c r="H1206" s="117"/>
      <c r="I1206" s="124"/>
      <c r="J1206" s="124"/>
      <c r="K1206" s="144"/>
      <c r="L1206" s="11"/>
      <c r="M1206" s="143"/>
      <c r="N1206" s="42"/>
      <c r="O1206" s="128"/>
      <c r="P1206" s="130"/>
      <c r="Q1206" s="131">
        <v>3</v>
      </c>
      <c r="R1206" s="68"/>
      <c r="S1206" s="35"/>
      <c r="T1206" s="69" t="s">
        <v>12</v>
      </c>
      <c r="U1206" s="92"/>
      <c r="V1206" s="70">
        <f>SUM(V1207:V1207)</f>
        <v>25000</v>
      </c>
      <c r="X1206" s="447">
        <f>SUM(X1207:X1207)</f>
        <v>27600</v>
      </c>
      <c r="Z1206" s="447">
        <f>SUM(Z1207:Z1207)</f>
        <v>19000</v>
      </c>
      <c r="AB1206" s="447">
        <f>SUM(AB1207:AB1207)</f>
        <v>11000</v>
      </c>
      <c r="AD1206" s="447">
        <f>SUM(AD1207:AD1207)</f>
        <v>1500</v>
      </c>
      <c r="AF1206" s="447">
        <f>SUM(AF1207:AF1207)</f>
        <v>12000</v>
      </c>
      <c r="AH1206" s="447">
        <f t="shared" si="188"/>
        <v>13500</v>
      </c>
      <c r="AI1206" s="446"/>
      <c r="AJ1206" s="447">
        <f>SUM(AJ1207:AJ1207)</f>
        <v>3740</v>
      </c>
      <c r="AK1206" s="71"/>
      <c r="AL1206" s="447">
        <f>SUM(AL1207:AL1207)</f>
        <v>82000</v>
      </c>
      <c r="AM1206" s="447"/>
      <c r="AN1206" s="447">
        <f>SUM(AN1207:AN1207)</f>
        <v>88500</v>
      </c>
      <c r="AO1206" s="447"/>
      <c r="AP1206" s="447">
        <f>SUM(AP1207:AP1207)</f>
        <v>88500</v>
      </c>
      <c r="AQ1206" s="447"/>
    </row>
    <row r="1207" spans="2:43" ht="18" customHeight="1" x14ac:dyDescent="0.2">
      <c r="B1207" s="4"/>
      <c r="C1207" s="117"/>
      <c r="D1207" s="117"/>
      <c r="E1207" s="117"/>
      <c r="F1207" s="48"/>
      <c r="G1207" s="11"/>
      <c r="H1207" s="117"/>
      <c r="I1207" s="124"/>
      <c r="J1207" s="124"/>
      <c r="K1207" s="144"/>
      <c r="L1207" s="11"/>
      <c r="M1207" s="143"/>
      <c r="N1207" s="42"/>
      <c r="O1207" s="128"/>
      <c r="P1207" s="130"/>
      <c r="Q1207" s="130"/>
      <c r="R1207" s="72" t="s">
        <v>3</v>
      </c>
      <c r="S1207" s="181"/>
      <c r="T1207" s="73" t="s">
        <v>12</v>
      </c>
      <c r="V1207" s="74">
        <v>25000</v>
      </c>
      <c r="X1207" s="74">
        <v>27600</v>
      </c>
      <c r="Z1207" s="74">
        <v>19000</v>
      </c>
      <c r="AB1207" s="74">
        <v>11000</v>
      </c>
      <c r="AD1207" s="74">
        <v>1500</v>
      </c>
      <c r="AF1207" s="74">
        <v>12000</v>
      </c>
      <c r="AH1207" s="74">
        <f t="shared" si="188"/>
        <v>13500</v>
      </c>
      <c r="AI1207" s="8"/>
      <c r="AJ1207" s="74">
        <f>CEILING(AB1207*34/100,10)</f>
        <v>3740</v>
      </c>
      <c r="AK1207" s="8"/>
      <c r="AL1207" s="74">
        <v>82000</v>
      </c>
      <c r="AM1207" s="74"/>
      <c r="AN1207" s="74">
        <v>88500</v>
      </c>
      <c r="AO1207" s="74"/>
      <c r="AP1207" s="74">
        <v>88500</v>
      </c>
      <c r="AQ1207" s="74"/>
    </row>
    <row r="1208" spans="2:43" ht="18" customHeight="1" x14ac:dyDescent="0.2">
      <c r="B1208" s="4"/>
      <c r="C1208" s="117"/>
      <c r="D1208" s="117"/>
      <c r="E1208" s="117"/>
      <c r="F1208" s="48"/>
      <c r="G1208" s="11"/>
      <c r="H1208" s="117"/>
      <c r="I1208" s="124"/>
      <c r="J1208" s="124"/>
      <c r="K1208" s="144"/>
      <c r="L1208" s="11"/>
      <c r="M1208" s="143"/>
      <c r="N1208" s="42"/>
      <c r="O1208" s="128"/>
      <c r="P1208" s="130"/>
      <c r="Q1208" s="131">
        <v>4</v>
      </c>
      <c r="R1208" s="68"/>
      <c r="S1208" s="35"/>
      <c r="T1208" s="69" t="s">
        <v>13</v>
      </c>
      <c r="U1208" s="92"/>
      <c r="V1208" s="70">
        <f>V1209</f>
        <v>384000</v>
      </c>
      <c r="X1208" s="447">
        <f>X1209</f>
        <v>322900</v>
      </c>
      <c r="Z1208" s="447">
        <f>Z1209</f>
        <v>330000</v>
      </c>
      <c r="AB1208" s="447">
        <f>AB1209</f>
        <v>321700</v>
      </c>
      <c r="AD1208" s="447">
        <f>AD1209</f>
        <v>210900</v>
      </c>
      <c r="AF1208" s="447">
        <f>AF1209</f>
        <v>348900</v>
      </c>
      <c r="AH1208" s="447">
        <f t="shared" si="188"/>
        <v>559800</v>
      </c>
      <c r="AI1208" s="446"/>
      <c r="AJ1208" s="447">
        <f>AJ1209</f>
        <v>109370</v>
      </c>
      <c r="AK1208" s="71"/>
      <c r="AL1208" s="447">
        <f>AL1209</f>
        <v>600000</v>
      </c>
      <c r="AM1208" s="447"/>
      <c r="AN1208" s="447">
        <f>AN1209</f>
        <v>651000</v>
      </c>
      <c r="AO1208" s="447"/>
      <c r="AP1208" s="447">
        <f>AP1209</f>
        <v>651000</v>
      </c>
      <c r="AQ1208" s="447"/>
    </row>
    <row r="1209" spans="2:43" ht="18" customHeight="1" x14ac:dyDescent="0.2">
      <c r="B1209" s="4"/>
      <c r="C1209" s="117"/>
      <c r="D1209" s="117"/>
      <c r="E1209" s="117"/>
      <c r="F1209" s="48"/>
      <c r="G1209" s="11"/>
      <c r="H1209" s="117"/>
      <c r="I1209" s="124"/>
      <c r="J1209" s="124"/>
      <c r="K1209" s="144"/>
      <c r="L1209" s="11"/>
      <c r="M1209" s="143"/>
      <c r="N1209" s="42"/>
      <c r="O1209" s="128"/>
      <c r="P1209" s="130"/>
      <c r="Q1209" s="130"/>
      <c r="R1209" s="72" t="s">
        <v>3</v>
      </c>
      <c r="S1209" s="181"/>
      <c r="T1209" s="73" t="s">
        <v>13</v>
      </c>
      <c r="V1209" s="74">
        <v>384000</v>
      </c>
      <c r="X1209" s="74">
        <v>322900</v>
      </c>
      <c r="Z1209" s="74">
        <v>330000</v>
      </c>
      <c r="AB1209" s="74">
        <v>321700</v>
      </c>
      <c r="AD1209" s="74">
        <v>210900</v>
      </c>
      <c r="AF1209" s="74">
        <v>348900</v>
      </c>
      <c r="AH1209" s="74">
        <f t="shared" si="188"/>
        <v>559800</v>
      </c>
      <c r="AI1209" s="8"/>
      <c r="AJ1209" s="74">
        <f>CEILING(AB1209*34/100,10)-10</f>
        <v>109370</v>
      </c>
      <c r="AK1209" s="8"/>
      <c r="AL1209" s="74">
        <v>600000</v>
      </c>
      <c r="AM1209" s="74"/>
      <c r="AN1209" s="74">
        <v>651000</v>
      </c>
      <c r="AO1209" s="74"/>
      <c r="AP1209" s="74">
        <v>651000</v>
      </c>
      <c r="AQ1209" s="74"/>
    </row>
    <row r="1210" spans="2:43" ht="18" hidden="1" customHeight="1" x14ac:dyDescent="0.2">
      <c r="B1210" s="4"/>
      <c r="C1210" s="117"/>
      <c r="D1210" s="117"/>
      <c r="E1210" s="117"/>
      <c r="F1210" s="48"/>
      <c r="G1210" s="11"/>
      <c r="H1210" s="117"/>
      <c r="I1210" s="124"/>
      <c r="J1210" s="124"/>
      <c r="K1210" s="144"/>
      <c r="L1210" s="11"/>
      <c r="M1210" s="143"/>
      <c r="N1210" s="42"/>
      <c r="O1210" s="128"/>
      <c r="P1210" s="130"/>
      <c r="Q1210" s="131">
        <v>6</v>
      </c>
      <c r="R1210" s="68"/>
      <c r="S1210" s="35"/>
      <c r="T1210" s="69" t="s">
        <v>375</v>
      </c>
      <c r="U1210" s="92"/>
      <c r="V1210" s="70">
        <f>SUM(V1211:V1211)</f>
        <v>0</v>
      </c>
      <c r="X1210" s="447">
        <f>SUM(X1211:X1211)</f>
        <v>0</v>
      </c>
      <c r="Z1210" s="447">
        <f>SUM(Z1211:Z1211)</f>
        <v>0</v>
      </c>
      <c r="AB1210" s="447">
        <f>SUM(AB1211:AB1211)</f>
        <v>0</v>
      </c>
      <c r="AD1210" s="447">
        <f>SUM(AD1211:AD1211)</f>
        <v>0</v>
      </c>
      <c r="AF1210" s="447">
        <f>SUM(AF1211:AF1211)</f>
        <v>0</v>
      </c>
      <c r="AH1210" s="447">
        <f t="shared" si="188"/>
        <v>0</v>
      </c>
      <c r="AI1210" s="446"/>
      <c r="AJ1210" s="447">
        <f>SUM(AJ1211:AJ1211)</f>
        <v>0</v>
      </c>
      <c r="AK1210" s="71"/>
      <c r="AL1210" s="447">
        <f>SUM(AL1211:AL1211)</f>
        <v>0</v>
      </c>
      <c r="AM1210" s="447"/>
      <c r="AN1210" s="447">
        <f>SUM(AN1211:AN1211)</f>
        <v>0</v>
      </c>
      <c r="AO1210" s="447"/>
      <c r="AP1210" s="447">
        <f>SUM(AP1211:AP1211)</f>
        <v>0</v>
      </c>
      <c r="AQ1210" s="447"/>
    </row>
    <row r="1211" spans="2:43" ht="18" hidden="1" customHeight="1" x14ac:dyDescent="0.2">
      <c r="B1211" s="4"/>
      <c r="C1211" s="117"/>
      <c r="D1211" s="117"/>
      <c r="E1211" s="117"/>
      <c r="F1211" s="48"/>
      <c r="G1211" s="11"/>
      <c r="H1211" s="117"/>
      <c r="I1211" s="124"/>
      <c r="J1211" s="124"/>
      <c r="K1211" s="144"/>
      <c r="L1211" s="11"/>
      <c r="M1211" s="143"/>
      <c r="N1211" s="42"/>
      <c r="O1211" s="128"/>
      <c r="P1211" s="130"/>
      <c r="Q1211" s="130"/>
      <c r="R1211" s="72" t="s">
        <v>3</v>
      </c>
      <c r="S1211" s="181"/>
      <c r="T1211" s="73" t="s">
        <v>375</v>
      </c>
      <c r="V1211" s="74">
        <v>0</v>
      </c>
      <c r="X1211" s="74">
        <v>0</v>
      </c>
      <c r="Z1211" s="74">
        <v>0</v>
      </c>
      <c r="AB1211" s="74">
        <v>0</v>
      </c>
      <c r="AD1211" s="74">
        <v>0</v>
      </c>
      <c r="AF1211" s="74">
        <v>0</v>
      </c>
      <c r="AH1211" s="74">
        <f t="shared" si="188"/>
        <v>0</v>
      </c>
      <c r="AI1211" s="8"/>
      <c r="AJ1211" s="74">
        <v>0</v>
      </c>
      <c r="AK1211" s="8"/>
      <c r="AL1211" s="74">
        <v>0</v>
      </c>
      <c r="AM1211" s="74"/>
      <c r="AN1211" s="74">
        <v>0</v>
      </c>
      <c r="AO1211" s="74"/>
      <c r="AP1211" s="74">
        <v>0</v>
      </c>
      <c r="AQ1211" s="74"/>
    </row>
    <row r="1212" spans="2:43" ht="18" customHeight="1" x14ac:dyDescent="0.2">
      <c r="B1212" s="4"/>
      <c r="C1212" s="117"/>
      <c r="D1212" s="117"/>
      <c r="E1212" s="117"/>
      <c r="F1212" s="48"/>
      <c r="G1212" s="11"/>
      <c r="H1212" s="117"/>
      <c r="I1212" s="124"/>
      <c r="J1212" s="124"/>
      <c r="K1212" s="144"/>
      <c r="L1212" s="11"/>
      <c r="M1212" s="143"/>
      <c r="N1212" s="42"/>
      <c r="O1212" s="127" t="s">
        <v>0</v>
      </c>
      <c r="P1212" s="123"/>
      <c r="Q1212" s="123"/>
      <c r="R1212" s="49"/>
      <c r="S1212" s="18"/>
      <c r="T1212" s="50" t="s">
        <v>60</v>
      </c>
      <c r="U1212" s="76"/>
      <c r="V1212" s="51">
        <f>V1213</f>
        <v>1627000</v>
      </c>
      <c r="X1212" s="51">
        <f>X1213</f>
        <v>1476600</v>
      </c>
      <c r="Z1212" s="51">
        <f>Z1213+Z1218</f>
        <v>1669000</v>
      </c>
      <c r="AB1212" s="51">
        <f>AB1213+AB1218</f>
        <v>1382100</v>
      </c>
      <c r="AD1212" s="51">
        <f t="shared" ref="AD1212:AO1212" si="190">AD1213+AD1218</f>
        <v>1491100</v>
      </c>
      <c r="AE1212" s="51">
        <f t="shared" si="190"/>
        <v>0</v>
      </c>
      <c r="AF1212" s="51">
        <f t="shared" si="190"/>
        <v>1499400</v>
      </c>
      <c r="AG1212" s="51">
        <f t="shared" si="190"/>
        <v>0</v>
      </c>
      <c r="AH1212" s="51">
        <f t="shared" si="188"/>
        <v>2990500</v>
      </c>
      <c r="AI1212" s="51">
        <f t="shared" ref="AI1212:AJ1212" si="191">AI1213+AI1218</f>
        <v>0</v>
      </c>
      <c r="AJ1212" s="51">
        <f t="shared" si="191"/>
        <v>469910</v>
      </c>
      <c r="AK1212" s="51">
        <f t="shared" ref="AK1212" si="192">AK1213+AK1218</f>
        <v>0</v>
      </c>
      <c r="AL1212" s="51">
        <f t="shared" si="190"/>
        <v>1814250</v>
      </c>
      <c r="AM1212" s="51"/>
      <c r="AN1212" s="51">
        <f t="shared" si="190"/>
        <v>1963750</v>
      </c>
      <c r="AO1212" s="51">
        <f t="shared" si="190"/>
        <v>0</v>
      </c>
      <c r="AP1212" s="51">
        <f t="shared" ref="AP1212:AQ1212" si="193">AP1213+AP1218</f>
        <v>1963750</v>
      </c>
      <c r="AQ1212" s="51">
        <f t="shared" si="193"/>
        <v>0</v>
      </c>
    </row>
    <row r="1213" spans="2:43" ht="18" customHeight="1" x14ac:dyDescent="0.2">
      <c r="B1213" s="4"/>
      <c r="C1213" s="117"/>
      <c r="D1213" s="117"/>
      <c r="E1213" s="117"/>
      <c r="F1213" s="48"/>
      <c r="G1213" s="11"/>
      <c r="H1213" s="117"/>
      <c r="I1213" s="124"/>
      <c r="J1213" s="124"/>
      <c r="K1213" s="144"/>
      <c r="L1213" s="11"/>
      <c r="M1213" s="143"/>
      <c r="N1213" s="42"/>
      <c r="O1213" s="128"/>
      <c r="P1213" s="129">
        <v>1</v>
      </c>
      <c r="Q1213" s="129"/>
      <c r="R1213" s="64"/>
      <c r="S1213" s="234"/>
      <c r="T1213" s="65" t="s">
        <v>8</v>
      </c>
      <c r="U1213" s="155"/>
      <c r="V1213" s="66">
        <f>V1214</f>
        <v>1627000</v>
      </c>
      <c r="X1213" s="66">
        <f>X1214</f>
        <v>1476600</v>
      </c>
      <c r="Z1213" s="66">
        <f>Z1214</f>
        <v>1669000</v>
      </c>
      <c r="AB1213" s="66">
        <f>AB1214</f>
        <v>1382100</v>
      </c>
      <c r="AD1213" s="66">
        <f>AD1214</f>
        <v>1491100</v>
      </c>
      <c r="AF1213" s="66">
        <f>AF1214</f>
        <v>1499400</v>
      </c>
      <c r="AH1213" s="66">
        <f t="shared" si="188"/>
        <v>2990500</v>
      </c>
      <c r="AI1213" s="67"/>
      <c r="AJ1213" s="66">
        <f>AJ1214</f>
        <v>469910</v>
      </c>
      <c r="AK1213" s="67"/>
      <c r="AL1213" s="66">
        <f>AL1214</f>
        <v>1814250</v>
      </c>
      <c r="AM1213" s="66"/>
      <c r="AN1213" s="66">
        <f>AN1214</f>
        <v>1963750</v>
      </c>
      <c r="AO1213" s="66"/>
      <c r="AP1213" s="66">
        <f>AP1214</f>
        <v>1963750</v>
      </c>
      <c r="AQ1213" s="66"/>
    </row>
    <row r="1214" spans="2:43" ht="18" customHeight="1" x14ac:dyDescent="0.2">
      <c r="B1214" s="4"/>
      <c r="C1214" s="117"/>
      <c r="D1214" s="117"/>
      <c r="E1214" s="117"/>
      <c r="F1214" s="48"/>
      <c r="G1214" s="11"/>
      <c r="H1214" s="117"/>
      <c r="I1214" s="124"/>
      <c r="J1214" s="124"/>
      <c r="K1214" s="144"/>
      <c r="L1214" s="11"/>
      <c r="M1214" s="143"/>
      <c r="N1214" s="42"/>
      <c r="O1214" s="128"/>
      <c r="P1214" s="130"/>
      <c r="Q1214" s="131">
        <v>6</v>
      </c>
      <c r="R1214" s="72"/>
      <c r="S1214" s="181"/>
      <c r="T1214" s="69" t="s">
        <v>62</v>
      </c>
      <c r="U1214" s="92"/>
      <c r="V1214" s="70">
        <f>SUM(V1215:V1217)</f>
        <v>1627000</v>
      </c>
      <c r="X1214" s="447">
        <f>SUM(X1215:X1217)</f>
        <v>1476600</v>
      </c>
      <c r="Z1214" s="447">
        <f>SUM(Z1215:Z1217)</f>
        <v>1669000</v>
      </c>
      <c r="AB1214" s="447">
        <f>SUM(AB1215:AB1217)</f>
        <v>1382100</v>
      </c>
      <c r="AD1214" s="447">
        <f>SUM(AD1215:AD1217)</f>
        <v>1491100</v>
      </c>
      <c r="AF1214" s="447">
        <f>SUM(AF1215:AF1217)</f>
        <v>1499400</v>
      </c>
      <c r="AH1214" s="447">
        <f t="shared" si="188"/>
        <v>2990500</v>
      </c>
      <c r="AI1214" s="446"/>
      <c r="AJ1214" s="447">
        <f>SUM(AJ1215:AJ1217)</f>
        <v>469910</v>
      </c>
      <c r="AK1214" s="71"/>
      <c r="AL1214" s="447">
        <f>SUM(AL1215:AL1217)</f>
        <v>1814250</v>
      </c>
      <c r="AM1214" s="447"/>
      <c r="AN1214" s="447">
        <f>SUM(AN1215:AN1217)</f>
        <v>1963750</v>
      </c>
      <c r="AO1214" s="447"/>
      <c r="AP1214" s="447">
        <f>SUM(AP1215:AP1217)</f>
        <v>1963750</v>
      </c>
      <c r="AQ1214" s="447"/>
    </row>
    <row r="1215" spans="2:43" ht="18" customHeight="1" x14ac:dyDescent="0.2">
      <c r="B1215" s="4"/>
      <c r="C1215" s="117"/>
      <c r="D1215" s="117"/>
      <c r="E1215" s="117"/>
      <c r="F1215" s="48"/>
      <c r="G1215" s="11"/>
      <c r="H1215" s="117"/>
      <c r="I1215" s="124"/>
      <c r="J1215" s="124"/>
      <c r="K1215" s="144"/>
      <c r="L1215" s="11"/>
      <c r="M1215" s="143"/>
      <c r="N1215" s="42"/>
      <c r="O1215" s="128"/>
      <c r="P1215" s="130"/>
      <c r="Q1215" s="131"/>
      <c r="R1215" s="72">
        <v>1</v>
      </c>
      <c r="S1215" s="181"/>
      <c r="T1215" s="73" t="s">
        <v>430</v>
      </c>
      <c r="V1215" s="74">
        <v>1029000</v>
      </c>
      <c r="X1215" s="74">
        <v>922600</v>
      </c>
      <c r="Z1215" s="74">
        <v>1039000</v>
      </c>
      <c r="AB1215" s="74">
        <v>861800</v>
      </c>
      <c r="AD1215" s="74">
        <v>930400</v>
      </c>
      <c r="AF1215" s="74">
        <v>935300</v>
      </c>
      <c r="AH1215" s="74">
        <f t="shared" si="188"/>
        <v>1865700</v>
      </c>
      <c r="AI1215" s="8"/>
      <c r="AJ1215" s="74">
        <f>CEILING(AB1215*34/100,10)-10</f>
        <v>293010</v>
      </c>
      <c r="AK1215" s="8"/>
      <c r="AL1215" s="74">
        <v>1131700</v>
      </c>
      <c r="AM1215" s="74"/>
      <c r="AN1215" s="74">
        <v>1224500</v>
      </c>
      <c r="AO1215" s="74"/>
      <c r="AP1215" s="74">
        <v>1224500</v>
      </c>
      <c r="AQ1215" s="74"/>
    </row>
    <row r="1216" spans="2:43" ht="18" customHeight="1" x14ac:dyDescent="0.2">
      <c r="B1216" s="4"/>
      <c r="C1216" s="117"/>
      <c r="D1216" s="117"/>
      <c r="E1216" s="117"/>
      <c r="F1216" s="48"/>
      <c r="G1216" s="11"/>
      <c r="H1216" s="117"/>
      <c r="I1216" s="124"/>
      <c r="J1216" s="124"/>
      <c r="K1216" s="144"/>
      <c r="L1216" s="11"/>
      <c r="M1216" s="143"/>
      <c r="N1216" s="42"/>
      <c r="O1216" s="128"/>
      <c r="P1216" s="130"/>
      <c r="Q1216" s="131"/>
      <c r="R1216" s="72">
        <v>2</v>
      </c>
      <c r="S1216" s="181"/>
      <c r="T1216" s="73" t="s">
        <v>386</v>
      </c>
      <c r="V1216" s="74">
        <v>598000</v>
      </c>
      <c r="X1216" s="74">
        <v>554000</v>
      </c>
      <c r="Z1216" s="74">
        <v>630000</v>
      </c>
      <c r="AB1216" s="74">
        <v>520300</v>
      </c>
      <c r="AD1216" s="74">
        <v>560700</v>
      </c>
      <c r="AF1216" s="74">
        <v>564100</v>
      </c>
      <c r="AH1216" s="74">
        <f t="shared" si="188"/>
        <v>1124800</v>
      </c>
      <c r="AI1216" s="8"/>
      <c r="AJ1216" s="74">
        <f>CEILING(AB1216*34/100,10)-10</f>
        <v>176900</v>
      </c>
      <c r="AK1216" s="8"/>
      <c r="AL1216" s="74">
        <v>682550</v>
      </c>
      <c r="AM1216" s="74"/>
      <c r="AN1216" s="74">
        <v>739250</v>
      </c>
      <c r="AO1216" s="74"/>
      <c r="AP1216" s="74">
        <v>739250</v>
      </c>
      <c r="AQ1216" s="74"/>
    </row>
    <row r="1217" spans="2:43" ht="18" hidden="1" customHeight="1" x14ac:dyDescent="0.2">
      <c r="B1217" s="4"/>
      <c r="C1217" s="117"/>
      <c r="D1217" s="117"/>
      <c r="E1217" s="117"/>
      <c r="F1217" s="48"/>
      <c r="G1217" s="11"/>
      <c r="H1217" s="117"/>
      <c r="I1217" s="124"/>
      <c r="J1217" s="124"/>
      <c r="K1217" s="144"/>
      <c r="L1217" s="11"/>
      <c r="M1217" s="143"/>
      <c r="N1217" s="42"/>
      <c r="O1217" s="128"/>
      <c r="P1217" s="130"/>
      <c r="Q1217" s="131"/>
      <c r="R1217" s="72">
        <v>8</v>
      </c>
      <c r="S1217" s="181"/>
      <c r="T1217" s="73" t="s">
        <v>463</v>
      </c>
      <c r="V1217" s="74">
        <v>0</v>
      </c>
      <c r="X1217" s="74">
        <v>0</v>
      </c>
      <c r="Z1217" s="74">
        <v>0</v>
      </c>
      <c r="AB1217" s="74">
        <v>0</v>
      </c>
      <c r="AD1217" s="74">
        <v>0</v>
      </c>
      <c r="AF1217" s="74">
        <v>0</v>
      </c>
      <c r="AH1217" s="74">
        <f t="shared" si="188"/>
        <v>0</v>
      </c>
      <c r="AI1217" s="8"/>
      <c r="AJ1217" s="74">
        <v>0</v>
      </c>
      <c r="AK1217" s="8"/>
      <c r="AL1217" s="74">
        <v>0</v>
      </c>
      <c r="AM1217" s="74"/>
      <c r="AN1217" s="74">
        <v>0</v>
      </c>
      <c r="AO1217" s="74"/>
      <c r="AP1217" s="74">
        <v>0</v>
      </c>
      <c r="AQ1217" s="74"/>
    </row>
    <row r="1218" spans="2:43" ht="18" hidden="1" customHeight="1" x14ac:dyDescent="0.2">
      <c r="B1218" s="4"/>
      <c r="C1218" s="117"/>
      <c r="D1218" s="117"/>
      <c r="E1218" s="117"/>
      <c r="F1218" s="48"/>
      <c r="G1218" s="11"/>
      <c r="H1218" s="117"/>
      <c r="I1218" s="124"/>
      <c r="J1218" s="124"/>
      <c r="K1218" s="144"/>
      <c r="L1218" s="11"/>
      <c r="M1218" s="143"/>
      <c r="N1218" s="42"/>
      <c r="O1218" s="128"/>
      <c r="P1218" s="129">
        <v>4</v>
      </c>
      <c r="Q1218" s="129"/>
      <c r="R1218" s="64"/>
      <c r="S1218" s="234"/>
      <c r="T1218" s="65" t="s">
        <v>376</v>
      </c>
      <c r="U1218" s="155"/>
      <c r="V1218" s="66">
        <f>V1219</f>
        <v>1060400</v>
      </c>
      <c r="X1218" s="66">
        <f>X1219</f>
        <v>955900</v>
      </c>
      <c r="Z1218" s="66">
        <f>Z1219</f>
        <v>0</v>
      </c>
      <c r="AB1218" s="66">
        <f>AB1219</f>
        <v>0</v>
      </c>
      <c r="AD1218" s="66">
        <f>AD1219</f>
        <v>0</v>
      </c>
      <c r="AF1218" s="66">
        <f>AF1219</f>
        <v>0</v>
      </c>
      <c r="AH1218" s="66">
        <f t="shared" si="188"/>
        <v>0</v>
      </c>
      <c r="AI1218" s="67"/>
      <c r="AJ1218" s="66">
        <f>AJ1219</f>
        <v>0</v>
      </c>
      <c r="AK1218" s="67"/>
      <c r="AL1218" s="66">
        <f>AL1219</f>
        <v>0</v>
      </c>
      <c r="AM1218" s="66"/>
      <c r="AN1218" s="66">
        <f>AN1219</f>
        <v>0</v>
      </c>
      <c r="AO1218" s="66"/>
      <c r="AP1218" s="66">
        <f>AP1219</f>
        <v>0</v>
      </c>
      <c r="AQ1218" s="66"/>
    </row>
    <row r="1219" spans="2:43" ht="18" hidden="1" customHeight="1" x14ac:dyDescent="0.2">
      <c r="B1219" s="4"/>
      <c r="C1219" s="117"/>
      <c r="D1219" s="117"/>
      <c r="E1219" s="117"/>
      <c r="F1219" s="48"/>
      <c r="G1219" s="11"/>
      <c r="H1219" s="117"/>
      <c r="I1219" s="124"/>
      <c r="J1219" s="124"/>
      <c r="K1219" s="144"/>
      <c r="L1219" s="11"/>
      <c r="M1219" s="143"/>
      <c r="N1219" s="42"/>
      <c r="O1219" s="128"/>
      <c r="P1219" s="130"/>
      <c r="Q1219" s="131">
        <v>6</v>
      </c>
      <c r="R1219" s="72"/>
      <c r="S1219" s="181"/>
      <c r="T1219" s="69" t="s">
        <v>62</v>
      </c>
      <c r="U1219" s="92"/>
      <c r="V1219" s="70">
        <f>SUM(V1220:V1222)</f>
        <v>1060400</v>
      </c>
      <c r="X1219" s="447">
        <f>SUM(X1220:X1222)</f>
        <v>955900</v>
      </c>
      <c r="Z1219" s="447">
        <f>Z1220</f>
        <v>0</v>
      </c>
      <c r="AB1219" s="447">
        <f>AB1220</f>
        <v>0</v>
      </c>
      <c r="AD1219" s="447">
        <f t="shared" ref="AD1219:AQ1219" si="194">AD1220</f>
        <v>0</v>
      </c>
      <c r="AE1219" s="447">
        <f t="shared" si="194"/>
        <v>0</v>
      </c>
      <c r="AF1219" s="447">
        <f t="shared" si="194"/>
        <v>0</v>
      </c>
      <c r="AG1219" s="447">
        <f t="shared" si="194"/>
        <v>0</v>
      </c>
      <c r="AH1219" s="447">
        <f t="shared" si="188"/>
        <v>0</v>
      </c>
      <c r="AI1219" s="447">
        <f t="shared" ref="AI1219:AJ1219" si="195">AI1220</f>
        <v>0</v>
      </c>
      <c r="AJ1219" s="447">
        <f t="shared" si="195"/>
        <v>0</v>
      </c>
      <c r="AK1219" s="447">
        <f t="shared" si="194"/>
        <v>0</v>
      </c>
      <c r="AL1219" s="447">
        <f t="shared" si="194"/>
        <v>0</v>
      </c>
      <c r="AM1219" s="447"/>
      <c r="AN1219" s="447">
        <f t="shared" si="194"/>
        <v>0</v>
      </c>
      <c r="AO1219" s="447">
        <f t="shared" si="194"/>
        <v>0</v>
      </c>
      <c r="AP1219" s="447">
        <f t="shared" si="194"/>
        <v>0</v>
      </c>
      <c r="AQ1219" s="447">
        <f t="shared" si="194"/>
        <v>0</v>
      </c>
    </row>
    <row r="1220" spans="2:43" ht="18" hidden="1" customHeight="1" x14ac:dyDescent="0.2">
      <c r="B1220" s="4"/>
      <c r="C1220" s="117"/>
      <c r="D1220" s="117"/>
      <c r="E1220" s="117"/>
      <c r="F1220" s="48"/>
      <c r="G1220" s="11"/>
      <c r="H1220" s="117"/>
      <c r="I1220" s="124"/>
      <c r="J1220" s="124"/>
      <c r="K1220" s="144"/>
      <c r="L1220" s="11"/>
      <c r="M1220" s="143"/>
      <c r="N1220" s="42"/>
      <c r="O1220" s="128"/>
      <c r="P1220" s="130"/>
      <c r="Q1220" s="131"/>
      <c r="R1220" s="72">
        <v>1</v>
      </c>
      <c r="S1220" s="181"/>
      <c r="T1220" s="73" t="s">
        <v>430</v>
      </c>
      <c r="V1220" s="74">
        <v>1029000</v>
      </c>
      <c r="X1220" s="74">
        <v>922600</v>
      </c>
      <c r="Z1220" s="74">
        <v>0</v>
      </c>
      <c r="AB1220" s="74">
        <v>0</v>
      </c>
      <c r="AD1220" s="74">
        <v>0</v>
      </c>
      <c r="AF1220" s="74">
        <v>0</v>
      </c>
      <c r="AH1220" s="74">
        <f t="shared" si="188"/>
        <v>0</v>
      </c>
      <c r="AI1220" s="8"/>
      <c r="AJ1220" s="74">
        <v>0</v>
      </c>
      <c r="AK1220" s="8"/>
      <c r="AL1220" s="74">
        <v>0</v>
      </c>
      <c r="AM1220" s="74"/>
      <c r="AN1220" s="74">
        <v>0</v>
      </c>
      <c r="AO1220" s="74"/>
      <c r="AP1220" s="74">
        <v>0</v>
      </c>
      <c r="AQ1220" s="74"/>
    </row>
    <row r="1221" spans="2:43" ht="18" customHeight="1" x14ac:dyDescent="0.2">
      <c r="B1221" s="4"/>
      <c r="C1221" s="117"/>
      <c r="D1221" s="117"/>
      <c r="E1221" s="117"/>
      <c r="F1221" s="48"/>
      <c r="G1221" s="11"/>
      <c r="H1221" s="117"/>
      <c r="I1221" s="124"/>
      <c r="J1221" s="124"/>
      <c r="K1221" s="144"/>
      <c r="L1221" s="11"/>
      <c r="M1221" s="143"/>
      <c r="N1221" s="42"/>
      <c r="O1221" s="127" t="s">
        <v>18</v>
      </c>
      <c r="P1221" s="123"/>
      <c r="Q1221" s="123"/>
      <c r="R1221" s="49"/>
      <c r="S1221" s="18"/>
      <c r="T1221" s="50" t="s">
        <v>190</v>
      </c>
      <c r="U1221" s="76"/>
      <c r="V1221" s="51">
        <f>V1222+V1235+V1240+V1250+V1261</f>
        <v>28100</v>
      </c>
      <c r="X1221" s="51">
        <f>X1222+X1235+X1240+X1250+X1261+X1258</f>
        <v>29500</v>
      </c>
      <c r="Z1221" s="51">
        <f>Z1222+Z1235+Z1240+Z1250+Z1261+Z1258</f>
        <v>28900</v>
      </c>
      <c r="AB1221" s="51">
        <f>AB1222+AB1235+AB1240+AB1250+AB1261+AB1258</f>
        <v>30600</v>
      </c>
      <c r="AD1221" s="51" t="e">
        <f>AD1222+AD1235+AD1240+AD1250+AD1261+AD1258</f>
        <v>#REF!</v>
      </c>
      <c r="AF1221" s="51">
        <f>AF1222+AF1235+AF1240+AF1250+AF1261+AF1258</f>
        <v>6511800</v>
      </c>
      <c r="AH1221" s="51" t="e">
        <f t="shared" si="188"/>
        <v>#REF!</v>
      </c>
      <c r="AI1221" s="5"/>
      <c r="AJ1221" s="51">
        <f>AJ1222+AJ1235+AJ1240+AJ1250+AJ1261+AJ1258</f>
        <v>9570</v>
      </c>
      <c r="AK1221" s="5"/>
      <c r="AL1221" s="51">
        <f>AL1222+AL1235+AL1240+AL1250+AL1261+AL1258</f>
        <v>35000</v>
      </c>
      <c r="AM1221" s="51"/>
      <c r="AN1221" s="51">
        <f>AN1222+AN1235+AN1240+AN1250+AN1261+AN1258</f>
        <v>37000</v>
      </c>
      <c r="AO1221" s="51"/>
      <c r="AP1221" s="51">
        <f>AP1222+AP1235+AP1240+AP1250+AP1261+AP1258</f>
        <v>37000</v>
      </c>
      <c r="AQ1221" s="51"/>
    </row>
    <row r="1222" spans="2:43" ht="18" customHeight="1" x14ac:dyDescent="0.2">
      <c r="B1222" s="4"/>
      <c r="C1222" s="117"/>
      <c r="D1222" s="117"/>
      <c r="E1222" s="117"/>
      <c r="F1222" s="48"/>
      <c r="G1222" s="11"/>
      <c r="H1222" s="117"/>
      <c r="I1222" s="124"/>
      <c r="J1222" s="124"/>
      <c r="K1222" s="144"/>
      <c r="L1222" s="11"/>
      <c r="M1222" s="143"/>
      <c r="N1222" s="42"/>
      <c r="O1222" s="128"/>
      <c r="P1222" s="129">
        <v>2</v>
      </c>
      <c r="Q1222" s="129"/>
      <c r="R1222" s="64"/>
      <c r="S1222" s="234"/>
      <c r="T1222" s="65" t="s">
        <v>195</v>
      </c>
      <c r="U1222" s="155"/>
      <c r="V1222" s="66">
        <f>V1223+V1225+V1228+V1231+V1233</f>
        <v>3300</v>
      </c>
      <c r="X1222" s="66">
        <f>X1223+X1225+X1228+X1231+X1233</f>
        <v>3800</v>
      </c>
      <c r="Z1222" s="66">
        <f>Z1223+Z1225+Z1228+Z1231+Z1233</f>
        <v>2500</v>
      </c>
      <c r="AB1222" s="66">
        <f>AB1223+AB1225+AB1228+AB1231+AB1233</f>
        <v>2700</v>
      </c>
      <c r="AD1222" s="66" t="e">
        <f>AD1223+AD1225+AD1228+AD1231+AD1233</f>
        <v>#REF!</v>
      </c>
      <c r="AF1222" s="66">
        <f>AF1223+AF1225+AF1228+AF1231+AF1233</f>
        <v>0</v>
      </c>
      <c r="AH1222" s="66" t="e">
        <f t="shared" si="188"/>
        <v>#REF!</v>
      </c>
      <c r="AI1222" s="67"/>
      <c r="AJ1222" s="66">
        <f>AJ1223+AJ1225+AJ1228+AJ1231+AJ1233</f>
        <v>670</v>
      </c>
      <c r="AK1222" s="67"/>
      <c r="AL1222" s="66">
        <f>AL1223+AL1225+AL1228+AL1231+AL1233</f>
        <v>3000</v>
      </c>
      <c r="AM1222" s="66"/>
      <c r="AN1222" s="66">
        <f>AN1223+AN1225+AN1228+AN1231+AN1233</f>
        <v>3500</v>
      </c>
      <c r="AO1222" s="66"/>
      <c r="AP1222" s="66">
        <f>AP1223+AP1225+AP1228+AP1231+AP1233</f>
        <v>3500</v>
      </c>
      <c r="AQ1222" s="66"/>
    </row>
    <row r="1223" spans="2:43" ht="18" customHeight="1" x14ac:dyDescent="0.2">
      <c r="B1223" s="4"/>
      <c r="C1223" s="117"/>
      <c r="D1223" s="117"/>
      <c r="E1223" s="117"/>
      <c r="F1223" s="48"/>
      <c r="G1223" s="11"/>
      <c r="H1223" s="117"/>
      <c r="I1223" s="124"/>
      <c r="J1223" s="124"/>
      <c r="K1223" s="144"/>
      <c r="L1223" s="11"/>
      <c r="M1223" s="143"/>
      <c r="N1223" s="42"/>
      <c r="O1223" s="128"/>
      <c r="P1223" s="130"/>
      <c r="Q1223" s="131">
        <v>1</v>
      </c>
      <c r="R1223" s="68"/>
      <c r="S1223" s="35"/>
      <c r="T1223" s="69" t="s">
        <v>47</v>
      </c>
      <c r="U1223" s="92"/>
      <c r="V1223" s="70">
        <f>V1224</f>
        <v>1500</v>
      </c>
      <c r="X1223" s="447">
        <f>X1224</f>
        <v>2000</v>
      </c>
      <c r="Z1223" s="447">
        <f>Z1224</f>
        <v>2500</v>
      </c>
      <c r="AB1223" s="447">
        <f>AB1224</f>
        <v>2700</v>
      </c>
      <c r="AD1223" s="447">
        <f>AD1224</f>
        <v>2800</v>
      </c>
      <c r="AF1223" s="447">
        <f>AF1224</f>
        <v>0</v>
      </c>
      <c r="AH1223" s="447">
        <f t="shared" si="188"/>
        <v>2800</v>
      </c>
      <c r="AI1223" s="446"/>
      <c r="AJ1223" s="447">
        <f>AJ1224</f>
        <v>670</v>
      </c>
      <c r="AK1223" s="71"/>
      <c r="AL1223" s="447">
        <f>AL1224</f>
        <v>3000</v>
      </c>
      <c r="AM1223" s="447"/>
      <c r="AN1223" s="447">
        <f>AN1224</f>
        <v>3500</v>
      </c>
      <c r="AO1223" s="447"/>
      <c r="AP1223" s="447">
        <f>AP1224</f>
        <v>3500</v>
      </c>
      <c r="AQ1223" s="447"/>
    </row>
    <row r="1224" spans="2:43" ht="18" customHeight="1" x14ac:dyDescent="0.2">
      <c r="B1224" s="4"/>
      <c r="C1224" s="117"/>
      <c r="D1224" s="117"/>
      <c r="E1224" s="117"/>
      <c r="F1224" s="48"/>
      <c r="G1224" s="11"/>
      <c r="H1224" s="117"/>
      <c r="I1224" s="124"/>
      <c r="J1224" s="124"/>
      <c r="K1224" s="144"/>
      <c r="L1224" s="11"/>
      <c r="M1224" s="143"/>
      <c r="N1224" s="42"/>
      <c r="O1224" s="128"/>
      <c r="P1224" s="130"/>
      <c r="Q1224" s="130"/>
      <c r="R1224" s="72" t="s">
        <v>3</v>
      </c>
      <c r="S1224" s="181"/>
      <c r="T1224" s="73" t="s">
        <v>17</v>
      </c>
      <c r="V1224" s="74">
        <v>1500</v>
      </c>
      <c r="X1224" s="74">
        <v>2000</v>
      </c>
      <c r="Z1224" s="74">
        <v>2500</v>
      </c>
      <c r="AB1224" s="74">
        <v>2700</v>
      </c>
      <c r="AD1224" s="74">
        <v>2800</v>
      </c>
      <c r="AF1224" s="74">
        <v>0</v>
      </c>
      <c r="AH1224" s="74">
        <f t="shared" si="188"/>
        <v>2800</v>
      </c>
      <c r="AI1224" s="8"/>
      <c r="AJ1224" s="74">
        <f>CEILING(AB1224*25/100,10)-10</f>
        <v>670</v>
      </c>
      <c r="AK1224" s="8"/>
      <c r="AL1224" s="74">
        <v>3000</v>
      </c>
      <c r="AM1224" s="74"/>
      <c r="AN1224" s="74">
        <v>3500</v>
      </c>
      <c r="AO1224" s="74"/>
      <c r="AP1224" s="74">
        <v>3500</v>
      </c>
      <c r="AQ1224" s="74"/>
    </row>
    <row r="1225" spans="2:43" ht="18" hidden="1" customHeight="1" x14ac:dyDescent="0.2">
      <c r="B1225" s="4"/>
      <c r="C1225" s="117"/>
      <c r="D1225" s="117"/>
      <c r="E1225" s="117"/>
      <c r="F1225" s="48"/>
      <c r="G1225" s="11"/>
      <c r="H1225" s="117"/>
      <c r="I1225" s="124"/>
      <c r="J1225" s="124"/>
      <c r="K1225" s="144"/>
      <c r="L1225" s="11"/>
      <c r="M1225" s="143"/>
      <c r="N1225" s="42"/>
      <c r="O1225" s="128"/>
      <c r="P1225" s="130"/>
      <c r="Q1225" s="131">
        <v>2</v>
      </c>
      <c r="R1225" s="68"/>
      <c r="S1225" s="35"/>
      <c r="T1225" s="69" t="s">
        <v>227</v>
      </c>
      <c r="U1225" s="92"/>
      <c r="V1225" s="70">
        <f>SUM(V1226:V1227)</f>
        <v>1800</v>
      </c>
      <c r="X1225" s="447">
        <f>SUM(X1226:X1227)</f>
        <v>1800</v>
      </c>
      <c r="Z1225" s="447">
        <f>SUM(Z1226:Z1227)</f>
        <v>0</v>
      </c>
      <c r="AB1225" s="447">
        <f>SUM(AB1226:AB1227)</f>
        <v>0</v>
      </c>
      <c r="AD1225" s="447">
        <f>SUM(AD1226:AD1227)</f>
        <v>0</v>
      </c>
      <c r="AF1225" s="447">
        <f>SUM(AF1226:AF1227)</f>
        <v>0</v>
      </c>
      <c r="AH1225" s="447">
        <f t="shared" si="188"/>
        <v>0</v>
      </c>
      <c r="AI1225" s="446"/>
      <c r="AJ1225" s="447">
        <f>SUM(AJ1226:AJ1227)</f>
        <v>0</v>
      </c>
      <c r="AK1225" s="71"/>
      <c r="AL1225" s="447">
        <f>SUM(AL1226:AL1227)</f>
        <v>0</v>
      </c>
      <c r="AM1225" s="447"/>
      <c r="AN1225" s="447">
        <f>SUM(AN1226:AN1227)</f>
        <v>0</v>
      </c>
      <c r="AO1225" s="447"/>
      <c r="AP1225" s="447">
        <f>SUM(AP1226:AP1227)</f>
        <v>0</v>
      </c>
      <c r="AQ1225" s="447"/>
    </row>
    <row r="1226" spans="2:43" ht="18" hidden="1" customHeight="1" x14ac:dyDescent="0.2">
      <c r="B1226" s="4"/>
      <c r="C1226" s="117"/>
      <c r="D1226" s="117"/>
      <c r="E1226" s="117"/>
      <c r="F1226" s="48"/>
      <c r="G1226" s="11"/>
      <c r="H1226" s="117"/>
      <c r="I1226" s="124"/>
      <c r="J1226" s="124"/>
      <c r="K1226" s="144"/>
      <c r="L1226" s="11"/>
      <c r="M1226" s="143"/>
      <c r="N1226" s="42"/>
      <c r="O1226" s="128"/>
      <c r="P1226" s="130"/>
      <c r="Q1226" s="131"/>
      <c r="R1226" s="72" t="s">
        <v>3</v>
      </c>
      <c r="S1226" s="181"/>
      <c r="T1226" s="73" t="s">
        <v>78</v>
      </c>
      <c r="V1226" s="74">
        <v>0</v>
      </c>
      <c r="X1226" s="74">
        <v>0</v>
      </c>
      <c r="Z1226" s="74">
        <v>0</v>
      </c>
      <c r="AB1226" s="74">
        <v>0</v>
      </c>
      <c r="AD1226" s="74">
        <v>0</v>
      </c>
      <c r="AF1226" s="74">
        <v>0</v>
      </c>
      <c r="AH1226" s="74">
        <f t="shared" si="188"/>
        <v>0</v>
      </c>
      <c r="AI1226" s="8"/>
      <c r="AJ1226" s="74">
        <v>0</v>
      </c>
      <c r="AK1226" s="8"/>
      <c r="AL1226" s="74">
        <v>0</v>
      </c>
      <c r="AM1226" s="74"/>
      <c r="AN1226" s="74">
        <v>0</v>
      </c>
      <c r="AO1226" s="74"/>
      <c r="AP1226" s="74">
        <v>0</v>
      </c>
      <c r="AQ1226" s="74"/>
    </row>
    <row r="1227" spans="2:43" ht="18" hidden="1" customHeight="1" x14ac:dyDescent="0.2">
      <c r="B1227" s="4"/>
      <c r="C1227" s="117"/>
      <c r="D1227" s="117"/>
      <c r="E1227" s="117"/>
      <c r="F1227" s="48"/>
      <c r="G1227" s="11"/>
      <c r="H1227" s="117"/>
      <c r="I1227" s="124"/>
      <c r="J1227" s="124"/>
      <c r="K1227" s="144"/>
      <c r="L1227" s="11"/>
      <c r="M1227" s="143"/>
      <c r="N1227" s="42"/>
      <c r="O1227" s="128"/>
      <c r="P1227" s="130"/>
      <c r="Q1227" s="130"/>
      <c r="R1227" s="72" t="s">
        <v>0</v>
      </c>
      <c r="S1227" s="181"/>
      <c r="T1227" s="73" t="s">
        <v>228</v>
      </c>
      <c r="V1227" s="74">
        <v>1800</v>
      </c>
      <c r="X1227" s="74">
        <v>1800</v>
      </c>
      <c r="Z1227" s="74">
        <v>0</v>
      </c>
      <c r="AB1227" s="74">
        <v>0</v>
      </c>
      <c r="AD1227" s="74">
        <v>0</v>
      </c>
      <c r="AF1227" s="74">
        <v>0</v>
      </c>
      <c r="AH1227" s="74">
        <f t="shared" si="188"/>
        <v>0</v>
      </c>
      <c r="AI1227" s="8"/>
      <c r="AJ1227" s="74">
        <v>0</v>
      </c>
      <c r="AK1227" s="8"/>
      <c r="AL1227" s="74">
        <v>0</v>
      </c>
      <c r="AM1227" s="74"/>
      <c r="AN1227" s="74">
        <v>0</v>
      </c>
      <c r="AO1227" s="74"/>
      <c r="AP1227" s="74">
        <v>0</v>
      </c>
      <c r="AQ1227" s="74"/>
    </row>
    <row r="1228" spans="2:43" ht="18" hidden="1" customHeight="1" x14ac:dyDescent="0.2">
      <c r="B1228" s="4"/>
      <c r="C1228" s="117"/>
      <c r="D1228" s="117"/>
      <c r="E1228" s="117"/>
      <c r="F1228" s="48"/>
      <c r="G1228" s="11"/>
      <c r="H1228" s="117"/>
      <c r="I1228" s="124"/>
      <c r="J1228" s="124"/>
      <c r="K1228" s="144"/>
      <c r="L1228" s="11"/>
      <c r="M1228" s="143"/>
      <c r="N1228" s="42"/>
      <c r="O1228" s="128"/>
      <c r="P1228" s="130"/>
      <c r="Q1228" s="131">
        <v>3</v>
      </c>
      <c r="R1228" s="68"/>
      <c r="S1228" s="35"/>
      <c r="T1228" s="69" t="s">
        <v>79</v>
      </c>
      <c r="U1228" s="92"/>
      <c r="V1228" s="70">
        <f>V1229+V1230</f>
        <v>0</v>
      </c>
      <c r="X1228" s="447">
        <f>X1229+X1230</f>
        <v>0</v>
      </c>
      <c r="Z1228" s="447">
        <f>Z1229+Z1230</f>
        <v>0</v>
      </c>
      <c r="AB1228" s="447">
        <f>AB1229+AB1230</f>
        <v>0</v>
      </c>
      <c r="AD1228" s="447" t="e">
        <f>#REF!+AD1230</f>
        <v>#REF!</v>
      </c>
      <c r="AF1228" s="447">
        <f>AF1229+AF1230</f>
        <v>0</v>
      </c>
      <c r="AH1228" s="447" t="e">
        <f t="shared" si="188"/>
        <v>#REF!</v>
      </c>
      <c r="AI1228" s="446"/>
      <c r="AJ1228" s="447">
        <f>AJ1229+AJ1230</f>
        <v>0</v>
      </c>
      <c r="AK1228" s="71"/>
      <c r="AL1228" s="447">
        <f>AL1229+AL1230</f>
        <v>0</v>
      </c>
      <c r="AM1228" s="447"/>
      <c r="AN1228" s="447">
        <f>AN1229+AN1230</f>
        <v>0</v>
      </c>
      <c r="AO1228" s="447"/>
      <c r="AP1228" s="447">
        <f>AP1229+AP1230</f>
        <v>0</v>
      </c>
      <c r="AQ1228" s="447"/>
    </row>
    <row r="1229" spans="2:43" ht="18" hidden="1" customHeight="1" x14ac:dyDescent="0.2">
      <c r="B1229" s="4"/>
      <c r="C1229" s="117"/>
      <c r="D1229" s="117"/>
      <c r="E1229" s="117"/>
      <c r="F1229" s="48"/>
      <c r="G1229" s="11"/>
      <c r="H1229" s="117"/>
      <c r="I1229" s="124"/>
      <c r="J1229" s="124"/>
      <c r="K1229" s="144"/>
      <c r="L1229" s="11"/>
      <c r="M1229" s="143"/>
      <c r="N1229" s="42"/>
      <c r="O1229" s="128"/>
      <c r="P1229" s="130"/>
      <c r="Q1229" s="131"/>
      <c r="R1229" s="72" t="s">
        <v>3</v>
      </c>
      <c r="S1229" s="181"/>
      <c r="T1229" s="73" t="s">
        <v>80</v>
      </c>
      <c r="V1229" s="83">
        <v>0</v>
      </c>
      <c r="X1229" s="448">
        <v>0</v>
      </c>
      <c r="Z1229" s="448">
        <v>0</v>
      </c>
      <c r="AB1229" s="448">
        <v>0</v>
      </c>
      <c r="AD1229" s="448">
        <v>0</v>
      </c>
      <c r="AF1229" s="448">
        <v>0</v>
      </c>
      <c r="AH1229" s="448">
        <f t="shared" si="188"/>
        <v>0</v>
      </c>
      <c r="AI1229" s="495"/>
      <c r="AJ1229" s="448">
        <v>0</v>
      </c>
      <c r="AK1229" s="87"/>
      <c r="AL1229" s="448">
        <v>0</v>
      </c>
      <c r="AM1229" s="448"/>
      <c r="AN1229" s="448">
        <v>0</v>
      </c>
      <c r="AO1229" s="448"/>
      <c r="AP1229" s="448">
        <v>0</v>
      </c>
      <c r="AQ1229" s="448"/>
    </row>
    <row r="1230" spans="2:43" ht="18" hidden="1" customHeight="1" x14ac:dyDescent="0.2">
      <c r="B1230" s="4"/>
      <c r="C1230" s="117"/>
      <c r="D1230" s="117"/>
      <c r="E1230" s="117"/>
      <c r="F1230" s="48"/>
      <c r="G1230" s="11"/>
      <c r="H1230" s="117"/>
      <c r="I1230" s="124"/>
      <c r="J1230" s="124"/>
      <c r="K1230" s="144"/>
      <c r="L1230" s="11"/>
      <c r="M1230" s="143"/>
      <c r="N1230" s="42"/>
      <c r="O1230" s="128"/>
      <c r="P1230" s="130"/>
      <c r="Q1230" s="130"/>
      <c r="R1230" s="72" t="s">
        <v>18</v>
      </c>
      <c r="S1230" s="181"/>
      <c r="T1230" s="73" t="s">
        <v>82</v>
      </c>
      <c r="V1230" s="74">
        <v>0</v>
      </c>
      <c r="X1230" s="74">
        <v>0</v>
      </c>
      <c r="Z1230" s="74">
        <v>0</v>
      </c>
      <c r="AB1230" s="74">
        <v>0</v>
      </c>
      <c r="AD1230" s="74">
        <v>0</v>
      </c>
      <c r="AF1230" s="74">
        <v>0</v>
      </c>
      <c r="AH1230" s="74">
        <f t="shared" si="188"/>
        <v>0</v>
      </c>
      <c r="AI1230" s="8"/>
      <c r="AJ1230" s="74">
        <v>0</v>
      </c>
      <c r="AK1230" s="8"/>
      <c r="AL1230" s="74">
        <v>0</v>
      </c>
      <c r="AM1230" s="74"/>
      <c r="AN1230" s="74">
        <v>0</v>
      </c>
      <c r="AO1230" s="74"/>
      <c r="AP1230" s="74">
        <v>0</v>
      </c>
      <c r="AQ1230" s="74"/>
    </row>
    <row r="1231" spans="2:43" ht="18" hidden="1" customHeight="1" x14ac:dyDescent="0.2">
      <c r="B1231" s="4"/>
      <c r="C1231" s="117"/>
      <c r="D1231" s="117"/>
      <c r="E1231" s="117"/>
      <c r="F1231" s="48"/>
      <c r="G1231" s="11"/>
      <c r="H1231" s="117"/>
      <c r="I1231" s="124"/>
      <c r="J1231" s="124"/>
      <c r="K1231" s="144"/>
      <c r="L1231" s="11"/>
      <c r="M1231" s="143"/>
      <c r="N1231" s="42"/>
      <c r="O1231" s="128"/>
      <c r="P1231" s="130"/>
      <c r="Q1231" s="131">
        <v>5</v>
      </c>
      <c r="R1231" s="68"/>
      <c r="S1231" s="35"/>
      <c r="T1231" s="69" t="s">
        <v>48</v>
      </c>
      <c r="U1231" s="92"/>
      <c r="V1231" s="70">
        <f>V1232</f>
        <v>0</v>
      </c>
      <c r="X1231" s="447">
        <f>X1232</f>
        <v>0</v>
      </c>
      <c r="Z1231" s="447">
        <f>Z1232</f>
        <v>0</v>
      </c>
      <c r="AB1231" s="447">
        <f>AB1232</f>
        <v>0</v>
      </c>
      <c r="AD1231" s="447" t="e">
        <f>#REF!</f>
        <v>#REF!</v>
      </c>
      <c r="AF1231" s="447">
        <f>AF1232</f>
        <v>0</v>
      </c>
      <c r="AH1231" s="447" t="e">
        <f t="shared" si="188"/>
        <v>#REF!</v>
      </c>
      <c r="AI1231" s="446"/>
      <c r="AJ1231" s="447">
        <f>AJ1232</f>
        <v>0</v>
      </c>
      <c r="AK1231" s="71"/>
      <c r="AL1231" s="447">
        <f>AL1232</f>
        <v>0</v>
      </c>
      <c r="AM1231" s="447"/>
      <c r="AN1231" s="447">
        <f>AN1232</f>
        <v>0</v>
      </c>
      <c r="AO1231" s="447"/>
      <c r="AP1231" s="447">
        <f>AP1232</f>
        <v>0</v>
      </c>
      <c r="AQ1231" s="447"/>
    </row>
    <row r="1232" spans="2:43" ht="18" hidden="1" customHeight="1" x14ac:dyDescent="0.2">
      <c r="B1232" s="4"/>
      <c r="C1232" s="117"/>
      <c r="D1232" s="117"/>
      <c r="E1232" s="117"/>
      <c r="F1232" s="48"/>
      <c r="G1232" s="11"/>
      <c r="H1232" s="117"/>
      <c r="I1232" s="124"/>
      <c r="J1232" s="124"/>
      <c r="K1232" s="144"/>
      <c r="L1232" s="11"/>
      <c r="M1232" s="143"/>
      <c r="N1232" s="42"/>
      <c r="O1232" s="128"/>
      <c r="P1232" s="130"/>
      <c r="Q1232" s="130"/>
      <c r="R1232" s="72" t="s">
        <v>3</v>
      </c>
      <c r="S1232" s="181"/>
      <c r="T1232" s="73" t="s">
        <v>551</v>
      </c>
      <c r="V1232" s="74">
        <v>0</v>
      </c>
      <c r="X1232" s="74">
        <v>0</v>
      </c>
      <c r="Z1232" s="74">
        <v>0</v>
      </c>
      <c r="AB1232" s="74">
        <v>0</v>
      </c>
      <c r="AD1232" s="74">
        <v>0</v>
      </c>
      <c r="AF1232" s="74">
        <v>0</v>
      </c>
      <c r="AH1232" s="74">
        <f t="shared" si="188"/>
        <v>0</v>
      </c>
      <c r="AI1232" s="8"/>
      <c r="AJ1232" s="74">
        <v>0</v>
      </c>
      <c r="AK1232" s="8"/>
      <c r="AL1232" s="74">
        <v>0</v>
      </c>
      <c r="AM1232" s="74"/>
      <c r="AN1232" s="74">
        <v>0</v>
      </c>
      <c r="AO1232" s="74"/>
      <c r="AP1232" s="74">
        <v>0</v>
      </c>
      <c r="AQ1232" s="74"/>
    </row>
    <row r="1233" spans="2:43" ht="18" hidden="1" customHeight="1" x14ac:dyDescent="0.2">
      <c r="B1233" s="4"/>
      <c r="C1233" s="117"/>
      <c r="D1233" s="117"/>
      <c r="E1233" s="117"/>
      <c r="F1233" s="48"/>
      <c r="G1233" s="11"/>
      <c r="H1233" s="117"/>
      <c r="I1233" s="124"/>
      <c r="J1233" s="124"/>
      <c r="K1233" s="144"/>
      <c r="L1233" s="11"/>
      <c r="M1233" s="143"/>
      <c r="N1233" s="42"/>
      <c r="O1233" s="128"/>
      <c r="P1233" s="130"/>
      <c r="Q1233" s="131">
        <v>6</v>
      </c>
      <c r="R1233" s="84"/>
      <c r="S1233" s="250"/>
      <c r="T1233" s="69" t="s">
        <v>19</v>
      </c>
      <c r="U1233" s="92"/>
      <c r="V1233" s="70">
        <f>V1234</f>
        <v>0</v>
      </c>
      <c r="X1233" s="447">
        <f>X1234</f>
        <v>0</v>
      </c>
      <c r="Z1233" s="447">
        <f>Z1234</f>
        <v>0</v>
      </c>
      <c r="AB1233" s="447">
        <f>AB1234</f>
        <v>0</v>
      </c>
      <c r="AD1233" s="447" t="e">
        <f>#REF!</f>
        <v>#REF!</v>
      </c>
      <c r="AF1233" s="447">
        <f>AF1234</f>
        <v>0</v>
      </c>
      <c r="AH1233" s="447" t="e">
        <f t="shared" si="188"/>
        <v>#REF!</v>
      </c>
      <c r="AI1233" s="446"/>
      <c r="AJ1233" s="447">
        <f>AJ1234</f>
        <v>0</v>
      </c>
      <c r="AK1233" s="71"/>
      <c r="AL1233" s="447">
        <f>AL1234</f>
        <v>0</v>
      </c>
      <c r="AM1233" s="447"/>
      <c r="AN1233" s="447">
        <f>AN1234</f>
        <v>0</v>
      </c>
      <c r="AO1233" s="447"/>
      <c r="AP1233" s="447">
        <f>AP1234</f>
        <v>0</v>
      </c>
      <c r="AQ1233" s="447"/>
    </row>
    <row r="1234" spans="2:43" ht="18" hidden="1" customHeight="1" x14ac:dyDescent="0.2">
      <c r="B1234" s="4"/>
      <c r="C1234" s="117"/>
      <c r="D1234" s="117"/>
      <c r="E1234" s="117"/>
      <c r="F1234" s="48"/>
      <c r="G1234" s="11"/>
      <c r="H1234" s="117"/>
      <c r="I1234" s="124"/>
      <c r="J1234" s="124"/>
      <c r="K1234" s="144"/>
      <c r="L1234" s="11"/>
      <c r="M1234" s="143"/>
      <c r="N1234" s="42"/>
      <c r="O1234" s="128"/>
      <c r="P1234" s="130"/>
      <c r="Q1234" s="130"/>
      <c r="R1234" s="72">
        <v>90</v>
      </c>
      <c r="S1234" s="181"/>
      <c r="T1234" s="73" t="s">
        <v>225</v>
      </c>
      <c r="V1234" s="74">
        <v>0</v>
      </c>
      <c r="X1234" s="74">
        <v>0</v>
      </c>
      <c r="Z1234" s="74">
        <v>0</v>
      </c>
      <c r="AB1234" s="74">
        <v>0</v>
      </c>
      <c r="AD1234" s="74">
        <v>0</v>
      </c>
      <c r="AF1234" s="74">
        <v>0</v>
      </c>
      <c r="AH1234" s="74">
        <f t="shared" si="188"/>
        <v>0</v>
      </c>
      <c r="AI1234" s="8"/>
      <c r="AJ1234" s="74">
        <v>0</v>
      </c>
      <c r="AK1234" s="8"/>
      <c r="AL1234" s="74">
        <v>0</v>
      </c>
      <c r="AM1234" s="74"/>
      <c r="AN1234" s="74">
        <v>0</v>
      </c>
      <c r="AO1234" s="74"/>
      <c r="AP1234" s="74">
        <v>0</v>
      </c>
      <c r="AQ1234" s="74"/>
    </row>
    <row r="1235" spans="2:43" ht="18" customHeight="1" x14ac:dyDescent="0.2">
      <c r="B1235" s="4"/>
      <c r="C1235" s="117"/>
      <c r="D1235" s="117"/>
      <c r="E1235" s="117"/>
      <c r="F1235" s="48"/>
      <c r="G1235" s="11"/>
      <c r="H1235" s="117"/>
      <c r="I1235" s="124"/>
      <c r="J1235" s="124"/>
      <c r="K1235" s="144"/>
      <c r="L1235" s="11"/>
      <c r="M1235" s="143"/>
      <c r="N1235" s="42"/>
      <c r="O1235" s="128"/>
      <c r="P1235" s="129">
        <v>3</v>
      </c>
      <c r="Q1235" s="129"/>
      <c r="R1235" s="64"/>
      <c r="S1235" s="234"/>
      <c r="T1235" s="65" t="s">
        <v>215</v>
      </c>
      <c r="U1235" s="155"/>
      <c r="V1235" s="66">
        <f>V1236+V1238</f>
        <v>8400</v>
      </c>
      <c r="X1235" s="66">
        <f>X1236+X1238</f>
        <v>8500</v>
      </c>
      <c r="Z1235" s="66">
        <f>Z1236+Z1238</f>
        <v>9000</v>
      </c>
      <c r="AB1235" s="66">
        <f>AB1236+AB1238</f>
        <v>7600</v>
      </c>
      <c r="AD1235" s="66">
        <f>AD1236+AD1238</f>
        <v>8200</v>
      </c>
      <c r="AF1235" s="66">
        <f>AF1236+AF1238</f>
        <v>11800</v>
      </c>
      <c r="AH1235" s="66">
        <f t="shared" si="188"/>
        <v>20000</v>
      </c>
      <c r="AI1235" s="67"/>
      <c r="AJ1235" s="66">
        <f>AJ1236+AJ1238</f>
        <v>1900</v>
      </c>
      <c r="AK1235" s="67"/>
      <c r="AL1235" s="66">
        <f>AL1236+AL1238</f>
        <v>12000</v>
      </c>
      <c r="AM1235" s="66"/>
      <c r="AN1235" s="66">
        <f>AN1236+AN1238</f>
        <v>12500</v>
      </c>
      <c r="AO1235" s="66"/>
      <c r="AP1235" s="66">
        <f>AP1236+AP1238</f>
        <v>12500</v>
      </c>
      <c r="AQ1235" s="66"/>
    </row>
    <row r="1236" spans="2:43" ht="18" hidden="1" customHeight="1" x14ac:dyDescent="0.2">
      <c r="B1236" s="4"/>
      <c r="C1236" s="117"/>
      <c r="D1236" s="117"/>
      <c r="E1236" s="117"/>
      <c r="F1236" s="48"/>
      <c r="G1236" s="11"/>
      <c r="H1236" s="117"/>
      <c r="I1236" s="124"/>
      <c r="J1236" s="124"/>
      <c r="K1236" s="144"/>
      <c r="L1236" s="11"/>
      <c r="M1236" s="143"/>
      <c r="N1236" s="42"/>
      <c r="O1236" s="128"/>
      <c r="P1236" s="130"/>
      <c r="Q1236" s="131">
        <v>1</v>
      </c>
      <c r="R1236" s="68"/>
      <c r="S1236" s="35"/>
      <c r="T1236" s="69" t="s">
        <v>177</v>
      </c>
      <c r="U1236" s="92"/>
      <c r="V1236" s="70">
        <f>V1237</f>
        <v>0</v>
      </c>
      <c r="X1236" s="447">
        <f>X1237</f>
        <v>0</v>
      </c>
      <c r="Z1236" s="447">
        <f>Z1237</f>
        <v>0</v>
      </c>
      <c r="AB1236" s="447">
        <f>AB1237</f>
        <v>0</v>
      </c>
      <c r="AD1236" s="447">
        <f>AD1237</f>
        <v>0</v>
      </c>
      <c r="AF1236" s="447">
        <f>AF1237</f>
        <v>0</v>
      </c>
      <c r="AH1236" s="447">
        <f t="shared" si="188"/>
        <v>0</v>
      </c>
      <c r="AI1236" s="446"/>
      <c r="AJ1236" s="447">
        <f>AJ1237</f>
        <v>0</v>
      </c>
      <c r="AK1236" s="71"/>
      <c r="AL1236" s="447">
        <f>AL1237</f>
        <v>0</v>
      </c>
      <c r="AM1236" s="447"/>
      <c r="AN1236" s="447">
        <f>AN1237</f>
        <v>0</v>
      </c>
      <c r="AO1236" s="447"/>
      <c r="AP1236" s="447">
        <f>AP1237</f>
        <v>0</v>
      </c>
      <c r="AQ1236" s="447"/>
    </row>
    <row r="1237" spans="2:43" ht="18" hidden="1" customHeight="1" x14ac:dyDescent="0.2">
      <c r="B1237" s="4"/>
      <c r="C1237" s="117"/>
      <c r="D1237" s="117"/>
      <c r="E1237" s="117"/>
      <c r="F1237" s="48"/>
      <c r="G1237" s="11"/>
      <c r="H1237" s="117"/>
      <c r="I1237" s="124"/>
      <c r="J1237" s="124"/>
      <c r="K1237" s="144"/>
      <c r="L1237" s="11"/>
      <c r="M1237" s="143"/>
      <c r="N1237" s="42"/>
      <c r="O1237" s="128"/>
      <c r="P1237" s="130"/>
      <c r="Q1237" s="131"/>
      <c r="R1237" s="78" t="s">
        <v>0</v>
      </c>
      <c r="S1237" s="251"/>
      <c r="T1237" s="77" t="s">
        <v>177</v>
      </c>
      <c r="U1237" s="141"/>
      <c r="V1237" s="83">
        <v>0</v>
      </c>
      <c r="X1237" s="448">
        <v>0</v>
      </c>
      <c r="Z1237" s="448">
        <v>0</v>
      </c>
      <c r="AB1237" s="448">
        <v>0</v>
      </c>
      <c r="AD1237" s="448">
        <v>0</v>
      </c>
      <c r="AF1237" s="448">
        <v>0</v>
      </c>
      <c r="AH1237" s="448">
        <f t="shared" si="188"/>
        <v>0</v>
      </c>
      <c r="AI1237" s="495"/>
      <c r="AJ1237" s="448">
        <v>0</v>
      </c>
      <c r="AK1237" s="87"/>
      <c r="AL1237" s="448">
        <v>0</v>
      </c>
      <c r="AM1237" s="448"/>
      <c r="AN1237" s="448">
        <v>0</v>
      </c>
      <c r="AO1237" s="448"/>
      <c r="AP1237" s="448">
        <v>0</v>
      </c>
      <c r="AQ1237" s="448"/>
    </row>
    <row r="1238" spans="2:43" ht="18" customHeight="1" x14ac:dyDescent="0.2">
      <c r="B1238" s="4"/>
      <c r="C1238" s="117"/>
      <c r="D1238" s="117"/>
      <c r="E1238" s="117"/>
      <c r="F1238" s="48"/>
      <c r="G1238" s="11"/>
      <c r="H1238" s="117"/>
      <c r="I1238" s="124"/>
      <c r="J1238" s="124"/>
      <c r="K1238" s="144"/>
      <c r="L1238" s="11"/>
      <c r="M1238" s="143"/>
      <c r="N1238" s="42"/>
      <c r="O1238" s="128"/>
      <c r="P1238" s="130"/>
      <c r="Q1238" s="131">
        <v>2</v>
      </c>
      <c r="R1238" s="68"/>
      <c r="S1238" s="35"/>
      <c r="T1238" s="69" t="s">
        <v>21</v>
      </c>
      <c r="U1238" s="92"/>
      <c r="V1238" s="70">
        <f>V1239</f>
        <v>8400</v>
      </c>
      <c r="X1238" s="447">
        <f>X1239</f>
        <v>8500</v>
      </c>
      <c r="Z1238" s="447">
        <f>Z1239</f>
        <v>9000</v>
      </c>
      <c r="AB1238" s="447">
        <f>AB1239</f>
        <v>7600</v>
      </c>
      <c r="AD1238" s="447">
        <f>AD1239</f>
        <v>8200</v>
      </c>
      <c r="AF1238" s="447">
        <f>AF1239</f>
        <v>11800</v>
      </c>
      <c r="AH1238" s="447">
        <f t="shared" si="188"/>
        <v>20000</v>
      </c>
      <c r="AI1238" s="446"/>
      <c r="AJ1238" s="447">
        <f>AJ1239</f>
        <v>1900</v>
      </c>
      <c r="AK1238" s="71"/>
      <c r="AL1238" s="447">
        <f>AL1239</f>
        <v>12000</v>
      </c>
      <c r="AM1238" s="447"/>
      <c r="AN1238" s="447">
        <f>AN1239</f>
        <v>12500</v>
      </c>
      <c r="AO1238" s="447"/>
      <c r="AP1238" s="447">
        <f>AP1239</f>
        <v>12500</v>
      </c>
      <c r="AQ1238" s="447"/>
    </row>
    <row r="1239" spans="2:43" ht="18" customHeight="1" x14ac:dyDescent="0.2">
      <c r="B1239" s="4"/>
      <c r="C1239" s="117"/>
      <c r="D1239" s="117"/>
      <c r="E1239" s="117"/>
      <c r="F1239" s="48"/>
      <c r="G1239" s="11"/>
      <c r="H1239" s="117"/>
      <c r="I1239" s="124"/>
      <c r="J1239" s="124"/>
      <c r="K1239" s="144"/>
      <c r="L1239" s="11"/>
      <c r="M1239" s="143"/>
      <c r="N1239" s="42"/>
      <c r="O1239" s="128"/>
      <c r="P1239" s="130"/>
      <c r="Q1239" s="130"/>
      <c r="R1239" s="72" t="s">
        <v>3</v>
      </c>
      <c r="S1239" s="181"/>
      <c r="T1239" s="73" t="s">
        <v>21</v>
      </c>
      <c r="V1239" s="74">
        <v>8400</v>
      </c>
      <c r="X1239" s="74">
        <v>8500</v>
      </c>
      <c r="Z1239" s="74">
        <v>9000</v>
      </c>
      <c r="AB1239" s="74">
        <v>7600</v>
      </c>
      <c r="AD1239" s="74">
        <v>8200</v>
      </c>
      <c r="AF1239" s="74">
        <v>11800</v>
      </c>
      <c r="AH1239" s="74">
        <f t="shared" si="188"/>
        <v>20000</v>
      </c>
      <c r="AI1239" s="8"/>
      <c r="AJ1239" s="74">
        <f>CEILING(AB1239*25/100,10)</f>
        <v>1900</v>
      </c>
      <c r="AK1239" s="8"/>
      <c r="AL1239" s="74">
        <v>12000</v>
      </c>
      <c r="AM1239" s="74"/>
      <c r="AN1239" s="74">
        <v>12500</v>
      </c>
      <c r="AO1239" s="74"/>
      <c r="AP1239" s="74">
        <v>12500</v>
      </c>
      <c r="AQ1239" s="74"/>
    </row>
    <row r="1240" spans="2:43" ht="18" customHeight="1" x14ac:dyDescent="0.2">
      <c r="B1240" s="4"/>
      <c r="C1240" s="117"/>
      <c r="D1240" s="117"/>
      <c r="E1240" s="117"/>
      <c r="F1240" s="48"/>
      <c r="G1240" s="11"/>
      <c r="H1240" s="117"/>
      <c r="I1240" s="124"/>
      <c r="J1240" s="124"/>
      <c r="K1240" s="144"/>
      <c r="L1240" s="11"/>
      <c r="M1240" s="143"/>
      <c r="N1240" s="42"/>
      <c r="O1240" s="128"/>
      <c r="P1240" s="129">
        <v>5</v>
      </c>
      <c r="Q1240" s="129"/>
      <c r="R1240" s="64"/>
      <c r="S1240" s="234"/>
      <c r="T1240" s="65" t="s">
        <v>24</v>
      </c>
      <c r="U1240" s="155"/>
      <c r="V1240" s="66">
        <f>V1241+V1243</f>
        <v>15200</v>
      </c>
      <c r="X1240" s="66">
        <f>X1241+X1243+X1248+X1245</f>
        <v>16000</v>
      </c>
      <c r="Z1240" s="66">
        <f>Z1241+Z1243+Z1248+Z1245</f>
        <v>16500</v>
      </c>
      <c r="AB1240" s="66">
        <f>AB1241+AB1243+AB1248+AB1245</f>
        <v>19300</v>
      </c>
      <c r="AD1240" s="66">
        <f>AD1241+AD1243+AD1248+AD1245</f>
        <v>20200</v>
      </c>
      <c r="AF1240" s="66">
        <f>AF1241+AF1243+AF1248+AF1245</f>
        <v>6500000</v>
      </c>
      <c r="AH1240" s="66">
        <f t="shared" si="188"/>
        <v>6520200</v>
      </c>
      <c r="AI1240" s="67"/>
      <c r="AJ1240" s="66">
        <f>AJ1241+AJ1243+AJ1248+AJ1245</f>
        <v>6750</v>
      </c>
      <c r="AK1240" s="67"/>
      <c r="AL1240" s="66">
        <f>AL1241+AL1243+AL1248+AL1245</f>
        <v>18500</v>
      </c>
      <c r="AM1240" s="66"/>
      <c r="AN1240" s="66">
        <f>AN1241+AN1243+AN1248+AN1245</f>
        <v>19000</v>
      </c>
      <c r="AO1240" s="66"/>
      <c r="AP1240" s="66">
        <f>AP1241+AP1243+AP1248+AP1245</f>
        <v>19000</v>
      </c>
      <c r="AQ1240" s="66"/>
    </row>
    <row r="1241" spans="2:43" ht="18" hidden="1" customHeight="1" x14ac:dyDescent="0.2">
      <c r="B1241" s="4"/>
      <c r="C1241" s="117"/>
      <c r="D1241" s="117"/>
      <c r="E1241" s="117"/>
      <c r="F1241" s="48"/>
      <c r="G1241" s="11"/>
      <c r="H1241" s="117"/>
      <c r="I1241" s="124"/>
      <c r="J1241" s="124"/>
      <c r="K1241" s="144"/>
      <c r="L1241" s="11"/>
      <c r="M1241" s="143"/>
      <c r="N1241" s="42"/>
      <c r="O1241" s="128"/>
      <c r="P1241" s="129"/>
      <c r="Q1241" s="131">
        <v>1</v>
      </c>
      <c r="R1241" s="68"/>
      <c r="S1241" s="35"/>
      <c r="T1241" s="69" t="s">
        <v>98</v>
      </c>
      <c r="U1241" s="92"/>
      <c r="V1241" s="70">
        <f>V1242</f>
        <v>0</v>
      </c>
      <c r="X1241" s="447">
        <f>X1242</f>
        <v>0</v>
      </c>
      <c r="Z1241" s="447">
        <f>Z1242</f>
        <v>0</v>
      </c>
      <c r="AB1241" s="447">
        <f>AB1242</f>
        <v>0</v>
      </c>
      <c r="AD1241" s="447">
        <f>AD1242</f>
        <v>0</v>
      </c>
      <c r="AF1241" s="447">
        <f>AF1242</f>
        <v>0</v>
      </c>
      <c r="AH1241" s="447">
        <f t="shared" si="188"/>
        <v>0</v>
      </c>
      <c r="AI1241" s="446"/>
      <c r="AJ1241" s="447">
        <f>AJ1242</f>
        <v>0</v>
      </c>
      <c r="AK1241" s="71"/>
      <c r="AL1241" s="447">
        <f>AL1242</f>
        <v>0</v>
      </c>
      <c r="AM1241" s="447"/>
      <c r="AN1241" s="447">
        <f>AN1242</f>
        <v>0</v>
      </c>
      <c r="AO1241" s="447"/>
      <c r="AP1241" s="447">
        <f>AP1242</f>
        <v>0</v>
      </c>
      <c r="AQ1241" s="447"/>
    </row>
    <row r="1242" spans="2:43" ht="18" hidden="1" customHeight="1" x14ac:dyDescent="0.2">
      <c r="B1242" s="4"/>
      <c r="C1242" s="117"/>
      <c r="D1242" s="117"/>
      <c r="E1242" s="117"/>
      <c r="F1242" s="48"/>
      <c r="G1242" s="11"/>
      <c r="H1242" s="117"/>
      <c r="I1242" s="124"/>
      <c r="J1242" s="124"/>
      <c r="K1242" s="144"/>
      <c r="L1242" s="11"/>
      <c r="M1242" s="143"/>
      <c r="N1242" s="42"/>
      <c r="O1242" s="128"/>
      <c r="P1242" s="129"/>
      <c r="Q1242" s="130"/>
      <c r="R1242" s="72">
        <v>4</v>
      </c>
      <c r="S1242" s="181"/>
      <c r="T1242" s="73" t="s">
        <v>103</v>
      </c>
      <c r="V1242" s="74">
        <v>0</v>
      </c>
      <c r="X1242" s="74">
        <v>0</v>
      </c>
      <c r="Z1242" s="74">
        <v>0</v>
      </c>
      <c r="AB1242" s="74">
        <v>0</v>
      </c>
      <c r="AD1242" s="74">
        <v>0</v>
      </c>
      <c r="AF1242" s="74">
        <v>0</v>
      </c>
      <c r="AH1242" s="74">
        <f t="shared" si="188"/>
        <v>0</v>
      </c>
      <c r="AI1242" s="8"/>
      <c r="AJ1242" s="74">
        <v>0</v>
      </c>
      <c r="AK1242" s="8"/>
      <c r="AL1242" s="74">
        <v>0</v>
      </c>
      <c r="AM1242" s="74"/>
      <c r="AN1242" s="74">
        <v>0</v>
      </c>
      <c r="AO1242" s="74"/>
      <c r="AP1242" s="74">
        <v>0</v>
      </c>
      <c r="AQ1242" s="74"/>
    </row>
    <row r="1243" spans="2:43" ht="18" customHeight="1" x14ac:dyDescent="0.2">
      <c r="B1243" s="4"/>
      <c r="C1243" s="117"/>
      <c r="D1243" s="117"/>
      <c r="E1243" s="117"/>
      <c r="F1243" s="48"/>
      <c r="G1243" s="11"/>
      <c r="H1243" s="117"/>
      <c r="I1243" s="124"/>
      <c r="J1243" s="124"/>
      <c r="K1243" s="144"/>
      <c r="L1243" s="11"/>
      <c r="M1243" s="143"/>
      <c r="N1243" s="42"/>
      <c r="O1243" s="128"/>
      <c r="P1243" s="130"/>
      <c r="Q1243" s="131">
        <v>2</v>
      </c>
      <c r="R1243" s="68"/>
      <c r="S1243" s="35"/>
      <c r="T1243" s="69" t="s">
        <v>25</v>
      </c>
      <c r="U1243" s="92"/>
      <c r="V1243" s="70">
        <f>V1244</f>
        <v>15200</v>
      </c>
      <c r="X1243" s="447">
        <f>X1244</f>
        <v>16000</v>
      </c>
      <c r="Z1243" s="447">
        <f>Z1244</f>
        <v>16500</v>
      </c>
      <c r="AB1243" s="447">
        <f>AB1244</f>
        <v>19300</v>
      </c>
      <c r="AD1243" s="447">
        <f>AD1244</f>
        <v>20200</v>
      </c>
      <c r="AF1243" s="447">
        <f>AF1244</f>
        <v>0</v>
      </c>
      <c r="AH1243" s="447">
        <f t="shared" si="188"/>
        <v>20200</v>
      </c>
      <c r="AI1243" s="446"/>
      <c r="AJ1243" s="447">
        <f>AJ1244</f>
        <v>6750</v>
      </c>
      <c r="AK1243" s="71"/>
      <c r="AL1243" s="447">
        <f>AL1244</f>
        <v>18500</v>
      </c>
      <c r="AM1243" s="447"/>
      <c r="AN1243" s="447">
        <f>AN1244</f>
        <v>19000</v>
      </c>
      <c r="AO1243" s="447"/>
      <c r="AP1243" s="447">
        <f>AP1244</f>
        <v>19000</v>
      </c>
      <c r="AQ1243" s="447"/>
    </row>
    <row r="1244" spans="2:43" ht="18" customHeight="1" x14ac:dyDescent="0.2">
      <c r="B1244" s="4"/>
      <c r="C1244" s="117"/>
      <c r="D1244" s="117"/>
      <c r="E1244" s="117"/>
      <c r="F1244" s="48"/>
      <c r="G1244" s="11"/>
      <c r="H1244" s="117"/>
      <c r="I1244" s="124"/>
      <c r="J1244" s="124"/>
      <c r="K1244" s="144"/>
      <c r="L1244" s="11"/>
      <c r="M1244" s="143"/>
      <c r="N1244" s="42"/>
      <c r="O1244" s="128"/>
      <c r="P1244" s="130"/>
      <c r="Q1244" s="130"/>
      <c r="R1244" s="72" t="s">
        <v>0</v>
      </c>
      <c r="S1244" s="181"/>
      <c r="T1244" s="73" t="s">
        <v>221</v>
      </c>
      <c r="V1244" s="74">
        <v>15200</v>
      </c>
      <c r="X1244" s="74">
        <v>16000</v>
      </c>
      <c r="Z1244" s="74">
        <v>16500</v>
      </c>
      <c r="AB1244" s="74">
        <v>19300</v>
      </c>
      <c r="AD1244" s="74">
        <v>20200</v>
      </c>
      <c r="AF1244" s="74">
        <v>0</v>
      </c>
      <c r="AH1244" s="74">
        <f t="shared" si="188"/>
        <v>20200</v>
      </c>
      <c r="AI1244" s="8"/>
      <c r="AJ1244" s="74">
        <f>CEILING(AB1244*35/100,10)-10</f>
        <v>6750</v>
      </c>
      <c r="AK1244" s="8"/>
      <c r="AL1244" s="74">
        <v>18500</v>
      </c>
      <c r="AM1244" s="74"/>
      <c r="AN1244" s="74">
        <v>19000</v>
      </c>
      <c r="AO1244" s="74"/>
      <c r="AP1244" s="74">
        <v>19000</v>
      </c>
      <c r="AQ1244" s="74"/>
    </row>
    <row r="1245" spans="2:43" ht="18" hidden="1" customHeight="1" x14ac:dyDescent="0.2">
      <c r="B1245" s="4"/>
      <c r="C1245" s="117"/>
      <c r="D1245" s="117"/>
      <c r="E1245" s="117"/>
      <c r="F1245" s="48"/>
      <c r="G1245" s="11"/>
      <c r="H1245" s="117"/>
      <c r="I1245" s="124"/>
      <c r="J1245" s="124"/>
      <c r="K1245" s="144"/>
      <c r="L1245" s="11"/>
      <c r="M1245" s="143"/>
      <c r="N1245" s="42"/>
      <c r="O1245" s="128"/>
      <c r="P1245" s="129"/>
      <c r="Q1245" s="131">
        <v>3</v>
      </c>
      <c r="R1245" s="68"/>
      <c r="S1245" s="35"/>
      <c r="T1245" s="450" t="s">
        <v>49</v>
      </c>
      <c r="U1245" s="92"/>
      <c r="V1245" s="70">
        <f>V1246</f>
        <v>0</v>
      </c>
      <c r="X1245" s="447">
        <f>X1246</f>
        <v>0</v>
      </c>
      <c r="Z1245" s="447">
        <f>Z1246</f>
        <v>0</v>
      </c>
      <c r="AB1245" s="447">
        <f>AB1246+AB1247</f>
        <v>0</v>
      </c>
      <c r="AD1245" s="447">
        <f>AD1246+AD1247</f>
        <v>0</v>
      </c>
      <c r="AF1245" s="447">
        <f>AF1246+AF1247</f>
        <v>6500000</v>
      </c>
      <c r="AH1245" s="447">
        <f t="shared" si="188"/>
        <v>6500000</v>
      </c>
      <c r="AI1245" s="446"/>
      <c r="AJ1245" s="447">
        <f>AJ1246+AJ1247</f>
        <v>0</v>
      </c>
      <c r="AK1245" s="71"/>
      <c r="AL1245" s="447">
        <f>AL1246+AL1247</f>
        <v>0</v>
      </c>
      <c r="AM1245" s="447"/>
      <c r="AN1245" s="447">
        <f>AN1246+AN1247</f>
        <v>0</v>
      </c>
      <c r="AO1245" s="447"/>
      <c r="AP1245" s="447">
        <f>AP1246+AP1247</f>
        <v>0</v>
      </c>
      <c r="AQ1245" s="447"/>
    </row>
    <row r="1246" spans="2:43" ht="18" hidden="1" customHeight="1" x14ac:dyDescent="0.2">
      <c r="B1246" s="4"/>
      <c r="C1246" s="117"/>
      <c r="D1246" s="117"/>
      <c r="E1246" s="117"/>
      <c r="F1246" s="48"/>
      <c r="G1246" s="11"/>
      <c r="H1246" s="117"/>
      <c r="I1246" s="124"/>
      <c r="J1246" s="124"/>
      <c r="K1246" s="144"/>
      <c r="L1246" s="11"/>
      <c r="M1246" s="143"/>
      <c r="N1246" s="42"/>
      <c r="O1246" s="128"/>
      <c r="P1246" s="129"/>
      <c r="Q1246" s="130"/>
      <c r="R1246" s="72">
        <v>2</v>
      </c>
      <c r="S1246" s="181"/>
      <c r="T1246" s="73" t="s">
        <v>359</v>
      </c>
      <c r="V1246" s="74">
        <v>0</v>
      </c>
      <c r="X1246" s="74">
        <v>0</v>
      </c>
      <c r="Z1246" s="74">
        <v>0</v>
      </c>
      <c r="AB1246" s="74">
        <v>0</v>
      </c>
      <c r="AD1246" s="74">
        <v>0</v>
      </c>
      <c r="AF1246" s="74">
        <v>0</v>
      </c>
      <c r="AH1246" s="74">
        <f t="shared" ref="AH1246:AH1309" si="196">AD1246+AF1246</f>
        <v>0</v>
      </c>
      <c r="AI1246" s="8"/>
      <c r="AJ1246" s="74">
        <v>0</v>
      </c>
      <c r="AK1246" s="8"/>
      <c r="AL1246" s="74">
        <v>0</v>
      </c>
      <c r="AM1246" s="74"/>
      <c r="AN1246" s="74">
        <v>0</v>
      </c>
      <c r="AO1246" s="74"/>
      <c r="AP1246" s="74">
        <v>0</v>
      </c>
      <c r="AQ1246" s="74"/>
    </row>
    <row r="1247" spans="2:43" ht="18" hidden="1" customHeight="1" x14ac:dyDescent="0.2">
      <c r="B1247" s="4"/>
      <c r="C1247" s="117"/>
      <c r="D1247" s="117"/>
      <c r="E1247" s="117"/>
      <c r="F1247" s="48"/>
      <c r="G1247" s="11"/>
      <c r="H1247" s="117"/>
      <c r="I1247" s="124"/>
      <c r="J1247" s="124"/>
      <c r="K1247" s="144"/>
      <c r="L1247" s="11"/>
      <c r="M1247" s="143"/>
      <c r="N1247" s="42"/>
      <c r="O1247" s="128"/>
      <c r="P1247" s="129"/>
      <c r="Q1247" s="130"/>
      <c r="R1247" s="72">
        <v>90</v>
      </c>
      <c r="S1247" s="181"/>
      <c r="T1247" s="73" t="s">
        <v>50</v>
      </c>
      <c r="V1247" s="74"/>
      <c r="X1247" s="74"/>
      <c r="Z1247" s="74"/>
      <c r="AB1247" s="74">
        <v>0</v>
      </c>
      <c r="AD1247" s="74">
        <v>0</v>
      </c>
      <c r="AF1247" s="74">
        <v>6500000</v>
      </c>
      <c r="AH1247" s="74">
        <f t="shared" si="196"/>
        <v>6500000</v>
      </c>
      <c r="AI1247" s="8"/>
      <c r="AJ1247" s="74">
        <v>0</v>
      </c>
      <c r="AK1247" s="8"/>
      <c r="AL1247" s="74">
        <v>0</v>
      </c>
      <c r="AM1247" s="74"/>
      <c r="AN1247" s="74">
        <v>0</v>
      </c>
      <c r="AO1247" s="74"/>
      <c r="AP1247" s="74">
        <v>0</v>
      </c>
      <c r="AQ1247" s="74"/>
    </row>
    <row r="1248" spans="2:43" ht="18" hidden="1" customHeight="1" x14ac:dyDescent="0.2">
      <c r="B1248" s="4"/>
      <c r="C1248" s="117"/>
      <c r="D1248" s="117"/>
      <c r="E1248" s="117"/>
      <c r="F1248" s="48"/>
      <c r="G1248" s="11"/>
      <c r="H1248" s="117"/>
      <c r="I1248" s="124"/>
      <c r="J1248" s="124"/>
      <c r="K1248" s="144"/>
      <c r="L1248" s="11"/>
      <c r="M1248" s="143"/>
      <c r="N1248" s="42"/>
      <c r="O1248" s="128"/>
      <c r="P1248" s="129"/>
      <c r="Q1248" s="131">
        <v>9</v>
      </c>
      <c r="R1248" s="68"/>
      <c r="S1248" s="35"/>
      <c r="T1248" s="69" t="s">
        <v>34</v>
      </c>
      <c r="U1248" s="92"/>
      <c r="V1248" s="70">
        <f>V1249</f>
        <v>0</v>
      </c>
      <c r="X1248" s="447">
        <f>X1249</f>
        <v>0</v>
      </c>
      <c r="Z1248" s="447">
        <f>Z1249</f>
        <v>0</v>
      </c>
      <c r="AB1248" s="447">
        <f>AB1249</f>
        <v>0</v>
      </c>
      <c r="AD1248" s="447">
        <f>AD1249</f>
        <v>0</v>
      </c>
      <c r="AF1248" s="447">
        <f>AF1249</f>
        <v>0</v>
      </c>
      <c r="AH1248" s="447">
        <f t="shared" si="196"/>
        <v>0</v>
      </c>
      <c r="AI1248" s="446"/>
      <c r="AJ1248" s="447">
        <f>AJ1249</f>
        <v>0</v>
      </c>
      <c r="AK1248" s="71"/>
      <c r="AL1248" s="447">
        <f>AL1249</f>
        <v>0</v>
      </c>
      <c r="AM1248" s="447"/>
      <c r="AN1248" s="447">
        <f>AN1249</f>
        <v>0</v>
      </c>
      <c r="AO1248" s="447"/>
      <c r="AP1248" s="447">
        <f>AP1249</f>
        <v>0</v>
      </c>
      <c r="AQ1248" s="447"/>
    </row>
    <row r="1249" spans="2:43" ht="18" hidden="1" customHeight="1" x14ac:dyDescent="0.2">
      <c r="B1249" s="4"/>
      <c r="C1249" s="117"/>
      <c r="D1249" s="117"/>
      <c r="E1249" s="117"/>
      <c r="F1249" s="48"/>
      <c r="G1249" s="11"/>
      <c r="H1249" s="117"/>
      <c r="I1249" s="124"/>
      <c r="J1249" s="124"/>
      <c r="K1249" s="144"/>
      <c r="L1249" s="11"/>
      <c r="M1249" s="143"/>
      <c r="N1249" s="42"/>
      <c r="O1249" s="128"/>
      <c r="P1249" s="129"/>
      <c r="Q1249" s="130"/>
      <c r="R1249" s="72">
        <v>90</v>
      </c>
      <c r="S1249" s="181"/>
      <c r="T1249" s="73" t="s">
        <v>34</v>
      </c>
      <c r="V1249" s="74">
        <v>0</v>
      </c>
      <c r="X1249" s="74">
        <v>0</v>
      </c>
      <c r="Z1249" s="74">
        <v>0</v>
      </c>
      <c r="AB1249" s="74">
        <v>0</v>
      </c>
      <c r="AD1249" s="74">
        <v>0</v>
      </c>
      <c r="AF1249" s="74">
        <v>0</v>
      </c>
      <c r="AH1249" s="74">
        <f t="shared" si="196"/>
        <v>0</v>
      </c>
      <c r="AI1249" s="8"/>
      <c r="AJ1249" s="74">
        <v>0</v>
      </c>
      <c r="AK1249" s="8"/>
      <c r="AL1249" s="74">
        <v>0</v>
      </c>
      <c r="AM1249" s="74"/>
      <c r="AN1249" s="74">
        <v>0</v>
      </c>
      <c r="AO1249" s="74"/>
      <c r="AP1249" s="74">
        <v>0</v>
      </c>
      <c r="AQ1249" s="74"/>
    </row>
    <row r="1250" spans="2:43" ht="18" customHeight="1" x14ac:dyDescent="0.2">
      <c r="B1250" s="4"/>
      <c r="C1250" s="117"/>
      <c r="D1250" s="117"/>
      <c r="E1250" s="117"/>
      <c r="F1250" s="48"/>
      <c r="G1250" s="11"/>
      <c r="H1250" s="117"/>
      <c r="I1250" s="124"/>
      <c r="J1250" s="124"/>
      <c r="K1250" s="144"/>
      <c r="L1250" s="11"/>
      <c r="M1250" s="143"/>
      <c r="N1250" s="42"/>
      <c r="O1250" s="128"/>
      <c r="P1250" s="129">
        <v>7</v>
      </c>
      <c r="Q1250" s="129"/>
      <c r="R1250" s="64"/>
      <c r="S1250" s="234"/>
      <c r="T1250" s="65" t="s">
        <v>343</v>
      </c>
      <c r="U1250" s="155"/>
      <c r="V1250" s="66">
        <f>V1255</f>
        <v>1200</v>
      </c>
      <c r="X1250" s="66">
        <f>X1251+X1255</f>
        <v>1200</v>
      </c>
      <c r="Z1250" s="66">
        <f>Z1251+Z1255</f>
        <v>900</v>
      </c>
      <c r="AB1250" s="66">
        <f>AB1251+AB1255</f>
        <v>1000</v>
      </c>
      <c r="AD1250" s="66">
        <f>AD1251+AD1255</f>
        <v>1000</v>
      </c>
      <c r="AF1250" s="66">
        <f>AF1251+AF1255</f>
        <v>0</v>
      </c>
      <c r="AH1250" s="66">
        <f t="shared" si="196"/>
        <v>1000</v>
      </c>
      <c r="AI1250" s="67"/>
      <c r="AJ1250" s="66">
        <f>AJ1251+AJ1255</f>
        <v>250</v>
      </c>
      <c r="AK1250" s="67"/>
      <c r="AL1250" s="66">
        <f>AL1251+AL1255</f>
        <v>1500</v>
      </c>
      <c r="AM1250" s="66"/>
      <c r="AN1250" s="66">
        <f>AN1251+AN1255</f>
        <v>2000</v>
      </c>
      <c r="AO1250" s="66"/>
      <c r="AP1250" s="66">
        <f>AP1251+AP1255</f>
        <v>2000</v>
      </c>
      <c r="AQ1250" s="66"/>
    </row>
    <row r="1251" spans="2:43" ht="18" hidden="1" customHeight="1" x14ac:dyDescent="0.2">
      <c r="B1251" s="4"/>
      <c r="C1251" s="117"/>
      <c r="D1251" s="117"/>
      <c r="E1251" s="117"/>
      <c r="F1251" s="48"/>
      <c r="G1251" s="11"/>
      <c r="H1251" s="117"/>
      <c r="I1251" s="124"/>
      <c r="J1251" s="124"/>
      <c r="K1251" s="144"/>
      <c r="L1251" s="11"/>
      <c r="M1251" s="143"/>
      <c r="N1251" s="42"/>
      <c r="O1251" s="128"/>
      <c r="P1251" s="130"/>
      <c r="Q1251" s="131">
        <v>1</v>
      </c>
      <c r="R1251" s="68"/>
      <c r="S1251" s="35"/>
      <c r="T1251" s="69" t="s">
        <v>234</v>
      </c>
      <c r="U1251" s="92"/>
      <c r="V1251" s="70">
        <f>V1252</f>
        <v>0</v>
      </c>
      <c r="X1251" s="447">
        <f>SUM(X1252:X1254)</f>
        <v>0</v>
      </c>
      <c r="Z1251" s="447">
        <f>SUM(Z1252:Z1254)</f>
        <v>0</v>
      </c>
      <c r="AB1251" s="447">
        <f>SUM(AB1252:AB1254)</f>
        <v>0</v>
      </c>
      <c r="AD1251" s="447">
        <f>SUM(AD1252:AD1254)</f>
        <v>0</v>
      </c>
      <c r="AF1251" s="447">
        <f>SUM(AF1252:AF1254)</f>
        <v>0</v>
      </c>
      <c r="AH1251" s="447">
        <f t="shared" si="196"/>
        <v>0</v>
      </c>
      <c r="AI1251" s="446"/>
      <c r="AJ1251" s="447">
        <f>SUM(AJ1252:AJ1254)</f>
        <v>0</v>
      </c>
      <c r="AK1251" s="71"/>
      <c r="AL1251" s="447">
        <f>SUM(AL1252:AL1254)</f>
        <v>0</v>
      </c>
      <c r="AM1251" s="447"/>
      <c r="AN1251" s="447">
        <f>SUM(AN1252:AN1254)</f>
        <v>0</v>
      </c>
      <c r="AO1251" s="447"/>
      <c r="AP1251" s="447">
        <f>SUM(AP1252:AP1254)</f>
        <v>0</v>
      </c>
      <c r="AQ1251" s="447"/>
    </row>
    <row r="1252" spans="2:43" ht="18" hidden="1" customHeight="1" x14ac:dyDescent="0.2">
      <c r="B1252" s="4"/>
      <c r="C1252" s="117"/>
      <c r="D1252" s="117"/>
      <c r="E1252" s="117"/>
      <c r="F1252" s="48"/>
      <c r="G1252" s="11"/>
      <c r="H1252" s="117"/>
      <c r="I1252" s="124"/>
      <c r="J1252" s="124"/>
      <c r="K1252" s="144"/>
      <c r="L1252" s="11"/>
      <c r="M1252" s="143"/>
      <c r="N1252" s="42"/>
      <c r="O1252" s="128"/>
      <c r="P1252" s="130"/>
      <c r="Q1252" s="131"/>
      <c r="R1252" s="72">
        <v>1</v>
      </c>
      <c r="S1252" s="181"/>
      <c r="T1252" s="73" t="s">
        <v>333</v>
      </c>
      <c r="V1252" s="74">
        <v>0</v>
      </c>
      <c r="X1252" s="74">
        <v>0</v>
      </c>
      <c r="Z1252" s="74">
        <v>0</v>
      </c>
      <c r="AB1252" s="74">
        <v>0</v>
      </c>
      <c r="AD1252" s="74">
        <v>0</v>
      </c>
      <c r="AF1252" s="74">
        <v>0</v>
      </c>
      <c r="AH1252" s="74">
        <f t="shared" si="196"/>
        <v>0</v>
      </c>
      <c r="AI1252" s="8"/>
      <c r="AJ1252" s="74">
        <v>0</v>
      </c>
      <c r="AK1252" s="8"/>
      <c r="AL1252" s="74">
        <v>0</v>
      </c>
      <c r="AM1252" s="74"/>
      <c r="AN1252" s="74">
        <v>0</v>
      </c>
      <c r="AO1252" s="74"/>
      <c r="AP1252" s="74">
        <v>0</v>
      </c>
      <c r="AQ1252" s="74"/>
    </row>
    <row r="1253" spans="2:43" ht="18" hidden="1" customHeight="1" x14ac:dyDescent="0.2">
      <c r="B1253" s="4"/>
      <c r="C1253" s="117"/>
      <c r="D1253" s="117"/>
      <c r="E1253" s="117"/>
      <c r="F1253" s="48"/>
      <c r="G1253" s="11"/>
      <c r="H1253" s="117"/>
      <c r="I1253" s="124"/>
      <c r="J1253" s="124"/>
      <c r="K1253" s="144"/>
      <c r="L1253" s="11"/>
      <c r="M1253" s="143"/>
      <c r="N1253" s="42"/>
      <c r="O1253" s="128"/>
      <c r="P1253" s="130"/>
      <c r="Q1253" s="131"/>
      <c r="R1253" s="72">
        <v>2</v>
      </c>
      <c r="S1253" s="181"/>
      <c r="T1253" s="73" t="s">
        <v>334</v>
      </c>
      <c r="V1253" s="74">
        <v>0</v>
      </c>
      <c r="X1253" s="74">
        <v>0</v>
      </c>
      <c r="Z1253" s="74">
        <v>0</v>
      </c>
      <c r="AB1253" s="74">
        <v>0</v>
      </c>
      <c r="AD1253" s="74">
        <v>0</v>
      </c>
      <c r="AF1253" s="74">
        <v>0</v>
      </c>
      <c r="AH1253" s="74">
        <f t="shared" si="196"/>
        <v>0</v>
      </c>
      <c r="AI1253" s="8"/>
      <c r="AJ1253" s="74">
        <v>0</v>
      </c>
      <c r="AK1253" s="8"/>
      <c r="AL1253" s="74">
        <v>0</v>
      </c>
      <c r="AM1253" s="74"/>
      <c r="AN1253" s="74">
        <v>0</v>
      </c>
      <c r="AO1253" s="74"/>
      <c r="AP1253" s="74">
        <v>0</v>
      </c>
      <c r="AQ1253" s="74"/>
    </row>
    <row r="1254" spans="2:43" ht="18" hidden="1" customHeight="1" x14ac:dyDescent="0.2">
      <c r="B1254" s="4"/>
      <c r="C1254" s="117"/>
      <c r="D1254" s="117"/>
      <c r="E1254" s="117"/>
      <c r="F1254" s="48"/>
      <c r="G1254" s="11"/>
      <c r="H1254" s="117"/>
      <c r="I1254" s="124"/>
      <c r="J1254" s="124"/>
      <c r="K1254" s="144"/>
      <c r="L1254" s="11"/>
      <c r="M1254" s="143"/>
      <c r="N1254" s="42"/>
      <c r="O1254" s="128"/>
      <c r="P1254" s="130"/>
      <c r="Q1254" s="131"/>
      <c r="R1254" s="72">
        <v>90</v>
      </c>
      <c r="S1254" s="181"/>
      <c r="T1254" s="73" t="s">
        <v>335</v>
      </c>
      <c r="V1254" s="74">
        <v>0</v>
      </c>
      <c r="X1254" s="74">
        <v>0</v>
      </c>
      <c r="Z1254" s="74">
        <v>0</v>
      </c>
      <c r="AB1254" s="74">
        <v>0</v>
      </c>
      <c r="AD1254" s="74">
        <v>0</v>
      </c>
      <c r="AF1254" s="74">
        <v>0</v>
      </c>
      <c r="AH1254" s="74">
        <f t="shared" si="196"/>
        <v>0</v>
      </c>
      <c r="AI1254" s="8"/>
      <c r="AJ1254" s="74">
        <v>0</v>
      </c>
      <c r="AK1254" s="8"/>
      <c r="AL1254" s="74">
        <v>0</v>
      </c>
      <c r="AM1254" s="74"/>
      <c r="AN1254" s="74">
        <v>0</v>
      </c>
      <c r="AO1254" s="74"/>
      <c r="AP1254" s="74">
        <v>0</v>
      </c>
      <c r="AQ1254" s="74"/>
    </row>
    <row r="1255" spans="2:43" ht="18" customHeight="1" x14ac:dyDescent="0.2">
      <c r="B1255" s="4"/>
      <c r="C1255" s="117"/>
      <c r="D1255" s="117"/>
      <c r="E1255" s="117"/>
      <c r="F1255" s="48"/>
      <c r="G1255" s="11"/>
      <c r="H1255" s="117"/>
      <c r="I1255" s="124"/>
      <c r="J1255" s="124"/>
      <c r="K1255" s="144"/>
      <c r="L1255" s="11"/>
      <c r="M1255" s="143"/>
      <c r="N1255" s="42"/>
      <c r="O1255" s="128"/>
      <c r="P1255" s="130"/>
      <c r="Q1255" s="131">
        <v>3</v>
      </c>
      <c r="R1255" s="68"/>
      <c r="S1255" s="35"/>
      <c r="T1255" s="69" t="s">
        <v>224</v>
      </c>
      <c r="U1255" s="92"/>
      <c r="V1255" s="70">
        <f>V1257</f>
        <v>1200</v>
      </c>
      <c r="X1255" s="447">
        <f>SUM(X1256:X1257)</f>
        <v>1200</v>
      </c>
      <c r="Z1255" s="447">
        <f>SUM(Z1256:Z1257)</f>
        <v>900</v>
      </c>
      <c r="AB1255" s="447">
        <f>SUM(AB1256:AB1257)</f>
        <v>1000</v>
      </c>
      <c r="AD1255" s="447">
        <f>SUM(AD1256:AD1257)</f>
        <v>1000</v>
      </c>
      <c r="AF1255" s="447">
        <f>SUM(AF1256:AF1257)</f>
        <v>0</v>
      </c>
      <c r="AH1255" s="447">
        <f t="shared" si="196"/>
        <v>1000</v>
      </c>
      <c r="AI1255" s="446"/>
      <c r="AJ1255" s="447">
        <f>SUM(AJ1256:AJ1257)</f>
        <v>250</v>
      </c>
      <c r="AK1255" s="71"/>
      <c r="AL1255" s="447">
        <f>SUM(AL1256:AL1257)</f>
        <v>1500</v>
      </c>
      <c r="AM1255" s="447"/>
      <c r="AN1255" s="447">
        <f>SUM(AN1256:AN1257)</f>
        <v>2000</v>
      </c>
      <c r="AO1255" s="447"/>
      <c r="AP1255" s="447">
        <f>SUM(AP1256:AP1257)</f>
        <v>2000</v>
      </c>
      <c r="AQ1255" s="447"/>
    </row>
    <row r="1256" spans="2:43" ht="18" hidden="1" customHeight="1" x14ac:dyDescent="0.2">
      <c r="B1256" s="4"/>
      <c r="C1256" s="117"/>
      <c r="D1256" s="117"/>
      <c r="E1256" s="117"/>
      <c r="F1256" s="48"/>
      <c r="G1256" s="11"/>
      <c r="H1256" s="117"/>
      <c r="I1256" s="124"/>
      <c r="J1256" s="124"/>
      <c r="K1256" s="144"/>
      <c r="L1256" s="11"/>
      <c r="M1256" s="143"/>
      <c r="N1256" s="42"/>
      <c r="O1256" s="128"/>
      <c r="P1256" s="130"/>
      <c r="Q1256" s="131"/>
      <c r="R1256" s="72">
        <v>1</v>
      </c>
      <c r="S1256" s="181"/>
      <c r="T1256" s="73" t="s">
        <v>405</v>
      </c>
      <c r="V1256" s="74">
        <v>0</v>
      </c>
      <c r="X1256" s="74">
        <v>0</v>
      </c>
      <c r="Z1256" s="74">
        <v>0</v>
      </c>
      <c r="AB1256" s="74">
        <v>0</v>
      </c>
      <c r="AD1256" s="74">
        <v>0</v>
      </c>
      <c r="AF1256" s="74">
        <v>0</v>
      </c>
      <c r="AH1256" s="74">
        <f t="shared" si="196"/>
        <v>0</v>
      </c>
      <c r="AI1256" s="8"/>
      <c r="AJ1256" s="74">
        <v>0</v>
      </c>
      <c r="AK1256" s="8"/>
      <c r="AL1256" s="74">
        <v>0</v>
      </c>
      <c r="AM1256" s="74"/>
      <c r="AN1256" s="74">
        <v>0</v>
      </c>
      <c r="AO1256" s="74"/>
      <c r="AP1256" s="74">
        <v>0</v>
      </c>
      <c r="AQ1256" s="74"/>
    </row>
    <row r="1257" spans="2:43" ht="18" customHeight="1" x14ac:dyDescent="0.2">
      <c r="B1257" s="4"/>
      <c r="C1257" s="117"/>
      <c r="D1257" s="117"/>
      <c r="E1257" s="117"/>
      <c r="F1257" s="48"/>
      <c r="G1257" s="11"/>
      <c r="H1257" s="117"/>
      <c r="I1257" s="124"/>
      <c r="J1257" s="124"/>
      <c r="K1257" s="144"/>
      <c r="L1257" s="11"/>
      <c r="M1257" s="143"/>
      <c r="N1257" s="42"/>
      <c r="O1257" s="128"/>
      <c r="P1257" s="130"/>
      <c r="Q1257" s="131"/>
      <c r="R1257" s="72" t="s">
        <v>0</v>
      </c>
      <c r="S1257" s="181"/>
      <c r="T1257" s="73" t="s">
        <v>53</v>
      </c>
      <c r="V1257" s="74">
        <v>1200</v>
      </c>
      <c r="X1257" s="74">
        <v>1200</v>
      </c>
      <c r="Z1257" s="74">
        <v>900</v>
      </c>
      <c r="AB1257" s="74">
        <v>1000</v>
      </c>
      <c r="AD1257" s="74">
        <v>1000</v>
      </c>
      <c r="AF1257" s="74">
        <v>0</v>
      </c>
      <c r="AH1257" s="74">
        <f t="shared" si="196"/>
        <v>1000</v>
      </c>
      <c r="AI1257" s="8"/>
      <c r="AJ1257" s="74">
        <f>CEILING(AB1257*25/100,10)</f>
        <v>250</v>
      </c>
      <c r="AK1257" s="8"/>
      <c r="AL1257" s="74">
        <v>1500</v>
      </c>
      <c r="AM1257" s="74"/>
      <c r="AN1257" s="74">
        <v>2000</v>
      </c>
      <c r="AO1257" s="74"/>
      <c r="AP1257" s="74">
        <v>2000</v>
      </c>
      <c r="AQ1257" s="74"/>
    </row>
    <row r="1258" spans="2:43" ht="18" hidden="1" customHeight="1" x14ac:dyDescent="0.2">
      <c r="B1258" s="4"/>
      <c r="C1258" s="117"/>
      <c r="D1258" s="117"/>
      <c r="E1258" s="117"/>
      <c r="F1258" s="48"/>
      <c r="G1258" s="11"/>
      <c r="H1258" s="117"/>
      <c r="I1258" s="124"/>
      <c r="J1258" s="124"/>
      <c r="K1258" s="144"/>
      <c r="L1258" s="11"/>
      <c r="M1258" s="143"/>
      <c r="N1258" s="42"/>
      <c r="O1258" s="128"/>
      <c r="P1258" s="129">
        <v>8</v>
      </c>
      <c r="Q1258" s="129"/>
      <c r="R1258" s="64"/>
      <c r="S1258" s="234"/>
      <c r="T1258" s="65" t="s">
        <v>338</v>
      </c>
      <c r="U1258" s="155"/>
      <c r="V1258" s="66">
        <f>V1259</f>
        <v>0</v>
      </c>
      <c r="X1258" s="66">
        <f>X1259</f>
        <v>0</v>
      </c>
      <c r="Z1258" s="66">
        <f>Z1259</f>
        <v>0</v>
      </c>
      <c r="AB1258" s="66">
        <f>AB1259</f>
        <v>0</v>
      </c>
      <c r="AD1258" s="66">
        <f>AD1259</f>
        <v>0</v>
      </c>
      <c r="AF1258" s="66">
        <f>AF1259</f>
        <v>0</v>
      </c>
      <c r="AH1258" s="66">
        <f t="shared" si="196"/>
        <v>0</v>
      </c>
      <c r="AI1258" s="67"/>
      <c r="AJ1258" s="66">
        <f>AJ1259</f>
        <v>0</v>
      </c>
      <c r="AK1258" s="67"/>
      <c r="AL1258" s="66">
        <f t="shared" ref="AL1258:AP1259" si="197">AL1259</f>
        <v>0</v>
      </c>
      <c r="AM1258" s="66"/>
      <c r="AN1258" s="66">
        <f t="shared" si="197"/>
        <v>0</v>
      </c>
      <c r="AO1258" s="66"/>
      <c r="AP1258" s="66">
        <f t="shared" si="197"/>
        <v>0</v>
      </c>
      <c r="AQ1258" s="66"/>
    </row>
    <row r="1259" spans="2:43" ht="18" hidden="1" customHeight="1" x14ac:dyDescent="0.2">
      <c r="B1259" s="4"/>
      <c r="C1259" s="117"/>
      <c r="D1259" s="117"/>
      <c r="E1259" s="117"/>
      <c r="F1259" s="48"/>
      <c r="G1259" s="11"/>
      <c r="H1259" s="117"/>
      <c r="I1259" s="124"/>
      <c r="J1259" s="124"/>
      <c r="K1259" s="144"/>
      <c r="L1259" s="11"/>
      <c r="M1259" s="143"/>
      <c r="N1259" s="42"/>
      <c r="O1259" s="128"/>
      <c r="P1259" s="130"/>
      <c r="Q1259" s="131">
        <v>1</v>
      </c>
      <c r="R1259" s="68"/>
      <c r="S1259" s="35"/>
      <c r="T1259" s="69" t="s">
        <v>87</v>
      </c>
      <c r="U1259" s="92"/>
      <c r="V1259" s="447">
        <f>V1260</f>
        <v>0</v>
      </c>
      <c r="X1259" s="447">
        <f>X1260</f>
        <v>0</v>
      </c>
      <c r="Z1259" s="447">
        <f>Z1260</f>
        <v>0</v>
      </c>
      <c r="AB1259" s="447">
        <f>AB1260</f>
        <v>0</v>
      </c>
      <c r="AD1259" s="447">
        <f>AD1260</f>
        <v>0</v>
      </c>
      <c r="AF1259" s="447">
        <f>AF1260</f>
        <v>0</v>
      </c>
      <c r="AH1259" s="447">
        <f t="shared" si="196"/>
        <v>0</v>
      </c>
      <c r="AI1259" s="446"/>
      <c r="AJ1259" s="447">
        <f>AJ1260</f>
        <v>0</v>
      </c>
      <c r="AK1259" s="71"/>
      <c r="AL1259" s="447">
        <f t="shared" si="197"/>
        <v>0</v>
      </c>
      <c r="AM1259" s="447"/>
      <c r="AN1259" s="447">
        <f t="shared" si="197"/>
        <v>0</v>
      </c>
      <c r="AO1259" s="447"/>
      <c r="AP1259" s="447">
        <f t="shared" si="197"/>
        <v>0</v>
      </c>
      <c r="AQ1259" s="447"/>
    </row>
    <row r="1260" spans="2:43" ht="18" hidden="1" customHeight="1" x14ac:dyDescent="0.2">
      <c r="B1260" s="4"/>
      <c r="C1260" s="117"/>
      <c r="D1260" s="117"/>
      <c r="E1260" s="117"/>
      <c r="F1260" s="48"/>
      <c r="G1260" s="11"/>
      <c r="H1260" s="117"/>
      <c r="I1260" s="124"/>
      <c r="J1260" s="124"/>
      <c r="K1260" s="144"/>
      <c r="L1260" s="11"/>
      <c r="M1260" s="143"/>
      <c r="N1260" s="42"/>
      <c r="O1260" s="128"/>
      <c r="P1260" s="129"/>
      <c r="Q1260" s="129"/>
      <c r="R1260" s="78">
        <v>1</v>
      </c>
      <c r="S1260" s="251"/>
      <c r="T1260" s="73" t="s">
        <v>88</v>
      </c>
      <c r="U1260" s="141"/>
      <c r="V1260" s="74">
        <v>0</v>
      </c>
      <c r="X1260" s="74">
        <v>0</v>
      </c>
      <c r="Z1260" s="74">
        <v>0</v>
      </c>
      <c r="AB1260" s="74">
        <v>0</v>
      </c>
      <c r="AD1260" s="74">
        <v>0</v>
      </c>
      <c r="AF1260" s="74">
        <v>0</v>
      </c>
      <c r="AH1260" s="74">
        <f t="shared" si="196"/>
        <v>0</v>
      </c>
      <c r="AI1260" s="495"/>
      <c r="AJ1260" s="448">
        <v>0</v>
      </c>
      <c r="AK1260" s="87"/>
      <c r="AL1260" s="448">
        <v>0</v>
      </c>
      <c r="AM1260" s="448"/>
      <c r="AN1260" s="448">
        <v>0</v>
      </c>
      <c r="AO1260" s="74"/>
      <c r="AP1260" s="448">
        <v>0</v>
      </c>
      <c r="AQ1260" s="74"/>
    </row>
    <row r="1261" spans="2:43" ht="18" hidden="1" customHeight="1" x14ac:dyDescent="0.2">
      <c r="B1261" s="4"/>
      <c r="C1261" s="117"/>
      <c r="D1261" s="117"/>
      <c r="E1261" s="117"/>
      <c r="F1261" s="48"/>
      <c r="G1261" s="11"/>
      <c r="H1261" s="117"/>
      <c r="I1261" s="124"/>
      <c r="J1261" s="124"/>
      <c r="K1261" s="144"/>
      <c r="L1261" s="11"/>
      <c r="M1261" s="143"/>
      <c r="N1261" s="42"/>
      <c r="O1261" s="128"/>
      <c r="P1261" s="129">
        <v>9</v>
      </c>
      <c r="Q1261" s="129"/>
      <c r="R1261" s="64"/>
      <c r="S1261" s="234"/>
      <c r="T1261" s="65" t="s">
        <v>217</v>
      </c>
      <c r="U1261" s="155"/>
      <c r="V1261" s="66">
        <f>V1262+V1264</f>
        <v>0</v>
      </c>
      <c r="X1261" s="66">
        <f>X1262+X1264</f>
        <v>0</v>
      </c>
      <c r="Z1261" s="66">
        <f>Z1262+Z1264</f>
        <v>0</v>
      </c>
      <c r="AB1261" s="66">
        <f>AB1262+AB1264</f>
        <v>0</v>
      </c>
      <c r="AD1261" s="66" t="e">
        <f>#REF!+AD1264</f>
        <v>#REF!</v>
      </c>
      <c r="AF1261" s="66">
        <f>AF1262+AF1264</f>
        <v>0</v>
      </c>
      <c r="AH1261" s="66" t="e">
        <f t="shared" si="196"/>
        <v>#REF!</v>
      </c>
      <c r="AI1261" s="67"/>
      <c r="AJ1261" s="66">
        <f>AJ1262+AJ1264</f>
        <v>0</v>
      </c>
      <c r="AK1261" s="67"/>
      <c r="AL1261" s="66">
        <f>AL1262+AL1264</f>
        <v>0</v>
      </c>
      <c r="AM1261" s="66"/>
      <c r="AN1261" s="66">
        <f>AN1262+AN1264</f>
        <v>0</v>
      </c>
      <c r="AO1261" s="66"/>
      <c r="AP1261" s="66">
        <f>AP1262+AP1264</f>
        <v>0</v>
      </c>
      <c r="AQ1261" s="66"/>
    </row>
    <row r="1262" spans="2:43" ht="18" hidden="1" customHeight="1" x14ac:dyDescent="0.2">
      <c r="B1262" s="4"/>
      <c r="C1262" s="117"/>
      <c r="D1262" s="117"/>
      <c r="E1262" s="117"/>
      <c r="F1262" s="48"/>
      <c r="G1262" s="11"/>
      <c r="H1262" s="117"/>
      <c r="I1262" s="124"/>
      <c r="J1262" s="124"/>
      <c r="K1262" s="144"/>
      <c r="L1262" s="11"/>
      <c r="M1262" s="143"/>
      <c r="N1262" s="42"/>
      <c r="O1262" s="128"/>
      <c r="P1262" s="130"/>
      <c r="Q1262" s="131">
        <v>1</v>
      </c>
      <c r="R1262" s="68"/>
      <c r="S1262" s="35"/>
      <c r="T1262" s="69" t="s">
        <v>231</v>
      </c>
      <c r="U1262" s="92"/>
      <c r="V1262" s="70">
        <f>V1263</f>
        <v>0</v>
      </c>
      <c r="X1262" s="447">
        <f>X1263</f>
        <v>0</v>
      </c>
      <c r="Z1262" s="447">
        <f>Z1263</f>
        <v>0</v>
      </c>
      <c r="AB1262" s="447">
        <f>AB1263</f>
        <v>0</v>
      </c>
      <c r="AD1262" s="447" t="e">
        <f>#REF!</f>
        <v>#REF!</v>
      </c>
      <c r="AF1262" s="447">
        <f>AF1263</f>
        <v>0</v>
      </c>
      <c r="AH1262" s="447" t="e">
        <f t="shared" si="196"/>
        <v>#REF!</v>
      </c>
      <c r="AI1262" s="446"/>
      <c r="AJ1262" s="447">
        <f>AJ1263</f>
        <v>0</v>
      </c>
      <c r="AK1262" s="71"/>
      <c r="AL1262" s="447">
        <f>AL1263</f>
        <v>0</v>
      </c>
      <c r="AM1262" s="447"/>
      <c r="AN1262" s="447">
        <f>AN1263</f>
        <v>0</v>
      </c>
      <c r="AO1262" s="447"/>
      <c r="AP1262" s="447">
        <f>AP1263</f>
        <v>0</v>
      </c>
      <c r="AQ1262" s="447"/>
    </row>
    <row r="1263" spans="2:43" ht="18" hidden="1" customHeight="1" x14ac:dyDescent="0.2">
      <c r="B1263" s="4"/>
      <c r="C1263" s="117"/>
      <c r="D1263" s="117"/>
      <c r="E1263" s="117"/>
      <c r="F1263" s="48"/>
      <c r="G1263" s="11"/>
      <c r="H1263" s="117"/>
      <c r="I1263" s="124"/>
      <c r="J1263" s="124"/>
      <c r="K1263" s="144"/>
      <c r="L1263" s="11"/>
      <c r="M1263" s="143"/>
      <c r="N1263" s="42"/>
      <c r="O1263" s="128"/>
      <c r="P1263" s="130"/>
      <c r="Q1263" s="131"/>
      <c r="R1263" s="72" t="s">
        <v>3</v>
      </c>
      <c r="S1263" s="181"/>
      <c r="T1263" s="73" t="s">
        <v>231</v>
      </c>
      <c r="V1263" s="74">
        <v>0</v>
      </c>
      <c r="X1263" s="74">
        <v>0</v>
      </c>
      <c r="Z1263" s="74">
        <v>0</v>
      </c>
      <c r="AB1263" s="74">
        <v>0</v>
      </c>
      <c r="AD1263" s="74">
        <v>0</v>
      </c>
      <c r="AF1263" s="74">
        <v>0</v>
      </c>
      <c r="AH1263" s="74">
        <f t="shared" si="196"/>
        <v>0</v>
      </c>
      <c r="AI1263" s="8"/>
      <c r="AJ1263" s="74">
        <v>0</v>
      </c>
      <c r="AK1263" s="8"/>
      <c r="AL1263" s="74">
        <v>0</v>
      </c>
      <c r="AM1263" s="74"/>
      <c r="AN1263" s="74">
        <v>0</v>
      </c>
      <c r="AO1263" s="74"/>
      <c r="AP1263" s="74">
        <v>0</v>
      </c>
      <c r="AQ1263" s="74"/>
    </row>
    <row r="1264" spans="2:43" ht="18" hidden="1" customHeight="1" x14ac:dyDescent="0.2">
      <c r="B1264" s="4"/>
      <c r="C1264" s="117"/>
      <c r="D1264" s="117"/>
      <c r="E1264" s="117"/>
      <c r="F1264" s="48"/>
      <c r="G1264" s="11"/>
      <c r="H1264" s="117"/>
      <c r="I1264" s="124"/>
      <c r="J1264" s="124"/>
      <c r="K1264" s="144"/>
      <c r="L1264" s="11"/>
      <c r="M1264" s="143"/>
      <c r="N1264" s="42"/>
      <c r="O1264" s="128"/>
      <c r="P1264" s="130"/>
      <c r="Q1264" s="131">
        <v>2</v>
      </c>
      <c r="R1264" s="68"/>
      <c r="S1264" s="35"/>
      <c r="T1264" s="69" t="s">
        <v>232</v>
      </c>
      <c r="U1264" s="92"/>
      <c r="V1264" s="70">
        <f>V1265</f>
        <v>0</v>
      </c>
      <c r="X1264" s="447">
        <f>X1265</f>
        <v>0</v>
      </c>
      <c r="Z1264" s="447">
        <f>Z1265</f>
        <v>0</v>
      </c>
      <c r="AB1264" s="447">
        <f>AB1265</f>
        <v>0</v>
      </c>
      <c r="AD1264" s="447" t="e">
        <f>#REF!</f>
        <v>#REF!</v>
      </c>
      <c r="AF1264" s="447">
        <f>AF1265</f>
        <v>0</v>
      </c>
      <c r="AH1264" s="447" t="e">
        <f t="shared" si="196"/>
        <v>#REF!</v>
      </c>
      <c r="AI1264" s="446"/>
      <c r="AJ1264" s="447">
        <f>AJ1265</f>
        <v>0</v>
      </c>
      <c r="AK1264" s="71"/>
      <c r="AL1264" s="447">
        <f>AL1265</f>
        <v>0</v>
      </c>
      <c r="AM1264" s="447"/>
      <c r="AN1264" s="447">
        <f>AN1265</f>
        <v>0</v>
      </c>
      <c r="AO1264" s="447"/>
      <c r="AP1264" s="447">
        <f>AP1265</f>
        <v>0</v>
      </c>
      <c r="AQ1264" s="447"/>
    </row>
    <row r="1265" spans="2:43" ht="18" hidden="1" customHeight="1" x14ac:dyDescent="0.2">
      <c r="B1265" s="4"/>
      <c r="C1265" s="117"/>
      <c r="D1265" s="117"/>
      <c r="E1265" s="117"/>
      <c r="F1265" s="48"/>
      <c r="G1265" s="11"/>
      <c r="H1265" s="117"/>
      <c r="I1265" s="124"/>
      <c r="J1265" s="124"/>
      <c r="K1265" s="144"/>
      <c r="L1265" s="11"/>
      <c r="M1265" s="143"/>
      <c r="N1265" s="42"/>
      <c r="O1265" s="128"/>
      <c r="P1265" s="130"/>
      <c r="Q1265" s="131"/>
      <c r="R1265" s="72" t="s">
        <v>3</v>
      </c>
      <c r="S1265" s="181"/>
      <c r="T1265" s="77" t="s">
        <v>232</v>
      </c>
      <c r="U1265" s="141"/>
      <c r="V1265" s="74">
        <v>0</v>
      </c>
      <c r="X1265" s="74">
        <v>0</v>
      </c>
      <c r="Z1265" s="74">
        <v>0</v>
      </c>
      <c r="AB1265" s="74">
        <v>0</v>
      </c>
      <c r="AD1265" s="74">
        <v>0</v>
      </c>
      <c r="AF1265" s="74">
        <v>0</v>
      </c>
      <c r="AH1265" s="74">
        <f t="shared" si="196"/>
        <v>0</v>
      </c>
      <c r="AI1265" s="8"/>
      <c r="AJ1265" s="74">
        <v>0</v>
      </c>
      <c r="AK1265" s="8"/>
      <c r="AL1265" s="74">
        <v>0</v>
      </c>
      <c r="AM1265" s="74"/>
      <c r="AN1265" s="74">
        <v>0</v>
      </c>
      <c r="AO1265" s="74"/>
      <c r="AP1265" s="74">
        <v>0</v>
      </c>
      <c r="AQ1265" s="74"/>
    </row>
    <row r="1266" spans="2:43" ht="18" hidden="1" customHeight="1" x14ac:dyDescent="0.2">
      <c r="B1266" s="4"/>
      <c r="C1266" s="117"/>
      <c r="D1266" s="117"/>
      <c r="E1266" s="117"/>
      <c r="F1266" s="48"/>
      <c r="G1266" s="11"/>
      <c r="H1266" s="117"/>
      <c r="I1266" s="124"/>
      <c r="J1266" s="124"/>
      <c r="K1266" s="144"/>
      <c r="L1266" s="11"/>
      <c r="M1266" s="143"/>
      <c r="N1266" s="42"/>
      <c r="O1266" s="128"/>
      <c r="P1266" s="130"/>
      <c r="Q1266" s="131">
        <v>8</v>
      </c>
      <c r="R1266" s="68"/>
      <c r="S1266" s="35"/>
      <c r="T1266" s="69" t="s">
        <v>446</v>
      </c>
      <c r="U1266" s="92"/>
      <c r="V1266" s="74"/>
      <c r="X1266" s="74"/>
      <c r="Z1266" s="74"/>
      <c r="AB1266" s="74"/>
      <c r="AD1266" s="74"/>
      <c r="AF1266" s="74"/>
      <c r="AH1266" s="74">
        <f t="shared" si="196"/>
        <v>0</v>
      </c>
      <c r="AI1266" s="8"/>
      <c r="AJ1266" s="74"/>
      <c r="AK1266" s="8"/>
      <c r="AL1266" s="74"/>
      <c r="AM1266" s="74"/>
      <c r="AN1266" s="74"/>
      <c r="AO1266" s="74"/>
      <c r="AP1266" s="74"/>
      <c r="AQ1266" s="74"/>
    </row>
    <row r="1267" spans="2:43" ht="18" hidden="1" customHeight="1" x14ac:dyDescent="0.2">
      <c r="B1267" s="4"/>
      <c r="C1267" s="117"/>
      <c r="D1267" s="117"/>
      <c r="E1267" s="117"/>
      <c r="F1267" s="48"/>
      <c r="G1267" s="11"/>
      <c r="H1267" s="117"/>
      <c r="I1267" s="124"/>
      <c r="J1267" s="124"/>
      <c r="K1267" s="144"/>
      <c r="L1267" s="11"/>
      <c r="M1267" s="143"/>
      <c r="N1267" s="42"/>
      <c r="O1267" s="128"/>
      <c r="P1267" s="130"/>
      <c r="Q1267" s="131"/>
      <c r="R1267" s="72" t="s">
        <v>3</v>
      </c>
      <c r="S1267" s="181"/>
      <c r="T1267" s="77" t="s">
        <v>447</v>
      </c>
      <c r="U1267" s="141"/>
      <c r="V1267" s="74"/>
      <c r="X1267" s="74"/>
      <c r="Z1267" s="74"/>
      <c r="AB1267" s="74"/>
      <c r="AD1267" s="74"/>
      <c r="AF1267" s="74"/>
      <c r="AH1267" s="74">
        <f t="shared" si="196"/>
        <v>0</v>
      </c>
      <c r="AI1267" s="8"/>
      <c r="AJ1267" s="74"/>
      <c r="AK1267" s="8"/>
      <c r="AL1267" s="74"/>
      <c r="AM1267" s="74"/>
      <c r="AN1267" s="74"/>
      <c r="AO1267" s="74"/>
      <c r="AP1267" s="74"/>
      <c r="AQ1267" s="74"/>
    </row>
    <row r="1268" spans="2:43" ht="18" hidden="1" customHeight="1" x14ac:dyDescent="0.2">
      <c r="B1268" s="4"/>
      <c r="C1268" s="117"/>
      <c r="D1268" s="117"/>
      <c r="E1268" s="117"/>
      <c r="F1268" s="48"/>
      <c r="G1268" s="11"/>
      <c r="H1268" s="117"/>
      <c r="I1268" s="124"/>
      <c r="J1268" s="124"/>
      <c r="K1268" s="144"/>
      <c r="L1268" s="11"/>
      <c r="M1268" s="143"/>
      <c r="N1268" s="42"/>
      <c r="O1268" s="128"/>
      <c r="P1268" s="130"/>
      <c r="Q1268" s="131">
        <v>9</v>
      </c>
      <c r="R1268" s="68"/>
      <c r="S1268" s="35"/>
      <c r="T1268" s="69" t="s">
        <v>408</v>
      </c>
      <c r="U1268" s="92"/>
      <c r="V1268" s="74"/>
      <c r="X1268" s="74"/>
      <c r="Z1268" s="74"/>
      <c r="AB1268" s="74"/>
      <c r="AD1268" s="74"/>
      <c r="AF1268" s="74"/>
      <c r="AH1268" s="74">
        <f t="shared" si="196"/>
        <v>0</v>
      </c>
      <c r="AI1268" s="8"/>
      <c r="AJ1268" s="74"/>
      <c r="AK1268" s="8"/>
      <c r="AL1268" s="74"/>
      <c r="AM1268" s="74"/>
      <c r="AN1268" s="74"/>
      <c r="AO1268" s="74"/>
      <c r="AP1268" s="74"/>
      <c r="AQ1268" s="74"/>
    </row>
    <row r="1269" spans="2:43" ht="18" hidden="1" customHeight="1" x14ac:dyDescent="0.2">
      <c r="B1269" s="4"/>
      <c r="C1269" s="117"/>
      <c r="D1269" s="117"/>
      <c r="E1269" s="117"/>
      <c r="F1269" s="48"/>
      <c r="G1269" s="11"/>
      <c r="H1269" s="117"/>
      <c r="I1269" s="124"/>
      <c r="J1269" s="124"/>
      <c r="K1269" s="144"/>
      <c r="L1269" s="11"/>
      <c r="M1269" s="143"/>
      <c r="N1269" s="42"/>
      <c r="O1269" s="128"/>
      <c r="P1269" s="130"/>
      <c r="Q1269" s="131"/>
      <c r="R1269" s="72" t="s">
        <v>3</v>
      </c>
      <c r="S1269" s="181"/>
      <c r="T1269" s="77" t="s">
        <v>409</v>
      </c>
      <c r="U1269" s="141"/>
      <c r="V1269" s="74"/>
      <c r="X1269" s="74"/>
      <c r="Z1269" s="74"/>
      <c r="AB1269" s="74"/>
      <c r="AD1269" s="74"/>
      <c r="AF1269" s="74"/>
      <c r="AH1269" s="74">
        <f t="shared" si="196"/>
        <v>0</v>
      </c>
      <c r="AI1269" s="8"/>
      <c r="AJ1269" s="74"/>
      <c r="AK1269" s="8"/>
      <c r="AL1269" s="74"/>
      <c r="AM1269" s="74"/>
      <c r="AN1269" s="74"/>
      <c r="AO1269" s="74"/>
      <c r="AP1269" s="74"/>
      <c r="AQ1269" s="74"/>
    </row>
    <row r="1270" spans="2:43" ht="18" hidden="1" customHeight="1" x14ac:dyDescent="0.2">
      <c r="B1270" s="4"/>
      <c r="C1270" s="117"/>
      <c r="D1270" s="117"/>
      <c r="E1270" s="117"/>
      <c r="F1270" s="48"/>
      <c r="G1270" s="11"/>
      <c r="H1270" s="117"/>
      <c r="I1270" s="124"/>
      <c r="J1270" s="124"/>
      <c r="K1270" s="144"/>
      <c r="L1270" s="11"/>
      <c r="M1270" s="143"/>
      <c r="N1270" s="42"/>
      <c r="O1270" s="133" t="s">
        <v>55</v>
      </c>
      <c r="P1270" s="134"/>
      <c r="Q1270" s="134"/>
      <c r="R1270" s="79"/>
      <c r="S1270" s="252"/>
      <c r="T1270" s="80" t="s">
        <v>29</v>
      </c>
      <c r="U1270" s="242"/>
      <c r="V1270" s="88">
        <f>V1271+V1274</f>
        <v>0</v>
      </c>
      <c r="X1270" s="88">
        <f>X1271+X1274</f>
        <v>0</v>
      </c>
      <c r="Z1270" s="88">
        <f>Z1271+Z1274</f>
        <v>0</v>
      </c>
      <c r="AB1270" s="88">
        <f>AB1271+AB1274</f>
        <v>0</v>
      </c>
      <c r="AD1270" s="88" t="e">
        <f>#REF!+AD1274</f>
        <v>#REF!</v>
      </c>
      <c r="AF1270" s="88">
        <f>AF1271+AF1274</f>
        <v>0</v>
      </c>
      <c r="AH1270" s="88" t="e">
        <f t="shared" si="196"/>
        <v>#REF!</v>
      </c>
      <c r="AI1270" s="89"/>
      <c r="AJ1270" s="88">
        <f>AJ1271+AJ1274</f>
        <v>0</v>
      </c>
      <c r="AK1270" s="89"/>
      <c r="AL1270" s="88">
        <f>AL1271+AL1274</f>
        <v>0</v>
      </c>
      <c r="AM1270" s="88"/>
      <c r="AN1270" s="88">
        <f>AN1271+AN1274</f>
        <v>0</v>
      </c>
      <c r="AO1270" s="88"/>
      <c r="AP1270" s="88">
        <f>AP1271+AP1274</f>
        <v>0</v>
      </c>
      <c r="AQ1270" s="88"/>
    </row>
    <row r="1271" spans="2:43" ht="18" hidden="1" customHeight="1" x14ac:dyDescent="0.2">
      <c r="B1271" s="4"/>
      <c r="C1271" s="117"/>
      <c r="D1271" s="117"/>
      <c r="E1271" s="117"/>
      <c r="F1271" s="48"/>
      <c r="G1271" s="11"/>
      <c r="H1271" s="117"/>
      <c r="I1271" s="124"/>
      <c r="J1271" s="124"/>
      <c r="K1271" s="144"/>
      <c r="L1271" s="11"/>
      <c r="M1271" s="143"/>
      <c r="N1271" s="42"/>
      <c r="O1271" s="128"/>
      <c r="P1271" s="129">
        <v>3</v>
      </c>
      <c r="Q1271" s="129"/>
      <c r="R1271" s="64"/>
      <c r="S1271" s="234"/>
      <c r="T1271" s="65" t="s">
        <v>54</v>
      </c>
      <c r="U1271" s="155"/>
      <c r="V1271" s="66">
        <f>V1272</f>
        <v>0</v>
      </c>
      <c r="X1271" s="66">
        <f>X1272</f>
        <v>0</v>
      </c>
      <c r="Z1271" s="66">
        <f>Z1272</f>
        <v>0</v>
      </c>
      <c r="AB1271" s="66">
        <f>AB1272</f>
        <v>0</v>
      </c>
      <c r="AD1271" s="66" t="e">
        <f>#REF!</f>
        <v>#REF!</v>
      </c>
      <c r="AF1271" s="66">
        <f>AF1272</f>
        <v>0</v>
      </c>
      <c r="AH1271" s="66" t="e">
        <f t="shared" si="196"/>
        <v>#REF!</v>
      </c>
      <c r="AI1271" s="67"/>
      <c r="AJ1271" s="66">
        <f>AJ1272</f>
        <v>0</v>
      </c>
      <c r="AK1271" s="67"/>
      <c r="AL1271" s="66">
        <f t="shared" ref="AL1271:AP1272" si="198">AL1272</f>
        <v>0</v>
      </c>
      <c r="AM1271" s="66"/>
      <c r="AN1271" s="66">
        <f t="shared" si="198"/>
        <v>0</v>
      </c>
      <c r="AO1271" s="66"/>
      <c r="AP1271" s="66">
        <f t="shared" si="198"/>
        <v>0</v>
      </c>
      <c r="AQ1271" s="66"/>
    </row>
    <row r="1272" spans="2:43" ht="18" hidden="1" customHeight="1" x14ac:dyDescent="0.2">
      <c r="B1272" s="4"/>
      <c r="C1272" s="117"/>
      <c r="D1272" s="117"/>
      <c r="E1272" s="117"/>
      <c r="F1272" s="48"/>
      <c r="G1272" s="11"/>
      <c r="H1272" s="117"/>
      <c r="I1272" s="124"/>
      <c r="J1272" s="124"/>
      <c r="K1272" s="144"/>
      <c r="L1272" s="11"/>
      <c r="M1272" s="143"/>
      <c r="N1272" s="42"/>
      <c r="O1272" s="128"/>
      <c r="P1272" s="130"/>
      <c r="Q1272" s="131">
        <v>1</v>
      </c>
      <c r="R1272" s="68"/>
      <c r="S1272" s="35"/>
      <c r="T1272" s="69" t="s">
        <v>69</v>
      </c>
      <c r="U1272" s="92"/>
      <c r="V1272" s="70">
        <f>V1273</f>
        <v>0</v>
      </c>
      <c r="X1272" s="447">
        <f>X1273</f>
        <v>0</v>
      </c>
      <c r="Z1272" s="447">
        <f>Z1273</f>
        <v>0</v>
      </c>
      <c r="AB1272" s="447">
        <f>AB1273</f>
        <v>0</v>
      </c>
      <c r="AD1272" s="447" t="e">
        <f>#REF!</f>
        <v>#REF!</v>
      </c>
      <c r="AF1272" s="447">
        <f>AF1273</f>
        <v>0</v>
      </c>
      <c r="AH1272" s="447" t="e">
        <f t="shared" si="196"/>
        <v>#REF!</v>
      </c>
      <c r="AI1272" s="446"/>
      <c r="AJ1272" s="447">
        <f>AJ1273</f>
        <v>0</v>
      </c>
      <c r="AK1272" s="71"/>
      <c r="AL1272" s="447">
        <f t="shared" si="198"/>
        <v>0</v>
      </c>
      <c r="AM1272" s="447"/>
      <c r="AN1272" s="447">
        <f t="shared" si="198"/>
        <v>0</v>
      </c>
      <c r="AO1272" s="447"/>
      <c r="AP1272" s="447">
        <f t="shared" si="198"/>
        <v>0</v>
      </c>
      <c r="AQ1272" s="447"/>
    </row>
    <row r="1273" spans="2:43" ht="18" hidden="1" customHeight="1" x14ac:dyDescent="0.2">
      <c r="B1273" s="4"/>
      <c r="C1273" s="117"/>
      <c r="D1273" s="117"/>
      <c r="E1273" s="117"/>
      <c r="F1273" s="48"/>
      <c r="G1273" s="11"/>
      <c r="H1273" s="117"/>
      <c r="I1273" s="124"/>
      <c r="J1273" s="124"/>
      <c r="K1273" s="144"/>
      <c r="L1273" s="11"/>
      <c r="M1273" s="143"/>
      <c r="N1273" s="42"/>
      <c r="O1273" s="128"/>
      <c r="P1273" s="130"/>
      <c r="Q1273" s="130"/>
      <c r="R1273" s="72" t="s">
        <v>55</v>
      </c>
      <c r="S1273" s="181"/>
      <c r="T1273" s="73" t="s">
        <v>193</v>
      </c>
      <c r="V1273" s="74">
        <v>0</v>
      </c>
      <c r="X1273" s="74">
        <v>0</v>
      </c>
      <c r="Z1273" s="74">
        <v>0</v>
      </c>
      <c r="AB1273" s="74">
        <v>0</v>
      </c>
      <c r="AD1273" s="74">
        <v>0</v>
      </c>
      <c r="AF1273" s="74">
        <v>0</v>
      </c>
      <c r="AH1273" s="74">
        <f t="shared" si="196"/>
        <v>0</v>
      </c>
      <c r="AI1273" s="8"/>
      <c r="AJ1273" s="74">
        <v>0</v>
      </c>
      <c r="AK1273" s="8"/>
      <c r="AL1273" s="74">
        <v>0</v>
      </c>
      <c r="AM1273" s="74"/>
      <c r="AN1273" s="74">
        <v>0</v>
      </c>
      <c r="AO1273" s="74"/>
      <c r="AP1273" s="74">
        <v>0</v>
      </c>
      <c r="AQ1273" s="74"/>
    </row>
    <row r="1274" spans="2:43" ht="18" hidden="1" customHeight="1" x14ac:dyDescent="0.2">
      <c r="B1274" s="4"/>
      <c r="C1274" s="117"/>
      <c r="D1274" s="117"/>
      <c r="E1274" s="117"/>
      <c r="F1274" s="48"/>
      <c r="G1274" s="11"/>
      <c r="H1274" s="117"/>
      <c r="I1274" s="124"/>
      <c r="J1274" s="124"/>
      <c r="K1274" s="144"/>
      <c r="L1274" s="11"/>
      <c r="M1274" s="143"/>
      <c r="N1274" s="42"/>
      <c r="O1274" s="128"/>
      <c r="P1274" s="129">
        <v>4</v>
      </c>
      <c r="Q1274" s="129"/>
      <c r="R1274" s="85"/>
      <c r="S1274" s="254"/>
      <c r="T1274" s="65" t="s">
        <v>73</v>
      </c>
      <c r="U1274" s="155"/>
      <c r="V1274" s="66">
        <f>V1275</f>
        <v>0</v>
      </c>
      <c r="X1274" s="66">
        <f>X1275</f>
        <v>0</v>
      </c>
      <c r="Z1274" s="66">
        <f>Z1275</f>
        <v>0</v>
      </c>
      <c r="AB1274" s="66">
        <f>AB1275</f>
        <v>0</v>
      </c>
      <c r="AD1274" s="66" t="e">
        <f>#REF!</f>
        <v>#REF!</v>
      </c>
      <c r="AF1274" s="66">
        <f>AF1275</f>
        <v>0</v>
      </c>
      <c r="AH1274" s="66" t="e">
        <f t="shared" si="196"/>
        <v>#REF!</v>
      </c>
      <c r="AI1274" s="67"/>
      <c r="AJ1274" s="66">
        <f>AJ1275</f>
        <v>0</v>
      </c>
      <c r="AK1274" s="67"/>
      <c r="AL1274" s="66">
        <f t="shared" ref="AL1274:AP1275" si="199">AL1275</f>
        <v>0</v>
      </c>
      <c r="AM1274" s="66"/>
      <c r="AN1274" s="66">
        <f t="shared" si="199"/>
        <v>0</v>
      </c>
      <c r="AO1274" s="66"/>
      <c r="AP1274" s="66">
        <f t="shared" si="199"/>
        <v>0</v>
      </c>
      <c r="AQ1274" s="66"/>
    </row>
    <row r="1275" spans="2:43" ht="18" hidden="1" customHeight="1" x14ac:dyDescent="0.2">
      <c r="B1275" s="4"/>
      <c r="C1275" s="117"/>
      <c r="D1275" s="117"/>
      <c r="E1275" s="117"/>
      <c r="F1275" s="48"/>
      <c r="G1275" s="11"/>
      <c r="H1275" s="117"/>
      <c r="I1275" s="124"/>
      <c r="J1275" s="124"/>
      <c r="K1275" s="144"/>
      <c r="L1275" s="11"/>
      <c r="M1275" s="143"/>
      <c r="N1275" s="42"/>
      <c r="O1275" s="128"/>
      <c r="P1275" s="130"/>
      <c r="Q1275" s="131">
        <v>3</v>
      </c>
      <c r="R1275" s="84"/>
      <c r="S1275" s="250"/>
      <c r="T1275" s="69" t="s">
        <v>181</v>
      </c>
      <c r="U1275" s="92"/>
      <c r="V1275" s="70">
        <f>V1276</f>
        <v>0</v>
      </c>
      <c r="X1275" s="447">
        <f>X1276</f>
        <v>0</v>
      </c>
      <c r="Z1275" s="447">
        <f>Z1276</f>
        <v>0</v>
      </c>
      <c r="AB1275" s="447">
        <f>AB1276</f>
        <v>0</v>
      </c>
      <c r="AD1275" s="447" t="e">
        <f>#REF!</f>
        <v>#REF!</v>
      </c>
      <c r="AF1275" s="447">
        <f>AF1276</f>
        <v>0</v>
      </c>
      <c r="AH1275" s="447" t="e">
        <f t="shared" si="196"/>
        <v>#REF!</v>
      </c>
      <c r="AI1275" s="446"/>
      <c r="AJ1275" s="447">
        <f>AJ1276</f>
        <v>0</v>
      </c>
      <c r="AK1275" s="71"/>
      <c r="AL1275" s="447">
        <f t="shared" si="199"/>
        <v>0</v>
      </c>
      <c r="AM1275" s="447"/>
      <c r="AN1275" s="447">
        <f t="shared" si="199"/>
        <v>0</v>
      </c>
      <c r="AO1275" s="447"/>
      <c r="AP1275" s="447">
        <f t="shared" si="199"/>
        <v>0</v>
      </c>
      <c r="AQ1275" s="447"/>
    </row>
    <row r="1276" spans="2:43" ht="18" hidden="1" customHeight="1" x14ac:dyDescent="0.2">
      <c r="B1276" s="4"/>
      <c r="C1276" s="117"/>
      <c r="D1276" s="117"/>
      <c r="E1276" s="117"/>
      <c r="F1276" s="48"/>
      <c r="G1276" s="11"/>
      <c r="H1276" s="117"/>
      <c r="I1276" s="124"/>
      <c r="J1276" s="124"/>
      <c r="K1276" s="144"/>
      <c r="L1276" s="11"/>
      <c r="M1276" s="143"/>
      <c r="N1276" s="42"/>
      <c r="O1276" s="128"/>
      <c r="P1276" s="130"/>
      <c r="Q1276" s="131"/>
      <c r="R1276" s="72" t="s">
        <v>3</v>
      </c>
      <c r="S1276" s="181"/>
      <c r="T1276" s="73" t="s">
        <v>337</v>
      </c>
      <c r="V1276" s="74"/>
      <c r="X1276" s="74"/>
      <c r="Z1276" s="74"/>
      <c r="AB1276" s="74"/>
      <c r="AD1276" s="74"/>
      <c r="AF1276" s="74"/>
      <c r="AH1276" s="74">
        <f t="shared" si="196"/>
        <v>0</v>
      </c>
      <c r="AI1276" s="8"/>
      <c r="AJ1276" s="74"/>
      <c r="AK1276" s="8"/>
      <c r="AL1276" s="74"/>
      <c r="AM1276" s="74"/>
      <c r="AN1276" s="74"/>
      <c r="AO1276" s="74"/>
      <c r="AP1276" s="74"/>
      <c r="AQ1276" s="74"/>
    </row>
    <row r="1277" spans="2:43" ht="18" customHeight="1" x14ac:dyDescent="0.2">
      <c r="B1277" s="4"/>
      <c r="C1277" s="117"/>
      <c r="D1277" s="117"/>
      <c r="E1277" s="117"/>
      <c r="F1277" s="48"/>
      <c r="G1277" s="11"/>
      <c r="H1277" s="117"/>
      <c r="I1277" s="124"/>
      <c r="J1277" s="124"/>
      <c r="K1277" s="144"/>
      <c r="L1277" s="11"/>
      <c r="M1277" s="143"/>
      <c r="N1277" s="42"/>
      <c r="O1277" s="128"/>
      <c r="P1277" s="130"/>
      <c r="Q1277" s="130"/>
      <c r="R1277" s="72"/>
      <c r="S1277" s="181"/>
      <c r="T1277" s="73"/>
      <c r="V1277" s="74"/>
      <c r="X1277" s="74"/>
      <c r="Z1277" s="74"/>
      <c r="AB1277" s="74"/>
      <c r="AD1277" s="74"/>
      <c r="AF1277" s="74"/>
      <c r="AH1277" s="74">
        <f t="shared" si="196"/>
        <v>0</v>
      </c>
      <c r="AI1277" s="8"/>
      <c r="AJ1277" s="74"/>
      <c r="AK1277" s="8"/>
      <c r="AL1277" s="74"/>
      <c r="AM1277" s="74"/>
      <c r="AN1277" s="74"/>
      <c r="AO1277" s="74"/>
      <c r="AP1277" s="74"/>
      <c r="AQ1277" s="74"/>
    </row>
    <row r="1278" spans="2:43" ht="18" customHeight="1" x14ac:dyDescent="0.2">
      <c r="B1278" s="4"/>
      <c r="C1278" s="117"/>
      <c r="D1278" s="117"/>
      <c r="E1278" s="117"/>
      <c r="F1278" s="48"/>
      <c r="G1278" s="11"/>
      <c r="H1278" s="132"/>
      <c r="I1278" s="121"/>
      <c r="J1278" s="121"/>
      <c r="K1278" s="164">
        <v>3</v>
      </c>
      <c r="L1278" s="277"/>
      <c r="M1278" s="163"/>
      <c r="N1278" s="261"/>
      <c r="O1278" s="122"/>
      <c r="P1278" s="123"/>
      <c r="Q1278" s="123"/>
      <c r="R1278" s="49"/>
      <c r="S1278" s="18"/>
      <c r="T1278" s="50" t="s">
        <v>419</v>
      </c>
      <c r="U1278" s="76"/>
      <c r="V1278" s="51">
        <f>V1279</f>
        <v>3195000</v>
      </c>
      <c r="X1278" s="51">
        <f>X1279</f>
        <v>7811000</v>
      </c>
      <c r="Z1278" s="51">
        <f>Z1279</f>
        <v>8186000</v>
      </c>
      <c r="AB1278" s="51">
        <f>AB1279</f>
        <v>8365000</v>
      </c>
      <c r="AD1278" s="51" t="e">
        <f>AD1279</f>
        <v>#REF!</v>
      </c>
      <c r="AF1278" s="51">
        <f>AF1279</f>
        <v>0</v>
      </c>
      <c r="AH1278" s="51" t="e">
        <f t="shared" si="196"/>
        <v>#REF!</v>
      </c>
      <c r="AI1278" s="5"/>
      <c r="AJ1278" s="51">
        <f>AJ1279</f>
        <v>2108750</v>
      </c>
      <c r="AK1278" s="5"/>
      <c r="AL1278" s="51">
        <f>AL1279</f>
        <v>9249000</v>
      </c>
      <c r="AM1278" s="51"/>
      <c r="AN1278" s="51">
        <f>AN1279</f>
        <v>9712000</v>
      </c>
      <c r="AO1278" s="51"/>
      <c r="AP1278" s="51">
        <f>AP1279</f>
        <v>9712000</v>
      </c>
      <c r="AQ1278" s="51"/>
    </row>
    <row r="1279" spans="2:43" ht="18" customHeight="1" x14ac:dyDescent="0.2">
      <c r="B1279" s="4"/>
      <c r="C1279" s="117"/>
      <c r="D1279" s="117"/>
      <c r="E1279" s="117"/>
      <c r="F1279" s="48"/>
      <c r="G1279" s="11"/>
      <c r="H1279" s="117"/>
      <c r="I1279" s="124"/>
      <c r="J1279" s="124"/>
      <c r="K1279" s="144"/>
      <c r="L1279" s="11"/>
      <c r="M1279" s="226">
        <v>2</v>
      </c>
      <c r="N1279" s="262"/>
      <c r="O1279" s="125"/>
      <c r="P1279" s="126"/>
      <c r="Q1279" s="126"/>
      <c r="R1279" s="60"/>
      <c r="S1279" s="249"/>
      <c r="T1279" s="61" t="s">
        <v>413</v>
      </c>
      <c r="U1279" s="241"/>
      <c r="V1279" s="62">
        <f>V1280+V1317+V1336+V1403</f>
        <v>3195000</v>
      </c>
      <c r="X1279" s="62">
        <f>X1280+X1317+X1336+X1403</f>
        <v>7811000</v>
      </c>
      <c r="Z1279" s="62">
        <f>Z1280+Z1317+Z1336+Z1403</f>
        <v>8186000</v>
      </c>
      <c r="AB1279" s="62">
        <f>AB1280+AB1317+AB1336+AB1403</f>
        <v>8365000</v>
      </c>
      <c r="AD1279" s="62" t="e">
        <f>AD1280+AD1317+AD1336+AD1403</f>
        <v>#REF!</v>
      </c>
      <c r="AF1279" s="62">
        <f>AF1280+AF1317+AF1336+AF1403</f>
        <v>0</v>
      </c>
      <c r="AH1279" s="62" t="e">
        <f t="shared" si="196"/>
        <v>#REF!</v>
      </c>
      <c r="AI1279" s="63"/>
      <c r="AJ1279" s="62">
        <f>AJ1280+AJ1317+AJ1336+AJ1403</f>
        <v>2108750</v>
      </c>
      <c r="AK1279" s="63"/>
      <c r="AL1279" s="62">
        <f>AL1280+AL1317+AL1336+AL1403</f>
        <v>9249000</v>
      </c>
      <c r="AM1279" s="62"/>
      <c r="AN1279" s="62">
        <f>AN1280+AN1317+AN1336+AN1403</f>
        <v>9712000</v>
      </c>
      <c r="AO1279" s="62"/>
      <c r="AP1279" s="62">
        <f>AP1280+AP1317+AP1336+AP1403</f>
        <v>9712000</v>
      </c>
      <c r="AQ1279" s="62"/>
    </row>
    <row r="1280" spans="2:43" ht="18" hidden="1" customHeight="1" x14ac:dyDescent="0.2">
      <c r="B1280" s="4"/>
      <c r="C1280" s="117"/>
      <c r="D1280" s="117"/>
      <c r="E1280" s="117"/>
      <c r="F1280" s="48"/>
      <c r="G1280" s="11"/>
      <c r="H1280" s="117"/>
      <c r="I1280" s="124"/>
      <c r="J1280" s="124"/>
      <c r="K1280" s="144"/>
      <c r="L1280" s="11"/>
      <c r="M1280" s="143"/>
      <c r="N1280" s="42"/>
      <c r="O1280" s="127" t="s">
        <v>3</v>
      </c>
      <c r="P1280" s="123"/>
      <c r="Q1280" s="123"/>
      <c r="R1280" s="49"/>
      <c r="S1280" s="18"/>
      <c r="T1280" s="50" t="s">
        <v>7</v>
      </c>
      <c r="U1280" s="76"/>
      <c r="V1280" s="51">
        <f>V1294+V1303+V1313</f>
        <v>0</v>
      </c>
      <c r="X1280" s="51">
        <f>X1294+X1303+X1313</f>
        <v>0</v>
      </c>
      <c r="Z1280" s="51">
        <f>Z1294+Z1303+Z1313</f>
        <v>0</v>
      </c>
      <c r="AB1280" s="51">
        <f>AB1294+AB1303+AB1313</f>
        <v>0</v>
      </c>
      <c r="AD1280" s="51">
        <f>AD1294+AD1303+AD1313</f>
        <v>0</v>
      </c>
      <c r="AF1280" s="51">
        <f>AF1294+AF1303+AF1313</f>
        <v>0</v>
      </c>
      <c r="AH1280" s="51">
        <f t="shared" si="196"/>
        <v>0</v>
      </c>
      <c r="AI1280" s="5"/>
      <c r="AJ1280" s="51">
        <f>AJ1294+AJ1303+AJ1313</f>
        <v>0</v>
      </c>
      <c r="AK1280" s="5"/>
      <c r="AL1280" s="51">
        <f>AL1294+AL1303+AL1313</f>
        <v>0</v>
      </c>
      <c r="AM1280" s="51"/>
      <c r="AN1280" s="51">
        <f>AN1294+AN1303+AN1313</f>
        <v>0</v>
      </c>
      <c r="AO1280" s="51"/>
      <c r="AP1280" s="51">
        <f>AP1294+AP1303+AP1313</f>
        <v>0</v>
      </c>
      <c r="AQ1280" s="51"/>
    </row>
    <row r="1281" spans="2:43" ht="18" hidden="1" customHeight="1" x14ac:dyDescent="0.2">
      <c r="B1281" s="4"/>
      <c r="C1281" s="117"/>
      <c r="D1281" s="117"/>
      <c r="E1281" s="117"/>
      <c r="F1281" s="48"/>
      <c r="G1281" s="11"/>
      <c r="H1281" s="117"/>
      <c r="I1281" s="124"/>
      <c r="J1281" s="124"/>
      <c r="K1281" s="144"/>
      <c r="L1281" s="11"/>
      <c r="M1281" s="143"/>
      <c r="N1281" s="42"/>
      <c r="O1281" s="128"/>
      <c r="P1281" s="129">
        <v>1</v>
      </c>
      <c r="Q1281" s="129"/>
      <c r="R1281" s="64"/>
      <c r="S1281" s="234"/>
      <c r="T1281" s="65" t="s">
        <v>8</v>
      </c>
      <c r="U1281" s="155"/>
      <c r="V1281" s="66">
        <f>V1282+V1284+V1286+V1288+V1290+V1292</f>
        <v>0</v>
      </c>
      <c r="X1281" s="66">
        <f>X1282+X1284+X1286+X1288+X1290+X1292</f>
        <v>0</v>
      </c>
      <c r="Z1281" s="66">
        <f>Z1282+Z1284+Z1286+Z1288+Z1290+Z1292</f>
        <v>0</v>
      </c>
      <c r="AB1281" s="66">
        <f>AB1282+AB1284+AB1286+AB1288+AB1290+AB1292</f>
        <v>0</v>
      </c>
      <c r="AD1281" s="66">
        <f>AD1282+AD1284+AD1286+AD1288+AD1290+AD1292</f>
        <v>0</v>
      </c>
      <c r="AF1281" s="66">
        <f>AF1282+AF1284+AF1286+AF1288+AF1290+AF1292</f>
        <v>0</v>
      </c>
      <c r="AH1281" s="66">
        <f t="shared" si="196"/>
        <v>0</v>
      </c>
      <c r="AI1281" s="67"/>
      <c r="AJ1281" s="66">
        <f>AJ1282+AJ1284+AJ1286+AJ1288+AJ1290+AJ1292</f>
        <v>0</v>
      </c>
      <c r="AK1281" s="67"/>
      <c r="AL1281" s="66">
        <f>AL1282+AL1284+AL1286+AL1288+AL1290+AL1292</f>
        <v>0</v>
      </c>
      <c r="AM1281" s="66"/>
      <c r="AN1281" s="66">
        <f>AN1282+AN1284+AN1286+AN1288+AN1290+AN1292</f>
        <v>0</v>
      </c>
      <c r="AO1281" s="66"/>
      <c r="AP1281" s="66">
        <f>AP1282+AP1284+AP1286+AP1288+AP1290+AP1292</f>
        <v>0</v>
      </c>
      <c r="AQ1281" s="66"/>
    </row>
    <row r="1282" spans="2:43" ht="18" hidden="1" customHeight="1" x14ac:dyDescent="0.2">
      <c r="B1282" s="4"/>
      <c r="C1282" s="117"/>
      <c r="D1282" s="117"/>
      <c r="E1282" s="117"/>
      <c r="F1282" s="48"/>
      <c r="G1282" s="11"/>
      <c r="H1282" s="117"/>
      <c r="I1282" s="124"/>
      <c r="J1282" s="124"/>
      <c r="K1282" s="144"/>
      <c r="L1282" s="11"/>
      <c r="M1282" s="143"/>
      <c r="N1282" s="42"/>
      <c r="O1282" s="128"/>
      <c r="P1282" s="130"/>
      <c r="Q1282" s="140">
        <v>1</v>
      </c>
      <c r="R1282" s="68"/>
      <c r="S1282" s="35"/>
      <c r="T1282" s="450" t="s">
        <v>9</v>
      </c>
      <c r="U1282" s="449"/>
      <c r="V1282" s="447">
        <f>V1283</f>
        <v>0</v>
      </c>
      <c r="X1282" s="447">
        <f>X1283</f>
        <v>0</v>
      </c>
      <c r="Z1282" s="447">
        <f>Z1283</f>
        <v>0</v>
      </c>
      <c r="AB1282" s="447">
        <f>AB1283</f>
        <v>0</v>
      </c>
      <c r="AD1282" s="447">
        <f>AD1283</f>
        <v>0</v>
      </c>
      <c r="AF1282" s="447">
        <f>AF1283</f>
        <v>0</v>
      </c>
      <c r="AH1282" s="447">
        <f t="shared" si="196"/>
        <v>0</v>
      </c>
      <c r="AI1282" s="446"/>
      <c r="AJ1282" s="447">
        <f>AJ1283</f>
        <v>0</v>
      </c>
      <c r="AK1282" s="446"/>
      <c r="AL1282" s="447">
        <f>AL1283</f>
        <v>0</v>
      </c>
      <c r="AM1282" s="447"/>
      <c r="AN1282" s="447">
        <f>AN1283</f>
        <v>0</v>
      </c>
      <c r="AO1282" s="447"/>
      <c r="AP1282" s="447">
        <f>AP1283</f>
        <v>0</v>
      </c>
      <c r="AQ1282" s="447"/>
    </row>
    <row r="1283" spans="2:43" ht="18" hidden="1" customHeight="1" x14ac:dyDescent="0.2">
      <c r="B1283" s="4"/>
      <c r="C1283" s="117"/>
      <c r="D1283" s="117"/>
      <c r="E1283" s="117"/>
      <c r="F1283" s="48"/>
      <c r="G1283" s="11"/>
      <c r="H1283" s="117"/>
      <c r="I1283" s="124"/>
      <c r="J1283" s="124"/>
      <c r="K1283" s="144"/>
      <c r="L1283" s="11"/>
      <c r="M1283" s="143"/>
      <c r="N1283" s="42"/>
      <c r="O1283" s="128"/>
      <c r="P1283" s="130"/>
      <c r="Q1283" s="130"/>
      <c r="R1283" s="72">
        <v>1</v>
      </c>
      <c r="S1283" s="181"/>
      <c r="T1283" s="73" t="s">
        <v>9</v>
      </c>
      <c r="V1283" s="74">
        <v>0</v>
      </c>
      <c r="X1283" s="74">
        <v>0</v>
      </c>
      <c r="Z1283" s="74">
        <v>0</v>
      </c>
      <c r="AB1283" s="74">
        <v>0</v>
      </c>
      <c r="AD1283" s="74">
        <v>0</v>
      </c>
      <c r="AF1283" s="74">
        <v>0</v>
      </c>
      <c r="AH1283" s="74">
        <f t="shared" si="196"/>
        <v>0</v>
      </c>
      <c r="AI1283" s="8"/>
      <c r="AJ1283" s="74">
        <v>0</v>
      </c>
      <c r="AK1283" s="8"/>
      <c r="AL1283" s="74">
        <v>0</v>
      </c>
      <c r="AM1283" s="74"/>
      <c r="AN1283" s="74">
        <v>0</v>
      </c>
      <c r="AO1283" s="74"/>
      <c r="AP1283" s="74">
        <v>0</v>
      </c>
      <c r="AQ1283" s="74"/>
    </row>
    <row r="1284" spans="2:43" ht="18" hidden="1" customHeight="1" x14ac:dyDescent="0.2">
      <c r="B1284" s="4"/>
      <c r="C1284" s="117"/>
      <c r="D1284" s="117"/>
      <c r="E1284" s="117"/>
      <c r="F1284" s="48"/>
      <c r="G1284" s="11"/>
      <c r="H1284" s="117"/>
      <c r="I1284" s="124"/>
      <c r="J1284" s="124"/>
      <c r="K1284" s="144"/>
      <c r="L1284" s="11"/>
      <c r="M1284" s="143"/>
      <c r="N1284" s="42"/>
      <c r="O1284" s="128"/>
      <c r="P1284" s="130"/>
      <c r="Q1284" s="131">
        <v>2</v>
      </c>
      <c r="R1284" s="68"/>
      <c r="S1284" s="35"/>
      <c r="T1284" s="450" t="s">
        <v>494</v>
      </c>
      <c r="U1284" s="449"/>
      <c r="V1284" s="447">
        <f>V1285</f>
        <v>0</v>
      </c>
      <c r="X1284" s="447">
        <f>X1285</f>
        <v>0</v>
      </c>
      <c r="Z1284" s="447">
        <f>Z1285</f>
        <v>0</v>
      </c>
      <c r="AB1284" s="447">
        <f>AB1285</f>
        <v>0</v>
      </c>
      <c r="AD1284" s="447">
        <f>AD1285</f>
        <v>0</v>
      </c>
      <c r="AF1284" s="447">
        <f>AF1285</f>
        <v>0</v>
      </c>
      <c r="AH1284" s="447">
        <f t="shared" si="196"/>
        <v>0</v>
      </c>
      <c r="AI1284" s="446"/>
      <c r="AJ1284" s="447">
        <f>AJ1285</f>
        <v>0</v>
      </c>
      <c r="AK1284" s="446"/>
      <c r="AL1284" s="447">
        <f>AL1285</f>
        <v>0</v>
      </c>
      <c r="AM1284" s="447"/>
      <c r="AN1284" s="447">
        <f>AN1285</f>
        <v>0</v>
      </c>
      <c r="AO1284" s="447"/>
      <c r="AP1284" s="447">
        <f>AP1285</f>
        <v>0</v>
      </c>
      <c r="AQ1284" s="447"/>
    </row>
    <row r="1285" spans="2:43" ht="18" hidden="1" customHeight="1" x14ac:dyDescent="0.2">
      <c r="B1285" s="4"/>
      <c r="C1285" s="117"/>
      <c r="D1285" s="117"/>
      <c r="E1285" s="117"/>
      <c r="F1285" s="48"/>
      <c r="G1285" s="11"/>
      <c r="H1285" s="117"/>
      <c r="I1285" s="124"/>
      <c r="J1285" s="124"/>
      <c r="K1285" s="144"/>
      <c r="L1285" s="11"/>
      <c r="M1285" s="143"/>
      <c r="N1285" s="42"/>
      <c r="O1285" s="128"/>
      <c r="P1285" s="130"/>
      <c r="Q1285" s="130"/>
      <c r="R1285" s="72">
        <v>1</v>
      </c>
      <c r="S1285" s="181"/>
      <c r="T1285" s="73" t="s">
        <v>494</v>
      </c>
      <c r="V1285" s="74">
        <v>0</v>
      </c>
      <c r="X1285" s="74">
        <v>0</v>
      </c>
      <c r="Z1285" s="74">
        <v>0</v>
      </c>
      <c r="AB1285" s="74">
        <v>0</v>
      </c>
      <c r="AD1285" s="74">
        <v>0</v>
      </c>
      <c r="AF1285" s="74">
        <v>0</v>
      </c>
      <c r="AH1285" s="74">
        <f t="shared" si="196"/>
        <v>0</v>
      </c>
      <c r="AI1285" s="8"/>
      <c r="AJ1285" s="74">
        <v>0</v>
      </c>
      <c r="AK1285" s="8"/>
      <c r="AL1285" s="74">
        <v>0</v>
      </c>
      <c r="AM1285" s="74"/>
      <c r="AN1285" s="74">
        <v>0</v>
      </c>
      <c r="AO1285" s="74"/>
      <c r="AP1285" s="74">
        <v>0</v>
      </c>
      <c r="AQ1285" s="74"/>
    </row>
    <row r="1286" spans="2:43" ht="18" hidden="1" customHeight="1" x14ac:dyDescent="0.2">
      <c r="B1286" s="4"/>
      <c r="C1286" s="117"/>
      <c r="D1286" s="117"/>
      <c r="E1286" s="117"/>
      <c r="F1286" s="48"/>
      <c r="G1286" s="11"/>
      <c r="H1286" s="117"/>
      <c r="I1286" s="124"/>
      <c r="J1286" s="124"/>
      <c r="K1286" s="144"/>
      <c r="L1286" s="11"/>
      <c r="M1286" s="143"/>
      <c r="N1286" s="42"/>
      <c r="O1286" s="128"/>
      <c r="P1286" s="130"/>
      <c r="Q1286" s="131">
        <v>3</v>
      </c>
      <c r="R1286" s="68"/>
      <c r="S1286" s="35"/>
      <c r="T1286" s="450" t="s">
        <v>12</v>
      </c>
      <c r="U1286" s="449"/>
      <c r="V1286" s="447">
        <f>V1287</f>
        <v>0</v>
      </c>
      <c r="X1286" s="447">
        <f>X1287</f>
        <v>0</v>
      </c>
      <c r="Z1286" s="447">
        <f>Z1287</f>
        <v>0</v>
      </c>
      <c r="AB1286" s="447">
        <f>AB1287</f>
        <v>0</v>
      </c>
      <c r="AD1286" s="447">
        <f>AD1287</f>
        <v>0</v>
      </c>
      <c r="AF1286" s="447">
        <f>AF1287</f>
        <v>0</v>
      </c>
      <c r="AH1286" s="447">
        <f t="shared" si="196"/>
        <v>0</v>
      </c>
      <c r="AI1286" s="446"/>
      <c r="AJ1286" s="447">
        <f>AJ1287</f>
        <v>0</v>
      </c>
      <c r="AK1286" s="446"/>
      <c r="AL1286" s="447">
        <f>AL1287</f>
        <v>0</v>
      </c>
      <c r="AM1286" s="447"/>
      <c r="AN1286" s="447">
        <f>AN1287</f>
        <v>0</v>
      </c>
      <c r="AO1286" s="447"/>
      <c r="AP1286" s="447">
        <f>AP1287</f>
        <v>0</v>
      </c>
      <c r="AQ1286" s="447"/>
    </row>
    <row r="1287" spans="2:43" ht="18" hidden="1" customHeight="1" x14ac:dyDescent="0.2">
      <c r="B1287" s="4"/>
      <c r="C1287" s="117"/>
      <c r="D1287" s="117"/>
      <c r="E1287" s="117"/>
      <c r="F1287" s="48"/>
      <c r="G1287" s="11"/>
      <c r="H1287" s="117"/>
      <c r="I1287" s="124"/>
      <c r="J1287" s="124"/>
      <c r="K1287" s="144"/>
      <c r="L1287" s="11"/>
      <c r="M1287" s="143"/>
      <c r="N1287" s="42"/>
      <c r="O1287" s="128"/>
      <c r="P1287" s="130"/>
      <c r="Q1287" s="130"/>
      <c r="R1287" s="72">
        <v>1</v>
      </c>
      <c r="S1287" s="181"/>
      <c r="T1287" s="73" t="s">
        <v>12</v>
      </c>
      <c r="V1287" s="74">
        <v>0</v>
      </c>
      <c r="X1287" s="74">
        <v>0</v>
      </c>
      <c r="Z1287" s="74">
        <v>0</v>
      </c>
      <c r="AB1287" s="74">
        <v>0</v>
      </c>
      <c r="AD1287" s="74">
        <v>0</v>
      </c>
      <c r="AF1287" s="74">
        <v>0</v>
      </c>
      <c r="AH1287" s="74">
        <f t="shared" si="196"/>
        <v>0</v>
      </c>
      <c r="AI1287" s="8"/>
      <c r="AJ1287" s="74">
        <v>0</v>
      </c>
      <c r="AK1287" s="8"/>
      <c r="AL1287" s="74">
        <v>0</v>
      </c>
      <c r="AM1287" s="74"/>
      <c r="AN1287" s="74">
        <v>0</v>
      </c>
      <c r="AO1287" s="74"/>
      <c r="AP1287" s="74">
        <v>0</v>
      </c>
      <c r="AQ1287" s="74"/>
    </row>
    <row r="1288" spans="2:43" ht="18" hidden="1" customHeight="1" x14ac:dyDescent="0.2">
      <c r="B1288" s="4"/>
      <c r="C1288" s="117"/>
      <c r="D1288" s="117"/>
      <c r="E1288" s="117"/>
      <c r="F1288" s="48"/>
      <c r="G1288" s="11"/>
      <c r="H1288" s="117"/>
      <c r="I1288" s="124"/>
      <c r="J1288" s="124"/>
      <c r="K1288" s="144"/>
      <c r="L1288" s="11"/>
      <c r="M1288" s="143"/>
      <c r="N1288" s="42"/>
      <c r="O1288" s="128"/>
      <c r="P1288" s="130"/>
      <c r="Q1288" s="131">
        <v>4</v>
      </c>
      <c r="R1288" s="68"/>
      <c r="S1288" s="35"/>
      <c r="T1288" s="450" t="s">
        <v>13</v>
      </c>
      <c r="U1288" s="449"/>
      <c r="V1288" s="447">
        <f>V1289</f>
        <v>0</v>
      </c>
      <c r="X1288" s="447">
        <f>X1289</f>
        <v>0</v>
      </c>
      <c r="Z1288" s="447">
        <f>Z1289</f>
        <v>0</v>
      </c>
      <c r="AB1288" s="447">
        <f>AB1289</f>
        <v>0</v>
      </c>
      <c r="AD1288" s="447">
        <f>AD1289</f>
        <v>0</v>
      </c>
      <c r="AF1288" s="447">
        <f>AF1289</f>
        <v>0</v>
      </c>
      <c r="AH1288" s="447">
        <f t="shared" si="196"/>
        <v>0</v>
      </c>
      <c r="AI1288" s="446"/>
      <c r="AJ1288" s="447">
        <f>AJ1289</f>
        <v>0</v>
      </c>
      <c r="AK1288" s="446"/>
      <c r="AL1288" s="447">
        <f>AL1289</f>
        <v>0</v>
      </c>
      <c r="AM1288" s="447"/>
      <c r="AN1288" s="447">
        <f>AN1289</f>
        <v>0</v>
      </c>
      <c r="AO1288" s="447"/>
      <c r="AP1288" s="447">
        <f>AP1289</f>
        <v>0</v>
      </c>
      <c r="AQ1288" s="447"/>
    </row>
    <row r="1289" spans="2:43" ht="18" hidden="1" customHeight="1" x14ac:dyDescent="0.2">
      <c r="B1289" s="4"/>
      <c r="C1289" s="117"/>
      <c r="D1289" s="117"/>
      <c r="E1289" s="117"/>
      <c r="F1289" s="48"/>
      <c r="G1289" s="11"/>
      <c r="H1289" s="117"/>
      <c r="I1289" s="124"/>
      <c r="J1289" s="124"/>
      <c r="K1289" s="144"/>
      <c r="L1289" s="11"/>
      <c r="M1289" s="143"/>
      <c r="N1289" s="42"/>
      <c r="O1289" s="128"/>
      <c r="P1289" s="130"/>
      <c r="Q1289" s="130"/>
      <c r="R1289" s="72">
        <v>1</v>
      </c>
      <c r="S1289" s="181"/>
      <c r="T1289" s="73" t="s">
        <v>13</v>
      </c>
      <c r="V1289" s="74">
        <v>0</v>
      </c>
      <c r="X1289" s="74">
        <v>0</v>
      </c>
      <c r="Z1289" s="74">
        <v>0</v>
      </c>
      <c r="AB1289" s="74">
        <v>0</v>
      </c>
      <c r="AD1289" s="74">
        <v>0</v>
      </c>
      <c r="AF1289" s="74">
        <v>0</v>
      </c>
      <c r="AH1289" s="74">
        <f t="shared" si="196"/>
        <v>0</v>
      </c>
      <c r="AI1289" s="8"/>
      <c r="AJ1289" s="74">
        <v>0</v>
      </c>
      <c r="AK1289" s="8"/>
      <c r="AL1289" s="74">
        <v>0</v>
      </c>
      <c r="AM1289" s="74"/>
      <c r="AN1289" s="74">
        <v>0</v>
      </c>
      <c r="AO1289" s="74"/>
      <c r="AP1289" s="74">
        <v>0</v>
      </c>
      <c r="AQ1289" s="74"/>
    </row>
    <row r="1290" spans="2:43" ht="18" hidden="1" customHeight="1" x14ac:dyDescent="0.2">
      <c r="B1290" s="4"/>
      <c r="C1290" s="117"/>
      <c r="D1290" s="117"/>
      <c r="E1290" s="117"/>
      <c r="F1290" s="48"/>
      <c r="G1290" s="11"/>
      <c r="H1290" s="117"/>
      <c r="I1290" s="124"/>
      <c r="J1290" s="124"/>
      <c r="K1290" s="144"/>
      <c r="L1290" s="11"/>
      <c r="M1290" s="143"/>
      <c r="N1290" s="42"/>
      <c r="O1290" s="128"/>
      <c r="P1290" s="130"/>
      <c r="Q1290" s="131">
        <v>5</v>
      </c>
      <c r="R1290" s="68"/>
      <c r="S1290" s="35"/>
      <c r="T1290" s="450" t="s">
        <v>581</v>
      </c>
      <c r="U1290" s="449"/>
      <c r="V1290" s="447">
        <f>V1291</f>
        <v>0</v>
      </c>
      <c r="X1290" s="447">
        <f>X1291</f>
        <v>0</v>
      </c>
      <c r="Z1290" s="447">
        <f>Z1291</f>
        <v>0</v>
      </c>
      <c r="AB1290" s="447">
        <f>AB1291</f>
        <v>0</v>
      </c>
      <c r="AD1290" s="447">
        <f>AD1291</f>
        <v>0</v>
      </c>
      <c r="AF1290" s="447">
        <f>AF1291</f>
        <v>0</v>
      </c>
      <c r="AH1290" s="447">
        <f t="shared" si="196"/>
        <v>0</v>
      </c>
      <c r="AI1290" s="446"/>
      <c r="AJ1290" s="447">
        <f>AJ1291</f>
        <v>0</v>
      </c>
      <c r="AK1290" s="446"/>
      <c r="AL1290" s="447">
        <f>AL1291</f>
        <v>0</v>
      </c>
      <c r="AM1290" s="447"/>
      <c r="AN1290" s="447">
        <f>AN1291</f>
        <v>0</v>
      </c>
      <c r="AO1290" s="447"/>
      <c r="AP1290" s="447">
        <f>AP1291</f>
        <v>0</v>
      </c>
      <c r="AQ1290" s="447"/>
    </row>
    <row r="1291" spans="2:43" ht="18" hidden="1" customHeight="1" x14ac:dyDescent="0.2">
      <c r="B1291" s="4"/>
      <c r="C1291" s="117"/>
      <c r="D1291" s="117"/>
      <c r="E1291" s="117"/>
      <c r="F1291" s="48"/>
      <c r="G1291" s="11"/>
      <c r="H1291" s="117"/>
      <c r="I1291" s="124"/>
      <c r="J1291" s="124"/>
      <c r="K1291" s="144"/>
      <c r="L1291" s="11"/>
      <c r="M1291" s="143"/>
      <c r="N1291" s="42"/>
      <c r="O1291" s="128"/>
      <c r="P1291" s="130"/>
      <c r="Q1291" s="130"/>
      <c r="R1291" s="72">
        <v>1</v>
      </c>
      <c r="S1291" s="181"/>
      <c r="T1291" s="73" t="s">
        <v>581</v>
      </c>
      <c r="V1291" s="74">
        <v>0</v>
      </c>
      <c r="X1291" s="74">
        <v>0</v>
      </c>
      <c r="Z1291" s="74">
        <v>0</v>
      </c>
      <c r="AB1291" s="74">
        <v>0</v>
      </c>
      <c r="AD1291" s="74">
        <v>0</v>
      </c>
      <c r="AF1291" s="74">
        <v>0</v>
      </c>
      <c r="AH1291" s="74">
        <f t="shared" si="196"/>
        <v>0</v>
      </c>
      <c r="AI1291" s="8"/>
      <c r="AJ1291" s="74">
        <v>0</v>
      </c>
      <c r="AK1291" s="8"/>
      <c r="AL1291" s="74">
        <v>0</v>
      </c>
      <c r="AM1291" s="74"/>
      <c r="AN1291" s="74">
        <v>0</v>
      </c>
      <c r="AO1291" s="74"/>
      <c r="AP1291" s="74">
        <v>0</v>
      </c>
      <c r="AQ1291" s="74"/>
    </row>
    <row r="1292" spans="2:43" ht="18" hidden="1" customHeight="1" x14ac:dyDescent="0.2">
      <c r="B1292" s="4"/>
      <c r="C1292" s="117"/>
      <c r="D1292" s="117"/>
      <c r="E1292" s="117"/>
      <c r="F1292" s="48"/>
      <c r="G1292" s="11"/>
      <c r="H1292" s="117"/>
      <c r="I1292" s="124"/>
      <c r="J1292" s="124"/>
      <c r="K1292" s="144"/>
      <c r="L1292" s="11"/>
      <c r="M1292" s="143"/>
      <c r="N1292" s="42"/>
      <c r="O1292" s="128"/>
      <c r="P1292" s="130"/>
      <c r="Q1292" s="131">
        <v>6</v>
      </c>
      <c r="R1292" s="68"/>
      <c r="S1292" s="35"/>
      <c r="T1292" s="450" t="s">
        <v>375</v>
      </c>
      <c r="U1292" s="449"/>
      <c r="V1292" s="447">
        <f>V1293</f>
        <v>0</v>
      </c>
      <c r="X1292" s="447">
        <f>X1293</f>
        <v>0</v>
      </c>
      <c r="Z1292" s="447">
        <f>Z1293</f>
        <v>0</v>
      </c>
      <c r="AB1292" s="447">
        <f>AB1293</f>
        <v>0</v>
      </c>
      <c r="AD1292" s="447">
        <f>AD1293</f>
        <v>0</v>
      </c>
      <c r="AF1292" s="447">
        <f>AF1293</f>
        <v>0</v>
      </c>
      <c r="AH1292" s="447">
        <f t="shared" si="196"/>
        <v>0</v>
      </c>
      <c r="AI1292" s="446"/>
      <c r="AJ1292" s="447">
        <f>AJ1293</f>
        <v>0</v>
      </c>
      <c r="AK1292" s="446"/>
      <c r="AL1292" s="447">
        <f>AL1293</f>
        <v>0</v>
      </c>
      <c r="AM1292" s="447"/>
      <c r="AN1292" s="447">
        <f>AN1293</f>
        <v>0</v>
      </c>
      <c r="AO1292" s="447"/>
      <c r="AP1292" s="447">
        <f>AP1293</f>
        <v>0</v>
      </c>
      <c r="AQ1292" s="447"/>
    </row>
    <row r="1293" spans="2:43" ht="18" hidden="1" customHeight="1" x14ac:dyDescent="0.2">
      <c r="B1293" s="4"/>
      <c r="C1293" s="117"/>
      <c r="D1293" s="117"/>
      <c r="E1293" s="117"/>
      <c r="F1293" s="48"/>
      <c r="G1293" s="11"/>
      <c r="H1293" s="117"/>
      <c r="I1293" s="124"/>
      <c r="J1293" s="124"/>
      <c r="K1293" s="144"/>
      <c r="L1293" s="11"/>
      <c r="M1293" s="143"/>
      <c r="N1293" s="42"/>
      <c r="O1293" s="128"/>
      <c r="P1293" s="130"/>
      <c r="Q1293" s="130"/>
      <c r="R1293" s="72">
        <v>1</v>
      </c>
      <c r="S1293" s="181"/>
      <c r="T1293" s="73" t="s">
        <v>375</v>
      </c>
      <c r="V1293" s="74">
        <v>0</v>
      </c>
      <c r="X1293" s="74">
        <v>0</v>
      </c>
      <c r="Z1293" s="74">
        <v>0</v>
      </c>
      <c r="AB1293" s="74">
        <v>0</v>
      </c>
      <c r="AD1293" s="74">
        <v>0</v>
      </c>
      <c r="AF1293" s="74">
        <v>0</v>
      </c>
      <c r="AH1293" s="74">
        <f t="shared" si="196"/>
        <v>0</v>
      </c>
      <c r="AI1293" s="8"/>
      <c r="AJ1293" s="74">
        <v>0</v>
      </c>
      <c r="AK1293" s="8"/>
      <c r="AL1293" s="74">
        <v>0</v>
      </c>
      <c r="AM1293" s="74"/>
      <c r="AN1293" s="74">
        <v>0</v>
      </c>
      <c r="AO1293" s="74"/>
      <c r="AP1293" s="74">
        <v>0</v>
      </c>
      <c r="AQ1293" s="74"/>
    </row>
    <row r="1294" spans="2:43" ht="18" hidden="1" customHeight="1" x14ac:dyDescent="0.2">
      <c r="B1294" s="4"/>
      <c r="C1294" s="117"/>
      <c r="D1294" s="117"/>
      <c r="E1294" s="117"/>
      <c r="F1294" s="48"/>
      <c r="G1294" s="11"/>
      <c r="H1294" s="117"/>
      <c r="I1294" s="124"/>
      <c r="J1294" s="124"/>
      <c r="K1294" s="144"/>
      <c r="L1294" s="11"/>
      <c r="M1294" s="143"/>
      <c r="N1294" s="42"/>
      <c r="O1294" s="128"/>
      <c r="P1294" s="129">
        <v>2</v>
      </c>
      <c r="Q1294" s="129"/>
      <c r="R1294" s="64"/>
      <c r="S1294" s="234"/>
      <c r="T1294" s="65" t="s">
        <v>75</v>
      </c>
      <c r="U1294" s="155"/>
      <c r="V1294" s="66">
        <f>V1295+V1297+V1299+V1301</f>
        <v>0</v>
      </c>
      <c r="X1294" s="66">
        <f>X1295+X1297+X1299+X1301</f>
        <v>0</v>
      </c>
      <c r="Z1294" s="66">
        <f>Z1295+Z1297+Z1299+Z1301</f>
        <v>0</v>
      </c>
      <c r="AB1294" s="66">
        <f>AB1295+AB1297+AB1299+AB1301</f>
        <v>0</v>
      </c>
      <c r="AD1294" s="66">
        <f>AD1295+AD1297+AD1299+AD1301</f>
        <v>0</v>
      </c>
      <c r="AF1294" s="66">
        <f>AF1295+AF1297+AF1299+AF1301</f>
        <v>0</v>
      </c>
      <c r="AH1294" s="66">
        <f t="shared" si="196"/>
        <v>0</v>
      </c>
      <c r="AI1294" s="67"/>
      <c r="AJ1294" s="66">
        <f>AJ1295+AJ1297+AJ1299+AJ1301</f>
        <v>0</v>
      </c>
      <c r="AK1294" s="67"/>
      <c r="AL1294" s="66">
        <f>AL1295+AL1297+AL1299+AL1301</f>
        <v>0</v>
      </c>
      <c r="AM1294" s="66"/>
      <c r="AN1294" s="66">
        <f>AN1295+AN1297+AN1299+AN1301</f>
        <v>0</v>
      </c>
      <c r="AO1294" s="66"/>
      <c r="AP1294" s="66">
        <f>AP1295+AP1297+AP1299+AP1301</f>
        <v>0</v>
      </c>
      <c r="AQ1294" s="66"/>
    </row>
    <row r="1295" spans="2:43" ht="18" hidden="1" customHeight="1" x14ac:dyDescent="0.2">
      <c r="B1295" s="4"/>
      <c r="C1295" s="117"/>
      <c r="D1295" s="117"/>
      <c r="E1295" s="117"/>
      <c r="F1295" s="48"/>
      <c r="G1295" s="11"/>
      <c r="H1295" s="117"/>
      <c r="I1295" s="124"/>
      <c r="J1295" s="124"/>
      <c r="K1295" s="144"/>
      <c r="L1295" s="11"/>
      <c r="M1295" s="143"/>
      <c r="N1295" s="42"/>
      <c r="O1295" s="128"/>
      <c r="P1295" s="130"/>
      <c r="Q1295" s="140">
        <v>1</v>
      </c>
      <c r="R1295" s="68"/>
      <c r="S1295" s="35"/>
      <c r="T1295" s="450" t="s">
        <v>76</v>
      </c>
      <c r="U1295" s="449"/>
      <c r="V1295" s="447">
        <f>V1296</f>
        <v>0</v>
      </c>
      <c r="X1295" s="447">
        <f>X1296</f>
        <v>0</v>
      </c>
      <c r="Z1295" s="447">
        <f>Z1296</f>
        <v>0</v>
      </c>
      <c r="AB1295" s="447">
        <f>AB1296</f>
        <v>0</v>
      </c>
      <c r="AD1295" s="447">
        <f>AD1296</f>
        <v>0</v>
      </c>
      <c r="AF1295" s="447">
        <f>AF1296</f>
        <v>0</v>
      </c>
      <c r="AH1295" s="447">
        <f t="shared" si="196"/>
        <v>0</v>
      </c>
      <c r="AI1295" s="446"/>
      <c r="AJ1295" s="447">
        <f>AJ1296</f>
        <v>0</v>
      </c>
      <c r="AK1295" s="446"/>
      <c r="AL1295" s="447">
        <f>AL1296</f>
        <v>0</v>
      </c>
      <c r="AM1295" s="447"/>
      <c r="AN1295" s="447">
        <f>AN1296</f>
        <v>0</v>
      </c>
      <c r="AO1295" s="447"/>
      <c r="AP1295" s="447">
        <f>AP1296</f>
        <v>0</v>
      </c>
      <c r="AQ1295" s="447"/>
    </row>
    <row r="1296" spans="2:43" ht="18" hidden="1" customHeight="1" x14ac:dyDescent="0.2">
      <c r="B1296" s="4"/>
      <c r="C1296" s="117"/>
      <c r="D1296" s="117"/>
      <c r="E1296" s="117"/>
      <c r="F1296" s="48"/>
      <c r="G1296" s="11"/>
      <c r="H1296" s="117"/>
      <c r="I1296" s="124"/>
      <c r="J1296" s="124"/>
      <c r="K1296" s="144"/>
      <c r="L1296" s="11"/>
      <c r="M1296" s="143"/>
      <c r="N1296" s="42"/>
      <c r="O1296" s="128"/>
      <c r="P1296" s="130"/>
      <c r="Q1296" s="130"/>
      <c r="R1296" s="72">
        <v>1</v>
      </c>
      <c r="S1296" s="181"/>
      <c r="T1296" s="73" t="s">
        <v>491</v>
      </c>
      <c r="V1296" s="74">
        <v>0</v>
      </c>
      <c r="X1296" s="74">
        <v>0</v>
      </c>
      <c r="Z1296" s="74">
        <v>0</v>
      </c>
      <c r="AB1296" s="74">
        <v>0</v>
      </c>
      <c r="AD1296" s="74">
        <v>0</v>
      </c>
      <c r="AF1296" s="74">
        <v>0</v>
      </c>
      <c r="AH1296" s="74">
        <f t="shared" si="196"/>
        <v>0</v>
      </c>
      <c r="AI1296" s="8"/>
      <c r="AJ1296" s="74">
        <v>0</v>
      </c>
      <c r="AK1296" s="8"/>
      <c r="AL1296" s="74">
        <v>0</v>
      </c>
      <c r="AM1296" s="74"/>
      <c r="AN1296" s="74">
        <v>0</v>
      </c>
      <c r="AO1296" s="74"/>
      <c r="AP1296" s="74">
        <v>0</v>
      </c>
      <c r="AQ1296" s="74"/>
    </row>
    <row r="1297" spans="2:43" ht="18" hidden="1" customHeight="1" x14ac:dyDescent="0.2">
      <c r="B1297" s="4"/>
      <c r="C1297" s="117"/>
      <c r="D1297" s="117"/>
      <c r="E1297" s="117"/>
      <c r="F1297" s="48"/>
      <c r="G1297" s="11"/>
      <c r="H1297" s="117"/>
      <c r="I1297" s="124"/>
      <c r="J1297" s="124"/>
      <c r="K1297" s="144"/>
      <c r="L1297" s="11"/>
      <c r="M1297" s="143"/>
      <c r="N1297" s="42"/>
      <c r="O1297" s="128"/>
      <c r="P1297" s="130"/>
      <c r="Q1297" s="131">
        <v>2</v>
      </c>
      <c r="R1297" s="68"/>
      <c r="S1297" s="35"/>
      <c r="T1297" s="450" t="s">
        <v>494</v>
      </c>
      <c r="U1297" s="449"/>
      <c r="V1297" s="447">
        <f>V1298</f>
        <v>0</v>
      </c>
      <c r="X1297" s="447">
        <f>X1298</f>
        <v>0</v>
      </c>
      <c r="Z1297" s="447">
        <f>Z1298</f>
        <v>0</v>
      </c>
      <c r="AB1297" s="447">
        <f>AB1298</f>
        <v>0</v>
      </c>
      <c r="AD1297" s="447">
        <f>AD1298</f>
        <v>0</v>
      </c>
      <c r="AF1297" s="447">
        <f>AF1298</f>
        <v>0</v>
      </c>
      <c r="AH1297" s="447">
        <f t="shared" si="196"/>
        <v>0</v>
      </c>
      <c r="AI1297" s="446"/>
      <c r="AJ1297" s="447">
        <f>AJ1298</f>
        <v>0</v>
      </c>
      <c r="AK1297" s="446"/>
      <c r="AL1297" s="447">
        <f>AL1298</f>
        <v>0</v>
      </c>
      <c r="AM1297" s="447"/>
      <c r="AN1297" s="447">
        <f>AN1298</f>
        <v>0</v>
      </c>
      <c r="AO1297" s="447"/>
      <c r="AP1297" s="447">
        <f>AP1298</f>
        <v>0</v>
      </c>
      <c r="AQ1297" s="447"/>
    </row>
    <row r="1298" spans="2:43" ht="18" hidden="1" customHeight="1" x14ac:dyDescent="0.2">
      <c r="B1298" s="4"/>
      <c r="C1298" s="117"/>
      <c r="D1298" s="117"/>
      <c r="E1298" s="117"/>
      <c r="F1298" s="48"/>
      <c r="G1298" s="11"/>
      <c r="H1298" s="117"/>
      <c r="I1298" s="124"/>
      <c r="J1298" s="124"/>
      <c r="K1298" s="144"/>
      <c r="L1298" s="11"/>
      <c r="M1298" s="143"/>
      <c r="N1298" s="42"/>
      <c r="O1298" s="128"/>
      <c r="P1298" s="130"/>
      <c r="Q1298" s="130"/>
      <c r="R1298" s="72">
        <v>1</v>
      </c>
      <c r="S1298" s="181"/>
      <c r="T1298" s="73" t="s">
        <v>492</v>
      </c>
      <c r="V1298" s="74">
        <v>0</v>
      </c>
      <c r="X1298" s="74">
        <v>0</v>
      </c>
      <c r="Z1298" s="74">
        <v>0</v>
      </c>
      <c r="AB1298" s="74">
        <v>0</v>
      </c>
      <c r="AD1298" s="74">
        <v>0</v>
      </c>
      <c r="AF1298" s="74">
        <v>0</v>
      </c>
      <c r="AH1298" s="74">
        <f t="shared" si="196"/>
        <v>0</v>
      </c>
      <c r="AI1298" s="8"/>
      <c r="AJ1298" s="74">
        <v>0</v>
      </c>
      <c r="AK1298" s="8"/>
      <c r="AL1298" s="74">
        <v>0</v>
      </c>
      <c r="AM1298" s="74"/>
      <c r="AN1298" s="74">
        <v>0</v>
      </c>
      <c r="AO1298" s="74"/>
      <c r="AP1298" s="74">
        <v>0</v>
      </c>
      <c r="AQ1298" s="74"/>
    </row>
    <row r="1299" spans="2:43" ht="18" hidden="1" customHeight="1" x14ac:dyDescent="0.2">
      <c r="B1299" s="4"/>
      <c r="C1299" s="117"/>
      <c r="D1299" s="117"/>
      <c r="E1299" s="117"/>
      <c r="F1299" s="48"/>
      <c r="G1299" s="11"/>
      <c r="H1299" s="117"/>
      <c r="I1299" s="124"/>
      <c r="J1299" s="124"/>
      <c r="K1299" s="144"/>
      <c r="L1299" s="11"/>
      <c r="M1299" s="143"/>
      <c r="N1299" s="42"/>
      <c r="O1299" s="128"/>
      <c r="P1299" s="130"/>
      <c r="Q1299" s="131">
        <v>3</v>
      </c>
      <c r="R1299" s="68"/>
      <c r="S1299" s="35"/>
      <c r="T1299" s="450" t="s">
        <v>507</v>
      </c>
      <c r="U1299" s="449"/>
      <c r="V1299" s="447">
        <f>V1300</f>
        <v>0</v>
      </c>
      <c r="X1299" s="447">
        <f>X1300</f>
        <v>0</v>
      </c>
      <c r="Z1299" s="447">
        <f>Z1300</f>
        <v>0</v>
      </c>
      <c r="AB1299" s="447">
        <f>AB1300</f>
        <v>0</v>
      </c>
      <c r="AD1299" s="447">
        <f>AD1300</f>
        <v>0</v>
      </c>
      <c r="AF1299" s="447">
        <f>AF1300</f>
        <v>0</v>
      </c>
      <c r="AH1299" s="447">
        <f t="shared" si="196"/>
        <v>0</v>
      </c>
      <c r="AI1299" s="446"/>
      <c r="AJ1299" s="447">
        <f>AJ1300</f>
        <v>0</v>
      </c>
      <c r="AK1299" s="446"/>
      <c r="AL1299" s="447">
        <f>AL1300</f>
        <v>0</v>
      </c>
      <c r="AM1299" s="447"/>
      <c r="AN1299" s="447">
        <f>AN1300</f>
        <v>0</v>
      </c>
      <c r="AO1299" s="447"/>
      <c r="AP1299" s="447">
        <f>AP1300</f>
        <v>0</v>
      </c>
      <c r="AQ1299" s="447"/>
    </row>
    <row r="1300" spans="2:43" ht="18" hidden="1" customHeight="1" x14ac:dyDescent="0.2">
      <c r="B1300" s="4"/>
      <c r="C1300" s="117"/>
      <c r="D1300" s="117"/>
      <c r="E1300" s="117"/>
      <c r="F1300" s="48"/>
      <c r="G1300" s="11"/>
      <c r="H1300" s="117"/>
      <c r="I1300" s="124"/>
      <c r="J1300" s="124"/>
      <c r="K1300" s="144"/>
      <c r="L1300" s="11"/>
      <c r="M1300" s="143"/>
      <c r="N1300" s="42"/>
      <c r="O1300" s="128"/>
      <c r="P1300" s="130"/>
      <c r="Q1300" s="130"/>
      <c r="R1300" s="72">
        <v>1</v>
      </c>
      <c r="S1300" s="181"/>
      <c r="T1300" s="73" t="s">
        <v>508</v>
      </c>
      <c r="V1300" s="74">
        <v>0</v>
      </c>
      <c r="X1300" s="74">
        <v>0</v>
      </c>
      <c r="Z1300" s="74">
        <v>0</v>
      </c>
      <c r="AB1300" s="74">
        <v>0</v>
      </c>
      <c r="AD1300" s="74">
        <v>0</v>
      </c>
      <c r="AF1300" s="74">
        <v>0</v>
      </c>
      <c r="AH1300" s="74">
        <f t="shared" si="196"/>
        <v>0</v>
      </c>
      <c r="AI1300" s="8"/>
      <c r="AJ1300" s="74">
        <v>0</v>
      </c>
      <c r="AK1300" s="8"/>
      <c r="AL1300" s="74">
        <v>0</v>
      </c>
      <c r="AM1300" s="74"/>
      <c r="AN1300" s="74">
        <v>0</v>
      </c>
      <c r="AO1300" s="74"/>
      <c r="AP1300" s="74">
        <v>0</v>
      </c>
      <c r="AQ1300" s="74"/>
    </row>
    <row r="1301" spans="2:43" ht="18" hidden="1" customHeight="1" x14ac:dyDescent="0.2">
      <c r="B1301" s="4"/>
      <c r="C1301" s="117"/>
      <c r="D1301" s="117"/>
      <c r="E1301" s="117"/>
      <c r="F1301" s="48"/>
      <c r="G1301" s="11"/>
      <c r="H1301" s="117"/>
      <c r="I1301" s="124"/>
      <c r="J1301" s="124"/>
      <c r="K1301" s="144"/>
      <c r="L1301" s="11"/>
      <c r="M1301" s="143"/>
      <c r="N1301" s="42"/>
      <c r="O1301" s="128"/>
      <c r="P1301" s="130"/>
      <c r="Q1301" s="131">
        <v>6</v>
      </c>
      <c r="R1301" s="68"/>
      <c r="S1301" s="35"/>
      <c r="T1301" s="450" t="s">
        <v>375</v>
      </c>
      <c r="U1301" s="449"/>
      <c r="V1301" s="447">
        <f>V1302</f>
        <v>0</v>
      </c>
      <c r="X1301" s="447">
        <f>X1302</f>
        <v>0</v>
      </c>
      <c r="Z1301" s="447">
        <f>Z1302</f>
        <v>0</v>
      </c>
      <c r="AB1301" s="447">
        <f>AB1302</f>
        <v>0</v>
      </c>
      <c r="AD1301" s="447">
        <f>AD1302</f>
        <v>0</v>
      </c>
      <c r="AF1301" s="447">
        <f>AF1302</f>
        <v>0</v>
      </c>
      <c r="AH1301" s="447">
        <f t="shared" si="196"/>
        <v>0</v>
      </c>
      <c r="AI1301" s="446"/>
      <c r="AJ1301" s="447">
        <f>AJ1302</f>
        <v>0</v>
      </c>
      <c r="AK1301" s="446"/>
      <c r="AL1301" s="447">
        <f>AL1302</f>
        <v>0</v>
      </c>
      <c r="AM1301" s="447"/>
      <c r="AN1301" s="447">
        <f>AN1302</f>
        <v>0</v>
      </c>
      <c r="AO1301" s="447"/>
      <c r="AP1301" s="447">
        <f>AP1302</f>
        <v>0</v>
      </c>
      <c r="AQ1301" s="447"/>
    </row>
    <row r="1302" spans="2:43" ht="18" hidden="1" customHeight="1" x14ac:dyDescent="0.2">
      <c r="B1302" s="4"/>
      <c r="C1302" s="117"/>
      <c r="D1302" s="117"/>
      <c r="E1302" s="117"/>
      <c r="F1302" s="48"/>
      <c r="G1302" s="11"/>
      <c r="H1302" s="117"/>
      <c r="I1302" s="124"/>
      <c r="J1302" s="124"/>
      <c r="K1302" s="144"/>
      <c r="L1302" s="11"/>
      <c r="M1302" s="143"/>
      <c r="N1302" s="42"/>
      <c r="O1302" s="128"/>
      <c r="P1302" s="130"/>
      <c r="Q1302" s="130"/>
      <c r="R1302" s="72">
        <v>1</v>
      </c>
      <c r="S1302" s="181"/>
      <c r="T1302" s="73" t="s">
        <v>493</v>
      </c>
      <c r="V1302" s="74">
        <v>0</v>
      </c>
      <c r="X1302" s="74">
        <v>0</v>
      </c>
      <c r="Z1302" s="74">
        <v>0</v>
      </c>
      <c r="AB1302" s="74">
        <v>0</v>
      </c>
      <c r="AD1302" s="74">
        <v>0</v>
      </c>
      <c r="AF1302" s="74">
        <v>0</v>
      </c>
      <c r="AH1302" s="74">
        <f t="shared" si="196"/>
        <v>0</v>
      </c>
      <c r="AI1302" s="8"/>
      <c r="AJ1302" s="74">
        <v>0</v>
      </c>
      <c r="AK1302" s="8"/>
      <c r="AL1302" s="74">
        <v>0</v>
      </c>
      <c r="AM1302" s="74"/>
      <c r="AN1302" s="74">
        <v>0</v>
      </c>
      <c r="AO1302" s="74"/>
      <c r="AP1302" s="74">
        <v>0</v>
      </c>
      <c r="AQ1302" s="74"/>
    </row>
    <row r="1303" spans="2:43" ht="18" hidden="1" customHeight="1" x14ac:dyDescent="0.2">
      <c r="B1303" s="4"/>
      <c r="C1303" s="117"/>
      <c r="D1303" s="117"/>
      <c r="E1303" s="117"/>
      <c r="F1303" s="48"/>
      <c r="G1303" s="11"/>
      <c r="H1303" s="117"/>
      <c r="I1303" s="124"/>
      <c r="J1303" s="124"/>
      <c r="K1303" s="144"/>
      <c r="L1303" s="11"/>
      <c r="M1303" s="143"/>
      <c r="N1303" s="42"/>
      <c r="O1303" s="128"/>
      <c r="P1303" s="129">
        <v>3</v>
      </c>
      <c r="Q1303" s="129"/>
      <c r="R1303" s="64"/>
      <c r="S1303" s="234"/>
      <c r="T1303" s="65" t="s">
        <v>384</v>
      </c>
      <c r="U1303" s="155"/>
      <c r="V1303" s="66">
        <f>V1304+V1306+V1309+V1311</f>
        <v>0</v>
      </c>
      <c r="X1303" s="66">
        <f>X1304+X1306+X1309+X1311</f>
        <v>0</v>
      </c>
      <c r="Z1303" s="66">
        <f>Z1304+Z1306+Z1309+Z1311</f>
        <v>0</v>
      </c>
      <c r="AB1303" s="66">
        <f>AB1304+AB1306+AB1309+AB1311</f>
        <v>0</v>
      </c>
      <c r="AD1303" s="66">
        <f>AD1304+AD1306+AD1309+AD1311</f>
        <v>0</v>
      </c>
      <c r="AF1303" s="66">
        <f>AF1304+AF1306+AF1309+AF1311</f>
        <v>0</v>
      </c>
      <c r="AH1303" s="66">
        <f t="shared" si="196"/>
        <v>0</v>
      </c>
      <c r="AI1303" s="67"/>
      <c r="AJ1303" s="66">
        <f>AJ1304+AJ1306+AJ1309+AJ1311</f>
        <v>0</v>
      </c>
      <c r="AK1303" s="67"/>
      <c r="AL1303" s="66">
        <f>AL1304+AL1306+AL1309+AL1311</f>
        <v>0</v>
      </c>
      <c r="AM1303" s="66"/>
      <c r="AN1303" s="66">
        <f>AN1304+AN1306+AN1309+AN1311</f>
        <v>0</v>
      </c>
      <c r="AO1303" s="66"/>
      <c r="AP1303" s="66">
        <f>AP1304+AP1306+AP1309+AP1311</f>
        <v>0</v>
      </c>
      <c r="AQ1303" s="66"/>
    </row>
    <row r="1304" spans="2:43" ht="18" hidden="1" customHeight="1" x14ac:dyDescent="0.2">
      <c r="B1304" s="4"/>
      <c r="C1304" s="117"/>
      <c r="D1304" s="117"/>
      <c r="E1304" s="117"/>
      <c r="F1304" s="48"/>
      <c r="G1304" s="11"/>
      <c r="H1304" s="117"/>
      <c r="I1304" s="124"/>
      <c r="J1304" s="124"/>
      <c r="K1304" s="144"/>
      <c r="L1304" s="11"/>
      <c r="M1304" s="143"/>
      <c r="N1304" s="42"/>
      <c r="O1304" s="128"/>
      <c r="P1304" s="130"/>
      <c r="Q1304" s="140">
        <v>1</v>
      </c>
      <c r="R1304" s="68"/>
      <c r="S1304" s="35"/>
      <c r="T1304" s="450" t="s">
        <v>392</v>
      </c>
      <c r="U1304" s="449"/>
      <c r="V1304" s="447">
        <f>V1305</f>
        <v>0</v>
      </c>
      <c r="X1304" s="447">
        <f>X1305</f>
        <v>0</v>
      </c>
      <c r="Z1304" s="447">
        <f>Z1305</f>
        <v>0</v>
      </c>
      <c r="AB1304" s="447">
        <f>AB1305</f>
        <v>0</v>
      </c>
      <c r="AD1304" s="447">
        <f>AD1305</f>
        <v>0</v>
      </c>
      <c r="AF1304" s="447">
        <f>AF1305</f>
        <v>0</v>
      </c>
      <c r="AH1304" s="447">
        <f t="shared" si="196"/>
        <v>0</v>
      </c>
      <c r="AI1304" s="446"/>
      <c r="AJ1304" s="447">
        <f>AJ1305</f>
        <v>0</v>
      </c>
      <c r="AK1304" s="446"/>
      <c r="AL1304" s="447">
        <f>AL1305</f>
        <v>0</v>
      </c>
      <c r="AM1304" s="447"/>
      <c r="AN1304" s="447">
        <f>AN1305</f>
        <v>0</v>
      </c>
      <c r="AO1304" s="447"/>
      <c r="AP1304" s="447">
        <f>AP1305</f>
        <v>0</v>
      </c>
      <c r="AQ1304" s="447"/>
    </row>
    <row r="1305" spans="2:43" ht="18" hidden="1" customHeight="1" x14ac:dyDescent="0.2">
      <c r="B1305" s="4"/>
      <c r="C1305" s="117"/>
      <c r="D1305" s="117"/>
      <c r="E1305" s="117"/>
      <c r="F1305" s="48"/>
      <c r="G1305" s="11"/>
      <c r="H1305" s="117"/>
      <c r="I1305" s="124"/>
      <c r="J1305" s="124"/>
      <c r="K1305" s="144"/>
      <c r="L1305" s="11"/>
      <c r="M1305" s="143"/>
      <c r="N1305" s="42"/>
      <c r="O1305" s="128"/>
      <c r="P1305" s="130"/>
      <c r="Q1305" s="130"/>
      <c r="R1305" s="72" t="s">
        <v>0</v>
      </c>
      <c r="S1305" s="181"/>
      <c r="T1305" s="73" t="s">
        <v>393</v>
      </c>
      <c r="V1305" s="74">
        <v>0</v>
      </c>
      <c r="X1305" s="74">
        <v>0</v>
      </c>
      <c r="Z1305" s="74">
        <v>0</v>
      </c>
      <c r="AB1305" s="74">
        <v>0</v>
      </c>
      <c r="AD1305" s="74">
        <v>0</v>
      </c>
      <c r="AF1305" s="74">
        <v>0</v>
      </c>
      <c r="AH1305" s="74">
        <f t="shared" si="196"/>
        <v>0</v>
      </c>
      <c r="AI1305" s="8"/>
      <c r="AJ1305" s="74">
        <v>0</v>
      </c>
      <c r="AK1305" s="8"/>
      <c r="AL1305" s="74">
        <v>0</v>
      </c>
      <c r="AM1305" s="74"/>
      <c r="AN1305" s="74">
        <v>0</v>
      </c>
      <c r="AO1305" s="74"/>
      <c r="AP1305" s="74">
        <v>0</v>
      </c>
      <c r="AQ1305" s="74"/>
    </row>
    <row r="1306" spans="2:43" ht="18" hidden="1" customHeight="1" x14ac:dyDescent="0.2">
      <c r="B1306" s="4"/>
      <c r="C1306" s="117"/>
      <c r="D1306" s="117"/>
      <c r="E1306" s="117"/>
      <c r="F1306" s="48"/>
      <c r="G1306" s="11"/>
      <c r="H1306" s="117"/>
      <c r="I1306" s="124"/>
      <c r="J1306" s="124"/>
      <c r="K1306" s="144"/>
      <c r="L1306" s="11"/>
      <c r="M1306" s="143"/>
      <c r="N1306" s="42"/>
      <c r="O1306" s="128"/>
      <c r="P1306" s="130"/>
      <c r="Q1306" s="131">
        <v>2</v>
      </c>
      <c r="R1306" s="68"/>
      <c r="S1306" s="35"/>
      <c r="T1306" s="450" t="s">
        <v>394</v>
      </c>
      <c r="U1306" s="449"/>
      <c r="V1306" s="447">
        <f>SUM(V1307:V1308)</f>
        <v>0</v>
      </c>
      <c r="X1306" s="447">
        <f>SUM(X1307:X1308)</f>
        <v>0</v>
      </c>
      <c r="Z1306" s="447">
        <f>SUM(Z1307:Z1308)</f>
        <v>0</v>
      </c>
      <c r="AB1306" s="447">
        <f>SUM(AB1307:AB1308)</f>
        <v>0</v>
      </c>
      <c r="AD1306" s="447">
        <f>SUM(AD1307:AD1308)</f>
        <v>0</v>
      </c>
      <c r="AF1306" s="447">
        <f>SUM(AF1307:AF1308)</f>
        <v>0</v>
      </c>
      <c r="AH1306" s="447">
        <f t="shared" si="196"/>
        <v>0</v>
      </c>
      <c r="AI1306" s="446"/>
      <c r="AJ1306" s="447">
        <f>SUM(AJ1307:AJ1308)</f>
        <v>0</v>
      </c>
      <c r="AK1306" s="446"/>
      <c r="AL1306" s="447">
        <f>SUM(AL1307:AL1308)</f>
        <v>0</v>
      </c>
      <c r="AM1306" s="447"/>
      <c r="AN1306" s="447">
        <f>SUM(AN1307:AN1308)</f>
        <v>0</v>
      </c>
      <c r="AO1306" s="447"/>
      <c r="AP1306" s="447">
        <f>SUM(AP1307:AP1308)</f>
        <v>0</v>
      </c>
      <c r="AQ1306" s="447"/>
    </row>
    <row r="1307" spans="2:43" ht="18" hidden="1" customHeight="1" x14ac:dyDescent="0.2">
      <c r="B1307" s="4"/>
      <c r="C1307" s="117"/>
      <c r="D1307" s="117"/>
      <c r="E1307" s="117"/>
      <c r="F1307" s="48"/>
      <c r="G1307" s="11"/>
      <c r="H1307" s="117"/>
      <c r="I1307" s="124"/>
      <c r="J1307" s="124"/>
      <c r="K1307" s="144"/>
      <c r="L1307" s="11"/>
      <c r="M1307" s="143"/>
      <c r="N1307" s="42"/>
      <c r="O1307" s="128"/>
      <c r="P1307" s="130"/>
      <c r="Q1307" s="130"/>
      <c r="R1307" s="72">
        <v>1</v>
      </c>
      <c r="S1307" s="181"/>
      <c r="T1307" s="73" t="s">
        <v>495</v>
      </c>
      <c r="V1307" s="74">
        <v>0</v>
      </c>
      <c r="X1307" s="74">
        <v>0</v>
      </c>
      <c r="Z1307" s="74">
        <v>0</v>
      </c>
      <c r="AB1307" s="74">
        <v>0</v>
      </c>
      <c r="AD1307" s="74">
        <v>0</v>
      </c>
      <c r="AF1307" s="74">
        <v>0</v>
      </c>
      <c r="AH1307" s="74">
        <f t="shared" si="196"/>
        <v>0</v>
      </c>
      <c r="AI1307" s="8"/>
      <c r="AJ1307" s="74">
        <v>0</v>
      </c>
      <c r="AK1307" s="8"/>
      <c r="AL1307" s="74">
        <v>0</v>
      </c>
      <c r="AM1307" s="74"/>
      <c r="AN1307" s="74">
        <v>0</v>
      </c>
      <c r="AO1307" s="74"/>
      <c r="AP1307" s="74">
        <v>0</v>
      </c>
      <c r="AQ1307" s="74"/>
    </row>
    <row r="1308" spans="2:43" ht="18" hidden="1" customHeight="1" x14ac:dyDescent="0.2">
      <c r="B1308" s="4"/>
      <c r="C1308" s="117"/>
      <c r="D1308" s="117"/>
      <c r="E1308" s="117"/>
      <c r="F1308" s="48"/>
      <c r="G1308" s="11"/>
      <c r="H1308" s="117"/>
      <c r="I1308" s="124"/>
      <c r="J1308" s="124"/>
      <c r="K1308" s="144"/>
      <c r="L1308" s="11"/>
      <c r="M1308" s="143"/>
      <c r="N1308" s="42"/>
      <c r="O1308" s="128"/>
      <c r="P1308" s="130"/>
      <c r="Q1308" s="130"/>
      <c r="R1308" s="72">
        <v>2</v>
      </c>
      <c r="S1308" s="181"/>
      <c r="T1308" s="73" t="s">
        <v>395</v>
      </c>
      <c r="V1308" s="74">
        <v>0</v>
      </c>
      <c r="X1308" s="74">
        <v>0</v>
      </c>
      <c r="Z1308" s="74">
        <v>0</v>
      </c>
      <c r="AB1308" s="74">
        <v>0</v>
      </c>
      <c r="AD1308" s="74">
        <v>0</v>
      </c>
      <c r="AF1308" s="74">
        <v>0</v>
      </c>
      <c r="AH1308" s="74">
        <f t="shared" si="196"/>
        <v>0</v>
      </c>
      <c r="AI1308" s="8"/>
      <c r="AJ1308" s="74">
        <v>0</v>
      </c>
      <c r="AK1308" s="8"/>
      <c r="AL1308" s="74">
        <v>0</v>
      </c>
      <c r="AM1308" s="74"/>
      <c r="AN1308" s="74">
        <v>0</v>
      </c>
      <c r="AO1308" s="74"/>
      <c r="AP1308" s="74">
        <v>0</v>
      </c>
      <c r="AQ1308" s="74"/>
    </row>
    <row r="1309" spans="2:43" ht="18" hidden="1" customHeight="1" x14ac:dyDescent="0.2">
      <c r="B1309" s="4"/>
      <c r="C1309" s="117"/>
      <c r="D1309" s="117"/>
      <c r="E1309" s="117"/>
      <c r="F1309" s="48"/>
      <c r="G1309" s="11"/>
      <c r="H1309" s="117"/>
      <c r="I1309" s="124"/>
      <c r="J1309" s="124"/>
      <c r="K1309" s="144"/>
      <c r="L1309" s="11"/>
      <c r="M1309" s="143"/>
      <c r="N1309" s="42"/>
      <c r="O1309" s="128"/>
      <c r="P1309" s="130"/>
      <c r="Q1309" s="131">
        <v>4</v>
      </c>
      <c r="R1309" s="68"/>
      <c r="S1309" s="35"/>
      <c r="T1309" s="450" t="s">
        <v>396</v>
      </c>
      <c r="U1309" s="449"/>
      <c r="V1309" s="447">
        <f>V1310</f>
        <v>0</v>
      </c>
      <c r="X1309" s="447">
        <f>X1310</f>
        <v>0</v>
      </c>
      <c r="Z1309" s="447">
        <f>Z1310</f>
        <v>0</v>
      </c>
      <c r="AB1309" s="447">
        <f>AB1310</f>
        <v>0</v>
      </c>
      <c r="AD1309" s="447">
        <f>AD1310</f>
        <v>0</v>
      </c>
      <c r="AF1309" s="447">
        <f>AF1310</f>
        <v>0</v>
      </c>
      <c r="AH1309" s="447">
        <f t="shared" si="196"/>
        <v>0</v>
      </c>
      <c r="AI1309" s="446"/>
      <c r="AJ1309" s="447">
        <f>AJ1310</f>
        <v>0</v>
      </c>
      <c r="AK1309" s="446"/>
      <c r="AL1309" s="447">
        <f>AL1310</f>
        <v>0</v>
      </c>
      <c r="AM1309" s="447"/>
      <c r="AN1309" s="447">
        <f>AN1310</f>
        <v>0</v>
      </c>
      <c r="AO1309" s="447"/>
      <c r="AP1309" s="447">
        <f>AP1310</f>
        <v>0</v>
      </c>
      <c r="AQ1309" s="447"/>
    </row>
    <row r="1310" spans="2:43" ht="18" hidden="1" customHeight="1" x14ac:dyDescent="0.2">
      <c r="B1310" s="4"/>
      <c r="C1310" s="117"/>
      <c r="D1310" s="117"/>
      <c r="E1310" s="117"/>
      <c r="F1310" s="48"/>
      <c r="G1310" s="11"/>
      <c r="H1310" s="117"/>
      <c r="I1310" s="124"/>
      <c r="J1310" s="124"/>
      <c r="K1310" s="144"/>
      <c r="L1310" s="11"/>
      <c r="M1310" s="143"/>
      <c r="N1310" s="42"/>
      <c r="O1310" s="128"/>
      <c r="P1310" s="130"/>
      <c r="Q1310" s="130"/>
      <c r="R1310" s="72">
        <v>2</v>
      </c>
      <c r="S1310" s="181"/>
      <c r="T1310" s="73" t="s">
        <v>397</v>
      </c>
      <c r="V1310" s="74">
        <v>0</v>
      </c>
      <c r="X1310" s="74">
        <v>0</v>
      </c>
      <c r="Z1310" s="74">
        <v>0</v>
      </c>
      <c r="AB1310" s="74">
        <v>0</v>
      </c>
      <c r="AD1310" s="74">
        <v>0</v>
      </c>
      <c r="AF1310" s="74">
        <v>0</v>
      </c>
      <c r="AH1310" s="74">
        <f t="shared" ref="AH1310:AH1373" si="200">AD1310+AF1310</f>
        <v>0</v>
      </c>
      <c r="AI1310" s="8"/>
      <c r="AJ1310" s="74">
        <v>0</v>
      </c>
      <c r="AK1310" s="8"/>
      <c r="AL1310" s="74">
        <v>0</v>
      </c>
      <c r="AM1310" s="74"/>
      <c r="AN1310" s="74">
        <v>0</v>
      </c>
      <c r="AO1310" s="74"/>
      <c r="AP1310" s="74">
        <v>0</v>
      </c>
      <c r="AQ1310" s="74"/>
    </row>
    <row r="1311" spans="2:43" ht="18" hidden="1" customHeight="1" x14ac:dyDescent="0.2">
      <c r="B1311" s="4"/>
      <c r="C1311" s="117"/>
      <c r="D1311" s="117"/>
      <c r="E1311" s="117"/>
      <c r="F1311" s="48"/>
      <c r="G1311" s="11"/>
      <c r="H1311" s="117"/>
      <c r="I1311" s="124"/>
      <c r="J1311" s="124"/>
      <c r="K1311" s="144"/>
      <c r="L1311" s="11"/>
      <c r="M1311" s="143"/>
      <c r="N1311" s="42"/>
      <c r="O1311" s="128"/>
      <c r="P1311" s="130"/>
      <c r="Q1311" s="131">
        <v>5</v>
      </c>
      <c r="R1311" s="68"/>
      <c r="S1311" s="35"/>
      <c r="T1311" s="450" t="s">
        <v>451</v>
      </c>
      <c r="U1311" s="449"/>
      <c r="V1311" s="447">
        <f>SUM(V1312:V1312)</f>
        <v>0</v>
      </c>
      <c r="X1311" s="447">
        <f>SUM(X1312:X1312)</f>
        <v>0</v>
      </c>
      <c r="Z1311" s="447">
        <f>SUM(Z1312:Z1312)</f>
        <v>0</v>
      </c>
      <c r="AB1311" s="447">
        <f>SUM(AB1312:AB1312)</f>
        <v>0</v>
      </c>
      <c r="AD1311" s="447">
        <f>SUM(AD1312:AD1312)</f>
        <v>0</v>
      </c>
      <c r="AF1311" s="447">
        <f>SUM(AF1312:AF1312)</f>
        <v>0</v>
      </c>
      <c r="AH1311" s="447">
        <f t="shared" si="200"/>
        <v>0</v>
      </c>
      <c r="AI1311" s="446"/>
      <c r="AJ1311" s="447">
        <f>SUM(AJ1312:AJ1312)</f>
        <v>0</v>
      </c>
      <c r="AK1311" s="446"/>
      <c r="AL1311" s="447">
        <f>SUM(AL1312:AL1312)</f>
        <v>0</v>
      </c>
      <c r="AM1311" s="447"/>
      <c r="AN1311" s="447">
        <f>SUM(AN1312:AN1312)</f>
        <v>0</v>
      </c>
      <c r="AO1311" s="447"/>
      <c r="AP1311" s="447">
        <f>SUM(AP1312:AP1312)</f>
        <v>0</v>
      </c>
      <c r="AQ1311" s="447"/>
    </row>
    <row r="1312" spans="2:43" ht="18" hidden="1" customHeight="1" x14ac:dyDescent="0.2">
      <c r="B1312" s="4"/>
      <c r="C1312" s="117"/>
      <c r="D1312" s="117"/>
      <c r="E1312" s="117"/>
      <c r="F1312" s="48"/>
      <c r="G1312" s="11"/>
      <c r="H1312" s="117"/>
      <c r="I1312" s="124"/>
      <c r="J1312" s="124"/>
      <c r="K1312" s="144"/>
      <c r="L1312" s="11"/>
      <c r="M1312" s="143"/>
      <c r="N1312" s="42"/>
      <c r="O1312" s="128"/>
      <c r="P1312" s="130"/>
      <c r="Q1312" s="130"/>
      <c r="R1312" s="72">
        <v>2</v>
      </c>
      <c r="S1312" s="181"/>
      <c r="T1312" s="73" t="s">
        <v>450</v>
      </c>
      <c r="V1312" s="74">
        <v>0</v>
      </c>
      <c r="X1312" s="74">
        <v>0</v>
      </c>
      <c r="Z1312" s="74">
        <v>0</v>
      </c>
      <c r="AB1312" s="74">
        <v>0</v>
      </c>
      <c r="AD1312" s="74">
        <v>0</v>
      </c>
      <c r="AF1312" s="74">
        <v>0</v>
      </c>
      <c r="AH1312" s="74">
        <f t="shared" si="200"/>
        <v>0</v>
      </c>
      <c r="AI1312" s="8"/>
      <c r="AJ1312" s="74">
        <v>0</v>
      </c>
      <c r="AK1312" s="8"/>
      <c r="AL1312" s="74">
        <v>0</v>
      </c>
      <c r="AM1312" s="74"/>
      <c r="AN1312" s="74">
        <v>0</v>
      </c>
      <c r="AO1312" s="74"/>
      <c r="AP1312" s="74">
        <v>0</v>
      </c>
      <c r="AQ1312" s="74"/>
    </row>
    <row r="1313" spans="2:43" ht="18" hidden="1" customHeight="1" x14ac:dyDescent="0.2">
      <c r="B1313" s="4"/>
      <c r="C1313" s="117"/>
      <c r="D1313" s="117"/>
      <c r="E1313" s="117"/>
      <c r="F1313" s="48"/>
      <c r="G1313" s="11"/>
      <c r="H1313" s="117"/>
      <c r="I1313" s="124"/>
      <c r="J1313" s="124"/>
      <c r="K1313" s="144"/>
      <c r="L1313" s="11"/>
      <c r="M1313" s="143"/>
      <c r="N1313" s="42"/>
      <c r="O1313" s="128"/>
      <c r="P1313" s="129">
        <v>4</v>
      </c>
      <c r="Q1313" s="129"/>
      <c r="R1313" s="64"/>
      <c r="S1313" s="234"/>
      <c r="T1313" s="65" t="s">
        <v>376</v>
      </c>
      <c r="U1313" s="155"/>
      <c r="V1313" s="66">
        <f>V1314</f>
        <v>0</v>
      </c>
      <c r="X1313" s="66">
        <f>X1314</f>
        <v>0</v>
      </c>
      <c r="Z1313" s="66">
        <f>Z1314</f>
        <v>0</v>
      </c>
      <c r="AB1313" s="66">
        <f>AB1314</f>
        <v>0</v>
      </c>
      <c r="AD1313" s="66">
        <f>AD1314</f>
        <v>0</v>
      </c>
      <c r="AF1313" s="66">
        <f>AF1314</f>
        <v>0</v>
      </c>
      <c r="AH1313" s="66">
        <f t="shared" si="200"/>
        <v>0</v>
      </c>
      <c r="AI1313" s="67"/>
      <c r="AJ1313" s="66">
        <f>AJ1314</f>
        <v>0</v>
      </c>
      <c r="AK1313" s="67"/>
      <c r="AL1313" s="66">
        <f>AL1314</f>
        <v>0</v>
      </c>
      <c r="AM1313" s="66"/>
      <c r="AN1313" s="66">
        <f>AN1314</f>
        <v>0</v>
      </c>
      <c r="AO1313" s="66"/>
      <c r="AP1313" s="66">
        <f>AP1314</f>
        <v>0</v>
      </c>
      <c r="AQ1313" s="66"/>
    </row>
    <row r="1314" spans="2:43" ht="18" hidden="1" customHeight="1" x14ac:dyDescent="0.2">
      <c r="B1314" s="4"/>
      <c r="C1314" s="117"/>
      <c r="D1314" s="117"/>
      <c r="E1314" s="117"/>
      <c r="F1314" s="48"/>
      <c r="G1314" s="11"/>
      <c r="H1314" s="117"/>
      <c r="I1314" s="124"/>
      <c r="J1314" s="124"/>
      <c r="K1314" s="144"/>
      <c r="L1314" s="11"/>
      <c r="M1314" s="143"/>
      <c r="N1314" s="42"/>
      <c r="O1314" s="128"/>
      <c r="P1314" s="130"/>
      <c r="Q1314" s="131">
        <v>1</v>
      </c>
      <c r="R1314" s="84"/>
      <c r="S1314" s="250"/>
      <c r="T1314" s="450" t="s">
        <v>76</v>
      </c>
      <c r="U1314" s="449"/>
      <c r="V1314" s="447">
        <f>V1315+V1316</f>
        <v>0</v>
      </c>
      <c r="X1314" s="447">
        <f>X1315+X1316</f>
        <v>0</v>
      </c>
      <c r="Z1314" s="447">
        <f>Z1315+Z1316</f>
        <v>0</v>
      </c>
      <c r="AB1314" s="447">
        <f>AB1315+AB1316</f>
        <v>0</v>
      </c>
      <c r="AD1314" s="447">
        <f>AD1315+AD1316</f>
        <v>0</v>
      </c>
      <c r="AF1314" s="447">
        <f>AF1315+AF1316</f>
        <v>0</v>
      </c>
      <c r="AH1314" s="447">
        <f t="shared" si="200"/>
        <v>0</v>
      </c>
      <c r="AI1314" s="446"/>
      <c r="AJ1314" s="447">
        <f>AJ1315+AJ1316</f>
        <v>0</v>
      </c>
      <c r="AK1314" s="446"/>
      <c r="AL1314" s="447">
        <f>AL1315+AL1316</f>
        <v>0</v>
      </c>
      <c r="AM1314" s="447"/>
      <c r="AN1314" s="447">
        <f>AN1315+AN1316</f>
        <v>0</v>
      </c>
      <c r="AO1314" s="447"/>
      <c r="AP1314" s="447">
        <f>AP1315+AP1316</f>
        <v>0</v>
      </c>
      <c r="AQ1314" s="447"/>
    </row>
    <row r="1315" spans="2:43" ht="18" hidden="1" customHeight="1" x14ac:dyDescent="0.2">
      <c r="B1315" s="4"/>
      <c r="C1315" s="117"/>
      <c r="D1315" s="117"/>
      <c r="E1315" s="117"/>
      <c r="F1315" s="48"/>
      <c r="G1315" s="11"/>
      <c r="H1315" s="117"/>
      <c r="I1315" s="124"/>
      <c r="J1315" s="124"/>
      <c r="K1315" s="144"/>
      <c r="L1315" s="11"/>
      <c r="M1315" s="143"/>
      <c r="N1315" s="42"/>
      <c r="O1315" s="128"/>
      <c r="P1315" s="130"/>
      <c r="Q1315" s="131"/>
      <c r="R1315" s="72">
        <v>1</v>
      </c>
      <c r="S1315" s="181"/>
      <c r="T1315" s="73" t="s">
        <v>398</v>
      </c>
      <c r="V1315" s="74">
        <v>0</v>
      </c>
      <c r="X1315" s="74">
        <v>0</v>
      </c>
      <c r="Z1315" s="74">
        <v>0</v>
      </c>
      <c r="AB1315" s="74">
        <v>0</v>
      </c>
      <c r="AD1315" s="74">
        <v>0</v>
      </c>
      <c r="AF1315" s="74">
        <v>0</v>
      </c>
      <c r="AH1315" s="74">
        <f t="shared" si="200"/>
        <v>0</v>
      </c>
      <c r="AI1315" s="8"/>
      <c r="AJ1315" s="74">
        <v>0</v>
      </c>
      <c r="AK1315" s="8"/>
      <c r="AL1315" s="74">
        <v>0</v>
      </c>
      <c r="AM1315" s="74"/>
      <c r="AN1315" s="74">
        <v>0</v>
      </c>
      <c r="AO1315" s="74"/>
      <c r="AP1315" s="74">
        <v>0</v>
      </c>
      <c r="AQ1315" s="74"/>
    </row>
    <row r="1316" spans="2:43" ht="18" hidden="1" customHeight="1" x14ac:dyDescent="0.2">
      <c r="B1316" s="4"/>
      <c r="C1316" s="117"/>
      <c r="D1316" s="117"/>
      <c r="E1316" s="117"/>
      <c r="F1316" s="48"/>
      <c r="G1316" s="11"/>
      <c r="H1316" s="117"/>
      <c r="I1316" s="124"/>
      <c r="J1316" s="124"/>
      <c r="K1316" s="144"/>
      <c r="L1316" s="11"/>
      <c r="M1316" s="143"/>
      <c r="N1316" s="42"/>
      <c r="O1316" s="128"/>
      <c r="P1316" s="130"/>
      <c r="Q1316" s="130"/>
      <c r="R1316" s="72" t="s">
        <v>14</v>
      </c>
      <c r="S1316" s="181"/>
      <c r="T1316" s="73" t="s">
        <v>377</v>
      </c>
      <c r="V1316" s="74">
        <v>0</v>
      </c>
      <c r="X1316" s="74">
        <v>0</v>
      </c>
      <c r="Z1316" s="74">
        <v>0</v>
      </c>
      <c r="AB1316" s="74">
        <v>0</v>
      </c>
      <c r="AD1316" s="74">
        <v>0</v>
      </c>
      <c r="AF1316" s="74">
        <v>0</v>
      </c>
      <c r="AH1316" s="74">
        <f t="shared" si="200"/>
        <v>0</v>
      </c>
      <c r="AI1316" s="8"/>
      <c r="AJ1316" s="74">
        <v>0</v>
      </c>
      <c r="AK1316" s="8"/>
      <c r="AL1316" s="74">
        <v>0</v>
      </c>
      <c r="AM1316" s="74"/>
      <c r="AN1316" s="74">
        <v>0</v>
      </c>
      <c r="AO1316" s="74"/>
      <c r="AP1316" s="74">
        <v>0</v>
      </c>
      <c r="AQ1316" s="74"/>
    </row>
    <row r="1317" spans="2:43" ht="18" hidden="1" customHeight="1" x14ac:dyDescent="0.2">
      <c r="B1317" s="4"/>
      <c r="C1317" s="117"/>
      <c r="D1317" s="117"/>
      <c r="E1317" s="117"/>
      <c r="F1317" s="48"/>
      <c r="G1317" s="11"/>
      <c r="H1317" s="117"/>
      <c r="I1317" s="124"/>
      <c r="J1317" s="124"/>
      <c r="K1317" s="144"/>
      <c r="L1317" s="11"/>
      <c r="M1317" s="143"/>
      <c r="N1317" s="42"/>
      <c r="O1317" s="127" t="s">
        <v>0</v>
      </c>
      <c r="P1317" s="123"/>
      <c r="Q1317" s="123"/>
      <c r="R1317" s="49"/>
      <c r="S1317" s="18"/>
      <c r="T1317" s="50" t="s">
        <v>60</v>
      </c>
      <c r="U1317" s="76"/>
      <c r="V1317" s="51">
        <f>V1318+V1322+V1328</f>
        <v>0</v>
      </c>
      <c r="X1317" s="51">
        <f>X1318+X1322+X1328</f>
        <v>0</v>
      </c>
      <c r="Z1317" s="51">
        <f>Z1318+Z1322+Z1328</f>
        <v>0</v>
      </c>
      <c r="AB1317" s="51">
        <f>AB1318+AB1322+AB1328</f>
        <v>0</v>
      </c>
      <c r="AD1317" s="51">
        <f>AD1318+AD1322+AD1328</f>
        <v>0</v>
      </c>
      <c r="AF1317" s="51">
        <f>AF1318+AF1322+AF1328</f>
        <v>0</v>
      </c>
      <c r="AH1317" s="51">
        <f t="shared" si="200"/>
        <v>0</v>
      </c>
      <c r="AI1317" s="5"/>
      <c r="AJ1317" s="51">
        <f>AJ1318+AJ1322+AJ1328</f>
        <v>0</v>
      </c>
      <c r="AK1317" s="5"/>
      <c r="AL1317" s="51">
        <f>AL1318+AL1322+AL1328</f>
        <v>0</v>
      </c>
      <c r="AM1317" s="51"/>
      <c r="AN1317" s="51">
        <f>AN1318+AN1322+AN1328</f>
        <v>0</v>
      </c>
      <c r="AO1317" s="51"/>
      <c r="AP1317" s="51">
        <f>AP1318+AP1322+AP1328</f>
        <v>0</v>
      </c>
      <c r="AQ1317" s="51"/>
    </row>
    <row r="1318" spans="2:43" ht="18" hidden="1" customHeight="1" x14ac:dyDescent="0.2">
      <c r="B1318" s="4"/>
      <c r="C1318" s="117"/>
      <c r="D1318" s="117"/>
      <c r="E1318" s="117"/>
      <c r="F1318" s="48"/>
      <c r="G1318" s="11"/>
      <c r="H1318" s="117"/>
      <c r="I1318" s="124"/>
      <c r="J1318" s="124"/>
      <c r="K1318" s="144"/>
      <c r="L1318" s="11"/>
      <c r="M1318" s="143"/>
      <c r="N1318" s="42"/>
      <c r="O1318" s="128"/>
      <c r="P1318" s="129">
        <v>1</v>
      </c>
      <c r="Q1318" s="129"/>
      <c r="R1318" s="64"/>
      <c r="S1318" s="234"/>
      <c r="T1318" s="65" t="s">
        <v>8</v>
      </c>
      <c r="U1318" s="155"/>
      <c r="V1318" s="66">
        <f>V1319</f>
        <v>0</v>
      </c>
      <c r="X1318" s="66">
        <f>X1319</f>
        <v>0</v>
      </c>
      <c r="Z1318" s="66">
        <f>Z1319</f>
        <v>0</v>
      </c>
      <c r="AB1318" s="66">
        <f>AB1319</f>
        <v>0</v>
      </c>
      <c r="AD1318" s="66">
        <f>AD1319</f>
        <v>0</v>
      </c>
      <c r="AF1318" s="66">
        <f>AF1319</f>
        <v>0</v>
      </c>
      <c r="AH1318" s="66">
        <f t="shared" si="200"/>
        <v>0</v>
      </c>
      <c r="AI1318" s="67"/>
      <c r="AJ1318" s="66">
        <f>AJ1319</f>
        <v>0</v>
      </c>
      <c r="AK1318" s="67"/>
      <c r="AL1318" s="66">
        <f>AL1319</f>
        <v>0</v>
      </c>
      <c r="AM1318" s="66"/>
      <c r="AN1318" s="66">
        <f>AN1319</f>
        <v>0</v>
      </c>
      <c r="AO1318" s="66"/>
      <c r="AP1318" s="66">
        <f>AP1319</f>
        <v>0</v>
      </c>
      <c r="AQ1318" s="66"/>
    </row>
    <row r="1319" spans="2:43" ht="18" hidden="1" customHeight="1" x14ac:dyDescent="0.2">
      <c r="B1319" s="4"/>
      <c r="C1319" s="117"/>
      <c r="D1319" s="117"/>
      <c r="E1319" s="117"/>
      <c r="F1319" s="48"/>
      <c r="G1319" s="11"/>
      <c r="H1319" s="117"/>
      <c r="I1319" s="124"/>
      <c r="J1319" s="124"/>
      <c r="K1319" s="144"/>
      <c r="L1319" s="11"/>
      <c r="M1319" s="143"/>
      <c r="N1319" s="42"/>
      <c r="O1319" s="128"/>
      <c r="P1319" s="130"/>
      <c r="Q1319" s="131">
        <v>6</v>
      </c>
      <c r="R1319" s="68"/>
      <c r="S1319" s="35"/>
      <c r="T1319" s="450" t="s">
        <v>62</v>
      </c>
      <c r="U1319" s="449"/>
      <c r="V1319" s="447">
        <f>SUM(V1320:V1321)</f>
        <v>0</v>
      </c>
      <c r="X1319" s="447">
        <f>SUM(X1320:X1321)</f>
        <v>0</v>
      </c>
      <c r="Z1319" s="447">
        <f>SUM(Z1320:Z1321)</f>
        <v>0</v>
      </c>
      <c r="AB1319" s="447">
        <f>SUM(AB1320:AB1321)</f>
        <v>0</v>
      </c>
      <c r="AD1319" s="447">
        <f>SUM(AD1320:AD1321)</f>
        <v>0</v>
      </c>
      <c r="AF1319" s="447">
        <f>SUM(AF1320:AF1321)</f>
        <v>0</v>
      </c>
      <c r="AH1319" s="447">
        <f t="shared" si="200"/>
        <v>0</v>
      </c>
      <c r="AI1319" s="446"/>
      <c r="AJ1319" s="447">
        <f>SUM(AJ1320:AJ1321)</f>
        <v>0</v>
      </c>
      <c r="AK1319" s="446"/>
      <c r="AL1319" s="447">
        <f>SUM(AL1320:AL1321)</f>
        <v>0</v>
      </c>
      <c r="AM1319" s="447"/>
      <c r="AN1319" s="447">
        <f>SUM(AN1320:AN1321)</f>
        <v>0</v>
      </c>
      <c r="AO1319" s="447"/>
      <c r="AP1319" s="447">
        <f>SUM(AP1320:AP1321)</f>
        <v>0</v>
      </c>
      <c r="AQ1319" s="447"/>
    </row>
    <row r="1320" spans="2:43" ht="18" hidden="1" customHeight="1" x14ac:dyDescent="0.2">
      <c r="B1320" s="4"/>
      <c r="C1320" s="117"/>
      <c r="D1320" s="117"/>
      <c r="E1320" s="117"/>
      <c r="F1320" s="48"/>
      <c r="G1320" s="11"/>
      <c r="H1320" s="117"/>
      <c r="I1320" s="124"/>
      <c r="J1320" s="124"/>
      <c r="K1320" s="144"/>
      <c r="L1320" s="11"/>
      <c r="M1320" s="143"/>
      <c r="N1320" s="42"/>
      <c r="O1320" s="128"/>
      <c r="P1320" s="130"/>
      <c r="Q1320" s="130"/>
      <c r="R1320" s="72">
        <v>1</v>
      </c>
      <c r="S1320" s="181"/>
      <c r="T1320" s="73" t="s">
        <v>430</v>
      </c>
      <c r="V1320" s="74">
        <v>0</v>
      </c>
      <c r="X1320" s="74">
        <v>0</v>
      </c>
      <c r="Z1320" s="74">
        <v>0</v>
      </c>
      <c r="AB1320" s="74">
        <v>0</v>
      </c>
      <c r="AD1320" s="74">
        <v>0</v>
      </c>
      <c r="AF1320" s="74">
        <v>0</v>
      </c>
      <c r="AH1320" s="74">
        <f t="shared" si="200"/>
        <v>0</v>
      </c>
      <c r="AI1320" s="8"/>
      <c r="AJ1320" s="74">
        <v>0</v>
      </c>
      <c r="AK1320" s="8"/>
      <c r="AL1320" s="74">
        <v>0</v>
      </c>
      <c r="AM1320" s="74"/>
      <c r="AN1320" s="74">
        <v>0</v>
      </c>
      <c r="AO1320" s="74"/>
      <c r="AP1320" s="74">
        <v>0</v>
      </c>
      <c r="AQ1320" s="74"/>
    </row>
    <row r="1321" spans="2:43" ht="18" hidden="1" customHeight="1" x14ac:dyDescent="0.2">
      <c r="B1321" s="4"/>
      <c r="C1321" s="117"/>
      <c r="D1321" s="117"/>
      <c r="E1321" s="117"/>
      <c r="F1321" s="48"/>
      <c r="G1321" s="11"/>
      <c r="H1321" s="117"/>
      <c r="I1321" s="124"/>
      <c r="J1321" s="124"/>
      <c r="K1321" s="144"/>
      <c r="L1321" s="11"/>
      <c r="M1321" s="143"/>
      <c r="N1321" s="42"/>
      <c r="O1321" s="128"/>
      <c r="P1321" s="130"/>
      <c r="Q1321" s="130"/>
      <c r="R1321" s="72">
        <v>2</v>
      </c>
      <c r="S1321" s="181"/>
      <c r="T1321" s="73" t="s">
        <v>510</v>
      </c>
      <c r="V1321" s="74">
        <v>0</v>
      </c>
      <c r="X1321" s="74">
        <v>0</v>
      </c>
      <c r="Z1321" s="74">
        <v>0</v>
      </c>
      <c r="AB1321" s="74">
        <v>0</v>
      </c>
      <c r="AD1321" s="74">
        <v>0</v>
      </c>
      <c r="AF1321" s="74">
        <v>0</v>
      </c>
      <c r="AH1321" s="74">
        <f t="shared" si="200"/>
        <v>0</v>
      </c>
      <c r="AI1321" s="8"/>
      <c r="AJ1321" s="74">
        <v>0</v>
      </c>
      <c r="AK1321" s="8"/>
      <c r="AL1321" s="74">
        <v>0</v>
      </c>
      <c r="AM1321" s="74"/>
      <c r="AN1321" s="74">
        <v>0</v>
      </c>
      <c r="AO1321" s="74"/>
      <c r="AP1321" s="74">
        <v>0</v>
      </c>
      <c r="AQ1321" s="74"/>
    </row>
    <row r="1322" spans="2:43" ht="18" hidden="1" customHeight="1" x14ac:dyDescent="0.2">
      <c r="B1322" s="4"/>
      <c r="C1322" s="117"/>
      <c r="D1322" s="117"/>
      <c r="E1322" s="117"/>
      <c r="F1322" s="48"/>
      <c r="G1322" s="11"/>
      <c r="H1322" s="117"/>
      <c r="I1322" s="124"/>
      <c r="J1322" s="124"/>
      <c r="K1322" s="144"/>
      <c r="L1322" s="11"/>
      <c r="M1322" s="143"/>
      <c r="N1322" s="42"/>
      <c r="O1322" s="128"/>
      <c r="P1322" s="129">
        <v>2</v>
      </c>
      <c r="Q1322" s="129"/>
      <c r="R1322" s="64"/>
      <c r="S1322" s="234"/>
      <c r="T1322" s="65" t="s">
        <v>75</v>
      </c>
      <c r="U1322" s="155"/>
      <c r="V1322" s="66">
        <f>V1323+V1325</f>
        <v>0</v>
      </c>
      <c r="X1322" s="66">
        <f>X1323+X1325</f>
        <v>0</v>
      </c>
      <c r="Z1322" s="66">
        <f>Z1323+Z1325</f>
        <v>0</v>
      </c>
      <c r="AB1322" s="66">
        <f>AB1323+AB1325</f>
        <v>0</v>
      </c>
      <c r="AD1322" s="66">
        <f>AD1323+AD1325</f>
        <v>0</v>
      </c>
      <c r="AF1322" s="66">
        <f>AF1323+AF1325</f>
        <v>0</v>
      </c>
      <c r="AH1322" s="66">
        <f t="shared" si="200"/>
        <v>0</v>
      </c>
      <c r="AI1322" s="67"/>
      <c r="AJ1322" s="66">
        <f>AJ1323+AJ1325</f>
        <v>0</v>
      </c>
      <c r="AK1322" s="67"/>
      <c r="AL1322" s="66">
        <f>AL1323+AL1325</f>
        <v>0</v>
      </c>
      <c r="AM1322" s="66"/>
      <c r="AN1322" s="66">
        <f>AN1323+AN1325</f>
        <v>0</v>
      </c>
      <c r="AO1322" s="66"/>
      <c r="AP1322" s="66">
        <f>AP1323+AP1325</f>
        <v>0</v>
      </c>
      <c r="AQ1322" s="66"/>
    </row>
    <row r="1323" spans="2:43" ht="18" hidden="1" customHeight="1" x14ac:dyDescent="0.2">
      <c r="B1323" s="4"/>
      <c r="C1323" s="117"/>
      <c r="D1323" s="117"/>
      <c r="E1323" s="117"/>
      <c r="F1323" s="48"/>
      <c r="G1323" s="11"/>
      <c r="H1323" s="117"/>
      <c r="I1323" s="124"/>
      <c r="J1323" s="124"/>
      <c r="K1323" s="144"/>
      <c r="L1323" s="11"/>
      <c r="M1323" s="143"/>
      <c r="N1323" s="42"/>
      <c r="O1323" s="128"/>
      <c r="P1323" s="130"/>
      <c r="Q1323" s="140">
        <v>4</v>
      </c>
      <c r="R1323" s="68"/>
      <c r="S1323" s="35"/>
      <c r="T1323" s="450" t="s">
        <v>399</v>
      </c>
      <c r="U1323" s="449"/>
      <c r="V1323" s="447">
        <f>V1324</f>
        <v>0</v>
      </c>
      <c r="X1323" s="447">
        <f>X1324</f>
        <v>0</v>
      </c>
      <c r="Z1323" s="447">
        <f>Z1324</f>
        <v>0</v>
      </c>
      <c r="AB1323" s="447">
        <f>AB1324</f>
        <v>0</v>
      </c>
      <c r="AD1323" s="447">
        <f>AD1324</f>
        <v>0</v>
      </c>
      <c r="AF1323" s="447">
        <f>AF1324</f>
        <v>0</v>
      </c>
      <c r="AH1323" s="447">
        <f t="shared" si="200"/>
        <v>0</v>
      </c>
      <c r="AI1323" s="446"/>
      <c r="AJ1323" s="447">
        <f>AJ1324</f>
        <v>0</v>
      </c>
      <c r="AK1323" s="446"/>
      <c r="AL1323" s="447">
        <f>AL1324</f>
        <v>0</v>
      </c>
      <c r="AM1323" s="447"/>
      <c r="AN1323" s="447">
        <f>AN1324</f>
        <v>0</v>
      </c>
      <c r="AO1323" s="447"/>
      <c r="AP1323" s="447">
        <f>AP1324</f>
        <v>0</v>
      </c>
      <c r="AQ1323" s="447"/>
    </row>
    <row r="1324" spans="2:43" ht="18" hidden="1" customHeight="1" x14ac:dyDescent="0.2">
      <c r="B1324" s="4"/>
      <c r="C1324" s="117"/>
      <c r="D1324" s="117"/>
      <c r="E1324" s="117"/>
      <c r="F1324" s="48"/>
      <c r="G1324" s="11"/>
      <c r="H1324" s="117"/>
      <c r="I1324" s="124"/>
      <c r="J1324" s="124"/>
      <c r="K1324" s="144"/>
      <c r="L1324" s="11"/>
      <c r="M1324" s="143"/>
      <c r="N1324" s="42"/>
      <c r="O1324" s="128"/>
      <c r="P1324" s="130"/>
      <c r="Q1324" s="130"/>
      <c r="R1324" s="72">
        <v>1</v>
      </c>
      <c r="S1324" s="181"/>
      <c r="T1324" s="73" t="s">
        <v>399</v>
      </c>
      <c r="V1324" s="74">
        <v>0</v>
      </c>
      <c r="X1324" s="74">
        <v>0</v>
      </c>
      <c r="Z1324" s="74">
        <v>0</v>
      </c>
      <c r="AB1324" s="74">
        <v>0</v>
      </c>
      <c r="AD1324" s="74">
        <v>0</v>
      </c>
      <c r="AF1324" s="74">
        <v>0</v>
      </c>
      <c r="AH1324" s="74">
        <f t="shared" si="200"/>
        <v>0</v>
      </c>
      <c r="AI1324" s="8"/>
      <c r="AJ1324" s="74">
        <v>0</v>
      </c>
      <c r="AK1324" s="8"/>
      <c r="AL1324" s="74">
        <v>0</v>
      </c>
      <c r="AM1324" s="74"/>
      <c r="AN1324" s="74">
        <v>0</v>
      </c>
      <c r="AO1324" s="74"/>
      <c r="AP1324" s="74">
        <v>0</v>
      </c>
      <c r="AQ1324" s="74"/>
    </row>
    <row r="1325" spans="2:43" ht="18" hidden="1" customHeight="1" x14ac:dyDescent="0.2">
      <c r="B1325" s="4"/>
      <c r="C1325" s="117"/>
      <c r="D1325" s="117"/>
      <c r="E1325" s="117"/>
      <c r="F1325" s="48"/>
      <c r="G1325" s="11"/>
      <c r="H1325" s="117"/>
      <c r="I1325" s="124"/>
      <c r="J1325" s="124"/>
      <c r="K1325" s="144"/>
      <c r="L1325" s="11"/>
      <c r="M1325" s="143"/>
      <c r="N1325" s="42"/>
      <c r="O1325" s="128"/>
      <c r="P1325" s="130"/>
      <c r="Q1325" s="131">
        <v>6</v>
      </c>
      <c r="R1325" s="68"/>
      <c r="S1325" s="35"/>
      <c r="T1325" s="450" t="s">
        <v>62</v>
      </c>
      <c r="U1325" s="449"/>
      <c r="V1325" s="447">
        <f>SUM(V1326:V1327)</f>
        <v>0</v>
      </c>
      <c r="X1325" s="447">
        <f>SUM(X1326:X1327)</f>
        <v>0</v>
      </c>
      <c r="Z1325" s="447">
        <f>SUM(Z1326:Z1327)</f>
        <v>0</v>
      </c>
      <c r="AB1325" s="447">
        <f>SUM(AB1326:AB1327)</f>
        <v>0</v>
      </c>
      <c r="AD1325" s="447">
        <f>SUM(AD1326:AD1327)</f>
        <v>0</v>
      </c>
      <c r="AF1325" s="447">
        <f>SUM(AF1326:AF1327)</f>
        <v>0</v>
      </c>
      <c r="AH1325" s="447">
        <f t="shared" si="200"/>
        <v>0</v>
      </c>
      <c r="AI1325" s="446"/>
      <c r="AJ1325" s="447">
        <f>SUM(AJ1326:AJ1327)</f>
        <v>0</v>
      </c>
      <c r="AK1325" s="446"/>
      <c r="AL1325" s="447">
        <f>SUM(AL1326:AL1327)</f>
        <v>0</v>
      </c>
      <c r="AM1325" s="447"/>
      <c r="AN1325" s="447">
        <f>SUM(AN1326:AN1327)</f>
        <v>0</v>
      </c>
      <c r="AO1325" s="447"/>
      <c r="AP1325" s="447">
        <f>SUM(AP1326:AP1327)</f>
        <v>0</v>
      </c>
      <c r="AQ1325" s="447"/>
    </row>
    <row r="1326" spans="2:43" ht="18" hidden="1" customHeight="1" x14ac:dyDescent="0.2">
      <c r="B1326" s="4"/>
      <c r="C1326" s="117"/>
      <c r="D1326" s="117"/>
      <c r="E1326" s="117"/>
      <c r="F1326" s="48"/>
      <c r="G1326" s="11"/>
      <c r="H1326" s="117"/>
      <c r="I1326" s="124"/>
      <c r="J1326" s="124"/>
      <c r="K1326" s="144"/>
      <c r="L1326" s="11"/>
      <c r="M1326" s="143"/>
      <c r="N1326" s="42"/>
      <c r="O1326" s="128"/>
      <c r="P1326" s="130"/>
      <c r="Q1326" s="130"/>
      <c r="R1326" s="72">
        <v>1</v>
      </c>
      <c r="S1326" s="181"/>
      <c r="T1326" s="73" t="s">
        <v>430</v>
      </c>
      <c r="V1326" s="74">
        <v>0</v>
      </c>
      <c r="X1326" s="74">
        <v>0</v>
      </c>
      <c r="Z1326" s="74">
        <v>0</v>
      </c>
      <c r="AB1326" s="74">
        <v>0</v>
      </c>
      <c r="AD1326" s="74">
        <v>0</v>
      </c>
      <c r="AF1326" s="74">
        <v>0</v>
      </c>
      <c r="AH1326" s="74">
        <f t="shared" si="200"/>
        <v>0</v>
      </c>
      <c r="AI1326" s="8"/>
      <c r="AJ1326" s="74">
        <v>0</v>
      </c>
      <c r="AK1326" s="8"/>
      <c r="AL1326" s="74">
        <v>0</v>
      </c>
      <c r="AM1326" s="74"/>
      <c r="AN1326" s="74">
        <v>0</v>
      </c>
      <c r="AO1326" s="74"/>
      <c r="AP1326" s="74">
        <v>0</v>
      </c>
      <c r="AQ1326" s="74"/>
    </row>
    <row r="1327" spans="2:43" ht="18" hidden="1" customHeight="1" x14ac:dyDescent="0.2">
      <c r="B1327" s="4"/>
      <c r="C1327" s="117"/>
      <c r="D1327" s="117"/>
      <c r="E1327" s="117"/>
      <c r="F1327" s="48"/>
      <c r="G1327" s="11"/>
      <c r="H1327" s="117"/>
      <c r="I1327" s="124"/>
      <c r="J1327" s="124"/>
      <c r="K1327" s="144"/>
      <c r="L1327" s="11"/>
      <c r="M1327" s="143"/>
      <c r="N1327" s="42"/>
      <c r="O1327" s="128"/>
      <c r="P1327" s="130"/>
      <c r="Q1327" s="130"/>
      <c r="R1327" s="72">
        <v>2</v>
      </c>
      <c r="S1327" s="181"/>
      <c r="T1327" s="73" t="s">
        <v>510</v>
      </c>
      <c r="V1327" s="74">
        <v>0</v>
      </c>
      <c r="X1327" s="74">
        <v>0</v>
      </c>
      <c r="Z1327" s="74">
        <v>0</v>
      </c>
      <c r="AB1327" s="74">
        <v>0</v>
      </c>
      <c r="AD1327" s="74">
        <v>0</v>
      </c>
      <c r="AF1327" s="74">
        <v>0</v>
      </c>
      <c r="AH1327" s="74">
        <f t="shared" si="200"/>
        <v>0</v>
      </c>
      <c r="AI1327" s="8"/>
      <c r="AJ1327" s="74">
        <v>0</v>
      </c>
      <c r="AK1327" s="8"/>
      <c r="AL1327" s="74">
        <v>0</v>
      </c>
      <c r="AM1327" s="74"/>
      <c r="AN1327" s="74">
        <v>0</v>
      </c>
      <c r="AO1327" s="74"/>
      <c r="AP1327" s="74">
        <v>0</v>
      </c>
      <c r="AQ1327" s="74"/>
    </row>
    <row r="1328" spans="2:43" ht="18" hidden="1" customHeight="1" x14ac:dyDescent="0.2">
      <c r="B1328" s="4"/>
      <c r="C1328" s="117"/>
      <c r="D1328" s="117"/>
      <c r="E1328" s="117"/>
      <c r="F1328" s="48"/>
      <c r="G1328" s="11"/>
      <c r="H1328" s="117"/>
      <c r="I1328" s="124"/>
      <c r="J1328" s="124"/>
      <c r="K1328" s="144"/>
      <c r="L1328" s="11"/>
      <c r="M1328" s="143"/>
      <c r="N1328" s="42"/>
      <c r="O1328" s="128"/>
      <c r="P1328" s="129">
        <v>3</v>
      </c>
      <c r="Q1328" s="129"/>
      <c r="R1328" s="64"/>
      <c r="S1328" s="234"/>
      <c r="T1328" s="65" t="s">
        <v>384</v>
      </c>
      <c r="U1328" s="155"/>
      <c r="V1328" s="66">
        <f>SUM(V1331+V1333)</f>
        <v>0</v>
      </c>
      <c r="X1328" s="66">
        <f>SUM(X1331+X1333)</f>
        <v>0</v>
      </c>
      <c r="Z1328" s="66">
        <f>SUM(Z1331+Z1333)</f>
        <v>0</v>
      </c>
      <c r="AB1328" s="66">
        <f>SUM(AB1331+AB1333)</f>
        <v>0</v>
      </c>
      <c r="AD1328" s="66">
        <f>SUM(AD1331+AD1333)</f>
        <v>0</v>
      </c>
      <c r="AF1328" s="66">
        <f>SUM(AF1331+AF1333)</f>
        <v>0</v>
      </c>
      <c r="AH1328" s="66">
        <f t="shared" si="200"/>
        <v>0</v>
      </c>
      <c r="AI1328" s="67"/>
      <c r="AJ1328" s="66">
        <f>SUM(AJ1331+AJ1333)</f>
        <v>0</v>
      </c>
      <c r="AK1328" s="67"/>
      <c r="AL1328" s="66">
        <f>SUM(AL1331+AL1333)</f>
        <v>0</v>
      </c>
      <c r="AM1328" s="66"/>
      <c r="AN1328" s="66">
        <f>SUM(AN1331+AN1333)</f>
        <v>0</v>
      </c>
      <c r="AO1328" s="66"/>
      <c r="AP1328" s="66">
        <f>SUM(AP1331+AP1333)</f>
        <v>0</v>
      </c>
      <c r="AQ1328" s="66"/>
    </row>
    <row r="1329" spans="2:43" ht="18" hidden="1" customHeight="1" x14ac:dyDescent="0.2">
      <c r="B1329" s="4"/>
      <c r="C1329" s="117"/>
      <c r="D1329" s="117"/>
      <c r="E1329" s="117"/>
      <c r="F1329" s="48"/>
      <c r="G1329" s="11"/>
      <c r="H1329" s="117"/>
      <c r="I1329" s="124"/>
      <c r="J1329" s="124"/>
      <c r="K1329" s="144"/>
      <c r="L1329" s="11"/>
      <c r="M1329" s="143"/>
      <c r="N1329" s="42"/>
      <c r="O1329" s="128"/>
      <c r="P1329" s="130"/>
      <c r="Q1329" s="131">
        <v>2</v>
      </c>
      <c r="R1329" s="68"/>
      <c r="S1329" s="35"/>
      <c r="T1329" s="450" t="s">
        <v>174</v>
      </c>
      <c r="U1329" s="449"/>
      <c r="V1329" s="447">
        <f>V1330</f>
        <v>0</v>
      </c>
      <c r="X1329" s="447">
        <f>X1330</f>
        <v>0</v>
      </c>
      <c r="Z1329" s="447">
        <f>Z1330</f>
        <v>0</v>
      </c>
      <c r="AB1329" s="447">
        <f>AB1330</f>
        <v>0</v>
      </c>
      <c r="AD1329" s="447">
        <f>AD1330</f>
        <v>0</v>
      </c>
      <c r="AF1329" s="447">
        <f>AF1330</f>
        <v>0</v>
      </c>
      <c r="AH1329" s="447">
        <f t="shared" si="200"/>
        <v>0</v>
      </c>
      <c r="AI1329" s="446"/>
      <c r="AJ1329" s="447">
        <f>AJ1330</f>
        <v>0</v>
      </c>
      <c r="AK1329" s="446"/>
      <c r="AL1329" s="447">
        <f>AL1330</f>
        <v>0</v>
      </c>
      <c r="AM1329" s="447"/>
      <c r="AN1329" s="447">
        <f>AN1330</f>
        <v>0</v>
      </c>
      <c r="AO1329" s="447"/>
      <c r="AP1329" s="447">
        <f>AP1330</f>
        <v>0</v>
      </c>
      <c r="AQ1329" s="447"/>
    </row>
    <row r="1330" spans="2:43" ht="18" hidden="1" customHeight="1" x14ac:dyDescent="0.2">
      <c r="B1330" s="4"/>
      <c r="C1330" s="117"/>
      <c r="D1330" s="117"/>
      <c r="E1330" s="117"/>
      <c r="F1330" s="48"/>
      <c r="G1330" s="11"/>
      <c r="H1330" s="117"/>
      <c r="I1330" s="124"/>
      <c r="J1330" s="124"/>
      <c r="K1330" s="144"/>
      <c r="L1330" s="11"/>
      <c r="M1330" s="143"/>
      <c r="N1330" s="42"/>
      <c r="O1330" s="128"/>
      <c r="P1330" s="130"/>
      <c r="Q1330" s="131"/>
      <c r="R1330" s="72">
        <v>1</v>
      </c>
      <c r="S1330" s="181"/>
      <c r="T1330" s="73" t="s">
        <v>174</v>
      </c>
      <c r="V1330" s="74">
        <v>0</v>
      </c>
      <c r="X1330" s="74">
        <v>0</v>
      </c>
      <c r="Z1330" s="74">
        <v>0</v>
      </c>
      <c r="AB1330" s="74">
        <v>0</v>
      </c>
      <c r="AD1330" s="74">
        <v>0</v>
      </c>
      <c r="AF1330" s="74">
        <v>0</v>
      </c>
      <c r="AH1330" s="74">
        <f t="shared" si="200"/>
        <v>0</v>
      </c>
      <c r="AI1330" s="8"/>
      <c r="AJ1330" s="74">
        <v>0</v>
      </c>
      <c r="AK1330" s="8"/>
      <c r="AL1330" s="74">
        <v>0</v>
      </c>
      <c r="AM1330" s="74"/>
      <c r="AN1330" s="74">
        <v>0</v>
      </c>
      <c r="AO1330" s="74"/>
      <c r="AP1330" s="74">
        <v>0</v>
      </c>
      <c r="AQ1330" s="74"/>
    </row>
    <row r="1331" spans="2:43" ht="18" hidden="1" customHeight="1" x14ac:dyDescent="0.2">
      <c r="B1331" s="4"/>
      <c r="C1331" s="117"/>
      <c r="D1331" s="117"/>
      <c r="E1331" s="117"/>
      <c r="F1331" s="48"/>
      <c r="G1331" s="11"/>
      <c r="H1331" s="117"/>
      <c r="I1331" s="124"/>
      <c r="J1331" s="124"/>
      <c r="K1331" s="144"/>
      <c r="L1331" s="11"/>
      <c r="M1331" s="143"/>
      <c r="N1331" s="42"/>
      <c r="O1331" s="128"/>
      <c r="P1331" s="130"/>
      <c r="Q1331" s="131">
        <v>4</v>
      </c>
      <c r="R1331" s="72"/>
      <c r="S1331" s="181"/>
      <c r="T1331" s="450" t="s">
        <v>399</v>
      </c>
      <c r="U1331" s="449"/>
      <c r="V1331" s="447">
        <f>V1332</f>
        <v>0</v>
      </c>
      <c r="X1331" s="447">
        <f>X1332</f>
        <v>0</v>
      </c>
      <c r="Z1331" s="447">
        <f>Z1332</f>
        <v>0</v>
      </c>
      <c r="AB1331" s="447">
        <f>AB1332</f>
        <v>0</v>
      </c>
      <c r="AD1331" s="447">
        <f>AD1332</f>
        <v>0</v>
      </c>
      <c r="AF1331" s="447">
        <f>AF1332</f>
        <v>0</v>
      </c>
      <c r="AH1331" s="447">
        <f t="shared" si="200"/>
        <v>0</v>
      </c>
      <c r="AI1331" s="446"/>
      <c r="AJ1331" s="447">
        <f>AJ1332</f>
        <v>0</v>
      </c>
      <c r="AK1331" s="446"/>
      <c r="AL1331" s="447">
        <f>AL1332</f>
        <v>0</v>
      </c>
      <c r="AM1331" s="447"/>
      <c r="AN1331" s="447">
        <f>AN1332</f>
        <v>0</v>
      </c>
      <c r="AO1331" s="447"/>
      <c r="AP1331" s="447">
        <f>AP1332</f>
        <v>0</v>
      </c>
      <c r="AQ1331" s="447"/>
    </row>
    <row r="1332" spans="2:43" ht="18" hidden="1" customHeight="1" x14ac:dyDescent="0.2">
      <c r="B1332" s="4"/>
      <c r="C1332" s="117"/>
      <c r="D1332" s="117"/>
      <c r="E1332" s="117"/>
      <c r="F1332" s="48"/>
      <c r="G1332" s="11"/>
      <c r="H1332" s="117"/>
      <c r="I1332" s="124"/>
      <c r="J1332" s="124"/>
      <c r="K1332" s="144"/>
      <c r="L1332" s="11"/>
      <c r="M1332" s="143"/>
      <c r="N1332" s="42"/>
      <c r="O1332" s="128"/>
      <c r="P1332" s="130"/>
      <c r="Q1332" s="131"/>
      <c r="R1332" s="72">
        <v>1</v>
      </c>
      <c r="S1332" s="181"/>
      <c r="T1332" s="73" t="s">
        <v>399</v>
      </c>
      <c r="V1332" s="74">
        <v>0</v>
      </c>
      <c r="X1332" s="74">
        <v>0</v>
      </c>
      <c r="Z1332" s="74">
        <v>0</v>
      </c>
      <c r="AB1332" s="74">
        <v>0</v>
      </c>
      <c r="AD1332" s="74">
        <v>0</v>
      </c>
      <c r="AF1332" s="74">
        <v>0</v>
      </c>
      <c r="AH1332" s="74">
        <f t="shared" si="200"/>
        <v>0</v>
      </c>
      <c r="AI1332" s="8"/>
      <c r="AJ1332" s="74">
        <v>0</v>
      </c>
      <c r="AK1332" s="8"/>
      <c r="AL1332" s="74">
        <v>0</v>
      </c>
      <c r="AM1332" s="74"/>
      <c r="AN1332" s="74">
        <v>0</v>
      </c>
      <c r="AO1332" s="74"/>
      <c r="AP1332" s="74">
        <v>0</v>
      </c>
      <c r="AQ1332" s="74"/>
    </row>
    <row r="1333" spans="2:43" ht="18" hidden="1" customHeight="1" x14ac:dyDescent="0.2">
      <c r="B1333" s="4"/>
      <c r="C1333" s="117"/>
      <c r="D1333" s="117"/>
      <c r="E1333" s="117"/>
      <c r="F1333" s="48"/>
      <c r="G1333" s="11"/>
      <c r="H1333" s="117"/>
      <c r="I1333" s="124"/>
      <c r="J1333" s="124"/>
      <c r="K1333" s="144"/>
      <c r="L1333" s="11"/>
      <c r="M1333" s="143"/>
      <c r="N1333" s="42"/>
      <c r="O1333" s="128"/>
      <c r="P1333" s="130"/>
      <c r="Q1333" s="131">
        <v>6</v>
      </c>
      <c r="R1333" s="72"/>
      <c r="S1333" s="181"/>
      <c r="T1333" s="450" t="s">
        <v>62</v>
      </c>
      <c r="U1333" s="449"/>
      <c r="V1333" s="447">
        <f>SUM(V1334:V1335)</f>
        <v>0</v>
      </c>
      <c r="X1333" s="447">
        <f>SUM(X1334:X1335)</f>
        <v>0</v>
      </c>
      <c r="Z1333" s="447">
        <f>SUM(Z1334:Z1335)</f>
        <v>0</v>
      </c>
      <c r="AB1333" s="447">
        <f>SUM(AB1334:AB1335)</f>
        <v>0</v>
      </c>
      <c r="AD1333" s="447">
        <f>SUM(AD1334:AD1335)</f>
        <v>0</v>
      </c>
      <c r="AF1333" s="447">
        <f>SUM(AF1334:AF1335)</f>
        <v>0</v>
      </c>
      <c r="AH1333" s="447">
        <f t="shared" si="200"/>
        <v>0</v>
      </c>
      <c r="AI1333" s="446"/>
      <c r="AJ1333" s="447">
        <f>SUM(AJ1334:AJ1335)</f>
        <v>0</v>
      </c>
      <c r="AK1333" s="446"/>
      <c r="AL1333" s="447">
        <f>SUM(AL1334:AL1335)</f>
        <v>0</v>
      </c>
      <c r="AM1333" s="447"/>
      <c r="AN1333" s="447">
        <f>SUM(AN1334:AN1335)</f>
        <v>0</v>
      </c>
      <c r="AO1333" s="447"/>
      <c r="AP1333" s="447">
        <f>SUM(AP1334:AP1335)</f>
        <v>0</v>
      </c>
      <c r="AQ1333" s="447"/>
    </row>
    <row r="1334" spans="2:43" ht="18" hidden="1" customHeight="1" x14ac:dyDescent="0.2">
      <c r="B1334" s="4"/>
      <c r="C1334" s="117"/>
      <c r="D1334" s="117"/>
      <c r="E1334" s="117"/>
      <c r="F1334" s="48"/>
      <c r="G1334" s="11"/>
      <c r="H1334" s="117"/>
      <c r="I1334" s="124"/>
      <c r="J1334" s="124"/>
      <c r="K1334" s="144"/>
      <c r="L1334" s="11"/>
      <c r="M1334" s="143"/>
      <c r="N1334" s="42"/>
      <c r="O1334" s="128"/>
      <c r="P1334" s="130"/>
      <c r="Q1334" s="131"/>
      <c r="R1334" s="72">
        <v>1</v>
      </c>
      <c r="S1334" s="181"/>
      <c r="T1334" s="73" t="s">
        <v>430</v>
      </c>
      <c r="V1334" s="74">
        <v>0</v>
      </c>
      <c r="X1334" s="74">
        <v>0</v>
      </c>
      <c r="Z1334" s="74">
        <v>0</v>
      </c>
      <c r="AB1334" s="74">
        <v>0</v>
      </c>
      <c r="AD1334" s="74">
        <v>0</v>
      </c>
      <c r="AF1334" s="74">
        <v>0</v>
      </c>
      <c r="AH1334" s="74">
        <f t="shared" si="200"/>
        <v>0</v>
      </c>
      <c r="AI1334" s="8"/>
      <c r="AJ1334" s="74">
        <v>0</v>
      </c>
      <c r="AK1334" s="8"/>
      <c r="AL1334" s="74">
        <v>0</v>
      </c>
      <c r="AM1334" s="74"/>
      <c r="AN1334" s="74">
        <v>0</v>
      </c>
      <c r="AO1334" s="74"/>
      <c r="AP1334" s="74">
        <v>0</v>
      </c>
      <c r="AQ1334" s="74"/>
    </row>
    <row r="1335" spans="2:43" ht="18" hidden="1" customHeight="1" x14ac:dyDescent="0.2">
      <c r="B1335" s="4"/>
      <c r="C1335" s="117"/>
      <c r="D1335" s="117"/>
      <c r="E1335" s="117"/>
      <c r="F1335" s="48"/>
      <c r="G1335" s="11"/>
      <c r="H1335" s="117"/>
      <c r="I1335" s="124"/>
      <c r="J1335" s="124"/>
      <c r="K1335" s="144"/>
      <c r="L1335" s="11"/>
      <c r="M1335" s="143"/>
      <c r="N1335" s="42"/>
      <c r="O1335" s="128"/>
      <c r="P1335" s="130"/>
      <c r="Q1335" s="131"/>
      <c r="R1335" s="72">
        <v>2</v>
      </c>
      <c r="S1335" s="181"/>
      <c r="T1335" s="73" t="s">
        <v>386</v>
      </c>
      <c r="V1335" s="74">
        <v>0</v>
      </c>
      <c r="X1335" s="74">
        <v>0</v>
      </c>
      <c r="Z1335" s="74">
        <v>0</v>
      </c>
      <c r="AB1335" s="74">
        <v>0</v>
      </c>
      <c r="AD1335" s="74">
        <v>0</v>
      </c>
      <c r="AF1335" s="74">
        <v>0</v>
      </c>
      <c r="AH1335" s="74">
        <f t="shared" si="200"/>
        <v>0</v>
      </c>
      <c r="AI1335" s="8"/>
      <c r="AJ1335" s="74">
        <v>0</v>
      </c>
      <c r="AK1335" s="8"/>
      <c r="AL1335" s="74">
        <v>0</v>
      </c>
      <c r="AM1335" s="74"/>
      <c r="AN1335" s="74">
        <v>0</v>
      </c>
      <c r="AO1335" s="74"/>
      <c r="AP1335" s="74">
        <v>0</v>
      </c>
      <c r="AQ1335" s="74"/>
    </row>
    <row r="1336" spans="2:43" ht="18" customHeight="1" x14ac:dyDescent="0.2">
      <c r="B1336" s="4"/>
      <c r="C1336" s="117"/>
      <c r="D1336" s="117"/>
      <c r="E1336" s="117"/>
      <c r="F1336" s="48"/>
      <c r="G1336" s="11"/>
      <c r="H1336" s="117"/>
      <c r="I1336" s="124"/>
      <c r="J1336" s="124"/>
      <c r="K1336" s="144"/>
      <c r="L1336" s="11"/>
      <c r="M1336" s="143"/>
      <c r="N1336" s="42"/>
      <c r="O1336" s="127" t="s">
        <v>18</v>
      </c>
      <c r="P1336" s="123"/>
      <c r="Q1336" s="123"/>
      <c r="R1336" s="49"/>
      <c r="S1336" s="18"/>
      <c r="T1336" s="50" t="s">
        <v>190</v>
      </c>
      <c r="U1336" s="76"/>
      <c r="V1336" s="51">
        <f>V1337+V1364+V1367+V1379+V1382+V1393+V1398</f>
        <v>3195000</v>
      </c>
      <c r="X1336" s="51">
        <f>X1337+X1364+X1367+X1379+X1382+X1393+X1398</f>
        <v>7811000</v>
      </c>
      <c r="Z1336" s="51">
        <f>Z1337+Z1364+Z1367+Z1379+Z1382+Z1393+Z1398</f>
        <v>8186000</v>
      </c>
      <c r="AB1336" s="51">
        <f>AB1337+AB1364+AB1367+AB1379+AB1382+AB1393+AB1398</f>
        <v>8365000</v>
      </c>
      <c r="AD1336" s="51" t="e">
        <f>AD1337+AD1364+AD1367+AD1379+AD1382+AD1393+AD1398</f>
        <v>#REF!</v>
      </c>
      <c r="AF1336" s="51">
        <f>AF1337+AF1364+AF1367+AF1379+AF1382+AF1393+AF1398</f>
        <v>0</v>
      </c>
      <c r="AH1336" s="51" t="e">
        <f t="shared" si="200"/>
        <v>#REF!</v>
      </c>
      <c r="AI1336" s="5"/>
      <c r="AJ1336" s="51">
        <f>AJ1337+AJ1364+AJ1367+AJ1379+AJ1382+AJ1393+AJ1398</f>
        <v>2108750</v>
      </c>
      <c r="AK1336" s="5"/>
      <c r="AL1336" s="51">
        <f>AL1337+AL1364+AL1367+AL1379+AL1382+AL1393+AL1398</f>
        <v>9249000</v>
      </c>
      <c r="AM1336" s="51"/>
      <c r="AN1336" s="51">
        <f>AN1337+AN1364+AN1367+AN1379+AN1382+AN1393+AN1398</f>
        <v>9712000</v>
      </c>
      <c r="AO1336" s="51"/>
      <c r="AP1336" s="51">
        <f>AP1337+AP1364+AP1367+AP1379+AP1382+AP1393+AP1398</f>
        <v>9712000</v>
      </c>
      <c r="AQ1336" s="51"/>
    </row>
    <row r="1337" spans="2:43" ht="18" customHeight="1" x14ac:dyDescent="0.2">
      <c r="B1337" s="4"/>
      <c r="C1337" s="117"/>
      <c r="D1337" s="117"/>
      <c r="E1337" s="117"/>
      <c r="F1337" s="48"/>
      <c r="G1337" s="11"/>
      <c r="H1337" s="117"/>
      <c r="I1337" s="124"/>
      <c r="J1337" s="124"/>
      <c r="K1337" s="144"/>
      <c r="L1337" s="11"/>
      <c r="M1337" s="143"/>
      <c r="N1337" s="42"/>
      <c r="O1337" s="128"/>
      <c r="P1337" s="129">
        <v>2</v>
      </c>
      <c r="Q1337" s="129"/>
      <c r="R1337" s="64"/>
      <c r="S1337" s="234"/>
      <c r="T1337" s="65" t="s">
        <v>195</v>
      </c>
      <c r="U1337" s="155"/>
      <c r="V1337" s="66">
        <f>V1338+V1343+V1346+V1350+V1353+V1357+V1361</f>
        <v>2870000</v>
      </c>
      <c r="X1337" s="66">
        <f>X1338+X1343+X1346+X1350+X1353+X1357+X1361</f>
        <v>7478000</v>
      </c>
      <c r="Z1337" s="66">
        <f>Z1338+Z1343+Z1346+Z1350+Z1353+Z1357+Z1361</f>
        <v>7832000</v>
      </c>
      <c r="AB1337" s="66">
        <f>AB1338+AB1343+AB1346+AB1350+AB1353+AB1357+AB1361</f>
        <v>8002000</v>
      </c>
      <c r="AD1337" s="66" t="e">
        <f>AD1338+AD1343+AD1346+AD1350+AD1353+AD1357+AD1361</f>
        <v>#REF!</v>
      </c>
      <c r="AF1337" s="66">
        <f>AF1338+AF1343+AF1346+AF1350+AF1353+AF1357+AF1361</f>
        <v>0</v>
      </c>
      <c r="AH1337" s="66" t="e">
        <f t="shared" si="200"/>
        <v>#REF!</v>
      </c>
      <c r="AI1337" s="67"/>
      <c r="AJ1337" s="66">
        <f>AJ1338+AJ1343+AJ1346+AJ1350+AJ1353+AJ1357+AJ1361</f>
        <v>2000500</v>
      </c>
      <c r="AK1337" s="67"/>
      <c r="AL1337" s="66">
        <f>AL1338+AL1343+AL1346+AL1350+AL1353+AL1357+AL1361</f>
        <v>8844000</v>
      </c>
      <c r="AM1337" s="66"/>
      <c r="AN1337" s="66">
        <f>AN1338+AN1343+AN1346+AN1350+AN1353+AN1357+AN1361</f>
        <v>9286000</v>
      </c>
      <c r="AO1337" s="66"/>
      <c r="AP1337" s="66">
        <f>AP1338+AP1343+AP1346+AP1350+AP1353+AP1357+AP1361</f>
        <v>9286000</v>
      </c>
      <c r="AQ1337" s="66"/>
    </row>
    <row r="1338" spans="2:43" ht="18" customHeight="1" x14ac:dyDescent="0.2">
      <c r="B1338" s="4"/>
      <c r="C1338" s="117"/>
      <c r="D1338" s="117"/>
      <c r="E1338" s="117"/>
      <c r="F1338" s="48"/>
      <c r="G1338" s="11"/>
      <c r="H1338" s="117"/>
      <c r="I1338" s="124"/>
      <c r="J1338" s="124"/>
      <c r="K1338" s="144"/>
      <c r="L1338" s="11"/>
      <c r="M1338" s="143"/>
      <c r="N1338" s="42"/>
      <c r="O1338" s="128"/>
      <c r="P1338" s="130"/>
      <c r="Q1338" s="131">
        <v>1</v>
      </c>
      <c r="R1338" s="68"/>
      <c r="S1338" s="35"/>
      <c r="T1338" s="450" t="s">
        <v>47</v>
      </c>
      <c r="U1338" s="449"/>
      <c r="V1338" s="447">
        <f>V1339+V1340+V1341+V1342</f>
        <v>5000</v>
      </c>
      <c r="X1338" s="447">
        <f>X1339+X1340+X1341+X1342</f>
        <v>5000</v>
      </c>
      <c r="Z1338" s="447">
        <f>Z1339+Z1340+Z1341+Z1342</f>
        <v>6000</v>
      </c>
      <c r="AB1338" s="447">
        <f>AB1339+AB1340+AB1341+AB1342</f>
        <v>7000</v>
      </c>
      <c r="AD1338" s="447">
        <f>AD1339+AD1340+AD1341+AD1342</f>
        <v>7000</v>
      </c>
      <c r="AF1338" s="447">
        <f>AF1339+AF1340+AF1341+AF1342</f>
        <v>0</v>
      </c>
      <c r="AH1338" s="447">
        <f t="shared" si="200"/>
        <v>7000</v>
      </c>
      <c r="AI1338" s="446"/>
      <c r="AJ1338" s="447">
        <f>AJ1339+AJ1340+AJ1341+AJ1342</f>
        <v>1750</v>
      </c>
      <c r="AK1338" s="446"/>
      <c r="AL1338" s="447">
        <f>AL1339+AL1340+AL1341+AL1342</f>
        <v>7000</v>
      </c>
      <c r="AM1338" s="447"/>
      <c r="AN1338" s="447">
        <f>AN1339+AN1340+AN1341+AN1342</f>
        <v>7000</v>
      </c>
      <c r="AO1338" s="447"/>
      <c r="AP1338" s="447">
        <f>AP1339+AP1340+AP1341+AP1342</f>
        <v>7000</v>
      </c>
      <c r="AQ1338" s="447"/>
    </row>
    <row r="1339" spans="2:43" ht="18" customHeight="1" x14ac:dyDescent="0.2">
      <c r="B1339" s="4"/>
      <c r="C1339" s="117"/>
      <c r="D1339" s="117"/>
      <c r="E1339" s="117"/>
      <c r="F1339" s="48"/>
      <c r="G1339" s="11"/>
      <c r="H1339" s="117"/>
      <c r="I1339" s="124"/>
      <c r="J1339" s="124"/>
      <c r="K1339" s="144"/>
      <c r="L1339" s="11"/>
      <c r="M1339" s="143"/>
      <c r="N1339" s="42"/>
      <c r="O1339" s="128"/>
      <c r="P1339" s="130"/>
      <c r="Q1339" s="130"/>
      <c r="R1339" s="72" t="s">
        <v>3</v>
      </c>
      <c r="S1339" s="181"/>
      <c r="T1339" s="73" t="s">
        <v>17</v>
      </c>
      <c r="V1339" s="74">
        <v>5000</v>
      </c>
      <c r="X1339" s="74">
        <v>5000</v>
      </c>
      <c r="Z1339" s="74">
        <v>6000</v>
      </c>
      <c r="AB1339" s="74">
        <v>7000</v>
      </c>
      <c r="AD1339" s="74">
        <v>7000</v>
      </c>
      <c r="AF1339" s="74">
        <v>0</v>
      </c>
      <c r="AH1339" s="74">
        <f t="shared" si="200"/>
        <v>7000</v>
      </c>
      <c r="AI1339" s="8"/>
      <c r="AJ1339" s="74">
        <f>CEILING(AB1339*25/100,10)</f>
        <v>1750</v>
      </c>
      <c r="AK1339" s="8"/>
      <c r="AL1339" s="74">
        <v>7000</v>
      </c>
      <c r="AM1339" s="74"/>
      <c r="AN1339" s="74">
        <v>7000</v>
      </c>
      <c r="AO1339" s="74"/>
      <c r="AP1339" s="74">
        <v>7000</v>
      </c>
      <c r="AQ1339" s="74"/>
    </row>
    <row r="1340" spans="2:43" ht="18" hidden="1" customHeight="1" x14ac:dyDescent="0.2">
      <c r="B1340" s="4"/>
      <c r="C1340" s="117"/>
      <c r="D1340" s="117"/>
      <c r="E1340" s="117"/>
      <c r="F1340" s="48"/>
      <c r="G1340" s="11"/>
      <c r="H1340" s="117"/>
      <c r="I1340" s="124"/>
      <c r="J1340" s="124"/>
      <c r="K1340" s="144"/>
      <c r="L1340" s="11"/>
      <c r="M1340" s="143"/>
      <c r="N1340" s="42"/>
      <c r="O1340" s="128"/>
      <c r="P1340" s="130"/>
      <c r="Q1340" s="130"/>
      <c r="R1340" s="72">
        <v>2</v>
      </c>
      <c r="S1340" s="181"/>
      <c r="T1340" s="73" t="s">
        <v>400</v>
      </c>
      <c r="V1340" s="74">
        <v>0</v>
      </c>
      <c r="X1340" s="74">
        <v>0</v>
      </c>
      <c r="Z1340" s="74">
        <v>0</v>
      </c>
      <c r="AB1340" s="74">
        <v>0</v>
      </c>
      <c r="AD1340" s="74">
        <v>0</v>
      </c>
      <c r="AF1340" s="74">
        <v>0</v>
      </c>
      <c r="AH1340" s="74">
        <f t="shared" si="200"/>
        <v>0</v>
      </c>
      <c r="AI1340" s="8"/>
      <c r="AJ1340" s="74">
        <v>0</v>
      </c>
      <c r="AK1340" s="8"/>
      <c r="AL1340" s="74">
        <v>0</v>
      </c>
      <c r="AM1340" s="74"/>
      <c r="AN1340" s="74">
        <v>0</v>
      </c>
      <c r="AO1340" s="74"/>
      <c r="AP1340" s="74">
        <v>0</v>
      </c>
      <c r="AQ1340" s="74"/>
    </row>
    <row r="1341" spans="2:43" ht="18" hidden="1" customHeight="1" x14ac:dyDescent="0.2">
      <c r="B1341" s="4"/>
      <c r="C1341" s="117"/>
      <c r="D1341" s="117"/>
      <c r="E1341" s="117"/>
      <c r="F1341" s="48"/>
      <c r="G1341" s="11"/>
      <c r="H1341" s="117"/>
      <c r="I1341" s="124"/>
      <c r="J1341" s="124"/>
      <c r="K1341" s="144"/>
      <c r="L1341" s="11"/>
      <c r="M1341" s="143"/>
      <c r="N1341" s="42"/>
      <c r="O1341" s="128"/>
      <c r="P1341" s="130"/>
      <c r="Q1341" s="130"/>
      <c r="R1341" s="72" t="s">
        <v>55</v>
      </c>
      <c r="S1341" s="181"/>
      <c r="T1341" s="73" t="s">
        <v>352</v>
      </c>
      <c r="V1341" s="74">
        <v>0</v>
      </c>
      <c r="X1341" s="74">
        <v>0</v>
      </c>
      <c r="Z1341" s="74">
        <v>0</v>
      </c>
      <c r="AB1341" s="74">
        <v>0</v>
      </c>
      <c r="AD1341" s="74">
        <v>0</v>
      </c>
      <c r="AF1341" s="74">
        <v>0</v>
      </c>
      <c r="AH1341" s="74">
        <f t="shared" si="200"/>
        <v>0</v>
      </c>
      <c r="AI1341" s="8"/>
      <c r="AJ1341" s="74">
        <v>0</v>
      </c>
      <c r="AK1341" s="8"/>
      <c r="AL1341" s="74">
        <v>0</v>
      </c>
      <c r="AM1341" s="74"/>
      <c r="AN1341" s="74">
        <v>0</v>
      </c>
      <c r="AO1341" s="74"/>
      <c r="AP1341" s="74">
        <v>0</v>
      </c>
      <c r="AQ1341" s="74"/>
    </row>
    <row r="1342" spans="2:43" ht="18" hidden="1" customHeight="1" x14ac:dyDescent="0.2">
      <c r="B1342" s="4"/>
      <c r="C1342" s="117"/>
      <c r="D1342" s="117"/>
      <c r="E1342" s="117"/>
      <c r="F1342" s="48"/>
      <c r="G1342" s="11"/>
      <c r="H1342" s="117"/>
      <c r="I1342" s="124"/>
      <c r="J1342" s="124"/>
      <c r="K1342" s="144"/>
      <c r="L1342" s="11"/>
      <c r="M1342" s="143"/>
      <c r="N1342" s="42"/>
      <c r="O1342" s="128"/>
      <c r="P1342" s="130"/>
      <c r="Q1342" s="130"/>
      <c r="R1342" s="72">
        <v>90</v>
      </c>
      <c r="S1342" s="181"/>
      <c r="T1342" s="73" t="s">
        <v>452</v>
      </c>
      <c r="V1342" s="74">
        <v>0</v>
      </c>
      <c r="X1342" s="74">
        <v>0</v>
      </c>
      <c r="Z1342" s="74">
        <v>0</v>
      </c>
      <c r="AB1342" s="74">
        <v>0</v>
      </c>
      <c r="AD1342" s="74">
        <v>0</v>
      </c>
      <c r="AF1342" s="74">
        <v>0</v>
      </c>
      <c r="AH1342" s="74">
        <f t="shared" si="200"/>
        <v>0</v>
      </c>
      <c r="AI1342" s="8"/>
      <c r="AJ1342" s="74">
        <v>0</v>
      </c>
      <c r="AK1342" s="8"/>
      <c r="AL1342" s="74">
        <v>0</v>
      </c>
      <c r="AM1342" s="74"/>
      <c r="AN1342" s="74">
        <v>0</v>
      </c>
      <c r="AO1342" s="74"/>
      <c r="AP1342" s="74">
        <v>0</v>
      </c>
      <c r="AQ1342" s="74"/>
    </row>
    <row r="1343" spans="2:43" ht="18" customHeight="1" x14ac:dyDescent="0.2">
      <c r="B1343" s="4"/>
      <c r="C1343" s="117"/>
      <c r="D1343" s="117"/>
      <c r="E1343" s="117"/>
      <c r="F1343" s="48"/>
      <c r="G1343" s="11"/>
      <c r="H1343" s="117"/>
      <c r="I1343" s="124"/>
      <c r="J1343" s="124"/>
      <c r="K1343" s="144"/>
      <c r="L1343" s="11"/>
      <c r="M1343" s="143"/>
      <c r="N1343" s="42"/>
      <c r="O1343" s="128"/>
      <c r="P1343" s="130"/>
      <c r="Q1343" s="131">
        <v>2</v>
      </c>
      <c r="R1343" s="68"/>
      <c r="S1343" s="35"/>
      <c r="T1343" s="450" t="s">
        <v>227</v>
      </c>
      <c r="U1343" s="449"/>
      <c r="V1343" s="447">
        <f>SUM(V1344:V1345)</f>
        <v>120000</v>
      </c>
      <c r="X1343" s="447">
        <f>SUM(X1344:X1345)</f>
        <v>126000</v>
      </c>
      <c r="Z1343" s="447">
        <f>SUM(Z1344:Z1345)</f>
        <v>132000</v>
      </c>
      <c r="AB1343" s="447">
        <f>SUM(AB1344:AB1345)</f>
        <v>139000</v>
      </c>
      <c r="AD1343" s="447">
        <f>SUM(AD1344:AD1345)</f>
        <v>146000</v>
      </c>
      <c r="AF1343" s="447">
        <f>SUM(AF1344:AF1345)</f>
        <v>0</v>
      </c>
      <c r="AH1343" s="447">
        <f t="shared" si="200"/>
        <v>146000</v>
      </c>
      <c r="AI1343" s="446"/>
      <c r="AJ1343" s="447">
        <f>SUM(AJ1344:AJ1345)</f>
        <v>34750</v>
      </c>
      <c r="AK1343" s="446"/>
      <c r="AL1343" s="447">
        <f>SUM(AL1344:AL1345)</f>
        <v>153000</v>
      </c>
      <c r="AM1343" s="447"/>
      <c r="AN1343" s="447">
        <f>SUM(AN1344:AN1345)</f>
        <v>161000</v>
      </c>
      <c r="AO1343" s="447"/>
      <c r="AP1343" s="447">
        <f>SUM(AP1344:AP1345)</f>
        <v>161000</v>
      </c>
      <c r="AQ1343" s="447"/>
    </row>
    <row r="1344" spans="2:43" ht="18" hidden="1" customHeight="1" x14ac:dyDescent="0.2">
      <c r="B1344" s="4"/>
      <c r="C1344" s="117"/>
      <c r="D1344" s="117"/>
      <c r="E1344" s="117"/>
      <c r="F1344" s="48"/>
      <c r="G1344" s="11"/>
      <c r="H1344" s="117"/>
      <c r="I1344" s="124"/>
      <c r="J1344" s="124"/>
      <c r="K1344" s="144"/>
      <c r="L1344" s="11"/>
      <c r="M1344" s="143"/>
      <c r="N1344" s="42"/>
      <c r="O1344" s="128"/>
      <c r="P1344" s="130"/>
      <c r="Q1344" s="131"/>
      <c r="R1344" s="72">
        <v>1</v>
      </c>
      <c r="S1344" s="181"/>
      <c r="T1344" s="73" t="s">
        <v>78</v>
      </c>
      <c r="V1344" s="74">
        <v>0</v>
      </c>
      <c r="X1344" s="74">
        <v>0</v>
      </c>
      <c r="Z1344" s="74">
        <v>0</v>
      </c>
      <c r="AB1344" s="74">
        <v>0</v>
      </c>
      <c r="AD1344" s="74">
        <v>0</v>
      </c>
      <c r="AF1344" s="74">
        <v>0</v>
      </c>
      <c r="AH1344" s="74">
        <f t="shared" si="200"/>
        <v>0</v>
      </c>
      <c r="AI1344" s="8"/>
      <c r="AJ1344" s="74">
        <v>0</v>
      </c>
      <c r="AK1344" s="8"/>
      <c r="AL1344" s="74">
        <v>0</v>
      </c>
      <c r="AM1344" s="74"/>
      <c r="AN1344" s="74">
        <v>0</v>
      </c>
      <c r="AO1344" s="74"/>
      <c r="AP1344" s="74">
        <v>0</v>
      </c>
      <c r="AQ1344" s="74"/>
    </row>
    <row r="1345" spans="2:43" ht="18" customHeight="1" x14ac:dyDescent="0.2">
      <c r="B1345" s="4"/>
      <c r="C1345" s="117"/>
      <c r="D1345" s="117"/>
      <c r="E1345" s="117"/>
      <c r="F1345" s="48"/>
      <c r="G1345" s="11"/>
      <c r="H1345" s="117"/>
      <c r="I1345" s="124"/>
      <c r="J1345" s="124"/>
      <c r="K1345" s="144"/>
      <c r="L1345" s="11"/>
      <c r="M1345" s="143"/>
      <c r="N1345" s="42"/>
      <c r="O1345" s="128"/>
      <c r="P1345" s="130"/>
      <c r="Q1345" s="130"/>
      <c r="R1345" s="72">
        <v>2</v>
      </c>
      <c r="S1345" s="181"/>
      <c r="T1345" s="73" t="s">
        <v>228</v>
      </c>
      <c r="V1345" s="74">
        <v>120000</v>
      </c>
      <c r="X1345" s="74">
        <v>126000</v>
      </c>
      <c r="Z1345" s="74">
        <v>132000</v>
      </c>
      <c r="AB1345" s="74">
        <v>139000</v>
      </c>
      <c r="AD1345" s="74">
        <v>146000</v>
      </c>
      <c r="AF1345" s="74">
        <v>0</v>
      </c>
      <c r="AH1345" s="74">
        <f t="shared" si="200"/>
        <v>146000</v>
      </c>
      <c r="AI1345" s="8"/>
      <c r="AJ1345" s="74">
        <f>CEILING(AB1345*25/100,10)</f>
        <v>34750</v>
      </c>
      <c r="AK1345" s="8"/>
      <c r="AL1345" s="74">
        <v>153000</v>
      </c>
      <c r="AM1345" s="74"/>
      <c r="AN1345" s="74">
        <v>161000</v>
      </c>
      <c r="AO1345" s="74"/>
      <c r="AP1345" s="74">
        <v>161000</v>
      </c>
      <c r="AQ1345" s="74"/>
    </row>
    <row r="1346" spans="2:43" ht="18" hidden="1" customHeight="1" x14ac:dyDescent="0.2">
      <c r="B1346" s="4"/>
      <c r="C1346" s="117"/>
      <c r="D1346" s="117"/>
      <c r="E1346" s="117"/>
      <c r="F1346" s="48"/>
      <c r="G1346" s="11"/>
      <c r="H1346" s="117"/>
      <c r="I1346" s="124"/>
      <c r="J1346" s="124"/>
      <c r="K1346" s="144"/>
      <c r="L1346" s="11"/>
      <c r="M1346" s="143"/>
      <c r="N1346" s="42"/>
      <c r="O1346" s="128"/>
      <c r="P1346" s="130"/>
      <c r="Q1346" s="131">
        <v>3</v>
      </c>
      <c r="R1346" s="68"/>
      <c r="S1346" s="35"/>
      <c r="T1346" s="450" t="s">
        <v>79</v>
      </c>
      <c r="U1346" s="449"/>
      <c r="V1346" s="447">
        <f>V1347+V1348+V1349</f>
        <v>0</v>
      </c>
      <c r="X1346" s="447">
        <f>X1347+X1348+X1349</f>
        <v>0</v>
      </c>
      <c r="Z1346" s="447">
        <f>Z1347+Z1348+Z1349</f>
        <v>0</v>
      </c>
      <c r="AB1346" s="447">
        <f>AB1347+AB1348+AB1349</f>
        <v>0</v>
      </c>
      <c r="AD1346" s="447" t="e">
        <f>#REF!+AD1348+AD1349</f>
        <v>#REF!</v>
      </c>
      <c r="AF1346" s="447">
        <f>AF1347+AF1348+AF1349</f>
        <v>0</v>
      </c>
      <c r="AH1346" s="447" t="e">
        <f t="shared" si="200"/>
        <v>#REF!</v>
      </c>
      <c r="AI1346" s="446"/>
      <c r="AJ1346" s="447">
        <f>AJ1347+AJ1348+AJ1349</f>
        <v>0</v>
      </c>
      <c r="AK1346" s="446"/>
      <c r="AL1346" s="447">
        <f>AL1347+AL1348+AL1349</f>
        <v>0</v>
      </c>
      <c r="AM1346" s="447"/>
      <c r="AN1346" s="447">
        <f>AN1347+AN1348+AN1349</f>
        <v>0</v>
      </c>
      <c r="AO1346" s="447"/>
      <c r="AP1346" s="447">
        <f>AP1347+AP1348+AP1349</f>
        <v>0</v>
      </c>
      <c r="AQ1346" s="447"/>
    </row>
    <row r="1347" spans="2:43" ht="18" hidden="1" customHeight="1" x14ac:dyDescent="0.2">
      <c r="B1347" s="4"/>
      <c r="C1347" s="117"/>
      <c r="D1347" s="117"/>
      <c r="E1347" s="117"/>
      <c r="F1347" s="48"/>
      <c r="G1347" s="11"/>
      <c r="H1347" s="117"/>
      <c r="I1347" s="124"/>
      <c r="J1347" s="124"/>
      <c r="K1347" s="144"/>
      <c r="L1347" s="11"/>
      <c r="M1347" s="143"/>
      <c r="N1347" s="42"/>
      <c r="O1347" s="128"/>
      <c r="P1347" s="130"/>
      <c r="Q1347" s="131"/>
      <c r="R1347" s="72" t="s">
        <v>3</v>
      </c>
      <c r="S1347" s="181"/>
      <c r="T1347" s="73" t="s">
        <v>80</v>
      </c>
      <c r="V1347" s="448">
        <v>0</v>
      </c>
      <c r="X1347" s="448">
        <v>0</v>
      </c>
      <c r="Z1347" s="448">
        <v>0</v>
      </c>
      <c r="AB1347" s="448">
        <v>0</v>
      </c>
      <c r="AD1347" s="448">
        <v>0</v>
      </c>
      <c r="AF1347" s="448">
        <v>0</v>
      </c>
      <c r="AH1347" s="448">
        <f t="shared" si="200"/>
        <v>0</v>
      </c>
      <c r="AI1347" s="495"/>
      <c r="AJ1347" s="448">
        <v>0</v>
      </c>
      <c r="AK1347" s="495"/>
      <c r="AL1347" s="448">
        <v>0</v>
      </c>
      <c r="AM1347" s="448"/>
      <c r="AN1347" s="448">
        <v>0</v>
      </c>
      <c r="AO1347" s="448"/>
      <c r="AP1347" s="448">
        <v>0</v>
      </c>
      <c r="AQ1347" s="448"/>
    </row>
    <row r="1348" spans="2:43" ht="18" hidden="1" customHeight="1" x14ac:dyDescent="0.2">
      <c r="B1348" s="4"/>
      <c r="C1348" s="117"/>
      <c r="D1348" s="117"/>
      <c r="E1348" s="117"/>
      <c r="F1348" s="48"/>
      <c r="G1348" s="11"/>
      <c r="H1348" s="117"/>
      <c r="I1348" s="124"/>
      <c r="J1348" s="124"/>
      <c r="K1348" s="144"/>
      <c r="L1348" s="11"/>
      <c r="M1348" s="143"/>
      <c r="N1348" s="42"/>
      <c r="O1348" s="128"/>
      <c r="P1348" s="130"/>
      <c r="Q1348" s="130"/>
      <c r="R1348" s="72" t="s">
        <v>0</v>
      </c>
      <c r="S1348" s="181"/>
      <c r="T1348" s="73" t="s">
        <v>81</v>
      </c>
      <c r="V1348" s="74">
        <v>0</v>
      </c>
      <c r="X1348" s="74">
        <v>0</v>
      </c>
      <c r="Z1348" s="74">
        <v>0</v>
      </c>
      <c r="AB1348" s="74">
        <v>0</v>
      </c>
      <c r="AD1348" s="74">
        <v>0</v>
      </c>
      <c r="AF1348" s="74">
        <v>0</v>
      </c>
      <c r="AH1348" s="74">
        <f t="shared" si="200"/>
        <v>0</v>
      </c>
      <c r="AI1348" s="8"/>
      <c r="AJ1348" s="74">
        <v>0</v>
      </c>
      <c r="AK1348" s="8"/>
      <c r="AL1348" s="74">
        <v>0</v>
      </c>
      <c r="AM1348" s="74"/>
      <c r="AN1348" s="74">
        <v>0</v>
      </c>
      <c r="AO1348" s="74"/>
      <c r="AP1348" s="74">
        <v>0</v>
      </c>
      <c r="AQ1348" s="74"/>
    </row>
    <row r="1349" spans="2:43" ht="18" hidden="1" customHeight="1" x14ac:dyDescent="0.2">
      <c r="B1349" s="4"/>
      <c r="C1349" s="117"/>
      <c r="D1349" s="117"/>
      <c r="E1349" s="117"/>
      <c r="F1349" s="48"/>
      <c r="G1349" s="11"/>
      <c r="H1349" s="117"/>
      <c r="I1349" s="124"/>
      <c r="J1349" s="124"/>
      <c r="K1349" s="144"/>
      <c r="L1349" s="11"/>
      <c r="M1349" s="143"/>
      <c r="N1349" s="42"/>
      <c r="O1349" s="128"/>
      <c r="P1349" s="130"/>
      <c r="Q1349" s="130"/>
      <c r="R1349" s="72" t="s">
        <v>18</v>
      </c>
      <c r="S1349" s="181"/>
      <c r="T1349" s="73" t="s">
        <v>82</v>
      </c>
      <c r="V1349" s="74">
        <v>0</v>
      </c>
      <c r="X1349" s="74">
        <v>0</v>
      </c>
      <c r="Z1349" s="74">
        <v>0</v>
      </c>
      <c r="AB1349" s="74">
        <v>0</v>
      </c>
      <c r="AD1349" s="74">
        <v>0</v>
      </c>
      <c r="AF1349" s="74">
        <v>0</v>
      </c>
      <c r="AH1349" s="74">
        <f t="shared" si="200"/>
        <v>0</v>
      </c>
      <c r="AI1349" s="8"/>
      <c r="AJ1349" s="74">
        <v>0</v>
      </c>
      <c r="AK1349" s="8"/>
      <c r="AL1349" s="74">
        <v>0</v>
      </c>
      <c r="AM1349" s="74"/>
      <c r="AN1349" s="74">
        <v>0</v>
      </c>
      <c r="AO1349" s="74"/>
      <c r="AP1349" s="74">
        <v>0</v>
      </c>
      <c r="AQ1349" s="74"/>
    </row>
    <row r="1350" spans="2:43" ht="18" customHeight="1" x14ac:dyDescent="0.2">
      <c r="B1350" s="4"/>
      <c r="C1350" s="117"/>
      <c r="D1350" s="117"/>
      <c r="E1350" s="117"/>
      <c r="F1350" s="48"/>
      <c r="G1350" s="11"/>
      <c r="H1350" s="117"/>
      <c r="I1350" s="124"/>
      <c r="J1350" s="124"/>
      <c r="K1350" s="144"/>
      <c r="L1350" s="11"/>
      <c r="M1350" s="143"/>
      <c r="N1350" s="42"/>
      <c r="O1350" s="128"/>
      <c r="P1350" s="130"/>
      <c r="Q1350" s="131">
        <v>4</v>
      </c>
      <c r="R1350" s="68"/>
      <c r="S1350" s="35"/>
      <c r="T1350" s="450" t="s">
        <v>129</v>
      </c>
      <c r="U1350" s="449"/>
      <c r="V1350" s="447">
        <f>V1351+V1352</f>
        <v>2700000</v>
      </c>
      <c r="X1350" s="447">
        <f>X1351+X1352</f>
        <v>7286000</v>
      </c>
      <c r="Z1350" s="447">
        <f>Z1351+Z1352</f>
        <v>7630000</v>
      </c>
      <c r="AB1350" s="447">
        <f>AB1351+AB1352</f>
        <v>7787000</v>
      </c>
      <c r="AD1350" s="447">
        <f>AD1351+AD1352</f>
        <v>8199000</v>
      </c>
      <c r="AF1350" s="447">
        <f>AF1351+AF1352</f>
        <v>0</v>
      </c>
      <c r="AH1350" s="447">
        <f t="shared" si="200"/>
        <v>8199000</v>
      </c>
      <c r="AI1350" s="446"/>
      <c r="AJ1350" s="447">
        <f>AJ1351+AJ1352</f>
        <v>1946750</v>
      </c>
      <c r="AK1350" s="446"/>
      <c r="AL1350" s="447">
        <f>AL1351+AL1352</f>
        <v>8609000</v>
      </c>
      <c r="AM1350" s="447"/>
      <c r="AN1350" s="447">
        <f>AN1351+AN1352</f>
        <v>9040000</v>
      </c>
      <c r="AO1350" s="447"/>
      <c r="AP1350" s="447">
        <f>AP1351+AP1352</f>
        <v>9040000</v>
      </c>
      <c r="AQ1350" s="447"/>
    </row>
    <row r="1351" spans="2:43" ht="18" customHeight="1" x14ac:dyDescent="0.2">
      <c r="B1351" s="4"/>
      <c r="C1351" s="117"/>
      <c r="D1351" s="117"/>
      <c r="E1351" s="117"/>
      <c r="F1351" s="48"/>
      <c r="G1351" s="11"/>
      <c r="H1351" s="117"/>
      <c r="I1351" s="124"/>
      <c r="J1351" s="124"/>
      <c r="K1351" s="144"/>
      <c r="L1351" s="11"/>
      <c r="M1351" s="143"/>
      <c r="N1351" s="42"/>
      <c r="O1351" s="128"/>
      <c r="P1351" s="130"/>
      <c r="Q1351" s="130"/>
      <c r="R1351" s="72">
        <v>1</v>
      </c>
      <c r="S1351" s="181"/>
      <c r="T1351" s="73" t="s">
        <v>401</v>
      </c>
      <c r="V1351" s="74">
        <v>2600000</v>
      </c>
      <c r="X1351" s="74">
        <v>7166000</v>
      </c>
      <c r="Z1351" s="74">
        <v>7500000</v>
      </c>
      <c r="AB1351" s="74">
        <v>7650000</v>
      </c>
      <c r="AD1351" s="74">
        <v>8055000</v>
      </c>
      <c r="AF1351" s="74">
        <v>0</v>
      </c>
      <c r="AH1351" s="74">
        <f t="shared" si="200"/>
        <v>8055000</v>
      </c>
      <c r="AI1351" s="8"/>
      <c r="AJ1351" s="74">
        <f t="shared" ref="AJ1351:AJ1352" si="201">CEILING(AB1351*25/100,10)</f>
        <v>1912500</v>
      </c>
      <c r="AK1351" s="8"/>
      <c r="AL1351" s="74">
        <v>8458000</v>
      </c>
      <c r="AM1351" s="74"/>
      <c r="AN1351" s="74">
        <v>8881000</v>
      </c>
      <c r="AO1351" s="74"/>
      <c r="AP1351" s="74">
        <v>8881000</v>
      </c>
      <c r="AQ1351" s="74"/>
    </row>
    <row r="1352" spans="2:43" ht="18" customHeight="1" x14ac:dyDescent="0.2">
      <c r="B1352" s="4"/>
      <c r="C1352" s="117"/>
      <c r="D1352" s="117"/>
      <c r="E1352" s="117"/>
      <c r="F1352" s="48"/>
      <c r="G1352" s="11"/>
      <c r="H1352" s="117"/>
      <c r="I1352" s="124"/>
      <c r="J1352" s="124"/>
      <c r="K1352" s="144"/>
      <c r="L1352" s="11"/>
      <c r="M1352" s="143"/>
      <c r="N1352" s="42"/>
      <c r="O1352" s="128"/>
      <c r="P1352" s="130"/>
      <c r="Q1352" s="130"/>
      <c r="R1352" s="72">
        <v>2</v>
      </c>
      <c r="S1352" s="181"/>
      <c r="T1352" s="73" t="s">
        <v>402</v>
      </c>
      <c r="V1352" s="74">
        <v>100000</v>
      </c>
      <c r="X1352" s="74">
        <v>120000</v>
      </c>
      <c r="Z1352" s="74">
        <v>130000</v>
      </c>
      <c r="AB1352" s="74">
        <v>137000</v>
      </c>
      <c r="AD1352" s="74">
        <v>144000</v>
      </c>
      <c r="AF1352" s="74">
        <v>0</v>
      </c>
      <c r="AH1352" s="74">
        <f t="shared" si="200"/>
        <v>144000</v>
      </c>
      <c r="AI1352" s="8"/>
      <c r="AJ1352" s="74">
        <f t="shared" si="201"/>
        <v>34250</v>
      </c>
      <c r="AK1352" s="8"/>
      <c r="AL1352" s="74">
        <v>151000</v>
      </c>
      <c r="AM1352" s="74"/>
      <c r="AN1352" s="74">
        <v>159000</v>
      </c>
      <c r="AO1352" s="74"/>
      <c r="AP1352" s="74">
        <v>159000</v>
      </c>
      <c r="AQ1352" s="74"/>
    </row>
    <row r="1353" spans="2:43" ht="18" customHeight="1" x14ac:dyDescent="0.2">
      <c r="B1353" s="4"/>
      <c r="C1353" s="117"/>
      <c r="D1353" s="117"/>
      <c r="E1353" s="117"/>
      <c r="F1353" s="48"/>
      <c r="G1353" s="11"/>
      <c r="H1353" s="117"/>
      <c r="I1353" s="124"/>
      <c r="J1353" s="124"/>
      <c r="K1353" s="144"/>
      <c r="L1353" s="11"/>
      <c r="M1353" s="143"/>
      <c r="N1353" s="42"/>
      <c r="O1353" s="128"/>
      <c r="P1353" s="130"/>
      <c r="Q1353" s="131">
        <v>5</v>
      </c>
      <c r="R1353" s="68"/>
      <c r="S1353" s="35"/>
      <c r="T1353" s="450" t="s">
        <v>48</v>
      </c>
      <c r="U1353" s="449"/>
      <c r="V1353" s="447">
        <f>V1354+V1355+V1356</f>
        <v>20000</v>
      </c>
      <c r="X1353" s="447">
        <f>X1354+X1355+X1356</f>
        <v>21000</v>
      </c>
      <c r="Z1353" s="447">
        <f>Z1354+Z1355+Z1356</f>
        <v>22000</v>
      </c>
      <c r="AB1353" s="447">
        <f>AB1354+AB1355+AB1356</f>
        <v>24000</v>
      </c>
      <c r="AD1353" s="447">
        <f>AD1354+AD1355+AD1356</f>
        <v>25000</v>
      </c>
      <c r="AF1353" s="447">
        <f>AF1354+AF1355+AF1356</f>
        <v>0</v>
      </c>
      <c r="AH1353" s="447">
        <f t="shared" si="200"/>
        <v>25000</v>
      </c>
      <c r="AI1353" s="446"/>
      <c r="AJ1353" s="447">
        <f>AJ1354+AJ1355+AJ1356</f>
        <v>6000</v>
      </c>
      <c r="AK1353" s="446"/>
      <c r="AL1353" s="447">
        <f>AL1354+AL1355+AL1356</f>
        <v>26000</v>
      </c>
      <c r="AM1353" s="447"/>
      <c r="AN1353" s="447">
        <f>AN1354+AN1355+AN1356</f>
        <v>27000</v>
      </c>
      <c r="AO1353" s="447"/>
      <c r="AP1353" s="447">
        <f>AP1354+AP1355+AP1356</f>
        <v>27000</v>
      </c>
      <c r="AQ1353" s="447"/>
    </row>
    <row r="1354" spans="2:43" ht="18" customHeight="1" x14ac:dyDescent="0.2">
      <c r="B1354" s="4"/>
      <c r="C1354" s="117"/>
      <c r="D1354" s="117"/>
      <c r="E1354" s="117"/>
      <c r="F1354" s="48"/>
      <c r="G1354" s="11"/>
      <c r="H1354" s="117"/>
      <c r="I1354" s="124"/>
      <c r="J1354" s="124"/>
      <c r="K1354" s="144"/>
      <c r="L1354" s="11"/>
      <c r="M1354" s="143"/>
      <c r="N1354" s="42"/>
      <c r="O1354" s="128"/>
      <c r="P1354" s="130"/>
      <c r="Q1354" s="130"/>
      <c r="R1354" s="72" t="s">
        <v>3</v>
      </c>
      <c r="S1354" s="181"/>
      <c r="T1354" s="73" t="s">
        <v>551</v>
      </c>
      <c r="V1354" s="74">
        <v>20000</v>
      </c>
      <c r="X1354" s="74">
        <v>21000</v>
      </c>
      <c r="Z1354" s="74">
        <v>22000</v>
      </c>
      <c r="AB1354" s="74">
        <v>24000</v>
      </c>
      <c r="AD1354" s="74">
        <v>25000</v>
      </c>
      <c r="AF1354" s="74">
        <v>0</v>
      </c>
      <c r="AH1354" s="74">
        <f t="shared" si="200"/>
        <v>25000</v>
      </c>
      <c r="AI1354" s="8"/>
      <c r="AJ1354" s="74">
        <f>CEILING(AB1354*25/100,10)</f>
        <v>6000</v>
      </c>
      <c r="AK1354" s="8"/>
      <c r="AL1354" s="74">
        <v>26000</v>
      </c>
      <c r="AM1354" s="74"/>
      <c r="AN1354" s="74">
        <v>27000</v>
      </c>
      <c r="AO1354" s="74"/>
      <c r="AP1354" s="74">
        <v>27000</v>
      </c>
      <c r="AQ1354" s="74"/>
    </row>
    <row r="1355" spans="2:43" ht="18" hidden="1" customHeight="1" x14ac:dyDescent="0.2">
      <c r="B1355" s="4"/>
      <c r="C1355" s="117"/>
      <c r="D1355" s="117"/>
      <c r="E1355" s="117"/>
      <c r="F1355" s="48"/>
      <c r="G1355" s="11"/>
      <c r="H1355" s="117"/>
      <c r="I1355" s="124"/>
      <c r="J1355" s="124"/>
      <c r="K1355" s="144"/>
      <c r="L1355" s="11"/>
      <c r="M1355" s="143"/>
      <c r="N1355" s="42"/>
      <c r="O1355" s="128"/>
      <c r="P1355" s="130"/>
      <c r="Q1355" s="130"/>
      <c r="R1355" s="72">
        <v>2</v>
      </c>
      <c r="S1355" s="181"/>
      <c r="T1355" s="73" t="s">
        <v>403</v>
      </c>
      <c r="V1355" s="74">
        <v>0</v>
      </c>
      <c r="X1355" s="74">
        <v>0</v>
      </c>
      <c r="Z1355" s="74">
        <v>0</v>
      </c>
      <c r="AB1355" s="74">
        <v>0</v>
      </c>
      <c r="AD1355" s="74">
        <v>0</v>
      </c>
      <c r="AF1355" s="74">
        <v>0</v>
      </c>
      <c r="AH1355" s="74">
        <f t="shared" si="200"/>
        <v>0</v>
      </c>
      <c r="AI1355" s="8"/>
      <c r="AJ1355" s="74">
        <v>0</v>
      </c>
      <c r="AK1355" s="8"/>
      <c r="AL1355" s="74">
        <v>0</v>
      </c>
      <c r="AM1355" s="74"/>
      <c r="AN1355" s="74">
        <v>0</v>
      </c>
      <c r="AO1355" s="74"/>
      <c r="AP1355" s="74">
        <v>0</v>
      </c>
      <c r="AQ1355" s="74"/>
    </row>
    <row r="1356" spans="2:43" ht="18" hidden="1" customHeight="1" x14ac:dyDescent="0.2">
      <c r="B1356" s="4"/>
      <c r="C1356" s="117"/>
      <c r="D1356" s="117"/>
      <c r="E1356" s="117"/>
      <c r="F1356" s="48"/>
      <c r="G1356" s="11"/>
      <c r="H1356" s="117"/>
      <c r="I1356" s="124"/>
      <c r="J1356" s="124"/>
      <c r="K1356" s="144"/>
      <c r="L1356" s="11"/>
      <c r="M1356" s="143"/>
      <c r="N1356" s="42"/>
      <c r="O1356" s="128"/>
      <c r="P1356" s="130"/>
      <c r="Q1356" s="130"/>
      <c r="R1356" s="72">
        <v>3</v>
      </c>
      <c r="S1356" s="181"/>
      <c r="T1356" s="73" t="s">
        <v>404</v>
      </c>
      <c r="V1356" s="74">
        <v>0</v>
      </c>
      <c r="X1356" s="74">
        <v>0</v>
      </c>
      <c r="Z1356" s="74">
        <v>0</v>
      </c>
      <c r="AB1356" s="74">
        <v>0</v>
      </c>
      <c r="AD1356" s="74">
        <v>0</v>
      </c>
      <c r="AF1356" s="74">
        <v>0</v>
      </c>
      <c r="AH1356" s="74">
        <f t="shared" si="200"/>
        <v>0</v>
      </c>
      <c r="AI1356" s="8"/>
      <c r="AJ1356" s="74">
        <v>0</v>
      </c>
      <c r="AK1356" s="8"/>
      <c r="AL1356" s="74">
        <v>0</v>
      </c>
      <c r="AM1356" s="74"/>
      <c r="AN1356" s="74">
        <v>0</v>
      </c>
      <c r="AO1356" s="74"/>
      <c r="AP1356" s="74">
        <v>0</v>
      </c>
      <c r="AQ1356" s="74"/>
    </row>
    <row r="1357" spans="2:43" ht="18" hidden="1" customHeight="1" x14ac:dyDescent="0.2">
      <c r="B1357" s="4"/>
      <c r="C1357" s="117"/>
      <c r="D1357" s="117"/>
      <c r="E1357" s="117"/>
      <c r="F1357" s="48"/>
      <c r="G1357" s="11"/>
      <c r="H1357" s="117"/>
      <c r="I1357" s="124"/>
      <c r="J1357" s="124"/>
      <c r="K1357" s="144"/>
      <c r="L1357" s="11"/>
      <c r="M1357" s="143"/>
      <c r="N1357" s="42"/>
      <c r="O1357" s="128"/>
      <c r="P1357" s="130"/>
      <c r="Q1357" s="131">
        <v>6</v>
      </c>
      <c r="R1357" s="84"/>
      <c r="S1357" s="250"/>
      <c r="T1357" s="450" t="s">
        <v>19</v>
      </c>
      <c r="U1357" s="449"/>
      <c r="V1357" s="447">
        <f>V1358+V1359+V1360</f>
        <v>0</v>
      </c>
      <c r="X1357" s="447">
        <f>X1358+X1359+X1360</f>
        <v>0</v>
      </c>
      <c r="Z1357" s="447">
        <f>Z1358+Z1359+Z1360</f>
        <v>0</v>
      </c>
      <c r="AB1357" s="447">
        <f>AB1358+AB1359+AB1360</f>
        <v>0</v>
      </c>
      <c r="AD1357" s="447" t="e">
        <f>#REF!+AD1359+AD1360</f>
        <v>#REF!</v>
      </c>
      <c r="AF1357" s="447">
        <f>AF1358+AF1359+AF1360</f>
        <v>0</v>
      </c>
      <c r="AH1357" s="447" t="e">
        <f t="shared" si="200"/>
        <v>#REF!</v>
      </c>
      <c r="AI1357" s="446"/>
      <c r="AJ1357" s="447">
        <f>AJ1358+AJ1359+AJ1360</f>
        <v>0</v>
      </c>
      <c r="AK1357" s="446"/>
      <c r="AL1357" s="447">
        <f>AL1358+AL1359+AL1360</f>
        <v>0</v>
      </c>
      <c r="AM1357" s="447"/>
      <c r="AN1357" s="447">
        <f>AN1358+AN1359+AN1360</f>
        <v>0</v>
      </c>
      <c r="AO1357" s="447"/>
      <c r="AP1357" s="447">
        <f>AP1358+AP1359+AP1360</f>
        <v>0</v>
      </c>
      <c r="AQ1357" s="447"/>
    </row>
    <row r="1358" spans="2:43" ht="18" hidden="1" customHeight="1" x14ac:dyDescent="0.2">
      <c r="B1358" s="4"/>
      <c r="C1358" s="117"/>
      <c r="D1358" s="117"/>
      <c r="E1358" s="117"/>
      <c r="F1358" s="48"/>
      <c r="G1358" s="11"/>
      <c r="H1358" s="117"/>
      <c r="I1358" s="124"/>
      <c r="J1358" s="124"/>
      <c r="K1358" s="144"/>
      <c r="L1358" s="11"/>
      <c r="M1358" s="143"/>
      <c r="N1358" s="42"/>
      <c r="O1358" s="128"/>
      <c r="P1358" s="130"/>
      <c r="Q1358" s="131"/>
      <c r="R1358" s="72">
        <v>1</v>
      </c>
      <c r="S1358" s="181"/>
      <c r="T1358" s="73" t="s">
        <v>243</v>
      </c>
      <c r="V1358" s="74">
        <v>0</v>
      </c>
      <c r="X1358" s="74">
        <v>0</v>
      </c>
      <c r="Z1358" s="74">
        <v>0</v>
      </c>
      <c r="AB1358" s="74">
        <v>0</v>
      </c>
      <c r="AD1358" s="74">
        <v>0</v>
      </c>
      <c r="AF1358" s="74">
        <v>0</v>
      </c>
      <c r="AH1358" s="74">
        <f t="shared" si="200"/>
        <v>0</v>
      </c>
      <c r="AI1358" s="8"/>
      <c r="AJ1358" s="74">
        <v>0</v>
      </c>
      <c r="AK1358" s="8"/>
      <c r="AL1358" s="74">
        <v>0</v>
      </c>
      <c r="AM1358" s="74"/>
      <c r="AN1358" s="74">
        <v>0</v>
      </c>
      <c r="AO1358" s="74"/>
      <c r="AP1358" s="74">
        <v>0</v>
      </c>
      <c r="AQ1358" s="74"/>
    </row>
    <row r="1359" spans="2:43" ht="18" hidden="1" customHeight="1" x14ac:dyDescent="0.2">
      <c r="B1359" s="4"/>
      <c r="C1359" s="117"/>
      <c r="D1359" s="117"/>
      <c r="E1359" s="117"/>
      <c r="F1359" s="48"/>
      <c r="G1359" s="11"/>
      <c r="H1359" s="117"/>
      <c r="I1359" s="124"/>
      <c r="J1359" s="124"/>
      <c r="K1359" s="144"/>
      <c r="L1359" s="11"/>
      <c r="M1359" s="143"/>
      <c r="N1359" s="42"/>
      <c r="O1359" s="128"/>
      <c r="P1359" s="130"/>
      <c r="Q1359" s="131"/>
      <c r="R1359" s="72">
        <v>2</v>
      </c>
      <c r="S1359" s="181"/>
      <c r="T1359" s="73" t="s">
        <v>72</v>
      </c>
      <c r="V1359" s="74">
        <v>0</v>
      </c>
      <c r="X1359" s="74">
        <v>0</v>
      </c>
      <c r="Z1359" s="74">
        <v>0</v>
      </c>
      <c r="AB1359" s="74">
        <v>0</v>
      </c>
      <c r="AD1359" s="74">
        <v>0</v>
      </c>
      <c r="AF1359" s="74">
        <v>0</v>
      </c>
      <c r="AH1359" s="74">
        <f t="shared" si="200"/>
        <v>0</v>
      </c>
      <c r="AI1359" s="8"/>
      <c r="AJ1359" s="74">
        <v>0</v>
      </c>
      <c r="AK1359" s="8"/>
      <c r="AL1359" s="74">
        <v>0</v>
      </c>
      <c r="AM1359" s="74"/>
      <c r="AN1359" s="74">
        <v>0</v>
      </c>
      <c r="AO1359" s="74"/>
      <c r="AP1359" s="74">
        <v>0</v>
      </c>
      <c r="AQ1359" s="74"/>
    </row>
    <row r="1360" spans="2:43" ht="18" hidden="1" customHeight="1" x14ac:dyDescent="0.2">
      <c r="B1360" s="4"/>
      <c r="C1360" s="117"/>
      <c r="D1360" s="117"/>
      <c r="E1360" s="117"/>
      <c r="F1360" s="48"/>
      <c r="G1360" s="11"/>
      <c r="H1360" s="117"/>
      <c r="I1360" s="124"/>
      <c r="J1360" s="124"/>
      <c r="K1360" s="144"/>
      <c r="L1360" s="11"/>
      <c r="M1360" s="143"/>
      <c r="N1360" s="42"/>
      <c r="O1360" s="128"/>
      <c r="P1360" s="130"/>
      <c r="Q1360" s="130"/>
      <c r="R1360" s="72">
        <v>90</v>
      </c>
      <c r="S1360" s="181"/>
      <c r="T1360" s="73" t="s">
        <v>225</v>
      </c>
      <c r="V1360" s="74">
        <v>0</v>
      </c>
      <c r="X1360" s="74">
        <v>0</v>
      </c>
      <c r="Z1360" s="74">
        <v>0</v>
      </c>
      <c r="AB1360" s="74">
        <v>0</v>
      </c>
      <c r="AD1360" s="74">
        <v>0</v>
      </c>
      <c r="AF1360" s="74">
        <v>0</v>
      </c>
      <c r="AH1360" s="74">
        <f t="shared" si="200"/>
        <v>0</v>
      </c>
      <c r="AI1360" s="8"/>
      <c r="AJ1360" s="74">
        <v>0</v>
      </c>
      <c r="AK1360" s="8"/>
      <c r="AL1360" s="74">
        <v>0</v>
      </c>
      <c r="AM1360" s="74"/>
      <c r="AN1360" s="74">
        <v>0</v>
      </c>
      <c r="AO1360" s="74"/>
      <c r="AP1360" s="74">
        <v>0</v>
      </c>
      <c r="AQ1360" s="74"/>
    </row>
    <row r="1361" spans="2:43" ht="18" customHeight="1" x14ac:dyDescent="0.2">
      <c r="B1361" s="4"/>
      <c r="C1361" s="117"/>
      <c r="D1361" s="117"/>
      <c r="E1361" s="117"/>
      <c r="F1361" s="48"/>
      <c r="G1361" s="11"/>
      <c r="H1361" s="117"/>
      <c r="I1361" s="124"/>
      <c r="J1361" s="124"/>
      <c r="K1361" s="144"/>
      <c r="L1361" s="11"/>
      <c r="M1361" s="143"/>
      <c r="N1361" s="42"/>
      <c r="O1361" s="128"/>
      <c r="P1361" s="130"/>
      <c r="Q1361" s="131">
        <v>9</v>
      </c>
      <c r="R1361" s="84"/>
      <c r="S1361" s="250"/>
      <c r="T1361" s="450" t="s">
        <v>167</v>
      </c>
      <c r="U1361" s="449"/>
      <c r="V1361" s="447">
        <f>SUM(V1362:V1363)</f>
        <v>25000</v>
      </c>
      <c r="X1361" s="447">
        <f>SUM(X1362:X1363)</f>
        <v>40000</v>
      </c>
      <c r="Z1361" s="447">
        <f>SUM(Z1362:Z1363)</f>
        <v>42000</v>
      </c>
      <c r="AB1361" s="447">
        <f>SUM(AB1362:AB1363)</f>
        <v>45000</v>
      </c>
      <c r="AD1361" s="447">
        <f>SUM(AD1362:AD1363)</f>
        <v>47000</v>
      </c>
      <c r="AF1361" s="447">
        <f>SUM(AF1362:AF1363)</f>
        <v>0</v>
      </c>
      <c r="AH1361" s="447">
        <f t="shared" si="200"/>
        <v>47000</v>
      </c>
      <c r="AI1361" s="446"/>
      <c r="AJ1361" s="447">
        <f>SUM(AJ1362:AJ1363)</f>
        <v>11250</v>
      </c>
      <c r="AK1361" s="446"/>
      <c r="AL1361" s="447">
        <f>SUM(AL1362:AL1363)</f>
        <v>49000</v>
      </c>
      <c r="AM1361" s="447"/>
      <c r="AN1361" s="447">
        <f>SUM(AN1362:AN1363)</f>
        <v>51000</v>
      </c>
      <c r="AO1361" s="447"/>
      <c r="AP1361" s="447">
        <f>SUM(AP1362:AP1363)</f>
        <v>51000</v>
      </c>
      <c r="AQ1361" s="447"/>
    </row>
    <row r="1362" spans="2:43" ht="18" hidden="1" customHeight="1" x14ac:dyDescent="0.2">
      <c r="B1362" s="4"/>
      <c r="C1362" s="117"/>
      <c r="D1362" s="117"/>
      <c r="E1362" s="117"/>
      <c r="F1362" s="48"/>
      <c r="G1362" s="11"/>
      <c r="H1362" s="117"/>
      <c r="I1362" s="124"/>
      <c r="J1362" s="124"/>
      <c r="K1362" s="144"/>
      <c r="L1362" s="11"/>
      <c r="M1362" s="143"/>
      <c r="N1362" s="42"/>
      <c r="O1362" s="128"/>
      <c r="P1362" s="130"/>
      <c r="Q1362" s="131"/>
      <c r="R1362" s="72" t="s">
        <v>3</v>
      </c>
      <c r="S1362" s="181"/>
      <c r="T1362" s="73" t="s">
        <v>322</v>
      </c>
      <c r="V1362" s="74">
        <v>0</v>
      </c>
      <c r="X1362" s="74">
        <v>0</v>
      </c>
      <c r="Z1362" s="74">
        <v>0</v>
      </c>
      <c r="AB1362" s="74">
        <v>0</v>
      </c>
      <c r="AD1362" s="74">
        <v>0</v>
      </c>
      <c r="AF1362" s="74">
        <v>0</v>
      </c>
      <c r="AH1362" s="74">
        <f t="shared" si="200"/>
        <v>0</v>
      </c>
      <c r="AI1362" s="8"/>
      <c r="AJ1362" s="74">
        <v>0</v>
      </c>
      <c r="AK1362" s="8"/>
      <c r="AL1362" s="74">
        <v>0</v>
      </c>
      <c r="AM1362" s="74"/>
      <c r="AN1362" s="74">
        <v>0</v>
      </c>
      <c r="AO1362" s="74"/>
      <c r="AP1362" s="74">
        <v>0</v>
      </c>
      <c r="AQ1362" s="74"/>
    </row>
    <row r="1363" spans="2:43" ht="18" customHeight="1" x14ac:dyDescent="0.2">
      <c r="B1363" s="4"/>
      <c r="C1363" s="117"/>
      <c r="D1363" s="117"/>
      <c r="E1363" s="117"/>
      <c r="F1363" s="48"/>
      <c r="G1363" s="11"/>
      <c r="H1363" s="117"/>
      <c r="I1363" s="124"/>
      <c r="J1363" s="124"/>
      <c r="K1363" s="144"/>
      <c r="L1363" s="11"/>
      <c r="M1363" s="143"/>
      <c r="N1363" s="42"/>
      <c r="O1363" s="128"/>
      <c r="P1363" s="130"/>
      <c r="Q1363" s="130"/>
      <c r="R1363" s="72">
        <v>90</v>
      </c>
      <c r="S1363" s="181"/>
      <c r="T1363" s="73" t="s">
        <v>167</v>
      </c>
      <c r="V1363" s="74">
        <v>25000</v>
      </c>
      <c r="X1363" s="74">
        <v>40000</v>
      </c>
      <c r="Z1363" s="74">
        <v>42000</v>
      </c>
      <c r="AB1363" s="74">
        <v>45000</v>
      </c>
      <c r="AD1363" s="74">
        <v>47000</v>
      </c>
      <c r="AF1363" s="74">
        <v>0</v>
      </c>
      <c r="AH1363" s="74">
        <f t="shared" si="200"/>
        <v>47000</v>
      </c>
      <c r="AI1363" s="8"/>
      <c r="AJ1363" s="74">
        <f>CEILING(AB1363*25/100,10)</f>
        <v>11250</v>
      </c>
      <c r="AK1363" s="8"/>
      <c r="AL1363" s="74">
        <v>49000</v>
      </c>
      <c r="AM1363" s="74"/>
      <c r="AN1363" s="74">
        <v>51000</v>
      </c>
      <c r="AO1363" s="74"/>
      <c r="AP1363" s="74">
        <v>51000</v>
      </c>
      <c r="AQ1363" s="74"/>
    </row>
    <row r="1364" spans="2:43" ht="18" hidden="1" customHeight="1" x14ac:dyDescent="0.2">
      <c r="B1364" s="4"/>
      <c r="C1364" s="117"/>
      <c r="D1364" s="117"/>
      <c r="E1364" s="117"/>
      <c r="F1364" s="48"/>
      <c r="G1364" s="11"/>
      <c r="H1364" s="117"/>
      <c r="I1364" s="124"/>
      <c r="J1364" s="124"/>
      <c r="K1364" s="144"/>
      <c r="L1364" s="11"/>
      <c r="M1364" s="143"/>
      <c r="N1364" s="42"/>
      <c r="O1364" s="128"/>
      <c r="P1364" s="129">
        <v>3</v>
      </c>
      <c r="Q1364" s="129"/>
      <c r="R1364" s="64"/>
      <c r="S1364" s="234"/>
      <c r="T1364" s="65" t="s">
        <v>215</v>
      </c>
      <c r="U1364" s="155"/>
      <c r="V1364" s="66">
        <f>V1365</f>
        <v>0</v>
      </c>
      <c r="X1364" s="66">
        <f>X1365</f>
        <v>0</v>
      </c>
      <c r="Z1364" s="66">
        <f>Z1365</f>
        <v>0</v>
      </c>
      <c r="AB1364" s="66">
        <f>AB1365</f>
        <v>0</v>
      </c>
      <c r="AD1364" s="66" t="e">
        <f>#REF!</f>
        <v>#REF!</v>
      </c>
      <c r="AF1364" s="66">
        <f>AF1365</f>
        <v>0</v>
      </c>
      <c r="AH1364" s="66" t="e">
        <f t="shared" si="200"/>
        <v>#REF!</v>
      </c>
      <c r="AI1364" s="67"/>
      <c r="AJ1364" s="66">
        <f>AJ1365</f>
        <v>0</v>
      </c>
      <c r="AK1364" s="67"/>
      <c r="AL1364" s="66">
        <f t="shared" ref="AL1364:AP1365" si="202">AL1365</f>
        <v>0</v>
      </c>
      <c r="AM1364" s="66"/>
      <c r="AN1364" s="66">
        <f t="shared" si="202"/>
        <v>0</v>
      </c>
      <c r="AO1364" s="66"/>
      <c r="AP1364" s="66">
        <f t="shared" si="202"/>
        <v>0</v>
      </c>
      <c r="AQ1364" s="66"/>
    </row>
    <row r="1365" spans="2:43" ht="18" hidden="1" customHeight="1" x14ac:dyDescent="0.2">
      <c r="B1365" s="4"/>
      <c r="C1365" s="117"/>
      <c r="D1365" s="117"/>
      <c r="E1365" s="117"/>
      <c r="F1365" s="48"/>
      <c r="G1365" s="11"/>
      <c r="H1365" s="117"/>
      <c r="I1365" s="124"/>
      <c r="J1365" s="124"/>
      <c r="K1365" s="144"/>
      <c r="L1365" s="11"/>
      <c r="M1365" s="143"/>
      <c r="N1365" s="42"/>
      <c r="O1365" s="128"/>
      <c r="P1365" s="130"/>
      <c r="Q1365" s="131">
        <v>1</v>
      </c>
      <c r="R1365" s="68"/>
      <c r="S1365" s="35"/>
      <c r="T1365" s="450" t="s">
        <v>177</v>
      </c>
      <c r="U1365" s="449"/>
      <c r="V1365" s="447">
        <f>V1366</f>
        <v>0</v>
      </c>
      <c r="X1365" s="447">
        <f>X1366</f>
        <v>0</v>
      </c>
      <c r="Z1365" s="447">
        <f>Z1366</f>
        <v>0</v>
      </c>
      <c r="AB1365" s="447">
        <f>AB1366</f>
        <v>0</v>
      </c>
      <c r="AD1365" s="447" t="e">
        <f>#REF!</f>
        <v>#REF!</v>
      </c>
      <c r="AF1365" s="447">
        <f>AF1366</f>
        <v>0</v>
      </c>
      <c r="AH1365" s="447" t="e">
        <f t="shared" si="200"/>
        <v>#REF!</v>
      </c>
      <c r="AI1365" s="446"/>
      <c r="AJ1365" s="447">
        <f>AJ1366</f>
        <v>0</v>
      </c>
      <c r="AK1365" s="446"/>
      <c r="AL1365" s="447">
        <f t="shared" si="202"/>
        <v>0</v>
      </c>
      <c r="AM1365" s="447"/>
      <c r="AN1365" s="447">
        <f t="shared" si="202"/>
        <v>0</v>
      </c>
      <c r="AO1365" s="447"/>
      <c r="AP1365" s="447">
        <f t="shared" si="202"/>
        <v>0</v>
      </c>
      <c r="AQ1365" s="447"/>
    </row>
    <row r="1366" spans="2:43" ht="18" hidden="1" customHeight="1" x14ac:dyDescent="0.2">
      <c r="B1366" s="4"/>
      <c r="C1366" s="117"/>
      <c r="D1366" s="117"/>
      <c r="E1366" s="117"/>
      <c r="F1366" s="48"/>
      <c r="G1366" s="11"/>
      <c r="H1366" s="117"/>
      <c r="I1366" s="124"/>
      <c r="J1366" s="124"/>
      <c r="K1366" s="144"/>
      <c r="L1366" s="11"/>
      <c r="M1366" s="143"/>
      <c r="N1366" s="42"/>
      <c r="O1366" s="128"/>
      <c r="P1366" s="130"/>
      <c r="Q1366" s="131"/>
      <c r="R1366" s="78" t="s">
        <v>0</v>
      </c>
      <c r="S1366" s="251"/>
      <c r="T1366" s="494" t="s">
        <v>177</v>
      </c>
      <c r="U1366" s="444"/>
      <c r="V1366" s="448">
        <v>0</v>
      </c>
      <c r="X1366" s="448">
        <v>0</v>
      </c>
      <c r="Z1366" s="448">
        <v>0</v>
      </c>
      <c r="AB1366" s="448">
        <v>0</v>
      </c>
      <c r="AD1366" s="448">
        <v>0</v>
      </c>
      <c r="AF1366" s="448">
        <v>0</v>
      </c>
      <c r="AH1366" s="448">
        <f t="shared" si="200"/>
        <v>0</v>
      </c>
      <c r="AI1366" s="495"/>
      <c r="AJ1366" s="448">
        <v>0</v>
      </c>
      <c r="AK1366" s="495"/>
      <c r="AL1366" s="448">
        <v>0</v>
      </c>
      <c r="AM1366" s="448"/>
      <c r="AN1366" s="448">
        <v>0</v>
      </c>
      <c r="AO1366" s="448"/>
      <c r="AP1366" s="448">
        <v>0</v>
      </c>
      <c r="AQ1366" s="448"/>
    </row>
    <row r="1367" spans="2:43" ht="18" customHeight="1" x14ac:dyDescent="0.2">
      <c r="B1367" s="4"/>
      <c r="C1367" s="117"/>
      <c r="D1367" s="117"/>
      <c r="E1367" s="117"/>
      <c r="F1367" s="48"/>
      <c r="G1367" s="11"/>
      <c r="H1367" s="117"/>
      <c r="I1367" s="124"/>
      <c r="J1367" s="124"/>
      <c r="K1367" s="144"/>
      <c r="L1367" s="11"/>
      <c r="M1367" s="143"/>
      <c r="N1367" s="42"/>
      <c r="O1367" s="128"/>
      <c r="P1367" s="129">
        <v>5</v>
      </c>
      <c r="Q1367" s="129"/>
      <c r="R1367" s="64"/>
      <c r="S1367" s="234"/>
      <c r="T1367" s="65" t="s">
        <v>24</v>
      </c>
      <c r="U1367" s="155"/>
      <c r="V1367" s="66">
        <f>V1368+V1371+V1373+V1377+V1375</f>
        <v>160000</v>
      </c>
      <c r="X1367" s="66">
        <f>X1368+X1371+X1373+X1377+X1375</f>
        <v>167000</v>
      </c>
      <c r="Z1367" s="66">
        <f>Z1368+Z1371+Z1373+Z1377+Z1375</f>
        <v>177000</v>
      </c>
      <c r="AB1367" s="66">
        <f>AB1368+AB1371+AB1373+AB1377+AB1375</f>
        <v>175000</v>
      </c>
      <c r="AD1367" s="66">
        <f>AD1368+AD1371+AD1373+AD1377+AD1375</f>
        <v>185000</v>
      </c>
      <c r="AF1367" s="66">
        <f>AF1368+AF1371+AF1373+AF1377+AF1375</f>
        <v>0</v>
      </c>
      <c r="AH1367" s="66">
        <f t="shared" si="200"/>
        <v>185000</v>
      </c>
      <c r="AI1367" s="67"/>
      <c r="AJ1367" s="66">
        <f>AJ1368+AJ1371+AJ1373+AJ1377+AJ1375</f>
        <v>61250</v>
      </c>
      <c r="AK1367" s="67"/>
      <c r="AL1367" s="66">
        <f>AL1368+AL1371+AL1373+AL1377+AL1375</f>
        <v>195000</v>
      </c>
      <c r="AM1367" s="66"/>
      <c r="AN1367" s="66">
        <f>AN1368+AN1371+AN1373+AN1377+AN1375</f>
        <v>205000</v>
      </c>
      <c r="AO1367" s="66"/>
      <c r="AP1367" s="66">
        <f>AP1368+AP1371+AP1373+AP1377+AP1375</f>
        <v>205000</v>
      </c>
      <c r="AQ1367" s="66"/>
    </row>
    <row r="1368" spans="2:43" ht="18" hidden="1" customHeight="1" x14ac:dyDescent="0.2">
      <c r="B1368" s="4"/>
      <c r="C1368" s="117"/>
      <c r="D1368" s="117"/>
      <c r="E1368" s="117"/>
      <c r="F1368" s="48"/>
      <c r="G1368" s="11"/>
      <c r="H1368" s="117"/>
      <c r="I1368" s="124"/>
      <c r="J1368" s="124"/>
      <c r="K1368" s="144"/>
      <c r="L1368" s="11"/>
      <c r="M1368" s="143"/>
      <c r="N1368" s="42"/>
      <c r="O1368" s="128"/>
      <c r="P1368" s="129"/>
      <c r="Q1368" s="131">
        <v>1</v>
      </c>
      <c r="R1368" s="68"/>
      <c r="S1368" s="35"/>
      <c r="T1368" s="450" t="s">
        <v>98</v>
      </c>
      <c r="U1368" s="449"/>
      <c r="V1368" s="447">
        <f>V1369+V1370</f>
        <v>0</v>
      </c>
      <c r="X1368" s="447">
        <f>X1369+X1370</f>
        <v>0</v>
      </c>
      <c r="Z1368" s="447">
        <f>Z1369+Z1370</f>
        <v>0</v>
      </c>
      <c r="AB1368" s="447">
        <f>AB1369+AB1370</f>
        <v>0</v>
      </c>
      <c r="AD1368" s="447">
        <f>AD1369+AD1370</f>
        <v>0</v>
      </c>
      <c r="AF1368" s="447">
        <f>AF1369+AF1370</f>
        <v>0</v>
      </c>
      <c r="AH1368" s="447">
        <f t="shared" si="200"/>
        <v>0</v>
      </c>
      <c r="AI1368" s="446"/>
      <c r="AJ1368" s="447">
        <f>AJ1369+AJ1370</f>
        <v>0</v>
      </c>
      <c r="AK1368" s="446"/>
      <c r="AL1368" s="447">
        <f>AL1369+AL1370</f>
        <v>0</v>
      </c>
      <c r="AM1368" s="447"/>
      <c r="AN1368" s="447">
        <f>AN1369+AN1370</f>
        <v>0</v>
      </c>
      <c r="AO1368" s="447"/>
      <c r="AP1368" s="447">
        <f>AP1369+AP1370</f>
        <v>0</v>
      </c>
      <c r="AQ1368" s="447"/>
    </row>
    <row r="1369" spans="2:43" ht="18" hidden="1" customHeight="1" x14ac:dyDescent="0.2">
      <c r="B1369" s="4"/>
      <c r="C1369" s="117"/>
      <c r="D1369" s="117"/>
      <c r="E1369" s="117"/>
      <c r="F1369" s="48"/>
      <c r="G1369" s="11"/>
      <c r="H1369" s="117"/>
      <c r="I1369" s="124"/>
      <c r="J1369" s="124"/>
      <c r="K1369" s="144"/>
      <c r="L1369" s="11"/>
      <c r="M1369" s="143"/>
      <c r="N1369" s="42"/>
      <c r="O1369" s="128"/>
      <c r="P1369" s="129"/>
      <c r="Q1369" s="130"/>
      <c r="R1369" s="72" t="s">
        <v>18</v>
      </c>
      <c r="S1369" s="181"/>
      <c r="T1369" s="73" t="s">
        <v>137</v>
      </c>
      <c r="V1369" s="74">
        <v>0</v>
      </c>
      <c r="X1369" s="74">
        <v>0</v>
      </c>
      <c r="Z1369" s="74">
        <v>0</v>
      </c>
      <c r="AB1369" s="74">
        <v>0</v>
      </c>
      <c r="AD1369" s="74">
        <v>0</v>
      </c>
      <c r="AF1369" s="74">
        <v>0</v>
      </c>
      <c r="AH1369" s="74">
        <f t="shared" si="200"/>
        <v>0</v>
      </c>
      <c r="AI1369" s="8"/>
      <c r="AJ1369" s="74">
        <v>0</v>
      </c>
      <c r="AK1369" s="8"/>
      <c r="AL1369" s="74">
        <v>0</v>
      </c>
      <c r="AM1369" s="74"/>
      <c r="AN1369" s="74">
        <v>0</v>
      </c>
      <c r="AO1369" s="74"/>
      <c r="AP1369" s="74">
        <v>0</v>
      </c>
      <c r="AQ1369" s="74"/>
    </row>
    <row r="1370" spans="2:43" ht="18" hidden="1" customHeight="1" x14ac:dyDescent="0.2">
      <c r="B1370" s="4"/>
      <c r="C1370" s="117"/>
      <c r="D1370" s="117"/>
      <c r="E1370" s="117"/>
      <c r="F1370" s="48"/>
      <c r="G1370" s="11"/>
      <c r="H1370" s="117"/>
      <c r="I1370" s="124"/>
      <c r="J1370" s="124"/>
      <c r="K1370" s="144"/>
      <c r="L1370" s="11"/>
      <c r="M1370" s="143"/>
      <c r="N1370" s="42"/>
      <c r="O1370" s="128"/>
      <c r="P1370" s="129"/>
      <c r="Q1370" s="130"/>
      <c r="R1370" s="78">
        <v>4</v>
      </c>
      <c r="S1370" s="251"/>
      <c r="T1370" s="73" t="s">
        <v>331</v>
      </c>
      <c r="V1370" s="74">
        <v>0</v>
      </c>
      <c r="X1370" s="74">
        <v>0</v>
      </c>
      <c r="Z1370" s="74">
        <v>0</v>
      </c>
      <c r="AB1370" s="74">
        <v>0</v>
      </c>
      <c r="AD1370" s="74">
        <v>0</v>
      </c>
      <c r="AF1370" s="74">
        <v>0</v>
      </c>
      <c r="AH1370" s="74">
        <f t="shared" si="200"/>
        <v>0</v>
      </c>
      <c r="AI1370" s="8"/>
      <c r="AJ1370" s="74">
        <v>0</v>
      </c>
      <c r="AK1370" s="8"/>
      <c r="AL1370" s="74">
        <v>0</v>
      </c>
      <c r="AM1370" s="74"/>
      <c r="AN1370" s="74">
        <v>0</v>
      </c>
      <c r="AO1370" s="74"/>
      <c r="AP1370" s="74">
        <v>0</v>
      </c>
      <c r="AQ1370" s="74"/>
    </row>
    <row r="1371" spans="2:43" ht="18" customHeight="1" x14ac:dyDescent="0.2">
      <c r="B1371" s="4"/>
      <c r="C1371" s="117"/>
      <c r="D1371" s="117"/>
      <c r="E1371" s="117"/>
      <c r="F1371" s="48"/>
      <c r="G1371" s="11"/>
      <c r="H1371" s="117"/>
      <c r="I1371" s="124"/>
      <c r="J1371" s="124"/>
      <c r="K1371" s="144"/>
      <c r="L1371" s="11"/>
      <c r="M1371" s="143"/>
      <c r="N1371" s="42"/>
      <c r="O1371" s="128"/>
      <c r="P1371" s="130"/>
      <c r="Q1371" s="131">
        <v>2</v>
      </c>
      <c r="R1371" s="68"/>
      <c r="S1371" s="35"/>
      <c r="T1371" s="450" t="s">
        <v>25</v>
      </c>
      <c r="U1371" s="449"/>
      <c r="V1371" s="447">
        <f>V1372</f>
        <v>10000</v>
      </c>
      <c r="X1371" s="447">
        <f>X1372</f>
        <v>11000</v>
      </c>
      <c r="Z1371" s="447">
        <f>Z1372</f>
        <v>11000</v>
      </c>
      <c r="AB1371" s="447">
        <f>AB1372</f>
        <v>12000</v>
      </c>
      <c r="AD1371" s="447">
        <f>AD1372</f>
        <v>13000</v>
      </c>
      <c r="AF1371" s="447">
        <f>AF1372</f>
        <v>0</v>
      </c>
      <c r="AH1371" s="447">
        <f t="shared" si="200"/>
        <v>13000</v>
      </c>
      <c r="AI1371" s="446"/>
      <c r="AJ1371" s="447">
        <f>AJ1372</f>
        <v>4200</v>
      </c>
      <c r="AK1371" s="446"/>
      <c r="AL1371" s="447">
        <f>AL1372</f>
        <v>14000</v>
      </c>
      <c r="AM1371" s="447"/>
      <c r="AN1371" s="447">
        <f>AN1372</f>
        <v>15000</v>
      </c>
      <c r="AO1371" s="447"/>
      <c r="AP1371" s="447">
        <f>AP1372</f>
        <v>15000</v>
      </c>
      <c r="AQ1371" s="447"/>
    </row>
    <row r="1372" spans="2:43" ht="18" customHeight="1" x14ac:dyDescent="0.2">
      <c r="B1372" s="4"/>
      <c r="C1372" s="117"/>
      <c r="D1372" s="117"/>
      <c r="E1372" s="117"/>
      <c r="F1372" s="48"/>
      <c r="G1372" s="11"/>
      <c r="H1372" s="117"/>
      <c r="I1372" s="124"/>
      <c r="J1372" s="124"/>
      <c r="K1372" s="144"/>
      <c r="L1372" s="11"/>
      <c r="M1372" s="143"/>
      <c r="N1372" s="42"/>
      <c r="O1372" s="128"/>
      <c r="P1372" s="130"/>
      <c r="Q1372" s="130"/>
      <c r="R1372" s="72" t="s">
        <v>0</v>
      </c>
      <c r="S1372" s="181"/>
      <c r="T1372" s="73" t="s">
        <v>221</v>
      </c>
      <c r="V1372" s="74">
        <v>10000</v>
      </c>
      <c r="X1372" s="74">
        <v>11000</v>
      </c>
      <c r="Z1372" s="74">
        <v>11000</v>
      </c>
      <c r="AB1372" s="74">
        <v>12000</v>
      </c>
      <c r="AD1372" s="74">
        <v>13000</v>
      </c>
      <c r="AF1372" s="74">
        <v>0</v>
      </c>
      <c r="AH1372" s="74">
        <f t="shared" si="200"/>
        <v>13000</v>
      </c>
      <c r="AI1372" s="8"/>
      <c r="AJ1372" s="74">
        <f>CEILING(AB1372*35/100,10)</f>
        <v>4200</v>
      </c>
      <c r="AK1372" s="8"/>
      <c r="AL1372" s="74">
        <v>14000</v>
      </c>
      <c r="AM1372" s="74"/>
      <c r="AN1372" s="74">
        <v>15000</v>
      </c>
      <c r="AO1372" s="74"/>
      <c r="AP1372" s="74">
        <v>15000</v>
      </c>
      <c r="AQ1372" s="74"/>
    </row>
    <row r="1373" spans="2:43" ht="18" customHeight="1" x14ac:dyDescent="0.2">
      <c r="B1373" s="4"/>
      <c r="C1373" s="117"/>
      <c r="D1373" s="117"/>
      <c r="E1373" s="117"/>
      <c r="F1373" s="48"/>
      <c r="G1373" s="11"/>
      <c r="H1373" s="117"/>
      <c r="I1373" s="124"/>
      <c r="J1373" s="124"/>
      <c r="K1373" s="144"/>
      <c r="L1373" s="11"/>
      <c r="M1373" s="143"/>
      <c r="N1373" s="42"/>
      <c r="O1373" s="128"/>
      <c r="P1373" s="130"/>
      <c r="Q1373" s="131">
        <v>3</v>
      </c>
      <c r="R1373" s="68"/>
      <c r="S1373" s="35"/>
      <c r="T1373" s="450" t="s">
        <v>49</v>
      </c>
      <c r="U1373" s="449"/>
      <c r="V1373" s="447">
        <f>V1374</f>
        <v>75000</v>
      </c>
      <c r="X1373" s="447">
        <f>X1374</f>
        <v>78000</v>
      </c>
      <c r="Z1373" s="447">
        <f>Z1374</f>
        <v>83000</v>
      </c>
      <c r="AB1373" s="447">
        <f>AB1374</f>
        <v>88000</v>
      </c>
      <c r="AD1373" s="447">
        <f>AD1374</f>
        <v>93000</v>
      </c>
      <c r="AF1373" s="447">
        <f>AF1374</f>
        <v>0</v>
      </c>
      <c r="AH1373" s="447">
        <f t="shared" si="200"/>
        <v>93000</v>
      </c>
      <c r="AI1373" s="446"/>
      <c r="AJ1373" s="447">
        <f>AJ1374</f>
        <v>30800</v>
      </c>
      <c r="AK1373" s="446"/>
      <c r="AL1373" s="447">
        <f>AL1374</f>
        <v>98000</v>
      </c>
      <c r="AM1373" s="447"/>
      <c r="AN1373" s="447">
        <f>AN1374</f>
        <v>103000</v>
      </c>
      <c r="AO1373" s="447"/>
      <c r="AP1373" s="447">
        <f>AP1374</f>
        <v>103000</v>
      </c>
      <c r="AQ1373" s="447"/>
    </row>
    <row r="1374" spans="2:43" ht="18" customHeight="1" x14ac:dyDescent="0.2">
      <c r="B1374" s="4"/>
      <c r="C1374" s="117"/>
      <c r="D1374" s="117"/>
      <c r="E1374" s="117"/>
      <c r="F1374" s="48"/>
      <c r="G1374" s="11"/>
      <c r="H1374" s="117"/>
      <c r="I1374" s="124"/>
      <c r="J1374" s="124"/>
      <c r="K1374" s="144"/>
      <c r="L1374" s="11"/>
      <c r="M1374" s="143"/>
      <c r="N1374" s="42"/>
      <c r="O1374" s="128"/>
      <c r="P1374" s="130"/>
      <c r="Q1374" s="130"/>
      <c r="R1374" s="72" t="s">
        <v>0</v>
      </c>
      <c r="S1374" s="181"/>
      <c r="T1374" s="73" t="s">
        <v>359</v>
      </c>
      <c r="V1374" s="74">
        <v>75000</v>
      </c>
      <c r="X1374" s="74">
        <v>78000</v>
      </c>
      <c r="Z1374" s="74">
        <v>83000</v>
      </c>
      <c r="AB1374" s="74">
        <v>88000</v>
      </c>
      <c r="AD1374" s="74">
        <v>93000</v>
      </c>
      <c r="AF1374" s="74">
        <v>0</v>
      </c>
      <c r="AH1374" s="74">
        <f t="shared" ref="AH1374:AH1437" si="203">AD1374+AF1374</f>
        <v>93000</v>
      </c>
      <c r="AI1374" s="8"/>
      <c r="AJ1374" s="74">
        <f>CEILING(AB1374*35/100,10)</f>
        <v>30800</v>
      </c>
      <c r="AK1374" s="8"/>
      <c r="AL1374" s="74">
        <v>98000</v>
      </c>
      <c r="AM1374" s="74"/>
      <c r="AN1374" s="74">
        <v>103000</v>
      </c>
      <c r="AO1374" s="74"/>
      <c r="AP1374" s="74">
        <v>103000</v>
      </c>
      <c r="AQ1374" s="74"/>
    </row>
    <row r="1375" spans="2:43" s="433" customFormat="1" ht="18" customHeight="1" x14ac:dyDescent="0.2">
      <c r="B1375" s="434"/>
      <c r="C1375" s="435"/>
      <c r="D1375" s="435"/>
      <c r="E1375" s="435"/>
      <c r="F1375" s="436"/>
      <c r="G1375" s="437"/>
      <c r="H1375" s="435"/>
      <c r="I1375" s="438"/>
      <c r="J1375" s="438"/>
      <c r="K1375" s="439"/>
      <c r="L1375" s="437"/>
      <c r="M1375" s="442"/>
      <c r="N1375" s="443"/>
      <c r="O1375" s="286"/>
      <c r="P1375" s="131"/>
      <c r="Q1375" s="131">
        <v>5</v>
      </c>
      <c r="R1375" s="84"/>
      <c r="S1375" s="250"/>
      <c r="T1375" s="450" t="s">
        <v>83</v>
      </c>
      <c r="U1375" s="449"/>
      <c r="V1375" s="447">
        <f>V1376</f>
        <v>40000</v>
      </c>
      <c r="W1375" s="14"/>
      <c r="X1375" s="447">
        <f>X1376</f>
        <v>42000</v>
      </c>
      <c r="Y1375" s="14"/>
      <c r="Z1375" s="447">
        <f>Z1376</f>
        <v>44000</v>
      </c>
      <c r="AA1375" s="14"/>
      <c r="AB1375" s="447">
        <f>AB1376</f>
        <v>34000</v>
      </c>
      <c r="AC1375" s="14"/>
      <c r="AD1375" s="447">
        <f>AD1376</f>
        <v>36000</v>
      </c>
      <c r="AE1375" s="14"/>
      <c r="AF1375" s="447">
        <f>AF1376</f>
        <v>0</v>
      </c>
      <c r="AG1375" s="14"/>
      <c r="AH1375" s="447">
        <f t="shared" si="203"/>
        <v>36000</v>
      </c>
      <c r="AI1375" s="446"/>
      <c r="AJ1375" s="447">
        <f>AJ1376</f>
        <v>11900</v>
      </c>
      <c r="AK1375" s="446"/>
      <c r="AL1375" s="447">
        <f>AL1376</f>
        <v>38000</v>
      </c>
      <c r="AM1375" s="447"/>
      <c r="AN1375" s="447">
        <f>AN1376</f>
        <v>40000</v>
      </c>
      <c r="AO1375" s="447"/>
      <c r="AP1375" s="447">
        <f>AP1376</f>
        <v>40000</v>
      </c>
      <c r="AQ1375" s="447"/>
    </row>
    <row r="1376" spans="2:43" ht="18" customHeight="1" x14ac:dyDescent="0.2">
      <c r="B1376" s="4"/>
      <c r="C1376" s="117"/>
      <c r="D1376" s="117"/>
      <c r="E1376" s="117"/>
      <c r="F1376" s="48"/>
      <c r="G1376" s="11"/>
      <c r="H1376" s="117"/>
      <c r="I1376" s="124"/>
      <c r="J1376" s="124"/>
      <c r="K1376" s="144"/>
      <c r="L1376" s="11"/>
      <c r="M1376" s="143"/>
      <c r="N1376" s="42"/>
      <c r="O1376" s="128"/>
      <c r="P1376" s="130"/>
      <c r="Q1376" s="130"/>
      <c r="R1376" s="72">
        <v>2</v>
      </c>
      <c r="S1376" s="181"/>
      <c r="T1376" s="73" t="s">
        <v>84</v>
      </c>
      <c r="V1376" s="74">
        <v>40000</v>
      </c>
      <c r="X1376" s="74">
        <v>42000</v>
      </c>
      <c r="Z1376" s="74">
        <v>44000</v>
      </c>
      <c r="AB1376" s="74">
        <v>34000</v>
      </c>
      <c r="AD1376" s="74">
        <v>36000</v>
      </c>
      <c r="AF1376" s="74">
        <v>0</v>
      </c>
      <c r="AH1376" s="74">
        <f t="shared" si="203"/>
        <v>36000</v>
      </c>
      <c r="AI1376" s="8"/>
      <c r="AJ1376" s="74">
        <f>CEILING(AB1376*35/100,10)</f>
        <v>11900</v>
      </c>
      <c r="AK1376" s="8"/>
      <c r="AL1376" s="74">
        <v>38000</v>
      </c>
      <c r="AM1376" s="74"/>
      <c r="AN1376" s="74">
        <v>40000</v>
      </c>
      <c r="AO1376" s="74"/>
      <c r="AP1376" s="74">
        <v>40000</v>
      </c>
      <c r="AQ1376" s="74"/>
    </row>
    <row r="1377" spans="2:43" ht="18" customHeight="1" x14ac:dyDescent="0.2">
      <c r="B1377" s="4"/>
      <c r="C1377" s="117"/>
      <c r="D1377" s="117"/>
      <c r="E1377" s="117"/>
      <c r="F1377" s="48"/>
      <c r="G1377" s="11"/>
      <c r="H1377" s="117"/>
      <c r="I1377" s="124"/>
      <c r="J1377" s="124"/>
      <c r="K1377" s="144"/>
      <c r="L1377" s="11"/>
      <c r="M1377" s="143"/>
      <c r="N1377" s="42"/>
      <c r="O1377" s="128"/>
      <c r="P1377" s="130"/>
      <c r="Q1377" s="131">
        <v>9</v>
      </c>
      <c r="R1377" s="68"/>
      <c r="S1377" s="35"/>
      <c r="T1377" s="450" t="s">
        <v>34</v>
      </c>
      <c r="U1377" s="449"/>
      <c r="V1377" s="447">
        <f>V1378</f>
        <v>35000</v>
      </c>
      <c r="W1377" s="449"/>
      <c r="X1377" s="447">
        <f>X1378</f>
        <v>36000</v>
      </c>
      <c r="Y1377" s="449"/>
      <c r="Z1377" s="447">
        <f>Z1378</f>
        <v>39000</v>
      </c>
      <c r="AA1377" s="449"/>
      <c r="AB1377" s="447">
        <f>AB1378</f>
        <v>41000</v>
      </c>
      <c r="AC1377" s="449"/>
      <c r="AD1377" s="447">
        <f>AD1378</f>
        <v>43000</v>
      </c>
      <c r="AE1377" s="449"/>
      <c r="AF1377" s="447">
        <f>AF1378</f>
        <v>0</v>
      </c>
      <c r="AG1377" s="449"/>
      <c r="AH1377" s="447">
        <f t="shared" si="203"/>
        <v>43000</v>
      </c>
      <c r="AI1377" s="446"/>
      <c r="AJ1377" s="447">
        <f>AJ1378</f>
        <v>14350</v>
      </c>
      <c r="AK1377" s="446"/>
      <c r="AL1377" s="447">
        <f>AL1378</f>
        <v>45000</v>
      </c>
      <c r="AM1377" s="447"/>
      <c r="AN1377" s="447">
        <f>AN1378</f>
        <v>47000</v>
      </c>
      <c r="AO1377" s="447"/>
      <c r="AP1377" s="447">
        <f>AP1378</f>
        <v>47000</v>
      </c>
      <c r="AQ1377" s="447"/>
    </row>
    <row r="1378" spans="2:43" ht="18" customHeight="1" x14ac:dyDescent="0.2">
      <c r="B1378" s="4"/>
      <c r="C1378" s="117"/>
      <c r="D1378" s="117"/>
      <c r="E1378" s="117"/>
      <c r="F1378" s="48"/>
      <c r="G1378" s="11"/>
      <c r="H1378" s="117"/>
      <c r="I1378" s="124"/>
      <c r="J1378" s="124"/>
      <c r="K1378" s="144"/>
      <c r="L1378" s="11"/>
      <c r="M1378" s="143"/>
      <c r="N1378" s="42"/>
      <c r="O1378" s="128"/>
      <c r="P1378" s="130"/>
      <c r="Q1378" s="130"/>
      <c r="R1378" s="72">
        <v>90</v>
      </c>
      <c r="S1378" s="181"/>
      <c r="T1378" s="73" t="s">
        <v>34</v>
      </c>
      <c r="V1378" s="74">
        <v>35000</v>
      </c>
      <c r="X1378" s="74">
        <v>36000</v>
      </c>
      <c r="Z1378" s="74">
        <v>39000</v>
      </c>
      <c r="AB1378" s="74">
        <v>41000</v>
      </c>
      <c r="AD1378" s="74">
        <v>43000</v>
      </c>
      <c r="AF1378" s="74">
        <v>0</v>
      </c>
      <c r="AH1378" s="74">
        <f t="shared" si="203"/>
        <v>43000</v>
      </c>
      <c r="AI1378" s="8"/>
      <c r="AJ1378" s="74">
        <f>CEILING(AB1378*35/100,10)</f>
        <v>14350</v>
      </c>
      <c r="AK1378" s="8"/>
      <c r="AL1378" s="74">
        <v>45000</v>
      </c>
      <c r="AM1378" s="74"/>
      <c r="AN1378" s="74">
        <v>47000</v>
      </c>
      <c r="AO1378" s="74"/>
      <c r="AP1378" s="74">
        <v>47000</v>
      </c>
      <c r="AQ1378" s="74"/>
    </row>
    <row r="1379" spans="2:43" ht="18" hidden="1" customHeight="1" x14ac:dyDescent="0.2">
      <c r="B1379" s="4"/>
      <c r="C1379" s="117"/>
      <c r="D1379" s="117"/>
      <c r="E1379" s="117"/>
      <c r="F1379" s="48"/>
      <c r="G1379" s="11"/>
      <c r="H1379" s="117"/>
      <c r="I1379" s="124"/>
      <c r="J1379" s="124"/>
      <c r="K1379" s="144"/>
      <c r="L1379" s="11"/>
      <c r="M1379" s="143"/>
      <c r="N1379" s="42"/>
      <c r="O1379" s="128"/>
      <c r="P1379" s="129">
        <v>6</v>
      </c>
      <c r="Q1379" s="129"/>
      <c r="R1379" s="64"/>
      <c r="S1379" s="234"/>
      <c r="T1379" s="65" t="s">
        <v>279</v>
      </c>
      <c r="U1379" s="155"/>
      <c r="V1379" s="66">
        <f>V1380</f>
        <v>0</v>
      </c>
      <c r="X1379" s="66">
        <f>X1380</f>
        <v>0</v>
      </c>
      <c r="Z1379" s="66">
        <f>Z1380</f>
        <v>0</v>
      </c>
      <c r="AB1379" s="66">
        <f>AB1380</f>
        <v>0</v>
      </c>
      <c r="AD1379" s="66" t="e">
        <f>#REF!</f>
        <v>#REF!</v>
      </c>
      <c r="AF1379" s="66">
        <f>AF1380</f>
        <v>0</v>
      </c>
      <c r="AH1379" s="66" t="e">
        <f t="shared" si="203"/>
        <v>#REF!</v>
      </c>
      <c r="AI1379" s="67"/>
      <c r="AJ1379" s="66">
        <f>AJ1380</f>
        <v>0</v>
      </c>
      <c r="AK1379" s="67"/>
      <c r="AL1379" s="66">
        <f t="shared" ref="AL1379:AP1380" si="204">AL1380</f>
        <v>0</v>
      </c>
      <c r="AM1379" s="66"/>
      <c r="AN1379" s="66">
        <f t="shared" si="204"/>
        <v>0</v>
      </c>
      <c r="AO1379" s="66"/>
      <c r="AP1379" s="66">
        <f t="shared" si="204"/>
        <v>0</v>
      </c>
      <c r="AQ1379" s="66"/>
    </row>
    <row r="1380" spans="2:43" ht="18" hidden="1" customHeight="1" x14ac:dyDescent="0.2">
      <c r="B1380" s="4"/>
      <c r="C1380" s="117"/>
      <c r="D1380" s="117"/>
      <c r="E1380" s="117"/>
      <c r="F1380" s="48"/>
      <c r="G1380" s="11"/>
      <c r="H1380" s="117"/>
      <c r="I1380" s="124"/>
      <c r="J1380" s="124"/>
      <c r="K1380" s="144"/>
      <c r="L1380" s="11"/>
      <c r="M1380" s="143"/>
      <c r="N1380" s="42"/>
      <c r="O1380" s="128"/>
      <c r="P1380" s="130"/>
      <c r="Q1380" s="131">
        <v>1</v>
      </c>
      <c r="R1380" s="68"/>
      <c r="S1380" s="35"/>
      <c r="T1380" s="450" t="s">
        <v>27</v>
      </c>
      <c r="U1380" s="449"/>
      <c r="V1380" s="447">
        <f>V1381</f>
        <v>0</v>
      </c>
      <c r="X1380" s="447">
        <f>X1381</f>
        <v>0</v>
      </c>
      <c r="Z1380" s="447">
        <f>Z1381</f>
        <v>0</v>
      </c>
      <c r="AB1380" s="447">
        <f>AB1381</f>
        <v>0</v>
      </c>
      <c r="AD1380" s="447" t="e">
        <f>#REF!</f>
        <v>#REF!</v>
      </c>
      <c r="AF1380" s="447">
        <f>AF1381</f>
        <v>0</v>
      </c>
      <c r="AH1380" s="447" t="e">
        <f t="shared" si="203"/>
        <v>#REF!</v>
      </c>
      <c r="AI1380" s="446"/>
      <c r="AJ1380" s="447">
        <f>AJ1381</f>
        <v>0</v>
      </c>
      <c r="AK1380" s="446"/>
      <c r="AL1380" s="447">
        <f t="shared" si="204"/>
        <v>0</v>
      </c>
      <c r="AM1380" s="447"/>
      <c r="AN1380" s="447">
        <f t="shared" si="204"/>
        <v>0</v>
      </c>
      <c r="AO1380" s="447"/>
      <c r="AP1380" s="447">
        <f t="shared" si="204"/>
        <v>0</v>
      </c>
      <c r="AQ1380" s="447"/>
    </row>
    <row r="1381" spans="2:43" ht="18" hidden="1" customHeight="1" x14ac:dyDescent="0.2">
      <c r="B1381" s="4"/>
      <c r="C1381" s="117"/>
      <c r="D1381" s="117"/>
      <c r="E1381" s="117"/>
      <c r="F1381" s="48"/>
      <c r="G1381" s="11"/>
      <c r="H1381" s="117"/>
      <c r="I1381" s="124"/>
      <c r="J1381" s="124"/>
      <c r="K1381" s="144"/>
      <c r="L1381" s="11"/>
      <c r="M1381" s="143"/>
      <c r="N1381" s="42"/>
      <c r="O1381" s="128"/>
      <c r="P1381" s="130"/>
      <c r="Q1381" s="130"/>
      <c r="R1381" s="72" t="s">
        <v>3</v>
      </c>
      <c r="S1381" s="181"/>
      <c r="T1381" s="73" t="s">
        <v>222</v>
      </c>
      <c r="V1381" s="74">
        <v>0</v>
      </c>
      <c r="X1381" s="74">
        <v>0</v>
      </c>
      <c r="Z1381" s="74">
        <v>0</v>
      </c>
      <c r="AB1381" s="74">
        <v>0</v>
      </c>
      <c r="AD1381" s="74">
        <v>0</v>
      </c>
      <c r="AF1381" s="74">
        <v>0</v>
      </c>
      <c r="AH1381" s="74">
        <f t="shared" si="203"/>
        <v>0</v>
      </c>
      <c r="AI1381" s="8"/>
      <c r="AJ1381" s="74">
        <v>0</v>
      </c>
      <c r="AK1381" s="8"/>
      <c r="AL1381" s="74">
        <v>0</v>
      </c>
      <c r="AM1381" s="74"/>
      <c r="AN1381" s="74">
        <v>0</v>
      </c>
      <c r="AO1381" s="74"/>
      <c r="AP1381" s="74">
        <v>0</v>
      </c>
      <c r="AQ1381" s="74"/>
    </row>
    <row r="1382" spans="2:43" ht="18" customHeight="1" x14ac:dyDescent="0.2">
      <c r="B1382" s="4"/>
      <c r="C1382" s="117"/>
      <c r="D1382" s="117"/>
      <c r="E1382" s="117"/>
      <c r="F1382" s="48"/>
      <c r="G1382" s="11"/>
      <c r="H1382" s="117"/>
      <c r="I1382" s="124"/>
      <c r="J1382" s="124"/>
      <c r="K1382" s="144"/>
      <c r="L1382" s="11"/>
      <c r="M1382" s="143"/>
      <c r="N1382" s="42"/>
      <c r="O1382" s="128"/>
      <c r="P1382" s="129">
        <v>7</v>
      </c>
      <c r="Q1382" s="129"/>
      <c r="R1382" s="64"/>
      <c r="S1382" s="234"/>
      <c r="T1382" s="65" t="s">
        <v>343</v>
      </c>
      <c r="U1382" s="155"/>
      <c r="V1382" s="66">
        <f>V1383+V1387+V1389</f>
        <v>165000</v>
      </c>
      <c r="X1382" s="66">
        <f>X1383+X1387+X1389</f>
        <v>166000</v>
      </c>
      <c r="Z1382" s="66">
        <f>Z1383+Z1387+Z1389</f>
        <v>167000</v>
      </c>
      <c r="AB1382" s="66">
        <f>AB1383+AB1387+AB1389</f>
        <v>177000</v>
      </c>
      <c r="AD1382" s="66" t="e">
        <f>AD1383+AD1387+AD1389</f>
        <v>#REF!</v>
      </c>
      <c r="AF1382" s="66">
        <f>AF1383+AF1387+AF1389</f>
        <v>0</v>
      </c>
      <c r="AH1382" s="66" t="e">
        <f t="shared" si="203"/>
        <v>#REF!</v>
      </c>
      <c r="AI1382" s="67"/>
      <c r="AJ1382" s="66">
        <f>AJ1383+AJ1387+AJ1389</f>
        <v>44250</v>
      </c>
      <c r="AK1382" s="67"/>
      <c r="AL1382" s="66">
        <f>AL1383+AL1387+AL1389</f>
        <v>197000</v>
      </c>
      <c r="AM1382" s="66"/>
      <c r="AN1382" s="66">
        <f>AN1383+AN1387+AN1389</f>
        <v>207000</v>
      </c>
      <c r="AO1382" s="66"/>
      <c r="AP1382" s="66">
        <f>AP1383+AP1387+AP1389</f>
        <v>207000</v>
      </c>
      <c r="AQ1382" s="66"/>
    </row>
    <row r="1383" spans="2:43" ht="18" customHeight="1" x14ac:dyDescent="0.2">
      <c r="B1383" s="4"/>
      <c r="C1383" s="117"/>
      <c r="D1383" s="117"/>
      <c r="E1383" s="117"/>
      <c r="F1383" s="48"/>
      <c r="G1383" s="11"/>
      <c r="H1383" s="117"/>
      <c r="I1383" s="124"/>
      <c r="J1383" s="124"/>
      <c r="K1383" s="144"/>
      <c r="L1383" s="11"/>
      <c r="M1383" s="143"/>
      <c r="N1383" s="42"/>
      <c r="O1383" s="128"/>
      <c r="P1383" s="129"/>
      <c r="Q1383" s="131">
        <v>1</v>
      </c>
      <c r="R1383" s="68"/>
      <c r="S1383" s="35"/>
      <c r="T1383" s="450" t="s">
        <v>234</v>
      </c>
      <c r="U1383" s="449"/>
      <c r="V1383" s="447">
        <f>V1384+V1385+V1386</f>
        <v>115000</v>
      </c>
      <c r="X1383" s="447">
        <f>X1384+X1385+X1386</f>
        <v>116000</v>
      </c>
      <c r="Z1383" s="447">
        <f>Z1384+Z1385+Z1386</f>
        <v>117000</v>
      </c>
      <c r="AB1383" s="447">
        <f>AB1384+AB1385+AB1386</f>
        <v>124000</v>
      </c>
      <c r="AD1383" s="447">
        <f>AD1384+AD1385+AD1386</f>
        <v>131000</v>
      </c>
      <c r="AF1383" s="447">
        <f>AF1384+AF1385+AF1386</f>
        <v>0</v>
      </c>
      <c r="AH1383" s="447">
        <f t="shared" si="203"/>
        <v>131000</v>
      </c>
      <c r="AI1383" s="446"/>
      <c r="AJ1383" s="447">
        <f>AJ1384+AJ1385+AJ1386</f>
        <v>31000</v>
      </c>
      <c r="AK1383" s="446"/>
      <c r="AL1383" s="447">
        <f>AL1384+AL1385+AL1386</f>
        <v>138000</v>
      </c>
      <c r="AM1383" s="447"/>
      <c r="AN1383" s="447">
        <f>AN1384+AN1385+AN1386</f>
        <v>145000</v>
      </c>
      <c r="AO1383" s="447"/>
      <c r="AP1383" s="447">
        <f>AP1384+AP1385+AP1386</f>
        <v>145000</v>
      </c>
      <c r="AQ1383" s="447"/>
    </row>
    <row r="1384" spans="2:43" ht="18" customHeight="1" x14ac:dyDescent="0.2">
      <c r="B1384" s="4"/>
      <c r="C1384" s="117"/>
      <c r="D1384" s="117"/>
      <c r="E1384" s="117"/>
      <c r="F1384" s="48"/>
      <c r="G1384" s="11"/>
      <c r="H1384" s="117"/>
      <c r="I1384" s="124"/>
      <c r="J1384" s="124"/>
      <c r="K1384" s="144"/>
      <c r="L1384" s="11"/>
      <c r="M1384" s="143"/>
      <c r="N1384" s="42"/>
      <c r="O1384" s="128"/>
      <c r="P1384" s="129"/>
      <c r="Q1384" s="130"/>
      <c r="R1384" s="72" t="s">
        <v>3</v>
      </c>
      <c r="S1384" s="181"/>
      <c r="T1384" s="73" t="s">
        <v>333</v>
      </c>
      <c r="V1384" s="74">
        <v>15000</v>
      </c>
      <c r="X1384" s="74">
        <v>15000</v>
      </c>
      <c r="Z1384" s="74">
        <v>16000</v>
      </c>
      <c r="AB1384" s="74">
        <v>17000</v>
      </c>
      <c r="AD1384" s="74">
        <v>18000</v>
      </c>
      <c r="AF1384" s="74">
        <v>0</v>
      </c>
      <c r="AH1384" s="74">
        <f t="shared" si="203"/>
        <v>18000</v>
      </c>
      <c r="AI1384" s="8"/>
      <c r="AJ1384" s="74">
        <f t="shared" ref="AJ1384:AJ1386" si="205">CEILING(AB1384*25/100,10)</f>
        <v>4250</v>
      </c>
      <c r="AK1384" s="8"/>
      <c r="AL1384" s="74">
        <v>19000</v>
      </c>
      <c r="AM1384" s="74"/>
      <c r="AN1384" s="74">
        <v>20000</v>
      </c>
      <c r="AO1384" s="74"/>
      <c r="AP1384" s="74">
        <v>20000</v>
      </c>
      <c r="AQ1384" s="74"/>
    </row>
    <row r="1385" spans="2:43" ht="18" customHeight="1" x14ac:dyDescent="0.2">
      <c r="B1385" s="4"/>
      <c r="C1385" s="117"/>
      <c r="D1385" s="117"/>
      <c r="E1385" s="117"/>
      <c r="F1385" s="48"/>
      <c r="G1385" s="11"/>
      <c r="H1385" s="117"/>
      <c r="I1385" s="124"/>
      <c r="J1385" s="124"/>
      <c r="K1385" s="144"/>
      <c r="L1385" s="11"/>
      <c r="M1385" s="143"/>
      <c r="N1385" s="42"/>
      <c r="O1385" s="128"/>
      <c r="P1385" s="129"/>
      <c r="Q1385" s="130"/>
      <c r="R1385" s="72" t="s">
        <v>0</v>
      </c>
      <c r="S1385" s="181"/>
      <c r="T1385" s="73" t="s">
        <v>334</v>
      </c>
      <c r="V1385" s="74">
        <v>10000</v>
      </c>
      <c r="X1385" s="74">
        <v>11000</v>
      </c>
      <c r="Z1385" s="74">
        <v>11000</v>
      </c>
      <c r="AB1385" s="74">
        <v>12000</v>
      </c>
      <c r="AD1385" s="74">
        <v>13000</v>
      </c>
      <c r="AF1385" s="74">
        <v>0</v>
      </c>
      <c r="AH1385" s="74">
        <f t="shared" si="203"/>
        <v>13000</v>
      </c>
      <c r="AI1385" s="8"/>
      <c r="AJ1385" s="74">
        <f t="shared" si="205"/>
        <v>3000</v>
      </c>
      <c r="AK1385" s="8"/>
      <c r="AL1385" s="74">
        <v>14000</v>
      </c>
      <c r="AM1385" s="74"/>
      <c r="AN1385" s="74">
        <v>15000</v>
      </c>
      <c r="AO1385" s="74"/>
      <c r="AP1385" s="74">
        <v>15000</v>
      </c>
      <c r="AQ1385" s="74"/>
    </row>
    <row r="1386" spans="2:43" ht="18" customHeight="1" x14ac:dyDescent="0.2">
      <c r="B1386" s="4"/>
      <c r="C1386" s="117"/>
      <c r="D1386" s="117"/>
      <c r="E1386" s="117"/>
      <c r="F1386" s="48"/>
      <c r="G1386" s="11"/>
      <c r="H1386" s="117"/>
      <c r="I1386" s="124"/>
      <c r="J1386" s="124"/>
      <c r="K1386" s="144"/>
      <c r="L1386" s="11"/>
      <c r="M1386" s="143"/>
      <c r="N1386" s="42"/>
      <c r="O1386" s="128"/>
      <c r="P1386" s="129"/>
      <c r="Q1386" s="130"/>
      <c r="R1386" s="72">
        <v>90</v>
      </c>
      <c r="S1386" s="181"/>
      <c r="T1386" s="73" t="s">
        <v>335</v>
      </c>
      <c r="V1386" s="74">
        <v>90000</v>
      </c>
      <c r="X1386" s="74">
        <v>90000</v>
      </c>
      <c r="Z1386" s="74">
        <v>90000</v>
      </c>
      <c r="AB1386" s="74">
        <v>95000</v>
      </c>
      <c r="AD1386" s="74">
        <v>100000</v>
      </c>
      <c r="AF1386" s="74">
        <v>0</v>
      </c>
      <c r="AH1386" s="74">
        <f t="shared" si="203"/>
        <v>100000</v>
      </c>
      <c r="AI1386" s="8"/>
      <c r="AJ1386" s="74">
        <f t="shared" si="205"/>
        <v>23750</v>
      </c>
      <c r="AK1386" s="8"/>
      <c r="AL1386" s="74">
        <v>105000</v>
      </c>
      <c r="AM1386" s="74"/>
      <c r="AN1386" s="74">
        <v>110000</v>
      </c>
      <c r="AO1386" s="74"/>
      <c r="AP1386" s="74">
        <v>110000</v>
      </c>
      <c r="AQ1386" s="74"/>
    </row>
    <row r="1387" spans="2:43" ht="18" hidden="1" customHeight="1" x14ac:dyDescent="0.2">
      <c r="B1387" s="4"/>
      <c r="C1387" s="117"/>
      <c r="D1387" s="117"/>
      <c r="E1387" s="117"/>
      <c r="F1387" s="48"/>
      <c r="G1387" s="11"/>
      <c r="H1387" s="117"/>
      <c r="I1387" s="124"/>
      <c r="J1387" s="124"/>
      <c r="K1387" s="144"/>
      <c r="L1387" s="11"/>
      <c r="M1387" s="143"/>
      <c r="N1387" s="42"/>
      <c r="O1387" s="128"/>
      <c r="P1387" s="129"/>
      <c r="Q1387" s="131">
        <v>2</v>
      </c>
      <c r="R1387" s="68"/>
      <c r="S1387" s="35"/>
      <c r="T1387" s="450" t="s">
        <v>266</v>
      </c>
      <c r="U1387" s="449"/>
      <c r="V1387" s="447">
        <f>V1388</f>
        <v>0</v>
      </c>
      <c r="X1387" s="447">
        <f>X1388</f>
        <v>0</v>
      </c>
      <c r="Z1387" s="447">
        <f>Z1388</f>
        <v>0</v>
      </c>
      <c r="AB1387" s="447">
        <f>AB1388</f>
        <v>0</v>
      </c>
      <c r="AD1387" s="447" t="e">
        <f>#REF!</f>
        <v>#REF!</v>
      </c>
      <c r="AF1387" s="447">
        <f>AF1388</f>
        <v>0</v>
      </c>
      <c r="AH1387" s="447" t="e">
        <f t="shared" si="203"/>
        <v>#REF!</v>
      </c>
      <c r="AI1387" s="446"/>
      <c r="AJ1387" s="447">
        <f>AJ1388</f>
        <v>0</v>
      </c>
      <c r="AK1387" s="446"/>
      <c r="AL1387" s="447">
        <f>AL1388</f>
        <v>0</v>
      </c>
      <c r="AM1387" s="447"/>
      <c r="AN1387" s="447">
        <f>AN1388</f>
        <v>0</v>
      </c>
      <c r="AO1387" s="447"/>
      <c r="AP1387" s="447">
        <f>AP1388</f>
        <v>0</v>
      </c>
      <c r="AQ1387" s="447"/>
    </row>
    <row r="1388" spans="2:43" ht="18" hidden="1" customHeight="1" x14ac:dyDescent="0.2">
      <c r="B1388" s="4"/>
      <c r="C1388" s="117"/>
      <c r="D1388" s="117"/>
      <c r="E1388" s="117"/>
      <c r="F1388" s="48"/>
      <c r="G1388" s="11"/>
      <c r="H1388" s="117"/>
      <c r="I1388" s="124"/>
      <c r="J1388" s="124"/>
      <c r="K1388" s="144"/>
      <c r="L1388" s="11"/>
      <c r="M1388" s="143"/>
      <c r="N1388" s="42"/>
      <c r="O1388" s="128"/>
      <c r="P1388" s="129"/>
      <c r="Q1388" s="131"/>
      <c r="R1388" s="78" t="s">
        <v>3</v>
      </c>
      <c r="S1388" s="251"/>
      <c r="T1388" s="494" t="s">
        <v>267</v>
      </c>
      <c r="U1388" s="444"/>
      <c r="V1388" s="448">
        <v>0</v>
      </c>
      <c r="X1388" s="448">
        <v>0</v>
      </c>
      <c r="Z1388" s="448">
        <v>0</v>
      </c>
      <c r="AB1388" s="448">
        <v>0</v>
      </c>
      <c r="AD1388" s="448">
        <v>0</v>
      </c>
      <c r="AF1388" s="448">
        <v>0</v>
      </c>
      <c r="AH1388" s="448">
        <f t="shared" si="203"/>
        <v>0</v>
      </c>
      <c r="AI1388" s="495"/>
      <c r="AJ1388" s="448">
        <v>0</v>
      </c>
      <c r="AK1388" s="495"/>
      <c r="AL1388" s="448">
        <v>0</v>
      </c>
      <c r="AM1388" s="448"/>
      <c r="AN1388" s="448">
        <v>0</v>
      </c>
      <c r="AO1388" s="448"/>
      <c r="AP1388" s="448">
        <v>0</v>
      </c>
      <c r="AQ1388" s="448"/>
    </row>
    <row r="1389" spans="2:43" ht="18" customHeight="1" x14ac:dyDescent="0.2">
      <c r="B1389" s="4"/>
      <c r="C1389" s="117"/>
      <c r="D1389" s="117"/>
      <c r="E1389" s="117"/>
      <c r="F1389" s="48"/>
      <c r="G1389" s="11"/>
      <c r="H1389" s="117"/>
      <c r="I1389" s="124"/>
      <c r="J1389" s="124"/>
      <c r="K1389" s="144"/>
      <c r="L1389" s="11"/>
      <c r="M1389" s="143"/>
      <c r="N1389" s="42"/>
      <c r="O1389" s="128"/>
      <c r="P1389" s="130"/>
      <c r="Q1389" s="131">
        <v>3</v>
      </c>
      <c r="R1389" s="68"/>
      <c r="S1389" s="35"/>
      <c r="T1389" s="450" t="s">
        <v>224</v>
      </c>
      <c r="U1389" s="449"/>
      <c r="V1389" s="447">
        <f>V1390+V1391+V1392</f>
        <v>50000</v>
      </c>
      <c r="X1389" s="447">
        <f>X1390+X1391+X1392</f>
        <v>50000</v>
      </c>
      <c r="Z1389" s="447">
        <f>Z1390+Z1391+Z1392</f>
        <v>50000</v>
      </c>
      <c r="AB1389" s="447">
        <f>AB1390+AB1391+AB1392</f>
        <v>53000</v>
      </c>
      <c r="AD1389" s="447">
        <f>AD1390+AD1391+AD1392</f>
        <v>56000</v>
      </c>
      <c r="AF1389" s="447">
        <f>AF1390+AF1391+AF1392</f>
        <v>0</v>
      </c>
      <c r="AH1389" s="447">
        <f t="shared" si="203"/>
        <v>56000</v>
      </c>
      <c r="AI1389" s="446"/>
      <c r="AJ1389" s="447">
        <f>AJ1390+AJ1391+AJ1392</f>
        <v>13250</v>
      </c>
      <c r="AK1389" s="446"/>
      <c r="AL1389" s="447">
        <f>AL1390+AL1391+AL1392</f>
        <v>59000</v>
      </c>
      <c r="AM1389" s="447"/>
      <c r="AN1389" s="447">
        <f>AN1390+AN1391+AN1392</f>
        <v>62000</v>
      </c>
      <c r="AO1389" s="447"/>
      <c r="AP1389" s="447">
        <f>AP1390+AP1391+AP1392</f>
        <v>62000</v>
      </c>
      <c r="AQ1389" s="447"/>
    </row>
    <row r="1390" spans="2:43" ht="18" hidden="1" customHeight="1" x14ac:dyDescent="0.2">
      <c r="B1390" s="4"/>
      <c r="C1390" s="117"/>
      <c r="D1390" s="117"/>
      <c r="E1390" s="117"/>
      <c r="F1390" s="48"/>
      <c r="G1390" s="11"/>
      <c r="H1390" s="117"/>
      <c r="I1390" s="124"/>
      <c r="J1390" s="124"/>
      <c r="K1390" s="144"/>
      <c r="L1390" s="11"/>
      <c r="M1390" s="143"/>
      <c r="N1390" s="42"/>
      <c r="O1390" s="128"/>
      <c r="P1390" s="130"/>
      <c r="Q1390" s="131"/>
      <c r="R1390" s="72">
        <v>1</v>
      </c>
      <c r="S1390" s="181"/>
      <c r="T1390" s="73" t="s">
        <v>405</v>
      </c>
      <c r="V1390" s="74">
        <v>0</v>
      </c>
      <c r="X1390" s="74">
        <v>0</v>
      </c>
      <c r="Z1390" s="74">
        <v>0</v>
      </c>
      <c r="AB1390" s="74">
        <v>0</v>
      </c>
      <c r="AD1390" s="74">
        <v>0</v>
      </c>
      <c r="AF1390" s="74">
        <v>0</v>
      </c>
      <c r="AH1390" s="74">
        <f t="shared" si="203"/>
        <v>0</v>
      </c>
      <c r="AI1390" s="8"/>
      <c r="AJ1390" s="74">
        <v>0</v>
      </c>
      <c r="AK1390" s="8"/>
      <c r="AL1390" s="74">
        <v>0</v>
      </c>
      <c r="AM1390" s="74"/>
      <c r="AN1390" s="74">
        <v>0</v>
      </c>
      <c r="AO1390" s="74"/>
      <c r="AP1390" s="74">
        <v>0</v>
      </c>
      <c r="AQ1390" s="74"/>
    </row>
    <row r="1391" spans="2:43" ht="18" customHeight="1" x14ac:dyDescent="0.2">
      <c r="B1391" s="4"/>
      <c r="C1391" s="117"/>
      <c r="D1391" s="117"/>
      <c r="E1391" s="117"/>
      <c r="F1391" s="48"/>
      <c r="G1391" s="11"/>
      <c r="H1391" s="117"/>
      <c r="I1391" s="124"/>
      <c r="J1391" s="124"/>
      <c r="K1391" s="144"/>
      <c r="L1391" s="11"/>
      <c r="M1391" s="143"/>
      <c r="N1391" s="42"/>
      <c r="O1391" s="128"/>
      <c r="P1391" s="130"/>
      <c r="Q1391" s="131"/>
      <c r="R1391" s="72" t="s">
        <v>0</v>
      </c>
      <c r="S1391" s="181"/>
      <c r="T1391" s="73" t="s">
        <v>53</v>
      </c>
      <c r="V1391" s="74">
        <v>50000</v>
      </c>
      <c r="X1391" s="74">
        <v>50000</v>
      </c>
      <c r="Z1391" s="74">
        <v>50000</v>
      </c>
      <c r="AB1391" s="74">
        <v>53000</v>
      </c>
      <c r="AD1391" s="74">
        <v>56000</v>
      </c>
      <c r="AF1391" s="74">
        <v>0</v>
      </c>
      <c r="AH1391" s="74">
        <f t="shared" si="203"/>
        <v>56000</v>
      </c>
      <c r="AI1391" s="8"/>
      <c r="AJ1391" s="74">
        <f>CEILING(AB1391*25/100,10)</f>
        <v>13250</v>
      </c>
      <c r="AK1391" s="8"/>
      <c r="AL1391" s="74">
        <v>59000</v>
      </c>
      <c r="AM1391" s="74"/>
      <c r="AN1391" s="74">
        <v>62000</v>
      </c>
      <c r="AO1391" s="74"/>
      <c r="AP1391" s="74">
        <v>62000</v>
      </c>
      <c r="AQ1391" s="74"/>
    </row>
    <row r="1392" spans="2:43" ht="18" hidden="1" customHeight="1" x14ac:dyDescent="0.2">
      <c r="B1392" s="4"/>
      <c r="C1392" s="117"/>
      <c r="D1392" s="117"/>
      <c r="E1392" s="117"/>
      <c r="F1392" s="48"/>
      <c r="G1392" s="11"/>
      <c r="H1392" s="117"/>
      <c r="I1392" s="124"/>
      <c r="J1392" s="124"/>
      <c r="K1392" s="144"/>
      <c r="L1392" s="11"/>
      <c r="M1392" s="143"/>
      <c r="N1392" s="42"/>
      <c r="O1392" s="128"/>
      <c r="P1392" s="130"/>
      <c r="Q1392" s="131"/>
      <c r="R1392" s="72">
        <v>90</v>
      </c>
      <c r="S1392" s="181"/>
      <c r="T1392" s="73" t="s">
        <v>241</v>
      </c>
      <c r="V1392" s="74">
        <v>0</v>
      </c>
      <c r="X1392" s="74">
        <v>0</v>
      </c>
      <c r="Z1392" s="74">
        <v>0</v>
      </c>
      <c r="AB1392" s="74">
        <v>0</v>
      </c>
      <c r="AD1392" s="74">
        <v>0</v>
      </c>
      <c r="AF1392" s="74">
        <v>0</v>
      </c>
      <c r="AH1392" s="74">
        <f t="shared" si="203"/>
        <v>0</v>
      </c>
      <c r="AI1392" s="8"/>
      <c r="AJ1392" s="74">
        <v>0</v>
      </c>
      <c r="AK1392" s="8"/>
      <c r="AL1392" s="74">
        <v>0</v>
      </c>
      <c r="AM1392" s="74"/>
      <c r="AN1392" s="74">
        <v>0</v>
      </c>
      <c r="AO1392" s="74"/>
      <c r="AP1392" s="74">
        <v>0</v>
      </c>
      <c r="AQ1392" s="74"/>
    </row>
    <row r="1393" spans="2:43" ht="18" customHeight="1" x14ac:dyDescent="0.2">
      <c r="B1393" s="4"/>
      <c r="C1393" s="117"/>
      <c r="D1393" s="117"/>
      <c r="E1393" s="117"/>
      <c r="F1393" s="48"/>
      <c r="G1393" s="11"/>
      <c r="H1393" s="117"/>
      <c r="I1393" s="124"/>
      <c r="J1393" s="124"/>
      <c r="K1393" s="144"/>
      <c r="L1393" s="11"/>
      <c r="M1393" s="143"/>
      <c r="N1393" s="42"/>
      <c r="O1393" s="128"/>
      <c r="P1393" s="129">
        <v>8</v>
      </c>
      <c r="Q1393" s="129"/>
      <c r="R1393" s="64"/>
      <c r="S1393" s="234"/>
      <c r="T1393" s="65" t="s">
        <v>338</v>
      </c>
      <c r="U1393" s="155"/>
      <c r="V1393" s="66">
        <f>V1394</f>
        <v>0</v>
      </c>
      <c r="X1393" s="66">
        <f>X1394</f>
        <v>0</v>
      </c>
      <c r="Z1393" s="66">
        <f>Z1394</f>
        <v>10000</v>
      </c>
      <c r="AB1393" s="66">
        <f>AB1394</f>
        <v>11000</v>
      </c>
      <c r="AD1393" s="66">
        <f>AD1394</f>
        <v>12000</v>
      </c>
      <c r="AF1393" s="66">
        <f>AF1394</f>
        <v>0</v>
      </c>
      <c r="AH1393" s="66">
        <f t="shared" si="203"/>
        <v>12000</v>
      </c>
      <c r="AI1393" s="67"/>
      <c r="AJ1393" s="66">
        <f>AJ1394</f>
        <v>2750</v>
      </c>
      <c r="AK1393" s="67"/>
      <c r="AL1393" s="66">
        <f>AL1394</f>
        <v>13000</v>
      </c>
      <c r="AM1393" s="66"/>
      <c r="AN1393" s="66">
        <f>AN1394</f>
        <v>14000</v>
      </c>
      <c r="AO1393" s="66"/>
      <c r="AP1393" s="66">
        <f>AP1394</f>
        <v>14000</v>
      </c>
      <c r="AQ1393" s="66"/>
    </row>
    <row r="1394" spans="2:43" ht="18" customHeight="1" x14ac:dyDescent="0.2">
      <c r="B1394" s="4"/>
      <c r="C1394" s="117"/>
      <c r="D1394" s="117"/>
      <c r="E1394" s="117"/>
      <c r="F1394" s="48"/>
      <c r="G1394" s="11"/>
      <c r="H1394" s="117"/>
      <c r="I1394" s="124"/>
      <c r="J1394" s="124"/>
      <c r="K1394" s="144"/>
      <c r="L1394" s="11"/>
      <c r="M1394" s="143"/>
      <c r="N1394" s="42"/>
      <c r="O1394" s="128"/>
      <c r="P1394" s="130"/>
      <c r="Q1394" s="131">
        <v>1</v>
      </c>
      <c r="R1394" s="68"/>
      <c r="S1394" s="35"/>
      <c r="T1394" s="450" t="s">
        <v>87</v>
      </c>
      <c r="U1394" s="449"/>
      <c r="V1394" s="447">
        <f>V1395+V1396+V1397</f>
        <v>0</v>
      </c>
      <c r="X1394" s="447">
        <f>X1395+X1396+X1397</f>
        <v>0</v>
      </c>
      <c r="Z1394" s="447">
        <f>Z1395+Z1396+Z1397</f>
        <v>10000</v>
      </c>
      <c r="AB1394" s="447">
        <f>AB1395+AB1396+AB1397</f>
        <v>11000</v>
      </c>
      <c r="AD1394" s="447">
        <f>AD1395+AD1396+AD1397</f>
        <v>12000</v>
      </c>
      <c r="AF1394" s="447">
        <f>AF1395+AF1396+AF1397</f>
        <v>0</v>
      </c>
      <c r="AH1394" s="447">
        <f t="shared" si="203"/>
        <v>12000</v>
      </c>
      <c r="AI1394" s="446"/>
      <c r="AJ1394" s="447">
        <f>AJ1395+AJ1396+AJ1397</f>
        <v>2750</v>
      </c>
      <c r="AK1394" s="446"/>
      <c r="AL1394" s="447">
        <f>AL1395+AL1396+AL1397</f>
        <v>13000</v>
      </c>
      <c r="AM1394" s="447"/>
      <c r="AN1394" s="447">
        <f>AN1395+AN1396+AN1397</f>
        <v>14000</v>
      </c>
      <c r="AO1394" s="447"/>
      <c r="AP1394" s="447">
        <f>AP1395+AP1396+AP1397</f>
        <v>14000</v>
      </c>
      <c r="AQ1394" s="447"/>
    </row>
    <row r="1395" spans="2:43" ht="18" customHeight="1" x14ac:dyDescent="0.2">
      <c r="B1395" s="4"/>
      <c r="C1395" s="117"/>
      <c r="D1395" s="117"/>
      <c r="E1395" s="117"/>
      <c r="F1395" s="48"/>
      <c r="G1395" s="11"/>
      <c r="H1395" s="117"/>
      <c r="I1395" s="124"/>
      <c r="J1395" s="124"/>
      <c r="K1395" s="144"/>
      <c r="L1395" s="11"/>
      <c r="M1395" s="143"/>
      <c r="N1395" s="42"/>
      <c r="O1395" s="128"/>
      <c r="P1395" s="130"/>
      <c r="Q1395" s="130"/>
      <c r="R1395" s="72" t="s">
        <v>3</v>
      </c>
      <c r="S1395" s="181"/>
      <c r="T1395" s="73" t="s">
        <v>88</v>
      </c>
      <c r="V1395" s="74">
        <v>0</v>
      </c>
      <c r="X1395" s="74">
        <v>0</v>
      </c>
      <c r="Z1395" s="74">
        <v>10000</v>
      </c>
      <c r="AB1395" s="74">
        <v>11000</v>
      </c>
      <c r="AD1395" s="74">
        <v>12000</v>
      </c>
      <c r="AF1395" s="74">
        <v>0</v>
      </c>
      <c r="AH1395" s="74">
        <f t="shared" si="203"/>
        <v>12000</v>
      </c>
      <c r="AI1395" s="8"/>
      <c r="AJ1395" s="74">
        <f>CEILING(AB1395*25/100,10)</f>
        <v>2750</v>
      </c>
      <c r="AK1395" s="8"/>
      <c r="AL1395" s="74">
        <v>13000</v>
      </c>
      <c r="AM1395" s="74"/>
      <c r="AN1395" s="74">
        <v>14000</v>
      </c>
      <c r="AO1395" s="74"/>
      <c r="AP1395" s="74">
        <v>14000</v>
      </c>
      <c r="AQ1395" s="74"/>
    </row>
    <row r="1396" spans="2:43" ht="18" hidden="1" customHeight="1" x14ac:dyDescent="0.2">
      <c r="B1396" s="4"/>
      <c r="C1396" s="117"/>
      <c r="D1396" s="117"/>
      <c r="E1396" s="117"/>
      <c r="F1396" s="48"/>
      <c r="G1396" s="11"/>
      <c r="H1396" s="117"/>
      <c r="I1396" s="124"/>
      <c r="J1396" s="124"/>
      <c r="K1396" s="144"/>
      <c r="L1396" s="11"/>
      <c r="M1396" s="143"/>
      <c r="N1396" s="42"/>
      <c r="O1396" s="128"/>
      <c r="P1396" s="129"/>
      <c r="Q1396" s="129"/>
      <c r="R1396" s="78" t="s">
        <v>0</v>
      </c>
      <c r="S1396" s="251"/>
      <c r="T1396" s="494" t="s">
        <v>89</v>
      </c>
      <c r="U1396" s="444"/>
      <c r="V1396" s="74">
        <v>0</v>
      </c>
      <c r="X1396" s="74">
        <v>0</v>
      </c>
      <c r="Z1396" s="74">
        <v>0</v>
      </c>
      <c r="AB1396" s="74">
        <v>0</v>
      </c>
      <c r="AD1396" s="74">
        <v>0</v>
      </c>
      <c r="AF1396" s="74">
        <v>0</v>
      </c>
      <c r="AH1396" s="74">
        <f t="shared" si="203"/>
        <v>0</v>
      </c>
      <c r="AI1396" s="495"/>
      <c r="AJ1396" s="448">
        <v>0</v>
      </c>
      <c r="AK1396" s="495"/>
      <c r="AL1396" s="448">
        <v>0</v>
      </c>
      <c r="AM1396" s="448"/>
      <c r="AN1396" s="448">
        <v>0</v>
      </c>
      <c r="AO1396" s="74"/>
      <c r="AP1396" s="448">
        <v>0</v>
      </c>
      <c r="AQ1396" s="74"/>
    </row>
    <row r="1397" spans="2:43" ht="18" hidden="1" customHeight="1" x14ac:dyDescent="0.2">
      <c r="B1397" s="4"/>
      <c r="C1397" s="117"/>
      <c r="D1397" s="117"/>
      <c r="E1397" s="117"/>
      <c r="F1397" s="48"/>
      <c r="G1397" s="11"/>
      <c r="H1397" s="117"/>
      <c r="I1397" s="124"/>
      <c r="J1397" s="124"/>
      <c r="K1397" s="144"/>
      <c r="L1397" s="11"/>
      <c r="M1397" s="143"/>
      <c r="N1397" s="42"/>
      <c r="O1397" s="128"/>
      <c r="P1397" s="129"/>
      <c r="Q1397" s="129"/>
      <c r="R1397" s="78">
        <v>90</v>
      </c>
      <c r="S1397" s="251"/>
      <c r="T1397" s="494" t="s">
        <v>460</v>
      </c>
      <c r="U1397" s="444"/>
      <c r="V1397" s="74">
        <v>0</v>
      </c>
      <c r="X1397" s="74">
        <v>0</v>
      </c>
      <c r="Z1397" s="74">
        <v>0</v>
      </c>
      <c r="AB1397" s="74">
        <v>0</v>
      </c>
      <c r="AD1397" s="74">
        <v>0</v>
      </c>
      <c r="AF1397" s="74">
        <v>0</v>
      </c>
      <c r="AH1397" s="74">
        <f t="shared" si="203"/>
        <v>0</v>
      </c>
      <c r="AI1397" s="495"/>
      <c r="AJ1397" s="448"/>
      <c r="AK1397" s="495"/>
      <c r="AL1397" s="448"/>
      <c r="AM1397" s="448"/>
      <c r="AN1397" s="448"/>
      <c r="AO1397" s="74"/>
      <c r="AP1397" s="448"/>
      <c r="AQ1397" s="74"/>
    </row>
    <row r="1398" spans="2:43" ht="18" hidden="1" customHeight="1" x14ac:dyDescent="0.2">
      <c r="B1398" s="4"/>
      <c r="C1398" s="117"/>
      <c r="D1398" s="117"/>
      <c r="E1398" s="117"/>
      <c r="F1398" s="48"/>
      <c r="G1398" s="11"/>
      <c r="H1398" s="117"/>
      <c r="I1398" s="124"/>
      <c r="J1398" s="124"/>
      <c r="K1398" s="144"/>
      <c r="L1398" s="11"/>
      <c r="M1398" s="143"/>
      <c r="N1398" s="42"/>
      <c r="O1398" s="128"/>
      <c r="P1398" s="129">
        <v>9</v>
      </c>
      <c r="Q1398" s="129"/>
      <c r="R1398" s="64"/>
      <c r="S1398" s="234"/>
      <c r="T1398" s="65" t="s">
        <v>217</v>
      </c>
      <c r="U1398" s="155"/>
      <c r="V1398" s="66">
        <f>V1399+V1401</f>
        <v>0</v>
      </c>
      <c r="X1398" s="66">
        <f>X1399+X1401</f>
        <v>0</v>
      </c>
      <c r="Z1398" s="66">
        <f>Z1399+Z1401</f>
        <v>0</v>
      </c>
      <c r="AB1398" s="66">
        <f>AB1399+AB1401</f>
        <v>0</v>
      </c>
      <c r="AD1398" s="66" t="e">
        <f>#REF!+AD1401</f>
        <v>#REF!</v>
      </c>
      <c r="AF1398" s="66">
        <f>AF1399+AF1401</f>
        <v>0</v>
      </c>
      <c r="AH1398" s="66" t="e">
        <f t="shared" si="203"/>
        <v>#REF!</v>
      </c>
      <c r="AI1398" s="67"/>
      <c r="AJ1398" s="66">
        <f>AJ1399+AJ1401</f>
        <v>0</v>
      </c>
      <c r="AK1398" s="67"/>
      <c r="AL1398" s="66">
        <f>AL1399+AL1401</f>
        <v>0</v>
      </c>
      <c r="AM1398" s="66"/>
      <c r="AN1398" s="66">
        <f>AN1399+AN1401</f>
        <v>0</v>
      </c>
      <c r="AO1398" s="66"/>
      <c r="AP1398" s="66">
        <f>AP1399+AP1401</f>
        <v>0</v>
      </c>
      <c r="AQ1398" s="66"/>
    </row>
    <row r="1399" spans="2:43" ht="18" hidden="1" customHeight="1" x14ac:dyDescent="0.2">
      <c r="B1399" s="4"/>
      <c r="C1399" s="117"/>
      <c r="D1399" s="117"/>
      <c r="E1399" s="117"/>
      <c r="F1399" s="48"/>
      <c r="G1399" s="11"/>
      <c r="H1399" s="117"/>
      <c r="I1399" s="124"/>
      <c r="J1399" s="124"/>
      <c r="K1399" s="144"/>
      <c r="L1399" s="11"/>
      <c r="M1399" s="143"/>
      <c r="N1399" s="42"/>
      <c r="O1399" s="128"/>
      <c r="P1399" s="130"/>
      <c r="Q1399" s="131">
        <v>8</v>
      </c>
      <c r="R1399" s="68"/>
      <c r="S1399" s="35"/>
      <c r="T1399" s="450" t="s">
        <v>406</v>
      </c>
      <c r="U1399" s="449"/>
      <c r="V1399" s="447">
        <f>V1400</f>
        <v>0</v>
      </c>
      <c r="X1399" s="447">
        <f>X1400</f>
        <v>0</v>
      </c>
      <c r="Z1399" s="447">
        <f>Z1400</f>
        <v>0</v>
      </c>
      <c r="AB1399" s="447">
        <f>AB1400</f>
        <v>0</v>
      </c>
      <c r="AD1399" s="447" t="e">
        <f>#REF!</f>
        <v>#REF!</v>
      </c>
      <c r="AF1399" s="447">
        <f>AF1400</f>
        <v>0</v>
      </c>
      <c r="AH1399" s="447" t="e">
        <f t="shared" si="203"/>
        <v>#REF!</v>
      </c>
      <c r="AI1399" s="446"/>
      <c r="AJ1399" s="447">
        <f>AJ1400</f>
        <v>0</v>
      </c>
      <c r="AK1399" s="446"/>
      <c r="AL1399" s="447">
        <f>AL1400</f>
        <v>0</v>
      </c>
      <c r="AM1399" s="447"/>
      <c r="AN1399" s="447">
        <f>AN1400</f>
        <v>0</v>
      </c>
      <c r="AO1399" s="447"/>
      <c r="AP1399" s="447">
        <f>AP1400</f>
        <v>0</v>
      </c>
      <c r="AQ1399" s="447"/>
    </row>
    <row r="1400" spans="2:43" ht="18" hidden="1" customHeight="1" x14ac:dyDescent="0.2">
      <c r="B1400" s="4"/>
      <c r="C1400" s="117"/>
      <c r="D1400" s="117"/>
      <c r="E1400" s="117"/>
      <c r="F1400" s="48"/>
      <c r="G1400" s="11"/>
      <c r="H1400" s="117"/>
      <c r="I1400" s="124"/>
      <c r="J1400" s="124"/>
      <c r="K1400" s="144"/>
      <c r="L1400" s="11"/>
      <c r="M1400" s="143"/>
      <c r="N1400" s="42"/>
      <c r="O1400" s="128"/>
      <c r="P1400" s="130"/>
      <c r="Q1400" s="131"/>
      <c r="R1400" s="72" t="s">
        <v>3</v>
      </c>
      <c r="S1400" s="181"/>
      <c r="T1400" s="73" t="s">
        <v>407</v>
      </c>
      <c r="V1400" s="74">
        <v>0</v>
      </c>
      <c r="X1400" s="74">
        <v>0</v>
      </c>
      <c r="Z1400" s="74">
        <v>0</v>
      </c>
      <c r="AB1400" s="74">
        <v>0</v>
      </c>
      <c r="AD1400" s="74">
        <v>0</v>
      </c>
      <c r="AF1400" s="74">
        <v>0</v>
      </c>
      <c r="AH1400" s="74">
        <f t="shared" si="203"/>
        <v>0</v>
      </c>
      <c r="AI1400" s="8"/>
      <c r="AJ1400" s="74">
        <v>0</v>
      </c>
      <c r="AK1400" s="8"/>
      <c r="AL1400" s="74">
        <v>0</v>
      </c>
      <c r="AM1400" s="74"/>
      <c r="AN1400" s="74">
        <v>0</v>
      </c>
      <c r="AO1400" s="74"/>
      <c r="AP1400" s="74">
        <v>0</v>
      </c>
      <c r="AQ1400" s="74"/>
    </row>
    <row r="1401" spans="2:43" ht="18" hidden="1" customHeight="1" x14ac:dyDescent="0.2">
      <c r="B1401" s="4"/>
      <c r="C1401" s="117"/>
      <c r="D1401" s="117"/>
      <c r="E1401" s="117"/>
      <c r="F1401" s="48"/>
      <c r="G1401" s="11"/>
      <c r="H1401" s="117"/>
      <c r="I1401" s="124"/>
      <c r="J1401" s="124"/>
      <c r="K1401" s="144"/>
      <c r="L1401" s="11"/>
      <c r="M1401" s="143"/>
      <c r="N1401" s="42"/>
      <c r="O1401" s="128"/>
      <c r="P1401" s="130"/>
      <c r="Q1401" s="131">
        <v>9</v>
      </c>
      <c r="R1401" s="68"/>
      <c r="S1401" s="35"/>
      <c r="T1401" s="450" t="s">
        <v>408</v>
      </c>
      <c r="U1401" s="449"/>
      <c r="V1401" s="447">
        <f>V1402</f>
        <v>0</v>
      </c>
      <c r="X1401" s="447">
        <f>X1402</f>
        <v>0</v>
      </c>
      <c r="Z1401" s="447">
        <f>Z1402</f>
        <v>0</v>
      </c>
      <c r="AB1401" s="447">
        <f>AB1402</f>
        <v>0</v>
      </c>
      <c r="AD1401" s="447" t="e">
        <f>#REF!</f>
        <v>#REF!</v>
      </c>
      <c r="AF1401" s="447">
        <f>AF1402</f>
        <v>0</v>
      </c>
      <c r="AH1401" s="447" t="e">
        <f t="shared" si="203"/>
        <v>#REF!</v>
      </c>
      <c r="AI1401" s="446"/>
      <c r="AJ1401" s="447">
        <f>AJ1402</f>
        <v>0</v>
      </c>
      <c r="AK1401" s="446"/>
      <c r="AL1401" s="447">
        <f>AL1402</f>
        <v>0</v>
      </c>
      <c r="AM1401" s="447"/>
      <c r="AN1401" s="447">
        <f>AN1402</f>
        <v>0</v>
      </c>
      <c r="AO1401" s="447"/>
      <c r="AP1401" s="447">
        <f>AP1402</f>
        <v>0</v>
      </c>
      <c r="AQ1401" s="447"/>
    </row>
    <row r="1402" spans="2:43" ht="18" hidden="1" customHeight="1" x14ac:dyDescent="0.2">
      <c r="B1402" s="4"/>
      <c r="C1402" s="117"/>
      <c r="D1402" s="117"/>
      <c r="E1402" s="117"/>
      <c r="F1402" s="48"/>
      <c r="G1402" s="11"/>
      <c r="H1402" s="117"/>
      <c r="I1402" s="124"/>
      <c r="J1402" s="124"/>
      <c r="K1402" s="144"/>
      <c r="L1402" s="11"/>
      <c r="M1402" s="143"/>
      <c r="N1402" s="42"/>
      <c r="O1402" s="128"/>
      <c r="P1402" s="130"/>
      <c r="Q1402" s="131"/>
      <c r="R1402" s="72" t="s">
        <v>3</v>
      </c>
      <c r="S1402" s="181"/>
      <c r="T1402" s="494" t="s">
        <v>409</v>
      </c>
      <c r="U1402" s="444"/>
      <c r="V1402" s="74">
        <v>0</v>
      </c>
      <c r="X1402" s="74">
        <v>0</v>
      </c>
      <c r="Z1402" s="74">
        <v>0</v>
      </c>
      <c r="AB1402" s="74">
        <v>0</v>
      </c>
      <c r="AD1402" s="74">
        <v>0</v>
      </c>
      <c r="AF1402" s="74">
        <v>0</v>
      </c>
      <c r="AH1402" s="74">
        <f t="shared" si="203"/>
        <v>0</v>
      </c>
      <c r="AI1402" s="8"/>
      <c r="AJ1402" s="74">
        <v>0</v>
      </c>
      <c r="AK1402" s="8"/>
      <c r="AL1402" s="74">
        <v>0</v>
      </c>
      <c r="AM1402" s="74"/>
      <c r="AN1402" s="74">
        <v>0</v>
      </c>
      <c r="AO1402" s="74"/>
      <c r="AP1402" s="74">
        <v>0</v>
      </c>
      <c r="AQ1402" s="74"/>
    </row>
    <row r="1403" spans="2:43" ht="18" hidden="1" customHeight="1" x14ac:dyDescent="0.2">
      <c r="B1403" s="4"/>
      <c r="C1403" s="117"/>
      <c r="D1403" s="117"/>
      <c r="E1403" s="117"/>
      <c r="F1403" s="48"/>
      <c r="G1403" s="11"/>
      <c r="H1403" s="117"/>
      <c r="I1403" s="124"/>
      <c r="J1403" s="124"/>
      <c r="K1403" s="144"/>
      <c r="L1403" s="11"/>
      <c r="M1403" s="143"/>
      <c r="N1403" s="42"/>
      <c r="O1403" s="133" t="s">
        <v>55</v>
      </c>
      <c r="P1403" s="134"/>
      <c r="Q1403" s="134"/>
      <c r="R1403" s="79"/>
      <c r="S1403" s="252"/>
      <c r="T1403" s="80" t="s">
        <v>29</v>
      </c>
      <c r="U1403" s="242"/>
      <c r="V1403" s="88">
        <f>V1404</f>
        <v>0</v>
      </c>
      <c r="X1403" s="88">
        <f>X1404</f>
        <v>0</v>
      </c>
      <c r="Z1403" s="88">
        <f>Z1404</f>
        <v>0</v>
      </c>
      <c r="AB1403" s="88">
        <f>AB1404</f>
        <v>0</v>
      </c>
      <c r="AD1403" s="88" t="e">
        <f>#REF!</f>
        <v>#REF!</v>
      </c>
      <c r="AF1403" s="88">
        <f>AF1404</f>
        <v>0</v>
      </c>
      <c r="AH1403" s="88" t="e">
        <f t="shared" si="203"/>
        <v>#REF!</v>
      </c>
      <c r="AI1403" s="89"/>
      <c r="AJ1403" s="88">
        <f>AJ1404</f>
        <v>0</v>
      </c>
      <c r="AK1403" s="89"/>
      <c r="AL1403" s="88">
        <f t="shared" ref="AL1403:AP1405" si="206">AL1404</f>
        <v>0</v>
      </c>
      <c r="AM1403" s="88"/>
      <c r="AN1403" s="88">
        <f t="shared" si="206"/>
        <v>0</v>
      </c>
      <c r="AO1403" s="88"/>
      <c r="AP1403" s="88">
        <f t="shared" si="206"/>
        <v>0</v>
      </c>
      <c r="AQ1403" s="88"/>
    </row>
    <row r="1404" spans="2:43" ht="18" hidden="1" customHeight="1" x14ac:dyDescent="0.2">
      <c r="B1404" s="4"/>
      <c r="C1404" s="117"/>
      <c r="D1404" s="117"/>
      <c r="E1404" s="117"/>
      <c r="F1404" s="48"/>
      <c r="G1404" s="11"/>
      <c r="H1404" s="117"/>
      <c r="I1404" s="124"/>
      <c r="J1404" s="124"/>
      <c r="K1404" s="144"/>
      <c r="L1404" s="11"/>
      <c r="M1404" s="143"/>
      <c r="N1404" s="42"/>
      <c r="O1404" s="128"/>
      <c r="P1404" s="129">
        <v>4</v>
      </c>
      <c r="Q1404" s="129"/>
      <c r="R1404" s="85"/>
      <c r="S1404" s="254"/>
      <c r="T1404" s="65" t="s">
        <v>73</v>
      </c>
      <c r="U1404" s="155"/>
      <c r="V1404" s="66">
        <f>V1405</f>
        <v>0</v>
      </c>
      <c r="X1404" s="66">
        <f>X1405</f>
        <v>0</v>
      </c>
      <c r="Z1404" s="66">
        <f>Z1405</f>
        <v>0</v>
      </c>
      <c r="AB1404" s="66">
        <f>AB1405</f>
        <v>0</v>
      </c>
      <c r="AD1404" s="66" t="e">
        <f>#REF!</f>
        <v>#REF!</v>
      </c>
      <c r="AF1404" s="66">
        <f>AF1405</f>
        <v>0</v>
      </c>
      <c r="AH1404" s="66" t="e">
        <f t="shared" si="203"/>
        <v>#REF!</v>
      </c>
      <c r="AI1404" s="67"/>
      <c r="AJ1404" s="66">
        <f>AJ1405</f>
        <v>0</v>
      </c>
      <c r="AK1404" s="67"/>
      <c r="AL1404" s="66">
        <f t="shared" si="206"/>
        <v>0</v>
      </c>
      <c r="AM1404" s="66"/>
      <c r="AN1404" s="66">
        <f t="shared" si="206"/>
        <v>0</v>
      </c>
      <c r="AO1404" s="66"/>
      <c r="AP1404" s="66">
        <f t="shared" si="206"/>
        <v>0</v>
      </c>
      <c r="AQ1404" s="66"/>
    </row>
    <row r="1405" spans="2:43" ht="18" hidden="1" customHeight="1" x14ac:dyDescent="0.2">
      <c r="B1405" s="4"/>
      <c r="C1405" s="117"/>
      <c r="D1405" s="117"/>
      <c r="E1405" s="117"/>
      <c r="F1405" s="48"/>
      <c r="G1405" s="11"/>
      <c r="H1405" s="117"/>
      <c r="I1405" s="124"/>
      <c r="J1405" s="124"/>
      <c r="K1405" s="144"/>
      <c r="L1405" s="11"/>
      <c r="M1405" s="143"/>
      <c r="N1405" s="42"/>
      <c r="O1405" s="128"/>
      <c r="P1405" s="130"/>
      <c r="Q1405" s="131">
        <v>1</v>
      </c>
      <c r="R1405" s="84"/>
      <c r="S1405" s="250"/>
      <c r="T1405" s="450" t="s">
        <v>410</v>
      </c>
      <c r="U1405" s="449"/>
      <c r="V1405" s="447">
        <f>V1406</f>
        <v>0</v>
      </c>
      <c r="X1405" s="447">
        <f>X1406</f>
        <v>0</v>
      </c>
      <c r="Z1405" s="447">
        <f>Z1406</f>
        <v>0</v>
      </c>
      <c r="AB1405" s="447">
        <f>AB1406</f>
        <v>0</v>
      </c>
      <c r="AD1405" s="447" t="e">
        <f>#REF!</f>
        <v>#REF!</v>
      </c>
      <c r="AF1405" s="447">
        <f>AF1406</f>
        <v>0</v>
      </c>
      <c r="AH1405" s="447" t="e">
        <f t="shared" si="203"/>
        <v>#REF!</v>
      </c>
      <c r="AI1405" s="446"/>
      <c r="AJ1405" s="447">
        <f>AJ1406</f>
        <v>0</v>
      </c>
      <c r="AK1405" s="446"/>
      <c r="AL1405" s="447">
        <f t="shared" si="206"/>
        <v>0</v>
      </c>
      <c r="AM1405" s="447"/>
      <c r="AN1405" s="447">
        <f t="shared" si="206"/>
        <v>0</v>
      </c>
      <c r="AO1405" s="447"/>
      <c r="AP1405" s="447">
        <f t="shared" si="206"/>
        <v>0</v>
      </c>
      <c r="AQ1405" s="447"/>
    </row>
    <row r="1406" spans="2:43" ht="18" hidden="1" customHeight="1" x14ac:dyDescent="0.2">
      <c r="B1406" s="4"/>
      <c r="C1406" s="117"/>
      <c r="D1406" s="117"/>
      <c r="E1406" s="117"/>
      <c r="F1406" s="48"/>
      <c r="G1406" s="11"/>
      <c r="H1406" s="117"/>
      <c r="I1406" s="124"/>
      <c r="J1406" s="124"/>
      <c r="K1406" s="144"/>
      <c r="L1406" s="11"/>
      <c r="M1406" s="143"/>
      <c r="N1406" s="42"/>
      <c r="O1406" s="128"/>
      <c r="P1406" s="130"/>
      <c r="Q1406" s="131"/>
      <c r="R1406" s="72" t="s">
        <v>3</v>
      </c>
      <c r="S1406" s="181"/>
      <c r="T1406" s="73" t="s">
        <v>411</v>
      </c>
      <c r="V1406" s="74">
        <v>0</v>
      </c>
      <c r="X1406" s="74">
        <v>0</v>
      </c>
      <c r="Z1406" s="74">
        <v>0</v>
      </c>
      <c r="AB1406" s="74">
        <v>0</v>
      </c>
      <c r="AD1406" s="74">
        <v>0</v>
      </c>
      <c r="AF1406" s="74">
        <v>0</v>
      </c>
      <c r="AH1406" s="74">
        <f t="shared" si="203"/>
        <v>0</v>
      </c>
      <c r="AI1406" s="8"/>
      <c r="AJ1406" s="74">
        <v>0</v>
      </c>
      <c r="AK1406" s="8"/>
      <c r="AL1406" s="74">
        <v>0</v>
      </c>
      <c r="AM1406" s="74"/>
      <c r="AN1406" s="74">
        <v>0</v>
      </c>
      <c r="AO1406" s="74"/>
      <c r="AP1406" s="74">
        <v>0</v>
      </c>
      <c r="AQ1406" s="74"/>
    </row>
    <row r="1407" spans="2:43" ht="18" customHeight="1" x14ac:dyDescent="0.2">
      <c r="B1407" s="4"/>
      <c r="C1407" s="117"/>
      <c r="D1407" s="117"/>
      <c r="E1407" s="117"/>
      <c r="F1407" s="48"/>
      <c r="G1407" s="11"/>
      <c r="H1407" s="117"/>
      <c r="I1407" s="124"/>
      <c r="J1407" s="124"/>
      <c r="K1407" s="144"/>
      <c r="L1407" s="11"/>
      <c r="M1407" s="143"/>
      <c r="N1407" s="42"/>
      <c r="O1407" s="128"/>
      <c r="P1407" s="130"/>
      <c r="Q1407" s="130"/>
      <c r="R1407" s="72"/>
      <c r="S1407" s="181"/>
      <c r="T1407" s="73"/>
      <c r="V1407" s="74"/>
      <c r="X1407" s="74"/>
      <c r="Z1407" s="74"/>
      <c r="AB1407" s="74"/>
      <c r="AD1407" s="74"/>
      <c r="AF1407" s="74"/>
      <c r="AH1407" s="74">
        <f t="shared" si="203"/>
        <v>0</v>
      </c>
      <c r="AI1407" s="8"/>
      <c r="AJ1407" s="74"/>
      <c r="AK1407" s="8"/>
      <c r="AL1407" s="74"/>
      <c r="AM1407" s="74"/>
      <c r="AN1407" s="74"/>
      <c r="AO1407" s="74"/>
      <c r="AP1407" s="74"/>
      <c r="AQ1407" s="74"/>
    </row>
    <row r="1408" spans="2:43" ht="18" customHeight="1" x14ac:dyDescent="0.2">
      <c r="B1408" s="4"/>
      <c r="C1408" s="117"/>
      <c r="D1408" s="117"/>
      <c r="E1408" s="117"/>
      <c r="F1408" s="48"/>
      <c r="G1408" s="11"/>
      <c r="H1408" s="132"/>
      <c r="I1408" s="121"/>
      <c r="J1408" s="121"/>
      <c r="K1408" s="164">
        <v>4</v>
      </c>
      <c r="L1408" s="277"/>
      <c r="M1408" s="163"/>
      <c r="N1408" s="261"/>
      <c r="O1408" s="122"/>
      <c r="P1408" s="123"/>
      <c r="Q1408" s="123"/>
      <c r="R1408" s="49"/>
      <c r="S1408" s="18"/>
      <c r="T1408" s="50" t="s">
        <v>420</v>
      </c>
      <c r="U1408" s="76"/>
      <c r="V1408" s="51">
        <f>V1409</f>
        <v>568000</v>
      </c>
      <c r="X1408" s="51">
        <f>X1409</f>
        <v>581000</v>
      </c>
      <c r="Z1408" s="51">
        <f>Z1409</f>
        <v>724000</v>
      </c>
      <c r="AB1408" s="51">
        <f>AB1409</f>
        <v>766000</v>
      </c>
      <c r="AD1408" s="51" t="e">
        <f>AD1409</f>
        <v>#REF!</v>
      </c>
      <c r="AF1408" s="51">
        <f>AF1409</f>
        <v>0</v>
      </c>
      <c r="AH1408" s="51" t="e">
        <f t="shared" si="203"/>
        <v>#REF!</v>
      </c>
      <c r="AI1408" s="5"/>
      <c r="AJ1408" s="51">
        <f>AJ1409</f>
        <v>203500</v>
      </c>
      <c r="AK1408" s="5"/>
      <c r="AL1408" s="51">
        <f>AL1409</f>
        <v>846000</v>
      </c>
      <c r="AM1408" s="51"/>
      <c r="AN1408" s="51">
        <f>AN1409</f>
        <v>886000</v>
      </c>
      <c r="AO1408" s="51"/>
      <c r="AP1408" s="51">
        <f>AP1409</f>
        <v>886000</v>
      </c>
      <c r="AQ1408" s="51"/>
    </row>
    <row r="1409" spans="2:43" ht="18" customHeight="1" x14ac:dyDescent="0.2">
      <c r="B1409" s="4"/>
      <c r="C1409" s="117"/>
      <c r="D1409" s="117"/>
      <c r="E1409" s="117"/>
      <c r="F1409" s="48"/>
      <c r="G1409" s="11"/>
      <c r="H1409" s="117"/>
      <c r="I1409" s="124"/>
      <c r="J1409" s="124"/>
      <c r="K1409" s="144"/>
      <c r="L1409" s="11"/>
      <c r="M1409" s="226">
        <v>2</v>
      </c>
      <c r="N1409" s="262"/>
      <c r="O1409" s="125"/>
      <c r="P1409" s="126"/>
      <c r="Q1409" s="126"/>
      <c r="R1409" s="60"/>
      <c r="S1409" s="249"/>
      <c r="T1409" s="61" t="s">
        <v>413</v>
      </c>
      <c r="U1409" s="241"/>
      <c r="V1409" s="62">
        <f>V1410+V1449+V1466+V1530</f>
        <v>568000</v>
      </c>
      <c r="X1409" s="62">
        <f>X1410+X1449+X1466+X1530</f>
        <v>581000</v>
      </c>
      <c r="Z1409" s="62">
        <f>Z1410+Z1449+Z1466+Z1530</f>
        <v>724000</v>
      </c>
      <c r="AB1409" s="62">
        <f>AB1410+AB1449+AB1466+AB1530</f>
        <v>766000</v>
      </c>
      <c r="AD1409" s="62" t="e">
        <f>AD1410+AD1449+AD1466+AD1530</f>
        <v>#REF!</v>
      </c>
      <c r="AF1409" s="62">
        <f>AF1410+AF1449+AF1466+AF1530</f>
        <v>0</v>
      </c>
      <c r="AH1409" s="62" t="e">
        <f t="shared" si="203"/>
        <v>#REF!</v>
      </c>
      <c r="AI1409" s="63"/>
      <c r="AJ1409" s="62">
        <f>AJ1410+AJ1449+AJ1466+AJ1530</f>
        <v>203500</v>
      </c>
      <c r="AK1409" s="63"/>
      <c r="AL1409" s="62">
        <f>AL1410+AL1449+AL1466+AL1530</f>
        <v>846000</v>
      </c>
      <c r="AM1409" s="62"/>
      <c r="AN1409" s="62">
        <f>AN1410+AN1449+AN1466+AN1530</f>
        <v>886000</v>
      </c>
      <c r="AO1409" s="62"/>
      <c r="AP1409" s="62">
        <f>AP1410+AP1449+AP1466+AP1530</f>
        <v>886000</v>
      </c>
      <c r="AQ1409" s="62"/>
    </row>
    <row r="1410" spans="2:43" ht="18" hidden="1" customHeight="1" x14ac:dyDescent="0.2">
      <c r="B1410" s="4"/>
      <c r="C1410" s="117"/>
      <c r="D1410" s="117"/>
      <c r="E1410" s="117"/>
      <c r="F1410" s="48"/>
      <c r="G1410" s="11"/>
      <c r="H1410" s="117"/>
      <c r="I1410" s="124"/>
      <c r="J1410" s="124"/>
      <c r="K1410" s="144"/>
      <c r="L1410" s="11"/>
      <c r="M1410" s="143"/>
      <c r="N1410" s="42"/>
      <c r="O1410" s="127" t="s">
        <v>3</v>
      </c>
      <c r="P1410" s="123"/>
      <c r="Q1410" s="123"/>
      <c r="R1410" s="49"/>
      <c r="S1410" s="18"/>
      <c r="T1410" s="50" t="s">
        <v>7</v>
      </c>
      <c r="U1410" s="76"/>
      <c r="V1410" s="51">
        <f>V1411+V1424+V1433+V1445</f>
        <v>0</v>
      </c>
      <c r="X1410" s="51">
        <f>X1411+X1424+X1433+X1445</f>
        <v>0</v>
      </c>
      <c r="Z1410" s="51">
        <f>Z1411+Z1424+Z1433+Z1445</f>
        <v>0</v>
      </c>
      <c r="AB1410" s="51">
        <f>AB1411+AB1424+AB1433+AB1445</f>
        <v>0</v>
      </c>
      <c r="AD1410" s="51">
        <f>AD1411+AD1424+AD1433+AD1445</f>
        <v>0</v>
      </c>
      <c r="AF1410" s="51">
        <f>AF1411+AF1424+AF1433+AF1445</f>
        <v>0</v>
      </c>
      <c r="AH1410" s="51">
        <f t="shared" si="203"/>
        <v>0</v>
      </c>
      <c r="AI1410" s="51"/>
      <c r="AJ1410" s="51">
        <f t="shared" ref="AJ1410" si="207">AJ1411+AJ1424+AJ1433+AJ1445</f>
        <v>0</v>
      </c>
      <c r="AK1410" s="51"/>
      <c r="AL1410" s="51">
        <f t="shared" ref="AL1410" si="208">AL1411+AL1424+AL1433+AL1445</f>
        <v>0</v>
      </c>
      <c r="AM1410" s="51"/>
      <c r="AN1410" s="51">
        <f t="shared" ref="AN1410:AP1410" si="209">AN1411+AN1424+AN1433+AN1445</f>
        <v>0</v>
      </c>
      <c r="AO1410" s="51"/>
      <c r="AP1410" s="51">
        <f t="shared" si="209"/>
        <v>0</v>
      </c>
      <c r="AQ1410" s="51"/>
    </row>
    <row r="1411" spans="2:43" ht="18" hidden="1" customHeight="1" x14ac:dyDescent="0.2">
      <c r="B1411" s="4"/>
      <c r="C1411" s="117"/>
      <c r="D1411" s="117"/>
      <c r="E1411" s="117"/>
      <c r="F1411" s="48"/>
      <c r="G1411" s="11"/>
      <c r="H1411" s="117"/>
      <c r="I1411" s="124"/>
      <c r="J1411" s="124"/>
      <c r="K1411" s="144"/>
      <c r="L1411" s="11"/>
      <c r="M1411" s="143"/>
      <c r="N1411" s="42"/>
      <c r="O1411" s="128"/>
      <c r="P1411" s="129">
        <v>1</v>
      </c>
      <c r="Q1411" s="129"/>
      <c r="R1411" s="64"/>
      <c r="S1411" s="234"/>
      <c r="T1411" s="65" t="s">
        <v>8</v>
      </c>
      <c r="U1411" s="155"/>
      <c r="V1411" s="66">
        <f>V1412+V1414+V1416+V1418+V1420+V1422</f>
        <v>0</v>
      </c>
      <c r="X1411" s="66">
        <f>X1412+X1414+X1416+X1418+X1420+X1422</f>
        <v>0</v>
      </c>
      <c r="Z1411" s="66">
        <f>Z1412+Z1414+Z1416+Z1418+Z1420+Z1422</f>
        <v>0</v>
      </c>
      <c r="AB1411" s="66">
        <f>AB1412+AB1414+AB1416+AB1418+AB1420+AB1422</f>
        <v>0</v>
      </c>
      <c r="AD1411" s="66">
        <f>AD1412+AD1414+AD1416+AD1418+AD1420+AD1422</f>
        <v>0</v>
      </c>
      <c r="AF1411" s="66">
        <f>AF1412+AF1414+AF1416+AF1418+AF1420+AF1422</f>
        <v>0</v>
      </c>
      <c r="AH1411" s="66">
        <f t="shared" si="203"/>
        <v>0</v>
      </c>
      <c r="AI1411" s="67"/>
      <c r="AJ1411" s="66">
        <f>AJ1412+AJ1414+AJ1416+AJ1418+AJ1420+AJ1422</f>
        <v>0</v>
      </c>
      <c r="AK1411" s="67"/>
      <c r="AL1411" s="66">
        <f>AL1412+AL1414+AL1416+AL1418+AL1420+AL1422</f>
        <v>0</v>
      </c>
      <c r="AM1411" s="66"/>
      <c r="AN1411" s="66">
        <f>AN1412+AN1414+AN1416+AN1418+AN1420+AN1422</f>
        <v>0</v>
      </c>
      <c r="AO1411" s="66"/>
      <c r="AP1411" s="66">
        <f>AP1412+AP1414+AP1416+AP1418+AP1420+AP1422</f>
        <v>0</v>
      </c>
      <c r="AQ1411" s="66"/>
    </row>
    <row r="1412" spans="2:43" ht="18" hidden="1" customHeight="1" x14ac:dyDescent="0.2">
      <c r="B1412" s="4"/>
      <c r="C1412" s="117"/>
      <c r="D1412" s="117"/>
      <c r="E1412" s="117"/>
      <c r="F1412" s="48"/>
      <c r="G1412" s="11"/>
      <c r="H1412" s="117"/>
      <c r="I1412" s="124"/>
      <c r="J1412" s="124"/>
      <c r="K1412" s="144"/>
      <c r="L1412" s="11"/>
      <c r="M1412" s="143"/>
      <c r="N1412" s="42"/>
      <c r="O1412" s="128"/>
      <c r="P1412" s="130"/>
      <c r="Q1412" s="140">
        <v>1</v>
      </c>
      <c r="R1412" s="68"/>
      <c r="S1412" s="35"/>
      <c r="T1412" s="450" t="s">
        <v>9</v>
      </c>
      <c r="U1412" s="449"/>
      <c r="V1412" s="447">
        <f>V1413</f>
        <v>0</v>
      </c>
      <c r="X1412" s="447">
        <f>X1413</f>
        <v>0</v>
      </c>
      <c r="Z1412" s="447">
        <f>Z1413</f>
        <v>0</v>
      </c>
      <c r="AB1412" s="447">
        <f>AB1413</f>
        <v>0</v>
      </c>
      <c r="AD1412" s="447">
        <f>AD1413</f>
        <v>0</v>
      </c>
      <c r="AF1412" s="447">
        <f>AF1413</f>
        <v>0</v>
      </c>
      <c r="AH1412" s="447">
        <f t="shared" si="203"/>
        <v>0</v>
      </c>
      <c r="AI1412" s="446"/>
      <c r="AJ1412" s="447">
        <f>AJ1413</f>
        <v>0</v>
      </c>
      <c r="AK1412" s="446"/>
      <c r="AL1412" s="447">
        <f>AL1413</f>
        <v>0</v>
      </c>
      <c r="AM1412" s="447"/>
      <c r="AN1412" s="447">
        <f>AN1413</f>
        <v>0</v>
      </c>
      <c r="AO1412" s="447"/>
      <c r="AP1412" s="447">
        <f>AP1413</f>
        <v>0</v>
      </c>
      <c r="AQ1412" s="447"/>
    </row>
    <row r="1413" spans="2:43" ht="18" hidden="1" customHeight="1" x14ac:dyDescent="0.2">
      <c r="B1413" s="4"/>
      <c r="C1413" s="117"/>
      <c r="D1413" s="117"/>
      <c r="E1413" s="117"/>
      <c r="F1413" s="48"/>
      <c r="G1413" s="11"/>
      <c r="H1413" s="117"/>
      <c r="I1413" s="124"/>
      <c r="J1413" s="124"/>
      <c r="K1413" s="144"/>
      <c r="L1413" s="11"/>
      <c r="M1413" s="143"/>
      <c r="N1413" s="42"/>
      <c r="O1413" s="128"/>
      <c r="P1413" s="130"/>
      <c r="Q1413" s="130"/>
      <c r="R1413" s="72">
        <v>1</v>
      </c>
      <c r="S1413" s="181"/>
      <c r="T1413" s="73" t="s">
        <v>9</v>
      </c>
      <c r="V1413" s="74">
        <v>0</v>
      </c>
      <c r="X1413" s="74">
        <v>0</v>
      </c>
      <c r="Z1413" s="74">
        <v>0</v>
      </c>
      <c r="AB1413" s="74">
        <v>0</v>
      </c>
      <c r="AD1413" s="74">
        <v>0</v>
      </c>
      <c r="AF1413" s="74">
        <v>0</v>
      </c>
      <c r="AH1413" s="74">
        <f t="shared" si="203"/>
        <v>0</v>
      </c>
      <c r="AI1413" s="8"/>
      <c r="AJ1413" s="74">
        <v>0</v>
      </c>
      <c r="AK1413" s="8"/>
      <c r="AL1413" s="74">
        <v>0</v>
      </c>
      <c r="AM1413" s="74"/>
      <c r="AN1413" s="74">
        <v>0</v>
      </c>
      <c r="AO1413" s="74"/>
      <c r="AP1413" s="74">
        <v>0</v>
      </c>
      <c r="AQ1413" s="74"/>
    </row>
    <row r="1414" spans="2:43" ht="18" hidden="1" customHeight="1" x14ac:dyDescent="0.2">
      <c r="B1414" s="4"/>
      <c r="C1414" s="117"/>
      <c r="D1414" s="117"/>
      <c r="E1414" s="117"/>
      <c r="F1414" s="48"/>
      <c r="G1414" s="11"/>
      <c r="H1414" s="117"/>
      <c r="I1414" s="124"/>
      <c r="J1414" s="124"/>
      <c r="K1414" s="144"/>
      <c r="L1414" s="11"/>
      <c r="M1414" s="143"/>
      <c r="N1414" s="42"/>
      <c r="O1414" s="128"/>
      <c r="P1414" s="130"/>
      <c r="Q1414" s="131">
        <v>2</v>
      </c>
      <c r="R1414" s="68"/>
      <c r="S1414" s="35"/>
      <c r="T1414" s="450" t="s">
        <v>494</v>
      </c>
      <c r="U1414" s="449"/>
      <c r="V1414" s="447">
        <f>V1415</f>
        <v>0</v>
      </c>
      <c r="X1414" s="447">
        <f>X1415</f>
        <v>0</v>
      </c>
      <c r="Z1414" s="447">
        <f>Z1415</f>
        <v>0</v>
      </c>
      <c r="AB1414" s="447">
        <f>AB1415</f>
        <v>0</v>
      </c>
      <c r="AD1414" s="447">
        <f>AD1415</f>
        <v>0</v>
      </c>
      <c r="AF1414" s="447">
        <f>AF1415</f>
        <v>0</v>
      </c>
      <c r="AH1414" s="447">
        <f t="shared" si="203"/>
        <v>0</v>
      </c>
      <c r="AI1414" s="446"/>
      <c r="AJ1414" s="447">
        <f>AJ1415</f>
        <v>0</v>
      </c>
      <c r="AK1414" s="446"/>
      <c r="AL1414" s="447">
        <f>AL1415</f>
        <v>0</v>
      </c>
      <c r="AM1414" s="447"/>
      <c r="AN1414" s="447">
        <f>AN1415</f>
        <v>0</v>
      </c>
      <c r="AO1414" s="447"/>
      <c r="AP1414" s="447">
        <f>AP1415</f>
        <v>0</v>
      </c>
      <c r="AQ1414" s="447"/>
    </row>
    <row r="1415" spans="2:43" ht="18" hidden="1" customHeight="1" x14ac:dyDescent="0.2">
      <c r="B1415" s="4"/>
      <c r="C1415" s="117"/>
      <c r="D1415" s="117"/>
      <c r="E1415" s="117"/>
      <c r="F1415" s="48"/>
      <c r="G1415" s="11"/>
      <c r="H1415" s="117"/>
      <c r="I1415" s="124"/>
      <c r="J1415" s="124"/>
      <c r="K1415" s="144"/>
      <c r="L1415" s="11"/>
      <c r="M1415" s="143"/>
      <c r="N1415" s="42"/>
      <c r="O1415" s="128"/>
      <c r="P1415" s="130"/>
      <c r="Q1415" s="130"/>
      <c r="R1415" s="72">
        <v>1</v>
      </c>
      <c r="S1415" s="181"/>
      <c r="T1415" s="73" t="s">
        <v>494</v>
      </c>
      <c r="V1415" s="74">
        <v>0</v>
      </c>
      <c r="X1415" s="74">
        <v>0</v>
      </c>
      <c r="Z1415" s="74">
        <v>0</v>
      </c>
      <c r="AB1415" s="74">
        <v>0</v>
      </c>
      <c r="AD1415" s="74">
        <v>0</v>
      </c>
      <c r="AF1415" s="74">
        <v>0</v>
      </c>
      <c r="AH1415" s="74">
        <f t="shared" si="203"/>
        <v>0</v>
      </c>
      <c r="AI1415" s="8"/>
      <c r="AJ1415" s="74">
        <v>0</v>
      </c>
      <c r="AK1415" s="8"/>
      <c r="AL1415" s="74">
        <v>0</v>
      </c>
      <c r="AM1415" s="74"/>
      <c r="AN1415" s="74">
        <v>0</v>
      </c>
      <c r="AO1415" s="74"/>
      <c r="AP1415" s="74">
        <v>0</v>
      </c>
      <c r="AQ1415" s="74"/>
    </row>
    <row r="1416" spans="2:43" ht="18" hidden="1" customHeight="1" x14ac:dyDescent="0.2">
      <c r="B1416" s="4"/>
      <c r="C1416" s="117"/>
      <c r="D1416" s="117"/>
      <c r="E1416" s="117"/>
      <c r="F1416" s="48"/>
      <c r="G1416" s="11"/>
      <c r="H1416" s="117"/>
      <c r="I1416" s="124"/>
      <c r="J1416" s="124"/>
      <c r="K1416" s="144"/>
      <c r="L1416" s="11"/>
      <c r="M1416" s="143"/>
      <c r="N1416" s="42"/>
      <c r="O1416" s="128"/>
      <c r="P1416" s="130"/>
      <c r="Q1416" s="131">
        <v>3</v>
      </c>
      <c r="R1416" s="68"/>
      <c r="S1416" s="35"/>
      <c r="T1416" s="450" t="s">
        <v>12</v>
      </c>
      <c r="U1416" s="449"/>
      <c r="V1416" s="447">
        <f>V1417</f>
        <v>0</v>
      </c>
      <c r="X1416" s="447">
        <f>X1417</f>
        <v>0</v>
      </c>
      <c r="Z1416" s="447">
        <f>Z1417</f>
        <v>0</v>
      </c>
      <c r="AB1416" s="447">
        <f>AB1417</f>
        <v>0</v>
      </c>
      <c r="AD1416" s="447">
        <f>AD1417</f>
        <v>0</v>
      </c>
      <c r="AF1416" s="447">
        <f>AF1417</f>
        <v>0</v>
      </c>
      <c r="AH1416" s="447">
        <f t="shared" si="203"/>
        <v>0</v>
      </c>
      <c r="AI1416" s="446"/>
      <c r="AJ1416" s="447">
        <f>AJ1417</f>
        <v>0</v>
      </c>
      <c r="AK1416" s="446"/>
      <c r="AL1416" s="447">
        <f>AL1417</f>
        <v>0</v>
      </c>
      <c r="AM1416" s="447"/>
      <c r="AN1416" s="447">
        <f>AN1417</f>
        <v>0</v>
      </c>
      <c r="AO1416" s="447"/>
      <c r="AP1416" s="447">
        <f>AP1417</f>
        <v>0</v>
      </c>
      <c r="AQ1416" s="447"/>
    </row>
    <row r="1417" spans="2:43" ht="18" hidden="1" customHeight="1" x14ac:dyDescent="0.2">
      <c r="B1417" s="4"/>
      <c r="C1417" s="117"/>
      <c r="D1417" s="117"/>
      <c r="E1417" s="117"/>
      <c r="F1417" s="48"/>
      <c r="G1417" s="11"/>
      <c r="H1417" s="117"/>
      <c r="I1417" s="124"/>
      <c r="J1417" s="124"/>
      <c r="K1417" s="144"/>
      <c r="L1417" s="11"/>
      <c r="M1417" s="143"/>
      <c r="N1417" s="42"/>
      <c r="O1417" s="128"/>
      <c r="P1417" s="130"/>
      <c r="Q1417" s="130"/>
      <c r="R1417" s="72">
        <v>1</v>
      </c>
      <c r="S1417" s="181"/>
      <c r="T1417" s="73" t="s">
        <v>12</v>
      </c>
      <c r="V1417" s="74">
        <v>0</v>
      </c>
      <c r="X1417" s="74">
        <v>0</v>
      </c>
      <c r="Z1417" s="74">
        <v>0</v>
      </c>
      <c r="AB1417" s="74">
        <v>0</v>
      </c>
      <c r="AD1417" s="74">
        <v>0</v>
      </c>
      <c r="AF1417" s="74">
        <v>0</v>
      </c>
      <c r="AH1417" s="74">
        <f t="shared" si="203"/>
        <v>0</v>
      </c>
      <c r="AI1417" s="8"/>
      <c r="AJ1417" s="74">
        <v>0</v>
      </c>
      <c r="AK1417" s="8"/>
      <c r="AL1417" s="74">
        <v>0</v>
      </c>
      <c r="AM1417" s="74"/>
      <c r="AN1417" s="74">
        <v>0</v>
      </c>
      <c r="AO1417" s="74"/>
      <c r="AP1417" s="74">
        <v>0</v>
      </c>
      <c r="AQ1417" s="74"/>
    </row>
    <row r="1418" spans="2:43" ht="18" hidden="1" customHeight="1" x14ac:dyDescent="0.2">
      <c r="B1418" s="4"/>
      <c r="C1418" s="117"/>
      <c r="D1418" s="117"/>
      <c r="E1418" s="117"/>
      <c r="F1418" s="48"/>
      <c r="G1418" s="11"/>
      <c r="H1418" s="117"/>
      <c r="I1418" s="124"/>
      <c r="J1418" s="124"/>
      <c r="K1418" s="144"/>
      <c r="L1418" s="11"/>
      <c r="M1418" s="143"/>
      <c r="N1418" s="42"/>
      <c r="O1418" s="128"/>
      <c r="P1418" s="130"/>
      <c r="Q1418" s="131">
        <v>4</v>
      </c>
      <c r="R1418" s="68"/>
      <c r="S1418" s="35"/>
      <c r="T1418" s="450" t="s">
        <v>13</v>
      </c>
      <c r="U1418" s="449"/>
      <c r="V1418" s="447">
        <f>V1419</f>
        <v>0</v>
      </c>
      <c r="X1418" s="447">
        <f>X1419</f>
        <v>0</v>
      </c>
      <c r="Z1418" s="447">
        <f>Z1419</f>
        <v>0</v>
      </c>
      <c r="AB1418" s="447">
        <f>AB1419</f>
        <v>0</v>
      </c>
      <c r="AD1418" s="447">
        <f>AD1419</f>
        <v>0</v>
      </c>
      <c r="AF1418" s="447">
        <f>AF1419</f>
        <v>0</v>
      </c>
      <c r="AH1418" s="447">
        <f t="shared" si="203"/>
        <v>0</v>
      </c>
      <c r="AI1418" s="446"/>
      <c r="AJ1418" s="447">
        <f>AJ1419</f>
        <v>0</v>
      </c>
      <c r="AK1418" s="446"/>
      <c r="AL1418" s="447">
        <f>AL1419</f>
        <v>0</v>
      </c>
      <c r="AM1418" s="447"/>
      <c r="AN1418" s="447">
        <f>AN1419</f>
        <v>0</v>
      </c>
      <c r="AO1418" s="447"/>
      <c r="AP1418" s="447">
        <f>AP1419</f>
        <v>0</v>
      </c>
      <c r="AQ1418" s="447"/>
    </row>
    <row r="1419" spans="2:43" ht="18" hidden="1" customHeight="1" x14ac:dyDescent="0.2">
      <c r="B1419" s="4"/>
      <c r="C1419" s="117"/>
      <c r="D1419" s="117"/>
      <c r="E1419" s="117"/>
      <c r="F1419" s="48"/>
      <c r="G1419" s="11"/>
      <c r="H1419" s="117"/>
      <c r="I1419" s="124"/>
      <c r="J1419" s="124"/>
      <c r="K1419" s="144"/>
      <c r="L1419" s="11"/>
      <c r="M1419" s="143"/>
      <c r="N1419" s="42"/>
      <c r="O1419" s="128"/>
      <c r="P1419" s="130"/>
      <c r="Q1419" s="130"/>
      <c r="R1419" s="72">
        <v>1</v>
      </c>
      <c r="S1419" s="181"/>
      <c r="T1419" s="73" t="s">
        <v>13</v>
      </c>
      <c r="V1419" s="74">
        <v>0</v>
      </c>
      <c r="X1419" s="74">
        <v>0</v>
      </c>
      <c r="Z1419" s="74">
        <v>0</v>
      </c>
      <c r="AB1419" s="74">
        <v>0</v>
      </c>
      <c r="AD1419" s="74">
        <v>0</v>
      </c>
      <c r="AF1419" s="74">
        <v>0</v>
      </c>
      <c r="AH1419" s="74">
        <f t="shared" si="203"/>
        <v>0</v>
      </c>
      <c r="AI1419" s="8"/>
      <c r="AJ1419" s="74">
        <v>0</v>
      </c>
      <c r="AK1419" s="8"/>
      <c r="AL1419" s="74">
        <v>0</v>
      </c>
      <c r="AM1419" s="74"/>
      <c r="AN1419" s="74">
        <v>0</v>
      </c>
      <c r="AO1419" s="74"/>
      <c r="AP1419" s="74">
        <v>0</v>
      </c>
      <c r="AQ1419" s="74"/>
    </row>
    <row r="1420" spans="2:43" ht="18" hidden="1" customHeight="1" x14ac:dyDescent="0.2">
      <c r="B1420" s="4"/>
      <c r="C1420" s="117"/>
      <c r="D1420" s="117"/>
      <c r="E1420" s="117"/>
      <c r="F1420" s="48"/>
      <c r="G1420" s="11"/>
      <c r="H1420" s="117"/>
      <c r="I1420" s="124"/>
      <c r="J1420" s="124"/>
      <c r="K1420" s="144"/>
      <c r="L1420" s="11"/>
      <c r="M1420" s="143"/>
      <c r="N1420" s="42"/>
      <c r="O1420" s="128"/>
      <c r="P1420" s="130"/>
      <c r="Q1420" s="131">
        <v>5</v>
      </c>
      <c r="R1420" s="68"/>
      <c r="S1420" s="35"/>
      <c r="T1420" s="450" t="s">
        <v>581</v>
      </c>
      <c r="U1420" s="449"/>
      <c r="V1420" s="447">
        <f>V1421</f>
        <v>0</v>
      </c>
      <c r="X1420" s="447">
        <f>X1421</f>
        <v>0</v>
      </c>
      <c r="Z1420" s="447">
        <f>Z1421</f>
        <v>0</v>
      </c>
      <c r="AB1420" s="447">
        <f>AB1421</f>
        <v>0</v>
      </c>
      <c r="AD1420" s="447">
        <f>AD1421</f>
        <v>0</v>
      </c>
      <c r="AF1420" s="447">
        <f>AF1421</f>
        <v>0</v>
      </c>
      <c r="AH1420" s="447">
        <f t="shared" si="203"/>
        <v>0</v>
      </c>
      <c r="AI1420" s="446"/>
      <c r="AJ1420" s="447">
        <f>AJ1421</f>
        <v>0</v>
      </c>
      <c r="AK1420" s="446"/>
      <c r="AL1420" s="447">
        <f>AL1421</f>
        <v>0</v>
      </c>
      <c r="AM1420" s="447"/>
      <c r="AN1420" s="447">
        <f>AN1421</f>
        <v>0</v>
      </c>
      <c r="AO1420" s="447"/>
      <c r="AP1420" s="447">
        <f>AP1421</f>
        <v>0</v>
      </c>
      <c r="AQ1420" s="447"/>
    </row>
    <row r="1421" spans="2:43" ht="18" hidden="1" customHeight="1" x14ac:dyDescent="0.2">
      <c r="B1421" s="4"/>
      <c r="C1421" s="117"/>
      <c r="D1421" s="117"/>
      <c r="E1421" s="117"/>
      <c r="F1421" s="48"/>
      <c r="G1421" s="11"/>
      <c r="H1421" s="117"/>
      <c r="I1421" s="124"/>
      <c r="J1421" s="124"/>
      <c r="K1421" s="144"/>
      <c r="L1421" s="11"/>
      <c r="M1421" s="143"/>
      <c r="N1421" s="42"/>
      <c r="O1421" s="128"/>
      <c r="P1421" s="130"/>
      <c r="Q1421" s="130"/>
      <c r="R1421" s="72">
        <v>1</v>
      </c>
      <c r="S1421" s="181"/>
      <c r="T1421" s="73" t="s">
        <v>581</v>
      </c>
      <c r="V1421" s="74">
        <v>0</v>
      </c>
      <c r="X1421" s="74">
        <v>0</v>
      </c>
      <c r="Z1421" s="74">
        <v>0</v>
      </c>
      <c r="AB1421" s="74">
        <v>0</v>
      </c>
      <c r="AD1421" s="74">
        <v>0</v>
      </c>
      <c r="AF1421" s="74">
        <v>0</v>
      </c>
      <c r="AH1421" s="74">
        <f t="shared" si="203"/>
        <v>0</v>
      </c>
      <c r="AI1421" s="8"/>
      <c r="AJ1421" s="74">
        <v>0</v>
      </c>
      <c r="AK1421" s="8"/>
      <c r="AL1421" s="74">
        <v>0</v>
      </c>
      <c r="AM1421" s="74"/>
      <c r="AN1421" s="74">
        <v>0</v>
      </c>
      <c r="AO1421" s="74"/>
      <c r="AP1421" s="74">
        <v>0</v>
      </c>
      <c r="AQ1421" s="74"/>
    </row>
    <row r="1422" spans="2:43" ht="18" hidden="1" customHeight="1" x14ac:dyDescent="0.2">
      <c r="B1422" s="4"/>
      <c r="C1422" s="117"/>
      <c r="D1422" s="117"/>
      <c r="E1422" s="117"/>
      <c r="F1422" s="48"/>
      <c r="G1422" s="11"/>
      <c r="H1422" s="117"/>
      <c r="I1422" s="124"/>
      <c r="J1422" s="124"/>
      <c r="K1422" s="144"/>
      <c r="L1422" s="11"/>
      <c r="M1422" s="143"/>
      <c r="N1422" s="42"/>
      <c r="O1422" s="128"/>
      <c r="P1422" s="130"/>
      <c r="Q1422" s="131">
        <v>6</v>
      </c>
      <c r="R1422" s="68"/>
      <c r="S1422" s="35"/>
      <c r="T1422" s="450" t="s">
        <v>375</v>
      </c>
      <c r="U1422" s="449"/>
      <c r="V1422" s="447">
        <f>V1423</f>
        <v>0</v>
      </c>
      <c r="X1422" s="447">
        <f>X1423</f>
        <v>0</v>
      </c>
      <c r="Z1422" s="447">
        <f>Z1423</f>
        <v>0</v>
      </c>
      <c r="AB1422" s="447">
        <f>AB1423</f>
        <v>0</v>
      </c>
      <c r="AD1422" s="447">
        <f>AD1423</f>
        <v>0</v>
      </c>
      <c r="AF1422" s="447">
        <f>AF1423</f>
        <v>0</v>
      </c>
      <c r="AH1422" s="447">
        <f t="shared" si="203"/>
        <v>0</v>
      </c>
      <c r="AI1422" s="446"/>
      <c r="AJ1422" s="447">
        <f>AJ1423</f>
        <v>0</v>
      </c>
      <c r="AK1422" s="446"/>
      <c r="AL1422" s="447">
        <f>AL1423</f>
        <v>0</v>
      </c>
      <c r="AM1422" s="447"/>
      <c r="AN1422" s="447">
        <f>AN1423</f>
        <v>0</v>
      </c>
      <c r="AO1422" s="447"/>
      <c r="AP1422" s="447">
        <f>AP1423</f>
        <v>0</v>
      </c>
      <c r="AQ1422" s="447"/>
    </row>
    <row r="1423" spans="2:43" ht="18" hidden="1" customHeight="1" x14ac:dyDescent="0.2">
      <c r="B1423" s="4"/>
      <c r="C1423" s="117"/>
      <c r="D1423" s="117"/>
      <c r="E1423" s="117"/>
      <c r="F1423" s="48"/>
      <c r="G1423" s="11"/>
      <c r="H1423" s="117"/>
      <c r="I1423" s="124"/>
      <c r="J1423" s="124"/>
      <c r="K1423" s="144"/>
      <c r="L1423" s="11"/>
      <c r="M1423" s="143"/>
      <c r="N1423" s="42"/>
      <c r="O1423" s="128"/>
      <c r="P1423" s="130"/>
      <c r="Q1423" s="130"/>
      <c r="R1423" s="72">
        <v>1</v>
      </c>
      <c r="S1423" s="181"/>
      <c r="T1423" s="73" t="s">
        <v>375</v>
      </c>
      <c r="V1423" s="74">
        <v>0</v>
      </c>
      <c r="X1423" s="74">
        <v>0</v>
      </c>
      <c r="Z1423" s="74">
        <v>0</v>
      </c>
      <c r="AB1423" s="74">
        <v>0</v>
      </c>
      <c r="AD1423" s="74">
        <v>0</v>
      </c>
      <c r="AF1423" s="74">
        <v>0</v>
      </c>
      <c r="AH1423" s="74">
        <f t="shared" si="203"/>
        <v>0</v>
      </c>
      <c r="AI1423" s="8"/>
      <c r="AJ1423" s="74">
        <v>0</v>
      </c>
      <c r="AK1423" s="8"/>
      <c r="AL1423" s="74">
        <v>0</v>
      </c>
      <c r="AM1423" s="74"/>
      <c r="AN1423" s="74">
        <v>0</v>
      </c>
      <c r="AO1423" s="74"/>
      <c r="AP1423" s="74">
        <v>0</v>
      </c>
      <c r="AQ1423" s="74"/>
    </row>
    <row r="1424" spans="2:43" ht="18" hidden="1" customHeight="1" x14ac:dyDescent="0.2">
      <c r="B1424" s="4"/>
      <c r="C1424" s="117"/>
      <c r="D1424" s="117"/>
      <c r="E1424" s="117"/>
      <c r="F1424" s="48"/>
      <c r="G1424" s="11"/>
      <c r="H1424" s="117"/>
      <c r="I1424" s="124"/>
      <c r="J1424" s="124"/>
      <c r="K1424" s="144"/>
      <c r="L1424" s="11"/>
      <c r="M1424" s="143"/>
      <c r="N1424" s="42"/>
      <c r="O1424" s="128"/>
      <c r="P1424" s="129">
        <v>2</v>
      </c>
      <c r="Q1424" s="129"/>
      <c r="R1424" s="64"/>
      <c r="S1424" s="234"/>
      <c r="T1424" s="65" t="s">
        <v>75</v>
      </c>
      <c r="U1424" s="155"/>
      <c r="V1424" s="66">
        <f>V1425+V1427+V1429+V1431</f>
        <v>0</v>
      </c>
      <c r="X1424" s="66">
        <f>X1425+X1427+X1429+X1431</f>
        <v>0</v>
      </c>
      <c r="Z1424" s="66">
        <f>Z1425+Z1427+Z1429+Z1431</f>
        <v>0</v>
      </c>
      <c r="AB1424" s="66">
        <f>AB1425+AB1427+AB1429+AB1431</f>
        <v>0</v>
      </c>
      <c r="AD1424" s="66">
        <f>AD1425+AD1427+AD1429+AD1431</f>
        <v>0</v>
      </c>
      <c r="AF1424" s="66">
        <f>AF1425+AF1427+AF1429+AF1431</f>
        <v>0</v>
      </c>
      <c r="AH1424" s="66">
        <f t="shared" si="203"/>
        <v>0</v>
      </c>
      <c r="AI1424" s="67"/>
      <c r="AJ1424" s="66">
        <f>AJ1425+AJ1427+AJ1429+AJ1431</f>
        <v>0</v>
      </c>
      <c r="AK1424" s="67"/>
      <c r="AL1424" s="66">
        <f>AL1425+AL1427+AL1429+AL1431</f>
        <v>0</v>
      </c>
      <c r="AM1424" s="66"/>
      <c r="AN1424" s="66">
        <f>AN1425+AN1427+AN1429+AN1431</f>
        <v>0</v>
      </c>
      <c r="AO1424" s="66"/>
      <c r="AP1424" s="66">
        <f>AP1425+AP1427+AP1429+AP1431</f>
        <v>0</v>
      </c>
      <c r="AQ1424" s="66"/>
    </row>
    <row r="1425" spans="2:43" ht="18" hidden="1" customHeight="1" x14ac:dyDescent="0.2">
      <c r="B1425" s="4"/>
      <c r="C1425" s="117"/>
      <c r="D1425" s="117"/>
      <c r="E1425" s="117"/>
      <c r="F1425" s="48"/>
      <c r="G1425" s="11"/>
      <c r="H1425" s="117"/>
      <c r="I1425" s="124"/>
      <c r="J1425" s="124"/>
      <c r="K1425" s="144"/>
      <c r="L1425" s="11"/>
      <c r="M1425" s="143"/>
      <c r="N1425" s="42"/>
      <c r="O1425" s="128"/>
      <c r="P1425" s="130"/>
      <c r="Q1425" s="140">
        <v>1</v>
      </c>
      <c r="R1425" s="68"/>
      <c r="S1425" s="35"/>
      <c r="T1425" s="450" t="s">
        <v>76</v>
      </c>
      <c r="U1425" s="449"/>
      <c r="V1425" s="447">
        <f>V1426</f>
        <v>0</v>
      </c>
      <c r="X1425" s="447">
        <f>X1426</f>
        <v>0</v>
      </c>
      <c r="Z1425" s="447">
        <f>Z1426</f>
        <v>0</v>
      </c>
      <c r="AB1425" s="447">
        <f>AB1426</f>
        <v>0</v>
      </c>
      <c r="AD1425" s="447">
        <f>AD1426</f>
        <v>0</v>
      </c>
      <c r="AF1425" s="447">
        <f>AF1426</f>
        <v>0</v>
      </c>
      <c r="AH1425" s="447">
        <f t="shared" si="203"/>
        <v>0</v>
      </c>
      <c r="AI1425" s="446"/>
      <c r="AJ1425" s="447">
        <f>AJ1426</f>
        <v>0</v>
      </c>
      <c r="AK1425" s="446"/>
      <c r="AL1425" s="447">
        <f>AL1426</f>
        <v>0</v>
      </c>
      <c r="AM1425" s="447"/>
      <c r="AN1425" s="447">
        <f>AN1426</f>
        <v>0</v>
      </c>
      <c r="AO1425" s="447"/>
      <c r="AP1425" s="447">
        <f>AP1426</f>
        <v>0</v>
      </c>
      <c r="AQ1425" s="447"/>
    </row>
    <row r="1426" spans="2:43" ht="18" hidden="1" customHeight="1" x14ac:dyDescent="0.2">
      <c r="B1426" s="4"/>
      <c r="C1426" s="117"/>
      <c r="D1426" s="117"/>
      <c r="E1426" s="117"/>
      <c r="F1426" s="48"/>
      <c r="G1426" s="11"/>
      <c r="H1426" s="117"/>
      <c r="I1426" s="124"/>
      <c r="J1426" s="124"/>
      <c r="K1426" s="144"/>
      <c r="L1426" s="11"/>
      <c r="M1426" s="143"/>
      <c r="N1426" s="42"/>
      <c r="O1426" s="128"/>
      <c r="P1426" s="130"/>
      <c r="Q1426" s="130"/>
      <c r="R1426" s="72">
        <v>1</v>
      </c>
      <c r="S1426" s="181"/>
      <c r="T1426" s="73" t="s">
        <v>491</v>
      </c>
      <c r="V1426" s="74">
        <v>0</v>
      </c>
      <c r="X1426" s="74">
        <v>0</v>
      </c>
      <c r="Z1426" s="74">
        <v>0</v>
      </c>
      <c r="AB1426" s="74">
        <v>0</v>
      </c>
      <c r="AD1426" s="74">
        <v>0</v>
      </c>
      <c r="AF1426" s="74">
        <v>0</v>
      </c>
      <c r="AH1426" s="74">
        <f t="shared" si="203"/>
        <v>0</v>
      </c>
      <c r="AI1426" s="8"/>
      <c r="AJ1426" s="74">
        <v>0</v>
      </c>
      <c r="AK1426" s="8"/>
      <c r="AL1426" s="74">
        <v>0</v>
      </c>
      <c r="AM1426" s="74"/>
      <c r="AN1426" s="74">
        <v>0</v>
      </c>
      <c r="AO1426" s="74"/>
      <c r="AP1426" s="74">
        <v>0</v>
      </c>
      <c r="AQ1426" s="74"/>
    </row>
    <row r="1427" spans="2:43" ht="18" hidden="1" customHeight="1" x14ac:dyDescent="0.2">
      <c r="B1427" s="4"/>
      <c r="C1427" s="117"/>
      <c r="D1427" s="117"/>
      <c r="E1427" s="117"/>
      <c r="F1427" s="48"/>
      <c r="G1427" s="11"/>
      <c r="H1427" s="117"/>
      <c r="I1427" s="124"/>
      <c r="J1427" s="124"/>
      <c r="K1427" s="144"/>
      <c r="L1427" s="11"/>
      <c r="M1427" s="143"/>
      <c r="N1427" s="42"/>
      <c r="O1427" s="128"/>
      <c r="P1427" s="130"/>
      <c r="Q1427" s="131">
        <v>2</v>
      </c>
      <c r="R1427" s="68"/>
      <c r="S1427" s="35"/>
      <c r="T1427" s="450" t="s">
        <v>494</v>
      </c>
      <c r="U1427" s="449"/>
      <c r="V1427" s="447">
        <f>V1428</f>
        <v>0</v>
      </c>
      <c r="X1427" s="447">
        <f>X1428</f>
        <v>0</v>
      </c>
      <c r="Z1427" s="447">
        <f>Z1428</f>
        <v>0</v>
      </c>
      <c r="AB1427" s="447">
        <f>AB1428</f>
        <v>0</v>
      </c>
      <c r="AD1427" s="447">
        <f>AD1428</f>
        <v>0</v>
      </c>
      <c r="AF1427" s="447">
        <f>AF1428</f>
        <v>0</v>
      </c>
      <c r="AH1427" s="447">
        <f t="shared" si="203"/>
        <v>0</v>
      </c>
      <c r="AI1427" s="446"/>
      <c r="AJ1427" s="447">
        <f>AJ1428</f>
        <v>0</v>
      </c>
      <c r="AK1427" s="446"/>
      <c r="AL1427" s="447">
        <f>AL1428</f>
        <v>0</v>
      </c>
      <c r="AM1427" s="447"/>
      <c r="AN1427" s="447">
        <f>AN1428</f>
        <v>0</v>
      </c>
      <c r="AO1427" s="447"/>
      <c r="AP1427" s="447">
        <f>AP1428</f>
        <v>0</v>
      </c>
      <c r="AQ1427" s="447"/>
    </row>
    <row r="1428" spans="2:43" ht="18" hidden="1" customHeight="1" x14ac:dyDescent="0.2">
      <c r="B1428" s="4"/>
      <c r="C1428" s="117"/>
      <c r="D1428" s="117"/>
      <c r="E1428" s="117"/>
      <c r="F1428" s="48"/>
      <c r="G1428" s="11"/>
      <c r="H1428" s="117"/>
      <c r="I1428" s="124"/>
      <c r="J1428" s="124"/>
      <c r="K1428" s="144"/>
      <c r="L1428" s="11"/>
      <c r="M1428" s="143"/>
      <c r="N1428" s="42"/>
      <c r="O1428" s="128"/>
      <c r="P1428" s="130"/>
      <c r="Q1428" s="130"/>
      <c r="R1428" s="72">
        <v>1</v>
      </c>
      <c r="S1428" s="181"/>
      <c r="T1428" s="73" t="s">
        <v>492</v>
      </c>
      <c r="V1428" s="74">
        <v>0</v>
      </c>
      <c r="X1428" s="74">
        <v>0</v>
      </c>
      <c r="Z1428" s="74">
        <v>0</v>
      </c>
      <c r="AB1428" s="74">
        <v>0</v>
      </c>
      <c r="AD1428" s="74">
        <v>0</v>
      </c>
      <c r="AF1428" s="74">
        <v>0</v>
      </c>
      <c r="AH1428" s="74">
        <f t="shared" si="203"/>
        <v>0</v>
      </c>
      <c r="AI1428" s="8"/>
      <c r="AJ1428" s="74">
        <v>0</v>
      </c>
      <c r="AK1428" s="8"/>
      <c r="AL1428" s="74">
        <v>0</v>
      </c>
      <c r="AM1428" s="74"/>
      <c r="AN1428" s="74">
        <v>0</v>
      </c>
      <c r="AO1428" s="74"/>
      <c r="AP1428" s="74">
        <v>0</v>
      </c>
      <c r="AQ1428" s="74"/>
    </row>
    <row r="1429" spans="2:43" ht="18" hidden="1" customHeight="1" x14ac:dyDescent="0.2">
      <c r="B1429" s="4"/>
      <c r="C1429" s="117"/>
      <c r="D1429" s="117"/>
      <c r="E1429" s="117"/>
      <c r="F1429" s="48"/>
      <c r="G1429" s="11"/>
      <c r="H1429" s="117"/>
      <c r="I1429" s="124"/>
      <c r="J1429" s="124"/>
      <c r="K1429" s="144"/>
      <c r="L1429" s="11"/>
      <c r="M1429" s="143"/>
      <c r="N1429" s="42"/>
      <c r="O1429" s="128"/>
      <c r="P1429" s="130"/>
      <c r="Q1429" s="131">
        <v>3</v>
      </c>
      <c r="R1429" s="68"/>
      <c r="S1429" s="35"/>
      <c r="T1429" s="450" t="s">
        <v>507</v>
      </c>
      <c r="U1429" s="449"/>
      <c r="V1429" s="447">
        <f>V1430</f>
        <v>0</v>
      </c>
      <c r="X1429" s="447">
        <f>X1430</f>
        <v>0</v>
      </c>
      <c r="Z1429" s="447">
        <f>Z1430</f>
        <v>0</v>
      </c>
      <c r="AB1429" s="447">
        <f>AB1430</f>
        <v>0</v>
      </c>
      <c r="AD1429" s="447">
        <f>AD1430</f>
        <v>0</v>
      </c>
      <c r="AF1429" s="447">
        <f>AF1430</f>
        <v>0</v>
      </c>
      <c r="AH1429" s="447">
        <f t="shared" si="203"/>
        <v>0</v>
      </c>
      <c r="AI1429" s="446"/>
      <c r="AJ1429" s="447">
        <f>AJ1430</f>
        <v>0</v>
      </c>
      <c r="AK1429" s="446"/>
      <c r="AL1429" s="447">
        <f>AL1430</f>
        <v>0</v>
      </c>
      <c r="AM1429" s="447"/>
      <c r="AN1429" s="447">
        <f>AN1430</f>
        <v>0</v>
      </c>
      <c r="AO1429" s="447"/>
      <c r="AP1429" s="447">
        <f>AP1430</f>
        <v>0</v>
      </c>
      <c r="AQ1429" s="447"/>
    </row>
    <row r="1430" spans="2:43" ht="18" hidden="1" customHeight="1" x14ac:dyDescent="0.2">
      <c r="B1430" s="4"/>
      <c r="C1430" s="117"/>
      <c r="D1430" s="117"/>
      <c r="E1430" s="117"/>
      <c r="F1430" s="48"/>
      <c r="G1430" s="11"/>
      <c r="H1430" s="117"/>
      <c r="I1430" s="124"/>
      <c r="J1430" s="124"/>
      <c r="K1430" s="144"/>
      <c r="L1430" s="11"/>
      <c r="M1430" s="143"/>
      <c r="N1430" s="42"/>
      <c r="O1430" s="128"/>
      <c r="P1430" s="130"/>
      <c r="Q1430" s="130"/>
      <c r="R1430" s="72">
        <v>1</v>
      </c>
      <c r="S1430" s="181"/>
      <c r="T1430" s="73" t="s">
        <v>508</v>
      </c>
      <c r="V1430" s="74">
        <v>0</v>
      </c>
      <c r="X1430" s="74">
        <v>0</v>
      </c>
      <c r="Z1430" s="74">
        <v>0</v>
      </c>
      <c r="AB1430" s="74">
        <v>0</v>
      </c>
      <c r="AD1430" s="74">
        <v>0</v>
      </c>
      <c r="AF1430" s="74">
        <v>0</v>
      </c>
      <c r="AH1430" s="74">
        <f t="shared" si="203"/>
        <v>0</v>
      </c>
      <c r="AI1430" s="8"/>
      <c r="AJ1430" s="74">
        <v>0</v>
      </c>
      <c r="AK1430" s="8"/>
      <c r="AL1430" s="74">
        <v>0</v>
      </c>
      <c r="AM1430" s="74"/>
      <c r="AN1430" s="74">
        <v>0</v>
      </c>
      <c r="AO1430" s="74"/>
      <c r="AP1430" s="74">
        <v>0</v>
      </c>
      <c r="AQ1430" s="74"/>
    </row>
    <row r="1431" spans="2:43" ht="18" hidden="1" customHeight="1" x14ac:dyDescent="0.2">
      <c r="B1431" s="4"/>
      <c r="C1431" s="117"/>
      <c r="D1431" s="117"/>
      <c r="E1431" s="117"/>
      <c r="F1431" s="48"/>
      <c r="G1431" s="11"/>
      <c r="H1431" s="117"/>
      <c r="I1431" s="124"/>
      <c r="J1431" s="124"/>
      <c r="K1431" s="144"/>
      <c r="L1431" s="11"/>
      <c r="M1431" s="143"/>
      <c r="N1431" s="42"/>
      <c r="O1431" s="128"/>
      <c r="P1431" s="130"/>
      <c r="Q1431" s="131">
        <v>6</v>
      </c>
      <c r="R1431" s="68"/>
      <c r="S1431" s="35"/>
      <c r="T1431" s="450" t="s">
        <v>375</v>
      </c>
      <c r="U1431" s="449"/>
      <c r="V1431" s="447">
        <f>V1432</f>
        <v>0</v>
      </c>
      <c r="X1431" s="447">
        <f>X1432</f>
        <v>0</v>
      </c>
      <c r="Z1431" s="447">
        <f>Z1432</f>
        <v>0</v>
      </c>
      <c r="AB1431" s="447">
        <f>AB1432</f>
        <v>0</v>
      </c>
      <c r="AD1431" s="447">
        <f>AD1432</f>
        <v>0</v>
      </c>
      <c r="AF1431" s="447">
        <f>AF1432</f>
        <v>0</v>
      </c>
      <c r="AH1431" s="447">
        <f t="shared" si="203"/>
        <v>0</v>
      </c>
      <c r="AI1431" s="446"/>
      <c r="AJ1431" s="447">
        <f>AJ1432</f>
        <v>0</v>
      </c>
      <c r="AK1431" s="446"/>
      <c r="AL1431" s="447">
        <f>AL1432</f>
        <v>0</v>
      </c>
      <c r="AM1431" s="447"/>
      <c r="AN1431" s="447">
        <f>AN1432</f>
        <v>0</v>
      </c>
      <c r="AO1431" s="447"/>
      <c r="AP1431" s="447">
        <f>AP1432</f>
        <v>0</v>
      </c>
      <c r="AQ1431" s="447"/>
    </row>
    <row r="1432" spans="2:43" ht="18" hidden="1" customHeight="1" x14ac:dyDescent="0.2">
      <c r="B1432" s="4"/>
      <c r="C1432" s="117"/>
      <c r="D1432" s="117"/>
      <c r="E1432" s="117"/>
      <c r="F1432" s="48"/>
      <c r="G1432" s="11"/>
      <c r="H1432" s="117"/>
      <c r="I1432" s="124"/>
      <c r="J1432" s="124"/>
      <c r="K1432" s="144"/>
      <c r="L1432" s="11"/>
      <c r="M1432" s="143"/>
      <c r="N1432" s="42"/>
      <c r="O1432" s="128"/>
      <c r="P1432" s="130"/>
      <c r="Q1432" s="130"/>
      <c r="R1432" s="72">
        <v>1</v>
      </c>
      <c r="S1432" s="181"/>
      <c r="T1432" s="73" t="s">
        <v>493</v>
      </c>
      <c r="V1432" s="74">
        <v>0</v>
      </c>
      <c r="X1432" s="74">
        <v>0</v>
      </c>
      <c r="Z1432" s="74">
        <v>0</v>
      </c>
      <c r="AB1432" s="74">
        <v>0</v>
      </c>
      <c r="AD1432" s="74">
        <v>0</v>
      </c>
      <c r="AF1432" s="74">
        <v>0</v>
      </c>
      <c r="AH1432" s="74">
        <f t="shared" si="203"/>
        <v>0</v>
      </c>
      <c r="AI1432" s="8"/>
      <c r="AJ1432" s="74">
        <v>0</v>
      </c>
      <c r="AK1432" s="8"/>
      <c r="AL1432" s="74">
        <v>0</v>
      </c>
      <c r="AM1432" s="74"/>
      <c r="AN1432" s="74">
        <v>0</v>
      </c>
      <c r="AO1432" s="74"/>
      <c r="AP1432" s="74">
        <v>0</v>
      </c>
      <c r="AQ1432" s="74"/>
    </row>
    <row r="1433" spans="2:43" ht="18" hidden="1" customHeight="1" x14ac:dyDescent="0.2">
      <c r="B1433" s="4"/>
      <c r="C1433" s="117"/>
      <c r="D1433" s="117"/>
      <c r="E1433" s="117"/>
      <c r="F1433" s="48"/>
      <c r="G1433" s="11"/>
      <c r="H1433" s="117"/>
      <c r="I1433" s="124"/>
      <c r="J1433" s="124"/>
      <c r="K1433" s="144"/>
      <c r="L1433" s="11"/>
      <c r="M1433" s="143"/>
      <c r="N1433" s="42"/>
      <c r="O1433" s="128"/>
      <c r="P1433" s="129">
        <v>3</v>
      </c>
      <c r="Q1433" s="129"/>
      <c r="R1433" s="64"/>
      <c r="S1433" s="234"/>
      <c r="T1433" s="65" t="s">
        <v>384</v>
      </c>
      <c r="U1433" s="155"/>
      <c r="V1433" s="66">
        <f>V1434+V1436+V1439+V1441+V1443</f>
        <v>0</v>
      </c>
      <c r="X1433" s="66">
        <f>X1434+X1436+X1439+X1441+X1443</f>
        <v>0</v>
      </c>
      <c r="Z1433" s="66">
        <f>Z1434+Z1436+Z1439+Z1441+Z1443</f>
        <v>0</v>
      </c>
      <c r="AB1433" s="66">
        <f>AB1434+AB1436+AB1439+AB1441+AB1443</f>
        <v>0</v>
      </c>
      <c r="AD1433" s="66">
        <f>AD1434+AD1436+AD1439+AD1441+AD1443</f>
        <v>0</v>
      </c>
      <c r="AF1433" s="66">
        <f>AF1434+AF1436+AF1439+AF1441+AF1443</f>
        <v>0</v>
      </c>
      <c r="AH1433" s="66">
        <f t="shared" si="203"/>
        <v>0</v>
      </c>
      <c r="AI1433" s="67"/>
      <c r="AJ1433" s="66">
        <f>AJ1434+AJ1436+AJ1439+AJ1441+AJ1443</f>
        <v>0</v>
      </c>
      <c r="AK1433" s="67"/>
      <c r="AL1433" s="66">
        <f>AL1434+AL1436+AL1439+AL1441+AL1443</f>
        <v>0</v>
      </c>
      <c r="AM1433" s="66"/>
      <c r="AN1433" s="66">
        <f>AN1434+AN1436+AN1439+AN1441+AN1443</f>
        <v>0</v>
      </c>
      <c r="AO1433" s="66"/>
      <c r="AP1433" s="66">
        <f>AP1434+AP1436+AP1439+AP1441+AP1443</f>
        <v>0</v>
      </c>
      <c r="AQ1433" s="66"/>
    </row>
    <row r="1434" spans="2:43" ht="18" hidden="1" customHeight="1" x14ac:dyDescent="0.2">
      <c r="B1434" s="4"/>
      <c r="C1434" s="117"/>
      <c r="D1434" s="117"/>
      <c r="E1434" s="117"/>
      <c r="F1434" s="48"/>
      <c r="G1434" s="11"/>
      <c r="H1434" s="117"/>
      <c r="I1434" s="124"/>
      <c r="J1434" s="124"/>
      <c r="K1434" s="144"/>
      <c r="L1434" s="11"/>
      <c r="M1434" s="143"/>
      <c r="N1434" s="42"/>
      <c r="O1434" s="128"/>
      <c r="P1434" s="130"/>
      <c r="Q1434" s="140">
        <v>1</v>
      </c>
      <c r="R1434" s="68"/>
      <c r="S1434" s="35"/>
      <c r="T1434" s="450" t="s">
        <v>392</v>
      </c>
      <c r="U1434" s="449"/>
      <c r="V1434" s="447">
        <f>V1435</f>
        <v>0</v>
      </c>
      <c r="X1434" s="447">
        <f>X1435</f>
        <v>0</v>
      </c>
      <c r="Z1434" s="447">
        <f>Z1435</f>
        <v>0</v>
      </c>
      <c r="AB1434" s="447">
        <f>AB1435</f>
        <v>0</v>
      </c>
      <c r="AD1434" s="447">
        <f>AD1435</f>
        <v>0</v>
      </c>
      <c r="AF1434" s="447">
        <f>AF1435</f>
        <v>0</v>
      </c>
      <c r="AH1434" s="447">
        <f t="shared" si="203"/>
        <v>0</v>
      </c>
      <c r="AI1434" s="446"/>
      <c r="AJ1434" s="447">
        <f>AJ1435</f>
        <v>0</v>
      </c>
      <c r="AK1434" s="446"/>
      <c r="AL1434" s="447">
        <f>AL1435</f>
        <v>0</v>
      </c>
      <c r="AM1434" s="447"/>
      <c r="AN1434" s="447">
        <f>AN1435</f>
        <v>0</v>
      </c>
      <c r="AO1434" s="447"/>
      <c r="AP1434" s="447">
        <f>AP1435</f>
        <v>0</v>
      </c>
      <c r="AQ1434" s="447"/>
    </row>
    <row r="1435" spans="2:43" ht="18" hidden="1" customHeight="1" x14ac:dyDescent="0.2">
      <c r="B1435" s="4"/>
      <c r="C1435" s="117"/>
      <c r="D1435" s="117"/>
      <c r="E1435" s="117"/>
      <c r="F1435" s="48"/>
      <c r="G1435" s="11"/>
      <c r="H1435" s="117"/>
      <c r="I1435" s="124"/>
      <c r="J1435" s="124"/>
      <c r="K1435" s="144"/>
      <c r="L1435" s="11"/>
      <c r="M1435" s="143"/>
      <c r="N1435" s="42"/>
      <c r="O1435" s="128"/>
      <c r="P1435" s="130"/>
      <c r="Q1435" s="130"/>
      <c r="R1435" s="72" t="s">
        <v>0</v>
      </c>
      <c r="S1435" s="181"/>
      <c r="T1435" s="73" t="s">
        <v>393</v>
      </c>
      <c r="V1435" s="74">
        <v>0</v>
      </c>
      <c r="X1435" s="74">
        <v>0</v>
      </c>
      <c r="Z1435" s="74">
        <v>0</v>
      </c>
      <c r="AB1435" s="74">
        <v>0</v>
      </c>
      <c r="AD1435" s="74">
        <v>0</v>
      </c>
      <c r="AF1435" s="74">
        <v>0</v>
      </c>
      <c r="AH1435" s="74">
        <f t="shared" si="203"/>
        <v>0</v>
      </c>
      <c r="AI1435" s="8"/>
      <c r="AJ1435" s="74">
        <v>0</v>
      </c>
      <c r="AK1435" s="8"/>
      <c r="AL1435" s="74">
        <v>0</v>
      </c>
      <c r="AM1435" s="74"/>
      <c r="AN1435" s="74">
        <v>0</v>
      </c>
      <c r="AO1435" s="74"/>
      <c r="AP1435" s="74">
        <v>0</v>
      </c>
      <c r="AQ1435" s="74"/>
    </row>
    <row r="1436" spans="2:43" ht="18" hidden="1" customHeight="1" x14ac:dyDescent="0.2">
      <c r="B1436" s="4"/>
      <c r="C1436" s="117"/>
      <c r="D1436" s="117"/>
      <c r="E1436" s="117"/>
      <c r="F1436" s="48"/>
      <c r="G1436" s="11"/>
      <c r="H1436" s="117"/>
      <c r="I1436" s="124"/>
      <c r="J1436" s="124"/>
      <c r="K1436" s="144"/>
      <c r="L1436" s="11"/>
      <c r="M1436" s="143"/>
      <c r="N1436" s="42"/>
      <c r="O1436" s="128"/>
      <c r="P1436" s="130"/>
      <c r="Q1436" s="131">
        <v>2</v>
      </c>
      <c r="R1436" s="68"/>
      <c r="S1436" s="35"/>
      <c r="T1436" s="450" t="s">
        <v>394</v>
      </c>
      <c r="U1436" s="449"/>
      <c r="V1436" s="447">
        <f>SUM(V1437:V1438)</f>
        <v>0</v>
      </c>
      <c r="X1436" s="447">
        <f>SUM(X1437:X1438)</f>
        <v>0</v>
      </c>
      <c r="Z1436" s="447">
        <f>SUM(Z1437:Z1438)</f>
        <v>0</v>
      </c>
      <c r="AB1436" s="447">
        <f>SUM(AB1437:AB1438)</f>
        <v>0</v>
      </c>
      <c r="AD1436" s="447">
        <f>SUM(AD1437:AD1438)</f>
        <v>0</v>
      </c>
      <c r="AF1436" s="447">
        <f>SUM(AF1437:AF1438)</f>
        <v>0</v>
      </c>
      <c r="AH1436" s="447">
        <f t="shared" si="203"/>
        <v>0</v>
      </c>
      <c r="AI1436" s="446"/>
      <c r="AJ1436" s="447">
        <f>SUM(AJ1437:AJ1438)</f>
        <v>0</v>
      </c>
      <c r="AK1436" s="446"/>
      <c r="AL1436" s="447">
        <f>SUM(AL1437:AL1438)</f>
        <v>0</v>
      </c>
      <c r="AM1436" s="447"/>
      <c r="AN1436" s="447">
        <f>SUM(AN1437:AN1438)</f>
        <v>0</v>
      </c>
      <c r="AO1436" s="447"/>
      <c r="AP1436" s="447">
        <f>SUM(AP1437:AP1438)</f>
        <v>0</v>
      </c>
      <c r="AQ1436" s="447"/>
    </row>
    <row r="1437" spans="2:43" ht="18" hidden="1" customHeight="1" x14ac:dyDescent="0.2">
      <c r="B1437" s="4"/>
      <c r="C1437" s="117"/>
      <c r="D1437" s="117"/>
      <c r="E1437" s="117"/>
      <c r="F1437" s="48"/>
      <c r="G1437" s="11"/>
      <c r="H1437" s="117"/>
      <c r="I1437" s="124"/>
      <c r="J1437" s="124"/>
      <c r="K1437" s="144"/>
      <c r="L1437" s="11"/>
      <c r="M1437" s="143"/>
      <c r="N1437" s="42"/>
      <c r="O1437" s="128"/>
      <c r="P1437" s="130"/>
      <c r="Q1437" s="130"/>
      <c r="R1437" s="72">
        <v>1</v>
      </c>
      <c r="S1437" s="181"/>
      <c r="T1437" s="73" t="s">
        <v>495</v>
      </c>
      <c r="V1437" s="74">
        <v>0</v>
      </c>
      <c r="X1437" s="74">
        <v>0</v>
      </c>
      <c r="Z1437" s="74">
        <v>0</v>
      </c>
      <c r="AB1437" s="74">
        <v>0</v>
      </c>
      <c r="AD1437" s="74">
        <v>0</v>
      </c>
      <c r="AF1437" s="74">
        <v>0</v>
      </c>
      <c r="AH1437" s="74">
        <f t="shared" si="203"/>
        <v>0</v>
      </c>
      <c r="AI1437" s="8"/>
      <c r="AJ1437" s="74">
        <v>0</v>
      </c>
      <c r="AK1437" s="8"/>
      <c r="AL1437" s="74">
        <v>0</v>
      </c>
      <c r="AM1437" s="74"/>
      <c r="AN1437" s="74">
        <v>0</v>
      </c>
      <c r="AO1437" s="74"/>
      <c r="AP1437" s="74">
        <v>0</v>
      </c>
      <c r="AQ1437" s="74"/>
    </row>
    <row r="1438" spans="2:43" ht="18" hidden="1" customHeight="1" x14ac:dyDescent="0.2">
      <c r="B1438" s="4"/>
      <c r="C1438" s="117"/>
      <c r="D1438" s="117"/>
      <c r="E1438" s="117"/>
      <c r="F1438" s="48"/>
      <c r="G1438" s="11"/>
      <c r="H1438" s="117"/>
      <c r="I1438" s="124"/>
      <c r="J1438" s="124"/>
      <c r="K1438" s="144"/>
      <c r="L1438" s="11"/>
      <c r="M1438" s="143"/>
      <c r="N1438" s="42"/>
      <c r="O1438" s="128"/>
      <c r="P1438" s="130"/>
      <c r="Q1438" s="130"/>
      <c r="R1438" s="72">
        <v>2</v>
      </c>
      <c r="S1438" s="181"/>
      <c r="T1438" s="73" t="s">
        <v>395</v>
      </c>
      <c r="V1438" s="74">
        <v>0</v>
      </c>
      <c r="X1438" s="74">
        <v>0</v>
      </c>
      <c r="Z1438" s="74">
        <v>0</v>
      </c>
      <c r="AB1438" s="74">
        <v>0</v>
      </c>
      <c r="AD1438" s="74">
        <v>0</v>
      </c>
      <c r="AF1438" s="74">
        <v>0</v>
      </c>
      <c r="AH1438" s="74">
        <f t="shared" ref="AH1438:AH1501" si="210">AD1438+AF1438</f>
        <v>0</v>
      </c>
      <c r="AI1438" s="8"/>
      <c r="AJ1438" s="74">
        <v>0</v>
      </c>
      <c r="AK1438" s="8"/>
      <c r="AL1438" s="74">
        <v>0</v>
      </c>
      <c r="AM1438" s="74"/>
      <c r="AN1438" s="74">
        <v>0</v>
      </c>
      <c r="AO1438" s="74"/>
      <c r="AP1438" s="74">
        <v>0</v>
      </c>
      <c r="AQ1438" s="74"/>
    </row>
    <row r="1439" spans="2:43" ht="18" hidden="1" customHeight="1" x14ac:dyDescent="0.2">
      <c r="B1439" s="4"/>
      <c r="C1439" s="117"/>
      <c r="D1439" s="117"/>
      <c r="E1439" s="117"/>
      <c r="F1439" s="48"/>
      <c r="G1439" s="11"/>
      <c r="H1439" s="117"/>
      <c r="I1439" s="124"/>
      <c r="J1439" s="124"/>
      <c r="K1439" s="144"/>
      <c r="L1439" s="11"/>
      <c r="M1439" s="143"/>
      <c r="N1439" s="42"/>
      <c r="O1439" s="128"/>
      <c r="P1439" s="130"/>
      <c r="Q1439" s="131">
        <v>3</v>
      </c>
      <c r="R1439" s="68"/>
      <c r="S1439" s="35"/>
      <c r="T1439" s="450" t="s">
        <v>453</v>
      </c>
      <c r="U1439" s="449"/>
      <c r="V1439" s="447">
        <f>V1440</f>
        <v>0</v>
      </c>
      <c r="X1439" s="447">
        <f>X1440</f>
        <v>0</v>
      </c>
      <c r="Z1439" s="447">
        <f>Z1440</f>
        <v>0</v>
      </c>
      <c r="AB1439" s="447">
        <f>AB1440</f>
        <v>0</v>
      </c>
      <c r="AD1439" s="447">
        <f>AD1440</f>
        <v>0</v>
      </c>
      <c r="AF1439" s="447">
        <f>AF1440</f>
        <v>0</v>
      </c>
      <c r="AH1439" s="447">
        <f t="shared" si="210"/>
        <v>0</v>
      </c>
      <c r="AI1439" s="446"/>
      <c r="AJ1439" s="447">
        <f>AJ1440</f>
        <v>0</v>
      </c>
      <c r="AK1439" s="446"/>
      <c r="AL1439" s="447">
        <f>AL1440</f>
        <v>0</v>
      </c>
      <c r="AM1439" s="447"/>
      <c r="AN1439" s="447">
        <f>AN1440</f>
        <v>0</v>
      </c>
      <c r="AO1439" s="447"/>
      <c r="AP1439" s="447">
        <f>AP1440</f>
        <v>0</v>
      </c>
      <c r="AQ1439" s="447"/>
    </row>
    <row r="1440" spans="2:43" ht="18" hidden="1" customHeight="1" x14ac:dyDescent="0.2">
      <c r="B1440" s="4"/>
      <c r="C1440" s="117"/>
      <c r="D1440" s="117"/>
      <c r="E1440" s="117"/>
      <c r="F1440" s="48"/>
      <c r="G1440" s="11"/>
      <c r="H1440" s="117"/>
      <c r="I1440" s="124"/>
      <c r="J1440" s="124"/>
      <c r="K1440" s="144"/>
      <c r="L1440" s="11"/>
      <c r="M1440" s="143"/>
      <c r="N1440" s="42"/>
      <c r="O1440" s="128"/>
      <c r="P1440" s="130"/>
      <c r="Q1440" s="130"/>
      <c r="R1440" s="72">
        <v>2</v>
      </c>
      <c r="S1440" s="181"/>
      <c r="T1440" s="73" t="s">
        <v>454</v>
      </c>
      <c r="V1440" s="74">
        <v>0</v>
      </c>
      <c r="X1440" s="74">
        <v>0</v>
      </c>
      <c r="Z1440" s="74">
        <v>0</v>
      </c>
      <c r="AB1440" s="74">
        <v>0</v>
      </c>
      <c r="AD1440" s="74">
        <v>0</v>
      </c>
      <c r="AF1440" s="74">
        <v>0</v>
      </c>
      <c r="AH1440" s="74">
        <f t="shared" si="210"/>
        <v>0</v>
      </c>
      <c r="AI1440" s="8"/>
      <c r="AJ1440" s="74">
        <v>0</v>
      </c>
      <c r="AK1440" s="8"/>
      <c r="AL1440" s="74">
        <v>0</v>
      </c>
      <c r="AM1440" s="74"/>
      <c r="AN1440" s="74">
        <v>0</v>
      </c>
      <c r="AO1440" s="74"/>
      <c r="AP1440" s="74">
        <v>0</v>
      </c>
      <c r="AQ1440" s="74"/>
    </row>
    <row r="1441" spans="2:43" ht="18" hidden="1" customHeight="1" x14ac:dyDescent="0.2">
      <c r="B1441" s="4"/>
      <c r="C1441" s="117"/>
      <c r="D1441" s="117"/>
      <c r="E1441" s="117"/>
      <c r="F1441" s="48"/>
      <c r="G1441" s="11"/>
      <c r="H1441" s="117"/>
      <c r="I1441" s="124"/>
      <c r="J1441" s="124"/>
      <c r="K1441" s="144"/>
      <c r="L1441" s="11"/>
      <c r="M1441" s="143"/>
      <c r="N1441" s="42"/>
      <c r="O1441" s="128"/>
      <c r="P1441" s="130"/>
      <c r="Q1441" s="131">
        <v>4</v>
      </c>
      <c r="R1441" s="68"/>
      <c r="S1441" s="35"/>
      <c r="T1441" s="450" t="s">
        <v>396</v>
      </c>
      <c r="U1441" s="449"/>
      <c r="V1441" s="447">
        <f>V1442</f>
        <v>0</v>
      </c>
      <c r="X1441" s="447">
        <f>X1442</f>
        <v>0</v>
      </c>
      <c r="Z1441" s="447">
        <f>Z1442</f>
        <v>0</v>
      </c>
      <c r="AB1441" s="447">
        <f>AB1442</f>
        <v>0</v>
      </c>
      <c r="AD1441" s="447">
        <f>AD1442</f>
        <v>0</v>
      </c>
      <c r="AF1441" s="447">
        <f>AF1442</f>
        <v>0</v>
      </c>
      <c r="AH1441" s="447">
        <f t="shared" si="210"/>
        <v>0</v>
      </c>
      <c r="AI1441" s="446"/>
      <c r="AJ1441" s="447">
        <f>AJ1442</f>
        <v>0</v>
      </c>
      <c r="AK1441" s="446"/>
      <c r="AL1441" s="447">
        <f>AL1442</f>
        <v>0</v>
      </c>
      <c r="AM1441" s="447"/>
      <c r="AN1441" s="447">
        <f>AN1442</f>
        <v>0</v>
      </c>
      <c r="AO1441" s="447"/>
      <c r="AP1441" s="447">
        <f>AP1442</f>
        <v>0</v>
      </c>
      <c r="AQ1441" s="447"/>
    </row>
    <row r="1442" spans="2:43" ht="18" hidden="1" customHeight="1" x14ac:dyDescent="0.2">
      <c r="B1442" s="4"/>
      <c r="C1442" s="117"/>
      <c r="D1442" s="117"/>
      <c r="E1442" s="117"/>
      <c r="F1442" s="48"/>
      <c r="G1442" s="11"/>
      <c r="H1442" s="117"/>
      <c r="I1442" s="124"/>
      <c r="J1442" s="124"/>
      <c r="K1442" s="144"/>
      <c r="L1442" s="11"/>
      <c r="M1442" s="143"/>
      <c r="N1442" s="42"/>
      <c r="O1442" s="128"/>
      <c r="P1442" s="130"/>
      <c r="Q1442" s="130"/>
      <c r="R1442" s="72">
        <v>2</v>
      </c>
      <c r="S1442" s="181"/>
      <c r="T1442" s="73" t="s">
        <v>397</v>
      </c>
      <c r="V1442" s="74">
        <v>0</v>
      </c>
      <c r="X1442" s="74">
        <v>0</v>
      </c>
      <c r="Z1442" s="74">
        <v>0</v>
      </c>
      <c r="AB1442" s="74">
        <v>0</v>
      </c>
      <c r="AD1442" s="74">
        <v>0</v>
      </c>
      <c r="AF1442" s="74">
        <v>0</v>
      </c>
      <c r="AH1442" s="74">
        <f t="shared" si="210"/>
        <v>0</v>
      </c>
      <c r="AI1442" s="8"/>
      <c r="AJ1442" s="74">
        <v>0</v>
      </c>
      <c r="AK1442" s="8"/>
      <c r="AL1442" s="74">
        <v>0</v>
      </c>
      <c r="AM1442" s="74"/>
      <c r="AN1442" s="74">
        <v>0</v>
      </c>
      <c r="AO1442" s="74"/>
      <c r="AP1442" s="74">
        <v>0</v>
      </c>
      <c r="AQ1442" s="74"/>
    </row>
    <row r="1443" spans="2:43" ht="18" hidden="1" customHeight="1" x14ac:dyDescent="0.2">
      <c r="B1443" s="4"/>
      <c r="C1443" s="117"/>
      <c r="D1443" s="117"/>
      <c r="E1443" s="117"/>
      <c r="F1443" s="48"/>
      <c r="G1443" s="11"/>
      <c r="H1443" s="117"/>
      <c r="I1443" s="124"/>
      <c r="J1443" s="124"/>
      <c r="K1443" s="144"/>
      <c r="L1443" s="11"/>
      <c r="M1443" s="143"/>
      <c r="N1443" s="42"/>
      <c r="O1443" s="128"/>
      <c r="P1443" s="130"/>
      <c r="Q1443" s="131">
        <v>5</v>
      </c>
      <c r="R1443" s="68"/>
      <c r="S1443" s="35"/>
      <c r="T1443" s="450" t="s">
        <v>451</v>
      </c>
      <c r="U1443" s="449"/>
      <c r="V1443" s="447">
        <f>SUM(V1444:V1444)</f>
        <v>0</v>
      </c>
      <c r="X1443" s="447">
        <f>SUM(X1444:X1444)</f>
        <v>0</v>
      </c>
      <c r="Z1443" s="447">
        <f>SUM(Z1444:Z1444)</f>
        <v>0</v>
      </c>
      <c r="AB1443" s="447">
        <f>SUM(AB1444:AB1444)</f>
        <v>0</v>
      </c>
      <c r="AD1443" s="447">
        <f>SUM(AD1444:AD1444)</f>
        <v>0</v>
      </c>
      <c r="AF1443" s="447">
        <f>SUM(AF1444:AF1444)</f>
        <v>0</v>
      </c>
      <c r="AH1443" s="447">
        <f t="shared" si="210"/>
        <v>0</v>
      </c>
      <c r="AI1443" s="446"/>
      <c r="AJ1443" s="447">
        <f>SUM(AJ1444:AJ1444)</f>
        <v>0</v>
      </c>
      <c r="AK1443" s="446"/>
      <c r="AL1443" s="447">
        <f>SUM(AL1444:AL1444)</f>
        <v>0</v>
      </c>
      <c r="AM1443" s="447"/>
      <c r="AN1443" s="447">
        <f>SUM(AN1444:AN1444)</f>
        <v>0</v>
      </c>
      <c r="AO1443" s="447"/>
      <c r="AP1443" s="447">
        <f>SUM(AP1444:AP1444)</f>
        <v>0</v>
      </c>
      <c r="AQ1443" s="447"/>
    </row>
    <row r="1444" spans="2:43" ht="18" hidden="1" customHeight="1" x14ac:dyDescent="0.2">
      <c r="B1444" s="4"/>
      <c r="C1444" s="117"/>
      <c r="D1444" s="117"/>
      <c r="E1444" s="117"/>
      <c r="F1444" s="48"/>
      <c r="G1444" s="11"/>
      <c r="H1444" s="117"/>
      <c r="I1444" s="124"/>
      <c r="J1444" s="124"/>
      <c r="K1444" s="144"/>
      <c r="L1444" s="11"/>
      <c r="M1444" s="143"/>
      <c r="N1444" s="42"/>
      <c r="O1444" s="128"/>
      <c r="P1444" s="130"/>
      <c r="Q1444" s="130"/>
      <c r="R1444" s="72">
        <v>2</v>
      </c>
      <c r="S1444" s="181"/>
      <c r="T1444" s="73" t="s">
        <v>450</v>
      </c>
      <c r="V1444" s="74">
        <v>0</v>
      </c>
      <c r="X1444" s="74">
        <v>0</v>
      </c>
      <c r="Z1444" s="74">
        <v>0</v>
      </c>
      <c r="AB1444" s="74">
        <v>0</v>
      </c>
      <c r="AD1444" s="74">
        <v>0</v>
      </c>
      <c r="AF1444" s="74">
        <v>0</v>
      </c>
      <c r="AH1444" s="74">
        <f t="shared" si="210"/>
        <v>0</v>
      </c>
      <c r="AI1444" s="8"/>
      <c r="AJ1444" s="74">
        <v>0</v>
      </c>
      <c r="AK1444" s="8"/>
      <c r="AL1444" s="74">
        <v>0</v>
      </c>
      <c r="AM1444" s="74"/>
      <c r="AN1444" s="74">
        <v>0</v>
      </c>
      <c r="AO1444" s="74"/>
      <c r="AP1444" s="74">
        <v>0</v>
      </c>
      <c r="AQ1444" s="74"/>
    </row>
    <row r="1445" spans="2:43" ht="18" hidden="1" customHeight="1" x14ac:dyDescent="0.2">
      <c r="B1445" s="4"/>
      <c r="C1445" s="117"/>
      <c r="D1445" s="117"/>
      <c r="E1445" s="117"/>
      <c r="F1445" s="48"/>
      <c r="G1445" s="11"/>
      <c r="H1445" s="117"/>
      <c r="I1445" s="124"/>
      <c r="J1445" s="124"/>
      <c r="K1445" s="144"/>
      <c r="L1445" s="11"/>
      <c r="M1445" s="143"/>
      <c r="N1445" s="42"/>
      <c r="O1445" s="128"/>
      <c r="P1445" s="129">
        <v>4</v>
      </c>
      <c r="Q1445" s="129"/>
      <c r="R1445" s="64"/>
      <c r="S1445" s="234"/>
      <c r="T1445" s="65" t="s">
        <v>376</v>
      </c>
      <c r="U1445" s="155"/>
      <c r="V1445" s="66">
        <f>V1446</f>
        <v>0</v>
      </c>
      <c r="X1445" s="66">
        <f>X1446</f>
        <v>0</v>
      </c>
      <c r="Z1445" s="66">
        <f>Z1446</f>
        <v>0</v>
      </c>
      <c r="AB1445" s="66">
        <f>AB1446</f>
        <v>0</v>
      </c>
      <c r="AD1445" s="66">
        <f>AD1446</f>
        <v>0</v>
      </c>
      <c r="AF1445" s="66">
        <f>AF1446</f>
        <v>0</v>
      </c>
      <c r="AH1445" s="66">
        <f t="shared" si="210"/>
        <v>0</v>
      </c>
      <c r="AI1445" s="67"/>
      <c r="AJ1445" s="66">
        <f>AJ1446</f>
        <v>0</v>
      </c>
      <c r="AK1445" s="67"/>
      <c r="AL1445" s="66">
        <f>AL1446</f>
        <v>0</v>
      </c>
      <c r="AM1445" s="66"/>
      <c r="AN1445" s="66">
        <f>AN1446</f>
        <v>0</v>
      </c>
      <c r="AO1445" s="66"/>
      <c r="AP1445" s="66">
        <f>AP1446</f>
        <v>0</v>
      </c>
      <c r="AQ1445" s="66"/>
    </row>
    <row r="1446" spans="2:43" ht="18" hidden="1" customHeight="1" x14ac:dyDescent="0.2">
      <c r="B1446" s="4"/>
      <c r="C1446" s="117"/>
      <c r="D1446" s="117"/>
      <c r="E1446" s="117"/>
      <c r="F1446" s="48"/>
      <c r="G1446" s="11"/>
      <c r="H1446" s="117"/>
      <c r="I1446" s="124"/>
      <c r="J1446" s="124"/>
      <c r="K1446" s="144"/>
      <c r="L1446" s="11"/>
      <c r="M1446" s="143"/>
      <c r="N1446" s="42"/>
      <c r="O1446" s="128"/>
      <c r="P1446" s="130"/>
      <c r="Q1446" s="131">
        <v>1</v>
      </c>
      <c r="R1446" s="84"/>
      <c r="S1446" s="250"/>
      <c r="T1446" s="450" t="s">
        <v>76</v>
      </c>
      <c r="U1446" s="449"/>
      <c r="V1446" s="447">
        <f>V1447+V1448</f>
        <v>0</v>
      </c>
      <c r="X1446" s="447">
        <f>X1447+X1448</f>
        <v>0</v>
      </c>
      <c r="Z1446" s="447">
        <f>Z1447+Z1448</f>
        <v>0</v>
      </c>
      <c r="AB1446" s="447">
        <f>AB1447+AB1448</f>
        <v>0</v>
      </c>
      <c r="AD1446" s="447">
        <f>AD1447+AD1448</f>
        <v>0</v>
      </c>
      <c r="AF1446" s="447">
        <f>AF1447+AF1448</f>
        <v>0</v>
      </c>
      <c r="AH1446" s="447">
        <f t="shared" si="210"/>
        <v>0</v>
      </c>
      <c r="AI1446" s="446"/>
      <c r="AJ1446" s="447">
        <f>AJ1447+AJ1448</f>
        <v>0</v>
      </c>
      <c r="AK1446" s="446"/>
      <c r="AL1446" s="447">
        <f>AL1447+AL1448</f>
        <v>0</v>
      </c>
      <c r="AM1446" s="447"/>
      <c r="AN1446" s="447">
        <f>AN1447+AN1448</f>
        <v>0</v>
      </c>
      <c r="AO1446" s="447"/>
      <c r="AP1446" s="447">
        <f>AP1447+AP1448</f>
        <v>0</v>
      </c>
      <c r="AQ1446" s="447"/>
    </row>
    <row r="1447" spans="2:43" ht="18" hidden="1" customHeight="1" x14ac:dyDescent="0.2">
      <c r="B1447" s="4"/>
      <c r="C1447" s="117"/>
      <c r="D1447" s="117"/>
      <c r="E1447" s="117"/>
      <c r="F1447" s="48"/>
      <c r="G1447" s="11"/>
      <c r="H1447" s="117"/>
      <c r="I1447" s="124"/>
      <c r="J1447" s="124"/>
      <c r="K1447" s="144"/>
      <c r="L1447" s="11"/>
      <c r="M1447" s="143"/>
      <c r="N1447" s="42"/>
      <c r="O1447" s="128"/>
      <c r="P1447" s="130"/>
      <c r="Q1447" s="131"/>
      <c r="R1447" s="72">
        <v>1</v>
      </c>
      <c r="S1447" s="181"/>
      <c r="T1447" s="73" t="s">
        <v>398</v>
      </c>
      <c r="V1447" s="74">
        <v>0</v>
      </c>
      <c r="X1447" s="74">
        <v>0</v>
      </c>
      <c r="Z1447" s="74">
        <v>0</v>
      </c>
      <c r="AB1447" s="74">
        <v>0</v>
      </c>
      <c r="AD1447" s="74">
        <v>0</v>
      </c>
      <c r="AF1447" s="74">
        <v>0</v>
      </c>
      <c r="AH1447" s="74">
        <f t="shared" si="210"/>
        <v>0</v>
      </c>
      <c r="AI1447" s="8"/>
      <c r="AJ1447" s="74">
        <v>0</v>
      </c>
      <c r="AK1447" s="8"/>
      <c r="AL1447" s="74">
        <v>0</v>
      </c>
      <c r="AM1447" s="74"/>
      <c r="AN1447" s="74">
        <v>0</v>
      </c>
      <c r="AO1447" s="74"/>
      <c r="AP1447" s="74">
        <v>0</v>
      </c>
      <c r="AQ1447" s="74"/>
    </row>
    <row r="1448" spans="2:43" ht="18" hidden="1" customHeight="1" x14ac:dyDescent="0.2">
      <c r="B1448" s="4"/>
      <c r="C1448" s="117"/>
      <c r="D1448" s="117"/>
      <c r="E1448" s="117"/>
      <c r="F1448" s="48"/>
      <c r="G1448" s="11"/>
      <c r="H1448" s="117"/>
      <c r="I1448" s="124"/>
      <c r="J1448" s="124"/>
      <c r="K1448" s="144"/>
      <c r="L1448" s="11"/>
      <c r="M1448" s="143"/>
      <c r="N1448" s="42"/>
      <c r="O1448" s="128"/>
      <c r="P1448" s="130"/>
      <c r="Q1448" s="130"/>
      <c r="R1448" s="72" t="s">
        <v>14</v>
      </c>
      <c r="S1448" s="181"/>
      <c r="T1448" s="73" t="s">
        <v>377</v>
      </c>
      <c r="V1448" s="74">
        <v>0</v>
      </c>
      <c r="X1448" s="74">
        <v>0</v>
      </c>
      <c r="Z1448" s="74">
        <v>0</v>
      </c>
      <c r="AB1448" s="74">
        <v>0</v>
      </c>
      <c r="AD1448" s="74">
        <v>0</v>
      </c>
      <c r="AF1448" s="74">
        <v>0</v>
      </c>
      <c r="AH1448" s="74">
        <f t="shared" si="210"/>
        <v>0</v>
      </c>
      <c r="AI1448" s="8"/>
      <c r="AJ1448" s="74">
        <v>0</v>
      </c>
      <c r="AK1448" s="8"/>
      <c r="AL1448" s="74">
        <v>0</v>
      </c>
      <c r="AM1448" s="74"/>
      <c r="AN1448" s="74">
        <v>0</v>
      </c>
      <c r="AO1448" s="74"/>
      <c r="AP1448" s="74">
        <v>0</v>
      </c>
      <c r="AQ1448" s="74"/>
    </row>
    <row r="1449" spans="2:43" ht="18" hidden="1" customHeight="1" x14ac:dyDescent="0.2">
      <c r="B1449" s="4"/>
      <c r="C1449" s="117"/>
      <c r="D1449" s="117"/>
      <c r="E1449" s="117"/>
      <c r="F1449" s="48"/>
      <c r="G1449" s="11"/>
      <c r="H1449" s="117"/>
      <c r="I1449" s="124"/>
      <c r="J1449" s="124"/>
      <c r="K1449" s="144"/>
      <c r="L1449" s="11"/>
      <c r="M1449" s="143"/>
      <c r="N1449" s="42"/>
      <c r="O1449" s="127" t="s">
        <v>0</v>
      </c>
      <c r="P1449" s="123"/>
      <c r="Q1449" s="123"/>
      <c r="R1449" s="49"/>
      <c r="S1449" s="18"/>
      <c r="T1449" s="50" t="s">
        <v>60</v>
      </c>
      <c r="U1449" s="76"/>
      <c r="V1449" s="51">
        <f>V1450+V1454+V1460</f>
        <v>0</v>
      </c>
      <c r="W1449" s="51"/>
      <c r="X1449" s="51">
        <f>X1450+X1454+X1460</f>
        <v>0</v>
      </c>
      <c r="Y1449" s="51"/>
      <c r="Z1449" s="51">
        <f>Z1450+Z1454+Z1460</f>
        <v>0</v>
      </c>
      <c r="AA1449" s="51"/>
      <c r="AB1449" s="51">
        <f>AB1450+AB1454+AB1460</f>
        <v>0</v>
      </c>
      <c r="AC1449" s="51"/>
      <c r="AD1449" s="51">
        <f>AD1450+AD1454+AD1460</f>
        <v>0</v>
      </c>
      <c r="AE1449" s="51"/>
      <c r="AF1449" s="51">
        <f>AF1450+AF1454+AF1460</f>
        <v>0</v>
      </c>
      <c r="AG1449" s="51"/>
      <c r="AH1449" s="51">
        <f t="shared" si="210"/>
        <v>0</v>
      </c>
      <c r="AI1449" s="51">
        <f t="shared" ref="AI1449:AJ1449" si="211">AI1450+AI1454+AI1460</f>
        <v>0</v>
      </c>
      <c r="AJ1449" s="51">
        <f t="shared" si="211"/>
        <v>0</v>
      </c>
      <c r="AK1449" s="51">
        <f t="shared" ref="AK1449" si="212">AK1450+AK1454+AK1460</f>
        <v>0</v>
      </c>
      <c r="AL1449" s="51">
        <f t="shared" ref="AL1449" si="213">AL1450+AL1454+AL1460</f>
        <v>0</v>
      </c>
      <c r="AM1449" s="51"/>
      <c r="AN1449" s="51">
        <f t="shared" ref="AN1449:AP1449" si="214">AN1450+AN1454+AN1460</f>
        <v>0</v>
      </c>
      <c r="AO1449" s="51"/>
      <c r="AP1449" s="51">
        <f t="shared" si="214"/>
        <v>0</v>
      </c>
      <c r="AQ1449" s="51"/>
    </row>
    <row r="1450" spans="2:43" ht="18" hidden="1" customHeight="1" x14ac:dyDescent="0.2">
      <c r="B1450" s="4"/>
      <c r="C1450" s="117"/>
      <c r="D1450" s="117"/>
      <c r="E1450" s="117"/>
      <c r="F1450" s="48"/>
      <c r="G1450" s="11"/>
      <c r="H1450" s="117"/>
      <c r="I1450" s="124"/>
      <c r="J1450" s="124"/>
      <c r="K1450" s="144"/>
      <c r="L1450" s="11"/>
      <c r="M1450" s="143"/>
      <c r="N1450" s="42"/>
      <c r="O1450" s="128"/>
      <c r="P1450" s="129">
        <v>1</v>
      </c>
      <c r="Q1450" s="129"/>
      <c r="R1450" s="64"/>
      <c r="S1450" s="234"/>
      <c r="T1450" s="65" t="s">
        <v>8</v>
      </c>
      <c r="U1450" s="155"/>
      <c r="V1450" s="66">
        <f>V1451</f>
        <v>0</v>
      </c>
      <c r="X1450" s="66">
        <f>X1451</f>
        <v>0</v>
      </c>
      <c r="Z1450" s="66">
        <f>Z1451</f>
        <v>0</v>
      </c>
      <c r="AB1450" s="66">
        <f>AB1451</f>
        <v>0</v>
      </c>
      <c r="AD1450" s="66">
        <f>AD1451</f>
        <v>0</v>
      </c>
      <c r="AF1450" s="66">
        <f>AF1451</f>
        <v>0</v>
      </c>
      <c r="AH1450" s="66">
        <f t="shared" si="210"/>
        <v>0</v>
      </c>
      <c r="AI1450" s="67"/>
      <c r="AJ1450" s="66">
        <f>AJ1451</f>
        <v>0</v>
      </c>
      <c r="AK1450" s="67"/>
      <c r="AL1450" s="66">
        <f>AL1451</f>
        <v>0</v>
      </c>
      <c r="AM1450" s="66"/>
      <c r="AN1450" s="66">
        <f>AN1451</f>
        <v>0</v>
      </c>
      <c r="AO1450" s="66"/>
      <c r="AP1450" s="66">
        <f>AP1451</f>
        <v>0</v>
      </c>
      <c r="AQ1450" s="66"/>
    </row>
    <row r="1451" spans="2:43" ht="18" hidden="1" customHeight="1" x14ac:dyDescent="0.2">
      <c r="B1451" s="4"/>
      <c r="C1451" s="117"/>
      <c r="D1451" s="117"/>
      <c r="E1451" s="117"/>
      <c r="F1451" s="48"/>
      <c r="G1451" s="11"/>
      <c r="H1451" s="117"/>
      <c r="I1451" s="124"/>
      <c r="J1451" s="124"/>
      <c r="K1451" s="144"/>
      <c r="L1451" s="11"/>
      <c r="M1451" s="143"/>
      <c r="N1451" s="42"/>
      <c r="O1451" s="128"/>
      <c r="P1451" s="130"/>
      <c r="Q1451" s="131">
        <v>6</v>
      </c>
      <c r="R1451" s="68"/>
      <c r="S1451" s="35"/>
      <c r="T1451" s="450" t="s">
        <v>62</v>
      </c>
      <c r="U1451" s="449"/>
      <c r="V1451" s="447">
        <f>SUM(V1452:V1453)</f>
        <v>0</v>
      </c>
      <c r="X1451" s="447">
        <f>SUM(X1452:X1453)</f>
        <v>0</v>
      </c>
      <c r="Z1451" s="447">
        <f>SUM(Z1452:Z1453)</f>
        <v>0</v>
      </c>
      <c r="AB1451" s="447">
        <f>SUM(AB1452:AB1453)</f>
        <v>0</v>
      </c>
      <c r="AD1451" s="447">
        <f>SUM(AD1452:AD1453)</f>
        <v>0</v>
      </c>
      <c r="AF1451" s="447">
        <f>SUM(AF1452:AF1453)</f>
        <v>0</v>
      </c>
      <c r="AH1451" s="447">
        <f t="shared" si="210"/>
        <v>0</v>
      </c>
      <c r="AI1451" s="446"/>
      <c r="AJ1451" s="447">
        <f>SUM(AJ1452:AJ1453)</f>
        <v>0</v>
      </c>
      <c r="AK1451" s="446"/>
      <c r="AL1451" s="447">
        <f>SUM(AL1452:AL1453)</f>
        <v>0</v>
      </c>
      <c r="AM1451" s="447"/>
      <c r="AN1451" s="447">
        <f>SUM(AN1452:AN1453)</f>
        <v>0</v>
      </c>
      <c r="AO1451" s="447"/>
      <c r="AP1451" s="447">
        <f>SUM(AP1452:AP1453)</f>
        <v>0</v>
      </c>
      <c r="AQ1451" s="447"/>
    </row>
    <row r="1452" spans="2:43" ht="18" hidden="1" customHeight="1" x14ac:dyDescent="0.2">
      <c r="B1452" s="4"/>
      <c r="C1452" s="117"/>
      <c r="D1452" s="117"/>
      <c r="E1452" s="117"/>
      <c r="F1452" s="48"/>
      <c r="G1452" s="11"/>
      <c r="H1452" s="117"/>
      <c r="I1452" s="124"/>
      <c r="J1452" s="124"/>
      <c r="K1452" s="144"/>
      <c r="L1452" s="11"/>
      <c r="M1452" s="143"/>
      <c r="N1452" s="42"/>
      <c r="O1452" s="128"/>
      <c r="P1452" s="130"/>
      <c r="Q1452" s="130"/>
      <c r="R1452" s="72">
        <v>1</v>
      </c>
      <c r="S1452" s="181"/>
      <c r="T1452" s="73" t="s">
        <v>430</v>
      </c>
      <c r="V1452" s="74">
        <v>0</v>
      </c>
      <c r="X1452" s="74">
        <v>0</v>
      </c>
      <c r="Z1452" s="74">
        <v>0</v>
      </c>
      <c r="AB1452" s="74">
        <v>0</v>
      </c>
      <c r="AD1452" s="74">
        <v>0</v>
      </c>
      <c r="AF1452" s="74">
        <v>0</v>
      </c>
      <c r="AH1452" s="74">
        <f t="shared" si="210"/>
        <v>0</v>
      </c>
      <c r="AI1452" s="8"/>
      <c r="AJ1452" s="74">
        <v>0</v>
      </c>
      <c r="AK1452" s="8"/>
      <c r="AL1452" s="74">
        <v>0</v>
      </c>
      <c r="AM1452" s="74"/>
      <c r="AN1452" s="74">
        <v>0</v>
      </c>
      <c r="AO1452" s="74"/>
      <c r="AP1452" s="74">
        <v>0</v>
      </c>
      <c r="AQ1452" s="74"/>
    </row>
    <row r="1453" spans="2:43" ht="18" hidden="1" customHeight="1" x14ac:dyDescent="0.2">
      <c r="B1453" s="4"/>
      <c r="C1453" s="117"/>
      <c r="D1453" s="117"/>
      <c r="E1453" s="117"/>
      <c r="F1453" s="48"/>
      <c r="G1453" s="11"/>
      <c r="H1453" s="117"/>
      <c r="I1453" s="124"/>
      <c r="J1453" s="124"/>
      <c r="K1453" s="144"/>
      <c r="L1453" s="11"/>
      <c r="M1453" s="143"/>
      <c r="N1453" s="42"/>
      <c r="O1453" s="128"/>
      <c r="P1453" s="130"/>
      <c r="Q1453" s="130"/>
      <c r="R1453" s="72">
        <v>2</v>
      </c>
      <c r="S1453" s="181"/>
      <c r="T1453" s="73" t="s">
        <v>510</v>
      </c>
      <c r="V1453" s="74">
        <v>0</v>
      </c>
      <c r="X1453" s="74">
        <v>0</v>
      </c>
      <c r="Z1453" s="74">
        <v>0</v>
      </c>
      <c r="AB1453" s="74">
        <v>0</v>
      </c>
      <c r="AD1453" s="74">
        <v>0</v>
      </c>
      <c r="AF1453" s="74">
        <v>0</v>
      </c>
      <c r="AH1453" s="74">
        <f t="shared" si="210"/>
        <v>0</v>
      </c>
      <c r="AI1453" s="8"/>
      <c r="AJ1453" s="74">
        <v>0</v>
      </c>
      <c r="AK1453" s="8"/>
      <c r="AL1453" s="74">
        <v>0</v>
      </c>
      <c r="AM1453" s="74"/>
      <c r="AN1453" s="74">
        <v>0</v>
      </c>
      <c r="AO1453" s="74"/>
      <c r="AP1453" s="74">
        <v>0</v>
      </c>
      <c r="AQ1453" s="74"/>
    </row>
    <row r="1454" spans="2:43" ht="18" hidden="1" customHeight="1" x14ac:dyDescent="0.2">
      <c r="B1454" s="4"/>
      <c r="C1454" s="117"/>
      <c r="D1454" s="117"/>
      <c r="E1454" s="117"/>
      <c r="F1454" s="48"/>
      <c r="G1454" s="11"/>
      <c r="H1454" s="117"/>
      <c r="I1454" s="124"/>
      <c r="J1454" s="124"/>
      <c r="K1454" s="144"/>
      <c r="L1454" s="11"/>
      <c r="M1454" s="143"/>
      <c r="N1454" s="42"/>
      <c r="O1454" s="128"/>
      <c r="P1454" s="129">
        <v>2</v>
      </c>
      <c r="Q1454" s="129"/>
      <c r="R1454" s="64"/>
      <c r="S1454" s="234"/>
      <c r="T1454" s="65" t="s">
        <v>75</v>
      </c>
      <c r="U1454" s="155"/>
      <c r="V1454" s="66">
        <f>V1455+V1457</f>
        <v>0</v>
      </c>
      <c r="X1454" s="66">
        <f>X1455+X1457</f>
        <v>0</v>
      </c>
      <c r="Z1454" s="66">
        <f>Z1455+Z1457</f>
        <v>0</v>
      </c>
      <c r="AB1454" s="66">
        <f>AB1455+AB1457</f>
        <v>0</v>
      </c>
      <c r="AD1454" s="66">
        <f>AD1455+AD1457</f>
        <v>0</v>
      </c>
      <c r="AF1454" s="66">
        <f>AF1455+AF1457</f>
        <v>0</v>
      </c>
      <c r="AH1454" s="66">
        <f t="shared" si="210"/>
        <v>0</v>
      </c>
      <c r="AI1454" s="67"/>
      <c r="AJ1454" s="66">
        <f>AJ1455+AJ1457</f>
        <v>0</v>
      </c>
      <c r="AK1454" s="67"/>
      <c r="AL1454" s="66">
        <f>AL1455+AL1457</f>
        <v>0</v>
      </c>
      <c r="AM1454" s="66"/>
      <c r="AN1454" s="66">
        <f>AN1455+AN1457</f>
        <v>0</v>
      </c>
      <c r="AO1454" s="66"/>
      <c r="AP1454" s="66">
        <f>AP1455+AP1457</f>
        <v>0</v>
      </c>
      <c r="AQ1454" s="66"/>
    </row>
    <row r="1455" spans="2:43" ht="18" hidden="1" customHeight="1" x14ac:dyDescent="0.2">
      <c r="B1455" s="4"/>
      <c r="C1455" s="117"/>
      <c r="D1455" s="117"/>
      <c r="E1455" s="117"/>
      <c r="F1455" s="48"/>
      <c r="G1455" s="11"/>
      <c r="H1455" s="117"/>
      <c r="I1455" s="124"/>
      <c r="J1455" s="124"/>
      <c r="K1455" s="144"/>
      <c r="L1455" s="11"/>
      <c r="M1455" s="143"/>
      <c r="N1455" s="42"/>
      <c r="O1455" s="128"/>
      <c r="P1455" s="130"/>
      <c r="Q1455" s="140">
        <v>4</v>
      </c>
      <c r="R1455" s="68"/>
      <c r="S1455" s="35"/>
      <c r="T1455" s="450" t="s">
        <v>399</v>
      </c>
      <c r="U1455" s="449"/>
      <c r="V1455" s="447">
        <f>V1456</f>
        <v>0</v>
      </c>
      <c r="X1455" s="447">
        <f>X1456</f>
        <v>0</v>
      </c>
      <c r="Z1455" s="447">
        <f>Z1456</f>
        <v>0</v>
      </c>
      <c r="AB1455" s="447">
        <f>AB1456</f>
        <v>0</v>
      </c>
      <c r="AD1455" s="447">
        <f>AD1456</f>
        <v>0</v>
      </c>
      <c r="AF1455" s="447">
        <f>AF1456</f>
        <v>0</v>
      </c>
      <c r="AH1455" s="447">
        <f t="shared" si="210"/>
        <v>0</v>
      </c>
      <c r="AI1455" s="446"/>
      <c r="AJ1455" s="447">
        <f>AJ1456</f>
        <v>0</v>
      </c>
      <c r="AK1455" s="446"/>
      <c r="AL1455" s="447">
        <f>AL1456</f>
        <v>0</v>
      </c>
      <c r="AM1455" s="447"/>
      <c r="AN1455" s="447">
        <f>AN1456</f>
        <v>0</v>
      </c>
      <c r="AO1455" s="447"/>
      <c r="AP1455" s="447">
        <f>AP1456</f>
        <v>0</v>
      </c>
      <c r="AQ1455" s="447"/>
    </row>
    <row r="1456" spans="2:43" ht="18" hidden="1" customHeight="1" x14ac:dyDescent="0.2">
      <c r="B1456" s="4"/>
      <c r="C1456" s="117"/>
      <c r="D1456" s="117"/>
      <c r="E1456" s="117"/>
      <c r="F1456" s="48"/>
      <c r="G1456" s="11"/>
      <c r="H1456" s="117"/>
      <c r="I1456" s="124"/>
      <c r="J1456" s="124"/>
      <c r="K1456" s="144"/>
      <c r="L1456" s="11"/>
      <c r="M1456" s="143"/>
      <c r="N1456" s="42"/>
      <c r="O1456" s="128"/>
      <c r="P1456" s="130"/>
      <c r="Q1456" s="130"/>
      <c r="R1456" s="72">
        <v>1</v>
      </c>
      <c r="S1456" s="181"/>
      <c r="T1456" s="73" t="s">
        <v>399</v>
      </c>
      <c r="V1456" s="74">
        <v>0</v>
      </c>
      <c r="X1456" s="74">
        <v>0</v>
      </c>
      <c r="Z1456" s="74">
        <v>0</v>
      </c>
      <c r="AB1456" s="74">
        <v>0</v>
      </c>
      <c r="AD1456" s="74">
        <v>0</v>
      </c>
      <c r="AF1456" s="74">
        <v>0</v>
      </c>
      <c r="AH1456" s="74">
        <f t="shared" si="210"/>
        <v>0</v>
      </c>
      <c r="AI1456" s="8"/>
      <c r="AJ1456" s="74">
        <v>0</v>
      </c>
      <c r="AK1456" s="8"/>
      <c r="AL1456" s="74">
        <v>0</v>
      </c>
      <c r="AM1456" s="74"/>
      <c r="AN1456" s="74">
        <v>0</v>
      </c>
      <c r="AO1456" s="74"/>
      <c r="AP1456" s="74">
        <v>0</v>
      </c>
      <c r="AQ1456" s="74"/>
    </row>
    <row r="1457" spans="2:43" ht="18" hidden="1" customHeight="1" x14ac:dyDescent="0.2">
      <c r="B1457" s="4"/>
      <c r="C1457" s="117"/>
      <c r="D1457" s="117"/>
      <c r="E1457" s="117"/>
      <c r="F1457" s="48"/>
      <c r="G1457" s="11"/>
      <c r="H1457" s="117"/>
      <c r="I1457" s="124"/>
      <c r="J1457" s="124"/>
      <c r="K1457" s="144"/>
      <c r="L1457" s="11"/>
      <c r="M1457" s="143"/>
      <c r="N1457" s="42"/>
      <c r="O1457" s="128"/>
      <c r="P1457" s="130"/>
      <c r="Q1457" s="131">
        <v>6</v>
      </c>
      <c r="R1457" s="68"/>
      <c r="S1457" s="35"/>
      <c r="T1457" s="450" t="s">
        <v>62</v>
      </c>
      <c r="U1457" s="449"/>
      <c r="V1457" s="447">
        <f>SUM(V1458:V1459)</f>
        <v>0</v>
      </c>
      <c r="X1457" s="447">
        <f>SUM(X1458:X1459)</f>
        <v>0</v>
      </c>
      <c r="Z1457" s="447">
        <f>SUM(Z1458:Z1459)</f>
        <v>0</v>
      </c>
      <c r="AB1457" s="447">
        <f>SUM(AB1458:AB1459)</f>
        <v>0</v>
      </c>
      <c r="AD1457" s="447">
        <f>SUM(AD1458:AD1459)</f>
        <v>0</v>
      </c>
      <c r="AF1457" s="447">
        <f>SUM(AF1458:AF1459)</f>
        <v>0</v>
      </c>
      <c r="AH1457" s="447">
        <f t="shared" si="210"/>
        <v>0</v>
      </c>
      <c r="AI1457" s="446"/>
      <c r="AJ1457" s="447">
        <f>SUM(AJ1458:AJ1459)</f>
        <v>0</v>
      </c>
      <c r="AK1457" s="446"/>
      <c r="AL1457" s="447">
        <f>SUM(AL1458:AL1459)</f>
        <v>0</v>
      </c>
      <c r="AM1457" s="447"/>
      <c r="AN1457" s="447">
        <f>SUM(AN1458:AN1459)</f>
        <v>0</v>
      </c>
      <c r="AO1457" s="447"/>
      <c r="AP1457" s="447">
        <f>SUM(AP1458:AP1459)</f>
        <v>0</v>
      </c>
      <c r="AQ1457" s="447"/>
    </row>
    <row r="1458" spans="2:43" ht="18" hidden="1" customHeight="1" x14ac:dyDescent="0.2">
      <c r="B1458" s="4"/>
      <c r="C1458" s="117"/>
      <c r="D1458" s="117"/>
      <c r="E1458" s="117"/>
      <c r="F1458" s="48"/>
      <c r="G1458" s="11"/>
      <c r="H1458" s="117"/>
      <c r="I1458" s="124"/>
      <c r="J1458" s="124"/>
      <c r="K1458" s="144"/>
      <c r="L1458" s="11"/>
      <c r="M1458" s="143"/>
      <c r="N1458" s="42"/>
      <c r="O1458" s="128"/>
      <c r="P1458" s="130"/>
      <c r="Q1458" s="130"/>
      <c r="R1458" s="72">
        <v>1</v>
      </c>
      <c r="S1458" s="181"/>
      <c r="T1458" s="73" t="s">
        <v>430</v>
      </c>
      <c r="V1458" s="74">
        <v>0</v>
      </c>
      <c r="X1458" s="74">
        <v>0</v>
      </c>
      <c r="Z1458" s="74">
        <v>0</v>
      </c>
      <c r="AB1458" s="74">
        <v>0</v>
      </c>
      <c r="AD1458" s="74">
        <v>0</v>
      </c>
      <c r="AF1458" s="74">
        <v>0</v>
      </c>
      <c r="AH1458" s="74">
        <f t="shared" si="210"/>
        <v>0</v>
      </c>
      <c r="AI1458" s="8"/>
      <c r="AJ1458" s="74">
        <v>0</v>
      </c>
      <c r="AK1458" s="8"/>
      <c r="AL1458" s="74">
        <v>0</v>
      </c>
      <c r="AM1458" s="74"/>
      <c r="AN1458" s="74">
        <v>0</v>
      </c>
      <c r="AO1458" s="74"/>
      <c r="AP1458" s="74">
        <v>0</v>
      </c>
      <c r="AQ1458" s="74"/>
    </row>
    <row r="1459" spans="2:43" ht="18" hidden="1" customHeight="1" x14ac:dyDescent="0.2">
      <c r="B1459" s="4"/>
      <c r="C1459" s="117"/>
      <c r="D1459" s="117"/>
      <c r="E1459" s="117"/>
      <c r="F1459" s="48"/>
      <c r="G1459" s="11"/>
      <c r="H1459" s="117"/>
      <c r="I1459" s="124"/>
      <c r="J1459" s="124"/>
      <c r="K1459" s="144"/>
      <c r="L1459" s="11"/>
      <c r="M1459" s="143"/>
      <c r="N1459" s="42"/>
      <c r="O1459" s="128"/>
      <c r="P1459" s="130"/>
      <c r="Q1459" s="130"/>
      <c r="R1459" s="72">
        <v>2</v>
      </c>
      <c r="S1459" s="181"/>
      <c r="T1459" s="73" t="s">
        <v>510</v>
      </c>
      <c r="V1459" s="74">
        <v>0</v>
      </c>
      <c r="X1459" s="74">
        <v>0</v>
      </c>
      <c r="Z1459" s="74">
        <v>0</v>
      </c>
      <c r="AB1459" s="74">
        <v>0</v>
      </c>
      <c r="AD1459" s="74">
        <v>0</v>
      </c>
      <c r="AF1459" s="74">
        <v>0</v>
      </c>
      <c r="AH1459" s="74">
        <f t="shared" si="210"/>
        <v>0</v>
      </c>
      <c r="AI1459" s="8"/>
      <c r="AJ1459" s="74">
        <v>0</v>
      </c>
      <c r="AK1459" s="8"/>
      <c r="AL1459" s="74">
        <v>0</v>
      </c>
      <c r="AM1459" s="74"/>
      <c r="AN1459" s="74">
        <v>0</v>
      </c>
      <c r="AO1459" s="74"/>
      <c r="AP1459" s="74">
        <v>0</v>
      </c>
      <c r="AQ1459" s="74"/>
    </row>
    <row r="1460" spans="2:43" ht="18" hidden="1" customHeight="1" x14ac:dyDescent="0.2">
      <c r="B1460" s="4"/>
      <c r="C1460" s="117"/>
      <c r="D1460" s="117"/>
      <c r="E1460" s="117"/>
      <c r="F1460" s="48"/>
      <c r="G1460" s="11"/>
      <c r="H1460" s="117"/>
      <c r="I1460" s="124"/>
      <c r="J1460" s="124"/>
      <c r="K1460" s="144"/>
      <c r="L1460" s="11"/>
      <c r="M1460" s="143"/>
      <c r="N1460" s="42"/>
      <c r="O1460" s="128"/>
      <c r="P1460" s="129">
        <v>3</v>
      </c>
      <c r="Q1460" s="129"/>
      <c r="R1460" s="64"/>
      <c r="S1460" s="234"/>
      <c r="T1460" s="65" t="s">
        <v>384</v>
      </c>
      <c r="U1460" s="155"/>
      <c r="V1460" s="66">
        <f>V1461+V1463</f>
        <v>0</v>
      </c>
      <c r="X1460" s="66">
        <f>X1461+X1463</f>
        <v>0</v>
      </c>
      <c r="Z1460" s="66">
        <f>Z1461+Z1463</f>
        <v>0</v>
      </c>
      <c r="AB1460" s="66">
        <f>AB1461+AB1463</f>
        <v>0</v>
      </c>
      <c r="AD1460" s="66">
        <f>AD1461+AD1463</f>
        <v>0</v>
      </c>
      <c r="AF1460" s="66">
        <f>AF1461+AF1463</f>
        <v>0</v>
      </c>
      <c r="AH1460" s="66">
        <f t="shared" si="210"/>
        <v>0</v>
      </c>
      <c r="AI1460" s="67"/>
      <c r="AJ1460" s="66">
        <f>AJ1461+AJ1463</f>
        <v>0</v>
      </c>
      <c r="AK1460" s="67"/>
      <c r="AL1460" s="66">
        <f>AL1461+AL1463</f>
        <v>0</v>
      </c>
      <c r="AM1460" s="66"/>
      <c r="AN1460" s="66">
        <f>AN1461+AN1463</f>
        <v>0</v>
      </c>
      <c r="AO1460" s="66"/>
      <c r="AP1460" s="66">
        <f>AP1461+AP1463</f>
        <v>0</v>
      </c>
      <c r="AQ1460" s="66"/>
    </row>
    <row r="1461" spans="2:43" ht="18" hidden="1" customHeight="1" x14ac:dyDescent="0.2">
      <c r="B1461" s="4"/>
      <c r="C1461" s="117"/>
      <c r="D1461" s="117"/>
      <c r="E1461" s="117"/>
      <c r="F1461" s="48"/>
      <c r="G1461" s="11"/>
      <c r="H1461" s="117"/>
      <c r="I1461" s="124"/>
      <c r="J1461" s="124"/>
      <c r="K1461" s="144"/>
      <c r="L1461" s="11"/>
      <c r="M1461" s="143"/>
      <c r="N1461" s="42"/>
      <c r="O1461" s="128"/>
      <c r="P1461" s="130"/>
      <c r="Q1461" s="131">
        <v>4</v>
      </c>
      <c r="R1461" s="72"/>
      <c r="S1461" s="181"/>
      <c r="T1461" s="450" t="s">
        <v>399</v>
      </c>
      <c r="U1461" s="449"/>
      <c r="V1461" s="447">
        <f>V1462</f>
        <v>0</v>
      </c>
      <c r="X1461" s="447">
        <f>X1462</f>
        <v>0</v>
      </c>
      <c r="Z1461" s="447">
        <f>Z1462</f>
        <v>0</v>
      </c>
      <c r="AB1461" s="447">
        <f>AB1462</f>
        <v>0</v>
      </c>
      <c r="AD1461" s="447">
        <f>AD1462</f>
        <v>0</v>
      </c>
      <c r="AF1461" s="447">
        <f>AF1462</f>
        <v>0</v>
      </c>
      <c r="AH1461" s="447">
        <f t="shared" si="210"/>
        <v>0</v>
      </c>
      <c r="AI1461" s="446"/>
      <c r="AJ1461" s="447">
        <f>AJ1462</f>
        <v>0</v>
      </c>
      <c r="AK1461" s="446"/>
      <c r="AL1461" s="447">
        <f>AL1462</f>
        <v>0</v>
      </c>
      <c r="AM1461" s="447"/>
      <c r="AN1461" s="447">
        <f>AN1462</f>
        <v>0</v>
      </c>
      <c r="AO1461" s="447"/>
      <c r="AP1461" s="447">
        <f>AP1462</f>
        <v>0</v>
      </c>
      <c r="AQ1461" s="447"/>
    </row>
    <row r="1462" spans="2:43" ht="18" hidden="1" customHeight="1" x14ac:dyDescent="0.2">
      <c r="B1462" s="4"/>
      <c r="C1462" s="117"/>
      <c r="D1462" s="117"/>
      <c r="E1462" s="117"/>
      <c r="F1462" s="48"/>
      <c r="G1462" s="11"/>
      <c r="H1462" s="117"/>
      <c r="I1462" s="124"/>
      <c r="J1462" s="124"/>
      <c r="K1462" s="144"/>
      <c r="L1462" s="11"/>
      <c r="M1462" s="143"/>
      <c r="N1462" s="42"/>
      <c r="O1462" s="128"/>
      <c r="P1462" s="130"/>
      <c r="Q1462" s="131"/>
      <c r="R1462" s="72">
        <v>1</v>
      </c>
      <c r="S1462" s="181"/>
      <c r="T1462" s="73" t="s">
        <v>399</v>
      </c>
      <c r="V1462" s="74">
        <v>0</v>
      </c>
      <c r="X1462" s="74">
        <v>0</v>
      </c>
      <c r="Z1462" s="74">
        <v>0</v>
      </c>
      <c r="AB1462" s="74">
        <v>0</v>
      </c>
      <c r="AD1462" s="74">
        <v>0</v>
      </c>
      <c r="AF1462" s="74">
        <v>0</v>
      </c>
      <c r="AH1462" s="74">
        <f t="shared" si="210"/>
        <v>0</v>
      </c>
      <c r="AI1462" s="8"/>
      <c r="AJ1462" s="74">
        <v>0</v>
      </c>
      <c r="AK1462" s="8"/>
      <c r="AL1462" s="74">
        <v>0</v>
      </c>
      <c r="AM1462" s="74"/>
      <c r="AN1462" s="74">
        <v>0</v>
      </c>
      <c r="AO1462" s="74"/>
      <c r="AP1462" s="74">
        <v>0</v>
      </c>
      <c r="AQ1462" s="74"/>
    </row>
    <row r="1463" spans="2:43" ht="18" hidden="1" customHeight="1" x14ac:dyDescent="0.2">
      <c r="B1463" s="4"/>
      <c r="C1463" s="117"/>
      <c r="D1463" s="117"/>
      <c r="E1463" s="117"/>
      <c r="F1463" s="48"/>
      <c r="G1463" s="11"/>
      <c r="H1463" s="117"/>
      <c r="I1463" s="124"/>
      <c r="J1463" s="124"/>
      <c r="K1463" s="144"/>
      <c r="L1463" s="11"/>
      <c r="M1463" s="143"/>
      <c r="N1463" s="42"/>
      <c r="O1463" s="128"/>
      <c r="P1463" s="130"/>
      <c r="Q1463" s="131">
        <v>6</v>
      </c>
      <c r="R1463" s="72"/>
      <c r="S1463" s="181"/>
      <c r="T1463" s="450" t="s">
        <v>62</v>
      </c>
      <c r="U1463" s="449"/>
      <c r="V1463" s="447">
        <f>SUM(V1464:V1465)</f>
        <v>0</v>
      </c>
      <c r="X1463" s="447">
        <f>SUM(X1464:X1465)</f>
        <v>0</v>
      </c>
      <c r="Z1463" s="447">
        <f>SUM(Z1464:Z1465)</f>
        <v>0</v>
      </c>
      <c r="AB1463" s="447">
        <f>SUM(AB1464:AB1465)</f>
        <v>0</v>
      </c>
      <c r="AD1463" s="447">
        <f>SUM(AD1464:AD1465)</f>
        <v>0</v>
      </c>
      <c r="AF1463" s="447">
        <f>SUM(AF1464:AF1465)</f>
        <v>0</v>
      </c>
      <c r="AH1463" s="447">
        <f t="shared" si="210"/>
        <v>0</v>
      </c>
      <c r="AI1463" s="446"/>
      <c r="AJ1463" s="447">
        <f>SUM(AJ1464:AJ1465)</f>
        <v>0</v>
      </c>
      <c r="AK1463" s="446"/>
      <c r="AL1463" s="447">
        <f>SUM(AL1464:AL1465)</f>
        <v>0</v>
      </c>
      <c r="AM1463" s="447"/>
      <c r="AN1463" s="447">
        <f>SUM(AN1464:AN1465)</f>
        <v>0</v>
      </c>
      <c r="AO1463" s="447"/>
      <c r="AP1463" s="447">
        <f>SUM(AP1464:AP1465)</f>
        <v>0</v>
      </c>
      <c r="AQ1463" s="447"/>
    </row>
    <row r="1464" spans="2:43" ht="18" hidden="1" customHeight="1" x14ac:dyDescent="0.2">
      <c r="B1464" s="4"/>
      <c r="C1464" s="117"/>
      <c r="D1464" s="117"/>
      <c r="E1464" s="117"/>
      <c r="F1464" s="48"/>
      <c r="G1464" s="11"/>
      <c r="H1464" s="117"/>
      <c r="I1464" s="124"/>
      <c r="J1464" s="124"/>
      <c r="K1464" s="144"/>
      <c r="L1464" s="11"/>
      <c r="M1464" s="143"/>
      <c r="N1464" s="42"/>
      <c r="O1464" s="128"/>
      <c r="P1464" s="130"/>
      <c r="Q1464" s="131"/>
      <c r="R1464" s="72">
        <v>1</v>
      </c>
      <c r="S1464" s="181"/>
      <c r="T1464" s="73" t="s">
        <v>430</v>
      </c>
      <c r="V1464" s="74">
        <v>0</v>
      </c>
      <c r="X1464" s="74">
        <v>0</v>
      </c>
      <c r="Z1464" s="74">
        <v>0</v>
      </c>
      <c r="AB1464" s="74">
        <v>0</v>
      </c>
      <c r="AD1464" s="74">
        <v>0</v>
      </c>
      <c r="AF1464" s="74">
        <v>0</v>
      </c>
      <c r="AH1464" s="74">
        <f t="shared" si="210"/>
        <v>0</v>
      </c>
      <c r="AI1464" s="8"/>
      <c r="AJ1464" s="74">
        <v>0</v>
      </c>
      <c r="AK1464" s="8"/>
      <c r="AL1464" s="74">
        <v>0</v>
      </c>
      <c r="AM1464" s="74"/>
      <c r="AN1464" s="74">
        <v>0</v>
      </c>
      <c r="AO1464" s="74"/>
      <c r="AP1464" s="74">
        <v>0</v>
      </c>
      <c r="AQ1464" s="74"/>
    </row>
    <row r="1465" spans="2:43" ht="18" hidden="1" customHeight="1" x14ac:dyDescent="0.2">
      <c r="B1465" s="4"/>
      <c r="C1465" s="117"/>
      <c r="D1465" s="117"/>
      <c r="E1465" s="117"/>
      <c r="F1465" s="48"/>
      <c r="G1465" s="11"/>
      <c r="H1465" s="117"/>
      <c r="I1465" s="124"/>
      <c r="J1465" s="124"/>
      <c r="K1465" s="144"/>
      <c r="L1465" s="11"/>
      <c r="M1465" s="143"/>
      <c r="N1465" s="42"/>
      <c r="O1465" s="128"/>
      <c r="P1465" s="130"/>
      <c r="Q1465" s="131"/>
      <c r="R1465" s="72">
        <v>2</v>
      </c>
      <c r="S1465" s="181"/>
      <c r="T1465" s="73" t="s">
        <v>386</v>
      </c>
      <c r="V1465" s="74">
        <v>0</v>
      </c>
      <c r="X1465" s="74">
        <v>0</v>
      </c>
      <c r="Z1465" s="74">
        <v>0</v>
      </c>
      <c r="AB1465" s="74">
        <v>0</v>
      </c>
      <c r="AD1465" s="74">
        <v>0</v>
      </c>
      <c r="AF1465" s="74">
        <v>0</v>
      </c>
      <c r="AH1465" s="74">
        <f t="shared" si="210"/>
        <v>0</v>
      </c>
      <c r="AI1465" s="8"/>
      <c r="AJ1465" s="74">
        <v>0</v>
      </c>
      <c r="AK1465" s="8"/>
      <c r="AL1465" s="74">
        <v>0</v>
      </c>
      <c r="AM1465" s="74"/>
      <c r="AN1465" s="74">
        <v>0</v>
      </c>
      <c r="AO1465" s="74"/>
      <c r="AP1465" s="74">
        <v>0</v>
      </c>
      <c r="AQ1465" s="74"/>
    </row>
    <row r="1466" spans="2:43" ht="18" customHeight="1" x14ac:dyDescent="0.2">
      <c r="B1466" s="4"/>
      <c r="C1466" s="117"/>
      <c r="D1466" s="117"/>
      <c r="E1466" s="117"/>
      <c r="F1466" s="48"/>
      <c r="G1466" s="11"/>
      <c r="H1466" s="117"/>
      <c r="I1466" s="124"/>
      <c r="J1466" s="124"/>
      <c r="K1466" s="144"/>
      <c r="L1466" s="11"/>
      <c r="M1466" s="143"/>
      <c r="N1466" s="42"/>
      <c r="O1466" s="127" t="s">
        <v>18</v>
      </c>
      <c r="P1466" s="123"/>
      <c r="Q1466" s="123"/>
      <c r="R1466" s="49"/>
      <c r="S1466" s="18"/>
      <c r="T1466" s="50" t="s">
        <v>190</v>
      </c>
      <c r="U1466" s="76"/>
      <c r="V1466" s="51">
        <f>V1467+V1493+V1496+V1506+V1509+V1520+V1525</f>
        <v>568000</v>
      </c>
      <c r="X1466" s="51">
        <f>X1467+X1493+X1496+X1506+X1509+X1520+X1525</f>
        <v>581000</v>
      </c>
      <c r="Z1466" s="51">
        <f>Z1467+Z1493+Z1496+Z1506+Z1509+Z1520+Z1525</f>
        <v>724000</v>
      </c>
      <c r="AB1466" s="51">
        <f>AB1467+AB1493+AB1496+AB1506+AB1509+AB1520+AB1525</f>
        <v>766000</v>
      </c>
      <c r="AD1466" s="51" t="e">
        <f>AD1467+AD1493+AD1496+AD1506+AD1509+AD1520+AD1525</f>
        <v>#REF!</v>
      </c>
      <c r="AF1466" s="51">
        <f>AF1467+AF1493+AF1496+AF1506+AF1509+AF1520+AF1525</f>
        <v>0</v>
      </c>
      <c r="AH1466" s="51" t="e">
        <f t="shared" si="210"/>
        <v>#REF!</v>
      </c>
      <c r="AI1466" s="5"/>
      <c r="AJ1466" s="51">
        <f>AJ1467+AJ1493+AJ1496+AJ1506+AJ1509+AJ1520+AJ1525</f>
        <v>203500</v>
      </c>
      <c r="AK1466" s="5"/>
      <c r="AL1466" s="51">
        <f>AL1467+AL1493+AL1496+AL1506+AL1509+AL1520+AL1525</f>
        <v>846000</v>
      </c>
      <c r="AM1466" s="51"/>
      <c r="AN1466" s="51">
        <f>AN1467+AN1493+AN1496+AN1506+AN1509+AN1520+AN1525</f>
        <v>886000</v>
      </c>
      <c r="AO1466" s="51"/>
      <c r="AP1466" s="51">
        <f>AP1467+AP1493+AP1496+AP1506+AP1509+AP1520+AP1525</f>
        <v>886000</v>
      </c>
      <c r="AQ1466" s="51"/>
    </row>
    <row r="1467" spans="2:43" ht="18" customHeight="1" x14ac:dyDescent="0.2">
      <c r="B1467" s="4"/>
      <c r="C1467" s="117"/>
      <c r="D1467" s="117"/>
      <c r="E1467" s="117"/>
      <c r="F1467" s="48"/>
      <c r="G1467" s="11"/>
      <c r="H1467" s="117"/>
      <c r="I1467" s="124"/>
      <c r="J1467" s="124"/>
      <c r="K1467" s="144"/>
      <c r="L1467" s="11"/>
      <c r="M1467" s="143"/>
      <c r="N1467" s="42"/>
      <c r="O1467" s="128"/>
      <c r="P1467" s="129">
        <v>2</v>
      </c>
      <c r="Q1467" s="129"/>
      <c r="R1467" s="64"/>
      <c r="S1467" s="234"/>
      <c r="T1467" s="65" t="s">
        <v>195</v>
      </c>
      <c r="U1467" s="155"/>
      <c r="V1467" s="66">
        <f>V1468+V1473+V1476+V1480+V1483+V1487+V1491</f>
        <v>220000</v>
      </c>
      <c r="X1467" s="66">
        <f>X1468+X1473+X1476+X1480+X1483+X1487+X1491</f>
        <v>229000</v>
      </c>
      <c r="Z1467" s="66">
        <f>Z1468+Z1473+Z1476+Z1480+Z1483+Z1487+Z1491</f>
        <v>242000</v>
      </c>
      <c r="AB1467" s="66">
        <f>AB1468+AB1473+AB1476+AB1480+AB1483+AB1487+AB1491</f>
        <v>257000</v>
      </c>
      <c r="AD1467" s="66" t="e">
        <f>AD1468+AD1473+AD1476+AD1480+AD1483+AD1487+AD1491</f>
        <v>#REF!</v>
      </c>
      <c r="AF1467" s="66">
        <f>AF1468+AF1473+AF1476+AF1480+AF1483+AF1487+AF1491</f>
        <v>0</v>
      </c>
      <c r="AH1467" s="66" t="e">
        <f t="shared" si="210"/>
        <v>#REF!</v>
      </c>
      <c r="AI1467" s="67"/>
      <c r="AJ1467" s="66">
        <f>AJ1468+AJ1473+AJ1476+AJ1480+AJ1483+AJ1487+AJ1491</f>
        <v>64250</v>
      </c>
      <c r="AK1467" s="67"/>
      <c r="AL1467" s="66">
        <f>AL1468+AL1473+AL1476+AL1480+AL1483+AL1487+AL1491</f>
        <v>283000</v>
      </c>
      <c r="AM1467" s="66"/>
      <c r="AN1467" s="66">
        <f>AN1468+AN1473+AN1476+AN1480+AN1483+AN1487+AN1491</f>
        <v>296000</v>
      </c>
      <c r="AO1467" s="66"/>
      <c r="AP1467" s="66">
        <f>AP1468+AP1473+AP1476+AP1480+AP1483+AP1487+AP1491</f>
        <v>296000</v>
      </c>
      <c r="AQ1467" s="66"/>
    </row>
    <row r="1468" spans="2:43" ht="18" customHeight="1" x14ac:dyDescent="0.2">
      <c r="B1468" s="4"/>
      <c r="C1468" s="117"/>
      <c r="D1468" s="117"/>
      <c r="E1468" s="117"/>
      <c r="F1468" s="48"/>
      <c r="G1468" s="11"/>
      <c r="H1468" s="117"/>
      <c r="I1468" s="124"/>
      <c r="J1468" s="124"/>
      <c r="K1468" s="144"/>
      <c r="L1468" s="11"/>
      <c r="M1468" s="143"/>
      <c r="N1468" s="42"/>
      <c r="O1468" s="128"/>
      <c r="P1468" s="130"/>
      <c r="Q1468" s="131">
        <v>1</v>
      </c>
      <c r="R1468" s="68"/>
      <c r="S1468" s="35"/>
      <c r="T1468" s="450" t="s">
        <v>47</v>
      </c>
      <c r="U1468" s="449"/>
      <c r="V1468" s="447">
        <f>V1469+V1470+V1471+V1472</f>
        <v>10000</v>
      </c>
      <c r="X1468" s="447">
        <f>X1469+X1470+X1471+X1472</f>
        <v>10000</v>
      </c>
      <c r="Z1468" s="447">
        <f>Z1469+Z1470+Z1471+Z1472</f>
        <v>11000</v>
      </c>
      <c r="AB1468" s="447">
        <f>AB1469+AB1470+AB1471+AB1472</f>
        <v>13000</v>
      </c>
      <c r="AD1468" s="447">
        <f>AD1469+AD1470+AD1471+AD1472</f>
        <v>13000</v>
      </c>
      <c r="AF1468" s="447">
        <f>AF1469+AF1470+AF1471+AF1472</f>
        <v>0</v>
      </c>
      <c r="AH1468" s="447">
        <f t="shared" si="210"/>
        <v>13000</v>
      </c>
      <c r="AI1468" s="446"/>
      <c r="AJ1468" s="447">
        <f>AJ1469+AJ1470+AJ1471+AJ1472</f>
        <v>3250</v>
      </c>
      <c r="AK1468" s="446"/>
      <c r="AL1468" s="447">
        <f>AL1469+AL1470+AL1471+AL1472</f>
        <v>13000</v>
      </c>
      <c r="AM1468" s="447"/>
      <c r="AN1468" s="447">
        <f>AN1469+AN1470+AN1471+AN1472</f>
        <v>13000</v>
      </c>
      <c r="AO1468" s="447"/>
      <c r="AP1468" s="447">
        <f>AP1469+AP1470+AP1471+AP1472</f>
        <v>13000</v>
      </c>
      <c r="AQ1468" s="447"/>
    </row>
    <row r="1469" spans="2:43" ht="18" customHeight="1" x14ac:dyDescent="0.2">
      <c r="B1469" s="4"/>
      <c r="C1469" s="117"/>
      <c r="D1469" s="117"/>
      <c r="E1469" s="117"/>
      <c r="F1469" s="48"/>
      <c r="G1469" s="11"/>
      <c r="H1469" s="117"/>
      <c r="I1469" s="124"/>
      <c r="J1469" s="124"/>
      <c r="K1469" s="144"/>
      <c r="L1469" s="11"/>
      <c r="M1469" s="143"/>
      <c r="N1469" s="42"/>
      <c r="O1469" s="128"/>
      <c r="P1469" s="130"/>
      <c r="Q1469" s="130"/>
      <c r="R1469" s="72" t="s">
        <v>3</v>
      </c>
      <c r="S1469" s="181"/>
      <c r="T1469" s="73" t="s">
        <v>17</v>
      </c>
      <c r="V1469" s="74">
        <v>5000</v>
      </c>
      <c r="X1469" s="74">
        <v>5000</v>
      </c>
      <c r="Z1469" s="74">
        <v>6000</v>
      </c>
      <c r="AB1469" s="74">
        <v>7000</v>
      </c>
      <c r="AD1469" s="74">
        <v>7000</v>
      </c>
      <c r="AF1469" s="74">
        <v>0</v>
      </c>
      <c r="AH1469" s="74">
        <f t="shared" si="210"/>
        <v>7000</v>
      </c>
      <c r="AI1469" s="8"/>
      <c r="AJ1469" s="74">
        <f t="shared" ref="AJ1469:AJ1470" si="215">CEILING(AB1469*25/100,10)</f>
        <v>1750</v>
      </c>
      <c r="AK1469" s="8"/>
      <c r="AL1469" s="74">
        <v>7000</v>
      </c>
      <c r="AM1469" s="74"/>
      <c r="AN1469" s="74">
        <v>7000</v>
      </c>
      <c r="AO1469" s="74"/>
      <c r="AP1469" s="74">
        <v>7000</v>
      </c>
      <c r="AQ1469" s="74"/>
    </row>
    <row r="1470" spans="2:43" ht="18" customHeight="1" x14ac:dyDescent="0.2">
      <c r="B1470" s="4"/>
      <c r="C1470" s="117"/>
      <c r="D1470" s="117"/>
      <c r="E1470" s="117"/>
      <c r="F1470" s="48"/>
      <c r="G1470" s="11"/>
      <c r="H1470" s="117"/>
      <c r="I1470" s="124"/>
      <c r="J1470" s="124"/>
      <c r="K1470" s="144"/>
      <c r="L1470" s="11"/>
      <c r="M1470" s="143"/>
      <c r="N1470" s="42"/>
      <c r="O1470" s="128"/>
      <c r="P1470" s="130"/>
      <c r="Q1470" s="130"/>
      <c r="R1470" s="72">
        <v>2</v>
      </c>
      <c r="S1470" s="181"/>
      <c r="T1470" s="73" t="s">
        <v>400</v>
      </c>
      <c r="V1470" s="74">
        <v>5000</v>
      </c>
      <c r="X1470" s="74">
        <v>5000</v>
      </c>
      <c r="Z1470" s="74">
        <v>5000</v>
      </c>
      <c r="AB1470" s="74">
        <v>6000</v>
      </c>
      <c r="AD1470" s="74">
        <v>6000</v>
      </c>
      <c r="AF1470" s="74">
        <v>0</v>
      </c>
      <c r="AH1470" s="74">
        <f t="shared" si="210"/>
        <v>6000</v>
      </c>
      <c r="AI1470" s="8"/>
      <c r="AJ1470" s="74">
        <f t="shared" si="215"/>
        <v>1500</v>
      </c>
      <c r="AK1470" s="8"/>
      <c r="AL1470" s="74">
        <v>6000</v>
      </c>
      <c r="AM1470" s="74"/>
      <c r="AN1470" s="74">
        <v>6000</v>
      </c>
      <c r="AO1470" s="74"/>
      <c r="AP1470" s="74">
        <v>6000</v>
      </c>
      <c r="AQ1470" s="74"/>
    </row>
    <row r="1471" spans="2:43" ht="18" hidden="1" customHeight="1" x14ac:dyDescent="0.2">
      <c r="B1471" s="4"/>
      <c r="C1471" s="117"/>
      <c r="D1471" s="117"/>
      <c r="E1471" s="117"/>
      <c r="F1471" s="48"/>
      <c r="G1471" s="11"/>
      <c r="H1471" s="117"/>
      <c r="I1471" s="124"/>
      <c r="J1471" s="124"/>
      <c r="K1471" s="144"/>
      <c r="L1471" s="11"/>
      <c r="M1471" s="143"/>
      <c r="N1471" s="42"/>
      <c r="O1471" s="128"/>
      <c r="P1471" s="130"/>
      <c r="Q1471" s="130"/>
      <c r="R1471" s="72" t="s">
        <v>55</v>
      </c>
      <c r="S1471" s="181"/>
      <c r="T1471" s="73" t="s">
        <v>352</v>
      </c>
      <c r="V1471" s="74">
        <v>0</v>
      </c>
      <c r="X1471" s="74">
        <v>0</v>
      </c>
      <c r="Z1471" s="74">
        <v>0</v>
      </c>
      <c r="AB1471" s="74">
        <v>0</v>
      </c>
      <c r="AD1471" s="74">
        <v>0</v>
      </c>
      <c r="AF1471" s="74">
        <v>0</v>
      </c>
      <c r="AH1471" s="74">
        <f t="shared" si="210"/>
        <v>0</v>
      </c>
      <c r="AI1471" s="8"/>
      <c r="AJ1471" s="74">
        <v>0</v>
      </c>
      <c r="AK1471" s="8"/>
      <c r="AL1471" s="74">
        <v>0</v>
      </c>
      <c r="AM1471" s="74"/>
      <c r="AN1471" s="74">
        <v>0</v>
      </c>
      <c r="AO1471" s="74"/>
      <c r="AP1471" s="74">
        <v>0</v>
      </c>
      <c r="AQ1471" s="74"/>
    </row>
    <row r="1472" spans="2:43" ht="18" hidden="1" customHeight="1" x14ac:dyDescent="0.2">
      <c r="B1472" s="4"/>
      <c r="C1472" s="117"/>
      <c r="D1472" s="117"/>
      <c r="E1472" s="117"/>
      <c r="F1472" s="48"/>
      <c r="G1472" s="11"/>
      <c r="H1472" s="117"/>
      <c r="I1472" s="124"/>
      <c r="J1472" s="124"/>
      <c r="K1472" s="144"/>
      <c r="L1472" s="11"/>
      <c r="M1472" s="143"/>
      <c r="N1472" s="42"/>
      <c r="O1472" s="128"/>
      <c r="P1472" s="130"/>
      <c r="Q1472" s="130"/>
      <c r="R1472" s="72">
        <v>90</v>
      </c>
      <c r="S1472" s="181"/>
      <c r="T1472" s="73" t="s">
        <v>452</v>
      </c>
      <c r="V1472" s="74">
        <v>0</v>
      </c>
      <c r="X1472" s="74">
        <v>0</v>
      </c>
      <c r="Z1472" s="74">
        <v>0</v>
      </c>
      <c r="AB1472" s="74">
        <v>0</v>
      </c>
      <c r="AD1472" s="74">
        <v>0</v>
      </c>
      <c r="AF1472" s="74">
        <v>0</v>
      </c>
      <c r="AH1472" s="74">
        <f t="shared" si="210"/>
        <v>0</v>
      </c>
      <c r="AI1472" s="8"/>
      <c r="AJ1472" s="74">
        <v>0</v>
      </c>
      <c r="AK1472" s="8"/>
      <c r="AL1472" s="74">
        <v>0</v>
      </c>
      <c r="AM1472" s="74"/>
      <c r="AN1472" s="74">
        <v>0</v>
      </c>
      <c r="AO1472" s="74"/>
      <c r="AP1472" s="74">
        <v>0</v>
      </c>
      <c r="AQ1472" s="74"/>
    </row>
    <row r="1473" spans="2:43" ht="18" customHeight="1" x14ac:dyDescent="0.2">
      <c r="B1473" s="4"/>
      <c r="C1473" s="117"/>
      <c r="D1473" s="117"/>
      <c r="E1473" s="117"/>
      <c r="F1473" s="48"/>
      <c r="G1473" s="11"/>
      <c r="H1473" s="117"/>
      <c r="I1473" s="124"/>
      <c r="J1473" s="124"/>
      <c r="K1473" s="144"/>
      <c r="L1473" s="11"/>
      <c r="M1473" s="143"/>
      <c r="N1473" s="42"/>
      <c r="O1473" s="128"/>
      <c r="P1473" s="130"/>
      <c r="Q1473" s="131">
        <v>2</v>
      </c>
      <c r="R1473" s="68"/>
      <c r="S1473" s="35"/>
      <c r="T1473" s="450" t="s">
        <v>227</v>
      </c>
      <c r="U1473" s="449"/>
      <c r="V1473" s="447">
        <f>SUM(V1474:V1475)</f>
        <v>100000</v>
      </c>
      <c r="X1473" s="447">
        <f>SUM(X1474:X1475)</f>
        <v>104000</v>
      </c>
      <c r="Z1473" s="447">
        <f>SUM(Z1474:Z1475)</f>
        <v>110000</v>
      </c>
      <c r="AB1473" s="447">
        <f>SUM(AB1474:AB1475)</f>
        <v>116000</v>
      </c>
      <c r="AD1473" s="447">
        <f>SUM(AD1474:AD1475)</f>
        <v>122000</v>
      </c>
      <c r="AF1473" s="447">
        <f>SUM(AF1474:AF1475)</f>
        <v>0</v>
      </c>
      <c r="AH1473" s="447">
        <f t="shared" si="210"/>
        <v>122000</v>
      </c>
      <c r="AI1473" s="446"/>
      <c r="AJ1473" s="447">
        <f>SUM(AJ1474:AJ1475)</f>
        <v>29000</v>
      </c>
      <c r="AK1473" s="446"/>
      <c r="AL1473" s="447">
        <f>SUM(AL1474:AL1475)</f>
        <v>128000</v>
      </c>
      <c r="AM1473" s="447"/>
      <c r="AN1473" s="447">
        <f>SUM(AN1474:AN1475)</f>
        <v>134000</v>
      </c>
      <c r="AO1473" s="447"/>
      <c r="AP1473" s="447">
        <f>SUM(AP1474:AP1475)</f>
        <v>134000</v>
      </c>
      <c r="AQ1473" s="447"/>
    </row>
    <row r="1474" spans="2:43" ht="18" hidden="1" customHeight="1" x14ac:dyDescent="0.2">
      <c r="B1474" s="4"/>
      <c r="C1474" s="117"/>
      <c r="D1474" s="117"/>
      <c r="E1474" s="117"/>
      <c r="F1474" s="48"/>
      <c r="G1474" s="11"/>
      <c r="H1474" s="117"/>
      <c r="I1474" s="124"/>
      <c r="J1474" s="124"/>
      <c r="K1474" s="144"/>
      <c r="L1474" s="11"/>
      <c r="M1474" s="143"/>
      <c r="N1474" s="42"/>
      <c r="O1474" s="128"/>
      <c r="P1474" s="130"/>
      <c r="Q1474" s="131"/>
      <c r="R1474" s="72">
        <v>1</v>
      </c>
      <c r="S1474" s="181"/>
      <c r="T1474" s="73" t="s">
        <v>78</v>
      </c>
      <c r="V1474" s="74">
        <v>0</v>
      </c>
      <c r="X1474" s="74">
        <v>0</v>
      </c>
      <c r="Z1474" s="74">
        <v>0</v>
      </c>
      <c r="AB1474" s="74">
        <v>0</v>
      </c>
      <c r="AD1474" s="74">
        <v>0</v>
      </c>
      <c r="AF1474" s="74">
        <v>0</v>
      </c>
      <c r="AH1474" s="74">
        <f t="shared" si="210"/>
        <v>0</v>
      </c>
      <c r="AI1474" s="8"/>
      <c r="AJ1474" s="74">
        <v>0</v>
      </c>
      <c r="AK1474" s="8"/>
      <c r="AL1474" s="74">
        <v>0</v>
      </c>
      <c r="AM1474" s="74"/>
      <c r="AN1474" s="74">
        <v>0</v>
      </c>
      <c r="AO1474" s="74"/>
      <c r="AP1474" s="74">
        <v>0</v>
      </c>
      <c r="AQ1474" s="74"/>
    </row>
    <row r="1475" spans="2:43" ht="18" customHeight="1" x14ac:dyDescent="0.2">
      <c r="B1475" s="4"/>
      <c r="C1475" s="117"/>
      <c r="D1475" s="117"/>
      <c r="E1475" s="117"/>
      <c r="F1475" s="48"/>
      <c r="G1475" s="11"/>
      <c r="H1475" s="117"/>
      <c r="I1475" s="124"/>
      <c r="J1475" s="124"/>
      <c r="K1475" s="144"/>
      <c r="L1475" s="11"/>
      <c r="M1475" s="143"/>
      <c r="N1475" s="42"/>
      <c r="O1475" s="128"/>
      <c r="P1475" s="130"/>
      <c r="Q1475" s="130"/>
      <c r="R1475" s="72">
        <v>2</v>
      </c>
      <c r="S1475" s="181"/>
      <c r="T1475" s="73" t="s">
        <v>228</v>
      </c>
      <c r="V1475" s="74">
        <v>100000</v>
      </c>
      <c r="X1475" s="74">
        <v>104000</v>
      </c>
      <c r="Z1475" s="74">
        <v>110000</v>
      </c>
      <c r="AB1475" s="74">
        <v>116000</v>
      </c>
      <c r="AD1475" s="74">
        <v>122000</v>
      </c>
      <c r="AF1475" s="74">
        <v>0</v>
      </c>
      <c r="AH1475" s="74">
        <f t="shared" si="210"/>
        <v>122000</v>
      </c>
      <c r="AI1475" s="8"/>
      <c r="AJ1475" s="74">
        <f>CEILING(AB1475*25/100,10)</f>
        <v>29000</v>
      </c>
      <c r="AK1475" s="8"/>
      <c r="AL1475" s="74">
        <v>128000</v>
      </c>
      <c r="AM1475" s="74"/>
      <c r="AN1475" s="74">
        <v>134000</v>
      </c>
      <c r="AO1475" s="74"/>
      <c r="AP1475" s="74">
        <v>134000</v>
      </c>
      <c r="AQ1475" s="74"/>
    </row>
    <row r="1476" spans="2:43" ht="18" hidden="1" customHeight="1" x14ac:dyDescent="0.2">
      <c r="B1476" s="4"/>
      <c r="C1476" s="117"/>
      <c r="D1476" s="117"/>
      <c r="E1476" s="117"/>
      <c r="F1476" s="48"/>
      <c r="G1476" s="11"/>
      <c r="H1476" s="117"/>
      <c r="I1476" s="124"/>
      <c r="J1476" s="124"/>
      <c r="K1476" s="144"/>
      <c r="L1476" s="11"/>
      <c r="M1476" s="143"/>
      <c r="N1476" s="42"/>
      <c r="O1476" s="128"/>
      <c r="P1476" s="130"/>
      <c r="Q1476" s="131">
        <v>3</v>
      </c>
      <c r="R1476" s="68"/>
      <c r="S1476" s="35"/>
      <c r="T1476" s="450" t="s">
        <v>79</v>
      </c>
      <c r="U1476" s="449"/>
      <c r="V1476" s="447">
        <f>V1477+V1478+V1479</f>
        <v>0</v>
      </c>
      <c r="X1476" s="447">
        <f>X1477+X1478+X1479</f>
        <v>0</v>
      </c>
      <c r="Z1476" s="447">
        <f>Z1477+Z1478+Z1479</f>
        <v>0</v>
      </c>
      <c r="AB1476" s="447">
        <f>AB1477+AB1478+AB1479</f>
        <v>0</v>
      </c>
      <c r="AD1476" s="447" t="e">
        <f>#REF!+AD1478+AD1479</f>
        <v>#REF!</v>
      </c>
      <c r="AF1476" s="447">
        <f>AF1477+AF1478+AF1479</f>
        <v>0</v>
      </c>
      <c r="AH1476" s="447" t="e">
        <f t="shared" si="210"/>
        <v>#REF!</v>
      </c>
      <c r="AI1476" s="446"/>
      <c r="AJ1476" s="447">
        <f>AJ1477+AJ1478+AJ1479</f>
        <v>0</v>
      </c>
      <c r="AK1476" s="446"/>
      <c r="AL1476" s="447">
        <f>AL1477+AL1478+AL1479</f>
        <v>0</v>
      </c>
      <c r="AM1476" s="447"/>
      <c r="AN1476" s="447">
        <f>AN1477+AN1478+AN1479</f>
        <v>0</v>
      </c>
      <c r="AO1476" s="447"/>
      <c r="AP1476" s="447">
        <f>AP1477+AP1478+AP1479</f>
        <v>0</v>
      </c>
      <c r="AQ1476" s="447"/>
    </row>
    <row r="1477" spans="2:43" ht="18" hidden="1" customHeight="1" x14ac:dyDescent="0.2">
      <c r="B1477" s="4"/>
      <c r="C1477" s="117"/>
      <c r="D1477" s="117"/>
      <c r="E1477" s="117"/>
      <c r="F1477" s="48"/>
      <c r="G1477" s="11"/>
      <c r="H1477" s="117"/>
      <c r="I1477" s="124"/>
      <c r="J1477" s="124"/>
      <c r="K1477" s="144"/>
      <c r="L1477" s="11"/>
      <c r="M1477" s="143"/>
      <c r="N1477" s="42"/>
      <c r="O1477" s="128"/>
      <c r="P1477" s="130"/>
      <c r="Q1477" s="131"/>
      <c r="R1477" s="72" t="s">
        <v>3</v>
      </c>
      <c r="S1477" s="181"/>
      <c r="T1477" s="73" t="s">
        <v>80</v>
      </c>
      <c r="V1477" s="448">
        <v>0</v>
      </c>
      <c r="X1477" s="448">
        <v>0</v>
      </c>
      <c r="Z1477" s="448">
        <v>0</v>
      </c>
      <c r="AB1477" s="448">
        <v>0</v>
      </c>
      <c r="AD1477" s="448">
        <v>0</v>
      </c>
      <c r="AF1477" s="448">
        <v>0</v>
      </c>
      <c r="AH1477" s="448">
        <f t="shared" si="210"/>
        <v>0</v>
      </c>
      <c r="AI1477" s="495"/>
      <c r="AJ1477" s="448">
        <v>0</v>
      </c>
      <c r="AK1477" s="495"/>
      <c r="AL1477" s="448">
        <v>0</v>
      </c>
      <c r="AM1477" s="448"/>
      <c r="AN1477" s="448">
        <v>0</v>
      </c>
      <c r="AO1477" s="448"/>
      <c r="AP1477" s="448">
        <v>0</v>
      </c>
      <c r="AQ1477" s="448"/>
    </row>
    <row r="1478" spans="2:43" ht="18" hidden="1" customHeight="1" x14ac:dyDescent="0.2">
      <c r="B1478" s="4"/>
      <c r="C1478" s="117"/>
      <c r="D1478" s="117"/>
      <c r="E1478" s="117"/>
      <c r="F1478" s="48"/>
      <c r="G1478" s="11"/>
      <c r="H1478" s="117"/>
      <c r="I1478" s="124"/>
      <c r="J1478" s="124"/>
      <c r="K1478" s="144"/>
      <c r="L1478" s="11"/>
      <c r="M1478" s="143"/>
      <c r="N1478" s="42"/>
      <c r="O1478" s="128"/>
      <c r="P1478" s="130"/>
      <c r="Q1478" s="130"/>
      <c r="R1478" s="72" t="s">
        <v>0</v>
      </c>
      <c r="S1478" s="181"/>
      <c r="T1478" s="73" t="s">
        <v>81</v>
      </c>
      <c r="V1478" s="74">
        <v>0</v>
      </c>
      <c r="X1478" s="74">
        <v>0</v>
      </c>
      <c r="Z1478" s="74">
        <v>0</v>
      </c>
      <c r="AB1478" s="74">
        <v>0</v>
      </c>
      <c r="AD1478" s="74">
        <v>0</v>
      </c>
      <c r="AF1478" s="74">
        <v>0</v>
      </c>
      <c r="AH1478" s="74">
        <f t="shared" si="210"/>
        <v>0</v>
      </c>
      <c r="AI1478" s="8"/>
      <c r="AJ1478" s="74">
        <v>0</v>
      </c>
      <c r="AK1478" s="8"/>
      <c r="AL1478" s="74">
        <v>0</v>
      </c>
      <c r="AM1478" s="74"/>
      <c r="AN1478" s="74">
        <v>0</v>
      </c>
      <c r="AO1478" s="74"/>
      <c r="AP1478" s="74">
        <v>0</v>
      </c>
      <c r="AQ1478" s="74"/>
    </row>
    <row r="1479" spans="2:43" ht="18" hidden="1" customHeight="1" x14ac:dyDescent="0.2">
      <c r="B1479" s="4"/>
      <c r="C1479" s="117"/>
      <c r="D1479" s="117"/>
      <c r="E1479" s="117"/>
      <c r="F1479" s="48"/>
      <c r="G1479" s="11"/>
      <c r="H1479" s="117"/>
      <c r="I1479" s="124"/>
      <c r="J1479" s="124"/>
      <c r="K1479" s="144"/>
      <c r="L1479" s="11"/>
      <c r="M1479" s="143"/>
      <c r="N1479" s="42"/>
      <c r="O1479" s="128"/>
      <c r="P1479" s="130"/>
      <c r="Q1479" s="130"/>
      <c r="R1479" s="72" t="s">
        <v>18</v>
      </c>
      <c r="S1479" s="181"/>
      <c r="T1479" s="73" t="s">
        <v>82</v>
      </c>
      <c r="V1479" s="74">
        <v>0</v>
      </c>
      <c r="X1479" s="74">
        <v>0</v>
      </c>
      <c r="Z1479" s="74">
        <v>0</v>
      </c>
      <c r="AB1479" s="74">
        <v>0</v>
      </c>
      <c r="AD1479" s="74">
        <v>0</v>
      </c>
      <c r="AF1479" s="74">
        <v>0</v>
      </c>
      <c r="AH1479" s="74">
        <f t="shared" si="210"/>
        <v>0</v>
      </c>
      <c r="AI1479" s="8"/>
      <c r="AJ1479" s="74">
        <v>0</v>
      </c>
      <c r="AK1479" s="8"/>
      <c r="AL1479" s="74">
        <v>0</v>
      </c>
      <c r="AM1479" s="74"/>
      <c r="AN1479" s="74">
        <v>0</v>
      </c>
      <c r="AO1479" s="74"/>
      <c r="AP1479" s="74">
        <v>0</v>
      </c>
      <c r="AQ1479" s="74"/>
    </row>
    <row r="1480" spans="2:43" ht="18" hidden="1" customHeight="1" x14ac:dyDescent="0.2">
      <c r="B1480" s="4"/>
      <c r="C1480" s="117"/>
      <c r="D1480" s="117"/>
      <c r="E1480" s="117"/>
      <c r="F1480" s="48"/>
      <c r="G1480" s="11"/>
      <c r="H1480" s="117"/>
      <c r="I1480" s="124"/>
      <c r="J1480" s="124"/>
      <c r="K1480" s="144"/>
      <c r="L1480" s="11"/>
      <c r="M1480" s="143"/>
      <c r="N1480" s="42"/>
      <c r="O1480" s="128"/>
      <c r="P1480" s="130"/>
      <c r="Q1480" s="131">
        <v>4</v>
      </c>
      <c r="R1480" s="68"/>
      <c r="S1480" s="35"/>
      <c r="T1480" s="450" t="s">
        <v>129</v>
      </c>
      <c r="U1480" s="449"/>
      <c r="V1480" s="447">
        <f>V1481+V1482</f>
        <v>0</v>
      </c>
      <c r="X1480" s="447">
        <f>X1481+X1482</f>
        <v>0</v>
      </c>
      <c r="Z1480" s="447">
        <f>Z1481+Z1482</f>
        <v>0</v>
      </c>
      <c r="AB1480" s="447">
        <f>AB1481+AB1482</f>
        <v>0</v>
      </c>
      <c r="AD1480" s="447" t="e">
        <f>#REF!+AD1482</f>
        <v>#REF!</v>
      </c>
      <c r="AF1480" s="447">
        <f>AF1481+AF1482</f>
        <v>0</v>
      </c>
      <c r="AH1480" s="447" t="e">
        <f t="shared" si="210"/>
        <v>#REF!</v>
      </c>
      <c r="AI1480" s="446"/>
      <c r="AJ1480" s="447">
        <f>AJ1481+AJ1482</f>
        <v>0</v>
      </c>
      <c r="AK1480" s="446"/>
      <c r="AL1480" s="447">
        <f>AL1481+AL1482</f>
        <v>0</v>
      </c>
      <c r="AM1480" s="447"/>
      <c r="AN1480" s="447">
        <f>AN1481+AN1482</f>
        <v>0</v>
      </c>
      <c r="AO1480" s="447"/>
      <c r="AP1480" s="447">
        <f>AP1481+AP1482</f>
        <v>0</v>
      </c>
      <c r="AQ1480" s="447"/>
    </row>
    <row r="1481" spans="2:43" ht="18" hidden="1" customHeight="1" x14ac:dyDescent="0.2">
      <c r="B1481" s="4"/>
      <c r="C1481" s="117"/>
      <c r="D1481" s="117"/>
      <c r="E1481" s="117"/>
      <c r="F1481" s="48"/>
      <c r="G1481" s="11"/>
      <c r="H1481" s="117"/>
      <c r="I1481" s="124"/>
      <c r="J1481" s="124"/>
      <c r="K1481" s="144"/>
      <c r="L1481" s="11"/>
      <c r="M1481" s="143"/>
      <c r="N1481" s="42"/>
      <c r="O1481" s="128"/>
      <c r="P1481" s="130"/>
      <c r="Q1481" s="130"/>
      <c r="R1481" s="72">
        <v>1</v>
      </c>
      <c r="S1481" s="181"/>
      <c r="T1481" s="73" t="s">
        <v>401</v>
      </c>
      <c r="V1481" s="74">
        <v>0</v>
      </c>
      <c r="X1481" s="74">
        <v>0</v>
      </c>
      <c r="Z1481" s="74">
        <v>0</v>
      </c>
      <c r="AB1481" s="74">
        <v>0</v>
      </c>
      <c r="AD1481" s="74">
        <v>0</v>
      </c>
      <c r="AF1481" s="74">
        <v>0</v>
      </c>
      <c r="AH1481" s="74">
        <f t="shared" si="210"/>
        <v>0</v>
      </c>
      <c r="AI1481" s="8"/>
      <c r="AJ1481" s="74">
        <v>0</v>
      </c>
      <c r="AK1481" s="8"/>
      <c r="AL1481" s="74">
        <v>0</v>
      </c>
      <c r="AM1481" s="74"/>
      <c r="AN1481" s="74">
        <v>0</v>
      </c>
      <c r="AO1481" s="74"/>
      <c r="AP1481" s="74">
        <v>0</v>
      </c>
      <c r="AQ1481" s="74"/>
    </row>
    <row r="1482" spans="2:43" ht="18" hidden="1" customHeight="1" x14ac:dyDescent="0.2">
      <c r="B1482" s="4"/>
      <c r="C1482" s="117"/>
      <c r="D1482" s="117"/>
      <c r="E1482" s="117"/>
      <c r="F1482" s="48"/>
      <c r="G1482" s="11"/>
      <c r="H1482" s="117"/>
      <c r="I1482" s="124"/>
      <c r="J1482" s="124"/>
      <c r="K1482" s="144"/>
      <c r="L1482" s="11"/>
      <c r="M1482" s="143"/>
      <c r="N1482" s="42"/>
      <c r="O1482" s="128"/>
      <c r="P1482" s="130"/>
      <c r="Q1482" s="130"/>
      <c r="R1482" s="72">
        <v>2</v>
      </c>
      <c r="S1482" s="181"/>
      <c r="T1482" s="73" t="s">
        <v>402</v>
      </c>
      <c r="V1482" s="74">
        <v>0</v>
      </c>
      <c r="X1482" s="74">
        <v>0</v>
      </c>
      <c r="Z1482" s="74">
        <v>0</v>
      </c>
      <c r="AB1482" s="74">
        <v>0</v>
      </c>
      <c r="AD1482" s="74">
        <v>0</v>
      </c>
      <c r="AF1482" s="74">
        <v>0</v>
      </c>
      <c r="AH1482" s="74">
        <f t="shared" si="210"/>
        <v>0</v>
      </c>
      <c r="AI1482" s="8"/>
      <c r="AJ1482" s="74">
        <v>0</v>
      </c>
      <c r="AK1482" s="8"/>
      <c r="AL1482" s="74">
        <v>0</v>
      </c>
      <c r="AM1482" s="74"/>
      <c r="AN1482" s="74">
        <v>0</v>
      </c>
      <c r="AO1482" s="74"/>
      <c r="AP1482" s="74">
        <v>0</v>
      </c>
      <c r="AQ1482" s="74"/>
    </row>
    <row r="1483" spans="2:43" ht="18" hidden="1" customHeight="1" x14ac:dyDescent="0.2">
      <c r="B1483" s="4"/>
      <c r="C1483" s="117"/>
      <c r="D1483" s="117"/>
      <c r="E1483" s="117"/>
      <c r="F1483" s="48"/>
      <c r="G1483" s="11"/>
      <c r="H1483" s="117"/>
      <c r="I1483" s="124"/>
      <c r="J1483" s="124"/>
      <c r="K1483" s="144"/>
      <c r="L1483" s="11"/>
      <c r="M1483" s="143"/>
      <c r="N1483" s="42"/>
      <c r="O1483" s="128"/>
      <c r="P1483" s="130"/>
      <c r="Q1483" s="131">
        <v>5</v>
      </c>
      <c r="R1483" s="68"/>
      <c r="S1483" s="35"/>
      <c r="T1483" s="450" t="s">
        <v>48</v>
      </c>
      <c r="U1483" s="449"/>
      <c r="V1483" s="447">
        <f>V1484+V1485+V1486</f>
        <v>0</v>
      </c>
      <c r="X1483" s="447">
        <f>X1484+X1485+X1486</f>
        <v>0</v>
      </c>
      <c r="Z1483" s="447">
        <f>Z1484+Z1485+Z1486</f>
        <v>0</v>
      </c>
      <c r="AB1483" s="447">
        <f>AB1484+AB1485+AB1486</f>
        <v>0</v>
      </c>
      <c r="AD1483" s="447">
        <f>AD1484+AD1485+AD1486</f>
        <v>0</v>
      </c>
      <c r="AF1483" s="447">
        <f>AF1484+AF1485+AF1486</f>
        <v>0</v>
      </c>
      <c r="AH1483" s="447">
        <f t="shared" si="210"/>
        <v>0</v>
      </c>
      <c r="AI1483" s="446"/>
      <c r="AJ1483" s="447">
        <f>AJ1484+AJ1485+AJ1486</f>
        <v>0</v>
      </c>
      <c r="AK1483" s="446"/>
      <c r="AL1483" s="447">
        <f>AL1484+AL1485+AL1486</f>
        <v>0</v>
      </c>
      <c r="AM1483" s="447"/>
      <c r="AN1483" s="447">
        <f>AN1484+AN1485+AN1486</f>
        <v>0</v>
      </c>
      <c r="AO1483" s="447"/>
      <c r="AP1483" s="447">
        <f>AP1484+AP1485+AP1486</f>
        <v>0</v>
      </c>
      <c r="AQ1483" s="447"/>
    </row>
    <row r="1484" spans="2:43" ht="18" hidden="1" customHeight="1" x14ac:dyDescent="0.2">
      <c r="B1484" s="4"/>
      <c r="C1484" s="117"/>
      <c r="D1484" s="117"/>
      <c r="E1484" s="117"/>
      <c r="F1484" s="48"/>
      <c r="G1484" s="11"/>
      <c r="H1484" s="117"/>
      <c r="I1484" s="124"/>
      <c r="J1484" s="124"/>
      <c r="K1484" s="144"/>
      <c r="L1484" s="11"/>
      <c r="M1484" s="143"/>
      <c r="N1484" s="42"/>
      <c r="O1484" s="128"/>
      <c r="P1484" s="130"/>
      <c r="Q1484" s="130"/>
      <c r="R1484" s="72" t="s">
        <v>3</v>
      </c>
      <c r="S1484" s="181"/>
      <c r="T1484" s="73" t="s">
        <v>551</v>
      </c>
      <c r="V1484" s="74">
        <v>0</v>
      </c>
      <c r="X1484" s="74">
        <v>0</v>
      </c>
      <c r="Z1484" s="74">
        <v>0</v>
      </c>
      <c r="AB1484" s="74">
        <v>0</v>
      </c>
      <c r="AD1484" s="74">
        <v>0</v>
      </c>
      <c r="AF1484" s="74">
        <v>0</v>
      </c>
      <c r="AH1484" s="74">
        <f t="shared" si="210"/>
        <v>0</v>
      </c>
      <c r="AI1484" s="8"/>
      <c r="AJ1484" s="74">
        <v>0</v>
      </c>
      <c r="AK1484" s="8"/>
      <c r="AL1484" s="74">
        <v>0</v>
      </c>
      <c r="AM1484" s="74"/>
      <c r="AN1484" s="74">
        <v>0</v>
      </c>
      <c r="AO1484" s="74"/>
      <c r="AP1484" s="74">
        <v>0</v>
      </c>
      <c r="AQ1484" s="74"/>
    </row>
    <row r="1485" spans="2:43" ht="18" hidden="1" customHeight="1" x14ac:dyDescent="0.2">
      <c r="B1485" s="4"/>
      <c r="C1485" s="117"/>
      <c r="D1485" s="117"/>
      <c r="E1485" s="117"/>
      <c r="F1485" s="48"/>
      <c r="G1485" s="11"/>
      <c r="H1485" s="117"/>
      <c r="I1485" s="124"/>
      <c r="J1485" s="124"/>
      <c r="K1485" s="144"/>
      <c r="L1485" s="11"/>
      <c r="M1485" s="143"/>
      <c r="N1485" s="42"/>
      <c r="O1485" s="128"/>
      <c r="P1485" s="130"/>
      <c r="Q1485" s="130"/>
      <c r="R1485" s="72">
        <v>2</v>
      </c>
      <c r="S1485" s="181"/>
      <c r="T1485" s="73" t="s">
        <v>403</v>
      </c>
      <c r="V1485" s="74">
        <v>0</v>
      </c>
      <c r="X1485" s="74">
        <v>0</v>
      </c>
      <c r="Z1485" s="74">
        <v>0</v>
      </c>
      <c r="AB1485" s="74">
        <v>0</v>
      </c>
      <c r="AD1485" s="74">
        <v>0</v>
      </c>
      <c r="AF1485" s="74">
        <v>0</v>
      </c>
      <c r="AH1485" s="74">
        <f t="shared" si="210"/>
        <v>0</v>
      </c>
      <c r="AI1485" s="8"/>
      <c r="AJ1485" s="74">
        <v>0</v>
      </c>
      <c r="AK1485" s="8"/>
      <c r="AL1485" s="74">
        <v>0</v>
      </c>
      <c r="AM1485" s="74"/>
      <c r="AN1485" s="74">
        <v>0</v>
      </c>
      <c r="AO1485" s="74"/>
      <c r="AP1485" s="74">
        <v>0</v>
      </c>
      <c r="AQ1485" s="74"/>
    </row>
    <row r="1486" spans="2:43" ht="18" hidden="1" customHeight="1" x14ac:dyDescent="0.2">
      <c r="B1486" s="4"/>
      <c r="C1486" s="117"/>
      <c r="D1486" s="117"/>
      <c r="E1486" s="117"/>
      <c r="F1486" s="48"/>
      <c r="G1486" s="11"/>
      <c r="H1486" s="117"/>
      <c r="I1486" s="124"/>
      <c r="J1486" s="124"/>
      <c r="K1486" s="144"/>
      <c r="L1486" s="11"/>
      <c r="M1486" s="143"/>
      <c r="N1486" s="42"/>
      <c r="O1486" s="128"/>
      <c r="P1486" s="130"/>
      <c r="Q1486" s="130"/>
      <c r="R1486" s="72">
        <v>3</v>
      </c>
      <c r="S1486" s="181"/>
      <c r="T1486" s="73" t="s">
        <v>404</v>
      </c>
      <c r="V1486" s="74">
        <v>0</v>
      </c>
      <c r="X1486" s="74">
        <v>0</v>
      </c>
      <c r="Z1486" s="74">
        <v>0</v>
      </c>
      <c r="AB1486" s="74">
        <v>0</v>
      </c>
      <c r="AD1486" s="74">
        <v>0</v>
      </c>
      <c r="AF1486" s="74">
        <v>0</v>
      </c>
      <c r="AH1486" s="74">
        <f t="shared" si="210"/>
        <v>0</v>
      </c>
      <c r="AI1486" s="8"/>
      <c r="AJ1486" s="74">
        <v>0</v>
      </c>
      <c r="AK1486" s="8"/>
      <c r="AL1486" s="74">
        <v>0</v>
      </c>
      <c r="AM1486" s="74"/>
      <c r="AN1486" s="74">
        <v>0</v>
      </c>
      <c r="AO1486" s="74"/>
      <c r="AP1486" s="74">
        <v>0</v>
      </c>
      <c r="AQ1486" s="74"/>
    </row>
    <row r="1487" spans="2:43" ht="18" customHeight="1" x14ac:dyDescent="0.2">
      <c r="B1487" s="4"/>
      <c r="C1487" s="117"/>
      <c r="D1487" s="117"/>
      <c r="E1487" s="117"/>
      <c r="F1487" s="48"/>
      <c r="G1487" s="11"/>
      <c r="H1487" s="117"/>
      <c r="I1487" s="124"/>
      <c r="J1487" s="124"/>
      <c r="K1487" s="144"/>
      <c r="L1487" s="11"/>
      <c r="M1487" s="143"/>
      <c r="N1487" s="42"/>
      <c r="O1487" s="128"/>
      <c r="P1487" s="130"/>
      <c r="Q1487" s="131">
        <v>6</v>
      </c>
      <c r="R1487" s="84"/>
      <c r="S1487" s="250"/>
      <c r="T1487" s="450" t="s">
        <v>19</v>
      </c>
      <c r="U1487" s="449"/>
      <c r="V1487" s="447">
        <f>V1488+V1489+V1490</f>
        <v>10000</v>
      </c>
      <c r="X1487" s="447">
        <f>X1488+X1489+X1490</f>
        <v>11000</v>
      </c>
      <c r="Z1487" s="447">
        <f>Z1488+Z1489+Z1490</f>
        <v>11000</v>
      </c>
      <c r="AB1487" s="447">
        <f>AB1488+AB1489+AB1490</f>
        <v>12000</v>
      </c>
      <c r="AD1487" s="447">
        <f>AD1488+AD1489+AD1490</f>
        <v>13000</v>
      </c>
      <c r="AF1487" s="447">
        <f>AF1488+AF1489+AF1490</f>
        <v>0</v>
      </c>
      <c r="AH1487" s="447">
        <f t="shared" si="210"/>
        <v>13000</v>
      </c>
      <c r="AI1487" s="446"/>
      <c r="AJ1487" s="447">
        <f>AJ1488+AJ1489+AJ1490</f>
        <v>3000</v>
      </c>
      <c r="AK1487" s="446"/>
      <c r="AL1487" s="447">
        <f>AL1488+AL1489+AL1490</f>
        <v>14000</v>
      </c>
      <c r="AM1487" s="447"/>
      <c r="AN1487" s="447">
        <f>AN1488+AN1489+AN1490</f>
        <v>15000</v>
      </c>
      <c r="AO1487" s="447"/>
      <c r="AP1487" s="447">
        <f>AP1488+AP1489+AP1490</f>
        <v>15000</v>
      </c>
      <c r="AQ1487" s="447"/>
    </row>
    <row r="1488" spans="2:43" ht="18" customHeight="1" x14ac:dyDescent="0.2">
      <c r="B1488" s="4"/>
      <c r="C1488" s="117"/>
      <c r="D1488" s="117"/>
      <c r="E1488" s="117"/>
      <c r="F1488" s="48"/>
      <c r="G1488" s="11"/>
      <c r="H1488" s="117"/>
      <c r="I1488" s="124"/>
      <c r="J1488" s="124"/>
      <c r="K1488" s="144"/>
      <c r="L1488" s="11"/>
      <c r="M1488" s="143"/>
      <c r="N1488" s="42"/>
      <c r="O1488" s="128"/>
      <c r="P1488" s="130"/>
      <c r="Q1488" s="131"/>
      <c r="R1488" s="72">
        <v>1</v>
      </c>
      <c r="S1488" s="181"/>
      <c r="T1488" s="73" t="s">
        <v>243</v>
      </c>
      <c r="V1488" s="74">
        <v>10000</v>
      </c>
      <c r="X1488" s="74">
        <v>11000</v>
      </c>
      <c r="Z1488" s="74">
        <v>11000</v>
      </c>
      <c r="AB1488" s="74">
        <v>12000</v>
      </c>
      <c r="AD1488" s="74">
        <v>13000</v>
      </c>
      <c r="AF1488" s="74">
        <v>0</v>
      </c>
      <c r="AH1488" s="74">
        <f t="shared" si="210"/>
        <v>13000</v>
      </c>
      <c r="AI1488" s="8"/>
      <c r="AJ1488" s="74">
        <f>CEILING(AB1488*25/100,10)</f>
        <v>3000</v>
      </c>
      <c r="AK1488" s="8"/>
      <c r="AL1488" s="74">
        <v>14000</v>
      </c>
      <c r="AM1488" s="74"/>
      <c r="AN1488" s="74">
        <v>15000</v>
      </c>
      <c r="AO1488" s="74"/>
      <c r="AP1488" s="74">
        <v>15000</v>
      </c>
      <c r="AQ1488" s="74"/>
    </row>
    <row r="1489" spans="2:43" ht="18" hidden="1" customHeight="1" x14ac:dyDescent="0.2">
      <c r="B1489" s="4"/>
      <c r="C1489" s="117"/>
      <c r="D1489" s="117"/>
      <c r="E1489" s="117"/>
      <c r="F1489" s="48"/>
      <c r="G1489" s="11"/>
      <c r="H1489" s="117"/>
      <c r="I1489" s="124"/>
      <c r="J1489" s="124"/>
      <c r="K1489" s="144"/>
      <c r="L1489" s="11"/>
      <c r="M1489" s="143"/>
      <c r="N1489" s="42"/>
      <c r="O1489" s="128"/>
      <c r="P1489" s="130"/>
      <c r="Q1489" s="131"/>
      <c r="R1489" s="72">
        <v>2</v>
      </c>
      <c r="S1489" s="181"/>
      <c r="T1489" s="73" t="s">
        <v>72</v>
      </c>
      <c r="V1489" s="74">
        <v>0</v>
      </c>
      <c r="X1489" s="74">
        <v>0</v>
      </c>
      <c r="Z1489" s="74">
        <v>0</v>
      </c>
      <c r="AB1489" s="74">
        <v>0</v>
      </c>
      <c r="AD1489" s="74">
        <v>0</v>
      </c>
      <c r="AF1489" s="74">
        <v>0</v>
      </c>
      <c r="AH1489" s="74">
        <f t="shared" si="210"/>
        <v>0</v>
      </c>
      <c r="AI1489" s="8"/>
      <c r="AJ1489" s="74">
        <v>0</v>
      </c>
      <c r="AK1489" s="8"/>
      <c r="AL1489" s="74">
        <v>0</v>
      </c>
      <c r="AM1489" s="74"/>
      <c r="AN1489" s="74">
        <v>0</v>
      </c>
      <c r="AO1489" s="74"/>
      <c r="AP1489" s="74">
        <v>0</v>
      </c>
      <c r="AQ1489" s="74"/>
    </row>
    <row r="1490" spans="2:43" ht="18" hidden="1" customHeight="1" x14ac:dyDescent="0.2">
      <c r="B1490" s="4"/>
      <c r="C1490" s="117"/>
      <c r="D1490" s="117"/>
      <c r="E1490" s="117"/>
      <c r="F1490" s="48"/>
      <c r="G1490" s="11"/>
      <c r="H1490" s="117"/>
      <c r="I1490" s="124"/>
      <c r="J1490" s="124"/>
      <c r="K1490" s="144"/>
      <c r="L1490" s="11"/>
      <c r="M1490" s="143"/>
      <c r="N1490" s="42"/>
      <c r="O1490" s="128"/>
      <c r="P1490" s="130"/>
      <c r="Q1490" s="130"/>
      <c r="R1490" s="72">
        <v>90</v>
      </c>
      <c r="S1490" s="181"/>
      <c r="T1490" s="73" t="s">
        <v>225</v>
      </c>
      <c r="V1490" s="74">
        <v>0</v>
      </c>
      <c r="X1490" s="74">
        <v>0</v>
      </c>
      <c r="Z1490" s="74">
        <v>0</v>
      </c>
      <c r="AB1490" s="74">
        <v>0</v>
      </c>
      <c r="AD1490" s="74">
        <v>0</v>
      </c>
      <c r="AF1490" s="74">
        <v>0</v>
      </c>
      <c r="AH1490" s="74">
        <f t="shared" si="210"/>
        <v>0</v>
      </c>
      <c r="AI1490" s="8"/>
      <c r="AJ1490" s="74">
        <v>0</v>
      </c>
      <c r="AK1490" s="8"/>
      <c r="AL1490" s="74">
        <v>0</v>
      </c>
      <c r="AM1490" s="74"/>
      <c r="AN1490" s="74">
        <v>0</v>
      </c>
      <c r="AO1490" s="74"/>
      <c r="AP1490" s="74">
        <v>0</v>
      </c>
      <c r="AQ1490" s="74"/>
    </row>
    <row r="1491" spans="2:43" ht="18" customHeight="1" x14ac:dyDescent="0.2">
      <c r="B1491" s="4"/>
      <c r="C1491" s="117"/>
      <c r="D1491" s="117"/>
      <c r="E1491" s="117"/>
      <c r="F1491" s="48"/>
      <c r="G1491" s="11"/>
      <c r="H1491" s="117"/>
      <c r="I1491" s="124"/>
      <c r="J1491" s="124"/>
      <c r="K1491" s="144"/>
      <c r="L1491" s="11"/>
      <c r="M1491" s="143"/>
      <c r="N1491" s="42"/>
      <c r="O1491" s="128"/>
      <c r="P1491" s="130"/>
      <c r="Q1491" s="131">
        <v>9</v>
      </c>
      <c r="R1491" s="84"/>
      <c r="S1491" s="250"/>
      <c r="T1491" s="450" t="s">
        <v>167</v>
      </c>
      <c r="U1491" s="449"/>
      <c r="V1491" s="447">
        <f>SUM(V1492:V1492)</f>
        <v>100000</v>
      </c>
      <c r="X1491" s="447">
        <f>SUM(X1492:X1492)</f>
        <v>104000</v>
      </c>
      <c r="Z1491" s="447">
        <f>SUM(Z1492:Z1492)</f>
        <v>110000</v>
      </c>
      <c r="AB1491" s="447">
        <f>SUM(AB1492:AB1492)</f>
        <v>116000</v>
      </c>
      <c r="AD1491" s="447">
        <f>SUM(AD1492:AD1492)</f>
        <v>122000</v>
      </c>
      <c r="AF1491" s="447">
        <f>SUM(AF1492:AF1492)</f>
        <v>0</v>
      </c>
      <c r="AH1491" s="447">
        <f t="shared" si="210"/>
        <v>122000</v>
      </c>
      <c r="AI1491" s="446"/>
      <c r="AJ1491" s="447">
        <f>SUM(AJ1492:AJ1492)</f>
        <v>29000</v>
      </c>
      <c r="AK1491" s="446"/>
      <c r="AL1491" s="447">
        <f>SUM(AL1492:AL1492)</f>
        <v>128000</v>
      </c>
      <c r="AM1491" s="447"/>
      <c r="AN1491" s="447">
        <f>SUM(AN1492:AN1492)</f>
        <v>134000</v>
      </c>
      <c r="AO1491" s="447"/>
      <c r="AP1491" s="447">
        <f>SUM(AP1492:AP1492)</f>
        <v>134000</v>
      </c>
      <c r="AQ1491" s="447"/>
    </row>
    <row r="1492" spans="2:43" ht="18" customHeight="1" x14ac:dyDescent="0.2">
      <c r="B1492" s="4"/>
      <c r="C1492" s="117"/>
      <c r="D1492" s="117"/>
      <c r="E1492" s="117"/>
      <c r="F1492" s="48"/>
      <c r="G1492" s="11"/>
      <c r="H1492" s="117"/>
      <c r="I1492" s="124"/>
      <c r="J1492" s="124"/>
      <c r="K1492" s="144"/>
      <c r="L1492" s="11"/>
      <c r="M1492" s="143"/>
      <c r="N1492" s="42"/>
      <c r="O1492" s="128"/>
      <c r="P1492" s="130"/>
      <c r="Q1492" s="130"/>
      <c r="R1492" s="72">
        <v>90</v>
      </c>
      <c r="S1492" s="181"/>
      <c r="T1492" s="73" t="s">
        <v>167</v>
      </c>
      <c r="V1492" s="74">
        <v>100000</v>
      </c>
      <c r="X1492" s="74">
        <v>104000</v>
      </c>
      <c r="Z1492" s="74">
        <v>110000</v>
      </c>
      <c r="AB1492" s="74">
        <v>116000</v>
      </c>
      <c r="AD1492" s="74">
        <v>122000</v>
      </c>
      <c r="AF1492" s="74">
        <v>0</v>
      </c>
      <c r="AH1492" s="74">
        <f t="shared" si="210"/>
        <v>122000</v>
      </c>
      <c r="AI1492" s="8"/>
      <c r="AJ1492" s="74">
        <f>CEILING(AB1492*25/100,10)</f>
        <v>29000</v>
      </c>
      <c r="AK1492" s="8"/>
      <c r="AL1492" s="74">
        <v>128000</v>
      </c>
      <c r="AM1492" s="74"/>
      <c r="AN1492" s="74">
        <v>134000</v>
      </c>
      <c r="AO1492" s="74"/>
      <c r="AP1492" s="74">
        <v>134000</v>
      </c>
      <c r="AQ1492" s="74"/>
    </row>
    <row r="1493" spans="2:43" ht="18" hidden="1" customHeight="1" x14ac:dyDescent="0.2">
      <c r="B1493" s="4"/>
      <c r="C1493" s="117"/>
      <c r="D1493" s="117"/>
      <c r="E1493" s="117"/>
      <c r="F1493" s="48"/>
      <c r="G1493" s="11"/>
      <c r="H1493" s="117"/>
      <c r="I1493" s="124"/>
      <c r="J1493" s="124"/>
      <c r="K1493" s="144"/>
      <c r="L1493" s="11"/>
      <c r="M1493" s="143"/>
      <c r="N1493" s="42"/>
      <c r="O1493" s="128"/>
      <c r="P1493" s="129">
        <v>3</v>
      </c>
      <c r="Q1493" s="129"/>
      <c r="R1493" s="64"/>
      <c r="S1493" s="234"/>
      <c r="T1493" s="65" t="s">
        <v>215</v>
      </c>
      <c r="U1493" s="155"/>
      <c r="V1493" s="66">
        <f>V1494</f>
        <v>0</v>
      </c>
      <c r="X1493" s="66">
        <f>X1494</f>
        <v>0</v>
      </c>
      <c r="Z1493" s="66">
        <f>Z1494</f>
        <v>0</v>
      </c>
      <c r="AB1493" s="66">
        <f>AB1494</f>
        <v>0</v>
      </c>
      <c r="AD1493" s="66" t="e">
        <f>#REF!</f>
        <v>#REF!</v>
      </c>
      <c r="AF1493" s="66">
        <f>AF1494</f>
        <v>0</v>
      </c>
      <c r="AH1493" s="66" t="e">
        <f t="shared" si="210"/>
        <v>#REF!</v>
      </c>
      <c r="AI1493" s="67"/>
      <c r="AJ1493" s="66">
        <f>AJ1494</f>
        <v>0</v>
      </c>
      <c r="AK1493" s="67"/>
      <c r="AL1493" s="66">
        <f t="shared" ref="AL1493:AP1494" si="216">AL1494</f>
        <v>0</v>
      </c>
      <c r="AM1493" s="66"/>
      <c r="AN1493" s="66">
        <f t="shared" si="216"/>
        <v>0</v>
      </c>
      <c r="AO1493" s="66"/>
      <c r="AP1493" s="66">
        <f t="shared" si="216"/>
        <v>0</v>
      </c>
      <c r="AQ1493" s="66"/>
    </row>
    <row r="1494" spans="2:43" ht="18" hidden="1" customHeight="1" x14ac:dyDescent="0.2">
      <c r="B1494" s="4"/>
      <c r="C1494" s="117"/>
      <c r="D1494" s="117"/>
      <c r="E1494" s="117"/>
      <c r="F1494" s="48"/>
      <c r="G1494" s="11"/>
      <c r="H1494" s="117"/>
      <c r="I1494" s="124"/>
      <c r="J1494" s="124"/>
      <c r="K1494" s="144"/>
      <c r="L1494" s="11"/>
      <c r="M1494" s="143"/>
      <c r="N1494" s="42"/>
      <c r="O1494" s="128"/>
      <c r="P1494" s="130"/>
      <c r="Q1494" s="131">
        <v>1</v>
      </c>
      <c r="R1494" s="68"/>
      <c r="S1494" s="35"/>
      <c r="T1494" s="450" t="s">
        <v>177</v>
      </c>
      <c r="U1494" s="449"/>
      <c r="V1494" s="447">
        <f>V1495</f>
        <v>0</v>
      </c>
      <c r="X1494" s="447">
        <f>X1495</f>
        <v>0</v>
      </c>
      <c r="Z1494" s="447">
        <f>Z1495</f>
        <v>0</v>
      </c>
      <c r="AB1494" s="447">
        <f>AB1495</f>
        <v>0</v>
      </c>
      <c r="AD1494" s="447" t="e">
        <f>#REF!</f>
        <v>#REF!</v>
      </c>
      <c r="AF1494" s="447">
        <f>AF1495</f>
        <v>0</v>
      </c>
      <c r="AH1494" s="447" t="e">
        <f t="shared" si="210"/>
        <v>#REF!</v>
      </c>
      <c r="AI1494" s="446"/>
      <c r="AJ1494" s="447">
        <f>AJ1495</f>
        <v>0</v>
      </c>
      <c r="AK1494" s="446"/>
      <c r="AL1494" s="447">
        <f t="shared" si="216"/>
        <v>0</v>
      </c>
      <c r="AM1494" s="447"/>
      <c r="AN1494" s="447">
        <f t="shared" si="216"/>
        <v>0</v>
      </c>
      <c r="AO1494" s="447"/>
      <c r="AP1494" s="447">
        <f t="shared" si="216"/>
        <v>0</v>
      </c>
      <c r="AQ1494" s="447"/>
    </row>
    <row r="1495" spans="2:43" ht="18" hidden="1" customHeight="1" x14ac:dyDescent="0.2">
      <c r="B1495" s="4"/>
      <c r="C1495" s="117"/>
      <c r="D1495" s="117"/>
      <c r="E1495" s="117"/>
      <c r="F1495" s="48"/>
      <c r="G1495" s="11"/>
      <c r="H1495" s="117"/>
      <c r="I1495" s="124"/>
      <c r="J1495" s="124"/>
      <c r="K1495" s="144"/>
      <c r="L1495" s="11"/>
      <c r="M1495" s="143"/>
      <c r="N1495" s="42"/>
      <c r="O1495" s="128"/>
      <c r="P1495" s="130"/>
      <c r="Q1495" s="131"/>
      <c r="R1495" s="78" t="s">
        <v>0</v>
      </c>
      <c r="S1495" s="251"/>
      <c r="T1495" s="494" t="s">
        <v>177</v>
      </c>
      <c r="U1495" s="444"/>
      <c r="V1495" s="448">
        <v>0</v>
      </c>
      <c r="X1495" s="448">
        <v>0</v>
      </c>
      <c r="Z1495" s="448">
        <v>0</v>
      </c>
      <c r="AB1495" s="448">
        <v>0</v>
      </c>
      <c r="AD1495" s="448">
        <v>0</v>
      </c>
      <c r="AF1495" s="448">
        <v>0</v>
      </c>
      <c r="AH1495" s="448">
        <f t="shared" si="210"/>
        <v>0</v>
      </c>
      <c r="AI1495" s="495"/>
      <c r="AJ1495" s="448">
        <v>0</v>
      </c>
      <c r="AK1495" s="495"/>
      <c r="AL1495" s="448">
        <v>0</v>
      </c>
      <c r="AM1495" s="448"/>
      <c r="AN1495" s="448">
        <v>0</v>
      </c>
      <c r="AO1495" s="448"/>
      <c r="AP1495" s="448">
        <v>0</v>
      </c>
      <c r="AQ1495" s="448"/>
    </row>
    <row r="1496" spans="2:43" ht="18" customHeight="1" x14ac:dyDescent="0.2">
      <c r="B1496" s="4"/>
      <c r="C1496" s="117"/>
      <c r="D1496" s="117"/>
      <c r="E1496" s="117"/>
      <c r="F1496" s="48"/>
      <c r="G1496" s="11"/>
      <c r="H1496" s="117"/>
      <c r="I1496" s="124"/>
      <c r="J1496" s="124"/>
      <c r="K1496" s="144"/>
      <c r="L1496" s="11"/>
      <c r="M1496" s="143"/>
      <c r="N1496" s="42"/>
      <c r="O1496" s="128"/>
      <c r="P1496" s="129">
        <v>5</v>
      </c>
      <c r="Q1496" s="129"/>
      <c r="R1496" s="64"/>
      <c r="S1496" s="234"/>
      <c r="T1496" s="65" t="s">
        <v>24</v>
      </c>
      <c r="U1496" s="155"/>
      <c r="V1496" s="66">
        <f>V1497+V1500+V1502+V1504</f>
        <v>103000</v>
      </c>
      <c r="X1496" s="66">
        <f>X1497+X1500+X1502+X1504</f>
        <v>103000</v>
      </c>
      <c r="Z1496" s="66">
        <f>Z1497+Z1500+Z1502+Z1504</f>
        <v>113000</v>
      </c>
      <c r="AB1496" s="66">
        <f>AB1497+AB1500+AB1502+AB1504</f>
        <v>120000</v>
      </c>
      <c r="AD1496" s="66">
        <f>AD1497+AD1500+AD1502+AD1504</f>
        <v>126000</v>
      </c>
      <c r="AF1496" s="66">
        <f>AF1497+AF1500+AF1502+AF1504</f>
        <v>0</v>
      </c>
      <c r="AH1496" s="66">
        <f t="shared" si="210"/>
        <v>126000</v>
      </c>
      <c r="AI1496" s="67"/>
      <c r="AJ1496" s="66">
        <f>AJ1497+AJ1500+AJ1502+AJ1504</f>
        <v>42000</v>
      </c>
      <c r="AK1496" s="67"/>
      <c r="AL1496" s="66">
        <f>AL1497+AL1500+AL1502+AL1504</f>
        <v>132000</v>
      </c>
      <c r="AM1496" s="66"/>
      <c r="AN1496" s="66">
        <f>AN1497+AN1500+AN1502+AN1504</f>
        <v>138000</v>
      </c>
      <c r="AO1496" s="66"/>
      <c r="AP1496" s="66">
        <f>AP1497+AP1500+AP1502+AP1504</f>
        <v>138000</v>
      </c>
      <c r="AQ1496" s="66"/>
    </row>
    <row r="1497" spans="2:43" ht="18" hidden="1" customHeight="1" x14ac:dyDescent="0.2">
      <c r="B1497" s="4"/>
      <c r="C1497" s="117"/>
      <c r="D1497" s="117"/>
      <c r="E1497" s="117"/>
      <c r="F1497" s="48"/>
      <c r="G1497" s="11"/>
      <c r="H1497" s="117"/>
      <c r="I1497" s="124"/>
      <c r="J1497" s="124"/>
      <c r="K1497" s="144"/>
      <c r="L1497" s="11"/>
      <c r="M1497" s="143"/>
      <c r="N1497" s="42"/>
      <c r="O1497" s="128"/>
      <c r="P1497" s="129"/>
      <c r="Q1497" s="131">
        <v>1</v>
      </c>
      <c r="R1497" s="68"/>
      <c r="S1497" s="35"/>
      <c r="T1497" s="450" t="s">
        <v>98</v>
      </c>
      <c r="U1497" s="449"/>
      <c r="V1497" s="447">
        <f>V1498+V1499</f>
        <v>0</v>
      </c>
      <c r="X1497" s="447">
        <f>X1498+X1499</f>
        <v>0</v>
      </c>
      <c r="Z1497" s="447">
        <f>Z1498+Z1499</f>
        <v>0</v>
      </c>
      <c r="AB1497" s="447">
        <f>AB1498+AB1499</f>
        <v>0</v>
      </c>
      <c r="AD1497" s="447">
        <f>AD1498+AD1499</f>
        <v>0</v>
      </c>
      <c r="AF1497" s="447">
        <f>AF1498+AF1499</f>
        <v>0</v>
      </c>
      <c r="AH1497" s="447">
        <f t="shared" si="210"/>
        <v>0</v>
      </c>
      <c r="AI1497" s="446"/>
      <c r="AJ1497" s="447">
        <f>AJ1498+AJ1499</f>
        <v>0</v>
      </c>
      <c r="AK1497" s="446"/>
      <c r="AL1497" s="447">
        <f>AL1498+AL1499</f>
        <v>0</v>
      </c>
      <c r="AM1497" s="447"/>
      <c r="AN1497" s="447">
        <f>AN1498+AN1499</f>
        <v>0</v>
      </c>
      <c r="AO1497" s="447"/>
      <c r="AP1497" s="447">
        <f>AP1498+AP1499</f>
        <v>0</v>
      </c>
      <c r="AQ1497" s="447"/>
    </row>
    <row r="1498" spans="2:43" ht="18" hidden="1" customHeight="1" x14ac:dyDescent="0.2">
      <c r="B1498" s="4"/>
      <c r="C1498" s="117"/>
      <c r="D1498" s="117"/>
      <c r="E1498" s="117"/>
      <c r="F1498" s="48"/>
      <c r="G1498" s="11"/>
      <c r="H1498" s="117"/>
      <c r="I1498" s="124"/>
      <c r="J1498" s="124"/>
      <c r="K1498" s="144"/>
      <c r="L1498" s="11"/>
      <c r="M1498" s="143"/>
      <c r="N1498" s="42"/>
      <c r="O1498" s="128"/>
      <c r="P1498" s="129"/>
      <c r="Q1498" s="130"/>
      <c r="R1498" s="72" t="s">
        <v>18</v>
      </c>
      <c r="S1498" s="181"/>
      <c r="T1498" s="73" t="s">
        <v>137</v>
      </c>
      <c r="V1498" s="74">
        <v>0</v>
      </c>
      <c r="X1498" s="74">
        <v>0</v>
      </c>
      <c r="Z1498" s="74">
        <v>0</v>
      </c>
      <c r="AB1498" s="74">
        <v>0</v>
      </c>
      <c r="AD1498" s="74">
        <v>0</v>
      </c>
      <c r="AF1498" s="74">
        <v>0</v>
      </c>
      <c r="AH1498" s="74">
        <f t="shared" si="210"/>
        <v>0</v>
      </c>
      <c r="AI1498" s="8"/>
      <c r="AJ1498" s="74">
        <v>0</v>
      </c>
      <c r="AK1498" s="8"/>
      <c r="AL1498" s="74">
        <v>0</v>
      </c>
      <c r="AM1498" s="74"/>
      <c r="AN1498" s="74">
        <v>0</v>
      </c>
      <c r="AO1498" s="74"/>
      <c r="AP1498" s="74">
        <v>0</v>
      </c>
      <c r="AQ1498" s="74"/>
    </row>
    <row r="1499" spans="2:43" ht="18" hidden="1" customHeight="1" x14ac:dyDescent="0.2">
      <c r="B1499" s="4"/>
      <c r="C1499" s="117"/>
      <c r="D1499" s="117"/>
      <c r="E1499" s="117"/>
      <c r="F1499" s="48"/>
      <c r="G1499" s="11"/>
      <c r="H1499" s="117"/>
      <c r="I1499" s="124"/>
      <c r="J1499" s="124"/>
      <c r="K1499" s="144"/>
      <c r="L1499" s="11"/>
      <c r="M1499" s="143"/>
      <c r="N1499" s="42"/>
      <c r="O1499" s="128"/>
      <c r="P1499" s="129"/>
      <c r="Q1499" s="130"/>
      <c r="R1499" s="78">
        <v>4</v>
      </c>
      <c r="S1499" s="251"/>
      <c r="T1499" s="73" t="s">
        <v>331</v>
      </c>
      <c r="V1499" s="74">
        <v>0</v>
      </c>
      <c r="X1499" s="74">
        <v>0</v>
      </c>
      <c r="Z1499" s="74">
        <v>0</v>
      </c>
      <c r="AB1499" s="74">
        <v>0</v>
      </c>
      <c r="AD1499" s="74">
        <v>0</v>
      </c>
      <c r="AF1499" s="74">
        <v>0</v>
      </c>
      <c r="AH1499" s="74">
        <f t="shared" si="210"/>
        <v>0</v>
      </c>
      <c r="AI1499" s="8"/>
      <c r="AJ1499" s="74">
        <v>0</v>
      </c>
      <c r="AK1499" s="8"/>
      <c r="AL1499" s="74">
        <v>0</v>
      </c>
      <c r="AM1499" s="74"/>
      <c r="AN1499" s="74">
        <v>0</v>
      </c>
      <c r="AO1499" s="74"/>
      <c r="AP1499" s="74">
        <v>0</v>
      </c>
      <c r="AQ1499" s="74"/>
    </row>
    <row r="1500" spans="2:43" ht="18" customHeight="1" x14ac:dyDescent="0.2">
      <c r="B1500" s="4"/>
      <c r="C1500" s="117"/>
      <c r="D1500" s="117"/>
      <c r="E1500" s="117"/>
      <c r="F1500" s="48"/>
      <c r="G1500" s="11"/>
      <c r="H1500" s="117"/>
      <c r="I1500" s="124"/>
      <c r="J1500" s="124"/>
      <c r="K1500" s="144"/>
      <c r="L1500" s="11"/>
      <c r="M1500" s="143"/>
      <c r="N1500" s="42"/>
      <c r="O1500" s="128"/>
      <c r="P1500" s="130"/>
      <c r="Q1500" s="131">
        <v>2</v>
      </c>
      <c r="R1500" s="68"/>
      <c r="S1500" s="35"/>
      <c r="T1500" s="450" t="s">
        <v>25</v>
      </c>
      <c r="U1500" s="449"/>
      <c r="V1500" s="447">
        <f>V1501</f>
        <v>3000</v>
      </c>
      <c r="X1500" s="447">
        <f>X1501</f>
        <v>3000</v>
      </c>
      <c r="Z1500" s="447">
        <f>Z1501</f>
        <v>3000</v>
      </c>
      <c r="AB1500" s="447">
        <f>AB1501</f>
        <v>4000</v>
      </c>
      <c r="AD1500" s="447">
        <f>AD1501</f>
        <v>4000</v>
      </c>
      <c r="AF1500" s="447">
        <f>AF1501</f>
        <v>0</v>
      </c>
      <c r="AH1500" s="447">
        <f t="shared" si="210"/>
        <v>4000</v>
      </c>
      <c r="AI1500" s="446"/>
      <c r="AJ1500" s="447">
        <f>AJ1501</f>
        <v>1400</v>
      </c>
      <c r="AK1500" s="446"/>
      <c r="AL1500" s="447">
        <f>AL1501</f>
        <v>4000</v>
      </c>
      <c r="AM1500" s="447"/>
      <c r="AN1500" s="447">
        <f>AN1501</f>
        <v>4000</v>
      </c>
      <c r="AO1500" s="447"/>
      <c r="AP1500" s="447">
        <f>AP1501</f>
        <v>4000</v>
      </c>
      <c r="AQ1500" s="447"/>
    </row>
    <row r="1501" spans="2:43" ht="18" customHeight="1" x14ac:dyDescent="0.2">
      <c r="B1501" s="4"/>
      <c r="C1501" s="117"/>
      <c r="D1501" s="117"/>
      <c r="E1501" s="117"/>
      <c r="F1501" s="48"/>
      <c r="G1501" s="11"/>
      <c r="H1501" s="117"/>
      <c r="I1501" s="124"/>
      <c r="J1501" s="124"/>
      <c r="K1501" s="144"/>
      <c r="L1501" s="11"/>
      <c r="M1501" s="143"/>
      <c r="N1501" s="42"/>
      <c r="O1501" s="128"/>
      <c r="P1501" s="130"/>
      <c r="Q1501" s="130"/>
      <c r="R1501" s="72" t="s">
        <v>0</v>
      </c>
      <c r="S1501" s="181"/>
      <c r="T1501" s="73" t="s">
        <v>221</v>
      </c>
      <c r="V1501" s="74">
        <v>3000</v>
      </c>
      <c r="X1501" s="74">
        <v>3000</v>
      </c>
      <c r="Z1501" s="74">
        <v>3000</v>
      </c>
      <c r="AB1501" s="74">
        <v>4000</v>
      </c>
      <c r="AD1501" s="74">
        <v>4000</v>
      </c>
      <c r="AF1501" s="74">
        <v>0</v>
      </c>
      <c r="AH1501" s="74">
        <f t="shared" si="210"/>
        <v>4000</v>
      </c>
      <c r="AI1501" s="8"/>
      <c r="AJ1501" s="74">
        <f>CEILING(AB1501*35/100,10)</f>
        <v>1400</v>
      </c>
      <c r="AK1501" s="8"/>
      <c r="AL1501" s="74">
        <v>4000</v>
      </c>
      <c r="AM1501" s="74"/>
      <c r="AN1501" s="74">
        <v>4000</v>
      </c>
      <c r="AO1501" s="74"/>
      <c r="AP1501" s="74">
        <v>4000</v>
      </c>
      <c r="AQ1501" s="74"/>
    </row>
    <row r="1502" spans="2:43" ht="18" hidden="1" customHeight="1" x14ac:dyDescent="0.2">
      <c r="B1502" s="4"/>
      <c r="C1502" s="117"/>
      <c r="D1502" s="117"/>
      <c r="E1502" s="117"/>
      <c r="F1502" s="48"/>
      <c r="G1502" s="11"/>
      <c r="H1502" s="117"/>
      <c r="I1502" s="124"/>
      <c r="J1502" s="124"/>
      <c r="K1502" s="144"/>
      <c r="L1502" s="11"/>
      <c r="M1502" s="143"/>
      <c r="N1502" s="42"/>
      <c r="O1502" s="128"/>
      <c r="P1502" s="130"/>
      <c r="Q1502" s="131">
        <v>3</v>
      </c>
      <c r="R1502" s="68"/>
      <c r="S1502" s="35"/>
      <c r="T1502" s="450" t="s">
        <v>49</v>
      </c>
      <c r="U1502" s="449"/>
      <c r="V1502" s="447">
        <f>V1503</f>
        <v>0</v>
      </c>
      <c r="X1502" s="447">
        <f>X1503</f>
        <v>0</v>
      </c>
      <c r="Z1502" s="447">
        <f>Z1503</f>
        <v>0</v>
      </c>
      <c r="AB1502" s="447">
        <f>AB1503</f>
        <v>0</v>
      </c>
      <c r="AD1502" s="447">
        <f>AD1503</f>
        <v>0</v>
      </c>
      <c r="AF1502" s="447">
        <f>AF1503</f>
        <v>0</v>
      </c>
      <c r="AH1502" s="447">
        <f t="shared" ref="AH1502:AH1565" si="217">AD1502+AF1502</f>
        <v>0</v>
      </c>
      <c r="AI1502" s="446"/>
      <c r="AJ1502" s="447">
        <f>AJ1503</f>
        <v>0</v>
      </c>
      <c r="AK1502" s="446"/>
      <c r="AL1502" s="447">
        <f>AL1503</f>
        <v>0</v>
      </c>
      <c r="AM1502" s="447"/>
      <c r="AN1502" s="447">
        <f>AN1503</f>
        <v>0</v>
      </c>
      <c r="AO1502" s="447"/>
      <c r="AP1502" s="447">
        <f>AP1503</f>
        <v>0</v>
      </c>
      <c r="AQ1502" s="447"/>
    </row>
    <row r="1503" spans="2:43" ht="18" hidden="1" customHeight="1" x14ac:dyDescent="0.2">
      <c r="B1503" s="4"/>
      <c r="C1503" s="117"/>
      <c r="D1503" s="117"/>
      <c r="E1503" s="117"/>
      <c r="F1503" s="48"/>
      <c r="G1503" s="11"/>
      <c r="H1503" s="117"/>
      <c r="I1503" s="124"/>
      <c r="J1503" s="124"/>
      <c r="K1503" s="144"/>
      <c r="L1503" s="11"/>
      <c r="M1503" s="143"/>
      <c r="N1503" s="42"/>
      <c r="O1503" s="128"/>
      <c r="P1503" s="130"/>
      <c r="Q1503" s="130"/>
      <c r="R1503" s="72" t="s">
        <v>0</v>
      </c>
      <c r="S1503" s="181"/>
      <c r="T1503" s="73" t="s">
        <v>359</v>
      </c>
      <c r="V1503" s="74">
        <v>0</v>
      </c>
      <c r="X1503" s="74">
        <v>0</v>
      </c>
      <c r="Z1503" s="74">
        <v>0</v>
      </c>
      <c r="AB1503" s="74">
        <v>0</v>
      </c>
      <c r="AD1503" s="74">
        <v>0</v>
      </c>
      <c r="AF1503" s="74">
        <v>0</v>
      </c>
      <c r="AH1503" s="74">
        <f t="shared" si="217"/>
        <v>0</v>
      </c>
      <c r="AI1503" s="8"/>
      <c r="AJ1503" s="74">
        <v>0</v>
      </c>
      <c r="AK1503" s="8"/>
      <c r="AL1503" s="74">
        <v>0</v>
      </c>
      <c r="AM1503" s="74"/>
      <c r="AN1503" s="74">
        <v>0</v>
      </c>
      <c r="AO1503" s="74"/>
      <c r="AP1503" s="74">
        <v>0</v>
      </c>
      <c r="AQ1503" s="74"/>
    </row>
    <row r="1504" spans="2:43" ht="18" customHeight="1" x14ac:dyDescent="0.2">
      <c r="B1504" s="4"/>
      <c r="C1504" s="117"/>
      <c r="D1504" s="117"/>
      <c r="E1504" s="117"/>
      <c r="F1504" s="48"/>
      <c r="G1504" s="11"/>
      <c r="H1504" s="117"/>
      <c r="I1504" s="124"/>
      <c r="J1504" s="124"/>
      <c r="K1504" s="144"/>
      <c r="L1504" s="11"/>
      <c r="M1504" s="143"/>
      <c r="N1504" s="42"/>
      <c r="O1504" s="128"/>
      <c r="P1504" s="130"/>
      <c r="Q1504" s="131">
        <v>9</v>
      </c>
      <c r="R1504" s="68"/>
      <c r="S1504" s="35"/>
      <c r="T1504" s="450" t="s">
        <v>34</v>
      </c>
      <c r="U1504" s="449"/>
      <c r="V1504" s="447">
        <f>V1505</f>
        <v>100000</v>
      </c>
      <c r="X1504" s="447">
        <f>X1505</f>
        <v>100000</v>
      </c>
      <c r="Z1504" s="447">
        <f>Z1505</f>
        <v>110000</v>
      </c>
      <c r="AB1504" s="447">
        <f>AB1505</f>
        <v>116000</v>
      </c>
      <c r="AD1504" s="447">
        <f>AD1505</f>
        <v>122000</v>
      </c>
      <c r="AF1504" s="447">
        <f>AF1505</f>
        <v>0</v>
      </c>
      <c r="AH1504" s="447">
        <f t="shared" si="217"/>
        <v>122000</v>
      </c>
      <c r="AI1504" s="446"/>
      <c r="AJ1504" s="447">
        <f>AJ1505</f>
        <v>40600</v>
      </c>
      <c r="AK1504" s="446"/>
      <c r="AL1504" s="447">
        <f>AL1505</f>
        <v>128000</v>
      </c>
      <c r="AM1504" s="447"/>
      <c r="AN1504" s="447">
        <f>AN1505</f>
        <v>134000</v>
      </c>
      <c r="AO1504" s="447"/>
      <c r="AP1504" s="447">
        <f>AP1505</f>
        <v>134000</v>
      </c>
      <c r="AQ1504" s="447"/>
    </row>
    <row r="1505" spans="2:43" ht="18" customHeight="1" x14ac:dyDescent="0.2">
      <c r="B1505" s="4"/>
      <c r="C1505" s="117"/>
      <c r="D1505" s="117"/>
      <c r="E1505" s="117"/>
      <c r="F1505" s="48"/>
      <c r="G1505" s="11"/>
      <c r="H1505" s="117"/>
      <c r="I1505" s="124"/>
      <c r="J1505" s="124"/>
      <c r="K1505" s="144"/>
      <c r="L1505" s="11"/>
      <c r="M1505" s="143"/>
      <c r="N1505" s="42"/>
      <c r="O1505" s="128"/>
      <c r="P1505" s="130"/>
      <c r="Q1505" s="130"/>
      <c r="R1505" s="72">
        <v>90</v>
      </c>
      <c r="S1505" s="181"/>
      <c r="T1505" s="73" t="s">
        <v>34</v>
      </c>
      <c r="V1505" s="74">
        <v>100000</v>
      </c>
      <c r="X1505" s="74">
        <v>100000</v>
      </c>
      <c r="Z1505" s="74">
        <v>110000</v>
      </c>
      <c r="AB1505" s="74">
        <v>116000</v>
      </c>
      <c r="AD1505" s="74">
        <v>122000</v>
      </c>
      <c r="AF1505" s="74">
        <v>0</v>
      </c>
      <c r="AH1505" s="74">
        <f t="shared" si="217"/>
        <v>122000</v>
      </c>
      <c r="AI1505" s="8"/>
      <c r="AJ1505" s="74">
        <f>CEILING(AB1505*35/100,10)</f>
        <v>40600</v>
      </c>
      <c r="AK1505" s="8"/>
      <c r="AL1505" s="74">
        <v>128000</v>
      </c>
      <c r="AM1505" s="74"/>
      <c r="AN1505" s="74">
        <v>134000</v>
      </c>
      <c r="AO1505" s="74"/>
      <c r="AP1505" s="74">
        <v>134000</v>
      </c>
      <c r="AQ1505" s="74"/>
    </row>
    <row r="1506" spans="2:43" ht="18" hidden="1" customHeight="1" x14ac:dyDescent="0.2">
      <c r="B1506" s="4"/>
      <c r="C1506" s="117"/>
      <c r="D1506" s="117"/>
      <c r="E1506" s="117"/>
      <c r="F1506" s="48"/>
      <c r="G1506" s="11"/>
      <c r="H1506" s="117"/>
      <c r="I1506" s="124"/>
      <c r="J1506" s="124"/>
      <c r="K1506" s="144"/>
      <c r="L1506" s="11"/>
      <c r="M1506" s="143"/>
      <c r="N1506" s="42"/>
      <c r="O1506" s="128"/>
      <c r="P1506" s="129">
        <v>6</v>
      </c>
      <c r="Q1506" s="129"/>
      <c r="R1506" s="64"/>
      <c r="S1506" s="234"/>
      <c r="T1506" s="65" t="s">
        <v>279</v>
      </c>
      <c r="U1506" s="155"/>
      <c r="V1506" s="66">
        <f>V1507</f>
        <v>0</v>
      </c>
      <c r="X1506" s="66">
        <f>X1507</f>
        <v>0</v>
      </c>
      <c r="Z1506" s="66">
        <f>Z1507</f>
        <v>0</v>
      </c>
      <c r="AB1506" s="66">
        <f>AB1507</f>
        <v>0</v>
      </c>
      <c r="AD1506" s="66" t="e">
        <f>#REF!</f>
        <v>#REF!</v>
      </c>
      <c r="AF1506" s="66">
        <f>AF1507</f>
        <v>0</v>
      </c>
      <c r="AH1506" s="66" t="e">
        <f t="shared" si="217"/>
        <v>#REF!</v>
      </c>
      <c r="AI1506" s="67"/>
      <c r="AJ1506" s="66">
        <f>AJ1507</f>
        <v>0</v>
      </c>
      <c r="AK1506" s="67"/>
      <c r="AL1506" s="66">
        <f t="shared" ref="AL1506:AP1507" si="218">AL1507</f>
        <v>0</v>
      </c>
      <c r="AM1506" s="66"/>
      <c r="AN1506" s="66">
        <f t="shared" si="218"/>
        <v>0</v>
      </c>
      <c r="AO1506" s="66"/>
      <c r="AP1506" s="66">
        <f t="shared" si="218"/>
        <v>0</v>
      </c>
      <c r="AQ1506" s="66"/>
    </row>
    <row r="1507" spans="2:43" ht="18" hidden="1" customHeight="1" x14ac:dyDescent="0.2">
      <c r="B1507" s="4"/>
      <c r="C1507" s="117"/>
      <c r="D1507" s="117"/>
      <c r="E1507" s="117"/>
      <c r="F1507" s="48"/>
      <c r="G1507" s="11"/>
      <c r="H1507" s="117"/>
      <c r="I1507" s="124"/>
      <c r="J1507" s="124"/>
      <c r="K1507" s="144"/>
      <c r="L1507" s="11"/>
      <c r="M1507" s="143"/>
      <c r="N1507" s="42"/>
      <c r="O1507" s="128"/>
      <c r="P1507" s="130"/>
      <c r="Q1507" s="131">
        <v>1</v>
      </c>
      <c r="R1507" s="68"/>
      <c r="S1507" s="35"/>
      <c r="T1507" s="450" t="s">
        <v>27</v>
      </c>
      <c r="U1507" s="449"/>
      <c r="V1507" s="447">
        <f>V1508</f>
        <v>0</v>
      </c>
      <c r="X1507" s="447">
        <f>X1508</f>
        <v>0</v>
      </c>
      <c r="Z1507" s="447">
        <f>Z1508</f>
        <v>0</v>
      </c>
      <c r="AB1507" s="447">
        <f>AB1508</f>
        <v>0</v>
      </c>
      <c r="AD1507" s="447" t="e">
        <f>#REF!</f>
        <v>#REF!</v>
      </c>
      <c r="AF1507" s="447">
        <f>AF1508</f>
        <v>0</v>
      </c>
      <c r="AH1507" s="447" t="e">
        <f t="shared" si="217"/>
        <v>#REF!</v>
      </c>
      <c r="AI1507" s="446"/>
      <c r="AJ1507" s="447">
        <f>AJ1508</f>
        <v>0</v>
      </c>
      <c r="AK1507" s="446"/>
      <c r="AL1507" s="447">
        <f t="shared" si="218"/>
        <v>0</v>
      </c>
      <c r="AM1507" s="447"/>
      <c r="AN1507" s="447">
        <f t="shared" si="218"/>
        <v>0</v>
      </c>
      <c r="AO1507" s="447"/>
      <c r="AP1507" s="447">
        <f t="shared" si="218"/>
        <v>0</v>
      </c>
      <c r="AQ1507" s="447"/>
    </row>
    <row r="1508" spans="2:43" ht="18" hidden="1" customHeight="1" x14ac:dyDescent="0.2">
      <c r="B1508" s="4"/>
      <c r="C1508" s="117"/>
      <c r="D1508" s="117"/>
      <c r="E1508" s="117"/>
      <c r="F1508" s="48"/>
      <c r="G1508" s="11"/>
      <c r="H1508" s="117"/>
      <c r="I1508" s="124"/>
      <c r="J1508" s="124"/>
      <c r="K1508" s="144"/>
      <c r="L1508" s="11"/>
      <c r="M1508" s="143"/>
      <c r="N1508" s="42"/>
      <c r="O1508" s="128"/>
      <c r="P1508" s="130"/>
      <c r="Q1508" s="130"/>
      <c r="R1508" s="72" t="s">
        <v>3</v>
      </c>
      <c r="S1508" s="181"/>
      <c r="T1508" s="73" t="s">
        <v>222</v>
      </c>
      <c r="V1508" s="74">
        <v>0</v>
      </c>
      <c r="X1508" s="74">
        <v>0</v>
      </c>
      <c r="Z1508" s="74">
        <v>0</v>
      </c>
      <c r="AB1508" s="74">
        <v>0</v>
      </c>
      <c r="AD1508" s="74">
        <v>0</v>
      </c>
      <c r="AF1508" s="74">
        <v>0</v>
      </c>
      <c r="AH1508" s="74">
        <f t="shared" si="217"/>
        <v>0</v>
      </c>
      <c r="AI1508" s="8"/>
      <c r="AJ1508" s="74">
        <v>0</v>
      </c>
      <c r="AK1508" s="8"/>
      <c r="AL1508" s="74">
        <v>0</v>
      </c>
      <c r="AM1508" s="74"/>
      <c r="AN1508" s="74">
        <v>0</v>
      </c>
      <c r="AO1508" s="74"/>
      <c r="AP1508" s="74">
        <v>0</v>
      </c>
      <c r="AQ1508" s="74"/>
    </row>
    <row r="1509" spans="2:43" ht="18" customHeight="1" x14ac:dyDescent="0.2">
      <c r="B1509" s="4"/>
      <c r="C1509" s="117"/>
      <c r="D1509" s="117"/>
      <c r="E1509" s="117"/>
      <c r="F1509" s="48"/>
      <c r="G1509" s="11"/>
      <c r="H1509" s="117"/>
      <c r="I1509" s="124"/>
      <c r="J1509" s="124"/>
      <c r="K1509" s="144"/>
      <c r="L1509" s="11"/>
      <c r="M1509" s="143"/>
      <c r="N1509" s="42"/>
      <c r="O1509" s="128"/>
      <c r="P1509" s="129">
        <v>7</v>
      </c>
      <c r="Q1509" s="129"/>
      <c r="R1509" s="64"/>
      <c r="S1509" s="234"/>
      <c r="T1509" s="65" t="s">
        <v>343</v>
      </c>
      <c r="U1509" s="155"/>
      <c r="V1509" s="66">
        <f>V1510+V1514+V1516</f>
        <v>195000</v>
      </c>
      <c r="X1509" s="66">
        <f>X1510+X1514+X1516</f>
        <v>196000</v>
      </c>
      <c r="Z1509" s="66">
        <f>Z1510+Z1514+Z1516</f>
        <v>214000</v>
      </c>
      <c r="AB1509" s="66">
        <f>AB1510+AB1514+AB1516</f>
        <v>226000</v>
      </c>
      <c r="AD1509" s="66" t="e">
        <f>AD1510+AD1514+AD1516</f>
        <v>#REF!</v>
      </c>
      <c r="AF1509" s="66">
        <f>AF1510+AF1514+AF1516</f>
        <v>0</v>
      </c>
      <c r="AH1509" s="66" t="e">
        <f t="shared" si="217"/>
        <v>#REF!</v>
      </c>
      <c r="AI1509" s="67"/>
      <c r="AJ1509" s="66">
        <f>AJ1510+AJ1514+AJ1516</f>
        <v>56500</v>
      </c>
      <c r="AK1509" s="67"/>
      <c r="AL1509" s="66">
        <f>AL1510+AL1514+AL1516</f>
        <v>250000</v>
      </c>
      <c r="AM1509" s="66"/>
      <c r="AN1509" s="66">
        <f>AN1510+AN1514+AN1516</f>
        <v>262000</v>
      </c>
      <c r="AO1509" s="66"/>
      <c r="AP1509" s="66">
        <f>AP1510+AP1514+AP1516</f>
        <v>262000</v>
      </c>
      <c r="AQ1509" s="66"/>
    </row>
    <row r="1510" spans="2:43" ht="18" customHeight="1" x14ac:dyDescent="0.2">
      <c r="B1510" s="4"/>
      <c r="C1510" s="117"/>
      <c r="D1510" s="117"/>
      <c r="E1510" s="117"/>
      <c r="F1510" s="48"/>
      <c r="G1510" s="11"/>
      <c r="H1510" s="117"/>
      <c r="I1510" s="124"/>
      <c r="J1510" s="124"/>
      <c r="K1510" s="144"/>
      <c r="L1510" s="11"/>
      <c r="M1510" s="143"/>
      <c r="N1510" s="42"/>
      <c r="O1510" s="128"/>
      <c r="P1510" s="129"/>
      <c r="Q1510" s="131">
        <v>1</v>
      </c>
      <c r="R1510" s="68"/>
      <c r="S1510" s="35"/>
      <c r="T1510" s="450" t="s">
        <v>234</v>
      </c>
      <c r="U1510" s="449"/>
      <c r="V1510" s="447">
        <f>V1511+V1512+V1513</f>
        <v>135000</v>
      </c>
      <c r="X1510" s="447">
        <f>X1511+X1512+X1513</f>
        <v>136000</v>
      </c>
      <c r="Z1510" s="447">
        <f>Z1511+Z1512+Z1513</f>
        <v>148000</v>
      </c>
      <c r="AB1510" s="447">
        <f>AB1511+AB1512+AB1513</f>
        <v>156000</v>
      </c>
      <c r="AD1510" s="447">
        <f>AD1511+AD1512+AD1513</f>
        <v>164000</v>
      </c>
      <c r="AF1510" s="447">
        <f>AF1511+AF1512+AF1513</f>
        <v>0</v>
      </c>
      <c r="AH1510" s="447">
        <f t="shared" si="217"/>
        <v>164000</v>
      </c>
      <c r="AI1510" s="446"/>
      <c r="AJ1510" s="447">
        <f>AJ1511+AJ1512+AJ1513</f>
        <v>39000</v>
      </c>
      <c r="AK1510" s="446"/>
      <c r="AL1510" s="447">
        <f>AL1511+AL1512+AL1513</f>
        <v>172000</v>
      </c>
      <c r="AM1510" s="447"/>
      <c r="AN1510" s="447">
        <f>AN1511+AN1512+AN1513</f>
        <v>180000</v>
      </c>
      <c r="AO1510" s="447"/>
      <c r="AP1510" s="447">
        <f>AP1511+AP1512+AP1513</f>
        <v>180000</v>
      </c>
      <c r="AQ1510" s="447"/>
    </row>
    <row r="1511" spans="2:43" ht="18" customHeight="1" x14ac:dyDescent="0.2">
      <c r="B1511" s="4"/>
      <c r="C1511" s="117"/>
      <c r="D1511" s="117"/>
      <c r="E1511" s="117"/>
      <c r="F1511" s="48"/>
      <c r="G1511" s="11"/>
      <c r="H1511" s="117"/>
      <c r="I1511" s="124"/>
      <c r="J1511" s="124"/>
      <c r="K1511" s="144"/>
      <c r="L1511" s="11"/>
      <c r="M1511" s="143"/>
      <c r="N1511" s="42"/>
      <c r="O1511" s="128"/>
      <c r="P1511" s="129"/>
      <c r="Q1511" s="130"/>
      <c r="R1511" s="72" t="s">
        <v>3</v>
      </c>
      <c r="S1511" s="181"/>
      <c r="T1511" s="73" t="s">
        <v>333</v>
      </c>
      <c r="V1511" s="74">
        <v>35000</v>
      </c>
      <c r="X1511" s="74">
        <v>36000</v>
      </c>
      <c r="Z1511" s="74">
        <v>38000</v>
      </c>
      <c r="AB1511" s="74">
        <v>40000</v>
      </c>
      <c r="AD1511" s="74">
        <v>42000</v>
      </c>
      <c r="AF1511" s="74">
        <v>0</v>
      </c>
      <c r="AH1511" s="74">
        <f t="shared" si="217"/>
        <v>42000</v>
      </c>
      <c r="AI1511" s="8"/>
      <c r="AJ1511" s="74">
        <f t="shared" ref="AJ1511:AJ1513" si="219">CEILING(AB1511*25/100,10)</f>
        <v>10000</v>
      </c>
      <c r="AK1511" s="8"/>
      <c r="AL1511" s="74">
        <v>44000</v>
      </c>
      <c r="AM1511" s="74"/>
      <c r="AN1511" s="74">
        <v>46000</v>
      </c>
      <c r="AO1511" s="74"/>
      <c r="AP1511" s="74">
        <v>46000</v>
      </c>
      <c r="AQ1511" s="74"/>
    </row>
    <row r="1512" spans="2:43" ht="18" customHeight="1" x14ac:dyDescent="0.2">
      <c r="B1512" s="4"/>
      <c r="C1512" s="117"/>
      <c r="D1512" s="117"/>
      <c r="E1512" s="117"/>
      <c r="F1512" s="48"/>
      <c r="G1512" s="11"/>
      <c r="H1512" s="117"/>
      <c r="I1512" s="124"/>
      <c r="J1512" s="124"/>
      <c r="K1512" s="144"/>
      <c r="L1512" s="11"/>
      <c r="M1512" s="143"/>
      <c r="N1512" s="42"/>
      <c r="O1512" s="128"/>
      <c r="P1512" s="129"/>
      <c r="Q1512" s="130"/>
      <c r="R1512" s="72" t="s">
        <v>0</v>
      </c>
      <c r="S1512" s="181"/>
      <c r="T1512" s="73" t="s">
        <v>334</v>
      </c>
      <c r="V1512" s="74">
        <v>50000</v>
      </c>
      <c r="X1512" s="74">
        <v>50000</v>
      </c>
      <c r="Z1512" s="74">
        <v>55000</v>
      </c>
      <c r="AB1512" s="74">
        <v>58000</v>
      </c>
      <c r="AD1512" s="74">
        <v>61000</v>
      </c>
      <c r="AF1512" s="74">
        <v>0</v>
      </c>
      <c r="AH1512" s="74">
        <f t="shared" si="217"/>
        <v>61000</v>
      </c>
      <c r="AI1512" s="8"/>
      <c r="AJ1512" s="74">
        <f t="shared" si="219"/>
        <v>14500</v>
      </c>
      <c r="AK1512" s="8"/>
      <c r="AL1512" s="74">
        <v>64000</v>
      </c>
      <c r="AM1512" s="74"/>
      <c r="AN1512" s="74">
        <v>67000</v>
      </c>
      <c r="AO1512" s="74"/>
      <c r="AP1512" s="74">
        <v>67000</v>
      </c>
      <c r="AQ1512" s="74"/>
    </row>
    <row r="1513" spans="2:43" ht="18" customHeight="1" x14ac:dyDescent="0.2">
      <c r="B1513" s="4"/>
      <c r="C1513" s="117"/>
      <c r="D1513" s="117"/>
      <c r="E1513" s="117"/>
      <c r="F1513" s="48"/>
      <c r="G1513" s="11"/>
      <c r="H1513" s="117"/>
      <c r="I1513" s="124"/>
      <c r="J1513" s="124"/>
      <c r="K1513" s="144"/>
      <c r="L1513" s="11"/>
      <c r="M1513" s="143"/>
      <c r="N1513" s="42"/>
      <c r="O1513" s="128"/>
      <c r="P1513" s="129"/>
      <c r="Q1513" s="130"/>
      <c r="R1513" s="72">
        <v>90</v>
      </c>
      <c r="S1513" s="181"/>
      <c r="T1513" s="73" t="s">
        <v>335</v>
      </c>
      <c r="V1513" s="74">
        <v>50000</v>
      </c>
      <c r="X1513" s="74">
        <v>50000</v>
      </c>
      <c r="Z1513" s="74">
        <v>55000</v>
      </c>
      <c r="AB1513" s="74">
        <v>58000</v>
      </c>
      <c r="AD1513" s="74">
        <v>61000</v>
      </c>
      <c r="AF1513" s="74">
        <v>0</v>
      </c>
      <c r="AH1513" s="74">
        <f t="shared" si="217"/>
        <v>61000</v>
      </c>
      <c r="AI1513" s="8"/>
      <c r="AJ1513" s="74">
        <f t="shared" si="219"/>
        <v>14500</v>
      </c>
      <c r="AK1513" s="8"/>
      <c r="AL1513" s="74">
        <v>64000</v>
      </c>
      <c r="AM1513" s="74"/>
      <c r="AN1513" s="74">
        <v>67000</v>
      </c>
      <c r="AO1513" s="74"/>
      <c r="AP1513" s="74">
        <v>67000</v>
      </c>
      <c r="AQ1513" s="74"/>
    </row>
    <row r="1514" spans="2:43" ht="18" hidden="1" customHeight="1" x14ac:dyDescent="0.2">
      <c r="B1514" s="4"/>
      <c r="C1514" s="117"/>
      <c r="D1514" s="117"/>
      <c r="E1514" s="117"/>
      <c r="F1514" s="48"/>
      <c r="G1514" s="11"/>
      <c r="H1514" s="117"/>
      <c r="I1514" s="124"/>
      <c r="J1514" s="124"/>
      <c r="K1514" s="144"/>
      <c r="L1514" s="11"/>
      <c r="M1514" s="143"/>
      <c r="N1514" s="42"/>
      <c r="O1514" s="128"/>
      <c r="P1514" s="129"/>
      <c r="Q1514" s="131">
        <v>2</v>
      </c>
      <c r="R1514" s="68"/>
      <c r="S1514" s="35"/>
      <c r="T1514" s="450" t="s">
        <v>266</v>
      </c>
      <c r="U1514" s="449"/>
      <c r="V1514" s="447">
        <f>V1515</f>
        <v>0</v>
      </c>
      <c r="X1514" s="447">
        <f>X1515</f>
        <v>0</v>
      </c>
      <c r="Z1514" s="447">
        <f>Z1515</f>
        <v>0</v>
      </c>
      <c r="AB1514" s="447">
        <f>AB1515</f>
        <v>0</v>
      </c>
      <c r="AD1514" s="447" t="e">
        <f>#REF!</f>
        <v>#REF!</v>
      </c>
      <c r="AF1514" s="447">
        <f>AF1515</f>
        <v>0</v>
      </c>
      <c r="AH1514" s="447" t="e">
        <f t="shared" si="217"/>
        <v>#REF!</v>
      </c>
      <c r="AI1514" s="446"/>
      <c r="AJ1514" s="447">
        <f>AJ1515</f>
        <v>0</v>
      </c>
      <c r="AK1514" s="446"/>
      <c r="AL1514" s="447">
        <f>AL1515</f>
        <v>0</v>
      </c>
      <c r="AM1514" s="447"/>
      <c r="AN1514" s="447">
        <f>AN1515</f>
        <v>0</v>
      </c>
      <c r="AO1514" s="447"/>
      <c r="AP1514" s="447">
        <f>AP1515</f>
        <v>0</v>
      </c>
      <c r="AQ1514" s="447"/>
    </row>
    <row r="1515" spans="2:43" ht="18" hidden="1" customHeight="1" x14ac:dyDescent="0.2">
      <c r="B1515" s="4"/>
      <c r="C1515" s="117"/>
      <c r="D1515" s="117"/>
      <c r="E1515" s="117"/>
      <c r="F1515" s="48"/>
      <c r="G1515" s="11"/>
      <c r="H1515" s="117"/>
      <c r="I1515" s="124"/>
      <c r="J1515" s="124"/>
      <c r="K1515" s="144"/>
      <c r="L1515" s="11"/>
      <c r="M1515" s="143"/>
      <c r="N1515" s="42"/>
      <c r="O1515" s="128"/>
      <c r="P1515" s="129"/>
      <c r="Q1515" s="131"/>
      <c r="R1515" s="78" t="s">
        <v>3</v>
      </c>
      <c r="S1515" s="251"/>
      <c r="T1515" s="494" t="s">
        <v>267</v>
      </c>
      <c r="U1515" s="444"/>
      <c r="V1515" s="448">
        <v>0</v>
      </c>
      <c r="X1515" s="448">
        <v>0</v>
      </c>
      <c r="Z1515" s="448">
        <v>0</v>
      </c>
      <c r="AB1515" s="448">
        <v>0</v>
      </c>
      <c r="AD1515" s="448">
        <v>0</v>
      </c>
      <c r="AF1515" s="448">
        <v>0</v>
      </c>
      <c r="AH1515" s="448">
        <f t="shared" si="217"/>
        <v>0</v>
      </c>
      <c r="AI1515" s="495"/>
      <c r="AJ1515" s="448">
        <v>0</v>
      </c>
      <c r="AK1515" s="495"/>
      <c r="AL1515" s="448">
        <v>0</v>
      </c>
      <c r="AM1515" s="448"/>
      <c r="AN1515" s="448">
        <v>0</v>
      </c>
      <c r="AO1515" s="448"/>
      <c r="AP1515" s="448">
        <v>0</v>
      </c>
      <c r="AQ1515" s="448"/>
    </row>
    <row r="1516" spans="2:43" ht="18" customHeight="1" x14ac:dyDescent="0.2">
      <c r="B1516" s="4"/>
      <c r="C1516" s="117"/>
      <c r="D1516" s="117"/>
      <c r="E1516" s="117"/>
      <c r="F1516" s="48"/>
      <c r="G1516" s="11"/>
      <c r="H1516" s="117"/>
      <c r="I1516" s="124"/>
      <c r="J1516" s="124"/>
      <c r="K1516" s="144"/>
      <c r="L1516" s="11"/>
      <c r="M1516" s="143"/>
      <c r="N1516" s="42"/>
      <c r="O1516" s="128"/>
      <c r="P1516" s="130"/>
      <c r="Q1516" s="131">
        <v>3</v>
      </c>
      <c r="R1516" s="68"/>
      <c r="S1516" s="35"/>
      <c r="T1516" s="450" t="s">
        <v>224</v>
      </c>
      <c r="U1516" s="449"/>
      <c r="V1516" s="447">
        <f>V1517+V1518+V1519</f>
        <v>60000</v>
      </c>
      <c r="X1516" s="447">
        <f>X1517+X1518+X1519</f>
        <v>60000</v>
      </c>
      <c r="Z1516" s="447">
        <f>Z1517+Z1518+Z1519</f>
        <v>66000</v>
      </c>
      <c r="AB1516" s="447">
        <f>AB1517+AB1518+AB1519</f>
        <v>70000</v>
      </c>
      <c r="AD1516" s="447">
        <f>AD1517+AD1518+AD1519</f>
        <v>74000</v>
      </c>
      <c r="AF1516" s="447">
        <f>AF1517+AF1518+AF1519</f>
        <v>0</v>
      </c>
      <c r="AH1516" s="447">
        <f t="shared" si="217"/>
        <v>74000</v>
      </c>
      <c r="AI1516" s="446"/>
      <c r="AJ1516" s="447">
        <f>AJ1517+AJ1518+AJ1519</f>
        <v>17500</v>
      </c>
      <c r="AK1516" s="446"/>
      <c r="AL1516" s="447">
        <f>AL1517+AL1518+AL1519</f>
        <v>78000</v>
      </c>
      <c r="AM1516" s="447"/>
      <c r="AN1516" s="447">
        <f>AN1517+AN1518+AN1519</f>
        <v>82000</v>
      </c>
      <c r="AO1516" s="447"/>
      <c r="AP1516" s="447">
        <f>AP1517+AP1518+AP1519</f>
        <v>82000</v>
      </c>
      <c r="AQ1516" s="447"/>
    </row>
    <row r="1517" spans="2:43" ht="18" customHeight="1" x14ac:dyDescent="0.2">
      <c r="B1517" s="4"/>
      <c r="C1517" s="117"/>
      <c r="D1517" s="117"/>
      <c r="E1517" s="117"/>
      <c r="F1517" s="48"/>
      <c r="G1517" s="11"/>
      <c r="H1517" s="117"/>
      <c r="I1517" s="124"/>
      <c r="J1517" s="124"/>
      <c r="K1517" s="144"/>
      <c r="L1517" s="11"/>
      <c r="M1517" s="143"/>
      <c r="N1517" s="42"/>
      <c r="O1517" s="128"/>
      <c r="P1517" s="130"/>
      <c r="Q1517" s="131"/>
      <c r="R1517" s="72">
        <v>1</v>
      </c>
      <c r="S1517" s="181"/>
      <c r="T1517" s="73" t="s">
        <v>405</v>
      </c>
      <c r="V1517" s="74">
        <v>10000</v>
      </c>
      <c r="X1517" s="74">
        <v>10000</v>
      </c>
      <c r="Z1517" s="74">
        <v>11000</v>
      </c>
      <c r="AB1517" s="74">
        <v>12000</v>
      </c>
      <c r="AD1517" s="74">
        <v>13000</v>
      </c>
      <c r="AF1517" s="74">
        <v>0</v>
      </c>
      <c r="AH1517" s="74">
        <f t="shared" si="217"/>
        <v>13000</v>
      </c>
      <c r="AI1517" s="8"/>
      <c r="AJ1517" s="74">
        <f t="shared" ref="AJ1517:AJ1518" si="220">CEILING(AB1517*25/100,10)</f>
        <v>3000</v>
      </c>
      <c r="AK1517" s="8"/>
      <c r="AL1517" s="74">
        <v>14000</v>
      </c>
      <c r="AM1517" s="74"/>
      <c r="AN1517" s="74">
        <v>15000</v>
      </c>
      <c r="AO1517" s="74"/>
      <c r="AP1517" s="74">
        <v>15000</v>
      </c>
      <c r="AQ1517" s="74"/>
    </row>
    <row r="1518" spans="2:43" ht="18" customHeight="1" x14ac:dyDescent="0.2">
      <c r="B1518" s="4"/>
      <c r="C1518" s="117"/>
      <c r="D1518" s="117"/>
      <c r="E1518" s="117"/>
      <c r="F1518" s="48"/>
      <c r="G1518" s="11"/>
      <c r="H1518" s="117"/>
      <c r="I1518" s="124"/>
      <c r="J1518" s="124"/>
      <c r="K1518" s="144"/>
      <c r="L1518" s="11"/>
      <c r="M1518" s="143"/>
      <c r="N1518" s="42"/>
      <c r="O1518" s="128"/>
      <c r="P1518" s="130"/>
      <c r="Q1518" s="131"/>
      <c r="R1518" s="72" t="s">
        <v>0</v>
      </c>
      <c r="S1518" s="181"/>
      <c r="T1518" s="73" t="s">
        <v>53</v>
      </c>
      <c r="V1518" s="74">
        <v>50000</v>
      </c>
      <c r="X1518" s="74">
        <v>50000</v>
      </c>
      <c r="Z1518" s="74">
        <v>55000</v>
      </c>
      <c r="AB1518" s="74">
        <v>58000</v>
      </c>
      <c r="AD1518" s="74">
        <v>61000</v>
      </c>
      <c r="AF1518" s="74">
        <v>0</v>
      </c>
      <c r="AH1518" s="74">
        <f t="shared" si="217"/>
        <v>61000</v>
      </c>
      <c r="AI1518" s="8"/>
      <c r="AJ1518" s="74">
        <f t="shared" si="220"/>
        <v>14500</v>
      </c>
      <c r="AK1518" s="8"/>
      <c r="AL1518" s="74">
        <v>64000</v>
      </c>
      <c r="AM1518" s="74"/>
      <c r="AN1518" s="74">
        <v>67000</v>
      </c>
      <c r="AO1518" s="74"/>
      <c r="AP1518" s="74">
        <v>67000</v>
      </c>
      <c r="AQ1518" s="74"/>
    </row>
    <row r="1519" spans="2:43" ht="18" hidden="1" customHeight="1" x14ac:dyDescent="0.2">
      <c r="B1519" s="4"/>
      <c r="C1519" s="117"/>
      <c r="D1519" s="117"/>
      <c r="E1519" s="117"/>
      <c r="F1519" s="48"/>
      <c r="G1519" s="11"/>
      <c r="H1519" s="117"/>
      <c r="I1519" s="124"/>
      <c r="J1519" s="124"/>
      <c r="K1519" s="144"/>
      <c r="L1519" s="11"/>
      <c r="M1519" s="143"/>
      <c r="N1519" s="42"/>
      <c r="O1519" s="128"/>
      <c r="P1519" s="130"/>
      <c r="Q1519" s="131"/>
      <c r="R1519" s="72">
        <v>90</v>
      </c>
      <c r="S1519" s="181"/>
      <c r="T1519" s="73" t="s">
        <v>241</v>
      </c>
      <c r="V1519" s="74">
        <v>0</v>
      </c>
      <c r="X1519" s="74">
        <v>0</v>
      </c>
      <c r="Z1519" s="74">
        <v>0</v>
      </c>
      <c r="AB1519" s="74">
        <v>0</v>
      </c>
      <c r="AD1519" s="74">
        <v>0</v>
      </c>
      <c r="AF1519" s="74">
        <v>0</v>
      </c>
      <c r="AH1519" s="74">
        <f t="shared" si="217"/>
        <v>0</v>
      </c>
      <c r="AI1519" s="8"/>
      <c r="AJ1519" s="74">
        <v>0</v>
      </c>
      <c r="AK1519" s="8"/>
      <c r="AL1519" s="74">
        <v>0</v>
      </c>
      <c r="AM1519" s="74"/>
      <c r="AN1519" s="74">
        <v>0</v>
      </c>
      <c r="AO1519" s="74"/>
      <c r="AP1519" s="74">
        <v>0</v>
      </c>
      <c r="AQ1519" s="74"/>
    </row>
    <row r="1520" spans="2:43" ht="18" customHeight="1" x14ac:dyDescent="0.2">
      <c r="B1520" s="4"/>
      <c r="C1520" s="117"/>
      <c r="D1520" s="117"/>
      <c r="E1520" s="117"/>
      <c r="F1520" s="48"/>
      <c r="G1520" s="11"/>
      <c r="H1520" s="117"/>
      <c r="I1520" s="124"/>
      <c r="J1520" s="124"/>
      <c r="K1520" s="144"/>
      <c r="L1520" s="11"/>
      <c r="M1520" s="143"/>
      <c r="N1520" s="42"/>
      <c r="O1520" s="128"/>
      <c r="P1520" s="129">
        <v>8</v>
      </c>
      <c r="Q1520" s="129"/>
      <c r="R1520" s="64"/>
      <c r="S1520" s="234"/>
      <c r="T1520" s="65" t="s">
        <v>338</v>
      </c>
      <c r="U1520" s="155"/>
      <c r="V1520" s="66">
        <f>V1521</f>
        <v>50000</v>
      </c>
      <c r="X1520" s="66">
        <f>X1521</f>
        <v>53000</v>
      </c>
      <c r="Z1520" s="66">
        <f>Z1521</f>
        <v>155000</v>
      </c>
      <c r="AB1520" s="66">
        <f>AB1521</f>
        <v>163000</v>
      </c>
      <c r="AD1520" s="66">
        <f>AD1521</f>
        <v>172000</v>
      </c>
      <c r="AF1520" s="66">
        <f>AF1521</f>
        <v>0</v>
      </c>
      <c r="AH1520" s="66">
        <f t="shared" si="217"/>
        <v>172000</v>
      </c>
      <c r="AI1520" s="67"/>
      <c r="AJ1520" s="66">
        <f>AJ1521</f>
        <v>40750</v>
      </c>
      <c r="AK1520" s="67"/>
      <c r="AL1520" s="66">
        <f>AL1521</f>
        <v>181000</v>
      </c>
      <c r="AM1520" s="66"/>
      <c r="AN1520" s="66">
        <f>AN1521</f>
        <v>190000</v>
      </c>
      <c r="AO1520" s="66"/>
      <c r="AP1520" s="66">
        <f>AP1521</f>
        <v>190000</v>
      </c>
      <c r="AQ1520" s="66"/>
    </row>
    <row r="1521" spans="2:43" ht="18" customHeight="1" x14ac:dyDescent="0.2">
      <c r="B1521" s="4"/>
      <c r="C1521" s="117"/>
      <c r="D1521" s="117"/>
      <c r="E1521" s="117"/>
      <c r="F1521" s="48"/>
      <c r="G1521" s="11"/>
      <c r="H1521" s="117"/>
      <c r="I1521" s="124"/>
      <c r="J1521" s="124"/>
      <c r="K1521" s="144"/>
      <c r="L1521" s="11"/>
      <c r="M1521" s="143"/>
      <c r="N1521" s="42"/>
      <c r="O1521" s="128"/>
      <c r="P1521" s="130"/>
      <c r="Q1521" s="131">
        <v>1</v>
      </c>
      <c r="R1521" s="68"/>
      <c r="S1521" s="35"/>
      <c r="T1521" s="450" t="s">
        <v>87</v>
      </c>
      <c r="U1521" s="449"/>
      <c r="V1521" s="447">
        <f>V1522+V1523+V1524</f>
        <v>50000</v>
      </c>
      <c r="X1521" s="447">
        <f>X1522+X1523+X1524</f>
        <v>53000</v>
      </c>
      <c r="Z1521" s="447">
        <f>Z1522+Z1523+Z1524</f>
        <v>155000</v>
      </c>
      <c r="AB1521" s="447">
        <f>AB1522+AB1523+AB1524</f>
        <v>163000</v>
      </c>
      <c r="AD1521" s="447">
        <f>AD1522+AD1523+AD1524</f>
        <v>172000</v>
      </c>
      <c r="AF1521" s="447">
        <f>AF1522+AF1523+AF1524</f>
        <v>0</v>
      </c>
      <c r="AH1521" s="447">
        <f t="shared" si="217"/>
        <v>172000</v>
      </c>
      <c r="AI1521" s="446"/>
      <c r="AJ1521" s="447">
        <f>AJ1522+AJ1523+AJ1524</f>
        <v>40750</v>
      </c>
      <c r="AK1521" s="446"/>
      <c r="AL1521" s="447">
        <f>AL1522+AL1523+AL1524</f>
        <v>181000</v>
      </c>
      <c r="AM1521" s="447"/>
      <c r="AN1521" s="447">
        <f>AN1522+AN1523+AN1524</f>
        <v>190000</v>
      </c>
      <c r="AO1521" s="447"/>
      <c r="AP1521" s="447">
        <f>AP1522+AP1523+AP1524</f>
        <v>190000</v>
      </c>
      <c r="AQ1521" s="447"/>
    </row>
    <row r="1522" spans="2:43" ht="18" hidden="1" customHeight="1" x14ac:dyDescent="0.2">
      <c r="B1522" s="4"/>
      <c r="C1522" s="117"/>
      <c r="D1522" s="117"/>
      <c r="E1522" s="117"/>
      <c r="F1522" s="48"/>
      <c r="G1522" s="11"/>
      <c r="H1522" s="117"/>
      <c r="I1522" s="124"/>
      <c r="J1522" s="124"/>
      <c r="K1522" s="144"/>
      <c r="L1522" s="11"/>
      <c r="M1522" s="143"/>
      <c r="N1522" s="42"/>
      <c r="O1522" s="128"/>
      <c r="P1522" s="130"/>
      <c r="Q1522" s="130"/>
      <c r="R1522" s="72" t="s">
        <v>3</v>
      </c>
      <c r="S1522" s="181"/>
      <c r="T1522" s="73" t="s">
        <v>88</v>
      </c>
      <c r="V1522" s="74">
        <v>0</v>
      </c>
      <c r="X1522" s="74">
        <v>0</v>
      </c>
      <c r="Z1522" s="74">
        <v>0</v>
      </c>
      <c r="AB1522" s="74">
        <v>0</v>
      </c>
      <c r="AD1522" s="74">
        <v>0</v>
      </c>
      <c r="AF1522" s="74">
        <v>0</v>
      </c>
      <c r="AH1522" s="74">
        <f t="shared" si="217"/>
        <v>0</v>
      </c>
      <c r="AI1522" s="8"/>
      <c r="AJ1522" s="74">
        <v>0</v>
      </c>
      <c r="AK1522" s="8"/>
      <c r="AL1522" s="74">
        <v>0</v>
      </c>
      <c r="AM1522" s="74"/>
      <c r="AN1522" s="74">
        <v>0</v>
      </c>
      <c r="AO1522" s="74"/>
      <c r="AP1522" s="74">
        <v>0</v>
      </c>
      <c r="AQ1522" s="74"/>
    </row>
    <row r="1523" spans="2:43" ht="18" hidden="1" customHeight="1" x14ac:dyDescent="0.2">
      <c r="B1523" s="4"/>
      <c r="C1523" s="117"/>
      <c r="D1523" s="117"/>
      <c r="E1523" s="117"/>
      <c r="F1523" s="48"/>
      <c r="G1523" s="11"/>
      <c r="H1523" s="117"/>
      <c r="I1523" s="124"/>
      <c r="J1523" s="124"/>
      <c r="K1523" s="144"/>
      <c r="L1523" s="11"/>
      <c r="M1523" s="143"/>
      <c r="N1523" s="42"/>
      <c r="O1523" s="128"/>
      <c r="P1523" s="129"/>
      <c r="Q1523" s="129"/>
      <c r="R1523" s="78" t="s">
        <v>0</v>
      </c>
      <c r="S1523" s="251"/>
      <c r="T1523" s="494" t="s">
        <v>89</v>
      </c>
      <c r="U1523" s="444"/>
      <c r="V1523" s="74">
        <v>0</v>
      </c>
      <c r="X1523" s="74">
        <v>0</v>
      </c>
      <c r="Z1523" s="74">
        <v>0</v>
      </c>
      <c r="AB1523" s="74">
        <v>0</v>
      </c>
      <c r="AD1523" s="74">
        <v>0</v>
      </c>
      <c r="AF1523" s="74">
        <v>0</v>
      </c>
      <c r="AH1523" s="74">
        <f t="shared" si="217"/>
        <v>0</v>
      </c>
      <c r="AI1523" s="8"/>
      <c r="AJ1523" s="74">
        <v>0</v>
      </c>
      <c r="AK1523" s="8"/>
      <c r="AL1523" s="74">
        <v>0</v>
      </c>
      <c r="AM1523" s="74"/>
      <c r="AN1523" s="74">
        <v>0</v>
      </c>
      <c r="AO1523" s="74"/>
      <c r="AP1523" s="74">
        <v>0</v>
      </c>
      <c r="AQ1523" s="74"/>
    </row>
    <row r="1524" spans="2:43" ht="18" customHeight="1" x14ac:dyDescent="0.2">
      <c r="B1524" s="4"/>
      <c r="C1524" s="117"/>
      <c r="D1524" s="117"/>
      <c r="E1524" s="117"/>
      <c r="F1524" s="48"/>
      <c r="G1524" s="11"/>
      <c r="H1524" s="117"/>
      <c r="I1524" s="124"/>
      <c r="J1524" s="124"/>
      <c r="K1524" s="144"/>
      <c r="L1524" s="11"/>
      <c r="M1524" s="143"/>
      <c r="N1524" s="42"/>
      <c r="O1524" s="128"/>
      <c r="P1524" s="129"/>
      <c r="Q1524" s="129"/>
      <c r="R1524" s="78">
        <v>90</v>
      </c>
      <c r="S1524" s="251"/>
      <c r="T1524" s="494" t="s">
        <v>241</v>
      </c>
      <c r="U1524" s="444"/>
      <c r="V1524" s="74">
        <v>50000</v>
      </c>
      <c r="X1524" s="74">
        <v>53000</v>
      </c>
      <c r="Z1524" s="74">
        <v>155000</v>
      </c>
      <c r="AB1524" s="74">
        <v>163000</v>
      </c>
      <c r="AD1524" s="74">
        <v>172000</v>
      </c>
      <c r="AF1524" s="74">
        <v>0</v>
      </c>
      <c r="AH1524" s="74">
        <f t="shared" si="217"/>
        <v>172000</v>
      </c>
      <c r="AI1524" s="8"/>
      <c r="AJ1524" s="74">
        <f>CEILING(AB1524*25/100,10)</f>
        <v>40750</v>
      </c>
      <c r="AK1524" s="8"/>
      <c r="AL1524" s="74">
        <v>181000</v>
      </c>
      <c r="AM1524" s="74"/>
      <c r="AN1524" s="74">
        <v>190000</v>
      </c>
      <c r="AO1524" s="74"/>
      <c r="AP1524" s="74">
        <v>190000</v>
      </c>
      <c r="AQ1524" s="74"/>
    </row>
    <row r="1525" spans="2:43" ht="18" hidden="1" customHeight="1" x14ac:dyDescent="0.2">
      <c r="B1525" s="4"/>
      <c r="C1525" s="117"/>
      <c r="D1525" s="117"/>
      <c r="E1525" s="117"/>
      <c r="F1525" s="48"/>
      <c r="G1525" s="11"/>
      <c r="H1525" s="117"/>
      <c r="I1525" s="124"/>
      <c r="J1525" s="124"/>
      <c r="K1525" s="144"/>
      <c r="L1525" s="11"/>
      <c r="M1525" s="143"/>
      <c r="N1525" s="42"/>
      <c r="O1525" s="128"/>
      <c r="P1525" s="129">
        <v>9</v>
      </c>
      <c r="Q1525" s="129"/>
      <c r="R1525" s="64"/>
      <c r="S1525" s="234"/>
      <c r="T1525" s="65" t="s">
        <v>217</v>
      </c>
      <c r="U1525" s="155"/>
      <c r="V1525" s="66">
        <f>V1526+V1528</f>
        <v>0</v>
      </c>
      <c r="X1525" s="66">
        <f>X1526+X1528</f>
        <v>0</v>
      </c>
      <c r="Z1525" s="66">
        <f>Z1526+Z1528</f>
        <v>0</v>
      </c>
      <c r="AB1525" s="66">
        <f>AB1526+AB1528</f>
        <v>0</v>
      </c>
      <c r="AD1525" s="66" t="e">
        <f>#REF!+AD1528</f>
        <v>#REF!</v>
      </c>
      <c r="AF1525" s="66">
        <f>AF1526+AF1528</f>
        <v>0</v>
      </c>
      <c r="AH1525" s="66" t="e">
        <f t="shared" si="217"/>
        <v>#REF!</v>
      </c>
      <c r="AI1525" s="67"/>
      <c r="AJ1525" s="66">
        <f>AJ1526+AJ1528</f>
        <v>0</v>
      </c>
      <c r="AK1525" s="67"/>
      <c r="AL1525" s="66">
        <f>AL1526+AL1528</f>
        <v>0</v>
      </c>
      <c r="AM1525" s="66"/>
      <c r="AN1525" s="66">
        <f>AN1526+AN1528</f>
        <v>0</v>
      </c>
      <c r="AO1525" s="66"/>
      <c r="AP1525" s="66">
        <f>AP1526+AP1528</f>
        <v>0</v>
      </c>
      <c r="AQ1525" s="66"/>
    </row>
    <row r="1526" spans="2:43" ht="18" hidden="1" customHeight="1" x14ac:dyDescent="0.2">
      <c r="B1526" s="4"/>
      <c r="C1526" s="117"/>
      <c r="D1526" s="117"/>
      <c r="E1526" s="117"/>
      <c r="F1526" s="48"/>
      <c r="G1526" s="11"/>
      <c r="H1526" s="117"/>
      <c r="I1526" s="124"/>
      <c r="J1526" s="124"/>
      <c r="K1526" s="144"/>
      <c r="L1526" s="11"/>
      <c r="M1526" s="143"/>
      <c r="N1526" s="42"/>
      <c r="O1526" s="128"/>
      <c r="P1526" s="130"/>
      <c r="Q1526" s="131">
        <v>8</v>
      </c>
      <c r="R1526" s="68"/>
      <c r="S1526" s="35"/>
      <c r="T1526" s="450" t="s">
        <v>406</v>
      </c>
      <c r="U1526" s="449"/>
      <c r="V1526" s="447">
        <f>V1527</f>
        <v>0</v>
      </c>
      <c r="X1526" s="447">
        <f>X1527</f>
        <v>0</v>
      </c>
      <c r="Z1526" s="447">
        <f>Z1527</f>
        <v>0</v>
      </c>
      <c r="AB1526" s="447">
        <f>AB1527</f>
        <v>0</v>
      </c>
      <c r="AD1526" s="447" t="e">
        <f>#REF!</f>
        <v>#REF!</v>
      </c>
      <c r="AF1526" s="447">
        <f>AF1527</f>
        <v>0</v>
      </c>
      <c r="AH1526" s="447" t="e">
        <f t="shared" si="217"/>
        <v>#REF!</v>
      </c>
      <c r="AI1526" s="446"/>
      <c r="AJ1526" s="447">
        <f>AJ1527</f>
        <v>0</v>
      </c>
      <c r="AK1526" s="446"/>
      <c r="AL1526" s="447">
        <f>AL1527</f>
        <v>0</v>
      </c>
      <c r="AM1526" s="447"/>
      <c r="AN1526" s="447">
        <f>AN1527</f>
        <v>0</v>
      </c>
      <c r="AO1526" s="447"/>
      <c r="AP1526" s="447">
        <f>AP1527</f>
        <v>0</v>
      </c>
      <c r="AQ1526" s="447"/>
    </row>
    <row r="1527" spans="2:43" ht="18" hidden="1" customHeight="1" x14ac:dyDescent="0.2">
      <c r="B1527" s="4"/>
      <c r="C1527" s="117"/>
      <c r="D1527" s="117"/>
      <c r="E1527" s="117"/>
      <c r="F1527" s="48"/>
      <c r="G1527" s="11"/>
      <c r="H1527" s="117"/>
      <c r="I1527" s="124"/>
      <c r="J1527" s="124"/>
      <c r="K1527" s="144"/>
      <c r="L1527" s="11"/>
      <c r="M1527" s="143"/>
      <c r="N1527" s="42"/>
      <c r="O1527" s="128"/>
      <c r="P1527" s="130"/>
      <c r="Q1527" s="131"/>
      <c r="R1527" s="72" t="s">
        <v>3</v>
      </c>
      <c r="S1527" s="181"/>
      <c r="T1527" s="73" t="s">
        <v>407</v>
      </c>
      <c r="V1527" s="74">
        <v>0</v>
      </c>
      <c r="X1527" s="74">
        <v>0</v>
      </c>
      <c r="Z1527" s="74">
        <v>0</v>
      </c>
      <c r="AB1527" s="74">
        <v>0</v>
      </c>
      <c r="AD1527" s="74">
        <v>0</v>
      </c>
      <c r="AF1527" s="74">
        <v>0</v>
      </c>
      <c r="AH1527" s="74">
        <f t="shared" si="217"/>
        <v>0</v>
      </c>
      <c r="AI1527" s="8"/>
      <c r="AJ1527" s="74">
        <v>0</v>
      </c>
      <c r="AK1527" s="8"/>
      <c r="AL1527" s="74">
        <v>0</v>
      </c>
      <c r="AM1527" s="74"/>
      <c r="AN1527" s="74">
        <v>0</v>
      </c>
      <c r="AO1527" s="74"/>
      <c r="AP1527" s="74">
        <v>0</v>
      </c>
      <c r="AQ1527" s="74"/>
    </row>
    <row r="1528" spans="2:43" ht="18" hidden="1" customHeight="1" x14ac:dyDescent="0.2">
      <c r="B1528" s="4"/>
      <c r="C1528" s="117"/>
      <c r="D1528" s="117"/>
      <c r="E1528" s="117"/>
      <c r="F1528" s="48"/>
      <c r="G1528" s="11"/>
      <c r="H1528" s="117"/>
      <c r="I1528" s="124"/>
      <c r="J1528" s="124"/>
      <c r="K1528" s="144"/>
      <c r="L1528" s="11"/>
      <c r="M1528" s="143"/>
      <c r="N1528" s="42"/>
      <c r="O1528" s="128"/>
      <c r="P1528" s="130"/>
      <c r="Q1528" s="131">
        <v>9</v>
      </c>
      <c r="R1528" s="68"/>
      <c r="S1528" s="35"/>
      <c r="T1528" s="450" t="s">
        <v>408</v>
      </c>
      <c r="U1528" s="449"/>
      <c r="V1528" s="447">
        <f>V1529</f>
        <v>0</v>
      </c>
      <c r="X1528" s="447">
        <f>X1529</f>
        <v>0</v>
      </c>
      <c r="Z1528" s="447">
        <f>Z1529</f>
        <v>0</v>
      </c>
      <c r="AB1528" s="447">
        <f>AB1529</f>
        <v>0</v>
      </c>
      <c r="AD1528" s="447" t="e">
        <f>#REF!</f>
        <v>#REF!</v>
      </c>
      <c r="AF1528" s="447">
        <f>AF1529</f>
        <v>0</v>
      </c>
      <c r="AH1528" s="447" t="e">
        <f t="shared" si="217"/>
        <v>#REF!</v>
      </c>
      <c r="AI1528" s="446"/>
      <c r="AJ1528" s="447">
        <f>AJ1529</f>
        <v>0</v>
      </c>
      <c r="AK1528" s="446"/>
      <c r="AL1528" s="447">
        <f>AL1529</f>
        <v>0</v>
      </c>
      <c r="AM1528" s="447"/>
      <c r="AN1528" s="447">
        <f>AN1529</f>
        <v>0</v>
      </c>
      <c r="AO1528" s="447"/>
      <c r="AP1528" s="447">
        <f>AP1529</f>
        <v>0</v>
      </c>
      <c r="AQ1528" s="447"/>
    </row>
    <row r="1529" spans="2:43" ht="18" hidden="1" customHeight="1" x14ac:dyDescent="0.2">
      <c r="B1529" s="4"/>
      <c r="C1529" s="117"/>
      <c r="D1529" s="117"/>
      <c r="E1529" s="117"/>
      <c r="F1529" s="48"/>
      <c r="G1529" s="11"/>
      <c r="H1529" s="117"/>
      <c r="I1529" s="124"/>
      <c r="J1529" s="124"/>
      <c r="K1529" s="144"/>
      <c r="L1529" s="11"/>
      <c r="M1529" s="143"/>
      <c r="N1529" s="42"/>
      <c r="O1529" s="128"/>
      <c r="P1529" s="130"/>
      <c r="Q1529" s="131"/>
      <c r="R1529" s="72" t="s">
        <v>3</v>
      </c>
      <c r="S1529" s="181"/>
      <c r="T1529" s="494" t="s">
        <v>409</v>
      </c>
      <c r="U1529" s="444"/>
      <c r="V1529" s="74">
        <v>0</v>
      </c>
      <c r="X1529" s="74">
        <v>0</v>
      </c>
      <c r="Z1529" s="74">
        <v>0</v>
      </c>
      <c r="AB1529" s="74">
        <v>0</v>
      </c>
      <c r="AD1529" s="74">
        <v>0</v>
      </c>
      <c r="AF1529" s="74">
        <v>0</v>
      </c>
      <c r="AH1529" s="74">
        <f t="shared" si="217"/>
        <v>0</v>
      </c>
      <c r="AI1529" s="8"/>
      <c r="AJ1529" s="74">
        <v>0</v>
      </c>
      <c r="AK1529" s="8"/>
      <c r="AL1529" s="74">
        <v>0</v>
      </c>
      <c r="AM1529" s="74"/>
      <c r="AN1529" s="74">
        <v>0</v>
      </c>
      <c r="AO1529" s="74"/>
      <c r="AP1529" s="74">
        <v>0</v>
      </c>
      <c r="AQ1529" s="74"/>
    </row>
    <row r="1530" spans="2:43" ht="18" hidden="1" customHeight="1" x14ac:dyDescent="0.2">
      <c r="B1530" s="4"/>
      <c r="C1530" s="117"/>
      <c r="D1530" s="117"/>
      <c r="E1530" s="117"/>
      <c r="F1530" s="48"/>
      <c r="G1530" s="11"/>
      <c r="H1530" s="117"/>
      <c r="I1530" s="124"/>
      <c r="J1530" s="124"/>
      <c r="K1530" s="144"/>
      <c r="L1530" s="11"/>
      <c r="M1530" s="143"/>
      <c r="N1530" s="42"/>
      <c r="O1530" s="133" t="s">
        <v>55</v>
      </c>
      <c r="P1530" s="134"/>
      <c r="Q1530" s="134"/>
      <c r="R1530" s="79"/>
      <c r="S1530" s="252"/>
      <c r="T1530" s="80" t="s">
        <v>29</v>
      </c>
      <c r="U1530" s="242"/>
      <c r="V1530" s="88">
        <f>V1531</f>
        <v>0</v>
      </c>
      <c r="X1530" s="88">
        <f>X1531</f>
        <v>0</v>
      </c>
      <c r="Z1530" s="88">
        <f>Z1531</f>
        <v>0</v>
      </c>
      <c r="AB1530" s="88">
        <f>AB1531</f>
        <v>0</v>
      </c>
      <c r="AD1530" s="88" t="e">
        <f>#REF!</f>
        <v>#REF!</v>
      </c>
      <c r="AF1530" s="88">
        <f>AF1531</f>
        <v>0</v>
      </c>
      <c r="AH1530" s="88" t="e">
        <f t="shared" si="217"/>
        <v>#REF!</v>
      </c>
      <c r="AI1530" s="89"/>
      <c r="AJ1530" s="88">
        <f>AJ1531</f>
        <v>0</v>
      </c>
      <c r="AK1530" s="89"/>
      <c r="AL1530" s="88">
        <f t="shared" ref="AL1530:AP1532" si="221">AL1531</f>
        <v>0</v>
      </c>
      <c r="AM1530" s="88"/>
      <c r="AN1530" s="88">
        <f t="shared" si="221"/>
        <v>0</v>
      </c>
      <c r="AO1530" s="88"/>
      <c r="AP1530" s="88">
        <f t="shared" si="221"/>
        <v>0</v>
      </c>
      <c r="AQ1530" s="88"/>
    </row>
    <row r="1531" spans="2:43" ht="18" hidden="1" customHeight="1" x14ac:dyDescent="0.2">
      <c r="B1531" s="4"/>
      <c r="C1531" s="117"/>
      <c r="D1531" s="117"/>
      <c r="E1531" s="117"/>
      <c r="F1531" s="48"/>
      <c r="G1531" s="11"/>
      <c r="H1531" s="117"/>
      <c r="I1531" s="124"/>
      <c r="J1531" s="124"/>
      <c r="K1531" s="144"/>
      <c r="L1531" s="11"/>
      <c r="M1531" s="143"/>
      <c r="N1531" s="42"/>
      <c r="O1531" s="128"/>
      <c r="P1531" s="129">
        <v>4</v>
      </c>
      <c r="Q1531" s="129"/>
      <c r="R1531" s="85"/>
      <c r="S1531" s="254"/>
      <c r="T1531" s="65" t="s">
        <v>73</v>
      </c>
      <c r="U1531" s="155"/>
      <c r="V1531" s="66">
        <f>V1532</f>
        <v>0</v>
      </c>
      <c r="X1531" s="66">
        <f>X1532</f>
        <v>0</v>
      </c>
      <c r="Z1531" s="66">
        <f>Z1532</f>
        <v>0</v>
      </c>
      <c r="AB1531" s="66">
        <f>AB1532</f>
        <v>0</v>
      </c>
      <c r="AD1531" s="66" t="e">
        <f>#REF!</f>
        <v>#REF!</v>
      </c>
      <c r="AF1531" s="66">
        <f>AF1532</f>
        <v>0</v>
      </c>
      <c r="AH1531" s="66" t="e">
        <f t="shared" si="217"/>
        <v>#REF!</v>
      </c>
      <c r="AI1531" s="67"/>
      <c r="AJ1531" s="66">
        <f>AJ1532</f>
        <v>0</v>
      </c>
      <c r="AK1531" s="67"/>
      <c r="AL1531" s="66">
        <f t="shared" si="221"/>
        <v>0</v>
      </c>
      <c r="AM1531" s="66"/>
      <c r="AN1531" s="66">
        <f t="shared" si="221"/>
        <v>0</v>
      </c>
      <c r="AO1531" s="66"/>
      <c r="AP1531" s="66">
        <f t="shared" si="221"/>
        <v>0</v>
      </c>
      <c r="AQ1531" s="66"/>
    </row>
    <row r="1532" spans="2:43" ht="18" hidden="1" customHeight="1" x14ac:dyDescent="0.2">
      <c r="B1532" s="4"/>
      <c r="C1532" s="117"/>
      <c r="D1532" s="117"/>
      <c r="E1532" s="117"/>
      <c r="F1532" s="48"/>
      <c r="G1532" s="11"/>
      <c r="H1532" s="117"/>
      <c r="I1532" s="124"/>
      <c r="J1532" s="124"/>
      <c r="K1532" s="144"/>
      <c r="L1532" s="11"/>
      <c r="M1532" s="143"/>
      <c r="N1532" s="42"/>
      <c r="O1532" s="128"/>
      <c r="P1532" s="130"/>
      <c r="Q1532" s="131">
        <v>1</v>
      </c>
      <c r="R1532" s="84"/>
      <c r="S1532" s="250"/>
      <c r="T1532" s="450" t="s">
        <v>410</v>
      </c>
      <c r="U1532" s="449"/>
      <c r="V1532" s="447">
        <f>V1533</f>
        <v>0</v>
      </c>
      <c r="X1532" s="447">
        <f>X1533</f>
        <v>0</v>
      </c>
      <c r="Z1532" s="447">
        <f>Z1533</f>
        <v>0</v>
      </c>
      <c r="AB1532" s="447">
        <f>AB1533</f>
        <v>0</v>
      </c>
      <c r="AD1532" s="447" t="e">
        <f>#REF!</f>
        <v>#REF!</v>
      </c>
      <c r="AF1532" s="447">
        <f>AF1533</f>
        <v>0</v>
      </c>
      <c r="AH1532" s="447" t="e">
        <f t="shared" si="217"/>
        <v>#REF!</v>
      </c>
      <c r="AI1532" s="446"/>
      <c r="AJ1532" s="447">
        <f>AJ1533</f>
        <v>0</v>
      </c>
      <c r="AK1532" s="446"/>
      <c r="AL1532" s="447">
        <f t="shared" si="221"/>
        <v>0</v>
      </c>
      <c r="AM1532" s="447"/>
      <c r="AN1532" s="447">
        <f t="shared" si="221"/>
        <v>0</v>
      </c>
      <c r="AO1532" s="447"/>
      <c r="AP1532" s="447">
        <f t="shared" si="221"/>
        <v>0</v>
      </c>
      <c r="AQ1532" s="447"/>
    </row>
    <row r="1533" spans="2:43" ht="18" hidden="1" customHeight="1" x14ac:dyDescent="0.2">
      <c r="B1533" s="4"/>
      <c r="C1533" s="117"/>
      <c r="D1533" s="117"/>
      <c r="E1533" s="117"/>
      <c r="F1533" s="48"/>
      <c r="G1533" s="11"/>
      <c r="H1533" s="117"/>
      <c r="I1533" s="124"/>
      <c r="J1533" s="124"/>
      <c r="K1533" s="144"/>
      <c r="L1533" s="11"/>
      <c r="M1533" s="143"/>
      <c r="N1533" s="42"/>
      <c r="O1533" s="128"/>
      <c r="P1533" s="130"/>
      <c r="Q1533" s="131"/>
      <c r="R1533" s="72" t="s">
        <v>3</v>
      </c>
      <c r="S1533" s="181"/>
      <c r="T1533" s="73" t="s">
        <v>411</v>
      </c>
      <c r="V1533" s="74">
        <v>0</v>
      </c>
      <c r="X1533" s="74">
        <v>0</v>
      </c>
      <c r="Z1533" s="74">
        <v>0</v>
      </c>
      <c r="AB1533" s="74">
        <v>0</v>
      </c>
      <c r="AD1533" s="74">
        <v>0</v>
      </c>
      <c r="AF1533" s="74">
        <v>0</v>
      </c>
      <c r="AH1533" s="74">
        <f t="shared" si="217"/>
        <v>0</v>
      </c>
      <c r="AI1533" s="8"/>
      <c r="AJ1533" s="74">
        <v>0</v>
      </c>
      <c r="AK1533" s="8"/>
      <c r="AL1533" s="74">
        <v>0</v>
      </c>
      <c r="AM1533" s="74"/>
      <c r="AN1533" s="74">
        <v>0</v>
      </c>
      <c r="AO1533" s="74"/>
      <c r="AP1533" s="74">
        <v>0</v>
      </c>
      <c r="AQ1533" s="74"/>
    </row>
    <row r="1534" spans="2:43" ht="18" customHeight="1" x14ac:dyDescent="0.2">
      <c r="B1534" s="4"/>
      <c r="C1534" s="117"/>
      <c r="D1534" s="117"/>
      <c r="E1534" s="117"/>
      <c r="F1534" s="48"/>
      <c r="G1534" s="11"/>
      <c r="H1534" s="117"/>
      <c r="I1534" s="124"/>
      <c r="J1534" s="124"/>
      <c r="K1534" s="144"/>
      <c r="L1534" s="11"/>
      <c r="M1534" s="143"/>
      <c r="N1534" s="42"/>
      <c r="O1534" s="128"/>
      <c r="P1534" s="130"/>
      <c r="Q1534" s="130"/>
      <c r="R1534" s="72"/>
      <c r="S1534" s="181"/>
      <c r="T1534" s="73"/>
      <c r="V1534" s="74"/>
      <c r="X1534" s="74"/>
      <c r="Z1534" s="74"/>
      <c r="AB1534" s="74"/>
      <c r="AD1534" s="74"/>
      <c r="AF1534" s="74"/>
      <c r="AH1534" s="74">
        <f t="shared" si="217"/>
        <v>0</v>
      </c>
      <c r="AI1534" s="8"/>
      <c r="AJ1534" s="74"/>
      <c r="AK1534" s="8"/>
      <c r="AL1534" s="74"/>
      <c r="AM1534" s="74"/>
      <c r="AN1534" s="74"/>
      <c r="AO1534" s="74"/>
      <c r="AP1534" s="74"/>
      <c r="AQ1534" s="74"/>
    </row>
    <row r="1535" spans="2:43" ht="18" customHeight="1" x14ac:dyDescent="0.2">
      <c r="B1535" s="4"/>
      <c r="C1535" s="117"/>
      <c r="D1535" s="117"/>
      <c r="E1535" s="117"/>
      <c r="F1535" s="48"/>
      <c r="G1535" s="11"/>
      <c r="H1535" s="132"/>
      <c r="I1535" s="121"/>
      <c r="J1535" s="121"/>
      <c r="K1535" s="164">
        <v>5</v>
      </c>
      <c r="L1535" s="277"/>
      <c r="M1535" s="163"/>
      <c r="N1535" s="261"/>
      <c r="O1535" s="122"/>
      <c r="P1535" s="123"/>
      <c r="Q1535" s="123"/>
      <c r="R1535" s="49"/>
      <c r="S1535" s="18"/>
      <c r="T1535" s="50" t="s">
        <v>421</v>
      </c>
      <c r="U1535" s="76"/>
      <c r="V1535" s="51">
        <f>V1536</f>
        <v>247000</v>
      </c>
      <c r="X1535" s="51">
        <f>X1536</f>
        <v>259000</v>
      </c>
      <c r="Z1535" s="51">
        <f>Z1536</f>
        <v>273000</v>
      </c>
      <c r="AB1535" s="51">
        <f>AB1536</f>
        <v>293000</v>
      </c>
      <c r="AD1535" s="51" t="e">
        <f>AD1536</f>
        <v>#REF!</v>
      </c>
      <c r="AF1535" s="51">
        <f>AF1536</f>
        <v>0</v>
      </c>
      <c r="AH1535" s="51" t="e">
        <f t="shared" si="217"/>
        <v>#REF!</v>
      </c>
      <c r="AI1535" s="5"/>
      <c r="AJ1535" s="51">
        <f>AJ1536</f>
        <v>75950</v>
      </c>
      <c r="AK1535" s="5"/>
      <c r="AL1535" s="51">
        <f>AL1536</f>
        <v>325000</v>
      </c>
      <c r="AM1535" s="51"/>
      <c r="AN1535" s="51">
        <f>AN1536</f>
        <v>341000</v>
      </c>
      <c r="AO1535" s="51"/>
      <c r="AP1535" s="51">
        <f>AP1536</f>
        <v>341000</v>
      </c>
      <c r="AQ1535" s="51"/>
    </row>
    <row r="1536" spans="2:43" ht="18" customHeight="1" x14ac:dyDescent="0.2">
      <c r="B1536" s="4"/>
      <c r="C1536" s="117"/>
      <c r="D1536" s="117"/>
      <c r="E1536" s="117"/>
      <c r="F1536" s="48"/>
      <c r="G1536" s="11"/>
      <c r="H1536" s="117"/>
      <c r="I1536" s="124"/>
      <c r="J1536" s="124"/>
      <c r="K1536" s="144"/>
      <c r="L1536" s="11"/>
      <c r="M1536" s="226">
        <v>2</v>
      </c>
      <c r="N1536" s="262"/>
      <c r="O1536" s="125"/>
      <c r="P1536" s="126"/>
      <c r="Q1536" s="126"/>
      <c r="R1536" s="60"/>
      <c r="S1536" s="249"/>
      <c r="T1536" s="61" t="s">
        <v>413</v>
      </c>
      <c r="U1536" s="241"/>
      <c r="V1536" s="62">
        <f>V1537+V1574+V1591+V1656</f>
        <v>247000</v>
      </c>
      <c r="X1536" s="62">
        <f>X1537+X1574+X1591+X1656</f>
        <v>259000</v>
      </c>
      <c r="Z1536" s="62">
        <f>Z1537+Z1574+Z1591+Z1656</f>
        <v>273000</v>
      </c>
      <c r="AB1536" s="62">
        <f>AB1537+AB1574+AB1591+AB1656</f>
        <v>293000</v>
      </c>
      <c r="AD1536" s="62" t="e">
        <f>AD1537+AD1574+AD1591+AD1656</f>
        <v>#REF!</v>
      </c>
      <c r="AF1536" s="62">
        <f>AF1537+AF1574+AF1591+AF1656</f>
        <v>0</v>
      </c>
      <c r="AH1536" s="62" t="e">
        <f t="shared" si="217"/>
        <v>#REF!</v>
      </c>
      <c r="AI1536" s="63"/>
      <c r="AJ1536" s="62">
        <f>AJ1537+AJ1574+AJ1591+AJ1656</f>
        <v>75950</v>
      </c>
      <c r="AK1536" s="63"/>
      <c r="AL1536" s="62">
        <f>AL1537+AL1574+AL1591+AL1656</f>
        <v>325000</v>
      </c>
      <c r="AM1536" s="62"/>
      <c r="AN1536" s="62">
        <f>AN1537+AN1574+AN1591+AN1656</f>
        <v>341000</v>
      </c>
      <c r="AO1536" s="62"/>
      <c r="AP1536" s="62">
        <f>AP1537+AP1574+AP1591+AP1656</f>
        <v>341000</v>
      </c>
      <c r="AQ1536" s="62"/>
    </row>
    <row r="1537" spans="2:43" ht="18" hidden="1" customHeight="1" x14ac:dyDescent="0.2">
      <c r="B1537" s="4"/>
      <c r="C1537" s="117"/>
      <c r="D1537" s="117"/>
      <c r="E1537" s="117"/>
      <c r="F1537" s="48"/>
      <c r="G1537" s="11"/>
      <c r="H1537" s="117"/>
      <c r="I1537" s="124"/>
      <c r="J1537" s="124"/>
      <c r="K1537" s="144"/>
      <c r="L1537" s="11"/>
      <c r="M1537" s="143"/>
      <c r="N1537" s="42"/>
      <c r="O1537" s="127" t="s">
        <v>3</v>
      </c>
      <c r="P1537" s="123"/>
      <c r="Q1537" s="123"/>
      <c r="R1537" s="49"/>
      <c r="S1537" s="18"/>
      <c r="T1537" s="50" t="s">
        <v>7</v>
      </c>
      <c r="U1537" s="76"/>
      <c r="V1537" s="51">
        <f>V1538+V1551+V1560+V1570</f>
        <v>0</v>
      </c>
      <c r="W1537" s="51"/>
      <c r="X1537" s="51">
        <f>X1538+X1551+X1560+X1570</f>
        <v>0</v>
      </c>
      <c r="Y1537" s="51"/>
      <c r="Z1537" s="51">
        <f>Z1538+Z1551+Z1560+Z1570</f>
        <v>0</v>
      </c>
      <c r="AA1537" s="51"/>
      <c r="AB1537" s="51">
        <f>AB1538+AB1551+AB1560+AB1570</f>
        <v>0</v>
      </c>
      <c r="AC1537" s="51"/>
      <c r="AD1537" s="51">
        <f>AD1538+AD1551+AD1560+AD1570</f>
        <v>0</v>
      </c>
      <c r="AE1537" s="51"/>
      <c r="AF1537" s="51">
        <f>AF1538+AF1551+AF1560+AF1570</f>
        <v>0</v>
      </c>
      <c r="AG1537" s="51"/>
      <c r="AH1537" s="51">
        <f t="shared" si="217"/>
        <v>0</v>
      </c>
      <c r="AI1537" s="51">
        <f t="shared" ref="AI1537:AJ1537" si="222">AI1538+AI1551+AI1560+AI1570</f>
        <v>0</v>
      </c>
      <c r="AJ1537" s="51">
        <f t="shared" si="222"/>
        <v>0</v>
      </c>
      <c r="AK1537" s="51">
        <f t="shared" ref="AK1537" si="223">AK1538+AK1551+AK1560+AK1570</f>
        <v>0</v>
      </c>
      <c r="AL1537" s="51">
        <f t="shared" ref="AL1537" si="224">AL1538+AL1551+AL1560+AL1570</f>
        <v>0</v>
      </c>
      <c r="AM1537" s="51"/>
      <c r="AN1537" s="51">
        <f t="shared" ref="AN1537:AP1537" si="225">AN1538+AN1551+AN1560+AN1570</f>
        <v>0</v>
      </c>
      <c r="AO1537" s="51"/>
      <c r="AP1537" s="51">
        <f t="shared" si="225"/>
        <v>0</v>
      </c>
      <c r="AQ1537" s="51"/>
    </row>
    <row r="1538" spans="2:43" ht="18" hidden="1" customHeight="1" x14ac:dyDescent="0.2">
      <c r="B1538" s="4"/>
      <c r="C1538" s="117"/>
      <c r="D1538" s="117"/>
      <c r="E1538" s="117"/>
      <c r="F1538" s="48"/>
      <c r="G1538" s="11"/>
      <c r="H1538" s="117"/>
      <c r="I1538" s="124"/>
      <c r="J1538" s="124"/>
      <c r="K1538" s="144"/>
      <c r="L1538" s="11"/>
      <c r="M1538" s="143"/>
      <c r="N1538" s="42"/>
      <c r="O1538" s="128"/>
      <c r="P1538" s="129">
        <v>1</v>
      </c>
      <c r="Q1538" s="129"/>
      <c r="R1538" s="64"/>
      <c r="S1538" s="234"/>
      <c r="T1538" s="65" t="s">
        <v>8</v>
      </c>
      <c r="U1538" s="155"/>
      <c r="V1538" s="66">
        <f>V1539+V1541+V1543+V1545+V1547+V1549</f>
        <v>0</v>
      </c>
      <c r="X1538" s="66">
        <f>X1539+X1541+X1543+X1545+X1547+X1549</f>
        <v>0</v>
      </c>
      <c r="Z1538" s="66">
        <f>Z1539+Z1541+Z1543+Z1545+Z1547+Z1549</f>
        <v>0</v>
      </c>
      <c r="AB1538" s="66">
        <f>AB1539+AB1541+AB1543+AB1545+AB1547+AB1549</f>
        <v>0</v>
      </c>
      <c r="AD1538" s="66">
        <f>AD1539+AD1541+AD1543+AD1545+AD1547+AD1549</f>
        <v>0</v>
      </c>
      <c r="AF1538" s="66">
        <f>AF1539+AF1541+AF1543+AF1545+AF1547+AF1549</f>
        <v>0</v>
      </c>
      <c r="AH1538" s="66">
        <f t="shared" si="217"/>
        <v>0</v>
      </c>
      <c r="AI1538" s="67"/>
      <c r="AJ1538" s="66">
        <f>AJ1539+AJ1541+AJ1543+AJ1545+AJ1547+AJ1549</f>
        <v>0</v>
      </c>
      <c r="AK1538" s="67"/>
      <c r="AL1538" s="66">
        <f>AL1539+AL1541+AL1543+AL1545+AL1547+AL1549</f>
        <v>0</v>
      </c>
      <c r="AM1538" s="66"/>
      <c r="AN1538" s="66">
        <f>AN1539+AN1541+AN1543+AN1545+AN1547+AN1549</f>
        <v>0</v>
      </c>
      <c r="AO1538" s="66"/>
      <c r="AP1538" s="66">
        <f>AP1539+AP1541+AP1543+AP1545+AP1547+AP1549</f>
        <v>0</v>
      </c>
      <c r="AQ1538" s="66"/>
    </row>
    <row r="1539" spans="2:43" ht="18" hidden="1" customHeight="1" x14ac:dyDescent="0.2">
      <c r="B1539" s="4"/>
      <c r="C1539" s="117"/>
      <c r="D1539" s="117"/>
      <c r="E1539" s="117"/>
      <c r="F1539" s="48"/>
      <c r="G1539" s="11"/>
      <c r="H1539" s="117"/>
      <c r="I1539" s="124"/>
      <c r="J1539" s="124"/>
      <c r="K1539" s="144"/>
      <c r="L1539" s="11"/>
      <c r="M1539" s="143"/>
      <c r="N1539" s="42"/>
      <c r="O1539" s="128"/>
      <c r="P1539" s="130"/>
      <c r="Q1539" s="140">
        <v>1</v>
      </c>
      <c r="R1539" s="68"/>
      <c r="S1539" s="35"/>
      <c r="T1539" s="450" t="s">
        <v>9</v>
      </c>
      <c r="U1539" s="449"/>
      <c r="V1539" s="447">
        <f>V1540</f>
        <v>0</v>
      </c>
      <c r="X1539" s="447">
        <f>X1540</f>
        <v>0</v>
      </c>
      <c r="Z1539" s="447">
        <f>Z1540</f>
        <v>0</v>
      </c>
      <c r="AB1539" s="447">
        <f>AB1540</f>
        <v>0</v>
      </c>
      <c r="AD1539" s="447">
        <f>AD1540</f>
        <v>0</v>
      </c>
      <c r="AF1539" s="447">
        <f>AF1540</f>
        <v>0</v>
      </c>
      <c r="AH1539" s="447">
        <f t="shared" si="217"/>
        <v>0</v>
      </c>
      <c r="AI1539" s="446"/>
      <c r="AJ1539" s="447">
        <f>AJ1540</f>
        <v>0</v>
      </c>
      <c r="AK1539" s="446"/>
      <c r="AL1539" s="447">
        <f>AL1540</f>
        <v>0</v>
      </c>
      <c r="AM1539" s="447"/>
      <c r="AN1539" s="447">
        <f>AN1540</f>
        <v>0</v>
      </c>
      <c r="AO1539" s="447"/>
      <c r="AP1539" s="447">
        <f>AP1540</f>
        <v>0</v>
      </c>
      <c r="AQ1539" s="447"/>
    </row>
    <row r="1540" spans="2:43" ht="18" hidden="1" customHeight="1" x14ac:dyDescent="0.2">
      <c r="B1540" s="4"/>
      <c r="C1540" s="117"/>
      <c r="D1540" s="117"/>
      <c r="E1540" s="117"/>
      <c r="F1540" s="48"/>
      <c r="G1540" s="11"/>
      <c r="H1540" s="117"/>
      <c r="I1540" s="124"/>
      <c r="J1540" s="124"/>
      <c r="K1540" s="144"/>
      <c r="L1540" s="11"/>
      <c r="M1540" s="143"/>
      <c r="N1540" s="42"/>
      <c r="O1540" s="128"/>
      <c r="P1540" s="130"/>
      <c r="Q1540" s="130"/>
      <c r="R1540" s="72">
        <v>1</v>
      </c>
      <c r="S1540" s="181"/>
      <c r="T1540" s="73" t="s">
        <v>9</v>
      </c>
      <c r="V1540" s="74">
        <v>0</v>
      </c>
      <c r="X1540" s="74">
        <v>0</v>
      </c>
      <c r="Z1540" s="74">
        <v>0</v>
      </c>
      <c r="AB1540" s="74">
        <v>0</v>
      </c>
      <c r="AD1540" s="74">
        <v>0</v>
      </c>
      <c r="AF1540" s="74">
        <v>0</v>
      </c>
      <c r="AH1540" s="74">
        <f t="shared" si="217"/>
        <v>0</v>
      </c>
      <c r="AI1540" s="8"/>
      <c r="AJ1540" s="74">
        <v>0</v>
      </c>
      <c r="AK1540" s="8"/>
      <c r="AL1540" s="74">
        <v>0</v>
      </c>
      <c r="AM1540" s="74"/>
      <c r="AN1540" s="74">
        <v>0</v>
      </c>
      <c r="AO1540" s="74"/>
      <c r="AP1540" s="74">
        <v>0</v>
      </c>
      <c r="AQ1540" s="74"/>
    </row>
    <row r="1541" spans="2:43" ht="18" hidden="1" customHeight="1" x14ac:dyDescent="0.2">
      <c r="B1541" s="4"/>
      <c r="C1541" s="117"/>
      <c r="D1541" s="117"/>
      <c r="E1541" s="117"/>
      <c r="F1541" s="48"/>
      <c r="G1541" s="11"/>
      <c r="H1541" s="117"/>
      <c r="I1541" s="124"/>
      <c r="J1541" s="124"/>
      <c r="K1541" s="144"/>
      <c r="L1541" s="11"/>
      <c r="M1541" s="143"/>
      <c r="N1541" s="42"/>
      <c r="O1541" s="128"/>
      <c r="P1541" s="130"/>
      <c r="Q1541" s="131">
        <v>2</v>
      </c>
      <c r="R1541" s="68"/>
      <c r="S1541" s="35"/>
      <c r="T1541" s="450" t="s">
        <v>494</v>
      </c>
      <c r="U1541" s="449"/>
      <c r="V1541" s="447">
        <f>V1542</f>
        <v>0</v>
      </c>
      <c r="X1541" s="447">
        <f>X1542</f>
        <v>0</v>
      </c>
      <c r="Z1541" s="447">
        <f>Z1542</f>
        <v>0</v>
      </c>
      <c r="AB1541" s="447">
        <f>AB1542</f>
        <v>0</v>
      </c>
      <c r="AD1541" s="447">
        <f>AD1542</f>
        <v>0</v>
      </c>
      <c r="AF1541" s="447">
        <f>AF1542</f>
        <v>0</v>
      </c>
      <c r="AH1541" s="447">
        <f t="shared" si="217"/>
        <v>0</v>
      </c>
      <c r="AI1541" s="446"/>
      <c r="AJ1541" s="447">
        <f>AJ1542</f>
        <v>0</v>
      </c>
      <c r="AK1541" s="446"/>
      <c r="AL1541" s="447">
        <f>AL1542</f>
        <v>0</v>
      </c>
      <c r="AM1541" s="447"/>
      <c r="AN1541" s="447">
        <f>AN1542</f>
        <v>0</v>
      </c>
      <c r="AO1541" s="447"/>
      <c r="AP1541" s="447">
        <f>AP1542</f>
        <v>0</v>
      </c>
      <c r="AQ1541" s="447"/>
    </row>
    <row r="1542" spans="2:43" ht="18" hidden="1" customHeight="1" x14ac:dyDescent="0.2">
      <c r="B1542" s="4"/>
      <c r="C1542" s="117"/>
      <c r="D1542" s="117"/>
      <c r="E1542" s="117"/>
      <c r="F1542" s="48"/>
      <c r="G1542" s="11"/>
      <c r="H1542" s="117"/>
      <c r="I1542" s="124"/>
      <c r="J1542" s="124"/>
      <c r="K1542" s="144"/>
      <c r="L1542" s="11"/>
      <c r="M1542" s="143"/>
      <c r="N1542" s="42"/>
      <c r="O1542" s="128"/>
      <c r="P1542" s="130"/>
      <c r="Q1542" s="130"/>
      <c r="R1542" s="72">
        <v>1</v>
      </c>
      <c r="S1542" s="181"/>
      <c r="T1542" s="73" t="s">
        <v>494</v>
      </c>
      <c r="V1542" s="74">
        <v>0</v>
      </c>
      <c r="X1542" s="74">
        <v>0</v>
      </c>
      <c r="Z1542" s="74">
        <v>0</v>
      </c>
      <c r="AB1542" s="74">
        <v>0</v>
      </c>
      <c r="AD1542" s="74">
        <v>0</v>
      </c>
      <c r="AF1542" s="74">
        <v>0</v>
      </c>
      <c r="AH1542" s="74">
        <f t="shared" si="217"/>
        <v>0</v>
      </c>
      <c r="AI1542" s="8"/>
      <c r="AJ1542" s="74">
        <v>0</v>
      </c>
      <c r="AK1542" s="8"/>
      <c r="AL1542" s="74">
        <v>0</v>
      </c>
      <c r="AM1542" s="74"/>
      <c r="AN1542" s="74">
        <v>0</v>
      </c>
      <c r="AO1542" s="74"/>
      <c r="AP1542" s="74">
        <v>0</v>
      </c>
      <c r="AQ1542" s="74"/>
    </row>
    <row r="1543" spans="2:43" ht="18" hidden="1" customHeight="1" x14ac:dyDescent="0.2">
      <c r="B1543" s="4"/>
      <c r="C1543" s="117"/>
      <c r="D1543" s="117"/>
      <c r="E1543" s="117"/>
      <c r="F1543" s="48"/>
      <c r="G1543" s="11"/>
      <c r="H1543" s="117"/>
      <c r="I1543" s="124"/>
      <c r="J1543" s="124"/>
      <c r="K1543" s="144"/>
      <c r="L1543" s="11"/>
      <c r="M1543" s="143"/>
      <c r="N1543" s="42"/>
      <c r="O1543" s="128"/>
      <c r="P1543" s="130"/>
      <c r="Q1543" s="131">
        <v>3</v>
      </c>
      <c r="R1543" s="68"/>
      <c r="S1543" s="35"/>
      <c r="T1543" s="450" t="s">
        <v>12</v>
      </c>
      <c r="U1543" s="449"/>
      <c r="V1543" s="447">
        <f>V1544</f>
        <v>0</v>
      </c>
      <c r="X1543" s="447">
        <f>X1544</f>
        <v>0</v>
      </c>
      <c r="Z1543" s="447">
        <f>Z1544</f>
        <v>0</v>
      </c>
      <c r="AB1543" s="447">
        <f>AB1544</f>
        <v>0</v>
      </c>
      <c r="AD1543" s="447">
        <f>AD1544</f>
        <v>0</v>
      </c>
      <c r="AF1543" s="447">
        <f>AF1544</f>
        <v>0</v>
      </c>
      <c r="AH1543" s="447">
        <f t="shared" si="217"/>
        <v>0</v>
      </c>
      <c r="AI1543" s="446"/>
      <c r="AJ1543" s="447">
        <f>AJ1544</f>
        <v>0</v>
      </c>
      <c r="AK1543" s="446"/>
      <c r="AL1543" s="447">
        <f>AL1544</f>
        <v>0</v>
      </c>
      <c r="AM1543" s="447"/>
      <c r="AN1543" s="447">
        <f>AN1544</f>
        <v>0</v>
      </c>
      <c r="AO1543" s="447"/>
      <c r="AP1543" s="447">
        <f>AP1544</f>
        <v>0</v>
      </c>
      <c r="AQ1543" s="447"/>
    </row>
    <row r="1544" spans="2:43" ht="18" hidden="1" customHeight="1" x14ac:dyDescent="0.2">
      <c r="B1544" s="4"/>
      <c r="C1544" s="117"/>
      <c r="D1544" s="117"/>
      <c r="E1544" s="117"/>
      <c r="F1544" s="48"/>
      <c r="G1544" s="11"/>
      <c r="H1544" s="117"/>
      <c r="I1544" s="124"/>
      <c r="J1544" s="124"/>
      <c r="K1544" s="144"/>
      <c r="L1544" s="11"/>
      <c r="M1544" s="143"/>
      <c r="N1544" s="42"/>
      <c r="O1544" s="128"/>
      <c r="P1544" s="130"/>
      <c r="Q1544" s="130"/>
      <c r="R1544" s="72">
        <v>1</v>
      </c>
      <c r="S1544" s="181"/>
      <c r="T1544" s="73" t="s">
        <v>12</v>
      </c>
      <c r="V1544" s="74">
        <v>0</v>
      </c>
      <c r="X1544" s="74">
        <v>0</v>
      </c>
      <c r="Z1544" s="74">
        <v>0</v>
      </c>
      <c r="AB1544" s="74">
        <v>0</v>
      </c>
      <c r="AD1544" s="74">
        <v>0</v>
      </c>
      <c r="AF1544" s="74">
        <v>0</v>
      </c>
      <c r="AH1544" s="74">
        <f t="shared" si="217"/>
        <v>0</v>
      </c>
      <c r="AI1544" s="8"/>
      <c r="AJ1544" s="74">
        <v>0</v>
      </c>
      <c r="AK1544" s="8"/>
      <c r="AL1544" s="74">
        <v>0</v>
      </c>
      <c r="AM1544" s="74"/>
      <c r="AN1544" s="74">
        <v>0</v>
      </c>
      <c r="AO1544" s="74"/>
      <c r="AP1544" s="74">
        <v>0</v>
      </c>
      <c r="AQ1544" s="74"/>
    </row>
    <row r="1545" spans="2:43" ht="18" hidden="1" customHeight="1" x14ac:dyDescent="0.2">
      <c r="B1545" s="4"/>
      <c r="C1545" s="117"/>
      <c r="D1545" s="117"/>
      <c r="E1545" s="117"/>
      <c r="F1545" s="48"/>
      <c r="G1545" s="11"/>
      <c r="H1545" s="117"/>
      <c r="I1545" s="124"/>
      <c r="J1545" s="124"/>
      <c r="K1545" s="144"/>
      <c r="L1545" s="11"/>
      <c r="M1545" s="143"/>
      <c r="N1545" s="42"/>
      <c r="O1545" s="128"/>
      <c r="P1545" s="130"/>
      <c r="Q1545" s="131">
        <v>4</v>
      </c>
      <c r="R1545" s="68"/>
      <c r="S1545" s="35"/>
      <c r="T1545" s="450" t="s">
        <v>13</v>
      </c>
      <c r="U1545" s="449"/>
      <c r="V1545" s="447">
        <f>V1546</f>
        <v>0</v>
      </c>
      <c r="X1545" s="447">
        <f>X1546</f>
        <v>0</v>
      </c>
      <c r="Z1545" s="447">
        <f>Z1546</f>
        <v>0</v>
      </c>
      <c r="AB1545" s="447">
        <f>AB1546</f>
        <v>0</v>
      </c>
      <c r="AD1545" s="447">
        <f>AD1546</f>
        <v>0</v>
      </c>
      <c r="AF1545" s="447">
        <f>AF1546</f>
        <v>0</v>
      </c>
      <c r="AH1545" s="447">
        <f t="shared" si="217"/>
        <v>0</v>
      </c>
      <c r="AI1545" s="446"/>
      <c r="AJ1545" s="447">
        <f>AJ1546</f>
        <v>0</v>
      </c>
      <c r="AK1545" s="446"/>
      <c r="AL1545" s="447">
        <f>AL1546</f>
        <v>0</v>
      </c>
      <c r="AM1545" s="447"/>
      <c r="AN1545" s="447">
        <f>AN1546</f>
        <v>0</v>
      </c>
      <c r="AO1545" s="447"/>
      <c r="AP1545" s="447">
        <f>AP1546</f>
        <v>0</v>
      </c>
      <c r="AQ1545" s="447"/>
    </row>
    <row r="1546" spans="2:43" ht="18" hidden="1" customHeight="1" x14ac:dyDescent="0.2">
      <c r="B1546" s="4"/>
      <c r="C1546" s="117"/>
      <c r="D1546" s="117"/>
      <c r="E1546" s="117"/>
      <c r="F1546" s="48"/>
      <c r="G1546" s="11"/>
      <c r="H1546" s="117"/>
      <c r="I1546" s="124"/>
      <c r="J1546" s="124"/>
      <c r="K1546" s="144"/>
      <c r="L1546" s="11"/>
      <c r="M1546" s="143"/>
      <c r="N1546" s="42"/>
      <c r="O1546" s="128"/>
      <c r="P1546" s="130"/>
      <c r="Q1546" s="130"/>
      <c r="R1546" s="72">
        <v>1</v>
      </c>
      <c r="S1546" s="181"/>
      <c r="T1546" s="73" t="s">
        <v>13</v>
      </c>
      <c r="V1546" s="74">
        <v>0</v>
      </c>
      <c r="X1546" s="74">
        <v>0</v>
      </c>
      <c r="Z1546" s="74">
        <v>0</v>
      </c>
      <c r="AB1546" s="74">
        <v>0</v>
      </c>
      <c r="AD1546" s="74">
        <v>0</v>
      </c>
      <c r="AF1546" s="74">
        <v>0</v>
      </c>
      <c r="AH1546" s="74">
        <f t="shared" si="217"/>
        <v>0</v>
      </c>
      <c r="AI1546" s="8"/>
      <c r="AJ1546" s="74">
        <v>0</v>
      </c>
      <c r="AK1546" s="8"/>
      <c r="AL1546" s="74">
        <v>0</v>
      </c>
      <c r="AM1546" s="74"/>
      <c r="AN1546" s="74">
        <v>0</v>
      </c>
      <c r="AO1546" s="74"/>
      <c r="AP1546" s="74">
        <v>0</v>
      </c>
      <c r="AQ1546" s="74"/>
    </row>
    <row r="1547" spans="2:43" ht="18" hidden="1" customHeight="1" x14ac:dyDescent="0.2">
      <c r="B1547" s="4"/>
      <c r="C1547" s="117"/>
      <c r="D1547" s="117"/>
      <c r="E1547" s="117"/>
      <c r="F1547" s="48"/>
      <c r="G1547" s="11"/>
      <c r="H1547" s="117"/>
      <c r="I1547" s="124"/>
      <c r="J1547" s="124"/>
      <c r="K1547" s="144"/>
      <c r="L1547" s="11"/>
      <c r="M1547" s="143"/>
      <c r="N1547" s="42"/>
      <c r="O1547" s="128"/>
      <c r="P1547" s="130"/>
      <c r="Q1547" s="131">
        <v>5</v>
      </c>
      <c r="R1547" s="68"/>
      <c r="S1547" s="35"/>
      <c r="T1547" s="450" t="s">
        <v>581</v>
      </c>
      <c r="U1547" s="449"/>
      <c r="V1547" s="447">
        <f>V1548</f>
        <v>0</v>
      </c>
      <c r="X1547" s="447">
        <f>X1548</f>
        <v>0</v>
      </c>
      <c r="Z1547" s="447">
        <f>Z1548</f>
        <v>0</v>
      </c>
      <c r="AB1547" s="447">
        <f>AB1548</f>
        <v>0</v>
      </c>
      <c r="AD1547" s="447">
        <f>AD1548</f>
        <v>0</v>
      </c>
      <c r="AF1547" s="447">
        <f>AF1548</f>
        <v>0</v>
      </c>
      <c r="AH1547" s="447">
        <f t="shared" si="217"/>
        <v>0</v>
      </c>
      <c r="AI1547" s="446"/>
      <c r="AJ1547" s="447">
        <f>AJ1548</f>
        <v>0</v>
      </c>
      <c r="AK1547" s="446"/>
      <c r="AL1547" s="447">
        <f>AL1548</f>
        <v>0</v>
      </c>
      <c r="AM1547" s="447"/>
      <c r="AN1547" s="447">
        <f>AN1548</f>
        <v>0</v>
      </c>
      <c r="AO1547" s="447"/>
      <c r="AP1547" s="447">
        <f>AP1548</f>
        <v>0</v>
      </c>
      <c r="AQ1547" s="447"/>
    </row>
    <row r="1548" spans="2:43" ht="18" hidden="1" customHeight="1" x14ac:dyDescent="0.2">
      <c r="B1548" s="4"/>
      <c r="C1548" s="117"/>
      <c r="D1548" s="117"/>
      <c r="E1548" s="117"/>
      <c r="F1548" s="48"/>
      <c r="G1548" s="11"/>
      <c r="H1548" s="117"/>
      <c r="I1548" s="124"/>
      <c r="J1548" s="124"/>
      <c r="K1548" s="144"/>
      <c r="L1548" s="11"/>
      <c r="M1548" s="143"/>
      <c r="N1548" s="42"/>
      <c r="O1548" s="128"/>
      <c r="P1548" s="130"/>
      <c r="Q1548" s="130"/>
      <c r="R1548" s="72">
        <v>1</v>
      </c>
      <c r="S1548" s="181"/>
      <c r="T1548" s="73" t="s">
        <v>581</v>
      </c>
      <c r="V1548" s="74">
        <v>0</v>
      </c>
      <c r="X1548" s="74">
        <v>0</v>
      </c>
      <c r="Z1548" s="74">
        <v>0</v>
      </c>
      <c r="AB1548" s="74">
        <v>0</v>
      </c>
      <c r="AD1548" s="74">
        <v>0</v>
      </c>
      <c r="AF1548" s="74">
        <v>0</v>
      </c>
      <c r="AH1548" s="74">
        <f t="shared" si="217"/>
        <v>0</v>
      </c>
      <c r="AI1548" s="8"/>
      <c r="AJ1548" s="74">
        <v>0</v>
      </c>
      <c r="AK1548" s="8"/>
      <c r="AL1548" s="74">
        <v>0</v>
      </c>
      <c r="AM1548" s="74"/>
      <c r="AN1548" s="74">
        <v>0</v>
      </c>
      <c r="AO1548" s="74"/>
      <c r="AP1548" s="74">
        <v>0</v>
      </c>
      <c r="AQ1548" s="74"/>
    </row>
    <row r="1549" spans="2:43" ht="18" hidden="1" customHeight="1" x14ac:dyDescent="0.2">
      <c r="B1549" s="4"/>
      <c r="C1549" s="117"/>
      <c r="D1549" s="117"/>
      <c r="E1549" s="117"/>
      <c r="F1549" s="48"/>
      <c r="G1549" s="11"/>
      <c r="H1549" s="117"/>
      <c r="I1549" s="124"/>
      <c r="J1549" s="124"/>
      <c r="K1549" s="144"/>
      <c r="L1549" s="11"/>
      <c r="M1549" s="143"/>
      <c r="N1549" s="42"/>
      <c r="O1549" s="128"/>
      <c r="P1549" s="130"/>
      <c r="Q1549" s="131">
        <v>6</v>
      </c>
      <c r="R1549" s="68"/>
      <c r="S1549" s="35"/>
      <c r="T1549" s="450" t="s">
        <v>375</v>
      </c>
      <c r="U1549" s="449"/>
      <c r="V1549" s="447">
        <f>V1550</f>
        <v>0</v>
      </c>
      <c r="X1549" s="447">
        <f>X1550</f>
        <v>0</v>
      </c>
      <c r="Z1549" s="447">
        <f>Z1550</f>
        <v>0</v>
      </c>
      <c r="AB1549" s="447">
        <f>AB1550</f>
        <v>0</v>
      </c>
      <c r="AD1549" s="447">
        <f>AD1550</f>
        <v>0</v>
      </c>
      <c r="AF1549" s="447">
        <f>AF1550</f>
        <v>0</v>
      </c>
      <c r="AH1549" s="447">
        <f t="shared" si="217"/>
        <v>0</v>
      </c>
      <c r="AI1549" s="446"/>
      <c r="AJ1549" s="447">
        <f>AJ1550</f>
        <v>0</v>
      </c>
      <c r="AK1549" s="446"/>
      <c r="AL1549" s="447">
        <f>AL1550</f>
        <v>0</v>
      </c>
      <c r="AM1549" s="447"/>
      <c r="AN1549" s="447">
        <f>AN1550</f>
        <v>0</v>
      </c>
      <c r="AO1549" s="447"/>
      <c r="AP1549" s="447">
        <f>AP1550</f>
        <v>0</v>
      </c>
      <c r="AQ1549" s="447"/>
    </row>
    <row r="1550" spans="2:43" ht="18" hidden="1" customHeight="1" x14ac:dyDescent="0.2">
      <c r="B1550" s="4"/>
      <c r="C1550" s="117"/>
      <c r="D1550" s="117"/>
      <c r="E1550" s="117"/>
      <c r="F1550" s="48"/>
      <c r="G1550" s="11"/>
      <c r="H1550" s="117"/>
      <c r="I1550" s="124"/>
      <c r="J1550" s="124"/>
      <c r="K1550" s="144"/>
      <c r="L1550" s="11"/>
      <c r="M1550" s="143"/>
      <c r="N1550" s="42"/>
      <c r="O1550" s="128"/>
      <c r="P1550" s="130"/>
      <c r="Q1550" s="130"/>
      <c r="R1550" s="72">
        <v>1</v>
      </c>
      <c r="S1550" s="181"/>
      <c r="T1550" s="73" t="s">
        <v>375</v>
      </c>
      <c r="V1550" s="74">
        <v>0</v>
      </c>
      <c r="X1550" s="74">
        <v>0</v>
      </c>
      <c r="Z1550" s="74">
        <v>0</v>
      </c>
      <c r="AB1550" s="74">
        <v>0</v>
      </c>
      <c r="AD1550" s="74">
        <v>0</v>
      </c>
      <c r="AF1550" s="74">
        <v>0</v>
      </c>
      <c r="AH1550" s="74">
        <f t="shared" si="217"/>
        <v>0</v>
      </c>
      <c r="AI1550" s="8"/>
      <c r="AJ1550" s="74">
        <v>0</v>
      </c>
      <c r="AK1550" s="8"/>
      <c r="AL1550" s="74">
        <v>0</v>
      </c>
      <c r="AM1550" s="74"/>
      <c r="AN1550" s="74">
        <v>0</v>
      </c>
      <c r="AO1550" s="74"/>
      <c r="AP1550" s="74">
        <v>0</v>
      </c>
      <c r="AQ1550" s="74"/>
    </row>
    <row r="1551" spans="2:43" ht="18" hidden="1" customHeight="1" x14ac:dyDescent="0.2">
      <c r="B1551" s="4"/>
      <c r="C1551" s="117"/>
      <c r="D1551" s="117"/>
      <c r="E1551" s="117"/>
      <c r="F1551" s="48"/>
      <c r="G1551" s="11"/>
      <c r="H1551" s="117"/>
      <c r="I1551" s="124"/>
      <c r="J1551" s="124"/>
      <c r="K1551" s="144"/>
      <c r="L1551" s="11"/>
      <c r="M1551" s="143"/>
      <c r="N1551" s="42"/>
      <c r="O1551" s="128"/>
      <c r="P1551" s="129">
        <v>2</v>
      </c>
      <c r="Q1551" s="129"/>
      <c r="R1551" s="64"/>
      <c r="S1551" s="234"/>
      <c r="T1551" s="65" t="s">
        <v>75</v>
      </c>
      <c r="U1551" s="155"/>
      <c r="V1551" s="66">
        <f>V1552+V1554+V1556+V1558</f>
        <v>0</v>
      </c>
      <c r="X1551" s="66">
        <f>X1552+X1554+X1556+X1558</f>
        <v>0</v>
      </c>
      <c r="Z1551" s="66">
        <f>Z1552+Z1554+Z1556+Z1558</f>
        <v>0</v>
      </c>
      <c r="AB1551" s="66">
        <f>AB1552+AB1554+AB1556+AB1558</f>
        <v>0</v>
      </c>
      <c r="AD1551" s="66">
        <f>AD1552+AD1554+AD1556+AD1558</f>
        <v>0</v>
      </c>
      <c r="AF1551" s="66">
        <f>AF1552+AF1554+AF1556+AF1558</f>
        <v>0</v>
      </c>
      <c r="AH1551" s="66">
        <f t="shared" si="217"/>
        <v>0</v>
      </c>
      <c r="AI1551" s="67"/>
      <c r="AJ1551" s="66">
        <f>AJ1552+AJ1554+AJ1556+AJ1558</f>
        <v>0</v>
      </c>
      <c r="AK1551" s="67"/>
      <c r="AL1551" s="66">
        <f>AL1552+AL1554+AL1556+AL1558</f>
        <v>0</v>
      </c>
      <c r="AM1551" s="66"/>
      <c r="AN1551" s="66">
        <f>AN1552+AN1554+AN1556+AN1558</f>
        <v>0</v>
      </c>
      <c r="AO1551" s="66"/>
      <c r="AP1551" s="66">
        <f>AP1552+AP1554+AP1556+AP1558</f>
        <v>0</v>
      </c>
      <c r="AQ1551" s="66"/>
    </row>
    <row r="1552" spans="2:43" ht="18" hidden="1" customHeight="1" x14ac:dyDescent="0.2">
      <c r="B1552" s="4"/>
      <c r="C1552" s="117"/>
      <c r="D1552" s="117"/>
      <c r="E1552" s="117"/>
      <c r="F1552" s="48"/>
      <c r="G1552" s="11"/>
      <c r="H1552" s="117"/>
      <c r="I1552" s="124"/>
      <c r="J1552" s="124"/>
      <c r="K1552" s="144"/>
      <c r="L1552" s="11"/>
      <c r="M1552" s="143"/>
      <c r="N1552" s="42"/>
      <c r="O1552" s="128"/>
      <c r="P1552" s="130"/>
      <c r="Q1552" s="140">
        <v>1</v>
      </c>
      <c r="R1552" s="68"/>
      <c r="S1552" s="35"/>
      <c r="T1552" s="450" t="s">
        <v>76</v>
      </c>
      <c r="U1552" s="449"/>
      <c r="V1552" s="447">
        <f>V1553</f>
        <v>0</v>
      </c>
      <c r="X1552" s="447">
        <f>X1553</f>
        <v>0</v>
      </c>
      <c r="Z1552" s="447">
        <f>Z1553</f>
        <v>0</v>
      </c>
      <c r="AB1552" s="447">
        <f>AB1553</f>
        <v>0</v>
      </c>
      <c r="AD1552" s="447">
        <f>AD1553</f>
        <v>0</v>
      </c>
      <c r="AF1552" s="447">
        <f>AF1553</f>
        <v>0</v>
      </c>
      <c r="AH1552" s="447">
        <f t="shared" si="217"/>
        <v>0</v>
      </c>
      <c r="AI1552" s="446"/>
      <c r="AJ1552" s="447">
        <f>AJ1553</f>
        <v>0</v>
      </c>
      <c r="AK1552" s="446"/>
      <c r="AL1552" s="447">
        <f>AL1553</f>
        <v>0</v>
      </c>
      <c r="AM1552" s="447"/>
      <c r="AN1552" s="447">
        <f>AN1553</f>
        <v>0</v>
      </c>
      <c r="AO1552" s="447"/>
      <c r="AP1552" s="447">
        <f>AP1553</f>
        <v>0</v>
      </c>
      <c r="AQ1552" s="447"/>
    </row>
    <row r="1553" spans="2:43" ht="18" hidden="1" customHeight="1" x14ac:dyDescent="0.2">
      <c r="B1553" s="4"/>
      <c r="C1553" s="117"/>
      <c r="D1553" s="117"/>
      <c r="E1553" s="117"/>
      <c r="F1553" s="48"/>
      <c r="G1553" s="11"/>
      <c r="H1553" s="117"/>
      <c r="I1553" s="124"/>
      <c r="J1553" s="124"/>
      <c r="K1553" s="144"/>
      <c r="L1553" s="11"/>
      <c r="M1553" s="143"/>
      <c r="N1553" s="42"/>
      <c r="O1553" s="128"/>
      <c r="P1553" s="130"/>
      <c r="Q1553" s="130"/>
      <c r="R1553" s="72">
        <v>1</v>
      </c>
      <c r="S1553" s="181"/>
      <c r="T1553" s="73" t="s">
        <v>491</v>
      </c>
      <c r="V1553" s="74">
        <v>0</v>
      </c>
      <c r="X1553" s="74">
        <v>0</v>
      </c>
      <c r="Z1553" s="74">
        <v>0</v>
      </c>
      <c r="AB1553" s="74">
        <v>0</v>
      </c>
      <c r="AD1553" s="74">
        <v>0</v>
      </c>
      <c r="AF1553" s="74">
        <v>0</v>
      </c>
      <c r="AH1553" s="74">
        <f t="shared" si="217"/>
        <v>0</v>
      </c>
      <c r="AI1553" s="8"/>
      <c r="AJ1553" s="74">
        <v>0</v>
      </c>
      <c r="AK1553" s="8"/>
      <c r="AL1553" s="74">
        <v>0</v>
      </c>
      <c r="AM1553" s="74"/>
      <c r="AN1553" s="74">
        <v>0</v>
      </c>
      <c r="AO1553" s="74"/>
      <c r="AP1553" s="74">
        <v>0</v>
      </c>
      <c r="AQ1553" s="74"/>
    </row>
    <row r="1554" spans="2:43" ht="18" hidden="1" customHeight="1" x14ac:dyDescent="0.2">
      <c r="B1554" s="4"/>
      <c r="C1554" s="117"/>
      <c r="D1554" s="117"/>
      <c r="E1554" s="117"/>
      <c r="F1554" s="48"/>
      <c r="G1554" s="11"/>
      <c r="H1554" s="117"/>
      <c r="I1554" s="124"/>
      <c r="J1554" s="124"/>
      <c r="K1554" s="144"/>
      <c r="L1554" s="11"/>
      <c r="M1554" s="143"/>
      <c r="N1554" s="42"/>
      <c r="O1554" s="128"/>
      <c r="P1554" s="130"/>
      <c r="Q1554" s="131">
        <v>2</v>
      </c>
      <c r="R1554" s="68"/>
      <c r="S1554" s="35"/>
      <c r="T1554" s="450" t="s">
        <v>494</v>
      </c>
      <c r="U1554" s="449"/>
      <c r="V1554" s="447">
        <f>V1555</f>
        <v>0</v>
      </c>
      <c r="X1554" s="447">
        <f>X1555</f>
        <v>0</v>
      </c>
      <c r="Z1554" s="447">
        <f>Z1555</f>
        <v>0</v>
      </c>
      <c r="AB1554" s="447">
        <f>AB1555</f>
        <v>0</v>
      </c>
      <c r="AD1554" s="447">
        <f>AD1555</f>
        <v>0</v>
      </c>
      <c r="AF1554" s="447">
        <f>AF1555</f>
        <v>0</v>
      </c>
      <c r="AH1554" s="447">
        <f t="shared" si="217"/>
        <v>0</v>
      </c>
      <c r="AI1554" s="446"/>
      <c r="AJ1554" s="447">
        <f>AJ1555</f>
        <v>0</v>
      </c>
      <c r="AK1554" s="446"/>
      <c r="AL1554" s="447">
        <f>AL1555</f>
        <v>0</v>
      </c>
      <c r="AM1554" s="447"/>
      <c r="AN1554" s="447">
        <f>AN1555</f>
        <v>0</v>
      </c>
      <c r="AO1554" s="447"/>
      <c r="AP1554" s="447">
        <f>AP1555</f>
        <v>0</v>
      </c>
      <c r="AQ1554" s="447"/>
    </row>
    <row r="1555" spans="2:43" ht="18" hidden="1" customHeight="1" x14ac:dyDescent="0.2">
      <c r="B1555" s="4"/>
      <c r="C1555" s="117"/>
      <c r="D1555" s="117"/>
      <c r="E1555" s="117"/>
      <c r="F1555" s="48"/>
      <c r="G1555" s="11"/>
      <c r="H1555" s="117"/>
      <c r="I1555" s="124"/>
      <c r="J1555" s="124"/>
      <c r="K1555" s="144"/>
      <c r="L1555" s="11"/>
      <c r="M1555" s="143"/>
      <c r="N1555" s="42"/>
      <c r="O1555" s="128"/>
      <c r="P1555" s="130"/>
      <c r="Q1555" s="130"/>
      <c r="R1555" s="72">
        <v>1</v>
      </c>
      <c r="S1555" s="181"/>
      <c r="T1555" s="73" t="s">
        <v>492</v>
      </c>
      <c r="V1555" s="74">
        <v>0</v>
      </c>
      <c r="X1555" s="74">
        <v>0</v>
      </c>
      <c r="Z1555" s="74">
        <v>0</v>
      </c>
      <c r="AB1555" s="74">
        <v>0</v>
      </c>
      <c r="AD1555" s="74">
        <v>0</v>
      </c>
      <c r="AF1555" s="74">
        <v>0</v>
      </c>
      <c r="AH1555" s="74">
        <f t="shared" si="217"/>
        <v>0</v>
      </c>
      <c r="AI1555" s="8"/>
      <c r="AJ1555" s="74">
        <v>0</v>
      </c>
      <c r="AK1555" s="8"/>
      <c r="AL1555" s="74">
        <v>0</v>
      </c>
      <c r="AM1555" s="74"/>
      <c r="AN1555" s="74">
        <v>0</v>
      </c>
      <c r="AO1555" s="74"/>
      <c r="AP1555" s="74">
        <v>0</v>
      </c>
      <c r="AQ1555" s="74"/>
    </row>
    <row r="1556" spans="2:43" ht="18" hidden="1" customHeight="1" x14ac:dyDescent="0.2">
      <c r="B1556" s="4"/>
      <c r="C1556" s="117"/>
      <c r="D1556" s="117"/>
      <c r="E1556" s="117"/>
      <c r="F1556" s="48"/>
      <c r="G1556" s="11"/>
      <c r="H1556" s="117"/>
      <c r="I1556" s="124"/>
      <c r="J1556" s="124"/>
      <c r="K1556" s="144"/>
      <c r="L1556" s="11"/>
      <c r="M1556" s="143"/>
      <c r="N1556" s="42"/>
      <c r="O1556" s="128"/>
      <c r="P1556" s="130"/>
      <c r="Q1556" s="131">
        <v>3</v>
      </c>
      <c r="R1556" s="68"/>
      <c r="S1556" s="35"/>
      <c r="T1556" s="450" t="s">
        <v>507</v>
      </c>
      <c r="U1556" s="449"/>
      <c r="V1556" s="447">
        <f>V1557</f>
        <v>0</v>
      </c>
      <c r="X1556" s="447">
        <f>X1557</f>
        <v>0</v>
      </c>
      <c r="Z1556" s="447">
        <f>Z1557</f>
        <v>0</v>
      </c>
      <c r="AB1556" s="447">
        <f>AB1557</f>
        <v>0</v>
      </c>
      <c r="AD1556" s="447">
        <f>AD1557</f>
        <v>0</v>
      </c>
      <c r="AF1556" s="447">
        <f>AF1557</f>
        <v>0</v>
      </c>
      <c r="AH1556" s="447">
        <f t="shared" si="217"/>
        <v>0</v>
      </c>
      <c r="AI1556" s="446"/>
      <c r="AJ1556" s="447">
        <f>AJ1557</f>
        <v>0</v>
      </c>
      <c r="AK1556" s="446"/>
      <c r="AL1556" s="447">
        <f>AL1557</f>
        <v>0</v>
      </c>
      <c r="AM1556" s="447"/>
      <c r="AN1556" s="447">
        <f>AN1557</f>
        <v>0</v>
      </c>
      <c r="AO1556" s="447"/>
      <c r="AP1556" s="447">
        <f>AP1557</f>
        <v>0</v>
      </c>
      <c r="AQ1556" s="447"/>
    </row>
    <row r="1557" spans="2:43" ht="18" hidden="1" customHeight="1" x14ac:dyDescent="0.2">
      <c r="B1557" s="4"/>
      <c r="C1557" s="117"/>
      <c r="D1557" s="117"/>
      <c r="E1557" s="117"/>
      <c r="F1557" s="48"/>
      <c r="G1557" s="11"/>
      <c r="H1557" s="117"/>
      <c r="I1557" s="124"/>
      <c r="J1557" s="124"/>
      <c r="K1557" s="144"/>
      <c r="L1557" s="11"/>
      <c r="M1557" s="143"/>
      <c r="N1557" s="42"/>
      <c r="O1557" s="128"/>
      <c r="P1557" s="130"/>
      <c r="Q1557" s="130"/>
      <c r="R1557" s="72">
        <v>1</v>
      </c>
      <c r="S1557" s="181"/>
      <c r="T1557" s="73" t="s">
        <v>508</v>
      </c>
      <c r="V1557" s="74">
        <v>0</v>
      </c>
      <c r="X1557" s="74">
        <v>0</v>
      </c>
      <c r="Z1557" s="74">
        <v>0</v>
      </c>
      <c r="AB1557" s="74">
        <v>0</v>
      </c>
      <c r="AD1557" s="74">
        <v>0</v>
      </c>
      <c r="AF1557" s="74">
        <v>0</v>
      </c>
      <c r="AH1557" s="74">
        <f t="shared" si="217"/>
        <v>0</v>
      </c>
      <c r="AI1557" s="8"/>
      <c r="AJ1557" s="74">
        <v>0</v>
      </c>
      <c r="AK1557" s="8"/>
      <c r="AL1557" s="74">
        <v>0</v>
      </c>
      <c r="AM1557" s="74"/>
      <c r="AN1557" s="74">
        <v>0</v>
      </c>
      <c r="AO1557" s="74"/>
      <c r="AP1557" s="74">
        <v>0</v>
      </c>
      <c r="AQ1557" s="74"/>
    </row>
    <row r="1558" spans="2:43" ht="18" hidden="1" customHeight="1" x14ac:dyDescent="0.2">
      <c r="B1558" s="4"/>
      <c r="C1558" s="117"/>
      <c r="D1558" s="117"/>
      <c r="E1558" s="117"/>
      <c r="F1558" s="48"/>
      <c r="G1558" s="11"/>
      <c r="H1558" s="117"/>
      <c r="I1558" s="124"/>
      <c r="J1558" s="124"/>
      <c r="K1558" s="144"/>
      <c r="L1558" s="11"/>
      <c r="M1558" s="143"/>
      <c r="N1558" s="42"/>
      <c r="O1558" s="128"/>
      <c r="P1558" s="130"/>
      <c r="Q1558" s="131">
        <v>6</v>
      </c>
      <c r="R1558" s="68"/>
      <c r="S1558" s="35"/>
      <c r="T1558" s="450" t="s">
        <v>375</v>
      </c>
      <c r="U1558" s="449"/>
      <c r="V1558" s="447">
        <f>V1559</f>
        <v>0</v>
      </c>
      <c r="X1558" s="447">
        <f>X1559</f>
        <v>0</v>
      </c>
      <c r="Z1558" s="447">
        <f>Z1559</f>
        <v>0</v>
      </c>
      <c r="AB1558" s="447">
        <f>AB1559</f>
        <v>0</v>
      </c>
      <c r="AD1558" s="447">
        <f>AD1559</f>
        <v>0</v>
      </c>
      <c r="AF1558" s="447">
        <f>AF1559</f>
        <v>0</v>
      </c>
      <c r="AH1558" s="447">
        <f t="shared" si="217"/>
        <v>0</v>
      </c>
      <c r="AI1558" s="446"/>
      <c r="AJ1558" s="447">
        <f>AJ1559</f>
        <v>0</v>
      </c>
      <c r="AK1558" s="446"/>
      <c r="AL1558" s="447">
        <f>AL1559</f>
        <v>0</v>
      </c>
      <c r="AM1558" s="447"/>
      <c r="AN1558" s="447">
        <f>AN1559</f>
        <v>0</v>
      </c>
      <c r="AO1558" s="447"/>
      <c r="AP1558" s="447">
        <f>AP1559</f>
        <v>0</v>
      </c>
      <c r="AQ1558" s="447"/>
    </row>
    <row r="1559" spans="2:43" ht="18" hidden="1" customHeight="1" x14ac:dyDescent="0.2">
      <c r="B1559" s="4"/>
      <c r="C1559" s="117"/>
      <c r="D1559" s="117"/>
      <c r="E1559" s="117"/>
      <c r="F1559" s="48"/>
      <c r="G1559" s="11"/>
      <c r="H1559" s="117"/>
      <c r="I1559" s="124"/>
      <c r="J1559" s="124"/>
      <c r="K1559" s="144"/>
      <c r="L1559" s="11"/>
      <c r="M1559" s="143"/>
      <c r="N1559" s="42"/>
      <c r="O1559" s="128"/>
      <c r="P1559" s="130"/>
      <c r="Q1559" s="130"/>
      <c r="R1559" s="72">
        <v>1</v>
      </c>
      <c r="S1559" s="181"/>
      <c r="T1559" s="73" t="s">
        <v>493</v>
      </c>
      <c r="V1559" s="74">
        <v>0</v>
      </c>
      <c r="X1559" s="74">
        <v>0</v>
      </c>
      <c r="Z1559" s="74">
        <v>0</v>
      </c>
      <c r="AB1559" s="74">
        <v>0</v>
      </c>
      <c r="AD1559" s="74">
        <v>0</v>
      </c>
      <c r="AF1559" s="74">
        <v>0</v>
      </c>
      <c r="AH1559" s="74">
        <f t="shared" si="217"/>
        <v>0</v>
      </c>
      <c r="AI1559" s="8"/>
      <c r="AJ1559" s="74">
        <v>0</v>
      </c>
      <c r="AK1559" s="8"/>
      <c r="AL1559" s="74">
        <v>0</v>
      </c>
      <c r="AM1559" s="74"/>
      <c r="AN1559" s="74">
        <v>0</v>
      </c>
      <c r="AO1559" s="74"/>
      <c r="AP1559" s="74">
        <v>0</v>
      </c>
      <c r="AQ1559" s="74"/>
    </row>
    <row r="1560" spans="2:43" ht="18" hidden="1" customHeight="1" x14ac:dyDescent="0.2">
      <c r="B1560" s="4"/>
      <c r="C1560" s="117"/>
      <c r="D1560" s="117"/>
      <c r="E1560" s="117"/>
      <c r="F1560" s="48"/>
      <c r="G1560" s="11"/>
      <c r="H1560" s="117"/>
      <c r="I1560" s="124"/>
      <c r="J1560" s="124"/>
      <c r="K1560" s="144"/>
      <c r="L1560" s="11"/>
      <c r="M1560" s="143"/>
      <c r="N1560" s="42"/>
      <c r="O1560" s="128"/>
      <c r="P1560" s="129">
        <v>3</v>
      </c>
      <c r="Q1560" s="129"/>
      <c r="R1560" s="64"/>
      <c r="S1560" s="234"/>
      <c r="T1560" s="65" t="s">
        <v>384</v>
      </c>
      <c r="U1560" s="155"/>
      <c r="V1560" s="66">
        <f>V1561+V1563+V1566+V1568</f>
        <v>0</v>
      </c>
      <c r="X1560" s="66">
        <f>X1561+X1563+X1566+X1568</f>
        <v>0</v>
      </c>
      <c r="Z1560" s="66">
        <f>Z1561+Z1563+Z1566+Z1568</f>
        <v>0</v>
      </c>
      <c r="AB1560" s="66">
        <f>AB1561+AB1563+AB1566+AB1568</f>
        <v>0</v>
      </c>
      <c r="AD1560" s="66">
        <f>AD1561+AD1563+AD1566+AD1568</f>
        <v>0</v>
      </c>
      <c r="AF1560" s="66">
        <f>AF1561+AF1563+AF1566+AF1568</f>
        <v>0</v>
      </c>
      <c r="AH1560" s="66">
        <f t="shared" si="217"/>
        <v>0</v>
      </c>
      <c r="AI1560" s="67"/>
      <c r="AJ1560" s="66">
        <f>AJ1561+AJ1563+AJ1566+AJ1568</f>
        <v>0</v>
      </c>
      <c r="AK1560" s="67"/>
      <c r="AL1560" s="66">
        <f>AL1561+AL1563+AL1566+AL1568</f>
        <v>0</v>
      </c>
      <c r="AM1560" s="66"/>
      <c r="AN1560" s="66">
        <f>AN1561+AN1563+AN1566+AN1568</f>
        <v>0</v>
      </c>
      <c r="AO1560" s="66"/>
      <c r="AP1560" s="66">
        <f>AP1561+AP1563+AP1566+AP1568</f>
        <v>0</v>
      </c>
      <c r="AQ1560" s="66"/>
    </row>
    <row r="1561" spans="2:43" ht="18" hidden="1" customHeight="1" x14ac:dyDescent="0.2">
      <c r="B1561" s="4"/>
      <c r="C1561" s="117"/>
      <c r="D1561" s="117"/>
      <c r="E1561" s="117"/>
      <c r="F1561" s="48"/>
      <c r="G1561" s="11"/>
      <c r="H1561" s="117"/>
      <c r="I1561" s="124"/>
      <c r="J1561" s="124"/>
      <c r="K1561" s="144"/>
      <c r="L1561" s="11"/>
      <c r="M1561" s="143"/>
      <c r="N1561" s="42"/>
      <c r="O1561" s="128"/>
      <c r="P1561" s="130"/>
      <c r="Q1561" s="140">
        <v>1</v>
      </c>
      <c r="R1561" s="68"/>
      <c r="S1561" s="35"/>
      <c r="T1561" s="450" t="s">
        <v>392</v>
      </c>
      <c r="U1561" s="449"/>
      <c r="V1561" s="447">
        <f>V1562</f>
        <v>0</v>
      </c>
      <c r="X1561" s="447">
        <f>X1562</f>
        <v>0</v>
      </c>
      <c r="Z1561" s="447">
        <f>Z1562</f>
        <v>0</v>
      </c>
      <c r="AB1561" s="447">
        <f>AB1562</f>
        <v>0</v>
      </c>
      <c r="AD1561" s="447">
        <f>AD1562</f>
        <v>0</v>
      </c>
      <c r="AF1561" s="447">
        <f>AF1562</f>
        <v>0</v>
      </c>
      <c r="AH1561" s="447">
        <f t="shared" si="217"/>
        <v>0</v>
      </c>
      <c r="AI1561" s="446"/>
      <c r="AJ1561" s="447">
        <f>AJ1562</f>
        <v>0</v>
      </c>
      <c r="AK1561" s="446"/>
      <c r="AL1561" s="447">
        <f>AL1562</f>
        <v>0</v>
      </c>
      <c r="AM1561" s="447"/>
      <c r="AN1561" s="447">
        <f>AN1562</f>
        <v>0</v>
      </c>
      <c r="AO1561" s="447"/>
      <c r="AP1561" s="447">
        <f>AP1562</f>
        <v>0</v>
      </c>
      <c r="AQ1561" s="447"/>
    </row>
    <row r="1562" spans="2:43" ht="18" hidden="1" customHeight="1" x14ac:dyDescent="0.2">
      <c r="B1562" s="4"/>
      <c r="C1562" s="117"/>
      <c r="D1562" s="117"/>
      <c r="E1562" s="117"/>
      <c r="F1562" s="48"/>
      <c r="G1562" s="11"/>
      <c r="H1562" s="117"/>
      <c r="I1562" s="124"/>
      <c r="J1562" s="124"/>
      <c r="K1562" s="144"/>
      <c r="L1562" s="11"/>
      <c r="M1562" s="143"/>
      <c r="N1562" s="42"/>
      <c r="O1562" s="128"/>
      <c r="P1562" s="130"/>
      <c r="Q1562" s="130"/>
      <c r="R1562" s="72" t="s">
        <v>0</v>
      </c>
      <c r="S1562" s="181"/>
      <c r="T1562" s="73" t="s">
        <v>393</v>
      </c>
      <c r="V1562" s="74">
        <v>0</v>
      </c>
      <c r="X1562" s="74">
        <v>0</v>
      </c>
      <c r="Z1562" s="74">
        <v>0</v>
      </c>
      <c r="AB1562" s="74">
        <v>0</v>
      </c>
      <c r="AD1562" s="74">
        <v>0</v>
      </c>
      <c r="AF1562" s="74">
        <v>0</v>
      </c>
      <c r="AH1562" s="74">
        <f t="shared" si="217"/>
        <v>0</v>
      </c>
      <c r="AI1562" s="8"/>
      <c r="AJ1562" s="74">
        <v>0</v>
      </c>
      <c r="AK1562" s="8"/>
      <c r="AL1562" s="74">
        <v>0</v>
      </c>
      <c r="AM1562" s="74"/>
      <c r="AN1562" s="74">
        <v>0</v>
      </c>
      <c r="AO1562" s="74"/>
      <c r="AP1562" s="74">
        <v>0</v>
      </c>
      <c r="AQ1562" s="74"/>
    </row>
    <row r="1563" spans="2:43" ht="18" hidden="1" customHeight="1" x14ac:dyDescent="0.2">
      <c r="B1563" s="4"/>
      <c r="C1563" s="117"/>
      <c r="D1563" s="117"/>
      <c r="E1563" s="117"/>
      <c r="F1563" s="48"/>
      <c r="G1563" s="11"/>
      <c r="H1563" s="117"/>
      <c r="I1563" s="124"/>
      <c r="J1563" s="124"/>
      <c r="K1563" s="144"/>
      <c r="L1563" s="11"/>
      <c r="M1563" s="143"/>
      <c r="N1563" s="42"/>
      <c r="O1563" s="128"/>
      <c r="P1563" s="130"/>
      <c r="Q1563" s="131">
        <v>2</v>
      </c>
      <c r="R1563" s="68"/>
      <c r="S1563" s="35"/>
      <c r="T1563" s="450" t="s">
        <v>394</v>
      </c>
      <c r="U1563" s="449"/>
      <c r="V1563" s="447">
        <f>SUM(V1564:V1565)</f>
        <v>0</v>
      </c>
      <c r="X1563" s="447">
        <f>SUM(X1564:X1565)</f>
        <v>0</v>
      </c>
      <c r="Z1563" s="447">
        <f>SUM(Z1564:Z1565)</f>
        <v>0</v>
      </c>
      <c r="AB1563" s="447">
        <f>SUM(AB1564:AB1565)</f>
        <v>0</v>
      </c>
      <c r="AD1563" s="447">
        <f>SUM(AD1564:AD1565)</f>
        <v>0</v>
      </c>
      <c r="AF1563" s="447">
        <f>SUM(AF1564:AF1565)</f>
        <v>0</v>
      </c>
      <c r="AH1563" s="447">
        <f t="shared" si="217"/>
        <v>0</v>
      </c>
      <c r="AI1563" s="446"/>
      <c r="AJ1563" s="447">
        <f>SUM(AJ1564:AJ1565)</f>
        <v>0</v>
      </c>
      <c r="AK1563" s="446"/>
      <c r="AL1563" s="447">
        <f>SUM(AL1564:AL1565)</f>
        <v>0</v>
      </c>
      <c r="AM1563" s="447"/>
      <c r="AN1563" s="447">
        <f>SUM(AN1564:AN1565)</f>
        <v>0</v>
      </c>
      <c r="AO1563" s="447"/>
      <c r="AP1563" s="447">
        <f>SUM(AP1564:AP1565)</f>
        <v>0</v>
      </c>
      <c r="AQ1563" s="447"/>
    </row>
    <row r="1564" spans="2:43" ht="18" hidden="1" customHeight="1" x14ac:dyDescent="0.2">
      <c r="B1564" s="4"/>
      <c r="C1564" s="117"/>
      <c r="D1564" s="117"/>
      <c r="E1564" s="117"/>
      <c r="F1564" s="48"/>
      <c r="G1564" s="11"/>
      <c r="H1564" s="117"/>
      <c r="I1564" s="124"/>
      <c r="J1564" s="124"/>
      <c r="K1564" s="144"/>
      <c r="L1564" s="11"/>
      <c r="M1564" s="143"/>
      <c r="N1564" s="42"/>
      <c r="O1564" s="128"/>
      <c r="P1564" s="130"/>
      <c r="Q1564" s="130"/>
      <c r="R1564" s="72">
        <v>1</v>
      </c>
      <c r="S1564" s="181"/>
      <c r="T1564" s="73" t="s">
        <v>495</v>
      </c>
      <c r="V1564" s="74">
        <v>0</v>
      </c>
      <c r="X1564" s="74">
        <v>0</v>
      </c>
      <c r="Z1564" s="74">
        <v>0</v>
      </c>
      <c r="AB1564" s="74">
        <v>0</v>
      </c>
      <c r="AD1564" s="74">
        <v>0</v>
      </c>
      <c r="AF1564" s="74">
        <v>0</v>
      </c>
      <c r="AH1564" s="74">
        <f t="shared" si="217"/>
        <v>0</v>
      </c>
      <c r="AI1564" s="8"/>
      <c r="AJ1564" s="74">
        <v>0</v>
      </c>
      <c r="AK1564" s="8"/>
      <c r="AL1564" s="74">
        <v>0</v>
      </c>
      <c r="AM1564" s="74"/>
      <c r="AN1564" s="74">
        <v>0</v>
      </c>
      <c r="AO1564" s="74"/>
      <c r="AP1564" s="74">
        <v>0</v>
      </c>
      <c r="AQ1564" s="74"/>
    </row>
    <row r="1565" spans="2:43" ht="18" hidden="1" customHeight="1" x14ac:dyDescent="0.2">
      <c r="B1565" s="4"/>
      <c r="C1565" s="117"/>
      <c r="D1565" s="117"/>
      <c r="E1565" s="117"/>
      <c r="F1565" s="48"/>
      <c r="G1565" s="11"/>
      <c r="H1565" s="117"/>
      <c r="I1565" s="124"/>
      <c r="J1565" s="124"/>
      <c r="K1565" s="144"/>
      <c r="L1565" s="11"/>
      <c r="M1565" s="143"/>
      <c r="N1565" s="42"/>
      <c r="O1565" s="128"/>
      <c r="P1565" s="130"/>
      <c r="Q1565" s="130"/>
      <c r="R1565" s="72">
        <v>2</v>
      </c>
      <c r="S1565" s="181"/>
      <c r="T1565" s="73" t="s">
        <v>395</v>
      </c>
      <c r="V1565" s="74">
        <v>0</v>
      </c>
      <c r="X1565" s="74">
        <v>0</v>
      </c>
      <c r="Z1565" s="74">
        <v>0</v>
      </c>
      <c r="AB1565" s="74">
        <v>0</v>
      </c>
      <c r="AD1565" s="74">
        <v>0</v>
      </c>
      <c r="AF1565" s="74">
        <v>0</v>
      </c>
      <c r="AH1565" s="74">
        <f t="shared" si="217"/>
        <v>0</v>
      </c>
      <c r="AI1565" s="8"/>
      <c r="AJ1565" s="74">
        <v>0</v>
      </c>
      <c r="AK1565" s="8"/>
      <c r="AL1565" s="74">
        <v>0</v>
      </c>
      <c r="AM1565" s="74"/>
      <c r="AN1565" s="74">
        <v>0</v>
      </c>
      <c r="AO1565" s="74"/>
      <c r="AP1565" s="74">
        <v>0</v>
      </c>
      <c r="AQ1565" s="74"/>
    </row>
    <row r="1566" spans="2:43" ht="18" hidden="1" customHeight="1" x14ac:dyDescent="0.2">
      <c r="B1566" s="4"/>
      <c r="C1566" s="117"/>
      <c r="D1566" s="117"/>
      <c r="E1566" s="117"/>
      <c r="F1566" s="48"/>
      <c r="G1566" s="11"/>
      <c r="H1566" s="117"/>
      <c r="I1566" s="124"/>
      <c r="J1566" s="124"/>
      <c r="K1566" s="144"/>
      <c r="L1566" s="11"/>
      <c r="M1566" s="143"/>
      <c r="N1566" s="42"/>
      <c r="O1566" s="128"/>
      <c r="P1566" s="130"/>
      <c r="Q1566" s="131">
        <v>4</v>
      </c>
      <c r="R1566" s="68"/>
      <c r="S1566" s="35"/>
      <c r="T1566" s="450" t="s">
        <v>396</v>
      </c>
      <c r="U1566" s="449"/>
      <c r="V1566" s="447">
        <f>V1567</f>
        <v>0</v>
      </c>
      <c r="X1566" s="447">
        <f>X1567</f>
        <v>0</v>
      </c>
      <c r="Z1566" s="447">
        <f>Z1567</f>
        <v>0</v>
      </c>
      <c r="AB1566" s="447">
        <f>AB1567</f>
        <v>0</v>
      </c>
      <c r="AD1566" s="447">
        <f>AD1567</f>
        <v>0</v>
      </c>
      <c r="AF1566" s="447">
        <f>AF1567</f>
        <v>0</v>
      </c>
      <c r="AH1566" s="447">
        <f t="shared" ref="AH1566:AH1629" si="226">AD1566+AF1566</f>
        <v>0</v>
      </c>
      <c r="AI1566" s="446"/>
      <c r="AJ1566" s="447">
        <f>AJ1567</f>
        <v>0</v>
      </c>
      <c r="AK1566" s="446"/>
      <c r="AL1566" s="447">
        <f>AL1567</f>
        <v>0</v>
      </c>
      <c r="AM1566" s="447"/>
      <c r="AN1566" s="447">
        <f>AN1567</f>
        <v>0</v>
      </c>
      <c r="AO1566" s="447"/>
      <c r="AP1566" s="447">
        <f>AP1567</f>
        <v>0</v>
      </c>
      <c r="AQ1566" s="447"/>
    </row>
    <row r="1567" spans="2:43" ht="17.25" hidden="1" customHeight="1" x14ac:dyDescent="0.2">
      <c r="B1567" s="4"/>
      <c r="C1567" s="117"/>
      <c r="D1567" s="117"/>
      <c r="E1567" s="117"/>
      <c r="F1567" s="48"/>
      <c r="G1567" s="11"/>
      <c r="H1567" s="117"/>
      <c r="I1567" s="124"/>
      <c r="J1567" s="124"/>
      <c r="K1567" s="144"/>
      <c r="L1567" s="11"/>
      <c r="M1567" s="143"/>
      <c r="N1567" s="42"/>
      <c r="O1567" s="128"/>
      <c r="P1567" s="130"/>
      <c r="Q1567" s="130"/>
      <c r="R1567" s="72">
        <v>2</v>
      </c>
      <c r="S1567" s="181"/>
      <c r="T1567" s="73" t="s">
        <v>397</v>
      </c>
      <c r="V1567" s="74">
        <v>0</v>
      </c>
      <c r="X1567" s="74">
        <v>0</v>
      </c>
      <c r="Z1567" s="74">
        <v>0</v>
      </c>
      <c r="AB1567" s="74">
        <v>0</v>
      </c>
      <c r="AD1567" s="74">
        <v>0</v>
      </c>
      <c r="AF1567" s="74">
        <v>0</v>
      </c>
      <c r="AH1567" s="74">
        <f t="shared" si="226"/>
        <v>0</v>
      </c>
      <c r="AI1567" s="8"/>
      <c r="AJ1567" s="74">
        <v>0</v>
      </c>
      <c r="AK1567" s="8"/>
      <c r="AL1567" s="74">
        <v>0</v>
      </c>
      <c r="AM1567" s="74"/>
      <c r="AN1567" s="74">
        <v>0</v>
      </c>
      <c r="AO1567" s="74"/>
      <c r="AP1567" s="74">
        <v>0</v>
      </c>
      <c r="AQ1567" s="74"/>
    </row>
    <row r="1568" spans="2:43" ht="18" hidden="1" customHeight="1" x14ac:dyDescent="0.2">
      <c r="B1568" s="4"/>
      <c r="C1568" s="117"/>
      <c r="D1568" s="117"/>
      <c r="E1568" s="117"/>
      <c r="F1568" s="48"/>
      <c r="G1568" s="11"/>
      <c r="H1568" s="117"/>
      <c r="I1568" s="124"/>
      <c r="J1568" s="124"/>
      <c r="K1568" s="144"/>
      <c r="L1568" s="11"/>
      <c r="M1568" s="143"/>
      <c r="N1568" s="42"/>
      <c r="O1568" s="128"/>
      <c r="P1568" s="130"/>
      <c r="Q1568" s="131">
        <v>5</v>
      </c>
      <c r="R1568" s="68"/>
      <c r="S1568" s="35"/>
      <c r="T1568" s="450" t="s">
        <v>451</v>
      </c>
      <c r="U1568" s="449"/>
      <c r="V1568" s="447">
        <f>SUM(V1569:V1569)</f>
        <v>0</v>
      </c>
      <c r="X1568" s="447">
        <f>SUM(X1569:X1569)</f>
        <v>0</v>
      </c>
      <c r="Z1568" s="447">
        <f>SUM(Z1569:Z1569)</f>
        <v>0</v>
      </c>
      <c r="AB1568" s="447">
        <f>SUM(AB1569:AB1569)</f>
        <v>0</v>
      </c>
      <c r="AD1568" s="447">
        <f>SUM(AD1569:AD1569)</f>
        <v>0</v>
      </c>
      <c r="AF1568" s="447">
        <f>SUM(AF1569:AF1569)</f>
        <v>0</v>
      </c>
      <c r="AH1568" s="447">
        <f t="shared" si="226"/>
        <v>0</v>
      </c>
      <c r="AI1568" s="446"/>
      <c r="AJ1568" s="447">
        <f>SUM(AJ1569:AJ1569)</f>
        <v>0</v>
      </c>
      <c r="AK1568" s="446"/>
      <c r="AL1568" s="447">
        <f>SUM(AL1569:AL1569)</f>
        <v>0</v>
      </c>
      <c r="AM1568" s="447"/>
      <c r="AN1568" s="447">
        <f>SUM(AN1569:AN1569)</f>
        <v>0</v>
      </c>
      <c r="AO1568" s="447"/>
      <c r="AP1568" s="447">
        <f>SUM(AP1569:AP1569)</f>
        <v>0</v>
      </c>
      <c r="AQ1568" s="447"/>
    </row>
    <row r="1569" spans="2:43" ht="18" hidden="1" customHeight="1" x14ac:dyDescent="0.2">
      <c r="B1569" s="4"/>
      <c r="C1569" s="117"/>
      <c r="D1569" s="117"/>
      <c r="E1569" s="117"/>
      <c r="F1569" s="48"/>
      <c r="G1569" s="11"/>
      <c r="H1569" s="117"/>
      <c r="I1569" s="124"/>
      <c r="J1569" s="124"/>
      <c r="K1569" s="144"/>
      <c r="L1569" s="11"/>
      <c r="M1569" s="143"/>
      <c r="N1569" s="42"/>
      <c r="O1569" s="128"/>
      <c r="P1569" s="130"/>
      <c r="Q1569" s="130"/>
      <c r="R1569" s="72">
        <v>2</v>
      </c>
      <c r="S1569" s="181"/>
      <c r="T1569" s="73" t="s">
        <v>450</v>
      </c>
      <c r="V1569" s="74">
        <v>0</v>
      </c>
      <c r="X1569" s="74">
        <v>0</v>
      </c>
      <c r="Z1569" s="74">
        <v>0</v>
      </c>
      <c r="AB1569" s="74">
        <v>0</v>
      </c>
      <c r="AD1569" s="74">
        <v>0</v>
      </c>
      <c r="AF1569" s="74">
        <v>0</v>
      </c>
      <c r="AH1569" s="74">
        <f t="shared" si="226"/>
        <v>0</v>
      </c>
      <c r="AI1569" s="8"/>
      <c r="AJ1569" s="74">
        <v>0</v>
      </c>
      <c r="AK1569" s="8"/>
      <c r="AL1569" s="74">
        <v>0</v>
      </c>
      <c r="AM1569" s="74"/>
      <c r="AN1569" s="74">
        <v>0</v>
      </c>
      <c r="AO1569" s="74"/>
      <c r="AP1569" s="74">
        <v>0</v>
      </c>
      <c r="AQ1569" s="74"/>
    </row>
    <row r="1570" spans="2:43" ht="18" hidden="1" customHeight="1" x14ac:dyDescent="0.2">
      <c r="B1570" s="4"/>
      <c r="C1570" s="117"/>
      <c r="D1570" s="117"/>
      <c r="E1570" s="117"/>
      <c r="F1570" s="48"/>
      <c r="G1570" s="11"/>
      <c r="H1570" s="117"/>
      <c r="I1570" s="124"/>
      <c r="J1570" s="124"/>
      <c r="K1570" s="144"/>
      <c r="L1570" s="11"/>
      <c r="M1570" s="143"/>
      <c r="N1570" s="42"/>
      <c r="O1570" s="128"/>
      <c r="P1570" s="129">
        <v>4</v>
      </c>
      <c r="Q1570" s="129"/>
      <c r="R1570" s="64"/>
      <c r="S1570" s="234"/>
      <c r="T1570" s="65" t="s">
        <v>376</v>
      </c>
      <c r="U1570" s="155"/>
      <c r="V1570" s="66">
        <f>V1571</f>
        <v>0</v>
      </c>
      <c r="X1570" s="66">
        <f>X1571</f>
        <v>0</v>
      </c>
      <c r="Z1570" s="66">
        <f>Z1571</f>
        <v>0</v>
      </c>
      <c r="AB1570" s="66">
        <f>AB1571</f>
        <v>0</v>
      </c>
      <c r="AD1570" s="66">
        <f>AD1571</f>
        <v>0</v>
      </c>
      <c r="AF1570" s="66">
        <f>AF1571</f>
        <v>0</v>
      </c>
      <c r="AH1570" s="66">
        <f t="shared" si="226"/>
        <v>0</v>
      </c>
      <c r="AI1570" s="67"/>
      <c r="AJ1570" s="66">
        <f>AJ1571</f>
        <v>0</v>
      </c>
      <c r="AK1570" s="67"/>
      <c r="AL1570" s="66">
        <f>AL1571</f>
        <v>0</v>
      </c>
      <c r="AM1570" s="66"/>
      <c r="AN1570" s="66">
        <f>AN1571</f>
        <v>0</v>
      </c>
      <c r="AO1570" s="66"/>
      <c r="AP1570" s="66">
        <f>AP1571</f>
        <v>0</v>
      </c>
      <c r="AQ1570" s="66"/>
    </row>
    <row r="1571" spans="2:43" ht="18" hidden="1" customHeight="1" x14ac:dyDescent="0.2">
      <c r="B1571" s="4"/>
      <c r="C1571" s="117"/>
      <c r="D1571" s="117"/>
      <c r="E1571" s="117"/>
      <c r="F1571" s="48"/>
      <c r="G1571" s="11"/>
      <c r="H1571" s="117"/>
      <c r="I1571" s="124"/>
      <c r="J1571" s="124"/>
      <c r="K1571" s="144"/>
      <c r="L1571" s="11"/>
      <c r="M1571" s="143"/>
      <c r="N1571" s="42"/>
      <c r="O1571" s="128"/>
      <c r="P1571" s="130"/>
      <c r="Q1571" s="131">
        <v>1</v>
      </c>
      <c r="R1571" s="84"/>
      <c r="S1571" s="250"/>
      <c r="T1571" s="450" t="s">
        <v>76</v>
      </c>
      <c r="U1571" s="449"/>
      <c r="V1571" s="447">
        <f>V1572+V1573</f>
        <v>0</v>
      </c>
      <c r="X1571" s="447">
        <f>X1572+X1573</f>
        <v>0</v>
      </c>
      <c r="Z1571" s="447">
        <f>Z1572+Z1573</f>
        <v>0</v>
      </c>
      <c r="AB1571" s="447">
        <f>AB1572+AB1573</f>
        <v>0</v>
      </c>
      <c r="AD1571" s="447">
        <f>AD1572+AD1573</f>
        <v>0</v>
      </c>
      <c r="AF1571" s="447">
        <f>AF1572+AF1573</f>
        <v>0</v>
      </c>
      <c r="AH1571" s="447">
        <f t="shared" si="226"/>
        <v>0</v>
      </c>
      <c r="AI1571" s="446"/>
      <c r="AJ1571" s="447">
        <f>AJ1572+AJ1573</f>
        <v>0</v>
      </c>
      <c r="AK1571" s="446"/>
      <c r="AL1571" s="447">
        <f>AL1572+AL1573</f>
        <v>0</v>
      </c>
      <c r="AM1571" s="447"/>
      <c r="AN1571" s="447">
        <f>AN1572+AN1573</f>
        <v>0</v>
      </c>
      <c r="AO1571" s="447"/>
      <c r="AP1571" s="447">
        <f>AP1572+AP1573</f>
        <v>0</v>
      </c>
      <c r="AQ1571" s="447"/>
    </row>
    <row r="1572" spans="2:43" ht="18" hidden="1" customHeight="1" x14ac:dyDescent="0.2">
      <c r="B1572" s="4"/>
      <c r="C1572" s="117"/>
      <c r="D1572" s="117"/>
      <c r="E1572" s="117"/>
      <c r="F1572" s="48"/>
      <c r="G1572" s="11"/>
      <c r="H1572" s="117"/>
      <c r="I1572" s="124"/>
      <c r="J1572" s="124"/>
      <c r="K1572" s="144"/>
      <c r="L1572" s="11"/>
      <c r="M1572" s="143"/>
      <c r="N1572" s="42"/>
      <c r="O1572" s="128"/>
      <c r="P1572" s="130"/>
      <c r="Q1572" s="131"/>
      <c r="R1572" s="72">
        <v>1</v>
      </c>
      <c r="S1572" s="181"/>
      <c r="T1572" s="73" t="s">
        <v>398</v>
      </c>
      <c r="V1572" s="74">
        <v>0</v>
      </c>
      <c r="X1572" s="74">
        <v>0</v>
      </c>
      <c r="Z1572" s="74">
        <v>0</v>
      </c>
      <c r="AB1572" s="74">
        <v>0</v>
      </c>
      <c r="AD1572" s="74">
        <v>0</v>
      </c>
      <c r="AF1572" s="74">
        <v>0</v>
      </c>
      <c r="AH1572" s="74">
        <f t="shared" si="226"/>
        <v>0</v>
      </c>
      <c r="AI1572" s="8"/>
      <c r="AJ1572" s="74">
        <v>0</v>
      </c>
      <c r="AK1572" s="8"/>
      <c r="AL1572" s="74">
        <v>0</v>
      </c>
      <c r="AM1572" s="74"/>
      <c r="AN1572" s="74">
        <v>0</v>
      </c>
      <c r="AO1572" s="74"/>
      <c r="AP1572" s="74">
        <v>0</v>
      </c>
      <c r="AQ1572" s="74"/>
    </row>
    <row r="1573" spans="2:43" ht="18" hidden="1" customHeight="1" x14ac:dyDescent="0.2">
      <c r="B1573" s="4"/>
      <c r="C1573" s="117"/>
      <c r="D1573" s="117"/>
      <c r="E1573" s="117"/>
      <c r="F1573" s="48"/>
      <c r="G1573" s="11"/>
      <c r="H1573" s="117"/>
      <c r="I1573" s="124"/>
      <c r="J1573" s="124"/>
      <c r="K1573" s="144"/>
      <c r="L1573" s="11"/>
      <c r="M1573" s="143"/>
      <c r="N1573" s="42"/>
      <c r="O1573" s="128"/>
      <c r="P1573" s="130"/>
      <c r="Q1573" s="130"/>
      <c r="R1573" s="72" t="s">
        <v>14</v>
      </c>
      <c r="S1573" s="181"/>
      <c r="T1573" s="73" t="s">
        <v>377</v>
      </c>
      <c r="V1573" s="74">
        <v>0</v>
      </c>
      <c r="X1573" s="74">
        <v>0</v>
      </c>
      <c r="Z1573" s="74">
        <v>0</v>
      </c>
      <c r="AB1573" s="74">
        <v>0</v>
      </c>
      <c r="AD1573" s="74">
        <v>0</v>
      </c>
      <c r="AF1573" s="74">
        <v>0</v>
      </c>
      <c r="AH1573" s="74">
        <f t="shared" si="226"/>
        <v>0</v>
      </c>
      <c r="AI1573" s="8"/>
      <c r="AJ1573" s="74">
        <v>0</v>
      </c>
      <c r="AK1573" s="8"/>
      <c r="AL1573" s="74">
        <v>0</v>
      </c>
      <c r="AM1573" s="74"/>
      <c r="AN1573" s="74">
        <v>0</v>
      </c>
      <c r="AO1573" s="74"/>
      <c r="AP1573" s="74">
        <v>0</v>
      </c>
      <c r="AQ1573" s="74"/>
    </row>
    <row r="1574" spans="2:43" ht="18" hidden="1" customHeight="1" x14ac:dyDescent="0.2">
      <c r="B1574" s="4"/>
      <c r="C1574" s="117"/>
      <c r="D1574" s="117"/>
      <c r="E1574" s="117"/>
      <c r="F1574" s="48"/>
      <c r="G1574" s="11"/>
      <c r="H1574" s="117"/>
      <c r="I1574" s="124"/>
      <c r="J1574" s="124"/>
      <c r="K1574" s="144"/>
      <c r="L1574" s="11"/>
      <c r="M1574" s="143"/>
      <c r="N1574" s="42"/>
      <c r="O1574" s="127" t="s">
        <v>0</v>
      </c>
      <c r="P1574" s="123"/>
      <c r="Q1574" s="123"/>
      <c r="R1574" s="49"/>
      <c r="S1574" s="18"/>
      <c r="T1574" s="50" t="s">
        <v>60</v>
      </c>
      <c r="U1574" s="76"/>
      <c r="V1574" s="51">
        <f>V1575+V1579+V1585</f>
        <v>0</v>
      </c>
      <c r="W1574" s="51"/>
      <c r="X1574" s="51">
        <f>X1575+X1579+X1585</f>
        <v>0</v>
      </c>
      <c r="Y1574" s="51"/>
      <c r="Z1574" s="51">
        <f>Z1575+Z1579+Z1585</f>
        <v>0</v>
      </c>
      <c r="AA1574" s="51"/>
      <c r="AB1574" s="51">
        <f>AB1575+AB1579+AB1585</f>
        <v>0</v>
      </c>
      <c r="AC1574" s="51"/>
      <c r="AD1574" s="51">
        <f>AD1575+AD1579+AD1585</f>
        <v>0</v>
      </c>
      <c r="AE1574" s="51"/>
      <c r="AF1574" s="51">
        <f>AF1575+AF1579+AF1585</f>
        <v>0</v>
      </c>
      <c r="AG1574" s="51"/>
      <c r="AH1574" s="51">
        <f t="shared" si="226"/>
        <v>0</v>
      </c>
      <c r="AI1574" s="51">
        <f t="shared" ref="AI1574:AJ1574" si="227">AI1575+AI1579+AI1585</f>
        <v>0</v>
      </c>
      <c r="AJ1574" s="51">
        <f t="shared" si="227"/>
        <v>0</v>
      </c>
      <c r="AK1574" s="51">
        <f t="shared" ref="AK1574" si="228">AK1575+AK1579+AK1585</f>
        <v>0</v>
      </c>
      <c r="AL1574" s="51">
        <f t="shared" ref="AL1574" si="229">AL1575+AL1579+AL1585</f>
        <v>0</v>
      </c>
      <c r="AM1574" s="51"/>
      <c r="AN1574" s="51">
        <f t="shared" ref="AN1574:AP1574" si="230">AN1575+AN1579+AN1585</f>
        <v>0</v>
      </c>
      <c r="AO1574" s="51"/>
      <c r="AP1574" s="51">
        <f t="shared" si="230"/>
        <v>0</v>
      </c>
      <c r="AQ1574" s="51"/>
    </row>
    <row r="1575" spans="2:43" ht="18" hidden="1" customHeight="1" x14ac:dyDescent="0.2">
      <c r="B1575" s="4"/>
      <c r="C1575" s="117"/>
      <c r="D1575" s="117"/>
      <c r="E1575" s="117"/>
      <c r="F1575" s="48"/>
      <c r="G1575" s="11"/>
      <c r="H1575" s="117"/>
      <c r="I1575" s="124"/>
      <c r="J1575" s="124"/>
      <c r="K1575" s="144"/>
      <c r="L1575" s="11"/>
      <c r="M1575" s="143"/>
      <c r="N1575" s="42"/>
      <c r="O1575" s="128"/>
      <c r="P1575" s="129">
        <v>1</v>
      </c>
      <c r="Q1575" s="129"/>
      <c r="R1575" s="64"/>
      <c r="S1575" s="234"/>
      <c r="T1575" s="65" t="s">
        <v>8</v>
      </c>
      <c r="U1575" s="155"/>
      <c r="V1575" s="66">
        <f>V1576</f>
        <v>0</v>
      </c>
      <c r="X1575" s="66">
        <f>X1576</f>
        <v>0</v>
      </c>
      <c r="Z1575" s="66">
        <f>Z1576</f>
        <v>0</v>
      </c>
      <c r="AB1575" s="66">
        <f>AB1576</f>
        <v>0</v>
      </c>
      <c r="AD1575" s="66">
        <f>AD1576</f>
        <v>0</v>
      </c>
      <c r="AF1575" s="66">
        <f>AF1576</f>
        <v>0</v>
      </c>
      <c r="AH1575" s="66">
        <f t="shared" si="226"/>
        <v>0</v>
      </c>
      <c r="AI1575" s="67"/>
      <c r="AJ1575" s="66">
        <f>AJ1576</f>
        <v>0</v>
      </c>
      <c r="AK1575" s="67"/>
      <c r="AL1575" s="66">
        <f>AL1576</f>
        <v>0</v>
      </c>
      <c r="AM1575" s="66"/>
      <c r="AN1575" s="66">
        <f>AN1576</f>
        <v>0</v>
      </c>
      <c r="AO1575" s="66"/>
      <c r="AP1575" s="66">
        <f>AP1576</f>
        <v>0</v>
      </c>
      <c r="AQ1575" s="66"/>
    </row>
    <row r="1576" spans="2:43" ht="18" hidden="1" customHeight="1" x14ac:dyDescent="0.2">
      <c r="B1576" s="4"/>
      <c r="C1576" s="117"/>
      <c r="D1576" s="117"/>
      <c r="E1576" s="117"/>
      <c r="F1576" s="48"/>
      <c r="G1576" s="11"/>
      <c r="H1576" s="117"/>
      <c r="I1576" s="124"/>
      <c r="J1576" s="124"/>
      <c r="K1576" s="144"/>
      <c r="L1576" s="11"/>
      <c r="M1576" s="143"/>
      <c r="N1576" s="42"/>
      <c r="O1576" s="128"/>
      <c r="P1576" s="130"/>
      <c r="Q1576" s="131">
        <v>6</v>
      </c>
      <c r="R1576" s="68"/>
      <c r="S1576" s="35"/>
      <c r="T1576" s="450" t="s">
        <v>62</v>
      </c>
      <c r="U1576" s="449"/>
      <c r="V1576" s="447">
        <f>SUM(V1577:V1578)</f>
        <v>0</v>
      </c>
      <c r="X1576" s="447">
        <f>SUM(X1577:X1578)</f>
        <v>0</v>
      </c>
      <c r="Z1576" s="447">
        <f>SUM(Z1577:Z1578)</f>
        <v>0</v>
      </c>
      <c r="AB1576" s="447">
        <f>SUM(AB1577:AB1578)</f>
        <v>0</v>
      </c>
      <c r="AD1576" s="447">
        <f>SUM(AD1577:AD1578)</f>
        <v>0</v>
      </c>
      <c r="AF1576" s="447">
        <f>SUM(AF1577:AF1578)</f>
        <v>0</v>
      </c>
      <c r="AH1576" s="447">
        <f t="shared" si="226"/>
        <v>0</v>
      </c>
      <c r="AI1576" s="446"/>
      <c r="AJ1576" s="447">
        <f>SUM(AJ1577:AJ1578)</f>
        <v>0</v>
      </c>
      <c r="AK1576" s="446"/>
      <c r="AL1576" s="447">
        <f>SUM(AL1577:AL1578)</f>
        <v>0</v>
      </c>
      <c r="AM1576" s="447"/>
      <c r="AN1576" s="447">
        <f>SUM(AN1577:AN1578)</f>
        <v>0</v>
      </c>
      <c r="AO1576" s="447"/>
      <c r="AP1576" s="447">
        <f>SUM(AP1577:AP1578)</f>
        <v>0</v>
      </c>
      <c r="AQ1576" s="447"/>
    </row>
    <row r="1577" spans="2:43" ht="18" hidden="1" customHeight="1" x14ac:dyDescent="0.2">
      <c r="B1577" s="4"/>
      <c r="C1577" s="117"/>
      <c r="D1577" s="117"/>
      <c r="E1577" s="117"/>
      <c r="F1577" s="48"/>
      <c r="G1577" s="11"/>
      <c r="H1577" s="117"/>
      <c r="I1577" s="124"/>
      <c r="J1577" s="124"/>
      <c r="K1577" s="144"/>
      <c r="L1577" s="11"/>
      <c r="M1577" s="143"/>
      <c r="N1577" s="42"/>
      <c r="O1577" s="128"/>
      <c r="P1577" s="130"/>
      <c r="Q1577" s="130"/>
      <c r="R1577" s="72">
        <v>1</v>
      </c>
      <c r="S1577" s="181"/>
      <c r="T1577" s="73" t="s">
        <v>430</v>
      </c>
      <c r="V1577" s="74">
        <v>0</v>
      </c>
      <c r="X1577" s="74">
        <v>0</v>
      </c>
      <c r="Z1577" s="74">
        <v>0</v>
      </c>
      <c r="AB1577" s="74">
        <v>0</v>
      </c>
      <c r="AD1577" s="74">
        <v>0</v>
      </c>
      <c r="AF1577" s="74">
        <v>0</v>
      </c>
      <c r="AH1577" s="74">
        <f t="shared" si="226"/>
        <v>0</v>
      </c>
      <c r="AI1577" s="8"/>
      <c r="AJ1577" s="74">
        <v>0</v>
      </c>
      <c r="AK1577" s="8"/>
      <c r="AL1577" s="74">
        <v>0</v>
      </c>
      <c r="AM1577" s="74"/>
      <c r="AN1577" s="74">
        <v>0</v>
      </c>
      <c r="AO1577" s="74"/>
      <c r="AP1577" s="74">
        <v>0</v>
      </c>
      <c r="AQ1577" s="74"/>
    </row>
    <row r="1578" spans="2:43" ht="18" hidden="1" customHeight="1" x14ac:dyDescent="0.2">
      <c r="B1578" s="4"/>
      <c r="C1578" s="117"/>
      <c r="D1578" s="117"/>
      <c r="E1578" s="117"/>
      <c r="F1578" s="48"/>
      <c r="G1578" s="11"/>
      <c r="H1578" s="117"/>
      <c r="I1578" s="124"/>
      <c r="J1578" s="124"/>
      <c r="K1578" s="144"/>
      <c r="L1578" s="11"/>
      <c r="M1578" s="143"/>
      <c r="N1578" s="42"/>
      <c r="O1578" s="128"/>
      <c r="P1578" s="130"/>
      <c r="Q1578" s="130"/>
      <c r="R1578" s="72">
        <v>2</v>
      </c>
      <c r="S1578" s="181"/>
      <c r="T1578" s="73" t="s">
        <v>510</v>
      </c>
      <c r="V1578" s="74">
        <v>0</v>
      </c>
      <c r="X1578" s="74">
        <v>0</v>
      </c>
      <c r="Z1578" s="74">
        <v>0</v>
      </c>
      <c r="AB1578" s="74">
        <v>0</v>
      </c>
      <c r="AD1578" s="74">
        <v>0</v>
      </c>
      <c r="AF1578" s="74">
        <v>0</v>
      </c>
      <c r="AH1578" s="74">
        <f t="shared" si="226"/>
        <v>0</v>
      </c>
      <c r="AI1578" s="8"/>
      <c r="AJ1578" s="74">
        <v>0</v>
      </c>
      <c r="AK1578" s="8"/>
      <c r="AL1578" s="74">
        <v>0</v>
      </c>
      <c r="AM1578" s="74"/>
      <c r="AN1578" s="74">
        <v>0</v>
      </c>
      <c r="AO1578" s="74"/>
      <c r="AP1578" s="74">
        <v>0</v>
      </c>
      <c r="AQ1578" s="74"/>
    </row>
    <row r="1579" spans="2:43" ht="18" hidden="1" customHeight="1" x14ac:dyDescent="0.2">
      <c r="B1579" s="4"/>
      <c r="C1579" s="117"/>
      <c r="D1579" s="117"/>
      <c r="E1579" s="117"/>
      <c r="F1579" s="48"/>
      <c r="G1579" s="11"/>
      <c r="H1579" s="117"/>
      <c r="I1579" s="124"/>
      <c r="J1579" s="124"/>
      <c r="K1579" s="144"/>
      <c r="L1579" s="11"/>
      <c r="M1579" s="143"/>
      <c r="N1579" s="42"/>
      <c r="O1579" s="128"/>
      <c r="P1579" s="129">
        <v>2</v>
      </c>
      <c r="Q1579" s="129"/>
      <c r="R1579" s="64"/>
      <c r="S1579" s="234"/>
      <c r="T1579" s="65" t="s">
        <v>75</v>
      </c>
      <c r="U1579" s="155"/>
      <c r="V1579" s="66">
        <f>V1580+V1582</f>
        <v>0</v>
      </c>
      <c r="X1579" s="66">
        <f>X1580+X1582</f>
        <v>0</v>
      </c>
      <c r="Z1579" s="66">
        <f>Z1580+Z1582</f>
        <v>0</v>
      </c>
      <c r="AB1579" s="66">
        <f>AB1580+AB1582</f>
        <v>0</v>
      </c>
      <c r="AD1579" s="66">
        <f>AD1580+AD1582</f>
        <v>0</v>
      </c>
      <c r="AF1579" s="66">
        <f>AF1580+AF1582</f>
        <v>0</v>
      </c>
      <c r="AH1579" s="66">
        <f t="shared" si="226"/>
        <v>0</v>
      </c>
      <c r="AI1579" s="67"/>
      <c r="AJ1579" s="66">
        <f>AJ1580+AJ1582</f>
        <v>0</v>
      </c>
      <c r="AK1579" s="67"/>
      <c r="AL1579" s="66">
        <f>AL1580+AL1582</f>
        <v>0</v>
      </c>
      <c r="AM1579" s="66"/>
      <c r="AN1579" s="66">
        <f>AN1580+AN1582</f>
        <v>0</v>
      </c>
      <c r="AO1579" s="66"/>
      <c r="AP1579" s="66">
        <f>AP1580+AP1582</f>
        <v>0</v>
      </c>
      <c r="AQ1579" s="66"/>
    </row>
    <row r="1580" spans="2:43" ht="18" hidden="1" customHeight="1" x14ac:dyDescent="0.2">
      <c r="B1580" s="4"/>
      <c r="C1580" s="117"/>
      <c r="D1580" s="117"/>
      <c r="E1580" s="117"/>
      <c r="F1580" s="48"/>
      <c r="G1580" s="11"/>
      <c r="H1580" s="117"/>
      <c r="I1580" s="124"/>
      <c r="J1580" s="124"/>
      <c r="K1580" s="144"/>
      <c r="L1580" s="11"/>
      <c r="M1580" s="143"/>
      <c r="N1580" s="42"/>
      <c r="O1580" s="128"/>
      <c r="P1580" s="130"/>
      <c r="Q1580" s="140">
        <v>4</v>
      </c>
      <c r="R1580" s="68"/>
      <c r="S1580" s="35"/>
      <c r="T1580" s="450" t="s">
        <v>399</v>
      </c>
      <c r="U1580" s="449"/>
      <c r="V1580" s="447">
        <f>V1581</f>
        <v>0</v>
      </c>
      <c r="X1580" s="447">
        <f>X1581</f>
        <v>0</v>
      </c>
      <c r="Z1580" s="447">
        <f>Z1581</f>
        <v>0</v>
      </c>
      <c r="AB1580" s="447">
        <f>AB1581</f>
        <v>0</v>
      </c>
      <c r="AD1580" s="447">
        <f>AD1581</f>
        <v>0</v>
      </c>
      <c r="AF1580" s="447">
        <f>AF1581</f>
        <v>0</v>
      </c>
      <c r="AH1580" s="447">
        <f t="shared" si="226"/>
        <v>0</v>
      </c>
      <c r="AI1580" s="446"/>
      <c r="AJ1580" s="447">
        <f>AJ1581</f>
        <v>0</v>
      </c>
      <c r="AK1580" s="446"/>
      <c r="AL1580" s="447">
        <f>AL1581</f>
        <v>0</v>
      </c>
      <c r="AM1580" s="447"/>
      <c r="AN1580" s="447">
        <f>AN1581</f>
        <v>0</v>
      </c>
      <c r="AO1580" s="447"/>
      <c r="AP1580" s="447">
        <f>AP1581</f>
        <v>0</v>
      </c>
      <c r="AQ1580" s="447"/>
    </row>
    <row r="1581" spans="2:43" ht="18" hidden="1" customHeight="1" x14ac:dyDescent="0.2">
      <c r="B1581" s="4"/>
      <c r="C1581" s="117"/>
      <c r="D1581" s="117"/>
      <c r="E1581" s="117"/>
      <c r="F1581" s="48"/>
      <c r="G1581" s="11"/>
      <c r="H1581" s="117"/>
      <c r="I1581" s="124"/>
      <c r="J1581" s="124"/>
      <c r="K1581" s="144"/>
      <c r="L1581" s="11"/>
      <c r="M1581" s="143"/>
      <c r="N1581" s="42"/>
      <c r="O1581" s="128"/>
      <c r="P1581" s="130"/>
      <c r="Q1581" s="130"/>
      <c r="R1581" s="72">
        <v>1</v>
      </c>
      <c r="S1581" s="181"/>
      <c r="T1581" s="73" t="s">
        <v>399</v>
      </c>
      <c r="V1581" s="74">
        <v>0</v>
      </c>
      <c r="X1581" s="74">
        <v>0</v>
      </c>
      <c r="Z1581" s="74">
        <v>0</v>
      </c>
      <c r="AB1581" s="74">
        <v>0</v>
      </c>
      <c r="AD1581" s="74">
        <v>0</v>
      </c>
      <c r="AF1581" s="74">
        <v>0</v>
      </c>
      <c r="AH1581" s="74">
        <f t="shared" si="226"/>
        <v>0</v>
      </c>
      <c r="AI1581" s="8"/>
      <c r="AJ1581" s="74">
        <v>0</v>
      </c>
      <c r="AK1581" s="8"/>
      <c r="AL1581" s="74">
        <v>0</v>
      </c>
      <c r="AM1581" s="74"/>
      <c r="AN1581" s="74">
        <v>0</v>
      </c>
      <c r="AO1581" s="74"/>
      <c r="AP1581" s="74">
        <v>0</v>
      </c>
      <c r="AQ1581" s="74"/>
    </row>
    <row r="1582" spans="2:43" ht="18" hidden="1" customHeight="1" x14ac:dyDescent="0.2">
      <c r="B1582" s="4"/>
      <c r="C1582" s="117"/>
      <c r="D1582" s="117"/>
      <c r="E1582" s="117"/>
      <c r="F1582" s="48"/>
      <c r="G1582" s="11"/>
      <c r="H1582" s="117"/>
      <c r="I1582" s="124"/>
      <c r="J1582" s="124"/>
      <c r="K1582" s="144"/>
      <c r="L1582" s="11"/>
      <c r="M1582" s="143"/>
      <c r="N1582" s="42"/>
      <c r="O1582" s="128"/>
      <c r="P1582" s="130"/>
      <c r="Q1582" s="131">
        <v>6</v>
      </c>
      <c r="R1582" s="68"/>
      <c r="S1582" s="35"/>
      <c r="T1582" s="450" t="s">
        <v>62</v>
      </c>
      <c r="U1582" s="449"/>
      <c r="V1582" s="447">
        <f>SUM(V1583:V1584)</f>
        <v>0</v>
      </c>
      <c r="X1582" s="447">
        <f>SUM(X1583:X1584)</f>
        <v>0</v>
      </c>
      <c r="Z1582" s="447">
        <f>SUM(Z1583:Z1584)</f>
        <v>0</v>
      </c>
      <c r="AB1582" s="447">
        <f>SUM(AB1583:AB1584)</f>
        <v>0</v>
      </c>
      <c r="AD1582" s="447">
        <f>SUM(AD1583:AD1584)</f>
        <v>0</v>
      </c>
      <c r="AF1582" s="447">
        <f>SUM(AF1583:AF1584)</f>
        <v>0</v>
      </c>
      <c r="AH1582" s="447">
        <f t="shared" si="226"/>
        <v>0</v>
      </c>
      <c r="AI1582" s="446"/>
      <c r="AJ1582" s="447">
        <f>SUM(AJ1583:AJ1584)</f>
        <v>0</v>
      </c>
      <c r="AK1582" s="446"/>
      <c r="AL1582" s="447">
        <f>SUM(AL1583:AL1584)</f>
        <v>0</v>
      </c>
      <c r="AM1582" s="447"/>
      <c r="AN1582" s="447">
        <f>SUM(AN1583:AN1584)</f>
        <v>0</v>
      </c>
      <c r="AO1582" s="447"/>
      <c r="AP1582" s="447">
        <f>SUM(AP1583:AP1584)</f>
        <v>0</v>
      </c>
      <c r="AQ1582" s="447"/>
    </row>
    <row r="1583" spans="2:43" ht="18" hidden="1" customHeight="1" x14ac:dyDescent="0.2">
      <c r="B1583" s="4"/>
      <c r="C1583" s="117"/>
      <c r="D1583" s="117"/>
      <c r="E1583" s="117"/>
      <c r="F1583" s="48"/>
      <c r="G1583" s="11"/>
      <c r="H1583" s="117"/>
      <c r="I1583" s="124"/>
      <c r="J1583" s="124"/>
      <c r="K1583" s="144"/>
      <c r="L1583" s="11"/>
      <c r="M1583" s="143"/>
      <c r="N1583" s="42"/>
      <c r="O1583" s="128"/>
      <c r="P1583" s="130"/>
      <c r="Q1583" s="130"/>
      <c r="R1583" s="72">
        <v>1</v>
      </c>
      <c r="S1583" s="181"/>
      <c r="T1583" s="73" t="s">
        <v>430</v>
      </c>
      <c r="V1583" s="74">
        <v>0</v>
      </c>
      <c r="X1583" s="74">
        <v>0</v>
      </c>
      <c r="Z1583" s="74">
        <v>0</v>
      </c>
      <c r="AB1583" s="74">
        <v>0</v>
      </c>
      <c r="AD1583" s="74">
        <v>0</v>
      </c>
      <c r="AF1583" s="74">
        <v>0</v>
      </c>
      <c r="AH1583" s="74">
        <f t="shared" si="226"/>
        <v>0</v>
      </c>
      <c r="AI1583" s="8"/>
      <c r="AJ1583" s="74">
        <v>0</v>
      </c>
      <c r="AK1583" s="8"/>
      <c r="AL1583" s="74">
        <v>0</v>
      </c>
      <c r="AM1583" s="74"/>
      <c r="AN1583" s="74">
        <v>0</v>
      </c>
      <c r="AO1583" s="74"/>
      <c r="AP1583" s="74">
        <v>0</v>
      </c>
      <c r="AQ1583" s="74"/>
    </row>
    <row r="1584" spans="2:43" ht="18" hidden="1" customHeight="1" x14ac:dyDescent="0.2">
      <c r="B1584" s="4"/>
      <c r="C1584" s="117"/>
      <c r="D1584" s="117"/>
      <c r="E1584" s="117"/>
      <c r="F1584" s="48"/>
      <c r="G1584" s="11"/>
      <c r="H1584" s="117"/>
      <c r="I1584" s="124"/>
      <c r="J1584" s="124"/>
      <c r="K1584" s="144"/>
      <c r="L1584" s="11"/>
      <c r="M1584" s="143"/>
      <c r="N1584" s="42"/>
      <c r="O1584" s="128"/>
      <c r="P1584" s="130"/>
      <c r="Q1584" s="130"/>
      <c r="R1584" s="72">
        <v>2</v>
      </c>
      <c r="S1584" s="181"/>
      <c r="T1584" s="73" t="s">
        <v>510</v>
      </c>
      <c r="V1584" s="74">
        <v>0</v>
      </c>
      <c r="X1584" s="74">
        <v>0</v>
      </c>
      <c r="Z1584" s="74">
        <v>0</v>
      </c>
      <c r="AB1584" s="74">
        <v>0</v>
      </c>
      <c r="AD1584" s="74">
        <v>0</v>
      </c>
      <c r="AF1584" s="74">
        <v>0</v>
      </c>
      <c r="AH1584" s="74">
        <f t="shared" si="226"/>
        <v>0</v>
      </c>
      <c r="AI1584" s="8"/>
      <c r="AJ1584" s="74">
        <v>0</v>
      </c>
      <c r="AK1584" s="8"/>
      <c r="AL1584" s="74">
        <v>0</v>
      </c>
      <c r="AM1584" s="74"/>
      <c r="AN1584" s="74">
        <v>0</v>
      </c>
      <c r="AO1584" s="74"/>
      <c r="AP1584" s="74">
        <v>0</v>
      </c>
      <c r="AQ1584" s="74"/>
    </row>
    <row r="1585" spans="2:43" ht="18" hidden="1" customHeight="1" x14ac:dyDescent="0.2">
      <c r="B1585" s="4"/>
      <c r="C1585" s="117"/>
      <c r="D1585" s="117"/>
      <c r="E1585" s="117"/>
      <c r="F1585" s="48"/>
      <c r="G1585" s="11"/>
      <c r="H1585" s="117"/>
      <c r="I1585" s="124"/>
      <c r="J1585" s="124"/>
      <c r="K1585" s="144"/>
      <c r="L1585" s="11"/>
      <c r="M1585" s="143"/>
      <c r="N1585" s="42"/>
      <c r="O1585" s="128"/>
      <c r="P1585" s="129">
        <v>3</v>
      </c>
      <c r="Q1585" s="129"/>
      <c r="R1585" s="64"/>
      <c r="S1585" s="234"/>
      <c r="T1585" s="65" t="s">
        <v>384</v>
      </c>
      <c r="U1585" s="155"/>
      <c r="V1585" s="66">
        <f>V1586+V1588</f>
        <v>0</v>
      </c>
      <c r="X1585" s="66">
        <f>X1586+X1588</f>
        <v>0</v>
      </c>
      <c r="Z1585" s="66">
        <f>Z1586+Z1588</f>
        <v>0</v>
      </c>
      <c r="AB1585" s="66">
        <f>AB1586+AB1588</f>
        <v>0</v>
      </c>
      <c r="AD1585" s="66">
        <f>AD1586+AD1588</f>
        <v>0</v>
      </c>
      <c r="AF1585" s="66">
        <f>AF1586+AF1588</f>
        <v>0</v>
      </c>
      <c r="AH1585" s="66">
        <f t="shared" si="226"/>
        <v>0</v>
      </c>
      <c r="AI1585" s="67"/>
      <c r="AJ1585" s="66">
        <f>AJ1586+AJ1588</f>
        <v>0</v>
      </c>
      <c r="AK1585" s="67"/>
      <c r="AL1585" s="66">
        <f>AL1586+AL1588</f>
        <v>0</v>
      </c>
      <c r="AM1585" s="66"/>
      <c r="AN1585" s="66">
        <f>AN1586+AN1588</f>
        <v>0</v>
      </c>
      <c r="AO1585" s="66"/>
      <c r="AP1585" s="66">
        <f>AP1586+AP1588</f>
        <v>0</v>
      </c>
      <c r="AQ1585" s="66"/>
    </row>
    <row r="1586" spans="2:43" ht="18" hidden="1" customHeight="1" x14ac:dyDescent="0.2">
      <c r="B1586" s="4"/>
      <c r="C1586" s="117"/>
      <c r="D1586" s="117"/>
      <c r="E1586" s="117"/>
      <c r="F1586" s="48"/>
      <c r="G1586" s="11"/>
      <c r="H1586" s="117"/>
      <c r="I1586" s="124"/>
      <c r="J1586" s="124"/>
      <c r="K1586" s="144"/>
      <c r="L1586" s="11"/>
      <c r="M1586" s="143"/>
      <c r="N1586" s="42"/>
      <c r="O1586" s="128"/>
      <c r="P1586" s="130"/>
      <c r="Q1586" s="131">
        <v>4</v>
      </c>
      <c r="R1586" s="72"/>
      <c r="S1586" s="181"/>
      <c r="T1586" s="450" t="s">
        <v>399</v>
      </c>
      <c r="U1586" s="449"/>
      <c r="V1586" s="447">
        <f>V1587</f>
        <v>0</v>
      </c>
      <c r="X1586" s="447">
        <f>X1587</f>
        <v>0</v>
      </c>
      <c r="Z1586" s="447">
        <f>Z1587</f>
        <v>0</v>
      </c>
      <c r="AB1586" s="447">
        <f>AB1587</f>
        <v>0</v>
      </c>
      <c r="AD1586" s="447">
        <f>AD1587</f>
        <v>0</v>
      </c>
      <c r="AF1586" s="447">
        <f>AF1587</f>
        <v>0</v>
      </c>
      <c r="AH1586" s="447">
        <f t="shared" si="226"/>
        <v>0</v>
      </c>
      <c r="AI1586" s="446"/>
      <c r="AJ1586" s="447">
        <f>AJ1587</f>
        <v>0</v>
      </c>
      <c r="AK1586" s="446"/>
      <c r="AL1586" s="447">
        <f>AL1587</f>
        <v>0</v>
      </c>
      <c r="AM1586" s="447"/>
      <c r="AN1586" s="447">
        <f>AN1587</f>
        <v>0</v>
      </c>
      <c r="AO1586" s="447"/>
      <c r="AP1586" s="447">
        <f>AP1587</f>
        <v>0</v>
      </c>
      <c r="AQ1586" s="447"/>
    </row>
    <row r="1587" spans="2:43" ht="18" hidden="1" customHeight="1" x14ac:dyDescent="0.2">
      <c r="B1587" s="4"/>
      <c r="C1587" s="117"/>
      <c r="D1587" s="117"/>
      <c r="E1587" s="117"/>
      <c r="F1587" s="48"/>
      <c r="G1587" s="11"/>
      <c r="H1587" s="117"/>
      <c r="I1587" s="124"/>
      <c r="J1587" s="124"/>
      <c r="K1587" s="144"/>
      <c r="L1587" s="11"/>
      <c r="M1587" s="143"/>
      <c r="N1587" s="42"/>
      <c r="O1587" s="128"/>
      <c r="P1587" s="130"/>
      <c r="Q1587" s="131"/>
      <c r="R1587" s="72">
        <v>1</v>
      </c>
      <c r="S1587" s="181"/>
      <c r="T1587" s="73" t="s">
        <v>399</v>
      </c>
      <c r="V1587" s="74">
        <v>0</v>
      </c>
      <c r="X1587" s="74">
        <v>0</v>
      </c>
      <c r="Z1587" s="74">
        <v>0</v>
      </c>
      <c r="AB1587" s="74">
        <v>0</v>
      </c>
      <c r="AD1587" s="74">
        <v>0</v>
      </c>
      <c r="AF1587" s="74">
        <v>0</v>
      </c>
      <c r="AH1587" s="74">
        <f t="shared" si="226"/>
        <v>0</v>
      </c>
      <c r="AI1587" s="8"/>
      <c r="AJ1587" s="74">
        <v>0</v>
      </c>
      <c r="AK1587" s="8"/>
      <c r="AL1587" s="74">
        <v>0</v>
      </c>
      <c r="AM1587" s="74"/>
      <c r="AN1587" s="74">
        <v>0</v>
      </c>
      <c r="AO1587" s="74"/>
      <c r="AP1587" s="74">
        <v>0</v>
      </c>
      <c r="AQ1587" s="74"/>
    </row>
    <row r="1588" spans="2:43" ht="18" hidden="1" customHeight="1" x14ac:dyDescent="0.2">
      <c r="B1588" s="4"/>
      <c r="C1588" s="117"/>
      <c r="D1588" s="117"/>
      <c r="E1588" s="117"/>
      <c r="F1588" s="48"/>
      <c r="G1588" s="11"/>
      <c r="H1588" s="117"/>
      <c r="I1588" s="124"/>
      <c r="J1588" s="124"/>
      <c r="K1588" s="144"/>
      <c r="L1588" s="11"/>
      <c r="M1588" s="143"/>
      <c r="N1588" s="42"/>
      <c r="O1588" s="128"/>
      <c r="P1588" s="130"/>
      <c r="Q1588" s="131">
        <v>6</v>
      </c>
      <c r="R1588" s="72"/>
      <c r="S1588" s="181"/>
      <c r="T1588" s="450" t="s">
        <v>62</v>
      </c>
      <c r="U1588" s="449"/>
      <c r="V1588" s="447">
        <f>SUM(V1589:V1590)</f>
        <v>0</v>
      </c>
      <c r="X1588" s="447">
        <f>SUM(X1589:X1590)</f>
        <v>0</v>
      </c>
      <c r="Z1588" s="447">
        <f>SUM(Z1589:Z1590)</f>
        <v>0</v>
      </c>
      <c r="AB1588" s="447">
        <f>SUM(AB1589:AB1590)</f>
        <v>0</v>
      </c>
      <c r="AD1588" s="447">
        <f>SUM(AD1589:AD1590)</f>
        <v>0</v>
      </c>
      <c r="AF1588" s="447">
        <f>SUM(AF1589:AF1590)</f>
        <v>0</v>
      </c>
      <c r="AH1588" s="447">
        <f t="shared" si="226"/>
        <v>0</v>
      </c>
      <c r="AI1588" s="446"/>
      <c r="AJ1588" s="447">
        <f>SUM(AJ1589:AJ1590)</f>
        <v>0</v>
      </c>
      <c r="AK1588" s="446"/>
      <c r="AL1588" s="447">
        <f>SUM(AL1589:AL1590)</f>
        <v>0</v>
      </c>
      <c r="AM1588" s="447"/>
      <c r="AN1588" s="447">
        <f>SUM(AN1589:AN1590)</f>
        <v>0</v>
      </c>
      <c r="AO1588" s="447"/>
      <c r="AP1588" s="447">
        <f>SUM(AP1589:AP1590)</f>
        <v>0</v>
      </c>
      <c r="AQ1588" s="447"/>
    </row>
    <row r="1589" spans="2:43" ht="18" hidden="1" customHeight="1" x14ac:dyDescent="0.2">
      <c r="B1589" s="4"/>
      <c r="C1589" s="117"/>
      <c r="D1589" s="117"/>
      <c r="E1589" s="117"/>
      <c r="F1589" s="48"/>
      <c r="G1589" s="11"/>
      <c r="H1589" s="117"/>
      <c r="I1589" s="124"/>
      <c r="J1589" s="124"/>
      <c r="K1589" s="144"/>
      <c r="L1589" s="11"/>
      <c r="M1589" s="143"/>
      <c r="N1589" s="42"/>
      <c r="O1589" s="128"/>
      <c r="P1589" s="130"/>
      <c r="Q1589" s="131"/>
      <c r="R1589" s="72">
        <v>1</v>
      </c>
      <c r="S1589" s="181"/>
      <c r="T1589" s="73" t="s">
        <v>430</v>
      </c>
      <c r="V1589" s="74">
        <v>0</v>
      </c>
      <c r="X1589" s="74">
        <v>0</v>
      </c>
      <c r="Z1589" s="74">
        <v>0</v>
      </c>
      <c r="AB1589" s="74">
        <v>0</v>
      </c>
      <c r="AD1589" s="74">
        <v>0</v>
      </c>
      <c r="AF1589" s="74">
        <v>0</v>
      </c>
      <c r="AH1589" s="74">
        <f t="shared" si="226"/>
        <v>0</v>
      </c>
      <c r="AI1589" s="8"/>
      <c r="AJ1589" s="74">
        <v>0</v>
      </c>
      <c r="AK1589" s="8"/>
      <c r="AL1589" s="74">
        <v>0</v>
      </c>
      <c r="AM1589" s="74"/>
      <c r="AN1589" s="74">
        <v>0</v>
      </c>
      <c r="AO1589" s="74"/>
      <c r="AP1589" s="74">
        <v>0</v>
      </c>
      <c r="AQ1589" s="74"/>
    </row>
    <row r="1590" spans="2:43" ht="18" hidden="1" customHeight="1" x14ac:dyDescent="0.2">
      <c r="B1590" s="4"/>
      <c r="C1590" s="117"/>
      <c r="D1590" s="117"/>
      <c r="E1590" s="117"/>
      <c r="F1590" s="48"/>
      <c r="G1590" s="11"/>
      <c r="H1590" s="117"/>
      <c r="I1590" s="124"/>
      <c r="J1590" s="124"/>
      <c r="K1590" s="144"/>
      <c r="L1590" s="11"/>
      <c r="M1590" s="143"/>
      <c r="N1590" s="42"/>
      <c r="O1590" s="128"/>
      <c r="P1590" s="130"/>
      <c r="Q1590" s="131"/>
      <c r="R1590" s="72">
        <v>2</v>
      </c>
      <c r="S1590" s="181"/>
      <c r="T1590" s="73" t="s">
        <v>386</v>
      </c>
      <c r="V1590" s="74">
        <v>0</v>
      </c>
      <c r="X1590" s="74">
        <v>0</v>
      </c>
      <c r="Z1590" s="74">
        <v>0</v>
      </c>
      <c r="AB1590" s="74">
        <v>0</v>
      </c>
      <c r="AD1590" s="74">
        <v>0</v>
      </c>
      <c r="AF1590" s="74">
        <v>0</v>
      </c>
      <c r="AH1590" s="74">
        <f t="shared" si="226"/>
        <v>0</v>
      </c>
      <c r="AI1590" s="8"/>
      <c r="AJ1590" s="74">
        <v>0</v>
      </c>
      <c r="AK1590" s="8"/>
      <c r="AL1590" s="74">
        <v>0</v>
      </c>
      <c r="AM1590" s="74"/>
      <c r="AN1590" s="74">
        <v>0</v>
      </c>
      <c r="AO1590" s="74"/>
      <c r="AP1590" s="74">
        <v>0</v>
      </c>
      <c r="AQ1590" s="74"/>
    </row>
    <row r="1591" spans="2:43" ht="18" customHeight="1" x14ac:dyDescent="0.2">
      <c r="B1591" s="4"/>
      <c r="C1591" s="117"/>
      <c r="D1591" s="117"/>
      <c r="E1591" s="117"/>
      <c r="F1591" s="48"/>
      <c r="G1591" s="11"/>
      <c r="H1591" s="117"/>
      <c r="I1591" s="124"/>
      <c r="J1591" s="124"/>
      <c r="K1591" s="144"/>
      <c r="L1591" s="11"/>
      <c r="M1591" s="143"/>
      <c r="N1591" s="42"/>
      <c r="O1591" s="127" t="s">
        <v>18</v>
      </c>
      <c r="P1591" s="123"/>
      <c r="Q1591" s="123"/>
      <c r="R1591" s="49"/>
      <c r="S1591" s="18"/>
      <c r="T1591" s="50" t="s">
        <v>190</v>
      </c>
      <c r="U1591" s="76"/>
      <c r="V1591" s="51">
        <f>V1592+V1619+V1622+V1632+V1635+V1646+V1651</f>
        <v>247000</v>
      </c>
      <c r="X1591" s="51">
        <f>X1592+X1619+X1622+X1632+X1635+X1646+X1651</f>
        <v>259000</v>
      </c>
      <c r="Z1591" s="51">
        <f>Z1592+Z1619+Z1622+Z1632+Z1635+Z1646+Z1651</f>
        <v>273000</v>
      </c>
      <c r="AB1591" s="51">
        <f>AB1592+AB1619+AB1622+AB1632+AB1635+AB1646+AB1651</f>
        <v>293000</v>
      </c>
      <c r="AD1591" s="51" t="e">
        <f>AD1592+AD1619+AD1622+AD1632+AD1635+AD1646+AD1651</f>
        <v>#REF!</v>
      </c>
      <c r="AF1591" s="51">
        <f>AF1592+AF1619+AF1622+AF1632+AF1635+AF1646+AF1651</f>
        <v>0</v>
      </c>
      <c r="AH1591" s="51" t="e">
        <f t="shared" si="226"/>
        <v>#REF!</v>
      </c>
      <c r="AI1591" s="5"/>
      <c r="AJ1591" s="51">
        <f>AJ1592+AJ1619+AJ1622+AJ1632+AJ1635+AJ1646+AJ1651</f>
        <v>75950</v>
      </c>
      <c r="AK1591" s="5"/>
      <c r="AL1591" s="51">
        <f>AL1592+AL1619+AL1622+AL1632+AL1635+AL1646+AL1651</f>
        <v>325000</v>
      </c>
      <c r="AM1591" s="51"/>
      <c r="AN1591" s="51">
        <f>AN1592+AN1619+AN1622+AN1632+AN1635+AN1646+AN1651</f>
        <v>341000</v>
      </c>
      <c r="AO1591" s="51"/>
      <c r="AP1591" s="51">
        <f>AP1592+AP1619+AP1622+AP1632+AP1635+AP1646+AP1651</f>
        <v>341000</v>
      </c>
      <c r="AQ1591" s="51"/>
    </row>
    <row r="1592" spans="2:43" ht="18" customHeight="1" x14ac:dyDescent="0.2">
      <c r="B1592" s="4"/>
      <c r="C1592" s="117"/>
      <c r="D1592" s="117"/>
      <c r="E1592" s="117"/>
      <c r="F1592" s="48"/>
      <c r="G1592" s="11"/>
      <c r="H1592" s="117"/>
      <c r="I1592" s="124"/>
      <c r="J1592" s="124"/>
      <c r="K1592" s="144"/>
      <c r="L1592" s="11"/>
      <c r="M1592" s="143"/>
      <c r="N1592" s="42"/>
      <c r="O1592" s="128"/>
      <c r="P1592" s="129">
        <v>2</v>
      </c>
      <c r="Q1592" s="129"/>
      <c r="R1592" s="64"/>
      <c r="S1592" s="234"/>
      <c r="T1592" s="65" t="s">
        <v>195</v>
      </c>
      <c r="U1592" s="155"/>
      <c r="V1592" s="66">
        <f>V1593+V1598+V1601+V1605+V1608+V1612+V1616</f>
        <v>140000</v>
      </c>
      <c r="X1592" s="66">
        <f>X1593+X1598+X1601+X1605+X1608+X1612+X1616</f>
        <v>146000</v>
      </c>
      <c r="Z1592" s="66">
        <f>Z1593+Z1598+Z1601+Z1605+Z1608+Z1612+Z1616</f>
        <v>155000</v>
      </c>
      <c r="AB1592" s="66">
        <f>AB1593+AB1598+AB1601+AB1605+AB1608+AB1612+AB1616</f>
        <v>165000</v>
      </c>
      <c r="AD1592" s="66" t="e">
        <f>AD1593+AD1598+AD1601+AD1605+AD1608+AD1612+AD1616</f>
        <v>#REF!</v>
      </c>
      <c r="AF1592" s="66">
        <f>AF1593+AF1598+AF1601+AF1605+AF1608+AF1612+AF1616</f>
        <v>0</v>
      </c>
      <c r="AH1592" s="66" t="e">
        <f t="shared" si="226"/>
        <v>#REF!</v>
      </c>
      <c r="AI1592" s="67"/>
      <c r="AJ1592" s="66">
        <f>AJ1593+AJ1598+AJ1601+AJ1605+AJ1608+AJ1612+AJ1616</f>
        <v>41250</v>
      </c>
      <c r="AK1592" s="67"/>
      <c r="AL1592" s="66">
        <f>AL1593+AL1598+AL1601+AL1605+AL1608+AL1612+AL1616</f>
        <v>183000</v>
      </c>
      <c r="AM1592" s="66"/>
      <c r="AN1592" s="66">
        <f>AN1593+AN1598+AN1601+AN1605+AN1608+AN1612+AN1616</f>
        <v>192000</v>
      </c>
      <c r="AO1592" s="66"/>
      <c r="AP1592" s="66">
        <f>AP1593+AP1598+AP1601+AP1605+AP1608+AP1612+AP1616</f>
        <v>192000</v>
      </c>
      <c r="AQ1592" s="66"/>
    </row>
    <row r="1593" spans="2:43" ht="18" customHeight="1" x14ac:dyDescent="0.2">
      <c r="B1593" s="4"/>
      <c r="C1593" s="117"/>
      <c r="D1593" s="117"/>
      <c r="E1593" s="117"/>
      <c r="F1593" s="48"/>
      <c r="G1593" s="11"/>
      <c r="H1593" s="117"/>
      <c r="I1593" s="124"/>
      <c r="J1593" s="124"/>
      <c r="K1593" s="144"/>
      <c r="L1593" s="11"/>
      <c r="M1593" s="143"/>
      <c r="N1593" s="42"/>
      <c r="O1593" s="128"/>
      <c r="P1593" s="130"/>
      <c r="Q1593" s="131">
        <v>1</v>
      </c>
      <c r="R1593" s="68"/>
      <c r="S1593" s="35"/>
      <c r="T1593" s="450" t="s">
        <v>47</v>
      </c>
      <c r="U1593" s="449"/>
      <c r="V1593" s="447">
        <f>V1594+V1595+V1596+V1597</f>
        <v>5000</v>
      </c>
      <c r="X1593" s="447">
        <f>X1594+X1595+X1596+X1597</f>
        <v>5000</v>
      </c>
      <c r="Z1593" s="447">
        <f>Z1594+Z1595+Z1596+Z1597</f>
        <v>6000</v>
      </c>
      <c r="AB1593" s="447">
        <f>AB1594+AB1595+AB1596+AB1597</f>
        <v>7000</v>
      </c>
      <c r="AD1593" s="447">
        <f>AD1594+AD1595+AD1596+AD1597</f>
        <v>7000</v>
      </c>
      <c r="AF1593" s="447">
        <f>AF1594+AF1595+AF1596+AF1597</f>
        <v>0</v>
      </c>
      <c r="AH1593" s="447">
        <f t="shared" si="226"/>
        <v>7000</v>
      </c>
      <c r="AI1593" s="446"/>
      <c r="AJ1593" s="447">
        <f>AJ1594+AJ1595+AJ1596+AJ1597</f>
        <v>1750</v>
      </c>
      <c r="AK1593" s="446"/>
      <c r="AL1593" s="447">
        <f>AL1594+AL1595+AL1596+AL1597</f>
        <v>7000</v>
      </c>
      <c r="AM1593" s="447"/>
      <c r="AN1593" s="447">
        <f>AN1594+AN1595+AN1596+AN1597</f>
        <v>7000</v>
      </c>
      <c r="AO1593" s="447"/>
      <c r="AP1593" s="447">
        <f>AP1594+AP1595+AP1596+AP1597</f>
        <v>7000</v>
      </c>
      <c r="AQ1593" s="447"/>
    </row>
    <row r="1594" spans="2:43" ht="18" customHeight="1" x14ac:dyDescent="0.2">
      <c r="B1594" s="4"/>
      <c r="C1594" s="117"/>
      <c r="D1594" s="117"/>
      <c r="E1594" s="117"/>
      <c r="F1594" s="48"/>
      <c r="G1594" s="11"/>
      <c r="H1594" s="117"/>
      <c r="I1594" s="124"/>
      <c r="J1594" s="124"/>
      <c r="K1594" s="144"/>
      <c r="L1594" s="11"/>
      <c r="M1594" s="143"/>
      <c r="N1594" s="42"/>
      <c r="O1594" s="128"/>
      <c r="P1594" s="130"/>
      <c r="Q1594" s="130"/>
      <c r="R1594" s="72" t="s">
        <v>3</v>
      </c>
      <c r="S1594" s="181"/>
      <c r="T1594" s="73" t="s">
        <v>17</v>
      </c>
      <c r="V1594" s="74">
        <v>5000</v>
      </c>
      <c r="X1594" s="74">
        <v>5000</v>
      </c>
      <c r="Z1594" s="74">
        <v>6000</v>
      </c>
      <c r="AB1594" s="74">
        <v>7000</v>
      </c>
      <c r="AD1594" s="74">
        <v>7000</v>
      </c>
      <c r="AF1594" s="74">
        <v>0</v>
      </c>
      <c r="AH1594" s="74">
        <f t="shared" si="226"/>
        <v>7000</v>
      </c>
      <c r="AI1594" s="8"/>
      <c r="AJ1594" s="74">
        <f>CEILING(AB1594*25/100,10)</f>
        <v>1750</v>
      </c>
      <c r="AK1594" s="8"/>
      <c r="AL1594" s="74">
        <v>7000</v>
      </c>
      <c r="AM1594" s="74"/>
      <c r="AN1594" s="74">
        <v>7000</v>
      </c>
      <c r="AO1594" s="74"/>
      <c r="AP1594" s="74">
        <v>7000</v>
      </c>
      <c r="AQ1594" s="74"/>
    </row>
    <row r="1595" spans="2:43" ht="18" hidden="1" customHeight="1" x14ac:dyDescent="0.2">
      <c r="B1595" s="4"/>
      <c r="C1595" s="117"/>
      <c r="D1595" s="117"/>
      <c r="E1595" s="117"/>
      <c r="F1595" s="48"/>
      <c r="G1595" s="11"/>
      <c r="H1595" s="117"/>
      <c r="I1595" s="124"/>
      <c r="J1595" s="124"/>
      <c r="K1595" s="144"/>
      <c r="L1595" s="11"/>
      <c r="M1595" s="143"/>
      <c r="N1595" s="42"/>
      <c r="O1595" s="128"/>
      <c r="P1595" s="130"/>
      <c r="Q1595" s="130"/>
      <c r="R1595" s="72">
        <v>2</v>
      </c>
      <c r="S1595" s="181"/>
      <c r="T1595" s="73" t="s">
        <v>400</v>
      </c>
      <c r="V1595" s="74">
        <v>0</v>
      </c>
      <c r="X1595" s="74">
        <v>0</v>
      </c>
      <c r="Z1595" s="74">
        <v>0</v>
      </c>
      <c r="AB1595" s="74">
        <v>0</v>
      </c>
      <c r="AD1595" s="74">
        <v>0</v>
      </c>
      <c r="AF1595" s="74">
        <v>0</v>
      </c>
      <c r="AH1595" s="74">
        <f t="shared" si="226"/>
        <v>0</v>
      </c>
      <c r="AI1595" s="8"/>
      <c r="AJ1595" s="74">
        <v>0</v>
      </c>
      <c r="AK1595" s="8"/>
      <c r="AL1595" s="74">
        <v>0</v>
      </c>
      <c r="AM1595" s="74"/>
      <c r="AN1595" s="74">
        <v>0</v>
      </c>
      <c r="AO1595" s="74"/>
      <c r="AP1595" s="74">
        <v>0</v>
      </c>
      <c r="AQ1595" s="74"/>
    </row>
    <row r="1596" spans="2:43" ht="18" hidden="1" customHeight="1" x14ac:dyDescent="0.2">
      <c r="B1596" s="4"/>
      <c r="C1596" s="117"/>
      <c r="D1596" s="117"/>
      <c r="E1596" s="117"/>
      <c r="F1596" s="48"/>
      <c r="G1596" s="11"/>
      <c r="H1596" s="117"/>
      <c r="I1596" s="124"/>
      <c r="J1596" s="124"/>
      <c r="K1596" s="144"/>
      <c r="L1596" s="11"/>
      <c r="M1596" s="143"/>
      <c r="N1596" s="42"/>
      <c r="O1596" s="128"/>
      <c r="P1596" s="130"/>
      <c r="Q1596" s="130"/>
      <c r="R1596" s="72" t="s">
        <v>55</v>
      </c>
      <c r="S1596" s="181"/>
      <c r="T1596" s="73" t="s">
        <v>352</v>
      </c>
      <c r="V1596" s="74">
        <v>0</v>
      </c>
      <c r="X1596" s="74">
        <v>0</v>
      </c>
      <c r="Z1596" s="74">
        <v>0</v>
      </c>
      <c r="AB1596" s="74">
        <v>0</v>
      </c>
      <c r="AD1596" s="74">
        <v>0</v>
      </c>
      <c r="AF1596" s="74">
        <v>0</v>
      </c>
      <c r="AH1596" s="74">
        <f t="shared" si="226"/>
        <v>0</v>
      </c>
      <c r="AI1596" s="8"/>
      <c r="AJ1596" s="74">
        <v>0</v>
      </c>
      <c r="AK1596" s="8"/>
      <c r="AL1596" s="74">
        <v>0</v>
      </c>
      <c r="AM1596" s="74"/>
      <c r="AN1596" s="74">
        <v>0</v>
      </c>
      <c r="AO1596" s="74"/>
      <c r="AP1596" s="74">
        <v>0</v>
      </c>
      <c r="AQ1596" s="74"/>
    </row>
    <row r="1597" spans="2:43" ht="18" hidden="1" customHeight="1" x14ac:dyDescent="0.2">
      <c r="B1597" s="4"/>
      <c r="C1597" s="117"/>
      <c r="D1597" s="117"/>
      <c r="E1597" s="117"/>
      <c r="F1597" s="48"/>
      <c r="G1597" s="11"/>
      <c r="H1597" s="117"/>
      <c r="I1597" s="124"/>
      <c r="J1597" s="124"/>
      <c r="K1597" s="144"/>
      <c r="L1597" s="11"/>
      <c r="M1597" s="143"/>
      <c r="N1597" s="42"/>
      <c r="O1597" s="128"/>
      <c r="P1597" s="130"/>
      <c r="Q1597" s="130"/>
      <c r="R1597" s="72">
        <v>90</v>
      </c>
      <c r="S1597" s="181"/>
      <c r="T1597" s="73" t="s">
        <v>452</v>
      </c>
      <c r="V1597" s="74">
        <v>0</v>
      </c>
      <c r="X1597" s="74">
        <v>0</v>
      </c>
      <c r="Z1597" s="74">
        <v>0</v>
      </c>
      <c r="AB1597" s="74">
        <v>0</v>
      </c>
      <c r="AD1597" s="74">
        <v>0</v>
      </c>
      <c r="AF1597" s="74">
        <v>0</v>
      </c>
      <c r="AH1597" s="74">
        <f t="shared" si="226"/>
        <v>0</v>
      </c>
      <c r="AI1597" s="8"/>
      <c r="AJ1597" s="74">
        <v>0</v>
      </c>
      <c r="AK1597" s="8"/>
      <c r="AL1597" s="74">
        <v>0</v>
      </c>
      <c r="AM1597" s="74"/>
      <c r="AN1597" s="74">
        <v>0</v>
      </c>
      <c r="AO1597" s="74"/>
      <c r="AP1597" s="74">
        <v>0</v>
      </c>
      <c r="AQ1597" s="74"/>
    </row>
    <row r="1598" spans="2:43" ht="18" customHeight="1" x14ac:dyDescent="0.2">
      <c r="B1598" s="4"/>
      <c r="C1598" s="117"/>
      <c r="D1598" s="117"/>
      <c r="E1598" s="117"/>
      <c r="F1598" s="48"/>
      <c r="G1598" s="11"/>
      <c r="H1598" s="117"/>
      <c r="I1598" s="124"/>
      <c r="J1598" s="124"/>
      <c r="K1598" s="144"/>
      <c r="L1598" s="11"/>
      <c r="M1598" s="143"/>
      <c r="N1598" s="42"/>
      <c r="O1598" s="128"/>
      <c r="P1598" s="130"/>
      <c r="Q1598" s="131">
        <v>2</v>
      </c>
      <c r="R1598" s="68"/>
      <c r="S1598" s="35"/>
      <c r="T1598" s="450" t="s">
        <v>227</v>
      </c>
      <c r="U1598" s="449"/>
      <c r="V1598" s="447">
        <f>SUM(V1599:V1600)</f>
        <v>25000</v>
      </c>
      <c r="X1598" s="447">
        <f>SUM(X1599:X1600)</f>
        <v>26000</v>
      </c>
      <c r="Z1598" s="447">
        <f>SUM(Z1599:Z1600)</f>
        <v>28000</v>
      </c>
      <c r="AB1598" s="447">
        <f>SUM(AB1599:AB1600)</f>
        <v>30000</v>
      </c>
      <c r="AD1598" s="447">
        <f>SUM(AD1599:AD1600)</f>
        <v>32000</v>
      </c>
      <c r="AF1598" s="447">
        <f>SUM(AF1599:AF1600)</f>
        <v>0</v>
      </c>
      <c r="AH1598" s="447">
        <f t="shared" si="226"/>
        <v>32000</v>
      </c>
      <c r="AI1598" s="446"/>
      <c r="AJ1598" s="447">
        <f>SUM(AJ1599:AJ1600)</f>
        <v>7500</v>
      </c>
      <c r="AK1598" s="446"/>
      <c r="AL1598" s="447">
        <f>SUM(AL1599:AL1600)</f>
        <v>34000</v>
      </c>
      <c r="AM1598" s="447"/>
      <c r="AN1598" s="447">
        <f>SUM(AN1599:AN1600)</f>
        <v>36000</v>
      </c>
      <c r="AO1598" s="447"/>
      <c r="AP1598" s="447">
        <f>SUM(AP1599:AP1600)</f>
        <v>36000</v>
      </c>
      <c r="AQ1598" s="447"/>
    </row>
    <row r="1599" spans="2:43" ht="18" hidden="1" customHeight="1" x14ac:dyDescent="0.2">
      <c r="B1599" s="4"/>
      <c r="C1599" s="117"/>
      <c r="D1599" s="117"/>
      <c r="E1599" s="117"/>
      <c r="F1599" s="48"/>
      <c r="G1599" s="11"/>
      <c r="H1599" s="117"/>
      <c r="I1599" s="124"/>
      <c r="J1599" s="124"/>
      <c r="K1599" s="144"/>
      <c r="L1599" s="11"/>
      <c r="M1599" s="143"/>
      <c r="N1599" s="42"/>
      <c r="O1599" s="128"/>
      <c r="P1599" s="130"/>
      <c r="Q1599" s="131"/>
      <c r="R1599" s="72">
        <v>1</v>
      </c>
      <c r="S1599" s="181"/>
      <c r="T1599" s="73" t="s">
        <v>78</v>
      </c>
      <c r="V1599" s="74">
        <v>0</v>
      </c>
      <c r="X1599" s="74">
        <v>0</v>
      </c>
      <c r="Z1599" s="74">
        <v>0</v>
      </c>
      <c r="AB1599" s="74">
        <v>0</v>
      </c>
      <c r="AD1599" s="74">
        <v>0</v>
      </c>
      <c r="AF1599" s="74">
        <v>0</v>
      </c>
      <c r="AH1599" s="74">
        <f t="shared" si="226"/>
        <v>0</v>
      </c>
      <c r="AI1599" s="8"/>
      <c r="AJ1599" s="74">
        <v>0</v>
      </c>
      <c r="AK1599" s="8"/>
      <c r="AL1599" s="74">
        <v>0</v>
      </c>
      <c r="AM1599" s="74"/>
      <c r="AN1599" s="74">
        <v>0</v>
      </c>
      <c r="AO1599" s="74"/>
      <c r="AP1599" s="74">
        <v>0</v>
      </c>
      <c r="AQ1599" s="74"/>
    </row>
    <row r="1600" spans="2:43" ht="18" customHeight="1" x14ac:dyDescent="0.2">
      <c r="B1600" s="4"/>
      <c r="C1600" s="117"/>
      <c r="D1600" s="117"/>
      <c r="E1600" s="117"/>
      <c r="F1600" s="48"/>
      <c r="G1600" s="11"/>
      <c r="H1600" s="117"/>
      <c r="I1600" s="124"/>
      <c r="J1600" s="124"/>
      <c r="K1600" s="144"/>
      <c r="L1600" s="11"/>
      <c r="M1600" s="143"/>
      <c r="N1600" s="42"/>
      <c r="O1600" s="128"/>
      <c r="P1600" s="130"/>
      <c r="Q1600" s="130"/>
      <c r="R1600" s="72">
        <v>2</v>
      </c>
      <c r="S1600" s="181"/>
      <c r="T1600" s="73" t="s">
        <v>228</v>
      </c>
      <c r="V1600" s="74">
        <v>25000</v>
      </c>
      <c r="X1600" s="74">
        <v>26000</v>
      </c>
      <c r="Z1600" s="74">
        <v>28000</v>
      </c>
      <c r="AB1600" s="74">
        <v>30000</v>
      </c>
      <c r="AD1600" s="74">
        <v>32000</v>
      </c>
      <c r="AF1600" s="74">
        <v>0</v>
      </c>
      <c r="AH1600" s="74">
        <f t="shared" si="226"/>
        <v>32000</v>
      </c>
      <c r="AI1600" s="8"/>
      <c r="AJ1600" s="74">
        <f>CEILING(AB1600*25/100,10)</f>
        <v>7500</v>
      </c>
      <c r="AK1600" s="8"/>
      <c r="AL1600" s="74">
        <v>34000</v>
      </c>
      <c r="AM1600" s="74"/>
      <c r="AN1600" s="74">
        <v>36000</v>
      </c>
      <c r="AO1600" s="74"/>
      <c r="AP1600" s="74">
        <v>36000</v>
      </c>
      <c r="AQ1600" s="74"/>
    </row>
    <row r="1601" spans="2:43" ht="18" hidden="1" customHeight="1" x14ac:dyDescent="0.2">
      <c r="B1601" s="4"/>
      <c r="C1601" s="117"/>
      <c r="D1601" s="117"/>
      <c r="E1601" s="117"/>
      <c r="F1601" s="48"/>
      <c r="G1601" s="11"/>
      <c r="H1601" s="117"/>
      <c r="I1601" s="124"/>
      <c r="J1601" s="124"/>
      <c r="K1601" s="144"/>
      <c r="L1601" s="11"/>
      <c r="M1601" s="143"/>
      <c r="N1601" s="42"/>
      <c r="O1601" s="128"/>
      <c r="P1601" s="130"/>
      <c r="Q1601" s="131">
        <v>3</v>
      </c>
      <c r="R1601" s="68"/>
      <c r="S1601" s="35"/>
      <c r="T1601" s="450" t="s">
        <v>79</v>
      </c>
      <c r="U1601" s="449"/>
      <c r="V1601" s="447">
        <f>V1602+V1603+V1604</f>
        <v>0</v>
      </c>
      <c r="X1601" s="447">
        <f>X1602+X1603+X1604</f>
        <v>0</v>
      </c>
      <c r="Z1601" s="447">
        <f>Z1602+Z1603+Z1604</f>
        <v>0</v>
      </c>
      <c r="AB1601" s="447">
        <f>AB1602+AB1603+AB1604</f>
        <v>0</v>
      </c>
      <c r="AD1601" s="447" t="e">
        <f>#REF!+AD1603+AD1604</f>
        <v>#REF!</v>
      </c>
      <c r="AF1601" s="447">
        <f>AF1602+AF1603+AF1604</f>
        <v>0</v>
      </c>
      <c r="AH1601" s="447" t="e">
        <f t="shared" si="226"/>
        <v>#REF!</v>
      </c>
      <c r="AI1601" s="446"/>
      <c r="AJ1601" s="447">
        <f>AJ1602+AJ1603+AJ1604</f>
        <v>0</v>
      </c>
      <c r="AK1601" s="446"/>
      <c r="AL1601" s="447">
        <f>AL1602+AL1603+AL1604</f>
        <v>0</v>
      </c>
      <c r="AM1601" s="447"/>
      <c r="AN1601" s="447">
        <f>AN1602+AN1603+AN1604</f>
        <v>0</v>
      </c>
      <c r="AO1601" s="447"/>
      <c r="AP1601" s="447">
        <f>AP1602+AP1603+AP1604</f>
        <v>0</v>
      </c>
      <c r="AQ1601" s="447"/>
    </row>
    <row r="1602" spans="2:43" ht="18" hidden="1" customHeight="1" x14ac:dyDescent="0.2">
      <c r="B1602" s="4"/>
      <c r="C1602" s="117"/>
      <c r="D1602" s="117"/>
      <c r="E1602" s="117"/>
      <c r="F1602" s="48"/>
      <c r="G1602" s="11"/>
      <c r="H1602" s="117"/>
      <c r="I1602" s="124"/>
      <c r="J1602" s="124"/>
      <c r="K1602" s="144"/>
      <c r="L1602" s="11"/>
      <c r="M1602" s="143"/>
      <c r="N1602" s="42"/>
      <c r="O1602" s="128"/>
      <c r="P1602" s="130"/>
      <c r="Q1602" s="131"/>
      <c r="R1602" s="72" t="s">
        <v>3</v>
      </c>
      <c r="S1602" s="181"/>
      <c r="T1602" s="73" t="s">
        <v>80</v>
      </c>
      <c r="V1602" s="448">
        <v>0</v>
      </c>
      <c r="X1602" s="448">
        <v>0</v>
      </c>
      <c r="Z1602" s="448">
        <v>0</v>
      </c>
      <c r="AB1602" s="448">
        <v>0</v>
      </c>
      <c r="AD1602" s="448">
        <v>0</v>
      </c>
      <c r="AF1602" s="448">
        <v>0</v>
      </c>
      <c r="AH1602" s="448">
        <f t="shared" si="226"/>
        <v>0</v>
      </c>
      <c r="AI1602" s="495"/>
      <c r="AJ1602" s="448">
        <v>0</v>
      </c>
      <c r="AK1602" s="495"/>
      <c r="AL1602" s="448">
        <v>0</v>
      </c>
      <c r="AM1602" s="448"/>
      <c r="AN1602" s="448">
        <v>0</v>
      </c>
      <c r="AO1602" s="448"/>
      <c r="AP1602" s="448">
        <v>0</v>
      </c>
      <c r="AQ1602" s="448"/>
    </row>
    <row r="1603" spans="2:43" ht="18" hidden="1" customHeight="1" x14ac:dyDescent="0.2">
      <c r="B1603" s="4"/>
      <c r="C1603" s="117"/>
      <c r="D1603" s="117"/>
      <c r="E1603" s="117"/>
      <c r="F1603" s="48"/>
      <c r="G1603" s="11"/>
      <c r="H1603" s="117"/>
      <c r="I1603" s="124"/>
      <c r="J1603" s="124"/>
      <c r="K1603" s="144"/>
      <c r="L1603" s="11"/>
      <c r="M1603" s="143"/>
      <c r="N1603" s="42"/>
      <c r="O1603" s="128"/>
      <c r="P1603" s="130"/>
      <c r="Q1603" s="130"/>
      <c r="R1603" s="72" t="s">
        <v>0</v>
      </c>
      <c r="S1603" s="181"/>
      <c r="T1603" s="73" t="s">
        <v>81</v>
      </c>
      <c r="V1603" s="74">
        <v>0</v>
      </c>
      <c r="X1603" s="74">
        <v>0</v>
      </c>
      <c r="Z1603" s="74">
        <v>0</v>
      </c>
      <c r="AB1603" s="74">
        <v>0</v>
      </c>
      <c r="AD1603" s="74">
        <v>0</v>
      </c>
      <c r="AF1603" s="74">
        <v>0</v>
      </c>
      <c r="AH1603" s="74">
        <f t="shared" si="226"/>
        <v>0</v>
      </c>
      <c r="AI1603" s="8"/>
      <c r="AJ1603" s="74">
        <v>0</v>
      </c>
      <c r="AK1603" s="8"/>
      <c r="AL1603" s="74">
        <v>0</v>
      </c>
      <c r="AM1603" s="74"/>
      <c r="AN1603" s="74">
        <v>0</v>
      </c>
      <c r="AO1603" s="74"/>
      <c r="AP1603" s="74">
        <v>0</v>
      </c>
      <c r="AQ1603" s="74"/>
    </row>
    <row r="1604" spans="2:43" ht="18" hidden="1" customHeight="1" x14ac:dyDescent="0.2">
      <c r="B1604" s="4"/>
      <c r="C1604" s="117"/>
      <c r="D1604" s="117"/>
      <c r="E1604" s="117"/>
      <c r="F1604" s="48"/>
      <c r="G1604" s="11"/>
      <c r="H1604" s="117"/>
      <c r="I1604" s="124"/>
      <c r="J1604" s="124"/>
      <c r="K1604" s="144"/>
      <c r="L1604" s="11"/>
      <c r="M1604" s="143"/>
      <c r="N1604" s="42"/>
      <c r="O1604" s="128"/>
      <c r="P1604" s="130"/>
      <c r="Q1604" s="130"/>
      <c r="R1604" s="72" t="s">
        <v>18</v>
      </c>
      <c r="S1604" s="181"/>
      <c r="T1604" s="73" t="s">
        <v>82</v>
      </c>
      <c r="V1604" s="74">
        <v>0</v>
      </c>
      <c r="X1604" s="74">
        <v>0</v>
      </c>
      <c r="Z1604" s="74">
        <v>0</v>
      </c>
      <c r="AB1604" s="74">
        <v>0</v>
      </c>
      <c r="AD1604" s="74">
        <v>0</v>
      </c>
      <c r="AF1604" s="74">
        <v>0</v>
      </c>
      <c r="AH1604" s="74">
        <f t="shared" si="226"/>
        <v>0</v>
      </c>
      <c r="AI1604" s="8"/>
      <c r="AJ1604" s="74">
        <v>0</v>
      </c>
      <c r="AK1604" s="8"/>
      <c r="AL1604" s="74">
        <v>0</v>
      </c>
      <c r="AM1604" s="74"/>
      <c r="AN1604" s="74">
        <v>0</v>
      </c>
      <c r="AO1604" s="74"/>
      <c r="AP1604" s="74">
        <v>0</v>
      </c>
      <c r="AQ1604" s="74"/>
    </row>
    <row r="1605" spans="2:43" ht="18" hidden="1" customHeight="1" x14ac:dyDescent="0.2">
      <c r="B1605" s="4"/>
      <c r="C1605" s="117"/>
      <c r="D1605" s="117"/>
      <c r="E1605" s="117"/>
      <c r="F1605" s="48"/>
      <c r="G1605" s="11"/>
      <c r="H1605" s="117"/>
      <c r="I1605" s="124"/>
      <c r="J1605" s="124"/>
      <c r="K1605" s="144"/>
      <c r="L1605" s="11"/>
      <c r="M1605" s="143"/>
      <c r="N1605" s="42"/>
      <c r="O1605" s="128"/>
      <c r="P1605" s="130"/>
      <c r="Q1605" s="131">
        <v>4</v>
      </c>
      <c r="R1605" s="68"/>
      <c r="S1605" s="35"/>
      <c r="T1605" s="450" t="s">
        <v>129</v>
      </c>
      <c r="U1605" s="449"/>
      <c r="V1605" s="447">
        <f>V1606+V1607</f>
        <v>0</v>
      </c>
      <c r="X1605" s="447">
        <f>X1606+X1607</f>
        <v>0</v>
      </c>
      <c r="Z1605" s="447">
        <f>Z1606+Z1607</f>
        <v>0</v>
      </c>
      <c r="AB1605" s="447">
        <f>AB1606+AB1607</f>
        <v>0</v>
      </c>
      <c r="AD1605" s="447" t="e">
        <f>#REF!+AD1607</f>
        <v>#REF!</v>
      </c>
      <c r="AF1605" s="447">
        <f>AF1606+AF1607</f>
        <v>0</v>
      </c>
      <c r="AH1605" s="447" t="e">
        <f t="shared" si="226"/>
        <v>#REF!</v>
      </c>
      <c r="AI1605" s="446"/>
      <c r="AJ1605" s="447">
        <f>AJ1606+AJ1607</f>
        <v>0</v>
      </c>
      <c r="AK1605" s="446"/>
      <c r="AL1605" s="447">
        <f>AL1606+AL1607</f>
        <v>0</v>
      </c>
      <c r="AM1605" s="447"/>
      <c r="AN1605" s="447">
        <f>AN1606+AN1607</f>
        <v>0</v>
      </c>
      <c r="AO1605" s="447"/>
      <c r="AP1605" s="447">
        <f>AP1606+AP1607</f>
        <v>0</v>
      </c>
      <c r="AQ1605" s="447"/>
    </row>
    <row r="1606" spans="2:43" ht="18" hidden="1" customHeight="1" x14ac:dyDescent="0.2">
      <c r="B1606" s="4"/>
      <c r="C1606" s="117"/>
      <c r="D1606" s="117"/>
      <c r="E1606" s="117"/>
      <c r="F1606" s="48"/>
      <c r="G1606" s="11"/>
      <c r="H1606" s="117"/>
      <c r="I1606" s="124"/>
      <c r="J1606" s="124"/>
      <c r="K1606" s="144"/>
      <c r="L1606" s="11"/>
      <c r="M1606" s="143"/>
      <c r="N1606" s="42"/>
      <c r="O1606" s="128"/>
      <c r="P1606" s="130"/>
      <c r="Q1606" s="130"/>
      <c r="R1606" s="72">
        <v>1</v>
      </c>
      <c r="S1606" s="181"/>
      <c r="T1606" s="73" t="s">
        <v>401</v>
      </c>
      <c r="V1606" s="74">
        <v>0</v>
      </c>
      <c r="X1606" s="74">
        <v>0</v>
      </c>
      <c r="Z1606" s="74">
        <v>0</v>
      </c>
      <c r="AB1606" s="74">
        <v>0</v>
      </c>
      <c r="AD1606" s="74">
        <v>0</v>
      </c>
      <c r="AF1606" s="74">
        <v>0</v>
      </c>
      <c r="AH1606" s="74">
        <f t="shared" si="226"/>
        <v>0</v>
      </c>
      <c r="AI1606" s="8"/>
      <c r="AJ1606" s="74">
        <v>0</v>
      </c>
      <c r="AK1606" s="8"/>
      <c r="AL1606" s="74">
        <v>0</v>
      </c>
      <c r="AM1606" s="74"/>
      <c r="AN1606" s="74">
        <v>0</v>
      </c>
      <c r="AO1606" s="74"/>
      <c r="AP1606" s="74">
        <v>0</v>
      </c>
      <c r="AQ1606" s="74"/>
    </row>
    <row r="1607" spans="2:43" ht="18" hidden="1" customHeight="1" x14ac:dyDescent="0.2">
      <c r="B1607" s="4"/>
      <c r="C1607" s="117"/>
      <c r="D1607" s="117"/>
      <c r="E1607" s="117"/>
      <c r="F1607" s="48"/>
      <c r="G1607" s="11"/>
      <c r="H1607" s="117"/>
      <c r="I1607" s="124"/>
      <c r="J1607" s="124"/>
      <c r="K1607" s="144"/>
      <c r="L1607" s="11"/>
      <c r="M1607" s="143"/>
      <c r="N1607" s="42"/>
      <c r="O1607" s="128"/>
      <c r="P1607" s="130"/>
      <c r="Q1607" s="130"/>
      <c r="R1607" s="72">
        <v>2</v>
      </c>
      <c r="S1607" s="181"/>
      <c r="T1607" s="73" t="s">
        <v>402</v>
      </c>
      <c r="V1607" s="74">
        <v>0</v>
      </c>
      <c r="X1607" s="74">
        <v>0</v>
      </c>
      <c r="Z1607" s="74">
        <v>0</v>
      </c>
      <c r="AB1607" s="74">
        <v>0</v>
      </c>
      <c r="AD1607" s="74">
        <v>0</v>
      </c>
      <c r="AF1607" s="74">
        <v>0</v>
      </c>
      <c r="AH1607" s="74">
        <f t="shared" si="226"/>
        <v>0</v>
      </c>
      <c r="AI1607" s="8"/>
      <c r="AJ1607" s="74">
        <v>0</v>
      </c>
      <c r="AK1607" s="8"/>
      <c r="AL1607" s="74">
        <v>0</v>
      </c>
      <c r="AM1607" s="74"/>
      <c r="AN1607" s="74">
        <v>0</v>
      </c>
      <c r="AO1607" s="74"/>
      <c r="AP1607" s="74">
        <v>0</v>
      </c>
      <c r="AQ1607" s="74"/>
    </row>
    <row r="1608" spans="2:43" ht="18" hidden="1" customHeight="1" x14ac:dyDescent="0.2">
      <c r="B1608" s="4"/>
      <c r="C1608" s="117"/>
      <c r="D1608" s="117"/>
      <c r="E1608" s="117"/>
      <c r="F1608" s="48"/>
      <c r="G1608" s="11"/>
      <c r="H1608" s="117"/>
      <c r="I1608" s="124"/>
      <c r="J1608" s="124"/>
      <c r="K1608" s="144"/>
      <c r="L1608" s="11"/>
      <c r="M1608" s="143"/>
      <c r="N1608" s="42"/>
      <c r="O1608" s="128"/>
      <c r="P1608" s="130"/>
      <c r="Q1608" s="131">
        <v>5</v>
      </c>
      <c r="R1608" s="68"/>
      <c r="S1608" s="35"/>
      <c r="T1608" s="450" t="s">
        <v>48</v>
      </c>
      <c r="U1608" s="449"/>
      <c r="V1608" s="447">
        <f>V1609+V1610+V1611</f>
        <v>0</v>
      </c>
      <c r="X1608" s="447">
        <f>X1609+X1610+X1611</f>
        <v>0</v>
      </c>
      <c r="Z1608" s="447">
        <f>Z1609+Z1610+Z1611</f>
        <v>0</v>
      </c>
      <c r="AB1608" s="447">
        <f>AB1609+AB1610+AB1611</f>
        <v>0</v>
      </c>
      <c r="AD1608" s="447">
        <f>AD1609+AD1610+AD1611</f>
        <v>0</v>
      </c>
      <c r="AF1608" s="447">
        <f>AF1609+AF1610+AF1611</f>
        <v>0</v>
      </c>
      <c r="AH1608" s="447">
        <f t="shared" si="226"/>
        <v>0</v>
      </c>
      <c r="AI1608" s="446"/>
      <c r="AJ1608" s="447">
        <f>AJ1609+AJ1610+AJ1611</f>
        <v>0</v>
      </c>
      <c r="AK1608" s="446"/>
      <c r="AL1608" s="447">
        <f>AL1609+AL1610+AL1611</f>
        <v>0</v>
      </c>
      <c r="AM1608" s="447"/>
      <c r="AN1608" s="447">
        <f>AN1609+AN1610+AN1611</f>
        <v>0</v>
      </c>
      <c r="AO1608" s="447"/>
      <c r="AP1608" s="447">
        <f>AP1609+AP1610+AP1611</f>
        <v>0</v>
      </c>
      <c r="AQ1608" s="447"/>
    </row>
    <row r="1609" spans="2:43" ht="18" hidden="1" customHeight="1" x14ac:dyDescent="0.2">
      <c r="B1609" s="4"/>
      <c r="C1609" s="117"/>
      <c r="D1609" s="117"/>
      <c r="E1609" s="117"/>
      <c r="F1609" s="48"/>
      <c r="G1609" s="11"/>
      <c r="H1609" s="117"/>
      <c r="I1609" s="124"/>
      <c r="J1609" s="124"/>
      <c r="K1609" s="144"/>
      <c r="L1609" s="11"/>
      <c r="M1609" s="143"/>
      <c r="N1609" s="42"/>
      <c r="O1609" s="128"/>
      <c r="P1609" s="130"/>
      <c r="Q1609" s="130"/>
      <c r="R1609" s="72" t="s">
        <v>3</v>
      </c>
      <c r="S1609" s="181"/>
      <c r="T1609" s="73" t="s">
        <v>551</v>
      </c>
      <c r="V1609" s="74">
        <v>0</v>
      </c>
      <c r="X1609" s="74">
        <v>0</v>
      </c>
      <c r="Z1609" s="74">
        <v>0</v>
      </c>
      <c r="AB1609" s="74">
        <v>0</v>
      </c>
      <c r="AD1609" s="74">
        <v>0</v>
      </c>
      <c r="AF1609" s="74">
        <v>0</v>
      </c>
      <c r="AH1609" s="74">
        <f t="shared" si="226"/>
        <v>0</v>
      </c>
      <c r="AI1609" s="8"/>
      <c r="AJ1609" s="74">
        <v>0</v>
      </c>
      <c r="AK1609" s="8"/>
      <c r="AL1609" s="74">
        <v>0</v>
      </c>
      <c r="AM1609" s="74"/>
      <c r="AN1609" s="74">
        <v>0</v>
      </c>
      <c r="AO1609" s="74"/>
      <c r="AP1609" s="74">
        <v>0</v>
      </c>
      <c r="AQ1609" s="74"/>
    </row>
    <row r="1610" spans="2:43" ht="18" hidden="1" customHeight="1" x14ac:dyDescent="0.2">
      <c r="B1610" s="4"/>
      <c r="C1610" s="117"/>
      <c r="D1610" s="117"/>
      <c r="E1610" s="117"/>
      <c r="F1610" s="48"/>
      <c r="G1610" s="11"/>
      <c r="H1610" s="117"/>
      <c r="I1610" s="124"/>
      <c r="J1610" s="124"/>
      <c r="K1610" s="144"/>
      <c r="L1610" s="11"/>
      <c r="M1610" s="143"/>
      <c r="N1610" s="42"/>
      <c r="O1610" s="128"/>
      <c r="P1610" s="130"/>
      <c r="Q1610" s="130"/>
      <c r="R1610" s="72">
        <v>2</v>
      </c>
      <c r="S1610" s="181"/>
      <c r="T1610" s="73" t="s">
        <v>403</v>
      </c>
      <c r="V1610" s="74">
        <v>0</v>
      </c>
      <c r="X1610" s="74">
        <v>0</v>
      </c>
      <c r="Z1610" s="74">
        <v>0</v>
      </c>
      <c r="AB1610" s="74">
        <v>0</v>
      </c>
      <c r="AD1610" s="74">
        <v>0</v>
      </c>
      <c r="AF1610" s="74">
        <v>0</v>
      </c>
      <c r="AH1610" s="74">
        <f t="shared" si="226"/>
        <v>0</v>
      </c>
      <c r="AI1610" s="8"/>
      <c r="AJ1610" s="74">
        <v>0</v>
      </c>
      <c r="AK1610" s="8"/>
      <c r="AL1610" s="74">
        <v>0</v>
      </c>
      <c r="AM1610" s="74"/>
      <c r="AN1610" s="74">
        <v>0</v>
      </c>
      <c r="AO1610" s="74"/>
      <c r="AP1610" s="74">
        <v>0</v>
      </c>
      <c r="AQ1610" s="74"/>
    </row>
    <row r="1611" spans="2:43" ht="18" hidden="1" customHeight="1" x14ac:dyDescent="0.2">
      <c r="B1611" s="4"/>
      <c r="C1611" s="117"/>
      <c r="D1611" s="117"/>
      <c r="E1611" s="117"/>
      <c r="F1611" s="48"/>
      <c r="G1611" s="11"/>
      <c r="H1611" s="117"/>
      <c r="I1611" s="124"/>
      <c r="J1611" s="124"/>
      <c r="K1611" s="144"/>
      <c r="L1611" s="11"/>
      <c r="M1611" s="143"/>
      <c r="N1611" s="42"/>
      <c r="O1611" s="128"/>
      <c r="P1611" s="130"/>
      <c r="Q1611" s="130"/>
      <c r="R1611" s="72">
        <v>3</v>
      </c>
      <c r="S1611" s="181"/>
      <c r="T1611" s="73" t="s">
        <v>404</v>
      </c>
      <c r="V1611" s="74">
        <v>0</v>
      </c>
      <c r="X1611" s="74">
        <v>0</v>
      </c>
      <c r="Z1611" s="74">
        <v>0</v>
      </c>
      <c r="AB1611" s="74">
        <v>0</v>
      </c>
      <c r="AD1611" s="74">
        <v>0</v>
      </c>
      <c r="AF1611" s="74">
        <v>0</v>
      </c>
      <c r="AH1611" s="74">
        <f t="shared" si="226"/>
        <v>0</v>
      </c>
      <c r="AI1611" s="8"/>
      <c r="AJ1611" s="74">
        <v>0</v>
      </c>
      <c r="AK1611" s="8"/>
      <c r="AL1611" s="74">
        <v>0</v>
      </c>
      <c r="AM1611" s="74"/>
      <c r="AN1611" s="74">
        <v>0</v>
      </c>
      <c r="AO1611" s="74"/>
      <c r="AP1611" s="74">
        <v>0</v>
      </c>
      <c r="AQ1611" s="74"/>
    </row>
    <row r="1612" spans="2:43" ht="18" customHeight="1" x14ac:dyDescent="0.2">
      <c r="B1612" s="4"/>
      <c r="C1612" s="117"/>
      <c r="D1612" s="117"/>
      <c r="E1612" s="117"/>
      <c r="F1612" s="48"/>
      <c r="G1612" s="11"/>
      <c r="H1612" s="117"/>
      <c r="I1612" s="124"/>
      <c r="J1612" s="124"/>
      <c r="K1612" s="144"/>
      <c r="L1612" s="11"/>
      <c r="M1612" s="143"/>
      <c r="N1612" s="42"/>
      <c r="O1612" s="128"/>
      <c r="P1612" s="130"/>
      <c r="Q1612" s="131">
        <v>6</v>
      </c>
      <c r="R1612" s="84"/>
      <c r="S1612" s="250"/>
      <c r="T1612" s="450" t="s">
        <v>19</v>
      </c>
      <c r="U1612" s="449"/>
      <c r="V1612" s="447">
        <f>V1613+V1614+V1615</f>
        <v>110000</v>
      </c>
      <c r="X1612" s="447">
        <f>X1613+X1614+X1615</f>
        <v>115000</v>
      </c>
      <c r="Z1612" s="447">
        <f>Z1613+Z1614+Z1615</f>
        <v>121000</v>
      </c>
      <c r="AB1612" s="447">
        <f>AB1613+AB1614+AB1615</f>
        <v>128000</v>
      </c>
      <c r="AD1612" s="447">
        <f>AD1613+AD1614+AD1615</f>
        <v>135000</v>
      </c>
      <c r="AF1612" s="447">
        <f>AF1613+AF1614+AF1615</f>
        <v>0</v>
      </c>
      <c r="AH1612" s="447">
        <f t="shared" si="226"/>
        <v>135000</v>
      </c>
      <c r="AI1612" s="446"/>
      <c r="AJ1612" s="447">
        <f>AJ1613+AJ1614+AJ1615</f>
        <v>32000</v>
      </c>
      <c r="AK1612" s="446"/>
      <c r="AL1612" s="447">
        <f>AL1613+AL1614+AL1615</f>
        <v>142000</v>
      </c>
      <c r="AM1612" s="447"/>
      <c r="AN1612" s="447">
        <f>AN1613+AN1614+AN1615</f>
        <v>149000</v>
      </c>
      <c r="AO1612" s="447"/>
      <c r="AP1612" s="447">
        <f>AP1613+AP1614+AP1615</f>
        <v>149000</v>
      </c>
      <c r="AQ1612" s="447"/>
    </row>
    <row r="1613" spans="2:43" ht="18" customHeight="1" x14ac:dyDescent="0.2">
      <c r="B1613" s="4"/>
      <c r="C1613" s="117"/>
      <c r="D1613" s="117"/>
      <c r="E1613" s="117"/>
      <c r="F1613" s="48"/>
      <c r="G1613" s="11"/>
      <c r="H1613" s="117"/>
      <c r="I1613" s="124"/>
      <c r="J1613" s="124"/>
      <c r="K1613" s="144"/>
      <c r="L1613" s="11"/>
      <c r="M1613" s="143"/>
      <c r="N1613" s="42"/>
      <c r="O1613" s="128"/>
      <c r="P1613" s="130"/>
      <c r="Q1613" s="131"/>
      <c r="R1613" s="72">
        <v>1</v>
      </c>
      <c r="S1613" s="181"/>
      <c r="T1613" s="73" t="s">
        <v>243</v>
      </c>
      <c r="V1613" s="74">
        <v>10000</v>
      </c>
      <c r="X1613" s="74">
        <v>11000</v>
      </c>
      <c r="Z1613" s="74">
        <v>11000</v>
      </c>
      <c r="AB1613" s="74">
        <v>12000</v>
      </c>
      <c r="AD1613" s="74">
        <v>13000</v>
      </c>
      <c r="AF1613" s="74">
        <v>0</v>
      </c>
      <c r="AH1613" s="74">
        <f t="shared" si="226"/>
        <v>13000</v>
      </c>
      <c r="AI1613" s="8"/>
      <c r="AJ1613" s="74">
        <f t="shared" ref="AJ1613:AJ1614" si="231">CEILING(AB1613*25/100,10)</f>
        <v>3000</v>
      </c>
      <c r="AK1613" s="8"/>
      <c r="AL1613" s="74">
        <v>14000</v>
      </c>
      <c r="AM1613" s="74"/>
      <c r="AN1613" s="74">
        <v>15000</v>
      </c>
      <c r="AO1613" s="74"/>
      <c r="AP1613" s="74">
        <v>15000</v>
      </c>
      <c r="AQ1613" s="74"/>
    </row>
    <row r="1614" spans="2:43" ht="18" customHeight="1" x14ac:dyDescent="0.2">
      <c r="B1614" s="4"/>
      <c r="C1614" s="117"/>
      <c r="D1614" s="117"/>
      <c r="E1614" s="117"/>
      <c r="F1614" s="48"/>
      <c r="G1614" s="11"/>
      <c r="H1614" s="117"/>
      <c r="I1614" s="124"/>
      <c r="J1614" s="124"/>
      <c r="K1614" s="144"/>
      <c r="L1614" s="11"/>
      <c r="M1614" s="143"/>
      <c r="N1614" s="42"/>
      <c r="O1614" s="128"/>
      <c r="P1614" s="130"/>
      <c r="Q1614" s="131"/>
      <c r="R1614" s="72">
        <v>2</v>
      </c>
      <c r="S1614" s="181"/>
      <c r="T1614" s="73" t="s">
        <v>72</v>
      </c>
      <c r="V1614" s="74">
        <v>100000</v>
      </c>
      <c r="X1614" s="74">
        <v>104000</v>
      </c>
      <c r="Z1614" s="74">
        <v>110000</v>
      </c>
      <c r="AB1614" s="74">
        <v>116000</v>
      </c>
      <c r="AD1614" s="74">
        <v>122000</v>
      </c>
      <c r="AF1614" s="74">
        <v>0</v>
      </c>
      <c r="AH1614" s="74">
        <f t="shared" si="226"/>
        <v>122000</v>
      </c>
      <c r="AI1614" s="8"/>
      <c r="AJ1614" s="74">
        <f t="shared" si="231"/>
        <v>29000</v>
      </c>
      <c r="AK1614" s="8"/>
      <c r="AL1614" s="74">
        <v>128000</v>
      </c>
      <c r="AM1614" s="74"/>
      <c r="AN1614" s="74">
        <v>134000</v>
      </c>
      <c r="AO1614" s="74"/>
      <c r="AP1614" s="74">
        <v>134000</v>
      </c>
      <c r="AQ1614" s="74"/>
    </row>
    <row r="1615" spans="2:43" ht="18" hidden="1" customHeight="1" x14ac:dyDescent="0.2">
      <c r="B1615" s="4"/>
      <c r="C1615" s="117"/>
      <c r="D1615" s="117"/>
      <c r="E1615" s="117"/>
      <c r="F1615" s="48"/>
      <c r="G1615" s="11"/>
      <c r="H1615" s="117"/>
      <c r="I1615" s="124"/>
      <c r="J1615" s="124"/>
      <c r="K1615" s="144"/>
      <c r="L1615" s="11"/>
      <c r="M1615" s="143"/>
      <c r="N1615" s="42"/>
      <c r="O1615" s="128"/>
      <c r="P1615" s="130"/>
      <c r="Q1615" s="130"/>
      <c r="R1615" s="72">
        <v>90</v>
      </c>
      <c r="S1615" s="181"/>
      <c r="T1615" s="73" t="s">
        <v>225</v>
      </c>
      <c r="V1615" s="74">
        <v>0</v>
      </c>
      <c r="X1615" s="74">
        <v>0</v>
      </c>
      <c r="Z1615" s="74">
        <v>0</v>
      </c>
      <c r="AB1615" s="74">
        <v>0</v>
      </c>
      <c r="AD1615" s="74">
        <v>0</v>
      </c>
      <c r="AF1615" s="74">
        <v>0</v>
      </c>
      <c r="AH1615" s="74">
        <f t="shared" si="226"/>
        <v>0</v>
      </c>
      <c r="AI1615" s="8"/>
      <c r="AJ1615" s="74">
        <v>0</v>
      </c>
      <c r="AK1615" s="8"/>
      <c r="AL1615" s="74">
        <v>0</v>
      </c>
      <c r="AM1615" s="74"/>
      <c r="AN1615" s="74">
        <v>0</v>
      </c>
      <c r="AO1615" s="74"/>
      <c r="AP1615" s="74">
        <v>0</v>
      </c>
      <c r="AQ1615" s="74"/>
    </row>
    <row r="1616" spans="2:43" ht="18" hidden="1" customHeight="1" x14ac:dyDescent="0.2">
      <c r="B1616" s="4"/>
      <c r="C1616" s="117"/>
      <c r="D1616" s="117"/>
      <c r="E1616" s="117"/>
      <c r="F1616" s="48"/>
      <c r="G1616" s="11"/>
      <c r="H1616" s="117"/>
      <c r="I1616" s="124"/>
      <c r="J1616" s="124"/>
      <c r="K1616" s="144"/>
      <c r="L1616" s="11"/>
      <c r="M1616" s="143"/>
      <c r="N1616" s="42"/>
      <c r="O1616" s="128"/>
      <c r="P1616" s="130"/>
      <c r="Q1616" s="131">
        <v>9</v>
      </c>
      <c r="R1616" s="84"/>
      <c r="S1616" s="250"/>
      <c r="T1616" s="450" t="s">
        <v>167</v>
      </c>
      <c r="U1616" s="449"/>
      <c r="V1616" s="447">
        <f>SUM(V1617:V1618)</f>
        <v>0</v>
      </c>
      <c r="X1616" s="447">
        <f>SUM(X1617:X1618)</f>
        <v>0</v>
      </c>
      <c r="Z1616" s="447">
        <f>SUM(Z1617:Z1618)</f>
        <v>0</v>
      </c>
      <c r="AB1616" s="447">
        <f>SUM(AB1617:AB1618)</f>
        <v>0</v>
      </c>
      <c r="AD1616" s="447">
        <f>SUM(AD1617:AD1618)</f>
        <v>0</v>
      </c>
      <c r="AF1616" s="447">
        <f>SUM(AF1617:AF1618)</f>
        <v>0</v>
      </c>
      <c r="AH1616" s="447">
        <f t="shared" si="226"/>
        <v>0</v>
      </c>
      <c r="AI1616" s="446"/>
      <c r="AJ1616" s="447">
        <f>SUM(AJ1617:AJ1618)</f>
        <v>0</v>
      </c>
      <c r="AK1616" s="446"/>
      <c r="AL1616" s="447">
        <f>SUM(AL1617:AL1618)</f>
        <v>0</v>
      </c>
      <c r="AM1616" s="447"/>
      <c r="AN1616" s="447">
        <f>SUM(AN1617:AN1618)</f>
        <v>0</v>
      </c>
      <c r="AO1616" s="447"/>
      <c r="AP1616" s="447">
        <f>SUM(AP1617:AP1618)</f>
        <v>0</v>
      </c>
      <c r="AQ1616" s="447"/>
    </row>
    <row r="1617" spans="2:43" ht="18" hidden="1" customHeight="1" x14ac:dyDescent="0.2">
      <c r="B1617" s="4"/>
      <c r="C1617" s="117"/>
      <c r="D1617" s="117"/>
      <c r="E1617" s="117"/>
      <c r="F1617" s="48"/>
      <c r="G1617" s="11"/>
      <c r="H1617" s="117"/>
      <c r="I1617" s="124"/>
      <c r="J1617" s="124"/>
      <c r="K1617" s="144"/>
      <c r="L1617" s="11"/>
      <c r="M1617" s="143"/>
      <c r="N1617" s="42"/>
      <c r="O1617" s="128"/>
      <c r="P1617" s="130"/>
      <c r="Q1617" s="131"/>
      <c r="R1617" s="72" t="s">
        <v>3</v>
      </c>
      <c r="S1617" s="181"/>
      <c r="T1617" s="73" t="s">
        <v>322</v>
      </c>
      <c r="V1617" s="74">
        <v>0</v>
      </c>
      <c r="X1617" s="74">
        <v>0</v>
      </c>
      <c r="Z1617" s="74">
        <v>0</v>
      </c>
      <c r="AB1617" s="74">
        <v>0</v>
      </c>
      <c r="AD1617" s="74">
        <v>0</v>
      </c>
      <c r="AF1617" s="74">
        <v>0</v>
      </c>
      <c r="AH1617" s="74">
        <f t="shared" si="226"/>
        <v>0</v>
      </c>
      <c r="AI1617" s="8"/>
      <c r="AJ1617" s="74">
        <v>0</v>
      </c>
      <c r="AK1617" s="8"/>
      <c r="AL1617" s="74">
        <v>0</v>
      </c>
      <c r="AM1617" s="74"/>
      <c r="AN1617" s="74">
        <v>0</v>
      </c>
      <c r="AO1617" s="74"/>
      <c r="AP1617" s="74">
        <v>0</v>
      </c>
      <c r="AQ1617" s="74"/>
    </row>
    <row r="1618" spans="2:43" ht="18" hidden="1" customHeight="1" x14ac:dyDescent="0.2">
      <c r="B1618" s="4"/>
      <c r="C1618" s="117"/>
      <c r="D1618" s="117"/>
      <c r="E1618" s="117"/>
      <c r="F1618" s="48"/>
      <c r="G1618" s="11"/>
      <c r="H1618" s="117"/>
      <c r="I1618" s="124"/>
      <c r="J1618" s="124"/>
      <c r="K1618" s="144"/>
      <c r="L1618" s="11"/>
      <c r="M1618" s="143"/>
      <c r="N1618" s="42"/>
      <c r="O1618" s="128"/>
      <c r="P1618" s="130"/>
      <c r="Q1618" s="130"/>
      <c r="R1618" s="72">
        <v>90</v>
      </c>
      <c r="S1618" s="181"/>
      <c r="T1618" s="73" t="s">
        <v>167</v>
      </c>
      <c r="V1618" s="74">
        <v>0</v>
      </c>
      <c r="X1618" s="74">
        <v>0</v>
      </c>
      <c r="Z1618" s="74">
        <v>0</v>
      </c>
      <c r="AB1618" s="74">
        <v>0</v>
      </c>
      <c r="AD1618" s="74">
        <v>0</v>
      </c>
      <c r="AF1618" s="74">
        <v>0</v>
      </c>
      <c r="AH1618" s="74">
        <f t="shared" si="226"/>
        <v>0</v>
      </c>
      <c r="AI1618" s="8"/>
      <c r="AJ1618" s="74">
        <v>0</v>
      </c>
      <c r="AK1618" s="8"/>
      <c r="AL1618" s="74">
        <v>0</v>
      </c>
      <c r="AM1618" s="74"/>
      <c r="AN1618" s="74">
        <v>0</v>
      </c>
      <c r="AO1618" s="74"/>
      <c r="AP1618" s="74">
        <v>0</v>
      </c>
      <c r="AQ1618" s="74"/>
    </row>
    <row r="1619" spans="2:43" ht="18" hidden="1" customHeight="1" x14ac:dyDescent="0.2">
      <c r="B1619" s="4"/>
      <c r="C1619" s="117"/>
      <c r="D1619" s="117"/>
      <c r="E1619" s="117"/>
      <c r="F1619" s="48"/>
      <c r="G1619" s="11"/>
      <c r="H1619" s="117"/>
      <c r="I1619" s="124"/>
      <c r="J1619" s="124"/>
      <c r="K1619" s="144"/>
      <c r="L1619" s="11"/>
      <c r="M1619" s="143"/>
      <c r="N1619" s="42"/>
      <c r="O1619" s="128"/>
      <c r="P1619" s="129">
        <v>3</v>
      </c>
      <c r="Q1619" s="129"/>
      <c r="R1619" s="64"/>
      <c r="S1619" s="234"/>
      <c r="T1619" s="65" t="s">
        <v>215</v>
      </c>
      <c r="U1619" s="155"/>
      <c r="V1619" s="66">
        <f>V1620</f>
        <v>0</v>
      </c>
      <c r="X1619" s="66">
        <f>X1620</f>
        <v>0</v>
      </c>
      <c r="Z1619" s="66">
        <f>Z1620</f>
        <v>0</v>
      </c>
      <c r="AB1619" s="66">
        <f>AB1620</f>
        <v>0</v>
      </c>
      <c r="AD1619" s="66" t="e">
        <f>#REF!</f>
        <v>#REF!</v>
      </c>
      <c r="AF1619" s="66">
        <f>AF1620</f>
        <v>0</v>
      </c>
      <c r="AH1619" s="66" t="e">
        <f t="shared" si="226"/>
        <v>#REF!</v>
      </c>
      <c r="AI1619" s="67"/>
      <c r="AJ1619" s="66">
        <f>AJ1620</f>
        <v>0</v>
      </c>
      <c r="AK1619" s="67"/>
      <c r="AL1619" s="66">
        <f t="shared" ref="AL1619:AP1620" si="232">AL1620</f>
        <v>0</v>
      </c>
      <c r="AM1619" s="66"/>
      <c r="AN1619" s="66">
        <f t="shared" si="232"/>
        <v>0</v>
      </c>
      <c r="AO1619" s="66"/>
      <c r="AP1619" s="66">
        <f t="shared" si="232"/>
        <v>0</v>
      </c>
      <c r="AQ1619" s="66"/>
    </row>
    <row r="1620" spans="2:43" ht="18" hidden="1" customHeight="1" x14ac:dyDescent="0.2">
      <c r="B1620" s="4"/>
      <c r="C1620" s="117"/>
      <c r="D1620" s="117"/>
      <c r="E1620" s="117"/>
      <c r="F1620" s="48"/>
      <c r="G1620" s="11"/>
      <c r="H1620" s="117"/>
      <c r="I1620" s="124"/>
      <c r="J1620" s="124"/>
      <c r="K1620" s="144"/>
      <c r="L1620" s="11"/>
      <c r="M1620" s="143"/>
      <c r="N1620" s="42"/>
      <c r="O1620" s="128"/>
      <c r="P1620" s="130"/>
      <c r="Q1620" s="131">
        <v>1</v>
      </c>
      <c r="R1620" s="68"/>
      <c r="S1620" s="35"/>
      <c r="T1620" s="450" t="s">
        <v>177</v>
      </c>
      <c r="U1620" s="449"/>
      <c r="V1620" s="447">
        <f>V1621</f>
        <v>0</v>
      </c>
      <c r="X1620" s="447">
        <f>X1621</f>
        <v>0</v>
      </c>
      <c r="Z1620" s="447">
        <f>Z1621</f>
        <v>0</v>
      </c>
      <c r="AB1620" s="447">
        <f>AB1621</f>
        <v>0</v>
      </c>
      <c r="AD1620" s="447" t="e">
        <f>#REF!</f>
        <v>#REF!</v>
      </c>
      <c r="AF1620" s="447">
        <f>AF1621</f>
        <v>0</v>
      </c>
      <c r="AH1620" s="447" t="e">
        <f t="shared" si="226"/>
        <v>#REF!</v>
      </c>
      <c r="AI1620" s="446"/>
      <c r="AJ1620" s="447">
        <f>AJ1621</f>
        <v>0</v>
      </c>
      <c r="AK1620" s="446"/>
      <c r="AL1620" s="447">
        <f t="shared" si="232"/>
        <v>0</v>
      </c>
      <c r="AM1620" s="447"/>
      <c r="AN1620" s="447">
        <f t="shared" si="232"/>
        <v>0</v>
      </c>
      <c r="AO1620" s="447"/>
      <c r="AP1620" s="447">
        <f t="shared" si="232"/>
        <v>0</v>
      </c>
      <c r="AQ1620" s="447"/>
    </row>
    <row r="1621" spans="2:43" ht="18" hidden="1" customHeight="1" x14ac:dyDescent="0.2">
      <c r="B1621" s="4"/>
      <c r="C1621" s="117"/>
      <c r="D1621" s="117"/>
      <c r="E1621" s="117"/>
      <c r="F1621" s="48"/>
      <c r="G1621" s="11"/>
      <c r="H1621" s="117"/>
      <c r="I1621" s="124"/>
      <c r="J1621" s="124"/>
      <c r="K1621" s="144"/>
      <c r="L1621" s="11"/>
      <c r="M1621" s="143"/>
      <c r="N1621" s="42"/>
      <c r="O1621" s="128"/>
      <c r="P1621" s="130"/>
      <c r="Q1621" s="131"/>
      <c r="R1621" s="78" t="s">
        <v>0</v>
      </c>
      <c r="S1621" s="251"/>
      <c r="T1621" s="494" t="s">
        <v>177</v>
      </c>
      <c r="U1621" s="444"/>
      <c r="V1621" s="448">
        <v>0</v>
      </c>
      <c r="X1621" s="448">
        <v>0</v>
      </c>
      <c r="Z1621" s="448">
        <v>0</v>
      </c>
      <c r="AB1621" s="448">
        <v>0</v>
      </c>
      <c r="AD1621" s="448">
        <v>0</v>
      </c>
      <c r="AF1621" s="448">
        <v>0</v>
      </c>
      <c r="AH1621" s="448">
        <f t="shared" si="226"/>
        <v>0</v>
      </c>
      <c r="AI1621" s="495"/>
      <c r="AJ1621" s="448">
        <v>0</v>
      </c>
      <c r="AK1621" s="495"/>
      <c r="AL1621" s="448">
        <v>0</v>
      </c>
      <c r="AM1621" s="448"/>
      <c r="AN1621" s="448">
        <v>0</v>
      </c>
      <c r="AO1621" s="448"/>
      <c r="AP1621" s="448">
        <v>0</v>
      </c>
      <c r="AQ1621" s="448"/>
    </row>
    <row r="1622" spans="2:43" ht="18" customHeight="1" x14ac:dyDescent="0.2">
      <c r="B1622" s="4"/>
      <c r="C1622" s="117"/>
      <c r="D1622" s="117"/>
      <c r="E1622" s="117"/>
      <c r="F1622" s="48"/>
      <c r="G1622" s="11"/>
      <c r="H1622" s="117"/>
      <c r="I1622" s="124"/>
      <c r="J1622" s="124"/>
      <c r="K1622" s="144"/>
      <c r="L1622" s="11"/>
      <c r="M1622" s="143"/>
      <c r="N1622" s="42"/>
      <c r="O1622" s="128"/>
      <c r="P1622" s="129">
        <v>5</v>
      </c>
      <c r="Q1622" s="129"/>
      <c r="R1622" s="64"/>
      <c r="S1622" s="234"/>
      <c r="T1622" s="65" t="s">
        <v>24</v>
      </c>
      <c r="U1622" s="155"/>
      <c r="V1622" s="66">
        <f>V1623+V1626+V1628+V1630</f>
        <v>22000</v>
      </c>
      <c r="X1622" s="66">
        <f>X1623+X1626+X1628+X1630</f>
        <v>23000</v>
      </c>
      <c r="Z1622" s="66">
        <f>Z1623+Z1626+Z1628+Z1630</f>
        <v>24000</v>
      </c>
      <c r="AB1622" s="66">
        <f>AB1623+AB1626+AB1628+AB1630</f>
        <v>27000</v>
      </c>
      <c r="AD1622" s="66" t="e">
        <f>AD1623+AD1626+AD1628+AD1630</f>
        <v>#REF!</v>
      </c>
      <c r="AF1622" s="66">
        <f>AF1623+AF1626+AF1628+AF1630</f>
        <v>0</v>
      </c>
      <c r="AH1622" s="66" t="e">
        <f t="shared" si="226"/>
        <v>#REF!</v>
      </c>
      <c r="AI1622" s="67"/>
      <c r="AJ1622" s="66">
        <f>AJ1623+AJ1626+AJ1628+AJ1630</f>
        <v>9450</v>
      </c>
      <c r="AK1622" s="67"/>
      <c r="AL1622" s="66">
        <f>AL1623+AL1626+AL1628+AL1630</f>
        <v>29000</v>
      </c>
      <c r="AM1622" s="66"/>
      <c r="AN1622" s="66">
        <f>AN1623+AN1626+AN1628+AN1630</f>
        <v>30000</v>
      </c>
      <c r="AO1622" s="66"/>
      <c r="AP1622" s="66">
        <f>AP1623+AP1626+AP1628+AP1630</f>
        <v>30000</v>
      </c>
      <c r="AQ1622" s="66"/>
    </row>
    <row r="1623" spans="2:43" ht="18" hidden="1" customHeight="1" x14ac:dyDescent="0.2">
      <c r="B1623" s="4"/>
      <c r="C1623" s="117"/>
      <c r="D1623" s="117"/>
      <c r="E1623" s="117"/>
      <c r="F1623" s="48"/>
      <c r="G1623" s="11"/>
      <c r="H1623" s="117"/>
      <c r="I1623" s="124"/>
      <c r="J1623" s="124"/>
      <c r="K1623" s="144"/>
      <c r="L1623" s="11"/>
      <c r="M1623" s="143"/>
      <c r="N1623" s="42"/>
      <c r="O1623" s="128"/>
      <c r="P1623" s="129"/>
      <c r="Q1623" s="131">
        <v>1</v>
      </c>
      <c r="R1623" s="68"/>
      <c r="S1623" s="35"/>
      <c r="T1623" s="450" t="s">
        <v>98</v>
      </c>
      <c r="U1623" s="449"/>
      <c r="V1623" s="447">
        <f>V1624+V1625</f>
        <v>0</v>
      </c>
      <c r="X1623" s="447">
        <f>X1624+X1625</f>
        <v>0</v>
      </c>
      <c r="Z1623" s="447">
        <f>Z1624+Z1625</f>
        <v>0</v>
      </c>
      <c r="AB1623" s="447">
        <f>AB1624+AB1625</f>
        <v>0</v>
      </c>
      <c r="AD1623" s="447">
        <f>AD1624+AD1625</f>
        <v>0</v>
      </c>
      <c r="AF1623" s="447">
        <f>AF1624+AF1625</f>
        <v>0</v>
      </c>
      <c r="AH1623" s="447">
        <f t="shared" si="226"/>
        <v>0</v>
      </c>
      <c r="AI1623" s="446"/>
      <c r="AJ1623" s="447">
        <f>AJ1624+AJ1625</f>
        <v>0</v>
      </c>
      <c r="AK1623" s="446"/>
      <c r="AL1623" s="447">
        <f>AL1624+AL1625</f>
        <v>0</v>
      </c>
      <c r="AM1623" s="447"/>
      <c r="AN1623" s="447">
        <f>AN1624+AN1625</f>
        <v>0</v>
      </c>
      <c r="AO1623" s="447"/>
      <c r="AP1623" s="447">
        <f>AP1624+AP1625</f>
        <v>0</v>
      </c>
      <c r="AQ1623" s="447"/>
    </row>
    <row r="1624" spans="2:43" ht="18" hidden="1" customHeight="1" x14ac:dyDescent="0.2">
      <c r="B1624" s="4"/>
      <c r="C1624" s="117"/>
      <c r="D1624" s="117"/>
      <c r="E1624" s="117"/>
      <c r="F1624" s="48"/>
      <c r="G1624" s="11"/>
      <c r="H1624" s="117"/>
      <c r="I1624" s="124"/>
      <c r="J1624" s="124"/>
      <c r="K1624" s="144"/>
      <c r="L1624" s="11"/>
      <c r="M1624" s="143"/>
      <c r="N1624" s="42"/>
      <c r="O1624" s="128"/>
      <c r="P1624" s="129"/>
      <c r="Q1624" s="130"/>
      <c r="R1624" s="72" t="s">
        <v>18</v>
      </c>
      <c r="S1624" s="181"/>
      <c r="T1624" s="73" t="s">
        <v>137</v>
      </c>
      <c r="V1624" s="74">
        <v>0</v>
      </c>
      <c r="X1624" s="74">
        <v>0</v>
      </c>
      <c r="Z1624" s="74">
        <v>0</v>
      </c>
      <c r="AB1624" s="74">
        <v>0</v>
      </c>
      <c r="AD1624" s="74">
        <v>0</v>
      </c>
      <c r="AF1624" s="74">
        <v>0</v>
      </c>
      <c r="AH1624" s="74">
        <f t="shared" si="226"/>
        <v>0</v>
      </c>
      <c r="AI1624" s="8"/>
      <c r="AJ1624" s="74">
        <v>0</v>
      </c>
      <c r="AK1624" s="8"/>
      <c r="AL1624" s="74">
        <v>0</v>
      </c>
      <c r="AM1624" s="74"/>
      <c r="AN1624" s="74">
        <v>0</v>
      </c>
      <c r="AO1624" s="74"/>
      <c r="AP1624" s="74">
        <v>0</v>
      </c>
      <c r="AQ1624" s="74"/>
    </row>
    <row r="1625" spans="2:43" ht="18" hidden="1" customHeight="1" x14ac:dyDescent="0.2">
      <c r="B1625" s="4"/>
      <c r="C1625" s="117"/>
      <c r="D1625" s="117"/>
      <c r="E1625" s="117"/>
      <c r="F1625" s="48"/>
      <c r="G1625" s="11"/>
      <c r="H1625" s="117"/>
      <c r="I1625" s="124"/>
      <c r="J1625" s="124"/>
      <c r="K1625" s="144"/>
      <c r="L1625" s="11"/>
      <c r="M1625" s="143"/>
      <c r="N1625" s="42"/>
      <c r="O1625" s="128"/>
      <c r="P1625" s="129"/>
      <c r="Q1625" s="130"/>
      <c r="R1625" s="78">
        <v>4</v>
      </c>
      <c r="S1625" s="251"/>
      <c r="T1625" s="73" t="s">
        <v>331</v>
      </c>
      <c r="V1625" s="74">
        <v>0</v>
      </c>
      <c r="X1625" s="74">
        <v>0</v>
      </c>
      <c r="Z1625" s="74">
        <v>0</v>
      </c>
      <c r="AB1625" s="74">
        <v>0</v>
      </c>
      <c r="AD1625" s="74">
        <v>0</v>
      </c>
      <c r="AF1625" s="74">
        <v>0</v>
      </c>
      <c r="AH1625" s="74">
        <f t="shared" si="226"/>
        <v>0</v>
      </c>
      <c r="AI1625" s="8"/>
      <c r="AJ1625" s="74">
        <v>0</v>
      </c>
      <c r="AK1625" s="8"/>
      <c r="AL1625" s="74">
        <v>0</v>
      </c>
      <c r="AM1625" s="74"/>
      <c r="AN1625" s="74">
        <v>0</v>
      </c>
      <c r="AO1625" s="74"/>
      <c r="AP1625" s="74">
        <v>0</v>
      </c>
      <c r="AQ1625" s="74"/>
    </row>
    <row r="1626" spans="2:43" ht="18" customHeight="1" x14ac:dyDescent="0.2">
      <c r="B1626" s="4"/>
      <c r="C1626" s="117"/>
      <c r="D1626" s="117"/>
      <c r="E1626" s="117"/>
      <c r="F1626" s="48"/>
      <c r="G1626" s="11"/>
      <c r="H1626" s="117"/>
      <c r="I1626" s="124"/>
      <c r="J1626" s="124"/>
      <c r="K1626" s="144"/>
      <c r="L1626" s="11"/>
      <c r="M1626" s="143"/>
      <c r="N1626" s="42"/>
      <c r="O1626" s="128"/>
      <c r="P1626" s="130"/>
      <c r="Q1626" s="131">
        <v>2</v>
      </c>
      <c r="R1626" s="68"/>
      <c r="S1626" s="35"/>
      <c r="T1626" s="450" t="s">
        <v>25</v>
      </c>
      <c r="U1626" s="449"/>
      <c r="V1626" s="447">
        <f>V1627</f>
        <v>2000</v>
      </c>
      <c r="X1626" s="447">
        <f>X1627</f>
        <v>2000</v>
      </c>
      <c r="Z1626" s="447">
        <f>Z1627</f>
        <v>2000</v>
      </c>
      <c r="AB1626" s="447">
        <f>AB1627</f>
        <v>3000</v>
      </c>
      <c r="AD1626" s="447">
        <f>AD1627</f>
        <v>3000</v>
      </c>
      <c r="AF1626" s="447">
        <f>AF1627</f>
        <v>0</v>
      </c>
      <c r="AH1626" s="447">
        <f t="shared" si="226"/>
        <v>3000</v>
      </c>
      <c r="AI1626" s="446"/>
      <c r="AJ1626" s="447">
        <f>AJ1627</f>
        <v>1050</v>
      </c>
      <c r="AK1626" s="446"/>
      <c r="AL1626" s="447">
        <f>AL1627</f>
        <v>3000</v>
      </c>
      <c r="AM1626" s="447"/>
      <c r="AN1626" s="447">
        <f>AN1627</f>
        <v>3000</v>
      </c>
      <c r="AO1626" s="447"/>
      <c r="AP1626" s="447">
        <f>AP1627</f>
        <v>3000</v>
      </c>
      <c r="AQ1626" s="447"/>
    </row>
    <row r="1627" spans="2:43" ht="18" customHeight="1" x14ac:dyDescent="0.2">
      <c r="B1627" s="4"/>
      <c r="C1627" s="117"/>
      <c r="D1627" s="117"/>
      <c r="E1627" s="117"/>
      <c r="F1627" s="48"/>
      <c r="G1627" s="11"/>
      <c r="H1627" s="117"/>
      <c r="I1627" s="124"/>
      <c r="J1627" s="124"/>
      <c r="K1627" s="144"/>
      <c r="L1627" s="11"/>
      <c r="M1627" s="143"/>
      <c r="N1627" s="42"/>
      <c r="O1627" s="128"/>
      <c r="P1627" s="130"/>
      <c r="Q1627" s="130"/>
      <c r="R1627" s="72" t="s">
        <v>0</v>
      </c>
      <c r="S1627" s="181"/>
      <c r="T1627" s="73" t="s">
        <v>221</v>
      </c>
      <c r="V1627" s="74">
        <v>2000</v>
      </c>
      <c r="X1627" s="74">
        <v>2000</v>
      </c>
      <c r="Z1627" s="74">
        <v>2000</v>
      </c>
      <c r="AB1627" s="74">
        <v>3000</v>
      </c>
      <c r="AD1627" s="74">
        <v>3000</v>
      </c>
      <c r="AF1627" s="74">
        <v>0</v>
      </c>
      <c r="AH1627" s="74">
        <f t="shared" si="226"/>
        <v>3000</v>
      </c>
      <c r="AI1627" s="8"/>
      <c r="AJ1627" s="74">
        <f>CEILING(AB1627*35/100,10)</f>
        <v>1050</v>
      </c>
      <c r="AK1627" s="8"/>
      <c r="AL1627" s="74">
        <v>3000</v>
      </c>
      <c r="AM1627" s="74"/>
      <c r="AN1627" s="74">
        <v>3000</v>
      </c>
      <c r="AO1627" s="74"/>
      <c r="AP1627" s="74">
        <v>3000</v>
      </c>
      <c r="AQ1627" s="74"/>
    </row>
    <row r="1628" spans="2:43" ht="18" hidden="1" customHeight="1" x14ac:dyDescent="0.2">
      <c r="B1628" s="4"/>
      <c r="C1628" s="117"/>
      <c r="D1628" s="117"/>
      <c r="E1628" s="117"/>
      <c r="F1628" s="48"/>
      <c r="G1628" s="11"/>
      <c r="H1628" s="117"/>
      <c r="I1628" s="124"/>
      <c r="J1628" s="124"/>
      <c r="K1628" s="144"/>
      <c r="L1628" s="11"/>
      <c r="M1628" s="143"/>
      <c r="N1628" s="42"/>
      <c r="O1628" s="128"/>
      <c r="P1628" s="130"/>
      <c r="Q1628" s="131">
        <v>3</v>
      </c>
      <c r="R1628" s="68"/>
      <c r="S1628" s="35"/>
      <c r="T1628" s="450" t="s">
        <v>49</v>
      </c>
      <c r="U1628" s="449"/>
      <c r="V1628" s="447">
        <f>V1629</f>
        <v>0</v>
      </c>
      <c r="X1628" s="447">
        <f>X1629</f>
        <v>0</v>
      </c>
      <c r="Z1628" s="447">
        <f>Z1629</f>
        <v>0</v>
      </c>
      <c r="AB1628" s="447">
        <f>AB1629</f>
        <v>0</v>
      </c>
      <c r="AD1628" s="447" t="e">
        <f>#REF!</f>
        <v>#REF!</v>
      </c>
      <c r="AF1628" s="447">
        <f>AF1629</f>
        <v>0</v>
      </c>
      <c r="AH1628" s="447" t="e">
        <f t="shared" si="226"/>
        <v>#REF!</v>
      </c>
      <c r="AI1628" s="446"/>
      <c r="AJ1628" s="447">
        <f>AJ1629</f>
        <v>0</v>
      </c>
      <c r="AK1628" s="446"/>
      <c r="AL1628" s="447">
        <f>AL1629</f>
        <v>0</v>
      </c>
      <c r="AM1628" s="447"/>
      <c r="AN1628" s="447">
        <f>AN1629</f>
        <v>0</v>
      </c>
      <c r="AO1628" s="447"/>
      <c r="AP1628" s="447">
        <f>AP1629</f>
        <v>0</v>
      </c>
      <c r="AQ1628" s="447"/>
    </row>
    <row r="1629" spans="2:43" ht="18" hidden="1" customHeight="1" x14ac:dyDescent="0.2">
      <c r="B1629" s="4"/>
      <c r="C1629" s="117"/>
      <c r="D1629" s="117"/>
      <c r="E1629" s="117"/>
      <c r="F1629" s="48"/>
      <c r="G1629" s="11"/>
      <c r="H1629" s="117"/>
      <c r="I1629" s="124"/>
      <c r="J1629" s="124"/>
      <c r="K1629" s="144"/>
      <c r="L1629" s="11"/>
      <c r="M1629" s="143"/>
      <c r="N1629" s="42"/>
      <c r="O1629" s="128"/>
      <c r="P1629" s="130"/>
      <c r="Q1629" s="130"/>
      <c r="R1629" s="72" t="s">
        <v>0</v>
      </c>
      <c r="S1629" s="181"/>
      <c r="T1629" s="73" t="s">
        <v>359</v>
      </c>
      <c r="V1629" s="74">
        <v>0</v>
      </c>
      <c r="X1629" s="74">
        <v>0</v>
      </c>
      <c r="Z1629" s="74">
        <v>0</v>
      </c>
      <c r="AB1629" s="74">
        <v>0</v>
      </c>
      <c r="AD1629" s="74">
        <v>0</v>
      </c>
      <c r="AF1629" s="74">
        <v>0</v>
      </c>
      <c r="AH1629" s="74">
        <f t="shared" si="226"/>
        <v>0</v>
      </c>
      <c r="AI1629" s="8"/>
      <c r="AJ1629" s="74">
        <v>0</v>
      </c>
      <c r="AK1629" s="8"/>
      <c r="AL1629" s="74">
        <v>0</v>
      </c>
      <c r="AM1629" s="74"/>
      <c r="AN1629" s="74">
        <v>0</v>
      </c>
      <c r="AO1629" s="74"/>
      <c r="AP1629" s="74">
        <v>0</v>
      </c>
      <c r="AQ1629" s="74"/>
    </row>
    <row r="1630" spans="2:43" ht="18" customHeight="1" x14ac:dyDescent="0.2">
      <c r="B1630" s="4"/>
      <c r="C1630" s="117"/>
      <c r="D1630" s="117"/>
      <c r="E1630" s="117"/>
      <c r="F1630" s="48"/>
      <c r="G1630" s="11"/>
      <c r="H1630" s="117"/>
      <c r="I1630" s="124"/>
      <c r="J1630" s="124"/>
      <c r="K1630" s="144"/>
      <c r="L1630" s="11"/>
      <c r="M1630" s="143"/>
      <c r="N1630" s="42"/>
      <c r="O1630" s="128"/>
      <c r="P1630" s="130"/>
      <c r="Q1630" s="131">
        <v>9</v>
      </c>
      <c r="R1630" s="68"/>
      <c r="S1630" s="35"/>
      <c r="T1630" s="450" t="s">
        <v>34</v>
      </c>
      <c r="U1630" s="449"/>
      <c r="V1630" s="447">
        <f>V1631</f>
        <v>20000</v>
      </c>
      <c r="X1630" s="447">
        <f>X1631</f>
        <v>21000</v>
      </c>
      <c r="Z1630" s="447">
        <f>Z1631</f>
        <v>22000</v>
      </c>
      <c r="AB1630" s="447">
        <f>AB1631</f>
        <v>24000</v>
      </c>
      <c r="AD1630" s="447">
        <f>AD1631</f>
        <v>25000</v>
      </c>
      <c r="AF1630" s="447">
        <f>AF1631</f>
        <v>0</v>
      </c>
      <c r="AH1630" s="447">
        <f t="shared" ref="AH1630:AH1693" si="233">AD1630+AF1630</f>
        <v>25000</v>
      </c>
      <c r="AI1630" s="446"/>
      <c r="AJ1630" s="447">
        <f>AJ1631</f>
        <v>8400</v>
      </c>
      <c r="AK1630" s="446"/>
      <c r="AL1630" s="447">
        <f>AL1631</f>
        <v>26000</v>
      </c>
      <c r="AM1630" s="447"/>
      <c r="AN1630" s="447">
        <f>AN1631</f>
        <v>27000</v>
      </c>
      <c r="AO1630" s="447"/>
      <c r="AP1630" s="447">
        <f>AP1631</f>
        <v>27000</v>
      </c>
      <c r="AQ1630" s="447"/>
    </row>
    <row r="1631" spans="2:43" ht="18" customHeight="1" x14ac:dyDescent="0.2">
      <c r="B1631" s="4"/>
      <c r="C1631" s="117"/>
      <c r="D1631" s="117"/>
      <c r="E1631" s="117"/>
      <c r="F1631" s="48"/>
      <c r="G1631" s="11"/>
      <c r="H1631" s="117"/>
      <c r="I1631" s="124"/>
      <c r="J1631" s="124"/>
      <c r="K1631" s="144"/>
      <c r="L1631" s="11"/>
      <c r="M1631" s="143"/>
      <c r="N1631" s="42"/>
      <c r="O1631" s="128"/>
      <c r="P1631" s="130"/>
      <c r="Q1631" s="130"/>
      <c r="R1631" s="72">
        <v>90</v>
      </c>
      <c r="S1631" s="181"/>
      <c r="T1631" s="73" t="s">
        <v>34</v>
      </c>
      <c r="V1631" s="74">
        <v>20000</v>
      </c>
      <c r="X1631" s="74">
        <v>21000</v>
      </c>
      <c r="Z1631" s="74">
        <v>22000</v>
      </c>
      <c r="AB1631" s="74">
        <v>24000</v>
      </c>
      <c r="AD1631" s="74">
        <v>25000</v>
      </c>
      <c r="AF1631" s="74">
        <v>0</v>
      </c>
      <c r="AH1631" s="74">
        <f t="shared" si="233"/>
        <v>25000</v>
      </c>
      <c r="AI1631" s="8"/>
      <c r="AJ1631" s="74">
        <f>CEILING(AB1631*35/100,10)</f>
        <v>8400</v>
      </c>
      <c r="AK1631" s="8"/>
      <c r="AL1631" s="74">
        <v>26000</v>
      </c>
      <c r="AM1631" s="74"/>
      <c r="AN1631" s="74">
        <v>27000</v>
      </c>
      <c r="AO1631" s="74"/>
      <c r="AP1631" s="74">
        <v>27000</v>
      </c>
      <c r="AQ1631" s="74"/>
    </row>
    <row r="1632" spans="2:43" ht="18" hidden="1" customHeight="1" x14ac:dyDescent="0.2">
      <c r="B1632" s="4"/>
      <c r="C1632" s="117"/>
      <c r="D1632" s="117"/>
      <c r="E1632" s="117"/>
      <c r="F1632" s="48"/>
      <c r="G1632" s="11"/>
      <c r="H1632" s="117"/>
      <c r="I1632" s="124"/>
      <c r="J1632" s="124"/>
      <c r="K1632" s="144"/>
      <c r="L1632" s="11"/>
      <c r="M1632" s="143"/>
      <c r="N1632" s="42"/>
      <c r="O1632" s="128"/>
      <c r="P1632" s="129">
        <v>6</v>
      </c>
      <c r="Q1632" s="129"/>
      <c r="R1632" s="64"/>
      <c r="S1632" s="234"/>
      <c r="T1632" s="65" t="s">
        <v>279</v>
      </c>
      <c r="U1632" s="155"/>
      <c r="V1632" s="66">
        <f>V1633</f>
        <v>0</v>
      </c>
      <c r="X1632" s="66">
        <f>X1633</f>
        <v>0</v>
      </c>
      <c r="Z1632" s="66">
        <f>Z1633</f>
        <v>0</v>
      </c>
      <c r="AB1632" s="66">
        <f>AB1633</f>
        <v>0</v>
      </c>
      <c r="AD1632" s="66" t="e">
        <f>#REF!</f>
        <v>#REF!</v>
      </c>
      <c r="AF1632" s="66">
        <f>AF1633</f>
        <v>0</v>
      </c>
      <c r="AH1632" s="66" t="e">
        <f t="shared" si="233"/>
        <v>#REF!</v>
      </c>
      <c r="AI1632" s="67"/>
      <c r="AJ1632" s="66">
        <f>AJ1633</f>
        <v>0</v>
      </c>
      <c r="AK1632" s="67"/>
      <c r="AL1632" s="66">
        <f t="shared" ref="AL1632:AP1633" si="234">AL1633</f>
        <v>0</v>
      </c>
      <c r="AM1632" s="66"/>
      <c r="AN1632" s="66">
        <f t="shared" si="234"/>
        <v>0</v>
      </c>
      <c r="AO1632" s="66"/>
      <c r="AP1632" s="66">
        <f t="shared" si="234"/>
        <v>0</v>
      </c>
      <c r="AQ1632" s="66"/>
    </row>
    <row r="1633" spans="2:43" ht="18" hidden="1" customHeight="1" x14ac:dyDescent="0.2">
      <c r="B1633" s="4"/>
      <c r="C1633" s="117"/>
      <c r="D1633" s="117"/>
      <c r="E1633" s="117"/>
      <c r="F1633" s="48"/>
      <c r="G1633" s="11"/>
      <c r="H1633" s="117"/>
      <c r="I1633" s="124"/>
      <c r="J1633" s="124"/>
      <c r="K1633" s="144"/>
      <c r="L1633" s="11"/>
      <c r="M1633" s="143"/>
      <c r="N1633" s="42"/>
      <c r="O1633" s="128"/>
      <c r="P1633" s="130"/>
      <c r="Q1633" s="131">
        <v>1</v>
      </c>
      <c r="R1633" s="68"/>
      <c r="S1633" s="35"/>
      <c r="T1633" s="450" t="s">
        <v>27</v>
      </c>
      <c r="U1633" s="449"/>
      <c r="V1633" s="447">
        <f>V1634</f>
        <v>0</v>
      </c>
      <c r="X1633" s="447">
        <f>X1634</f>
        <v>0</v>
      </c>
      <c r="Z1633" s="447">
        <f>Z1634</f>
        <v>0</v>
      </c>
      <c r="AB1633" s="447">
        <f>AB1634</f>
        <v>0</v>
      </c>
      <c r="AD1633" s="447" t="e">
        <f>#REF!</f>
        <v>#REF!</v>
      </c>
      <c r="AF1633" s="447">
        <f>AF1634</f>
        <v>0</v>
      </c>
      <c r="AH1633" s="447" t="e">
        <f t="shared" si="233"/>
        <v>#REF!</v>
      </c>
      <c r="AI1633" s="446"/>
      <c r="AJ1633" s="447">
        <f>AJ1634</f>
        <v>0</v>
      </c>
      <c r="AK1633" s="446"/>
      <c r="AL1633" s="447">
        <f t="shared" si="234"/>
        <v>0</v>
      </c>
      <c r="AM1633" s="447"/>
      <c r="AN1633" s="447">
        <f t="shared" si="234"/>
        <v>0</v>
      </c>
      <c r="AO1633" s="447"/>
      <c r="AP1633" s="447">
        <f t="shared" si="234"/>
        <v>0</v>
      </c>
      <c r="AQ1633" s="447"/>
    </row>
    <row r="1634" spans="2:43" ht="18" hidden="1" customHeight="1" x14ac:dyDescent="0.2">
      <c r="B1634" s="4"/>
      <c r="C1634" s="117"/>
      <c r="D1634" s="117"/>
      <c r="E1634" s="117"/>
      <c r="F1634" s="48"/>
      <c r="G1634" s="11"/>
      <c r="H1634" s="117"/>
      <c r="I1634" s="124"/>
      <c r="J1634" s="124"/>
      <c r="K1634" s="144"/>
      <c r="L1634" s="11"/>
      <c r="M1634" s="143"/>
      <c r="N1634" s="42"/>
      <c r="O1634" s="128"/>
      <c r="P1634" s="130"/>
      <c r="Q1634" s="130"/>
      <c r="R1634" s="72" t="s">
        <v>3</v>
      </c>
      <c r="S1634" s="181"/>
      <c r="T1634" s="73" t="s">
        <v>222</v>
      </c>
      <c r="V1634" s="74">
        <v>0</v>
      </c>
      <c r="X1634" s="74">
        <v>0</v>
      </c>
      <c r="Z1634" s="74">
        <v>0</v>
      </c>
      <c r="AB1634" s="74">
        <v>0</v>
      </c>
      <c r="AD1634" s="74">
        <v>0</v>
      </c>
      <c r="AF1634" s="74">
        <v>0</v>
      </c>
      <c r="AH1634" s="74">
        <f t="shared" si="233"/>
        <v>0</v>
      </c>
      <c r="AI1634" s="8"/>
      <c r="AJ1634" s="74">
        <v>0</v>
      </c>
      <c r="AK1634" s="8"/>
      <c r="AL1634" s="74">
        <v>0</v>
      </c>
      <c r="AM1634" s="74"/>
      <c r="AN1634" s="74">
        <v>0</v>
      </c>
      <c r="AO1634" s="74"/>
      <c r="AP1634" s="74">
        <v>0</v>
      </c>
      <c r="AQ1634" s="74"/>
    </row>
    <row r="1635" spans="2:43" ht="18" customHeight="1" x14ac:dyDescent="0.2">
      <c r="B1635" s="4"/>
      <c r="C1635" s="117"/>
      <c r="D1635" s="117"/>
      <c r="E1635" s="117"/>
      <c r="F1635" s="48"/>
      <c r="G1635" s="11"/>
      <c r="H1635" s="117"/>
      <c r="I1635" s="124"/>
      <c r="J1635" s="124"/>
      <c r="K1635" s="144"/>
      <c r="L1635" s="11"/>
      <c r="M1635" s="143"/>
      <c r="N1635" s="42"/>
      <c r="O1635" s="128"/>
      <c r="P1635" s="129">
        <v>7</v>
      </c>
      <c r="Q1635" s="129"/>
      <c r="R1635" s="64"/>
      <c r="S1635" s="234"/>
      <c r="T1635" s="65" t="s">
        <v>343</v>
      </c>
      <c r="U1635" s="155"/>
      <c r="V1635" s="66">
        <f>V1636+V1640+V1642</f>
        <v>65000</v>
      </c>
      <c r="X1635" s="66">
        <f>X1636+X1640+X1642</f>
        <v>69000</v>
      </c>
      <c r="Z1635" s="66">
        <f>Z1636+Z1640+Z1642</f>
        <v>72000</v>
      </c>
      <c r="AB1635" s="66">
        <f>AB1636+AB1640+AB1642</f>
        <v>77000</v>
      </c>
      <c r="AD1635" s="66" t="e">
        <f>AD1636+AD1640+AD1642</f>
        <v>#REF!</v>
      </c>
      <c r="AF1635" s="66">
        <f>AF1636+AF1640+AF1642</f>
        <v>0</v>
      </c>
      <c r="AH1635" s="66" t="e">
        <f t="shared" si="233"/>
        <v>#REF!</v>
      </c>
      <c r="AI1635" s="67"/>
      <c r="AJ1635" s="66">
        <f>AJ1636+AJ1640+AJ1642</f>
        <v>19250</v>
      </c>
      <c r="AK1635" s="67"/>
      <c r="AL1635" s="66">
        <f>AL1636+AL1640+AL1642</f>
        <v>87000</v>
      </c>
      <c r="AM1635" s="66"/>
      <c r="AN1635" s="66">
        <f>AN1636+AN1640+AN1642</f>
        <v>92000</v>
      </c>
      <c r="AO1635" s="66"/>
      <c r="AP1635" s="66">
        <f>AP1636+AP1640+AP1642</f>
        <v>92000</v>
      </c>
      <c r="AQ1635" s="66"/>
    </row>
    <row r="1636" spans="2:43" ht="18" customHeight="1" x14ac:dyDescent="0.2">
      <c r="B1636" s="4"/>
      <c r="C1636" s="117"/>
      <c r="D1636" s="117"/>
      <c r="E1636" s="117"/>
      <c r="F1636" s="48"/>
      <c r="G1636" s="11"/>
      <c r="H1636" s="117"/>
      <c r="I1636" s="124"/>
      <c r="J1636" s="124"/>
      <c r="K1636" s="144"/>
      <c r="L1636" s="11"/>
      <c r="M1636" s="143"/>
      <c r="N1636" s="42"/>
      <c r="O1636" s="128"/>
      <c r="P1636" s="129"/>
      <c r="Q1636" s="131">
        <v>1</v>
      </c>
      <c r="R1636" s="68"/>
      <c r="S1636" s="35"/>
      <c r="T1636" s="450" t="s">
        <v>234</v>
      </c>
      <c r="U1636" s="449"/>
      <c r="V1636" s="447">
        <f>V1637+V1638+V1639</f>
        <v>40000</v>
      </c>
      <c r="X1636" s="447">
        <f>X1637+X1638+X1639</f>
        <v>42000</v>
      </c>
      <c r="Z1636" s="447">
        <f>Z1637+Z1638+Z1639</f>
        <v>44000</v>
      </c>
      <c r="AB1636" s="447">
        <f>AB1637+AB1638+AB1639</f>
        <v>47000</v>
      </c>
      <c r="AD1636" s="447">
        <f>AD1637+AD1638+AD1639</f>
        <v>50000</v>
      </c>
      <c r="AF1636" s="447">
        <f>AF1637+AF1638+AF1639</f>
        <v>0</v>
      </c>
      <c r="AH1636" s="447">
        <f t="shared" si="233"/>
        <v>50000</v>
      </c>
      <c r="AI1636" s="446"/>
      <c r="AJ1636" s="447">
        <f>AJ1637+AJ1638+AJ1639</f>
        <v>11750</v>
      </c>
      <c r="AK1636" s="446"/>
      <c r="AL1636" s="447">
        <f>AL1637+AL1638+AL1639</f>
        <v>53000</v>
      </c>
      <c r="AM1636" s="447"/>
      <c r="AN1636" s="447">
        <f>AN1637+AN1638+AN1639</f>
        <v>56000</v>
      </c>
      <c r="AO1636" s="447"/>
      <c r="AP1636" s="447">
        <f>AP1637+AP1638+AP1639</f>
        <v>56000</v>
      </c>
      <c r="AQ1636" s="447"/>
    </row>
    <row r="1637" spans="2:43" ht="18" hidden="1" customHeight="1" x14ac:dyDescent="0.2">
      <c r="B1637" s="4"/>
      <c r="C1637" s="117"/>
      <c r="D1637" s="117"/>
      <c r="E1637" s="117"/>
      <c r="F1637" s="48"/>
      <c r="G1637" s="11"/>
      <c r="H1637" s="117"/>
      <c r="I1637" s="124"/>
      <c r="J1637" s="124"/>
      <c r="K1637" s="144"/>
      <c r="L1637" s="11"/>
      <c r="M1637" s="143"/>
      <c r="N1637" s="42"/>
      <c r="O1637" s="128"/>
      <c r="P1637" s="129"/>
      <c r="Q1637" s="130"/>
      <c r="R1637" s="72" t="s">
        <v>3</v>
      </c>
      <c r="S1637" s="181"/>
      <c r="T1637" s="73" t="s">
        <v>333</v>
      </c>
      <c r="V1637" s="74">
        <v>0</v>
      </c>
      <c r="X1637" s="74">
        <v>0</v>
      </c>
      <c r="Z1637" s="74">
        <v>0</v>
      </c>
      <c r="AB1637" s="74">
        <v>0</v>
      </c>
      <c r="AD1637" s="74">
        <v>0</v>
      </c>
      <c r="AF1637" s="74">
        <v>0</v>
      </c>
      <c r="AH1637" s="74">
        <f t="shared" si="233"/>
        <v>0</v>
      </c>
      <c r="AI1637" s="8"/>
      <c r="AJ1637" s="74">
        <f t="shared" ref="AJ1637:AJ1639" si="235">CEILING(AB1637*25/100,10)</f>
        <v>0</v>
      </c>
      <c r="AK1637" s="8"/>
      <c r="AL1637" s="74">
        <v>0</v>
      </c>
      <c r="AM1637" s="74"/>
      <c r="AN1637" s="74">
        <v>0</v>
      </c>
      <c r="AO1637" s="74"/>
      <c r="AP1637" s="74">
        <v>0</v>
      </c>
      <c r="AQ1637" s="74"/>
    </row>
    <row r="1638" spans="2:43" ht="18" customHeight="1" x14ac:dyDescent="0.2">
      <c r="B1638" s="4"/>
      <c r="C1638" s="117"/>
      <c r="D1638" s="117"/>
      <c r="E1638" s="117"/>
      <c r="F1638" s="48"/>
      <c r="G1638" s="11"/>
      <c r="H1638" s="117"/>
      <c r="I1638" s="124"/>
      <c r="J1638" s="124"/>
      <c r="K1638" s="144"/>
      <c r="L1638" s="11"/>
      <c r="M1638" s="143"/>
      <c r="N1638" s="42"/>
      <c r="O1638" s="128"/>
      <c r="P1638" s="129"/>
      <c r="Q1638" s="130"/>
      <c r="R1638" s="72" t="s">
        <v>0</v>
      </c>
      <c r="S1638" s="181"/>
      <c r="T1638" s="73" t="s">
        <v>334</v>
      </c>
      <c r="V1638" s="74">
        <v>10000</v>
      </c>
      <c r="X1638" s="74">
        <v>11000</v>
      </c>
      <c r="Z1638" s="74">
        <v>11000</v>
      </c>
      <c r="AB1638" s="74">
        <v>12000</v>
      </c>
      <c r="AD1638" s="74">
        <v>13000</v>
      </c>
      <c r="AF1638" s="74">
        <v>0</v>
      </c>
      <c r="AH1638" s="74">
        <f t="shared" si="233"/>
        <v>13000</v>
      </c>
      <c r="AI1638" s="8"/>
      <c r="AJ1638" s="74">
        <f t="shared" si="235"/>
        <v>3000</v>
      </c>
      <c r="AK1638" s="8"/>
      <c r="AL1638" s="74">
        <v>14000</v>
      </c>
      <c r="AM1638" s="74"/>
      <c r="AN1638" s="74">
        <v>15000</v>
      </c>
      <c r="AO1638" s="74"/>
      <c r="AP1638" s="74">
        <v>15000</v>
      </c>
      <c r="AQ1638" s="74"/>
    </row>
    <row r="1639" spans="2:43" ht="18" customHeight="1" x14ac:dyDescent="0.2">
      <c r="B1639" s="4"/>
      <c r="C1639" s="117"/>
      <c r="D1639" s="117"/>
      <c r="E1639" s="117"/>
      <c r="F1639" s="48"/>
      <c r="G1639" s="11"/>
      <c r="H1639" s="117"/>
      <c r="I1639" s="124"/>
      <c r="J1639" s="124"/>
      <c r="K1639" s="144"/>
      <c r="L1639" s="11"/>
      <c r="M1639" s="143"/>
      <c r="N1639" s="42"/>
      <c r="O1639" s="128"/>
      <c r="P1639" s="129"/>
      <c r="Q1639" s="130"/>
      <c r="R1639" s="72">
        <v>90</v>
      </c>
      <c r="S1639" s="181"/>
      <c r="T1639" s="73" t="s">
        <v>335</v>
      </c>
      <c r="V1639" s="74">
        <v>30000</v>
      </c>
      <c r="X1639" s="74">
        <v>31000</v>
      </c>
      <c r="Z1639" s="74">
        <v>33000</v>
      </c>
      <c r="AB1639" s="74">
        <v>35000</v>
      </c>
      <c r="AD1639" s="74">
        <v>37000</v>
      </c>
      <c r="AF1639" s="74">
        <v>0</v>
      </c>
      <c r="AH1639" s="74">
        <f t="shared" si="233"/>
        <v>37000</v>
      </c>
      <c r="AI1639" s="8"/>
      <c r="AJ1639" s="74">
        <f t="shared" si="235"/>
        <v>8750</v>
      </c>
      <c r="AK1639" s="8"/>
      <c r="AL1639" s="74">
        <v>39000</v>
      </c>
      <c r="AM1639" s="74"/>
      <c r="AN1639" s="74">
        <v>41000</v>
      </c>
      <c r="AO1639" s="74"/>
      <c r="AP1639" s="74">
        <v>41000</v>
      </c>
      <c r="AQ1639" s="74"/>
    </row>
    <row r="1640" spans="2:43" ht="18" hidden="1" customHeight="1" x14ac:dyDescent="0.2">
      <c r="B1640" s="4"/>
      <c r="C1640" s="117"/>
      <c r="D1640" s="117"/>
      <c r="E1640" s="117"/>
      <c r="F1640" s="48"/>
      <c r="G1640" s="11"/>
      <c r="H1640" s="117"/>
      <c r="I1640" s="124"/>
      <c r="J1640" s="124"/>
      <c r="K1640" s="144"/>
      <c r="L1640" s="11"/>
      <c r="M1640" s="143"/>
      <c r="N1640" s="42"/>
      <c r="O1640" s="128"/>
      <c r="P1640" s="129"/>
      <c r="Q1640" s="131">
        <v>2</v>
      </c>
      <c r="R1640" s="68"/>
      <c r="S1640" s="35"/>
      <c r="T1640" s="450" t="s">
        <v>266</v>
      </c>
      <c r="U1640" s="449"/>
      <c r="V1640" s="447">
        <f>V1641</f>
        <v>0</v>
      </c>
      <c r="X1640" s="447">
        <f>X1641</f>
        <v>0</v>
      </c>
      <c r="Z1640" s="447">
        <f>Z1641</f>
        <v>0</v>
      </c>
      <c r="AB1640" s="447">
        <f>AB1641</f>
        <v>0</v>
      </c>
      <c r="AD1640" s="447" t="e">
        <f>#REF!</f>
        <v>#REF!</v>
      </c>
      <c r="AF1640" s="447">
        <f>AF1641</f>
        <v>0</v>
      </c>
      <c r="AH1640" s="447" t="e">
        <f t="shared" si="233"/>
        <v>#REF!</v>
      </c>
      <c r="AI1640" s="446"/>
      <c r="AJ1640" s="447">
        <f>AJ1641</f>
        <v>0</v>
      </c>
      <c r="AK1640" s="446"/>
      <c r="AL1640" s="447">
        <f>AL1641</f>
        <v>0</v>
      </c>
      <c r="AM1640" s="447"/>
      <c r="AN1640" s="447">
        <f>AN1641</f>
        <v>0</v>
      </c>
      <c r="AO1640" s="447"/>
      <c r="AP1640" s="447">
        <f>AP1641</f>
        <v>0</v>
      </c>
      <c r="AQ1640" s="447"/>
    </row>
    <row r="1641" spans="2:43" ht="18" hidden="1" customHeight="1" x14ac:dyDescent="0.2">
      <c r="B1641" s="4"/>
      <c r="C1641" s="117"/>
      <c r="D1641" s="117"/>
      <c r="E1641" s="117"/>
      <c r="F1641" s="48"/>
      <c r="G1641" s="11"/>
      <c r="H1641" s="117"/>
      <c r="I1641" s="124"/>
      <c r="J1641" s="124"/>
      <c r="K1641" s="144"/>
      <c r="L1641" s="11"/>
      <c r="M1641" s="143"/>
      <c r="N1641" s="42"/>
      <c r="O1641" s="128"/>
      <c r="P1641" s="129"/>
      <c r="Q1641" s="131"/>
      <c r="R1641" s="78" t="s">
        <v>3</v>
      </c>
      <c r="S1641" s="251"/>
      <c r="T1641" s="494" t="s">
        <v>267</v>
      </c>
      <c r="U1641" s="444"/>
      <c r="V1641" s="448">
        <v>0</v>
      </c>
      <c r="X1641" s="448">
        <v>0</v>
      </c>
      <c r="Z1641" s="448">
        <v>0</v>
      </c>
      <c r="AB1641" s="448">
        <v>0</v>
      </c>
      <c r="AD1641" s="448">
        <v>0</v>
      </c>
      <c r="AF1641" s="448">
        <v>0</v>
      </c>
      <c r="AH1641" s="448">
        <f t="shared" si="233"/>
        <v>0</v>
      </c>
      <c r="AI1641" s="495"/>
      <c r="AJ1641" s="448">
        <v>0</v>
      </c>
      <c r="AK1641" s="495"/>
      <c r="AL1641" s="448">
        <v>0</v>
      </c>
      <c r="AM1641" s="448"/>
      <c r="AN1641" s="448">
        <v>0</v>
      </c>
      <c r="AO1641" s="448"/>
      <c r="AP1641" s="448">
        <v>0</v>
      </c>
      <c r="AQ1641" s="448"/>
    </row>
    <row r="1642" spans="2:43" ht="18" customHeight="1" x14ac:dyDescent="0.2">
      <c r="B1642" s="4"/>
      <c r="C1642" s="117"/>
      <c r="D1642" s="117"/>
      <c r="E1642" s="117"/>
      <c r="F1642" s="48"/>
      <c r="G1642" s="11"/>
      <c r="H1642" s="117"/>
      <c r="I1642" s="124"/>
      <c r="J1642" s="124"/>
      <c r="K1642" s="144"/>
      <c r="L1642" s="11"/>
      <c r="M1642" s="143"/>
      <c r="N1642" s="42"/>
      <c r="O1642" s="128"/>
      <c r="P1642" s="130"/>
      <c r="Q1642" s="131">
        <v>3</v>
      </c>
      <c r="R1642" s="68"/>
      <c r="S1642" s="35"/>
      <c r="T1642" s="450" t="s">
        <v>224</v>
      </c>
      <c r="U1642" s="449"/>
      <c r="V1642" s="447">
        <f>V1643+V1644+V1645</f>
        <v>25000</v>
      </c>
      <c r="X1642" s="447">
        <f>X1643+X1644+X1645</f>
        <v>27000</v>
      </c>
      <c r="Z1642" s="447">
        <f>Z1643+Z1644+Z1645</f>
        <v>28000</v>
      </c>
      <c r="AB1642" s="447">
        <f>AB1643+AB1644+AB1645</f>
        <v>30000</v>
      </c>
      <c r="AD1642" s="447">
        <f>AD1643+AD1644+AD1645</f>
        <v>32000</v>
      </c>
      <c r="AF1642" s="447">
        <f>AF1643+AF1644+AF1645</f>
        <v>0</v>
      </c>
      <c r="AH1642" s="447">
        <f t="shared" si="233"/>
        <v>32000</v>
      </c>
      <c r="AI1642" s="446"/>
      <c r="AJ1642" s="447">
        <f>AJ1643+AJ1644+AJ1645</f>
        <v>7500</v>
      </c>
      <c r="AK1642" s="446"/>
      <c r="AL1642" s="447">
        <f>AL1643+AL1644+AL1645</f>
        <v>34000</v>
      </c>
      <c r="AM1642" s="447"/>
      <c r="AN1642" s="447">
        <f>AN1643+AN1644+AN1645</f>
        <v>36000</v>
      </c>
      <c r="AO1642" s="447"/>
      <c r="AP1642" s="447">
        <f>AP1643+AP1644+AP1645</f>
        <v>36000</v>
      </c>
      <c r="AQ1642" s="447"/>
    </row>
    <row r="1643" spans="2:43" ht="18" customHeight="1" x14ac:dyDescent="0.2">
      <c r="B1643" s="4"/>
      <c r="C1643" s="117"/>
      <c r="D1643" s="117"/>
      <c r="E1643" s="117"/>
      <c r="F1643" s="48"/>
      <c r="G1643" s="11"/>
      <c r="H1643" s="117"/>
      <c r="I1643" s="124"/>
      <c r="J1643" s="124"/>
      <c r="K1643" s="144"/>
      <c r="L1643" s="11"/>
      <c r="M1643" s="143"/>
      <c r="N1643" s="42"/>
      <c r="O1643" s="128"/>
      <c r="P1643" s="130"/>
      <c r="Q1643" s="131"/>
      <c r="R1643" s="72">
        <v>1</v>
      </c>
      <c r="S1643" s="181"/>
      <c r="T1643" s="73" t="s">
        <v>405</v>
      </c>
      <c r="V1643" s="74">
        <v>10000</v>
      </c>
      <c r="X1643" s="74">
        <v>11000</v>
      </c>
      <c r="Z1643" s="74">
        <v>11000</v>
      </c>
      <c r="AB1643" s="74">
        <v>12000</v>
      </c>
      <c r="AD1643" s="74">
        <v>13000</v>
      </c>
      <c r="AF1643" s="74">
        <v>0</v>
      </c>
      <c r="AH1643" s="74">
        <f t="shared" si="233"/>
        <v>13000</v>
      </c>
      <c r="AI1643" s="8"/>
      <c r="AJ1643" s="74">
        <f t="shared" ref="AJ1643:AJ1644" si="236">CEILING(AB1643*25/100,10)</f>
        <v>3000</v>
      </c>
      <c r="AK1643" s="8"/>
      <c r="AL1643" s="74">
        <v>14000</v>
      </c>
      <c r="AM1643" s="74"/>
      <c r="AN1643" s="74">
        <v>15000</v>
      </c>
      <c r="AO1643" s="74"/>
      <c r="AP1643" s="74">
        <v>15000</v>
      </c>
      <c r="AQ1643" s="74"/>
    </row>
    <row r="1644" spans="2:43" ht="18" customHeight="1" x14ac:dyDescent="0.2">
      <c r="B1644" s="4"/>
      <c r="C1644" s="117"/>
      <c r="D1644" s="117"/>
      <c r="E1644" s="117"/>
      <c r="F1644" s="48"/>
      <c r="G1644" s="11"/>
      <c r="H1644" s="117"/>
      <c r="I1644" s="124"/>
      <c r="J1644" s="124"/>
      <c r="K1644" s="144"/>
      <c r="L1644" s="11"/>
      <c r="M1644" s="143"/>
      <c r="N1644" s="42"/>
      <c r="O1644" s="128"/>
      <c r="P1644" s="130"/>
      <c r="Q1644" s="131"/>
      <c r="R1644" s="72" t="s">
        <v>0</v>
      </c>
      <c r="S1644" s="181"/>
      <c r="T1644" s="73" t="s">
        <v>53</v>
      </c>
      <c r="V1644" s="74">
        <v>15000</v>
      </c>
      <c r="X1644" s="74">
        <v>16000</v>
      </c>
      <c r="Z1644" s="74">
        <v>17000</v>
      </c>
      <c r="AB1644" s="74">
        <v>18000</v>
      </c>
      <c r="AD1644" s="74">
        <v>19000</v>
      </c>
      <c r="AF1644" s="74">
        <v>0</v>
      </c>
      <c r="AH1644" s="74">
        <f t="shared" si="233"/>
        <v>19000</v>
      </c>
      <c r="AI1644" s="8"/>
      <c r="AJ1644" s="74">
        <f t="shared" si="236"/>
        <v>4500</v>
      </c>
      <c r="AK1644" s="8"/>
      <c r="AL1644" s="74">
        <v>20000</v>
      </c>
      <c r="AM1644" s="74"/>
      <c r="AN1644" s="74">
        <v>21000</v>
      </c>
      <c r="AO1644" s="74"/>
      <c r="AP1644" s="74">
        <v>21000</v>
      </c>
      <c r="AQ1644" s="74"/>
    </row>
    <row r="1645" spans="2:43" ht="18" hidden="1" customHeight="1" x14ac:dyDescent="0.2">
      <c r="B1645" s="4"/>
      <c r="C1645" s="117"/>
      <c r="D1645" s="117"/>
      <c r="E1645" s="117"/>
      <c r="F1645" s="48"/>
      <c r="G1645" s="11"/>
      <c r="H1645" s="117"/>
      <c r="I1645" s="124"/>
      <c r="J1645" s="124"/>
      <c r="K1645" s="144"/>
      <c r="L1645" s="11"/>
      <c r="M1645" s="143"/>
      <c r="N1645" s="42"/>
      <c r="O1645" s="128"/>
      <c r="P1645" s="130"/>
      <c r="Q1645" s="131"/>
      <c r="R1645" s="72">
        <v>90</v>
      </c>
      <c r="S1645" s="181"/>
      <c r="T1645" s="73" t="s">
        <v>241</v>
      </c>
      <c r="V1645" s="74">
        <v>0</v>
      </c>
      <c r="X1645" s="74">
        <v>0</v>
      </c>
      <c r="Z1645" s="74">
        <v>0</v>
      </c>
      <c r="AB1645" s="74">
        <v>0</v>
      </c>
      <c r="AD1645" s="74">
        <v>0</v>
      </c>
      <c r="AF1645" s="74">
        <v>0</v>
      </c>
      <c r="AH1645" s="74">
        <f t="shared" si="233"/>
        <v>0</v>
      </c>
      <c r="AI1645" s="8"/>
      <c r="AJ1645" s="74">
        <v>0</v>
      </c>
      <c r="AK1645" s="8"/>
      <c r="AL1645" s="74">
        <v>0</v>
      </c>
      <c r="AM1645" s="74"/>
      <c r="AN1645" s="74">
        <v>0</v>
      </c>
      <c r="AO1645" s="74"/>
      <c r="AP1645" s="74">
        <v>0</v>
      </c>
      <c r="AQ1645" s="74"/>
    </row>
    <row r="1646" spans="2:43" ht="18" customHeight="1" x14ac:dyDescent="0.2">
      <c r="B1646" s="4"/>
      <c r="C1646" s="117"/>
      <c r="D1646" s="117"/>
      <c r="E1646" s="117"/>
      <c r="F1646" s="48"/>
      <c r="G1646" s="11"/>
      <c r="H1646" s="117"/>
      <c r="I1646" s="124"/>
      <c r="J1646" s="124"/>
      <c r="K1646" s="144"/>
      <c r="L1646" s="11"/>
      <c r="M1646" s="143"/>
      <c r="N1646" s="42"/>
      <c r="O1646" s="128"/>
      <c r="P1646" s="129">
        <v>8</v>
      </c>
      <c r="Q1646" s="129"/>
      <c r="R1646" s="64"/>
      <c r="S1646" s="234"/>
      <c r="T1646" s="65" t="s">
        <v>338</v>
      </c>
      <c r="U1646" s="155"/>
      <c r="V1646" s="66">
        <f>V1647</f>
        <v>20000</v>
      </c>
      <c r="X1646" s="66">
        <f>X1647</f>
        <v>21000</v>
      </c>
      <c r="Z1646" s="66">
        <f>Z1647</f>
        <v>22000</v>
      </c>
      <c r="AB1646" s="66">
        <f>AB1647</f>
        <v>24000</v>
      </c>
      <c r="AD1646" s="66">
        <f>AD1647</f>
        <v>25000</v>
      </c>
      <c r="AF1646" s="66">
        <f>AF1647</f>
        <v>0</v>
      </c>
      <c r="AH1646" s="66">
        <f t="shared" si="233"/>
        <v>25000</v>
      </c>
      <c r="AI1646" s="67"/>
      <c r="AJ1646" s="66">
        <f>AJ1647</f>
        <v>6000</v>
      </c>
      <c r="AK1646" s="67"/>
      <c r="AL1646" s="66">
        <f>AL1647</f>
        <v>26000</v>
      </c>
      <c r="AM1646" s="66"/>
      <c r="AN1646" s="66">
        <f>AN1647</f>
        <v>27000</v>
      </c>
      <c r="AO1646" s="66"/>
      <c r="AP1646" s="66">
        <f>AP1647</f>
        <v>27000</v>
      </c>
      <c r="AQ1646" s="66"/>
    </row>
    <row r="1647" spans="2:43" ht="18" customHeight="1" x14ac:dyDescent="0.2">
      <c r="B1647" s="4"/>
      <c r="C1647" s="117"/>
      <c r="D1647" s="117"/>
      <c r="E1647" s="117"/>
      <c r="F1647" s="48"/>
      <c r="G1647" s="11"/>
      <c r="H1647" s="117"/>
      <c r="I1647" s="124"/>
      <c r="J1647" s="124"/>
      <c r="K1647" s="144"/>
      <c r="L1647" s="11"/>
      <c r="M1647" s="143"/>
      <c r="N1647" s="42"/>
      <c r="O1647" s="128"/>
      <c r="P1647" s="130"/>
      <c r="Q1647" s="131">
        <v>1</v>
      </c>
      <c r="R1647" s="68"/>
      <c r="S1647" s="35"/>
      <c r="T1647" s="450" t="s">
        <v>87</v>
      </c>
      <c r="U1647" s="449"/>
      <c r="V1647" s="447">
        <f>V1648+V1649+V1650</f>
        <v>20000</v>
      </c>
      <c r="X1647" s="447">
        <f>X1648+X1649+X1650</f>
        <v>21000</v>
      </c>
      <c r="Z1647" s="447">
        <f>Z1648+Z1649+Z1650</f>
        <v>22000</v>
      </c>
      <c r="AB1647" s="447">
        <f>AB1648+AB1649+AB1650</f>
        <v>24000</v>
      </c>
      <c r="AD1647" s="447">
        <f>AD1648+AD1649+AD1650</f>
        <v>25000</v>
      </c>
      <c r="AF1647" s="447">
        <f>AF1648+AF1649+AF1650</f>
        <v>0</v>
      </c>
      <c r="AH1647" s="447">
        <f t="shared" si="233"/>
        <v>25000</v>
      </c>
      <c r="AI1647" s="446"/>
      <c r="AJ1647" s="447">
        <f>AJ1648+AJ1649+AJ1650</f>
        <v>6000</v>
      </c>
      <c r="AK1647" s="446"/>
      <c r="AL1647" s="447">
        <f>AL1648+AL1649+AL1650</f>
        <v>26000</v>
      </c>
      <c r="AM1647" s="447"/>
      <c r="AN1647" s="447">
        <f>AN1648+AN1649+AN1650</f>
        <v>27000</v>
      </c>
      <c r="AO1647" s="447"/>
      <c r="AP1647" s="447">
        <f>AP1648+AP1649+AP1650</f>
        <v>27000</v>
      </c>
      <c r="AQ1647" s="447"/>
    </row>
    <row r="1648" spans="2:43" ht="18" hidden="1" customHeight="1" x14ac:dyDescent="0.2">
      <c r="B1648" s="4"/>
      <c r="C1648" s="117"/>
      <c r="D1648" s="117"/>
      <c r="E1648" s="117"/>
      <c r="F1648" s="48"/>
      <c r="G1648" s="11"/>
      <c r="H1648" s="117"/>
      <c r="I1648" s="124"/>
      <c r="J1648" s="124"/>
      <c r="K1648" s="144"/>
      <c r="L1648" s="11"/>
      <c r="M1648" s="143"/>
      <c r="N1648" s="42"/>
      <c r="O1648" s="128"/>
      <c r="P1648" s="130"/>
      <c r="Q1648" s="130"/>
      <c r="R1648" s="72" t="s">
        <v>3</v>
      </c>
      <c r="S1648" s="181"/>
      <c r="T1648" s="73" t="s">
        <v>88</v>
      </c>
      <c r="V1648" s="74">
        <v>0</v>
      </c>
      <c r="X1648" s="74">
        <v>0</v>
      </c>
      <c r="Z1648" s="74">
        <v>0</v>
      </c>
      <c r="AB1648" s="74">
        <v>0</v>
      </c>
      <c r="AD1648" s="74">
        <v>0</v>
      </c>
      <c r="AF1648" s="74">
        <v>0</v>
      </c>
      <c r="AH1648" s="74">
        <f t="shared" si="233"/>
        <v>0</v>
      </c>
      <c r="AI1648" s="8"/>
      <c r="AJ1648" s="74">
        <f t="shared" ref="AJ1648:AJ1650" si="237">CEILING(AB1648*25/100,10)</f>
        <v>0</v>
      </c>
      <c r="AK1648" s="8"/>
      <c r="AL1648" s="74">
        <v>0</v>
      </c>
      <c r="AM1648" s="74"/>
      <c r="AN1648" s="74">
        <v>0</v>
      </c>
      <c r="AO1648" s="74"/>
      <c r="AP1648" s="74">
        <v>0</v>
      </c>
      <c r="AQ1648" s="74"/>
    </row>
    <row r="1649" spans="2:43" ht="18" hidden="1" customHeight="1" x14ac:dyDescent="0.2">
      <c r="B1649" s="4"/>
      <c r="C1649" s="117"/>
      <c r="D1649" s="117"/>
      <c r="E1649" s="117"/>
      <c r="F1649" s="48"/>
      <c r="G1649" s="11"/>
      <c r="H1649" s="117"/>
      <c r="I1649" s="124"/>
      <c r="J1649" s="124"/>
      <c r="K1649" s="144"/>
      <c r="L1649" s="11"/>
      <c r="M1649" s="143"/>
      <c r="N1649" s="42"/>
      <c r="O1649" s="128"/>
      <c r="P1649" s="129"/>
      <c r="Q1649" s="129"/>
      <c r="R1649" s="78" t="s">
        <v>0</v>
      </c>
      <c r="S1649" s="251"/>
      <c r="T1649" s="494" t="s">
        <v>89</v>
      </c>
      <c r="U1649" s="444"/>
      <c r="V1649" s="448">
        <v>0</v>
      </c>
      <c r="X1649" s="448">
        <v>0</v>
      </c>
      <c r="Z1649" s="448">
        <v>0</v>
      </c>
      <c r="AB1649" s="448">
        <v>0</v>
      </c>
      <c r="AD1649" s="448">
        <v>0</v>
      </c>
      <c r="AF1649" s="448">
        <v>0</v>
      </c>
      <c r="AH1649" s="448">
        <f t="shared" si="233"/>
        <v>0</v>
      </c>
      <c r="AI1649" s="495"/>
      <c r="AJ1649" s="74">
        <f t="shared" si="237"/>
        <v>0</v>
      </c>
      <c r="AK1649" s="495"/>
      <c r="AL1649" s="448">
        <v>0</v>
      </c>
      <c r="AM1649" s="448"/>
      <c r="AN1649" s="448">
        <v>0</v>
      </c>
      <c r="AO1649" s="448"/>
      <c r="AP1649" s="448">
        <v>0</v>
      </c>
      <c r="AQ1649" s="448"/>
    </row>
    <row r="1650" spans="2:43" ht="18" customHeight="1" x14ac:dyDescent="0.2">
      <c r="B1650" s="4"/>
      <c r="C1650" s="117"/>
      <c r="D1650" s="117"/>
      <c r="E1650" s="117"/>
      <c r="F1650" s="48"/>
      <c r="G1650" s="11"/>
      <c r="H1650" s="117"/>
      <c r="I1650" s="124"/>
      <c r="J1650" s="124"/>
      <c r="K1650" s="144"/>
      <c r="L1650" s="11"/>
      <c r="M1650" s="143"/>
      <c r="N1650" s="42"/>
      <c r="O1650" s="128"/>
      <c r="P1650" s="129"/>
      <c r="Q1650" s="129"/>
      <c r="R1650" s="78">
        <v>90</v>
      </c>
      <c r="S1650" s="251"/>
      <c r="T1650" s="494" t="s">
        <v>460</v>
      </c>
      <c r="U1650" s="444"/>
      <c r="V1650" s="448">
        <v>20000</v>
      </c>
      <c r="X1650" s="448">
        <v>21000</v>
      </c>
      <c r="Z1650" s="74">
        <v>22000</v>
      </c>
      <c r="AB1650" s="448">
        <v>24000</v>
      </c>
      <c r="AD1650" s="74">
        <v>25000</v>
      </c>
      <c r="AF1650" s="448">
        <v>0</v>
      </c>
      <c r="AH1650" s="448">
        <f t="shared" si="233"/>
        <v>25000</v>
      </c>
      <c r="AI1650" s="495"/>
      <c r="AJ1650" s="74">
        <f t="shared" si="237"/>
        <v>6000</v>
      </c>
      <c r="AK1650" s="495"/>
      <c r="AL1650" s="448">
        <v>26000</v>
      </c>
      <c r="AM1650" s="448"/>
      <c r="AN1650" s="448">
        <v>27000</v>
      </c>
      <c r="AO1650" s="74"/>
      <c r="AP1650" s="448">
        <v>27000</v>
      </c>
      <c r="AQ1650" s="74"/>
    </row>
    <row r="1651" spans="2:43" ht="18" hidden="1" customHeight="1" x14ac:dyDescent="0.2">
      <c r="B1651" s="4"/>
      <c r="C1651" s="117"/>
      <c r="D1651" s="117"/>
      <c r="E1651" s="117"/>
      <c r="F1651" s="48"/>
      <c r="G1651" s="11"/>
      <c r="H1651" s="117"/>
      <c r="I1651" s="124"/>
      <c r="J1651" s="124"/>
      <c r="K1651" s="144"/>
      <c r="L1651" s="11"/>
      <c r="M1651" s="143"/>
      <c r="N1651" s="42"/>
      <c r="O1651" s="128"/>
      <c r="P1651" s="129">
        <v>9</v>
      </c>
      <c r="Q1651" s="129"/>
      <c r="R1651" s="64"/>
      <c r="S1651" s="234"/>
      <c r="T1651" s="65" t="s">
        <v>217</v>
      </c>
      <c r="U1651" s="155"/>
      <c r="V1651" s="66">
        <f>V1652+V1654</f>
        <v>0</v>
      </c>
      <c r="X1651" s="66">
        <f>X1652+X1654</f>
        <v>0</v>
      </c>
      <c r="Z1651" s="66">
        <f>Z1652+Z1654</f>
        <v>0</v>
      </c>
      <c r="AB1651" s="66">
        <f>AB1652+AB1654</f>
        <v>0</v>
      </c>
      <c r="AD1651" s="66">
        <f>AD1652+AD1654</f>
        <v>0</v>
      </c>
      <c r="AF1651" s="66">
        <f>AF1652+AF1654</f>
        <v>0</v>
      </c>
      <c r="AH1651" s="66">
        <f t="shared" si="233"/>
        <v>0</v>
      </c>
      <c r="AI1651" s="67"/>
      <c r="AJ1651" s="66">
        <f>AJ1652+AJ1654</f>
        <v>0</v>
      </c>
      <c r="AK1651" s="67"/>
      <c r="AL1651" s="66">
        <f>AL1652+AL1654</f>
        <v>0</v>
      </c>
      <c r="AM1651" s="66"/>
      <c r="AN1651" s="66">
        <f>AN1652+AN1654</f>
        <v>0</v>
      </c>
      <c r="AO1651" s="66"/>
      <c r="AP1651" s="66">
        <f>AP1652+AP1654</f>
        <v>0</v>
      </c>
      <c r="AQ1651" s="66"/>
    </row>
    <row r="1652" spans="2:43" ht="18" hidden="1" customHeight="1" x14ac:dyDescent="0.2">
      <c r="B1652" s="4"/>
      <c r="C1652" s="117"/>
      <c r="D1652" s="117"/>
      <c r="E1652" s="117"/>
      <c r="F1652" s="48"/>
      <c r="G1652" s="11"/>
      <c r="H1652" s="117"/>
      <c r="I1652" s="124"/>
      <c r="J1652" s="124"/>
      <c r="K1652" s="144"/>
      <c r="L1652" s="11"/>
      <c r="M1652" s="143"/>
      <c r="N1652" s="42"/>
      <c r="O1652" s="128"/>
      <c r="P1652" s="130"/>
      <c r="Q1652" s="131">
        <v>8</v>
      </c>
      <c r="R1652" s="68"/>
      <c r="S1652" s="35"/>
      <c r="T1652" s="450" t="s">
        <v>406</v>
      </c>
      <c r="U1652" s="449"/>
      <c r="V1652" s="447">
        <f>V1653</f>
        <v>0</v>
      </c>
      <c r="X1652" s="447">
        <f>X1653</f>
        <v>0</v>
      </c>
      <c r="Z1652" s="447">
        <f>Z1653</f>
        <v>0</v>
      </c>
      <c r="AB1652" s="447">
        <f>AB1653</f>
        <v>0</v>
      </c>
      <c r="AD1652" s="447">
        <f>AD1653</f>
        <v>0</v>
      </c>
      <c r="AF1652" s="447">
        <f>AF1653</f>
        <v>0</v>
      </c>
      <c r="AH1652" s="447">
        <f t="shared" si="233"/>
        <v>0</v>
      </c>
      <c r="AI1652" s="446"/>
      <c r="AJ1652" s="447">
        <f>AJ1653</f>
        <v>0</v>
      </c>
      <c r="AK1652" s="446"/>
      <c r="AL1652" s="447">
        <f>AL1653</f>
        <v>0</v>
      </c>
      <c r="AM1652" s="447"/>
      <c r="AN1652" s="447">
        <f>AN1653</f>
        <v>0</v>
      </c>
      <c r="AO1652" s="447"/>
      <c r="AP1652" s="447">
        <f>AP1653</f>
        <v>0</v>
      </c>
      <c r="AQ1652" s="447"/>
    </row>
    <row r="1653" spans="2:43" ht="18" hidden="1" customHeight="1" x14ac:dyDescent="0.2">
      <c r="B1653" s="4"/>
      <c r="C1653" s="117"/>
      <c r="D1653" s="117"/>
      <c r="E1653" s="117"/>
      <c r="F1653" s="48"/>
      <c r="G1653" s="11"/>
      <c r="H1653" s="117"/>
      <c r="I1653" s="124"/>
      <c r="J1653" s="124"/>
      <c r="K1653" s="144"/>
      <c r="L1653" s="11"/>
      <c r="M1653" s="143"/>
      <c r="N1653" s="42"/>
      <c r="O1653" s="128"/>
      <c r="P1653" s="130"/>
      <c r="Q1653" s="131"/>
      <c r="R1653" s="72" t="s">
        <v>3</v>
      </c>
      <c r="S1653" s="181"/>
      <c r="T1653" s="73" t="s">
        <v>407</v>
      </c>
      <c r="V1653" s="74">
        <v>0</v>
      </c>
      <c r="X1653" s="74">
        <v>0</v>
      </c>
      <c r="Z1653" s="74">
        <v>0</v>
      </c>
      <c r="AB1653" s="74">
        <v>0</v>
      </c>
      <c r="AD1653" s="74">
        <v>0</v>
      </c>
      <c r="AF1653" s="74">
        <v>0</v>
      </c>
      <c r="AH1653" s="74">
        <f t="shared" si="233"/>
        <v>0</v>
      </c>
      <c r="AI1653" s="8"/>
      <c r="AJ1653" s="74">
        <v>0</v>
      </c>
      <c r="AK1653" s="8"/>
      <c r="AL1653" s="74">
        <v>0</v>
      </c>
      <c r="AM1653" s="74"/>
      <c r="AN1653" s="74">
        <v>0</v>
      </c>
      <c r="AO1653" s="74"/>
      <c r="AP1653" s="74">
        <v>0</v>
      </c>
      <c r="AQ1653" s="74"/>
    </row>
    <row r="1654" spans="2:43" ht="18" hidden="1" customHeight="1" x14ac:dyDescent="0.2">
      <c r="B1654" s="4"/>
      <c r="C1654" s="117"/>
      <c r="D1654" s="117"/>
      <c r="E1654" s="117"/>
      <c r="F1654" s="48"/>
      <c r="G1654" s="11"/>
      <c r="H1654" s="117"/>
      <c r="I1654" s="124"/>
      <c r="J1654" s="124"/>
      <c r="K1654" s="144"/>
      <c r="L1654" s="11"/>
      <c r="M1654" s="143"/>
      <c r="N1654" s="42"/>
      <c r="O1654" s="128"/>
      <c r="P1654" s="130"/>
      <c r="Q1654" s="131">
        <v>9</v>
      </c>
      <c r="R1654" s="68"/>
      <c r="S1654" s="35"/>
      <c r="T1654" s="450" t="s">
        <v>408</v>
      </c>
      <c r="U1654" s="449"/>
      <c r="V1654" s="447">
        <f>V1655</f>
        <v>0</v>
      </c>
      <c r="X1654" s="447">
        <f>X1655</f>
        <v>0</v>
      </c>
      <c r="Z1654" s="447">
        <f>Z1655</f>
        <v>0</v>
      </c>
      <c r="AB1654" s="447">
        <f>AB1655</f>
        <v>0</v>
      </c>
      <c r="AD1654" s="447">
        <f>AD1655</f>
        <v>0</v>
      </c>
      <c r="AF1654" s="447">
        <f>AF1655</f>
        <v>0</v>
      </c>
      <c r="AH1654" s="447">
        <f t="shared" si="233"/>
        <v>0</v>
      </c>
      <c r="AI1654" s="446"/>
      <c r="AJ1654" s="447">
        <f>AJ1655</f>
        <v>0</v>
      </c>
      <c r="AK1654" s="446"/>
      <c r="AL1654" s="447">
        <f>AL1655</f>
        <v>0</v>
      </c>
      <c r="AM1654" s="447"/>
      <c r="AN1654" s="447">
        <f>AN1655</f>
        <v>0</v>
      </c>
      <c r="AO1654" s="447"/>
      <c r="AP1654" s="447">
        <f>AP1655</f>
        <v>0</v>
      </c>
      <c r="AQ1654" s="447"/>
    </row>
    <row r="1655" spans="2:43" ht="18" hidden="1" customHeight="1" x14ac:dyDescent="0.2">
      <c r="B1655" s="4"/>
      <c r="C1655" s="117"/>
      <c r="D1655" s="117"/>
      <c r="E1655" s="117"/>
      <c r="F1655" s="48"/>
      <c r="G1655" s="11"/>
      <c r="H1655" s="117"/>
      <c r="I1655" s="124"/>
      <c r="J1655" s="124"/>
      <c r="K1655" s="144"/>
      <c r="L1655" s="11"/>
      <c r="M1655" s="143"/>
      <c r="N1655" s="42"/>
      <c r="O1655" s="128"/>
      <c r="P1655" s="130"/>
      <c r="Q1655" s="131"/>
      <c r="R1655" s="72" t="s">
        <v>3</v>
      </c>
      <c r="S1655" s="181"/>
      <c r="T1655" s="494" t="s">
        <v>409</v>
      </c>
      <c r="U1655" s="444"/>
      <c r="V1655" s="74">
        <v>0</v>
      </c>
      <c r="X1655" s="74">
        <v>0</v>
      </c>
      <c r="Z1655" s="74">
        <v>0</v>
      </c>
      <c r="AB1655" s="74">
        <v>0</v>
      </c>
      <c r="AD1655" s="74">
        <v>0</v>
      </c>
      <c r="AF1655" s="74">
        <v>0</v>
      </c>
      <c r="AH1655" s="74">
        <f t="shared" si="233"/>
        <v>0</v>
      </c>
      <c r="AI1655" s="8"/>
      <c r="AJ1655" s="74">
        <v>0</v>
      </c>
      <c r="AK1655" s="8"/>
      <c r="AL1655" s="74">
        <v>0</v>
      </c>
      <c r="AM1655" s="74"/>
      <c r="AN1655" s="74">
        <v>0</v>
      </c>
      <c r="AO1655" s="74"/>
      <c r="AP1655" s="74">
        <v>0</v>
      </c>
      <c r="AQ1655" s="74"/>
    </row>
    <row r="1656" spans="2:43" ht="18" hidden="1" customHeight="1" x14ac:dyDescent="0.2">
      <c r="B1656" s="4"/>
      <c r="C1656" s="117"/>
      <c r="D1656" s="117"/>
      <c r="E1656" s="117"/>
      <c r="F1656" s="48"/>
      <c r="G1656" s="11"/>
      <c r="H1656" s="117"/>
      <c r="I1656" s="124"/>
      <c r="J1656" s="124"/>
      <c r="K1656" s="144"/>
      <c r="L1656" s="11"/>
      <c r="M1656" s="143"/>
      <c r="N1656" s="42"/>
      <c r="O1656" s="133" t="s">
        <v>55</v>
      </c>
      <c r="P1656" s="134"/>
      <c r="Q1656" s="134"/>
      <c r="R1656" s="79"/>
      <c r="S1656" s="252"/>
      <c r="T1656" s="80" t="s">
        <v>29</v>
      </c>
      <c r="U1656" s="242"/>
      <c r="V1656" s="88">
        <f>V1657</f>
        <v>0</v>
      </c>
      <c r="X1656" s="88">
        <f>X1657</f>
        <v>0</v>
      </c>
      <c r="Z1656" s="88">
        <f>Z1657</f>
        <v>0</v>
      </c>
      <c r="AB1656" s="88">
        <f>AB1657</f>
        <v>0</v>
      </c>
      <c r="AD1656" s="88" t="e">
        <f>#REF!</f>
        <v>#REF!</v>
      </c>
      <c r="AF1656" s="88">
        <f>AF1657</f>
        <v>0</v>
      </c>
      <c r="AH1656" s="88" t="e">
        <f t="shared" si="233"/>
        <v>#REF!</v>
      </c>
      <c r="AI1656" s="89"/>
      <c r="AJ1656" s="88">
        <f>AJ1657</f>
        <v>0</v>
      </c>
      <c r="AK1656" s="89"/>
      <c r="AL1656" s="88">
        <f t="shared" ref="AL1656:AP1658" si="238">AL1657</f>
        <v>0</v>
      </c>
      <c r="AM1656" s="88"/>
      <c r="AN1656" s="88">
        <f t="shared" si="238"/>
        <v>0</v>
      </c>
      <c r="AO1656" s="88"/>
      <c r="AP1656" s="88">
        <f t="shared" si="238"/>
        <v>0</v>
      </c>
      <c r="AQ1656" s="88"/>
    </row>
    <row r="1657" spans="2:43" ht="18" hidden="1" customHeight="1" x14ac:dyDescent="0.2">
      <c r="B1657" s="4"/>
      <c r="C1657" s="117"/>
      <c r="D1657" s="117"/>
      <c r="E1657" s="117"/>
      <c r="F1657" s="48"/>
      <c r="G1657" s="11"/>
      <c r="H1657" s="117"/>
      <c r="I1657" s="124"/>
      <c r="J1657" s="124"/>
      <c r="K1657" s="144"/>
      <c r="L1657" s="11"/>
      <c r="M1657" s="143"/>
      <c r="N1657" s="42"/>
      <c r="O1657" s="128"/>
      <c r="P1657" s="129">
        <v>4</v>
      </c>
      <c r="Q1657" s="129"/>
      <c r="R1657" s="85"/>
      <c r="S1657" s="254"/>
      <c r="T1657" s="65" t="s">
        <v>73</v>
      </c>
      <c r="U1657" s="155"/>
      <c r="V1657" s="66">
        <f>V1658</f>
        <v>0</v>
      </c>
      <c r="X1657" s="66">
        <f>X1658</f>
        <v>0</v>
      </c>
      <c r="Z1657" s="66">
        <f>Z1658</f>
        <v>0</v>
      </c>
      <c r="AB1657" s="66">
        <f>AB1658</f>
        <v>0</v>
      </c>
      <c r="AD1657" s="66" t="e">
        <f>#REF!</f>
        <v>#REF!</v>
      </c>
      <c r="AF1657" s="66">
        <f>AF1658</f>
        <v>0</v>
      </c>
      <c r="AH1657" s="66" t="e">
        <f t="shared" si="233"/>
        <v>#REF!</v>
      </c>
      <c r="AI1657" s="67"/>
      <c r="AJ1657" s="66">
        <f>AJ1658</f>
        <v>0</v>
      </c>
      <c r="AK1657" s="67"/>
      <c r="AL1657" s="66">
        <f t="shared" si="238"/>
        <v>0</v>
      </c>
      <c r="AM1657" s="66"/>
      <c r="AN1657" s="66">
        <f t="shared" si="238"/>
        <v>0</v>
      </c>
      <c r="AO1657" s="66"/>
      <c r="AP1657" s="66">
        <f t="shared" si="238"/>
        <v>0</v>
      </c>
      <c r="AQ1657" s="66"/>
    </row>
    <row r="1658" spans="2:43" ht="18" hidden="1" customHeight="1" x14ac:dyDescent="0.2">
      <c r="B1658" s="4"/>
      <c r="C1658" s="117"/>
      <c r="D1658" s="117"/>
      <c r="E1658" s="117"/>
      <c r="F1658" s="48"/>
      <c r="G1658" s="11"/>
      <c r="H1658" s="117"/>
      <c r="I1658" s="124"/>
      <c r="J1658" s="124"/>
      <c r="K1658" s="144"/>
      <c r="L1658" s="11"/>
      <c r="M1658" s="143"/>
      <c r="N1658" s="42"/>
      <c r="O1658" s="128"/>
      <c r="P1658" s="130"/>
      <c r="Q1658" s="131">
        <v>1</v>
      </c>
      <c r="R1658" s="84"/>
      <c r="S1658" s="250"/>
      <c r="T1658" s="450" t="s">
        <v>410</v>
      </c>
      <c r="U1658" s="449"/>
      <c r="V1658" s="447">
        <f>V1659</f>
        <v>0</v>
      </c>
      <c r="X1658" s="447">
        <f>X1659</f>
        <v>0</v>
      </c>
      <c r="Z1658" s="447">
        <f>Z1659</f>
        <v>0</v>
      </c>
      <c r="AB1658" s="447">
        <f>AB1659</f>
        <v>0</v>
      </c>
      <c r="AD1658" s="447" t="e">
        <f>#REF!</f>
        <v>#REF!</v>
      </c>
      <c r="AF1658" s="447">
        <f>AF1659</f>
        <v>0</v>
      </c>
      <c r="AH1658" s="447" t="e">
        <f t="shared" si="233"/>
        <v>#REF!</v>
      </c>
      <c r="AI1658" s="446"/>
      <c r="AJ1658" s="447">
        <f>AJ1659</f>
        <v>0</v>
      </c>
      <c r="AK1658" s="446"/>
      <c r="AL1658" s="447">
        <f t="shared" si="238"/>
        <v>0</v>
      </c>
      <c r="AM1658" s="447"/>
      <c r="AN1658" s="447">
        <f t="shared" si="238"/>
        <v>0</v>
      </c>
      <c r="AO1658" s="447"/>
      <c r="AP1658" s="447">
        <f t="shared" si="238"/>
        <v>0</v>
      </c>
      <c r="AQ1658" s="447"/>
    </row>
    <row r="1659" spans="2:43" ht="18" hidden="1" customHeight="1" x14ac:dyDescent="0.2">
      <c r="B1659" s="4"/>
      <c r="C1659" s="117"/>
      <c r="D1659" s="117"/>
      <c r="E1659" s="117"/>
      <c r="F1659" s="48"/>
      <c r="G1659" s="11"/>
      <c r="H1659" s="117"/>
      <c r="I1659" s="124"/>
      <c r="J1659" s="124"/>
      <c r="K1659" s="144"/>
      <c r="L1659" s="11"/>
      <c r="M1659" s="143"/>
      <c r="N1659" s="42"/>
      <c r="O1659" s="128"/>
      <c r="P1659" s="130"/>
      <c r="Q1659" s="131"/>
      <c r="R1659" s="72" t="s">
        <v>3</v>
      </c>
      <c r="S1659" s="181"/>
      <c r="T1659" s="73" t="s">
        <v>411</v>
      </c>
      <c r="V1659" s="74">
        <v>0</v>
      </c>
      <c r="X1659" s="74">
        <v>0</v>
      </c>
      <c r="Z1659" s="74">
        <v>0</v>
      </c>
      <c r="AB1659" s="74">
        <v>0</v>
      </c>
      <c r="AD1659" s="74">
        <v>0</v>
      </c>
      <c r="AF1659" s="74">
        <v>0</v>
      </c>
      <c r="AH1659" s="74">
        <f t="shared" si="233"/>
        <v>0</v>
      </c>
      <c r="AI1659" s="8"/>
      <c r="AJ1659" s="74">
        <v>0</v>
      </c>
      <c r="AK1659" s="8"/>
      <c r="AL1659" s="74">
        <v>0</v>
      </c>
      <c r="AM1659" s="74"/>
      <c r="AN1659" s="74">
        <v>0</v>
      </c>
      <c r="AO1659" s="74"/>
      <c r="AP1659" s="74">
        <v>0</v>
      </c>
      <c r="AQ1659" s="74"/>
    </row>
    <row r="1660" spans="2:43" ht="18" customHeight="1" x14ac:dyDescent="0.2">
      <c r="B1660" s="4"/>
      <c r="C1660" s="117"/>
      <c r="D1660" s="117"/>
      <c r="E1660" s="117"/>
      <c r="F1660" s="48"/>
      <c r="G1660" s="11"/>
      <c r="H1660" s="117"/>
      <c r="I1660" s="124"/>
      <c r="J1660" s="124"/>
      <c r="K1660" s="144"/>
      <c r="L1660" s="11"/>
      <c r="M1660" s="143"/>
      <c r="N1660" s="42"/>
      <c r="O1660" s="128"/>
      <c r="P1660" s="130"/>
      <c r="Q1660" s="130"/>
      <c r="R1660" s="72"/>
      <c r="S1660" s="181"/>
      <c r="T1660" s="73"/>
      <c r="V1660" s="74"/>
      <c r="X1660" s="74"/>
      <c r="Z1660" s="74"/>
      <c r="AB1660" s="74"/>
      <c r="AD1660" s="74"/>
      <c r="AF1660" s="74"/>
      <c r="AH1660" s="74">
        <f t="shared" si="233"/>
        <v>0</v>
      </c>
      <c r="AI1660" s="8"/>
      <c r="AJ1660" s="74"/>
      <c r="AK1660" s="8"/>
      <c r="AL1660" s="74"/>
      <c r="AM1660" s="74"/>
      <c r="AN1660" s="74"/>
      <c r="AO1660" s="74"/>
      <c r="AP1660" s="74"/>
      <c r="AQ1660" s="74"/>
    </row>
    <row r="1661" spans="2:43" ht="18" customHeight="1" x14ac:dyDescent="0.2">
      <c r="B1661" s="4"/>
      <c r="C1661" s="117"/>
      <c r="D1661" s="117"/>
      <c r="E1661" s="117"/>
      <c r="F1661" s="48"/>
      <c r="G1661" s="11"/>
      <c r="H1661" s="132"/>
      <c r="I1661" s="121"/>
      <c r="J1661" s="121"/>
      <c r="K1661" s="164">
        <v>6</v>
      </c>
      <c r="L1661" s="277"/>
      <c r="M1661" s="163"/>
      <c r="N1661" s="261"/>
      <c r="O1661" s="122"/>
      <c r="P1661" s="123"/>
      <c r="Q1661" s="123"/>
      <c r="R1661" s="49"/>
      <c r="S1661" s="18"/>
      <c r="T1661" s="50" t="s">
        <v>422</v>
      </c>
      <c r="U1661" s="76"/>
      <c r="V1661" s="51">
        <f>V1662</f>
        <v>1200000</v>
      </c>
      <c r="X1661" s="51">
        <f>X1662</f>
        <v>926000</v>
      </c>
      <c r="Z1661" s="51">
        <f>Z1662</f>
        <v>1291000</v>
      </c>
      <c r="AB1661" s="51">
        <f>AB1662</f>
        <v>1357000</v>
      </c>
      <c r="AD1661" s="51" t="e">
        <f>AD1662</f>
        <v>#REF!</v>
      </c>
      <c r="AF1661" s="51">
        <f>AF1662</f>
        <v>212000</v>
      </c>
      <c r="AH1661" s="51" t="e">
        <f t="shared" si="233"/>
        <v>#REF!</v>
      </c>
      <c r="AI1661" s="5"/>
      <c r="AJ1661" s="51">
        <f>AJ1662</f>
        <v>409350</v>
      </c>
      <c r="AK1661" s="5"/>
      <c r="AL1661" s="51">
        <f>AL1662</f>
        <v>1500000</v>
      </c>
      <c r="AM1661" s="51"/>
      <c r="AN1661" s="51">
        <f>AN1662</f>
        <v>1573000</v>
      </c>
      <c r="AO1661" s="51"/>
      <c r="AP1661" s="51">
        <f>AP1662</f>
        <v>1573000</v>
      </c>
      <c r="AQ1661" s="51"/>
    </row>
    <row r="1662" spans="2:43" ht="18" customHeight="1" x14ac:dyDescent="0.2">
      <c r="B1662" s="4"/>
      <c r="C1662" s="117"/>
      <c r="D1662" s="117"/>
      <c r="E1662" s="117"/>
      <c r="F1662" s="48"/>
      <c r="G1662" s="11"/>
      <c r="H1662" s="117"/>
      <c r="I1662" s="124"/>
      <c r="J1662" s="124"/>
      <c r="K1662" s="144"/>
      <c r="L1662" s="11"/>
      <c r="M1662" s="226">
        <v>2</v>
      </c>
      <c r="N1662" s="262"/>
      <c r="O1662" s="125"/>
      <c r="P1662" s="126"/>
      <c r="Q1662" s="126"/>
      <c r="R1662" s="60"/>
      <c r="S1662" s="249"/>
      <c r="T1662" s="61" t="s">
        <v>413</v>
      </c>
      <c r="U1662" s="241"/>
      <c r="V1662" s="62">
        <f>V1663+V1700+V1717+V1781</f>
        <v>1200000</v>
      </c>
      <c r="X1662" s="62">
        <f>X1663+X1700+X1717+X1781</f>
        <v>926000</v>
      </c>
      <c r="Z1662" s="62">
        <f>Z1663+Z1700+Z1717+Z1781</f>
        <v>1291000</v>
      </c>
      <c r="AB1662" s="62">
        <f>AB1663+AB1700+AB1717+AB1781</f>
        <v>1357000</v>
      </c>
      <c r="AD1662" s="62" t="e">
        <f>AD1663+AD1700+AD1717+AD1781</f>
        <v>#REF!</v>
      </c>
      <c r="AF1662" s="62">
        <f>AF1663+AF1700+AF1717+AF1781</f>
        <v>212000</v>
      </c>
      <c r="AH1662" s="62" t="e">
        <f t="shared" si="233"/>
        <v>#REF!</v>
      </c>
      <c r="AI1662" s="63"/>
      <c r="AJ1662" s="62">
        <f>AJ1663+AJ1700+AJ1717+AJ1781</f>
        <v>409350</v>
      </c>
      <c r="AK1662" s="63"/>
      <c r="AL1662" s="62">
        <f>AL1663+AL1700+AL1717+AL1781</f>
        <v>1500000</v>
      </c>
      <c r="AM1662" s="62"/>
      <c r="AN1662" s="62">
        <f>AN1663+AN1700+AN1717+AN1781</f>
        <v>1573000</v>
      </c>
      <c r="AO1662" s="62"/>
      <c r="AP1662" s="62">
        <f>AP1663+AP1700+AP1717+AP1781</f>
        <v>1573000</v>
      </c>
      <c r="AQ1662" s="62"/>
    </row>
    <row r="1663" spans="2:43" ht="18" hidden="1" customHeight="1" x14ac:dyDescent="0.2">
      <c r="B1663" s="4"/>
      <c r="C1663" s="117"/>
      <c r="D1663" s="117"/>
      <c r="E1663" s="117"/>
      <c r="F1663" s="48"/>
      <c r="G1663" s="11"/>
      <c r="H1663" s="117"/>
      <c r="I1663" s="124"/>
      <c r="J1663" s="124"/>
      <c r="K1663" s="144"/>
      <c r="L1663" s="11"/>
      <c r="M1663" s="143"/>
      <c r="N1663" s="42"/>
      <c r="O1663" s="127" t="s">
        <v>3</v>
      </c>
      <c r="P1663" s="123"/>
      <c r="Q1663" s="123"/>
      <c r="R1663" s="49"/>
      <c r="S1663" s="18"/>
      <c r="T1663" s="50" t="s">
        <v>7</v>
      </c>
      <c r="U1663" s="76"/>
      <c r="V1663" s="51">
        <f>V1664+V1677+V1686+V1696</f>
        <v>0</v>
      </c>
      <c r="W1663" s="51"/>
      <c r="X1663" s="51">
        <f>X1664+X1677+X1686+X1696</f>
        <v>0</v>
      </c>
      <c r="Y1663" s="51"/>
      <c r="Z1663" s="51">
        <f>Z1664+Z1677+Z1686+Z1696</f>
        <v>0</v>
      </c>
      <c r="AA1663" s="51"/>
      <c r="AB1663" s="51">
        <f>AB1664+AB1677+AB1686+AB1696</f>
        <v>0</v>
      </c>
      <c r="AC1663" s="51"/>
      <c r="AD1663" s="51">
        <f>AD1664+AD1677+AD1686+AD1696</f>
        <v>0</v>
      </c>
      <c r="AE1663" s="51"/>
      <c r="AF1663" s="51">
        <f>AF1664+AF1677+AF1686+AF1696</f>
        <v>0</v>
      </c>
      <c r="AG1663" s="51"/>
      <c r="AH1663" s="51">
        <f t="shared" si="233"/>
        <v>0</v>
      </c>
      <c r="AI1663" s="51">
        <f t="shared" ref="AI1663:AJ1663" si="239">AI1664+AI1677+AI1686+AI1696</f>
        <v>0</v>
      </c>
      <c r="AJ1663" s="51">
        <f t="shared" si="239"/>
        <v>0</v>
      </c>
      <c r="AK1663" s="51">
        <f t="shared" ref="AK1663" si="240">AK1664+AK1677+AK1686+AK1696</f>
        <v>0</v>
      </c>
      <c r="AL1663" s="51">
        <f t="shared" ref="AL1663" si="241">AL1664+AL1677+AL1686+AL1696</f>
        <v>0</v>
      </c>
      <c r="AM1663" s="51"/>
      <c r="AN1663" s="51">
        <f t="shared" ref="AN1663:AP1663" si="242">AN1664+AN1677+AN1686+AN1696</f>
        <v>0</v>
      </c>
      <c r="AO1663" s="51"/>
      <c r="AP1663" s="51">
        <f t="shared" si="242"/>
        <v>0</v>
      </c>
      <c r="AQ1663" s="51"/>
    </row>
    <row r="1664" spans="2:43" ht="18" hidden="1" customHeight="1" x14ac:dyDescent="0.2">
      <c r="B1664" s="4"/>
      <c r="C1664" s="117"/>
      <c r="D1664" s="117"/>
      <c r="E1664" s="117"/>
      <c r="F1664" s="48"/>
      <c r="G1664" s="11"/>
      <c r="H1664" s="117"/>
      <c r="I1664" s="124"/>
      <c r="J1664" s="124"/>
      <c r="K1664" s="144"/>
      <c r="L1664" s="11"/>
      <c r="M1664" s="143"/>
      <c r="N1664" s="42"/>
      <c r="O1664" s="128"/>
      <c r="P1664" s="129">
        <v>1</v>
      </c>
      <c r="Q1664" s="129"/>
      <c r="R1664" s="64"/>
      <c r="S1664" s="234"/>
      <c r="T1664" s="65" t="s">
        <v>8</v>
      </c>
      <c r="U1664" s="155"/>
      <c r="V1664" s="66">
        <f>V1665+V1667+V1669+V1671+V1673+V1675</f>
        <v>0</v>
      </c>
      <c r="X1664" s="66">
        <f>X1665+X1667+X1669+X1671+X1673+X1675</f>
        <v>0</v>
      </c>
      <c r="Z1664" s="66">
        <f>Z1665+Z1667+Z1669+Z1671+Z1673+Z1675</f>
        <v>0</v>
      </c>
      <c r="AB1664" s="66">
        <f>AB1665+AB1667+AB1669+AB1671+AB1673+AB1675</f>
        <v>0</v>
      </c>
      <c r="AD1664" s="66">
        <f>AD1665+AD1667+AD1669+AD1671+AD1673+AD1675</f>
        <v>0</v>
      </c>
      <c r="AF1664" s="66">
        <f>AF1665+AF1667+AF1669+AF1671+AF1673+AF1675</f>
        <v>0</v>
      </c>
      <c r="AH1664" s="66">
        <f t="shared" si="233"/>
        <v>0</v>
      </c>
      <c r="AI1664" s="67"/>
      <c r="AJ1664" s="66">
        <f>AJ1665+AJ1667+AJ1669+AJ1671+AJ1673+AJ1675</f>
        <v>0</v>
      </c>
      <c r="AK1664" s="67"/>
      <c r="AL1664" s="66">
        <f>AL1665+AL1667+AL1669+AL1671+AL1673+AL1675</f>
        <v>0</v>
      </c>
      <c r="AM1664" s="66"/>
      <c r="AN1664" s="66">
        <f>AN1665+AN1667+AN1669+AN1671+AN1673+AN1675</f>
        <v>0</v>
      </c>
      <c r="AO1664" s="66"/>
      <c r="AP1664" s="66">
        <f>AP1665+AP1667+AP1669+AP1671+AP1673+AP1675</f>
        <v>0</v>
      </c>
      <c r="AQ1664" s="66"/>
    </row>
    <row r="1665" spans="2:43" ht="18" hidden="1" customHeight="1" x14ac:dyDescent="0.2">
      <c r="B1665" s="4"/>
      <c r="C1665" s="117"/>
      <c r="D1665" s="117"/>
      <c r="E1665" s="117"/>
      <c r="F1665" s="48"/>
      <c r="G1665" s="11"/>
      <c r="H1665" s="117"/>
      <c r="I1665" s="124"/>
      <c r="J1665" s="124"/>
      <c r="K1665" s="144"/>
      <c r="L1665" s="11"/>
      <c r="M1665" s="143"/>
      <c r="N1665" s="42"/>
      <c r="O1665" s="128"/>
      <c r="P1665" s="130"/>
      <c r="Q1665" s="140">
        <v>1</v>
      </c>
      <c r="R1665" s="68"/>
      <c r="S1665" s="35"/>
      <c r="T1665" s="450" t="s">
        <v>9</v>
      </c>
      <c r="U1665" s="449"/>
      <c r="V1665" s="447">
        <f>V1666</f>
        <v>0</v>
      </c>
      <c r="X1665" s="447">
        <f>X1666</f>
        <v>0</v>
      </c>
      <c r="Z1665" s="447">
        <f>Z1666</f>
        <v>0</v>
      </c>
      <c r="AB1665" s="447">
        <f>AB1666</f>
        <v>0</v>
      </c>
      <c r="AD1665" s="447">
        <f>AD1666</f>
        <v>0</v>
      </c>
      <c r="AF1665" s="447">
        <f>AF1666</f>
        <v>0</v>
      </c>
      <c r="AH1665" s="447">
        <f t="shared" si="233"/>
        <v>0</v>
      </c>
      <c r="AI1665" s="446"/>
      <c r="AJ1665" s="447">
        <f>AJ1666</f>
        <v>0</v>
      </c>
      <c r="AK1665" s="446"/>
      <c r="AL1665" s="447">
        <f>AL1666</f>
        <v>0</v>
      </c>
      <c r="AM1665" s="447"/>
      <c r="AN1665" s="447">
        <f>AN1666</f>
        <v>0</v>
      </c>
      <c r="AO1665" s="447"/>
      <c r="AP1665" s="447">
        <f>AP1666</f>
        <v>0</v>
      </c>
      <c r="AQ1665" s="447"/>
    </row>
    <row r="1666" spans="2:43" ht="18" hidden="1" customHeight="1" x14ac:dyDescent="0.2">
      <c r="B1666" s="4"/>
      <c r="C1666" s="117"/>
      <c r="D1666" s="117"/>
      <c r="E1666" s="117"/>
      <c r="F1666" s="48"/>
      <c r="G1666" s="11"/>
      <c r="H1666" s="117"/>
      <c r="I1666" s="124"/>
      <c r="J1666" s="124"/>
      <c r="K1666" s="144"/>
      <c r="L1666" s="11"/>
      <c r="M1666" s="143"/>
      <c r="N1666" s="42"/>
      <c r="O1666" s="128"/>
      <c r="P1666" s="130"/>
      <c r="Q1666" s="130"/>
      <c r="R1666" s="72">
        <v>1</v>
      </c>
      <c r="S1666" s="181"/>
      <c r="T1666" s="73" t="s">
        <v>9</v>
      </c>
      <c r="V1666" s="74">
        <v>0</v>
      </c>
      <c r="X1666" s="74">
        <v>0</v>
      </c>
      <c r="Z1666" s="74">
        <v>0</v>
      </c>
      <c r="AB1666" s="74">
        <v>0</v>
      </c>
      <c r="AD1666" s="74">
        <v>0</v>
      </c>
      <c r="AF1666" s="74">
        <v>0</v>
      </c>
      <c r="AH1666" s="74">
        <f t="shared" si="233"/>
        <v>0</v>
      </c>
      <c r="AI1666" s="8"/>
      <c r="AJ1666" s="74">
        <v>0</v>
      </c>
      <c r="AK1666" s="8"/>
      <c r="AL1666" s="74">
        <v>0</v>
      </c>
      <c r="AM1666" s="74"/>
      <c r="AN1666" s="74">
        <v>0</v>
      </c>
      <c r="AO1666" s="74"/>
      <c r="AP1666" s="74">
        <v>0</v>
      </c>
      <c r="AQ1666" s="74"/>
    </row>
    <row r="1667" spans="2:43" ht="18" hidden="1" customHeight="1" x14ac:dyDescent="0.2">
      <c r="B1667" s="4"/>
      <c r="C1667" s="117"/>
      <c r="D1667" s="117"/>
      <c r="E1667" s="117"/>
      <c r="F1667" s="48"/>
      <c r="G1667" s="11"/>
      <c r="H1667" s="117"/>
      <c r="I1667" s="124"/>
      <c r="J1667" s="124"/>
      <c r="K1667" s="144"/>
      <c r="L1667" s="11"/>
      <c r="M1667" s="143"/>
      <c r="N1667" s="42"/>
      <c r="O1667" s="128"/>
      <c r="P1667" s="130"/>
      <c r="Q1667" s="131">
        <v>2</v>
      </c>
      <c r="R1667" s="68"/>
      <c r="S1667" s="35"/>
      <c r="T1667" s="450" t="s">
        <v>494</v>
      </c>
      <c r="U1667" s="449"/>
      <c r="V1667" s="447">
        <f>V1668</f>
        <v>0</v>
      </c>
      <c r="X1667" s="447">
        <f>X1668</f>
        <v>0</v>
      </c>
      <c r="Z1667" s="447">
        <f>Z1668</f>
        <v>0</v>
      </c>
      <c r="AB1667" s="447">
        <f>AB1668</f>
        <v>0</v>
      </c>
      <c r="AD1667" s="447">
        <f>AD1668</f>
        <v>0</v>
      </c>
      <c r="AF1667" s="447">
        <f>AF1668</f>
        <v>0</v>
      </c>
      <c r="AH1667" s="447">
        <f t="shared" si="233"/>
        <v>0</v>
      </c>
      <c r="AI1667" s="446"/>
      <c r="AJ1667" s="447">
        <f>AJ1668</f>
        <v>0</v>
      </c>
      <c r="AK1667" s="446"/>
      <c r="AL1667" s="447">
        <f>AL1668</f>
        <v>0</v>
      </c>
      <c r="AM1667" s="447"/>
      <c r="AN1667" s="447">
        <f>AN1668</f>
        <v>0</v>
      </c>
      <c r="AO1667" s="447"/>
      <c r="AP1667" s="447">
        <f>AP1668</f>
        <v>0</v>
      </c>
      <c r="AQ1667" s="447"/>
    </row>
    <row r="1668" spans="2:43" ht="18" hidden="1" customHeight="1" x14ac:dyDescent="0.2">
      <c r="B1668" s="4"/>
      <c r="C1668" s="117"/>
      <c r="D1668" s="117"/>
      <c r="E1668" s="117"/>
      <c r="F1668" s="48"/>
      <c r="G1668" s="11"/>
      <c r="H1668" s="117"/>
      <c r="I1668" s="124"/>
      <c r="J1668" s="124"/>
      <c r="K1668" s="144"/>
      <c r="L1668" s="11"/>
      <c r="M1668" s="143"/>
      <c r="N1668" s="42"/>
      <c r="O1668" s="128"/>
      <c r="P1668" s="130"/>
      <c r="Q1668" s="130"/>
      <c r="R1668" s="72">
        <v>1</v>
      </c>
      <c r="S1668" s="181"/>
      <c r="T1668" s="73" t="s">
        <v>494</v>
      </c>
      <c r="V1668" s="74">
        <v>0</v>
      </c>
      <c r="X1668" s="74">
        <v>0</v>
      </c>
      <c r="Z1668" s="74">
        <v>0</v>
      </c>
      <c r="AB1668" s="74">
        <v>0</v>
      </c>
      <c r="AD1668" s="74">
        <v>0</v>
      </c>
      <c r="AF1668" s="74">
        <v>0</v>
      </c>
      <c r="AH1668" s="74">
        <f t="shared" si="233"/>
        <v>0</v>
      </c>
      <c r="AI1668" s="8"/>
      <c r="AJ1668" s="74">
        <v>0</v>
      </c>
      <c r="AK1668" s="8"/>
      <c r="AL1668" s="74">
        <v>0</v>
      </c>
      <c r="AM1668" s="74"/>
      <c r="AN1668" s="74">
        <v>0</v>
      </c>
      <c r="AO1668" s="74"/>
      <c r="AP1668" s="74">
        <v>0</v>
      </c>
      <c r="AQ1668" s="74"/>
    </row>
    <row r="1669" spans="2:43" ht="18" hidden="1" customHeight="1" x14ac:dyDescent="0.2">
      <c r="B1669" s="4"/>
      <c r="C1669" s="117"/>
      <c r="D1669" s="117"/>
      <c r="E1669" s="117"/>
      <c r="F1669" s="48"/>
      <c r="G1669" s="11"/>
      <c r="H1669" s="117"/>
      <c r="I1669" s="124"/>
      <c r="J1669" s="124"/>
      <c r="K1669" s="144"/>
      <c r="L1669" s="11"/>
      <c r="M1669" s="143"/>
      <c r="N1669" s="42"/>
      <c r="O1669" s="128"/>
      <c r="P1669" s="130"/>
      <c r="Q1669" s="131">
        <v>3</v>
      </c>
      <c r="R1669" s="68"/>
      <c r="S1669" s="35"/>
      <c r="T1669" s="450" t="s">
        <v>12</v>
      </c>
      <c r="U1669" s="449"/>
      <c r="V1669" s="447">
        <f>V1670</f>
        <v>0</v>
      </c>
      <c r="X1669" s="447">
        <f>X1670</f>
        <v>0</v>
      </c>
      <c r="Z1669" s="447">
        <f>Z1670</f>
        <v>0</v>
      </c>
      <c r="AB1669" s="447">
        <f>AB1670</f>
        <v>0</v>
      </c>
      <c r="AD1669" s="447">
        <f>AD1670</f>
        <v>0</v>
      </c>
      <c r="AF1669" s="447">
        <f>AF1670</f>
        <v>0</v>
      </c>
      <c r="AH1669" s="447">
        <f t="shared" si="233"/>
        <v>0</v>
      </c>
      <c r="AI1669" s="446"/>
      <c r="AJ1669" s="447">
        <f>AJ1670</f>
        <v>0</v>
      </c>
      <c r="AK1669" s="446"/>
      <c r="AL1669" s="447">
        <f>AL1670</f>
        <v>0</v>
      </c>
      <c r="AM1669" s="447"/>
      <c r="AN1669" s="447">
        <f>AN1670</f>
        <v>0</v>
      </c>
      <c r="AO1669" s="447"/>
      <c r="AP1669" s="447">
        <f>AP1670</f>
        <v>0</v>
      </c>
      <c r="AQ1669" s="447"/>
    </row>
    <row r="1670" spans="2:43" ht="18" hidden="1" customHeight="1" x14ac:dyDescent="0.2">
      <c r="B1670" s="4"/>
      <c r="C1670" s="117"/>
      <c r="D1670" s="117"/>
      <c r="E1670" s="117"/>
      <c r="F1670" s="48"/>
      <c r="G1670" s="11"/>
      <c r="H1670" s="117"/>
      <c r="I1670" s="124"/>
      <c r="J1670" s="124"/>
      <c r="K1670" s="144"/>
      <c r="L1670" s="11"/>
      <c r="M1670" s="143"/>
      <c r="N1670" s="42"/>
      <c r="O1670" s="128"/>
      <c r="P1670" s="130"/>
      <c r="Q1670" s="130"/>
      <c r="R1670" s="72">
        <v>1</v>
      </c>
      <c r="S1670" s="181"/>
      <c r="T1670" s="73" t="s">
        <v>12</v>
      </c>
      <c r="V1670" s="74">
        <v>0</v>
      </c>
      <c r="X1670" s="74">
        <v>0</v>
      </c>
      <c r="Z1670" s="74">
        <v>0</v>
      </c>
      <c r="AB1670" s="74">
        <v>0</v>
      </c>
      <c r="AD1670" s="74">
        <v>0</v>
      </c>
      <c r="AF1670" s="74">
        <v>0</v>
      </c>
      <c r="AH1670" s="74">
        <f t="shared" si="233"/>
        <v>0</v>
      </c>
      <c r="AI1670" s="8"/>
      <c r="AJ1670" s="74">
        <v>0</v>
      </c>
      <c r="AK1670" s="8"/>
      <c r="AL1670" s="74">
        <v>0</v>
      </c>
      <c r="AM1670" s="74"/>
      <c r="AN1670" s="74">
        <v>0</v>
      </c>
      <c r="AO1670" s="74"/>
      <c r="AP1670" s="74">
        <v>0</v>
      </c>
      <c r="AQ1670" s="74"/>
    </row>
    <row r="1671" spans="2:43" ht="18" hidden="1" customHeight="1" x14ac:dyDescent="0.2">
      <c r="B1671" s="4"/>
      <c r="C1671" s="117"/>
      <c r="D1671" s="117"/>
      <c r="E1671" s="117"/>
      <c r="F1671" s="48"/>
      <c r="G1671" s="11"/>
      <c r="H1671" s="117"/>
      <c r="I1671" s="124"/>
      <c r="J1671" s="124"/>
      <c r="K1671" s="144"/>
      <c r="L1671" s="11"/>
      <c r="M1671" s="143"/>
      <c r="N1671" s="42"/>
      <c r="O1671" s="128"/>
      <c r="P1671" s="130"/>
      <c r="Q1671" s="131">
        <v>4</v>
      </c>
      <c r="R1671" s="68"/>
      <c r="S1671" s="35"/>
      <c r="T1671" s="450" t="s">
        <v>13</v>
      </c>
      <c r="U1671" s="449"/>
      <c r="V1671" s="447">
        <f>V1672</f>
        <v>0</v>
      </c>
      <c r="X1671" s="447">
        <f>X1672</f>
        <v>0</v>
      </c>
      <c r="Z1671" s="447">
        <f>Z1672</f>
        <v>0</v>
      </c>
      <c r="AB1671" s="447">
        <f>AB1672</f>
        <v>0</v>
      </c>
      <c r="AD1671" s="447">
        <f>AD1672</f>
        <v>0</v>
      </c>
      <c r="AF1671" s="447">
        <f>AF1672</f>
        <v>0</v>
      </c>
      <c r="AH1671" s="447">
        <f t="shared" si="233"/>
        <v>0</v>
      </c>
      <c r="AI1671" s="446"/>
      <c r="AJ1671" s="447">
        <f>AJ1672</f>
        <v>0</v>
      </c>
      <c r="AK1671" s="446"/>
      <c r="AL1671" s="447">
        <f>AL1672</f>
        <v>0</v>
      </c>
      <c r="AM1671" s="447"/>
      <c r="AN1671" s="447">
        <f>AN1672</f>
        <v>0</v>
      </c>
      <c r="AO1671" s="447"/>
      <c r="AP1671" s="447">
        <f>AP1672</f>
        <v>0</v>
      </c>
      <c r="AQ1671" s="447"/>
    </row>
    <row r="1672" spans="2:43" ht="18" hidden="1" customHeight="1" x14ac:dyDescent="0.2">
      <c r="B1672" s="4"/>
      <c r="C1672" s="117"/>
      <c r="D1672" s="117"/>
      <c r="E1672" s="117"/>
      <c r="F1672" s="48"/>
      <c r="G1672" s="11"/>
      <c r="H1672" s="117"/>
      <c r="I1672" s="124"/>
      <c r="J1672" s="124"/>
      <c r="K1672" s="144"/>
      <c r="L1672" s="11"/>
      <c r="M1672" s="143"/>
      <c r="N1672" s="42"/>
      <c r="O1672" s="128"/>
      <c r="P1672" s="130"/>
      <c r="Q1672" s="130"/>
      <c r="R1672" s="72">
        <v>1</v>
      </c>
      <c r="S1672" s="181"/>
      <c r="T1672" s="73" t="s">
        <v>13</v>
      </c>
      <c r="V1672" s="74">
        <v>0</v>
      </c>
      <c r="X1672" s="74">
        <v>0</v>
      </c>
      <c r="Z1672" s="74">
        <v>0</v>
      </c>
      <c r="AB1672" s="74">
        <v>0</v>
      </c>
      <c r="AD1672" s="74">
        <v>0</v>
      </c>
      <c r="AF1672" s="74">
        <v>0</v>
      </c>
      <c r="AH1672" s="74">
        <f t="shared" si="233"/>
        <v>0</v>
      </c>
      <c r="AI1672" s="8"/>
      <c r="AJ1672" s="74">
        <v>0</v>
      </c>
      <c r="AK1672" s="8"/>
      <c r="AL1672" s="74">
        <v>0</v>
      </c>
      <c r="AM1672" s="74"/>
      <c r="AN1672" s="74">
        <v>0</v>
      </c>
      <c r="AO1672" s="74"/>
      <c r="AP1672" s="74">
        <v>0</v>
      </c>
      <c r="AQ1672" s="74"/>
    </row>
    <row r="1673" spans="2:43" ht="18" hidden="1" customHeight="1" x14ac:dyDescent="0.2">
      <c r="B1673" s="4"/>
      <c r="C1673" s="117"/>
      <c r="D1673" s="117"/>
      <c r="E1673" s="117"/>
      <c r="F1673" s="48"/>
      <c r="G1673" s="11"/>
      <c r="H1673" s="117"/>
      <c r="I1673" s="124"/>
      <c r="J1673" s="124"/>
      <c r="K1673" s="144"/>
      <c r="L1673" s="11"/>
      <c r="M1673" s="143"/>
      <c r="N1673" s="42"/>
      <c r="O1673" s="128"/>
      <c r="P1673" s="130"/>
      <c r="Q1673" s="131">
        <v>5</v>
      </c>
      <c r="R1673" s="68"/>
      <c r="S1673" s="35"/>
      <c r="T1673" s="450" t="s">
        <v>581</v>
      </c>
      <c r="U1673" s="449"/>
      <c r="V1673" s="447">
        <f>V1674</f>
        <v>0</v>
      </c>
      <c r="X1673" s="447">
        <f>X1674</f>
        <v>0</v>
      </c>
      <c r="Z1673" s="447">
        <f>Z1674</f>
        <v>0</v>
      </c>
      <c r="AB1673" s="447">
        <f>AB1674</f>
        <v>0</v>
      </c>
      <c r="AD1673" s="447">
        <f>AD1674</f>
        <v>0</v>
      </c>
      <c r="AF1673" s="447">
        <f>AF1674</f>
        <v>0</v>
      </c>
      <c r="AH1673" s="447">
        <f t="shared" si="233"/>
        <v>0</v>
      </c>
      <c r="AI1673" s="446"/>
      <c r="AJ1673" s="447">
        <f>AJ1674</f>
        <v>0</v>
      </c>
      <c r="AK1673" s="446"/>
      <c r="AL1673" s="447">
        <f>AL1674</f>
        <v>0</v>
      </c>
      <c r="AM1673" s="447"/>
      <c r="AN1673" s="447">
        <f>AN1674</f>
        <v>0</v>
      </c>
      <c r="AO1673" s="447"/>
      <c r="AP1673" s="447">
        <f>AP1674</f>
        <v>0</v>
      </c>
      <c r="AQ1673" s="447"/>
    </row>
    <row r="1674" spans="2:43" ht="18" hidden="1" customHeight="1" x14ac:dyDescent="0.2">
      <c r="B1674" s="4"/>
      <c r="C1674" s="117"/>
      <c r="D1674" s="117"/>
      <c r="E1674" s="117"/>
      <c r="F1674" s="48"/>
      <c r="G1674" s="11"/>
      <c r="H1674" s="117"/>
      <c r="I1674" s="124"/>
      <c r="J1674" s="124"/>
      <c r="K1674" s="144"/>
      <c r="L1674" s="11"/>
      <c r="M1674" s="143"/>
      <c r="N1674" s="42"/>
      <c r="O1674" s="128"/>
      <c r="P1674" s="130"/>
      <c r="Q1674" s="130"/>
      <c r="R1674" s="72">
        <v>1</v>
      </c>
      <c r="S1674" s="181"/>
      <c r="T1674" s="73" t="s">
        <v>581</v>
      </c>
      <c r="V1674" s="74">
        <v>0</v>
      </c>
      <c r="X1674" s="74">
        <v>0</v>
      </c>
      <c r="Z1674" s="74">
        <v>0</v>
      </c>
      <c r="AB1674" s="74">
        <v>0</v>
      </c>
      <c r="AD1674" s="74">
        <v>0</v>
      </c>
      <c r="AF1674" s="74">
        <v>0</v>
      </c>
      <c r="AH1674" s="74">
        <f t="shared" si="233"/>
        <v>0</v>
      </c>
      <c r="AI1674" s="8"/>
      <c r="AJ1674" s="74">
        <v>0</v>
      </c>
      <c r="AK1674" s="8"/>
      <c r="AL1674" s="74">
        <v>0</v>
      </c>
      <c r="AM1674" s="74"/>
      <c r="AN1674" s="74">
        <v>0</v>
      </c>
      <c r="AO1674" s="74"/>
      <c r="AP1674" s="74">
        <v>0</v>
      </c>
      <c r="AQ1674" s="74"/>
    </row>
    <row r="1675" spans="2:43" ht="18" hidden="1" customHeight="1" x14ac:dyDescent="0.2">
      <c r="B1675" s="4"/>
      <c r="C1675" s="117"/>
      <c r="D1675" s="117"/>
      <c r="E1675" s="117"/>
      <c r="F1675" s="48"/>
      <c r="G1675" s="11"/>
      <c r="H1675" s="117"/>
      <c r="I1675" s="124"/>
      <c r="J1675" s="124"/>
      <c r="K1675" s="144"/>
      <c r="L1675" s="11"/>
      <c r="M1675" s="143"/>
      <c r="N1675" s="42"/>
      <c r="O1675" s="128"/>
      <c r="P1675" s="130"/>
      <c r="Q1675" s="131">
        <v>6</v>
      </c>
      <c r="R1675" s="68"/>
      <c r="S1675" s="35"/>
      <c r="T1675" s="450" t="s">
        <v>375</v>
      </c>
      <c r="U1675" s="449"/>
      <c r="V1675" s="447">
        <f>V1676</f>
        <v>0</v>
      </c>
      <c r="X1675" s="447">
        <f>X1676</f>
        <v>0</v>
      </c>
      <c r="Z1675" s="447">
        <f>Z1676</f>
        <v>0</v>
      </c>
      <c r="AB1675" s="447">
        <f>AB1676</f>
        <v>0</v>
      </c>
      <c r="AD1675" s="447">
        <f>AD1676</f>
        <v>0</v>
      </c>
      <c r="AF1675" s="447">
        <f>AF1676</f>
        <v>0</v>
      </c>
      <c r="AH1675" s="447">
        <f t="shared" si="233"/>
        <v>0</v>
      </c>
      <c r="AI1675" s="446"/>
      <c r="AJ1675" s="447">
        <f>AJ1676</f>
        <v>0</v>
      </c>
      <c r="AK1675" s="446"/>
      <c r="AL1675" s="447">
        <f>AL1676</f>
        <v>0</v>
      </c>
      <c r="AM1675" s="447"/>
      <c r="AN1675" s="447">
        <f>AN1676</f>
        <v>0</v>
      </c>
      <c r="AO1675" s="447"/>
      <c r="AP1675" s="447">
        <f>AP1676</f>
        <v>0</v>
      </c>
      <c r="AQ1675" s="447"/>
    </row>
    <row r="1676" spans="2:43" ht="18" hidden="1" customHeight="1" x14ac:dyDescent="0.2">
      <c r="B1676" s="4"/>
      <c r="C1676" s="117"/>
      <c r="D1676" s="117"/>
      <c r="E1676" s="117"/>
      <c r="F1676" s="48"/>
      <c r="G1676" s="11"/>
      <c r="H1676" s="117"/>
      <c r="I1676" s="124"/>
      <c r="J1676" s="124"/>
      <c r="K1676" s="144"/>
      <c r="L1676" s="11"/>
      <c r="M1676" s="143"/>
      <c r="N1676" s="42"/>
      <c r="O1676" s="128"/>
      <c r="P1676" s="130"/>
      <c r="Q1676" s="130"/>
      <c r="R1676" s="72">
        <v>1</v>
      </c>
      <c r="S1676" s="181"/>
      <c r="T1676" s="73" t="s">
        <v>375</v>
      </c>
      <c r="V1676" s="74">
        <v>0</v>
      </c>
      <c r="X1676" s="74">
        <v>0</v>
      </c>
      <c r="Z1676" s="74">
        <v>0</v>
      </c>
      <c r="AB1676" s="74">
        <v>0</v>
      </c>
      <c r="AD1676" s="74">
        <v>0</v>
      </c>
      <c r="AF1676" s="74">
        <v>0</v>
      </c>
      <c r="AH1676" s="74">
        <f t="shared" si="233"/>
        <v>0</v>
      </c>
      <c r="AI1676" s="8"/>
      <c r="AJ1676" s="74">
        <v>0</v>
      </c>
      <c r="AK1676" s="8"/>
      <c r="AL1676" s="74">
        <v>0</v>
      </c>
      <c r="AM1676" s="74"/>
      <c r="AN1676" s="74">
        <v>0</v>
      </c>
      <c r="AO1676" s="74"/>
      <c r="AP1676" s="74">
        <v>0</v>
      </c>
      <c r="AQ1676" s="74"/>
    </row>
    <row r="1677" spans="2:43" ht="18" hidden="1" customHeight="1" x14ac:dyDescent="0.2">
      <c r="B1677" s="4"/>
      <c r="C1677" s="117"/>
      <c r="D1677" s="117"/>
      <c r="E1677" s="117"/>
      <c r="F1677" s="48"/>
      <c r="G1677" s="11"/>
      <c r="H1677" s="117"/>
      <c r="I1677" s="124"/>
      <c r="J1677" s="124"/>
      <c r="K1677" s="144"/>
      <c r="L1677" s="11"/>
      <c r="M1677" s="143"/>
      <c r="N1677" s="42"/>
      <c r="O1677" s="128"/>
      <c r="P1677" s="129">
        <v>2</v>
      </c>
      <c r="Q1677" s="129"/>
      <c r="R1677" s="64"/>
      <c r="S1677" s="234"/>
      <c r="T1677" s="65" t="s">
        <v>75</v>
      </c>
      <c r="U1677" s="155"/>
      <c r="V1677" s="66">
        <f>V1678+V1680+V1682+V1684</f>
        <v>0</v>
      </c>
      <c r="X1677" s="66">
        <f>X1678+X1680+X1682+X1684</f>
        <v>0</v>
      </c>
      <c r="Z1677" s="66">
        <f>Z1678+Z1680+Z1682+Z1684</f>
        <v>0</v>
      </c>
      <c r="AB1677" s="66">
        <f>AB1678+AB1680+AB1682+AB1684</f>
        <v>0</v>
      </c>
      <c r="AD1677" s="66">
        <f>AD1678+AD1680+AD1682+AD1684</f>
        <v>0</v>
      </c>
      <c r="AF1677" s="66">
        <f>AF1678+AF1680+AF1682+AF1684</f>
        <v>0</v>
      </c>
      <c r="AH1677" s="66">
        <f t="shared" si="233"/>
        <v>0</v>
      </c>
      <c r="AI1677" s="67"/>
      <c r="AJ1677" s="66">
        <f>AJ1678+AJ1680+AJ1682+AJ1684</f>
        <v>0</v>
      </c>
      <c r="AK1677" s="67"/>
      <c r="AL1677" s="66">
        <f>AL1678+AL1680+AL1682+AL1684</f>
        <v>0</v>
      </c>
      <c r="AM1677" s="66"/>
      <c r="AN1677" s="66">
        <f>AN1678+AN1680+AN1682+AN1684</f>
        <v>0</v>
      </c>
      <c r="AO1677" s="66"/>
      <c r="AP1677" s="66">
        <f>AP1678+AP1680+AP1682+AP1684</f>
        <v>0</v>
      </c>
      <c r="AQ1677" s="66"/>
    </row>
    <row r="1678" spans="2:43" ht="18" hidden="1" customHeight="1" x14ac:dyDescent="0.2">
      <c r="B1678" s="4"/>
      <c r="C1678" s="117"/>
      <c r="D1678" s="117"/>
      <c r="E1678" s="117"/>
      <c r="F1678" s="48"/>
      <c r="G1678" s="11"/>
      <c r="H1678" s="117"/>
      <c r="I1678" s="124"/>
      <c r="J1678" s="124"/>
      <c r="K1678" s="144"/>
      <c r="L1678" s="11"/>
      <c r="M1678" s="143"/>
      <c r="N1678" s="42"/>
      <c r="O1678" s="128"/>
      <c r="P1678" s="130"/>
      <c r="Q1678" s="140">
        <v>1</v>
      </c>
      <c r="R1678" s="68"/>
      <c r="S1678" s="35"/>
      <c r="T1678" s="450" t="s">
        <v>76</v>
      </c>
      <c r="U1678" s="449"/>
      <c r="V1678" s="447">
        <f>V1679</f>
        <v>0</v>
      </c>
      <c r="X1678" s="447">
        <f>X1679</f>
        <v>0</v>
      </c>
      <c r="Z1678" s="447">
        <f>Z1679</f>
        <v>0</v>
      </c>
      <c r="AB1678" s="447">
        <f>AB1679</f>
        <v>0</v>
      </c>
      <c r="AD1678" s="447">
        <f>AD1679</f>
        <v>0</v>
      </c>
      <c r="AF1678" s="447">
        <f>AF1679</f>
        <v>0</v>
      </c>
      <c r="AH1678" s="447">
        <f t="shared" si="233"/>
        <v>0</v>
      </c>
      <c r="AI1678" s="446"/>
      <c r="AJ1678" s="447">
        <f>AJ1679</f>
        <v>0</v>
      </c>
      <c r="AK1678" s="446"/>
      <c r="AL1678" s="447">
        <f>AL1679</f>
        <v>0</v>
      </c>
      <c r="AM1678" s="447"/>
      <c r="AN1678" s="447">
        <f>AN1679</f>
        <v>0</v>
      </c>
      <c r="AO1678" s="447"/>
      <c r="AP1678" s="447">
        <f>AP1679</f>
        <v>0</v>
      </c>
      <c r="AQ1678" s="447"/>
    </row>
    <row r="1679" spans="2:43" ht="18" hidden="1" customHeight="1" x14ac:dyDescent="0.2">
      <c r="B1679" s="4"/>
      <c r="C1679" s="117"/>
      <c r="D1679" s="117"/>
      <c r="E1679" s="117"/>
      <c r="F1679" s="48"/>
      <c r="G1679" s="11"/>
      <c r="H1679" s="117"/>
      <c r="I1679" s="124"/>
      <c r="J1679" s="124"/>
      <c r="K1679" s="144"/>
      <c r="L1679" s="11"/>
      <c r="M1679" s="143"/>
      <c r="N1679" s="42"/>
      <c r="O1679" s="128"/>
      <c r="P1679" s="130"/>
      <c r="Q1679" s="130"/>
      <c r="R1679" s="72">
        <v>1</v>
      </c>
      <c r="S1679" s="181"/>
      <c r="T1679" s="73" t="s">
        <v>491</v>
      </c>
      <c r="V1679" s="74">
        <v>0</v>
      </c>
      <c r="X1679" s="74">
        <v>0</v>
      </c>
      <c r="Z1679" s="74">
        <v>0</v>
      </c>
      <c r="AB1679" s="74">
        <v>0</v>
      </c>
      <c r="AD1679" s="74">
        <v>0</v>
      </c>
      <c r="AF1679" s="74">
        <v>0</v>
      </c>
      <c r="AH1679" s="74">
        <f t="shared" si="233"/>
        <v>0</v>
      </c>
      <c r="AI1679" s="8"/>
      <c r="AJ1679" s="74">
        <v>0</v>
      </c>
      <c r="AK1679" s="8"/>
      <c r="AL1679" s="74">
        <v>0</v>
      </c>
      <c r="AM1679" s="74"/>
      <c r="AN1679" s="74">
        <v>0</v>
      </c>
      <c r="AO1679" s="74"/>
      <c r="AP1679" s="74">
        <v>0</v>
      </c>
      <c r="AQ1679" s="74"/>
    </row>
    <row r="1680" spans="2:43" ht="18" hidden="1" customHeight="1" x14ac:dyDescent="0.2">
      <c r="B1680" s="4"/>
      <c r="C1680" s="117"/>
      <c r="D1680" s="117"/>
      <c r="E1680" s="117"/>
      <c r="F1680" s="48"/>
      <c r="G1680" s="11"/>
      <c r="H1680" s="117"/>
      <c r="I1680" s="124"/>
      <c r="J1680" s="124"/>
      <c r="K1680" s="144"/>
      <c r="L1680" s="11"/>
      <c r="M1680" s="143"/>
      <c r="N1680" s="42"/>
      <c r="O1680" s="128"/>
      <c r="P1680" s="130"/>
      <c r="Q1680" s="131">
        <v>2</v>
      </c>
      <c r="R1680" s="68"/>
      <c r="S1680" s="35"/>
      <c r="T1680" s="450" t="s">
        <v>494</v>
      </c>
      <c r="U1680" s="449"/>
      <c r="V1680" s="447">
        <f>V1681</f>
        <v>0</v>
      </c>
      <c r="X1680" s="447">
        <f>X1681</f>
        <v>0</v>
      </c>
      <c r="Z1680" s="447">
        <f>Z1681</f>
        <v>0</v>
      </c>
      <c r="AB1680" s="447">
        <f>AB1681</f>
        <v>0</v>
      </c>
      <c r="AD1680" s="447">
        <f>AD1681</f>
        <v>0</v>
      </c>
      <c r="AF1680" s="447">
        <f>AF1681</f>
        <v>0</v>
      </c>
      <c r="AH1680" s="447">
        <f t="shared" si="233"/>
        <v>0</v>
      </c>
      <c r="AI1680" s="446"/>
      <c r="AJ1680" s="447">
        <f>AJ1681</f>
        <v>0</v>
      </c>
      <c r="AK1680" s="446"/>
      <c r="AL1680" s="447">
        <f>AL1681</f>
        <v>0</v>
      </c>
      <c r="AM1680" s="447"/>
      <c r="AN1680" s="447">
        <f>AN1681</f>
        <v>0</v>
      </c>
      <c r="AO1680" s="447"/>
      <c r="AP1680" s="447">
        <f>AP1681</f>
        <v>0</v>
      </c>
      <c r="AQ1680" s="447"/>
    </row>
    <row r="1681" spans="2:43" ht="18" hidden="1" customHeight="1" x14ac:dyDescent="0.2">
      <c r="B1681" s="4"/>
      <c r="C1681" s="117"/>
      <c r="D1681" s="117"/>
      <c r="E1681" s="117"/>
      <c r="F1681" s="48"/>
      <c r="G1681" s="11"/>
      <c r="H1681" s="117"/>
      <c r="I1681" s="124"/>
      <c r="J1681" s="124"/>
      <c r="K1681" s="144"/>
      <c r="L1681" s="11"/>
      <c r="M1681" s="143"/>
      <c r="N1681" s="42"/>
      <c r="O1681" s="128"/>
      <c r="P1681" s="130"/>
      <c r="Q1681" s="130"/>
      <c r="R1681" s="72">
        <v>1</v>
      </c>
      <c r="S1681" s="181"/>
      <c r="T1681" s="73" t="s">
        <v>492</v>
      </c>
      <c r="V1681" s="74">
        <v>0</v>
      </c>
      <c r="X1681" s="74">
        <v>0</v>
      </c>
      <c r="Z1681" s="74">
        <v>0</v>
      </c>
      <c r="AB1681" s="74">
        <v>0</v>
      </c>
      <c r="AD1681" s="74">
        <v>0</v>
      </c>
      <c r="AF1681" s="74">
        <v>0</v>
      </c>
      <c r="AH1681" s="74">
        <f t="shared" si="233"/>
        <v>0</v>
      </c>
      <c r="AI1681" s="8"/>
      <c r="AJ1681" s="74">
        <v>0</v>
      </c>
      <c r="AK1681" s="8"/>
      <c r="AL1681" s="74">
        <v>0</v>
      </c>
      <c r="AM1681" s="74"/>
      <c r="AN1681" s="74">
        <v>0</v>
      </c>
      <c r="AO1681" s="74"/>
      <c r="AP1681" s="74">
        <v>0</v>
      </c>
      <c r="AQ1681" s="74"/>
    </row>
    <row r="1682" spans="2:43" ht="18" hidden="1" customHeight="1" x14ac:dyDescent="0.2">
      <c r="B1682" s="4"/>
      <c r="C1682" s="117"/>
      <c r="D1682" s="117"/>
      <c r="E1682" s="117"/>
      <c r="F1682" s="48"/>
      <c r="G1682" s="11"/>
      <c r="H1682" s="117"/>
      <c r="I1682" s="124"/>
      <c r="J1682" s="124"/>
      <c r="K1682" s="144"/>
      <c r="L1682" s="11"/>
      <c r="M1682" s="143"/>
      <c r="N1682" s="42"/>
      <c r="O1682" s="128"/>
      <c r="P1682" s="130"/>
      <c r="Q1682" s="131">
        <v>3</v>
      </c>
      <c r="R1682" s="68"/>
      <c r="S1682" s="35"/>
      <c r="T1682" s="450" t="s">
        <v>507</v>
      </c>
      <c r="U1682" s="449"/>
      <c r="V1682" s="447">
        <f>V1683</f>
        <v>0</v>
      </c>
      <c r="X1682" s="447">
        <f>X1683</f>
        <v>0</v>
      </c>
      <c r="Z1682" s="447">
        <f>Z1683</f>
        <v>0</v>
      </c>
      <c r="AB1682" s="447">
        <f>AB1683</f>
        <v>0</v>
      </c>
      <c r="AD1682" s="447">
        <f>AD1683</f>
        <v>0</v>
      </c>
      <c r="AF1682" s="447">
        <f>AF1683</f>
        <v>0</v>
      </c>
      <c r="AH1682" s="447">
        <f t="shared" si="233"/>
        <v>0</v>
      </c>
      <c r="AI1682" s="446"/>
      <c r="AJ1682" s="447">
        <f>AJ1683</f>
        <v>0</v>
      </c>
      <c r="AK1682" s="446"/>
      <c r="AL1682" s="447">
        <f>AL1683</f>
        <v>0</v>
      </c>
      <c r="AM1682" s="447"/>
      <c r="AN1682" s="447">
        <f>AN1683</f>
        <v>0</v>
      </c>
      <c r="AO1682" s="447"/>
      <c r="AP1682" s="447">
        <f>AP1683</f>
        <v>0</v>
      </c>
      <c r="AQ1682" s="447"/>
    </row>
    <row r="1683" spans="2:43" ht="18" hidden="1" customHeight="1" x14ac:dyDescent="0.2">
      <c r="B1683" s="4"/>
      <c r="C1683" s="117"/>
      <c r="D1683" s="117"/>
      <c r="E1683" s="117"/>
      <c r="F1683" s="48"/>
      <c r="G1683" s="11"/>
      <c r="H1683" s="117"/>
      <c r="I1683" s="124"/>
      <c r="J1683" s="124"/>
      <c r="K1683" s="144"/>
      <c r="L1683" s="11"/>
      <c r="M1683" s="143"/>
      <c r="N1683" s="42"/>
      <c r="O1683" s="128"/>
      <c r="P1683" s="130"/>
      <c r="Q1683" s="130"/>
      <c r="R1683" s="72">
        <v>1</v>
      </c>
      <c r="S1683" s="181"/>
      <c r="T1683" s="73" t="s">
        <v>508</v>
      </c>
      <c r="V1683" s="74">
        <v>0</v>
      </c>
      <c r="X1683" s="74">
        <v>0</v>
      </c>
      <c r="Z1683" s="74">
        <v>0</v>
      </c>
      <c r="AB1683" s="74">
        <v>0</v>
      </c>
      <c r="AD1683" s="74">
        <v>0</v>
      </c>
      <c r="AF1683" s="74">
        <v>0</v>
      </c>
      <c r="AH1683" s="74">
        <f t="shared" si="233"/>
        <v>0</v>
      </c>
      <c r="AI1683" s="8"/>
      <c r="AJ1683" s="74">
        <v>0</v>
      </c>
      <c r="AK1683" s="8"/>
      <c r="AL1683" s="74">
        <v>0</v>
      </c>
      <c r="AM1683" s="74"/>
      <c r="AN1683" s="74">
        <v>0</v>
      </c>
      <c r="AO1683" s="74"/>
      <c r="AP1683" s="74">
        <v>0</v>
      </c>
      <c r="AQ1683" s="74"/>
    </row>
    <row r="1684" spans="2:43" ht="18" hidden="1" customHeight="1" x14ac:dyDescent="0.2">
      <c r="B1684" s="4"/>
      <c r="C1684" s="117"/>
      <c r="D1684" s="117"/>
      <c r="E1684" s="117"/>
      <c r="F1684" s="48"/>
      <c r="G1684" s="11"/>
      <c r="H1684" s="117"/>
      <c r="I1684" s="124"/>
      <c r="J1684" s="124"/>
      <c r="K1684" s="144"/>
      <c r="L1684" s="11"/>
      <c r="M1684" s="143"/>
      <c r="N1684" s="42"/>
      <c r="O1684" s="128"/>
      <c r="P1684" s="130"/>
      <c r="Q1684" s="131">
        <v>6</v>
      </c>
      <c r="R1684" s="68"/>
      <c r="S1684" s="35"/>
      <c r="T1684" s="450" t="s">
        <v>375</v>
      </c>
      <c r="U1684" s="449"/>
      <c r="V1684" s="447">
        <f>V1685</f>
        <v>0</v>
      </c>
      <c r="X1684" s="447">
        <f>X1685</f>
        <v>0</v>
      </c>
      <c r="Z1684" s="447">
        <f>Z1685</f>
        <v>0</v>
      </c>
      <c r="AB1684" s="447">
        <f>AB1685</f>
        <v>0</v>
      </c>
      <c r="AD1684" s="447">
        <f>AD1685</f>
        <v>0</v>
      </c>
      <c r="AF1684" s="447">
        <f>AF1685</f>
        <v>0</v>
      </c>
      <c r="AH1684" s="447">
        <f t="shared" si="233"/>
        <v>0</v>
      </c>
      <c r="AI1684" s="446"/>
      <c r="AJ1684" s="447">
        <f>AJ1685</f>
        <v>0</v>
      </c>
      <c r="AK1684" s="446"/>
      <c r="AL1684" s="447">
        <f>AL1685</f>
        <v>0</v>
      </c>
      <c r="AM1684" s="447"/>
      <c r="AN1684" s="447">
        <f>AN1685</f>
        <v>0</v>
      </c>
      <c r="AO1684" s="447"/>
      <c r="AP1684" s="447">
        <f>AP1685</f>
        <v>0</v>
      </c>
      <c r="AQ1684" s="447"/>
    </row>
    <row r="1685" spans="2:43" ht="18" hidden="1" customHeight="1" x14ac:dyDescent="0.2">
      <c r="B1685" s="4"/>
      <c r="C1685" s="117"/>
      <c r="D1685" s="117"/>
      <c r="E1685" s="117"/>
      <c r="F1685" s="48"/>
      <c r="G1685" s="11"/>
      <c r="H1685" s="117"/>
      <c r="I1685" s="124"/>
      <c r="J1685" s="124"/>
      <c r="K1685" s="144"/>
      <c r="L1685" s="11"/>
      <c r="M1685" s="143"/>
      <c r="N1685" s="42"/>
      <c r="O1685" s="128"/>
      <c r="P1685" s="130"/>
      <c r="Q1685" s="130"/>
      <c r="R1685" s="72">
        <v>1</v>
      </c>
      <c r="S1685" s="181"/>
      <c r="T1685" s="73" t="s">
        <v>493</v>
      </c>
      <c r="V1685" s="74">
        <v>0</v>
      </c>
      <c r="X1685" s="74">
        <v>0</v>
      </c>
      <c r="Z1685" s="74">
        <v>0</v>
      </c>
      <c r="AB1685" s="74">
        <v>0</v>
      </c>
      <c r="AD1685" s="74">
        <v>0</v>
      </c>
      <c r="AF1685" s="74">
        <v>0</v>
      </c>
      <c r="AH1685" s="74">
        <f t="shared" si="233"/>
        <v>0</v>
      </c>
      <c r="AI1685" s="8"/>
      <c r="AJ1685" s="74">
        <v>0</v>
      </c>
      <c r="AK1685" s="8"/>
      <c r="AL1685" s="74">
        <v>0</v>
      </c>
      <c r="AM1685" s="74"/>
      <c r="AN1685" s="74">
        <v>0</v>
      </c>
      <c r="AO1685" s="74"/>
      <c r="AP1685" s="74">
        <v>0</v>
      </c>
      <c r="AQ1685" s="74"/>
    </row>
    <row r="1686" spans="2:43" ht="18" hidden="1" customHeight="1" x14ac:dyDescent="0.2">
      <c r="B1686" s="4"/>
      <c r="C1686" s="117"/>
      <c r="D1686" s="117"/>
      <c r="E1686" s="117"/>
      <c r="F1686" s="48"/>
      <c r="G1686" s="11"/>
      <c r="H1686" s="117"/>
      <c r="I1686" s="124"/>
      <c r="J1686" s="124"/>
      <c r="K1686" s="144"/>
      <c r="L1686" s="11"/>
      <c r="M1686" s="143"/>
      <c r="N1686" s="42"/>
      <c r="O1686" s="128"/>
      <c r="P1686" s="129">
        <v>3</v>
      </c>
      <c r="Q1686" s="129"/>
      <c r="R1686" s="64"/>
      <c r="S1686" s="234"/>
      <c r="T1686" s="65" t="s">
        <v>384</v>
      </c>
      <c r="U1686" s="155"/>
      <c r="V1686" s="66">
        <f>V1687+V1689+V1692+V1694</f>
        <v>0</v>
      </c>
      <c r="X1686" s="66">
        <f>X1687+X1689+X1692+X1694</f>
        <v>0</v>
      </c>
      <c r="Z1686" s="66">
        <f>Z1687+Z1689+Z1692+Z1694</f>
        <v>0</v>
      </c>
      <c r="AB1686" s="66">
        <f>AB1687+AB1689+AB1692+AB1694</f>
        <v>0</v>
      </c>
      <c r="AD1686" s="66">
        <f>AD1687+AD1689+AD1692+AD1694</f>
        <v>0</v>
      </c>
      <c r="AF1686" s="66">
        <f>AF1687+AF1689+AF1692+AF1694</f>
        <v>0</v>
      </c>
      <c r="AH1686" s="66">
        <f t="shared" si="233"/>
        <v>0</v>
      </c>
      <c r="AI1686" s="67"/>
      <c r="AJ1686" s="66">
        <f>AJ1687+AJ1689+AJ1692+AJ1694</f>
        <v>0</v>
      </c>
      <c r="AK1686" s="67"/>
      <c r="AL1686" s="66">
        <f>AL1687+AL1689+AL1692+AL1694</f>
        <v>0</v>
      </c>
      <c r="AM1686" s="66"/>
      <c r="AN1686" s="66">
        <f>AN1687+AN1689+AN1692+AN1694</f>
        <v>0</v>
      </c>
      <c r="AO1686" s="66"/>
      <c r="AP1686" s="66">
        <f>AP1687+AP1689+AP1692+AP1694</f>
        <v>0</v>
      </c>
      <c r="AQ1686" s="66"/>
    </row>
    <row r="1687" spans="2:43" ht="18" hidden="1" customHeight="1" x14ac:dyDescent="0.2">
      <c r="B1687" s="4"/>
      <c r="C1687" s="117"/>
      <c r="D1687" s="117"/>
      <c r="E1687" s="117"/>
      <c r="F1687" s="48"/>
      <c r="G1687" s="11"/>
      <c r="H1687" s="117"/>
      <c r="I1687" s="124"/>
      <c r="J1687" s="124"/>
      <c r="K1687" s="144"/>
      <c r="L1687" s="11"/>
      <c r="M1687" s="143"/>
      <c r="N1687" s="42"/>
      <c r="O1687" s="128"/>
      <c r="P1687" s="130"/>
      <c r="Q1687" s="140">
        <v>1</v>
      </c>
      <c r="R1687" s="68"/>
      <c r="S1687" s="35"/>
      <c r="T1687" s="450" t="s">
        <v>392</v>
      </c>
      <c r="U1687" s="449"/>
      <c r="V1687" s="447">
        <f>V1688</f>
        <v>0</v>
      </c>
      <c r="X1687" s="447">
        <f>X1688</f>
        <v>0</v>
      </c>
      <c r="Z1687" s="447">
        <f>Z1688</f>
        <v>0</v>
      </c>
      <c r="AB1687" s="447">
        <f>AB1688</f>
        <v>0</v>
      </c>
      <c r="AD1687" s="447">
        <f>AD1688</f>
        <v>0</v>
      </c>
      <c r="AF1687" s="447">
        <f>AF1688</f>
        <v>0</v>
      </c>
      <c r="AH1687" s="447">
        <f t="shared" si="233"/>
        <v>0</v>
      </c>
      <c r="AI1687" s="446"/>
      <c r="AJ1687" s="447">
        <f>AJ1688</f>
        <v>0</v>
      </c>
      <c r="AK1687" s="446"/>
      <c r="AL1687" s="447">
        <f>AL1688</f>
        <v>0</v>
      </c>
      <c r="AM1687" s="447"/>
      <c r="AN1687" s="447">
        <f>AN1688</f>
        <v>0</v>
      </c>
      <c r="AO1687" s="447"/>
      <c r="AP1687" s="447">
        <f>AP1688</f>
        <v>0</v>
      </c>
      <c r="AQ1687" s="447"/>
    </row>
    <row r="1688" spans="2:43" ht="18" hidden="1" customHeight="1" x14ac:dyDescent="0.2">
      <c r="B1688" s="4"/>
      <c r="C1688" s="117"/>
      <c r="D1688" s="117"/>
      <c r="E1688" s="117"/>
      <c r="F1688" s="48"/>
      <c r="G1688" s="11"/>
      <c r="H1688" s="117"/>
      <c r="I1688" s="124"/>
      <c r="J1688" s="124"/>
      <c r="K1688" s="144"/>
      <c r="L1688" s="11"/>
      <c r="M1688" s="143"/>
      <c r="N1688" s="42"/>
      <c r="O1688" s="128"/>
      <c r="P1688" s="130"/>
      <c r="Q1688" s="130"/>
      <c r="R1688" s="72" t="s">
        <v>0</v>
      </c>
      <c r="S1688" s="181"/>
      <c r="T1688" s="73" t="s">
        <v>393</v>
      </c>
      <c r="V1688" s="74">
        <v>0</v>
      </c>
      <c r="X1688" s="74">
        <v>0</v>
      </c>
      <c r="Z1688" s="74">
        <v>0</v>
      </c>
      <c r="AB1688" s="74">
        <v>0</v>
      </c>
      <c r="AD1688" s="74">
        <v>0</v>
      </c>
      <c r="AF1688" s="74">
        <v>0</v>
      </c>
      <c r="AH1688" s="74">
        <f t="shared" si="233"/>
        <v>0</v>
      </c>
      <c r="AI1688" s="8"/>
      <c r="AJ1688" s="74">
        <v>0</v>
      </c>
      <c r="AK1688" s="8"/>
      <c r="AL1688" s="74">
        <v>0</v>
      </c>
      <c r="AM1688" s="74"/>
      <c r="AN1688" s="74">
        <v>0</v>
      </c>
      <c r="AO1688" s="74"/>
      <c r="AP1688" s="74">
        <v>0</v>
      </c>
      <c r="AQ1688" s="74"/>
    </row>
    <row r="1689" spans="2:43" ht="18" hidden="1" customHeight="1" x14ac:dyDescent="0.2">
      <c r="B1689" s="4"/>
      <c r="C1689" s="117"/>
      <c r="D1689" s="117"/>
      <c r="E1689" s="117"/>
      <c r="F1689" s="48"/>
      <c r="G1689" s="11"/>
      <c r="H1689" s="117"/>
      <c r="I1689" s="124"/>
      <c r="J1689" s="124"/>
      <c r="K1689" s="144"/>
      <c r="L1689" s="11"/>
      <c r="M1689" s="143"/>
      <c r="N1689" s="42"/>
      <c r="O1689" s="128"/>
      <c r="P1689" s="130"/>
      <c r="Q1689" s="131">
        <v>2</v>
      </c>
      <c r="R1689" s="68"/>
      <c r="S1689" s="35"/>
      <c r="T1689" s="450" t="s">
        <v>394</v>
      </c>
      <c r="U1689" s="449"/>
      <c r="V1689" s="447">
        <f>SUM(V1690:V1691)</f>
        <v>0</v>
      </c>
      <c r="X1689" s="447">
        <f>SUM(X1690:X1691)</f>
        <v>0</v>
      </c>
      <c r="Z1689" s="447">
        <f>SUM(Z1690:Z1691)</f>
        <v>0</v>
      </c>
      <c r="AB1689" s="447">
        <f>SUM(AB1690:AB1691)</f>
        <v>0</v>
      </c>
      <c r="AD1689" s="447">
        <f>SUM(AD1690:AD1691)</f>
        <v>0</v>
      </c>
      <c r="AF1689" s="447">
        <f>SUM(AF1690:AF1691)</f>
        <v>0</v>
      </c>
      <c r="AH1689" s="447">
        <f t="shared" si="233"/>
        <v>0</v>
      </c>
      <c r="AI1689" s="446"/>
      <c r="AJ1689" s="447">
        <f>SUM(AJ1690:AJ1691)</f>
        <v>0</v>
      </c>
      <c r="AK1689" s="446"/>
      <c r="AL1689" s="447">
        <f>SUM(AL1690:AL1691)</f>
        <v>0</v>
      </c>
      <c r="AM1689" s="447"/>
      <c r="AN1689" s="447">
        <f>SUM(AN1690:AN1691)</f>
        <v>0</v>
      </c>
      <c r="AO1689" s="447"/>
      <c r="AP1689" s="447">
        <f>SUM(AP1690:AP1691)</f>
        <v>0</v>
      </c>
      <c r="AQ1689" s="447"/>
    </row>
    <row r="1690" spans="2:43" ht="18" hidden="1" customHeight="1" x14ac:dyDescent="0.2">
      <c r="B1690" s="4"/>
      <c r="C1690" s="117"/>
      <c r="D1690" s="117"/>
      <c r="E1690" s="117"/>
      <c r="F1690" s="48"/>
      <c r="G1690" s="11"/>
      <c r="H1690" s="117"/>
      <c r="I1690" s="124"/>
      <c r="J1690" s="124"/>
      <c r="K1690" s="144"/>
      <c r="L1690" s="11"/>
      <c r="M1690" s="143"/>
      <c r="N1690" s="42"/>
      <c r="O1690" s="128"/>
      <c r="P1690" s="130"/>
      <c r="Q1690" s="130"/>
      <c r="R1690" s="72">
        <v>1</v>
      </c>
      <c r="S1690" s="181"/>
      <c r="T1690" s="73" t="s">
        <v>495</v>
      </c>
      <c r="V1690" s="74">
        <v>0</v>
      </c>
      <c r="X1690" s="74">
        <v>0</v>
      </c>
      <c r="Z1690" s="74">
        <v>0</v>
      </c>
      <c r="AB1690" s="74">
        <v>0</v>
      </c>
      <c r="AD1690" s="74">
        <v>0</v>
      </c>
      <c r="AF1690" s="74">
        <v>0</v>
      </c>
      <c r="AH1690" s="74">
        <f t="shared" si="233"/>
        <v>0</v>
      </c>
      <c r="AI1690" s="8"/>
      <c r="AJ1690" s="74">
        <v>0</v>
      </c>
      <c r="AK1690" s="8"/>
      <c r="AL1690" s="74">
        <v>0</v>
      </c>
      <c r="AM1690" s="74"/>
      <c r="AN1690" s="74">
        <v>0</v>
      </c>
      <c r="AO1690" s="74"/>
      <c r="AP1690" s="74">
        <v>0</v>
      </c>
      <c r="AQ1690" s="74"/>
    </row>
    <row r="1691" spans="2:43" ht="18" hidden="1" customHeight="1" x14ac:dyDescent="0.2">
      <c r="B1691" s="4"/>
      <c r="C1691" s="117"/>
      <c r="D1691" s="117"/>
      <c r="E1691" s="117"/>
      <c r="F1691" s="48"/>
      <c r="G1691" s="11"/>
      <c r="H1691" s="117"/>
      <c r="I1691" s="124"/>
      <c r="J1691" s="124"/>
      <c r="K1691" s="144"/>
      <c r="L1691" s="11"/>
      <c r="M1691" s="143"/>
      <c r="N1691" s="42"/>
      <c r="O1691" s="128"/>
      <c r="P1691" s="130"/>
      <c r="Q1691" s="130"/>
      <c r="R1691" s="72">
        <v>2</v>
      </c>
      <c r="S1691" s="181"/>
      <c r="T1691" s="73" t="s">
        <v>395</v>
      </c>
      <c r="V1691" s="74">
        <v>0</v>
      </c>
      <c r="X1691" s="74">
        <v>0</v>
      </c>
      <c r="Z1691" s="74">
        <v>0</v>
      </c>
      <c r="AB1691" s="74">
        <v>0</v>
      </c>
      <c r="AD1691" s="74">
        <v>0</v>
      </c>
      <c r="AF1691" s="74">
        <v>0</v>
      </c>
      <c r="AH1691" s="74">
        <f t="shared" si="233"/>
        <v>0</v>
      </c>
      <c r="AI1691" s="8"/>
      <c r="AJ1691" s="74">
        <v>0</v>
      </c>
      <c r="AK1691" s="8"/>
      <c r="AL1691" s="74">
        <v>0</v>
      </c>
      <c r="AM1691" s="74"/>
      <c r="AN1691" s="74">
        <v>0</v>
      </c>
      <c r="AO1691" s="74"/>
      <c r="AP1691" s="74">
        <v>0</v>
      </c>
      <c r="AQ1691" s="74"/>
    </row>
    <row r="1692" spans="2:43" ht="18" hidden="1" customHeight="1" x14ac:dyDescent="0.2">
      <c r="B1692" s="4"/>
      <c r="C1692" s="117"/>
      <c r="D1692" s="117"/>
      <c r="E1692" s="117"/>
      <c r="F1692" s="48"/>
      <c r="G1692" s="11"/>
      <c r="H1692" s="117"/>
      <c r="I1692" s="124"/>
      <c r="J1692" s="124"/>
      <c r="K1692" s="144"/>
      <c r="L1692" s="11"/>
      <c r="M1692" s="143"/>
      <c r="N1692" s="42"/>
      <c r="O1692" s="128"/>
      <c r="P1692" s="130"/>
      <c r="Q1692" s="131">
        <v>4</v>
      </c>
      <c r="R1692" s="68"/>
      <c r="S1692" s="35"/>
      <c r="T1692" s="450" t="s">
        <v>396</v>
      </c>
      <c r="U1692" s="449"/>
      <c r="V1692" s="447">
        <f>V1693</f>
        <v>0</v>
      </c>
      <c r="X1692" s="447">
        <f>X1693</f>
        <v>0</v>
      </c>
      <c r="Z1692" s="447">
        <f>Z1693</f>
        <v>0</v>
      </c>
      <c r="AB1692" s="447">
        <f>AB1693</f>
        <v>0</v>
      </c>
      <c r="AD1692" s="447">
        <f>AD1693</f>
        <v>0</v>
      </c>
      <c r="AF1692" s="447">
        <f>AF1693</f>
        <v>0</v>
      </c>
      <c r="AH1692" s="447">
        <f t="shared" si="233"/>
        <v>0</v>
      </c>
      <c r="AI1692" s="446"/>
      <c r="AJ1692" s="447">
        <f>AJ1693</f>
        <v>0</v>
      </c>
      <c r="AK1692" s="446"/>
      <c r="AL1692" s="447">
        <f>AL1693</f>
        <v>0</v>
      </c>
      <c r="AM1692" s="447"/>
      <c r="AN1692" s="447">
        <f>AN1693</f>
        <v>0</v>
      </c>
      <c r="AO1692" s="447"/>
      <c r="AP1692" s="447">
        <f>AP1693</f>
        <v>0</v>
      </c>
      <c r="AQ1692" s="447"/>
    </row>
    <row r="1693" spans="2:43" ht="18" hidden="1" customHeight="1" x14ac:dyDescent="0.2">
      <c r="B1693" s="4"/>
      <c r="C1693" s="117"/>
      <c r="D1693" s="117"/>
      <c r="E1693" s="117"/>
      <c r="F1693" s="48"/>
      <c r="G1693" s="11"/>
      <c r="H1693" s="117"/>
      <c r="I1693" s="124"/>
      <c r="J1693" s="124"/>
      <c r="K1693" s="144"/>
      <c r="L1693" s="11"/>
      <c r="M1693" s="143"/>
      <c r="N1693" s="42"/>
      <c r="O1693" s="128"/>
      <c r="P1693" s="130"/>
      <c r="Q1693" s="130"/>
      <c r="R1693" s="72">
        <v>2</v>
      </c>
      <c r="S1693" s="181"/>
      <c r="T1693" s="73" t="s">
        <v>397</v>
      </c>
      <c r="V1693" s="74">
        <v>0</v>
      </c>
      <c r="X1693" s="74">
        <v>0</v>
      </c>
      <c r="Z1693" s="74">
        <v>0</v>
      </c>
      <c r="AB1693" s="74">
        <v>0</v>
      </c>
      <c r="AD1693" s="74">
        <v>0</v>
      </c>
      <c r="AF1693" s="74">
        <v>0</v>
      </c>
      <c r="AH1693" s="74">
        <f t="shared" si="233"/>
        <v>0</v>
      </c>
      <c r="AI1693" s="8"/>
      <c r="AJ1693" s="74">
        <v>0</v>
      </c>
      <c r="AK1693" s="8"/>
      <c r="AL1693" s="74">
        <v>0</v>
      </c>
      <c r="AM1693" s="74"/>
      <c r="AN1693" s="74">
        <v>0</v>
      </c>
      <c r="AO1693" s="74"/>
      <c r="AP1693" s="74">
        <v>0</v>
      </c>
      <c r="AQ1693" s="74"/>
    </row>
    <row r="1694" spans="2:43" ht="18" hidden="1" customHeight="1" x14ac:dyDescent="0.2">
      <c r="B1694" s="4"/>
      <c r="C1694" s="117"/>
      <c r="D1694" s="117"/>
      <c r="E1694" s="117"/>
      <c r="F1694" s="48"/>
      <c r="G1694" s="11"/>
      <c r="H1694" s="117"/>
      <c r="I1694" s="124"/>
      <c r="J1694" s="124"/>
      <c r="K1694" s="144"/>
      <c r="L1694" s="11"/>
      <c r="M1694" s="143"/>
      <c r="N1694" s="42"/>
      <c r="O1694" s="128"/>
      <c r="P1694" s="130"/>
      <c r="Q1694" s="131">
        <v>5</v>
      </c>
      <c r="R1694" s="68"/>
      <c r="S1694" s="35"/>
      <c r="T1694" s="450" t="s">
        <v>451</v>
      </c>
      <c r="U1694" s="449"/>
      <c r="V1694" s="447">
        <f>SUM(V1695:V1695)</f>
        <v>0</v>
      </c>
      <c r="X1694" s="447">
        <f>SUM(X1695:X1695)</f>
        <v>0</v>
      </c>
      <c r="Z1694" s="447">
        <f>SUM(Z1695:Z1695)</f>
        <v>0</v>
      </c>
      <c r="AB1694" s="447">
        <f>SUM(AB1695:AB1695)</f>
        <v>0</v>
      </c>
      <c r="AD1694" s="447">
        <f>SUM(AD1695:AD1695)</f>
        <v>0</v>
      </c>
      <c r="AF1694" s="447">
        <f>SUM(AF1695:AF1695)</f>
        <v>0</v>
      </c>
      <c r="AH1694" s="447">
        <f t="shared" ref="AH1694:AH1757" si="243">AD1694+AF1694</f>
        <v>0</v>
      </c>
      <c r="AI1694" s="446"/>
      <c r="AJ1694" s="447">
        <f>SUM(AJ1695:AJ1695)</f>
        <v>0</v>
      </c>
      <c r="AK1694" s="446"/>
      <c r="AL1694" s="447">
        <f>SUM(AL1695:AL1695)</f>
        <v>0</v>
      </c>
      <c r="AM1694" s="447"/>
      <c r="AN1694" s="447">
        <f>SUM(AN1695:AN1695)</f>
        <v>0</v>
      </c>
      <c r="AO1694" s="447"/>
      <c r="AP1694" s="447">
        <f>SUM(AP1695:AP1695)</f>
        <v>0</v>
      </c>
      <c r="AQ1694" s="447"/>
    </row>
    <row r="1695" spans="2:43" ht="18" hidden="1" customHeight="1" x14ac:dyDescent="0.2">
      <c r="B1695" s="4"/>
      <c r="C1695" s="117"/>
      <c r="D1695" s="117"/>
      <c r="E1695" s="117"/>
      <c r="F1695" s="48"/>
      <c r="G1695" s="11"/>
      <c r="H1695" s="117"/>
      <c r="I1695" s="124"/>
      <c r="J1695" s="124"/>
      <c r="K1695" s="144"/>
      <c r="L1695" s="11"/>
      <c r="M1695" s="143"/>
      <c r="N1695" s="42"/>
      <c r="O1695" s="128"/>
      <c r="P1695" s="130"/>
      <c r="Q1695" s="130"/>
      <c r="R1695" s="72">
        <v>2</v>
      </c>
      <c r="S1695" s="181"/>
      <c r="T1695" s="73" t="s">
        <v>450</v>
      </c>
      <c r="V1695" s="74">
        <v>0</v>
      </c>
      <c r="X1695" s="74">
        <v>0</v>
      </c>
      <c r="Z1695" s="74">
        <v>0</v>
      </c>
      <c r="AB1695" s="74">
        <v>0</v>
      </c>
      <c r="AD1695" s="74">
        <v>0</v>
      </c>
      <c r="AF1695" s="74">
        <v>0</v>
      </c>
      <c r="AH1695" s="74">
        <f t="shared" si="243"/>
        <v>0</v>
      </c>
      <c r="AI1695" s="8"/>
      <c r="AJ1695" s="74">
        <v>0</v>
      </c>
      <c r="AK1695" s="8"/>
      <c r="AL1695" s="74">
        <v>0</v>
      </c>
      <c r="AM1695" s="74"/>
      <c r="AN1695" s="74">
        <v>0</v>
      </c>
      <c r="AO1695" s="74"/>
      <c r="AP1695" s="74">
        <v>0</v>
      </c>
      <c r="AQ1695" s="74"/>
    </row>
    <row r="1696" spans="2:43" ht="18" hidden="1" customHeight="1" x14ac:dyDescent="0.2">
      <c r="B1696" s="4"/>
      <c r="C1696" s="117"/>
      <c r="D1696" s="117"/>
      <c r="E1696" s="117"/>
      <c r="F1696" s="48"/>
      <c r="G1696" s="11"/>
      <c r="H1696" s="117"/>
      <c r="I1696" s="124"/>
      <c r="J1696" s="124"/>
      <c r="K1696" s="144"/>
      <c r="L1696" s="11"/>
      <c r="M1696" s="143"/>
      <c r="N1696" s="42"/>
      <c r="O1696" s="128"/>
      <c r="P1696" s="129">
        <v>4</v>
      </c>
      <c r="Q1696" s="129"/>
      <c r="R1696" s="64"/>
      <c r="S1696" s="234"/>
      <c r="T1696" s="65" t="s">
        <v>376</v>
      </c>
      <c r="U1696" s="155"/>
      <c r="V1696" s="66">
        <f>V1697</f>
        <v>0</v>
      </c>
      <c r="X1696" s="66">
        <f>X1697</f>
        <v>0</v>
      </c>
      <c r="Z1696" s="66">
        <f>Z1697</f>
        <v>0</v>
      </c>
      <c r="AB1696" s="66">
        <f>AB1697</f>
        <v>0</v>
      </c>
      <c r="AD1696" s="66">
        <f>AD1697</f>
        <v>0</v>
      </c>
      <c r="AF1696" s="66">
        <f>AF1697</f>
        <v>0</v>
      </c>
      <c r="AH1696" s="66">
        <f t="shared" si="243"/>
        <v>0</v>
      </c>
      <c r="AI1696" s="67"/>
      <c r="AJ1696" s="66">
        <f>AJ1697</f>
        <v>0</v>
      </c>
      <c r="AK1696" s="67"/>
      <c r="AL1696" s="66">
        <f>AL1697</f>
        <v>0</v>
      </c>
      <c r="AM1696" s="66"/>
      <c r="AN1696" s="66">
        <f>AN1697</f>
        <v>0</v>
      </c>
      <c r="AO1696" s="66"/>
      <c r="AP1696" s="66">
        <f>AP1697</f>
        <v>0</v>
      </c>
      <c r="AQ1696" s="66"/>
    </row>
    <row r="1697" spans="2:43" ht="18" hidden="1" customHeight="1" x14ac:dyDescent="0.2">
      <c r="B1697" s="4"/>
      <c r="C1697" s="117"/>
      <c r="D1697" s="117"/>
      <c r="E1697" s="117"/>
      <c r="F1697" s="48"/>
      <c r="G1697" s="11"/>
      <c r="H1697" s="117"/>
      <c r="I1697" s="124"/>
      <c r="J1697" s="124"/>
      <c r="K1697" s="144"/>
      <c r="L1697" s="11"/>
      <c r="M1697" s="143"/>
      <c r="N1697" s="42"/>
      <c r="O1697" s="128"/>
      <c r="P1697" s="130"/>
      <c r="Q1697" s="131">
        <v>1</v>
      </c>
      <c r="R1697" s="84"/>
      <c r="S1697" s="250"/>
      <c r="T1697" s="450" t="s">
        <v>76</v>
      </c>
      <c r="U1697" s="449"/>
      <c r="V1697" s="447">
        <f>V1698+V1699</f>
        <v>0</v>
      </c>
      <c r="X1697" s="447">
        <f>X1698+X1699</f>
        <v>0</v>
      </c>
      <c r="Z1697" s="447">
        <f>Z1698+Z1699</f>
        <v>0</v>
      </c>
      <c r="AB1697" s="447">
        <f>AB1698+AB1699</f>
        <v>0</v>
      </c>
      <c r="AD1697" s="447">
        <f>AD1698+AD1699</f>
        <v>0</v>
      </c>
      <c r="AF1697" s="447">
        <f>AF1698+AF1699</f>
        <v>0</v>
      </c>
      <c r="AH1697" s="447">
        <f t="shared" si="243"/>
        <v>0</v>
      </c>
      <c r="AI1697" s="446"/>
      <c r="AJ1697" s="447">
        <f>AJ1698+AJ1699</f>
        <v>0</v>
      </c>
      <c r="AK1697" s="446"/>
      <c r="AL1697" s="447">
        <f>AL1698+AL1699</f>
        <v>0</v>
      </c>
      <c r="AM1697" s="447"/>
      <c r="AN1697" s="447">
        <f>AN1698+AN1699</f>
        <v>0</v>
      </c>
      <c r="AO1697" s="447"/>
      <c r="AP1697" s="447">
        <f>AP1698+AP1699</f>
        <v>0</v>
      </c>
      <c r="AQ1697" s="447"/>
    </row>
    <row r="1698" spans="2:43" ht="18" hidden="1" customHeight="1" x14ac:dyDescent="0.2">
      <c r="B1698" s="4"/>
      <c r="C1698" s="117"/>
      <c r="D1698" s="117"/>
      <c r="E1698" s="117"/>
      <c r="F1698" s="48"/>
      <c r="G1698" s="11"/>
      <c r="H1698" s="117"/>
      <c r="I1698" s="124"/>
      <c r="J1698" s="124"/>
      <c r="K1698" s="144"/>
      <c r="L1698" s="11"/>
      <c r="M1698" s="143"/>
      <c r="N1698" s="42"/>
      <c r="O1698" s="128"/>
      <c r="P1698" s="130"/>
      <c r="Q1698" s="131"/>
      <c r="R1698" s="72">
        <v>1</v>
      </c>
      <c r="S1698" s="181"/>
      <c r="T1698" s="73" t="s">
        <v>398</v>
      </c>
      <c r="V1698" s="74">
        <v>0</v>
      </c>
      <c r="X1698" s="74">
        <v>0</v>
      </c>
      <c r="Z1698" s="74">
        <v>0</v>
      </c>
      <c r="AB1698" s="74">
        <v>0</v>
      </c>
      <c r="AD1698" s="74">
        <v>0</v>
      </c>
      <c r="AF1698" s="74">
        <v>0</v>
      </c>
      <c r="AH1698" s="74">
        <f t="shared" si="243"/>
        <v>0</v>
      </c>
      <c r="AI1698" s="8"/>
      <c r="AJ1698" s="74">
        <v>0</v>
      </c>
      <c r="AK1698" s="8"/>
      <c r="AL1698" s="74">
        <v>0</v>
      </c>
      <c r="AM1698" s="74"/>
      <c r="AN1698" s="74">
        <v>0</v>
      </c>
      <c r="AO1698" s="74"/>
      <c r="AP1698" s="74">
        <v>0</v>
      </c>
      <c r="AQ1698" s="74"/>
    </row>
    <row r="1699" spans="2:43" ht="18" hidden="1" customHeight="1" x14ac:dyDescent="0.2">
      <c r="B1699" s="4"/>
      <c r="C1699" s="117"/>
      <c r="D1699" s="117"/>
      <c r="E1699" s="117"/>
      <c r="F1699" s="48"/>
      <c r="G1699" s="11"/>
      <c r="H1699" s="117"/>
      <c r="I1699" s="124"/>
      <c r="J1699" s="124"/>
      <c r="K1699" s="144"/>
      <c r="L1699" s="11"/>
      <c r="M1699" s="143"/>
      <c r="N1699" s="42"/>
      <c r="O1699" s="128"/>
      <c r="P1699" s="130"/>
      <c r="Q1699" s="130"/>
      <c r="R1699" s="72" t="s">
        <v>14</v>
      </c>
      <c r="S1699" s="181"/>
      <c r="T1699" s="73" t="s">
        <v>377</v>
      </c>
      <c r="V1699" s="74">
        <v>0</v>
      </c>
      <c r="X1699" s="74">
        <v>0</v>
      </c>
      <c r="Z1699" s="74">
        <v>0</v>
      </c>
      <c r="AB1699" s="74">
        <v>0</v>
      </c>
      <c r="AD1699" s="74">
        <v>0</v>
      </c>
      <c r="AF1699" s="74">
        <v>0</v>
      </c>
      <c r="AH1699" s="74">
        <f t="shared" si="243"/>
        <v>0</v>
      </c>
      <c r="AI1699" s="8"/>
      <c r="AJ1699" s="74">
        <v>0</v>
      </c>
      <c r="AK1699" s="8"/>
      <c r="AL1699" s="74">
        <v>0</v>
      </c>
      <c r="AM1699" s="74"/>
      <c r="AN1699" s="74">
        <v>0</v>
      </c>
      <c r="AO1699" s="74"/>
      <c r="AP1699" s="74">
        <v>0</v>
      </c>
      <c r="AQ1699" s="74"/>
    </row>
    <row r="1700" spans="2:43" ht="18" hidden="1" customHeight="1" x14ac:dyDescent="0.2">
      <c r="B1700" s="4"/>
      <c r="C1700" s="117"/>
      <c r="D1700" s="117"/>
      <c r="E1700" s="117"/>
      <c r="F1700" s="48"/>
      <c r="G1700" s="11"/>
      <c r="H1700" s="117"/>
      <c r="I1700" s="124"/>
      <c r="J1700" s="124"/>
      <c r="K1700" s="144"/>
      <c r="L1700" s="11"/>
      <c r="M1700" s="143"/>
      <c r="N1700" s="42"/>
      <c r="O1700" s="127" t="s">
        <v>0</v>
      </c>
      <c r="P1700" s="123"/>
      <c r="Q1700" s="123"/>
      <c r="R1700" s="49"/>
      <c r="S1700" s="18"/>
      <c r="T1700" s="50" t="s">
        <v>60</v>
      </c>
      <c r="U1700" s="76"/>
      <c r="V1700" s="51">
        <f>V1701+V1705+V1711</f>
        <v>0</v>
      </c>
      <c r="W1700" s="51"/>
      <c r="X1700" s="51">
        <f>X1701+X1705+X1711</f>
        <v>0</v>
      </c>
      <c r="Y1700" s="51"/>
      <c r="Z1700" s="51">
        <f>Z1701+Z1705+Z1711</f>
        <v>0</v>
      </c>
      <c r="AA1700" s="51"/>
      <c r="AB1700" s="51">
        <f>AB1701+AB1705+AB1711</f>
        <v>0</v>
      </c>
      <c r="AC1700" s="51"/>
      <c r="AD1700" s="51">
        <f>AD1701+AD1705+AD1711</f>
        <v>0</v>
      </c>
      <c r="AE1700" s="51"/>
      <c r="AF1700" s="51">
        <f>AF1701+AF1705+AF1711</f>
        <v>0</v>
      </c>
      <c r="AG1700" s="51"/>
      <c r="AH1700" s="51">
        <f t="shared" si="243"/>
        <v>0</v>
      </c>
      <c r="AI1700" s="51">
        <f t="shared" ref="AI1700:AJ1700" si="244">AI1701+AI1705+AI1711</f>
        <v>0</v>
      </c>
      <c r="AJ1700" s="51">
        <f t="shared" si="244"/>
        <v>0</v>
      </c>
      <c r="AK1700" s="51">
        <f t="shared" ref="AK1700" si="245">AK1701+AK1705+AK1711</f>
        <v>0</v>
      </c>
      <c r="AL1700" s="51">
        <f t="shared" ref="AL1700" si="246">AL1701+AL1705+AL1711</f>
        <v>0</v>
      </c>
      <c r="AM1700" s="51"/>
      <c r="AN1700" s="51">
        <f t="shared" ref="AN1700:AP1700" si="247">AN1701+AN1705+AN1711</f>
        <v>0</v>
      </c>
      <c r="AO1700" s="51"/>
      <c r="AP1700" s="51">
        <f t="shared" si="247"/>
        <v>0</v>
      </c>
      <c r="AQ1700" s="51"/>
    </row>
    <row r="1701" spans="2:43" ht="18" hidden="1" customHeight="1" x14ac:dyDescent="0.2">
      <c r="B1701" s="4"/>
      <c r="C1701" s="117"/>
      <c r="D1701" s="117"/>
      <c r="E1701" s="117"/>
      <c r="F1701" s="48"/>
      <c r="G1701" s="11"/>
      <c r="H1701" s="117"/>
      <c r="I1701" s="124"/>
      <c r="J1701" s="124"/>
      <c r="K1701" s="144"/>
      <c r="L1701" s="11"/>
      <c r="M1701" s="143"/>
      <c r="N1701" s="42"/>
      <c r="O1701" s="128"/>
      <c r="P1701" s="129">
        <v>1</v>
      </c>
      <c r="Q1701" s="129"/>
      <c r="R1701" s="64"/>
      <c r="S1701" s="234"/>
      <c r="T1701" s="65" t="s">
        <v>8</v>
      </c>
      <c r="U1701" s="155"/>
      <c r="V1701" s="66">
        <f>V1702</f>
        <v>0</v>
      </c>
      <c r="X1701" s="66">
        <f>X1702</f>
        <v>0</v>
      </c>
      <c r="Z1701" s="66">
        <f>Z1702</f>
        <v>0</v>
      </c>
      <c r="AB1701" s="66">
        <f>AB1702</f>
        <v>0</v>
      </c>
      <c r="AD1701" s="66">
        <f>AD1702</f>
        <v>0</v>
      </c>
      <c r="AF1701" s="66">
        <f>AF1702</f>
        <v>0</v>
      </c>
      <c r="AH1701" s="66">
        <f t="shared" si="243"/>
        <v>0</v>
      </c>
      <c r="AI1701" s="67"/>
      <c r="AJ1701" s="66">
        <f>AJ1702</f>
        <v>0</v>
      </c>
      <c r="AK1701" s="67"/>
      <c r="AL1701" s="66">
        <f>AL1702</f>
        <v>0</v>
      </c>
      <c r="AM1701" s="66"/>
      <c r="AN1701" s="66">
        <f>AN1702</f>
        <v>0</v>
      </c>
      <c r="AO1701" s="66"/>
      <c r="AP1701" s="66">
        <f>AP1702</f>
        <v>0</v>
      </c>
      <c r="AQ1701" s="66"/>
    </row>
    <row r="1702" spans="2:43" ht="18" hidden="1" customHeight="1" x14ac:dyDescent="0.2">
      <c r="B1702" s="4"/>
      <c r="C1702" s="117"/>
      <c r="D1702" s="117"/>
      <c r="E1702" s="117"/>
      <c r="F1702" s="48"/>
      <c r="G1702" s="11"/>
      <c r="H1702" s="117"/>
      <c r="I1702" s="124"/>
      <c r="J1702" s="124"/>
      <c r="K1702" s="144"/>
      <c r="L1702" s="11"/>
      <c r="M1702" s="143"/>
      <c r="N1702" s="42"/>
      <c r="O1702" s="128"/>
      <c r="P1702" s="130"/>
      <c r="Q1702" s="131">
        <v>6</v>
      </c>
      <c r="R1702" s="68"/>
      <c r="S1702" s="35"/>
      <c r="T1702" s="450" t="s">
        <v>62</v>
      </c>
      <c r="U1702" s="449"/>
      <c r="V1702" s="447">
        <f>SUM(V1703:V1704)</f>
        <v>0</v>
      </c>
      <c r="X1702" s="447">
        <f>SUM(X1703:X1704)</f>
        <v>0</v>
      </c>
      <c r="Z1702" s="447">
        <f>SUM(Z1703:Z1704)</f>
        <v>0</v>
      </c>
      <c r="AB1702" s="447">
        <f>SUM(AB1703:AB1704)</f>
        <v>0</v>
      </c>
      <c r="AD1702" s="447">
        <f>SUM(AD1703:AD1704)</f>
        <v>0</v>
      </c>
      <c r="AF1702" s="447">
        <f>SUM(AF1703:AF1704)</f>
        <v>0</v>
      </c>
      <c r="AH1702" s="447">
        <f t="shared" si="243"/>
        <v>0</v>
      </c>
      <c r="AI1702" s="446"/>
      <c r="AJ1702" s="447">
        <f>SUM(AJ1703:AJ1704)</f>
        <v>0</v>
      </c>
      <c r="AK1702" s="446"/>
      <c r="AL1702" s="447">
        <f>SUM(AL1703:AL1704)</f>
        <v>0</v>
      </c>
      <c r="AM1702" s="447"/>
      <c r="AN1702" s="447">
        <f>SUM(AN1703:AN1704)</f>
        <v>0</v>
      </c>
      <c r="AO1702" s="447"/>
      <c r="AP1702" s="447">
        <f>SUM(AP1703:AP1704)</f>
        <v>0</v>
      </c>
      <c r="AQ1702" s="447"/>
    </row>
    <row r="1703" spans="2:43" ht="18" hidden="1" customHeight="1" x14ac:dyDescent="0.2">
      <c r="B1703" s="4"/>
      <c r="C1703" s="117"/>
      <c r="D1703" s="117"/>
      <c r="E1703" s="117"/>
      <c r="F1703" s="48"/>
      <c r="G1703" s="11"/>
      <c r="H1703" s="117"/>
      <c r="I1703" s="124"/>
      <c r="J1703" s="124"/>
      <c r="K1703" s="144"/>
      <c r="L1703" s="11"/>
      <c r="M1703" s="143"/>
      <c r="N1703" s="42"/>
      <c r="O1703" s="128"/>
      <c r="P1703" s="130"/>
      <c r="Q1703" s="130"/>
      <c r="R1703" s="72">
        <v>1</v>
      </c>
      <c r="S1703" s="181"/>
      <c r="T1703" s="73" t="s">
        <v>430</v>
      </c>
      <c r="V1703" s="74">
        <v>0</v>
      </c>
      <c r="X1703" s="74">
        <v>0</v>
      </c>
      <c r="Z1703" s="74">
        <v>0</v>
      </c>
      <c r="AB1703" s="74">
        <v>0</v>
      </c>
      <c r="AD1703" s="74">
        <v>0</v>
      </c>
      <c r="AF1703" s="74">
        <v>0</v>
      </c>
      <c r="AH1703" s="74">
        <f t="shared" si="243"/>
        <v>0</v>
      </c>
      <c r="AI1703" s="8"/>
      <c r="AJ1703" s="74">
        <v>0</v>
      </c>
      <c r="AK1703" s="8"/>
      <c r="AL1703" s="74">
        <v>0</v>
      </c>
      <c r="AM1703" s="74"/>
      <c r="AN1703" s="74">
        <v>0</v>
      </c>
      <c r="AO1703" s="74"/>
      <c r="AP1703" s="74">
        <v>0</v>
      </c>
      <c r="AQ1703" s="74"/>
    </row>
    <row r="1704" spans="2:43" ht="18" hidden="1" customHeight="1" x14ac:dyDescent="0.2">
      <c r="B1704" s="4"/>
      <c r="C1704" s="117"/>
      <c r="D1704" s="117"/>
      <c r="E1704" s="117"/>
      <c r="F1704" s="48"/>
      <c r="G1704" s="11"/>
      <c r="H1704" s="117"/>
      <c r="I1704" s="124"/>
      <c r="J1704" s="124"/>
      <c r="K1704" s="144"/>
      <c r="L1704" s="11"/>
      <c r="M1704" s="143"/>
      <c r="N1704" s="42"/>
      <c r="O1704" s="128"/>
      <c r="P1704" s="130"/>
      <c r="Q1704" s="130"/>
      <c r="R1704" s="72">
        <v>2</v>
      </c>
      <c r="S1704" s="181"/>
      <c r="T1704" s="73" t="s">
        <v>510</v>
      </c>
      <c r="V1704" s="74">
        <v>0</v>
      </c>
      <c r="X1704" s="74">
        <v>0</v>
      </c>
      <c r="Z1704" s="74">
        <v>0</v>
      </c>
      <c r="AB1704" s="74">
        <v>0</v>
      </c>
      <c r="AD1704" s="74">
        <v>0</v>
      </c>
      <c r="AF1704" s="74">
        <v>0</v>
      </c>
      <c r="AH1704" s="74">
        <f t="shared" si="243"/>
        <v>0</v>
      </c>
      <c r="AI1704" s="8"/>
      <c r="AJ1704" s="74">
        <v>0</v>
      </c>
      <c r="AK1704" s="8"/>
      <c r="AL1704" s="74">
        <v>0</v>
      </c>
      <c r="AM1704" s="74"/>
      <c r="AN1704" s="74">
        <v>0</v>
      </c>
      <c r="AO1704" s="74"/>
      <c r="AP1704" s="74">
        <v>0</v>
      </c>
      <c r="AQ1704" s="74"/>
    </row>
    <row r="1705" spans="2:43" ht="18" hidden="1" customHeight="1" x14ac:dyDescent="0.2">
      <c r="B1705" s="4"/>
      <c r="C1705" s="117"/>
      <c r="D1705" s="117"/>
      <c r="E1705" s="117"/>
      <c r="F1705" s="48"/>
      <c r="G1705" s="11"/>
      <c r="H1705" s="117"/>
      <c r="I1705" s="124"/>
      <c r="J1705" s="124"/>
      <c r="K1705" s="144"/>
      <c r="L1705" s="11"/>
      <c r="M1705" s="143"/>
      <c r="N1705" s="42"/>
      <c r="O1705" s="128"/>
      <c r="P1705" s="129">
        <v>2</v>
      </c>
      <c r="Q1705" s="129"/>
      <c r="R1705" s="64"/>
      <c r="S1705" s="234"/>
      <c r="T1705" s="65" t="s">
        <v>75</v>
      </c>
      <c r="U1705" s="155"/>
      <c r="V1705" s="66">
        <f>V1706+V1708</f>
        <v>0</v>
      </c>
      <c r="X1705" s="66">
        <f>X1706+X1708</f>
        <v>0</v>
      </c>
      <c r="Z1705" s="66">
        <f>Z1706+Z1708</f>
        <v>0</v>
      </c>
      <c r="AB1705" s="66">
        <f>AB1706+AB1708</f>
        <v>0</v>
      </c>
      <c r="AD1705" s="66">
        <f>AD1706+AD1708</f>
        <v>0</v>
      </c>
      <c r="AF1705" s="66">
        <f>AF1706+AF1708</f>
        <v>0</v>
      </c>
      <c r="AH1705" s="66">
        <f t="shared" si="243"/>
        <v>0</v>
      </c>
      <c r="AI1705" s="67"/>
      <c r="AJ1705" s="66">
        <f>AJ1706+AJ1708</f>
        <v>0</v>
      </c>
      <c r="AK1705" s="67"/>
      <c r="AL1705" s="66">
        <f>AL1706+AL1708</f>
        <v>0</v>
      </c>
      <c r="AM1705" s="66"/>
      <c r="AN1705" s="66">
        <f>AN1706+AN1708</f>
        <v>0</v>
      </c>
      <c r="AO1705" s="66"/>
      <c r="AP1705" s="66">
        <f>AP1706+AP1708</f>
        <v>0</v>
      </c>
      <c r="AQ1705" s="66"/>
    </row>
    <row r="1706" spans="2:43" ht="18" hidden="1" customHeight="1" x14ac:dyDescent="0.2">
      <c r="B1706" s="4"/>
      <c r="C1706" s="117"/>
      <c r="D1706" s="117"/>
      <c r="E1706" s="117"/>
      <c r="F1706" s="48"/>
      <c r="G1706" s="11"/>
      <c r="H1706" s="117"/>
      <c r="I1706" s="124"/>
      <c r="J1706" s="124"/>
      <c r="K1706" s="144"/>
      <c r="L1706" s="11"/>
      <c r="M1706" s="143"/>
      <c r="N1706" s="42"/>
      <c r="O1706" s="128"/>
      <c r="P1706" s="130"/>
      <c r="Q1706" s="140">
        <v>4</v>
      </c>
      <c r="R1706" s="68"/>
      <c r="S1706" s="35"/>
      <c r="T1706" s="450" t="s">
        <v>399</v>
      </c>
      <c r="U1706" s="449"/>
      <c r="V1706" s="447">
        <f>V1707</f>
        <v>0</v>
      </c>
      <c r="X1706" s="447">
        <f>X1707</f>
        <v>0</v>
      </c>
      <c r="Z1706" s="447">
        <f>Z1707</f>
        <v>0</v>
      </c>
      <c r="AB1706" s="447">
        <f>AB1707</f>
        <v>0</v>
      </c>
      <c r="AD1706" s="447">
        <f>AD1707</f>
        <v>0</v>
      </c>
      <c r="AF1706" s="447">
        <f>AF1707</f>
        <v>0</v>
      </c>
      <c r="AH1706" s="447">
        <f t="shared" si="243"/>
        <v>0</v>
      </c>
      <c r="AI1706" s="446"/>
      <c r="AJ1706" s="447">
        <f>AJ1707</f>
        <v>0</v>
      </c>
      <c r="AK1706" s="446"/>
      <c r="AL1706" s="447">
        <f>AL1707</f>
        <v>0</v>
      </c>
      <c r="AM1706" s="447"/>
      <c r="AN1706" s="447">
        <f>AN1707</f>
        <v>0</v>
      </c>
      <c r="AO1706" s="447"/>
      <c r="AP1706" s="447">
        <f>AP1707</f>
        <v>0</v>
      </c>
      <c r="AQ1706" s="447"/>
    </row>
    <row r="1707" spans="2:43" ht="18" hidden="1" customHeight="1" x14ac:dyDescent="0.2">
      <c r="B1707" s="4"/>
      <c r="C1707" s="117"/>
      <c r="D1707" s="117"/>
      <c r="E1707" s="117"/>
      <c r="F1707" s="48"/>
      <c r="G1707" s="11"/>
      <c r="H1707" s="117"/>
      <c r="I1707" s="124"/>
      <c r="J1707" s="124"/>
      <c r="K1707" s="144"/>
      <c r="L1707" s="11"/>
      <c r="M1707" s="143"/>
      <c r="N1707" s="42"/>
      <c r="O1707" s="128"/>
      <c r="P1707" s="130"/>
      <c r="Q1707" s="130"/>
      <c r="R1707" s="72">
        <v>1</v>
      </c>
      <c r="S1707" s="181"/>
      <c r="T1707" s="73" t="s">
        <v>399</v>
      </c>
      <c r="V1707" s="74">
        <v>0</v>
      </c>
      <c r="X1707" s="74">
        <v>0</v>
      </c>
      <c r="Z1707" s="74">
        <v>0</v>
      </c>
      <c r="AB1707" s="74">
        <v>0</v>
      </c>
      <c r="AD1707" s="74">
        <v>0</v>
      </c>
      <c r="AF1707" s="74">
        <v>0</v>
      </c>
      <c r="AH1707" s="74">
        <f t="shared" si="243"/>
        <v>0</v>
      </c>
      <c r="AI1707" s="8"/>
      <c r="AJ1707" s="74">
        <v>0</v>
      </c>
      <c r="AK1707" s="8"/>
      <c r="AL1707" s="74">
        <v>0</v>
      </c>
      <c r="AM1707" s="74"/>
      <c r="AN1707" s="74">
        <v>0</v>
      </c>
      <c r="AO1707" s="74"/>
      <c r="AP1707" s="74">
        <v>0</v>
      </c>
      <c r="AQ1707" s="74"/>
    </row>
    <row r="1708" spans="2:43" ht="18" hidden="1" customHeight="1" x14ac:dyDescent="0.2">
      <c r="B1708" s="4"/>
      <c r="C1708" s="117"/>
      <c r="D1708" s="117"/>
      <c r="E1708" s="117"/>
      <c r="F1708" s="48"/>
      <c r="G1708" s="11"/>
      <c r="H1708" s="117"/>
      <c r="I1708" s="124"/>
      <c r="J1708" s="124"/>
      <c r="K1708" s="144"/>
      <c r="L1708" s="11"/>
      <c r="M1708" s="143"/>
      <c r="N1708" s="42"/>
      <c r="O1708" s="128"/>
      <c r="P1708" s="130"/>
      <c r="Q1708" s="131">
        <v>6</v>
      </c>
      <c r="R1708" s="68"/>
      <c r="S1708" s="35"/>
      <c r="T1708" s="450" t="s">
        <v>62</v>
      </c>
      <c r="U1708" s="449"/>
      <c r="V1708" s="447">
        <f>SUM(V1709:V1710)</f>
        <v>0</v>
      </c>
      <c r="X1708" s="447">
        <f>SUM(X1709:X1710)</f>
        <v>0</v>
      </c>
      <c r="Z1708" s="447">
        <f>SUM(Z1709:Z1710)</f>
        <v>0</v>
      </c>
      <c r="AB1708" s="447">
        <f>SUM(AB1709:AB1710)</f>
        <v>0</v>
      </c>
      <c r="AD1708" s="447">
        <f>SUM(AD1709:AD1710)</f>
        <v>0</v>
      </c>
      <c r="AF1708" s="447">
        <f>SUM(AF1709:AF1710)</f>
        <v>0</v>
      </c>
      <c r="AH1708" s="447">
        <f t="shared" si="243"/>
        <v>0</v>
      </c>
      <c r="AI1708" s="446"/>
      <c r="AJ1708" s="447">
        <f>SUM(AJ1709:AJ1710)</f>
        <v>0</v>
      </c>
      <c r="AK1708" s="446"/>
      <c r="AL1708" s="447">
        <f>SUM(AL1709:AL1710)</f>
        <v>0</v>
      </c>
      <c r="AM1708" s="447"/>
      <c r="AN1708" s="447">
        <f>SUM(AN1709:AN1710)</f>
        <v>0</v>
      </c>
      <c r="AO1708" s="447"/>
      <c r="AP1708" s="447">
        <f>SUM(AP1709:AP1710)</f>
        <v>0</v>
      </c>
      <c r="AQ1708" s="447"/>
    </row>
    <row r="1709" spans="2:43" ht="18" hidden="1" customHeight="1" x14ac:dyDescent="0.2">
      <c r="B1709" s="4"/>
      <c r="C1709" s="117"/>
      <c r="D1709" s="117"/>
      <c r="E1709" s="117"/>
      <c r="F1709" s="48"/>
      <c r="G1709" s="11"/>
      <c r="H1709" s="117"/>
      <c r="I1709" s="124"/>
      <c r="J1709" s="124"/>
      <c r="K1709" s="144"/>
      <c r="L1709" s="11"/>
      <c r="M1709" s="143"/>
      <c r="N1709" s="42"/>
      <c r="O1709" s="128"/>
      <c r="P1709" s="130"/>
      <c r="Q1709" s="130"/>
      <c r="R1709" s="72">
        <v>1</v>
      </c>
      <c r="S1709" s="181"/>
      <c r="T1709" s="73" t="s">
        <v>430</v>
      </c>
      <c r="V1709" s="74">
        <v>0</v>
      </c>
      <c r="X1709" s="74">
        <v>0</v>
      </c>
      <c r="Z1709" s="74">
        <v>0</v>
      </c>
      <c r="AB1709" s="74">
        <v>0</v>
      </c>
      <c r="AD1709" s="74">
        <v>0</v>
      </c>
      <c r="AF1709" s="74">
        <v>0</v>
      </c>
      <c r="AH1709" s="74">
        <f t="shared" si="243"/>
        <v>0</v>
      </c>
      <c r="AI1709" s="8"/>
      <c r="AJ1709" s="74">
        <v>0</v>
      </c>
      <c r="AK1709" s="8"/>
      <c r="AL1709" s="74">
        <v>0</v>
      </c>
      <c r="AM1709" s="74"/>
      <c r="AN1709" s="74">
        <v>0</v>
      </c>
      <c r="AO1709" s="74"/>
      <c r="AP1709" s="74">
        <v>0</v>
      </c>
      <c r="AQ1709" s="74"/>
    </row>
    <row r="1710" spans="2:43" ht="18" hidden="1" customHeight="1" x14ac:dyDescent="0.2">
      <c r="B1710" s="4"/>
      <c r="C1710" s="117"/>
      <c r="D1710" s="117"/>
      <c r="E1710" s="117"/>
      <c r="F1710" s="48"/>
      <c r="G1710" s="11"/>
      <c r="H1710" s="117"/>
      <c r="I1710" s="124"/>
      <c r="J1710" s="124"/>
      <c r="K1710" s="144"/>
      <c r="L1710" s="11"/>
      <c r="M1710" s="143"/>
      <c r="N1710" s="42"/>
      <c r="O1710" s="128"/>
      <c r="P1710" s="130"/>
      <c r="Q1710" s="130"/>
      <c r="R1710" s="72">
        <v>2</v>
      </c>
      <c r="S1710" s="181"/>
      <c r="T1710" s="73" t="s">
        <v>510</v>
      </c>
      <c r="V1710" s="74">
        <v>0</v>
      </c>
      <c r="X1710" s="74">
        <v>0</v>
      </c>
      <c r="Z1710" s="74">
        <v>0</v>
      </c>
      <c r="AB1710" s="74">
        <v>0</v>
      </c>
      <c r="AD1710" s="74">
        <v>0</v>
      </c>
      <c r="AF1710" s="74">
        <v>0</v>
      </c>
      <c r="AH1710" s="74">
        <f t="shared" si="243"/>
        <v>0</v>
      </c>
      <c r="AI1710" s="8"/>
      <c r="AJ1710" s="74">
        <v>0</v>
      </c>
      <c r="AK1710" s="8"/>
      <c r="AL1710" s="74">
        <v>0</v>
      </c>
      <c r="AM1710" s="74"/>
      <c r="AN1710" s="74">
        <v>0</v>
      </c>
      <c r="AO1710" s="74"/>
      <c r="AP1710" s="74">
        <v>0</v>
      </c>
      <c r="AQ1710" s="74"/>
    </row>
    <row r="1711" spans="2:43" ht="18" hidden="1" customHeight="1" x14ac:dyDescent="0.2">
      <c r="B1711" s="4"/>
      <c r="C1711" s="117"/>
      <c r="D1711" s="117"/>
      <c r="E1711" s="117"/>
      <c r="F1711" s="48"/>
      <c r="G1711" s="11"/>
      <c r="H1711" s="117"/>
      <c r="I1711" s="124"/>
      <c r="J1711" s="124"/>
      <c r="K1711" s="144"/>
      <c r="L1711" s="11"/>
      <c r="M1711" s="143"/>
      <c r="N1711" s="42"/>
      <c r="O1711" s="128"/>
      <c r="P1711" s="129">
        <v>3</v>
      </c>
      <c r="Q1711" s="129"/>
      <c r="R1711" s="64"/>
      <c r="S1711" s="234"/>
      <c r="T1711" s="65" t="s">
        <v>384</v>
      </c>
      <c r="U1711" s="155"/>
      <c r="V1711" s="66">
        <f>V1712+V1714</f>
        <v>0</v>
      </c>
      <c r="X1711" s="66">
        <f>X1712+X1714</f>
        <v>0</v>
      </c>
      <c r="Z1711" s="66">
        <f>Z1712+Z1714</f>
        <v>0</v>
      </c>
      <c r="AB1711" s="66">
        <f>AB1712+AB1714</f>
        <v>0</v>
      </c>
      <c r="AD1711" s="66">
        <f>AD1712+AD1714</f>
        <v>0</v>
      </c>
      <c r="AF1711" s="66">
        <f>AF1712+AF1714</f>
        <v>0</v>
      </c>
      <c r="AH1711" s="66">
        <f t="shared" si="243"/>
        <v>0</v>
      </c>
      <c r="AI1711" s="67"/>
      <c r="AJ1711" s="66">
        <f>AJ1712+AJ1714</f>
        <v>0</v>
      </c>
      <c r="AK1711" s="67"/>
      <c r="AL1711" s="66">
        <f>AL1712+AL1714</f>
        <v>0</v>
      </c>
      <c r="AM1711" s="66"/>
      <c r="AN1711" s="66">
        <f>AN1712+AN1714</f>
        <v>0</v>
      </c>
      <c r="AO1711" s="66"/>
      <c r="AP1711" s="66">
        <f>AP1712+AP1714</f>
        <v>0</v>
      </c>
      <c r="AQ1711" s="66"/>
    </row>
    <row r="1712" spans="2:43" ht="18" hidden="1" customHeight="1" x14ac:dyDescent="0.2">
      <c r="B1712" s="4"/>
      <c r="C1712" s="117"/>
      <c r="D1712" s="117"/>
      <c r="E1712" s="117"/>
      <c r="F1712" s="48"/>
      <c r="G1712" s="11"/>
      <c r="H1712" s="117"/>
      <c r="I1712" s="124"/>
      <c r="J1712" s="124"/>
      <c r="K1712" s="144"/>
      <c r="L1712" s="11"/>
      <c r="M1712" s="143"/>
      <c r="N1712" s="42"/>
      <c r="O1712" s="128"/>
      <c r="P1712" s="130"/>
      <c r="Q1712" s="131">
        <v>4</v>
      </c>
      <c r="R1712" s="72"/>
      <c r="S1712" s="181"/>
      <c r="T1712" s="450" t="s">
        <v>399</v>
      </c>
      <c r="U1712" s="449"/>
      <c r="V1712" s="447">
        <f>V1713</f>
        <v>0</v>
      </c>
      <c r="X1712" s="447">
        <f>X1713</f>
        <v>0</v>
      </c>
      <c r="Z1712" s="447">
        <f>Z1713</f>
        <v>0</v>
      </c>
      <c r="AB1712" s="447">
        <f>AB1713</f>
        <v>0</v>
      </c>
      <c r="AD1712" s="447">
        <f>AD1713</f>
        <v>0</v>
      </c>
      <c r="AF1712" s="447">
        <f>AF1713</f>
        <v>0</v>
      </c>
      <c r="AH1712" s="447">
        <f t="shared" si="243"/>
        <v>0</v>
      </c>
      <c r="AI1712" s="446"/>
      <c r="AJ1712" s="447">
        <f>AJ1713</f>
        <v>0</v>
      </c>
      <c r="AK1712" s="446"/>
      <c r="AL1712" s="447">
        <f>AL1713</f>
        <v>0</v>
      </c>
      <c r="AM1712" s="447"/>
      <c r="AN1712" s="447">
        <f>AN1713</f>
        <v>0</v>
      </c>
      <c r="AO1712" s="447"/>
      <c r="AP1712" s="447">
        <f>AP1713</f>
        <v>0</v>
      </c>
      <c r="AQ1712" s="447"/>
    </row>
    <row r="1713" spans="2:43" ht="18" hidden="1" customHeight="1" x14ac:dyDescent="0.2">
      <c r="B1713" s="4"/>
      <c r="C1713" s="117"/>
      <c r="D1713" s="117"/>
      <c r="E1713" s="117"/>
      <c r="F1713" s="48"/>
      <c r="G1713" s="11"/>
      <c r="H1713" s="117"/>
      <c r="I1713" s="124"/>
      <c r="J1713" s="124"/>
      <c r="K1713" s="144"/>
      <c r="L1713" s="11"/>
      <c r="M1713" s="143"/>
      <c r="N1713" s="42"/>
      <c r="O1713" s="128"/>
      <c r="P1713" s="130"/>
      <c r="Q1713" s="131"/>
      <c r="R1713" s="72">
        <v>1</v>
      </c>
      <c r="S1713" s="181"/>
      <c r="T1713" s="73" t="s">
        <v>399</v>
      </c>
      <c r="V1713" s="74">
        <v>0</v>
      </c>
      <c r="X1713" s="74">
        <v>0</v>
      </c>
      <c r="Z1713" s="74">
        <v>0</v>
      </c>
      <c r="AB1713" s="74">
        <v>0</v>
      </c>
      <c r="AD1713" s="74">
        <v>0</v>
      </c>
      <c r="AF1713" s="74">
        <v>0</v>
      </c>
      <c r="AH1713" s="74">
        <f t="shared" si="243"/>
        <v>0</v>
      </c>
      <c r="AI1713" s="8"/>
      <c r="AJ1713" s="74">
        <v>0</v>
      </c>
      <c r="AK1713" s="8"/>
      <c r="AL1713" s="74">
        <v>0</v>
      </c>
      <c r="AM1713" s="74"/>
      <c r="AN1713" s="74">
        <v>0</v>
      </c>
      <c r="AO1713" s="74"/>
      <c r="AP1713" s="74">
        <v>0</v>
      </c>
      <c r="AQ1713" s="74"/>
    </row>
    <row r="1714" spans="2:43" ht="18" hidden="1" customHeight="1" x14ac:dyDescent="0.2">
      <c r="B1714" s="4"/>
      <c r="C1714" s="117"/>
      <c r="D1714" s="117"/>
      <c r="E1714" s="117"/>
      <c r="F1714" s="48"/>
      <c r="G1714" s="11"/>
      <c r="H1714" s="117"/>
      <c r="I1714" s="124"/>
      <c r="J1714" s="124"/>
      <c r="K1714" s="144"/>
      <c r="L1714" s="11"/>
      <c r="M1714" s="143"/>
      <c r="N1714" s="42"/>
      <c r="O1714" s="128"/>
      <c r="P1714" s="130"/>
      <c r="Q1714" s="131">
        <v>6</v>
      </c>
      <c r="R1714" s="72"/>
      <c r="S1714" s="181"/>
      <c r="T1714" s="450" t="s">
        <v>62</v>
      </c>
      <c r="U1714" s="449"/>
      <c r="V1714" s="447">
        <f>SUM(V1715:V1716)</f>
        <v>0</v>
      </c>
      <c r="X1714" s="447">
        <f>SUM(X1715:X1716)</f>
        <v>0</v>
      </c>
      <c r="Z1714" s="447">
        <f>SUM(Z1715:Z1716)</f>
        <v>0</v>
      </c>
      <c r="AB1714" s="447">
        <f>SUM(AB1715:AB1716)</f>
        <v>0</v>
      </c>
      <c r="AD1714" s="447">
        <f>SUM(AD1715:AD1716)</f>
        <v>0</v>
      </c>
      <c r="AF1714" s="447">
        <f>SUM(AF1715:AF1716)</f>
        <v>0</v>
      </c>
      <c r="AH1714" s="447">
        <f t="shared" si="243"/>
        <v>0</v>
      </c>
      <c r="AI1714" s="446"/>
      <c r="AJ1714" s="447">
        <f>SUM(AJ1715:AJ1716)</f>
        <v>0</v>
      </c>
      <c r="AK1714" s="446"/>
      <c r="AL1714" s="447">
        <f>SUM(AL1715:AL1716)</f>
        <v>0</v>
      </c>
      <c r="AM1714" s="447"/>
      <c r="AN1714" s="447">
        <f>SUM(AN1715:AN1716)</f>
        <v>0</v>
      </c>
      <c r="AO1714" s="447"/>
      <c r="AP1714" s="447">
        <f>SUM(AP1715:AP1716)</f>
        <v>0</v>
      </c>
      <c r="AQ1714" s="447"/>
    </row>
    <row r="1715" spans="2:43" ht="18" hidden="1" customHeight="1" x14ac:dyDescent="0.2">
      <c r="B1715" s="4"/>
      <c r="C1715" s="117"/>
      <c r="D1715" s="117"/>
      <c r="E1715" s="117"/>
      <c r="F1715" s="48"/>
      <c r="G1715" s="11"/>
      <c r="H1715" s="117"/>
      <c r="I1715" s="124"/>
      <c r="J1715" s="124"/>
      <c r="K1715" s="144"/>
      <c r="L1715" s="11"/>
      <c r="M1715" s="143"/>
      <c r="N1715" s="42"/>
      <c r="O1715" s="128"/>
      <c r="P1715" s="130"/>
      <c r="Q1715" s="131"/>
      <c r="R1715" s="72">
        <v>1</v>
      </c>
      <c r="S1715" s="181"/>
      <c r="T1715" s="73" t="s">
        <v>430</v>
      </c>
      <c r="V1715" s="74">
        <v>0</v>
      </c>
      <c r="X1715" s="74">
        <v>0</v>
      </c>
      <c r="Z1715" s="74">
        <v>0</v>
      </c>
      <c r="AB1715" s="74">
        <v>0</v>
      </c>
      <c r="AD1715" s="74">
        <v>0</v>
      </c>
      <c r="AF1715" s="74">
        <v>0</v>
      </c>
      <c r="AH1715" s="74">
        <f t="shared" si="243"/>
        <v>0</v>
      </c>
      <c r="AI1715" s="8"/>
      <c r="AJ1715" s="74">
        <v>0</v>
      </c>
      <c r="AK1715" s="8"/>
      <c r="AL1715" s="74">
        <v>0</v>
      </c>
      <c r="AM1715" s="74"/>
      <c r="AN1715" s="74">
        <v>0</v>
      </c>
      <c r="AO1715" s="74"/>
      <c r="AP1715" s="74">
        <v>0</v>
      </c>
      <c r="AQ1715" s="74"/>
    </row>
    <row r="1716" spans="2:43" ht="18" hidden="1" customHeight="1" x14ac:dyDescent="0.2">
      <c r="B1716" s="4"/>
      <c r="C1716" s="117"/>
      <c r="D1716" s="117"/>
      <c r="E1716" s="117"/>
      <c r="F1716" s="48"/>
      <c r="G1716" s="11"/>
      <c r="H1716" s="117"/>
      <c r="I1716" s="124"/>
      <c r="J1716" s="124"/>
      <c r="K1716" s="144"/>
      <c r="L1716" s="11"/>
      <c r="M1716" s="143"/>
      <c r="N1716" s="42"/>
      <c r="O1716" s="128"/>
      <c r="P1716" s="130"/>
      <c r="Q1716" s="131"/>
      <c r="R1716" s="72">
        <v>2</v>
      </c>
      <c r="S1716" s="181"/>
      <c r="T1716" s="73" t="s">
        <v>386</v>
      </c>
      <c r="V1716" s="74">
        <v>0</v>
      </c>
      <c r="X1716" s="74">
        <v>0</v>
      </c>
      <c r="Z1716" s="74">
        <v>0</v>
      </c>
      <c r="AB1716" s="74">
        <v>0</v>
      </c>
      <c r="AD1716" s="74">
        <v>0</v>
      </c>
      <c r="AF1716" s="74">
        <v>0</v>
      </c>
      <c r="AH1716" s="74">
        <f t="shared" si="243"/>
        <v>0</v>
      </c>
      <c r="AI1716" s="8"/>
      <c r="AJ1716" s="74">
        <v>0</v>
      </c>
      <c r="AK1716" s="8"/>
      <c r="AL1716" s="74">
        <v>0</v>
      </c>
      <c r="AM1716" s="74"/>
      <c r="AN1716" s="74">
        <v>0</v>
      </c>
      <c r="AO1716" s="74"/>
      <c r="AP1716" s="74">
        <v>0</v>
      </c>
      <c r="AQ1716" s="74"/>
    </row>
    <row r="1717" spans="2:43" ht="18" customHeight="1" x14ac:dyDescent="0.2">
      <c r="B1717" s="4"/>
      <c r="C1717" s="117"/>
      <c r="D1717" s="117"/>
      <c r="E1717" s="117"/>
      <c r="F1717" s="48"/>
      <c r="G1717" s="11"/>
      <c r="H1717" s="117"/>
      <c r="I1717" s="124"/>
      <c r="J1717" s="124"/>
      <c r="K1717" s="144"/>
      <c r="L1717" s="11"/>
      <c r="M1717" s="143"/>
      <c r="N1717" s="42"/>
      <c r="O1717" s="127" t="s">
        <v>18</v>
      </c>
      <c r="P1717" s="123"/>
      <c r="Q1717" s="123"/>
      <c r="R1717" s="49"/>
      <c r="S1717" s="18"/>
      <c r="T1717" s="50" t="s">
        <v>190</v>
      </c>
      <c r="U1717" s="76"/>
      <c r="V1717" s="51">
        <f>V1718+V1745+V1748+V1758+V1761+V1772+V1776</f>
        <v>1200000</v>
      </c>
      <c r="X1717" s="51">
        <f>X1718+X1745+X1748+X1758+X1761+X1772+X1776</f>
        <v>926000</v>
      </c>
      <c r="Z1717" s="51">
        <f>Z1718+Z1745+Z1748+Z1758+Z1761+Z1772+Z1776</f>
        <v>1291000</v>
      </c>
      <c r="AB1717" s="51">
        <f>AB1718+AB1745+AB1748+AB1758+AB1761+AB1772+AB1776</f>
        <v>1357000</v>
      </c>
      <c r="AD1717" s="51" t="e">
        <f>AD1718+AD1745+AD1748+AD1758+AD1761+AD1772+AD1776</f>
        <v>#REF!</v>
      </c>
      <c r="AF1717" s="51">
        <f>AF1718+AF1745+AF1748+AF1758+AF1761+AF1772+AF1776</f>
        <v>212000</v>
      </c>
      <c r="AH1717" s="51" t="e">
        <f t="shared" si="243"/>
        <v>#REF!</v>
      </c>
      <c r="AI1717" s="5"/>
      <c r="AJ1717" s="51">
        <f>AJ1718+AJ1745+AJ1748+AJ1758+AJ1761+AJ1772+AJ1776</f>
        <v>409350</v>
      </c>
      <c r="AK1717" s="5"/>
      <c r="AL1717" s="51">
        <f>AL1718+AL1745+AL1748+AL1758+AL1761+AL1772+AL1776</f>
        <v>1500000</v>
      </c>
      <c r="AM1717" s="51"/>
      <c r="AN1717" s="51">
        <f>AN1718+AN1745+AN1748+AN1758+AN1761+AN1772+AN1776</f>
        <v>1573000</v>
      </c>
      <c r="AO1717" s="51"/>
      <c r="AP1717" s="51">
        <f>AP1718+AP1745+AP1748+AP1758+AP1761+AP1772+AP1776</f>
        <v>1573000</v>
      </c>
      <c r="AQ1717" s="51"/>
    </row>
    <row r="1718" spans="2:43" ht="18" customHeight="1" x14ac:dyDescent="0.2">
      <c r="B1718" s="4"/>
      <c r="C1718" s="117"/>
      <c r="D1718" s="117"/>
      <c r="E1718" s="117"/>
      <c r="F1718" s="48"/>
      <c r="G1718" s="11"/>
      <c r="H1718" s="117"/>
      <c r="I1718" s="124"/>
      <c r="J1718" s="124"/>
      <c r="K1718" s="144"/>
      <c r="L1718" s="11"/>
      <c r="M1718" s="143"/>
      <c r="N1718" s="42"/>
      <c r="O1718" s="128"/>
      <c r="P1718" s="129">
        <v>2</v>
      </c>
      <c r="Q1718" s="129"/>
      <c r="R1718" s="64"/>
      <c r="S1718" s="234"/>
      <c r="T1718" s="65" t="s">
        <v>195</v>
      </c>
      <c r="U1718" s="155"/>
      <c r="V1718" s="66">
        <f>V1719+V1724+V1727+V1731+V1734+V1738+V1742</f>
        <v>457000</v>
      </c>
      <c r="X1718" s="66">
        <f>X1719+X1724+X1727+X1731+X1734+X1738+X1742</f>
        <v>419000</v>
      </c>
      <c r="Z1718" s="66">
        <f>Z1719+Z1724+Z1727+Z1731+Z1734+Z1738+Z1742</f>
        <v>519000</v>
      </c>
      <c r="AB1718" s="66">
        <f>AB1719+AB1724+AB1727+AB1731+AB1734+AB1738+AB1742</f>
        <v>549000</v>
      </c>
      <c r="AD1718" s="66" t="e">
        <f>AD1719+AD1724+AD1727+AD1731+AD1734+AD1738+AD1742</f>
        <v>#REF!</v>
      </c>
      <c r="AF1718" s="66">
        <f>AF1719+AF1724+AF1727+AF1731+AF1734+AF1738+AF1742</f>
        <v>0</v>
      </c>
      <c r="AH1718" s="66" t="e">
        <f t="shared" si="243"/>
        <v>#REF!</v>
      </c>
      <c r="AI1718" s="67"/>
      <c r="AJ1718" s="66">
        <f>AJ1719+AJ1724+AJ1727+AJ1731+AJ1734+AJ1738+AJ1742</f>
        <v>137250</v>
      </c>
      <c r="AK1718" s="67"/>
      <c r="AL1718" s="66">
        <f>AL1719+AL1724+AL1727+AL1731+AL1734+AL1738+AL1742</f>
        <v>607000</v>
      </c>
      <c r="AM1718" s="66"/>
      <c r="AN1718" s="66">
        <f>AN1719+AN1724+AN1727+AN1731+AN1734+AN1738+AN1742</f>
        <v>636000</v>
      </c>
      <c r="AO1718" s="66"/>
      <c r="AP1718" s="66">
        <f>AP1719+AP1724+AP1727+AP1731+AP1734+AP1738+AP1742</f>
        <v>636000</v>
      </c>
      <c r="AQ1718" s="66"/>
    </row>
    <row r="1719" spans="2:43" ht="18" customHeight="1" x14ac:dyDescent="0.2">
      <c r="B1719" s="4"/>
      <c r="C1719" s="117"/>
      <c r="D1719" s="117"/>
      <c r="E1719" s="117"/>
      <c r="F1719" s="48"/>
      <c r="G1719" s="11"/>
      <c r="H1719" s="117"/>
      <c r="I1719" s="124"/>
      <c r="J1719" s="124"/>
      <c r="K1719" s="144"/>
      <c r="L1719" s="11"/>
      <c r="M1719" s="143"/>
      <c r="N1719" s="42"/>
      <c r="O1719" s="128"/>
      <c r="P1719" s="130"/>
      <c r="Q1719" s="131">
        <v>1</v>
      </c>
      <c r="R1719" s="68"/>
      <c r="S1719" s="35"/>
      <c r="T1719" s="450" t="s">
        <v>47</v>
      </c>
      <c r="U1719" s="449"/>
      <c r="V1719" s="447">
        <f>V1720+V1721+V1722+V1723</f>
        <v>105000</v>
      </c>
      <c r="X1719" s="447">
        <f>X1720+X1721+X1722+X1723</f>
        <v>110000</v>
      </c>
      <c r="Z1719" s="447">
        <f>Z1720+Z1721+Z1722+Z1723</f>
        <v>116000</v>
      </c>
      <c r="AB1719" s="447">
        <f>AB1720+AB1721+AB1722+AB1723</f>
        <v>123000</v>
      </c>
      <c r="AD1719" s="447">
        <f>AD1720+AD1721+AD1722+AD1723</f>
        <v>129000</v>
      </c>
      <c r="AF1719" s="447">
        <f>AF1720+AF1721+AF1722+AF1723</f>
        <v>0</v>
      </c>
      <c r="AH1719" s="447">
        <f t="shared" si="243"/>
        <v>129000</v>
      </c>
      <c r="AI1719" s="446"/>
      <c r="AJ1719" s="447">
        <f>AJ1720+AJ1721+AJ1722+AJ1723</f>
        <v>30750</v>
      </c>
      <c r="AK1719" s="446"/>
      <c r="AL1719" s="447">
        <f>AL1720+AL1721+AL1722+AL1723</f>
        <v>135000</v>
      </c>
      <c r="AM1719" s="447"/>
      <c r="AN1719" s="447">
        <f>AN1720+AN1721+AN1722+AN1723</f>
        <v>141000</v>
      </c>
      <c r="AO1719" s="447"/>
      <c r="AP1719" s="447">
        <f>AP1720+AP1721+AP1722+AP1723</f>
        <v>141000</v>
      </c>
      <c r="AQ1719" s="447"/>
    </row>
    <row r="1720" spans="2:43" ht="18" customHeight="1" x14ac:dyDescent="0.2">
      <c r="B1720" s="4"/>
      <c r="C1720" s="117"/>
      <c r="D1720" s="117"/>
      <c r="E1720" s="117"/>
      <c r="F1720" s="48"/>
      <c r="G1720" s="11"/>
      <c r="H1720" s="117"/>
      <c r="I1720" s="124"/>
      <c r="J1720" s="124"/>
      <c r="K1720" s="144"/>
      <c r="L1720" s="11"/>
      <c r="M1720" s="143"/>
      <c r="N1720" s="42"/>
      <c r="O1720" s="128"/>
      <c r="P1720" s="130"/>
      <c r="Q1720" s="130"/>
      <c r="R1720" s="72" t="s">
        <v>3</v>
      </c>
      <c r="S1720" s="181"/>
      <c r="T1720" s="73" t="s">
        <v>17</v>
      </c>
      <c r="V1720" s="74">
        <v>5000</v>
      </c>
      <c r="X1720" s="74">
        <v>5000</v>
      </c>
      <c r="Z1720" s="74">
        <v>6000</v>
      </c>
      <c r="AB1720" s="74">
        <v>7000</v>
      </c>
      <c r="AD1720" s="74">
        <v>7000</v>
      </c>
      <c r="AF1720" s="74">
        <v>0</v>
      </c>
      <c r="AH1720" s="74">
        <f t="shared" si="243"/>
        <v>7000</v>
      </c>
      <c r="AI1720" s="8"/>
      <c r="AJ1720" s="74">
        <f t="shared" ref="AJ1720:AJ1723" si="248">CEILING(AB1720*25/100,10)</f>
        <v>1750</v>
      </c>
      <c r="AK1720" s="8"/>
      <c r="AL1720" s="74">
        <v>7000</v>
      </c>
      <c r="AM1720" s="74"/>
      <c r="AN1720" s="74">
        <v>7000</v>
      </c>
      <c r="AO1720" s="74"/>
      <c r="AP1720" s="74">
        <v>7000</v>
      </c>
      <c r="AQ1720" s="74"/>
    </row>
    <row r="1721" spans="2:43" ht="18" hidden="1" customHeight="1" x14ac:dyDescent="0.2">
      <c r="B1721" s="4"/>
      <c r="C1721" s="117"/>
      <c r="D1721" s="117"/>
      <c r="E1721" s="117"/>
      <c r="F1721" s="48"/>
      <c r="G1721" s="11"/>
      <c r="H1721" s="117"/>
      <c r="I1721" s="124"/>
      <c r="J1721" s="124"/>
      <c r="K1721" s="144"/>
      <c r="L1721" s="11"/>
      <c r="M1721" s="143"/>
      <c r="N1721" s="42"/>
      <c r="O1721" s="128"/>
      <c r="P1721" s="130"/>
      <c r="Q1721" s="130"/>
      <c r="R1721" s="72">
        <v>2</v>
      </c>
      <c r="S1721" s="181"/>
      <c r="T1721" s="73" t="s">
        <v>400</v>
      </c>
      <c r="V1721" s="74">
        <v>0</v>
      </c>
      <c r="X1721" s="74">
        <v>0</v>
      </c>
      <c r="Z1721" s="74">
        <v>0</v>
      </c>
      <c r="AB1721" s="74">
        <v>0</v>
      </c>
      <c r="AD1721" s="74">
        <v>0</v>
      </c>
      <c r="AF1721" s="74">
        <v>0</v>
      </c>
      <c r="AH1721" s="74">
        <f t="shared" si="243"/>
        <v>0</v>
      </c>
      <c r="AI1721" s="8"/>
      <c r="AJ1721" s="74">
        <f t="shared" si="248"/>
        <v>0</v>
      </c>
      <c r="AK1721" s="8"/>
      <c r="AL1721" s="74">
        <v>0</v>
      </c>
      <c r="AM1721" s="74"/>
      <c r="AN1721" s="74">
        <v>0</v>
      </c>
      <c r="AO1721" s="74"/>
      <c r="AP1721" s="74">
        <v>0</v>
      </c>
      <c r="AQ1721" s="74"/>
    </row>
    <row r="1722" spans="2:43" ht="18" customHeight="1" x14ac:dyDescent="0.2">
      <c r="B1722" s="4"/>
      <c r="C1722" s="117"/>
      <c r="D1722" s="117"/>
      <c r="E1722" s="117"/>
      <c r="F1722" s="48"/>
      <c r="G1722" s="11"/>
      <c r="H1722" s="117"/>
      <c r="I1722" s="124"/>
      <c r="J1722" s="124"/>
      <c r="K1722" s="144"/>
      <c r="L1722" s="11"/>
      <c r="M1722" s="143"/>
      <c r="N1722" s="42"/>
      <c r="O1722" s="128"/>
      <c r="P1722" s="130"/>
      <c r="Q1722" s="130"/>
      <c r="R1722" s="72" t="s">
        <v>55</v>
      </c>
      <c r="S1722" s="181"/>
      <c r="T1722" s="73" t="s">
        <v>352</v>
      </c>
      <c r="V1722" s="74">
        <v>100000</v>
      </c>
      <c r="X1722" s="74">
        <v>105000</v>
      </c>
      <c r="Z1722" s="74">
        <v>110000</v>
      </c>
      <c r="AB1722" s="74">
        <v>116000</v>
      </c>
      <c r="AD1722" s="74">
        <v>122000</v>
      </c>
      <c r="AF1722" s="74">
        <v>0</v>
      </c>
      <c r="AH1722" s="74">
        <f t="shared" si="243"/>
        <v>122000</v>
      </c>
      <c r="AI1722" s="8"/>
      <c r="AJ1722" s="74">
        <f t="shared" si="248"/>
        <v>29000</v>
      </c>
      <c r="AK1722" s="8"/>
      <c r="AL1722" s="74">
        <v>128000</v>
      </c>
      <c r="AM1722" s="74"/>
      <c r="AN1722" s="74">
        <v>134000</v>
      </c>
      <c r="AO1722" s="74"/>
      <c r="AP1722" s="74">
        <v>134000</v>
      </c>
      <c r="AQ1722" s="74"/>
    </row>
    <row r="1723" spans="2:43" ht="18" hidden="1" customHeight="1" x14ac:dyDescent="0.2">
      <c r="B1723" s="4"/>
      <c r="C1723" s="117"/>
      <c r="D1723" s="117"/>
      <c r="E1723" s="117"/>
      <c r="F1723" s="48"/>
      <c r="G1723" s="11"/>
      <c r="H1723" s="117"/>
      <c r="I1723" s="124"/>
      <c r="J1723" s="124"/>
      <c r="K1723" s="144"/>
      <c r="L1723" s="11"/>
      <c r="M1723" s="143"/>
      <c r="N1723" s="42"/>
      <c r="O1723" s="128"/>
      <c r="P1723" s="130"/>
      <c r="Q1723" s="130"/>
      <c r="R1723" s="72">
        <v>90</v>
      </c>
      <c r="S1723" s="181"/>
      <c r="T1723" s="73" t="s">
        <v>452</v>
      </c>
      <c r="V1723" s="74">
        <v>0</v>
      </c>
      <c r="X1723" s="74">
        <v>0</v>
      </c>
      <c r="Z1723" s="74">
        <v>0</v>
      </c>
      <c r="AB1723" s="74">
        <v>0</v>
      </c>
      <c r="AD1723" s="74">
        <v>0</v>
      </c>
      <c r="AF1723" s="74">
        <v>0</v>
      </c>
      <c r="AH1723" s="74">
        <f t="shared" si="243"/>
        <v>0</v>
      </c>
      <c r="AI1723" s="8"/>
      <c r="AJ1723" s="74">
        <f t="shared" si="248"/>
        <v>0</v>
      </c>
      <c r="AK1723" s="8"/>
      <c r="AL1723" s="74">
        <v>0</v>
      </c>
      <c r="AM1723" s="74"/>
      <c r="AN1723" s="74">
        <v>0</v>
      </c>
      <c r="AO1723" s="74"/>
      <c r="AP1723" s="74">
        <v>0</v>
      </c>
      <c r="AQ1723" s="74"/>
    </row>
    <row r="1724" spans="2:43" ht="18" customHeight="1" x14ac:dyDescent="0.2">
      <c r="B1724" s="4"/>
      <c r="C1724" s="117"/>
      <c r="D1724" s="117"/>
      <c r="E1724" s="117"/>
      <c r="F1724" s="48"/>
      <c r="G1724" s="11"/>
      <c r="H1724" s="117"/>
      <c r="I1724" s="124"/>
      <c r="J1724" s="124"/>
      <c r="K1724" s="144"/>
      <c r="L1724" s="11"/>
      <c r="M1724" s="143"/>
      <c r="N1724" s="42"/>
      <c r="O1724" s="128"/>
      <c r="P1724" s="130"/>
      <c r="Q1724" s="131">
        <v>2</v>
      </c>
      <c r="R1724" s="68"/>
      <c r="S1724" s="35"/>
      <c r="T1724" s="450" t="s">
        <v>227</v>
      </c>
      <c r="U1724" s="449"/>
      <c r="V1724" s="447">
        <f>SUM(V1725:V1726)</f>
        <v>15000</v>
      </c>
      <c r="X1724" s="447">
        <f>SUM(X1725:X1726)</f>
        <v>16000</v>
      </c>
      <c r="Z1724" s="447">
        <f>SUM(Z1725:Z1726)</f>
        <v>17000</v>
      </c>
      <c r="AB1724" s="447">
        <f>SUM(AB1725:AB1726)</f>
        <v>18000</v>
      </c>
      <c r="AD1724" s="447">
        <f>SUM(AD1725:AD1726)</f>
        <v>19000</v>
      </c>
      <c r="AF1724" s="447">
        <f>SUM(AF1725:AF1726)</f>
        <v>0</v>
      </c>
      <c r="AH1724" s="447">
        <f t="shared" si="243"/>
        <v>19000</v>
      </c>
      <c r="AI1724" s="446"/>
      <c r="AJ1724" s="447">
        <f>SUM(AJ1725:AJ1726)</f>
        <v>4500</v>
      </c>
      <c r="AK1724" s="446"/>
      <c r="AL1724" s="447">
        <f>SUM(AL1725:AL1726)</f>
        <v>20000</v>
      </c>
      <c r="AM1724" s="447"/>
      <c r="AN1724" s="447">
        <f>SUM(AN1725:AN1726)</f>
        <v>21000</v>
      </c>
      <c r="AO1724" s="447"/>
      <c r="AP1724" s="447">
        <f>SUM(AP1725:AP1726)</f>
        <v>21000</v>
      </c>
      <c r="AQ1724" s="447"/>
    </row>
    <row r="1725" spans="2:43" ht="18" hidden="1" customHeight="1" x14ac:dyDescent="0.2">
      <c r="B1725" s="4"/>
      <c r="C1725" s="117"/>
      <c r="D1725" s="117"/>
      <c r="E1725" s="117"/>
      <c r="F1725" s="48"/>
      <c r="G1725" s="11"/>
      <c r="H1725" s="117"/>
      <c r="I1725" s="124"/>
      <c r="J1725" s="124"/>
      <c r="K1725" s="144"/>
      <c r="L1725" s="11"/>
      <c r="M1725" s="143"/>
      <c r="N1725" s="42"/>
      <c r="O1725" s="128"/>
      <c r="P1725" s="130"/>
      <c r="Q1725" s="131"/>
      <c r="R1725" s="72">
        <v>1</v>
      </c>
      <c r="S1725" s="181"/>
      <c r="T1725" s="73" t="s">
        <v>78</v>
      </c>
      <c r="V1725" s="74">
        <v>0</v>
      </c>
      <c r="X1725" s="74">
        <v>0</v>
      </c>
      <c r="Z1725" s="74">
        <v>0</v>
      </c>
      <c r="AB1725" s="74">
        <v>0</v>
      </c>
      <c r="AD1725" s="74">
        <v>0</v>
      </c>
      <c r="AF1725" s="74">
        <v>0</v>
      </c>
      <c r="AH1725" s="74">
        <f t="shared" si="243"/>
        <v>0</v>
      </c>
      <c r="AI1725" s="8"/>
      <c r="AJ1725" s="74">
        <v>0</v>
      </c>
      <c r="AK1725" s="8"/>
      <c r="AL1725" s="74">
        <v>0</v>
      </c>
      <c r="AM1725" s="74"/>
      <c r="AN1725" s="74">
        <v>0</v>
      </c>
      <c r="AO1725" s="74"/>
      <c r="AP1725" s="74">
        <v>0</v>
      </c>
      <c r="AQ1725" s="74"/>
    </row>
    <row r="1726" spans="2:43" ht="18" customHeight="1" x14ac:dyDescent="0.2">
      <c r="B1726" s="4"/>
      <c r="C1726" s="117"/>
      <c r="D1726" s="117"/>
      <c r="E1726" s="117"/>
      <c r="F1726" s="48"/>
      <c r="G1726" s="11"/>
      <c r="H1726" s="117"/>
      <c r="I1726" s="124"/>
      <c r="J1726" s="124"/>
      <c r="K1726" s="144"/>
      <c r="L1726" s="11"/>
      <c r="M1726" s="143"/>
      <c r="N1726" s="42"/>
      <c r="O1726" s="128"/>
      <c r="P1726" s="130"/>
      <c r="Q1726" s="130"/>
      <c r="R1726" s="72">
        <v>2</v>
      </c>
      <c r="S1726" s="181"/>
      <c r="T1726" s="73" t="s">
        <v>228</v>
      </c>
      <c r="V1726" s="74">
        <v>15000</v>
      </c>
      <c r="X1726" s="74">
        <v>16000</v>
      </c>
      <c r="Z1726" s="74">
        <v>17000</v>
      </c>
      <c r="AB1726" s="74">
        <v>18000</v>
      </c>
      <c r="AD1726" s="74">
        <v>19000</v>
      </c>
      <c r="AF1726" s="74">
        <v>0</v>
      </c>
      <c r="AH1726" s="74">
        <f t="shared" si="243"/>
        <v>19000</v>
      </c>
      <c r="AI1726" s="8"/>
      <c r="AJ1726" s="74">
        <f>CEILING(AB1726*25/100,10)</f>
        <v>4500</v>
      </c>
      <c r="AK1726" s="8"/>
      <c r="AL1726" s="74">
        <v>20000</v>
      </c>
      <c r="AM1726" s="74"/>
      <c r="AN1726" s="74">
        <v>21000</v>
      </c>
      <c r="AO1726" s="74"/>
      <c r="AP1726" s="74">
        <v>21000</v>
      </c>
      <c r="AQ1726" s="74"/>
    </row>
    <row r="1727" spans="2:43" ht="18" hidden="1" customHeight="1" x14ac:dyDescent="0.2">
      <c r="B1727" s="4"/>
      <c r="C1727" s="117"/>
      <c r="D1727" s="117"/>
      <c r="E1727" s="117"/>
      <c r="F1727" s="48"/>
      <c r="G1727" s="11"/>
      <c r="H1727" s="117"/>
      <c r="I1727" s="124"/>
      <c r="J1727" s="124"/>
      <c r="K1727" s="144"/>
      <c r="L1727" s="11"/>
      <c r="M1727" s="143"/>
      <c r="N1727" s="42"/>
      <c r="O1727" s="128"/>
      <c r="P1727" s="130"/>
      <c r="Q1727" s="131">
        <v>3</v>
      </c>
      <c r="R1727" s="68"/>
      <c r="S1727" s="35"/>
      <c r="T1727" s="450" t="s">
        <v>79</v>
      </c>
      <c r="U1727" s="449"/>
      <c r="V1727" s="447">
        <f>V1728+V1729+V1730</f>
        <v>0</v>
      </c>
      <c r="X1727" s="447">
        <f>X1728+X1729+X1730</f>
        <v>0</v>
      </c>
      <c r="Z1727" s="447">
        <f>Z1728+Z1729+Z1730</f>
        <v>0</v>
      </c>
      <c r="AB1727" s="447">
        <f>AB1728+AB1729+AB1730</f>
        <v>0</v>
      </c>
      <c r="AD1727" s="447" t="e">
        <f>#REF!+AD1729+AD1730</f>
        <v>#REF!</v>
      </c>
      <c r="AF1727" s="447">
        <f>AF1728+AF1729+AF1730</f>
        <v>0</v>
      </c>
      <c r="AH1727" s="447" t="e">
        <f t="shared" si="243"/>
        <v>#REF!</v>
      </c>
      <c r="AI1727" s="446"/>
      <c r="AJ1727" s="447">
        <f>AJ1728+AJ1729+AJ1730</f>
        <v>0</v>
      </c>
      <c r="AK1727" s="446"/>
      <c r="AL1727" s="447">
        <f>AL1728+AL1729+AL1730</f>
        <v>0</v>
      </c>
      <c r="AM1727" s="447"/>
      <c r="AN1727" s="447">
        <f>AN1728+AN1729+AN1730</f>
        <v>0</v>
      </c>
      <c r="AO1727" s="447"/>
      <c r="AP1727" s="447">
        <f>AP1728+AP1729+AP1730</f>
        <v>0</v>
      </c>
      <c r="AQ1727" s="447"/>
    </row>
    <row r="1728" spans="2:43" ht="18" hidden="1" customHeight="1" x14ac:dyDescent="0.2">
      <c r="B1728" s="4"/>
      <c r="C1728" s="117"/>
      <c r="D1728" s="117"/>
      <c r="E1728" s="117"/>
      <c r="F1728" s="48"/>
      <c r="G1728" s="11"/>
      <c r="H1728" s="117"/>
      <c r="I1728" s="124"/>
      <c r="J1728" s="124"/>
      <c r="K1728" s="144"/>
      <c r="L1728" s="11"/>
      <c r="M1728" s="143"/>
      <c r="N1728" s="42"/>
      <c r="O1728" s="128"/>
      <c r="P1728" s="130"/>
      <c r="Q1728" s="131"/>
      <c r="R1728" s="72" t="s">
        <v>3</v>
      </c>
      <c r="S1728" s="181"/>
      <c r="T1728" s="73" t="s">
        <v>80</v>
      </c>
      <c r="V1728" s="448">
        <v>0</v>
      </c>
      <c r="X1728" s="448">
        <v>0</v>
      </c>
      <c r="Z1728" s="448">
        <v>0</v>
      </c>
      <c r="AB1728" s="448">
        <v>0</v>
      </c>
      <c r="AD1728" s="448">
        <v>0</v>
      </c>
      <c r="AF1728" s="448">
        <v>0</v>
      </c>
      <c r="AH1728" s="448">
        <f t="shared" si="243"/>
        <v>0</v>
      </c>
      <c r="AI1728" s="495"/>
      <c r="AJ1728" s="448">
        <v>0</v>
      </c>
      <c r="AK1728" s="495"/>
      <c r="AL1728" s="448">
        <v>0</v>
      </c>
      <c r="AM1728" s="448"/>
      <c r="AN1728" s="448">
        <v>0</v>
      </c>
      <c r="AO1728" s="448"/>
      <c r="AP1728" s="448">
        <v>0</v>
      </c>
      <c r="AQ1728" s="448"/>
    </row>
    <row r="1729" spans="2:43" ht="18" hidden="1" customHeight="1" x14ac:dyDescent="0.2">
      <c r="B1729" s="4"/>
      <c r="C1729" s="117"/>
      <c r="D1729" s="117"/>
      <c r="E1729" s="117"/>
      <c r="F1729" s="48"/>
      <c r="G1729" s="11"/>
      <c r="H1729" s="117"/>
      <c r="I1729" s="124"/>
      <c r="J1729" s="124"/>
      <c r="K1729" s="144"/>
      <c r="L1729" s="11"/>
      <c r="M1729" s="143"/>
      <c r="N1729" s="42"/>
      <c r="O1729" s="128"/>
      <c r="P1729" s="130"/>
      <c r="Q1729" s="130"/>
      <c r="R1729" s="72" t="s">
        <v>0</v>
      </c>
      <c r="S1729" s="181"/>
      <c r="T1729" s="73" t="s">
        <v>81</v>
      </c>
      <c r="V1729" s="74">
        <v>0</v>
      </c>
      <c r="X1729" s="74">
        <v>0</v>
      </c>
      <c r="Z1729" s="74">
        <v>0</v>
      </c>
      <c r="AB1729" s="74">
        <v>0</v>
      </c>
      <c r="AD1729" s="74">
        <v>0</v>
      </c>
      <c r="AF1729" s="74">
        <v>0</v>
      </c>
      <c r="AH1729" s="74">
        <f t="shared" si="243"/>
        <v>0</v>
      </c>
      <c r="AI1729" s="8"/>
      <c r="AJ1729" s="74">
        <v>0</v>
      </c>
      <c r="AK1729" s="8"/>
      <c r="AL1729" s="74">
        <v>0</v>
      </c>
      <c r="AM1729" s="74"/>
      <c r="AN1729" s="74">
        <v>0</v>
      </c>
      <c r="AO1729" s="74"/>
      <c r="AP1729" s="74">
        <v>0</v>
      </c>
      <c r="AQ1729" s="74"/>
    </row>
    <row r="1730" spans="2:43" ht="18" hidden="1" customHeight="1" x14ac:dyDescent="0.2">
      <c r="B1730" s="4"/>
      <c r="C1730" s="117"/>
      <c r="D1730" s="117"/>
      <c r="E1730" s="117"/>
      <c r="F1730" s="48"/>
      <c r="G1730" s="11"/>
      <c r="H1730" s="117"/>
      <c r="I1730" s="124"/>
      <c r="J1730" s="124"/>
      <c r="K1730" s="144"/>
      <c r="L1730" s="11"/>
      <c r="M1730" s="143"/>
      <c r="N1730" s="42"/>
      <c r="O1730" s="128"/>
      <c r="P1730" s="130"/>
      <c r="Q1730" s="130"/>
      <c r="R1730" s="72" t="s">
        <v>18</v>
      </c>
      <c r="S1730" s="181"/>
      <c r="T1730" s="73" t="s">
        <v>82</v>
      </c>
      <c r="V1730" s="74">
        <v>0</v>
      </c>
      <c r="X1730" s="74">
        <v>0</v>
      </c>
      <c r="Z1730" s="74">
        <v>0</v>
      </c>
      <c r="AB1730" s="74">
        <v>0</v>
      </c>
      <c r="AD1730" s="74">
        <v>0</v>
      </c>
      <c r="AF1730" s="74">
        <v>0</v>
      </c>
      <c r="AH1730" s="74">
        <f t="shared" si="243"/>
        <v>0</v>
      </c>
      <c r="AI1730" s="8"/>
      <c r="AJ1730" s="74">
        <v>0</v>
      </c>
      <c r="AK1730" s="8"/>
      <c r="AL1730" s="74">
        <v>0</v>
      </c>
      <c r="AM1730" s="74"/>
      <c r="AN1730" s="74">
        <v>0</v>
      </c>
      <c r="AO1730" s="74"/>
      <c r="AP1730" s="74">
        <v>0</v>
      </c>
      <c r="AQ1730" s="74"/>
    </row>
    <row r="1731" spans="2:43" ht="18" hidden="1" customHeight="1" x14ac:dyDescent="0.2">
      <c r="B1731" s="4"/>
      <c r="C1731" s="117"/>
      <c r="D1731" s="117"/>
      <c r="E1731" s="117"/>
      <c r="F1731" s="48"/>
      <c r="G1731" s="11"/>
      <c r="H1731" s="117"/>
      <c r="I1731" s="124"/>
      <c r="J1731" s="124"/>
      <c r="K1731" s="144"/>
      <c r="L1731" s="11"/>
      <c r="M1731" s="143"/>
      <c r="N1731" s="42"/>
      <c r="O1731" s="128"/>
      <c r="P1731" s="130"/>
      <c r="Q1731" s="131">
        <v>4</v>
      </c>
      <c r="R1731" s="68"/>
      <c r="S1731" s="35"/>
      <c r="T1731" s="450" t="s">
        <v>129</v>
      </c>
      <c r="U1731" s="449"/>
      <c r="V1731" s="447">
        <f>V1732+V1733</f>
        <v>0</v>
      </c>
      <c r="X1731" s="447">
        <f>X1732+X1733</f>
        <v>0</v>
      </c>
      <c r="Z1731" s="447">
        <f>Z1732+Z1733</f>
        <v>0</v>
      </c>
      <c r="AB1731" s="447">
        <f>AB1732+AB1733</f>
        <v>0</v>
      </c>
      <c r="AD1731" s="447" t="e">
        <f>#REF!+AD1733</f>
        <v>#REF!</v>
      </c>
      <c r="AF1731" s="447">
        <f>AF1732+AF1733</f>
        <v>0</v>
      </c>
      <c r="AH1731" s="447" t="e">
        <f t="shared" si="243"/>
        <v>#REF!</v>
      </c>
      <c r="AI1731" s="446"/>
      <c r="AJ1731" s="447">
        <f>AJ1732+AJ1733</f>
        <v>0</v>
      </c>
      <c r="AK1731" s="446"/>
      <c r="AL1731" s="447">
        <f>AL1732+AL1733</f>
        <v>0</v>
      </c>
      <c r="AM1731" s="447"/>
      <c r="AN1731" s="447">
        <f>AN1732+AN1733</f>
        <v>0</v>
      </c>
      <c r="AO1731" s="447"/>
      <c r="AP1731" s="447">
        <f>AP1732+AP1733</f>
        <v>0</v>
      </c>
      <c r="AQ1731" s="447"/>
    </row>
    <row r="1732" spans="2:43" ht="18" hidden="1" customHeight="1" x14ac:dyDescent="0.2">
      <c r="B1732" s="4"/>
      <c r="C1732" s="117"/>
      <c r="D1732" s="117"/>
      <c r="E1732" s="117"/>
      <c r="F1732" s="48"/>
      <c r="G1732" s="11"/>
      <c r="H1732" s="117"/>
      <c r="I1732" s="124"/>
      <c r="J1732" s="124"/>
      <c r="K1732" s="144"/>
      <c r="L1732" s="11"/>
      <c r="M1732" s="143"/>
      <c r="N1732" s="42"/>
      <c r="O1732" s="128"/>
      <c r="P1732" s="130"/>
      <c r="Q1732" s="130"/>
      <c r="R1732" s="72">
        <v>1</v>
      </c>
      <c r="S1732" s="181"/>
      <c r="T1732" s="73" t="s">
        <v>401</v>
      </c>
      <c r="V1732" s="74">
        <v>0</v>
      </c>
      <c r="X1732" s="74">
        <v>0</v>
      </c>
      <c r="Z1732" s="74">
        <v>0</v>
      </c>
      <c r="AB1732" s="74">
        <v>0</v>
      </c>
      <c r="AD1732" s="74">
        <v>0</v>
      </c>
      <c r="AF1732" s="74">
        <v>0</v>
      </c>
      <c r="AH1732" s="74">
        <f t="shared" si="243"/>
        <v>0</v>
      </c>
      <c r="AI1732" s="8"/>
      <c r="AJ1732" s="74">
        <v>0</v>
      </c>
      <c r="AK1732" s="8"/>
      <c r="AL1732" s="74">
        <v>0</v>
      </c>
      <c r="AM1732" s="74"/>
      <c r="AN1732" s="74">
        <v>0</v>
      </c>
      <c r="AO1732" s="74"/>
      <c r="AP1732" s="74">
        <v>0</v>
      </c>
      <c r="AQ1732" s="74"/>
    </row>
    <row r="1733" spans="2:43" ht="18" hidden="1" customHeight="1" x14ac:dyDescent="0.2">
      <c r="B1733" s="4"/>
      <c r="C1733" s="117"/>
      <c r="D1733" s="117"/>
      <c r="E1733" s="117"/>
      <c r="F1733" s="48"/>
      <c r="G1733" s="11"/>
      <c r="H1733" s="117"/>
      <c r="I1733" s="124"/>
      <c r="J1733" s="124"/>
      <c r="K1733" s="144"/>
      <c r="L1733" s="11"/>
      <c r="M1733" s="143"/>
      <c r="N1733" s="42"/>
      <c r="O1733" s="128"/>
      <c r="P1733" s="130"/>
      <c r="Q1733" s="130"/>
      <c r="R1733" s="72">
        <v>2</v>
      </c>
      <c r="S1733" s="181"/>
      <c r="T1733" s="73" t="s">
        <v>402</v>
      </c>
      <c r="V1733" s="74">
        <v>0</v>
      </c>
      <c r="X1733" s="74">
        <v>0</v>
      </c>
      <c r="Z1733" s="74">
        <v>0</v>
      </c>
      <c r="AB1733" s="74">
        <v>0</v>
      </c>
      <c r="AD1733" s="74">
        <v>0</v>
      </c>
      <c r="AF1733" s="74">
        <v>0</v>
      </c>
      <c r="AH1733" s="74">
        <f t="shared" si="243"/>
        <v>0</v>
      </c>
      <c r="AI1733" s="8"/>
      <c r="AJ1733" s="74">
        <v>0</v>
      </c>
      <c r="AK1733" s="8"/>
      <c r="AL1733" s="74">
        <v>0</v>
      </c>
      <c r="AM1733" s="74"/>
      <c r="AN1733" s="74">
        <v>0</v>
      </c>
      <c r="AO1733" s="74"/>
      <c r="AP1733" s="74">
        <v>0</v>
      </c>
      <c r="AQ1733" s="74"/>
    </row>
    <row r="1734" spans="2:43" ht="18" customHeight="1" x14ac:dyDescent="0.2">
      <c r="B1734" s="4"/>
      <c r="C1734" s="117"/>
      <c r="D1734" s="117"/>
      <c r="E1734" s="117"/>
      <c r="F1734" s="48"/>
      <c r="G1734" s="11"/>
      <c r="H1734" s="117"/>
      <c r="I1734" s="124"/>
      <c r="J1734" s="124"/>
      <c r="K1734" s="144"/>
      <c r="L1734" s="11"/>
      <c r="M1734" s="143"/>
      <c r="N1734" s="42"/>
      <c r="O1734" s="128"/>
      <c r="P1734" s="130"/>
      <c r="Q1734" s="131">
        <v>5</v>
      </c>
      <c r="R1734" s="68"/>
      <c r="S1734" s="35"/>
      <c r="T1734" s="450" t="s">
        <v>48</v>
      </c>
      <c r="U1734" s="449"/>
      <c r="V1734" s="447">
        <f>V1735+V1736+V1737</f>
        <v>307000</v>
      </c>
      <c r="X1734" s="447">
        <f>X1735+X1736+X1737</f>
        <v>261000</v>
      </c>
      <c r="Z1734" s="447">
        <f>Z1735+Z1736+Z1737</f>
        <v>353000</v>
      </c>
      <c r="AB1734" s="447">
        <f>AB1735+AB1736+AB1737</f>
        <v>372000</v>
      </c>
      <c r="AD1734" s="447">
        <f>AD1735+AD1736+AD1737</f>
        <v>392000</v>
      </c>
      <c r="AF1734" s="447">
        <f>AF1735+AF1736+AF1737</f>
        <v>0</v>
      </c>
      <c r="AH1734" s="447">
        <f t="shared" si="243"/>
        <v>392000</v>
      </c>
      <c r="AI1734" s="446"/>
      <c r="AJ1734" s="447">
        <f>AJ1735+AJ1736+AJ1737</f>
        <v>93000</v>
      </c>
      <c r="AK1734" s="446"/>
      <c r="AL1734" s="447">
        <f>AL1735+AL1736+AL1737</f>
        <v>412000</v>
      </c>
      <c r="AM1734" s="447"/>
      <c r="AN1734" s="447">
        <f>AN1735+AN1736+AN1737</f>
        <v>432000</v>
      </c>
      <c r="AO1734" s="447"/>
      <c r="AP1734" s="447">
        <f>AP1735+AP1736+AP1737</f>
        <v>432000</v>
      </c>
      <c r="AQ1734" s="447"/>
    </row>
    <row r="1735" spans="2:43" ht="18" customHeight="1" x14ac:dyDescent="0.2">
      <c r="B1735" s="4"/>
      <c r="C1735" s="117"/>
      <c r="D1735" s="117"/>
      <c r="E1735" s="117"/>
      <c r="F1735" s="48"/>
      <c r="G1735" s="11"/>
      <c r="H1735" s="117"/>
      <c r="I1735" s="124"/>
      <c r="J1735" s="124"/>
      <c r="K1735" s="144"/>
      <c r="L1735" s="11"/>
      <c r="M1735" s="143"/>
      <c r="N1735" s="42"/>
      <c r="O1735" s="128"/>
      <c r="P1735" s="130"/>
      <c r="Q1735" s="130"/>
      <c r="R1735" s="72" t="s">
        <v>3</v>
      </c>
      <c r="S1735" s="181"/>
      <c r="T1735" s="73" t="s">
        <v>551</v>
      </c>
      <c r="V1735" s="74">
        <v>35000</v>
      </c>
      <c r="X1735" s="74">
        <v>37000</v>
      </c>
      <c r="Z1735" s="74">
        <v>123000</v>
      </c>
      <c r="AB1735" s="74">
        <v>130000</v>
      </c>
      <c r="AD1735" s="74">
        <v>137000</v>
      </c>
      <c r="AF1735" s="74">
        <v>0</v>
      </c>
      <c r="AH1735" s="74">
        <f t="shared" si="243"/>
        <v>137000</v>
      </c>
      <c r="AI1735" s="8"/>
      <c r="AJ1735" s="74">
        <f t="shared" ref="AJ1735:AJ1737" si="249">CEILING(AB1735*25/100,10)</f>
        <v>32500</v>
      </c>
      <c r="AK1735" s="8"/>
      <c r="AL1735" s="74">
        <v>144000</v>
      </c>
      <c r="AM1735" s="74"/>
      <c r="AN1735" s="74">
        <v>151000</v>
      </c>
      <c r="AO1735" s="74"/>
      <c r="AP1735" s="74">
        <v>151000</v>
      </c>
      <c r="AQ1735" s="74"/>
    </row>
    <row r="1736" spans="2:43" ht="18" customHeight="1" x14ac:dyDescent="0.2">
      <c r="B1736" s="4"/>
      <c r="C1736" s="117"/>
      <c r="D1736" s="117"/>
      <c r="E1736" s="117"/>
      <c r="F1736" s="48"/>
      <c r="G1736" s="11"/>
      <c r="H1736" s="117"/>
      <c r="I1736" s="124"/>
      <c r="J1736" s="124"/>
      <c r="K1736" s="144"/>
      <c r="L1736" s="11"/>
      <c r="M1736" s="143"/>
      <c r="N1736" s="42"/>
      <c r="O1736" s="128"/>
      <c r="P1736" s="130"/>
      <c r="Q1736" s="130"/>
      <c r="R1736" s="72">
        <v>2</v>
      </c>
      <c r="S1736" s="181"/>
      <c r="T1736" s="73" t="s">
        <v>403</v>
      </c>
      <c r="V1736" s="74">
        <v>272000</v>
      </c>
      <c r="X1736" s="74">
        <v>224000</v>
      </c>
      <c r="Z1736" s="74">
        <v>230000</v>
      </c>
      <c r="AB1736" s="74">
        <v>242000</v>
      </c>
      <c r="AD1736" s="74">
        <v>255000</v>
      </c>
      <c r="AF1736" s="74">
        <v>0</v>
      </c>
      <c r="AH1736" s="74">
        <f t="shared" si="243"/>
        <v>255000</v>
      </c>
      <c r="AI1736" s="8"/>
      <c r="AJ1736" s="74">
        <f t="shared" si="249"/>
        <v>60500</v>
      </c>
      <c r="AK1736" s="8"/>
      <c r="AL1736" s="74">
        <v>268000</v>
      </c>
      <c r="AM1736" s="74"/>
      <c r="AN1736" s="74">
        <v>281000</v>
      </c>
      <c r="AO1736" s="74"/>
      <c r="AP1736" s="74">
        <v>281000</v>
      </c>
      <c r="AQ1736" s="74"/>
    </row>
    <row r="1737" spans="2:43" ht="18" hidden="1" customHeight="1" x14ac:dyDescent="0.2">
      <c r="B1737" s="4"/>
      <c r="C1737" s="117"/>
      <c r="D1737" s="117"/>
      <c r="E1737" s="117"/>
      <c r="F1737" s="48"/>
      <c r="G1737" s="11"/>
      <c r="H1737" s="117"/>
      <c r="I1737" s="124"/>
      <c r="J1737" s="124"/>
      <c r="K1737" s="144"/>
      <c r="L1737" s="11"/>
      <c r="M1737" s="143"/>
      <c r="N1737" s="42"/>
      <c r="O1737" s="128"/>
      <c r="P1737" s="130"/>
      <c r="Q1737" s="130"/>
      <c r="R1737" s="72">
        <v>3</v>
      </c>
      <c r="S1737" s="181"/>
      <c r="T1737" s="73" t="s">
        <v>404</v>
      </c>
      <c r="V1737" s="74">
        <v>0</v>
      </c>
      <c r="X1737" s="74">
        <v>0</v>
      </c>
      <c r="Z1737" s="74">
        <v>0</v>
      </c>
      <c r="AB1737" s="74">
        <v>0</v>
      </c>
      <c r="AD1737" s="74">
        <v>0</v>
      </c>
      <c r="AF1737" s="74">
        <v>0</v>
      </c>
      <c r="AH1737" s="74">
        <f t="shared" si="243"/>
        <v>0</v>
      </c>
      <c r="AI1737" s="8"/>
      <c r="AJ1737" s="74">
        <f t="shared" si="249"/>
        <v>0</v>
      </c>
      <c r="AK1737" s="8"/>
      <c r="AL1737" s="74">
        <v>0</v>
      </c>
      <c r="AM1737" s="74"/>
      <c r="AN1737" s="74">
        <v>0</v>
      </c>
      <c r="AO1737" s="74"/>
      <c r="AP1737" s="74">
        <v>0</v>
      </c>
      <c r="AQ1737" s="74"/>
    </row>
    <row r="1738" spans="2:43" ht="18" customHeight="1" x14ac:dyDescent="0.2">
      <c r="B1738" s="4"/>
      <c r="C1738" s="117"/>
      <c r="D1738" s="117"/>
      <c r="E1738" s="117"/>
      <c r="F1738" s="48"/>
      <c r="G1738" s="11"/>
      <c r="H1738" s="117"/>
      <c r="I1738" s="124"/>
      <c r="J1738" s="124"/>
      <c r="K1738" s="144"/>
      <c r="L1738" s="11"/>
      <c r="M1738" s="143"/>
      <c r="N1738" s="42"/>
      <c r="O1738" s="128"/>
      <c r="P1738" s="130"/>
      <c r="Q1738" s="131">
        <v>6</v>
      </c>
      <c r="R1738" s="84"/>
      <c r="S1738" s="250"/>
      <c r="T1738" s="450" t="s">
        <v>19</v>
      </c>
      <c r="U1738" s="449"/>
      <c r="V1738" s="447">
        <f>V1739+V1740+V1741</f>
        <v>20000</v>
      </c>
      <c r="X1738" s="447">
        <f>X1739+X1740+X1741</f>
        <v>21000</v>
      </c>
      <c r="Z1738" s="447">
        <f>Z1739+Z1740+Z1741</f>
        <v>22000</v>
      </c>
      <c r="AB1738" s="447">
        <f>AB1739+AB1740+AB1741</f>
        <v>24000</v>
      </c>
      <c r="AD1738" s="447">
        <f>AD1739+AD1740+AD1741</f>
        <v>25000</v>
      </c>
      <c r="AF1738" s="447">
        <f>AF1739+AF1740+AF1741</f>
        <v>0</v>
      </c>
      <c r="AH1738" s="447">
        <f t="shared" si="243"/>
        <v>25000</v>
      </c>
      <c r="AI1738" s="446"/>
      <c r="AJ1738" s="447">
        <f>AJ1739+AJ1740+AJ1741</f>
        <v>6000</v>
      </c>
      <c r="AK1738" s="446"/>
      <c r="AL1738" s="447">
        <f>AL1739+AL1740+AL1741</f>
        <v>26000</v>
      </c>
      <c r="AM1738" s="447"/>
      <c r="AN1738" s="447">
        <f>AN1739+AN1740+AN1741</f>
        <v>27000</v>
      </c>
      <c r="AO1738" s="447"/>
      <c r="AP1738" s="447">
        <f>AP1739+AP1740+AP1741</f>
        <v>27000</v>
      </c>
      <c r="AQ1738" s="447"/>
    </row>
    <row r="1739" spans="2:43" ht="18" hidden="1" customHeight="1" x14ac:dyDescent="0.2">
      <c r="B1739" s="4"/>
      <c r="C1739" s="117"/>
      <c r="D1739" s="117"/>
      <c r="E1739" s="117"/>
      <c r="F1739" s="48"/>
      <c r="G1739" s="11"/>
      <c r="H1739" s="117"/>
      <c r="I1739" s="124"/>
      <c r="J1739" s="124"/>
      <c r="K1739" s="144"/>
      <c r="L1739" s="11"/>
      <c r="M1739" s="143"/>
      <c r="N1739" s="42"/>
      <c r="O1739" s="128"/>
      <c r="P1739" s="130"/>
      <c r="Q1739" s="131"/>
      <c r="R1739" s="72">
        <v>1</v>
      </c>
      <c r="S1739" s="181"/>
      <c r="T1739" s="73" t="s">
        <v>243</v>
      </c>
      <c r="V1739" s="74">
        <v>0</v>
      </c>
      <c r="X1739" s="74">
        <v>0</v>
      </c>
      <c r="Z1739" s="74">
        <v>0</v>
      </c>
      <c r="AB1739" s="74">
        <v>0</v>
      </c>
      <c r="AD1739" s="74">
        <v>0</v>
      </c>
      <c r="AF1739" s="74">
        <v>0</v>
      </c>
      <c r="AH1739" s="74">
        <f t="shared" si="243"/>
        <v>0</v>
      </c>
      <c r="AI1739" s="8"/>
      <c r="AJ1739" s="74">
        <f t="shared" ref="AJ1739:AJ1741" si="250">CEILING(AB1739*25/100,10)</f>
        <v>0</v>
      </c>
      <c r="AK1739" s="8"/>
      <c r="AL1739" s="74">
        <v>0</v>
      </c>
      <c r="AM1739" s="74"/>
      <c r="AN1739" s="74">
        <v>0</v>
      </c>
      <c r="AO1739" s="74"/>
      <c r="AP1739" s="74">
        <v>0</v>
      </c>
      <c r="AQ1739" s="74"/>
    </row>
    <row r="1740" spans="2:43" ht="18" hidden="1" customHeight="1" x14ac:dyDescent="0.2">
      <c r="B1740" s="4"/>
      <c r="C1740" s="117"/>
      <c r="D1740" s="117"/>
      <c r="E1740" s="117"/>
      <c r="F1740" s="48"/>
      <c r="G1740" s="11"/>
      <c r="H1740" s="117"/>
      <c r="I1740" s="124"/>
      <c r="J1740" s="124"/>
      <c r="K1740" s="144"/>
      <c r="L1740" s="11"/>
      <c r="M1740" s="143"/>
      <c r="N1740" s="42"/>
      <c r="O1740" s="128"/>
      <c r="P1740" s="130"/>
      <c r="Q1740" s="131"/>
      <c r="R1740" s="72">
        <v>2</v>
      </c>
      <c r="S1740" s="181"/>
      <c r="T1740" s="73" t="s">
        <v>72</v>
      </c>
      <c r="V1740" s="74">
        <v>0</v>
      </c>
      <c r="X1740" s="74">
        <v>0</v>
      </c>
      <c r="Z1740" s="74">
        <v>0</v>
      </c>
      <c r="AB1740" s="74">
        <v>0</v>
      </c>
      <c r="AD1740" s="74">
        <v>0</v>
      </c>
      <c r="AF1740" s="74">
        <v>0</v>
      </c>
      <c r="AH1740" s="74">
        <f t="shared" si="243"/>
        <v>0</v>
      </c>
      <c r="AI1740" s="8"/>
      <c r="AJ1740" s="74">
        <f t="shared" si="250"/>
        <v>0</v>
      </c>
      <c r="AK1740" s="8"/>
      <c r="AL1740" s="74">
        <v>0</v>
      </c>
      <c r="AM1740" s="74"/>
      <c r="AN1740" s="74">
        <v>0</v>
      </c>
      <c r="AO1740" s="74"/>
      <c r="AP1740" s="74">
        <v>0</v>
      </c>
      <c r="AQ1740" s="74"/>
    </row>
    <row r="1741" spans="2:43" ht="18" customHeight="1" x14ac:dyDescent="0.2">
      <c r="B1741" s="4"/>
      <c r="C1741" s="117"/>
      <c r="D1741" s="117"/>
      <c r="E1741" s="117"/>
      <c r="F1741" s="48"/>
      <c r="G1741" s="11"/>
      <c r="H1741" s="117"/>
      <c r="I1741" s="124"/>
      <c r="J1741" s="124"/>
      <c r="K1741" s="144"/>
      <c r="L1741" s="11"/>
      <c r="M1741" s="143"/>
      <c r="N1741" s="42"/>
      <c r="O1741" s="128"/>
      <c r="P1741" s="130"/>
      <c r="Q1741" s="130"/>
      <c r="R1741" s="72">
        <v>90</v>
      </c>
      <c r="S1741" s="181"/>
      <c r="T1741" s="73" t="s">
        <v>225</v>
      </c>
      <c r="V1741" s="74">
        <v>20000</v>
      </c>
      <c r="X1741" s="74">
        <v>21000</v>
      </c>
      <c r="Z1741" s="74">
        <v>22000</v>
      </c>
      <c r="AB1741" s="74">
        <v>24000</v>
      </c>
      <c r="AD1741" s="74">
        <v>25000</v>
      </c>
      <c r="AF1741" s="74">
        <v>0</v>
      </c>
      <c r="AH1741" s="74">
        <f t="shared" si="243"/>
        <v>25000</v>
      </c>
      <c r="AI1741" s="8"/>
      <c r="AJ1741" s="74">
        <f t="shared" si="250"/>
        <v>6000</v>
      </c>
      <c r="AK1741" s="8"/>
      <c r="AL1741" s="74">
        <v>26000</v>
      </c>
      <c r="AM1741" s="74"/>
      <c r="AN1741" s="74">
        <v>27000</v>
      </c>
      <c r="AO1741" s="74"/>
      <c r="AP1741" s="74">
        <v>27000</v>
      </c>
      <c r="AQ1741" s="74"/>
    </row>
    <row r="1742" spans="2:43" ht="18" customHeight="1" x14ac:dyDescent="0.2">
      <c r="B1742" s="4"/>
      <c r="C1742" s="117"/>
      <c r="D1742" s="117"/>
      <c r="E1742" s="117"/>
      <c r="F1742" s="48"/>
      <c r="G1742" s="11"/>
      <c r="H1742" s="117"/>
      <c r="I1742" s="124"/>
      <c r="J1742" s="124"/>
      <c r="K1742" s="144"/>
      <c r="L1742" s="11"/>
      <c r="M1742" s="143"/>
      <c r="N1742" s="42"/>
      <c r="O1742" s="128"/>
      <c r="P1742" s="130"/>
      <c r="Q1742" s="131">
        <v>9</v>
      </c>
      <c r="R1742" s="84"/>
      <c r="S1742" s="250"/>
      <c r="T1742" s="450" t="s">
        <v>167</v>
      </c>
      <c r="U1742" s="449"/>
      <c r="V1742" s="447">
        <f>SUM(V1743:V1744)</f>
        <v>10000</v>
      </c>
      <c r="X1742" s="447">
        <f>SUM(X1743:X1744)</f>
        <v>11000</v>
      </c>
      <c r="Z1742" s="447">
        <f>SUM(Z1743:Z1744)</f>
        <v>11000</v>
      </c>
      <c r="AB1742" s="447">
        <f>SUM(AB1743:AB1744)</f>
        <v>12000</v>
      </c>
      <c r="AD1742" s="447">
        <f>SUM(AD1743:AD1744)</f>
        <v>13000</v>
      </c>
      <c r="AF1742" s="447">
        <f>SUM(AF1743:AF1744)</f>
        <v>0</v>
      </c>
      <c r="AH1742" s="447">
        <f t="shared" si="243"/>
        <v>13000</v>
      </c>
      <c r="AI1742" s="446"/>
      <c r="AJ1742" s="447">
        <f>SUM(AJ1743:AJ1744)</f>
        <v>3000</v>
      </c>
      <c r="AK1742" s="446"/>
      <c r="AL1742" s="447">
        <f>SUM(AL1743:AL1744)</f>
        <v>14000</v>
      </c>
      <c r="AM1742" s="447"/>
      <c r="AN1742" s="447">
        <f>SUM(AN1743:AN1744)</f>
        <v>15000</v>
      </c>
      <c r="AO1742" s="447"/>
      <c r="AP1742" s="447">
        <f>SUM(AP1743:AP1744)</f>
        <v>15000</v>
      </c>
      <c r="AQ1742" s="447"/>
    </row>
    <row r="1743" spans="2:43" ht="18" hidden="1" customHeight="1" x14ac:dyDescent="0.2">
      <c r="B1743" s="4"/>
      <c r="C1743" s="117"/>
      <c r="D1743" s="117"/>
      <c r="E1743" s="117"/>
      <c r="F1743" s="48"/>
      <c r="G1743" s="11"/>
      <c r="H1743" s="117"/>
      <c r="I1743" s="124"/>
      <c r="J1743" s="124"/>
      <c r="K1743" s="144"/>
      <c r="L1743" s="11"/>
      <c r="M1743" s="143"/>
      <c r="N1743" s="42"/>
      <c r="O1743" s="128"/>
      <c r="P1743" s="130"/>
      <c r="Q1743" s="131"/>
      <c r="R1743" s="72" t="s">
        <v>3</v>
      </c>
      <c r="S1743" s="181"/>
      <c r="T1743" s="73" t="s">
        <v>322</v>
      </c>
      <c r="V1743" s="74">
        <v>0</v>
      </c>
      <c r="X1743" s="74">
        <v>0</v>
      </c>
      <c r="Z1743" s="74">
        <v>0</v>
      </c>
      <c r="AB1743" s="74">
        <v>0</v>
      </c>
      <c r="AD1743" s="74">
        <v>0</v>
      </c>
      <c r="AF1743" s="74">
        <v>0</v>
      </c>
      <c r="AH1743" s="74">
        <f t="shared" si="243"/>
        <v>0</v>
      </c>
      <c r="AI1743" s="8"/>
      <c r="AJ1743" s="74">
        <v>0</v>
      </c>
      <c r="AK1743" s="8"/>
      <c r="AL1743" s="74">
        <v>0</v>
      </c>
      <c r="AM1743" s="74"/>
      <c r="AN1743" s="74">
        <v>0</v>
      </c>
      <c r="AO1743" s="74"/>
      <c r="AP1743" s="74">
        <v>0</v>
      </c>
      <c r="AQ1743" s="74"/>
    </row>
    <row r="1744" spans="2:43" ht="18" customHeight="1" x14ac:dyDescent="0.2">
      <c r="B1744" s="4"/>
      <c r="C1744" s="117"/>
      <c r="D1744" s="117"/>
      <c r="E1744" s="117"/>
      <c r="F1744" s="48"/>
      <c r="G1744" s="11"/>
      <c r="H1744" s="117"/>
      <c r="I1744" s="124"/>
      <c r="J1744" s="124"/>
      <c r="K1744" s="144"/>
      <c r="L1744" s="11"/>
      <c r="M1744" s="143"/>
      <c r="N1744" s="42"/>
      <c r="O1744" s="128"/>
      <c r="P1744" s="130"/>
      <c r="Q1744" s="130"/>
      <c r="R1744" s="72">
        <v>90</v>
      </c>
      <c r="S1744" s="181"/>
      <c r="T1744" s="73" t="s">
        <v>167</v>
      </c>
      <c r="V1744" s="74">
        <v>10000</v>
      </c>
      <c r="X1744" s="74">
        <v>11000</v>
      </c>
      <c r="Z1744" s="74">
        <v>11000</v>
      </c>
      <c r="AB1744" s="74">
        <v>12000</v>
      </c>
      <c r="AD1744" s="74">
        <v>13000</v>
      </c>
      <c r="AF1744" s="74">
        <v>0</v>
      </c>
      <c r="AH1744" s="74">
        <f t="shared" si="243"/>
        <v>13000</v>
      </c>
      <c r="AI1744" s="8"/>
      <c r="AJ1744" s="74">
        <f>CEILING(AB1744*25/100,10)</f>
        <v>3000</v>
      </c>
      <c r="AK1744" s="8"/>
      <c r="AL1744" s="74">
        <v>14000</v>
      </c>
      <c r="AM1744" s="74"/>
      <c r="AN1744" s="74">
        <v>15000</v>
      </c>
      <c r="AO1744" s="74"/>
      <c r="AP1744" s="74">
        <v>15000</v>
      </c>
      <c r="AQ1744" s="74"/>
    </row>
    <row r="1745" spans="2:43" ht="18" hidden="1" customHeight="1" x14ac:dyDescent="0.2">
      <c r="B1745" s="4"/>
      <c r="C1745" s="117"/>
      <c r="D1745" s="117"/>
      <c r="E1745" s="117"/>
      <c r="F1745" s="48"/>
      <c r="G1745" s="11"/>
      <c r="H1745" s="117"/>
      <c r="I1745" s="124"/>
      <c r="J1745" s="124"/>
      <c r="K1745" s="144"/>
      <c r="L1745" s="11"/>
      <c r="M1745" s="143"/>
      <c r="N1745" s="42"/>
      <c r="O1745" s="128"/>
      <c r="P1745" s="129">
        <v>3</v>
      </c>
      <c r="Q1745" s="129"/>
      <c r="R1745" s="64"/>
      <c r="S1745" s="234"/>
      <c r="T1745" s="65" t="s">
        <v>215</v>
      </c>
      <c r="U1745" s="155"/>
      <c r="V1745" s="66">
        <f>V1746</f>
        <v>0</v>
      </c>
      <c r="X1745" s="66">
        <f>X1746</f>
        <v>0</v>
      </c>
      <c r="Z1745" s="66">
        <f>Z1746</f>
        <v>0</v>
      </c>
      <c r="AB1745" s="66">
        <f>AB1746</f>
        <v>0</v>
      </c>
      <c r="AD1745" s="66" t="e">
        <f>#REF!</f>
        <v>#REF!</v>
      </c>
      <c r="AF1745" s="66">
        <f>AF1746</f>
        <v>0</v>
      </c>
      <c r="AH1745" s="66" t="e">
        <f t="shared" si="243"/>
        <v>#REF!</v>
      </c>
      <c r="AI1745" s="67"/>
      <c r="AJ1745" s="66">
        <f>AJ1746</f>
        <v>0</v>
      </c>
      <c r="AK1745" s="67"/>
      <c r="AL1745" s="66">
        <f t="shared" ref="AL1745:AP1746" si="251">AL1746</f>
        <v>0</v>
      </c>
      <c r="AM1745" s="66"/>
      <c r="AN1745" s="66">
        <f t="shared" si="251"/>
        <v>0</v>
      </c>
      <c r="AO1745" s="66"/>
      <c r="AP1745" s="66">
        <f t="shared" si="251"/>
        <v>0</v>
      </c>
      <c r="AQ1745" s="66"/>
    </row>
    <row r="1746" spans="2:43" ht="18" hidden="1" customHeight="1" x14ac:dyDescent="0.2">
      <c r="B1746" s="4"/>
      <c r="C1746" s="117"/>
      <c r="D1746" s="117"/>
      <c r="E1746" s="117"/>
      <c r="F1746" s="48"/>
      <c r="G1746" s="11"/>
      <c r="H1746" s="117"/>
      <c r="I1746" s="124"/>
      <c r="J1746" s="124"/>
      <c r="K1746" s="144"/>
      <c r="L1746" s="11"/>
      <c r="M1746" s="143"/>
      <c r="N1746" s="42"/>
      <c r="O1746" s="128"/>
      <c r="P1746" s="130"/>
      <c r="Q1746" s="131">
        <v>1</v>
      </c>
      <c r="R1746" s="68"/>
      <c r="S1746" s="35"/>
      <c r="T1746" s="450" t="s">
        <v>177</v>
      </c>
      <c r="U1746" s="449"/>
      <c r="V1746" s="447">
        <f>V1747</f>
        <v>0</v>
      </c>
      <c r="X1746" s="447">
        <f>X1747</f>
        <v>0</v>
      </c>
      <c r="Z1746" s="447">
        <f>Z1747</f>
        <v>0</v>
      </c>
      <c r="AB1746" s="447">
        <f>AB1747</f>
        <v>0</v>
      </c>
      <c r="AD1746" s="447" t="e">
        <f>#REF!</f>
        <v>#REF!</v>
      </c>
      <c r="AF1746" s="447">
        <f>AF1747</f>
        <v>0</v>
      </c>
      <c r="AH1746" s="447" t="e">
        <f t="shared" si="243"/>
        <v>#REF!</v>
      </c>
      <c r="AI1746" s="446"/>
      <c r="AJ1746" s="447">
        <f>AJ1747</f>
        <v>0</v>
      </c>
      <c r="AK1746" s="446"/>
      <c r="AL1746" s="447">
        <f t="shared" si="251"/>
        <v>0</v>
      </c>
      <c r="AM1746" s="447"/>
      <c r="AN1746" s="447">
        <f t="shared" si="251"/>
        <v>0</v>
      </c>
      <c r="AO1746" s="447"/>
      <c r="AP1746" s="447">
        <f t="shared" si="251"/>
        <v>0</v>
      </c>
      <c r="AQ1746" s="447"/>
    </row>
    <row r="1747" spans="2:43" ht="18" hidden="1" customHeight="1" x14ac:dyDescent="0.2">
      <c r="B1747" s="4"/>
      <c r="C1747" s="117"/>
      <c r="D1747" s="117"/>
      <c r="E1747" s="117"/>
      <c r="F1747" s="48"/>
      <c r="G1747" s="11"/>
      <c r="H1747" s="117"/>
      <c r="I1747" s="124"/>
      <c r="J1747" s="124"/>
      <c r="K1747" s="144"/>
      <c r="L1747" s="11"/>
      <c r="M1747" s="143"/>
      <c r="N1747" s="42"/>
      <c r="O1747" s="128"/>
      <c r="P1747" s="130"/>
      <c r="Q1747" s="131"/>
      <c r="R1747" s="78" t="s">
        <v>3</v>
      </c>
      <c r="S1747" s="251"/>
      <c r="T1747" s="494" t="s">
        <v>177</v>
      </c>
      <c r="U1747" s="444"/>
      <c r="V1747" s="448">
        <v>0</v>
      </c>
      <c r="X1747" s="448">
        <v>0</v>
      </c>
      <c r="Z1747" s="448">
        <v>0</v>
      </c>
      <c r="AB1747" s="448">
        <v>0</v>
      </c>
      <c r="AD1747" s="448">
        <v>0</v>
      </c>
      <c r="AF1747" s="448">
        <v>0</v>
      </c>
      <c r="AH1747" s="448">
        <f t="shared" si="243"/>
        <v>0</v>
      </c>
      <c r="AI1747" s="495"/>
      <c r="AJ1747" s="448">
        <v>0</v>
      </c>
      <c r="AK1747" s="495"/>
      <c r="AL1747" s="448">
        <v>0</v>
      </c>
      <c r="AM1747" s="448"/>
      <c r="AN1747" s="448">
        <v>0</v>
      </c>
      <c r="AO1747" s="448"/>
      <c r="AP1747" s="448">
        <v>0</v>
      </c>
      <c r="AQ1747" s="448"/>
    </row>
    <row r="1748" spans="2:43" ht="18" customHeight="1" x14ac:dyDescent="0.2">
      <c r="B1748" s="4"/>
      <c r="C1748" s="117"/>
      <c r="D1748" s="117"/>
      <c r="E1748" s="117"/>
      <c r="F1748" s="48"/>
      <c r="G1748" s="11"/>
      <c r="H1748" s="117"/>
      <c r="I1748" s="124"/>
      <c r="J1748" s="124"/>
      <c r="K1748" s="144"/>
      <c r="L1748" s="11"/>
      <c r="M1748" s="143"/>
      <c r="N1748" s="42"/>
      <c r="O1748" s="128"/>
      <c r="P1748" s="129">
        <v>5</v>
      </c>
      <c r="Q1748" s="129"/>
      <c r="R1748" s="64"/>
      <c r="S1748" s="234"/>
      <c r="T1748" s="65" t="s">
        <v>24</v>
      </c>
      <c r="U1748" s="155"/>
      <c r="V1748" s="66">
        <f>V1749+V1752+V1754+V1756</f>
        <v>653000</v>
      </c>
      <c r="X1748" s="66">
        <f>X1749+X1752+X1754+X1756</f>
        <v>413000</v>
      </c>
      <c r="Z1748" s="66">
        <f>Z1749+Z1752+Z1754+Z1756</f>
        <v>673000</v>
      </c>
      <c r="AB1748" s="66">
        <f>AB1749+AB1752+AB1754+AB1756</f>
        <v>701000</v>
      </c>
      <c r="AD1748" s="66">
        <f>AD1749+AD1752+AD1754+AD1756</f>
        <v>738000</v>
      </c>
      <c r="AF1748" s="66">
        <f>AF1749+AF1752+AF1754+AF1756</f>
        <v>212000</v>
      </c>
      <c r="AH1748" s="66">
        <f t="shared" si="243"/>
        <v>950000</v>
      </c>
      <c r="AI1748" s="67"/>
      <c r="AJ1748" s="66">
        <f>AJ1749+AJ1752+AJ1754+AJ1756</f>
        <v>245350</v>
      </c>
      <c r="AK1748" s="67"/>
      <c r="AL1748" s="66">
        <f>AL1749+AL1752+AL1754+AL1756</f>
        <v>774000</v>
      </c>
      <c r="AM1748" s="66"/>
      <c r="AN1748" s="66">
        <f>AN1749+AN1752+AN1754+AN1756</f>
        <v>812000</v>
      </c>
      <c r="AO1748" s="66"/>
      <c r="AP1748" s="66">
        <f>AP1749+AP1752+AP1754+AP1756</f>
        <v>812000</v>
      </c>
      <c r="AQ1748" s="66"/>
    </row>
    <row r="1749" spans="2:43" ht="18" hidden="1" customHeight="1" x14ac:dyDescent="0.2">
      <c r="B1749" s="4"/>
      <c r="C1749" s="117"/>
      <c r="D1749" s="117"/>
      <c r="E1749" s="117"/>
      <c r="F1749" s="48"/>
      <c r="G1749" s="11"/>
      <c r="H1749" s="117"/>
      <c r="I1749" s="124"/>
      <c r="J1749" s="124"/>
      <c r="K1749" s="144"/>
      <c r="L1749" s="11"/>
      <c r="M1749" s="143"/>
      <c r="N1749" s="42"/>
      <c r="O1749" s="128"/>
      <c r="P1749" s="129"/>
      <c r="Q1749" s="131">
        <v>1</v>
      </c>
      <c r="R1749" s="68"/>
      <c r="S1749" s="35"/>
      <c r="T1749" s="450" t="s">
        <v>98</v>
      </c>
      <c r="U1749" s="449"/>
      <c r="V1749" s="447">
        <f>V1750+V1751</f>
        <v>0</v>
      </c>
      <c r="X1749" s="447">
        <f>X1750+X1751</f>
        <v>0</v>
      </c>
      <c r="Z1749" s="447">
        <f>Z1750+Z1751</f>
        <v>0</v>
      </c>
      <c r="AB1749" s="447">
        <f>AB1750+AB1751</f>
        <v>0</v>
      </c>
      <c r="AD1749" s="447">
        <f>AD1750+AD1751</f>
        <v>0</v>
      </c>
      <c r="AF1749" s="447">
        <f>AF1750+AF1751</f>
        <v>0</v>
      </c>
      <c r="AH1749" s="447">
        <f t="shared" si="243"/>
        <v>0</v>
      </c>
      <c r="AI1749" s="446"/>
      <c r="AJ1749" s="447">
        <f>AJ1750+AJ1751</f>
        <v>0</v>
      </c>
      <c r="AK1749" s="446"/>
      <c r="AL1749" s="447">
        <f>AL1750+AL1751</f>
        <v>0</v>
      </c>
      <c r="AM1749" s="447"/>
      <c r="AN1749" s="447">
        <f>AN1750+AN1751</f>
        <v>0</v>
      </c>
      <c r="AO1749" s="447"/>
      <c r="AP1749" s="447">
        <f>AP1750+AP1751</f>
        <v>0</v>
      </c>
      <c r="AQ1749" s="447"/>
    </row>
    <row r="1750" spans="2:43" ht="18" hidden="1" customHeight="1" x14ac:dyDescent="0.2">
      <c r="B1750" s="4"/>
      <c r="C1750" s="117"/>
      <c r="D1750" s="117"/>
      <c r="E1750" s="117"/>
      <c r="F1750" s="48"/>
      <c r="G1750" s="11"/>
      <c r="H1750" s="117"/>
      <c r="I1750" s="124"/>
      <c r="J1750" s="124"/>
      <c r="K1750" s="144"/>
      <c r="L1750" s="11"/>
      <c r="M1750" s="143"/>
      <c r="N1750" s="42"/>
      <c r="O1750" s="128"/>
      <c r="P1750" s="129"/>
      <c r="Q1750" s="130"/>
      <c r="R1750" s="72" t="s">
        <v>18</v>
      </c>
      <c r="S1750" s="181"/>
      <c r="T1750" s="73" t="s">
        <v>137</v>
      </c>
      <c r="V1750" s="74">
        <v>0</v>
      </c>
      <c r="X1750" s="74">
        <v>0</v>
      </c>
      <c r="Z1750" s="74">
        <v>0</v>
      </c>
      <c r="AB1750" s="74">
        <v>0</v>
      </c>
      <c r="AD1750" s="74">
        <v>0</v>
      </c>
      <c r="AF1750" s="74">
        <v>0</v>
      </c>
      <c r="AH1750" s="74">
        <f t="shared" si="243"/>
        <v>0</v>
      </c>
      <c r="AI1750" s="8"/>
      <c r="AJ1750" s="74">
        <v>0</v>
      </c>
      <c r="AK1750" s="8"/>
      <c r="AL1750" s="74">
        <v>0</v>
      </c>
      <c r="AM1750" s="74"/>
      <c r="AN1750" s="74">
        <v>0</v>
      </c>
      <c r="AO1750" s="74"/>
      <c r="AP1750" s="74">
        <v>0</v>
      </c>
      <c r="AQ1750" s="74"/>
    </row>
    <row r="1751" spans="2:43" ht="18" hidden="1" customHeight="1" x14ac:dyDescent="0.2">
      <c r="B1751" s="4"/>
      <c r="C1751" s="117"/>
      <c r="D1751" s="117"/>
      <c r="E1751" s="117"/>
      <c r="F1751" s="48"/>
      <c r="G1751" s="11"/>
      <c r="H1751" s="117"/>
      <c r="I1751" s="124"/>
      <c r="J1751" s="124"/>
      <c r="K1751" s="144"/>
      <c r="L1751" s="11"/>
      <c r="M1751" s="143"/>
      <c r="N1751" s="42"/>
      <c r="O1751" s="128"/>
      <c r="P1751" s="129"/>
      <c r="Q1751" s="130"/>
      <c r="R1751" s="78">
        <v>4</v>
      </c>
      <c r="S1751" s="251"/>
      <c r="T1751" s="73" t="s">
        <v>331</v>
      </c>
      <c r="V1751" s="74">
        <v>0</v>
      </c>
      <c r="X1751" s="74">
        <v>0</v>
      </c>
      <c r="Z1751" s="74">
        <v>0</v>
      </c>
      <c r="AB1751" s="74">
        <v>0</v>
      </c>
      <c r="AD1751" s="74">
        <v>0</v>
      </c>
      <c r="AF1751" s="74">
        <v>0</v>
      </c>
      <c r="AH1751" s="74">
        <f t="shared" si="243"/>
        <v>0</v>
      </c>
      <c r="AI1751" s="8"/>
      <c r="AJ1751" s="74">
        <v>0</v>
      </c>
      <c r="AK1751" s="8"/>
      <c r="AL1751" s="74">
        <v>0</v>
      </c>
      <c r="AM1751" s="74"/>
      <c r="AN1751" s="74">
        <v>0</v>
      </c>
      <c r="AO1751" s="74"/>
      <c r="AP1751" s="74">
        <v>0</v>
      </c>
      <c r="AQ1751" s="74"/>
    </row>
    <row r="1752" spans="2:43" ht="18" customHeight="1" x14ac:dyDescent="0.2">
      <c r="B1752" s="4"/>
      <c r="C1752" s="117"/>
      <c r="D1752" s="117"/>
      <c r="E1752" s="117"/>
      <c r="F1752" s="48"/>
      <c r="G1752" s="11"/>
      <c r="H1752" s="117"/>
      <c r="I1752" s="124"/>
      <c r="J1752" s="124"/>
      <c r="K1752" s="144"/>
      <c r="L1752" s="11"/>
      <c r="M1752" s="143"/>
      <c r="N1752" s="42"/>
      <c r="O1752" s="128"/>
      <c r="P1752" s="130"/>
      <c r="Q1752" s="131">
        <v>2</v>
      </c>
      <c r="R1752" s="68"/>
      <c r="S1752" s="35"/>
      <c r="T1752" s="450" t="s">
        <v>25</v>
      </c>
      <c r="U1752" s="449"/>
      <c r="V1752" s="447">
        <f>V1753</f>
        <v>3000</v>
      </c>
      <c r="X1752" s="447">
        <f>X1753</f>
        <v>3000</v>
      </c>
      <c r="Z1752" s="447">
        <f>Z1753</f>
        <v>3000</v>
      </c>
      <c r="AB1752" s="447">
        <f>AB1753</f>
        <v>4000</v>
      </c>
      <c r="AD1752" s="447">
        <f>AD1753</f>
        <v>4000</v>
      </c>
      <c r="AF1752" s="447">
        <f>AF1753</f>
        <v>0</v>
      </c>
      <c r="AH1752" s="447">
        <f t="shared" si="243"/>
        <v>4000</v>
      </c>
      <c r="AI1752" s="446"/>
      <c r="AJ1752" s="447">
        <f>AJ1753</f>
        <v>1400</v>
      </c>
      <c r="AK1752" s="446"/>
      <c r="AL1752" s="447">
        <f>AL1753</f>
        <v>4000</v>
      </c>
      <c r="AM1752" s="447"/>
      <c r="AN1752" s="447">
        <f>AN1753</f>
        <v>4000</v>
      </c>
      <c r="AO1752" s="447"/>
      <c r="AP1752" s="447">
        <f>AP1753</f>
        <v>4000</v>
      </c>
      <c r="AQ1752" s="447"/>
    </row>
    <row r="1753" spans="2:43" ht="18" customHeight="1" x14ac:dyDescent="0.2">
      <c r="B1753" s="4"/>
      <c r="C1753" s="117"/>
      <c r="D1753" s="117"/>
      <c r="E1753" s="117"/>
      <c r="F1753" s="48"/>
      <c r="G1753" s="11"/>
      <c r="H1753" s="117"/>
      <c r="I1753" s="124"/>
      <c r="J1753" s="124"/>
      <c r="K1753" s="144"/>
      <c r="L1753" s="11"/>
      <c r="M1753" s="143"/>
      <c r="N1753" s="42"/>
      <c r="O1753" s="128"/>
      <c r="P1753" s="130"/>
      <c r="Q1753" s="130"/>
      <c r="R1753" s="72" t="s">
        <v>0</v>
      </c>
      <c r="S1753" s="181"/>
      <c r="T1753" s="73" t="s">
        <v>221</v>
      </c>
      <c r="V1753" s="74">
        <v>3000</v>
      </c>
      <c r="X1753" s="74">
        <v>3000</v>
      </c>
      <c r="Z1753" s="74">
        <v>3000</v>
      </c>
      <c r="AB1753" s="74">
        <v>4000</v>
      </c>
      <c r="AD1753" s="74">
        <v>4000</v>
      </c>
      <c r="AF1753" s="74">
        <v>0</v>
      </c>
      <c r="AH1753" s="74">
        <f t="shared" si="243"/>
        <v>4000</v>
      </c>
      <c r="AI1753" s="8"/>
      <c r="AJ1753" s="74">
        <f>CEILING(AB1753*35/100,10)</f>
        <v>1400</v>
      </c>
      <c r="AK1753" s="8"/>
      <c r="AL1753" s="74">
        <v>4000</v>
      </c>
      <c r="AM1753" s="74"/>
      <c r="AN1753" s="74">
        <v>4000</v>
      </c>
      <c r="AO1753" s="74"/>
      <c r="AP1753" s="74">
        <v>4000</v>
      </c>
      <c r="AQ1753" s="74"/>
    </row>
    <row r="1754" spans="2:43" ht="18" customHeight="1" x14ac:dyDescent="0.2">
      <c r="B1754" s="4"/>
      <c r="C1754" s="117"/>
      <c r="D1754" s="117"/>
      <c r="E1754" s="117"/>
      <c r="F1754" s="48"/>
      <c r="G1754" s="11"/>
      <c r="H1754" s="117"/>
      <c r="I1754" s="124"/>
      <c r="J1754" s="124"/>
      <c r="K1754" s="144"/>
      <c r="L1754" s="11"/>
      <c r="M1754" s="143"/>
      <c r="N1754" s="42"/>
      <c r="O1754" s="128"/>
      <c r="P1754" s="130"/>
      <c r="Q1754" s="131">
        <v>3</v>
      </c>
      <c r="R1754" s="68"/>
      <c r="S1754" s="35"/>
      <c r="T1754" s="450" t="s">
        <v>49</v>
      </c>
      <c r="U1754" s="449"/>
      <c r="V1754" s="447">
        <f>V1755</f>
        <v>350000</v>
      </c>
      <c r="X1754" s="447">
        <f>X1755</f>
        <v>100000</v>
      </c>
      <c r="Z1754" s="447">
        <f>Z1755</f>
        <v>350000</v>
      </c>
      <c r="AB1754" s="447">
        <f>AB1755</f>
        <v>368000</v>
      </c>
      <c r="AD1754" s="447">
        <f>AD1755</f>
        <v>388000</v>
      </c>
      <c r="AF1754" s="447">
        <f>AF1755</f>
        <v>212000</v>
      </c>
      <c r="AH1754" s="447">
        <f t="shared" si="243"/>
        <v>600000</v>
      </c>
      <c r="AI1754" s="446"/>
      <c r="AJ1754" s="447">
        <f>AJ1755</f>
        <v>128800</v>
      </c>
      <c r="AK1754" s="446"/>
      <c r="AL1754" s="447">
        <f>AL1755</f>
        <v>407000</v>
      </c>
      <c r="AM1754" s="447"/>
      <c r="AN1754" s="447">
        <f>AN1755</f>
        <v>427000</v>
      </c>
      <c r="AO1754" s="447"/>
      <c r="AP1754" s="447">
        <f>AP1755</f>
        <v>427000</v>
      </c>
      <c r="AQ1754" s="447"/>
    </row>
    <row r="1755" spans="2:43" ht="18" customHeight="1" x14ac:dyDescent="0.2">
      <c r="B1755" s="4"/>
      <c r="C1755" s="117"/>
      <c r="D1755" s="117"/>
      <c r="E1755" s="117"/>
      <c r="F1755" s="48"/>
      <c r="G1755" s="11"/>
      <c r="H1755" s="117"/>
      <c r="I1755" s="124"/>
      <c r="J1755" s="124"/>
      <c r="K1755" s="144"/>
      <c r="L1755" s="11"/>
      <c r="M1755" s="143"/>
      <c r="N1755" s="42"/>
      <c r="O1755" s="128"/>
      <c r="P1755" s="130"/>
      <c r="Q1755" s="130"/>
      <c r="R1755" s="72" t="s">
        <v>0</v>
      </c>
      <c r="S1755" s="181"/>
      <c r="T1755" s="73" t="s">
        <v>359</v>
      </c>
      <c r="V1755" s="74">
        <v>350000</v>
      </c>
      <c r="X1755" s="74">
        <v>100000</v>
      </c>
      <c r="Z1755" s="74">
        <v>350000</v>
      </c>
      <c r="AB1755" s="74">
        <v>368000</v>
      </c>
      <c r="AD1755" s="74">
        <v>388000</v>
      </c>
      <c r="AF1755" s="74">
        <v>212000</v>
      </c>
      <c r="AH1755" s="74">
        <f t="shared" si="243"/>
        <v>600000</v>
      </c>
      <c r="AI1755" s="8"/>
      <c r="AJ1755" s="74">
        <f>CEILING(AB1755*35/100,10)</f>
        <v>128800</v>
      </c>
      <c r="AK1755" s="8"/>
      <c r="AL1755" s="74">
        <v>407000</v>
      </c>
      <c r="AM1755" s="74"/>
      <c r="AN1755" s="74">
        <v>427000</v>
      </c>
      <c r="AO1755" s="74"/>
      <c r="AP1755" s="74">
        <v>427000</v>
      </c>
      <c r="AQ1755" s="74"/>
    </row>
    <row r="1756" spans="2:43" ht="18" customHeight="1" x14ac:dyDescent="0.2">
      <c r="B1756" s="4"/>
      <c r="C1756" s="117"/>
      <c r="D1756" s="117"/>
      <c r="E1756" s="117"/>
      <c r="F1756" s="48"/>
      <c r="G1756" s="11"/>
      <c r="H1756" s="117"/>
      <c r="I1756" s="124"/>
      <c r="J1756" s="124"/>
      <c r="K1756" s="144"/>
      <c r="L1756" s="11"/>
      <c r="M1756" s="143"/>
      <c r="N1756" s="42"/>
      <c r="O1756" s="128"/>
      <c r="P1756" s="130"/>
      <c r="Q1756" s="131">
        <v>9</v>
      </c>
      <c r="R1756" s="68"/>
      <c r="S1756" s="35"/>
      <c r="T1756" s="450" t="s">
        <v>34</v>
      </c>
      <c r="U1756" s="449"/>
      <c r="V1756" s="447">
        <f>V1757</f>
        <v>300000</v>
      </c>
      <c r="X1756" s="447">
        <f>X1757</f>
        <v>310000</v>
      </c>
      <c r="Z1756" s="447">
        <f>Z1757</f>
        <v>320000</v>
      </c>
      <c r="AB1756" s="447">
        <f>AB1757</f>
        <v>329000</v>
      </c>
      <c r="AD1756" s="447">
        <f>AD1757</f>
        <v>346000</v>
      </c>
      <c r="AF1756" s="447">
        <f>AF1757</f>
        <v>0</v>
      </c>
      <c r="AH1756" s="447">
        <f t="shared" si="243"/>
        <v>346000</v>
      </c>
      <c r="AI1756" s="446"/>
      <c r="AJ1756" s="447">
        <f>AJ1757</f>
        <v>115150</v>
      </c>
      <c r="AK1756" s="446"/>
      <c r="AL1756" s="447">
        <f>AL1757</f>
        <v>363000</v>
      </c>
      <c r="AM1756" s="447"/>
      <c r="AN1756" s="447">
        <f>AN1757</f>
        <v>381000</v>
      </c>
      <c r="AO1756" s="447"/>
      <c r="AP1756" s="447">
        <f>AP1757</f>
        <v>381000</v>
      </c>
      <c r="AQ1756" s="447"/>
    </row>
    <row r="1757" spans="2:43" ht="18" customHeight="1" x14ac:dyDescent="0.2">
      <c r="B1757" s="4"/>
      <c r="C1757" s="117"/>
      <c r="D1757" s="117"/>
      <c r="E1757" s="117"/>
      <c r="F1757" s="48"/>
      <c r="G1757" s="11"/>
      <c r="H1757" s="117"/>
      <c r="I1757" s="124"/>
      <c r="J1757" s="124"/>
      <c r="K1757" s="144"/>
      <c r="L1757" s="11"/>
      <c r="M1757" s="143"/>
      <c r="N1757" s="42"/>
      <c r="O1757" s="128"/>
      <c r="P1757" s="130"/>
      <c r="Q1757" s="130"/>
      <c r="R1757" s="72">
        <v>90</v>
      </c>
      <c r="S1757" s="181"/>
      <c r="T1757" s="73" t="s">
        <v>34</v>
      </c>
      <c r="V1757" s="74">
        <v>300000</v>
      </c>
      <c r="X1757" s="74">
        <v>310000</v>
      </c>
      <c r="Z1757" s="74">
        <v>320000</v>
      </c>
      <c r="AB1757" s="74">
        <v>329000</v>
      </c>
      <c r="AD1757" s="74">
        <v>346000</v>
      </c>
      <c r="AF1757" s="74">
        <v>0</v>
      </c>
      <c r="AH1757" s="74">
        <f t="shared" si="243"/>
        <v>346000</v>
      </c>
      <c r="AI1757" s="8"/>
      <c r="AJ1757" s="74">
        <f>CEILING(AB1757*35/100,10)</f>
        <v>115150</v>
      </c>
      <c r="AK1757" s="8"/>
      <c r="AL1757" s="74">
        <v>363000</v>
      </c>
      <c r="AM1757" s="74"/>
      <c r="AN1757" s="74">
        <v>381000</v>
      </c>
      <c r="AO1757" s="74"/>
      <c r="AP1757" s="74">
        <v>381000</v>
      </c>
      <c r="AQ1757" s="74"/>
    </row>
    <row r="1758" spans="2:43" ht="18" hidden="1" customHeight="1" x14ac:dyDescent="0.2">
      <c r="B1758" s="4"/>
      <c r="C1758" s="117"/>
      <c r="D1758" s="117"/>
      <c r="E1758" s="117"/>
      <c r="F1758" s="48"/>
      <c r="G1758" s="11"/>
      <c r="H1758" s="117"/>
      <c r="I1758" s="124"/>
      <c r="J1758" s="124"/>
      <c r="K1758" s="144"/>
      <c r="L1758" s="11"/>
      <c r="M1758" s="143"/>
      <c r="N1758" s="42"/>
      <c r="O1758" s="128"/>
      <c r="P1758" s="129">
        <v>6</v>
      </c>
      <c r="Q1758" s="129"/>
      <c r="R1758" s="64"/>
      <c r="S1758" s="234"/>
      <c r="T1758" s="65" t="s">
        <v>279</v>
      </c>
      <c r="U1758" s="155"/>
      <c r="V1758" s="66">
        <f>V1759</f>
        <v>0</v>
      </c>
      <c r="X1758" s="66">
        <f>X1759</f>
        <v>0</v>
      </c>
      <c r="Z1758" s="66">
        <f>Z1759</f>
        <v>0</v>
      </c>
      <c r="AB1758" s="66">
        <f>AB1759</f>
        <v>0</v>
      </c>
      <c r="AD1758" s="66" t="e">
        <f>#REF!</f>
        <v>#REF!</v>
      </c>
      <c r="AF1758" s="66">
        <f>AF1759</f>
        <v>0</v>
      </c>
      <c r="AH1758" s="66" t="e">
        <f t="shared" ref="AH1758:AH1821" si="252">AD1758+AF1758</f>
        <v>#REF!</v>
      </c>
      <c r="AI1758" s="67"/>
      <c r="AJ1758" s="66">
        <f>AJ1759</f>
        <v>0</v>
      </c>
      <c r="AK1758" s="67"/>
      <c r="AL1758" s="66">
        <f t="shared" ref="AL1758:AP1759" si="253">AL1759</f>
        <v>0</v>
      </c>
      <c r="AM1758" s="66"/>
      <c r="AN1758" s="66">
        <f t="shared" si="253"/>
        <v>0</v>
      </c>
      <c r="AO1758" s="66"/>
      <c r="AP1758" s="66">
        <f t="shared" si="253"/>
        <v>0</v>
      </c>
      <c r="AQ1758" s="66"/>
    </row>
    <row r="1759" spans="2:43" ht="18" hidden="1" customHeight="1" x14ac:dyDescent="0.2">
      <c r="B1759" s="4"/>
      <c r="C1759" s="117"/>
      <c r="D1759" s="117"/>
      <c r="E1759" s="117"/>
      <c r="F1759" s="48"/>
      <c r="G1759" s="11"/>
      <c r="H1759" s="117"/>
      <c r="I1759" s="124"/>
      <c r="J1759" s="124"/>
      <c r="K1759" s="144"/>
      <c r="L1759" s="11"/>
      <c r="M1759" s="143"/>
      <c r="N1759" s="42"/>
      <c r="O1759" s="128"/>
      <c r="P1759" s="130"/>
      <c r="Q1759" s="131">
        <v>1</v>
      </c>
      <c r="R1759" s="68"/>
      <c r="S1759" s="35"/>
      <c r="T1759" s="450" t="s">
        <v>27</v>
      </c>
      <c r="U1759" s="449"/>
      <c r="V1759" s="447">
        <f>V1760</f>
        <v>0</v>
      </c>
      <c r="X1759" s="447">
        <f>X1760</f>
        <v>0</v>
      </c>
      <c r="Z1759" s="447">
        <f>Z1760</f>
        <v>0</v>
      </c>
      <c r="AB1759" s="447">
        <f>AB1760</f>
        <v>0</v>
      </c>
      <c r="AD1759" s="447" t="e">
        <f>#REF!</f>
        <v>#REF!</v>
      </c>
      <c r="AF1759" s="447">
        <f>AF1760</f>
        <v>0</v>
      </c>
      <c r="AH1759" s="447" t="e">
        <f t="shared" si="252"/>
        <v>#REF!</v>
      </c>
      <c r="AI1759" s="446"/>
      <c r="AJ1759" s="447">
        <f>AJ1760</f>
        <v>0</v>
      </c>
      <c r="AK1759" s="446"/>
      <c r="AL1759" s="447">
        <f t="shared" si="253"/>
        <v>0</v>
      </c>
      <c r="AM1759" s="447"/>
      <c r="AN1759" s="447">
        <f t="shared" si="253"/>
        <v>0</v>
      </c>
      <c r="AO1759" s="447"/>
      <c r="AP1759" s="447">
        <f t="shared" si="253"/>
        <v>0</v>
      </c>
      <c r="AQ1759" s="447"/>
    </row>
    <row r="1760" spans="2:43" ht="18" hidden="1" customHeight="1" x14ac:dyDescent="0.2">
      <c r="B1760" s="4"/>
      <c r="C1760" s="117"/>
      <c r="D1760" s="117"/>
      <c r="E1760" s="117"/>
      <c r="F1760" s="48"/>
      <c r="G1760" s="11"/>
      <c r="H1760" s="117"/>
      <c r="I1760" s="124"/>
      <c r="J1760" s="124"/>
      <c r="K1760" s="144"/>
      <c r="L1760" s="11"/>
      <c r="M1760" s="143"/>
      <c r="N1760" s="42"/>
      <c r="O1760" s="128"/>
      <c r="P1760" s="130"/>
      <c r="Q1760" s="130"/>
      <c r="R1760" s="72" t="s">
        <v>3</v>
      </c>
      <c r="S1760" s="181"/>
      <c r="T1760" s="73" t="s">
        <v>222</v>
      </c>
      <c r="V1760" s="74">
        <v>0</v>
      </c>
      <c r="X1760" s="74">
        <v>0</v>
      </c>
      <c r="Z1760" s="74">
        <v>0</v>
      </c>
      <c r="AB1760" s="74">
        <v>0</v>
      </c>
      <c r="AD1760" s="74">
        <v>0</v>
      </c>
      <c r="AF1760" s="74">
        <v>0</v>
      </c>
      <c r="AH1760" s="74">
        <f t="shared" si="252"/>
        <v>0</v>
      </c>
      <c r="AI1760" s="8"/>
      <c r="AJ1760" s="74">
        <v>0</v>
      </c>
      <c r="AK1760" s="8"/>
      <c r="AL1760" s="74">
        <v>0</v>
      </c>
      <c r="AM1760" s="74"/>
      <c r="AN1760" s="74">
        <v>0</v>
      </c>
      <c r="AO1760" s="74"/>
      <c r="AP1760" s="74">
        <v>0</v>
      </c>
      <c r="AQ1760" s="74"/>
    </row>
    <row r="1761" spans="2:43" ht="18" customHeight="1" x14ac:dyDescent="0.2">
      <c r="B1761" s="4"/>
      <c r="C1761" s="117"/>
      <c r="D1761" s="117"/>
      <c r="E1761" s="117"/>
      <c r="F1761" s="48"/>
      <c r="G1761" s="11"/>
      <c r="H1761" s="117"/>
      <c r="I1761" s="124"/>
      <c r="J1761" s="124"/>
      <c r="K1761" s="144"/>
      <c r="L1761" s="11"/>
      <c r="M1761" s="143"/>
      <c r="N1761" s="42"/>
      <c r="O1761" s="128"/>
      <c r="P1761" s="129">
        <v>7</v>
      </c>
      <c r="Q1761" s="129"/>
      <c r="R1761" s="64"/>
      <c r="S1761" s="234"/>
      <c r="T1761" s="65" t="s">
        <v>343</v>
      </c>
      <c r="U1761" s="155"/>
      <c r="V1761" s="66">
        <f>V1762+V1766+V1768</f>
        <v>90000</v>
      </c>
      <c r="X1761" s="66">
        <f>X1762+X1766+X1768</f>
        <v>94000</v>
      </c>
      <c r="Z1761" s="66">
        <f>Z1762+Z1766+Z1768</f>
        <v>99000</v>
      </c>
      <c r="AB1761" s="66">
        <f>AB1762+AB1766+AB1768</f>
        <v>107000</v>
      </c>
      <c r="AD1761" s="66" t="e">
        <f>AD1762+AD1766+AD1768</f>
        <v>#REF!</v>
      </c>
      <c r="AF1761" s="66">
        <f>AF1762+AF1766+AF1768</f>
        <v>0</v>
      </c>
      <c r="AH1761" s="66" t="e">
        <f t="shared" si="252"/>
        <v>#REF!</v>
      </c>
      <c r="AI1761" s="67"/>
      <c r="AJ1761" s="66">
        <f>AJ1762+AJ1766+AJ1768</f>
        <v>26750</v>
      </c>
      <c r="AK1761" s="67"/>
      <c r="AL1761" s="66">
        <f>AL1762+AL1766+AL1768</f>
        <v>119000</v>
      </c>
      <c r="AM1761" s="66"/>
      <c r="AN1761" s="66">
        <f>AN1762+AN1766+AN1768</f>
        <v>125000</v>
      </c>
      <c r="AO1761" s="66"/>
      <c r="AP1761" s="66">
        <f>AP1762+AP1766+AP1768</f>
        <v>125000</v>
      </c>
      <c r="AQ1761" s="66"/>
    </row>
    <row r="1762" spans="2:43" ht="18" customHeight="1" x14ac:dyDescent="0.2">
      <c r="B1762" s="4"/>
      <c r="C1762" s="117"/>
      <c r="D1762" s="117"/>
      <c r="E1762" s="117"/>
      <c r="F1762" s="48"/>
      <c r="G1762" s="11"/>
      <c r="H1762" s="117"/>
      <c r="I1762" s="124"/>
      <c r="J1762" s="124"/>
      <c r="K1762" s="144"/>
      <c r="L1762" s="11"/>
      <c r="M1762" s="143"/>
      <c r="N1762" s="42"/>
      <c r="O1762" s="128"/>
      <c r="P1762" s="129"/>
      <c r="Q1762" s="131">
        <v>1</v>
      </c>
      <c r="R1762" s="68"/>
      <c r="S1762" s="35"/>
      <c r="T1762" s="450" t="s">
        <v>234</v>
      </c>
      <c r="U1762" s="449"/>
      <c r="V1762" s="447">
        <f>V1763+V1764+V1765</f>
        <v>65000</v>
      </c>
      <c r="X1762" s="447">
        <f>X1763+X1764+X1765</f>
        <v>68000</v>
      </c>
      <c r="Z1762" s="447">
        <f>Z1763+Z1764+Z1765</f>
        <v>72000</v>
      </c>
      <c r="AB1762" s="447">
        <f>AB1763+AB1764+AB1765</f>
        <v>78000</v>
      </c>
      <c r="AD1762" s="447">
        <f>AD1763+AD1764+AD1765</f>
        <v>82000</v>
      </c>
      <c r="AF1762" s="447">
        <f>AF1763+AF1764+AF1765</f>
        <v>0</v>
      </c>
      <c r="AH1762" s="447">
        <f t="shared" si="252"/>
        <v>82000</v>
      </c>
      <c r="AI1762" s="446"/>
      <c r="AJ1762" s="447">
        <f>AJ1763+AJ1764+AJ1765</f>
        <v>19500</v>
      </c>
      <c r="AK1762" s="446"/>
      <c r="AL1762" s="447">
        <f>AL1763+AL1764+AL1765</f>
        <v>86000</v>
      </c>
      <c r="AM1762" s="447"/>
      <c r="AN1762" s="447">
        <f>AN1763+AN1764+AN1765</f>
        <v>90000</v>
      </c>
      <c r="AO1762" s="447"/>
      <c r="AP1762" s="447">
        <f>AP1763+AP1764+AP1765</f>
        <v>90000</v>
      </c>
      <c r="AQ1762" s="447"/>
    </row>
    <row r="1763" spans="2:43" ht="18" customHeight="1" x14ac:dyDescent="0.2">
      <c r="B1763" s="4"/>
      <c r="C1763" s="117"/>
      <c r="D1763" s="117"/>
      <c r="E1763" s="117"/>
      <c r="F1763" s="48"/>
      <c r="G1763" s="11"/>
      <c r="H1763" s="117"/>
      <c r="I1763" s="124"/>
      <c r="J1763" s="124"/>
      <c r="K1763" s="144"/>
      <c r="L1763" s="11"/>
      <c r="M1763" s="143"/>
      <c r="N1763" s="42"/>
      <c r="O1763" s="128"/>
      <c r="P1763" s="129"/>
      <c r="Q1763" s="130"/>
      <c r="R1763" s="72" t="s">
        <v>3</v>
      </c>
      <c r="S1763" s="181"/>
      <c r="T1763" s="73" t="s">
        <v>333</v>
      </c>
      <c r="V1763" s="74">
        <v>25000</v>
      </c>
      <c r="X1763" s="74">
        <v>26000</v>
      </c>
      <c r="Z1763" s="74">
        <v>28000</v>
      </c>
      <c r="AB1763" s="74">
        <v>30000</v>
      </c>
      <c r="AD1763" s="74">
        <v>32000</v>
      </c>
      <c r="AF1763" s="74">
        <v>0</v>
      </c>
      <c r="AH1763" s="74">
        <f t="shared" si="252"/>
        <v>32000</v>
      </c>
      <c r="AI1763" s="8"/>
      <c r="AJ1763" s="74">
        <f t="shared" ref="AJ1763:AJ1765" si="254">CEILING(AB1763*25/100,10)</f>
        <v>7500</v>
      </c>
      <c r="AK1763" s="8"/>
      <c r="AL1763" s="74">
        <v>34000</v>
      </c>
      <c r="AM1763" s="74"/>
      <c r="AN1763" s="74">
        <v>36000</v>
      </c>
      <c r="AO1763" s="74"/>
      <c r="AP1763" s="74">
        <v>36000</v>
      </c>
      <c r="AQ1763" s="74"/>
    </row>
    <row r="1764" spans="2:43" ht="18" customHeight="1" x14ac:dyDescent="0.2">
      <c r="B1764" s="4"/>
      <c r="C1764" s="117"/>
      <c r="D1764" s="117"/>
      <c r="E1764" s="117"/>
      <c r="F1764" s="48"/>
      <c r="G1764" s="11"/>
      <c r="H1764" s="117"/>
      <c r="I1764" s="124"/>
      <c r="J1764" s="124"/>
      <c r="K1764" s="144"/>
      <c r="L1764" s="11"/>
      <c r="M1764" s="143"/>
      <c r="N1764" s="42"/>
      <c r="O1764" s="128"/>
      <c r="P1764" s="129"/>
      <c r="Q1764" s="130"/>
      <c r="R1764" s="72" t="s">
        <v>0</v>
      </c>
      <c r="S1764" s="181"/>
      <c r="T1764" s="73" t="s">
        <v>334</v>
      </c>
      <c r="V1764" s="74">
        <v>20000</v>
      </c>
      <c r="X1764" s="74">
        <v>21000</v>
      </c>
      <c r="Z1764" s="74">
        <v>22000</v>
      </c>
      <c r="AB1764" s="74">
        <v>24000</v>
      </c>
      <c r="AD1764" s="74">
        <v>25000</v>
      </c>
      <c r="AF1764" s="74">
        <v>0</v>
      </c>
      <c r="AH1764" s="74">
        <f t="shared" si="252"/>
        <v>25000</v>
      </c>
      <c r="AI1764" s="8"/>
      <c r="AJ1764" s="74">
        <f t="shared" si="254"/>
        <v>6000</v>
      </c>
      <c r="AK1764" s="8"/>
      <c r="AL1764" s="74">
        <v>26000</v>
      </c>
      <c r="AM1764" s="74"/>
      <c r="AN1764" s="74">
        <v>27000</v>
      </c>
      <c r="AO1764" s="74"/>
      <c r="AP1764" s="74">
        <v>27000</v>
      </c>
      <c r="AQ1764" s="74"/>
    </row>
    <row r="1765" spans="2:43" ht="18" customHeight="1" x14ac:dyDescent="0.2">
      <c r="B1765" s="4"/>
      <c r="C1765" s="117"/>
      <c r="D1765" s="117"/>
      <c r="E1765" s="117"/>
      <c r="F1765" s="48"/>
      <c r="G1765" s="11"/>
      <c r="H1765" s="117"/>
      <c r="I1765" s="124"/>
      <c r="J1765" s="124"/>
      <c r="K1765" s="144"/>
      <c r="L1765" s="11"/>
      <c r="M1765" s="143"/>
      <c r="N1765" s="42"/>
      <c r="O1765" s="128"/>
      <c r="P1765" s="129"/>
      <c r="Q1765" s="130"/>
      <c r="R1765" s="72">
        <v>90</v>
      </c>
      <c r="S1765" s="181"/>
      <c r="T1765" s="73" t="s">
        <v>335</v>
      </c>
      <c r="V1765" s="74">
        <v>20000</v>
      </c>
      <c r="X1765" s="74">
        <v>21000</v>
      </c>
      <c r="Z1765" s="74">
        <v>22000</v>
      </c>
      <c r="AB1765" s="74">
        <v>24000</v>
      </c>
      <c r="AD1765" s="74">
        <v>25000</v>
      </c>
      <c r="AF1765" s="74">
        <v>0</v>
      </c>
      <c r="AH1765" s="74">
        <f t="shared" si="252"/>
        <v>25000</v>
      </c>
      <c r="AI1765" s="8"/>
      <c r="AJ1765" s="74">
        <f t="shared" si="254"/>
        <v>6000</v>
      </c>
      <c r="AK1765" s="8"/>
      <c r="AL1765" s="74">
        <v>26000</v>
      </c>
      <c r="AM1765" s="74"/>
      <c r="AN1765" s="74">
        <v>27000</v>
      </c>
      <c r="AO1765" s="74"/>
      <c r="AP1765" s="74">
        <v>27000</v>
      </c>
      <c r="AQ1765" s="74"/>
    </row>
    <row r="1766" spans="2:43" ht="18" hidden="1" customHeight="1" x14ac:dyDescent="0.2">
      <c r="B1766" s="4"/>
      <c r="C1766" s="117"/>
      <c r="D1766" s="117"/>
      <c r="E1766" s="117"/>
      <c r="F1766" s="48"/>
      <c r="G1766" s="11"/>
      <c r="H1766" s="117"/>
      <c r="I1766" s="124"/>
      <c r="J1766" s="124"/>
      <c r="K1766" s="144"/>
      <c r="L1766" s="11"/>
      <c r="M1766" s="143"/>
      <c r="N1766" s="42"/>
      <c r="O1766" s="128"/>
      <c r="P1766" s="129"/>
      <c r="Q1766" s="131">
        <v>2</v>
      </c>
      <c r="R1766" s="68"/>
      <c r="S1766" s="35"/>
      <c r="T1766" s="450" t="s">
        <v>266</v>
      </c>
      <c r="U1766" s="449"/>
      <c r="V1766" s="447">
        <f>V1767</f>
        <v>0</v>
      </c>
      <c r="X1766" s="447">
        <f>X1767</f>
        <v>0</v>
      </c>
      <c r="Z1766" s="447">
        <f>Z1767</f>
        <v>0</v>
      </c>
      <c r="AB1766" s="447">
        <f>AB1767</f>
        <v>0</v>
      </c>
      <c r="AD1766" s="447" t="e">
        <f>#REF!</f>
        <v>#REF!</v>
      </c>
      <c r="AF1766" s="447">
        <f>AF1767</f>
        <v>0</v>
      </c>
      <c r="AH1766" s="447" t="e">
        <f t="shared" si="252"/>
        <v>#REF!</v>
      </c>
      <c r="AI1766" s="446"/>
      <c r="AJ1766" s="447">
        <f>AJ1767</f>
        <v>0</v>
      </c>
      <c r="AK1766" s="446"/>
      <c r="AL1766" s="447">
        <f>AL1767</f>
        <v>0</v>
      </c>
      <c r="AM1766" s="447"/>
      <c r="AN1766" s="447">
        <f>AN1767</f>
        <v>0</v>
      </c>
      <c r="AO1766" s="447"/>
      <c r="AP1766" s="447">
        <f>AP1767</f>
        <v>0</v>
      </c>
      <c r="AQ1766" s="447"/>
    </row>
    <row r="1767" spans="2:43" ht="18" hidden="1" customHeight="1" x14ac:dyDescent="0.2">
      <c r="B1767" s="4"/>
      <c r="C1767" s="117"/>
      <c r="D1767" s="117"/>
      <c r="E1767" s="117"/>
      <c r="F1767" s="48"/>
      <c r="G1767" s="11"/>
      <c r="H1767" s="117"/>
      <c r="I1767" s="124"/>
      <c r="J1767" s="124"/>
      <c r="K1767" s="144"/>
      <c r="L1767" s="11"/>
      <c r="M1767" s="143"/>
      <c r="N1767" s="42"/>
      <c r="O1767" s="128"/>
      <c r="P1767" s="129"/>
      <c r="Q1767" s="131"/>
      <c r="R1767" s="78" t="s">
        <v>3</v>
      </c>
      <c r="S1767" s="251"/>
      <c r="T1767" s="494" t="s">
        <v>267</v>
      </c>
      <c r="U1767" s="444"/>
      <c r="V1767" s="448">
        <v>0</v>
      </c>
      <c r="X1767" s="448">
        <v>0</v>
      </c>
      <c r="Z1767" s="448">
        <v>0</v>
      </c>
      <c r="AB1767" s="448">
        <v>0</v>
      </c>
      <c r="AD1767" s="448">
        <v>0</v>
      </c>
      <c r="AF1767" s="448">
        <v>0</v>
      </c>
      <c r="AH1767" s="448">
        <f t="shared" si="252"/>
        <v>0</v>
      </c>
      <c r="AI1767" s="495"/>
      <c r="AJ1767" s="448">
        <v>0</v>
      </c>
      <c r="AK1767" s="495"/>
      <c r="AL1767" s="448">
        <v>0</v>
      </c>
      <c r="AM1767" s="448"/>
      <c r="AN1767" s="448">
        <v>0</v>
      </c>
      <c r="AO1767" s="448"/>
      <c r="AP1767" s="448">
        <v>0</v>
      </c>
      <c r="AQ1767" s="448"/>
    </row>
    <row r="1768" spans="2:43" ht="18" customHeight="1" x14ac:dyDescent="0.2">
      <c r="B1768" s="4"/>
      <c r="C1768" s="117"/>
      <c r="D1768" s="117"/>
      <c r="E1768" s="117"/>
      <c r="F1768" s="48"/>
      <c r="G1768" s="11"/>
      <c r="H1768" s="117"/>
      <c r="I1768" s="124"/>
      <c r="J1768" s="124"/>
      <c r="K1768" s="144"/>
      <c r="L1768" s="11"/>
      <c r="M1768" s="143"/>
      <c r="N1768" s="42"/>
      <c r="O1768" s="128"/>
      <c r="P1768" s="130"/>
      <c r="Q1768" s="131">
        <v>3</v>
      </c>
      <c r="R1768" s="68"/>
      <c r="S1768" s="35"/>
      <c r="T1768" s="450" t="s">
        <v>224</v>
      </c>
      <c r="U1768" s="449"/>
      <c r="V1768" s="447">
        <f>V1769+V1770+V1771</f>
        <v>25000</v>
      </c>
      <c r="X1768" s="447">
        <f>X1769+X1770+X1771</f>
        <v>26000</v>
      </c>
      <c r="Z1768" s="447">
        <f>Z1769+Z1770+Z1771</f>
        <v>27000</v>
      </c>
      <c r="AB1768" s="447">
        <f>AB1769+AB1770+AB1771</f>
        <v>29000</v>
      </c>
      <c r="AD1768" s="447">
        <f>AD1769+AD1770+AD1771</f>
        <v>31000</v>
      </c>
      <c r="AF1768" s="447">
        <f>AF1769+AF1770+AF1771</f>
        <v>0</v>
      </c>
      <c r="AH1768" s="447">
        <f t="shared" si="252"/>
        <v>31000</v>
      </c>
      <c r="AI1768" s="446"/>
      <c r="AJ1768" s="447">
        <f>AJ1769+AJ1770+AJ1771</f>
        <v>7250</v>
      </c>
      <c r="AK1768" s="446"/>
      <c r="AL1768" s="447">
        <f>AL1769+AL1770+AL1771</f>
        <v>33000</v>
      </c>
      <c r="AM1768" s="447"/>
      <c r="AN1768" s="447">
        <f>AN1769+AN1770+AN1771</f>
        <v>35000</v>
      </c>
      <c r="AO1768" s="447"/>
      <c r="AP1768" s="447">
        <f>AP1769+AP1770+AP1771</f>
        <v>35000</v>
      </c>
      <c r="AQ1768" s="447"/>
    </row>
    <row r="1769" spans="2:43" ht="18" hidden="1" customHeight="1" x14ac:dyDescent="0.2">
      <c r="B1769" s="4"/>
      <c r="C1769" s="117"/>
      <c r="D1769" s="117"/>
      <c r="E1769" s="117"/>
      <c r="F1769" s="48"/>
      <c r="G1769" s="11"/>
      <c r="H1769" s="117"/>
      <c r="I1769" s="124"/>
      <c r="J1769" s="124"/>
      <c r="K1769" s="144"/>
      <c r="L1769" s="11"/>
      <c r="M1769" s="143"/>
      <c r="N1769" s="42"/>
      <c r="O1769" s="128"/>
      <c r="P1769" s="130"/>
      <c r="Q1769" s="131"/>
      <c r="R1769" s="72">
        <v>1</v>
      </c>
      <c r="S1769" s="181"/>
      <c r="T1769" s="73" t="s">
        <v>405</v>
      </c>
      <c r="V1769" s="74">
        <v>0</v>
      </c>
      <c r="X1769" s="74">
        <v>0</v>
      </c>
      <c r="Z1769" s="74">
        <v>0</v>
      </c>
      <c r="AB1769" s="74">
        <v>0</v>
      </c>
      <c r="AD1769" s="74">
        <v>0</v>
      </c>
      <c r="AF1769" s="74">
        <v>0</v>
      </c>
      <c r="AH1769" s="74">
        <f t="shared" si="252"/>
        <v>0</v>
      </c>
      <c r="AI1769" s="8"/>
      <c r="AJ1769" s="74">
        <v>0</v>
      </c>
      <c r="AK1769" s="8"/>
      <c r="AL1769" s="74">
        <v>0</v>
      </c>
      <c r="AM1769" s="74"/>
      <c r="AN1769" s="74">
        <v>0</v>
      </c>
      <c r="AO1769" s="74"/>
      <c r="AP1769" s="74">
        <v>0</v>
      </c>
      <c r="AQ1769" s="74"/>
    </row>
    <row r="1770" spans="2:43" ht="18" customHeight="1" x14ac:dyDescent="0.2">
      <c r="B1770" s="4"/>
      <c r="C1770" s="117"/>
      <c r="D1770" s="117"/>
      <c r="E1770" s="117"/>
      <c r="F1770" s="48"/>
      <c r="G1770" s="11"/>
      <c r="H1770" s="117"/>
      <c r="I1770" s="124"/>
      <c r="J1770" s="124"/>
      <c r="K1770" s="144"/>
      <c r="L1770" s="11"/>
      <c r="M1770" s="143"/>
      <c r="N1770" s="42"/>
      <c r="O1770" s="128"/>
      <c r="P1770" s="130"/>
      <c r="Q1770" s="131"/>
      <c r="R1770" s="72" t="s">
        <v>0</v>
      </c>
      <c r="S1770" s="181"/>
      <c r="T1770" s="73" t="s">
        <v>53</v>
      </c>
      <c r="V1770" s="74">
        <v>25000</v>
      </c>
      <c r="X1770" s="74">
        <v>26000</v>
      </c>
      <c r="Z1770" s="74">
        <v>27000</v>
      </c>
      <c r="AB1770" s="74">
        <v>29000</v>
      </c>
      <c r="AD1770" s="74">
        <v>31000</v>
      </c>
      <c r="AF1770" s="74">
        <v>0</v>
      </c>
      <c r="AH1770" s="74">
        <f t="shared" si="252"/>
        <v>31000</v>
      </c>
      <c r="AI1770" s="8"/>
      <c r="AJ1770" s="74">
        <f>CEILING(AB1770*25/100,10)</f>
        <v>7250</v>
      </c>
      <c r="AK1770" s="8"/>
      <c r="AL1770" s="74">
        <v>33000</v>
      </c>
      <c r="AM1770" s="74"/>
      <c r="AN1770" s="74">
        <v>35000</v>
      </c>
      <c r="AO1770" s="74"/>
      <c r="AP1770" s="74">
        <v>35000</v>
      </c>
      <c r="AQ1770" s="74"/>
    </row>
    <row r="1771" spans="2:43" ht="18" hidden="1" customHeight="1" x14ac:dyDescent="0.2">
      <c r="B1771" s="4"/>
      <c r="C1771" s="117"/>
      <c r="D1771" s="117"/>
      <c r="E1771" s="117"/>
      <c r="F1771" s="48"/>
      <c r="G1771" s="11"/>
      <c r="H1771" s="117"/>
      <c r="I1771" s="124"/>
      <c r="J1771" s="124"/>
      <c r="K1771" s="144"/>
      <c r="L1771" s="11"/>
      <c r="M1771" s="143"/>
      <c r="N1771" s="42"/>
      <c r="O1771" s="128"/>
      <c r="P1771" s="130"/>
      <c r="Q1771" s="131"/>
      <c r="R1771" s="72">
        <v>90</v>
      </c>
      <c r="S1771" s="181"/>
      <c r="T1771" s="73" t="s">
        <v>241</v>
      </c>
      <c r="V1771" s="74">
        <v>0</v>
      </c>
      <c r="X1771" s="74">
        <v>0</v>
      </c>
      <c r="Z1771" s="74">
        <v>0</v>
      </c>
      <c r="AB1771" s="74">
        <v>0</v>
      </c>
      <c r="AD1771" s="74">
        <v>0</v>
      </c>
      <c r="AF1771" s="74">
        <v>0</v>
      </c>
      <c r="AH1771" s="74">
        <f t="shared" si="252"/>
        <v>0</v>
      </c>
      <c r="AI1771" s="8"/>
      <c r="AJ1771" s="74">
        <v>0</v>
      </c>
      <c r="AK1771" s="8"/>
      <c r="AL1771" s="74">
        <v>0</v>
      </c>
      <c r="AM1771" s="74"/>
      <c r="AN1771" s="74">
        <v>0</v>
      </c>
      <c r="AO1771" s="74"/>
      <c r="AP1771" s="74">
        <v>0</v>
      </c>
      <c r="AQ1771" s="74"/>
    </row>
    <row r="1772" spans="2:43" ht="18" hidden="1" customHeight="1" x14ac:dyDescent="0.2">
      <c r="B1772" s="4"/>
      <c r="C1772" s="117"/>
      <c r="D1772" s="117"/>
      <c r="E1772" s="117"/>
      <c r="F1772" s="48"/>
      <c r="G1772" s="11"/>
      <c r="H1772" s="117"/>
      <c r="I1772" s="124"/>
      <c r="J1772" s="124"/>
      <c r="K1772" s="144"/>
      <c r="L1772" s="11"/>
      <c r="M1772" s="143"/>
      <c r="N1772" s="42"/>
      <c r="O1772" s="128"/>
      <c r="P1772" s="129">
        <v>8</v>
      </c>
      <c r="Q1772" s="129"/>
      <c r="R1772" s="64"/>
      <c r="S1772" s="234"/>
      <c r="T1772" s="65" t="s">
        <v>338</v>
      </c>
      <c r="U1772" s="155"/>
      <c r="V1772" s="66">
        <f>V1773</f>
        <v>0</v>
      </c>
      <c r="X1772" s="66">
        <f>X1773</f>
        <v>0</v>
      </c>
      <c r="Z1772" s="66">
        <f>Z1773</f>
        <v>0</v>
      </c>
      <c r="AB1772" s="66">
        <f>AB1773</f>
        <v>0</v>
      </c>
      <c r="AD1772" s="66" t="e">
        <f>#REF!</f>
        <v>#REF!</v>
      </c>
      <c r="AF1772" s="66">
        <f>AF1773</f>
        <v>0</v>
      </c>
      <c r="AH1772" s="66" t="e">
        <f t="shared" si="252"/>
        <v>#REF!</v>
      </c>
      <c r="AI1772" s="67"/>
      <c r="AJ1772" s="66">
        <f>AJ1773</f>
        <v>0</v>
      </c>
      <c r="AK1772" s="67"/>
      <c r="AL1772" s="66">
        <f>AL1773</f>
        <v>0</v>
      </c>
      <c r="AM1772" s="66"/>
      <c r="AN1772" s="66">
        <f>AN1773</f>
        <v>0</v>
      </c>
      <c r="AO1772" s="66"/>
      <c r="AP1772" s="66">
        <f>AP1773</f>
        <v>0</v>
      </c>
      <c r="AQ1772" s="66"/>
    </row>
    <row r="1773" spans="2:43" ht="18" hidden="1" customHeight="1" x14ac:dyDescent="0.2">
      <c r="B1773" s="4"/>
      <c r="C1773" s="117"/>
      <c r="D1773" s="117"/>
      <c r="E1773" s="117"/>
      <c r="F1773" s="48"/>
      <c r="G1773" s="11"/>
      <c r="H1773" s="117"/>
      <c r="I1773" s="124"/>
      <c r="J1773" s="124"/>
      <c r="K1773" s="144"/>
      <c r="L1773" s="11"/>
      <c r="M1773" s="143"/>
      <c r="N1773" s="42"/>
      <c r="O1773" s="128"/>
      <c r="P1773" s="130"/>
      <c r="Q1773" s="131">
        <v>1</v>
      </c>
      <c r="R1773" s="68"/>
      <c r="S1773" s="35"/>
      <c r="T1773" s="450" t="s">
        <v>87</v>
      </c>
      <c r="U1773" s="449"/>
      <c r="V1773" s="447">
        <f>V1774+V1775</f>
        <v>0</v>
      </c>
      <c r="X1773" s="447">
        <f>X1774+X1775</f>
        <v>0</v>
      </c>
      <c r="Z1773" s="447">
        <f>Z1774+Z1775</f>
        <v>0</v>
      </c>
      <c r="AB1773" s="447">
        <f>AB1774+AB1775</f>
        <v>0</v>
      </c>
      <c r="AD1773" s="447" t="e">
        <f>#REF!+AD1775</f>
        <v>#REF!</v>
      </c>
      <c r="AF1773" s="447">
        <f>AF1774+AF1775</f>
        <v>0</v>
      </c>
      <c r="AH1773" s="447" t="e">
        <f t="shared" si="252"/>
        <v>#REF!</v>
      </c>
      <c r="AI1773" s="446"/>
      <c r="AJ1773" s="447">
        <f>AJ1774+AJ1775</f>
        <v>0</v>
      </c>
      <c r="AK1773" s="446"/>
      <c r="AL1773" s="447">
        <f>AL1774+AL1775</f>
        <v>0</v>
      </c>
      <c r="AM1773" s="447"/>
      <c r="AN1773" s="447">
        <f>AN1774+AN1775</f>
        <v>0</v>
      </c>
      <c r="AO1773" s="447"/>
      <c r="AP1773" s="447">
        <f>AP1774+AP1775</f>
        <v>0</v>
      </c>
      <c r="AQ1773" s="447"/>
    </row>
    <row r="1774" spans="2:43" ht="18" hidden="1" customHeight="1" x14ac:dyDescent="0.2">
      <c r="B1774" s="4"/>
      <c r="C1774" s="117"/>
      <c r="D1774" s="117"/>
      <c r="E1774" s="117"/>
      <c r="F1774" s="48"/>
      <c r="G1774" s="11"/>
      <c r="H1774" s="117"/>
      <c r="I1774" s="124"/>
      <c r="J1774" s="124"/>
      <c r="K1774" s="144"/>
      <c r="L1774" s="11"/>
      <c r="M1774" s="143"/>
      <c r="N1774" s="42"/>
      <c r="O1774" s="128"/>
      <c r="P1774" s="130"/>
      <c r="Q1774" s="130"/>
      <c r="R1774" s="72" t="s">
        <v>3</v>
      </c>
      <c r="S1774" s="181"/>
      <c r="T1774" s="73" t="s">
        <v>88</v>
      </c>
      <c r="V1774" s="74">
        <v>0</v>
      </c>
      <c r="X1774" s="74">
        <v>0</v>
      </c>
      <c r="Z1774" s="74">
        <v>0</v>
      </c>
      <c r="AB1774" s="74">
        <v>0</v>
      </c>
      <c r="AD1774" s="74">
        <v>0</v>
      </c>
      <c r="AF1774" s="74">
        <v>0</v>
      </c>
      <c r="AH1774" s="74">
        <f t="shared" si="252"/>
        <v>0</v>
      </c>
      <c r="AI1774" s="8"/>
      <c r="AJ1774" s="74">
        <v>0</v>
      </c>
      <c r="AK1774" s="8"/>
      <c r="AL1774" s="74">
        <v>0</v>
      </c>
      <c r="AM1774" s="74"/>
      <c r="AN1774" s="74">
        <v>0</v>
      </c>
      <c r="AO1774" s="74"/>
      <c r="AP1774" s="74">
        <v>0</v>
      </c>
      <c r="AQ1774" s="74"/>
    </row>
    <row r="1775" spans="2:43" ht="18" hidden="1" customHeight="1" x14ac:dyDescent="0.2">
      <c r="B1775" s="4"/>
      <c r="C1775" s="117"/>
      <c r="D1775" s="117"/>
      <c r="E1775" s="117"/>
      <c r="F1775" s="48"/>
      <c r="G1775" s="11"/>
      <c r="H1775" s="117"/>
      <c r="I1775" s="124"/>
      <c r="J1775" s="124"/>
      <c r="K1775" s="144"/>
      <c r="L1775" s="11"/>
      <c r="M1775" s="143"/>
      <c r="N1775" s="42"/>
      <c r="O1775" s="128"/>
      <c r="P1775" s="129"/>
      <c r="Q1775" s="129"/>
      <c r="R1775" s="78" t="s">
        <v>0</v>
      </c>
      <c r="S1775" s="251"/>
      <c r="T1775" s="494" t="s">
        <v>89</v>
      </c>
      <c r="U1775" s="444"/>
      <c r="V1775" s="74">
        <v>0</v>
      </c>
      <c r="X1775" s="74">
        <v>0</v>
      </c>
      <c r="Z1775" s="74">
        <v>0</v>
      </c>
      <c r="AB1775" s="74">
        <v>0</v>
      </c>
      <c r="AD1775" s="74">
        <v>0</v>
      </c>
      <c r="AF1775" s="74">
        <v>0</v>
      </c>
      <c r="AH1775" s="74">
        <f t="shared" si="252"/>
        <v>0</v>
      </c>
      <c r="AI1775" s="8"/>
      <c r="AJ1775" s="448">
        <v>0</v>
      </c>
      <c r="AK1775" s="8"/>
      <c r="AL1775" s="448">
        <v>0</v>
      </c>
      <c r="AM1775" s="448"/>
      <c r="AN1775" s="448">
        <v>0</v>
      </c>
      <c r="AO1775" s="74"/>
      <c r="AP1775" s="448">
        <v>0</v>
      </c>
      <c r="AQ1775" s="74"/>
    </row>
    <row r="1776" spans="2:43" ht="18" hidden="1" customHeight="1" x14ac:dyDescent="0.2">
      <c r="B1776" s="4"/>
      <c r="C1776" s="117"/>
      <c r="D1776" s="117"/>
      <c r="E1776" s="117"/>
      <c r="F1776" s="48"/>
      <c r="G1776" s="11"/>
      <c r="H1776" s="117"/>
      <c r="I1776" s="124"/>
      <c r="J1776" s="124"/>
      <c r="K1776" s="144"/>
      <c r="L1776" s="11"/>
      <c r="M1776" s="143"/>
      <c r="N1776" s="42"/>
      <c r="O1776" s="128"/>
      <c r="P1776" s="129">
        <v>9</v>
      </c>
      <c r="Q1776" s="129"/>
      <c r="R1776" s="64"/>
      <c r="S1776" s="234"/>
      <c r="T1776" s="65" t="s">
        <v>217</v>
      </c>
      <c r="U1776" s="155"/>
      <c r="V1776" s="66">
        <f>V1777+V1779</f>
        <v>0</v>
      </c>
      <c r="X1776" s="66">
        <f>X1777+X1779</f>
        <v>0</v>
      </c>
      <c r="Z1776" s="66">
        <f>Z1777+Z1779</f>
        <v>0</v>
      </c>
      <c r="AB1776" s="66">
        <f>AB1777+AB1779</f>
        <v>0</v>
      </c>
      <c r="AD1776" s="66" t="e">
        <f>#REF!+AD1779</f>
        <v>#REF!</v>
      </c>
      <c r="AF1776" s="66">
        <f>AF1777+AF1779</f>
        <v>0</v>
      </c>
      <c r="AH1776" s="66" t="e">
        <f t="shared" si="252"/>
        <v>#REF!</v>
      </c>
      <c r="AI1776" s="67"/>
      <c r="AJ1776" s="66">
        <f>AJ1777+AJ1779</f>
        <v>0</v>
      </c>
      <c r="AK1776" s="67"/>
      <c r="AL1776" s="66">
        <f>AL1777+AL1779</f>
        <v>0</v>
      </c>
      <c r="AM1776" s="66"/>
      <c r="AN1776" s="66">
        <f>AN1777+AN1779</f>
        <v>0</v>
      </c>
      <c r="AO1776" s="66"/>
      <c r="AP1776" s="66">
        <f>AP1777+AP1779</f>
        <v>0</v>
      </c>
      <c r="AQ1776" s="66"/>
    </row>
    <row r="1777" spans="2:43" ht="18" hidden="1" customHeight="1" x14ac:dyDescent="0.2">
      <c r="B1777" s="4"/>
      <c r="C1777" s="117"/>
      <c r="D1777" s="117"/>
      <c r="E1777" s="117"/>
      <c r="F1777" s="48"/>
      <c r="G1777" s="11"/>
      <c r="H1777" s="117"/>
      <c r="I1777" s="124"/>
      <c r="J1777" s="124"/>
      <c r="K1777" s="144"/>
      <c r="L1777" s="11"/>
      <c r="M1777" s="143"/>
      <c r="N1777" s="42"/>
      <c r="O1777" s="128"/>
      <c r="P1777" s="130"/>
      <c r="Q1777" s="131">
        <v>8</v>
      </c>
      <c r="R1777" s="68"/>
      <c r="S1777" s="35"/>
      <c r="T1777" s="450" t="s">
        <v>406</v>
      </c>
      <c r="U1777" s="449"/>
      <c r="V1777" s="447">
        <f>V1778</f>
        <v>0</v>
      </c>
      <c r="X1777" s="447">
        <f>X1778</f>
        <v>0</v>
      </c>
      <c r="Z1777" s="447">
        <f>Z1778</f>
        <v>0</v>
      </c>
      <c r="AB1777" s="447">
        <f>AB1778</f>
        <v>0</v>
      </c>
      <c r="AD1777" s="447" t="e">
        <f>#REF!</f>
        <v>#REF!</v>
      </c>
      <c r="AF1777" s="447">
        <f>AF1778</f>
        <v>0</v>
      </c>
      <c r="AH1777" s="447" t="e">
        <f t="shared" si="252"/>
        <v>#REF!</v>
      </c>
      <c r="AI1777" s="446"/>
      <c r="AJ1777" s="447">
        <f>AJ1778</f>
        <v>0</v>
      </c>
      <c r="AK1777" s="446"/>
      <c r="AL1777" s="447">
        <f>AL1778</f>
        <v>0</v>
      </c>
      <c r="AM1777" s="447"/>
      <c r="AN1777" s="447">
        <f>AN1778</f>
        <v>0</v>
      </c>
      <c r="AO1777" s="447"/>
      <c r="AP1777" s="447">
        <f>AP1778</f>
        <v>0</v>
      </c>
      <c r="AQ1777" s="447"/>
    </row>
    <row r="1778" spans="2:43" ht="18" hidden="1" customHeight="1" x14ac:dyDescent="0.2">
      <c r="B1778" s="4"/>
      <c r="C1778" s="117"/>
      <c r="D1778" s="117"/>
      <c r="E1778" s="117"/>
      <c r="F1778" s="48"/>
      <c r="G1778" s="11"/>
      <c r="H1778" s="117"/>
      <c r="I1778" s="124"/>
      <c r="J1778" s="124"/>
      <c r="K1778" s="144"/>
      <c r="L1778" s="11"/>
      <c r="M1778" s="143"/>
      <c r="N1778" s="42"/>
      <c r="O1778" s="128"/>
      <c r="P1778" s="130"/>
      <c r="Q1778" s="131"/>
      <c r="R1778" s="72" t="s">
        <v>3</v>
      </c>
      <c r="S1778" s="181"/>
      <c r="T1778" s="73" t="s">
        <v>407</v>
      </c>
      <c r="V1778" s="74">
        <v>0</v>
      </c>
      <c r="X1778" s="74">
        <v>0</v>
      </c>
      <c r="Z1778" s="74">
        <v>0</v>
      </c>
      <c r="AB1778" s="74">
        <v>0</v>
      </c>
      <c r="AD1778" s="74">
        <v>0</v>
      </c>
      <c r="AF1778" s="74">
        <v>0</v>
      </c>
      <c r="AH1778" s="74">
        <f t="shared" si="252"/>
        <v>0</v>
      </c>
      <c r="AI1778" s="8"/>
      <c r="AJ1778" s="74">
        <v>0</v>
      </c>
      <c r="AK1778" s="8"/>
      <c r="AL1778" s="74">
        <v>0</v>
      </c>
      <c r="AM1778" s="74"/>
      <c r="AN1778" s="74">
        <v>0</v>
      </c>
      <c r="AO1778" s="74"/>
      <c r="AP1778" s="74">
        <v>0</v>
      </c>
      <c r="AQ1778" s="74"/>
    </row>
    <row r="1779" spans="2:43" ht="18" hidden="1" customHeight="1" x14ac:dyDescent="0.2">
      <c r="B1779" s="4"/>
      <c r="C1779" s="117"/>
      <c r="D1779" s="117"/>
      <c r="E1779" s="117"/>
      <c r="F1779" s="48"/>
      <c r="G1779" s="11"/>
      <c r="H1779" s="117"/>
      <c r="I1779" s="124"/>
      <c r="J1779" s="124"/>
      <c r="K1779" s="144"/>
      <c r="L1779" s="11"/>
      <c r="M1779" s="143"/>
      <c r="N1779" s="42"/>
      <c r="O1779" s="128"/>
      <c r="P1779" s="130"/>
      <c r="Q1779" s="131">
        <v>9</v>
      </c>
      <c r="R1779" s="68"/>
      <c r="S1779" s="35"/>
      <c r="T1779" s="450" t="s">
        <v>408</v>
      </c>
      <c r="U1779" s="449"/>
      <c r="V1779" s="447">
        <f>V1780</f>
        <v>0</v>
      </c>
      <c r="X1779" s="447">
        <f>X1780</f>
        <v>0</v>
      </c>
      <c r="Z1779" s="447">
        <f>Z1780</f>
        <v>0</v>
      </c>
      <c r="AB1779" s="447">
        <f>AB1780</f>
        <v>0</v>
      </c>
      <c r="AD1779" s="447" t="e">
        <f>#REF!</f>
        <v>#REF!</v>
      </c>
      <c r="AF1779" s="447">
        <f>AF1780</f>
        <v>0</v>
      </c>
      <c r="AH1779" s="447" t="e">
        <f t="shared" si="252"/>
        <v>#REF!</v>
      </c>
      <c r="AI1779" s="446"/>
      <c r="AJ1779" s="447">
        <f>AJ1780</f>
        <v>0</v>
      </c>
      <c r="AK1779" s="446"/>
      <c r="AL1779" s="447">
        <f>AL1780</f>
        <v>0</v>
      </c>
      <c r="AM1779" s="447"/>
      <c r="AN1779" s="447">
        <f>AN1780</f>
        <v>0</v>
      </c>
      <c r="AO1779" s="447"/>
      <c r="AP1779" s="447">
        <f>AP1780</f>
        <v>0</v>
      </c>
      <c r="AQ1779" s="447"/>
    </row>
    <row r="1780" spans="2:43" ht="18" hidden="1" customHeight="1" x14ac:dyDescent="0.2">
      <c r="B1780" s="4"/>
      <c r="C1780" s="117"/>
      <c r="D1780" s="117"/>
      <c r="E1780" s="117"/>
      <c r="F1780" s="48"/>
      <c r="G1780" s="11"/>
      <c r="H1780" s="117"/>
      <c r="I1780" s="124"/>
      <c r="J1780" s="124"/>
      <c r="K1780" s="144"/>
      <c r="L1780" s="11"/>
      <c r="M1780" s="143"/>
      <c r="N1780" s="42"/>
      <c r="O1780" s="128"/>
      <c r="P1780" s="130"/>
      <c r="Q1780" s="131"/>
      <c r="R1780" s="72" t="s">
        <v>3</v>
      </c>
      <c r="S1780" s="181"/>
      <c r="T1780" s="494" t="s">
        <v>409</v>
      </c>
      <c r="U1780" s="444"/>
      <c r="V1780" s="74">
        <v>0</v>
      </c>
      <c r="X1780" s="74">
        <v>0</v>
      </c>
      <c r="Z1780" s="74">
        <v>0</v>
      </c>
      <c r="AB1780" s="74">
        <v>0</v>
      </c>
      <c r="AD1780" s="74">
        <v>0</v>
      </c>
      <c r="AF1780" s="74">
        <v>0</v>
      </c>
      <c r="AH1780" s="74">
        <f t="shared" si="252"/>
        <v>0</v>
      </c>
      <c r="AI1780" s="8"/>
      <c r="AJ1780" s="74">
        <v>0</v>
      </c>
      <c r="AK1780" s="8"/>
      <c r="AL1780" s="74">
        <v>0</v>
      </c>
      <c r="AM1780" s="74"/>
      <c r="AN1780" s="74">
        <v>0</v>
      </c>
      <c r="AO1780" s="74"/>
      <c r="AP1780" s="74">
        <v>0</v>
      </c>
      <c r="AQ1780" s="74"/>
    </row>
    <row r="1781" spans="2:43" ht="18" hidden="1" customHeight="1" x14ac:dyDescent="0.2">
      <c r="B1781" s="4"/>
      <c r="C1781" s="117"/>
      <c r="D1781" s="117"/>
      <c r="E1781" s="117"/>
      <c r="F1781" s="48"/>
      <c r="G1781" s="11"/>
      <c r="H1781" s="117"/>
      <c r="I1781" s="124"/>
      <c r="J1781" s="124"/>
      <c r="K1781" s="144"/>
      <c r="L1781" s="11"/>
      <c r="M1781" s="143"/>
      <c r="N1781" s="42"/>
      <c r="O1781" s="133" t="s">
        <v>55</v>
      </c>
      <c r="P1781" s="134"/>
      <c r="Q1781" s="134"/>
      <c r="R1781" s="79"/>
      <c r="S1781" s="252"/>
      <c r="T1781" s="80" t="s">
        <v>29</v>
      </c>
      <c r="U1781" s="242"/>
      <c r="V1781" s="88">
        <f>V1782</f>
        <v>0</v>
      </c>
      <c r="X1781" s="88">
        <f>X1782</f>
        <v>0</v>
      </c>
      <c r="Z1781" s="88">
        <f>Z1782</f>
        <v>0</v>
      </c>
      <c r="AB1781" s="88">
        <f>AB1782</f>
        <v>0</v>
      </c>
      <c r="AD1781" s="88" t="e">
        <f>#REF!</f>
        <v>#REF!</v>
      </c>
      <c r="AF1781" s="88">
        <f>AF1782</f>
        <v>0</v>
      </c>
      <c r="AH1781" s="88" t="e">
        <f t="shared" si="252"/>
        <v>#REF!</v>
      </c>
      <c r="AI1781" s="89"/>
      <c r="AJ1781" s="88">
        <f>AJ1782</f>
        <v>0</v>
      </c>
      <c r="AK1781" s="89"/>
      <c r="AL1781" s="88">
        <f t="shared" ref="AL1781:AP1783" si="255">AL1782</f>
        <v>0</v>
      </c>
      <c r="AM1781" s="88"/>
      <c r="AN1781" s="88">
        <f t="shared" si="255"/>
        <v>0</v>
      </c>
      <c r="AO1781" s="88"/>
      <c r="AP1781" s="88">
        <f t="shared" si="255"/>
        <v>0</v>
      </c>
      <c r="AQ1781" s="88"/>
    </row>
    <row r="1782" spans="2:43" ht="18" hidden="1" customHeight="1" x14ac:dyDescent="0.2">
      <c r="B1782" s="4"/>
      <c r="C1782" s="117"/>
      <c r="D1782" s="117"/>
      <c r="E1782" s="117"/>
      <c r="F1782" s="48"/>
      <c r="G1782" s="11"/>
      <c r="H1782" s="117"/>
      <c r="I1782" s="124"/>
      <c r="J1782" s="124"/>
      <c r="K1782" s="144"/>
      <c r="L1782" s="11"/>
      <c r="M1782" s="143"/>
      <c r="N1782" s="42"/>
      <c r="O1782" s="128"/>
      <c r="P1782" s="129">
        <v>4</v>
      </c>
      <c r="Q1782" s="129"/>
      <c r="R1782" s="85"/>
      <c r="S1782" s="254"/>
      <c r="T1782" s="65" t="s">
        <v>73</v>
      </c>
      <c r="U1782" s="155"/>
      <c r="V1782" s="66">
        <f>V1783</f>
        <v>0</v>
      </c>
      <c r="X1782" s="66">
        <f>X1783</f>
        <v>0</v>
      </c>
      <c r="Z1782" s="66">
        <f>Z1783</f>
        <v>0</v>
      </c>
      <c r="AB1782" s="66">
        <f>AB1783</f>
        <v>0</v>
      </c>
      <c r="AD1782" s="66" t="e">
        <f>#REF!</f>
        <v>#REF!</v>
      </c>
      <c r="AF1782" s="66">
        <f>AF1783</f>
        <v>0</v>
      </c>
      <c r="AH1782" s="66" t="e">
        <f t="shared" si="252"/>
        <v>#REF!</v>
      </c>
      <c r="AI1782" s="67"/>
      <c r="AJ1782" s="66">
        <f>AJ1783</f>
        <v>0</v>
      </c>
      <c r="AK1782" s="67"/>
      <c r="AL1782" s="66">
        <f t="shared" si="255"/>
        <v>0</v>
      </c>
      <c r="AM1782" s="66"/>
      <c r="AN1782" s="66">
        <f t="shared" si="255"/>
        <v>0</v>
      </c>
      <c r="AO1782" s="66"/>
      <c r="AP1782" s="66">
        <f t="shared" si="255"/>
        <v>0</v>
      </c>
      <c r="AQ1782" s="66"/>
    </row>
    <row r="1783" spans="2:43" ht="18" hidden="1" customHeight="1" x14ac:dyDescent="0.2">
      <c r="B1783" s="4"/>
      <c r="C1783" s="117"/>
      <c r="D1783" s="117"/>
      <c r="E1783" s="117"/>
      <c r="F1783" s="48"/>
      <c r="G1783" s="11"/>
      <c r="H1783" s="117"/>
      <c r="I1783" s="124"/>
      <c r="J1783" s="124"/>
      <c r="K1783" s="144"/>
      <c r="L1783" s="11"/>
      <c r="M1783" s="143"/>
      <c r="N1783" s="42"/>
      <c r="O1783" s="128"/>
      <c r="P1783" s="130"/>
      <c r="Q1783" s="131">
        <v>1</v>
      </c>
      <c r="R1783" s="84"/>
      <c r="S1783" s="250"/>
      <c r="T1783" s="450" t="s">
        <v>410</v>
      </c>
      <c r="U1783" s="449"/>
      <c r="V1783" s="447">
        <f>V1784</f>
        <v>0</v>
      </c>
      <c r="X1783" s="447">
        <f>X1784</f>
        <v>0</v>
      </c>
      <c r="Z1783" s="447">
        <f>Z1784</f>
        <v>0</v>
      </c>
      <c r="AB1783" s="447">
        <f>AB1784</f>
        <v>0</v>
      </c>
      <c r="AD1783" s="447" t="e">
        <f>#REF!</f>
        <v>#REF!</v>
      </c>
      <c r="AF1783" s="447">
        <f>AF1784</f>
        <v>0</v>
      </c>
      <c r="AH1783" s="447" t="e">
        <f t="shared" si="252"/>
        <v>#REF!</v>
      </c>
      <c r="AI1783" s="446"/>
      <c r="AJ1783" s="447">
        <f>AJ1784</f>
        <v>0</v>
      </c>
      <c r="AK1783" s="446"/>
      <c r="AL1783" s="447">
        <f t="shared" si="255"/>
        <v>0</v>
      </c>
      <c r="AM1783" s="447"/>
      <c r="AN1783" s="447">
        <f t="shared" si="255"/>
        <v>0</v>
      </c>
      <c r="AO1783" s="447"/>
      <c r="AP1783" s="447">
        <f t="shared" si="255"/>
        <v>0</v>
      </c>
      <c r="AQ1783" s="447"/>
    </row>
    <row r="1784" spans="2:43" ht="18" hidden="1" customHeight="1" x14ac:dyDescent="0.2">
      <c r="B1784" s="4"/>
      <c r="C1784" s="117"/>
      <c r="D1784" s="117"/>
      <c r="E1784" s="117"/>
      <c r="F1784" s="48"/>
      <c r="G1784" s="11"/>
      <c r="H1784" s="117"/>
      <c r="I1784" s="124"/>
      <c r="J1784" s="124"/>
      <c r="K1784" s="144"/>
      <c r="L1784" s="11"/>
      <c r="M1784" s="143"/>
      <c r="N1784" s="42"/>
      <c r="O1784" s="128"/>
      <c r="P1784" s="130"/>
      <c r="Q1784" s="131"/>
      <c r="R1784" s="72" t="s">
        <v>3</v>
      </c>
      <c r="S1784" s="181"/>
      <c r="T1784" s="73" t="s">
        <v>411</v>
      </c>
      <c r="V1784" s="74">
        <v>0</v>
      </c>
      <c r="X1784" s="74">
        <v>0</v>
      </c>
      <c r="Z1784" s="74">
        <v>0</v>
      </c>
      <c r="AB1784" s="74">
        <v>0</v>
      </c>
      <c r="AD1784" s="74">
        <v>0</v>
      </c>
      <c r="AF1784" s="74">
        <v>0</v>
      </c>
      <c r="AH1784" s="74">
        <f t="shared" si="252"/>
        <v>0</v>
      </c>
      <c r="AI1784" s="8"/>
      <c r="AJ1784" s="74">
        <v>0</v>
      </c>
      <c r="AK1784" s="8"/>
      <c r="AL1784" s="74">
        <v>0</v>
      </c>
      <c r="AM1784" s="74"/>
      <c r="AN1784" s="74">
        <v>0</v>
      </c>
      <c r="AO1784" s="74"/>
      <c r="AP1784" s="74">
        <v>0</v>
      </c>
      <c r="AQ1784" s="74"/>
    </row>
    <row r="1785" spans="2:43" ht="18" customHeight="1" x14ac:dyDescent="0.2">
      <c r="B1785" s="4"/>
      <c r="C1785" s="117"/>
      <c r="D1785" s="117"/>
      <c r="E1785" s="117"/>
      <c r="F1785" s="48"/>
      <c r="G1785" s="11"/>
      <c r="H1785" s="117"/>
      <c r="I1785" s="124"/>
      <c r="J1785" s="124"/>
      <c r="K1785" s="144"/>
      <c r="L1785" s="11"/>
      <c r="M1785" s="143"/>
      <c r="N1785" s="42"/>
      <c r="O1785" s="128"/>
      <c r="P1785" s="130"/>
      <c r="Q1785" s="130"/>
      <c r="R1785" s="72"/>
      <c r="S1785" s="181"/>
      <c r="T1785" s="73"/>
      <c r="V1785" s="74"/>
      <c r="X1785" s="74"/>
      <c r="Z1785" s="74"/>
      <c r="AB1785" s="74"/>
      <c r="AD1785" s="74"/>
      <c r="AF1785" s="74"/>
      <c r="AH1785" s="74">
        <f t="shared" si="252"/>
        <v>0</v>
      </c>
      <c r="AI1785" s="8"/>
      <c r="AJ1785" s="74"/>
      <c r="AK1785" s="8"/>
      <c r="AL1785" s="74"/>
      <c r="AM1785" s="74"/>
      <c r="AN1785" s="74"/>
      <c r="AO1785" s="74"/>
      <c r="AP1785" s="74"/>
      <c r="AQ1785" s="74"/>
    </row>
    <row r="1786" spans="2:43" ht="18" customHeight="1" x14ac:dyDescent="0.2">
      <c r="B1786" s="4"/>
      <c r="C1786" s="117"/>
      <c r="D1786" s="117"/>
      <c r="E1786" s="117"/>
      <c r="F1786" s="48"/>
      <c r="G1786" s="11"/>
      <c r="H1786" s="132"/>
      <c r="I1786" s="121"/>
      <c r="J1786" s="121"/>
      <c r="K1786" s="164">
        <v>7</v>
      </c>
      <c r="L1786" s="277"/>
      <c r="M1786" s="163"/>
      <c r="N1786" s="261"/>
      <c r="O1786" s="122"/>
      <c r="P1786" s="123"/>
      <c r="Q1786" s="123"/>
      <c r="R1786" s="49"/>
      <c r="S1786" s="18"/>
      <c r="T1786" s="50" t="s">
        <v>311</v>
      </c>
      <c r="U1786" s="76"/>
      <c r="V1786" s="51">
        <f>V1787</f>
        <v>13256000</v>
      </c>
      <c r="X1786" s="51">
        <f>X1787</f>
        <v>14509000</v>
      </c>
      <c r="Z1786" s="51">
        <f>Z1787</f>
        <v>16135000</v>
      </c>
      <c r="AB1786" s="51">
        <f>AB1787</f>
        <v>16896000</v>
      </c>
      <c r="AD1786" s="51" t="e">
        <f>AD1787</f>
        <v>#REF!</v>
      </c>
      <c r="AF1786" s="51">
        <f>AF1787</f>
        <v>2968000</v>
      </c>
      <c r="AH1786" s="51" t="e">
        <f t="shared" si="252"/>
        <v>#REF!</v>
      </c>
      <c r="AI1786" s="5"/>
      <c r="AJ1786" s="51">
        <f>AJ1787</f>
        <v>5731800</v>
      </c>
      <c r="AK1786" s="5"/>
      <c r="AL1786" s="51">
        <f>AL1787</f>
        <v>19848000</v>
      </c>
      <c r="AM1786" s="51"/>
      <c r="AN1786" s="51">
        <f>AN1787</f>
        <v>21206000</v>
      </c>
      <c r="AO1786" s="51"/>
      <c r="AP1786" s="51">
        <f>AP1787</f>
        <v>21206000</v>
      </c>
      <c r="AQ1786" s="51"/>
    </row>
    <row r="1787" spans="2:43" ht="18" customHeight="1" x14ac:dyDescent="0.2">
      <c r="B1787" s="4"/>
      <c r="C1787" s="117"/>
      <c r="D1787" s="117"/>
      <c r="E1787" s="117"/>
      <c r="F1787" s="48"/>
      <c r="G1787" s="11"/>
      <c r="H1787" s="117"/>
      <c r="I1787" s="124"/>
      <c r="J1787" s="124"/>
      <c r="K1787" s="144"/>
      <c r="L1787" s="11"/>
      <c r="M1787" s="226">
        <v>2</v>
      </c>
      <c r="N1787" s="262"/>
      <c r="O1787" s="125"/>
      <c r="P1787" s="126"/>
      <c r="Q1787" s="126"/>
      <c r="R1787" s="60"/>
      <c r="S1787" s="249"/>
      <c r="T1787" s="61" t="s">
        <v>413</v>
      </c>
      <c r="U1787" s="241"/>
      <c r="V1787" s="62">
        <f>V1788+V1829+V1850+V1932+V1939</f>
        <v>13256000</v>
      </c>
      <c r="X1787" s="62">
        <f>X1788+X1829+X1850+X1933+X1940</f>
        <v>14509000</v>
      </c>
      <c r="Z1787" s="62">
        <f>Z1788+Z1829+Z1850+Z1933+Z1940</f>
        <v>16135000</v>
      </c>
      <c r="AB1787" s="62">
        <f>AB1788+AB1829+AB1850+AB1933+AB1940</f>
        <v>16896000</v>
      </c>
      <c r="AD1787" s="62" t="e">
        <f>AD1788+AD1829+AD1850+AD1933+AD1940</f>
        <v>#REF!</v>
      </c>
      <c r="AF1787" s="62">
        <f>AF1788+AF1829+AF1850+AF1933+AF1940</f>
        <v>2968000</v>
      </c>
      <c r="AH1787" s="62" t="e">
        <f t="shared" si="252"/>
        <v>#REF!</v>
      </c>
      <c r="AI1787" s="63"/>
      <c r="AJ1787" s="62">
        <f>AJ1788+AJ1829+AJ1850+AJ1932+AJ1939</f>
        <v>5731800</v>
      </c>
      <c r="AK1787" s="63"/>
      <c r="AL1787" s="62">
        <f>AL1788+AL1829+AL1850+AL1932+AL1939</f>
        <v>19848000</v>
      </c>
      <c r="AM1787" s="62"/>
      <c r="AN1787" s="62">
        <f>AN1788+AN1829+AN1850+AN1932+AN1939</f>
        <v>21206000</v>
      </c>
      <c r="AO1787" s="62"/>
      <c r="AP1787" s="62">
        <f>AP1788+AP1829+AP1850+AP1932+AP1939</f>
        <v>21206000</v>
      </c>
      <c r="AQ1787" s="62"/>
    </row>
    <row r="1788" spans="2:43" ht="18" customHeight="1" x14ac:dyDescent="0.2">
      <c r="B1788" s="4"/>
      <c r="C1788" s="117"/>
      <c r="D1788" s="117"/>
      <c r="E1788" s="117"/>
      <c r="F1788" s="48"/>
      <c r="G1788" s="11"/>
      <c r="H1788" s="117"/>
      <c r="I1788" s="124"/>
      <c r="J1788" s="124"/>
      <c r="K1788" s="144"/>
      <c r="L1788" s="11"/>
      <c r="M1788" s="143"/>
      <c r="N1788" s="42"/>
      <c r="O1788" s="127" t="s">
        <v>3</v>
      </c>
      <c r="P1788" s="123"/>
      <c r="Q1788" s="123"/>
      <c r="R1788" s="49"/>
      <c r="S1788" s="18"/>
      <c r="T1788" s="50" t="s">
        <v>7</v>
      </c>
      <c r="U1788" s="76"/>
      <c r="V1788" s="51">
        <f>V1789+V1802+V1813+V1823</f>
        <v>7081000</v>
      </c>
      <c r="W1788" s="51"/>
      <c r="X1788" s="51">
        <f>X1789+X1802+X1813+X1823</f>
        <v>7434000</v>
      </c>
      <c r="Y1788" s="51"/>
      <c r="Z1788" s="51">
        <f>Z1789+Z1802+Z1813+Z1823</f>
        <v>8104000</v>
      </c>
      <c r="AA1788" s="51"/>
      <c r="AB1788" s="51">
        <f>AB1789+AB1802+AB1813+AB1823</f>
        <v>7970000</v>
      </c>
      <c r="AC1788" s="51"/>
      <c r="AD1788" s="51" t="e">
        <f>AD1789+AD1802+AD1813+AD1823</f>
        <v>#REF!</v>
      </c>
      <c r="AE1788" s="51"/>
      <c r="AF1788" s="51">
        <f>AF1789+AF1802+AF1813+AF1823</f>
        <v>0</v>
      </c>
      <c r="AG1788" s="51"/>
      <c r="AH1788" s="51" t="e">
        <f t="shared" si="252"/>
        <v>#REF!</v>
      </c>
      <c r="AI1788" s="51">
        <f t="shared" ref="AI1788:AJ1788" si="256">AI1789+AI1802+AI1813+AI1823</f>
        <v>0</v>
      </c>
      <c r="AJ1788" s="51">
        <f t="shared" si="256"/>
        <v>2709800</v>
      </c>
      <c r="AK1788" s="51">
        <f t="shared" ref="AK1788" si="257">AK1789+AK1802+AK1813+AK1823</f>
        <v>0</v>
      </c>
      <c r="AL1788" s="51">
        <f t="shared" ref="AL1788" si="258">AL1789+AL1802+AL1813+AL1823</f>
        <v>9755000</v>
      </c>
      <c r="AM1788" s="51"/>
      <c r="AN1788" s="51">
        <f t="shared" ref="AN1788:AP1788" si="259">AN1789+AN1802+AN1813+AN1823</f>
        <v>10556000</v>
      </c>
      <c r="AO1788" s="51"/>
      <c r="AP1788" s="51">
        <f t="shared" si="259"/>
        <v>10556000</v>
      </c>
      <c r="AQ1788" s="51"/>
    </row>
    <row r="1789" spans="2:43" ht="18" customHeight="1" x14ac:dyDescent="0.2">
      <c r="B1789" s="4"/>
      <c r="C1789" s="117"/>
      <c r="D1789" s="117"/>
      <c r="E1789" s="117"/>
      <c r="F1789" s="48"/>
      <c r="G1789" s="11"/>
      <c r="H1789" s="117"/>
      <c r="I1789" s="124"/>
      <c r="J1789" s="124"/>
      <c r="K1789" s="144"/>
      <c r="L1789" s="11"/>
      <c r="M1789" s="143"/>
      <c r="N1789" s="42"/>
      <c r="O1789" s="128"/>
      <c r="P1789" s="129">
        <v>1</v>
      </c>
      <c r="Q1789" s="129"/>
      <c r="R1789" s="64"/>
      <c r="S1789" s="234"/>
      <c r="T1789" s="65" t="s">
        <v>8</v>
      </c>
      <c r="U1789" s="155"/>
      <c r="V1789" s="66">
        <f>V1790+V1792+V1794+V1796+V1798+V1800</f>
        <v>5893000</v>
      </c>
      <c r="X1789" s="66">
        <f>X1790+X1792+X1794+X1796+X1798+X1800</f>
        <v>5970000</v>
      </c>
      <c r="Z1789" s="66">
        <f>Z1790+Z1792+Z1794+Z1796+Z1798+Z1800</f>
        <v>6518000</v>
      </c>
      <c r="AB1789" s="66">
        <f>AB1790+AB1792+AB1794+AB1796+AB1798+AB1800</f>
        <v>7237000</v>
      </c>
      <c r="AD1789" s="66" t="e">
        <f>AD1790+AD1792+AD1794+AD1796+AD1798+AD1800</f>
        <v>#REF!</v>
      </c>
      <c r="AF1789" s="66">
        <f>AF1790+AF1792+AF1794+AF1796+AF1798+AF1800</f>
        <v>0</v>
      </c>
      <c r="AH1789" s="66" t="e">
        <f t="shared" si="252"/>
        <v>#REF!</v>
      </c>
      <c r="AI1789" s="67"/>
      <c r="AJ1789" s="66">
        <f>AJ1790+AJ1792+AJ1794+AJ1796+AJ1798+AJ1800</f>
        <v>2460580</v>
      </c>
      <c r="AK1789" s="67"/>
      <c r="AL1789" s="66">
        <f>AL1790+AL1792+AL1794+AL1796+AL1798+AL1800</f>
        <v>8547000</v>
      </c>
      <c r="AM1789" s="66"/>
      <c r="AN1789" s="66">
        <f>AN1790+AN1792+AN1794+AN1796+AN1798+AN1800</f>
        <v>9247000</v>
      </c>
      <c r="AO1789" s="66"/>
      <c r="AP1789" s="66">
        <f>AP1790+AP1792+AP1794+AP1796+AP1798+AP1800</f>
        <v>9247000</v>
      </c>
      <c r="AQ1789" s="66"/>
    </row>
    <row r="1790" spans="2:43" ht="18" customHeight="1" x14ac:dyDescent="0.2">
      <c r="B1790" s="4"/>
      <c r="C1790" s="117"/>
      <c r="D1790" s="117"/>
      <c r="E1790" s="117"/>
      <c r="F1790" s="48"/>
      <c r="G1790" s="11"/>
      <c r="H1790" s="117"/>
      <c r="I1790" s="124"/>
      <c r="J1790" s="124"/>
      <c r="K1790" s="144"/>
      <c r="L1790" s="11"/>
      <c r="M1790" s="143"/>
      <c r="N1790" s="42"/>
      <c r="O1790" s="128"/>
      <c r="P1790" s="130"/>
      <c r="Q1790" s="140">
        <v>1</v>
      </c>
      <c r="R1790" s="68"/>
      <c r="S1790" s="35"/>
      <c r="T1790" s="450" t="s">
        <v>9</v>
      </c>
      <c r="U1790" s="449"/>
      <c r="V1790" s="447">
        <f>V1791</f>
        <v>3139000</v>
      </c>
      <c r="X1790" s="447">
        <f>X1791</f>
        <v>3200000</v>
      </c>
      <c r="Z1790" s="447">
        <f>Z1791</f>
        <v>3500000</v>
      </c>
      <c r="AB1790" s="447">
        <f>AB1791</f>
        <v>4053000</v>
      </c>
      <c r="AD1790" s="447">
        <f>AD1791</f>
        <v>4395000</v>
      </c>
      <c r="AF1790" s="447">
        <f>AF1791</f>
        <v>0</v>
      </c>
      <c r="AH1790" s="447">
        <f t="shared" si="252"/>
        <v>4395000</v>
      </c>
      <c r="AI1790" s="446"/>
      <c r="AJ1790" s="447">
        <f>AJ1791</f>
        <v>1378020</v>
      </c>
      <c r="AK1790" s="446"/>
      <c r="AL1790" s="447">
        <f>AL1791</f>
        <v>4614000</v>
      </c>
      <c r="AM1790" s="447"/>
      <c r="AN1790" s="447">
        <f>AN1791</f>
        <v>4992000</v>
      </c>
      <c r="AO1790" s="447"/>
      <c r="AP1790" s="447">
        <f>AP1791</f>
        <v>4992000</v>
      </c>
      <c r="AQ1790" s="447"/>
    </row>
    <row r="1791" spans="2:43" ht="18" customHeight="1" x14ac:dyDescent="0.2">
      <c r="B1791" s="4"/>
      <c r="C1791" s="117"/>
      <c r="D1791" s="117"/>
      <c r="E1791" s="117"/>
      <c r="F1791" s="48"/>
      <c r="G1791" s="11"/>
      <c r="H1791" s="117"/>
      <c r="I1791" s="124"/>
      <c r="J1791" s="124"/>
      <c r="K1791" s="144"/>
      <c r="L1791" s="11"/>
      <c r="M1791" s="143"/>
      <c r="N1791" s="42"/>
      <c r="O1791" s="128"/>
      <c r="P1791" s="130"/>
      <c r="Q1791" s="130"/>
      <c r="R1791" s="72">
        <v>1</v>
      </c>
      <c r="S1791" s="181"/>
      <c r="T1791" s="73" t="s">
        <v>9</v>
      </c>
      <c r="V1791" s="74">
        <v>3139000</v>
      </c>
      <c r="X1791" s="74">
        <v>3200000</v>
      </c>
      <c r="Z1791" s="74">
        <v>3500000</v>
      </c>
      <c r="AB1791" s="74">
        <v>4053000</v>
      </c>
      <c r="AD1791" s="74">
        <v>4395000</v>
      </c>
      <c r="AF1791" s="74">
        <v>0</v>
      </c>
      <c r="AH1791" s="74">
        <f t="shared" si="252"/>
        <v>4395000</v>
      </c>
      <c r="AI1791" s="8"/>
      <c r="AJ1791" s="74">
        <f>CEILING(AB1791*34/100,10)</f>
        <v>1378020</v>
      </c>
      <c r="AK1791" s="8"/>
      <c r="AL1791" s="74">
        <v>4614000</v>
      </c>
      <c r="AM1791" s="74"/>
      <c r="AN1791" s="74">
        <v>4992000</v>
      </c>
      <c r="AO1791" s="74"/>
      <c r="AP1791" s="74">
        <v>4992000</v>
      </c>
      <c r="AQ1791" s="74"/>
    </row>
    <row r="1792" spans="2:43" ht="18" customHeight="1" x14ac:dyDescent="0.2">
      <c r="B1792" s="4"/>
      <c r="C1792" s="117"/>
      <c r="D1792" s="117"/>
      <c r="E1792" s="117"/>
      <c r="F1792" s="48"/>
      <c r="G1792" s="11"/>
      <c r="H1792" s="117"/>
      <c r="I1792" s="124"/>
      <c r="J1792" s="124"/>
      <c r="K1792" s="144"/>
      <c r="L1792" s="11"/>
      <c r="M1792" s="143"/>
      <c r="N1792" s="42"/>
      <c r="O1792" s="128"/>
      <c r="P1792" s="130"/>
      <c r="Q1792" s="131">
        <v>2</v>
      </c>
      <c r="R1792" s="68"/>
      <c r="S1792" s="35"/>
      <c r="T1792" s="450" t="s">
        <v>494</v>
      </c>
      <c r="U1792" s="449"/>
      <c r="V1792" s="447">
        <f>V1793</f>
        <v>2294000</v>
      </c>
      <c r="X1792" s="447">
        <f>X1793</f>
        <v>2300000</v>
      </c>
      <c r="Z1792" s="447">
        <f>Z1793</f>
        <v>2500000</v>
      </c>
      <c r="AB1792" s="447">
        <f>AB1793</f>
        <v>2676000</v>
      </c>
      <c r="AD1792" s="447">
        <f>AD1793</f>
        <v>2902000</v>
      </c>
      <c r="AF1792" s="447">
        <f>AF1793</f>
        <v>0</v>
      </c>
      <c r="AH1792" s="447">
        <f t="shared" si="252"/>
        <v>2902000</v>
      </c>
      <c r="AI1792" s="446"/>
      <c r="AJ1792" s="447">
        <f>AJ1793</f>
        <v>909840</v>
      </c>
      <c r="AK1792" s="446"/>
      <c r="AL1792" s="447">
        <f>AL1793</f>
        <v>3424000</v>
      </c>
      <c r="AM1792" s="447"/>
      <c r="AN1792" s="447">
        <f>AN1793</f>
        <v>3705000</v>
      </c>
      <c r="AO1792" s="447"/>
      <c r="AP1792" s="447">
        <f>AP1793</f>
        <v>3705000</v>
      </c>
      <c r="AQ1792" s="447"/>
    </row>
    <row r="1793" spans="2:43" ht="18" customHeight="1" x14ac:dyDescent="0.2">
      <c r="B1793" s="4"/>
      <c r="C1793" s="117"/>
      <c r="D1793" s="117"/>
      <c r="E1793" s="117"/>
      <c r="F1793" s="48"/>
      <c r="G1793" s="11"/>
      <c r="H1793" s="117"/>
      <c r="I1793" s="124"/>
      <c r="J1793" s="124"/>
      <c r="K1793" s="144"/>
      <c r="L1793" s="11"/>
      <c r="M1793" s="143"/>
      <c r="N1793" s="42"/>
      <c r="O1793" s="128"/>
      <c r="P1793" s="130"/>
      <c r="Q1793" s="130"/>
      <c r="R1793" s="72">
        <v>1</v>
      </c>
      <c r="S1793" s="181"/>
      <c r="T1793" s="73" t="s">
        <v>494</v>
      </c>
      <c r="V1793" s="74">
        <v>2294000</v>
      </c>
      <c r="X1793" s="74">
        <v>2300000</v>
      </c>
      <c r="Z1793" s="74">
        <v>2500000</v>
      </c>
      <c r="AB1793" s="74">
        <v>2676000</v>
      </c>
      <c r="AD1793" s="74">
        <v>2902000</v>
      </c>
      <c r="AF1793" s="74">
        <v>0</v>
      </c>
      <c r="AH1793" s="74">
        <f t="shared" si="252"/>
        <v>2902000</v>
      </c>
      <c r="AI1793" s="8"/>
      <c r="AJ1793" s="74">
        <f>CEILING(AB1793*34/100,10)</f>
        <v>909840</v>
      </c>
      <c r="AK1793" s="8"/>
      <c r="AL1793" s="74">
        <v>3424000</v>
      </c>
      <c r="AM1793" s="74"/>
      <c r="AN1793" s="74">
        <v>3705000</v>
      </c>
      <c r="AO1793" s="74"/>
      <c r="AP1793" s="74">
        <v>3705000</v>
      </c>
      <c r="AQ1793" s="74"/>
    </row>
    <row r="1794" spans="2:43" ht="18" customHeight="1" x14ac:dyDescent="0.2">
      <c r="B1794" s="4"/>
      <c r="C1794" s="117"/>
      <c r="D1794" s="117"/>
      <c r="E1794" s="117"/>
      <c r="F1794" s="48"/>
      <c r="G1794" s="11"/>
      <c r="H1794" s="117"/>
      <c r="I1794" s="124"/>
      <c r="J1794" s="124"/>
      <c r="K1794" s="144"/>
      <c r="L1794" s="11"/>
      <c r="M1794" s="143"/>
      <c r="N1794" s="42"/>
      <c r="O1794" s="128"/>
      <c r="P1794" s="130"/>
      <c r="Q1794" s="131">
        <v>3</v>
      </c>
      <c r="R1794" s="68"/>
      <c r="S1794" s="35"/>
      <c r="T1794" s="450" t="s">
        <v>12</v>
      </c>
      <c r="U1794" s="449"/>
      <c r="V1794" s="447">
        <f>V1795</f>
        <v>63000</v>
      </c>
      <c r="X1794" s="447">
        <f>X1795</f>
        <v>71000</v>
      </c>
      <c r="Z1794" s="447">
        <f>Z1795</f>
        <v>78000</v>
      </c>
      <c r="AB1794" s="447">
        <f>AB1795</f>
        <v>81000</v>
      </c>
      <c r="AD1794" s="447">
        <f>AD1795</f>
        <v>88000</v>
      </c>
      <c r="AF1794" s="447">
        <f>AF1795</f>
        <v>0</v>
      </c>
      <c r="AH1794" s="447">
        <f t="shared" si="252"/>
        <v>88000</v>
      </c>
      <c r="AI1794" s="446"/>
      <c r="AJ1794" s="447">
        <f>AJ1795</f>
        <v>27540</v>
      </c>
      <c r="AK1794" s="446"/>
      <c r="AL1794" s="447">
        <f>AL1795</f>
        <v>67000</v>
      </c>
      <c r="AM1794" s="447"/>
      <c r="AN1794" s="447">
        <f>AN1795</f>
        <v>72000</v>
      </c>
      <c r="AO1794" s="447"/>
      <c r="AP1794" s="447">
        <f>AP1795</f>
        <v>72000</v>
      </c>
      <c r="AQ1794" s="447"/>
    </row>
    <row r="1795" spans="2:43" ht="18" customHeight="1" x14ac:dyDescent="0.2">
      <c r="B1795" s="4"/>
      <c r="C1795" s="117"/>
      <c r="D1795" s="117"/>
      <c r="E1795" s="117"/>
      <c r="F1795" s="48"/>
      <c r="G1795" s="11"/>
      <c r="H1795" s="117"/>
      <c r="I1795" s="124"/>
      <c r="J1795" s="124"/>
      <c r="K1795" s="144"/>
      <c r="L1795" s="11"/>
      <c r="M1795" s="143"/>
      <c r="N1795" s="42"/>
      <c r="O1795" s="128"/>
      <c r="P1795" s="130"/>
      <c r="Q1795" s="130"/>
      <c r="R1795" s="72">
        <v>1</v>
      </c>
      <c r="S1795" s="181"/>
      <c r="T1795" s="73" t="s">
        <v>12</v>
      </c>
      <c r="V1795" s="74">
        <v>63000</v>
      </c>
      <c r="X1795" s="74">
        <v>71000</v>
      </c>
      <c r="Z1795" s="74">
        <v>78000</v>
      </c>
      <c r="AB1795" s="74">
        <v>81000</v>
      </c>
      <c r="AD1795" s="74">
        <v>88000</v>
      </c>
      <c r="AF1795" s="74">
        <v>0</v>
      </c>
      <c r="AH1795" s="74">
        <f t="shared" si="252"/>
        <v>88000</v>
      </c>
      <c r="AI1795" s="8"/>
      <c r="AJ1795" s="74">
        <f>CEILING(AB1795*34/100,10)</f>
        <v>27540</v>
      </c>
      <c r="AK1795" s="8"/>
      <c r="AL1795" s="74">
        <v>67000</v>
      </c>
      <c r="AM1795" s="74"/>
      <c r="AN1795" s="74">
        <v>72000</v>
      </c>
      <c r="AO1795" s="74"/>
      <c r="AP1795" s="74">
        <v>72000</v>
      </c>
      <c r="AQ1795" s="74"/>
    </row>
    <row r="1796" spans="2:43" ht="18" customHeight="1" x14ac:dyDescent="0.2">
      <c r="B1796" s="4"/>
      <c r="C1796" s="117"/>
      <c r="D1796" s="117"/>
      <c r="E1796" s="117"/>
      <c r="F1796" s="48"/>
      <c r="G1796" s="11"/>
      <c r="H1796" s="117"/>
      <c r="I1796" s="124"/>
      <c r="J1796" s="124"/>
      <c r="K1796" s="144"/>
      <c r="L1796" s="11"/>
      <c r="M1796" s="143"/>
      <c r="N1796" s="42"/>
      <c r="O1796" s="128"/>
      <c r="P1796" s="130"/>
      <c r="Q1796" s="131">
        <v>4</v>
      </c>
      <c r="R1796" s="68"/>
      <c r="S1796" s="35"/>
      <c r="T1796" s="450" t="s">
        <v>13</v>
      </c>
      <c r="U1796" s="449"/>
      <c r="V1796" s="447">
        <f>V1797</f>
        <v>397000</v>
      </c>
      <c r="X1796" s="447">
        <f>X1797</f>
        <v>399000</v>
      </c>
      <c r="Z1796" s="447">
        <f>Z1797</f>
        <v>440000</v>
      </c>
      <c r="AB1796" s="447">
        <f>AB1797</f>
        <v>427000</v>
      </c>
      <c r="AD1796" s="447">
        <f>AD1797</f>
        <v>463000</v>
      </c>
      <c r="AF1796" s="447">
        <f>AF1797</f>
        <v>0</v>
      </c>
      <c r="AH1796" s="447">
        <f t="shared" si="252"/>
        <v>463000</v>
      </c>
      <c r="AI1796" s="446"/>
      <c r="AJ1796" s="447">
        <f>AJ1797</f>
        <v>145180</v>
      </c>
      <c r="AK1796" s="446"/>
      <c r="AL1796" s="447">
        <f>AL1797</f>
        <v>442000</v>
      </c>
      <c r="AM1796" s="447"/>
      <c r="AN1796" s="447">
        <f>AN1797</f>
        <v>478000</v>
      </c>
      <c r="AO1796" s="447"/>
      <c r="AP1796" s="447">
        <f>AP1797</f>
        <v>478000</v>
      </c>
      <c r="AQ1796" s="447"/>
    </row>
    <row r="1797" spans="2:43" ht="18" customHeight="1" x14ac:dyDescent="0.2">
      <c r="B1797" s="4"/>
      <c r="C1797" s="117"/>
      <c r="D1797" s="117"/>
      <c r="E1797" s="117"/>
      <c r="F1797" s="48"/>
      <c r="G1797" s="11"/>
      <c r="H1797" s="117"/>
      <c r="I1797" s="124"/>
      <c r="J1797" s="124"/>
      <c r="K1797" s="144"/>
      <c r="L1797" s="11"/>
      <c r="M1797" s="143"/>
      <c r="N1797" s="42"/>
      <c r="O1797" s="128"/>
      <c r="P1797" s="130"/>
      <c r="Q1797" s="130"/>
      <c r="R1797" s="72">
        <v>1</v>
      </c>
      <c r="S1797" s="181"/>
      <c r="T1797" s="73" t="s">
        <v>13</v>
      </c>
      <c r="V1797" s="74">
        <v>397000</v>
      </c>
      <c r="X1797" s="74">
        <v>399000</v>
      </c>
      <c r="Z1797" s="74">
        <v>440000</v>
      </c>
      <c r="AB1797" s="74">
        <v>427000</v>
      </c>
      <c r="AD1797" s="74">
        <v>463000</v>
      </c>
      <c r="AF1797" s="74">
        <v>0</v>
      </c>
      <c r="AH1797" s="74">
        <f t="shared" si="252"/>
        <v>463000</v>
      </c>
      <c r="AI1797" s="8"/>
      <c r="AJ1797" s="74">
        <f>CEILING(AB1797*34/100,10)</f>
        <v>145180</v>
      </c>
      <c r="AK1797" s="8"/>
      <c r="AL1797" s="74">
        <v>442000</v>
      </c>
      <c r="AM1797" s="74"/>
      <c r="AN1797" s="74">
        <v>478000</v>
      </c>
      <c r="AO1797" s="74"/>
      <c r="AP1797" s="74">
        <v>478000</v>
      </c>
      <c r="AQ1797" s="74"/>
    </row>
    <row r="1798" spans="2:43" ht="18" hidden="1" customHeight="1" x14ac:dyDescent="0.2">
      <c r="B1798" s="4"/>
      <c r="C1798" s="117"/>
      <c r="D1798" s="117"/>
      <c r="E1798" s="117"/>
      <c r="F1798" s="48"/>
      <c r="G1798" s="11"/>
      <c r="H1798" s="117"/>
      <c r="I1798" s="124"/>
      <c r="J1798" s="124"/>
      <c r="K1798" s="144"/>
      <c r="L1798" s="11"/>
      <c r="M1798" s="143"/>
      <c r="N1798" s="42"/>
      <c r="O1798" s="128"/>
      <c r="P1798" s="130"/>
      <c r="Q1798" s="131">
        <v>5</v>
      </c>
      <c r="R1798" s="68"/>
      <c r="S1798" s="35"/>
      <c r="T1798" s="450" t="s">
        <v>581</v>
      </c>
      <c r="U1798" s="449"/>
      <c r="V1798" s="447">
        <f>V1799</f>
        <v>0</v>
      </c>
      <c r="X1798" s="447">
        <f>X1799</f>
        <v>0</v>
      </c>
      <c r="Z1798" s="447">
        <f>Z1799</f>
        <v>0</v>
      </c>
      <c r="AB1798" s="447">
        <f>AB1799</f>
        <v>0</v>
      </c>
      <c r="AD1798" s="447" t="e">
        <f>#REF!</f>
        <v>#REF!</v>
      </c>
      <c r="AF1798" s="447">
        <f>AF1799</f>
        <v>0</v>
      </c>
      <c r="AH1798" s="447" t="e">
        <f t="shared" si="252"/>
        <v>#REF!</v>
      </c>
      <c r="AI1798" s="446"/>
      <c r="AJ1798" s="447">
        <f>AJ1799</f>
        <v>0</v>
      </c>
      <c r="AK1798" s="446"/>
      <c r="AL1798" s="447">
        <f>AL1799</f>
        <v>0</v>
      </c>
      <c r="AM1798" s="447"/>
      <c r="AN1798" s="447">
        <f>AN1799</f>
        <v>0</v>
      </c>
      <c r="AO1798" s="447"/>
      <c r="AP1798" s="447">
        <f>AP1799</f>
        <v>0</v>
      </c>
      <c r="AQ1798" s="447"/>
    </row>
    <row r="1799" spans="2:43" ht="18" hidden="1" customHeight="1" x14ac:dyDescent="0.2">
      <c r="B1799" s="4"/>
      <c r="C1799" s="117"/>
      <c r="D1799" s="117"/>
      <c r="E1799" s="117"/>
      <c r="F1799" s="48"/>
      <c r="G1799" s="11"/>
      <c r="H1799" s="117"/>
      <c r="I1799" s="124"/>
      <c r="J1799" s="124"/>
      <c r="K1799" s="144"/>
      <c r="L1799" s="11"/>
      <c r="M1799" s="143"/>
      <c r="N1799" s="42"/>
      <c r="O1799" s="128"/>
      <c r="P1799" s="130"/>
      <c r="Q1799" s="130"/>
      <c r="R1799" s="72">
        <v>1</v>
      </c>
      <c r="S1799" s="181"/>
      <c r="T1799" s="73" t="s">
        <v>581</v>
      </c>
      <c r="V1799" s="74">
        <v>0</v>
      </c>
      <c r="X1799" s="74">
        <v>0</v>
      </c>
      <c r="Z1799" s="74">
        <v>0</v>
      </c>
      <c r="AB1799" s="74">
        <v>0</v>
      </c>
      <c r="AD1799" s="74">
        <v>0</v>
      </c>
      <c r="AF1799" s="74">
        <v>0</v>
      </c>
      <c r="AH1799" s="74">
        <f t="shared" si="252"/>
        <v>0</v>
      </c>
      <c r="AI1799" s="8"/>
      <c r="AJ1799" s="74">
        <v>0</v>
      </c>
      <c r="AK1799" s="8"/>
      <c r="AL1799" s="74">
        <v>0</v>
      </c>
      <c r="AM1799" s="74"/>
      <c r="AN1799" s="74">
        <v>0</v>
      </c>
      <c r="AO1799" s="74"/>
      <c r="AP1799" s="74">
        <v>0</v>
      </c>
      <c r="AQ1799" s="74"/>
    </row>
    <row r="1800" spans="2:43" ht="18" hidden="1" customHeight="1" x14ac:dyDescent="0.2">
      <c r="B1800" s="4"/>
      <c r="C1800" s="117"/>
      <c r="D1800" s="117"/>
      <c r="E1800" s="117"/>
      <c r="F1800" s="48"/>
      <c r="G1800" s="11"/>
      <c r="H1800" s="117"/>
      <c r="I1800" s="124"/>
      <c r="J1800" s="124"/>
      <c r="K1800" s="144"/>
      <c r="L1800" s="11"/>
      <c r="M1800" s="143"/>
      <c r="N1800" s="42"/>
      <c r="O1800" s="128"/>
      <c r="P1800" s="130"/>
      <c r="Q1800" s="131">
        <v>6</v>
      </c>
      <c r="R1800" s="68"/>
      <c r="S1800" s="35"/>
      <c r="T1800" s="450" t="s">
        <v>375</v>
      </c>
      <c r="U1800" s="449"/>
      <c r="V1800" s="447">
        <f>V1801</f>
        <v>0</v>
      </c>
      <c r="X1800" s="447">
        <f>X1801</f>
        <v>0</v>
      </c>
      <c r="Z1800" s="447">
        <f>Z1801</f>
        <v>0</v>
      </c>
      <c r="AB1800" s="447">
        <f>AB1801</f>
        <v>0</v>
      </c>
      <c r="AD1800" s="447" t="e">
        <f>#REF!</f>
        <v>#REF!</v>
      </c>
      <c r="AF1800" s="447">
        <f>AF1801</f>
        <v>0</v>
      </c>
      <c r="AH1800" s="447" t="e">
        <f t="shared" si="252"/>
        <v>#REF!</v>
      </c>
      <c r="AI1800" s="446"/>
      <c r="AJ1800" s="447">
        <f>AJ1801</f>
        <v>0</v>
      </c>
      <c r="AK1800" s="446"/>
      <c r="AL1800" s="447">
        <f>AL1801</f>
        <v>0</v>
      </c>
      <c r="AM1800" s="447"/>
      <c r="AN1800" s="447">
        <f>AN1801</f>
        <v>0</v>
      </c>
      <c r="AO1800" s="447"/>
      <c r="AP1800" s="447">
        <f>AP1801</f>
        <v>0</v>
      </c>
      <c r="AQ1800" s="447"/>
    </row>
    <row r="1801" spans="2:43" ht="18" hidden="1" customHeight="1" x14ac:dyDescent="0.2">
      <c r="B1801" s="4"/>
      <c r="C1801" s="117"/>
      <c r="D1801" s="117"/>
      <c r="E1801" s="117"/>
      <c r="F1801" s="48"/>
      <c r="G1801" s="11"/>
      <c r="H1801" s="117"/>
      <c r="I1801" s="124"/>
      <c r="J1801" s="124"/>
      <c r="K1801" s="144"/>
      <c r="L1801" s="11"/>
      <c r="M1801" s="143"/>
      <c r="N1801" s="42"/>
      <c r="O1801" s="128"/>
      <c r="P1801" s="130"/>
      <c r="Q1801" s="130"/>
      <c r="R1801" s="72">
        <v>1</v>
      </c>
      <c r="S1801" s="181"/>
      <c r="T1801" s="73" t="s">
        <v>375</v>
      </c>
      <c r="V1801" s="74">
        <v>0</v>
      </c>
      <c r="X1801" s="74">
        <v>0</v>
      </c>
      <c r="Z1801" s="74">
        <v>0</v>
      </c>
      <c r="AB1801" s="74">
        <v>0</v>
      </c>
      <c r="AD1801" s="74">
        <v>0</v>
      </c>
      <c r="AF1801" s="74">
        <v>0</v>
      </c>
      <c r="AH1801" s="74">
        <f t="shared" si="252"/>
        <v>0</v>
      </c>
      <c r="AI1801" s="8"/>
      <c r="AJ1801" s="74">
        <v>0</v>
      </c>
      <c r="AK1801" s="8"/>
      <c r="AL1801" s="74">
        <v>0</v>
      </c>
      <c r="AM1801" s="74"/>
      <c r="AN1801" s="74">
        <v>0</v>
      </c>
      <c r="AO1801" s="74"/>
      <c r="AP1801" s="74">
        <v>0</v>
      </c>
      <c r="AQ1801" s="74"/>
    </row>
    <row r="1802" spans="2:43" ht="18" customHeight="1" x14ac:dyDescent="0.2">
      <c r="B1802" s="4"/>
      <c r="C1802" s="117"/>
      <c r="D1802" s="117"/>
      <c r="E1802" s="117"/>
      <c r="F1802" s="48"/>
      <c r="G1802" s="11"/>
      <c r="H1802" s="117"/>
      <c r="I1802" s="124"/>
      <c r="J1802" s="124"/>
      <c r="K1802" s="144"/>
      <c r="L1802" s="11"/>
      <c r="M1802" s="143"/>
      <c r="N1802" s="42"/>
      <c r="O1802" s="128"/>
      <c r="P1802" s="129">
        <v>2</v>
      </c>
      <c r="Q1802" s="129"/>
      <c r="R1802" s="64"/>
      <c r="S1802" s="234"/>
      <c r="T1802" s="65" t="s">
        <v>75</v>
      </c>
      <c r="U1802" s="155"/>
      <c r="V1802" s="66">
        <f>V1803+V1805+V1807+V1809+V1811</f>
        <v>788000</v>
      </c>
      <c r="W1802" s="66">
        <f>W1803+W1805+W1807+W1809+W1811</f>
        <v>0</v>
      </c>
      <c r="X1802" s="66">
        <f>X1803+X1805+X1807+X1809</f>
        <v>1034000</v>
      </c>
      <c r="Y1802" s="66">
        <f>Y1803+Y1805+Y1807+Y1809+Y1811</f>
        <v>0</v>
      </c>
      <c r="Z1802" s="66">
        <f>Z1803+Z1805+Z1807+Z1809</f>
        <v>1123000</v>
      </c>
      <c r="AA1802" s="66">
        <f>AA1803+AA1805+AA1807+AA1809+AA1811</f>
        <v>0</v>
      </c>
      <c r="AB1802" s="66">
        <f>AB1803+AB1805+AB1807+AB1809</f>
        <v>283000</v>
      </c>
      <c r="AC1802" s="66">
        <f t="shared" ref="AC1802" si="260">AC1803+AC1805+AC1807+AC1809+AC1811</f>
        <v>0</v>
      </c>
      <c r="AD1802" s="66">
        <f>AD1803+AD1805+AD1807+AD1809</f>
        <v>309000</v>
      </c>
      <c r="AE1802" s="66">
        <f t="shared" ref="AE1802:AL1802" si="261">AE1803+AE1805+AE1807+AE1809+AE1811</f>
        <v>0</v>
      </c>
      <c r="AF1802" s="66">
        <f t="shared" si="261"/>
        <v>0</v>
      </c>
      <c r="AG1802" s="66">
        <f t="shared" si="261"/>
        <v>0</v>
      </c>
      <c r="AH1802" s="66">
        <f t="shared" si="252"/>
        <v>309000</v>
      </c>
      <c r="AI1802" s="66">
        <f t="shared" ref="AI1802:AJ1802" si="262">AI1803+AI1805+AI1807+AI1809+AI1811</f>
        <v>0</v>
      </c>
      <c r="AJ1802" s="66">
        <f t="shared" si="262"/>
        <v>96220</v>
      </c>
      <c r="AK1802" s="66">
        <f t="shared" ref="AK1802" si="263">AK1803+AK1805+AK1807+AK1809+AK1811</f>
        <v>0</v>
      </c>
      <c r="AL1802" s="66">
        <f t="shared" si="261"/>
        <v>272000</v>
      </c>
      <c r="AM1802" s="66"/>
      <c r="AN1802" s="66">
        <f t="shared" ref="AN1802:AP1802" si="264">AN1803+AN1805+AN1807+AN1809+AN1811</f>
        <v>296000</v>
      </c>
      <c r="AO1802" s="66"/>
      <c r="AP1802" s="66">
        <f t="shared" si="264"/>
        <v>296000</v>
      </c>
      <c r="AQ1802" s="66"/>
    </row>
    <row r="1803" spans="2:43" ht="18" customHeight="1" x14ac:dyDescent="0.2">
      <c r="B1803" s="4"/>
      <c r="C1803" s="117"/>
      <c r="D1803" s="117"/>
      <c r="E1803" s="117"/>
      <c r="F1803" s="48"/>
      <c r="G1803" s="11"/>
      <c r="H1803" s="117"/>
      <c r="I1803" s="124"/>
      <c r="J1803" s="124"/>
      <c r="K1803" s="144"/>
      <c r="L1803" s="11"/>
      <c r="M1803" s="143"/>
      <c r="N1803" s="42"/>
      <c r="O1803" s="128"/>
      <c r="P1803" s="130"/>
      <c r="Q1803" s="140">
        <v>1</v>
      </c>
      <c r="R1803" s="68"/>
      <c r="S1803" s="35"/>
      <c r="T1803" s="450" t="s">
        <v>76</v>
      </c>
      <c r="U1803" s="449"/>
      <c r="V1803" s="447">
        <f>V1804</f>
        <v>750000</v>
      </c>
      <c r="X1803" s="447">
        <f>X1804</f>
        <v>767000</v>
      </c>
      <c r="Z1803" s="447">
        <f>Z1804</f>
        <v>846000</v>
      </c>
      <c r="AB1803" s="447">
        <f>AB1804</f>
        <v>138000</v>
      </c>
      <c r="AD1803" s="447">
        <f>AD1804</f>
        <v>149000</v>
      </c>
      <c r="AF1803" s="447">
        <f>AF1804</f>
        <v>0</v>
      </c>
      <c r="AH1803" s="447">
        <f t="shared" si="252"/>
        <v>149000</v>
      </c>
      <c r="AI1803" s="446"/>
      <c r="AJ1803" s="447">
        <f>AJ1804</f>
        <v>46920</v>
      </c>
      <c r="AK1803" s="446"/>
      <c r="AL1803" s="447">
        <f>AL1804</f>
        <v>211000</v>
      </c>
      <c r="AM1803" s="447"/>
      <c r="AN1803" s="447">
        <f>AN1804</f>
        <v>229000</v>
      </c>
      <c r="AO1803" s="447"/>
      <c r="AP1803" s="447">
        <f>AP1804</f>
        <v>229000</v>
      </c>
      <c r="AQ1803" s="447"/>
    </row>
    <row r="1804" spans="2:43" ht="18" customHeight="1" x14ac:dyDescent="0.2">
      <c r="B1804" s="4"/>
      <c r="C1804" s="117"/>
      <c r="D1804" s="117"/>
      <c r="E1804" s="117"/>
      <c r="F1804" s="48"/>
      <c r="G1804" s="11"/>
      <c r="H1804" s="117"/>
      <c r="I1804" s="124"/>
      <c r="J1804" s="124"/>
      <c r="K1804" s="144"/>
      <c r="L1804" s="11"/>
      <c r="M1804" s="143"/>
      <c r="N1804" s="42"/>
      <c r="O1804" s="128"/>
      <c r="P1804" s="130"/>
      <c r="Q1804" s="130"/>
      <c r="R1804" s="72">
        <v>1</v>
      </c>
      <c r="S1804" s="181"/>
      <c r="T1804" s="73" t="s">
        <v>491</v>
      </c>
      <c r="V1804" s="74">
        <v>750000</v>
      </c>
      <c r="X1804" s="74">
        <v>767000</v>
      </c>
      <c r="Z1804" s="74">
        <v>846000</v>
      </c>
      <c r="AB1804" s="74">
        <v>138000</v>
      </c>
      <c r="AD1804" s="74">
        <v>149000</v>
      </c>
      <c r="AF1804" s="74">
        <v>0</v>
      </c>
      <c r="AH1804" s="74">
        <f t="shared" si="252"/>
        <v>149000</v>
      </c>
      <c r="AI1804" s="8"/>
      <c r="AJ1804" s="74">
        <f>CEILING(AB1804*34/100,10)</f>
        <v>46920</v>
      </c>
      <c r="AK1804" s="8"/>
      <c r="AL1804" s="74">
        <v>211000</v>
      </c>
      <c r="AM1804" s="74"/>
      <c r="AN1804" s="74">
        <v>229000</v>
      </c>
      <c r="AO1804" s="74"/>
      <c r="AP1804" s="74">
        <v>229000</v>
      </c>
      <c r="AQ1804" s="74"/>
    </row>
    <row r="1805" spans="2:43" ht="18" customHeight="1" x14ac:dyDescent="0.2">
      <c r="B1805" s="4"/>
      <c r="C1805" s="117"/>
      <c r="D1805" s="117"/>
      <c r="E1805" s="117"/>
      <c r="F1805" s="48"/>
      <c r="G1805" s="11"/>
      <c r="H1805" s="117"/>
      <c r="I1805" s="124"/>
      <c r="J1805" s="124"/>
      <c r="K1805" s="144"/>
      <c r="L1805" s="11"/>
      <c r="M1805" s="143"/>
      <c r="N1805" s="42"/>
      <c r="O1805" s="128"/>
      <c r="P1805" s="130"/>
      <c r="Q1805" s="131">
        <v>2</v>
      </c>
      <c r="R1805" s="68"/>
      <c r="S1805" s="35"/>
      <c r="T1805" s="450" t="s">
        <v>494</v>
      </c>
      <c r="U1805" s="449"/>
      <c r="V1805" s="447">
        <f>V1806</f>
        <v>0</v>
      </c>
      <c r="X1805" s="447">
        <f>X1806</f>
        <v>218000</v>
      </c>
      <c r="Z1805" s="447">
        <f>Z1806</f>
        <v>220000</v>
      </c>
      <c r="AB1805" s="447">
        <f>AB1806</f>
        <v>100000</v>
      </c>
      <c r="AD1805" s="447">
        <f>AD1806</f>
        <v>110000</v>
      </c>
      <c r="AF1805" s="447">
        <f>AF1806</f>
        <v>0</v>
      </c>
      <c r="AH1805" s="447">
        <f t="shared" si="252"/>
        <v>110000</v>
      </c>
      <c r="AI1805" s="446"/>
      <c r="AJ1805" s="447">
        <f>AJ1806</f>
        <v>34000</v>
      </c>
      <c r="AK1805" s="446"/>
      <c r="AL1805" s="447">
        <f>AL1806</f>
        <v>48000</v>
      </c>
      <c r="AM1805" s="447"/>
      <c r="AN1805" s="447">
        <f>AN1806</f>
        <v>53000</v>
      </c>
      <c r="AO1805" s="447"/>
      <c r="AP1805" s="447">
        <f>AP1806</f>
        <v>53000</v>
      </c>
      <c r="AQ1805" s="447"/>
    </row>
    <row r="1806" spans="2:43" ht="18" customHeight="1" x14ac:dyDescent="0.2">
      <c r="B1806" s="4"/>
      <c r="C1806" s="117"/>
      <c r="D1806" s="117"/>
      <c r="E1806" s="117"/>
      <c r="F1806" s="48"/>
      <c r="G1806" s="11"/>
      <c r="H1806" s="117"/>
      <c r="I1806" s="124"/>
      <c r="J1806" s="124"/>
      <c r="K1806" s="144"/>
      <c r="L1806" s="11"/>
      <c r="M1806" s="143"/>
      <c r="N1806" s="42"/>
      <c r="O1806" s="128"/>
      <c r="P1806" s="130"/>
      <c r="Q1806" s="130"/>
      <c r="R1806" s="72">
        <v>1</v>
      </c>
      <c r="S1806" s="181"/>
      <c r="T1806" s="73" t="s">
        <v>492</v>
      </c>
      <c r="V1806" s="74">
        <v>0</v>
      </c>
      <c r="X1806" s="74">
        <v>218000</v>
      </c>
      <c r="Z1806" s="74">
        <v>220000</v>
      </c>
      <c r="AB1806" s="74">
        <v>100000</v>
      </c>
      <c r="AD1806" s="74">
        <v>110000</v>
      </c>
      <c r="AF1806" s="74">
        <v>0</v>
      </c>
      <c r="AH1806" s="74">
        <f t="shared" si="252"/>
        <v>110000</v>
      </c>
      <c r="AI1806" s="8"/>
      <c r="AJ1806" s="74">
        <f>CEILING(AB1806*34/100,10)</f>
        <v>34000</v>
      </c>
      <c r="AK1806" s="8"/>
      <c r="AL1806" s="74">
        <v>48000</v>
      </c>
      <c r="AM1806" s="74"/>
      <c r="AN1806" s="74">
        <v>53000</v>
      </c>
      <c r="AO1806" s="74"/>
      <c r="AP1806" s="74">
        <v>53000</v>
      </c>
      <c r="AQ1806" s="74"/>
    </row>
    <row r="1807" spans="2:43" ht="18" customHeight="1" x14ac:dyDescent="0.2">
      <c r="B1807" s="4"/>
      <c r="C1807" s="117"/>
      <c r="D1807" s="117"/>
      <c r="E1807" s="117"/>
      <c r="F1807" s="48"/>
      <c r="G1807" s="11"/>
      <c r="H1807" s="117"/>
      <c r="I1807" s="124"/>
      <c r="J1807" s="124"/>
      <c r="K1807" s="144"/>
      <c r="L1807" s="11"/>
      <c r="M1807" s="143"/>
      <c r="N1807" s="42"/>
      <c r="O1807" s="128"/>
      <c r="P1807" s="130"/>
      <c r="Q1807" s="131">
        <v>3</v>
      </c>
      <c r="R1807" s="68"/>
      <c r="S1807" s="35"/>
      <c r="T1807" s="450" t="s">
        <v>507</v>
      </c>
      <c r="U1807" s="449"/>
      <c r="V1807" s="447">
        <f>V1808</f>
        <v>38000</v>
      </c>
      <c r="X1807" s="447">
        <f>X1808</f>
        <v>7000</v>
      </c>
      <c r="Z1807" s="447">
        <f>Z1808</f>
        <v>11000</v>
      </c>
      <c r="AB1807" s="447">
        <f>AB1808</f>
        <v>6000</v>
      </c>
      <c r="AD1807" s="447">
        <f>AD1808</f>
        <v>7000</v>
      </c>
      <c r="AF1807" s="447">
        <f>AF1808</f>
        <v>0</v>
      </c>
      <c r="AH1807" s="447">
        <f t="shared" si="252"/>
        <v>7000</v>
      </c>
      <c r="AI1807" s="446"/>
      <c r="AJ1807" s="447">
        <f>AJ1808</f>
        <v>2040</v>
      </c>
      <c r="AK1807" s="446"/>
      <c r="AL1807" s="447">
        <f>AL1808</f>
        <v>8000</v>
      </c>
      <c r="AM1807" s="447"/>
      <c r="AN1807" s="447">
        <f>AN1808</f>
        <v>8000</v>
      </c>
      <c r="AO1807" s="447"/>
      <c r="AP1807" s="447">
        <f>AP1808</f>
        <v>8000</v>
      </c>
      <c r="AQ1807" s="447"/>
    </row>
    <row r="1808" spans="2:43" ht="18" customHeight="1" x14ac:dyDescent="0.2">
      <c r="B1808" s="4"/>
      <c r="C1808" s="117"/>
      <c r="D1808" s="117"/>
      <c r="E1808" s="117"/>
      <c r="F1808" s="48"/>
      <c r="G1808" s="11"/>
      <c r="H1808" s="117"/>
      <c r="I1808" s="124"/>
      <c r="J1808" s="124"/>
      <c r="K1808" s="144"/>
      <c r="L1808" s="11"/>
      <c r="M1808" s="143"/>
      <c r="N1808" s="42"/>
      <c r="O1808" s="128"/>
      <c r="P1808" s="130"/>
      <c r="Q1808" s="130"/>
      <c r="R1808" s="72">
        <v>1</v>
      </c>
      <c r="S1808" s="181"/>
      <c r="T1808" s="73" t="s">
        <v>508</v>
      </c>
      <c r="V1808" s="74">
        <v>38000</v>
      </c>
      <c r="X1808" s="74">
        <v>7000</v>
      </c>
      <c r="Z1808" s="74">
        <v>11000</v>
      </c>
      <c r="AB1808" s="74">
        <v>6000</v>
      </c>
      <c r="AD1808" s="74">
        <v>7000</v>
      </c>
      <c r="AF1808" s="74">
        <v>0</v>
      </c>
      <c r="AH1808" s="74">
        <f t="shared" si="252"/>
        <v>7000</v>
      </c>
      <c r="AI1808" s="8"/>
      <c r="AJ1808" s="74">
        <f>CEILING(AB1808*34/100,10)</f>
        <v>2040</v>
      </c>
      <c r="AK1808" s="8"/>
      <c r="AL1808" s="74">
        <v>8000</v>
      </c>
      <c r="AM1808" s="74"/>
      <c r="AN1808" s="74">
        <v>8000</v>
      </c>
      <c r="AO1808" s="74"/>
      <c r="AP1808" s="74">
        <v>8000</v>
      </c>
      <c r="AQ1808" s="74"/>
    </row>
    <row r="1809" spans="2:43" ht="18" customHeight="1" x14ac:dyDescent="0.2">
      <c r="B1809" s="4"/>
      <c r="C1809" s="117"/>
      <c r="D1809" s="117"/>
      <c r="E1809" s="117"/>
      <c r="F1809" s="48"/>
      <c r="G1809" s="11"/>
      <c r="H1809" s="117"/>
      <c r="I1809" s="124"/>
      <c r="J1809" s="124"/>
      <c r="K1809" s="144"/>
      <c r="L1809" s="11"/>
      <c r="M1809" s="143"/>
      <c r="N1809" s="42"/>
      <c r="O1809" s="128"/>
      <c r="P1809" s="130"/>
      <c r="Q1809" s="131">
        <v>4</v>
      </c>
      <c r="R1809" s="68"/>
      <c r="S1809" s="35"/>
      <c r="T1809" s="450" t="s">
        <v>13</v>
      </c>
      <c r="U1809" s="449"/>
      <c r="V1809" s="447">
        <f>V1810</f>
        <v>0</v>
      </c>
      <c r="X1809" s="447">
        <f>X1810</f>
        <v>42000</v>
      </c>
      <c r="Z1809" s="447">
        <f>Z1810</f>
        <v>46000</v>
      </c>
      <c r="AB1809" s="447">
        <f>AB1810</f>
        <v>39000</v>
      </c>
      <c r="AD1809" s="447">
        <f>AD1810</f>
        <v>43000</v>
      </c>
      <c r="AF1809" s="447">
        <f>AF1810</f>
        <v>0</v>
      </c>
      <c r="AH1809" s="447">
        <f t="shared" si="252"/>
        <v>43000</v>
      </c>
      <c r="AI1809" s="446"/>
      <c r="AJ1809" s="447">
        <f>AJ1810</f>
        <v>13260</v>
      </c>
      <c r="AK1809" s="446"/>
      <c r="AL1809" s="447">
        <f>AL1810</f>
        <v>5000</v>
      </c>
      <c r="AM1809" s="447"/>
      <c r="AN1809" s="447">
        <f>AN1810</f>
        <v>6000</v>
      </c>
      <c r="AO1809" s="447"/>
      <c r="AP1809" s="447">
        <f>AP1810</f>
        <v>6000</v>
      </c>
      <c r="AQ1809" s="447"/>
    </row>
    <row r="1810" spans="2:43" ht="18" customHeight="1" x14ac:dyDescent="0.2">
      <c r="B1810" s="4"/>
      <c r="C1810" s="117"/>
      <c r="D1810" s="117"/>
      <c r="E1810" s="117"/>
      <c r="F1810" s="48"/>
      <c r="G1810" s="11"/>
      <c r="H1810" s="117"/>
      <c r="I1810" s="124"/>
      <c r="J1810" s="124"/>
      <c r="K1810" s="144"/>
      <c r="L1810" s="11"/>
      <c r="M1810" s="143"/>
      <c r="N1810" s="42"/>
      <c r="O1810" s="128"/>
      <c r="P1810" s="130"/>
      <c r="Q1810" s="130"/>
      <c r="R1810" s="72">
        <v>1</v>
      </c>
      <c r="S1810" s="181"/>
      <c r="T1810" s="73" t="s">
        <v>582</v>
      </c>
      <c r="V1810" s="74">
        <v>0</v>
      </c>
      <c r="X1810" s="74">
        <v>42000</v>
      </c>
      <c r="Z1810" s="74">
        <v>46000</v>
      </c>
      <c r="AB1810" s="74">
        <v>39000</v>
      </c>
      <c r="AD1810" s="74">
        <v>43000</v>
      </c>
      <c r="AF1810" s="74">
        <v>0</v>
      </c>
      <c r="AH1810" s="74">
        <f t="shared" si="252"/>
        <v>43000</v>
      </c>
      <c r="AI1810" s="8"/>
      <c r="AJ1810" s="74">
        <f>CEILING(AB1810*34/100,10)</f>
        <v>13260</v>
      </c>
      <c r="AK1810" s="8"/>
      <c r="AL1810" s="74">
        <v>5000</v>
      </c>
      <c r="AM1810" s="74"/>
      <c r="AN1810" s="74">
        <v>6000</v>
      </c>
      <c r="AO1810" s="74"/>
      <c r="AP1810" s="74">
        <v>6000</v>
      </c>
      <c r="AQ1810" s="74"/>
    </row>
    <row r="1811" spans="2:43" ht="18" hidden="1" customHeight="1" x14ac:dyDescent="0.2">
      <c r="B1811" s="4"/>
      <c r="C1811" s="117"/>
      <c r="D1811" s="117"/>
      <c r="E1811" s="117"/>
      <c r="F1811" s="48"/>
      <c r="G1811" s="11"/>
      <c r="H1811" s="117"/>
      <c r="I1811" s="124"/>
      <c r="J1811" s="124"/>
      <c r="K1811" s="144"/>
      <c r="L1811" s="11"/>
      <c r="M1811" s="143"/>
      <c r="N1811" s="42"/>
      <c r="O1811" s="128"/>
      <c r="P1811" s="130"/>
      <c r="Q1811" s="131">
        <v>6</v>
      </c>
      <c r="R1811" s="68"/>
      <c r="S1811" s="35"/>
      <c r="T1811" s="450" t="s">
        <v>375</v>
      </c>
      <c r="U1811" s="449"/>
      <c r="V1811" s="447">
        <f>V1812</f>
        <v>0</v>
      </c>
      <c r="X1811" s="447">
        <f>X1812</f>
        <v>0</v>
      </c>
      <c r="Z1811" s="447">
        <f>Z1812</f>
        <v>0</v>
      </c>
      <c r="AB1811" s="447">
        <f>AB1812</f>
        <v>0</v>
      </c>
      <c r="AD1811" s="447" t="e">
        <f>#REF!</f>
        <v>#REF!</v>
      </c>
      <c r="AF1811" s="447">
        <f>AF1812</f>
        <v>0</v>
      </c>
      <c r="AH1811" s="447" t="e">
        <f t="shared" si="252"/>
        <v>#REF!</v>
      </c>
      <c r="AI1811" s="446"/>
      <c r="AJ1811" s="447">
        <f>AJ1812</f>
        <v>0</v>
      </c>
      <c r="AK1811" s="446"/>
      <c r="AL1811" s="447">
        <f>AL1812</f>
        <v>0</v>
      </c>
      <c r="AM1811" s="447"/>
      <c r="AN1811" s="447">
        <f>AN1812</f>
        <v>0</v>
      </c>
      <c r="AO1811" s="447"/>
      <c r="AP1811" s="447">
        <f>AP1812</f>
        <v>0</v>
      </c>
      <c r="AQ1811" s="447"/>
    </row>
    <row r="1812" spans="2:43" ht="18" hidden="1" customHeight="1" x14ac:dyDescent="0.2">
      <c r="B1812" s="4"/>
      <c r="C1812" s="117"/>
      <c r="D1812" s="117"/>
      <c r="E1812" s="117"/>
      <c r="F1812" s="48"/>
      <c r="G1812" s="11"/>
      <c r="H1812" s="117"/>
      <c r="I1812" s="124"/>
      <c r="J1812" s="124"/>
      <c r="K1812" s="144"/>
      <c r="L1812" s="11"/>
      <c r="M1812" s="143"/>
      <c r="N1812" s="42"/>
      <c r="O1812" s="128"/>
      <c r="P1812" s="130"/>
      <c r="Q1812" s="130"/>
      <c r="R1812" s="72">
        <v>1</v>
      </c>
      <c r="S1812" s="181"/>
      <c r="T1812" s="73" t="s">
        <v>493</v>
      </c>
      <c r="V1812" s="74">
        <v>0</v>
      </c>
      <c r="X1812" s="74">
        <v>0</v>
      </c>
      <c r="Z1812" s="74">
        <v>0</v>
      </c>
      <c r="AB1812" s="74">
        <v>0</v>
      </c>
      <c r="AD1812" s="74">
        <v>0</v>
      </c>
      <c r="AF1812" s="74">
        <v>0</v>
      </c>
      <c r="AH1812" s="74">
        <f t="shared" si="252"/>
        <v>0</v>
      </c>
      <c r="AI1812" s="8"/>
      <c r="AJ1812" s="74">
        <v>0</v>
      </c>
      <c r="AK1812" s="8"/>
      <c r="AL1812" s="74">
        <v>0</v>
      </c>
      <c r="AM1812" s="74"/>
      <c r="AN1812" s="74">
        <v>0</v>
      </c>
      <c r="AO1812" s="74"/>
      <c r="AP1812" s="74">
        <v>0</v>
      </c>
      <c r="AQ1812" s="74"/>
    </row>
    <row r="1813" spans="2:43" ht="18" hidden="1" customHeight="1" x14ac:dyDescent="0.2">
      <c r="B1813" s="4"/>
      <c r="C1813" s="117"/>
      <c r="D1813" s="117"/>
      <c r="E1813" s="117"/>
      <c r="F1813" s="48"/>
      <c r="G1813" s="11"/>
      <c r="H1813" s="117"/>
      <c r="I1813" s="124"/>
      <c r="J1813" s="124"/>
      <c r="K1813" s="144"/>
      <c r="L1813" s="11"/>
      <c r="M1813" s="143"/>
      <c r="N1813" s="42"/>
      <c r="O1813" s="128"/>
      <c r="P1813" s="129">
        <v>3</v>
      </c>
      <c r="Q1813" s="129"/>
      <c r="R1813" s="64"/>
      <c r="S1813" s="234"/>
      <c r="T1813" s="65" t="s">
        <v>384</v>
      </c>
      <c r="U1813" s="155"/>
      <c r="V1813" s="66">
        <f>V1814+V1816+V1819+V1821</f>
        <v>0</v>
      </c>
      <c r="X1813" s="66">
        <f>X1814+X1816+X1819+X1821</f>
        <v>0</v>
      </c>
      <c r="Z1813" s="66">
        <f>Z1814+Z1816+Z1819+Z1821</f>
        <v>0</v>
      </c>
      <c r="AB1813" s="66">
        <f>AB1814+AB1816+AB1819+AB1821</f>
        <v>0</v>
      </c>
      <c r="AD1813" s="66" t="e">
        <f>#REF!+AD1816+AD1819+AD1821</f>
        <v>#REF!</v>
      </c>
      <c r="AF1813" s="66">
        <f>AF1814+AF1816+AF1819+AF1821</f>
        <v>0</v>
      </c>
      <c r="AH1813" s="66" t="e">
        <f t="shared" si="252"/>
        <v>#REF!</v>
      </c>
      <c r="AI1813" s="67"/>
      <c r="AJ1813" s="66">
        <f>AJ1814+AJ1816+AJ1819+AJ1821</f>
        <v>0</v>
      </c>
      <c r="AK1813" s="67"/>
      <c r="AL1813" s="66">
        <f>AL1814+AL1816+AL1819+AL1821</f>
        <v>0</v>
      </c>
      <c r="AM1813" s="66"/>
      <c r="AN1813" s="66">
        <f>AN1814+AN1816+AN1819+AN1821</f>
        <v>0</v>
      </c>
      <c r="AO1813" s="66"/>
      <c r="AP1813" s="66">
        <f>AP1814+AP1816+AP1819+AP1821</f>
        <v>0</v>
      </c>
      <c r="AQ1813" s="66"/>
    </row>
    <row r="1814" spans="2:43" ht="18" hidden="1" customHeight="1" x14ac:dyDescent="0.2">
      <c r="B1814" s="4"/>
      <c r="C1814" s="117"/>
      <c r="D1814" s="117"/>
      <c r="E1814" s="117"/>
      <c r="F1814" s="48"/>
      <c r="G1814" s="11"/>
      <c r="H1814" s="117"/>
      <c r="I1814" s="124"/>
      <c r="J1814" s="124"/>
      <c r="K1814" s="144"/>
      <c r="L1814" s="11"/>
      <c r="M1814" s="143"/>
      <c r="N1814" s="42"/>
      <c r="O1814" s="128"/>
      <c r="P1814" s="130"/>
      <c r="Q1814" s="140">
        <v>1</v>
      </c>
      <c r="R1814" s="68"/>
      <c r="S1814" s="35"/>
      <c r="T1814" s="450" t="s">
        <v>392</v>
      </c>
      <c r="U1814" s="449"/>
      <c r="V1814" s="447">
        <f>V1815</f>
        <v>0</v>
      </c>
      <c r="X1814" s="447">
        <f>X1815</f>
        <v>0</v>
      </c>
      <c r="Z1814" s="447">
        <f>Z1815</f>
        <v>0</v>
      </c>
      <c r="AB1814" s="447">
        <f>AB1815</f>
        <v>0</v>
      </c>
      <c r="AD1814" s="447" t="e">
        <f>#REF!</f>
        <v>#REF!</v>
      </c>
      <c r="AF1814" s="447">
        <f>AF1815</f>
        <v>0</v>
      </c>
      <c r="AH1814" s="447" t="e">
        <f t="shared" si="252"/>
        <v>#REF!</v>
      </c>
      <c r="AI1814" s="446"/>
      <c r="AJ1814" s="447">
        <f>AJ1815</f>
        <v>0</v>
      </c>
      <c r="AK1814" s="446"/>
      <c r="AL1814" s="447">
        <f>AL1815</f>
        <v>0</v>
      </c>
      <c r="AM1814" s="447"/>
      <c r="AN1814" s="447">
        <f>AN1815</f>
        <v>0</v>
      </c>
      <c r="AO1814" s="447"/>
      <c r="AP1814" s="447">
        <f>AP1815</f>
        <v>0</v>
      </c>
      <c r="AQ1814" s="447"/>
    </row>
    <row r="1815" spans="2:43" ht="18" hidden="1" customHeight="1" x14ac:dyDescent="0.2">
      <c r="B1815" s="4"/>
      <c r="C1815" s="117"/>
      <c r="D1815" s="117"/>
      <c r="E1815" s="117"/>
      <c r="F1815" s="48"/>
      <c r="G1815" s="11"/>
      <c r="H1815" s="117"/>
      <c r="I1815" s="124"/>
      <c r="J1815" s="124"/>
      <c r="K1815" s="144"/>
      <c r="L1815" s="11"/>
      <c r="M1815" s="143"/>
      <c r="N1815" s="42"/>
      <c r="O1815" s="128"/>
      <c r="P1815" s="130"/>
      <c r="Q1815" s="130"/>
      <c r="R1815" s="72" t="s">
        <v>0</v>
      </c>
      <c r="S1815" s="181"/>
      <c r="T1815" s="73" t="s">
        <v>393</v>
      </c>
      <c r="V1815" s="74">
        <v>0</v>
      </c>
      <c r="X1815" s="74">
        <v>0</v>
      </c>
      <c r="Z1815" s="74">
        <v>0</v>
      </c>
      <c r="AB1815" s="74">
        <v>0</v>
      </c>
      <c r="AD1815" s="74">
        <v>0</v>
      </c>
      <c r="AF1815" s="74">
        <v>0</v>
      </c>
      <c r="AH1815" s="74">
        <f t="shared" si="252"/>
        <v>0</v>
      </c>
      <c r="AI1815" s="8"/>
      <c r="AJ1815" s="74">
        <v>0</v>
      </c>
      <c r="AK1815" s="8"/>
      <c r="AL1815" s="74">
        <v>0</v>
      </c>
      <c r="AM1815" s="74"/>
      <c r="AN1815" s="74">
        <v>0</v>
      </c>
      <c r="AO1815" s="74"/>
      <c r="AP1815" s="74">
        <v>0</v>
      </c>
      <c r="AQ1815" s="74"/>
    </row>
    <row r="1816" spans="2:43" ht="18" hidden="1" customHeight="1" x14ac:dyDescent="0.2">
      <c r="B1816" s="4"/>
      <c r="C1816" s="117"/>
      <c r="D1816" s="117"/>
      <c r="E1816" s="117"/>
      <c r="F1816" s="48"/>
      <c r="G1816" s="11"/>
      <c r="H1816" s="117"/>
      <c r="I1816" s="124"/>
      <c r="J1816" s="124"/>
      <c r="K1816" s="144"/>
      <c r="L1816" s="11"/>
      <c r="M1816" s="143"/>
      <c r="N1816" s="42"/>
      <c r="O1816" s="128"/>
      <c r="P1816" s="130"/>
      <c r="Q1816" s="131">
        <v>2</v>
      </c>
      <c r="R1816" s="68"/>
      <c r="S1816" s="35"/>
      <c r="T1816" s="450" t="s">
        <v>394</v>
      </c>
      <c r="U1816" s="449"/>
      <c r="V1816" s="447">
        <f>SUM(V1817:V1818)</f>
        <v>0</v>
      </c>
      <c r="X1816" s="447">
        <f>SUM(X1817:X1818)</f>
        <v>0</v>
      </c>
      <c r="Z1816" s="447">
        <f>SUM(Z1817:Z1818)</f>
        <v>0</v>
      </c>
      <c r="AB1816" s="447">
        <f>SUM(AB1817:AB1818)</f>
        <v>0</v>
      </c>
      <c r="AD1816" s="447">
        <f>SUM(AD1817:AD1818)</f>
        <v>0</v>
      </c>
      <c r="AF1816" s="447">
        <f>SUM(AF1817:AF1818)</f>
        <v>0</v>
      </c>
      <c r="AH1816" s="447">
        <f t="shared" si="252"/>
        <v>0</v>
      </c>
      <c r="AI1816" s="446"/>
      <c r="AJ1816" s="447">
        <f>SUM(AJ1817:AJ1818)</f>
        <v>0</v>
      </c>
      <c r="AK1816" s="446"/>
      <c r="AL1816" s="447">
        <f>SUM(AL1817:AL1818)</f>
        <v>0</v>
      </c>
      <c r="AM1816" s="447"/>
      <c r="AN1816" s="447">
        <f>SUM(AN1817:AN1818)</f>
        <v>0</v>
      </c>
      <c r="AO1816" s="447"/>
      <c r="AP1816" s="447">
        <f>SUM(AP1817:AP1818)</f>
        <v>0</v>
      </c>
      <c r="AQ1816" s="447"/>
    </row>
    <row r="1817" spans="2:43" ht="18" hidden="1" customHeight="1" x14ac:dyDescent="0.2">
      <c r="B1817" s="4"/>
      <c r="C1817" s="117"/>
      <c r="D1817" s="117"/>
      <c r="E1817" s="117"/>
      <c r="F1817" s="48"/>
      <c r="G1817" s="11"/>
      <c r="H1817" s="117"/>
      <c r="I1817" s="124"/>
      <c r="J1817" s="124"/>
      <c r="K1817" s="144"/>
      <c r="L1817" s="11"/>
      <c r="M1817" s="143"/>
      <c r="N1817" s="42"/>
      <c r="O1817" s="128"/>
      <c r="P1817" s="130"/>
      <c r="Q1817" s="130"/>
      <c r="R1817" s="72">
        <v>1</v>
      </c>
      <c r="S1817" s="181"/>
      <c r="T1817" s="73" t="s">
        <v>495</v>
      </c>
      <c r="V1817" s="74">
        <v>0</v>
      </c>
      <c r="X1817" s="74">
        <v>0</v>
      </c>
      <c r="Z1817" s="74">
        <v>0</v>
      </c>
      <c r="AB1817" s="74">
        <v>0</v>
      </c>
      <c r="AD1817" s="74">
        <v>0</v>
      </c>
      <c r="AF1817" s="74">
        <v>0</v>
      </c>
      <c r="AH1817" s="74">
        <f t="shared" si="252"/>
        <v>0</v>
      </c>
      <c r="AI1817" s="8"/>
      <c r="AJ1817" s="74">
        <v>0</v>
      </c>
      <c r="AK1817" s="8"/>
      <c r="AL1817" s="74">
        <v>0</v>
      </c>
      <c r="AM1817" s="74"/>
      <c r="AN1817" s="74">
        <v>0</v>
      </c>
      <c r="AO1817" s="74"/>
      <c r="AP1817" s="74">
        <v>0</v>
      </c>
      <c r="AQ1817" s="74"/>
    </row>
    <row r="1818" spans="2:43" ht="18" hidden="1" customHeight="1" x14ac:dyDescent="0.2">
      <c r="B1818" s="4"/>
      <c r="C1818" s="117"/>
      <c r="D1818" s="117"/>
      <c r="E1818" s="117"/>
      <c r="F1818" s="48"/>
      <c r="G1818" s="11"/>
      <c r="H1818" s="117"/>
      <c r="I1818" s="124"/>
      <c r="J1818" s="124"/>
      <c r="K1818" s="144"/>
      <c r="L1818" s="11"/>
      <c r="M1818" s="143"/>
      <c r="N1818" s="42"/>
      <c r="O1818" s="128"/>
      <c r="P1818" s="130"/>
      <c r="Q1818" s="130"/>
      <c r="R1818" s="72">
        <v>2</v>
      </c>
      <c r="S1818" s="181"/>
      <c r="T1818" s="73" t="s">
        <v>395</v>
      </c>
      <c r="V1818" s="74">
        <v>0</v>
      </c>
      <c r="X1818" s="74">
        <v>0</v>
      </c>
      <c r="Z1818" s="74">
        <v>0</v>
      </c>
      <c r="AB1818" s="74">
        <v>0</v>
      </c>
      <c r="AD1818" s="74">
        <v>0</v>
      </c>
      <c r="AF1818" s="74">
        <v>0</v>
      </c>
      <c r="AH1818" s="74">
        <f t="shared" si="252"/>
        <v>0</v>
      </c>
      <c r="AI1818" s="8"/>
      <c r="AJ1818" s="74">
        <v>0</v>
      </c>
      <c r="AK1818" s="8"/>
      <c r="AL1818" s="74">
        <v>0</v>
      </c>
      <c r="AM1818" s="74"/>
      <c r="AN1818" s="74">
        <v>0</v>
      </c>
      <c r="AO1818" s="74"/>
      <c r="AP1818" s="74">
        <v>0</v>
      </c>
      <c r="AQ1818" s="74"/>
    </row>
    <row r="1819" spans="2:43" ht="18" hidden="1" customHeight="1" x14ac:dyDescent="0.2">
      <c r="B1819" s="4"/>
      <c r="C1819" s="117"/>
      <c r="D1819" s="117"/>
      <c r="E1819" s="117"/>
      <c r="F1819" s="48"/>
      <c r="G1819" s="11"/>
      <c r="H1819" s="117"/>
      <c r="I1819" s="124"/>
      <c r="J1819" s="124"/>
      <c r="K1819" s="144"/>
      <c r="L1819" s="11"/>
      <c r="M1819" s="143"/>
      <c r="N1819" s="42"/>
      <c r="O1819" s="128"/>
      <c r="P1819" s="130"/>
      <c r="Q1819" s="131">
        <v>4</v>
      </c>
      <c r="R1819" s="68"/>
      <c r="S1819" s="35"/>
      <c r="T1819" s="450" t="s">
        <v>396</v>
      </c>
      <c r="U1819" s="449"/>
      <c r="V1819" s="447">
        <f>V1820</f>
        <v>0</v>
      </c>
      <c r="X1819" s="447">
        <f>X1820</f>
        <v>0</v>
      </c>
      <c r="Z1819" s="447">
        <f>Z1820</f>
        <v>0</v>
      </c>
      <c r="AB1819" s="447">
        <f>AB1820</f>
        <v>0</v>
      </c>
      <c r="AD1819" s="447" t="e">
        <f>#REF!</f>
        <v>#REF!</v>
      </c>
      <c r="AF1819" s="447">
        <f>AF1820</f>
        <v>0</v>
      </c>
      <c r="AH1819" s="447" t="e">
        <f t="shared" si="252"/>
        <v>#REF!</v>
      </c>
      <c r="AI1819" s="446"/>
      <c r="AJ1819" s="447">
        <f>AJ1820</f>
        <v>0</v>
      </c>
      <c r="AK1819" s="446"/>
      <c r="AL1819" s="447">
        <f>AL1820</f>
        <v>0</v>
      </c>
      <c r="AM1819" s="447"/>
      <c r="AN1819" s="447">
        <f>AN1820</f>
        <v>0</v>
      </c>
      <c r="AO1819" s="447"/>
      <c r="AP1819" s="447">
        <f>AP1820</f>
        <v>0</v>
      </c>
      <c r="AQ1819" s="447"/>
    </row>
    <row r="1820" spans="2:43" ht="18" hidden="1" customHeight="1" x14ac:dyDescent="0.2">
      <c r="B1820" s="4"/>
      <c r="C1820" s="117"/>
      <c r="D1820" s="117"/>
      <c r="E1820" s="117"/>
      <c r="F1820" s="48"/>
      <c r="G1820" s="11"/>
      <c r="H1820" s="117"/>
      <c r="I1820" s="124"/>
      <c r="J1820" s="124"/>
      <c r="K1820" s="144"/>
      <c r="L1820" s="11"/>
      <c r="M1820" s="143"/>
      <c r="N1820" s="42"/>
      <c r="O1820" s="128"/>
      <c r="P1820" s="130"/>
      <c r="Q1820" s="130"/>
      <c r="R1820" s="72">
        <v>2</v>
      </c>
      <c r="S1820" s="181"/>
      <c r="T1820" s="73" t="s">
        <v>397</v>
      </c>
      <c r="V1820" s="74">
        <v>0</v>
      </c>
      <c r="X1820" s="74">
        <v>0</v>
      </c>
      <c r="Z1820" s="74">
        <v>0</v>
      </c>
      <c r="AB1820" s="74">
        <v>0</v>
      </c>
      <c r="AD1820" s="74">
        <v>0</v>
      </c>
      <c r="AF1820" s="74">
        <v>0</v>
      </c>
      <c r="AH1820" s="74">
        <f t="shared" si="252"/>
        <v>0</v>
      </c>
      <c r="AI1820" s="8"/>
      <c r="AJ1820" s="74">
        <v>0</v>
      </c>
      <c r="AK1820" s="8"/>
      <c r="AL1820" s="74">
        <v>0</v>
      </c>
      <c r="AM1820" s="74"/>
      <c r="AN1820" s="74">
        <v>0</v>
      </c>
      <c r="AO1820" s="74"/>
      <c r="AP1820" s="74">
        <v>0</v>
      </c>
      <c r="AQ1820" s="74"/>
    </row>
    <row r="1821" spans="2:43" ht="18" hidden="1" customHeight="1" x14ac:dyDescent="0.2">
      <c r="B1821" s="4"/>
      <c r="C1821" s="117"/>
      <c r="D1821" s="117"/>
      <c r="E1821" s="117"/>
      <c r="F1821" s="48"/>
      <c r="G1821" s="11"/>
      <c r="H1821" s="117"/>
      <c r="I1821" s="124"/>
      <c r="J1821" s="124"/>
      <c r="K1821" s="144"/>
      <c r="L1821" s="11"/>
      <c r="M1821" s="143"/>
      <c r="N1821" s="42"/>
      <c r="O1821" s="128"/>
      <c r="P1821" s="130"/>
      <c r="Q1821" s="131">
        <v>5</v>
      </c>
      <c r="R1821" s="68"/>
      <c r="S1821" s="35"/>
      <c r="T1821" s="450" t="s">
        <v>451</v>
      </c>
      <c r="U1821" s="449"/>
      <c r="V1821" s="447">
        <f>SUM(V1822:V1822)</f>
        <v>0</v>
      </c>
      <c r="X1821" s="447">
        <f>SUM(X1822:X1822)</f>
        <v>0</v>
      </c>
      <c r="Z1821" s="447">
        <f>SUM(Z1822:Z1822)</f>
        <v>0</v>
      </c>
      <c r="AB1821" s="447">
        <f>SUM(AB1822:AB1822)</f>
        <v>0</v>
      </c>
      <c r="AD1821" s="447">
        <f>SUM(AD1822:AD1822)</f>
        <v>0</v>
      </c>
      <c r="AF1821" s="447">
        <f>SUM(AF1822:AF1822)</f>
        <v>0</v>
      </c>
      <c r="AH1821" s="447">
        <f t="shared" si="252"/>
        <v>0</v>
      </c>
      <c r="AI1821" s="446"/>
      <c r="AJ1821" s="447">
        <f>SUM(AJ1822:AJ1822)</f>
        <v>0</v>
      </c>
      <c r="AK1821" s="446"/>
      <c r="AL1821" s="447">
        <f>SUM(AL1822:AL1822)</f>
        <v>0</v>
      </c>
      <c r="AM1821" s="447"/>
      <c r="AN1821" s="447">
        <f>SUM(AN1822:AN1822)</f>
        <v>0</v>
      </c>
      <c r="AO1821" s="447"/>
      <c r="AP1821" s="447">
        <f>SUM(AP1822:AP1822)</f>
        <v>0</v>
      </c>
      <c r="AQ1821" s="447"/>
    </row>
    <row r="1822" spans="2:43" ht="18" hidden="1" customHeight="1" x14ac:dyDescent="0.2">
      <c r="B1822" s="4"/>
      <c r="C1822" s="117"/>
      <c r="D1822" s="117"/>
      <c r="E1822" s="117"/>
      <c r="F1822" s="48"/>
      <c r="G1822" s="11"/>
      <c r="H1822" s="117"/>
      <c r="I1822" s="124"/>
      <c r="J1822" s="124"/>
      <c r="K1822" s="144"/>
      <c r="L1822" s="11"/>
      <c r="M1822" s="143"/>
      <c r="N1822" s="42"/>
      <c r="O1822" s="128"/>
      <c r="P1822" s="130"/>
      <c r="Q1822" s="130"/>
      <c r="R1822" s="72">
        <v>2</v>
      </c>
      <c r="S1822" s="181"/>
      <c r="T1822" s="73" t="s">
        <v>450</v>
      </c>
      <c r="V1822" s="74">
        <v>0</v>
      </c>
      <c r="X1822" s="74">
        <v>0</v>
      </c>
      <c r="Z1822" s="74">
        <v>0</v>
      </c>
      <c r="AB1822" s="74">
        <v>0</v>
      </c>
      <c r="AD1822" s="74">
        <v>0</v>
      </c>
      <c r="AF1822" s="74">
        <v>0</v>
      </c>
      <c r="AH1822" s="74">
        <f t="shared" ref="AH1822:AH1885" si="265">AD1822+AF1822</f>
        <v>0</v>
      </c>
      <c r="AI1822" s="8"/>
      <c r="AJ1822" s="74">
        <v>0</v>
      </c>
      <c r="AK1822" s="8"/>
      <c r="AL1822" s="74">
        <v>0</v>
      </c>
      <c r="AM1822" s="74"/>
      <c r="AN1822" s="74">
        <v>0</v>
      </c>
      <c r="AO1822" s="74"/>
      <c r="AP1822" s="74">
        <v>0</v>
      </c>
      <c r="AQ1822" s="74"/>
    </row>
    <row r="1823" spans="2:43" ht="18" customHeight="1" x14ac:dyDescent="0.2">
      <c r="B1823" s="4"/>
      <c r="C1823" s="117"/>
      <c r="D1823" s="117"/>
      <c r="E1823" s="117"/>
      <c r="F1823" s="48"/>
      <c r="G1823" s="11"/>
      <c r="H1823" s="117"/>
      <c r="I1823" s="124"/>
      <c r="J1823" s="124"/>
      <c r="K1823" s="144"/>
      <c r="L1823" s="11"/>
      <c r="M1823" s="143"/>
      <c r="N1823" s="42"/>
      <c r="O1823" s="128"/>
      <c r="P1823" s="129">
        <v>4</v>
      </c>
      <c r="Q1823" s="129"/>
      <c r="R1823" s="64"/>
      <c r="S1823" s="234"/>
      <c r="T1823" s="65" t="s">
        <v>376</v>
      </c>
      <c r="U1823" s="155"/>
      <c r="V1823" s="66">
        <f>V1824</f>
        <v>400000</v>
      </c>
      <c r="X1823" s="66">
        <f>X1824</f>
        <v>430000</v>
      </c>
      <c r="Z1823" s="66">
        <f>Z1824</f>
        <v>463000</v>
      </c>
      <c r="AB1823" s="66">
        <f>AB1824</f>
        <v>450000</v>
      </c>
      <c r="AD1823" s="66">
        <f>AD1824</f>
        <v>488000</v>
      </c>
      <c r="AF1823" s="66">
        <f>AF1824</f>
        <v>0</v>
      </c>
      <c r="AH1823" s="66">
        <f t="shared" si="265"/>
        <v>488000</v>
      </c>
      <c r="AI1823" s="67"/>
      <c r="AJ1823" s="66">
        <f>AJ1824</f>
        <v>153000</v>
      </c>
      <c r="AK1823" s="67"/>
      <c r="AL1823" s="66">
        <f>AL1824</f>
        <v>936000</v>
      </c>
      <c r="AM1823" s="66"/>
      <c r="AN1823" s="66">
        <f>AN1824</f>
        <v>1013000</v>
      </c>
      <c r="AO1823" s="66"/>
      <c r="AP1823" s="66">
        <f>AP1824</f>
        <v>1013000</v>
      </c>
      <c r="AQ1823" s="66"/>
    </row>
    <row r="1824" spans="2:43" ht="18" customHeight="1" x14ac:dyDescent="0.2">
      <c r="B1824" s="4"/>
      <c r="C1824" s="117"/>
      <c r="D1824" s="117"/>
      <c r="E1824" s="117"/>
      <c r="F1824" s="48"/>
      <c r="G1824" s="11"/>
      <c r="H1824" s="117"/>
      <c r="I1824" s="124"/>
      <c r="J1824" s="124"/>
      <c r="K1824" s="144"/>
      <c r="L1824" s="11"/>
      <c r="M1824" s="143"/>
      <c r="N1824" s="42"/>
      <c r="O1824" s="128"/>
      <c r="P1824" s="130"/>
      <c r="Q1824" s="131">
        <v>1</v>
      </c>
      <c r="R1824" s="84"/>
      <c r="S1824" s="250"/>
      <c r="T1824" s="450" t="s">
        <v>76</v>
      </c>
      <c r="U1824" s="449"/>
      <c r="V1824" s="447">
        <f>V1825+V1826+V1828+V1827</f>
        <v>400000</v>
      </c>
      <c r="X1824" s="447">
        <f>X1825+X1826+X1828+X1827</f>
        <v>430000</v>
      </c>
      <c r="Z1824" s="447">
        <f>Z1825+Z1826+Z1828+Z1827</f>
        <v>463000</v>
      </c>
      <c r="AB1824" s="447">
        <f>AB1825+AB1826+AB1828+AB1827</f>
        <v>450000</v>
      </c>
      <c r="AD1824" s="447">
        <f>AD1825+AD1826+AD1828+AD1827</f>
        <v>488000</v>
      </c>
      <c r="AF1824" s="447">
        <f>AF1825+AF1826+AF1828+AF1827</f>
        <v>0</v>
      </c>
      <c r="AH1824" s="447">
        <f t="shared" si="265"/>
        <v>488000</v>
      </c>
      <c r="AI1824" s="446"/>
      <c r="AJ1824" s="447">
        <f>AJ1825+AJ1826+AJ1828+AJ1827</f>
        <v>153000</v>
      </c>
      <c r="AK1824" s="446"/>
      <c r="AL1824" s="447">
        <f>AL1825+AL1826+AL1828+AL1827</f>
        <v>936000</v>
      </c>
      <c r="AM1824" s="447"/>
      <c r="AN1824" s="447">
        <f>AN1825+AN1826+AN1828+AN1827</f>
        <v>1013000</v>
      </c>
      <c r="AO1824" s="447"/>
      <c r="AP1824" s="447">
        <f>AP1825+AP1826+AP1828+AP1827</f>
        <v>1013000</v>
      </c>
      <c r="AQ1824" s="447"/>
    </row>
    <row r="1825" spans="2:43" ht="18" hidden="1" customHeight="1" x14ac:dyDescent="0.2">
      <c r="B1825" s="4"/>
      <c r="C1825" s="117"/>
      <c r="D1825" s="117"/>
      <c r="E1825" s="117"/>
      <c r="F1825" s="48"/>
      <c r="G1825" s="11"/>
      <c r="H1825" s="117"/>
      <c r="I1825" s="124"/>
      <c r="J1825" s="124"/>
      <c r="K1825" s="144"/>
      <c r="L1825" s="11"/>
      <c r="M1825" s="143"/>
      <c r="N1825" s="42"/>
      <c r="O1825" s="128"/>
      <c r="P1825" s="130"/>
      <c r="Q1825" s="131"/>
      <c r="R1825" s="72">
        <v>1</v>
      </c>
      <c r="S1825" s="181"/>
      <c r="T1825" s="73" t="s">
        <v>398</v>
      </c>
      <c r="V1825" s="74">
        <v>0</v>
      </c>
      <c r="X1825" s="74">
        <v>0</v>
      </c>
      <c r="Z1825" s="74">
        <v>0</v>
      </c>
      <c r="AB1825" s="74">
        <v>0</v>
      </c>
      <c r="AD1825" s="74">
        <v>0</v>
      </c>
      <c r="AF1825" s="74">
        <v>0</v>
      </c>
      <c r="AH1825" s="74">
        <f t="shared" si="265"/>
        <v>0</v>
      </c>
      <c r="AI1825" s="8"/>
      <c r="AJ1825" s="74">
        <v>0</v>
      </c>
      <c r="AK1825" s="8"/>
      <c r="AL1825" s="74">
        <v>0</v>
      </c>
      <c r="AM1825" s="74"/>
      <c r="AN1825" s="74">
        <v>0</v>
      </c>
      <c r="AO1825" s="74"/>
      <c r="AP1825" s="74">
        <v>0</v>
      </c>
      <c r="AQ1825" s="74"/>
    </row>
    <row r="1826" spans="2:43" ht="18" hidden="1" customHeight="1" x14ac:dyDescent="0.2">
      <c r="B1826" s="4"/>
      <c r="C1826" s="117"/>
      <c r="D1826" s="117"/>
      <c r="E1826" s="117"/>
      <c r="F1826" s="48"/>
      <c r="G1826" s="11"/>
      <c r="H1826" s="117"/>
      <c r="I1826" s="124"/>
      <c r="J1826" s="124"/>
      <c r="K1826" s="144"/>
      <c r="L1826" s="11"/>
      <c r="M1826" s="143"/>
      <c r="N1826" s="42"/>
      <c r="O1826" s="128"/>
      <c r="P1826" s="130"/>
      <c r="Q1826" s="130"/>
      <c r="R1826" s="72" t="s">
        <v>14</v>
      </c>
      <c r="S1826" s="181"/>
      <c r="T1826" s="73" t="s">
        <v>377</v>
      </c>
      <c r="V1826" s="74">
        <v>0</v>
      </c>
      <c r="X1826" s="74">
        <v>0</v>
      </c>
      <c r="Z1826" s="74">
        <v>0</v>
      </c>
      <c r="AB1826" s="74">
        <v>0</v>
      </c>
      <c r="AD1826" s="74">
        <v>0</v>
      </c>
      <c r="AF1826" s="74">
        <v>0</v>
      </c>
      <c r="AH1826" s="74">
        <f t="shared" si="265"/>
        <v>0</v>
      </c>
      <c r="AI1826" s="8"/>
      <c r="AJ1826" s="74">
        <v>0</v>
      </c>
      <c r="AK1826" s="8"/>
      <c r="AL1826" s="74">
        <v>0</v>
      </c>
      <c r="AM1826" s="74"/>
      <c r="AN1826" s="74">
        <v>0</v>
      </c>
      <c r="AO1826" s="74"/>
      <c r="AP1826" s="74">
        <v>0</v>
      </c>
      <c r="AQ1826" s="74"/>
    </row>
    <row r="1827" spans="2:43" ht="18" customHeight="1" x14ac:dyDescent="0.2">
      <c r="B1827" s="4"/>
      <c r="C1827" s="117"/>
      <c r="D1827" s="117"/>
      <c r="E1827" s="117"/>
      <c r="F1827" s="48"/>
      <c r="G1827" s="11"/>
      <c r="H1827" s="117"/>
      <c r="I1827" s="124"/>
      <c r="J1827" s="124"/>
      <c r="K1827" s="144"/>
      <c r="L1827" s="11"/>
      <c r="M1827" s="143"/>
      <c r="N1827" s="42"/>
      <c r="O1827" s="128"/>
      <c r="P1827" s="130"/>
      <c r="Q1827" s="130"/>
      <c r="R1827" s="72">
        <v>5</v>
      </c>
      <c r="S1827" s="181"/>
      <c r="T1827" s="73" t="s">
        <v>544</v>
      </c>
      <c r="V1827" s="74">
        <v>400000</v>
      </c>
      <c r="X1827" s="74">
        <v>430000</v>
      </c>
      <c r="Z1827" s="74">
        <v>463000</v>
      </c>
      <c r="AB1827" s="74">
        <v>450000</v>
      </c>
      <c r="AD1827" s="74">
        <v>488000</v>
      </c>
      <c r="AF1827" s="74">
        <v>0</v>
      </c>
      <c r="AH1827" s="74">
        <f t="shared" si="265"/>
        <v>488000</v>
      </c>
      <c r="AI1827" s="8"/>
      <c r="AJ1827" s="74">
        <f>CEILING(AB1827*34/100,10)</f>
        <v>153000</v>
      </c>
      <c r="AK1827" s="8"/>
      <c r="AL1827" s="74">
        <v>936000</v>
      </c>
      <c r="AM1827" s="74"/>
      <c r="AN1827" s="74">
        <v>1013000</v>
      </c>
      <c r="AO1827" s="74"/>
      <c r="AP1827" s="74">
        <v>1013000</v>
      </c>
      <c r="AQ1827" s="74"/>
    </row>
    <row r="1828" spans="2:43" ht="18" hidden="1" customHeight="1" x14ac:dyDescent="0.2">
      <c r="B1828" s="4"/>
      <c r="C1828" s="117"/>
      <c r="D1828" s="117"/>
      <c r="E1828" s="117"/>
      <c r="F1828" s="48"/>
      <c r="G1828" s="11"/>
      <c r="H1828" s="117"/>
      <c r="I1828" s="124"/>
      <c r="J1828" s="124"/>
      <c r="K1828" s="144"/>
      <c r="L1828" s="11"/>
      <c r="M1828" s="143"/>
      <c r="N1828" s="42"/>
      <c r="O1828" s="128"/>
      <c r="P1828" s="130"/>
      <c r="Q1828" s="130"/>
      <c r="R1828" s="72">
        <v>90</v>
      </c>
      <c r="S1828" s="181"/>
      <c r="T1828" s="73" t="s">
        <v>500</v>
      </c>
      <c r="V1828" s="74">
        <v>0</v>
      </c>
      <c r="X1828" s="74">
        <v>0</v>
      </c>
      <c r="Z1828" s="74">
        <v>0</v>
      </c>
      <c r="AB1828" s="74">
        <v>0</v>
      </c>
      <c r="AD1828" s="74">
        <v>0</v>
      </c>
      <c r="AF1828" s="74">
        <v>0</v>
      </c>
      <c r="AH1828" s="74">
        <f t="shared" si="265"/>
        <v>0</v>
      </c>
      <c r="AI1828" s="8"/>
      <c r="AJ1828" s="74">
        <v>0</v>
      </c>
      <c r="AK1828" s="8"/>
      <c r="AL1828" s="74">
        <v>0</v>
      </c>
      <c r="AM1828" s="74"/>
      <c r="AN1828" s="74">
        <v>0</v>
      </c>
      <c r="AO1828" s="74"/>
      <c r="AP1828" s="74">
        <v>0</v>
      </c>
      <c r="AQ1828" s="74"/>
    </row>
    <row r="1829" spans="2:43" ht="18" customHeight="1" x14ac:dyDescent="0.2">
      <c r="B1829" s="4"/>
      <c r="C1829" s="117"/>
      <c r="D1829" s="117"/>
      <c r="E1829" s="117"/>
      <c r="F1829" s="48"/>
      <c r="G1829" s="11"/>
      <c r="H1829" s="117"/>
      <c r="I1829" s="124"/>
      <c r="J1829" s="124"/>
      <c r="K1829" s="144"/>
      <c r="L1829" s="11"/>
      <c r="M1829" s="143"/>
      <c r="N1829" s="42"/>
      <c r="O1829" s="127" t="s">
        <v>0</v>
      </c>
      <c r="P1829" s="123"/>
      <c r="Q1829" s="123"/>
      <c r="R1829" s="49"/>
      <c r="S1829" s="18"/>
      <c r="T1829" s="50" t="s">
        <v>60</v>
      </c>
      <c r="U1829" s="76"/>
      <c r="V1829" s="51">
        <f>V1830+V1834+V1840+V1846</f>
        <v>900000</v>
      </c>
      <c r="W1829" s="51"/>
      <c r="X1829" s="51">
        <f>X1830+X1834+X1840+X1846</f>
        <v>849000</v>
      </c>
      <c r="Y1829" s="51"/>
      <c r="Z1829" s="51">
        <f>Z1830+Z1834+Z1840+Z1846</f>
        <v>936000</v>
      </c>
      <c r="AA1829" s="51"/>
      <c r="AB1829" s="51">
        <f>AB1830+AB1834+AB1840+AB1846</f>
        <v>1060000</v>
      </c>
      <c r="AC1829" s="51"/>
      <c r="AD1829" s="51" t="e">
        <f>AD1830+AD1834+AD1840+AD1846</f>
        <v>#REF!</v>
      </c>
      <c r="AE1829" s="51"/>
      <c r="AF1829" s="51">
        <f>AF1830+AF1834+AF1840+AF1846</f>
        <v>120000</v>
      </c>
      <c r="AG1829" s="51"/>
      <c r="AH1829" s="51" t="e">
        <f t="shared" si="265"/>
        <v>#REF!</v>
      </c>
      <c r="AI1829" s="51">
        <f t="shared" ref="AI1829:AJ1829" si="266">AI1830+AI1834+AI1840+AI1846</f>
        <v>0</v>
      </c>
      <c r="AJ1829" s="51">
        <f t="shared" si="266"/>
        <v>360400</v>
      </c>
      <c r="AK1829" s="51">
        <f t="shared" ref="AK1829" si="267">AK1830+AK1834+AK1840+AK1846</f>
        <v>0</v>
      </c>
      <c r="AL1829" s="51">
        <f t="shared" ref="AL1829" si="268">AL1830+AL1834+AL1840+AL1846</f>
        <v>1389000</v>
      </c>
      <c r="AM1829" s="51"/>
      <c r="AN1829" s="51">
        <f t="shared" ref="AN1829:AP1829" si="269">AN1830+AN1834+AN1840+AN1846</f>
        <v>1503000</v>
      </c>
      <c r="AO1829" s="51"/>
      <c r="AP1829" s="51">
        <f t="shared" si="269"/>
        <v>1503000</v>
      </c>
      <c r="AQ1829" s="51"/>
    </row>
    <row r="1830" spans="2:43" ht="18" customHeight="1" x14ac:dyDescent="0.2">
      <c r="B1830" s="4"/>
      <c r="C1830" s="117"/>
      <c r="D1830" s="117"/>
      <c r="E1830" s="117"/>
      <c r="F1830" s="48"/>
      <c r="G1830" s="11"/>
      <c r="H1830" s="117"/>
      <c r="I1830" s="124"/>
      <c r="J1830" s="124"/>
      <c r="K1830" s="144"/>
      <c r="L1830" s="11"/>
      <c r="M1830" s="143"/>
      <c r="N1830" s="42"/>
      <c r="O1830" s="128"/>
      <c r="P1830" s="129">
        <v>1</v>
      </c>
      <c r="Q1830" s="129"/>
      <c r="R1830" s="64"/>
      <c r="S1830" s="234"/>
      <c r="T1830" s="65" t="s">
        <v>8</v>
      </c>
      <c r="U1830" s="155"/>
      <c r="V1830" s="66">
        <f>V1831</f>
        <v>668000</v>
      </c>
      <c r="X1830" s="66">
        <f>X1831</f>
        <v>653000</v>
      </c>
      <c r="Z1830" s="66">
        <f>Z1831</f>
        <v>720000</v>
      </c>
      <c r="AB1830" s="66">
        <f>AB1831</f>
        <v>955000</v>
      </c>
      <c r="AD1830" s="66">
        <f>AD1831</f>
        <v>1036000</v>
      </c>
      <c r="AF1830" s="66">
        <f>AF1831</f>
        <v>0</v>
      </c>
      <c r="AH1830" s="66">
        <f t="shared" si="265"/>
        <v>1036000</v>
      </c>
      <c r="AI1830" s="67"/>
      <c r="AJ1830" s="66">
        <f>AJ1831</f>
        <v>324700</v>
      </c>
      <c r="AK1830" s="67"/>
      <c r="AL1830" s="66">
        <f>AL1831</f>
        <v>1240000</v>
      </c>
      <c r="AM1830" s="66"/>
      <c r="AN1830" s="66">
        <f>AN1831</f>
        <v>1341000</v>
      </c>
      <c r="AO1830" s="66"/>
      <c r="AP1830" s="66">
        <f>AP1831</f>
        <v>1341000</v>
      </c>
      <c r="AQ1830" s="66"/>
    </row>
    <row r="1831" spans="2:43" ht="18" customHeight="1" x14ac:dyDescent="0.2">
      <c r="B1831" s="4"/>
      <c r="C1831" s="117"/>
      <c r="D1831" s="117"/>
      <c r="E1831" s="117"/>
      <c r="F1831" s="48"/>
      <c r="G1831" s="11"/>
      <c r="H1831" s="117"/>
      <c r="I1831" s="124"/>
      <c r="J1831" s="124"/>
      <c r="K1831" s="144"/>
      <c r="L1831" s="11"/>
      <c r="M1831" s="143"/>
      <c r="N1831" s="42"/>
      <c r="O1831" s="128"/>
      <c r="P1831" s="130"/>
      <c r="Q1831" s="131">
        <v>6</v>
      </c>
      <c r="R1831" s="68"/>
      <c r="S1831" s="35"/>
      <c r="T1831" s="450" t="s">
        <v>62</v>
      </c>
      <c r="U1831" s="449"/>
      <c r="V1831" s="447">
        <f>SUM(V1832:V1833)</f>
        <v>668000</v>
      </c>
      <c r="X1831" s="447">
        <f>SUM(X1832:X1833)</f>
        <v>653000</v>
      </c>
      <c r="Z1831" s="447">
        <f>SUM(Z1832:Z1833)</f>
        <v>720000</v>
      </c>
      <c r="AB1831" s="447">
        <f>SUM(AB1832:AB1833)</f>
        <v>955000</v>
      </c>
      <c r="AD1831" s="447">
        <f>SUM(AD1832:AD1833)</f>
        <v>1036000</v>
      </c>
      <c r="AF1831" s="447">
        <f>SUM(AF1832:AF1833)</f>
        <v>0</v>
      </c>
      <c r="AH1831" s="447">
        <f t="shared" si="265"/>
        <v>1036000</v>
      </c>
      <c r="AI1831" s="446"/>
      <c r="AJ1831" s="447">
        <f>SUM(AJ1832:AJ1833)</f>
        <v>324700</v>
      </c>
      <c r="AK1831" s="446"/>
      <c r="AL1831" s="447">
        <f>SUM(AL1832:AL1833)</f>
        <v>1240000</v>
      </c>
      <c r="AM1831" s="447"/>
      <c r="AN1831" s="447">
        <f>SUM(AN1832:AN1833)</f>
        <v>1341000</v>
      </c>
      <c r="AO1831" s="447"/>
      <c r="AP1831" s="447">
        <f>SUM(AP1832:AP1833)</f>
        <v>1341000</v>
      </c>
      <c r="AQ1831" s="447"/>
    </row>
    <row r="1832" spans="2:43" ht="18" customHeight="1" x14ac:dyDescent="0.2">
      <c r="B1832" s="4"/>
      <c r="C1832" s="117"/>
      <c r="D1832" s="117"/>
      <c r="E1832" s="117"/>
      <c r="F1832" s="48"/>
      <c r="G1832" s="11"/>
      <c r="H1832" s="117"/>
      <c r="I1832" s="124"/>
      <c r="J1832" s="124"/>
      <c r="K1832" s="144"/>
      <c r="L1832" s="11"/>
      <c r="M1832" s="143"/>
      <c r="N1832" s="42"/>
      <c r="O1832" s="128"/>
      <c r="P1832" s="130"/>
      <c r="Q1832" s="130"/>
      <c r="R1832" s="72">
        <v>1</v>
      </c>
      <c r="S1832" s="181"/>
      <c r="T1832" s="73" t="s">
        <v>430</v>
      </c>
      <c r="V1832" s="74">
        <v>435000</v>
      </c>
      <c r="X1832" s="74">
        <v>426000</v>
      </c>
      <c r="Z1832" s="74">
        <v>470000</v>
      </c>
      <c r="AB1832" s="74">
        <v>618000</v>
      </c>
      <c r="AD1832" s="74">
        <v>670000</v>
      </c>
      <c r="AF1832" s="74">
        <v>0</v>
      </c>
      <c r="AH1832" s="74">
        <f t="shared" si="265"/>
        <v>670000</v>
      </c>
      <c r="AI1832" s="8"/>
      <c r="AJ1832" s="74">
        <f t="shared" ref="AJ1832:AJ1833" si="270">CEILING(AB1832*34/100,10)</f>
        <v>210120</v>
      </c>
      <c r="AK1832" s="8"/>
      <c r="AL1832" s="74">
        <v>803000</v>
      </c>
      <c r="AM1832" s="74"/>
      <c r="AN1832" s="74">
        <v>868000</v>
      </c>
      <c r="AO1832" s="74"/>
      <c r="AP1832" s="74">
        <v>868000</v>
      </c>
      <c r="AQ1832" s="74"/>
    </row>
    <row r="1833" spans="2:43" ht="18" customHeight="1" x14ac:dyDescent="0.2">
      <c r="B1833" s="4"/>
      <c r="C1833" s="117"/>
      <c r="D1833" s="117"/>
      <c r="E1833" s="117"/>
      <c r="F1833" s="48"/>
      <c r="G1833" s="11"/>
      <c r="H1833" s="117"/>
      <c r="I1833" s="124"/>
      <c r="J1833" s="124"/>
      <c r="K1833" s="144"/>
      <c r="L1833" s="11"/>
      <c r="M1833" s="143"/>
      <c r="N1833" s="42"/>
      <c r="O1833" s="128"/>
      <c r="P1833" s="130"/>
      <c r="Q1833" s="130"/>
      <c r="R1833" s="72">
        <v>2</v>
      </c>
      <c r="S1833" s="181"/>
      <c r="T1833" s="73" t="s">
        <v>510</v>
      </c>
      <c r="V1833" s="74">
        <v>233000</v>
      </c>
      <c r="X1833" s="74">
        <v>227000</v>
      </c>
      <c r="Z1833" s="74">
        <v>250000</v>
      </c>
      <c r="AB1833" s="74">
        <v>337000</v>
      </c>
      <c r="AD1833" s="74">
        <v>366000</v>
      </c>
      <c r="AF1833" s="74">
        <v>0</v>
      </c>
      <c r="AH1833" s="74">
        <f t="shared" si="265"/>
        <v>366000</v>
      </c>
      <c r="AI1833" s="8"/>
      <c r="AJ1833" s="74">
        <f t="shared" si="270"/>
        <v>114580</v>
      </c>
      <c r="AK1833" s="8"/>
      <c r="AL1833" s="74">
        <v>437000</v>
      </c>
      <c r="AM1833" s="74"/>
      <c r="AN1833" s="74">
        <v>473000</v>
      </c>
      <c r="AO1833" s="74"/>
      <c r="AP1833" s="74">
        <v>473000</v>
      </c>
      <c r="AQ1833" s="74"/>
    </row>
    <row r="1834" spans="2:43" ht="18" customHeight="1" x14ac:dyDescent="0.2">
      <c r="B1834" s="4"/>
      <c r="C1834" s="117"/>
      <c r="D1834" s="117"/>
      <c r="E1834" s="117"/>
      <c r="F1834" s="48"/>
      <c r="G1834" s="11"/>
      <c r="H1834" s="117"/>
      <c r="I1834" s="124"/>
      <c r="J1834" s="124"/>
      <c r="K1834" s="144"/>
      <c r="L1834" s="11"/>
      <c r="M1834" s="143"/>
      <c r="N1834" s="42"/>
      <c r="O1834" s="128"/>
      <c r="P1834" s="129">
        <v>2</v>
      </c>
      <c r="Q1834" s="129"/>
      <c r="R1834" s="64"/>
      <c r="S1834" s="234"/>
      <c r="T1834" s="65" t="s">
        <v>75</v>
      </c>
      <c r="U1834" s="155"/>
      <c r="V1834" s="66">
        <f>V1835+V1837</f>
        <v>170000</v>
      </c>
      <c r="X1834" s="66">
        <f>X1835+X1837</f>
        <v>149000</v>
      </c>
      <c r="Z1834" s="66">
        <f>Z1835+Z1837</f>
        <v>164000</v>
      </c>
      <c r="AB1834" s="66">
        <f>AB1835+AB1837</f>
        <v>31000</v>
      </c>
      <c r="AD1834" s="66" t="e">
        <f>#REF!+AD1837</f>
        <v>#REF!</v>
      </c>
      <c r="AF1834" s="66">
        <f>AF1835+AF1837</f>
        <v>0</v>
      </c>
      <c r="AH1834" s="66" t="e">
        <f t="shared" si="265"/>
        <v>#REF!</v>
      </c>
      <c r="AI1834" s="67"/>
      <c r="AJ1834" s="66">
        <f>AJ1835+AJ1837</f>
        <v>10540</v>
      </c>
      <c r="AK1834" s="67"/>
      <c r="AL1834" s="66">
        <f>AL1835+AL1837</f>
        <v>46000</v>
      </c>
      <c r="AM1834" s="66"/>
      <c r="AN1834" s="66">
        <f>AN1835+AN1837</f>
        <v>50000</v>
      </c>
      <c r="AO1834" s="66"/>
      <c r="AP1834" s="66">
        <f>AP1835+AP1837</f>
        <v>50000</v>
      </c>
      <c r="AQ1834" s="66"/>
    </row>
    <row r="1835" spans="2:43" ht="18" hidden="1" customHeight="1" x14ac:dyDescent="0.2">
      <c r="B1835" s="4"/>
      <c r="C1835" s="117"/>
      <c r="D1835" s="117"/>
      <c r="E1835" s="117"/>
      <c r="F1835" s="48"/>
      <c r="G1835" s="11"/>
      <c r="H1835" s="117"/>
      <c r="I1835" s="124"/>
      <c r="J1835" s="124"/>
      <c r="K1835" s="144"/>
      <c r="L1835" s="11"/>
      <c r="M1835" s="143"/>
      <c r="N1835" s="42"/>
      <c r="O1835" s="128"/>
      <c r="P1835" s="130"/>
      <c r="Q1835" s="140">
        <v>4</v>
      </c>
      <c r="R1835" s="68"/>
      <c r="S1835" s="35"/>
      <c r="T1835" s="450" t="s">
        <v>399</v>
      </c>
      <c r="U1835" s="449"/>
      <c r="V1835" s="447">
        <f>V1836</f>
        <v>0</v>
      </c>
      <c r="X1835" s="447">
        <f>X1836</f>
        <v>0</v>
      </c>
      <c r="Z1835" s="447">
        <f>Z1836</f>
        <v>0</v>
      </c>
      <c r="AB1835" s="447">
        <f>AB1836</f>
        <v>0</v>
      </c>
      <c r="AD1835" s="447" t="e">
        <f>#REF!</f>
        <v>#REF!</v>
      </c>
      <c r="AF1835" s="447">
        <f>AF1836</f>
        <v>0</v>
      </c>
      <c r="AH1835" s="447" t="e">
        <f t="shared" si="265"/>
        <v>#REF!</v>
      </c>
      <c r="AI1835" s="446"/>
      <c r="AJ1835" s="447">
        <f>AJ1836</f>
        <v>0</v>
      </c>
      <c r="AK1835" s="446"/>
      <c r="AL1835" s="447">
        <f>AL1836</f>
        <v>0</v>
      </c>
      <c r="AM1835" s="447"/>
      <c r="AN1835" s="447">
        <f>AN1836</f>
        <v>0</v>
      </c>
      <c r="AO1835" s="447"/>
      <c r="AP1835" s="447">
        <f>AP1836</f>
        <v>0</v>
      </c>
      <c r="AQ1835" s="447"/>
    </row>
    <row r="1836" spans="2:43" ht="18" hidden="1" customHeight="1" x14ac:dyDescent="0.2">
      <c r="B1836" s="4"/>
      <c r="C1836" s="117"/>
      <c r="D1836" s="117"/>
      <c r="E1836" s="117"/>
      <c r="F1836" s="48"/>
      <c r="G1836" s="11"/>
      <c r="H1836" s="117"/>
      <c r="I1836" s="124"/>
      <c r="J1836" s="124"/>
      <c r="K1836" s="144"/>
      <c r="L1836" s="11"/>
      <c r="M1836" s="143"/>
      <c r="N1836" s="42"/>
      <c r="O1836" s="128"/>
      <c r="P1836" s="130"/>
      <c r="Q1836" s="130"/>
      <c r="R1836" s="72">
        <v>1</v>
      </c>
      <c r="S1836" s="181"/>
      <c r="T1836" s="73" t="s">
        <v>399</v>
      </c>
      <c r="V1836" s="74">
        <v>0</v>
      </c>
      <c r="X1836" s="74">
        <v>0</v>
      </c>
      <c r="Z1836" s="74">
        <v>0</v>
      </c>
      <c r="AB1836" s="74">
        <v>0</v>
      </c>
      <c r="AD1836" s="74">
        <v>0</v>
      </c>
      <c r="AF1836" s="74">
        <v>0</v>
      </c>
      <c r="AH1836" s="74">
        <f t="shared" si="265"/>
        <v>0</v>
      </c>
      <c r="AI1836" s="8"/>
      <c r="AJ1836" s="74">
        <v>0</v>
      </c>
      <c r="AK1836" s="8"/>
      <c r="AL1836" s="74">
        <v>0</v>
      </c>
      <c r="AM1836" s="74"/>
      <c r="AN1836" s="74">
        <v>0</v>
      </c>
      <c r="AO1836" s="74"/>
      <c r="AP1836" s="74">
        <v>0</v>
      </c>
      <c r="AQ1836" s="74"/>
    </row>
    <row r="1837" spans="2:43" ht="18" customHeight="1" x14ac:dyDescent="0.2">
      <c r="B1837" s="4"/>
      <c r="C1837" s="117"/>
      <c r="D1837" s="117"/>
      <c r="E1837" s="117"/>
      <c r="F1837" s="48"/>
      <c r="G1837" s="11"/>
      <c r="H1837" s="117"/>
      <c r="I1837" s="124"/>
      <c r="J1837" s="124"/>
      <c r="K1837" s="144"/>
      <c r="L1837" s="11"/>
      <c r="M1837" s="143"/>
      <c r="N1837" s="42"/>
      <c r="O1837" s="128"/>
      <c r="P1837" s="130"/>
      <c r="Q1837" s="131">
        <v>6</v>
      </c>
      <c r="R1837" s="68"/>
      <c r="S1837" s="35"/>
      <c r="T1837" s="450" t="s">
        <v>62</v>
      </c>
      <c r="U1837" s="449"/>
      <c r="V1837" s="447">
        <f>SUM(V1838:V1839)</f>
        <v>170000</v>
      </c>
      <c r="X1837" s="447">
        <f>SUM(X1838:X1839)</f>
        <v>149000</v>
      </c>
      <c r="Z1837" s="447">
        <f>SUM(Z1838:Z1839)</f>
        <v>164000</v>
      </c>
      <c r="AB1837" s="447">
        <f>SUM(AB1838:AB1839)</f>
        <v>31000</v>
      </c>
      <c r="AD1837" s="447">
        <f>SUM(AD1838:AD1839)</f>
        <v>34000</v>
      </c>
      <c r="AF1837" s="447">
        <f>SUM(AF1838:AF1839)</f>
        <v>0</v>
      </c>
      <c r="AH1837" s="447">
        <f t="shared" si="265"/>
        <v>34000</v>
      </c>
      <c r="AI1837" s="446"/>
      <c r="AJ1837" s="447">
        <f>SUM(AJ1838:AJ1839)</f>
        <v>10540</v>
      </c>
      <c r="AK1837" s="446"/>
      <c r="AL1837" s="447">
        <f>SUM(AL1838:AL1839)</f>
        <v>46000</v>
      </c>
      <c r="AM1837" s="447"/>
      <c r="AN1837" s="447">
        <f>SUM(AN1838:AN1839)</f>
        <v>50000</v>
      </c>
      <c r="AO1837" s="447"/>
      <c r="AP1837" s="447">
        <f>SUM(AP1838:AP1839)</f>
        <v>50000</v>
      </c>
      <c r="AQ1837" s="447"/>
    </row>
    <row r="1838" spans="2:43" ht="18" customHeight="1" x14ac:dyDescent="0.2">
      <c r="B1838" s="4"/>
      <c r="C1838" s="117"/>
      <c r="D1838" s="117"/>
      <c r="E1838" s="117"/>
      <c r="F1838" s="48"/>
      <c r="G1838" s="11"/>
      <c r="H1838" s="117"/>
      <c r="I1838" s="124"/>
      <c r="J1838" s="124"/>
      <c r="K1838" s="144"/>
      <c r="L1838" s="11"/>
      <c r="M1838" s="143"/>
      <c r="N1838" s="42"/>
      <c r="O1838" s="128"/>
      <c r="P1838" s="130"/>
      <c r="Q1838" s="130"/>
      <c r="R1838" s="72">
        <v>1</v>
      </c>
      <c r="S1838" s="181"/>
      <c r="T1838" s="73" t="s">
        <v>430</v>
      </c>
      <c r="V1838" s="74">
        <v>105000</v>
      </c>
      <c r="X1838" s="74">
        <v>92000</v>
      </c>
      <c r="Z1838" s="74">
        <v>101000</v>
      </c>
      <c r="AB1838" s="74">
        <v>19000</v>
      </c>
      <c r="AD1838" s="74">
        <v>21000</v>
      </c>
      <c r="AF1838" s="74">
        <v>0</v>
      </c>
      <c r="AH1838" s="74">
        <f t="shared" si="265"/>
        <v>21000</v>
      </c>
      <c r="AI1838" s="8"/>
      <c r="AJ1838" s="74">
        <f t="shared" ref="AJ1838:AJ1839" si="271">CEILING(AB1838*34/100,10)</f>
        <v>6460</v>
      </c>
      <c r="AK1838" s="8"/>
      <c r="AL1838" s="74">
        <v>28000</v>
      </c>
      <c r="AM1838" s="74"/>
      <c r="AN1838" s="74">
        <v>31000</v>
      </c>
      <c r="AO1838" s="74"/>
      <c r="AP1838" s="74">
        <v>31000</v>
      </c>
      <c r="AQ1838" s="74"/>
    </row>
    <row r="1839" spans="2:43" ht="18" customHeight="1" x14ac:dyDescent="0.2">
      <c r="B1839" s="4"/>
      <c r="C1839" s="117"/>
      <c r="D1839" s="117"/>
      <c r="E1839" s="117"/>
      <c r="F1839" s="48"/>
      <c r="G1839" s="11"/>
      <c r="H1839" s="117"/>
      <c r="I1839" s="124"/>
      <c r="J1839" s="124"/>
      <c r="K1839" s="144"/>
      <c r="L1839" s="11"/>
      <c r="M1839" s="143"/>
      <c r="N1839" s="42"/>
      <c r="O1839" s="128"/>
      <c r="P1839" s="130"/>
      <c r="Q1839" s="130"/>
      <c r="R1839" s="72">
        <v>2</v>
      </c>
      <c r="S1839" s="181"/>
      <c r="T1839" s="73" t="s">
        <v>510</v>
      </c>
      <c r="V1839" s="74">
        <v>65000</v>
      </c>
      <c r="X1839" s="74">
        <v>57000</v>
      </c>
      <c r="Z1839" s="74">
        <v>63000</v>
      </c>
      <c r="AB1839" s="74">
        <v>12000</v>
      </c>
      <c r="AD1839" s="74">
        <v>13000</v>
      </c>
      <c r="AF1839" s="74">
        <v>0</v>
      </c>
      <c r="AH1839" s="74">
        <f t="shared" si="265"/>
        <v>13000</v>
      </c>
      <c r="AI1839" s="8"/>
      <c r="AJ1839" s="74">
        <f t="shared" si="271"/>
        <v>4080</v>
      </c>
      <c r="AK1839" s="8"/>
      <c r="AL1839" s="74">
        <v>18000</v>
      </c>
      <c r="AM1839" s="74"/>
      <c r="AN1839" s="74">
        <v>19000</v>
      </c>
      <c r="AO1839" s="74"/>
      <c r="AP1839" s="74">
        <v>19000</v>
      </c>
      <c r="AQ1839" s="74"/>
    </row>
    <row r="1840" spans="2:43" ht="18" hidden="1" customHeight="1" x14ac:dyDescent="0.2">
      <c r="B1840" s="4"/>
      <c r="C1840" s="117"/>
      <c r="D1840" s="117"/>
      <c r="E1840" s="117"/>
      <c r="F1840" s="48"/>
      <c r="G1840" s="11"/>
      <c r="H1840" s="117"/>
      <c r="I1840" s="124"/>
      <c r="J1840" s="124"/>
      <c r="K1840" s="144"/>
      <c r="L1840" s="11"/>
      <c r="M1840" s="143"/>
      <c r="N1840" s="42"/>
      <c r="O1840" s="128"/>
      <c r="P1840" s="129">
        <v>3</v>
      </c>
      <c r="Q1840" s="129"/>
      <c r="R1840" s="64"/>
      <c r="S1840" s="234"/>
      <c r="T1840" s="65" t="s">
        <v>384</v>
      </c>
      <c r="U1840" s="155"/>
      <c r="V1840" s="66">
        <f>V1841+V1843</f>
        <v>0</v>
      </c>
      <c r="X1840" s="66">
        <f>X1841+X1843</f>
        <v>0</v>
      </c>
      <c r="Z1840" s="66">
        <f>Z1841+Z1843</f>
        <v>0</v>
      </c>
      <c r="AB1840" s="66">
        <f>AB1841+AB1843</f>
        <v>0</v>
      </c>
      <c r="AD1840" s="66" t="e">
        <f>#REF!+AD1843</f>
        <v>#REF!</v>
      </c>
      <c r="AF1840" s="66">
        <f>AF1841+AF1843</f>
        <v>0</v>
      </c>
      <c r="AH1840" s="66" t="e">
        <f t="shared" si="265"/>
        <v>#REF!</v>
      </c>
      <c r="AI1840" s="67"/>
      <c r="AJ1840" s="66">
        <f>AJ1841+AJ1843</f>
        <v>0</v>
      </c>
      <c r="AK1840" s="67"/>
      <c r="AL1840" s="66">
        <f>AL1841+AL1843</f>
        <v>0</v>
      </c>
      <c r="AM1840" s="66"/>
      <c r="AN1840" s="66">
        <f>AN1841+AN1843</f>
        <v>0</v>
      </c>
      <c r="AO1840" s="66"/>
      <c r="AP1840" s="66">
        <f>AP1841+AP1843</f>
        <v>0</v>
      </c>
      <c r="AQ1840" s="66"/>
    </row>
    <row r="1841" spans="2:43" ht="18" hidden="1" customHeight="1" x14ac:dyDescent="0.2">
      <c r="B1841" s="4"/>
      <c r="C1841" s="117"/>
      <c r="D1841" s="117"/>
      <c r="E1841" s="117"/>
      <c r="F1841" s="48"/>
      <c r="G1841" s="11"/>
      <c r="H1841" s="117"/>
      <c r="I1841" s="124"/>
      <c r="J1841" s="124"/>
      <c r="K1841" s="144"/>
      <c r="L1841" s="11"/>
      <c r="M1841" s="143"/>
      <c r="N1841" s="42"/>
      <c r="O1841" s="128"/>
      <c r="P1841" s="130"/>
      <c r="Q1841" s="131">
        <v>4</v>
      </c>
      <c r="R1841" s="72"/>
      <c r="S1841" s="181"/>
      <c r="T1841" s="450" t="s">
        <v>399</v>
      </c>
      <c r="U1841" s="449"/>
      <c r="V1841" s="447">
        <f>V1842</f>
        <v>0</v>
      </c>
      <c r="X1841" s="447">
        <f>X1842</f>
        <v>0</v>
      </c>
      <c r="Z1841" s="447">
        <f>Z1842</f>
        <v>0</v>
      </c>
      <c r="AB1841" s="447">
        <f>AB1842</f>
        <v>0</v>
      </c>
      <c r="AD1841" s="447" t="e">
        <f>#REF!</f>
        <v>#REF!</v>
      </c>
      <c r="AF1841" s="447">
        <f>AF1842</f>
        <v>0</v>
      </c>
      <c r="AH1841" s="447" t="e">
        <f t="shared" si="265"/>
        <v>#REF!</v>
      </c>
      <c r="AI1841" s="446"/>
      <c r="AJ1841" s="447">
        <f>AJ1842</f>
        <v>0</v>
      </c>
      <c r="AK1841" s="446"/>
      <c r="AL1841" s="447">
        <f>AL1842</f>
        <v>0</v>
      </c>
      <c r="AM1841" s="447"/>
      <c r="AN1841" s="447">
        <f>AN1842</f>
        <v>0</v>
      </c>
      <c r="AO1841" s="447"/>
      <c r="AP1841" s="447">
        <f>AP1842</f>
        <v>0</v>
      </c>
      <c r="AQ1841" s="447"/>
    </row>
    <row r="1842" spans="2:43" ht="18" hidden="1" customHeight="1" x14ac:dyDescent="0.2">
      <c r="B1842" s="4"/>
      <c r="C1842" s="117"/>
      <c r="D1842" s="117"/>
      <c r="E1842" s="117"/>
      <c r="F1842" s="48"/>
      <c r="G1842" s="11"/>
      <c r="H1842" s="117"/>
      <c r="I1842" s="124"/>
      <c r="J1842" s="124"/>
      <c r="K1842" s="144"/>
      <c r="L1842" s="11"/>
      <c r="M1842" s="143"/>
      <c r="N1842" s="42"/>
      <c r="O1842" s="128"/>
      <c r="P1842" s="130"/>
      <c r="Q1842" s="131"/>
      <c r="R1842" s="72">
        <v>1</v>
      </c>
      <c r="S1842" s="181"/>
      <c r="T1842" s="73" t="s">
        <v>399</v>
      </c>
      <c r="V1842" s="74">
        <v>0</v>
      </c>
      <c r="X1842" s="74">
        <v>0</v>
      </c>
      <c r="Z1842" s="74">
        <v>0</v>
      </c>
      <c r="AB1842" s="74">
        <v>0</v>
      </c>
      <c r="AD1842" s="74">
        <v>0</v>
      </c>
      <c r="AF1842" s="74">
        <v>0</v>
      </c>
      <c r="AH1842" s="74">
        <f t="shared" si="265"/>
        <v>0</v>
      </c>
      <c r="AI1842" s="8"/>
      <c r="AJ1842" s="74">
        <v>0</v>
      </c>
      <c r="AK1842" s="8"/>
      <c r="AL1842" s="74">
        <v>0</v>
      </c>
      <c r="AM1842" s="74"/>
      <c r="AN1842" s="74">
        <v>0</v>
      </c>
      <c r="AO1842" s="74"/>
      <c r="AP1842" s="74">
        <v>0</v>
      </c>
      <c r="AQ1842" s="74"/>
    </row>
    <row r="1843" spans="2:43" ht="18" hidden="1" customHeight="1" x14ac:dyDescent="0.2">
      <c r="B1843" s="4"/>
      <c r="C1843" s="117"/>
      <c r="D1843" s="117"/>
      <c r="E1843" s="117"/>
      <c r="F1843" s="48"/>
      <c r="G1843" s="11"/>
      <c r="H1843" s="117"/>
      <c r="I1843" s="124"/>
      <c r="J1843" s="124"/>
      <c r="K1843" s="144"/>
      <c r="L1843" s="11"/>
      <c r="M1843" s="143"/>
      <c r="N1843" s="42"/>
      <c r="O1843" s="128"/>
      <c r="P1843" s="130"/>
      <c r="Q1843" s="131">
        <v>6</v>
      </c>
      <c r="R1843" s="72"/>
      <c r="S1843" s="181"/>
      <c r="T1843" s="450" t="s">
        <v>62</v>
      </c>
      <c r="U1843" s="449"/>
      <c r="V1843" s="447">
        <f>SUM(V1844:V1845)</f>
        <v>0</v>
      </c>
      <c r="X1843" s="447">
        <f>SUM(X1844:X1845)</f>
        <v>0</v>
      </c>
      <c r="Z1843" s="447">
        <f>SUM(Z1844:Z1845)</f>
        <v>0</v>
      </c>
      <c r="AB1843" s="447">
        <f>SUM(AB1844:AB1845)</f>
        <v>0</v>
      </c>
      <c r="AD1843" s="447">
        <f>SUM(AD1844:AD1845)</f>
        <v>0</v>
      </c>
      <c r="AF1843" s="447">
        <f>SUM(AF1844:AF1845)</f>
        <v>0</v>
      </c>
      <c r="AH1843" s="447">
        <f t="shared" si="265"/>
        <v>0</v>
      </c>
      <c r="AI1843" s="446"/>
      <c r="AJ1843" s="447">
        <f>SUM(AJ1844:AJ1845)</f>
        <v>0</v>
      </c>
      <c r="AK1843" s="446"/>
      <c r="AL1843" s="447">
        <f>SUM(AL1844:AL1845)</f>
        <v>0</v>
      </c>
      <c r="AM1843" s="447"/>
      <c r="AN1843" s="447">
        <f>SUM(AN1844:AN1845)</f>
        <v>0</v>
      </c>
      <c r="AO1843" s="447"/>
      <c r="AP1843" s="447">
        <f>SUM(AP1844:AP1845)</f>
        <v>0</v>
      </c>
      <c r="AQ1843" s="447"/>
    </row>
    <row r="1844" spans="2:43" ht="18" hidden="1" customHeight="1" x14ac:dyDescent="0.2">
      <c r="B1844" s="4"/>
      <c r="C1844" s="117"/>
      <c r="D1844" s="117"/>
      <c r="E1844" s="117"/>
      <c r="F1844" s="48"/>
      <c r="G1844" s="11"/>
      <c r="H1844" s="117"/>
      <c r="I1844" s="124"/>
      <c r="J1844" s="124"/>
      <c r="K1844" s="144"/>
      <c r="L1844" s="11"/>
      <c r="M1844" s="143"/>
      <c r="N1844" s="42"/>
      <c r="O1844" s="128"/>
      <c r="P1844" s="130"/>
      <c r="Q1844" s="131"/>
      <c r="R1844" s="72">
        <v>1</v>
      </c>
      <c r="S1844" s="181"/>
      <c r="T1844" s="73" t="s">
        <v>430</v>
      </c>
      <c r="V1844" s="74">
        <v>0</v>
      </c>
      <c r="X1844" s="74">
        <v>0</v>
      </c>
      <c r="Z1844" s="74">
        <v>0</v>
      </c>
      <c r="AB1844" s="74">
        <v>0</v>
      </c>
      <c r="AD1844" s="74">
        <v>0</v>
      </c>
      <c r="AF1844" s="74">
        <v>0</v>
      </c>
      <c r="AH1844" s="74">
        <f t="shared" si="265"/>
        <v>0</v>
      </c>
      <c r="AI1844" s="8"/>
      <c r="AJ1844" s="74">
        <v>0</v>
      </c>
      <c r="AK1844" s="8"/>
      <c r="AL1844" s="74">
        <v>0</v>
      </c>
      <c r="AM1844" s="74"/>
      <c r="AN1844" s="74">
        <v>0</v>
      </c>
      <c r="AO1844" s="74"/>
      <c r="AP1844" s="74">
        <v>0</v>
      </c>
      <c r="AQ1844" s="74"/>
    </row>
    <row r="1845" spans="2:43" ht="18" hidden="1" customHeight="1" x14ac:dyDescent="0.2">
      <c r="B1845" s="4"/>
      <c r="C1845" s="117"/>
      <c r="D1845" s="117"/>
      <c r="E1845" s="117"/>
      <c r="F1845" s="48"/>
      <c r="G1845" s="11"/>
      <c r="H1845" s="117"/>
      <c r="I1845" s="124"/>
      <c r="J1845" s="124"/>
      <c r="K1845" s="144"/>
      <c r="L1845" s="11"/>
      <c r="M1845" s="143"/>
      <c r="N1845" s="42"/>
      <c r="O1845" s="128"/>
      <c r="P1845" s="130"/>
      <c r="Q1845" s="131"/>
      <c r="R1845" s="72">
        <v>2</v>
      </c>
      <c r="S1845" s="181"/>
      <c r="T1845" s="73" t="s">
        <v>386</v>
      </c>
      <c r="V1845" s="74">
        <v>0</v>
      </c>
      <c r="X1845" s="74">
        <v>0</v>
      </c>
      <c r="Z1845" s="74">
        <v>0</v>
      </c>
      <c r="AB1845" s="74">
        <v>0</v>
      </c>
      <c r="AD1845" s="74">
        <v>0</v>
      </c>
      <c r="AF1845" s="74">
        <v>0</v>
      </c>
      <c r="AH1845" s="74">
        <f t="shared" si="265"/>
        <v>0</v>
      </c>
      <c r="AI1845" s="8"/>
      <c r="AJ1845" s="74">
        <v>0</v>
      </c>
      <c r="AK1845" s="8"/>
      <c r="AL1845" s="74">
        <v>0</v>
      </c>
      <c r="AM1845" s="74"/>
      <c r="AN1845" s="74">
        <v>0</v>
      </c>
      <c r="AO1845" s="74"/>
      <c r="AP1845" s="74">
        <v>0</v>
      </c>
      <c r="AQ1845" s="74"/>
    </row>
    <row r="1846" spans="2:43" ht="18" customHeight="1" x14ac:dyDescent="0.2">
      <c r="B1846" s="4"/>
      <c r="C1846" s="117"/>
      <c r="D1846" s="117"/>
      <c r="E1846" s="117"/>
      <c r="F1846" s="48"/>
      <c r="G1846" s="11"/>
      <c r="H1846" s="117"/>
      <c r="I1846" s="124"/>
      <c r="J1846" s="124"/>
      <c r="K1846" s="144"/>
      <c r="L1846" s="11"/>
      <c r="M1846" s="143"/>
      <c r="N1846" s="42"/>
      <c r="O1846" s="128"/>
      <c r="P1846" s="129">
        <v>4</v>
      </c>
      <c r="Q1846" s="129"/>
      <c r="R1846" s="64"/>
      <c r="S1846" s="234"/>
      <c r="T1846" s="65" t="s">
        <v>376</v>
      </c>
      <c r="U1846" s="155"/>
      <c r="V1846" s="66">
        <f>V1847</f>
        <v>62000</v>
      </c>
      <c r="X1846" s="66">
        <f>X1847</f>
        <v>47000</v>
      </c>
      <c r="Z1846" s="66">
        <f>Z1847</f>
        <v>52000</v>
      </c>
      <c r="AB1846" s="66">
        <f>AB1847</f>
        <v>74000</v>
      </c>
      <c r="AD1846" s="66">
        <f>AD1847</f>
        <v>80000</v>
      </c>
      <c r="AF1846" s="66">
        <f>AF1847</f>
        <v>120000</v>
      </c>
      <c r="AH1846" s="66">
        <f t="shared" si="265"/>
        <v>200000</v>
      </c>
      <c r="AI1846" s="67"/>
      <c r="AJ1846" s="66">
        <f>AJ1847</f>
        <v>25160</v>
      </c>
      <c r="AK1846" s="67"/>
      <c r="AL1846" s="66">
        <f>AL1847</f>
        <v>103000</v>
      </c>
      <c r="AM1846" s="66"/>
      <c r="AN1846" s="66">
        <f>AN1847</f>
        <v>112000</v>
      </c>
      <c r="AO1846" s="66"/>
      <c r="AP1846" s="66">
        <f>AP1847</f>
        <v>112000</v>
      </c>
      <c r="AQ1846" s="66"/>
    </row>
    <row r="1847" spans="2:43" ht="18" customHeight="1" x14ac:dyDescent="0.2">
      <c r="B1847" s="4"/>
      <c r="C1847" s="117"/>
      <c r="D1847" s="117"/>
      <c r="E1847" s="117"/>
      <c r="F1847" s="48"/>
      <c r="G1847" s="11"/>
      <c r="H1847" s="117"/>
      <c r="I1847" s="124"/>
      <c r="J1847" s="124"/>
      <c r="K1847" s="144"/>
      <c r="L1847" s="11"/>
      <c r="M1847" s="143"/>
      <c r="N1847" s="42"/>
      <c r="O1847" s="128"/>
      <c r="P1847" s="130"/>
      <c r="Q1847" s="131">
        <v>6</v>
      </c>
      <c r="R1847" s="72"/>
      <c r="S1847" s="181"/>
      <c r="T1847" s="450" t="s">
        <v>62</v>
      </c>
      <c r="U1847" s="449"/>
      <c r="V1847" s="447">
        <f>SUM(V1848:V1849)</f>
        <v>62000</v>
      </c>
      <c r="X1847" s="447">
        <f>SUM(X1848:X1849)</f>
        <v>47000</v>
      </c>
      <c r="Z1847" s="447">
        <f>SUM(Z1848:Z1849)</f>
        <v>52000</v>
      </c>
      <c r="AB1847" s="447">
        <f>SUM(AB1848:AB1849)</f>
        <v>74000</v>
      </c>
      <c r="AD1847" s="447">
        <f>SUM(AD1848:AD1849)</f>
        <v>80000</v>
      </c>
      <c r="AF1847" s="447">
        <f>SUM(AF1848:AF1849)</f>
        <v>120000</v>
      </c>
      <c r="AH1847" s="447">
        <f t="shared" si="265"/>
        <v>200000</v>
      </c>
      <c r="AI1847" s="446"/>
      <c r="AJ1847" s="447">
        <f>SUM(AJ1848:AJ1849)</f>
        <v>25160</v>
      </c>
      <c r="AK1847" s="446"/>
      <c r="AL1847" s="447">
        <f>SUM(AL1848:AL1849)</f>
        <v>103000</v>
      </c>
      <c r="AM1847" s="447"/>
      <c r="AN1847" s="447">
        <f>SUM(AN1848:AN1849)</f>
        <v>112000</v>
      </c>
      <c r="AO1847" s="447"/>
      <c r="AP1847" s="447">
        <f>SUM(AP1848:AP1849)</f>
        <v>112000</v>
      </c>
      <c r="AQ1847" s="447"/>
    </row>
    <row r="1848" spans="2:43" ht="18" customHeight="1" x14ac:dyDescent="0.2">
      <c r="B1848" s="4"/>
      <c r="C1848" s="117"/>
      <c r="D1848" s="117"/>
      <c r="E1848" s="117"/>
      <c r="F1848" s="48"/>
      <c r="G1848" s="11"/>
      <c r="H1848" s="117"/>
      <c r="I1848" s="124"/>
      <c r="J1848" s="124"/>
      <c r="K1848" s="144"/>
      <c r="L1848" s="11"/>
      <c r="M1848" s="143"/>
      <c r="N1848" s="42"/>
      <c r="O1848" s="128"/>
      <c r="P1848" s="130"/>
      <c r="Q1848" s="131"/>
      <c r="R1848" s="72">
        <v>1</v>
      </c>
      <c r="S1848" s="181"/>
      <c r="T1848" s="73" t="s">
        <v>430</v>
      </c>
      <c r="V1848" s="74">
        <v>62000</v>
      </c>
      <c r="X1848" s="74">
        <v>47000</v>
      </c>
      <c r="Z1848" s="74">
        <v>52000</v>
      </c>
      <c r="AB1848" s="74">
        <v>74000</v>
      </c>
      <c r="AD1848" s="74">
        <v>80000</v>
      </c>
      <c r="AF1848" s="74">
        <v>120000</v>
      </c>
      <c r="AH1848" s="74">
        <f t="shared" si="265"/>
        <v>200000</v>
      </c>
      <c r="AI1848" s="8"/>
      <c r="AJ1848" s="74">
        <f>CEILING(AB1848*34/100,10)</f>
        <v>25160</v>
      </c>
      <c r="AK1848" s="8"/>
      <c r="AL1848" s="74">
        <v>103000</v>
      </c>
      <c r="AM1848" s="74"/>
      <c r="AN1848" s="74">
        <v>112000</v>
      </c>
      <c r="AO1848" s="74"/>
      <c r="AP1848" s="74">
        <v>112000</v>
      </c>
      <c r="AQ1848" s="74"/>
    </row>
    <row r="1849" spans="2:43" ht="18" hidden="1" customHeight="1" x14ac:dyDescent="0.2">
      <c r="B1849" s="4"/>
      <c r="C1849" s="117"/>
      <c r="D1849" s="117"/>
      <c r="E1849" s="117"/>
      <c r="F1849" s="48"/>
      <c r="G1849" s="11"/>
      <c r="H1849" s="117"/>
      <c r="I1849" s="124"/>
      <c r="J1849" s="124"/>
      <c r="K1849" s="144"/>
      <c r="L1849" s="11"/>
      <c r="M1849" s="143"/>
      <c r="N1849" s="42"/>
      <c r="O1849" s="128"/>
      <c r="P1849" s="130"/>
      <c r="Q1849" s="131"/>
      <c r="R1849" s="72">
        <v>2</v>
      </c>
      <c r="S1849" s="181"/>
      <c r="T1849" s="73" t="s">
        <v>386</v>
      </c>
      <c r="V1849" s="74">
        <v>0</v>
      </c>
      <c r="X1849" s="74">
        <v>0</v>
      </c>
      <c r="Z1849" s="74">
        <v>0</v>
      </c>
      <c r="AB1849" s="74">
        <v>0</v>
      </c>
      <c r="AD1849" s="74">
        <v>0</v>
      </c>
      <c r="AF1849" s="74">
        <v>0</v>
      </c>
      <c r="AH1849" s="74">
        <f t="shared" si="265"/>
        <v>0</v>
      </c>
      <c r="AI1849" s="8"/>
      <c r="AJ1849" s="74">
        <v>0</v>
      </c>
      <c r="AK1849" s="8"/>
      <c r="AL1849" s="74">
        <v>0</v>
      </c>
      <c r="AM1849" s="74"/>
      <c r="AN1849" s="74">
        <v>0</v>
      </c>
      <c r="AO1849" s="74"/>
      <c r="AP1849" s="74">
        <v>0</v>
      </c>
      <c r="AQ1849" s="74"/>
    </row>
    <row r="1850" spans="2:43" ht="18" customHeight="1" x14ac:dyDescent="0.2">
      <c r="B1850" s="4"/>
      <c r="C1850" s="117"/>
      <c r="D1850" s="117"/>
      <c r="E1850" s="117"/>
      <c r="F1850" s="48"/>
      <c r="G1850" s="11"/>
      <c r="H1850" s="117"/>
      <c r="I1850" s="124"/>
      <c r="J1850" s="124"/>
      <c r="K1850" s="144"/>
      <c r="L1850" s="11"/>
      <c r="M1850" s="143"/>
      <c r="N1850" s="42"/>
      <c r="O1850" s="127" t="s">
        <v>18</v>
      </c>
      <c r="P1850" s="123"/>
      <c r="Q1850" s="123"/>
      <c r="R1850" s="49"/>
      <c r="S1850" s="18"/>
      <c r="T1850" s="50" t="s">
        <v>190</v>
      </c>
      <c r="U1850" s="76"/>
      <c r="V1850" s="51">
        <f>V1851+V1884+V1887+V1906+V1909+V1922+V1927</f>
        <v>5275000</v>
      </c>
      <c r="X1850" s="51">
        <f>X1851+X1881+X1884+X1887+X1906+X1909+X1922+X1927</f>
        <v>6226000</v>
      </c>
      <c r="Z1850" s="51">
        <f>Z1851+Z1881+Z1884+Z1887+Z1906+Z1909+Z1922+Z1927</f>
        <v>7095000</v>
      </c>
      <c r="AB1850" s="51">
        <f>AB1851+AB1881+AB1884+AB1887+AB1906+AB1909+AB1922+AB1927</f>
        <v>7866000</v>
      </c>
      <c r="AD1850" s="51" t="e">
        <f>AD1851+AD1881+AD1884+AD1887+AD1906+AD1909+AD1922+AD1927</f>
        <v>#REF!</v>
      </c>
      <c r="AF1850" s="51">
        <f>AF1851+AF1881+AF1884+AF1887+AF1906+AF1909+AF1922+AF1927</f>
        <v>2848000</v>
      </c>
      <c r="AH1850" s="51" t="e">
        <f t="shared" si="265"/>
        <v>#REF!</v>
      </c>
      <c r="AI1850" s="5"/>
      <c r="AJ1850" s="51">
        <f>AJ1851+AJ1881+AJ1884+AJ1887+AJ1906+AJ1909+AJ1922+AJ1927</f>
        <v>2661600</v>
      </c>
      <c r="AK1850" s="5"/>
      <c r="AL1850" s="51">
        <f>AL1851+AL1881+AL1884+AL1887+AL1906+AL1909+AL1922+AL1927</f>
        <v>8704000</v>
      </c>
      <c r="AM1850" s="51"/>
      <c r="AN1850" s="51">
        <f>AN1851+AN1881+AN1884+AN1887+AN1906+AN1909+AN1922+AN1927</f>
        <v>9147000</v>
      </c>
      <c r="AO1850" s="51"/>
      <c r="AP1850" s="51">
        <f>AP1851+AP1881+AP1884+AP1887+AP1906+AP1909+AP1922+AP1927</f>
        <v>9147000</v>
      </c>
      <c r="AQ1850" s="51"/>
    </row>
    <row r="1851" spans="2:43" ht="18" customHeight="1" x14ac:dyDescent="0.2">
      <c r="B1851" s="4"/>
      <c r="C1851" s="117"/>
      <c r="D1851" s="117"/>
      <c r="E1851" s="117"/>
      <c r="F1851" s="48"/>
      <c r="G1851" s="11"/>
      <c r="H1851" s="117"/>
      <c r="I1851" s="124"/>
      <c r="J1851" s="124"/>
      <c r="K1851" s="144"/>
      <c r="L1851" s="11"/>
      <c r="M1851" s="143"/>
      <c r="N1851" s="42"/>
      <c r="O1851" s="128"/>
      <c r="P1851" s="129">
        <v>2</v>
      </c>
      <c r="Q1851" s="129"/>
      <c r="R1851" s="64"/>
      <c r="S1851" s="234"/>
      <c r="T1851" s="65" t="s">
        <v>195</v>
      </c>
      <c r="U1851" s="155"/>
      <c r="V1851" s="66">
        <f>V1852+V1858+V1860+V1864+V1868+V1874+V1878</f>
        <v>425000</v>
      </c>
      <c r="X1851" s="66">
        <f>X1852+X1858+X1860+X1864+X1868+X1874+X1878</f>
        <v>751000</v>
      </c>
      <c r="Z1851" s="66">
        <f>Z1852+Z1858+Z1860+Z1864+Z1868+Z1874+Z1878</f>
        <v>781000</v>
      </c>
      <c r="AB1851" s="66">
        <f>AB1852+AB1858+AB1860+AB1864+AB1868+AB1874+AB1878</f>
        <v>829000</v>
      </c>
      <c r="AD1851" s="66">
        <f>AD1852+AD1858+AD1860+AD1864+AD1868+AD1874+AD1878</f>
        <v>873000</v>
      </c>
      <c r="AF1851" s="66">
        <f>AF1852+AF1858+AF1860+AF1864+AF1868+AF1874+AF1878</f>
        <v>0</v>
      </c>
      <c r="AH1851" s="66">
        <f t="shared" si="265"/>
        <v>873000</v>
      </c>
      <c r="AI1851" s="67"/>
      <c r="AJ1851" s="66">
        <f>AJ1852+AJ1858+AJ1860+AJ1864+AJ1868+AJ1874+AJ1878</f>
        <v>207250</v>
      </c>
      <c r="AK1851" s="67"/>
      <c r="AL1851" s="66">
        <f>AL1852+AL1858+AL1860+AL1864+AL1868+AL1874+AL1878</f>
        <v>917000</v>
      </c>
      <c r="AM1851" s="66"/>
      <c r="AN1851" s="66">
        <f>AN1852+AN1858+AN1860+AN1864+AN1868+AN1874+AN1878</f>
        <v>963000</v>
      </c>
      <c r="AO1851" s="66"/>
      <c r="AP1851" s="66">
        <f>AP1852+AP1858+AP1860+AP1864+AP1868+AP1874+AP1878</f>
        <v>963000</v>
      </c>
      <c r="AQ1851" s="66"/>
    </row>
    <row r="1852" spans="2:43" ht="18" customHeight="1" x14ac:dyDescent="0.2">
      <c r="B1852" s="4"/>
      <c r="C1852" s="117"/>
      <c r="D1852" s="117"/>
      <c r="E1852" s="117"/>
      <c r="F1852" s="48"/>
      <c r="G1852" s="11"/>
      <c r="H1852" s="117"/>
      <c r="I1852" s="124"/>
      <c r="J1852" s="124"/>
      <c r="K1852" s="144"/>
      <c r="L1852" s="11"/>
      <c r="M1852" s="143"/>
      <c r="N1852" s="42"/>
      <c r="O1852" s="128"/>
      <c r="P1852" s="130"/>
      <c r="Q1852" s="131">
        <v>1</v>
      </c>
      <c r="R1852" s="68"/>
      <c r="S1852" s="35"/>
      <c r="T1852" s="450" t="s">
        <v>47</v>
      </c>
      <c r="U1852" s="449"/>
      <c r="V1852" s="447">
        <f>SUM(V1853:V1857)</f>
        <v>100000</v>
      </c>
      <c r="X1852" s="447">
        <f>SUM(X1853:X1857)</f>
        <v>253000</v>
      </c>
      <c r="Z1852" s="447">
        <f>SUM(Z1853:Z1857)</f>
        <v>265000</v>
      </c>
      <c r="AB1852" s="447">
        <f>SUM(AB1853:AB1857)</f>
        <v>279000</v>
      </c>
      <c r="AD1852" s="447">
        <f>SUM(AD1853:AD1857)</f>
        <v>294000</v>
      </c>
      <c r="AF1852" s="447">
        <f>SUM(AF1853:AF1857)</f>
        <v>0</v>
      </c>
      <c r="AH1852" s="447">
        <f t="shared" si="265"/>
        <v>294000</v>
      </c>
      <c r="AI1852" s="446"/>
      <c r="AJ1852" s="447">
        <f>SUM(AJ1853:AJ1857)</f>
        <v>69750</v>
      </c>
      <c r="AK1852" s="446"/>
      <c r="AL1852" s="447">
        <f>SUM(AL1853:AL1857)</f>
        <v>309000</v>
      </c>
      <c r="AM1852" s="447"/>
      <c r="AN1852" s="447">
        <f>SUM(AN1853:AN1857)</f>
        <v>324000</v>
      </c>
      <c r="AO1852" s="447"/>
      <c r="AP1852" s="447">
        <f>SUM(AP1853:AP1857)</f>
        <v>324000</v>
      </c>
      <c r="AQ1852" s="447"/>
    </row>
    <row r="1853" spans="2:43" ht="18" customHeight="1" x14ac:dyDescent="0.2">
      <c r="B1853" s="4"/>
      <c r="C1853" s="117"/>
      <c r="D1853" s="117"/>
      <c r="E1853" s="117"/>
      <c r="F1853" s="48"/>
      <c r="G1853" s="11"/>
      <c r="H1853" s="117"/>
      <c r="I1853" s="124"/>
      <c r="J1853" s="124"/>
      <c r="K1853" s="144"/>
      <c r="L1853" s="11"/>
      <c r="M1853" s="143"/>
      <c r="N1853" s="42"/>
      <c r="O1853" s="128"/>
      <c r="P1853" s="130"/>
      <c r="Q1853" s="130"/>
      <c r="R1853" s="72" t="s">
        <v>3</v>
      </c>
      <c r="S1853" s="181"/>
      <c r="T1853" s="73" t="s">
        <v>17</v>
      </c>
      <c r="V1853" s="74">
        <v>50000</v>
      </c>
      <c r="X1853" s="74">
        <v>200000</v>
      </c>
      <c r="Z1853" s="74">
        <v>210000</v>
      </c>
      <c r="AB1853" s="74">
        <v>221000</v>
      </c>
      <c r="AD1853" s="74">
        <v>233000</v>
      </c>
      <c r="AF1853" s="74">
        <v>0</v>
      </c>
      <c r="AH1853" s="74">
        <f t="shared" si="265"/>
        <v>233000</v>
      </c>
      <c r="AI1853" s="8"/>
      <c r="AJ1853" s="74">
        <f t="shared" ref="AJ1853:AJ1856" si="272">CEILING(AB1853*25/100,10)</f>
        <v>55250</v>
      </c>
      <c r="AK1853" s="8"/>
      <c r="AL1853" s="74">
        <v>245000</v>
      </c>
      <c r="AM1853" s="74"/>
      <c r="AN1853" s="74">
        <v>257000</v>
      </c>
      <c r="AO1853" s="74"/>
      <c r="AP1853" s="74">
        <v>257000</v>
      </c>
      <c r="AQ1853" s="74"/>
    </row>
    <row r="1854" spans="2:43" ht="18" hidden="1" customHeight="1" x14ac:dyDescent="0.2">
      <c r="B1854" s="4"/>
      <c r="C1854" s="117"/>
      <c r="D1854" s="117"/>
      <c r="E1854" s="117"/>
      <c r="F1854" s="48"/>
      <c r="G1854" s="11"/>
      <c r="H1854" s="117"/>
      <c r="I1854" s="124"/>
      <c r="J1854" s="124"/>
      <c r="K1854" s="144"/>
      <c r="L1854" s="11"/>
      <c r="M1854" s="143"/>
      <c r="N1854" s="42"/>
      <c r="O1854" s="128"/>
      <c r="P1854" s="130"/>
      <c r="Q1854" s="130"/>
      <c r="R1854" s="72">
        <v>2</v>
      </c>
      <c r="S1854" s="181"/>
      <c r="T1854" s="73" t="s">
        <v>400</v>
      </c>
      <c r="V1854" s="74">
        <v>0</v>
      </c>
      <c r="X1854" s="74">
        <v>0</v>
      </c>
      <c r="Z1854" s="74">
        <v>0</v>
      </c>
      <c r="AB1854" s="74">
        <v>0</v>
      </c>
      <c r="AD1854" s="74">
        <v>0</v>
      </c>
      <c r="AF1854" s="74">
        <v>0</v>
      </c>
      <c r="AH1854" s="74">
        <f t="shared" si="265"/>
        <v>0</v>
      </c>
      <c r="AI1854" s="8"/>
      <c r="AJ1854" s="74">
        <f t="shared" si="272"/>
        <v>0</v>
      </c>
      <c r="AK1854" s="8"/>
      <c r="AL1854" s="74">
        <v>0</v>
      </c>
      <c r="AM1854" s="74"/>
      <c r="AN1854" s="74">
        <v>0</v>
      </c>
      <c r="AO1854" s="74"/>
      <c r="AP1854" s="74">
        <v>0</v>
      </c>
      <c r="AQ1854" s="74"/>
    </row>
    <row r="1855" spans="2:43" ht="18" hidden="1" customHeight="1" x14ac:dyDescent="0.2">
      <c r="B1855" s="4"/>
      <c r="C1855" s="117"/>
      <c r="D1855" s="117"/>
      <c r="E1855" s="117"/>
      <c r="F1855" s="48"/>
      <c r="G1855" s="11"/>
      <c r="H1855" s="117"/>
      <c r="I1855" s="124"/>
      <c r="J1855" s="124"/>
      <c r="K1855" s="144"/>
      <c r="L1855" s="11"/>
      <c r="M1855" s="143"/>
      <c r="N1855" s="42"/>
      <c r="O1855" s="128"/>
      <c r="P1855" s="130"/>
      <c r="Q1855" s="130"/>
      <c r="R1855" s="72">
        <v>3</v>
      </c>
      <c r="S1855" s="181"/>
      <c r="T1855" s="73" t="s">
        <v>367</v>
      </c>
      <c r="V1855" s="74">
        <v>0</v>
      </c>
      <c r="X1855" s="74">
        <v>0</v>
      </c>
      <c r="Z1855" s="74">
        <v>0</v>
      </c>
      <c r="AB1855" s="74">
        <v>0</v>
      </c>
      <c r="AD1855" s="74">
        <v>0</v>
      </c>
      <c r="AF1855" s="74">
        <v>0</v>
      </c>
      <c r="AH1855" s="74">
        <f t="shared" si="265"/>
        <v>0</v>
      </c>
      <c r="AI1855" s="8"/>
      <c r="AJ1855" s="74">
        <f t="shared" si="272"/>
        <v>0</v>
      </c>
      <c r="AK1855" s="8"/>
      <c r="AL1855" s="74">
        <v>0</v>
      </c>
      <c r="AM1855" s="74"/>
      <c r="AN1855" s="74">
        <v>0</v>
      </c>
      <c r="AO1855" s="74"/>
      <c r="AP1855" s="74">
        <v>0</v>
      </c>
      <c r="AQ1855" s="74"/>
    </row>
    <row r="1856" spans="2:43" ht="18" customHeight="1" x14ac:dyDescent="0.2">
      <c r="B1856" s="4"/>
      <c r="C1856" s="117"/>
      <c r="D1856" s="117"/>
      <c r="E1856" s="117"/>
      <c r="F1856" s="48"/>
      <c r="G1856" s="11"/>
      <c r="H1856" s="117"/>
      <c r="I1856" s="124"/>
      <c r="J1856" s="124"/>
      <c r="K1856" s="144"/>
      <c r="L1856" s="11"/>
      <c r="M1856" s="143"/>
      <c r="N1856" s="42"/>
      <c r="O1856" s="128"/>
      <c r="P1856" s="130"/>
      <c r="Q1856" s="130"/>
      <c r="R1856" s="72" t="s">
        <v>55</v>
      </c>
      <c r="S1856" s="181"/>
      <c r="T1856" s="73" t="s">
        <v>352</v>
      </c>
      <c r="V1856" s="74">
        <v>50000</v>
      </c>
      <c r="X1856" s="74">
        <v>53000</v>
      </c>
      <c r="Z1856" s="74">
        <v>55000</v>
      </c>
      <c r="AB1856" s="74">
        <v>58000</v>
      </c>
      <c r="AD1856" s="74">
        <v>61000</v>
      </c>
      <c r="AF1856" s="74">
        <v>0</v>
      </c>
      <c r="AH1856" s="74">
        <f t="shared" si="265"/>
        <v>61000</v>
      </c>
      <c r="AI1856" s="8"/>
      <c r="AJ1856" s="74">
        <f t="shared" si="272"/>
        <v>14500</v>
      </c>
      <c r="AK1856" s="8"/>
      <c r="AL1856" s="74">
        <v>64000</v>
      </c>
      <c r="AM1856" s="74"/>
      <c r="AN1856" s="74">
        <v>67000</v>
      </c>
      <c r="AO1856" s="74"/>
      <c r="AP1856" s="74">
        <v>67000</v>
      </c>
      <c r="AQ1856" s="74"/>
    </row>
    <row r="1857" spans="2:43" ht="18" hidden="1" customHeight="1" x14ac:dyDescent="0.2">
      <c r="B1857" s="4"/>
      <c r="C1857" s="117"/>
      <c r="D1857" s="117"/>
      <c r="E1857" s="117"/>
      <c r="F1857" s="48"/>
      <c r="G1857" s="11"/>
      <c r="H1857" s="117"/>
      <c r="I1857" s="124"/>
      <c r="J1857" s="124"/>
      <c r="K1857" s="144"/>
      <c r="L1857" s="11"/>
      <c r="M1857" s="143"/>
      <c r="N1857" s="42"/>
      <c r="O1857" s="128"/>
      <c r="P1857" s="130"/>
      <c r="Q1857" s="130"/>
      <c r="R1857" s="72">
        <v>90</v>
      </c>
      <c r="S1857" s="181"/>
      <c r="T1857" s="73" t="s">
        <v>452</v>
      </c>
      <c r="V1857" s="74">
        <v>0</v>
      </c>
      <c r="X1857" s="74">
        <v>0</v>
      </c>
      <c r="Z1857" s="74">
        <v>0</v>
      </c>
      <c r="AB1857" s="74">
        <v>0</v>
      </c>
      <c r="AD1857" s="74">
        <v>0</v>
      </c>
      <c r="AF1857" s="74">
        <v>0</v>
      </c>
      <c r="AH1857" s="74">
        <f t="shared" si="265"/>
        <v>0</v>
      </c>
      <c r="AI1857" s="8"/>
      <c r="AJ1857" s="74">
        <v>0</v>
      </c>
      <c r="AK1857" s="8"/>
      <c r="AL1857" s="74">
        <v>0</v>
      </c>
      <c r="AM1857" s="74"/>
      <c r="AN1857" s="74">
        <v>0</v>
      </c>
      <c r="AO1857" s="74"/>
      <c r="AP1857" s="74">
        <v>0</v>
      </c>
      <c r="AQ1857" s="74"/>
    </row>
    <row r="1858" spans="2:43" ht="18" customHeight="1" x14ac:dyDescent="0.2">
      <c r="B1858" s="4"/>
      <c r="C1858" s="117"/>
      <c r="D1858" s="117"/>
      <c r="E1858" s="117"/>
      <c r="F1858" s="48"/>
      <c r="G1858" s="11"/>
      <c r="H1858" s="117"/>
      <c r="I1858" s="124"/>
      <c r="J1858" s="124"/>
      <c r="K1858" s="144"/>
      <c r="L1858" s="11"/>
      <c r="M1858" s="143"/>
      <c r="N1858" s="42"/>
      <c r="O1858" s="128"/>
      <c r="P1858" s="130"/>
      <c r="Q1858" s="131">
        <v>2</v>
      </c>
      <c r="R1858" s="68"/>
      <c r="S1858" s="35"/>
      <c r="T1858" s="450" t="s">
        <v>227</v>
      </c>
      <c r="U1858" s="449"/>
      <c r="V1858" s="447">
        <f>V1859</f>
        <v>50000</v>
      </c>
      <c r="X1858" s="447">
        <f>X1859</f>
        <v>100000</v>
      </c>
      <c r="Z1858" s="447">
        <f>Z1859</f>
        <v>103000</v>
      </c>
      <c r="AB1858" s="447">
        <f>AB1859</f>
        <v>109000</v>
      </c>
      <c r="AD1858" s="447">
        <f>AD1859</f>
        <v>115000</v>
      </c>
      <c r="AF1858" s="447">
        <f>AF1859</f>
        <v>0</v>
      </c>
      <c r="AH1858" s="447">
        <f t="shared" si="265"/>
        <v>115000</v>
      </c>
      <c r="AI1858" s="446"/>
      <c r="AJ1858" s="447">
        <f>AJ1859</f>
        <v>27250</v>
      </c>
      <c r="AK1858" s="446"/>
      <c r="AL1858" s="447">
        <f>AL1859</f>
        <v>121000</v>
      </c>
      <c r="AM1858" s="447"/>
      <c r="AN1858" s="447">
        <f>AN1859</f>
        <v>127000</v>
      </c>
      <c r="AO1858" s="447"/>
      <c r="AP1858" s="447">
        <f>AP1859</f>
        <v>127000</v>
      </c>
      <c r="AQ1858" s="447"/>
    </row>
    <row r="1859" spans="2:43" ht="18" customHeight="1" x14ac:dyDescent="0.2">
      <c r="B1859" s="4"/>
      <c r="C1859" s="117"/>
      <c r="D1859" s="117"/>
      <c r="E1859" s="117"/>
      <c r="F1859" s="48"/>
      <c r="G1859" s="11"/>
      <c r="H1859" s="117"/>
      <c r="I1859" s="124"/>
      <c r="J1859" s="124"/>
      <c r="K1859" s="144"/>
      <c r="L1859" s="11"/>
      <c r="M1859" s="143"/>
      <c r="N1859" s="42"/>
      <c r="O1859" s="128"/>
      <c r="P1859" s="130"/>
      <c r="Q1859" s="130"/>
      <c r="R1859" s="72">
        <v>2</v>
      </c>
      <c r="S1859" s="181"/>
      <c r="T1859" s="73" t="s">
        <v>228</v>
      </c>
      <c r="V1859" s="74">
        <v>50000</v>
      </c>
      <c r="X1859" s="74">
        <v>100000</v>
      </c>
      <c r="Z1859" s="74">
        <v>103000</v>
      </c>
      <c r="AB1859" s="74">
        <v>109000</v>
      </c>
      <c r="AD1859" s="74">
        <v>115000</v>
      </c>
      <c r="AF1859" s="74">
        <v>0</v>
      </c>
      <c r="AH1859" s="74">
        <f t="shared" si="265"/>
        <v>115000</v>
      </c>
      <c r="AI1859" s="8"/>
      <c r="AJ1859" s="74">
        <f>CEILING(AB1859*25/100,10)</f>
        <v>27250</v>
      </c>
      <c r="AK1859" s="8"/>
      <c r="AL1859" s="74">
        <v>121000</v>
      </c>
      <c r="AM1859" s="74"/>
      <c r="AN1859" s="74">
        <v>127000</v>
      </c>
      <c r="AO1859" s="74"/>
      <c r="AP1859" s="74">
        <v>127000</v>
      </c>
      <c r="AQ1859" s="74"/>
    </row>
    <row r="1860" spans="2:43" ht="18" customHeight="1" x14ac:dyDescent="0.2">
      <c r="B1860" s="4"/>
      <c r="C1860" s="117"/>
      <c r="D1860" s="117"/>
      <c r="E1860" s="117"/>
      <c r="F1860" s="48"/>
      <c r="G1860" s="11"/>
      <c r="H1860" s="117"/>
      <c r="I1860" s="124"/>
      <c r="J1860" s="124"/>
      <c r="K1860" s="144"/>
      <c r="L1860" s="11"/>
      <c r="M1860" s="143"/>
      <c r="N1860" s="42"/>
      <c r="O1860" s="128"/>
      <c r="P1860" s="130"/>
      <c r="Q1860" s="131">
        <v>3</v>
      </c>
      <c r="R1860" s="68"/>
      <c r="S1860" s="35"/>
      <c r="T1860" s="450" t="s">
        <v>79</v>
      </c>
      <c r="U1860" s="449"/>
      <c r="V1860" s="447">
        <f>V1861+V1862+V1863</f>
        <v>110000</v>
      </c>
      <c r="X1860" s="447">
        <f>X1861+X1862+X1863</f>
        <v>115000</v>
      </c>
      <c r="Z1860" s="447">
        <f>Z1861+Z1862+Z1863</f>
        <v>121000</v>
      </c>
      <c r="AB1860" s="447">
        <f>AB1861+AB1862+AB1863</f>
        <v>131000</v>
      </c>
      <c r="AD1860" s="447">
        <f>AD1861+AD1862+AD1863</f>
        <v>138000</v>
      </c>
      <c r="AF1860" s="447">
        <f>AF1861+AF1862+AF1863</f>
        <v>0</v>
      </c>
      <c r="AH1860" s="447">
        <f t="shared" si="265"/>
        <v>138000</v>
      </c>
      <c r="AI1860" s="446"/>
      <c r="AJ1860" s="447">
        <f>AJ1861+AJ1862+AJ1863</f>
        <v>32750</v>
      </c>
      <c r="AK1860" s="446"/>
      <c r="AL1860" s="447">
        <f>AL1861+AL1862+AL1863</f>
        <v>145000</v>
      </c>
      <c r="AM1860" s="447"/>
      <c r="AN1860" s="447">
        <f>AN1861+AN1862+AN1863</f>
        <v>152000</v>
      </c>
      <c r="AO1860" s="447"/>
      <c r="AP1860" s="447">
        <f>AP1861+AP1862+AP1863</f>
        <v>152000</v>
      </c>
      <c r="AQ1860" s="447"/>
    </row>
    <row r="1861" spans="2:43" ht="18" customHeight="1" x14ac:dyDescent="0.2">
      <c r="B1861" s="4"/>
      <c r="C1861" s="117"/>
      <c r="D1861" s="117"/>
      <c r="E1861" s="117"/>
      <c r="F1861" s="48"/>
      <c r="G1861" s="11"/>
      <c r="H1861" s="117"/>
      <c r="I1861" s="124"/>
      <c r="J1861" s="124"/>
      <c r="K1861" s="144"/>
      <c r="L1861" s="11"/>
      <c r="M1861" s="143"/>
      <c r="N1861" s="42"/>
      <c r="O1861" s="128"/>
      <c r="P1861" s="130"/>
      <c r="Q1861" s="131"/>
      <c r="R1861" s="72" t="s">
        <v>3</v>
      </c>
      <c r="S1861" s="181"/>
      <c r="T1861" s="73" t="s">
        <v>80</v>
      </c>
      <c r="V1861" s="74">
        <v>40000</v>
      </c>
      <c r="X1861" s="74">
        <v>42000</v>
      </c>
      <c r="Z1861" s="74">
        <v>44000</v>
      </c>
      <c r="AB1861" s="74">
        <v>50000</v>
      </c>
      <c r="AD1861" s="74">
        <v>53000</v>
      </c>
      <c r="AF1861" s="74">
        <v>0</v>
      </c>
      <c r="AH1861" s="74">
        <f t="shared" si="265"/>
        <v>53000</v>
      </c>
      <c r="AI1861" s="8"/>
      <c r="AJ1861" s="74">
        <f t="shared" ref="AJ1861:AJ1863" si="273">CEILING(AB1861*25/100,10)</f>
        <v>12500</v>
      </c>
      <c r="AK1861" s="8"/>
      <c r="AL1861" s="74">
        <v>56000</v>
      </c>
      <c r="AM1861" s="74"/>
      <c r="AN1861" s="74">
        <v>59000</v>
      </c>
      <c r="AO1861" s="74"/>
      <c r="AP1861" s="74">
        <v>59000</v>
      </c>
      <c r="AQ1861" s="74"/>
    </row>
    <row r="1862" spans="2:43" ht="18" customHeight="1" x14ac:dyDescent="0.2">
      <c r="B1862" s="4"/>
      <c r="C1862" s="117"/>
      <c r="D1862" s="117"/>
      <c r="E1862" s="117"/>
      <c r="F1862" s="48"/>
      <c r="G1862" s="11"/>
      <c r="H1862" s="117"/>
      <c r="I1862" s="124"/>
      <c r="J1862" s="124"/>
      <c r="K1862" s="144"/>
      <c r="L1862" s="11"/>
      <c r="M1862" s="143"/>
      <c r="N1862" s="42"/>
      <c r="O1862" s="128"/>
      <c r="P1862" s="130"/>
      <c r="Q1862" s="130"/>
      <c r="R1862" s="72" t="s">
        <v>0</v>
      </c>
      <c r="S1862" s="181"/>
      <c r="T1862" s="73" t="s">
        <v>81</v>
      </c>
      <c r="V1862" s="74">
        <v>70000</v>
      </c>
      <c r="X1862" s="74">
        <v>73000</v>
      </c>
      <c r="Z1862" s="74">
        <v>77000</v>
      </c>
      <c r="AB1862" s="74">
        <v>81000</v>
      </c>
      <c r="AD1862" s="74">
        <v>85000</v>
      </c>
      <c r="AF1862" s="74">
        <v>0</v>
      </c>
      <c r="AH1862" s="74">
        <f t="shared" si="265"/>
        <v>85000</v>
      </c>
      <c r="AI1862" s="8"/>
      <c r="AJ1862" s="74">
        <f t="shared" si="273"/>
        <v>20250</v>
      </c>
      <c r="AK1862" s="8"/>
      <c r="AL1862" s="74">
        <v>89000</v>
      </c>
      <c r="AM1862" s="74"/>
      <c r="AN1862" s="74">
        <v>93000</v>
      </c>
      <c r="AO1862" s="74"/>
      <c r="AP1862" s="74">
        <v>93000</v>
      </c>
      <c r="AQ1862" s="74"/>
    </row>
    <row r="1863" spans="2:43" ht="18" hidden="1" customHeight="1" x14ac:dyDescent="0.2">
      <c r="B1863" s="4"/>
      <c r="C1863" s="117"/>
      <c r="D1863" s="117"/>
      <c r="E1863" s="117"/>
      <c r="F1863" s="48"/>
      <c r="G1863" s="11"/>
      <c r="H1863" s="117"/>
      <c r="I1863" s="124"/>
      <c r="J1863" s="124"/>
      <c r="K1863" s="144"/>
      <c r="L1863" s="11"/>
      <c r="M1863" s="143"/>
      <c r="N1863" s="42"/>
      <c r="O1863" s="128"/>
      <c r="P1863" s="130"/>
      <c r="Q1863" s="130"/>
      <c r="R1863" s="72" t="s">
        <v>18</v>
      </c>
      <c r="S1863" s="181"/>
      <c r="T1863" s="73" t="s">
        <v>82</v>
      </c>
      <c r="V1863" s="74">
        <v>0</v>
      </c>
      <c r="X1863" s="74">
        <v>0</v>
      </c>
      <c r="Z1863" s="74">
        <v>0</v>
      </c>
      <c r="AB1863" s="74">
        <v>0</v>
      </c>
      <c r="AD1863" s="74">
        <v>0</v>
      </c>
      <c r="AF1863" s="74">
        <v>0</v>
      </c>
      <c r="AH1863" s="74">
        <f t="shared" si="265"/>
        <v>0</v>
      </c>
      <c r="AI1863" s="8"/>
      <c r="AJ1863" s="74">
        <f t="shared" si="273"/>
        <v>0</v>
      </c>
      <c r="AK1863" s="8"/>
      <c r="AL1863" s="74">
        <v>0</v>
      </c>
      <c r="AM1863" s="74"/>
      <c r="AN1863" s="74">
        <v>0</v>
      </c>
      <c r="AO1863" s="74"/>
      <c r="AP1863" s="74">
        <v>0</v>
      </c>
      <c r="AQ1863" s="74"/>
    </row>
    <row r="1864" spans="2:43" ht="18" customHeight="1" x14ac:dyDescent="0.2">
      <c r="B1864" s="4"/>
      <c r="C1864" s="117"/>
      <c r="D1864" s="117"/>
      <c r="E1864" s="117"/>
      <c r="F1864" s="48"/>
      <c r="G1864" s="11"/>
      <c r="H1864" s="117"/>
      <c r="I1864" s="124"/>
      <c r="J1864" s="124"/>
      <c r="K1864" s="144"/>
      <c r="L1864" s="11"/>
      <c r="M1864" s="143"/>
      <c r="N1864" s="42"/>
      <c r="O1864" s="128"/>
      <c r="P1864" s="130"/>
      <c r="Q1864" s="131">
        <v>4</v>
      </c>
      <c r="R1864" s="68"/>
      <c r="S1864" s="35"/>
      <c r="T1864" s="450" t="s">
        <v>129</v>
      </c>
      <c r="U1864" s="449"/>
      <c r="V1864" s="447">
        <f>V1865+V1866+V1867</f>
        <v>90000</v>
      </c>
      <c r="X1864" s="447">
        <f>X1865+X1866+X1867</f>
        <v>95000</v>
      </c>
      <c r="Z1864" s="447">
        <f>Z1865+Z1866+Z1867</f>
        <v>99000</v>
      </c>
      <c r="AB1864" s="447">
        <f>AB1865+AB1866+AB1867</f>
        <v>104000</v>
      </c>
      <c r="AD1864" s="447">
        <f>AD1865+AD1866+AD1867</f>
        <v>109000</v>
      </c>
      <c r="AF1864" s="447">
        <f>AF1865+AF1866+AF1867</f>
        <v>0</v>
      </c>
      <c r="AH1864" s="447">
        <f t="shared" si="265"/>
        <v>109000</v>
      </c>
      <c r="AI1864" s="446"/>
      <c r="AJ1864" s="447">
        <f>AJ1865+AJ1866+AJ1867</f>
        <v>26000</v>
      </c>
      <c r="AK1864" s="446"/>
      <c r="AL1864" s="447">
        <f>AL1865+AL1866+AL1867</f>
        <v>114000</v>
      </c>
      <c r="AM1864" s="447"/>
      <c r="AN1864" s="447">
        <f>AN1865+AN1866+AN1867</f>
        <v>120000</v>
      </c>
      <c r="AO1864" s="447"/>
      <c r="AP1864" s="447">
        <f>AP1865+AP1866+AP1867</f>
        <v>120000</v>
      </c>
      <c r="AQ1864" s="447"/>
    </row>
    <row r="1865" spans="2:43" ht="18" customHeight="1" x14ac:dyDescent="0.2">
      <c r="B1865" s="4"/>
      <c r="C1865" s="117"/>
      <c r="D1865" s="117"/>
      <c r="E1865" s="117"/>
      <c r="F1865" s="48"/>
      <c r="G1865" s="11"/>
      <c r="H1865" s="117"/>
      <c r="I1865" s="124"/>
      <c r="J1865" s="124"/>
      <c r="K1865" s="144"/>
      <c r="L1865" s="11"/>
      <c r="M1865" s="143"/>
      <c r="N1865" s="42"/>
      <c r="O1865" s="128"/>
      <c r="P1865" s="130"/>
      <c r="Q1865" s="130"/>
      <c r="R1865" s="72">
        <v>1</v>
      </c>
      <c r="S1865" s="181"/>
      <c r="T1865" s="73" t="s">
        <v>401</v>
      </c>
      <c r="V1865" s="74">
        <v>40000</v>
      </c>
      <c r="X1865" s="74">
        <v>42000</v>
      </c>
      <c r="Z1865" s="74">
        <v>44000</v>
      </c>
      <c r="AB1865" s="74">
        <v>46000</v>
      </c>
      <c r="AD1865" s="74">
        <v>48000</v>
      </c>
      <c r="AF1865" s="74">
        <v>0</v>
      </c>
      <c r="AH1865" s="74">
        <f t="shared" si="265"/>
        <v>48000</v>
      </c>
      <c r="AI1865" s="8"/>
      <c r="AJ1865" s="74">
        <f t="shared" ref="AJ1865:AJ1866" si="274">CEILING(AB1865*25/100,10)</f>
        <v>11500</v>
      </c>
      <c r="AK1865" s="8"/>
      <c r="AL1865" s="74">
        <v>50000</v>
      </c>
      <c r="AM1865" s="74"/>
      <c r="AN1865" s="74">
        <v>53000</v>
      </c>
      <c r="AO1865" s="74"/>
      <c r="AP1865" s="74">
        <v>53000</v>
      </c>
      <c r="AQ1865" s="74"/>
    </row>
    <row r="1866" spans="2:43" ht="18" customHeight="1" x14ac:dyDescent="0.2">
      <c r="B1866" s="4"/>
      <c r="C1866" s="117"/>
      <c r="D1866" s="117"/>
      <c r="E1866" s="117"/>
      <c r="F1866" s="48"/>
      <c r="G1866" s="11"/>
      <c r="H1866" s="117"/>
      <c r="I1866" s="124"/>
      <c r="J1866" s="124"/>
      <c r="K1866" s="144"/>
      <c r="L1866" s="11"/>
      <c r="M1866" s="143"/>
      <c r="N1866" s="42"/>
      <c r="O1866" s="128"/>
      <c r="P1866" s="130"/>
      <c r="Q1866" s="130"/>
      <c r="R1866" s="72">
        <v>2</v>
      </c>
      <c r="S1866" s="181"/>
      <c r="T1866" s="73" t="s">
        <v>402</v>
      </c>
      <c r="V1866" s="74">
        <v>50000</v>
      </c>
      <c r="X1866" s="74">
        <v>53000</v>
      </c>
      <c r="Z1866" s="74">
        <v>55000</v>
      </c>
      <c r="AB1866" s="74">
        <v>58000</v>
      </c>
      <c r="AD1866" s="74">
        <v>61000</v>
      </c>
      <c r="AF1866" s="74">
        <v>0</v>
      </c>
      <c r="AH1866" s="74">
        <f t="shared" si="265"/>
        <v>61000</v>
      </c>
      <c r="AI1866" s="8"/>
      <c r="AJ1866" s="74">
        <f t="shared" si="274"/>
        <v>14500</v>
      </c>
      <c r="AK1866" s="8"/>
      <c r="AL1866" s="74">
        <v>64000</v>
      </c>
      <c r="AM1866" s="74"/>
      <c r="AN1866" s="74">
        <v>67000</v>
      </c>
      <c r="AO1866" s="74"/>
      <c r="AP1866" s="74">
        <v>67000</v>
      </c>
      <c r="AQ1866" s="74"/>
    </row>
    <row r="1867" spans="2:43" ht="18" hidden="1" customHeight="1" x14ac:dyDescent="0.2">
      <c r="B1867" s="4"/>
      <c r="C1867" s="117"/>
      <c r="D1867" s="117"/>
      <c r="E1867" s="117"/>
      <c r="F1867" s="48"/>
      <c r="G1867" s="11"/>
      <c r="H1867" s="117"/>
      <c r="I1867" s="124"/>
      <c r="J1867" s="124"/>
      <c r="K1867" s="144"/>
      <c r="L1867" s="11"/>
      <c r="M1867" s="143"/>
      <c r="N1867" s="42"/>
      <c r="O1867" s="128"/>
      <c r="P1867" s="130"/>
      <c r="Q1867" s="130"/>
      <c r="R1867" s="72">
        <v>90</v>
      </c>
      <c r="S1867" s="181"/>
      <c r="T1867" s="73" t="s">
        <v>455</v>
      </c>
      <c r="V1867" s="74">
        <v>0</v>
      </c>
      <c r="X1867" s="74">
        <v>0</v>
      </c>
      <c r="Z1867" s="74">
        <v>0</v>
      </c>
      <c r="AB1867" s="74">
        <v>0</v>
      </c>
      <c r="AD1867" s="74">
        <v>0</v>
      </c>
      <c r="AF1867" s="74">
        <v>0</v>
      </c>
      <c r="AH1867" s="74">
        <f t="shared" si="265"/>
        <v>0</v>
      </c>
      <c r="AI1867" s="8"/>
      <c r="AJ1867" s="74">
        <v>0</v>
      </c>
      <c r="AK1867" s="8"/>
      <c r="AL1867" s="74">
        <v>0</v>
      </c>
      <c r="AM1867" s="74"/>
      <c r="AN1867" s="74">
        <v>0</v>
      </c>
      <c r="AO1867" s="74"/>
      <c r="AP1867" s="74">
        <v>0</v>
      </c>
      <c r="AQ1867" s="74"/>
    </row>
    <row r="1868" spans="2:43" ht="18" customHeight="1" x14ac:dyDescent="0.2">
      <c r="B1868" s="4"/>
      <c r="C1868" s="117"/>
      <c r="D1868" s="117"/>
      <c r="E1868" s="117"/>
      <c r="F1868" s="48"/>
      <c r="G1868" s="11"/>
      <c r="H1868" s="117"/>
      <c r="I1868" s="124"/>
      <c r="J1868" s="124"/>
      <c r="K1868" s="144"/>
      <c r="L1868" s="11"/>
      <c r="M1868" s="143"/>
      <c r="N1868" s="42"/>
      <c r="O1868" s="128"/>
      <c r="P1868" s="130"/>
      <c r="Q1868" s="131">
        <v>5</v>
      </c>
      <c r="R1868" s="68"/>
      <c r="S1868" s="35"/>
      <c r="T1868" s="450" t="s">
        <v>48</v>
      </c>
      <c r="U1868" s="449"/>
      <c r="V1868" s="447">
        <f>V1869+V1870+V1871+V1872+V1873</f>
        <v>15000</v>
      </c>
      <c r="X1868" s="447">
        <f>X1869+X1870+X1871+X1872+X1873</f>
        <v>116000</v>
      </c>
      <c r="Z1868" s="447">
        <f>Z1869+Z1870+Z1871+Z1872+Z1873</f>
        <v>117000</v>
      </c>
      <c r="AB1868" s="447">
        <f>AB1869+AB1870+AB1871+AB1872+AB1873</f>
        <v>124000</v>
      </c>
      <c r="AD1868" s="447">
        <f>AD1869+AD1870+AD1871+AD1872+AD1873</f>
        <v>131000</v>
      </c>
      <c r="AF1868" s="447">
        <f>AF1869+AF1870+AF1871+AF1872+AF1873</f>
        <v>0</v>
      </c>
      <c r="AH1868" s="447">
        <f t="shared" si="265"/>
        <v>131000</v>
      </c>
      <c r="AI1868" s="446"/>
      <c r="AJ1868" s="447">
        <f>AJ1869+AJ1870+AJ1871+AJ1872+AJ1873</f>
        <v>31000</v>
      </c>
      <c r="AK1868" s="446"/>
      <c r="AL1868" s="447">
        <f>AL1869+AL1870+AL1871+AL1872+AL1873</f>
        <v>138000</v>
      </c>
      <c r="AM1868" s="447"/>
      <c r="AN1868" s="447">
        <f>AN1869+AN1870+AN1871+AN1872+AN1873</f>
        <v>145000</v>
      </c>
      <c r="AO1868" s="447"/>
      <c r="AP1868" s="447">
        <f>AP1869+AP1870+AP1871+AP1872+AP1873</f>
        <v>145000</v>
      </c>
      <c r="AQ1868" s="447"/>
    </row>
    <row r="1869" spans="2:43" ht="18" customHeight="1" x14ac:dyDescent="0.2">
      <c r="B1869" s="4"/>
      <c r="C1869" s="117"/>
      <c r="D1869" s="117"/>
      <c r="E1869" s="117"/>
      <c r="F1869" s="48"/>
      <c r="G1869" s="11"/>
      <c r="H1869" s="117"/>
      <c r="I1869" s="124"/>
      <c r="J1869" s="124"/>
      <c r="K1869" s="144"/>
      <c r="L1869" s="11"/>
      <c r="M1869" s="143"/>
      <c r="N1869" s="42"/>
      <c r="O1869" s="128"/>
      <c r="P1869" s="130"/>
      <c r="Q1869" s="130"/>
      <c r="R1869" s="72" t="s">
        <v>3</v>
      </c>
      <c r="S1869" s="181"/>
      <c r="T1869" s="73" t="s">
        <v>551</v>
      </c>
      <c r="V1869" s="74">
        <v>10000</v>
      </c>
      <c r="X1869" s="74">
        <v>11000</v>
      </c>
      <c r="Z1869" s="74">
        <v>11000</v>
      </c>
      <c r="AB1869" s="74">
        <v>12000</v>
      </c>
      <c r="AD1869" s="74">
        <v>13000</v>
      </c>
      <c r="AF1869" s="74">
        <v>0</v>
      </c>
      <c r="AH1869" s="74">
        <f t="shared" si="265"/>
        <v>13000</v>
      </c>
      <c r="AI1869" s="8"/>
      <c r="AJ1869" s="74">
        <f t="shared" ref="AJ1869:AJ1873" si="275">CEILING(AB1869*25/100,10)</f>
        <v>3000</v>
      </c>
      <c r="AK1869" s="8"/>
      <c r="AL1869" s="74">
        <v>14000</v>
      </c>
      <c r="AM1869" s="74"/>
      <c r="AN1869" s="74">
        <v>15000</v>
      </c>
      <c r="AO1869" s="74"/>
      <c r="AP1869" s="74">
        <v>15000</v>
      </c>
      <c r="AQ1869" s="74"/>
    </row>
    <row r="1870" spans="2:43" ht="18" hidden="1" customHeight="1" x14ac:dyDescent="0.2">
      <c r="B1870" s="4"/>
      <c r="C1870" s="117"/>
      <c r="D1870" s="117"/>
      <c r="E1870" s="117"/>
      <c r="F1870" s="48"/>
      <c r="G1870" s="11"/>
      <c r="H1870" s="117"/>
      <c r="I1870" s="124"/>
      <c r="J1870" s="124"/>
      <c r="K1870" s="144"/>
      <c r="L1870" s="11"/>
      <c r="M1870" s="143"/>
      <c r="N1870" s="42"/>
      <c r="O1870" s="128"/>
      <c r="P1870" s="130"/>
      <c r="Q1870" s="130"/>
      <c r="R1870" s="72">
        <v>2</v>
      </c>
      <c r="S1870" s="181"/>
      <c r="T1870" s="73" t="s">
        <v>403</v>
      </c>
      <c r="V1870" s="74">
        <v>0</v>
      </c>
      <c r="X1870" s="74">
        <v>0</v>
      </c>
      <c r="Z1870" s="74">
        <v>0</v>
      </c>
      <c r="AB1870" s="74">
        <v>0</v>
      </c>
      <c r="AD1870" s="74">
        <v>0</v>
      </c>
      <c r="AF1870" s="74">
        <v>0</v>
      </c>
      <c r="AH1870" s="74">
        <f t="shared" si="265"/>
        <v>0</v>
      </c>
      <c r="AI1870" s="8"/>
      <c r="AJ1870" s="74">
        <f t="shared" si="275"/>
        <v>0</v>
      </c>
      <c r="AK1870" s="8"/>
      <c r="AL1870" s="74">
        <v>0</v>
      </c>
      <c r="AM1870" s="74"/>
      <c r="AN1870" s="74">
        <v>0</v>
      </c>
      <c r="AO1870" s="74"/>
      <c r="AP1870" s="74">
        <v>0</v>
      </c>
      <c r="AQ1870" s="74"/>
    </row>
    <row r="1871" spans="2:43" ht="18" customHeight="1" x14ac:dyDescent="0.2">
      <c r="B1871" s="4"/>
      <c r="C1871" s="117"/>
      <c r="D1871" s="117"/>
      <c r="E1871" s="117"/>
      <c r="F1871" s="48"/>
      <c r="G1871" s="11"/>
      <c r="H1871" s="117"/>
      <c r="I1871" s="124"/>
      <c r="J1871" s="124"/>
      <c r="K1871" s="144"/>
      <c r="L1871" s="11"/>
      <c r="M1871" s="143"/>
      <c r="N1871" s="42"/>
      <c r="O1871" s="128"/>
      <c r="P1871" s="130"/>
      <c r="Q1871" s="130"/>
      <c r="R1871" s="72">
        <v>3</v>
      </c>
      <c r="S1871" s="181"/>
      <c r="T1871" s="73" t="s">
        <v>404</v>
      </c>
      <c r="V1871" s="74">
        <v>0</v>
      </c>
      <c r="X1871" s="74">
        <v>100000</v>
      </c>
      <c r="Z1871" s="74">
        <v>100000</v>
      </c>
      <c r="AB1871" s="74">
        <v>105000</v>
      </c>
      <c r="AD1871" s="74">
        <v>111000</v>
      </c>
      <c r="AF1871" s="74">
        <v>0</v>
      </c>
      <c r="AH1871" s="74">
        <f t="shared" si="265"/>
        <v>111000</v>
      </c>
      <c r="AI1871" s="8"/>
      <c r="AJ1871" s="74">
        <f t="shared" si="275"/>
        <v>26250</v>
      </c>
      <c r="AK1871" s="8"/>
      <c r="AL1871" s="74">
        <v>117000</v>
      </c>
      <c r="AM1871" s="74"/>
      <c r="AN1871" s="74">
        <v>123000</v>
      </c>
      <c r="AO1871" s="74"/>
      <c r="AP1871" s="74">
        <v>123000</v>
      </c>
      <c r="AQ1871" s="74"/>
    </row>
    <row r="1872" spans="2:43" ht="18" customHeight="1" x14ac:dyDescent="0.2">
      <c r="B1872" s="4"/>
      <c r="C1872" s="117"/>
      <c r="D1872" s="117"/>
      <c r="E1872" s="117"/>
      <c r="F1872" s="48"/>
      <c r="G1872" s="11"/>
      <c r="H1872" s="117"/>
      <c r="I1872" s="124"/>
      <c r="J1872" s="124"/>
      <c r="K1872" s="144"/>
      <c r="L1872" s="11"/>
      <c r="M1872" s="143"/>
      <c r="N1872" s="42"/>
      <c r="O1872" s="128"/>
      <c r="P1872" s="130"/>
      <c r="Q1872" s="130"/>
      <c r="R1872" s="72">
        <v>4</v>
      </c>
      <c r="S1872" s="181"/>
      <c r="T1872" s="73" t="s">
        <v>456</v>
      </c>
      <c r="V1872" s="74">
        <v>5000</v>
      </c>
      <c r="X1872" s="74">
        <v>5000</v>
      </c>
      <c r="Z1872" s="74">
        <v>6000</v>
      </c>
      <c r="AB1872" s="74">
        <v>7000</v>
      </c>
      <c r="AD1872" s="74">
        <v>7000</v>
      </c>
      <c r="AF1872" s="74">
        <v>0</v>
      </c>
      <c r="AH1872" s="74">
        <f t="shared" si="265"/>
        <v>7000</v>
      </c>
      <c r="AI1872" s="8"/>
      <c r="AJ1872" s="74">
        <f t="shared" si="275"/>
        <v>1750</v>
      </c>
      <c r="AK1872" s="8"/>
      <c r="AL1872" s="74">
        <v>7000</v>
      </c>
      <c r="AM1872" s="74"/>
      <c r="AN1872" s="74">
        <v>7000</v>
      </c>
      <c r="AO1872" s="74"/>
      <c r="AP1872" s="74">
        <v>7000</v>
      </c>
      <c r="AQ1872" s="74"/>
    </row>
    <row r="1873" spans="2:43" ht="18" hidden="1" customHeight="1" x14ac:dyDescent="0.2">
      <c r="B1873" s="4"/>
      <c r="C1873" s="117"/>
      <c r="D1873" s="117"/>
      <c r="E1873" s="117"/>
      <c r="F1873" s="48"/>
      <c r="G1873" s="11"/>
      <c r="H1873" s="117"/>
      <c r="I1873" s="124"/>
      <c r="J1873" s="124"/>
      <c r="K1873" s="144"/>
      <c r="L1873" s="11"/>
      <c r="M1873" s="143"/>
      <c r="N1873" s="42"/>
      <c r="O1873" s="128"/>
      <c r="P1873" s="130"/>
      <c r="Q1873" s="130"/>
      <c r="R1873" s="72">
        <v>90</v>
      </c>
      <c r="S1873" s="181"/>
      <c r="T1873" s="73" t="s">
        <v>457</v>
      </c>
      <c r="V1873" s="74">
        <v>0</v>
      </c>
      <c r="X1873" s="74">
        <v>0</v>
      </c>
      <c r="Z1873" s="74">
        <v>0</v>
      </c>
      <c r="AB1873" s="74">
        <v>0</v>
      </c>
      <c r="AD1873" s="74">
        <v>0</v>
      </c>
      <c r="AF1873" s="74">
        <v>0</v>
      </c>
      <c r="AH1873" s="74">
        <f t="shared" si="265"/>
        <v>0</v>
      </c>
      <c r="AI1873" s="8"/>
      <c r="AJ1873" s="74">
        <f t="shared" si="275"/>
        <v>0</v>
      </c>
      <c r="AK1873" s="8"/>
      <c r="AL1873" s="74">
        <v>0</v>
      </c>
      <c r="AM1873" s="74"/>
      <c r="AN1873" s="74">
        <v>0</v>
      </c>
      <c r="AO1873" s="74"/>
      <c r="AP1873" s="74">
        <v>0</v>
      </c>
      <c r="AQ1873" s="74"/>
    </row>
    <row r="1874" spans="2:43" ht="18" customHeight="1" x14ac:dyDescent="0.2">
      <c r="B1874" s="4"/>
      <c r="C1874" s="117"/>
      <c r="D1874" s="117"/>
      <c r="E1874" s="117"/>
      <c r="F1874" s="48"/>
      <c r="G1874" s="11"/>
      <c r="H1874" s="117"/>
      <c r="I1874" s="124"/>
      <c r="J1874" s="124"/>
      <c r="K1874" s="144"/>
      <c r="L1874" s="11"/>
      <c r="M1874" s="143"/>
      <c r="N1874" s="42"/>
      <c r="O1874" s="128"/>
      <c r="P1874" s="130"/>
      <c r="Q1874" s="131">
        <v>6</v>
      </c>
      <c r="R1874" s="84"/>
      <c r="S1874" s="250"/>
      <c r="T1874" s="450" t="s">
        <v>19</v>
      </c>
      <c r="U1874" s="449"/>
      <c r="V1874" s="447">
        <f>V1875+V1876+V1877</f>
        <v>10000</v>
      </c>
      <c r="X1874" s="447">
        <f>X1875+X1876+X1877</f>
        <v>11000</v>
      </c>
      <c r="Z1874" s="447">
        <f>Z1875+Z1876+Z1877</f>
        <v>11000</v>
      </c>
      <c r="AB1874" s="447">
        <f>AB1875+AB1876+AB1877</f>
        <v>12000</v>
      </c>
      <c r="AD1874" s="447">
        <f>AD1875+AD1876+AD1877</f>
        <v>13000</v>
      </c>
      <c r="AF1874" s="447">
        <f>AF1875+AF1876+AF1877</f>
        <v>0</v>
      </c>
      <c r="AH1874" s="447">
        <f t="shared" si="265"/>
        <v>13000</v>
      </c>
      <c r="AI1874" s="446"/>
      <c r="AJ1874" s="447">
        <f>AJ1875+AJ1876+AJ1877</f>
        <v>3000</v>
      </c>
      <c r="AK1874" s="446"/>
      <c r="AL1874" s="447">
        <f>AL1875+AL1876+AL1877</f>
        <v>14000</v>
      </c>
      <c r="AM1874" s="447"/>
      <c r="AN1874" s="447">
        <f>AN1875+AN1876+AN1877</f>
        <v>15000</v>
      </c>
      <c r="AO1874" s="447"/>
      <c r="AP1874" s="447">
        <f>AP1875+AP1876+AP1877</f>
        <v>15000</v>
      </c>
      <c r="AQ1874" s="447"/>
    </row>
    <row r="1875" spans="2:43" ht="18" hidden="1" customHeight="1" x14ac:dyDescent="0.2">
      <c r="B1875" s="4"/>
      <c r="C1875" s="117"/>
      <c r="D1875" s="117"/>
      <c r="E1875" s="117"/>
      <c r="F1875" s="48"/>
      <c r="G1875" s="11"/>
      <c r="H1875" s="117"/>
      <c r="I1875" s="124"/>
      <c r="J1875" s="124"/>
      <c r="K1875" s="144"/>
      <c r="L1875" s="11"/>
      <c r="M1875" s="143"/>
      <c r="N1875" s="42"/>
      <c r="O1875" s="128"/>
      <c r="P1875" s="130"/>
      <c r="Q1875" s="131"/>
      <c r="R1875" s="72">
        <v>1</v>
      </c>
      <c r="S1875" s="181"/>
      <c r="T1875" s="73" t="s">
        <v>243</v>
      </c>
      <c r="V1875" s="74">
        <v>0</v>
      </c>
      <c r="X1875" s="74">
        <v>0</v>
      </c>
      <c r="Z1875" s="74">
        <v>0</v>
      </c>
      <c r="AB1875" s="74">
        <v>0</v>
      </c>
      <c r="AD1875" s="74">
        <v>0</v>
      </c>
      <c r="AF1875" s="74">
        <v>0</v>
      </c>
      <c r="AH1875" s="74">
        <f t="shared" si="265"/>
        <v>0</v>
      </c>
      <c r="AI1875" s="8"/>
      <c r="AJ1875" s="74">
        <f t="shared" ref="AJ1875:AJ1877" si="276">CEILING(AB1875*25/100,10)</f>
        <v>0</v>
      </c>
      <c r="AK1875" s="8"/>
      <c r="AL1875" s="74">
        <v>0</v>
      </c>
      <c r="AM1875" s="74"/>
      <c r="AN1875" s="74">
        <v>0</v>
      </c>
      <c r="AO1875" s="74"/>
      <c r="AP1875" s="74">
        <v>0</v>
      </c>
      <c r="AQ1875" s="74"/>
    </row>
    <row r="1876" spans="2:43" ht="18" hidden="1" customHeight="1" x14ac:dyDescent="0.2">
      <c r="B1876" s="4"/>
      <c r="C1876" s="117"/>
      <c r="D1876" s="117"/>
      <c r="E1876" s="117"/>
      <c r="F1876" s="48"/>
      <c r="G1876" s="11"/>
      <c r="H1876" s="117"/>
      <c r="I1876" s="124"/>
      <c r="J1876" s="124"/>
      <c r="K1876" s="144"/>
      <c r="L1876" s="11"/>
      <c r="M1876" s="143"/>
      <c r="N1876" s="42"/>
      <c r="O1876" s="128"/>
      <c r="P1876" s="130"/>
      <c r="Q1876" s="131"/>
      <c r="R1876" s="72">
        <v>4</v>
      </c>
      <c r="S1876" s="181"/>
      <c r="T1876" s="73" t="s">
        <v>458</v>
      </c>
      <c r="V1876" s="74">
        <v>0</v>
      </c>
      <c r="X1876" s="74">
        <v>0</v>
      </c>
      <c r="Z1876" s="74">
        <v>0</v>
      </c>
      <c r="AB1876" s="74">
        <v>0</v>
      </c>
      <c r="AD1876" s="74">
        <v>0</v>
      </c>
      <c r="AF1876" s="74">
        <v>0</v>
      </c>
      <c r="AH1876" s="74">
        <f t="shared" si="265"/>
        <v>0</v>
      </c>
      <c r="AI1876" s="8"/>
      <c r="AJ1876" s="74">
        <f t="shared" si="276"/>
        <v>0</v>
      </c>
      <c r="AK1876" s="8"/>
      <c r="AL1876" s="74">
        <v>0</v>
      </c>
      <c r="AM1876" s="74"/>
      <c r="AN1876" s="74">
        <v>0</v>
      </c>
      <c r="AO1876" s="74"/>
      <c r="AP1876" s="74">
        <v>0</v>
      </c>
      <c r="AQ1876" s="74"/>
    </row>
    <row r="1877" spans="2:43" ht="18" customHeight="1" x14ac:dyDescent="0.2">
      <c r="B1877" s="4"/>
      <c r="C1877" s="117"/>
      <c r="D1877" s="117"/>
      <c r="E1877" s="117"/>
      <c r="F1877" s="48"/>
      <c r="G1877" s="11"/>
      <c r="H1877" s="117"/>
      <c r="I1877" s="124"/>
      <c r="J1877" s="124"/>
      <c r="K1877" s="144"/>
      <c r="L1877" s="11"/>
      <c r="M1877" s="143"/>
      <c r="N1877" s="42"/>
      <c r="O1877" s="128"/>
      <c r="P1877" s="130"/>
      <c r="Q1877" s="130"/>
      <c r="R1877" s="72">
        <v>90</v>
      </c>
      <c r="S1877" s="181"/>
      <c r="T1877" s="73" t="s">
        <v>225</v>
      </c>
      <c r="V1877" s="74">
        <v>10000</v>
      </c>
      <c r="X1877" s="74">
        <v>11000</v>
      </c>
      <c r="Z1877" s="74">
        <v>11000</v>
      </c>
      <c r="AB1877" s="74">
        <v>12000</v>
      </c>
      <c r="AD1877" s="74">
        <v>13000</v>
      </c>
      <c r="AF1877" s="74">
        <v>0</v>
      </c>
      <c r="AH1877" s="74">
        <f t="shared" si="265"/>
        <v>13000</v>
      </c>
      <c r="AI1877" s="8"/>
      <c r="AJ1877" s="74">
        <f t="shared" si="276"/>
        <v>3000</v>
      </c>
      <c r="AK1877" s="8"/>
      <c r="AL1877" s="74">
        <v>14000</v>
      </c>
      <c r="AM1877" s="74"/>
      <c r="AN1877" s="74">
        <v>15000</v>
      </c>
      <c r="AO1877" s="74"/>
      <c r="AP1877" s="74">
        <v>15000</v>
      </c>
      <c r="AQ1877" s="74"/>
    </row>
    <row r="1878" spans="2:43" ht="18" customHeight="1" x14ac:dyDescent="0.2">
      <c r="B1878" s="4"/>
      <c r="C1878" s="117"/>
      <c r="D1878" s="117"/>
      <c r="E1878" s="117"/>
      <c r="F1878" s="48"/>
      <c r="G1878" s="11"/>
      <c r="H1878" s="117"/>
      <c r="I1878" s="124"/>
      <c r="J1878" s="124"/>
      <c r="K1878" s="144"/>
      <c r="L1878" s="11"/>
      <c r="M1878" s="143"/>
      <c r="N1878" s="42"/>
      <c r="O1878" s="128"/>
      <c r="P1878" s="130"/>
      <c r="Q1878" s="131">
        <v>9</v>
      </c>
      <c r="R1878" s="84"/>
      <c r="S1878" s="250"/>
      <c r="T1878" s="450" t="s">
        <v>167</v>
      </c>
      <c r="U1878" s="449"/>
      <c r="V1878" s="447">
        <f>SUM(V1879:V1880)</f>
        <v>50000</v>
      </c>
      <c r="X1878" s="447">
        <f>SUM(X1879:X1880)</f>
        <v>61000</v>
      </c>
      <c r="Z1878" s="447">
        <f>SUM(Z1879:Z1880)</f>
        <v>65000</v>
      </c>
      <c r="AB1878" s="447">
        <f>SUM(AB1879:AB1880)</f>
        <v>70000</v>
      </c>
      <c r="AD1878" s="447">
        <f>SUM(AD1879:AD1880)</f>
        <v>73000</v>
      </c>
      <c r="AF1878" s="447">
        <f>SUM(AF1879:AF1880)</f>
        <v>0</v>
      </c>
      <c r="AH1878" s="447">
        <f t="shared" si="265"/>
        <v>73000</v>
      </c>
      <c r="AI1878" s="446"/>
      <c r="AJ1878" s="447">
        <f>SUM(AJ1879:AJ1880)</f>
        <v>17500</v>
      </c>
      <c r="AK1878" s="446"/>
      <c r="AL1878" s="447">
        <f>SUM(AL1879:AL1880)</f>
        <v>76000</v>
      </c>
      <c r="AM1878" s="447"/>
      <c r="AN1878" s="447">
        <f>SUM(AN1879:AN1880)</f>
        <v>80000</v>
      </c>
      <c r="AO1878" s="447"/>
      <c r="AP1878" s="447">
        <f>SUM(AP1879:AP1880)</f>
        <v>80000</v>
      </c>
      <c r="AQ1878" s="447"/>
    </row>
    <row r="1879" spans="2:43" ht="18" customHeight="1" x14ac:dyDescent="0.2">
      <c r="B1879" s="4"/>
      <c r="C1879" s="117"/>
      <c r="D1879" s="117"/>
      <c r="E1879" s="117"/>
      <c r="F1879" s="48"/>
      <c r="G1879" s="11"/>
      <c r="H1879" s="117"/>
      <c r="I1879" s="124"/>
      <c r="J1879" s="124"/>
      <c r="K1879" s="144"/>
      <c r="L1879" s="11"/>
      <c r="M1879" s="143"/>
      <c r="N1879" s="42"/>
      <c r="O1879" s="128"/>
      <c r="P1879" s="130"/>
      <c r="Q1879" s="131"/>
      <c r="R1879" s="72" t="s">
        <v>3</v>
      </c>
      <c r="S1879" s="181"/>
      <c r="T1879" s="73" t="s">
        <v>322</v>
      </c>
      <c r="V1879" s="74">
        <v>20000</v>
      </c>
      <c r="X1879" s="74">
        <v>21000</v>
      </c>
      <c r="Z1879" s="74">
        <v>22000</v>
      </c>
      <c r="AB1879" s="74">
        <v>24000</v>
      </c>
      <c r="AD1879" s="74">
        <v>25000</v>
      </c>
      <c r="AF1879" s="74">
        <v>0</v>
      </c>
      <c r="AH1879" s="74">
        <f t="shared" si="265"/>
        <v>25000</v>
      </c>
      <c r="AI1879" s="8"/>
      <c r="AJ1879" s="74">
        <f t="shared" ref="AJ1879:AJ1880" si="277">CEILING(AB1879*25/100,10)</f>
        <v>6000</v>
      </c>
      <c r="AK1879" s="8"/>
      <c r="AL1879" s="74">
        <v>26000</v>
      </c>
      <c r="AM1879" s="74"/>
      <c r="AN1879" s="74">
        <v>27000</v>
      </c>
      <c r="AO1879" s="74"/>
      <c r="AP1879" s="74">
        <v>27000</v>
      </c>
      <c r="AQ1879" s="74"/>
    </row>
    <row r="1880" spans="2:43" ht="18" customHeight="1" x14ac:dyDescent="0.2">
      <c r="B1880" s="4"/>
      <c r="C1880" s="117"/>
      <c r="D1880" s="117"/>
      <c r="E1880" s="117"/>
      <c r="F1880" s="48"/>
      <c r="G1880" s="11"/>
      <c r="H1880" s="117"/>
      <c r="I1880" s="124"/>
      <c r="J1880" s="124"/>
      <c r="K1880" s="144"/>
      <c r="L1880" s="11"/>
      <c r="M1880" s="143"/>
      <c r="N1880" s="42"/>
      <c r="O1880" s="128"/>
      <c r="P1880" s="130"/>
      <c r="Q1880" s="130"/>
      <c r="R1880" s="72">
        <v>90</v>
      </c>
      <c r="S1880" s="181"/>
      <c r="T1880" s="73" t="s">
        <v>167</v>
      </c>
      <c r="V1880" s="74">
        <v>30000</v>
      </c>
      <c r="X1880" s="74">
        <v>40000</v>
      </c>
      <c r="Z1880" s="74">
        <v>43000</v>
      </c>
      <c r="AB1880" s="74">
        <v>46000</v>
      </c>
      <c r="AD1880" s="74">
        <v>48000</v>
      </c>
      <c r="AF1880" s="74">
        <v>0</v>
      </c>
      <c r="AH1880" s="74">
        <f t="shared" si="265"/>
        <v>48000</v>
      </c>
      <c r="AI1880" s="8"/>
      <c r="AJ1880" s="74">
        <f t="shared" si="277"/>
        <v>11500</v>
      </c>
      <c r="AK1880" s="8"/>
      <c r="AL1880" s="74">
        <v>50000</v>
      </c>
      <c r="AM1880" s="74"/>
      <c r="AN1880" s="74">
        <v>53000</v>
      </c>
      <c r="AO1880" s="74"/>
      <c r="AP1880" s="74">
        <v>53000</v>
      </c>
      <c r="AQ1880" s="74"/>
    </row>
    <row r="1881" spans="2:43" ht="18" customHeight="1" x14ac:dyDescent="0.2">
      <c r="B1881" s="4"/>
      <c r="C1881" s="117"/>
      <c r="D1881" s="117"/>
      <c r="E1881" s="117"/>
      <c r="F1881" s="48"/>
      <c r="G1881" s="11"/>
      <c r="H1881" s="117"/>
      <c r="I1881" s="124"/>
      <c r="J1881" s="124"/>
      <c r="K1881" s="144"/>
      <c r="L1881" s="11"/>
      <c r="M1881" s="143"/>
      <c r="N1881" s="42"/>
      <c r="O1881" s="128"/>
      <c r="P1881" s="129">
        <v>3</v>
      </c>
      <c r="Q1881" s="129"/>
      <c r="R1881" s="64"/>
      <c r="S1881" s="234"/>
      <c r="T1881" s="65" t="s">
        <v>215</v>
      </c>
      <c r="U1881" s="155"/>
      <c r="V1881" s="66">
        <f>V1882</f>
        <v>0</v>
      </c>
      <c r="X1881" s="66">
        <f>X1882</f>
        <v>0</v>
      </c>
      <c r="Z1881" s="66">
        <f>Z1882</f>
        <v>20000</v>
      </c>
      <c r="AB1881" s="66">
        <f>AB1882</f>
        <v>21000</v>
      </c>
      <c r="AD1881" s="66">
        <f>AD1882</f>
        <v>22000</v>
      </c>
      <c r="AF1881" s="66">
        <f>AF1882</f>
        <v>13000</v>
      </c>
      <c r="AH1881" s="66">
        <f t="shared" si="265"/>
        <v>35000</v>
      </c>
      <c r="AI1881" s="67"/>
      <c r="AJ1881" s="66">
        <f>AJ1882</f>
        <v>5250</v>
      </c>
      <c r="AK1881" s="67"/>
      <c r="AL1881" s="66">
        <f t="shared" ref="AL1881:AP1882" si="278">AL1882</f>
        <v>23000</v>
      </c>
      <c r="AM1881" s="66"/>
      <c r="AN1881" s="66">
        <f t="shared" si="278"/>
        <v>24000</v>
      </c>
      <c r="AO1881" s="66"/>
      <c r="AP1881" s="66">
        <f t="shared" si="278"/>
        <v>24000</v>
      </c>
      <c r="AQ1881" s="66"/>
    </row>
    <row r="1882" spans="2:43" ht="18" customHeight="1" x14ac:dyDescent="0.2">
      <c r="B1882" s="4"/>
      <c r="C1882" s="117"/>
      <c r="D1882" s="117"/>
      <c r="E1882" s="117"/>
      <c r="F1882" s="48"/>
      <c r="G1882" s="11"/>
      <c r="H1882" s="117"/>
      <c r="I1882" s="124"/>
      <c r="J1882" s="124"/>
      <c r="K1882" s="144"/>
      <c r="L1882" s="11"/>
      <c r="M1882" s="143"/>
      <c r="N1882" s="42"/>
      <c r="O1882" s="128"/>
      <c r="P1882" s="130"/>
      <c r="Q1882" s="131">
        <v>3</v>
      </c>
      <c r="R1882" s="68"/>
      <c r="S1882" s="35"/>
      <c r="T1882" s="450" t="s">
        <v>22</v>
      </c>
      <c r="U1882" s="449"/>
      <c r="V1882" s="447">
        <f>V1883</f>
        <v>0</v>
      </c>
      <c r="X1882" s="447">
        <f>X1883</f>
        <v>0</v>
      </c>
      <c r="Z1882" s="447">
        <f>Z1883</f>
        <v>20000</v>
      </c>
      <c r="AB1882" s="447">
        <f>AB1883</f>
        <v>21000</v>
      </c>
      <c r="AD1882" s="447">
        <f>AD1883</f>
        <v>22000</v>
      </c>
      <c r="AF1882" s="447">
        <f>AF1883</f>
        <v>13000</v>
      </c>
      <c r="AH1882" s="447">
        <f t="shared" si="265"/>
        <v>35000</v>
      </c>
      <c r="AI1882" s="446"/>
      <c r="AJ1882" s="447">
        <f>AJ1883</f>
        <v>5250</v>
      </c>
      <c r="AK1882" s="446"/>
      <c r="AL1882" s="447">
        <f t="shared" si="278"/>
        <v>23000</v>
      </c>
      <c r="AM1882" s="447"/>
      <c r="AN1882" s="447">
        <f t="shared" si="278"/>
        <v>24000</v>
      </c>
      <c r="AO1882" s="447"/>
      <c r="AP1882" s="447">
        <f t="shared" si="278"/>
        <v>24000</v>
      </c>
      <c r="AQ1882" s="447"/>
    </row>
    <row r="1883" spans="2:43" ht="18" customHeight="1" x14ac:dyDescent="0.2">
      <c r="B1883" s="4"/>
      <c r="C1883" s="117"/>
      <c r="D1883" s="117"/>
      <c r="E1883" s="117"/>
      <c r="F1883" s="48"/>
      <c r="G1883" s="11"/>
      <c r="H1883" s="117"/>
      <c r="I1883" s="124"/>
      <c r="J1883" s="124"/>
      <c r="K1883" s="144"/>
      <c r="L1883" s="11"/>
      <c r="M1883" s="143"/>
      <c r="N1883" s="42"/>
      <c r="O1883" s="128"/>
      <c r="P1883" s="130"/>
      <c r="Q1883" s="131"/>
      <c r="R1883" s="78">
        <v>1</v>
      </c>
      <c r="S1883" s="251"/>
      <c r="T1883" s="494" t="s">
        <v>22</v>
      </c>
      <c r="U1883" s="444"/>
      <c r="V1883" s="74">
        <v>0</v>
      </c>
      <c r="X1883" s="74">
        <v>0</v>
      </c>
      <c r="Z1883" s="74">
        <v>20000</v>
      </c>
      <c r="AB1883" s="74">
        <v>21000</v>
      </c>
      <c r="AD1883" s="74">
        <v>22000</v>
      </c>
      <c r="AF1883" s="74">
        <v>13000</v>
      </c>
      <c r="AH1883" s="74">
        <f t="shared" si="265"/>
        <v>35000</v>
      </c>
      <c r="AI1883" s="8"/>
      <c r="AJ1883" s="74">
        <f>CEILING(AB1883*25/100,10)</f>
        <v>5250</v>
      </c>
      <c r="AK1883" s="8"/>
      <c r="AL1883" s="74">
        <v>23000</v>
      </c>
      <c r="AM1883" s="74"/>
      <c r="AN1883" s="74">
        <v>24000</v>
      </c>
      <c r="AO1883" s="74"/>
      <c r="AP1883" s="74">
        <v>24000</v>
      </c>
      <c r="AQ1883" s="74"/>
    </row>
    <row r="1884" spans="2:43" ht="18" hidden="1" customHeight="1" x14ac:dyDescent="0.2">
      <c r="B1884" s="4"/>
      <c r="C1884" s="117"/>
      <c r="D1884" s="117"/>
      <c r="E1884" s="117"/>
      <c r="F1884" s="48"/>
      <c r="G1884" s="11"/>
      <c r="H1884" s="117"/>
      <c r="I1884" s="124"/>
      <c r="J1884" s="124"/>
      <c r="K1884" s="144"/>
      <c r="L1884" s="11"/>
      <c r="M1884" s="143"/>
      <c r="N1884" s="42"/>
      <c r="O1884" s="128"/>
      <c r="P1884" s="129">
        <v>4</v>
      </c>
      <c r="Q1884" s="129"/>
      <c r="R1884" s="64"/>
      <c r="S1884" s="234"/>
      <c r="T1884" s="65" t="s">
        <v>236</v>
      </c>
      <c r="U1884" s="155"/>
      <c r="V1884" s="66">
        <f>V1885</f>
        <v>0</v>
      </c>
      <c r="X1884" s="66">
        <f>X1885</f>
        <v>0</v>
      </c>
      <c r="Z1884" s="66">
        <f>Z1885</f>
        <v>0</v>
      </c>
      <c r="AB1884" s="66">
        <f>AB1885</f>
        <v>0</v>
      </c>
      <c r="AD1884" s="66">
        <f>AD1885</f>
        <v>0</v>
      </c>
      <c r="AF1884" s="66">
        <f>AF1885</f>
        <v>0</v>
      </c>
      <c r="AH1884" s="66">
        <f t="shared" si="265"/>
        <v>0</v>
      </c>
      <c r="AI1884" s="67"/>
      <c r="AJ1884" s="66">
        <f>AJ1885</f>
        <v>0</v>
      </c>
      <c r="AK1884" s="67"/>
      <c r="AL1884" s="66">
        <f t="shared" ref="AL1884:AP1885" si="279">AL1885</f>
        <v>0</v>
      </c>
      <c r="AM1884" s="66"/>
      <c r="AN1884" s="66">
        <f t="shared" si="279"/>
        <v>0</v>
      </c>
      <c r="AO1884" s="66"/>
      <c r="AP1884" s="66">
        <f t="shared" si="279"/>
        <v>0</v>
      </c>
      <c r="AQ1884" s="66"/>
    </row>
    <row r="1885" spans="2:43" ht="18" hidden="1" customHeight="1" x14ac:dyDescent="0.2">
      <c r="B1885" s="4"/>
      <c r="C1885" s="117"/>
      <c r="D1885" s="117"/>
      <c r="E1885" s="117"/>
      <c r="F1885" s="48"/>
      <c r="G1885" s="11"/>
      <c r="H1885" s="117"/>
      <c r="I1885" s="124"/>
      <c r="J1885" s="124"/>
      <c r="K1885" s="144"/>
      <c r="L1885" s="11"/>
      <c r="M1885" s="143"/>
      <c r="N1885" s="42"/>
      <c r="O1885" s="128"/>
      <c r="P1885" s="130"/>
      <c r="Q1885" s="131">
        <v>3</v>
      </c>
      <c r="R1885" s="68"/>
      <c r="S1885" s="35"/>
      <c r="T1885" s="450" t="s">
        <v>237</v>
      </c>
      <c r="U1885" s="449"/>
      <c r="V1885" s="447">
        <f>V1886</f>
        <v>0</v>
      </c>
      <c r="X1885" s="447">
        <f>X1886</f>
        <v>0</v>
      </c>
      <c r="Z1885" s="447">
        <f>Z1886</f>
        <v>0</v>
      </c>
      <c r="AB1885" s="447">
        <f>AB1886</f>
        <v>0</v>
      </c>
      <c r="AD1885" s="447">
        <f>AD1886</f>
        <v>0</v>
      </c>
      <c r="AF1885" s="447">
        <f>AF1886</f>
        <v>0</v>
      </c>
      <c r="AH1885" s="447">
        <f t="shared" si="265"/>
        <v>0</v>
      </c>
      <c r="AI1885" s="446"/>
      <c r="AJ1885" s="447">
        <f>AJ1886</f>
        <v>0</v>
      </c>
      <c r="AK1885" s="446"/>
      <c r="AL1885" s="447">
        <f t="shared" si="279"/>
        <v>0</v>
      </c>
      <c r="AM1885" s="447"/>
      <c r="AN1885" s="447">
        <f t="shared" si="279"/>
        <v>0</v>
      </c>
      <c r="AO1885" s="447"/>
      <c r="AP1885" s="447">
        <f t="shared" si="279"/>
        <v>0</v>
      </c>
      <c r="AQ1885" s="447"/>
    </row>
    <row r="1886" spans="2:43" ht="18" hidden="1" customHeight="1" x14ac:dyDescent="0.2">
      <c r="B1886" s="4"/>
      <c r="C1886" s="117"/>
      <c r="D1886" s="117"/>
      <c r="E1886" s="117"/>
      <c r="F1886" s="48"/>
      <c r="G1886" s="11"/>
      <c r="H1886" s="117"/>
      <c r="I1886" s="124"/>
      <c r="J1886" s="124"/>
      <c r="K1886" s="144"/>
      <c r="L1886" s="11"/>
      <c r="M1886" s="143"/>
      <c r="N1886" s="42"/>
      <c r="O1886" s="128"/>
      <c r="P1886" s="130"/>
      <c r="Q1886" s="131"/>
      <c r="R1886" s="78">
        <v>90</v>
      </c>
      <c r="S1886" s="251"/>
      <c r="T1886" s="494" t="s">
        <v>496</v>
      </c>
      <c r="U1886" s="444"/>
      <c r="V1886" s="74">
        <v>0</v>
      </c>
      <c r="X1886" s="74">
        <v>0</v>
      </c>
      <c r="Z1886" s="74">
        <v>0</v>
      </c>
      <c r="AB1886" s="74">
        <v>0</v>
      </c>
      <c r="AD1886" s="74">
        <v>0</v>
      </c>
      <c r="AF1886" s="74">
        <v>0</v>
      </c>
      <c r="AH1886" s="74">
        <f t="shared" ref="AH1886:AH1949" si="280">AD1886+AF1886</f>
        <v>0</v>
      </c>
      <c r="AI1886" s="8"/>
      <c r="AJ1886" s="74">
        <v>0</v>
      </c>
      <c r="AK1886" s="8"/>
      <c r="AL1886" s="74">
        <v>0</v>
      </c>
      <c r="AM1886" s="74"/>
      <c r="AN1886" s="74">
        <v>0</v>
      </c>
      <c r="AO1886" s="74"/>
      <c r="AP1886" s="74">
        <v>0</v>
      </c>
      <c r="AQ1886" s="74"/>
    </row>
    <row r="1887" spans="2:43" ht="18" customHeight="1" x14ac:dyDescent="0.2">
      <c r="B1887" s="4"/>
      <c r="C1887" s="117"/>
      <c r="D1887" s="117"/>
      <c r="E1887" s="117"/>
      <c r="F1887" s="48"/>
      <c r="G1887" s="11"/>
      <c r="H1887" s="117"/>
      <c r="I1887" s="124"/>
      <c r="J1887" s="124"/>
      <c r="K1887" s="144"/>
      <c r="L1887" s="11"/>
      <c r="M1887" s="143"/>
      <c r="N1887" s="42"/>
      <c r="O1887" s="128"/>
      <c r="P1887" s="129">
        <v>5</v>
      </c>
      <c r="Q1887" s="129"/>
      <c r="R1887" s="64"/>
      <c r="S1887" s="234"/>
      <c r="T1887" s="65" t="s">
        <v>24</v>
      </c>
      <c r="U1887" s="155"/>
      <c r="V1887" s="66">
        <f>V1888+V1894+V1896+V1899+V1904</f>
        <v>4795000</v>
      </c>
      <c r="X1887" s="66">
        <f>X1888+X1894+X1896+X1899+X1902+X1904</f>
        <v>5418000</v>
      </c>
      <c r="Z1887" s="66">
        <f>Z1888+Z1894+Z1896+Z1899+Z1902+Z1904</f>
        <v>6233000</v>
      </c>
      <c r="AB1887" s="66">
        <f>AB1888+AB1894+AB1896+AB1899+AB1902+AB1904</f>
        <v>6951000</v>
      </c>
      <c r="AD1887" s="66">
        <f>AD1888+AD1894+AD1896+AD1899+AD1902+AD1904</f>
        <v>7320000</v>
      </c>
      <c r="AF1887" s="66">
        <f>AF1888+AF1894+AF1896+AF1899+AF1902+AF1904</f>
        <v>2835000</v>
      </c>
      <c r="AH1887" s="66">
        <f t="shared" si="280"/>
        <v>10155000</v>
      </c>
      <c r="AI1887" s="67"/>
      <c r="AJ1887" s="66">
        <f>AJ1888+AJ1894+AJ1896+AJ1899+AJ1902+AJ1904</f>
        <v>2432850</v>
      </c>
      <c r="AK1887" s="67"/>
      <c r="AL1887" s="66">
        <f>AL1888+AL1894+AL1896+AL1899+AL1902+AL1904</f>
        <v>7693000</v>
      </c>
      <c r="AM1887" s="66"/>
      <c r="AN1887" s="66">
        <f>AN1888+AN1894+AN1896+AN1899+AN1902+AN1904</f>
        <v>8086000</v>
      </c>
      <c r="AO1887" s="66"/>
      <c r="AP1887" s="66">
        <f>AP1888+AP1894+AP1896+AP1899+AP1902+AP1904</f>
        <v>8086000</v>
      </c>
      <c r="AQ1887" s="66"/>
    </row>
    <row r="1888" spans="2:43" ht="18" customHeight="1" x14ac:dyDescent="0.2">
      <c r="B1888" s="4"/>
      <c r="C1888" s="117"/>
      <c r="D1888" s="117"/>
      <c r="E1888" s="117"/>
      <c r="F1888" s="48"/>
      <c r="G1888" s="11"/>
      <c r="H1888" s="117"/>
      <c r="I1888" s="124"/>
      <c r="J1888" s="124"/>
      <c r="K1888" s="144"/>
      <c r="L1888" s="11"/>
      <c r="M1888" s="143"/>
      <c r="N1888" s="42"/>
      <c r="O1888" s="128"/>
      <c r="P1888" s="129"/>
      <c r="Q1888" s="131">
        <v>1</v>
      </c>
      <c r="R1888" s="68"/>
      <c r="S1888" s="35"/>
      <c r="T1888" s="450" t="s">
        <v>98</v>
      </c>
      <c r="U1888" s="449"/>
      <c r="V1888" s="447">
        <f>SUM(V1890:V1893)</f>
        <v>4500000</v>
      </c>
      <c r="X1888" s="447">
        <f>SUM(X1890:X1893)</f>
        <v>5072000</v>
      </c>
      <c r="Z1888" s="447">
        <f>SUM(Z1890:Z1893)</f>
        <v>5800000</v>
      </c>
      <c r="AB1888" s="447">
        <f>SUM(AB1890:AB1893)</f>
        <v>4600000</v>
      </c>
      <c r="AD1888" s="447">
        <f>SUM(AD1890:AD1893)</f>
        <v>6950000</v>
      </c>
      <c r="AF1888" s="447">
        <f>SUM(AF1890:AF1893)</f>
        <v>2835000</v>
      </c>
      <c r="AH1888" s="447">
        <f t="shared" si="280"/>
        <v>9785000</v>
      </c>
      <c r="AI1888" s="446"/>
      <c r="AJ1888" s="447">
        <f>SUM(AJ1890:AJ1893)</f>
        <v>1610000</v>
      </c>
      <c r="AK1888" s="446"/>
      <c r="AL1888" s="447">
        <f>SUM(AL1890:AL1893)</f>
        <v>7304000</v>
      </c>
      <c r="AM1888" s="447"/>
      <c r="AN1888" s="447">
        <f>SUM(AN1890:AN1893)</f>
        <v>7677000</v>
      </c>
      <c r="AO1888" s="447"/>
      <c r="AP1888" s="447">
        <f>SUM(AP1890:AP1893)</f>
        <v>7677000</v>
      </c>
      <c r="AQ1888" s="447"/>
    </row>
    <row r="1889" spans="2:43" ht="18" hidden="1" customHeight="1" x14ac:dyDescent="0.2">
      <c r="B1889" s="4"/>
      <c r="C1889" s="117"/>
      <c r="D1889" s="117"/>
      <c r="E1889" s="117"/>
      <c r="F1889" s="48"/>
      <c r="G1889" s="11"/>
      <c r="H1889" s="117"/>
      <c r="I1889" s="124"/>
      <c r="J1889" s="124"/>
      <c r="K1889" s="144"/>
      <c r="L1889" s="11"/>
      <c r="M1889" s="143"/>
      <c r="N1889" s="42"/>
      <c r="O1889" s="128"/>
      <c r="P1889" s="129"/>
      <c r="Q1889" s="130"/>
      <c r="R1889" s="72" t="s">
        <v>18</v>
      </c>
      <c r="S1889" s="181"/>
      <c r="T1889" s="73" t="s">
        <v>137</v>
      </c>
      <c r="V1889" s="74">
        <v>0</v>
      </c>
      <c r="X1889" s="74">
        <v>0</v>
      </c>
      <c r="Z1889" s="74">
        <v>0</v>
      </c>
      <c r="AB1889" s="74">
        <v>0</v>
      </c>
      <c r="AD1889" s="74">
        <v>0</v>
      </c>
      <c r="AF1889" s="74">
        <v>0</v>
      </c>
      <c r="AH1889" s="74">
        <f t="shared" si="280"/>
        <v>0</v>
      </c>
      <c r="AI1889" s="8"/>
      <c r="AJ1889" s="74">
        <v>0</v>
      </c>
      <c r="AK1889" s="8"/>
      <c r="AL1889" s="74">
        <v>0</v>
      </c>
      <c r="AM1889" s="74"/>
      <c r="AN1889" s="74">
        <v>0</v>
      </c>
      <c r="AO1889" s="74"/>
      <c r="AP1889" s="74">
        <v>0</v>
      </c>
      <c r="AQ1889" s="74"/>
    </row>
    <row r="1890" spans="2:43" ht="18" customHeight="1" x14ac:dyDescent="0.2">
      <c r="B1890" s="4"/>
      <c r="C1890" s="117"/>
      <c r="D1890" s="117"/>
      <c r="E1890" s="117"/>
      <c r="F1890" s="48"/>
      <c r="G1890" s="11"/>
      <c r="H1890" s="117"/>
      <c r="I1890" s="124"/>
      <c r="J1890" s="124"/>
      <c r="K1890" s="144"/>
      <c r="L1890" s="11"/>
      <c r="M1890" s="143"/>
      <c r="N1890" s="42"/>
      <c r="O1890" s="128"/>
      <c r="P1890" s="129"/>
      <c r="Q1890" s="130"/>
      <c r="R1890" s="78">
        <v>4</v>
      </c>
      <c r="S1890" s="251"/>
      <c r="T1890" s="73" t="s">
        <v>331</v>
      </c>
      <c r="V1890" s="74">
        <v>0</v>
      </c>
      <c r="X1890" s="74">
        <v>0</v>
      </c>
      <c r="Z1890" s="74">
        <v>0</v>
      </c>
      <c r="AB1890" s="74">
        <v>0</v>
      </c>
      <c r="AD1890" s="74">
        <v>0</v>
      </c>
      <c r="AF1890" s="74">
        <v>0</v>
      </c>
      <c r="AH1890" s="74">
        <f t="shared" si="280"/>
        <v>0</v>
      </c>
      <c r="AI1890" s="8"/>
      <c r="AJ1890" s="74">
        <v>0</v>
      </c>
      <c r="AK1890" s="8"/>
      <c r="AL1890" s="74">
        <v>2218000</v>
      </c>
      <c r="AM1890" s="74"/>
      <c r="AN1890" s="74">
        <v>2337000</v>
      </c>
      <c r="AO1890" s="74"/>
      <c r="AP1890" s="74">
        <v>2337000</v>
      </c>
      <c r="AQ1890" s="74"/>
    </row>
    <row r="1891" spans="2:43" ht="18" customHeight="1" x14ac:dyDescent="0.2">
      <c r="B1891" s="4"/>
      <c r="C1891" s="117"/>
      <c r="D1891" s="117"/>
      <c r="E1891" s="117"/>
      <c r="F1891" s="48"/>
      <c r="G1891" s="11"/>
      <c r="H1891" s="117"/>
      <c r="I1891" s="124"/>
      <c r="J1891" s="124"/>
      <c r="K1891" s="144"/>
      <c r="L1891" s="11"/>
      <c r="M1891" s="143"/>
      <c r="N1891" s="42"/>
      <c r="O1891" s="128"/>
      <c r="P1891" s="129"/>
      <c r="Q1891" s="130"/>
      <c r="R1891" s="78">
        <v>8</v>
      </c>
      <c r="S1891" s="251"/>
      <c r="T1891" s="73" t="s">
        <v>490</v>
      </c>
      <c r="V1891" s="74">
        <v>4500000</v>
      </c>
      <c r="X1891" s="74">
        <v>5072000</v>
      </c>
      <c r="Z1891" s="74">
        <v>5800000</v>
      </c>
      <c r="AB1891" s="74">
        <v>4600000</v>
      </c>
      <c r="AD1891" s="74">
        <v>4844000</v>
      </c>
      <c r="AF1891" s="74">
        <v>1055000</v>
      </c>
      <c r="AH1891" s="74">
        <f t="shared" si="280"/>
        <v>5899000</v>
      </c>
      <c r="AI1891" s="8"/>
      <c r="AJ1891" s="74">
        <f>CEILING(AB1891*35/100,10)</f>
        <v>1610000</v>
      </c>
      <c r="AK1891" s="8"/>
      <c r="AL1891" s="74">
        <v>5086000</v>
      </c>
      <c r="AM1891" s="74"/>
      <c r="AN1891" s="74">
        <v>5340000</v>
      </c>
      <c r="AO1891" s="74"/>
      <c r="AP1891" s="74">
        <v>5340000</v>
      </c>
      <c r="AQ1891" s="74"/>
    </row>
    <row r="1892" spans="2:43" ht="30" hidden="1" x14ac:dyDescent="0.2">
      <c r="B1892" s="4"/>
      <c r="C1892" s="117"/>
      <c r="D1892" s="117"/>
      <c r="E1892" s="117"/>
      <c r="F1892" s="48"/>
      <c r="G1892" s="11"/>
      <c r="H1892" s="117"/>
      <c r="I1892" s="124"/>
      <c r="J1892" s="124"/>
      <c r="K1892" s="144"/>
      <c r="L1892" s="11"/>
      <c r="M1892" s="143"/>
      <c r="N1892" s="42"/>
      <c r="O1892" s="128"/>
      <c r="P1892" s="129"/>
      <c r="Q1892" s="130"/>
      <c r="R1892" s="78">
        <v>11</v>
      </c>
      <c r="S1892" s="251"/>
      <c r="T1892" s="950" t="s">
        <v>634</v>
      </c>
      <c r="V1892" s="74"/>
      <c r="X1892" s="74"/>
      <c r="Z1892" s="74"/>
      <c r="AB1892" s="74">
        <v>0</v>
      </c>
      <c r="AD1892" s="74">
        <v>0</v>
      </c>
      <c r="AF1892" s="74">
        <v>30000</v>
      </c>
      <c r="AH1892" s="74">
        <f t="shared" si="280"/>
        <v>30000</v>
      </c>
      <c r="AI1892" s="8"/>
      <c r="AJ1892" s="74">
        <v>0</v>
      </c>
      <c r="AK1892" s="8"/>
      <c r="AL1892" s="74">
        <v>0</v>
      </c>
      <c r="AM1892" s="74"/>
      <c r="AN1892" s="74">
        <v>0</v>
      </c>
      <c r="AO1892" s="74"/>
      <c r="AP1892" s="74">
        <v>0</v>
      </c>
      <c r="AQ1892" s="74"/>
    </row>
    <row r="1893" spans="2:43" ht="18" hidden="1" customHeight="1" x14ac:dyDescent="0.2">
      <c r="B1893" s="4"/>
      <c r="C1893" s="117"/>
      <c r="D1893" s="117"/>
      <c r="E1893" s="117"/>
      <c r="F1893" s="48"/>
      <c r="G1893" s="11"/>
      <c r="H1893" s="117"/>
      <c r="I1893" s="124"/>
      <c r="J1893" s="124"/>
      <c r="K1893" s="144"/>
      <c r="L1893" s="11"/>
      <c r="M1893" s="143"/>
      <c r="N1893" s="42"/>
      <c r="O1893" s="128"/>
      <c r="P1893" s="129"/>
      <c r="Q1893" s="130"/>
      <c r="R1893" s="78">
        <v>90</v>
      </c>
      <c r="S1893" s="251"/>
      <c r="T1893" s="73" t="s">
        <v>260</v>
      </c>
      <c r="V1893" s="74">
        <v>0</v>
      </c>
      <c r="X1893" s="74">
        <v>0</v>
      </c>
      <c r="Z1893" s="74">
        <v>0</v>
      </c>
      <c r="AB1893" s="74">
        <v>0</v>
      </c>
      <c r="AD1893" s="74">
        <v>2106000</v>
      </c>
      <c r="AF1893" s="74">
        <v>1750000</v>
      </c>
      <c r="AH1893" s="74">
        <f t="shared" si="280"/>
        <v>3856000</v>
      </c>
      <c r="AI1893" s="8"/>
      <c r="AJ1893" s="74">
        <v>0</v>
      </c>
      <c r="AK1893" s="8"/>
      <c r="AL1893" s="74">
        <v>0</v>
      </c>
      <c r="AM1893" s="74"/>
      <c r="AN1893" s="74">
        <v>0</v>
      </c>
      <c r="AO1893" s="74"/>
      <c r="AP1893" s="74">
        <v>0</v>
      </c>
      <c r="AQ1893" s="74"/>
    </row>
    <row r="1894" spans="2:43" ht="18" customHeight="1" x14ac:dyDescent="0.2">
      <c r="B1894" s="4"/>
      <c r="C1894" s="117"/>
      <c r="D1894" s="117"/>
      <c r="E1894" s="117"/>
      <c r="F1894" s="48"/>
      <c r="G1894" s="11"/>
      <c r="H1894" s="117"/>
      <c r="I1894" s="124"/>
      <c r="J1894" s="124"/>
      <c r="K1894" s="144"/>
      <c r="L1894" s="11"/>
      <c r="M1894" s="143"/>
      <c r="N1894" s="42"/>
      <c r="O1894" s="128"/>
      <c r="P1894" s="130"/>
      <c r="Q1894" s="131">
        <v>2</v>
      </c>
      <c r="R1894" s="68"/>
      <c r="S1894" s="35"/>
      <c r="T1894" s="450" t="s">
        <v>25</v>
      </c>
      <c r="U1894" s="449"/>
      <c r="V1894" s="447">
        <f>V1895</f>
        <v>10000</v>
      </c>
      <c r="X1894" s="447">
        <f>X1895</f>
        <v>11000</v>
      </c>
      <c r="Z1894" s="447">
        <f>Z1895</f>
        <v>11000</v>
      </c>
      <c r="AB1894" s="447">
        <f>AB1895</f>
        <v>12000</v>
      </c>
      <c r="AD1894" s="447">
        <f>AD1895</f>
        <v>13000</v>
      </c>
      <c r="AF1894" s="447">
        <f>AF1895</f>
        <v>0</v>
      </c>
      <c r="AH1894" s="447">
        <f t="shared" si="280"/>
        <v>13000</v>
      </c>
      <c r="AI1894" s="446"/>
      <c r="AJ1894" s="447">
        <f>AJ1895</f>
        <v>4200</v>
      </c>
      <c r="AK1894" s="446"/>
      <c r="AL1894" s="447">
        <f>AL1895</f>
        <v>14000</v>
      </c>
      <c r="AM1894" s="447"/>
      <c r="AN1894" s="447">
        <f>AN1895</f>
        <v>15000</v>
      </c>
      <c r="AO1894" s="447"/>
      <c r="AP1894" s="447">
        <f>AP1895</f>
        <v>15000</v>
      </c>
      <c r="AQ1894" s="447"/>
    </row>
    <row r="1895" spans="2:43" ht="18" customHeight="1" x14ac:dyDescent="0.2">
      <c r="B1895" s="4"/>
      <c r="C1895" s="117"/>
      <c r="D1895" s="117"/>
      <c r="E1895" s="117"/>
      <c r="F1895" s="48"/>
      <c r="G1895" s="11"/>
      <c r="H1895" s="117"/>
      <c r="I1895" s="124"/>
      <c r="J1895" s="124"/>
      <c r="K1895" s="144"/>
      <c r="L1895" s="11"/>
      <c r="M1895" s="143"/>
      <c r="N1895" s="42"/>
      <c r="O1895" s="128"/>
      <c r="P1895" s="130"/>
      <c r="Q1895" s="130"/>
      <c r="R1895" s="72" t="s">
        <v>0</v>
      </c>
      <c r="S1895" s="181"/>
      <c r="T1895" s="73" t="s">
        <v>221</v>
      </c>
      <c r="V1895" s="74">
        <v>10000</v>
      </c>
      <c r="X1895" s="74">
        <v>11000</v>
      </c>
      <c r="Z1895" s="74">
        <v>11000</v>
      </c>
      <c r="AB1895" s="74">
        <v>12000</v>
      </c>
      <c r="AD1895" s="74">
        <v>13000</v>
      </c>
      <c r="AF1895" s="74">
        <v>0</v>
      </c>
      <c r="AH1895" s="74">
        <f t="shared" si="280"/>
        <v>13000</v>
      </c>
      <c r="AI1895" s="8"/>
      <c r="AJ1895" s="74">
        <f>CEILING(AB1895*35/100,10)</f>
        <v>4200</v>
      </c>
      <c r="AK1895" s="8"/>
      <c r="AL1895" s="74">
        <v>14000</v>
      </c>
      <c r="AM1895" s="74"/>
      <c r="AN1895" s="74">
        <v>15000</v>
      </c>
      <c r="AO1895" s="74"/>
      <c r="AP1895" s="74">
        <v>15000</v>
      </c>
      <c r="AQ1895" s="74"/>
    </row>
    <row r="1896" spans="2:43" ht="18" customHeight="1" x14ac:dyDescent="0.2">
      <c r="B1896" s="4"/>
      <c r="C1896" s="117"/>
      <c r="D1896" s="117"/>
      <c r="E1896" s="117"/>
      <c r="F1896" s="48"/>
      <c r="G1896" s="11"/>
      <c r="H1896" s="117"/>
      <c r="I1896" s="124"/>
      <c r="J1896" s="124"/>
      <c r="K1896" s="144"/>
      <c r="L1896" s="11"/>
      <c r="M1896" s="143"/>
      <c r="N1896" s="42"/>
      <c r="O1896" s="128"/>
      <c r="P1896" s="130"/>
      <c r="Q1896" s="131">
        <v>3</v>
      </c>
      <c r="R1896" s="68"/>
      <c r="S1896" s="35"/>
      <c r="T1896" s="450" t="s">
        <v>49</v>
      </c>
      <c r="U1896" s="449"/>
      <c r="V1896" s="447">
        <f>V1897+V1898</f>
        <v>150000</v>
      </c>
      <c r="X1896" s="447">
        <f>X1897+X1898</f>
        <v>157000</v>
      </c>
      <c r="Z1896" s="447">
        <f>Z1897+Z1898</f>
        <v>250000</v>
      </c>
      <c r="AB1896" s="447">
        <f>AB1897+AB1898</f>
        <v>263000</v>
      </c>
      <c r="AD1896" s="447">
        <f>AD1897+AD1898</f>
        <v>277000</v>
      </c>
      <c r="AF1896" s="447">
        <f>AF1897+AF1898</f>
        <v>0</v>
      </c>
      <c r="AH1896" s="447">
        <f t="shared" si="280"/>
        <v>277000</v>
      </c>
      <c r="AI1896" s="446"/>
      <c r="AJ1896" s="447">
        <f>AJ1897+AJ1898</f>
        <v>92050</v>
      </c>
      <c r="AK1896" s="446"/>
      <c r="AL1896" s="447">
        <f>AL1897+AL1898</f>
        <v>291000</v>
      </c>
      <c r="AM1896" s="447"/>
      <c r="AN1896" s="447">
        <f>AN1897+AN1898</f>
        <v>306000</v>
      </c>
      <c r="AO1896" s="447"/>
      <c r="AP1896" s="447">
        <f>AP1897+AP1898</f>
        <v>306000</v>
      </c>
      <c r="AQ1896" s="447"/>
    </row>
    <row r="1897" spans="2:43" ht="18" customHeight="1" x14ac:dyDescent="0.2">
      <c r="B1897" s="4"/>
      <c r="C1897" s="117"/>
      <c r="D1897" s="117"/>
      <c r="E1897" s="117"/>
      <c r="F1897" s="48"/>
      <c r="G1897" s="11"/>
      <c r="H1897" s="117"/>
      <c r="I1897" s="124"/>
      <c r="J1897" s="124"/>
      <c r="K1897" s="144"/>
      <c r="L1897" s="11"/>
      <c r="M1897" s="143"/>
      <c r="N1897" s="42"/>
      <c r="O1897" s="128"/>
      <c r="P1897" s="130"/>
      <c r="Q1897" s="130"/>
      <c r="R1897" s="72" t="s">
        <v>0</v>
      </c>
      <c r="S1897" s="181"/>
      <c r="T1897" s="73" t="s">
        <v>359</v>
      </c>
      <c r="V1897" s="74">
        <v>150000</v>
      </c>
      <c r="X1897" s="74">
        <v>157000</v>
      </c>
      <c r="Z1897" s="74">
        <v>250000</v>
      </c>
      <c r="AB1897" s="74">
        <v>263000</v>
      </c>
      <c r="AD1897" s="74">
        <v>277000</v>
      </c>
      <c r="AF1897" s="74">
        <v>0</v>
      </c>
      <c r="AH1897" s="74">
        <f t="shared" si="280"/>
        <v>277000</v>
      </c>
      <c r="AI1897" s="8"/>
      <c r="AJ1897" s="74">
        <f>CEILING(AB1897*35/100,10)</f>
        <v>92050</v>
      </c>
      <c r="AK1897" s="8"/>
      <c r="AL1897" s="74">
        <v>291000</v>
      </c>
      <c r="AM1897" s="74"/>
      <c r="AN1897" s="74">
        <v>306000</v>
      </c>
      <c r="AO1897" s="74"/>
      <c r="AP1897" s="74">
        <v>306000</v>
      </c>
      <c r="AQ1897" s="74"/>
    </row>
    <row r="1898" spans="2:43" ht="18" hidden="1" customHeight="1" x14ac:dyDescent="0.2">
      <c r="B1898" s="4"/>
      <c r="C1898" s="117"/>
      <c r="D1898" s="117"/>
      <c r="E1898" s="117"/>
      <c r="F1898" s="48"/>
      <c r="G1898" s="11"/>
      <c r="H1898" s="117"/>
      <c r="I1898" s="124"/>
      <c r="J1898" s="124"/>
      <c r="K1898" s="144"/>
      <c r="L1898" s="11"/>
      <c r="M1898" s="143"/>
      <c r="N1898" s="42"/>
      <c r="O1898" s="128"/>
      <c r="P1898" s="130"/>
      <c r="Q1898" s="130"/>
      <c r="R1898" s="72">
        <v>3</v>
      </c>
      <c r="S1898" s="181"/>
      <c r="T1898" s="73" t="s">
        <v>461</v>
      </c>
      <c r="V1898" s="74">
        <v>0</v>
      </c>
      <c r="X1898" s="74">
        <v>0</v>
      </c>
      <c r="Z1898" s="74">
        <v>0</v>
      </c>
      <c r="AB1898" s="74">
        <v>0</v>
      </c>
      <c r="AD1898" s="74">
        <v>0</v>
      </c>
      <c r="AF1898" s="74">
        <v>0</v>
      </c>
      <c r="AH1898" s="74">
        <f t="shared" si="280"/>
        <v>0</v>
      </c>
      <c r="AI1898" s="8"/>
      <c r="AJ1898" s="74">
        <v>0</v>
      </c>
      <c r="AK1898" s="8"/>
      <c r="AL1898" s="74">
        <v>0</v>
      </c>
      <c r="AM1898" s="74"/>
      <c r="AN1898" s="74">
        <v>0</v>
      </c>
      <c r="AO1898" s="74"/>
      <c r="AP1898" s="74">
        <v>0</v>
      </c>
      <c r="AQ1898" s="74"/>
    </row>
    <row r="1899" spans="2:43" ht="18" customHeight="1" x14ac:dyDescent="0.2">
      <c r="B1899" s="4"/>
      <c r="C1899" s="117"/>
      <c r="D1899" s="117"/>
      <c r="E1899" s="117"/>
      <c r="F1899" s="48"/>
      <c r="G1899" s="11"/>
      <c r="H1899" s="117"/>
      <c r="I1899" s="124"/>
      <c r="J1899" s="124"/>
      <c r="K1899" s="144"/>
      <c r="L1899" s="11"/>
      <c r="M1899" s="143"/>
      <c r="N1899" s="42"/>
      <c r="O1899" s="128"/>
      <c r="P1899" s="130"/>
      <c r="Q1899" s="131">
        <v>4</v>
      </c>
      <c r="R1899" s="68"/>
      <c r="S1899" s="35"/>
      <c r="T1899" s="450" t="s">
        <v>51</v>
      </c>
      <c r="U1899" s="449"/>
      <c r="V1899" s="447">
        <f>SUM(V1900:V1901)</f>
        <v>65000</v>
      </c>
      <c r="X1899" s="447">
        <f>SUM(X1900:X1901)</f>
        <v>68000</v>
      </c>
      <c r="Z1899" s="447">
        <f>SUM(Z1900:Z1901)</f>
        <v>72000</v>
      </c>
      <c r="AB1899" s="447">
        <f>SUM(AB1900:AB1901)</f>
        <v>76000</v>
      </c>
      <c r="AD1899" s="447">
        <f>SUM(AD1900:AD1901)</f>
        <v>80000</v>
      </c>
      <c r="AF1899" s="447">
        <f>SUM(AF1900:AF1901)</f>
        <v>0</v>
      </c>
      <c r="AH1899" s="447">
        <f t="shared" si="280"/>
        <v>80000</v>
      </c>
      <c r="AI1899" s="446"/>
      <c r="AJ1899" s="447">
        <f>SUM(AJ1900:AJ1901)</f>
        <v>26600</v>
      </c>
      <c r="AK1899" s="446"/>
      <c r="AL1899" s="447">
        <f>SUM(AL1900:AL1901)</f>
        <v>84000</v>
      </c>
      <c r="AM1899" s="447"/>
      <c r="AN1899" s="447">
        <f>SUM(AN1900:AN1901)</f>
        <v>88000</v>
      </c>
      <c r="AO1899" s="447"/>
      <c r="AP1899" s="447">
        <f>SUM(AP1900:AP1901)</f>
        <v>88000</v>
      </c>
      <c r="AQ1899" s="447"/>
    </row>
    <row r="1900" spans="2:43" ht="18" customHeight="1" x14ac:dyDescent="0.2">
      <c r="B1900" s="4"/>
      <c r="C1900" s="117"/>
      <c r="D1900" s="117"/>
      <c r="E1900" s="117"/>
      <c r="F1900" s="48"/>
      <c r="G1900" s="11"/>
      <c r="H1900" s="117"/>
      <c r="I1900" s="124"/>
      <c r="J1900" s="124"/>
      <c r="K1900" s="144"/>
      <c r="L1900" s="11"/>
      <c r="M1900" s="143"/>
      <c r="N1900" s="42"/>
      <c r="O1900" s="128"/>
      <c r="P1900" s="130"/>
      <c r="Q1900" s="130"/>
      <c r="R1900" s="72">
        <v>1</v>
      </c>
      <c r="S1900" s="181"/>
      <c r="T1900" s="73" t="s">
        <v>52</v>
      </c>
      <c r="V1900" s="74">
        <v>65000</v>
      </c>
      <c r="X1900" s="74">
        <v>68000</v>
      </c>
      <c r="Z1900" s="74">
        <v>72000</v>
      </c>
      <c r="AB1900" s="74">
        <v>76000</v>
      </c>
      <c r="AD1900" s="74">
        <v>80000</v>
      </c>
      <c r="AF1900" s="74">
        <v>0</v>
      </c>
      <c r="AH1900" s="74">
        <f t="shared" si="280"/>
        <v>80000</v>
      </c>
      <c r="AI1900" s="8"/>
      <c r="AJ1900" s="74">
        <f>CEILING(AB1900*35/100,10)</f>
        <v>26600</v>
      </c>
      <c r="AK1900" s="8"/>
      <c r="AL1900" s="74">
        <v>84000</v>
      </c>
      <c r="AM1900" s="74"/>
      <c r="AN1900" s="74">
        <v>88000</v>
      </c>
      <c r="AO1900" s="74"/>
      <c r="AP1900" s="74">
        <v>88000</v>
      </c>
      <c r="AQ1900" s="74"/>
    </row>
    <row r="1901" spans="2:43" ht="18" hidden="1" customHeight="1" x14ac:dyDescent="0.2">
      <c r="B1901" s="4"/>
      <c r="C1901" s="117"/>
      <c r="D1901" s="117"/>
      <c r="E1901" s="117"/>
      <c r="F1901" s="48"/>
      <c r="G1901" s="11"/>
      <c r="H1901" s="117"/>
      <c r="I1901" s="124"/>
      <c r="J1901" s="124"/>
      <c r="K1901" s="144"/>
      <c r="L1901" s="11"/>
      <c r="M1901" s="143"/>
      <c r="N1901" s="42"/>
      <c r="O1901" s="128"/>
      <c r="P1901" s="130"/>
      <c r="Q1901" s="130"/>
      <c r="R1901" s="72">
        <v>90</v>
      </c>
      <c r="S1901" s="181"/>
      <c r="T1901" s="73" t="s">
        <v>459</v>
      </c>
      <c r="V1901" s="74">
        <v>0</v>
      </c>
      <c r="X1901" s="74">
        <v>0</v>
      </c>
      <c r="Z1901" s="74">
        <v>0</v>
      </c>
      <c r="AB1901" s="74">
        <v>0</v>
      </c>
      <c r="AD1901" s="74">
        <v>0</v>
      </c>
      <c r="AF1901" s="74">
        <v>0</v>
      </c>
      <c r="AH1901" s="74">
        <f t="shared" si="280"/>
        <v>0</v>
      </c>
      <c r="AI1901" s="8"/>
      <c r="AJ1901" s="74">
        <v>0</v>
      </c>
      <c r="AK1901" s="8"/>
      <c r="AL1901" s="74">
        <v>0</v>
      </c>
      <c r="AM1901" s="74"/>
      <c r="AN1901" s="74">
        <v>0</v>
      </c>
      <c r="AO1901" s="74"/>
      <c r="AP1901" s="74">
        <v>0</v>
      </c>
      <c r="AQ1901" s="74"/>
    </row>
    <row r="1902" spans="2:43" ht="18" hidden="1" customHeight="1" x14ac:dyDescent="0.2">
      <c r="B1902" s="4"/>
      <c r="C1902" s="117"/>
      <c r="D1902" s="117"/>
      <c r="E1902" s="117"/>
      <c r="F1902" s="48"/>
      <c r="G1902" s="11"/>
      <c r="H1902" s="117"/>
      <c r="I1902" s="124"/>
      <c r="J1902" s="124"/>
      <c r="K1902" s="144"/>
      <c r="L1902" s="11"/>
      <c r="M1902" s="143"/>
      <c r="N1902" s="42"/>
      <c r="O1902" s="128"/>
      <c r="P1902" s="130"/>
      <c r="Q1902" s="131">
        <v>5</v>
      </c>
      <c r="R1902" s="68"/>
      <c r="S1902" s="35"/>
      <c r="T1902" s="450" t="s">
        <v>83</v>
      </c>
      <c r="U1902" s="449"/>
      <c r="V1902" s="447">
        <f>V1903</f>
        <v>0</v>
      </c>
      <c r="X1902" s="447">
        <f>X1903</f>
        <v>0</v>
      </c>
      <c r="Z1902" s="447">
        <f>Z1903</f>
        <v>0</v>
      </c>
      <c r="AB1902" s="447">
        <f>AB1903</f>
        <v>0</v>
      </c>
      <c r="AD1902" s="447">
        <f>AD1903</f>
        <v>0</v>
      </c>
      <c r="AF1902" s="447">
        <f>AF1903</f>
        <v>0</v>
      </c>
      <c r="AH1902" s="447">
        <f t="shared" si="280"/>
        <v>0</v>
      </c>
      <c r="AI1902" s="446"/>
      <c r="AJ1902" s="447">
        <f>AJ1903</f>
        <v>0</v>
      </c>
      <c r="AK1902" s="446"/>
      <c r="AL1902" s="447">
        <f>AL1903</f>
        <v>0</v>
      </c>
      <c r="AM1902" s="447"/>
      <c r="AN1902" s="447">
        <f>AN1903</f>
        <v>0</v>
      </c>
      <c r="AO1902" s="447"/>
      <c r="AP1902" s="447">
        <f>AP1903</f>
        <v>0</v>
      </c>
      <c r="AQ1902" s="447"/>
    </row>
    <row r="1903" spans="2:43" ht="18" hidden="1" customHeight="1" x14ac:dyDescent="0.2">
      <c r="B1903" s="4"/>
      <c r="C1903" s="117"/>
      <c r="D1903" s="117"/>
      <c r="E1903" s="117"/>
      <c r="F1903" s="48"/>
      <c r="G1903" s="11"/>
      <c r="H1903" s="117"/>
      <c r="I1903" s="124"/>
      <c r="J1903" s="124"/>
      <c r="K1903" s="144"/>
      <c r="L1903" s="11"/>
      <c r="M1903" s="143"/>
      <c r="N1903" s="42"/>
      <c r="O1903" s="128"/>
      <c r="P1903" s="130"/>
      <c r="Q1903" s="130"/>
      <c r="R1903" s="72">
        <v>5</v>
      </c>
      <c r="S1903" s="181"/>
      <c r="T1903" s="73" t="s">
        <v>525</v>
      </c>
      <c r="V1903" s="74">
        <v>0</v>
      </c>
      <c r="X1903" s="74">
        <v>0</v>
      </c>
      <c r="Z1903" s="74">
        <v>0</v>
      </c>
      <c r="AB1903" s="74">
        <v>0</v>
      </c>
      <c r="AD1903" s="74">
        <v>0</v>
      </c>
      <c r="AF1903" s="74">
        <v>0</v>
      </c>
      <c r="AH1903" s="74">
        <f t="shared" si="280"/>
        <v>0</v>
      </c>
      <c r="AI1903" s="8"/>
      <c r="AJ1903" s="74">
        <v>0</v>
      </c>
      <c r="AK1903" s="8"/>
      <c r="AL1903" s="74">
        <v>0</v>
      </c>
      <c r="AM1903" s="74"/>
      <c r="AN1903" s="74">
        <v>0</v>
      </c>
      <c r="AO1903" s="74"/>
      <c r="AP1903" s="74">
        <v>0</v>
      </c>
      <c r="AQ1903" s="74"/>
    </row>
    <row r="1904" spans="2:43" ht="18" hidden="1" customHeight="1" x14ac:dyDescent="0.2">
      <c r="B1904" s="4"/>
      <c r="C1904" s="117"/>
      <c r="D1904" s="117"/>
      <c r="E1904" s="117"/>
      <c r="F1904" s="48"/>
      <c r="G1904" s="11"/>
      <c r="H1904" s="117"/>
      <c r="I1904" s="124"/>
      <c r="J1904" s="124"/>
      <c r="K1904" s="144"/>
      <c r="L1904" s="11"/>
      <c r="M1904" s="143"/>
      <c r="N1904" s="42"/>
      <c r="O1904" s="128"/>
      <c r="P1904" s="130"/>
      <c r="Q1904" s="131">
        <v>9</v>
      </c>
      <c r="R1904" s="68"/>
      <c r="S1904" s="35"/>
      <c r="T1904" s="450" t="s">
        <v>34</v>
      </c>
      <c r="U1904" s="449"/>
      <c r="V1904" s="447">
        <f>V1905</f>
        <v>70000</v>
      </c>
      <c r="X1904" s="447">
        <f>X1905</f>
        <v>110000</v>
      </c>
      <c r="Z1904" s="447">
        <f>Z1905</f>
        <v>100000</v>
      </c>
      <c r="AB1904" s="447">
        <f>AB1905</f>
        <v>2000000</v>
      </c>
      <c r="AD1904" s="447">
        <f>AD1905</f>
        <v>0</v>
      </c>
      <c r="AF1904" s="447">
        <f>AF1905</f>
        <v>0</v>
      </c>
      <c r="AH1904" s="447">
        <f t="shared" si="280"/>
        <v>0</v>
      </c>
      <c r="AI1904" s="446"/>
      <c r="AJ1904" s="447">
        <f>AJ1905</f>
        <v>700000</v>
      </c>
      <c r="AK1904" s="446"/>
      <c r="AL1904" s="447">
        <f>AL1905</f>
        <v>0</v>
      </c>
      <c r="AM1904" s="447"/>
      <c r="AN1904" s="447">
        <f>AN1905</f>
        <v>0</v>
      </c>
      <c r="AO1904" s="447"/>
      <c r="AP1904" s="447">
        <f>AP1905</f>
        <v>0</v>
      </c>
      <c r="AQ1904" s="447"/>
    </row>
    <row r="1905" spans="2:43" ht="18" hidden="1" customHeight="1" x14ac:dyDescent="0.2">
      <c r="B1905" s="4"/>
      <c r="C1905" s="117"/>
      <c r="D1905" s="117"/>
      <c r="E1905" s="117"/>
      <c r="F1905" s="48"/>
      <c r="G1905" s="11"/>
      <c r="H1905" s="117"/>
      <c r="I1905" s="124"/>
      <c r="J1905" s="124"/>
      <c r="K1905" s="144"/>
      <c r="L1905" s="11"/>
      <c r="M1905" s="143"/>
      <c r="N1905" s="42"/>
      <c r="O1905" s="128"/>
      <c r="P1905" s="130"/>
      <c r="Q1905" s="130"/>
      <c r="R1905" s="72">
        <v>90</v>
      </c>
      <c r="S1905" s="181"/>
      <c r="T1905" s="73" t="s">
        <v>34</v>
      </c>
      <c r="V1905" s="74">
        <v>70000</v>
      </c>
      <c r="X1905" s="74">
        <v>110000</v>
      </c>
      <c r="Z1905" s="74">
        <v>100000</v>
      </c>
      <c r="AB1905" s="74">
        <v>2000000</v>
      </c>
      <c r="AD1905" s="74">
        <v>0</v>
      </c>
      <c r="AF1905" s="74">
        <v>0</v>
      </c>
      <c r="AH1905" s="74">
        <f t="shared" si="280"/>
        <v>0</v>
      </c>
      <c r="AI1905" s="8"/>
      <c r="AJ1905" s="74">
        <f>CEILING(AB1905*35/100,10)</f>
        <v>700000</v>
      </c>
      <c r="AK1905" s="8"/>
      <c r="AL1905" s="74">
        <v>0</v>
      </c>
      <c r="AM1905" s="74"/>
      <c r="AN1905" s="74">
        <v>0</v>
      </c>
      <c r="AO1905" s="74"/>
      <c r="AP1905" s="74">
        <v>0</v>
      </c>
      <c r="AQ1905" s="74"/>
    </row>
    <row r="1906" spans="2:43" ht="18" hidden="1" customHeight="1" x14ac:dyDescent="0.2">
      <c r="B1906" s="4"/>
      <c r="C1906" s="117"/>
      <c r="D1906" s="117"/>
      <c r="E1906" s="117"/>
      <c r="F1906" s="48"/>
      <c r="G1906" s="11"/>
      <c r="H1906" s="117"/>
      <c r="I1906" s="124"/>
      <c r="J1906" s="124"/>
      <c r="K1906" s="144"/>
      <c r="L1906" s="11"/>
      <c r="M1906" s="143"/>
      <c r="N1906" s="42"/>
      <c r="O1906" s="128"/>
      <c r="P1906" s="129">
        <v>6</v>
      </c>
      <c r="Q1906" s="129"/>
      <c r="R1906" s="64"/>
      <c r="S1906" s="234"/>
      <c r="T1906" s="65" t="s">
        <v>279</v>
      </c>
      <c r="U1906" s="155"/>
      <c r="V1906" s="66">
        <f>V1907</f>
        <v>0</v>
      </c>
      <c r="X1906" s="66">
        <f>X1907</f>
        <v>0</v>
      </c>
      <c r="Z1906" s="66">
        <f>Z1907</f>
        <v>0</v>
      </c>
      <c r="AB1906" s="66">
        <f>AB1907</f>
        <v>0</v>
      </c>
      <c r="AD1906" s="66" t="e">
        <f>#REF!</f>
        <v>#REF!</v>
      </c>
      <c r="AF1906" s="66">
        <f>AF1907</f>
        <v>0</v>
      </c>
      <c r="AH1906" s="66" t="e">
        <f t="shared" si="280"/>
        <v>#REF!</v>
      </c>
      <c r="AI1906" s="67"/>
      <c r="AJ1906" s="66">
        <f>AJ1907</f>
        <v>0</v>
      </c>
      <c r="AK1906" s="67"/>
      <c r="AL1906" s="66">
        <f t="shared" ref="AL1906:AP1907" si="281">AL1907</f>
        <v>0</v>
      </c>
      <c r="AM1906" s="66"/>
      <c r="AN1906" s="66">
        <f t="shared" si="281"/>
        <v>0</v>
      </c>
      <c r="AO1906" s="66"/>
      <c r="AP1906" s="66">
        <f t="shared" si="281"/>
        <v>0</v>
      </c>
      <c r="AQ1906" s="66"/>
    </row>
    <row r="1907" spans="2:43" ht="18" hidden="1" customHeight="1" x14ac:dyDescent="0.2">
      <c r="B1907" s="4"/>
      <c r="C1907" s="117"/>
      <c r="D1907" s="117"/>
      <c r="E1907" s="117"/>
      <c r="F1907" s="48"/>
      <c r="G1907" s="11"/>
      <c r="H1907" s="117"/>
      <c r="I1907" s="124"/>
      <c r="J1907" s="124"/>
      <c r="K1907" s="144"/>
      <c r="L1907" s="11"/>
      <c r="M1907" s="143"/>
      <c r="N1907" s="42"/>
      <c r="O1907" s="128"/>
      <c r="P1907" s="130"/>
      <c r="Q1907" s="131">
        <v>1</v>
      </c>
      <c r="R1907" s="68"/>
      <c r="S1907" s="35"/>
      <c r="T1907" s="450" t="s">
        <v>27</v>
      </c>
      <c r="U1907" s="449"/>
      <c r="V1907" s="447">
        <f>V1908</f>
        <v>0</v>
      </c>
      <c r="X1907" s="447">
        <f>X1908</f>
        <v>0</v>
      </c>
      <c r="Z1907" s="447">
        <f>Z1908</f>
        <v>0</v>
      </c>
      <c r="AB1907" s="447">
        <f>AB1908</f>
        <v>0</v>
      </c>
      <c r="AD1907" s="447" t="e">
        <f>#REF!</f>
        <v>#REF!</v>
      </c>
      <c r="AF1907" s="447">
        <f>AF1908</f>
        <v>0</v>
      </c>
      <c r="AH1907" s="447" t="e">
        <f t="shared" si="280"/>
        <v>#REF!</v>
      </c>
      <c r="AI1907" s="446"/>
      <c r="AJ1907" s="447">
        <f>AJ1908</f>
        <v>0</v>
      </c>
      <c r="AK1907" s="446"/>
      <c r="AL1907" s="447">
        <f t="shared" si="281"/>
        <v>0</v>
      </c>
      <c r="AM1907" s="447"/>
      <c r="AN1907" s="447">
        <f t="shared" si="281"/>
        <v>0</v>
      </c>
      <c r="AO1907" s="447"/>
      <c r="AP1907" s="447">
        <f t="shared" si="281"/>
        <v>0</v>
      </c>
      <c r="AQ1907" s="447"/>
    </row>
    <row r="1908" spans="2:43" ht="18" hidden="1" customHeight="1" x14ac:dyDescent="0.2">
      <c r="B1908" s="4"/>
      <c r="C1908" s="117"/>
      <c r="D1908" s="117"/>
      <c r="E1908" s="117"/>
      <c r="F1908" s="48"/>
      <c r="G1908" s="11"/>
      <c r="H1908" s="117"/>
      <c r="I1908" s="124"/>
      <c r="J1908" s="124"/>
      <c r="K1908" s="144"/>
      <c r="L1908" s="11"/>
      <c r="M1908" s="143"/>
      <c r="N1908" s="42"/>
      <c r="O1908" s="128"/>
      <c r="P1908" s="130"/>
      <c r="Q1908" s="130"/>
      <c r="R1908" s="72" t="s">
        <v>3</v>
      </c>
      <c r="S1908" s="181"/>
      <c r="T1908" s="73" t="s">
        <v>222</v>
      </c>
      <c r="V1908" s="74">
        <v>0</v>
      </c>
      <c r="X1908" s="74">
        <v>0</v>
      </c>
      <c r="Z1908" s="74">
        <v>0</v>
      </c>
      <c r="AB1908" s="74">
        <v>0</v>
      </c>
      <c r="AD1908" s="74">
        <v>0</v>
      </c>
      <c r="AF1908" s="74">
        <v>0</v>
      </c>
      <c r="AH1908" s="74">
        <f t="shared" si="280"/>
        <v>0</v>
      </c>
      <c r="AI1908" s="8"/>
      <c r="AJ1908" s="74">
        <v>0</v>
      </c>
      <c r="AK1908" s="8"/>
      <c r="AL1908" s="74">
        <v>0</v>
      </c>
      <c r="AM1908" s="74"/>
      <c r="AN1908" s="74">
        <v>0</v>
      </c>
      <c r="AO1908" s="74"/>
      <c r="AP1908" s="74">
        <v>0</v>
      </c>
      <c r="AQ1908" s="74"/>
    </row>
    <row r="1909" spans="2:43" ht="18" customHeight="1" x14ac:dyDescent="0.2">
      <c r="B1909" s="4"/>
      <c r="C1909" s="117"/>
      <c r="D1909" s="117"/>
      <c r="E1909" s="117"/>
      <c r="F1909" s="48"/>
      <c r="G1909" s="11"/>
      <c r="H1909" s="117"/>
      <c r="I1909" s="124"/>
      <c r="J1909" s="124"/>
      <c r="K1909" s="144"/>
      <c r="L1909" s="11"/>
      <c r="M1909" s="143"/>
      <c r="N1909" s="42"/>
      <c r="O1909" s="128"/>
      <c r="P1909" s="129">
        <v>7</v>
      </c>
      <c r="Q1909" s="129"/>
      <c r="R1909" s="64"/>
      <c r="S1909" s="234"/>
      <c r="T1909" s="65" t="s">
        <v>343</v>
      </c>
      <c r="U1909" s="155"/>
      <c r="V1909" s="66">
        <f>V1910+V1916+V1918</f>
        <v>55000</v>
      </c>
      <c r="X1909" s="66">
        <f>X1910+X1916+X1918</f>
        <v>57000</v>
      </c>
      <c r="Z1909" s="66">
        <f>Z1910+Z1916+Z1918</f>
        <v>61000</v>
      </c>
      <c r="AB1909" s="66">
        <f>AB1910+AB1916+AB1918</f>
        <v>65000</v>
      </c>
      <c r="AD1909" s="66">
        <f>AD1910+AD1916+AD1918</f>
        <v>68000</v>
      </c>
      <c r="AF1909" s="66">
        <f>AF1910+AF1916+AF1918</f>
        <v>0</v>
      </c>
      <c r="AH1909" s="66">
        <f t="shared" si="280"/>
        <v>68000</v>
      </c>
      <c r="AI1909" s="67"/>
      <c r="AJ1909" s="66">
        <f>AJ1910+AJ1916+AJ1918</f>
        <v>16250</v>
      </c>
      <c r="AK1909" s="67"/>
      <c r="AL1909" s="66">
        <f>AL1910+AL1916+AL1918</f>
        <v>71000</v>
      </c>
      <c r="AM1909" s="66"/>
      <c r="AN1909" s="66">
        <f>AN1910+AN1916+AN1918</f>
        <v>74000</v>
      </c>
      <c r="AO1909" s="66"/>
      <c r="AP1909" s="66">
        <f>AP1910+AP1916+AP1918</f>
        <v>74000</v>
      </c>
      <c r="AQ1909" s="66"/>
    </row>
    <row r="1910" spans="2:43" ht="18" hidden="1" customHeight="1" x14ac:dyDescent="0.2">
      <c r="B1910" s="4"/>
      <c r="C1910" s="117"/>
      <c r="D1910" s="117"/>
      <c r="E1910" s="117"/>
      <c r="F1910" s="48"/>
      <c r="G1910" s="11"/>
      <c r="H1910" s="117"/>
      <c r="I1910" s="124"/>
      <c r="J1910" s="124"/>
      <c r="K1910" s="144"/>
      <c r="L1910" s="11"/>
      <c r="M1910" s="143"/>
      <c r="N1910" s="42"/>
      <c r="O1910" s="128"/>
      <c r="P1910" s="129"/>
      <c r="Q1910" s="131">
        <v>1</v>
      </c>
      <c r="R1910" s="68"/>
      <c r="S1910" s="35"/>
      <c r="T1910" s="450" t="s">
        <v>234</v>
      </c>
      <c r="U1910" s="449"/>
      <c r="V1910" s="447">
        <f>V1911+V1912+V1913+V1914+V1915</f>
        <v>0</v>
      </c>
      <c r="X1910" s="447">
        <f>X1911+X1912+X1913+X1914+X1915</f>
        <v>0</v>
      </c>
      <c r="Z1910" s="447">
        <f>Z1911+Z1912+Z1913+Z1914+Z1915</f>
        <v>0</v>
      </c>
      <c r="AB1910" s="447">
        <f>AB1911+AB1912+AB1913+AB1914+AB1915</f>
        <v>0</v>
      </c>
      <c r="AD1910" s="447">
        <f>AD1911+AD1912+AD1913+AD1914+AD1915</f>
        <v>0</v>
      </c>
      <c r="AF1910" s="447">
        <f>AF1911+AF1912+AF1913+AF1914+AF1915</f>
        <v>0</v>
      </c>
      <c r="AH1910" s="447">
        <f t="shared" si="280"/>
        <v>0</v>
      </c>
      <c r="AI1910" s="446"/>
      <c r="AJ1910" s="447">
        <f>AJ1911+AJ1912+AJ1913+AJ1914+AJ1915</f>
        <v>0</v>
      </c>
      <c r="AK1910" s="446"/>
      <c r="AL1910" s="447">
        <f>AL1911+AL1912+AL1913+AL1914+AL1915</f>
        <v>0</v>
      </c>
      <c r="AM1910" s="447"/>
      <c r="AN1910" s="447">
        <f>AN1911+AN1912+AN1913+AN1914+AN1915</f>
        <v>0</v>
      </c>
      <c r="AO1910" s="447"/>
      <c r="AP1910" s="447">
        <f>AP1911+AP1912+AP1913+AP1914+AP1915</f>
        <v>0</v>
      </c>
      <c r="AQ1910" s="447"/>
    </row>
    <row r="1911" spans="2:43" ht="18" hidden="1" customHeight="1" x14ac:dyDescent="0.2">
      <c r="B1911" s="4"/>
      <c r="C1911" s="117"/>
      <c r="D1911" s="117"/>
      <c r="E1911" s="117"/>
      <c r="F1911" s="48"/>
      <c r="G1911" s="11"/>
      <c r="H1911" s="117"/>
      <c r="I1911" s="124"/>
      <c r="J1911" s="124"/>
      <c r="K1911" s="144"/>
      <c r="L1911" s="11"/>
      <c r="M1911" s="143"/>
      <c r="N1911" s="42"/>
      <c r="O1911" s="128"/>
      <c r="P1911" s="129"/>
      <c r="Q1911" s="130"/>
      <c r="R1911" s="72" t="s">
        <v>3</v>
      </c>
      <c r="S1911" s="181"/>
      <c r="T1911" s="73" t="s">
        <v>333</v>
      </c>
      <c r="V1911" s="74">
        <v>0</v>
      </c>
      <c r="X1911" s="74">
        <v>0</v>
      </c>
      <c r="Z1911" s="74">
        <v>0</v>
      </c>
      <c r="AB1911" s="74">
        <v>0</v>
      </c>
      <c r="AD1911" s="74">
        <v>0</v>
      </c>
      <c r="AF1911" s="74">
        <v>0</v>
      </c>
      <c r="AH1911" s="74">
        <f t="shared" si="280"/>
        <v>0</v>
      </c>
      <c r="AI1911" s="8"/>
      <c r="AJ1911" s="74">
        <v>0</v>
      </c>
      <c r="AK1911" s="8"/>
      <c r="AL1911" s="74">
        <v>0</v>
      </c>
      <c r="AM1911" s="74"/>
      <c r="AN1911" s="74">
        <v>0</v>
      </c>
      <c r="AO1911" s="74"/>
      <c r="AP1911" s="74">
        <v>0</v>
      </c>
      <c r="AQ1911" s="74"/>
    </row>
    <row r="1912" spans="2:43" ht="18" hidden="1" customHeight="1" x14ac:dyDescent="0.2">
      <c r="B1912" s="4"/>
      <c r="C1912" s="117"/>
      <c r="D1912" s="117"/>
      <c r="E1912" s="117"/>
      <c r="F1912" s="48"/>
      <c r="G1912" s="11"/>
      <c r="H1912" s="117"/>
      <c r="I1912" s="124"/>
      <c r="J1912" s="124"/>
      <c r="K1912" s="144"/>
      <c r="L1912" s="11"/>
      <c r="M1912" s="143"/>
      <c r="N1912" s="42"/>
      <c r="O1912" s="128"/>
      <c r="P1912" s="129"/>
      <c r="Q1912" s="130"/>
      <c r="R1912" s="72" t="s">
        <v>0</v>
      </c>
      <c r="S1912" s="181"/>
      <c r="T1912" s="73" t="s">
        <v>334</v>
      </c>
      <c r="V1912" s="74">
        <v>0</v>
      </c>
      <c r="X1912" s="74">
        <v>0</v>
      </c>
      <c r="Z1912" s="74">
        <v>0</v>
      </c>
      <c r="AB1912" s="74">
        <v>0</v>
      </c>
      <c r="AD1912" s="74">
        <v>0</v>
      </c>
      <c r="AF1912" s="74">
        <v>0</v>
      </c>
      <c r="AH1912" s="74">
        <f t="shared" si="280"/>
        <v>0</v>
      </c>
      <c r="AI1912" s="8"/>
      <c r="AJ1912" s="74">
        <v>0</v>
      </c>
      <c r="AK1912" s="8"/>
      <c r="AL1912" s="74">
        <v>0</v>
      </c>
      <c r="AM1912" s="74"/>
      <c r="AN1912" s="74">
        <v>0</v>
      </c>
      <c r="AO1912" s="74"/>
      <c r="AP1912" s="74">
        <v>0</v>
      </c>
      <c r="AQ1912" s="74"/>
    </row>
    <row r="1913" spans="2:43" ht="18" hidden="1" customHeight="1" x14ac:dyDescent="0.2">
      <c r="B1913" s="4"/>
      <c r="C1913" s="117"/>
      <c r="D1913" s="117"/>
      <c r="E1913" s="117"/>
      <c r="F1913" s="48"/>
      <c r="G1913" s="11"/>
      <c r="H1913" s="117"/>
      <c r="I1913" s="124"/>
      <c r="J1913" s="124"/>
      <c r="K1913" s="144"/>
      <c r="L1913" s="11"/>
      <c r="M1913" s="143"/>
      <c r="N1913" s="42"/>
      <c r="O1913" s="128"/>
      <c r="P1913" s="129"/>
      <c r="Q1913" s="130"/>
      <c r="R1913" s="72">
        <v>90</v>
      </c>
      <c r="S1913" s="181"/>
      <c r="T1913" s="73" t="s">
        <v>335</v>
      </c>
      <c r="V1913" s="74">
        <v>0</v>
      </c>
      <c r="X1913" s="74">
        <v>0</v>
      </c>
      <c r="Z1913" s="74">
        <v>0</v>
      </c>
      <c r="AB1913" s="74">
        <v>0</v>
      </c>
      <c r="AD1913" s="74">
        <v>0</v>
      </c>
      <c r="AF1913" s="74">
        <v>0</v>
      </c>
      <c r="AH1913" s="74">
        <f t="shared" si="280"/>
        <v>0</v>
      </c>
      <c r="AI1913" s="8"/>
      <c r="AJ1913" s="74">
        <v>0</v>
      </c>
      <c r="AK1913" s="8"/>
      <c r="AL1913" s="74">
        <v>0</v>
      </c>
      <c r="AM1913" s="74"/>
      <c r="AN1913" s="74">
        <v>0</v>
      </c>
      <c r="AO1913" s="74"/>
      <c r="AP1913" s="74">
        <v>0</v>
      </c>
      <c r="AQ1913" s="74"/>
    </row>
    <row r="1914" spans="2:43" ht="18" hidden="1" customHeight="1" x14ac:dyDescent="0.2">
      <c r="B1914" s="4"/>
      <c r="C1914" s="117"/>
      <c r="D1914" s="117"/>
      <c r="E1914" s="117"/>
      <c r="F1914" s="48"/>
      <c r="G1914" s="11"/>
      <c r="H1914" s="117"/>
      <c r="I1914" s="124"/>
      <c r="J1914" s="124"/>
      <c r="K1914" s="144"/>
      <c r="L1914" s="11"/>
      <c r="M1914" s="143"/>
      <c r="N1914" s="42"/>
      <c r="O1914" s="128"/>
      <c r="P1914" s="129"/>
      <c r="Q1914" s="130"/>
      <c r="R1914" s="72">
        <v>4</v>
      </c>
      <c r="S1914" s="181"/>
      <c r="T1914" s="73" t="s">
        <v>235</v>
      </c>
      <c r="V1914" s="74">
        <v>0</v>
      </c>
      <c r="X1914" s="74">
        <v>0</v>
      </c>
      <c r="Z1914" s="74">
        <v>0</v>
      </c>
      <c r="AB1914" s="74">
        <v>0</v>
      </c>
      <c r="AD1914" s="74">
        <v>0</v>
      </c>
      <c r="AF1914" s="74">
        <v>0</v>
      </c>
      <c r="AH1914" s="74">
        <f t="shared" si="280"/>
        <v>0</v>
      </c>
      <c r="AI1914" s="8"/>
      <c r="AJ1914" s="74">
        <v>0</v>
      </c>
      <c r="AK1914" s="8"/>
      <c r="AL1914" s="74">
        <v>0</v>
      </c>
      <c r="AM1914" s="74"/>
      <c r="AN1914" s="74">
        <v>0</v>
      </c>
      <c r="AO1914" s="74"/>
      <c r="AP1914" s="74">
        <v>0</v>
      </c>
      <c r="AQ1914" s="74"/>
    </row>
    <row r="1915" spans="2:43" ht="18" hidden="1" customHeight="1" x14ac:dyDescent="0.2">
      <c r="B1915" s="4"/>
      <c r="C1915" s="117"/>
      <c r="D1915" s="117"/>
      <c r="E1915" s="117"/>
      <c r="F1915" s="48"/>
      <c r="G1915" s="11"/>
      <c r="H1915" s="117"/>
      <c r="I1915" s="124"/>
      <c r="J1915" s="124"/>
      <c r="K1915" s="144"/>
      <c r="L1915" s="11"/>
      <c r="M1915" s="143"/>
      <c r="N1915" s="42"/>
      <c r="O1915" s="128"/>
      <c r="P1915" s="129"/>
      <c r="Q1915" s="130"/>
      <c r="R1915" s="72">
        <v>90</v>
      </c>
      <c r="S1915" s="181"/>
      <c r="T1915" s="73" t="s">
        <v>335</v>
      </c>
      <c r="V1915" s="74">
        <v>0</v>
      </c>
      <c r="X1915" s="74">
        <v>0</v>
      </c>
      <c r="Z1915" s="74">
        <v>0</v>
      </c>
      <c r="AB1915" s="74">
        <v>0</v>
      </c>
      <c r="AD1915" s="74">
        <v>0</v>
      </c>
      <c r="AF1915" s="74">
        <v>0</v>
      </c>
      <c r="AH1915" s="74">
        <f t="shared" si="280"/>
        <v>0</v>
      </c>
      <c r="AI1915" s="8"/>
      <c r="AJ1915" s="74">
        <v>0</v>
      </c>
      <c r="AK1915" s="8"/>
      <c r="AL1915" s="74">
        <v>0</v>
      </c>
      <c r="AM1915" s="74"/>
      <c r="AN1915" s="74">
        <v>0</v>
      </c>
      <c r="AO1915" s="74"/>
      <c r="AP1915" s="74">
        <v>0</v>
      </c>
      <c r="AQ1915" s="74"/>
    </row>
    <row r="1916" spans="2:43" ht="18" hidden="1" customHeight="1" x14ac:dyDescent="0.2">
      <c r="B1916" s="4"/>
      <c r="C1916" s="117"/>
      <c r="D1916" s="117"/>
      <c r="E1916" s="117"/>
      <c r="F1916" s="48"/>
      <c r="G1916" s="11"/>
      <c r="H1916" s="117"/>
      <c r="I1916" s="124"/>
      <c r="J1916" s="124"/>
      <c r="K1916" s="144"/>
      <c r="L1916" s="11"/>
      <c r="M1916" s="143"/>
      <c r="N1916" s="42"/>
      <c r="O1916" s="128"/>
      <c r="P1916" s="129"/>
      <c r="Q1916" s="131">
        <v>2</v>
      </c>
      <c r="R1916" s="68"/>
      <c r="S1916" s="35"/>
      <c r="T1916" s="450" t="s">
        <v>266</v>
      </c>
      <c r="U1916" s="449"/>
      <c r="V1916" s="447">
        <f>V1917</f>
        <v>0</v>
      </c>
      <c r="X1916" s="447">
        <f>X1917</f>
        <v>0</v>
      </c>
      <c r="Z1916" s="447">
        <f>Z1917</f>
        <v>0</v>
      </c>
      <c r="AB1916" s="447">
        <f>AB1917</f>
        <v>0</v>
      </c>
      <c r="AD1916" s="447">
        <f>AD1917</f>
        <v>0</v>
      </c>
      <c r="AF1916" s="447">
        <f>AF1917</f>
        <v>0</v>
      </c>
      <c r="AH1916" s="447">
        <f t="shared" si="280"/>
        <v>0</v>
      </c>
      <c r="AI1916" s="446"/>
      <c r="AJ1916" s="447">
        <f>AJ1917</f>
        <v>0</v>
      </c>
      <c r="AK1916" s="446"/>
      <c r="AL1916" s="447">
        <f>AL1917</f>
        <v>0</v>
      </c>
      <c r="AM1916" s="447"/>
      <c r="AN1916" s="447">
        <f>AN1917</f>
        <v>0</v>
      </c>
      <c r="AO1916" s="447"/>
      <c r="AP1916" s="447">
        <f>AP1917</f>
        <v>0</v>
      </c>
      <c r="AQ1916" s="447"/>
    </row>
    <row r="1917" spans="2:43" ht="18" hidden="1" customHeight="1" x14ac:dyDescent="0.2">
      <c r="B1917" s="4"/>
      <c r="C1917" s="117"/>
      <c r="D1917" s="117"/>
      <c r="E1917" s="117"/>
      <c r="F1917" s="48"/>
      <c r="G1917" s="11"/>
      <c r="H1917" s="117"/>
      <c r="I1917" s="124"/>
      <c r="J1917" s="124"/>
      <c r="K1917" s="144"/>
      <c r="L1917" s="11"/>
      <c r="M1917" s="143"/>
      <c r="N1917" s="42"/>
      <c r="O1917" s="128"/>
      <c r="P1917" s="129"/>
      <c r="Q1917" s="131"/>
      <c r="R1917" s="78" t="s">
        <v>3</v>
      </c>
      <c r="S1917" s="251"/>
      <c r="T1917" s="494" t="s">
        <v>267</v>
      </c>
      <c r="U1917" s="444"/>
      <c r="V1917" s="448">
        <v>0</v>
      </c>
      <c r="X1917" s="448">
        <v>0</v>
      </c>
      <c r="Z1917" s="448">
        <v>0</v>
      </c>
      <c r="AB1917" s="448">
        <v>0</v>
      </c>
      <c r="AD1917" s="448">
        <v>0</v>
      </c>
      <c r="AF1917" s="448">
        <v>0</v>
      </c>
      <c r="AH1917" s="448">
        <f t="shared" si="280"/>
        <v>0</v>
      </c>
      <c r="AI1917" s="495"/>
      <c r="AJ1917" s="448">
        <v>0</v>
      </c>
      <c r="AK1917" s="495"/>
      <c r="AL1917" s="448">
        <v>0</v>
      </c>
      <c r="AM1917" s="448"/>
      <c r="AN1917" s="448">
        <v>0</v>
      </c>
      <c r="AO1917" s="448"/>
      <c r="AP1917" s="448">
        <v>0</v>
      </c>
      <c r="AQ1917" s="448"/>
    </row>
    <row r="1918" spans="2:43" ht="18" customHeight="1" x14ac:dyDescent="0.2">
      <c r="B1918" s="4"/>
      <c r="C1918" s="117"/>
      <c r="D1918" s="117"/>
      <c r="E1918" s="117"/>
      <c r="F1918" s="48"/>
      <c r="G1918" s="11"/>
      <c r="H1918" s="117"/>
      <c r="I1918" s="124"/>
      <c r="J1918" s="124"/>
      <c r="K1918" s="144"/>
      <c r="L1918" s="11"/>
      <c r="M1918" s="143"/>
      <c r="N1918" s="42"/>
      <c r="O1918" s="128"/>
      <c r="P1918" s="130"/>
      <c r="Q1918" s="131">
        <v>3</v>
      </c>
      <c r="R1918" s="68"/>
      <c r="S1918" s="35"/>
      <c r="T1918" s="450" t="s">
        <v>224</v>
      </c>
      <c r="U1918" s="449"/>
      <c r="V1918" s="447">
        <f>V1919+V1920+V1921</f>
        <v>55000</v>
      </c>
      <c r="X1918" s="447">
        <f>X1919+X1920+X1921</f>
        <v>57000</v>
      </c>
      <c r="Z1918" s="447">
        <f>Z1919+Z1920+Z1921</f>
        <v>61000</v>
      </c>
      <c r="AB1918" s="447">
        <f>AB1919+AB1920+AB1921</f>
        <v>65000</v>
      </c>
      <c r="AD1918" s="447">
        <f>AD1919+AD1920+AD1921</f>
        <v>68000</v>
      </c>
      <c r="AF1918" s="447">
        <f>AF1919+AF1920+AF1921</f>
        <v>0</v>
      </c>
      <c r="AH1918" s="447">
        <f t="shared" si="280"/>
        <v>68000</v>
      </c>
      <c r="AI1918" s="446"/>
      <c r="AJ1918" s="447">
        <f>AJ1919+AJ1920+AJ1921</f>
        <v>16250</v>
      </c>
      <c r="AK1918" s="446"/>
      <c r="AL1918" s="447">
        <f>AL1919+AL1920+AL1921</f>
        <v>71000</v>
      </c>
      <c r="AM1918" s="447"/>
      <c r="AN1918" s="447">
        <f>AN1919+AN1920+AN1921</f>
        <v>74000</v>
      </c>
      <c r="AO1918" s="447"/>
      <c r="AP1918" s="447">
        <f>AP1919+AP1920+AP1921</f>
        <v>74000</v>
      </c>
      <c r="AQ1918" s="447"/>
    </row>
    <row r="1919" spans="2:43" ht="18" hidden="1" customHeight="1" x14ac:dyDescent="0.2">
      <c r="B1919" s="4"/>
      <c r="C1919" s="117"/>
      <c r="D1919" s="117"/>
      <c r="E1919" s="117"/>
      <c r="F1919" s="48"/>
      <c r="G1919" s="11"/>
      <c r="H1919" s="117"/>
      <c r="I1919" s="124"/>
      <c r="J1919" s="124"/>
      <c r="K1919" s="144"/>
      <c r="L1919" s="11"/>
      <c r="M1919" s="143"/>
      <c r="N1919" s="42"/>
      <c r="O1919" s="128"/>
      <c r="P1919" s="130"/>
      <c r="Q1919" s="131"/>
      <c r="R1919" s="72">
        <v>1</v>
      </c>
      <c r="S1919" s="181"/>
      <c r="T1919" s="73" t="s">
        <v>405</v>
      </c>
      <c r="V1919" s="74">
        <v>0</v>
      </c>
      <c r="X1919" s="74">
        <v>0</v>
      </c>
      <c r="Z1919" s="74">
        <v>0</v>
      </c>
      <c r="AB1919" s="74">
        <v>0</v>
      </c>
      <c r="AD1919" s="74">
        <v>0</v>
      </c>
      <c r="AF1919" s="74">
        <v>0</v>
      </c>
      <c r="AH1919" s="74">
        <f t="shared" si="280"/>
        <v>0</v>
      </c>
      <c r="AI1919" s="8"/>
      <c r="AJ1919" s="74">
        <v>0</v>
      </c>
      <c r="AK1919" s="8"/>
      <c r="AL1919" s="74">
        <v>0</v>
      </c>
      <c r="AM1919" s="74"/>
      <c r="AN1919" s="74">
        <v>0</v>
      </c>
      <c r="AO1919" s="74"/>
      <c r="AP1919" s="74">
        <v>0</v>
      </c>
      <c r="AQ1919" s="74"/>
    </row>
    <row r="1920" spans="2:43" ht="18" customHeight="1" x14ac:dyDescent="0.2">
      <c r="B1920" s="4"/>
      <c r="C1920" s="117"/>
      <c r="D1920" s="117"/>
      <c r="E1920" s="117"/>
      <c r="F1920" s="48"/>
      <c r="G1920" s="11"/>
      <c r="H1920" s="117"/>
      <c r="I1920" s="124"/>
      <c r="J1920" s="124"/>
      <c r="K1920" s="144"/>
      <c r="L1920" s="11"/>
      <c r="M1920" s="143"/>
      <c r="N1920" s="42"/>
      <c r="O1920" s="128"/>
      <c r="P1920" s="130"/>
      <c r="Q1920" s="131"/>
      <c r="R1920" s="72" t="s">
        <v>0</v>
      </c>
      <c r="S1920" s="181"/>
      <c r="T1920" s="73" t="s">
        <v>53</v>
      </c>
      <c r="V1920" s="74">
        <v>50000</v>
      </c>
      <c r="X1920" s="74">
        <v>52000</v>
      </c>
      <c r="Z1920" s="74">
        <v>55000</v>
      </c>
      <c r="AB1920" s="74">
        <v>58000</v>
      </c>
      <c r="AD1920" s="74">
        <v>61000</v>
      </c>
      <c r="AF1920" s="74">
        <v>0</v>
      </c>
      <c r="AH1920" s="74">
        <f t="shared" si="280"/>
        <v>61000</v>
      </c>
      <c r="AI1920" s="8"/>
      <c r="AJ1920" s="74">
        <f t="shared" ref="AJ1920:AJ1921" si="282">CEILING(AB1920*25/100,10)</f>
        <v>14500</v>
      </c>
      <c r="AK1920" s="8"/>
      <c r="AL1920" s="74">
        <v>64000</v>
      </c>
      <c r="AM1920" s="74"/>
      <c r="AN1920" s="74">
        <v>67000</v>
      </c>
      <c r="AO1920" s="74"/>
      <c r="AP1920" s="74">
        <v>67000</v>
      </c>
      <c r="AQ1920" s="74"/>
    </row>
    <row r="1921" spans="2:43" ht="17.25" customHeight="1" x14ac:dyDescent="0.2">
      <c r="B1921" s="4"/>
      <c r="C1921" s="117"/>
      <c r="D1921" s="117"/>
      <c r="E1921" s="117"/>
      <c r="F1921" s="48"/>
      <c r="G1921" s="11"/>
      <c r="H1921" s="117"/>
      <c r="I1921" s="124"/>
      <c r="J1921" s="124"/>
      <c r="K1921" s="144"/>
      <c r="L1921" s="11"/>
      <c r="M1921" s="143"/>
      <c r="N1921" s="42"/>
      <c r="O1921" s="128"/>
      <c r="P1921" s="130"/>
      <c r="Q1921" s="131"/>
      <c r="R1921" s="72">
        <v>3</v>
      </c>
      <c r="S1921" s="181"/>
      <c r="T1921" s="73" t="s">
        <v>85</v>
      </c>
      <c r="V1921" s="74">
        <v>5000</v>
      </c>
      <c r="X1921" s="74">
        <v>5000</v>
      </c>
      <c r="Z1921" s="74">
        <v>6000</v>
      </c>
      <c r="AB1921" s="74">
        <v>7000</v>
      </c>
      <c r="AD1921" s="74">
        <v>7000</v>
      </c>
      <c r="AF1921" s="74">
        <v>0</v>
      </c>
      <c r="AH1921" s="74">
        <f t="shared" si="280"/>
        <v>7000</v>
      </c>
      <c r="AI1921" s="8"/>
      <c r="AJ1921" s="74">
        <f t="shared" si="282"/>
        <v>1750</v>
      </c>
      <c r="AK1921" s="8"/>
      <c r="AL1921" s="74">
        <v>7000</v>
      </c>
      <c r="AM1921" s="74"/>
      <c r="AN1921" s="74">
        <v>7000</v>
      </c>
      <c r="AO1921" s="74"/>
      <c r="AP1921" s="74">
        <v>7000</v>
      </c>
      <c r="AQ1921" s="74"/>
    </row>
    <row r="1922" spans="2:43" ht="18" hidden="1" customHeight="1" x14ac:dyDescent="0.2">
      <c r="B1922" s="4"/>
      <c r="C1922" s="117"/>
      <c r="D1922" s="117"/>
      <c r="E1922" s="117"/>
      <c r="F1922" s="48"/>
      <c r="G1922" s="11"/>
      <c r="H1922" s="117"/>
      <c r="I1922" s="124"/>
      <c r="J1922" s="124"/>
      <c r="K1922" s="144"/>
      <c r="L1922" s="11"/>
      <c r="M1922" s="143"/>
      <c r="N1922" s="42"/>
      <c r="O1922" s="128"/>
      <c r="P1922" s="129">
        <v>8</v>
      </c>
      <c r="Q1922" s="129"/>
      <c r="R1922" s="64"/>
      <c r="S1922" s="234"/>
      <c r="T1922" s="65" t="s">
        <v>338</v>
      </c>
      <c r="U1922" s="155"/>
      <c r="V1922" s="66">
        <f>V1923</f>
        <v>0</v>
      </c>
      <c r="X1922" s="66">
        <f>X1923</f>
        <v>0</v>
      </c>
      <c r="Z1922" s="66">
        <f>Z1923</f>
        <v>0</v>
      </c>
      <c r="AB1922" s="66">
        <f>AB1923</f>
        <v>0</v>
      </c>
      <c r="AD1922" s="66" t="e">
        <f>#REF!</f>
        <v>#REF!</v>
      </c>
      <c r="AF1922" s="66">
        <f>AF1923</f>
        <v>0</v>
      </c>
      <c r="AH1922" s="66" t="e">
        <f t="shared" si="280"/>
        <v>#REF!</v>
      </c>
      <c r="AI1922" s="67"/>
      <c r="AJ1922" s="66">
        <f>AJ1923</f>
        <v>0</v>
      </c>
      <c r="AK1922" s="67"/>
      <c r="AL1922" s="66">
        <f>AL1923</f>
        <v>0</v>
      </c>
      <c r="AM1922" s="66"/>
      <c r="AN1922" s="66">
        <f>AN1923</f>
        <v>0</v>
      </c>
      <c r="AO1922" s="66"/>
      <c r="AP1922" s="66">
        <f>AP1923</f>
        <v>0</v>
      </c>
      <c r="AQ1922" s="66"/>
    </row>
    <row r="1923" spans="2:43" ht="18" hidden="1" customHeight="1" x14ac:dyDescent="0.2">
      <c r="B1923" s="4"/>
      <c r="C1923" s="117"/>
      <c r="D1923" s="117"/>
      <c r="E1923" s="117"/>
      <c r="F1923" s="48"/>
      <c r="G1923" s="11"/>
      <c r="H1923" s="117"/>
      <c r="I1923" s="124"/>
      <c r="J1923" s="124"/>
      <c r="K1923" s="144"/>
      <c r="L1923" s="11"/>
      <c r="M1923" s="143"/>
      <c r="N1923" s="42"/>
      <c r="O1923" s="128"/>
      <c r="P1923" s="130"/>
      <c r="Q1923" s="131">
        <v>1</v>
      </c>
      <c r="R1923" s="68"/>
      <c r="S1923" s="35"/>
      <c r="T1923" s="450" t="s">
        <v>87</v>
      </c>
      <c r="U1923" s="449"/>
      <c r="V1923" s="447">
        <f>V1924+V1925+V1926</f>
        <v>0</v>
      </c>
      <c r="X1923" s="447">
        <f>X1924+X1925+X1926</f>
        <v>0</v>
      </c>
      <c r="Z1923" s="447">
        <f>Z1924+Z1925+Z1926</f>
        <v>0</v>
      </c>
      <c r="AB1923" s="447">
        <f>AB1924+AB1925+AB1926</f>
        <v>0</v>
      </c>
      <c r="AD1923" s="447" t="e">
        <f>#REF!+AD1925+AD1926</f>
        <v>#REF!</v>
      </c>
      <c r="AF1923" s="447">
        <f>AF1924+AF1925+AF1926</f>
        <v>0</v>
      </c>
      <c r="AH1923" s="447" t="e">
        <f t="shared" si="280"/>
        <v>#REF!</v>
      </c>
      <c r="AI1923" s="446"/>
      <c r="AJ1923" s="447">
        <f>AJ1924+AJ1925+AJ1926</f>
        <v>0</v>
      </c>
      <c r="AK1923" s="446"/>
      <c r="AL1923" s="447">
        <f>AL1924+AL1925+AL1926</f>
        <v>0</v>
      </c>
      <c r="AM1923" s="447"/>
      <c r="AN1923" s="447">
        <f>AN1924+AN1925+AN1926</f>
        <v>0</v>
      </c>
      <c r="AO1923" s="447"/>
      <c r="AP1923" s="447">
        <f>AP1924+AP1925+AP1926</f>
        <v>0</v>
      </c>
      <c r="AQ1923" s="447"/>
    </row>
    <row r="1924" spans="2:43" ht="18" hidden="1" customHeight="1" x14ac:dyDescent="0.2">
      <c r="B1924" s="4"/>
      <c r="C1924" s="117"/>
      <c r="D1924" s="117"/>
      <c r="E1924" s="117"/>
      <c r="F1924" s="48"/>
      <c r="G1924" s="11"/>
      <c r="H1924" s="117"/>
      <c r="I1924" s="124"/>
      <c r="J1924" s="124"/>
      <c r="K1924" s="144"/>
      <c r="L1924" s="11"/>
      <c r="M1924" s="143"/>
      <c r="N1924" s="42"/>
      <c r="O1924" s="128"/>
      <c r="P1924" s="130"/>
      <c r="Q1924" s="130"/>
      <c r="R1924" s="72" t="s">
        <v>3</v>
      </c>
      <c r="S1924" s="181"/>
      <c r="T1924" s="73" t="s">
        <v>88</v>
      </c>
      <c r="V1924" s="74">
        <v>0</v>
      </c>
      <c r="X1924" s="74">
        <v>0</v>
      </c>
      <c r="Z1924" s="74">
        <v>0</v>
      </c>
      <c r="AB1924" s="74">
        <v>0</v>
      </c>
      <c r="AD1924" s="74">
        <v>0</v>
      </c>
      <c r="AF1924" s="74">
        <v>0</v>
      </c>
      <c r="AH1924" s="74">
        <f t="shared" si="280"/>
        <v>0</v>
      </c>
      <c r="AI1924" s="8"/>
      <c r="AJ1924" s="74">
        <v>0</v>
      </c>
      <c r="AK1924" s="8"/>
      <c r="AL1924" s="74">
        <v>0</v>
      </c>
      <c r="AM1924" s="74"/>
      <c r="AN1924" s="74">
        <v>0</v>
      </c>
      <c r="AO1924" s="74"/>
      <c r="AP1924" s="74">
        <v>0</v>
      </c>
      <c r="AQ1924" s="74"/>
    </row>
    <row r="1925" spans="2:43" ht="18" hidden="1" customHeight="1" x14ac:dyDescent="0.2">
      <c r="B1925" s="4"/>
      <c r="C1925" s="117"/>
      <c r="D1925" s="117"/>
      <c r="E1925" s="117"/>
      <c r="F1925" s="48"/>
      <c r="G1925" s="11"/>
      <c r="H1925" s="117"/>
      <c r="I1925" s="124"/>
      <c r="J1925" s="124"/>
      <c r="K1925" s="144"/>
      <c r="L1925" s="11"/>
      <c r="M1925" s="143"/>
      <c r="N1925" s="42"/>
      <c r="O1925" s="128"/>
      <c r="P1925" s="129"/>
      <c r="Q1925" s="129"/>
      <c r="R1925" s="78" t="s">
        <v>0</v>
      </c>
      <c r="S1925" s="251"/>
      <c r="T1925" s="494" t="s">
        <v>89</v>
      </c>
      <c r="U1925" s="444"/>
      <c r="V1925" s="448">
        <v>0</v>
      </c>
      <c r="X1925" s="448">
        <v>0</v>
      </c>
      <c r="Z1925" s="448">
        <v>0</v>
      </c>
      <c r="AB1925" s="448">
        <v>0</v>
      </c>
      <c r="AD1925" s="448">
        <v>0</v>
      </c>
      <c r="AF1925" s="448">
        <v>0</v>
      </c>
      <c r="AH1925" s="448">
        <f t="shared" si="280"/>
        <v>0</v>
      </c>
      <c r="AI1925" s="8"/>
      <c r="AJ1925" s="448">
        <v>0</v>
      </c>
      <c r="AK1925" s="8"/>
      <c r="AL1925" s="448">
        <v>0</v>
      </c>
      <c r="AM1925" s="448"/>
      <c r="AN1925" s="448">
        <v>0</v>
      </c>
      <c r="AO1925" s="448"/>
      <c r="AP1925" s="448">
        <v>0</v>
      </c>
      <c r="AQ1925" s="448"/>
    </row>
    <row r="1926" spans="2:43" ht="18" hidden="1" customHeight="1" x14ac:dyDescent="0.2">
      <c r="B1926" s="4"/>
      <c r="C1926" s="117"/>
      <c r="D1926" s="117"/>
      <c r="E1926" s="117"/>
      <c r="F1926" s="48"/>
      <c r="G1926" s="11"/>
      <c r="H1926" s="117"/>
      <c r="I1926" s="124"/>
      <c r="J1926" s="124"/>
      <c r="K1926" s="144"/>
      <c r="L1926" s="11"/>
      <c r="M1926" s="143"/>
      <c r="N1926" s="42"/>
      <c r="O1926" s="128"/>
      <c r="P1926" s="129"/>
      <c r="Q1926" s="129"/>
      <c r="R1926" s="78">
        <v>90</v>
      </c>
      <c r="S1926" s="251"/>
      <c r="T1926" s="494" t="s">
        <v>460</v>
      </c>
      <c r="U1926" s="444"/>
      <c r="V1926" s="448">
        <v>0</v>
      </c>
      <c r="X1926" s="448">
        <v>0</v>
      </c>
      <c r="Z1926" s="448">
        <v>0</v>
      </c>
      <c r="AB1926" s="448">
        <v>0</v>
      </c>
      <c r="AD1926" s="448">
        <v>0</v>
      </c>
      <c r="AF1926" s="448">
        <v>0</v>
      </c>
      <c r="AH1926" s="448">
        <f t="shared" si="280"/>
        <v>0</v>
      </c>
      <c r="AI1926" s="8"/>
      <c r="AJ1926" s="448">
        <v>0</v>
      </c>
      <c r="AK1926" s="8"/>
      <c r="AL1926" s="448">
        <v>0</v>
      </c>
      <c r="AM1926" s="448"/>
      <c r="AN1926" s="448">
        <v>0</v>
      </c>
      <c r="AO1926" s="448"/>
      <c r="AP1926" s="448">
        <v>0</v>
      </c>
      <c r="AQ1926" s="448"/>
    </row>
    <row r="1927" spans="2:43" ht="18" hidden="1" customHeight="1" x14ac:dyDescent="0.2">
      <c r="B1927" s="4"/>
      <c r="C1927" s="117"/>
      <c r="D1927" s="117"/>
      <c r="E1927" s="117"/>
      <c r="F1927" s="48"/>
      <c r="G1927" s="11"/>
      <c r="H1927" s="117"/>
      <c r="I1927" s="124"/>
      <c r="J1927" s="124"/>
      <c r="K1927" s="144"/>
      <c r="L1927" s="11"/>
      <c r="M1927" s="143"/>
      <c r="N1927" s="42"/>
      <c r="O1927" s="128"/>
      <c r="P1927" s="129">
        <v>9</v>
      </c>
      <c r="Q1927" s="129"/>
      <c r="R1927" s="64"/>
      <c r="S1927" s="234"/>
      <c r="T1927" s="65" t="s">
        <v>217</v>
      </c>
      <c r="U1927" s="155"/>
      <c r="V1927" s="66">
        <f>V1928+V1930</f>
        <v>0</v>
      </c>
      <c r="X1927" s="66">
        <f>X1928+X1930</f>
        <v>0</v>
      </c>
      <c r="Z1927" s="66">
        <f>Z1928+Z1930</f>
        <v>0</v>
      </c>
      <c r="AB1927" s="66">
        <f>AB1928+AB1930</f>
        <v>0</v>
      </c>
      <c r="AD1927" s="66" t="e">
        <f>#REF!+AD1930</f>
        <v>#REF!</v>
      </c>
      <c r="AF1927" s="66">
        <f>AF1928+AF1930</f>
        <v>0</v>
      </c>
      <c r="AH1927" s="66" t="e">
        <f t="shared" si="280"/>
        <v>#REF!</v>
      </c>
      <c r="AI1927" s="67"/>
      <c r="AJ1927" s="66">
        <f>AJ1928+AJ1930</f>
        <v>0</v>
      </c>
      <c r="AK1927" s="67"/>
      <c r="AL1927" s="66">
        <f>AL1928+AL1930</f>
        <v>0</v>
      </c>
      <c r="AM1927" s="66"/>
      <c r="AN1927" s="66">
        <f>AN1928+AN1930</f>
        <v>0</v>
      </c>
      <c r="AO1927" s="66"/>
      <c r="AP1927" s="66">
        <f>AP1928+AP1930</f>
        <v>0</v>
      </c>
      <c r="AQ1927" s="66"/>
    </row>
    <row r="1928" spans="2:43" ht="18" hidden="1" customHeight="1" x14ac:dyDescent="0.2">
      <c r="B1928" s="4"/>
      <c r="C1928" s="117"/>
      <c r="D1928" s="117"/>
      <c r="E1928" s="117"/>
      <c r="F1928" s="48"/>
      <c r="G1928" s="11"/>
      <c r="H1928" s="117"/>
      <c r="I1928" s="124"/>
      <c r="J1928" s="124"/>
      <c r="K1928" s="144"/>
      <c r="L1928" s="11"/>
      <c r="M1928" s="143"/>
      <c r="N1928" s="42"/>
      <c r="O1928" s="128"/>
      <c r="P1928" s="130"/>
      <c r="Q1928" s="131">
        <v>8</v>
      </c>
      <c r="R1928" s="68"/>
      <c r="S1928" s="35"/>
      <c r="T1928" s="450" t="s">
        <v>406</v>
      </c>
      <c r="U1928" s="449"/>
      <c r="V1928" s="447">
        <f>V1929</f>
        <v>0</v>
      </c>
      <c r="X1928" s="447">
        <f>X1929</f>
        <v>0</v>
      </c>
      <c r="Z1928" s="447">
        <f>Z1929</f>
        <v>0</v>
      </c>
      <c r="AB1928" s="447">
        <f>AB1929</f>
        <v>0</v>
      </c>
      <c r="AD1928" s="447" t="e">
        <f>#REF!</f>
        <v>#REF!</v>
      </c>
      <c r="AF1928" s="447">
        <f>AF1929</f>
        <v>0</v>
      </c>
      <c r="AH1928" s="447" t="e">
        <f t="shared" si="280"/>
        <v>#REF!</v>
      </c>
      <c r="AI1928" s="446"/>
      <c r="AJ1928" s="447">
        <f>AJ1929</f>
        <v>0</v>
      </c>
      <c r="AK1928" s="446"/>
      <c r="AL1928" s="447">
        <f>AL1929</f>
        <v>0</v>
      </c>
      <c r="AM1928" s="447"/>
      <c r="AN1928" s="447">
        <f>AN1929</f>
        <v>0</v>
      </c>
      <c r="AO1928" s="447"/>
      <c r="AP1928" s="447">
        <f>AP1929</f>
        <v>0</v>
      </c>
      <c r="AQ1928" s="447"/>
    </row>
    <row r="1929" spans="2:43" ht="18" hidden="1" customHeight="1" x14ac:dyDescent="0.2">
      <c r="B1929" s="4"/>
      <c r="C1929" s="117"/>
      <c r="D1929" s="117"/>
      <c r="E1929" s="117"/>
      <c r="F1929" s="48"/>
      <c r="G1929" s="11"/>
      <c r="H1929" s="117"/>
      <c r="I1929" s="124"/>
      <c r="J1929" s="124"/>
      <c r="K1929" s="144"/>
      <c r="L1929" s="11"/>
      <c r="M1929" s="143"/>
      <c r="N1929" s="42"/>
      <c r="O1929" s="128"/>
      <c r="P1929" s="130"/>
      <c r="Q1929" s="131"/>
      <c r="R1929" s="72" t="s">
        <v>3</v>
      </c>
      <c r="S1929" s="181"/>
      <c r="T1929" s="73" t="s">
        <v>407</v>
      </c>
      <c r="V1929" s="74">
        <v>0</v>
      </c>
      <c r="X1929" s="74">
        <v>0</v>
      </c>
      <c r="Z1929" s="74">
        <v>0</v>
      </c>
      <c r="AB1929" s="74">
        <v>0</v>
      </c>
      <c r="AD1929" s="74">
        <v>0</v>
      </c>
      <c r="AF1929" s="74">
        <v>0</v>
      </c>
      <c r="AH1929" s="74">
        <f t="shared" si="280"/>
        <v>0</v>
      </c>
      <c r="AI1929" s="8"/>
      <c r="AJ1929" s="74">
        <v>0</v>
      </c>
      <c r="AK1929" s="8"/>
      <c r="AL1929" s="74">
        <v>0</v>
      </c>
      <c r="AM1929" s="74"/>
      <c r="AN1929" s="74">
        <v>0</v>
      </c>
      <c r="AO1929" s="74"/>
      <c r="AP1929" s="74">
        <v>0</v>
      </c>
      <c r="AQ1929" s="74"/>
    </row>
    <row r="1930" spans="2:43" ht="18" hidden="1" customHeight="1" x14ac:dyDescent="0.2">
      <c r="B1930" s="4"/>
      <c r="C1930" s="117"/>
      <c r="D1930" s="117"/>
      <c r="E1930" s="117"/>
      <c r="F1930" s="48"/>
      <c r="G1930" s="11"/>
      <c r="H1930" s="117"/>
      <c r="I1930" s="124"/>
      <c r="J1930" s="124"/>
      <c r="K1930" s="144"/>
      <c r="L1930" s="11"/>
      <c r="M1930" s="143"/>
      <c r="N1930" s="42"/>
      <c r="O1930" s="128"/>
      <c r="P1930" s="130"/>
      <c r="Q1930" s="131">
        <v>9</v>
      </c>
      <c r="R1930" s="68"/>
      <c r="S1930" s="35"/>
      <c r="T1930" s="450" t="s">
        <v>408</v>
      </c>
      <c r="U1930" s="449"/>
      <c r="V1930" s="447">
        <f>V1931</f>
        <v>0</v>
      </c>
      <c r="X1930" s="447">
        <f>X1931</f>
        <v>0</v>
      </c>
      <c r="Z1930" s="447">
        <f>Z1931</f>
        <v>0</v>
      </c>
      <c r="AB1930" s="447">
        <f>AB1931</f>
        <v>0</v>
      </c>
      <c r="AD1930" s="447" t="e">
        <f>#REF!</f>
        <v>#REF!</v>
      </c>
      <c r="AF1930" s="447">
        <f>AF1931</f>
        <v>0</v>
      </c>
      <c r="AH1930" s="447" t="e">
        <f t="shared" si="280"/>
        <v>#REF!</v>
      </c>
      <c r="AI1930" s="446"/>
      <c r="AJ1930" s="447">
        <f>AJ1931</f>
        <v>0</v>
      </c>
      <c r="AK1930" s="446"/>
      <c r="AL1930" s="447">
        <f>AL1931</f>
        <v>0</v>
      </c>
      <c r="AM1930" s="447"/>
      <c r="AN1930" s="447">
        <f>AN1931</f>
        <v>0</v>
      </c>
      <c r="AO1930" s="447"/>
      <c r="AP1930" s="447">
        <f>AP1931</f>
        <v>0</v>
      </c>
      <c r="AQ1930" s="447"/>
    </row>
    <row r="1931" spans="2:43" ht="18" hidden="1" customHeight="1" x14ac:dyDescent="0.2">
      <c r="B1931" s="4"/>
      <c r="C1931" s="117"/>
      <c r="D1931" s="117"/>
      <c r="E1931" s="117"/>
      <c r="F1931" s="48"/>
      <c r="G1931" s="11"/>
      <c r="H1931" s="117"/>
      <c r="I1931" s="124"/>
      <c r="J1931" s="124"/>
      <c r="K1931" s="144"/>
      <c r="L1931" s="11"/>
      <c r="M1931" s="143"/>
      <c r="N1931" s="42"/>
      <c r="O1931" s="128"/>
      <c r="P1931" s="130"/>
      <c r="Q1931" s="131"/>
      <c r="R1931" s="72" t="s">
        <v>3</v>
      </c>
      <c r="S1931" s="181"/>
      <c r="T1931" s="494" t="s">
        <v>409</v>
      </c>
      <c r="U1931" s="444"/>
      <c r="V1931" s="74">
        <v>0</v>
      </c>
      <c r="X1931" s="74">
        <v>0</v>
      </c>
      <c r="Z1931" s="74">
        <v>0</v>
      </c>
      <c r="AB1931" s="74">
        <v>0</v>
      </c>
      <c r="AD1931" s="74">
        <v>0</v>
      </c>
      <c r="AF1931" s="74">
        <v>0</v>
      </c>
      <c r="AH1931" s="74">
        <f t="shared" si="280"/>
        <v>0</v>
      </c>
      <c r="AI1931" s="8"/>
      <c r="AJ1931" s="74">
        <v>0</v>
      </c>
      <c r="AK1931" s="8"/>
      <c r="AL1931" s="74">
        <v>0</v>
      </c>
      <c r="AM1931" s="74"/>
      <c r="AN1931" s="74">
        <v>0</v>
      </c>
      <c r="AO1931" s="74"/>
      <c r="AP1931" s="74">
        <v>0</v>
      </c>
      <c r="AQ1931" s="74"/>
    </row>
    <row r="1932" spans="2:43" ht="18" hidden="1" customHeight="1" x14ac:dyDescent="0.2">
      <c r="B1932" s="4"/>
      <c r="C1932" s="117"/>
      <c r="D1932" s="117"/>
      <c r="E1932" s="117"/>
      <c r="F1932" s="48"/>
      <c r="G1932" s="11"/>
      <c r="H1932" s="117"/>
      <c r="I1932" s="124"/>
      <c r="J1932" s="124"/>
      <c r="K1932" s="144"/>
      <c r="L1932" s="11"/>
      <c r="M1932" s="143"/>
      <c r="N1932" s="42"/>
      <c r="O1932" s="133" t="s">
        <v>55</v>
      </c>
      <c r="P1932" s="134"/>
      <c r="Q1932" s="134"/>
      <c r="R1932" s="79"/>
      <c r="S1932" s="252"/>
      <c r="T1932" s="80" t="s">
        <v>29</v>
      </c>
      <c r="U1932" s="242"/>
      <c r="V1932" s="88">
        <f>V1933+V1936</f>
        <v>0</v>
      </c>
      <c r="X1932" s="88">
        <f>X1933+X1936</f>
        <v>0</v>
      </c>
      <c r="Z1932" s="88">
        <f>Z1933+Z1936</f>
        <v>0</v>
      </c>
      <c r="AB1932" s="88">
        <f>AB1933+AB1936</f>
        <v>0</v>
      </c>
      <c r="AD1932" s="88" t="e">
        <f>#REF!+AD1936</f>
        <v>#REF!</v>
      </c>
      <c r="AF1932" s="88">
        <f>AF1933+AF1936</f>
        <v>0</v>
      </c>
      <c r="AH1932" s="88" t="e">
        <f t="shared" si="280"/>
        <v>#REF!</v>
      </c>
      <c r="AI1932" s="89"/>
      <c r="AJ1932" s="88">
        <f>AJ1933+AJ1936</f>
        <v>0</v>
      </c>
      <c r="AK1932" s="89"/>
      <c r="AL1932" s="88">
        <f>AL1933+AL1936</f>
        <v>0</v>
      </c>
      <c r="AM1932" s="88"/>
      <c r="AN1932" s="88">
        <f>AN1933+AN1936</f>
        <v>0</v>
      </c>
      <c r="AO1932" s="88"/>
      <c r="AP1932" s="88">
        <f>AP1933+AP1936</f>
        <v>0</v>
      </c>
      <c r="AQ1932" s="88"/>
    </row>
    <row r="1933" spans="2:43" ht="18" hidden="1" customHeight="1" x14ac:dyDescent="0.2">
      <c r="B1933" s="4"/>
      <c r="C1933" s="117"/>
      <c r="D1933" s="117"/>
      <c r="E1933" s="117"/>
      <c r="F1933" s="48"/>
      <c r="G1933" s="11"/>
      <c r="H1933" s="117"/>
      <c r="I1933" s="124"/>
      <c r="J1933" s="124"/>
      <c r="K1933" s="144"/>
      <c r="L1933" s="11"/>
      <c r="M1933" s="143"/>
      <c r="N1933" s="42"/>
      <c r="O1933" s="128"/>
      <c r="P1933" s="129">
        <v>3</v>
      </c>
      <c r="Q1933" s="129"/>
      <c r="R1933" s="64"/>
      <c r="S1933" s="234"/>
      <c r="T1933" s="65" t="s">
        <v>54</v>
      </c>
      <c r="U1933" s="155"/>
      <c r="V1933" s="66">
        <f>V1934</f>
        <v>0</v>
      </c>
      <c r="X1933" s="66">
        <f>X1934</f>
        <v>0</v>
      </c>
      <c r="Z1933" s="66">
        <f>Z1934</f>
        <v>0</v>
      </c>
      <c r="AB1933" s="66">
        <f>AB1934</f>
        <v>0</v>
      </c>
      <c r="AD1933" s="66" t="e">
        <f>#REF!</f>
        <v>#REF!</v>
      </c>
      <c r="AF1933" s="66">
        <f>AF1934</f>
        <v>0</v>
      </c>
      <c r="AH1933" s="66" t="e">
        <f t="shared" si="280"/>
        <v>#REF!</v>
      </c>
      <c r="AI1933" s="67"/>
      <c r="AJ1933" s="66">
        <f>AJ1934</f>
        <v>0</v>
      </c>
      <c r="AK1933" s="67"/>
      <c r="AL1933" s="66">
        <f t="shared" ref="AL1933:AP1934" si="283">AL1934</f>
        <v>0</v>
      </c>
      <c r="AM1933" s="66"/>
      <c r="AN1933" s="66">
        <f t="shared" si="283"/>
        <v>0</v>
      </c>
      <c r="AO1933" s="66"/>
      <c r="AP1933" s="66">
        <f t="shared" si="283"/>
        <v>0</v>
      </c>
      <c r="AQ1933" s="66"/>
    </row>
    <row r="1934" spans="2:43" ht="18" hidden="1" customHeight="1" x14ac:dyDescent="0.2">
      <c r="B1934" s="4"/>
      <c r="C1934" s="117"/>
      <c r="D1934" s="117"/>
      <c r="E1934" s="117"/>
      <c r="F1934" s="48"/>
      <c r="G1934" s="11"/>
      <c r="H1934" s="117"/>
      <c r="I1934" s="124"/>
      <c r="J1934" s="124"/>
      <c r="K1934" s="144"/>
      <c r="L1934" s="11"/>
      <c r="M1934" s="143"/>
      <c r="N1934" s="42"/>
      <c r="O1934" s="128"/>
      <c r="P1934" s="130"/>
      <c r="Q1934" s="131">
        <v>1</v>
      </c>
      <c r="R1934" s="68"/>
      <c r="S1934" s="35"/>
      <c r="T1934" s="450" t="s">
        <v>69</v>
      </c>
      <c r="U1934" s="449"/>
      <c r="V1934" s="447">
        <f>V1935</f>
        <v>0</v>
      </c>
      <c r="X1934" s="447">
        <f>X1935</f>
        <v>0</v>
      </c>
      <c r="Z1934" s="447">
        <f>Z1935</f>
        <v>0</v>
      </c>
      <c r="AB1934" s="447">
        <f>AB1935</f>
        <v>0</v>
      </c>
      <c r="AD1934" s="447" t="e">
        <f>#REF!</f>
        <v>#REF!</v>
      </c>
      <c r="AF1934" s="447">
        <f>AF1935</f>
        <v>0</v>
      </c>
      <c r="AH1934" s="447" t="e">
        <f t="shared" si="280"/>
        <v>#REF!</v>
      </c>
      <c r="AI1934" s="446"/>
      <c r="AJ1934" s="447">
        <f>AJ1935</f>
        <v>0</v>
      </c>
      <c r="AK1934" s="446"/>
      <c r="AL1934" s="447">
        <f t="shared" si="283"/>
        <v>0</v>
      </c>
      <c r="AM1934" s="447"/>
      <c r="AN1934" s="447">
        <f t="shared" si="283"/>
        <v>0</v>
      </c>
      <c r="AO1934" s="447"/>
      <c r="AP1934" s="447">
        <f t="shared" si="283"/>
        <v>0</v>
      </c>
      <c r="AQ1934" s="447"/>
    </row>
    <row r="1935" spans="2:43" ht="18" hidden="1" customHeight="1" x14ac:dyDescent="0.2">
      <c r="B1935" s="4"/>
      <c r="C1935" s="117"/>
      <c r="D1935" s="117"/>
      <c r="E1935" s="117"/>
      <c r="F1935" s="48"/>
      <c r="G1935" s="11"/>
      <c r="H1935" s="117"/>
      <c r="I1935" s="124"/>
      <c r="J1935" s="124"/>
      <c r="K1935" s="144"/>
      <c r="L1935" s="11"/>
      <c r="M1935" s="143"/>
      <c r="N1935" s="42"/>
      <c r="O1935" s="128"/>
      <c r="P1935" s="130"/>
      <c r="Q1935" s="130"/>
      <c r="R1935" s="72" t="s">
        <v>55</v>
      </c>
      <c r="S1935" s="181"/>
      <c r="T1935" s="73" t="s">
        <v>193</v>
      </c>
      <c r="V1935" s="74">
        <v>0</v>
      </c>
      <c r="X1935" s="74">
        <v>0</v>
      </c>
      <c r="Z1935" s="74">
        <v>0</v>
      </c>
      <c r="AB1935" s="74">
        <v>0</v>
      </c>
      <c r="AD1935" s="74">
        <v>0</v>
      </c>
      <c r="AF1935" s="74">
        <v>0</v>
      </c>
      <c r="AH1935" s="74">
        <f t="shared" si="280"/>
        <v>0</v>
      </c>
      <c r="AI1935" s="8"/>
      <c r="AJ1935" s="74">
        <v>0</v>
      </c>
      <c r="AK1935" s="8"/>
      <c r="AL1935" s="74">
        <v>0</v>
      </c>
      <c r="AM1935" s="74"/>
      <c r="AN1935" s="74">
        <v>0</v>
      </c>
      <c r="AO1935" s="74"/>
      <c r="AP1935" s="74">
        <v>0</v>
      </c>
      <c r="AQ1935" s="74"/>
    </row>
    <row r="1936" spans="2:43" ht="18" hidden="1" customHeight="1" x14ac:dyDescent="0.2">
      <c r="B1936" s="4"/>
      <c r="C1936" s="117"/>
      <c r="D1936" s="117"/>
      <c r="E1936" s="117"/>
      <c r="F1936" s="48"/>
      <c r="G1936" s="11"/>
      <c r="H1936" s="117"/>
      <c r="I1936" s="124"/>
      <c r="J1936" s="124"/>
      <c r="K1936" s="144"/>
      <c r="L1936" s="11"/>
      <c r="M1936" s="143"/>
      <c r="N1936" s="42"/>
      <c r="O1936" s="128"/>
      <c r="P1936" s="129">
        <v>4</v>
      </c>
      <c r="Q1936" s="129"/>
      <c r="R1936" s="85"/>
      <c r="S1936" s="254"/>
      <c r="T1936" s="65" t="s">
        <v>73</v>
      </c>
      <c r="U1936" s="155"/>
      <c r="V1936" s="66">
        <f>V1937</f>
        <v>0</v>
      </c>
      <c r="X1936" s="66">
        <f>X1937</f>
        <v>0</v>
      </c>
      <c r="Z1936" s="66">
        <f>Z1937</f>
        <v>0</v>
      </c>
      <c r="AB1936" s="66">
        <f>AB1937</f>
        <v>0</v>
      </c>
      <c r="AD1936" s="66" t="e">
        <f>#REF!</f>
        <v>#REF!</v>
      </c>
      <c r="AF1936" s="66">
        <f>AF1937</f>
        <v>0</v>
      </c>
      <c r="AH1936" s="66" t="e">
        <f t="shared" si="280"/>
        <v>#REF!</v>
      </c>
      <c r="AI1936" s="67"/>
      <c r="AJ1936" s="66">
        <f>AJ1937</f>
        <v>0</v>
      </c>
      <c r="AK1936" s="67"/>
      <c r="AL1936" s="66">
        <f t="shared" ref="AL1936:AP1937" si="284">AL1937</f>
        <v>0</v>
      </c>
      <c r="AM1936" s="66"/>
      <c r="AN1936" s="66">
        <f t="shared" si="284"/>
        <v>0</v>
      </c>
      <c r="AO1936" s="66"/>
      <c r="AP1936" s="66">
        <f t="shared" si="284"/>
        <v>0</v>
      </c>
      <c r="AQ1936" s="66"/>
    </row>
    <row r="1937" spans="2:43" ht="18" hidden="1" customHeight="1" x14ac:dyDescent="0.2">
      <c r="B1937" s="4"/>
      <c r="C1937" s="117"/>
      <c r="D1937" s="117"/>
      <c r="E1937" s="117"/>
      <c r="F1937" s="48"/>
      <c r="G1937" s="11"/>
      <c r="H1937" s="117"/>
      <c r="I1937" s="124"/>
      <c r="J1937" s="124"/>
      <c r="K1937" s="144"/>
      <c r="L1937" s="11"/>
      <c r="M1937" s="143"/>
      <c r="N1937" s="42"/>
      <c r="O1937" s="128"/>
      <c r="P1937" s="130"/>
      <c r="Q1937" s="131">
        <v>1</v>
      </c>
      <c r="R1937" s="84"/>
      <c r="S1937" s="250"/>
      <c r="T1937" s="450" t="s">
        <v>410</v>
      </c>
      <c r="U1937" s="449"/>
      <c r="V1937" s="447">
        <f>V1938</f>
        <v>0</v>
      </c>
      <c r="X1937" s="447">
        <f>X1938</f>
        <v>0</v>
      </c>
      <c r="Z1937" s="447">
        <f>Z1938</f>
        <v>0</v>
      </c>
      <c r="AB1937" s="447">
        <f>AB1938</f>
        <v>0</v>
      </c>
      <c r="AD1937" s="447" t="e">
        <f>#REF!</f>
        <v>#REF!</v>
      </c>
      <c r="AF1937" s="447">
        <f>AF1938</f>
        <v>0</v>
      </c>
      <c r="AH1937" s="447" t="e">
        <f t="shared" si="280"/>
        <v>#REF!</v>
      </c>
      <c r="AI1937" s="446"/>
      <c r="AJ1937" s="447">
        <f>AJ1938</f>
        <v>0</v>
      </c>
      <c r="AK1937" s="446"/>
      <c r="AL1937" s="447">
        <f t="shared" si="284"/>
        <v>0</v>
      </c>
      <c r="AM1937" s="447"/>
      <c r="AN1937" s="447">
        <f t="shared" si="284"/>
        <v>0</v>
      </c>
      <c r="AO1937" s="447"/>
      <c r="AP1937" s="447">
        <f t="shared" si="284"/>
        <v>0</v>
      </c>
      <c r="AQ1937" s="447"/>
    </row>
    <row r="1938" spans="2:43" ht="18" hidden="1" customHeight="1" x14ac:dyDescent="0.2">
      <c r="B1938" s="4"/>
      <c r="C1938" s="117"/>
      <c r="D1938" s="117"/>
      <c r="E1938" s="117"/>
      <c r="F1938" s="48"/>
      <c r="G1938" s="11"/>
      <c r="H1938" s="117"/>
      <c r="I1938" s="124"/>
      <c r="J1938" s="124"/>
      <c r="K1938" s="144"/>
      <c r="L1938" s="11"/>
      <c r="M1938" s="143"/>
      <c r="N1938" s="42"/>
      <c r="O1938" s="128"/>
      <c r="P1938" s="130"/>
      <c r="Q1938" s="131"/>
      <c r="R1938" s="72" t="s">
        <v>3</v>
      </c>
      <c r="S1938" s="181"/>
      <c r="T1938" s="73" t="s">
        <v>411</v>
      </c>
      <c r="V1938" s="74">
        <v>0</v>
      </c>
      <c r="X1938" s="74">
        <v>0</v>
      </c>
      <c r="Z1938" s="74">
        <v>0</v>
      </c>
      <c r="AB1938" s="74">
        <v>0</v>
      </c>
      <c r="AD1938" s="74">
        <v>0</v>
      </c>
      <c r="AF1938" s="74">
        <v>0</v>
      </c>
      <c r="AH1938" s="74">
        <f t="shared" si="280"/>
        <v>0</v>
      </c>
      <c r="AI1938" s="8"/>
      <c r="AJ1938" s="74">
        <v>0</v>
      </c>
      <c r="AK1938" s="8"/>
      <c r="AL1938" s="74">
        <v>0</v>
      </c>
      <c r="AM1938" s="74"/>
      <c r="AN1938" s="74">
        <v>0</v>
      </c>
      <c r="AO1938" s="74"/>
      <c r="AP1938" s="74">
        <v>0</v>
      </c>
      <c r="AQ1938" s="74"/>
    </row>
    <row r="1939" spans="2:43" ht="18" hidden="1" customHeight="1" x14ac:dyDescent="0.2">
      <c r="B1939" s="4"/>
      <c r="C1939" s="117"/>
      <c r="D1939" s="117"/>
      <c r="E1939" s="117"/>
      <c r="F1939" s="48"/>
      <c r="G1939" s="11"/>
      <c r="H1939" s="117"/>
      <c r="I1939" s="124"/>
      <c r="J1939" s="124"/>
      <c r="K1939" s="144"/>
      <c r="L1939" s="11"/>
      <c r="M1939" s="143"/>
      <c r="N1939" s="42"/>
      <c r="O1939" s="133">
        <v>6</v>
      </c>
      <c r="P1939" s="134"/>
      <c r="Q1939" s="134"/>
      <c r="R1939" s="79"/>
      <c r="S1939" s="252"/>
      <c r="T1939" s="80" t="s">
        <v>56</v>
      </c>
      <c r="U1939" s="242"/>
      <c r="V1939" s="88">
        <f>V1940+V1953+V1956+V1961</f>
        <v>0</v>
      </c>
      <c r="X1939" s="88">
        <f>X1940+X1953+X1956+X1961</f>
        <v>0</v>
      </c>
      <c r="Z1939" s="88">
        <f>Z1940+Z1953+Z1956+Z1961</f>
        <v>0</v>
      </c>
      <c r="AB1939" s="88">
        <f>AB1940+AB1953+AB1956+AB1961</f>
        <v>0</v>
      </c>
      <c r="AD1939" s="88" t="e">
        <f>#REF!+AD1953+AD1956+AD1961</f>
        <v>#REF!</v>
      </c>
      <c r="AF1939" s="88">
        <f>AF1940+AF1953+AF1956+AF1961</f>
        <v>0</v>
      </c>
      <c r="AH1939" s="88" t="e">
        <f t="shared" si="280"/>
        <v>#REF!</v>
      </c>
      <c r="AI1939" s="89"/>
      <c r="AJ1939" s="88">
        <f>AJ1940+AJ1953+AJ1956+AJ1961</f>
        <v>0</v>
      </c>
      <c r="AK1939" s="89"/>
      <c r="AL1939" s="88">
        <f>AL1940+AL1953+AL1956+AL1961</f>
        <v>0</v>
      </c>
      <c r="AM1939" s="88"/>
      <c r="AN1939" s="88">
        <f>AN1940+AN1953+AN1956+AN1961</f>
        <v>0</v>
      </c>
      <c r="AO1939" s="88"/>
      <c r="AP1939" s="88">
        <f>AP1940+AP1953+AP1956+AP1961</f>
        <v>0</v>
      </c>
      <c r="AQ1939" s="88"/>
    </row>
    <row r="1940" spans="2:43" ht="18" hidden="1" customHeight="1" x14ac:dyDescent="0.2">
      <c r="B1940" s="4"/>
      <c r="C1940" s="117"/>
      <c r="D1940" s="117"/>
      <c r="E1940" s="117"/>
      <c r="F1940" s="48"/>
      <c r="G1940" s="11"/>
      <c r="H1940" s="117"/>
      <c r="I1940" s="124"/>
      <c r="J1940" s="124"/>
      <c r="K1940" s="144"/>
      <c r="L1940" s="11"/>
      <c r="M1940" s="226"/>
      <c r="N1940" s="262"/>
      <c r="O1940" s="125"/>
      <c r="P1940" s="129">
        <v>1</v>
      </c>
      <c r="Q1940" s="129"/>
      <c r="R1940" s="64"/>
      <c r="S1940" s="234"/>
      <c r="T1940" s="65" t="s">
        <v>94</v>
      </c>
      <c r="U1940" s="155"/>
      <c r="V1940" s="66">
        <f>V1941+V1945+V1951</f>
        <v>0</v>
      </c>
      <c r="X1940" s="66">
        <f>X1941+X1945+X1951</f>
        <v>0</v>
      </c>
      <c r="Z1940" s="66">
        <f>Z1941+Z1945+Z1951</f>
        <v>0</v>
      </c>
      <c r="AB1940" s="66">
        <f>AB1941+AB1945+AB1951</f>
        <v>0</v>
      </c>
      <c r="AD1940" s="66" t="e">
        <f>#REF!+AD1945+AD1951</f>
        <v>#REF!</v>
      </c>
      <c r="AF1940" s="66">
        <f>AF1941+AF1945+AF1951</f>
        <v>0</v>
      </c>
      <c r="AH1940" s="66" t="e">
        <f t="shared" si="280"/>
        <v>#REF!</v>
      </c>
      <c r="AI1940" s="67"/>
      <c r="AJ1940" s="66">
        <f>AJ1941+AJ1945+AJ1951</f>
        <v>0</v>
      </c>
      <c r="AK1940" s="67"/>
      <c r="AL1940" s="66">
        <f>AL1941+AL1945+AL1951</f>
        <v>0</v>
      </c>
      <c r="AM1940" s="66"/>
      <c r="AN1940" s="66">
        <f>AN1941+AN1945+AN1951</f>
        <v>0</v>
      </c>
      <c r="AO1940" s="66"/>
      <c r="AP1940" s="66">
        <f>AP1941+AP1945+AP1951</f>
        <v>0</v>
      </c>
      <c r="AQ1940" s="66"/>
    </row>
    <row r="1941" spans="2:43" ht="18" hidden="1" customHeight="1" x14ac:dyDescent="0.2">
      <c r="B1941" s="4"/>
      <c r="C1941" s="117"/>
      <c r="D1941" s="117"/>
      <c r="E1941" s="117"/>
      <c r="F1941" s="48"/>
      <c r="G1941" s="11"/>
      <c r="H1941" s="117"/>
      <c r="I1941" s="124"/>
      <c r="J1941" s="124"/>
      <c r="K1941" s="144"/>
      <c r="L1941" s="11"/>
      <c r="M1941" s="226"/>
      <c r="N1941" s="262"/>
      <c r="O1941" s="125"/>
      <c r="P1941" s="126"/>
      <c r="Q1941" s="131">
        <v>1</v>
      </c>
      <c r="R1941" s="68"/>
      <c r="S1941" s="35"/>
      <c r="T1941" s="450" t="s">
        <v>256</v>
      </c>
      <c r="U1941" s="449"/>
      <c r="V1941" s="447">
        <f>SUM(V1942:V1944)</f>
        <v>0</v>
      </c>
      <c r="X1941" s="447">
        <f>SUM(X1942:X1944)</f>
        <v>0</v>
      </c>
      <c r="Z1941" s="447">
        <f>SUM(Z1942:Z1944)</f>
        <v>0</v>
      </c>
      <c r="AB1941" s="447">
        <f>SUM(AB1942:AB1944)</f>
        <v>0</v>
      </c>
      <c r="AD1941" s="447">
        <f>SUM(AD1942:AD1944)</f>
        <v>0</v>
      </c>
      <c r="AF1941" s="447">
        <f>SUM(AF1942:AF1944)</f>
        <v>0</v>
      </c>
      <c r="AH1941" s="447">
        <f t="shared" si="280"/>
        <v>0</v>
      </c>
      <c r="AI1941" s="446"/>
      <c r="AJ1941" s="447">
        <f>SUM(AJ1942:AJ1944)</f>
        <v>0</v>
      </c>
      <c r="AK1941" s="446"/>
      <c r="AL1941" s="447">
        <f>SUM(AL1942:AL1944)</f>
        <v>0</v>
      </c>
      <c r="AM1941" s="447"/>
      <c r="AN1941" s="447">
        <f>SUM(AN1942:AN1944)</f>
        <v>0</v>
      </c>
      <c r="AO1941" s="447"/>
      <c r="AP1941" s="447">
        <f>SUM(AP1942:AP1944)</f>
        <v>0</v>
      </c>
      <c r="AQ1941" s="447"/>
    </row>
    <row r="1942" spans="2:43" ht="18" hidden="1" customHeight="1" x14ac:dyDescent="0.2">
      <c r="B1942" s="4"/>
      <c r="C1942" s="117"/>
      <c r="D1942" s="117"/>
      <c r="E1942" s="117"/>
      <c r="F1942" s="48"/>
      <c r="G1942" s="11"/>
      <c r="H1942" s="117"/>
      <c r="I1942" s="124"/>
      <c r="J1942" s="124"/>
      <c r="K1942" s="144"/>
      <c r="L1942" s="11"/>
      <c r="M1942" s="163"/>
      <c r="N1942" s="261"/>
      <c r="O1942" s="122"/>
      <c r="P1942" s="123"/>
      <c r="Q1942" s="130"/>
      <c r="R1942" s="86">
        <v>1</v>
      </c>
      <c r="S1942" s="20"/>
      <c r="T1942" s="73" t="s">
        <v>169</v>
      </c>
      <c r="V1942" s="74">
        <v>0</v>
      </c>
      <c r="X1942" s="74">
        <v>0</v>
      </c>
      <c r="Z1942" s="74">
        <v>0</v>
      </c>
      <c r="AB1942" s="74">
        <v>0</v>
      </c>
      <c r="AD1942" s="74">
        <v>0</v>
      </c>
      <c r="AF1942" s="74">
        <v>0</v>
      </c>
      <c r="AH1942" s="74">
        <f t="shared" si="280"/>
        <v>0</v>
      </c>
      <c r="AI1942" s="8"/>
      <c r="AJ1942" s="74">
        <v>0</v>
      </c>
      <c r="AK1942" s="8"/>
      <c r="AL1942" s="74">
        <v>0</v>
      </c>
      <c r="AM1942" s="74"/>
      <c r="AN1942" s="74">
        <v>0</v>
      </c>
      <c r="AO1942" s="74"/>
      <c r="AP1942" s="74">
        <v>0</v>
      </c>
      <c r="AQ1942" s="74"/>
    </row>
    <row r="1943" spans="2:43" ht="18" hidden="1" customHeight="1" x14ac:dyDescent="0.2">
      <c r="B1943" s="4"/>
      <c r="C1943" s="117"/>
      <c r="D1943" s="117"/>
      <c r="E1943" s="117"/>
      <c r="F1943" s="48"/>
      <c r="G1943" s="11"/>
      <c r="H1943" s="117"/>
      <c r="I1943" s="124"/>
      <c r="J1943" s="124"/>
      <c r="K1943" s="144"/>
      <c r="L1943" s="11"/>
      <c r="M1943" s="226"/>
      <c r="N1943" s="262"/>
      <c r="O1943" s="125"/>
      <c r="P1943" s="126"/>
      <c r="Q1943" s="131"/>
      <c r="R1943" s="78" t="s">
        <v>0</v>
      </c>
      <c r="S1943" s="251"/>
      <c r="T1943" s="494" t="s">
        <v>497</v>
      </c>
      <c r="U1943" s="444"/>
      <c r="V1943" s="448">
        <v>0</v>
      </c>
      <c r="X1943" s="448">
        <v>0</v>
      </c>
      <c r="Z1943" s="448">
        <v>0</v>
      </c>
      <c r="AB1943" s="448">
        <v>0</v>
      </c>
      <c r="AD1943" s="448">
        <v>0</v>
      </c>
      <c r="AF1943" s="448">
        <v>0</v>
      </c>
      <c r="AH1943" s="448">
        <f t="shared" si="280"/>
        <v>0</v>
      </c>
      <c r="AI1943" s="8"/>
      <c r="AJ1943" s="448">
        <v>0</v>
      </c>
      <c r="AK1943" s="8"/>
      <c r="AL1943" s="448">
        <v>0</v>
      </c>
      <c r="AM1943" s="448"/>
      <c r="AN1943" s="448">
        <v>0</v>
      </c>
      <c r="AO1943" s="448"/>
      <c r="AP1943" s="448">
        <v>0</v>
      </c>
      <c r="AQ1943" s="448"/>
    </row>
    <row r="1944" spans="2:43" ht="18" hidden="1" customHeight="1" x14ac:dyDescent="0.2">
      <c r="B1944" s="4"/>
      <c r="C1944" s="117"/>
      <c r="D1944" s="117"/>
      <c r="E1944" s="117"/>
      <c r="F1944" s="48"/>
      <c r="G1944" s="11"/>
      <c r="H1944" s="117"/>
      <c r="I1944" s="124"/>
      <c r="J1944" s="124"/>
      <c r="K1944" s="144"/>
      <c r="L1944" s="11"/>
      <c r="M1944" s="226"/>
      <c r="N1944" s="262"/>
      <c r="O1944" s="125"/>
      <c r="P1944" s="126"/>
      <c r="Q1944" s="131"/>
      <c r="R1944" s="78">
        <v>90</v>
      </c>
      <c r="S1944" s="251"/>
      <c r="T1944" s="494" t="s">
        <v>498</v>
      </c>
      <c r="U1944" s="444"/>
      <c r="V1944" s="448">
        <v>0</v>
      </c>
      <c r="X1944" s="448">
        <v>0</v>
      </c>
      <c r="Z1944" s="448">
        <v>0</v>
      </c>
      <c r="AB1944" s="448">
        <v>0</v>
      </c>
      <c r="AD1944" s="448">
        <v>0</v>
      </c>
      <c r="AF1944" s="448">
        <v>0</v>
      </c>
      <c r="AH1944" s="448">
        <f t="shared" si="280"/>
        <v>0</v>
      </c>
      <c r="AI1944" s="8"/>
      <c r="AJ1944" s="448">
        <v>0</v>
      </c>
      <c r="AK1944" s="8"/>
      <c r="AL1944" s="448">
        <v>0</v>
      </c>
      <c r="AM1944" s="448"/>
      <c r="AN1944" s="448">
        <v>0</v>
      </c>
      <c r="AO1944" s="448"/>
      <c r="AP1944" s="448">
        <v>0</v>
      </c>
      <c r="AQ1944" s="448"/>
    </row>
    <row r="1945" spans="2:43" ht="18" hidden="1" customHeight="1" x14ac:dyDescent="0.2">
      <c r="B1945" s="4"/>
      <c r="C1945" s="117"/>
      <c r="D1945" s="117"/>
      <c r="E1945" s="117"/>
      <c r="F1945" s="48"/>
      <c r="G1945" s="11"/>
      <c r="H1945" s="117"/>
      <c r="I1945" s="124"/>
      <c r="J1945" s="124"/>
      <c r="K1945" s="144"/>
      <c r="L1945" s="11"/>
      <c r="M1945" s="226"/>
      <c r="N1945" s="262"/>
      <c r="O1945" s="125"/>
      <c r="P1945" s="126"/>
      <c r="Q1945" s="131">
        <v>2</v>
      </c>
      <c r="R1945" s="68"/>
      <c r="S1945" s="35"/>
      <c r="T1945" s="450" t="s">
        <v>57</v>
      </c>
      <c r="U1945" s="449"/>
      <c r="V1945" s="447">
        <f>SUM(V1946:V1950)</f>
        <v>0</v>
      </c>
      <c r="X1945" s="447">
        <f>SUM(X1946:X1950)</f>
        <v>0</v>
      </c>
      <c r="Z1945" s="447">
        <f>SUM(Z1946:Z1950)</f>
        <v>0</v>
      </c>
      <c r="AB1945" s="447">
        <f>SUM(AB1946:AB1950)</f>
        <v>0</v>
      </c>
      <c r="AD1945" s="447">
        <f>SUM(AD1946:AD1950)</f>
        <v>0</v>
      </c>
      <c r="AF1945" s="447">
        <f>SUM(AF1946:AF1950)</f>
        <v>0</v>
      </c>
      <c r="AH1945" s="447">
        <f t="shared" si="280"/>
        <v>0</v>
      </c>
      <c r="AI1945" s="446"/>
      <c r="AJ1945" s="447">
        <f>SUM(AJ1946:AJ1950)</f>
        <v>0</v>
      </c>
      <c r="AK1945" s="446"/>
      <c r="AL1945" s="447">
        <f>SUM(AL1946:AL1950)</f>
        <v>0</v>
      </c>
      <c r="AM1945" s="447"/>
      <c r="AN1945" s="447">
        <f>SUM(AN1946:AN1950)</f>
        <v>0</v>
      </c>
      <c r="AO1945" s="447"/>
      <c r="AP1945" s="447">
        <f>SUM(AP1946:AP1950)</f>
        <v>0</v>
      </c>
      <c r="AQ1945" s="447"/>
    </row>
    <row r="1946" spans="2:43" ht="18" hidden="1" customHeight="1" x14ac:dyDescent="0.2">
      <c r="B1946" s="4"/>
      <c r="C1946" s="117"/>
      <c r="D1946" s="117"/>
      <c r="E1946" s="117"/>
      <c r="F1946" s="48"/>
      <c r="G1946" s="11"/>
      <c r="H1946" s="117"/>
      <c r="I1946" s="124"/>
      <c r="J1946" s="124"/>
      <c r="K1946" s="144"/>
      <c r="L1946" s="11"/>
      <c r="M1946" s="163"/>
      <c r="N1946" s="261"/>
      <c r="O1946" s="122"/>
      <c r="P1946" s="123"/>
      <c r="Q1946" s="130"/>
      <c r="R1946" s="86">
        <v>1</v>
      </c>
      <c r="S1946" s="20"/>
      <c r="T1946" s="73" t="s">
        <v>95</v>
      </c>
      <c r="V1946" s="74">
        <v>0</v>
      </c>
      <c r="X1946" s="74">
        <v>0</v>
      </c>
      <c r="Z1946" s="74">
        <v>0</v>
      </c>
      <c r="AB1946" s="74">
        <v>0</v>
      </c>
      <c r="AD1946" s="74">
        <v>0</v>
      </c>
      <c r="AF1946" s="74">
        <v>0</v>
      </c>
      <c r="AH1946" s="74">
        <f t="shared" si="280"/>
        <v>0</v>
      </c>
      <c r="AI1946" s="8"/>
      <c r="AJ1946" s="74">
        <v>0</v>
      </c>
      <c r="AK1946" s="8"/>
      <c r="AL1946" s="74">
        <v>0</v>
      </c>
      <c r="AM1946" s="74"/>
      <c r="AN1946" s="74">
        <v>0</v>
      </c>
      <c r="AO1946" s="74"/>
      <c r="AP1946" s="74">
        <v>0</v>
      </c>
      <c r="AQ1946" s="74"/>
    </row>
    <row r="1947" spans="2:43" ht="18" hidden="1" customHeight="1" x14ac:dyDescent="0.2">
      <c r="B1947" s="4"/>
      <c r="C1947" s="117"/>
      <c r="D1947" s="117"/>
      <c r="E1947" s="117"/>
      <c r="F1947" s="48"/>
      <c r="G1947" s="11"/>
      <c r="H1947" s="117"/>
      <c r="I1947" s="124"/>
      <c r="J1947" s="124"/>
      <c r="K1947" s="144"/>
      <c r="L1947" s="11"/>
      <c r="M1947" s="226"/>
      <c r="N1947" s="262"/>
      <c r="O1947" s="125"/>
      <c r="P1947" s="126"/>
      <c r="Q1947" s="131"/>
      <c r="R1947" s="78" t="s">
        <v>0</v>
      </c>
      <c r="S1947" s="251"/>
      <c r="T1947" s="494" t="s">
        <v>96</v>
      </c>
      <c r="U1947" s="444"/>
      <c r="V1947" s="74">
        <v>0</v>
      </c>
      <c r="X1947" s="74">
        <v>0</v>
      </c>
      <c r="Z1947" s="74">
        <v>0</v>
      </c>
      <c r="AB1947" s="74">
        <v>0</v>
      </c>
      <c r="AD1947" s="74">
        <v>0</v>
      </c>
      <c r="AF1947" s="74">
        <v>0</v>
      </c>
      <c r="AH1947" s="74">
        <f t="shared" si="280"/>
        <v>0</v>
      </c>
      <c r="AI1947" s="8"/>
      <c r="AJ1947" s="74">
        <v>0</v>
      </c>
      <c r="AK1947" s="8"/>
      <c r="AL1947" s="74">
        <v>0</v>
      </c>
      <c r="AM1947" s="74"/>
      <c r="AN1947" s="74">
        <v>0</v>
      </c>
      <c r="AO1947" s="74"/>
      <c r="AP1947" s="74">
        <v>0</v>
      </c>
      <c r="AQ1947" s="74"/>
    </row>
    <row r="1948" spans="2:43" ht="18" hidden="1" customHeight="1" x14ac:dyDescent="0.2">
      <c r="B1948" s="4"/>
      <c r="C1948" s="117"/>
      <c r="D1948" s="117"/>
      <c r="E1948" s="117"/>
      <c r="F1948" s="48"/>
      <c r="G1948" s="11"/>
      <c r="H1948" s="117"/>
      <c r="I1948" s="124"/>
      <c r="J1948" s="124"/>
      <c r="K1948" s="144"/>
      <c r="L1948" s="11"/>
      <c r="M1948" s="226"/>
      <c r="N1948" s="262"/>
      <c r="O1948" s="125"/>
      <c r="P1948" s="126"/>
      <c r="Q1948" s="131"/>
      <c r="R1948" s="78">
        <v>4</v>
      </c>
      <c r="S1948" s="251"/>
      <c r="T1948" s="494" t="s">
        <v>97</v>
      </c>
      <c r="U1948" s="444"/>
      <c r="V1948" s="448">
        <v>0</v>
      </c>
      <c r="X1948" s="448">
        <v>0</v>
      </c>
      <c r="Z1948" s="448">
        <v>0</v>
      </c>
      <c r="AB1948" s="448">
        <v>0</v>
      </c>
      <c r="AD1948" s="448">
        <v>0</v>
      </c>
      <c r="AF1948" s="448">
        <v>0</v>
      </c>
      <c r="AH1948" s="448">
        <f t="shared" si="280"/>
        <v>0</v>
      </c>
      <c r="AI1948" s="8"/>
      <c r="AJ1948" s="448">
        <v>0</v>
      </c>
      <c r="AK1948" s="8"/>
      <c r="AL1948" s="448">
        <v>0</v>
      </c>
      <c r="AM1948" s="448"/>
      <c r="AN1948" s="448">
        <v>0</v>
      </c>
      <c r="AO1948" s="448"/>
      <c r="AP1948" s="448">
        <v>0</v>
      </c>
      <c r="AQ1948" s="448"/>
    </row>
    <row r="1949" spans="2:43" ht="18" hidden="1" customHeight="1" x14ac:dyDescent="0.2">
      <c r="B1949" s="4"/>
      <c r="C1949" s="117"/>
      <c r="D1949" s="117"/>
      <c r="E1949" s="117"/>
      <c r="F1949" s="48"/>
      <c r="G1949" s="11"/>
      <c r="H1949" s="117"/>
      <c r="I1949" s="124"/>
      <c r="J1949" s="124"/>
      <c r="K1949" s="144"/>
      <c r="L1949" s="11"/>
      <c r="M1949" s="226"/>
      <c r="N1949" s="262"/>
      <c r="O1949" s="125"/>
      <c r="P1949" s="126"/>
      <c r="Q1949" s="131"/>
      <c r="R1949" s="78">
        <v>5</v>
      </c>
      <c r="S1949" s="251"/>
      <c r="T1949" s="494" t="s">
        <v>444</v>
      </c>
      <c r="U1949" s="444"/>
      <c r="V1949" s="448">
        <v>0</v>
      </c>
      <c r="X1949" s="448">
        <v>0</v>
      </c>
      <c r="Z1949" s="448">
        <v>0</v>
      </c>
      <c r="AB1949" s="448">
        <v>0</v>
      </c>
      <c r="AD1949" s="448">
        <v>0</v>
      </c>
      <c r="AF1949" s="448">
        <v>0</v>
      </c>
      <c r="AH1949" s="448">
        <f t="shared" si="280"/>
        <v>0</v>
      </c>
      <c r="AI1949" s="8"/>
      <c r="AJ1949" s="448">
        <v>0</v>
      </c>
      <c r="AK1949" s="8"/>
      <c r="AL1949" s="448">
        <v>0</v>
      </c>
      <c r="AM1949" s="448"/>
      <c r="AN1949" s="448">
        <v>0</v>
      </c>
      <c r="AO1949" s="448"/>
      <c r="AP1949" s="448">
        <v>0</v>
      </c>
      <c r="AQ1949" s="448"/>
    </row>
    <row r="1950" spans="2:43" ht="18" hidden="1" customHeight="1" x14ac:dyDescent="0.2">
      <c r="B1950" s="4"/>
      <c r="C1950" s="117"/>
      <c r="D1950" s="117"/>
      <c r="E1950" s="117"/>
      <c r="F1950" s="48"/>
      <c r="G1950" s="11"/>
      <c r="H1950" s="117"/>
      <c r="I1950" s="124"/>
      <c r="J1950" s="124"/>
      <c r="K1950" s="144"/>
      <c r="L1950" s="11"/>
      <c r="M1950" s="226"/>
      <c r="N1950" s="262"/>
      <c r="O1950" s="125"/>
      <c r="P1950" s="126"/>
      <c r="Q1950" s="131"/>
      <c r="R1950" s="78">
        <v>90</v>
      </c>
      <c r="S1950" s="251"/>
      <c r="T1950" s="494" t="s">
        <v>445</v>
      </c>
      <c r="U1950" s="444"/>
      <c r="V1950" s="74">
        <v>0</v>
      </c>
      <c r="X1950" s="74">
        <v>0</v>
      </c>
      <c r="Z1950" s="74">
        <v>0</v>
      </c>
      <c r="AB1950" s="74">
        <v>0</v>
      </c>
      <c r="AD1950" s="74">
        <v>0</v>
      </c>
      <c r="AF1950" s="74">
        <v>0</v>
      </c>
      <c r="AH1950" s="74">
        <f t="shared" ref="AH1950:AH2013" si="285">AD1950+AF1950</f>
        <v>0</v>
      </c>
      <c r="AI1950" s="8"/>
      <c r="AJ1950" s="74">
        <v>0</v>
      </c>
      <c r="AK1950" s="8"/>
      <c r="AL1950" s="74">
        <v>0</v>
      </c>
      <c r="AM1950" s="74"/>
      <c r="AN1950" s="74">
        <v>0</v>
      </c>
      <c r="AO1950" s="74"/>
      <c r="AP1950" s="74">
        <v>0</v>
      </c>
      <c r="AQ1950" s="74"/>
    </row>
    <row r="1951" spans="2:43" ht="18" hidden="1" customHeight="1" x14ac:dyDescent="0.2">
      <c r="B1951" s="4"/>
      <c r="C1951" s="117"/>
      <c r="D1951" s="117"/>
      <c r="E1951" s="117"/>
      <c r="F1951" s="48"/>
      <c r="G1951" s="11"/>
      <c r="H1951" s="117"/>
      <c r="I1951" s="124"/>
      <c r="J1951" s="124"/>
      <c r="K1951" s="144"/>
      <c r="L1951" s="11"/>
      <c r="M1951" s="226"/>
      <c r="N1951" s="262"/>
      <c r="O1951" s="125"/>
      <c r="P1951" s="126"/>
      <c r="Q1951" s="131">
        <v>3</v>
      </c>
      <c r="R1951" s="68"/>
      <c r="S1951" s="35"/>
      <c r="T1951" s="450" t="s">
        <v>318</v>
      </c>
      <c r="U1951" s="449"/>
      <c r="V1951" s="447">
        <f>V1952</f>
        <v>0</v>
      </c>
      <c r="X1951" s="447">
        <f>X1952</f>
        <v>0</v>
      </c>
      <c r="Z1951" s="447">
        <f>Z1952</f>
        <v>0</v>
      </c>
      <c r="AB1951" s="447">
        <f>AB1952</f>
        <v>0</v>
      </c>
      <c r="AD1951" s="447" t="e">
        <f>#REF!</f>
        <v>#REF!</v>
      </c>
      <c r="AF1951" s="447">
        <f>AF1952</f>
        <v>0</v>
      </c>
      <c r="AH1951" s="447" t="e">
        <f t="shared" si="285"/>
        <v>#REF!</v>
      </c>
      <c r="AI1951" s="446"/>
      <c r="AJ1951" s="447">
        <f>AJ1952</f>
        <v>0</v>
      </c>
      <c r="AK1951" s="446"/>
      <c r="AL1951" s="447">
        <f>AL1952</f>
        <v>0</v>
      </c>
      <c r="AM1951" s="447"/>
      <c r="AN1951" s="447">
        <f>AN1952</f>
        <v>0</v>
      </c>
      <c r="AO1951" s="447"/>
      <c r="AP1951" s="447">
        <f>AP1952</f>
        <v>0</v>
      </c>
      <c r="AQ1951" s="447"/>
    </row>
    <row r="1952" spans="2:43" ht="18" hidden="1" customHeight="1" x14ac:dyDescent="0.2">
      <c r="B1952" s="4"/>
      <c r="C1952" s="117"/>
      <c r="D1952" s="117"/>
      <c r="E1952" s="117"/>
      <c r="F1952" s="48"/>
      <c r="G1952" s="11"/>
      <c r="H1952" s="117"/>
      <c r="I1952" s="124"/>
      <c r="J1952" s="124"/>
      <c r="K1952" s="144"/>
      <c r="L1952" s="11"/>
      <c r="M1952" s="163"/>
      <c r="N1952" s="261"/>
      <c r="O1952" s="122"/>
      <c r="P1952" s="123"/>
      <c r="Q1952" s="130"/>
      <c r="R1952" s="86">
        <v>1</v>
      </c>
      <c r="S1952" s="20"/>
      <c r="T1952" s="73" t="s">
        <v>319</v>
      </c>
      <c r="V1952" s="74">
        <v>0</v>
      </c>
      <c r="X1952" s="74">
        <v>0</v>
      </c>
      <c r="Z1952" s="74">
        <v>0</v>
      </c>
      <c r="AB1952" s="74">
        <v>0</v>
      </c>
      <c r="AD1952" s="74">
        <v>0</v>
      </c>
      <c r="AF1952" s="74">
        <v>0</v>
      </c>
      <c r="AH1952" s="74">
        <f t="shared" si="285"/>
        <v>0</v>
      </c>
      <c r="AI1952" s="8"/>
      <c r="AJ1952" s="74">
        <v>0</v>
      </c>
      <c r="AK1952" s="8"/>
      <c r="AL1952" s="74">
        <v>0</v>
      </c>
      <c r="AM1952" s="74"/>
      <c r="AN1952" s="74">
        <v>0</v>
      </c>
      <c r="AO1952" s="74"/>
      <c r="AP1952" s="74">
        <v>0</v>
      </c>
      <c r="AQ1952" s="74"/>
    </row>
    <row r="1953" spans="2:43" ht="18" hidden="1" customHeight="1" x14ac:dyDescent="0.2">
      <c r="B1953" s="4"/>
      <c r="C1953" s="117"/>
      <c r="D1953" s="117"/>
      <c r="E1953" s="117"/>
      <c r="F1953" s="48"/>
      <c r="G1953" s="11"/>
      <c r="H1953" s="117"/>
      <c r="I1953" s="124"/>
      <c r="J1953" s="124"/>
      <c r="K1953" s="144"/>
      <c r="L1953" s="11"/>
      <c r="M1953" s="226"/>
      <c r="N1953" s="262"/>
      <c r="O1953" s="125"/>
      <c r="P1953" s="129">
        <v>3</v>
      </c>
      <c r="Q1953" s="129"/>
      <c r="R1953" s="64"/>
      <c r="S1953" s="234"/>
      <c r="T1953" s="65" t="s">
        <v>271</v>
      </c>
      <c r="U1953" s="155"/>
      <c r="V1953" s="66">
        <f>V1954</f>
        <v>0</v>
      </c>
      <c r="X1953" s="66">
        <f>X1954</f>
        <v>0</v>
      </c>
      <c r="Z1953" s="66">
        <f>Z1954</f>
        <v>0</v>
      </c>
      <c r="AB1953" s="66">
        <f>AB1954</f>
        <v>0</v>
      </c>
      <c r="AD1953" s="66" t="e">
        <f>#REF!</f>
        <v>#REF!</v>
      </c>
      <c r="AF1953" s="66">
        <f>AF1954</f>
        <v>0</v>
      </c>
      <c r="AH1953" s="66" t="e">
        <f t="shared" si="285"/>
        <v>#REF!</v>
      </c>
      <c r="AI1953" s="67"/>
      <c r="AJ1953" s="66">
        <f>AJ1954</f>
        <v>0</v>
      </c>
      <c r="AK1953" s="67"/>
      <c r="AL1953" s="66">
        <f t="shared" ref="AL1953:AP1954" si="286">AL1954</f>
        <v>0</v>
      </c>
      <c r="AM1953" s="66"/>
      <c r="AN1953" s="66">
        <f t="shared" si="286"/>
        <v>0</v>
      </c>
      <c r="AO1953" s="66"/>
      <c r="AP1953" s="66">
        <f t="shared" si="286"/>
        <v>0</v>
      </c>
      <c r="AQ1953" s="66"/>
    </row>
    <row r="1954" spans="2:43" ht="18" hidden="1" customHeight="1" x14ac:dyDescent="0.2">
      <c r="B1954" s="4"/>
      <c r="C1954" s="117"/>
      <c r="D1954" s="117"/>
      <c r="E1954" s="117"/>
      <c r="F1954" s="48"/>
      <c r="G1954" s="11"/>
      <c r="H1954" s="117"/>
      <c r="I1954" s="124"/>
      <c r="J1954" s="124"/>
      <c r="K1954" s="144"/>
      <c r="L1954" s="11"/>
      <c r="M1954" s="226"/>
      <c r="N1954" s="262"/>
      <c r="O1954" s="125"/>
      <c r="P1954" s="126"/>
      <c r="Q1954" s="131">
        <v>1</v>
      </c>
      <c r="R1954" s="68"/>
      <c r="S1954" s="35"/>
      <c r="T1954" s="450" t="s">
        <v>272</v>
      </c>
      <c r="U1954" s="449"/>
      <c r="V1954" s="447">
        <f>V1955</f>
        <v>0</v>
      </c>
      <c r="X1954" s="447">
        <f>X1955</f>
        <v>0</v>
      </c>
      <c r="Z1954" s="447">
        <f>Z1955</f>
        <v>0</v>
      </c>
      <c r="AB1954" s="447">
        <f>AB1955</f>
        <v>0</v>
      </c>
      <c r="AD1954" s="447" t="e">
        <f>#REF!</f>
        <v>#REF!</v>
      </c>
      <c r="AF1954" s="447">
        <f>AF1955</f>
        <v>0</v>
      </c>
      <c r="AH1954" s="447" t="e">
        <f t="shared" si="285"/>
        <v>#REF!</v>
      </c>
      <c r="AI1954" s="446"/>
      <c r="AJ1954" s="447">
        <f>AJ1955</f>
        <v>0</v>
      </c>
      <c r="AK1954" s="446"/>
      <c r="AL1954" s="447">
        <f t="shared" si="286"/>
        <v>0</v>
      </c>
      <c r="AM1954" s="447"/>
      <c r="AN1954" s="447">
        <f t="shared" si="286"/>
        <v>0</v>
      </c>
      <c r="AO1954" s="447"/>
      <c r="AP1954" s="447">
        <f t="shared" si="286"/>
        <v>0</v>
      </c>
      <c r="AQ1954" s="447"/>
    </row>
    <row r="1955" spans="2:43" ht="18" hidden="1" customHeight="1" x14ac:dyDescent="0.2">
      <c r="B1955" s="4"/>
      <c r="C1955" s="117"/>
      <c r="D1955" s="117"/>
      <c r="E1955" s="117"/>
      <c r="F1955" s="48"/>
      <c r="G1955" s="11"/>
      <c r="H1955" s="117"/>
      <c r="I1955" s="124"/>
      <c r="J1955" s="124"/>
      <c r="K1955" s="144"/>
      <c r="L1955" s="11"/>
      <c r="M1955" s="226"/>
      <c r="N1955" s="262"/>
      <c r="O1955" s="125"/>
      <c r="P1955" s="126"/>
      <c r="Q1955" s="131"/>
      <c r="R1955" s="78" t="s">
        <v>3</v>
      </c>
      <c r="S1955" s="251"/>
      <c r="T1955" s="494" t="s">
        <v>272</v>
      </c>
      <c r="U1955" s="444"/>
      <c r="V1955" s="448">
        <v>0</v>
      </c>
      <c r="X1955" s="448">
        <v>0</v>
      </c>
      <c r="Z1955" s="448">
        <v>0</v>
      </c>
      <c r="AB1955" s="448">
        <v>0</v>
      </c>
      <c r="AD1955" s="448">
        <v>0</v>
      </c>
      <c r="AF1955" s="448">
        <v>0</v>
      </c>
      <c r="AH1955" s="448">
        <f t="shared" si="285"/>
        <v>0</v>
      </c>
      <c r="AI1955" s="495"/>
      <c r="AJ1955" s="448">
        <v>0</v>
      </c>
      <c r="AK1955" s="495"/>
      <c r="AL1955" s="448">
        <v>0</v>
      </c>
      <c r="AM1955" s="448"/>
      <c r="AN1955" s="448">
        <v>0</v>
      </c>
      <c r="AO1955" s="448"/>
      <c r="AP1955" s="448">
        <v>0</v>
      </c>
      <c r="AQ1955" s="448"/>
    </row>
    <row r="1956" spans="2:43" ht="18" hidden="1" customHeight="1" x14ac:dyDescent="0.2">
      <c r="B1956" s="4"/>
      <c r="C1956" s="117"/>
      <c r="D1956" s="117"/>
      <c r="E1956" s="117"/>
      <c r="F1956" s="48"/>
      <c r="G1956" s="11"/>
      <c r="H1956" s="117"/>
      <c r="I1956" s="124"/>
      <c r="J1956" s="124"/>
      <c r="K1956" s="144"/>
      <c r="L1956" s="11"/>
      <c r="M1956" s="143"/>
      <c r="N1956" s="42"/>
      <c r="O1956" s="128"/>
      <c r="P1956" s="129">
        <v>5</v>
      </c>
      <c r="Q1956" s="129"/>
      <c r="R1956" s="64"/>
      <c r="S1956" s="234"/>
      <c r="T1956" s="65" t="s">
        <v>102</v>
      </c>
      <c r="U1956" s="155"/>
      <c r="V1956" s="66">
        <f>V1957</f>
        <v>0</v>
      </c>
      <c r="X1956" s="66">
        <f>X1957</f>
        <v>0</v>
      </c>
      <c r="Z1956" s="66">
        <f>Z1957</f>
        <v>0</v>
      </c>
      <c r="AB1956" s="66">
        <f>AB1957</f>
        <v>0</v>
      </c>
      <c r="AD1956" s="66" t="e">
        <f>#REF!</f>
        <v>#REF!</v>
      </c>
      <c r="AF1956" s="66">
        <f>AF1957</f>
        <v>0</v>
      </c>
      <c r="AH1956" s="66" t="e">
        <f t="shared" si="285"/>
        <v>#REF!</v>
      </c>
      <c r="AI1956" s="67"/>
      <c r="AJ1956" s="66">
        <f>AJ1957</f>
        <v>0</v>
      </c>
      <c r="AK1956" s="67"/>
      <c r="AL1956" s="66">
        <f>AL1957</f>
        <v>0</v>
      </c>
      <c r="AM1956" s="66"/>
      <c r="AN1956" s="66">
        <f>AN1957</f>
        <v>0</v>
      </c>
      <c r="AO1956" s="66"/>
      <c r="AP1956" s="66">
        <f>AP1957</f>
        <v>0</v>
      </c>
      <c r="AQ1956" s="66"/>
    </row>
    <row r="1957" spans="2:43" ht="18" hidden="1" customHeight="1" x14ac:dyDescent="0.2">
      <c r="B1957" s="4"/>
      <c r="C1957" s="117"/>
      <c r="D1957" s="117"/>
      <c r="E1957" s="117"/>
      <c r="F1957" s="48"/>
      <c r="G1957" s="11"/>
      <c r="H1957" s="117"/>
      <c r="I1957" s="124"/>
      <c r="J1957" s="124"/>
      <c r="K1957" s="144"/>
      <c r="L1957" s="11"/>
      <c r="M1957" s="143"/>
      <c r="N1957" s="42"/>
      <c r="O1957" s="128"/>
      <c r="P1957" s="130"/>
      <c r="Q1957" s="131">
        <v>7</v>
      </c>
      <c r="R1957" s="68"/>
      <c r="S1957" s="35"/>
      <c r="T1957" s="450" t="s">
        <v>252</v>
      </c>
      <c r="U1957" s="449"/>
      <c r="V1957" s="447">
        <f>SUM(V1958:V1960)</f>
        <v>0</v>
      </c>
      <c r="X1957" s="447">
        <f>SUM(X1958:X1960)</f>
        <v>0</v>
      </c>
      <c r="Z1957" s="447">
        <f>SUM(Z1958:Z1960)</f>
        <v>0</v>
      </c>
      <c r="AB1957" s="447">
        <f>SUM(AB1958:AB1960)</f>
        <v>0</v>
      </c>
      <c r="AD1957" s="447">
        <f>SUM(AD1958:AD1960)</f>
        <v>0</v>
      </c>
      <c r="AF1957" s="447">
        <f>SUM(AF1958:AF1960)</f>
        <v>0</v>
      </c>
      <c r="AH1957" s="447">
        <f t="shared" si="285"/>
        <v>0</v>
      </c>
      <c r="AI1957" s="446"/>
      <c r="AJ1957" s="447">
        <f>SUM(AJ1958:AJ1960)</f>
        <v>0</v>
      </c>
      <c r="AK1957" s="446"/>
      <c r="AL1957" s="447">
        <f>SUM(AL1958:AL1960)</f>
        <v>0</v>
      </c>
      <c r="AM1957" s="447"/>
      <c r="AN1957" s="447">
        <f>SUM(AN1958:AN1960)</f>
        <v>0</v>
      </c>
      <c r="AO1957" s="447"/>
      <c r="AP1957" s="447">
        <f>SUM(AP1958:AP1960)</f>
        <v>0</v>
      </c>
      <c r="AQ1957" s="447"/>
    </row>
    <row r="1958" spans="2:43" ht="18" hidden="1" customHeight="1" x14ac:dyDescent="0.2">
      <c r="B1958" s="4"/>
      <c r="C1958" s="117"/>
      <c r="D1958" s="117"/>
      <c r="E1958" s="117"/>
      <c r="F1958" s="48"/>
      <c r="G1958" s="11"/>
      <c r="H1958" s="117"/>
      <c r="I1958" s="124"/>
      <c r="J1958" s="124"/>
      <c r="K1958" s="144"/>
      <c r="L1958" s="11"/>
      <c r="M1958" s="143"/>
      <c r="N1958" s="42"/>
      <c r="O1958" s="128"/>
      <c r="P1958" s="130"/>
      <c r="Q1958" s="130"/>
      <c r="R1958" s="72">
        <v>1</v>
      </c>
      <c r="S1958" s="181"/>
      <c r="T1958" s="73" t="s">
        <v>288</v>
      </c>
      <c r="V1958" s="74">
        <v>0</v>
      </c>
      <c r="X1958" s="74">
        <v>0</v>
      </c>
      <c r="Z1958" s="74">
        <v>0</v>
      </c>
      <c r="AB1958" s="74">
        <v>0</v>
      </c>
      <c r="AD1958" s="74">
        <v>0</v>
      </c>
      <c r="AF1958" s="74">
        <v>0</v>
      </c>
      <c r="AH1958" s="74">
        <f t="shared" si="285"/>
        <v>0</v>
      </c>
      <c r="AI1958" s="8"/>
      <c r="AJ1958" s="74">
        <v>0</v>
      </c>
      <c r="AK1958" s="8"/>
      <c r="AL1958" s="74">
        <v>0</v>
      </c>
      <c r="AM1958" s="74"/>
      <c r="AN1958" s="74">
        <v>0</v>
      </c>
      <c r="AO1958" s="74"/>
      <c r="AP1958" s="74">
        <v>0</v>
      </c>
      <c r="AQ1958" s="74"/>
    </row>
    <row r="1959" spans="2:43" ht="18" hidden="1" customHeight="1" x14ac:dyDescent="0.2">
      <c r="B1959" s="4"/>
      <c r="C1959" s="117"/>
      <c r="D1959" s="117"/>
      <c r="E1959" s="117"/>
      <c r="F1959" s="48"/>
      <c r="G1959" s="11"/>
      <c r="H1959" s="117"/>
      <c r="I1959" s="124"/>
      <c r="J1959" s="124"/>
      <c r="K1959" s="144"/>
      <c r="L1959" s="11"/>
      <c r="M1959" s="143"/>
      <c r="N1959" s="42"/>
      <c r="O1959" s="128"/>
      <c r="P1959" s="130"/>
      <c r="Q1959" s="130"/>
      <c r="R1959" s="72">
        <v>2</v>
      </c>
      <c r="S1959" s="181"/>
      <c r="T1959" s="73" t="s">
        <v>369</v>
      </c>
      <c r="V1959" s="74">
        <v>0</v>
      </c>
      <c r="X1959" s="74">
        <v>0</v>
      </c>
      <c r="Z1959" s="74">
        <v>0</v>
      </c>
      <c r="AB1959" s="74">
        <v>0</v>
      </c>
      <c r="AD1959" s="74">
        <v>0</v>
      </c>
      <c r="AF1959" s="74">
        <v>0</v>
      </c>
      <c r="AH1959" s="74">
        <f t="shared" si="285"/>
        <v>0</v>
      </c>
      <c r="AI1959" s="8"/>
      <c r="AJ1959" s="74">
        <v>0</v>
      </c>
      <c r="AK1959" s="8"/>
      <c r="AL1959" s="74">
        <v>0</v>
      </c>
      <c r="AM1959" s="74"/>
      <c r="AN1959" s="74">
        <v>0</v>
      </c>
      <c r="AO1959" s="74"/>
      <c r="AP1959" s="74">
        <v>0</v>
      </c>
      <c r="AQ1959" s="74"/>
    </row>
    <row r="1960" spans="2:43" ht="18" hidden="1" customHeight="1" x14ac:dyDescent="0.2">
      <c r="B1960" s="4"/>
      <c r="C1960" s="117"/>
      <c r="D1960" s="117"/>
      <c r="E1960" s="117"/>
      <c r="F1960" s="48"/>
      <c r="G1960" s="11"/>
      <c r="H1960" s="117"/>
      <c r="I1960" s="124"/>
      <c r="J1960" s="124"/>
      <c r="K1960" s="144"/>
      <c r="L1960" s="11"/>
      <c r="M1960" s="143"/>
      <c r="N1960" s="42"/>
      <c r="O1960" s="128"/>
      <c r="P1960" s="130"/>
      <c r="Q1960" s="130"/>
      <c r="R1960" s="72">
        <v>90</v>
      </c>
      <c r="S1960" s="181"/>
      <c r="T1960" s="73" t="s">
        <v>202</v>
      </c>
      <c r="V1960" s="74">
        <v>0</v>
      </c>
      <c r="X1960" s="74">
        <v>0</v>
      </c>
      <c r="Z1960" s="74">
        <v>0</v>
      </c>
      <c r="AB1960" s="74">
        <v>0</v>
      </c>
      <c r="AD1960" s="74">
        <v>0</v>
      </c>
      <c r="AF1960" s="74">
        <v>0</v>
      </c>
      <c r="AH1960" s="74">
        <f t="shared" si="285"/>
        <v>0</v>
      </c>
      <c r="AI1960" s="8"/>
      <c r="AJ1960" s="74">
        <v>0</v>
      </c>
      <c r="AK1960" s="8"/>
      <c r="AL1960" s="74">
        <v>0</v>
      </c>
      <c r="AM1960" s="74"/>
      <c r="AN1960" s="74">
        <v>0</v>
      </c>
      <c r="AO1960" s="74"/>
      <c r="AP1960" s="74">
        <v>0</v>
      </c>
      <c r="AQ1960" s="74"/>
    </row>
    <row r="1961" spans="2:43" ht="18" hidden="1" customHeight="1" x14ac:dyDescent="0.2">
      <c r="B1961" s="4"/>
      <c r="C1961" s="117"/>
      <c r="D1961" s="117"/>
      <c r="E1961" s="117"/>
      <c r="F1961" s="48"/>
      <c r="G1961" s="11"/>
      <c r="H1961" s="117"/>
      <c r="I1961" s="124"/>
      <c r="J1961" s="124"/>
      <c r="K1961" s="144"/>
      <c r="L1961" s="11"/>
      <c r="M1961" s="226"/>
      <c r="N1961" s="262"/>
      <c r="O1961" s="125"/>
      <c r="P1961" s="129">
        <v>7</v>
      </c>
      <c r="Q1961" s="129"/>
      <c r="R1961" s="64"/>
      <c r="S1961" s="234"/>
      <c r="T1961" s="65" t="s">
        <v>323</v>
      </c>
      <c r="U1961" s="155"/>
      <c r="V1961" s="66">
        <f>V1962+V1965</f>
        <v>0</v>
      </c>
      <c r="X1961" s="66">
        <f>X1962+X1965</f>
        <v>0</v>
      </c>
      <c r="Z1961" s="66">
        <f>Z1962+Z1965</f>
        <v>0</v>
      </c>
      <c r="AB1961" s="66">
        <f>AB1962+AB1965</f>
        <v>0</v>
      </c>
      <c r="AD1961" s="66" t="e">
        <f>#REF!+AD1965</f>
        <v>#REF!</v>
      </c>
      <c r="AF1961" s="66">
        <f>AF1962+AF1965</f>
        <v>0</v>
      </c>
      <c r="AH1961" s="66" t="e">
        <f t="shared" si="285"/>
        <v>#REF!</v>
      </c>
      <c r="AI1961" s="67"/>
      <c r="AJ1961" s="66">
        <f>AJ1962+AJ1965</f>
        <v>0</v>
      </c>
      <c r="AK1961" s="67"/>
      <c r="AL1961" s="66">
        <f>AL1962+AL1965</f>
        <v>0</v>
      </c>
      <c r="AM1961" s="66"/>
      <c r="AN1961" s="66">
        <f>AN1962+AN1965</f>
        <v>0</v>
      </c>
      <c r="AO1961" s="66"/>
      <c r="AP1961" s="66">
        <f>AP1962+AP1965</f>
        <v>0</v>
      </c>
      <c r="AQ1961" s="66"/>
    </row>
    <row r="1962" spans="2:43" ht="18" hidden="1" customHeight="1" x14ac:dyDescent="0.2">
      <c r="B1962" s="4"/>
      <c r="C1962" s="117"/>
      <c r="D1962" s="117"/>
      <c r="E1962" s="117"/>
      <c r="F1962" s="48"/>
      <c r="G1962" s="11"/>
      <c r="H1962" s="117"/>
      <c r="I1962" s="124"/>
      <c r="J1962" s="124"/>
      <c r="K1962" s="144"/>
      <c r="L1962" s="11"/>
      <c r="M1962" s="226"/>
      <c r="N1962" s="262"/>
      <c r="O1962" s="125"/>
      <c r="P1962" s="126"/>
      <c r="Q1962" s="131">
        <v>2</v>
      </c>
      <c r="R1962" s="68"/>
      <c r="S1962" s="35"/>
      <c r="T1962" s="450" t="s">
        <v>583</v>
      </c>
      <c r="U1962" s="449"/>
      <c r="V1962" s="447">
        <f>V1963+V1964</f>
        <v>0</v>
      </c>
      <c r="X1962" s="447">
        <f>X1963+X1964</f>
        <v>0</v>
      </c>
      <c r="Z1962" s="447">
        <f>Z1963+Z1964</f>
        <v>0</v>
      </c>
      <c r="AB1962" s="447">
        <f>AB1963+AB1964</f>
        <v>0</v>
      </c>
      <c r="AD1962" s="447" t="e">
        <f>#REF!+AD1964</f>
        <v>#REF!</v>
      </c>
      <c r="AF1962" s="447">
        <f>AF1963+AF1964</f>
        <v>0</v>
      </c>
      <c r="AH1962" s="447" t="e">
        <f t="shared" si="285"/>
        <v>#REF!</v>
      </c>
      <c r="AI1962" s="446"/>
      <c r="AJ1962" s="447">
        <f>AJ1963+AJ1964</f>
        <v>0</v>
      </c>
      <c r="AK1962" s="446"/>
      <c r="AL1962" s="447">
        <f>AL1963+AL1964</f>
        <v>0</v>
      </c>
      <c r="AM1962" s="447"/>
      <c r="AN1962" s="447">
        <f>AN1963+AN1964</f>
        <v>0</v>
      </c>
      <c r="AO1962" s="447"/>
      <c r="AP1962" s="447">
        <f>AP1963+AP1964</f>
        <v>0</v>
      </c>
      <c r="AQ1962" s="447"/>
    </row>
    <row r="1963" spans="2:43" ht="18" hidden="1" customHeight="1" x14ac:dyDescent="0.2">
      <c r="B1963" s="4"/>
      <c r="C1963" s="117"/>
      <c r="D1963" s="117"/>
      <c r="E1963" s="117"/>
      <c r="F1963" s="48"/>
      <c r="G1963" s="11"/>
      <c r="H1963" s="117"/>
      <c r="I1963" s="124"/>
      <c r="J1963" s="124"/>
      <c r="K1963" s="144"/>
      <c r="L1963" s="11"/>
      <c r="M1963" s="226"/>
      <c r="N1963" s="262"/>
      <c r="O1963" s="125"/>
      <c r="P1963" s="126"/>
      <c r="Q1963" s="131"/>
      <c r="R1963" s="78">
        <v>1</v>
      </c>
      <c r="S1963" s="251"/>
      <c r="T1963" s="494" t="s">
        <v>584</v>
      </c>
      <c r="U1963" s="444"/>
      <c r="V1963" s="448">
        <v>0</v>
      </c>
      <c r="X1963" s="448">
        <v>0</v>
      </c>
      <c r="Z1963" s="448">
        <v>0</v>
      </c>
      <c r="AB1963" s="448">
        <v>0</v>
      </c>
      <c r="AD1963" s="448">
        <v>0</v>
      </c>
      <c r="AF1963" s="448">
        <v>0</v>
      </c>
      <c r="AH1963" s="448">
        <f t="shared" si="285"/>
        <v>0</v>
      </c>
      <c r="AI1963" s="8"/>
      <c r="AJ1963" s="448">
        <v>0</v>
      </c>
      <c r="AK1963" s="8"/>
      <c r="AL1963" s="448">
        <v>0</v>
      </c>
      <c r="AM1963" s="448"/>
      <c r="AN1963" s="448">
        <v>0</v>
      </c>
      <c r="AO1963" s="448"/>
      <c r="AP1963" s="448">
        <v>0</v>
      </c>
      <c r="AQ1963" s="448"/>
    </row>
    <row r="1964" spans="2:43" ht="18" hidden="1" customHeight="1" x14ac:dyDescent="0.2">
      <c r="B1964" s="4"/>
      <c r="C1964" s="117"/>
      <c r="D1964" s="117"/>
      <c r="E1964" s="117"/>
      <c r="F1964" s="48"/>
      <c r="G1964" s="11"/>
      <c r="H1964" s="117"/>
      <c r="I1964" s="124"/>
      <c r="J1964" s="124"/>
      <c r="K1964" s="144"/>
      <c r="L1964" s="11"/>
      <c r="M1964" s="226"/>
      <c r="N1964" s="262"/>
      <c r="O1964" s="125"/>
      <c r="P1964" s="126"/>
      <c r="Q1964" s="131"/>
      <c r="R1964" s="78">
        <v>3</v>
      </c>
      <c r="S1964" s="251"/>
      <c r="T1964" s="494" t="s">
        <v>585</v>
      </c>
      <c r="U1964" s="444"/>
      <c r="V1964" s="448">
        <v>0</v>
      </c>
      <c r="X1964" s="448">
        <v>0</v>
      </c>
      <c r="Z1964" s="448">
        <v>0</v>
      </c>
      <c r="AB1964" s="448">
        <v>0</v>
      </c>
      <c r="AD1964" s="448">
        <v>0</v>
      </c>
      <c r="AF1964" s="448">
        <v>0</v>
      </c>
      <c r="AH1964" s="448">
        <f t="shared" si="285"/>
        <v>0</v>
      </c>
      <c r="AI1964" s="8"/>
      <c r="AJ1964" s="448">
        <v>0</v>
      </c>
      <c r="AK1964" s="8"/>
      <c r="AL1964" s="448">
        <v>0</v>
      </c>
      <c r="AM1964" s="448"/>
      <c r="AN1964" s="448">
        <v>0</v>
      </c>
      <c r="AO1964" s="448"/>
      <c r="AP1964" s="448">
        <v>0</v>
      </c>
      <c r="AQ1964" s="448"/>
    </row>
    <row r="1965" spans="2:43" ht="18" hidden="1" customHeight="1" x14ac:dyDescent="0.2">
      <c r="B1965" s="4"/>
      <c r="C1965" s="117"/>
      <c r="D1965" s="117"/>
      <c r="E1965" s="117"/>
      <c r="F1965" s="48"/>
      <c r="G1965" s="11"/>
      <c r="H1965" s="117"/>
      <c r="I1965" s="124"/>
      <c r="J1965" s="124"/>
      <c r="K1965" s="144"/>
      <c r="L1965" s="11"/>
      <c r="M1965" s="226"/>
      <c r="N1965" s="262"/>
      <c r="O1965" s="125"/>
      <c r="P1965" s="126"/>
      <c r="Q1965" s="131">
        <v>7</v>
      </c>
      <c r="R1965" s="68"/>
      <c r="S1965" s="35"/>
      <c r="T1965" s="450" t="s">
        <v>252</v>
      </c>
      <c r="U1965" s="449"/>
      <c r="V1965" s="447">
        <f>V1966</f>
        <v>0</v>
      </c>
      <c r="X1965" s="447">
        <f>X1966</f>
        <v>0</v>
      </c>
      <c r="Z1965" s="447">
        <f>Z1966</f>
        <v>0</v>
      </c>
      <c r="AB1965" s="447">
        <f>AB1966</f>
        <v>0</v>
      </c>
      <c r="AD1965" s="447" t="e">
        <f>#REF!</f>
        <v>#REF!</v>
      </c>
      <c r="AF1965" s="447">
        <f>AF1966</f>
        <v>0</v>
      </c>
      <c r="AH1965" s="447" t="e">
        <f t="shared" si="285"/>
        <v>#REF!</v>
      </c>
      <c r="AI1965" s="446"/>
      <c r="AJ1965" s="447">
        <f>AJ1966</f>
        <v>0</v>
      </c>
      <c r="AK1965" s="446"/>
      <c r="AL1965" s="447">
        <f>AL1966</f>
        <v>0</v>
      </c>
      <c r="AM1965" s="447"/>
      <c r="AN1965" s="447">
        <f>AN1966</f>
        <v>0</v>
      </c>
      <c r="AO1965" s="447"/>
      <c r="AP1965" s="447">
        <f>AP1966</f>
        <v>0</v>
      </c>
      <c r="AQ1965" s="447"/>
    </row>
    <row r="1966" spans="2:43" ht="18" hidden="1" customHeight="1" x14ac:dyDescent="0.2">
      <c r="B1966" s="4"/>
      <c r="C1966" s="117"/>
      <c r="D1966" s="117"/>
      <c r="E1966" s="117"/>
      <c r="F1966" s="48"/>
      <c r="G1966" s="11"/>
      <c r="H1966" s="117"/>
      <c r="I1966" s="124"/>
      <c r="J1966" s="124"/>
      <c r="K1966" s="144"/>
      <c r="L1966" s="11"/>
      <c r="M1966" s="226"/>
      <c r="N1966" s="262"/>
      <c r="O1966" s="125"/>
      <c r="P1966" s="126"/>
      <c r="Q1966" s="131"/>
      <c r="R1966" s="78">
        <v>90</v>
      </c>
      <c r="S1966" s="251"/>
      <c r="T1966" s="494" t="s">
        <v>202</v>
      </c>
      <c r="U1966" s="444"/>
      <c r="V1966" s="448">
        <v>0</v>
      </c>
      <c r="X1966" s="448">
        <v>0</v>
      </c>
      <c r="Z1966" s="448">
        <v>0</v>
      </c>
      <c r="AB1966" s="448">
        <v>0</v>
      </c>
      <c r="AD1966" s="448">
        <v>0</v>
      </c>
      <c r="AF1966" s="448">
        <v>0</v>
      </c>
      <c r="AH1966" s="448">
        <f t="shared" si="285"/>
        <v>0</v>
      </c>
      <c r="AI1966" s="8"/>
      <c r="AJ1966" s="448">
        <v>0</v>
      </c>
      <c r="AK1966" s="8"/>
      <c r="AL1966" s="448">
        <v>0</v>
      </c>
      <c r="AM1966" s="448"/>
      <c r="AN1966" s="448">
        <v>0</v>
      </c>
      <c r="AO1966" s="448"/>
      <c r="AP1966" s="448">
        <v>0</v>
      </c>
      <c r="AQ1966" s="448"/>
    </row>
    <row r="1967" spans="2:43" ht="18" customHeight="1" x14ac:dyDescent="0.2">
      <c r="B1967" s="4"/>
      <c r="C1967" s="117"/>
      <c r="D1967" s="117"/>
      <c r="E1967" s="117"/>
      <c r="F1967" s="48"/>
      <c r="G1967" s="11"/>
      <c r="H1967" s="117"/>
      <c r="I1967" s="124"/>
      <c r="J1967" s="124"/>
      <c r="K1967" s="144"/>
      <c r="L1967" s="11"/>
      <c r="M1967" s="143"/>
      <c r="N1967" s="42"/>
      <c r="O1967" s="128"/>
      <c r="P1967" s="130"/>
      <c r="Q1967" s="130"/>
      <c r="R1967" s="72"/>
      <c r="S1967" s="181"/>
      <c r="T1967" s="73"/>
      <c r="V1967" s="74"/>
      <c r="X1967" s="74"/>
      <c r="Z1967" s="74"/>
      <c r="AB1967" s="74"/>
      <c r="AD1967" s="74"/>
      <c r="AF1967" s="74"/>
      <c r="AH1967" s="74">
        <f t="shared" si="285"/>
        <v>0</v>
      </c>
      <c r="AI1967" s="8"/>
      <c r="AJ1967" s="74"/>
      <c r="AK1967" s="8"/>
      <c r="AL1967" s="74"/>
      <c r="AM1967" s="74"/>
      <c r="AN1967" s="74"/>
      <c r="AO1967" s="74"/>
      <c r="AP1967" s="74"/>
      <c r="AQ1967" s="74"/>
    </row>
    <row r="1968" spans="2:43" ht="18" customHeight="1" x14ac:dyDescent="0.2">
      <c r="B1968" s="4"/>
      <c r="C1968" s="117"/>
      <c r="D1968" s="117"/>
      <c r="E1968" s="117"/>
      <c r="F1968" s="113">
        <v>8</v>
      </c>
      <c r="G1968" s="283"/>
      <c r="H1968" s="171"/>
      <c r="I1968" s="114"/>
      <c r="J1968" s="114"/>
      <c r="K1968" s="167"/>
      <c r="L1968" s="276"/>
      <c r="M1968" s="166"/>
      <c r="N1968" s="259"/>
      <c r="O1968" s="115"/>
      <c r="P1968" s="116"/>
      <c r="Q1968" s="116"/>
      <c r="R1968" s="52"/>
      <c r="S1968" s="247"/>
      <c r="T1968" s="53" t="s">
        <v>74</v>
      </c>
      <c r="U1968" s="240"/>
      <c r="V1968" s="54">
        <f>V1969+V2049+V2063</f>
        <v>1345500</v>
      </c>
      <c r="X1968" s="54">
        <f>X1969+X2049+X2063</f>
        <v>3365400</v>
      </c>
      <c r="Z1968" s="54">
        <f>Z1969+Z2049+Z2063</f>
        <v>4758400</v>
      </c>
      <c r="AB1968" s="54">
        <f>AB1969+AB2049+AB2063</f>
        <v>6263200</v>
      </c>
      <c r="AD1968" s="54" t="e">
        <f>AD1969+AD2049+AD2063</f>
        <v>#REF!</v>
      </c>
      <c r="AF1968" s="54">
        <f>AF1969+AF2049+AF2063</f>
        <v>23611300</v>
      </c>
      <c r="AH1968" s="54" t="e">
        <f t="shared" si="285"/>
        <v>#REF!</v>
      </c>
      <c r="AI1968" s="55"/>
      <c r="AJ1968" s="54">
        <f>AJ1969+AJ2049+AJ2063</f>
        <v>1529750</v>
      </c>
      <c r="AK1968" s="55"/>
      <c r="AL1968" s="54">
        <f>AL1969+AL2049+AL2063</f>
        <v>8112450</v>
      </c>
      <c r="AM1968" s="54"/>
      <c r="AN1968" s="54">
        <f>AN1969+AN2049+AN2063</f>
        <v>8452450</v>
      </c>
      <c r="AO1968" s="54"/>
      <c r="AP1968" s="54">
        <f>AP1969+AP2049+AP2063</f>
        <v>8452450</v>
      </c>
      <c r="AQ1968" s="54"/>
    </row>
    <row r="1969" spans="2:43" ht="18" customHeight="1" x14ac:dyDescent="0.2">
      <c r="B1969" s="4"/>
      <c r="C1969" s="117"/>
      <c r="D1969" s="117"/>
      <c r="E1969" s="117"/>
      <c r="F1969" s="48"/>
      <c r="G1969" s="11"/>
      <c r="H1969" s="112" t="s">
        <v>3</v>
      </c>
      <c r="I1969" s="118"/>
      <c r="J1969" s="118"/>
      <c r="K1969" s="170"/>
      <c r="L1969" s="34"/>
      <c r="M1969" s="169"/>
      <c r="N1969" s="260"/>
      <c r="O1969" s="119"/>
      <c r="P1969" s="120"/>
      <c r="Q1969" s="120"/>
      <c r="R1969" s="56"/>
      <c r="S1969" s="248"/>
      <c r="T1969" s="57" t="s">
        <v>4</v>
      </c>
      <c r="U1969" s="236"/>
      <c r="V1969" s="58">
        <f>V1970</f>
        <v>1095500</v>
      </c>
      <c r="X1969" s="659">
        <f>X1970</f>
        <v>1415400</v>
      </c>
      <c r="Z1969" s="659">
        <f>Z1970</f>
        <v>1758400</v>
      </c>
      <c r="AB1969" s="659">
        <f>AB1970</f>
        <v>2063200</v>
      </c>
      <c r="AD1969" s="659" t="e">
        <f>AD1970</f>
        <v>#REF!</v>
      </c>
      <c r="AF1969" s="659">
        <f>AF1970</f>
        <v>934300</v>
      </c>
      <c r="AH1969" s="659" t="e">
        <f t="shared" si="285"/>
        <v>#REF!</v>
      </c>
      <c r="AI1969" s="660"/>
      <c r="AJ1969" s="659">
        <f>AJ1970</f>
        <v>689750</v>
      </c>
      <c r="AK1969" s="59"/>
      <c r="AL1969" s="659">
        <f t="shared" ref="AL1969:AP1971" si="287">AL1970</f>
        <v>3557450</v>
      </c>
      <c r="AM1969" s="659"/>
      <c r="AN1969" s="659">
        <f t="shared" si="287"/>
        <v>3842450</v>
      </c>
      <c r="AO1969" s="659"/>
      <c r="AP1969" s="659">
        <f t="shared" si="287"/>
        <v>3842450</v>
      </c>
      <c r="AQ1969" s="659"/>
    </row>
    <row r="1970" spans="2:43" ht="18" customHeight="1" x14ac:dyDescent="0.2">
      <c r="B1970" s="4"/>
      <c r="C1970" s="117"/>
      <c r="D1970" s="117"/>
      <c r="E1970" s="117"/>
      <c r="F1970" s="48"/>
      <c r="G1970" s="11"/>
      <c r="H1970" s="132"/>
      <c r="I1970" s="121">
        <v>3</v>
      </c>
      <c r="J1970" s="121"/>
      <c r="K1970" s="164"/>
      <c r="L1970" s="277"/>
      <c r="M1970" s="163"/>
      <c r="N1970" s="261"/>
      <c r="O1970" s="122"/>
      <c r="P1970" s="123"/>
      <c r="Q1970" s="123"/>
      <c r="R1970" s="49"/>
      <c r="S1970" s="18"/>
      <c r="T1970" s="50" t="s">
        <v>5</v>
      </c>
      <c r="U1970" s="76"/>
      <c r="V1970" s="51">
        <f>V1971</f>
        <v>1095500</v>
      </c>
      <c r="X1970" s="51">
        <f>X1971</f>
        <v>1415400</v>
      </c>
      <c r="Z1970" s="51">
        <f>Z1971</f>
        <v>1758400</v>
      </c>
      <c r="AB1970" s="51">
        <f>AB1971</f>
        <v>2063200</v>
      </c>
      <c r="AD1970" s="51" t="e">
        <f>AD1971</f>
        <v>#REF!</v>
      </c>
      <c r="AF1970" s="51">
        <f>AF1971</f>
        <v>934300</v>
      </c>
      <c r="AH1970" s="51" t="e">
        <f t="shared" si="285"/>
        <v>#REF!</v>
      </c>
      <c r="AI1970" s="5"/>
      <c r="AJ1970" s="51">
        <f>AJ1971</f>
        <v>689750</v>
      </c>
      <c r="AK1970" s="5"/>
      <c r="AL1970" s="51">
        <f t="shared" si="287"/>
        <v>3557450</v>
      </c>
      <c r="AM1970" s="51"/>
      <c r="AN1970" s="51">
        <f t="shared" si="287"/>
        <v>3842450</v>
      </c>
      <c r="AO1970" s="51"/>
      <c r="AP1970" s="51">
        <f t="shared" si="287"/>
        <v>3842450</v>
      </c>
      <c r="AQ1970" s="51"/>
    </row>
    <row r="1971" spans="2:43" ht="18" customHeight="1" x14ac:dyDescent="0.2">
      <c r="B1971" s="4"/>
      <c r="C1971" s="117"/>
      <c r="D1971" s="117"/>
      <c r="E1971" s="117"/>
      <c r="F1971" s="48"/>
      <c r="G1971" s="11"/>
      <c r="H1971" s="132"/>
      <c r="I1971" s="121"/>
      <c r="J1971" s="121">
        <v>9</v>
      </c>
      <c r="K1971" s="164"/>
      <c r="L1971" s="277"/>
      <c r="M1971" s="163"/>
      <c r="N1971" s="261"/>
      <c r="O1971" s="122"/>
      <c r="P1971" s="123"/>
      <c r="Q1971" s="123"/>
      <c r="R1971" s="49"/>
      <c r="S1971" s="18"/>
      <c r="T1971" s="50" t="s">
        <v>64</v>
      </c>
      <c r="U1971" s="76"/>
      <c r="V1971" s="51">
        <f>V1972</f>
        <v>1095500</v>
      </c>
      <c r="X1971" s="51">
        <f>X1972</f>
        <v>1415400</v>
      </c>
      <c r="Z1971" s="51">
        <f>Z1972</f>
        <v>1758400</v>
      </c>
      <c r="AB1971" s="51">
        <f>AB1972</f>
        <v>2063200</v>
      </c>
      <c r="AD1971" s="51" t="e">
        <f>AD1972</f>
        <v>#REF!</v>
      </c>
      <c r="AF1971" s="51">
        <f>AF1972</f>
        <v>934300</v>
      </c>
      <c r="AH1971" s="51" t="e">
        <f t="shared" si="285"/>
        <v>#REF!</v>
      </c>
      <c r="AI1971" s="5"/>
      <c r="AJ1971" s="51">
        <f>AJ1972</f>
        <v>689750</v>
      </c>
      <c r="AK1971" s="5"/>
      <c r="AL1971" s="51">
        <f t="shared" si="287"/>
        <v>3557450</v>
      </c>
      <c r="AM1971" s="51"/>
      <c r="AN1971" s="51">
        <f t="shared" si="287"/>
        <v>3842450</v>
      </c>
      <c r="AO1971" s="51"/>
      <c r="AP1971" s="51">
        <f t="shared" si="287"/>
        <v>3842450</v>
      </c>
      <c r="AQ1971" s="51"/>
    </row>
    <row r="1972" spans="2:43" ht="18" customHeight="1" x14ac:dyDescent="0.2">
      <c r="B1972" s="4"/>
      <c r="C1972" s="117"/>
      <c r="D1972" s="117"/>
      <c r="E1972" s="117"/>
      <c r="F1972" s="48"/>
      <c r="G1972" s="11"/>
      <c r="H1972" s="117"/>
      <c r="I1972" s="124"/>
      <c r="J1972" s="124"/>
      <c r="K1972" s="144"/>
      <c r="L1972" s="11"/>
      <c r="M1972" s="226">
        <v>2</v>
      </c>
      <c r="N1972" s="262"/>
      <c r="O1972" s="125"/>
      <c r="P1972" s="126"/>
      <c r="Q1972" s="126"/>
      <c r="R1972" s="60"/>
      <c r="S1972" s="249"/>
      <c r="T1972" s="61" t="s">
        <v>413</v>
      </c>
      <c r="U1972" s="241"/>
      <c r="V1972" s="62">
        <f>V1973+V1994+V2005+V2044</f>
        <v>1095500</v>
      </c>
      <c r="X1972" s="62">
        <f>X1973+X1994+X2005+X2044</f>
        <v>1415400</v>
      </c>
      <c r="Z1972" s="62">
        <f>Z1973+Z1994+Z2005+Z2044</f>
        <v>1758400</v>
      </c>
      <c r="AB1972" s="62">
        <f>AB1973+AB1994+AB2005+AB2044</f>
        <v>2063200</v>
      </c>
      <c r="AD1972" s="62" t="e">
        <f>AD1973+AD1994+AD2005+AD2044</f>
        <v>#REF!</v>
      </c>
      <c r="AF1972" s="62">
        <f>AF1973+AF1994+AF2005+AF2044</f>
        <v>934300</v>
      </c>
      <c r="AH1972" s="62" t="e">
        <f t="shared" si="285"/>
        <v>#REF!</v>
      </c>
      <c r="AI1972" s="63"/>
      <c r="AJ1972" s="62">
        <f>AJ1973+AJ1994+AJ2005+AJ2044</f>
        <v>689750</v>
      </c>
      <c r="AK1972" s="63"/>
      <c r="AL1972" s="62">
        <f>AL1973+AL1994+AL2005+AL2044</f>
        <v>3557450</v>
      </c>
      <c r="AM1972" s="62"/>
      <c r="AN1972" s="62">
        <f>AN1973+AN1994+AN2005+AN2044</f>
        <v>3842450</v>
      </c>
      <c r="AO1972" s="62"/>
      <c r="AP1972" s="62">
        <f>AP1973+AP1994+AP2005+AP2044</f>
        <v>3842450</v>
      </c>
      <c r="AQ1972" s="62"/>
    </row>
    <row r="1973" spans="2:43" ht="18" customHeight="1" x14ac:dyDescent="0.2">
      <c r="B1973" s="4"/>
      <c r="C1973" s="117"/>
      <c r="D1973" s="117"/>
      <c r="E1973" s="117"/>
      <c r="F1973" s="48"/>
      <c r="G1973" s="11"/>
      <c r="H1973" s="117"/>
      <c r="I1973" s="124"/>
      <c r="J1973" s="124"/>
      <c r="K1973" s="144"/>
      <c r="L1973" s="11"/>
      <c r="M1973" s="143"/>
      <c r="N1973" s="42"/>
      <c r="O1973" s="127" t="s">
        <v>3</v>
      </c>
      <c r="P1973" s="123"/>
      <c r="Q1973" s="123"/>
      <c r="R1973" s="49"/>
      <c r="S1973" s="18"/>
      <c r="T1973" s="50" t="s">
        <v>7</v>
      </c>
      <c r="U1973" s="76"/>
      <c r="V1973" s="51">
        <f>V1974+V1989</f>
        <v>880000</v>
      </c>
      <c r="X1973" s="51">
        <f>X1974+X1989</f>
        <v>1213500</v>
      </c>
      <c r="Z1973" s="51">
        <f>Z1974+Z1989</f>
        <v>1497900</v>
      </c>
      <c r="AB1973" s="51">
        <f>AB1974+AB1989</f>
        <v>1582000</v>
      </c>
      <c r="AD1973" s="51">
        <f>AD1974+AD1989</f>
        <v>1695450</v>
      </c>
      <c r="AF1973" s="51">
        <f>AF1974+AF1989</f>
        <v>0</v>
      </c>
      <c r="AH1973" s="51">
        <f t="shared" si="285"/>
        <v>1695450</v>
      </c>
      <c r="AI1973" s="5"/>
      <c r="AJ1973" s="51">
        <f>AJ1974+AJ1989</f>
        <v>537900</v>
      </c>
      <c r="AK1973" s="5"/>
      <c r="AL1973" s="51">
        <f>AL1974+AL1989</f>
        <v>2469600</v>
      </c>
      <c r="AM1973" s="51"/>
      <c r="AN1973" s="51">
        <f>AN1974+AN1989</f>
        <v>2672800</v>
      </c>
      <c r="AO1973" s="51"/>
      <c r="AP1973" s="51">
        <f>AP1974+AP1989</f>
        <v>2672800</v>
      </c>
      <c r="AQ1973" s="51"/>
    </row>
    <row r="1974" spans="2:43" ht="18" customHeight="1" x14ac:dyDescent="0.2">
      <c r="B1974" s="4"/>
      <c r="C1974" s="117"/>
      <c r="D1974" s="117"/>
      <c r="E1974" s="117"/>
      <c r="F1974" s="48"/>
      <c r="G1974" s="11"/>
      <c r="H1974" s="117"/>
      <c r="I1974" s="124"/>
      <c r="J1974" s="124"/>
      <c r="K1974" s="144"/>
      <c r="L1974" s="11"/>
      <c r="M1974" s="143"/>
      <c r="N1974" s="42"/>
      <c r="O1974" s="128"/>
      <c r="P1974" s="129">
        <v>1</v>
      </c>
      <c r="Q1974" s="129"/>
      <c r="R1974" s="64"/>
      <c r="S1974" s="234"/>
      <c r="T1974" s="65" t="s">
        <v>8</v>
      </c>
      <c r="U1974" s="155"/>
      <c r="V1974" s="66">
        <f>V1975+V1979+V1985+V1987+V1983</f>
        <v>820000</v>
      </c>
      <c r="X1974" s="66">
        <f>X1975+X1979+X1985+X1987+X1983</f>
        <v>1060500</v>
      </c>
      <c r="Z1974" s="66">
        <f>Z1975+Z1979+Z1985+Z1987+Z1983</f>
        <v>1176900</v>
      </c>
      <c r="AB1974" s="66">
        <f>AB1975+AB1979+AB1985+AB1987+AB1983</f>
        <v>1400000</v>
      </c>
      <c r="AD1974" s="66">
        <f>AD1975+AD1979+AD1985+AD1987+AD1983</f>
        <v>1524950</v>
      </c>
      <c r="AF1974" s="66">
        <f>AF1975+AF1979+AF1985+AF1987+AF1983</f>
        <v>0</v>
      </c>
      <c r="AH1974" s="66">
        <f t="shared" si="285"/>
        <v>1524950</v>
      </c>
      <c r="AI1974" s="67"/>
      <c r="AJ1974" s="66">
        <f>AJ1975+AJ1979+AJ1985+AJ1987+AJ1983</f>
        <v>476020</v>
      </c>
      <c r="AK1974" s="67"/>
      <c r="AL1974" s="66">
        <f>AL1975+AL1979+AL1985+AL1987+AL1983</f>
        <v>2218600</v>
      </c>
      <c r="AM1974" s="66"/>
      <c r="AN1974" s="66">
        <f>AN1975+AN1979+AN1985+AN1987+AN1983</f>
        <v>2400800</v>
      </c>
      <c r="AO1974" s="66"/>
      <c r="AP1974" s="66">
        <f>AP1975+AP1979+AP1985+AP1987+AP1983</f>
        <v>2400800</v>
      </c>
      <c r="AQ1974" s="66"/>
    </row>
    <row r="1975" spans="2:43" ht="18" customHeight="1" x14ac:dyDescent="0.2">
      <c r="B1975" s="4"/>
      <c r="C1975" s="117"/>
      <c r="D1975" s="117"/>
      <c r="E1975" s="117"/>
      <c r="F1975" s="48"/>
      <c r="G1975" s="11"/>
      <c r="H1975" s="117"/>
      <c r="I1975" s="124"/>
      <c r="J1975" s="124"/>
      <c r="K1975" s="144"/>
      <c r="L1975" s="11"/>
      <c r="M1975" s="143"/>
      <c r="N1975" s="42"/>
      <c r="O1975" s="128"/>
      <c r="P1975" s="130"/>
      <c r="Q1975" s="140">
        <v>1</v>
      </c>
      <c r="R1975" s="68"/>
      <c r="S1975" s="35"/>
      <c r="T1975" s="69" t="s">
        <v>9</v>
      </c>
      <c r="U1975" s="92"/>
      <c r="V1975" s="70">
        <f>V1976+V1977+V1978</f>
        <v>366000</v>
      </c>
      <c r="X1975" s="447">
        <f>X1976+X1977+X1978</f>
        <v>453500</v>
      </c>
      <c r="Z1975" s="447">
        <f>Z1976+Z1977+Z1978</f>
        <v>516600</v>
      </c>
      <c r="AB1975" s="447">
        <f>AB1976+AB1977+AB1978</f>
        <v>704100</v>
      </c>
      <c r="AD1975" s="447">
        <f>AD1976+AD1977+AD1978</f>
        <v>811500</v>
      </c>
      <c r="AF1975" s="447">
        <f>AF1976+AF1977+AF1978</f>
        <v>0</v>
      </c>
      <c r="AH1975" s="447">
        <f t="shared" si="285"/>
        <v>811500</v>
      </c>
      <c r="AI1975" s="446"/>
      <c r="AJ1975" s="447">
        <f>AJ1976+AJ1977+AJ1978</f>
        <v>239400</v>
      </c>
      <c r="AK1975" s="71"/>
      <c r="AL1975" s="447">
        <f>AL1976+AL1977+AL1978</f>
        <v>1073150</v>
      </c>
      <c r="AM1975" s="447"/>
      <c r="AN1975" s="447">
        <f>AN1976+AN1977+AN1978</f>
        <v>1161250</v>
      </c>
      <c r="AO1975" s="447"/>
      <c r="AP1975" s="447">
        <f>AP1976+AP1977+AP1978</f>
        <v>1161250</v>
      </c>
      <c r="AQ1975" s="447"/>
    </row>
    <row r="1976" spans="2:43" ht="18" customHeight="1" x14ac:dyDescent="0.2">
      <c r="B1976" s="4"/>
      <c r="C1976" s="117"/>
      <c r="D1976" s="117"/>
      <c r="E1976" s="117"/>
      <c r="F1976" s="48"/>
      <c r="G1976" s="11"/>
      <c r="H1976" s="117"/>
      <c r="I1976" s="124"/>
      <c r="J1976" s="124"/>
      <c r="K1976" s="144"/>
      <c r="L1976" s="11"/>
      <c r="M1976" s="143"/>
      <c r="N1976" s="42"/>
      <c r="O1976" s="128"/>
      <c r="P1976" s="130"/>
      <c r="Q1976" s="130"/>
      <c r="R1976" s="72" t="s">
        <v>3</v>
      </c>
      <c r="S1976" s="181"/>
      <c r="T1976" s="73" t="s">
        <v>9</v>
      </c>
      <c r="V1976" s="74">
        <v>366000</v>
      </c>
      <c r="X1976" s="74">
        <v>453500</v>
      </c>
      <c r="Z1976" s="74">
        <v>516600</v>
      </c>
      <c r="AB1976" s="74">
        <v>704100</v>
      </c>
      <c r="AD1976" s="944">
        <v>811500</v>
      </c>
      <c r="AF1976" s="74">
        <v>0</v>
      </c>
      <c r="AH1976" s="74">
        <f t="shared" si="285"/>
        <v>811500</v>
      </c>
      <c r="AI1976" s="8"/>
      <c r="AJ1976" s="74">
        <f>CEILING(AB1976*34/100,10)</f>
        <v>239400</v>
      </c>
      <c r="AK1976" s="8"/>
      <c r="AL1976" s="74">
        <v>1073150</v>
      </c>
      <c r="AM1976" s="74"/>
      <c r="AN1976" s="74">
        <v>1161250</v>
      </c>
      <c r="AO1976" s="74"/>
      <c r="AP1976" s="74">
        <v>1161250</v>
      </c>
      <c r="AQ1976" s="74"/>
    </row>
    <row r="1977" spans="2:43" ht="18" hidden="1" customHeight="1" x14ac:dyDescent="0.2">
      <c r="B1977" s="4"/>
      <c r="C1977" s="117"/>
      <c r="D1977" s="117"/>
      <c r="E1977" s="117"/>
      <c r="F1977" s="48"/>
      <c r="G1977" s="11"/>
      <c r="H1977" s="117"/>
      <c r="I1977" s="124"/>
      <c r="J1977" s="124"/>
      <c r="K1977" s="144"/>
      <c r="L1977" s="11"/>
      <c r="M1977" s="143"/>
      <c r="N1977" s="42"/>
      <c r="O1977" s="128"/>
      <c r="P1977" s="130"/>
      <c r="Q1977" s="130"/>
      <c r="R1977" s="72"/>
      <c r="S1977" s="181"/>
      <c r="T1977" s="73"/>
      <c r="V1977" s="74"/>
      <c r="X1977" s="74"/>
      <c r="Z1977" s="74"/>
      <c r="AB1977" s="74"/>
      <c r="AD1977" s="74"/>
      <c r="AF1977" s="74"/>
      <c r="AH1977" s="74">
        <f t="shared" si="285"/>
        <v>0</v>
      </c>
      <c r="AI1977" s="8"/>
      <c r="AJ1977" s="74"/>
      <c r="AK1977" s="8"/>
      <c r="AL1977" s="74"/>
      <c r="AM1977" s="74"/>
      <c r="AN1977" s="74"/>
      <c r="AO1977" s="74"/>
      <c r="AP1977" s="74"/>
      <c r="AQ1977" s="74"/>
    </row>
    <row r="1978" spans="2:43" ht="18" hidden="1" customHeight="1" x14ac:dyDescent="0.2">
      <c r="B1978" s="4"/>
      <c r="C1978" s="117"/>
      <c r="D1978" s="117"/>
      <c r="E1978" s="117"/>
      <c r="F1978" s="48"/>
      <c r="G1978" s="11"/>
      <c r="H1978" s="117"/>
      <c r="I1978" s="124"/>
      <c r="J1978" s="124"/>
      <c r="K1978" s="144"/>
      <c r="L1978" s="11"/>
      <c r="M1978" s="143"/>
      <c r="N1978" s="42"/>
      <c r="O1978" s="128"/>
      <c r="P1978" s="130"/>
      <c r="Q1978" s="130"/>
      <c r="R1978" s="72"/>
      <c r="S1978" s="181"/>
      <c r="T1978" s="73"/>
      <c r="V1978" s="74"/>
      <c r="X1978" s="74"/>
      <c r="Z1978" s="74"/>
      <c r="AB1978" s="74"/>
      <c r="AD1978" s="74"/>
      <c r="AF1978" s="74"/>
      <c r="AH1978" s="74">
        <f t="shared" si="285"/>
        <v>0</v>
      </c>
      <c r="AI1978" s="8"/>
      <c r="AJ1978" s="74"/>
      <c r="AK1978" s="8"/>
      <c r="AL1978" s="74"/>
      <c r="AM1978" s="74"/>
      <c r="AN1978" s="74"/>
      <c r="AO1978" s="74"/>
      <c r="AP1978" s="74"/>
      <c r="AQ1978" s="74"/>
    </row>
    <row r="1979" spans="2:43" ht="18" customHeight="1" x14ac:dyDescent="0.2">
      <c r="B1979" s="4"/>
      <c r="C1979" s="117"/>
      <c r="D1979" s="117"/>
      <c r="E1979" s="117"/>
      <c r="F1979" s="48"/>
      <c r="G1979" s="11"/>
      <c r="H1979" s="117"/>
      <c r="I1979" s="124"/>
      <c r="J1979" s="124"/>
      <c r="K1979" s="144"/>
      <c r="L1979" s="11"/>
      <c r="M1979" s="143"/>
      <c r="N1979" s="42"/>
      <c r="O1979" s="128"/>
      <c r="P1979" s="130"/>
      <c r="Q1979" s="131">
        <v>2</v>
      </c>
      <c r="R1979" s="68"/>
      <c r="S1979" s="35"/>
      <c r="T1979" s="69" t="s">
        <v>11</v>
      </c>
      <c r="U1979" s="92"/>
      <c r="V1979" s="70">
        <f>V1980+V1981+V1982</f>
        <v>436000</v>
      </c>
      <c r="X1979" s="447">
        <f>X1980+X1981+X1982</f>
        <v>584100</v>
      </c>
      <c r="Z1979" s="447">
        <f>Z1980+Z1981+Z1982</f>
        <v>633300</v>
      </c>
      <c r="AB1979" s="447">
        <f>AB1980+AB1981+AB1982</f>
        <v>657800</v>
      </c>
      <c r="AD1979" s="447">
        <f>AD1980+AD1981+AD1982</f>
        <v>672300</v>
      </c>
      <c r="AF1979" s="447">
        <f>AF1980+AF1981+AF1982</f>
        <v>0</v>
      </c>
      <c r="AH1979" s="447">
        <f t="shared" si="285"/>
        <v>672300</v>
      </c>
      <c r="AI1979" s="446"/>
      <c r="AJ1979" s="447">
        <f>AJ1980+AJ1981+AJ1982</f>
        <v>223660</v>
      </c>
      <c r="AK1979" s="71"/>
      <c r="AL1979" s="447">
        <f>AL1980+AL1981+AL1982</f>
        <v>1089150</v>
      </c>
      <c r="AM1979" s="447"/>
      <c r="AN1979" s="447">
        <f>AN1980+AN1981+AN1982</f>
        <v>1178600</v>
      </c>
      <c r="AO1979" s="447"/>
      <c r="AP1979" s="447">
        <f>AP1980+AP1981+AP1982</f>
        <v>1178600</v>
      </c>
      <c r="AQ1979" s="447"/>
    </row>
    <row r="1980" spans="2:43" ht="18" customHeight="1" x14ac:dyDescent="0.2">
      <c r="B1980" s="4"/>
      <c r="C1980" s="117"/>
      <c r="D1980" s="117"/>
      <c r="E1980" s="117"/>
      <c r="F1980" s="48"/>
      <c r="G1980" s="11"/>
      <c r="H1980" s="117"/>
      <c r="I1980" s="124"/>
      <c r="J1980" s="124"/>
      <c r="K1980" s="144"/>
      <c r="L1980" s="11"/>
      <c r="M1980" s="143"/>
      <c r="N1980" s="42"/>
      <c r="O1980" s="128"/>
      <c r="P1980" s="130"/>
      <c r="Q1980" s="130"/>
      <c r="R1980" s="72" t="s">
        <v>3</v>
      </c>
      <c r="S1980" s="181"/>
      <c r="T1980" s="73" t="s">
        <v>11</v>
      </c>
      <c r="V1980" s="74">
        <v>436000</v>
      </c>
      <c r="X1980" s="74">
        <v>584100</v>
      </c>
      <c r="Z1980" s="74">
        <v>633300</v>
      </c>
      <c r="AB1980" s="74">
        <v>657800</v>
      </c>
      <c r="AD1980" s="944">
        <v>672300</v>
      </c>
      <c r="AF1980" s="74">
        <v>0</v>
      </c>
      <c r="AH1980" s="74">
        <f t="shared" si="285"/>
        <v>672300</v>
      </c>
      <c r="AI1980" s="8"/>
      <c r="AJ1980" s="74">
        <f>CEILING(AB1980*34/100,10)</f>
        <v>223660</v>
      </c>
      <c r="AK1980" s="8"/>
      <c r="AL1980" s="74">
        <v>1089150</v>
      </c>
      <c r="AM1980" s="74"/>
      <c r="AN1980" s="74">
        <v>1178600</v>
      </c>
      <c r="AO1980" s="74"/>
      <c r="AP1980" s="74">
        <v>1178600</v>
      </c>
      <c r="AQ1980" s="74"/>
    </row>
    <row r="1981" spans="2:43" ht="18" hidden="1" customHeight="1" x14ac:dyDescent="0.2">
      <c r="B1981" s="4"/>
      <c r="C1981" s="117"/>
      <c r="D1981" s="117"/>
      <c r="E1981" s="117"/>
      <c r="F1981" s="48"/>
      <c r="G1981" s="11"/>
      <c r="H1981" s="117"/>
      <c r="I1981" s="124"/>
      <c r="J1981" s="124"/>
      <c r="K1981" s="144"/>
      <c r="L1981" s="11"/>
      <c r="M1981" s="143"/>
      <c r="N1981" s="42"/>
      <c r="O1981" s="128"/>
      <c r="P1981" s="130"/>
      <c r="Q1981" s="130"/>
      <c r="R1981" s="72"/>
      <c r="S1981" s="181"/>
      <c r="T1981" s="73"/>
      <c r="V1981" s="74"/>
      <c r="X1981" s="74"/>
      <c r="Z1981" s="74"/>
      <c r="AB1981" s="74"/>
      <c r="AD1981" s="74"/>
      <c r="AF1981" s="74"/>
      <c r="AH1981" s="74">
        <f t="shared" si="285"/>
        <v>0</v>
      </c>
      <c r="AI1981" s="8"/>
      <c r="AJ1981" s="74"/>
      <c r="AK1981" s="8"/>
      <c r="AL1981" s="74"/>
      <c r="AM1981" s="74"/>
      <c r="AN1981" s="74"/>
      <c r="AO1981" s="74"/>
      <c r="AP1981" s="74"/>
      <c r="AQ1981" s="74"/>
    </row>
    <row r="1982" spans="2:43" ht="18" hidden="1" customHeight="1" x14ac:dyDescent="0.2">
      <c r="B1982" s="4"/>
      <c r="C1982" s="117"/>
      <c r="D1982" s="117"/>
      <c r="E1982" s="117"/>
      <c r="F1982" s="48"/>
      <c r="G1982" s="11"/>
      <c r="H1982" s="117"/>
      <c r="I1982" s="124"/>
      <c r="J1982" s="124"/>
      <c r="K1982" s="144"/>
      <c r="L1982" s="11"/>
      <c r="M1982" s="143"/>
      <c r="N1982" s="42"/>
      <c r="O1982" s="128"/>
      <c r="P1982" s="130"/>
      <c r="Q1982" s="130"/>
      <c r="R1982" s="72"/>
      <c r="S1982" s="181"/>
      <c r="T1982" s="73"/>
      <c r="V1982" s="74"/>
      <c r="X1982" s="74"/>
      <c r="Z1982" s="74"/>
      <c r="AB1982" s="74"/>
      <c r="AD1982" s="74"/>
      <c r="AF1982" s="74"/>
      <c r="AH1982" s="74">
        <f t="shared" si="285"/>
        <v>0</v>
      </c>
      <c r="AI1982" s="8"/>
      <c r="AJ1982" s="74"/>
      <c r="AK1982" s="8"/>
      <c r="AL1982" s="74"/>
      <c r="AM1982" s="74"/>
      <c r="AN1982" s="74"/>
      <c r="AO1982" s="74"/>
      <c r="AP1982" s="74"/>
      <c r="AQ1982" s="74"/>
    </row>
    <row r="1983" spans="2:43" ht="18" customHeight="1" x14ac:dyDescent="0.2">
      <c r="B1983" s="4"/>
      <c r="C1983" s="117"/>
      <c r="D1983" s="117"/>
      <c r="E1983" s="117"/>
      <c r="F1983" s="48"/>
      <c r="G1983" s="11"/>
      <c r="H1983" s="117"/>
      <c r="I1983" s="124"/>
      <c r="J1983" s="124"/>
      <c r="K1983" s="144"/>
      <c r="L1983" s="11"/>
      <c r="M1983" s="143"/>
      <c r="N1983" s="42"/>
      <c r="O1983" s="128"/>
      <c r="P1983" s="130"/>
      <c r="Q1983" s="131">
        <v>3</v>
      </c>
      <c r="R1983" s="68"/>
      <c r="S1983" s="35"/>
      <c r="T1983" s="69" t="s">
        <v>12</v>
      </c>
      <c r="U1983" s="92"/>
      <c r="V1983" s="70">
        <f>SUM(V1984:V1984)</f>
        <v>2000</v>
      </c>
      <c r="X1983" s="447">
        <f>SUM(X1984:X1984)</f>
        <v>2900</v>
      </c>
      <c r="Z1983" s="447">
        <f>SUM(Z1984:Z1984)</f>
        <v>2200</v>
      </c>
      <c r="AB1983" s="447">
        <f>SUM(AB1984:AB1984)</f>
        <v>4400</v>
      </c>
      <c r="AD1983" s="447">
        <f>SUM(AD1984:AD1984)</f>
        <v>550</v>
      </c>
      <c r="AF1983" s="447">
        <f>SUM(AF1984:AF1984)</f>
        <v>0</v>
      </c>
      <c r="AH1983" s="447">
        <f t="shared" si="285"/>
        <v>550</v>
      </c>
      <c r="AI1983" s="446"/>
      <c r="AJ1983" s="447">
        <f>SUM(AJ1984:AJ1984)</f>
        <v>1500</v>
      </c>
      <c r="AK1983" s="71"/>
      <c r="AL1983" s="447">
        <f>SUM(AL1984:AL1984)</f>
        <v>8550</v>
      </c>
      <c r="AM1983" s="447"/>
      <c r="AN1983" s="447">
        <f>SUM(AN1984:AN1984)</f>
        <v>9300</v>
      </c>
      <c r="AO1983" s="447"/>
      <c r="AP1983" s="447">
        <f>SUM(AP1984:AP1984)</f>
        <v>9300</v>
      </c>
      <c r="AQ1983" s="447"/>
    </row>
    <row r="1984" spans="2:43" ht="18" customHeight="1" x14ac:dyDescent="0.2">
      <c r="B1984" s="4"/>
      <c r="C1984" s="117"/>
      <c r="D1984" s="117"/>
      <c r="E1984" s="117"/>
      <c r="F1984" s="48"/>
      <c r="G1984" s="11"/>
      <c r="H1984" s="117"/>
      <c r="I1984" s="124"/>
      <c r="J1984" s="124"/>
      <c r="K1984" s="144"/>
      <c r="L1984" s="11"/>
      <c r="M1984" s="143"/>
      <c r="N1984" s="42"/>
      <c r="O1984" s="128"/>
      <c r="P1984" s="130"/>
      <c r="Q1984" s="130"/>
      <c r="R1984" s="72" t="s">
        <v>3</v>
      </c>
      <c r="S1984" s="181"/>
      <c r="T1984" s="73" t="s">
        <v>12</v>
      </c>
      <c r="V1984" s="74">
        <v>2000</v>
      </c>
      <c r="X1984" s="74">
        <v>2900</v>
      </c>
      <c r="Z1984" s="74">
        <v>2200</v>
      </c>
      <c r="AB1984" s="74">
        <v>4400</v>
      </c>
      <c r="AD1984" s="952">
        <v>550</v>
      </c>
      <c r="AF1984" s="74">
        <v>0</v>
      </c>
      <c r="AH1984" s="74">
        <f t="shared" si="285"/>
        <v>550</v>
      </c>
      <c r="AI1984" s="8"/>
      <c r="AJ1984" s="74">
        <f>CEILING(AB1984*34/100,10)</f>
        <v>1500</v>
      </c>
      <c r="AK1984" s="8"/>
      <c r="AL1984" s="74">
        <v>8550</v>
      </c>
      <c r="AM1984" s="74"/>
      <c r="AN1984" s="74">
        <v>9300</v>
      </c>
      <c r="AO1984" s="74"/>
      <c r="AP1984" s="74">
        <v>9300</v>
      </c>
      <c r="AQ1984" s="74"/>
    </row>
    <row r="1985" spans="2:43" ht="18" customHeight="1" x14ac:dyDescent="0.2">
      <c r="B1985" s="4"/>
      <c r="C1985" s="117"/>
      <c r="D1985" s="117"/>
      <c r="E1985" s="117"/>
      <c r="F1985" s="48"/>
      <c r="G1985" s="11"/>
      <c r="H1985" s="117"/>
      <c r="I1985" s="124"/>
      <c r="J1985" s="124"/>
      <c r="K1985" s="144"/>
      <c r="L1985" s="11"/>
      <c r="M1985" s="143"/>
      <c r="N1985" s="42"/>
      <c r="O1985" s="128"/>
      <c r="P1985" s="130"/>
      <c r="Q1985" s="131">
        <v>4</v>
      </c>
      <c r="R1985" s="68"/>
      <c r="S1985" s="35"/>
      <c r="T1985" s="69" t="s">
        <v>13</v>
      </c>
      <c r="U1985" s="92"/>
      <c r="V1985" s="70">
        <f>V1986</f>
        <v>16000</v>
      </c>
      <c r="X1985" s="447">
        <f>X1986</f>
        <v>20000</v>
      </c>
      <c r="Z1985" s="447">
        <f>Z1986</f>
        <v>24800</v>
      </c>
      <c r="AB1985" s="447">
        <f>AB1986</f>
        <v>33700</v>
      </c>
      <c r="AD1985" s="447">
        <f>AD1986</f>
        <v>40600</v>
      </c>
      <c r="AF1985" s="447">
        <f>AF1986</f>
        <v>0</v>
      </c>
      <c r="AH1985" s="447">
        <f t="shared" si="285"/>
        <v>40600</v>
      </c>
      <c r="AI1985" s="446"/>
      <c r="AJ1985" s="447">
        <f>AJ1986</f>
        <v>11460</v>
      </c>
      <c r="AK1985" s="71"/>
      <c r="AL1985" s="447">
        <f>AL1986</f>
        <v>47750</v>
      </c>
      <c r="AM1985" s="447"/>
      <c r="AN1985" s="447">
        <f>AN1986</f>
        <v>51650</v>
      </c>
      <c r="AO1985" s="447"/>
      <c r="AP1985" s="447">
        <f>AP1986</f>
        <v>51650</v>
      </c>
      <c r="AQ1985" s="447"/>
    </row>
    <row r="1986" spans="2:43" ht="18" customHeight="1" x14ac:dyDescent="0.2">
      <c r="B1986" s="4"/>
      <c r="C1986" s="117"/>
      <c r="D1986" s="117"/>
      <c r="E1986" s="117"/>
      <c r="F1986" s="48"/>
      <c r="G1986" s="11"/>
      <c r="H1986" s="117"/>
      <c r="I1986" s="124"/>
      <c r="J1986" s="124"/>
      <c r="K1986" s="144"/>
      <c r="L1986" s="11"/>
      <c r="M1986" s="143"/>
      <c r="N1986" s="42"/>
      <c r="O1986" s="128"/>
      <c r="P1986" s="130"/>
      <c r="Q1986" s="130"/>
      <c r="R1986" s="72" t="s">
        <v>3</v>
      </c>
      <c r="S1986" s="181"/>
      <c r="T1986" s="73" t="s">
        <v>13</v>
      </c>
      <c r="V1986" s="74">
        <v>16000</v>
      </c>
      <c r="X1986" s="74">
        <v>20000</v>
      </c>
      <c r="Z1986" s="74">
        <v>24800</v>
      </c>
      <c r="AB1986" s="74">
        <v>33700</v>
      </c>
      <c r="AD1986" s="944">
        <v>40600</v>
      </c>
      <c r="AF1986" s="74">
        <v>0</v>
      </c>
      <c r="AH1986" s="74">
        <f t="shared" si="285"/>
        <v>40600</v>
      </c>
      <c r="AI1986" s="8"/>
      <c r="AJ1986" s="74">
        <f>CEILING(AB1986*34/100,10)</f>
        <v>11460</v>
      </c>
      <c r="AK1986" s="8"/>
      <c r="AL1986" s="74">
        <v>47750</v>
      </c>
      <c r="AM1986" s="74"/>
      <c r="AN1986" s="74">
        <v>51650</v>
      </c>
      <c r="AO1986" s="74"/>
      <c r="AP1986" s="74">
        <v>51650</v>
      </c>
      <c r="AQ1986" s="74"/>
    </row>
    <row r="1987" spans="2:43" ht="18" hidden="1" customHeight="1" x14ac:dyDescent="0.2">
      <c r="B1987" s="4"/>
      <c r="C1987" s="117"/>
      <c r="D1987" s="117"/>
      <c r="E1987" s="117"/>
      <c r="F1987" s="48"/>
      <c r="G1987" s="11"/>
      <c r="H1987" s="117"/>
      <c r="I1987" s="124"/>
      <c r="J1987" s="124"/>
      <c r="K1987" s="144"/>
      <c r="L1987" s="11"/>
      <c r="M1987" s="143"/>
      <c r="N1987" s="42"/>
      <c r="O1987" s="128"/>
      <c r="P1987" s="130"/>
      <c r="Q1987" s="131">
        <v>6</v>
      </c>
      <c r="R1987" s="68"/>
      <c r="S1987" s="35"/>
      <c r="T1987" s="69" t="s">
        <v>375</v>
      </c>
      <c r="U1987" s="92"/>
      <c r="V1987" s="70">
        <f>SUM(V1988:V1988)</f>
        <v>0</v>
      </c>
      <c r="X1987" s="447">
        <f>SUM(X1988:X1988)</f>
        <v>0</v>
      </c>
      <c r="Z1987" s="447">
        <f>SUM(Z1988:Z1988)</f>
        <v>0</v>
      </c>
      <c r="AB1987" s="447">
        <f>SUM(AB1988:AB1988)</f>
        <v>0</v>
      </c>
      <c r="AD1987" s="447">
        <f>SUM(AD1988:AD1988)</f>
        <v>0</v>
      </c>
      <c r="AF1987" s="447">
        <f>SUM(AF1988:AF1988)</f>
        <v>0</v>
      </c>
      <c r="AH1987" s="447">
        <f t="shared" si="285"/>
        <v>0</v>
      </c>
      <c r="AI1987" s="446"/>
      <c r="AJ1987" s="447">
        <f>SUM(AJ1988:AJ1988)</f>
        <v>0</v>
      </c>
      <c r="AK1987" s="71"/>
      <c r="AL1987" s="447">
        <f>SUM(AL1988:AL1988)</f>
        <v>0</v>
      </c>
      <c r="AM1987" s="447"/>
      <c r="AN1987" s="447">
        <f>SUM(AN1988:AN1988)</f>
        <v>0</v>
      </c>
      <c r="AO1987" s="447"/>
      <c r="AP1987" s="447">
        <f>SUM(AP1988:AP1988)</f>
        <v>0</v>
      </c>
      <c r="AQ1987" s="447"/>
    </row>
    <row r="1988" spans="2:43" ht="18" hidden="1" customHeight="1" x14ac:dyDescent="0.2">
      <c r="B1988" s="4"/>
      <c r="C1988" s="117"/>
      <c r="D1988" s="117"/>
      <c r="E1988" s="117"/>
      <c r="F1988" s="48"/>
      <c r="G1988" s="11"/>
      <c r="H1988" s="117"/>
      <c r="I1988" s="124"/>
      <c r="J1988" s="124"/>
      <c r="K1988" s="144"/>
      <c r="L1988" s="11"/>
      <c r="M1988" s="143"/>
      <c r="N1988" s="42"/>
      <c r="O1988" s="128"/>
      <c r="P1988" s="130"/>
      <c r="Q1988" s="130"/>
      <c r="R1988" s="72" t="s">
        <v>3</v>
      </c>
      <c r="S1988" s="181"/>
      <c r="T1988" s="73" t="s">
        <v>375</v>
      </c>
      <c r="V1988" s="74">
        <v>0</v>
      </c>
      <c r="X1988" s="74">
        <v>0</v>
      </c>
      <c r="Z1988" s="74">
        <v>0</v>
      </c>
      <c r="AB1988" s="74">
        <v>0</v>
      </c>
      <c r="AD1988" s="74">
        <v>0</v>
      </c>
      <c r="AF1988" s="74">
        <v>0</v>
      </c>
      <c r="AH1988" s="74">
        <f t="shared" si="285"/>
        <v>0</v>
      </c>
      <c r="AI1988" s="8"/>
      <c r="AJ1988" s="74">
        <v>0</v>
      </c>
      <c r="AK1988" s="8"/>
      <c r="AL1988" s="74">
        <v>0</v>
      </c>
      <c r="AM1988" s="74"/>
      <c r="AN1988" s="74">
        <v>0</v>
      </c>
      <c r="AO1988" s="74"/>
      <c r="AP1988" s="74">
        <v>0</v>
      </c>
      <c r="AQ1988" s="74"/>
    </row>
    <row r="1989" spans="2:43" ht="18" customHeight="1" x14ac:dyDescent="0.2">
      <c r="B1989" s="4"/>
      <c r="C1989" s="117"/>
      <c r="D1989" s="117"/>
      <c r="E1989" s="117"/>
      <c r="F1989" s="48"/>
      <c r="G1989" s="11"/>
      <c r="H1989" s="117"/>
      <c r="I1989" s="124"/>
      <c r="J1989" s="124"/>
      <c r="K1989" s="144"/>
      <c r="L1989" s="11"/>
      <c r="M1989" s="143"/>
      <c r="N1989" s="42"/>
      <c r="O1989" s="128"/>
      <c r="P1989" s="129">
        <v>2</v>
      </c>
      <c r="Q1989" s="129"/>
      <c r="R1989" s="85"/>
      <c r="S1989" s="254"/>
      <c r="T1989" s="65" t="s">
        <v>75</v>
      </c>
      <c r="U1989" s="155"/>
      <c r="V1989" s="66">
        <f>V1990+V1992</f>
        <v>60000</v>
      </c>
      <c r="X1989" s="66">
        <f>X1990+X1992</f>
        <v>153000</v>
      </c>
      <c r="Z1989" s="66">
        <f>Z1990+Z1992</f>
        <v>321000</v>
      </c>
      <c r="AB1989" s="66">
        <f>AB1990+AB1992</f>
        <v>182000</v>
      </c>
      <c r="AD1989" s="66">
        <f>AD1990+AD1992</f>
        <v>170500</v>
      </c>
      <c r="AF1989" s="66">
        <f>AF1990+AF1992</f>
        <v>0</v>
      </c>
      <c r="AH1989" s="66">
        <f t="shared" si="285"/>
        <v>170500</v>
      </c>
      <c r="AI1989" s="67"/>
      <c r="AJ1989" s="66">
        <f>AJ1990+AJ1992</f>
        <v>61880</v>
      </c>
      <c r="AK1989" s="67"/>
      <c r="AL1989" s="66">
        <f>AL1990+AL1992</f>
        <v>251000</v>
      </c>
      <c r="AM1989" s="66"/>
      <c r="AN1989" s="66">
        <f>AN1990+AN1992</f>
        <v>272000</v>
      </c>
      <c r="AO1989" s="66"/>
      <c r="AP1989" s="66">
        <f>AP1990+AP1992</f>
        <v>272000</v>
      </c>
      <c r="AQ1989" s="66"/>
    </row>
    <row r="1990" spans="2:43" ht="18" customHeight="1" x14ac:dyDescent="0.2">
      <c r="B1990" s="4"/>
      <c r="C1990" s="117"/>
      <c r="D1990" s="117"/>
      <c r="E1990" s="117"/>
      <c r="F1990" s="48"/>
      <c r="G1990" s="11"/>
      <c r="H1990" s="117"/>
      <c r="I1990" s="124"/>
      <c r="J1990" s="124"/>
      <c r="K1990" s="144"/>
      <c r="L1990" s="11"/>
      <c r="M1990" s="143"/>
      <c r="N1990" s="42"/>
      <c r="O1990" s="128"/>
      <c r="P1990" s="130"/>
      <c r="Q1990" s="131">
        <v>1</v>
      </c>
      <c r="R1990" s="84"/>
      <c r="S1990" s="250"/>
      <c r="T1990" s="69" t="s">
        <v>76</v>
      </c>
      <c r="U1990" s="92"/>
      <c r="V1990" s="70">
        <f>V1991</f>
        <v>60000</v>
      </c>
      <c r="X1990" s="447">
        <f>X1991</f>
        <v>57000</v>
      </c>
      <c r="Z1990" s="447">
        <f>Z1991</f>
        <v>45000</v>
      </c>
      <c r="AB1990" s="447">
        <f>AB1991</f>
        <v>155000</v>
      </c>
      <c r="AD1990" s="447">
        <f>AD1991</f>
        <v>34800</v>
      </c>
      <c r="AF1990" s="447">
        <f>AF1991</f>
        <v>0</v>
      </c>
      <c r="AH1990" s="447">
        <f t="shared" si="285"/>
        <v>34800</v>
      </c>
      <c r="AI1990" s="446"/>
      <c r="AJ1990" s="447">
        <f>AJ1991</f>
        <v>52700</v>
      </c>
      <c r="AK1990" s="71"/>
      <c r="AL1990" s="447">
        <f>AL1991</f>
        <v>237000</v>
      </c>
      <c r="AM1990" s="447"/>
      <c r="AN1990" s="447">
        <f>AN1991</f>
        <v>257000</v>
      </c>
      <c r="AO1990" s="447"/>
      <c r="AP1990" s="447">
        <f>AP1991</f>
        <v>257000</v>
      </c>
      <c r="AQ1990" s="447"/>
    </row>
    <row r="1991" spans="2:43" ht="18" customHeight="1" x14ac:dyDescent="0.2">
      <c r="B1991" s="4"/>
      <c r="C1991" s="117"/>
      <c r="D1991" s="117"/>
      <c r="E1991" s="117"/>
      <c r="F1991" s="48"/>
      <c r="G1991" s="11"/>
      <c r="H1991" s="117"/>
      <c r="I1991" s="124"/>
      <c r="J1991" s="124"/>
      <c r="K1991" s="144"/>
      <c r="L1991" s="11"/>
      <c r="M1991" s="143"/>
      <c r="N1991" s="42"/>
      <c r="O1991" s="128"/>
      <c r="P1991" s="130"/>
      <c r="Q1991" s="130"/>
      <c r="R1991" s="72" t="s">
        <v>3</v>
      </c>
      <c r="S1991" s="181"/>
      <c r="T1991" s="73" t="s">
        <v>205</v>
      </c>
      <c r="V1991" s="74">
        <v>60000</v>
      </c>
      <c r="X1991" s="74">
        <v>57000</v>
      </c>
      <c r="Z1991" s="74">
        <v>45000</v>
      </c>
      <c r="AB1991" s="74">
        <v>155000</v>
      </c>
      <c r="AD1991" s="944">
        <v>34800</v>
      </c>
      <c r="AF1991" s="74">
        <v>0</v>
      </c>
      <c r="AH1991" s="74">
        <f t="shared" si="285"/>
        <v>34800</v>
      </c>
      <c r="AI1991" s="8"/>
      <c r="AJ1991" s="74">
        <f>CEILING(AB1991*34/100,10)</f>
        <v>52700</v>
      </c>
      <c r="AK1991" s="8"/>
      <c r="AL1991" s="74">
        <v>237000</v>
      </c>
      <c r="AM1991" s="74"/>
      <c r="AN1991" s="74">
        <v>257000</v>
      </c>
      <c r="AO1991" s="74"/>
      <c r="AP1991" s="74">
        <v>257000</v>
      </c>
      <c r="AQ1991" s="74"/>
    </row>
    <row r="1992" spans="2:43" ht="18" customHeight="1" x14ac:dyDescent="0.2">
      <c r="B1992" s="4"/>
      <c r="C1992" s="117"/>
      <c r="D1992" s="117"/>
      <c r="E1992" s="117"/>
      <c r="F1992" s="48"/>
      <c r="G1992" s="11"/>
      <c r="H1992" s="117"/>
      <c r="I1992" s="124"/>
      <c r="J1992" s="124"/>
      <c r="K1992" s="144"/>
      <c r="L1992" s="11"/>
      <c r="M1992" s="143"/>
      <c r="N1992" s="42"/>
      <c r="O1992" s="128"/>
      <c r="P1992" s="130"/>
      <c r="Q1992" s="131">
        <v>2</v>
      </c>
      <c r="R1992" s="68"/>
      <c r="S1992" s="35"/>
      <c r="T1992" s="69" t="s">
        <v>11</v>
      </c>
      <c r="U1992" s="92"/>
      <c r="V1992" s="70">
        <f>V1993</f>
        <v>0</v>
      </c>
      <c r="X1992" s="447">
        <f>X1993</f>
        <v>96000</v>
      </c>
      <c r="Z1992" s="447">
        <f>Z1993</f>
        <v>276000</v>
      </c>
      <c r="AB1992" s="447">
        <f>AB1993</f>
        <v>27000</v>
      </c>
      <c r="AD1992" s="447">
        <f>AD1993</f>
        <v>135700</v>
      </c>
      <c r="AF1992" s="447">
        <f>AF1993</f>
        <v>0</v>
      </c>
      <c r="AH1992" s="447">
        <f t="shared" si="285"/>
        <v>135700</v>
      </c>
      <c r="AI1992" s="446"/>
      <c r="AJ1992" s="447">
        <f>AJ1993</f>
        <v>9180</v>
      </c>
      <c r="AK1992" s="71"/>
      <c r="AL1992" s="447">
        <f>AL1993</f>
        <v>14000</v>
      </c>
      <c r="AM1992" s="447"/>
      <c r="AN1992" s="447">
        <f>AN1993</f>
        <v>15000</v>
      </c>
      <c r="AO1992" s="447"/>
      <c r="AP1992" s="447">
        <f>AP1993</f>
        <v>15000</v>
      </c>
      <c r="AQ1992" s="447"/>
    </row>
    <row r="1993" spans="2:43" ht="18" customHeight="1" x14ac:dyDescent="0.2">
      <c r="B1993" s="4"/>
      <c r="C1993" s="117"/>
      <c r="D1993" s="117"/>
      <c r="E1993" s="117"/>
      <c r="F1993" s="48"/>
      <c r="G1993" s="11"/>
      <c r="H1993" s="117"/>
      <c r="I1993" s="124"/>
      <c r="J1993" s="124"/>
      <c r="K1993" s="144"/>
      <c r="L1993" s="11"/>
      <c r="M1993" s="143"/>
      <c r="N1993" s="42"/>
      <c r="O1993" s="128"/>
      <c r="P1993" s="130"/>
      <c r="Q1993" s="130"/>
      <c r="R1993" s="72" t="s">
        <v>3</v>
      </c>
      <c r="S1993" s="181"/>
      <c r="T1993" s="73" t="s">
        <v>437</v>
      </c>
      <c r="V1993" s="74">
        <v>0</v>
      </c>
      <c r="X1993" s="74">
        <v>96000</v>
      </c>
      <c r="Z1993" s="74">
        <v>276000</v>
      </c>
      <c r="AB1993" s="74">
        <v>27000</v>
      </c>
      <c r="AD1993" s="944">
        <v>135700</v>
      </c>
      <c r="AF1993" s="74">
        <v>0</v>
      </c>
      <c r="AH1993" s="74">
        <f t="shared" si="285"/>
        <v>135700</v>
      </c>
      <c r="AI1993" s="8"/>
      <c r="AJ1993" s="74">
        <f>CEILING(AB1993*34/100,10)</f>
        <v>9180</v>
      </c>
      <c r="AK1993" s="8"/>
      <c r="AL1993" s="74">
        <v>14000</v>
      </c>
      <c r="AM1993" s="74"/>
      <c r="AN1993" s="74">
        <v>15000</v>
      </c>
      <c r="AO1993" s="74"/>
      <c r="AP1993" s="74">
        <v>15000</v>
      </c>
      <c r="AQ1993" s="74"/>
    </row>
    <row r="1994" spans="2:43" ht="18" customHeight="1" x14ac:dyDescent="0.2">
      <c r="B1994" s="4"/>
      <c r="C1994" s="117"/>
      <c r="D1994" s="117"/>
      <c r="E1994" s="117"/>
      <c r="F1994" s="48"/>
      <c r="G1994" s="11"/>
      <c r="H1994" s="117"/>
      <c r="I1994" s="124"/>
      <c r="J1994" s="124"/>
      <c r="K1994" s="144"/>
      <c r="L1994" s="11"/>
      <c r="M1994" s="143"/>
      <c r="N1994" s="42"/>
      <c r="O1994" s="127" t="s">
        <v>0</v>
      </c>
      <c r="P1994" s="123"/>
      <c r="Q1994" s="123"/>
      <c r="R1994" s="49"/>
      <c r="S1994" s="18"/>
      <c r="T1994" s="50" t="s">
        <v>60</v>
      </c>
      <c r="U1994" s="76"/>
      <c r="V1994" s="51">
        <f>V1995+V2000</f>
        <v>172000</v>
      </c>
      <c r="X1994" s="51">
        <f>X1995+X2000</f>
        <v>155100</v>
      </c>
      <c r="Z1994" s="51">
        <f>Z1995+Z2000</f>
        <v>216300</v>
      </c>
      <c r="AB1994" s="51">
        <f>AB1995+AB2000</f>
        <v>275600</v>
      </c>
      <c r="AD1994" s="51">
        <f>AD1995+AD2000</f>
        <v>288450</v>
      </c>
      <c r="AF1994" s="51">
        <f>AF1995+AF2000</f>
        <v>0</v>
      </c>
      <c r="AH1994" s="51">
        <f t="shared" si="285"/>
        <v>288450</v>
      </c>
      <c r="AI1994" s="5"/>
      <c r="AJ1994" s="51">
        <f>AJ1995+AJ2000</f>
        <v>93710</v>
      </c>
      <c r="AK1994" s="5"/>
      <c r="AL1994" s="51">
        <f>AL1995+AL2000</f>
        <v>414000</v>
      </c>
      <c r="AM1994" s="51"/>
      <c r="AN1994" s="51">
        <f>AN1995+AN2000</f>
        <v>448600</v>
      </c>
      <c r="AO1994" s="51"/>
      <c r="AP1994" s="51">
        <f>AP1995+AP2000</f>
        <v>448600</v>
      </c>
      <c r="AQ1994" s="51"/>
    </row>
    <row r="1995" spans="2:43" ht="18" customHeight="1" x14ac:dyDescent="0.2">
      <c r="B1995" s="4"/>
      <c r="C1995" s="117"/>
      <c r="D1995" s="117"/>
      <c r="E1995" s="117"/>
      <c r="F1995" s="48"/>
      <c r="G1995" s="11"/>
      <c r="H1995" s="117"/>
      <c r="I1995" s="124"/>
      <c r="J1995" s="124"/>
      <c r="K1995" s="144"/>
      <c r="L1995" s="11"/>
      <c r="M1995" s="143"/>
      <c r="N1995" s="42"/>
      <c r="O1995" s="128"/>
      <c r="P1995" s="129">
        <v>1</v>
      </c>
      <c r="Q1995" s="129"/>
      <c r="R1995" s="64"/>
      <c r="S1995" s="234"/>
      <c r="T1995" s="65" t="s">
        <v>8</v>
      </c>
      <c r="U1995" s="155"/>
      <c r="V1995" s="66">
        <f>V1996</f>
        <v>162000</v>
      </c>
      <c r="X1995" s="66">
        <f>X1996</f>
        <v>140100</v>
      </c>
      <c r="Z1995" s="66">
        <f>Z1996</f>
        <v>202300</v>
      </c>
      <c r="AB1995" s="66">
        <f>AB1996</f>
        <v>207600</v>
      </c>
      <c r="AD1995" s="66">
        <f>AD1996</f>
        <v>255200</v>
      </c>
      <c r="AF1995" s="66">
        <f>AF1996</f>
        <v>0</v>
      </c>
      <c r="AH1995" s="66">
        <f t="shared" si="285"/>
        <v>255200</v>
      </c>
      <c r="AI1995" s="67"/>
      <c r="AJ1995" s="66">
        <f>AJ1996</f>
        <v>70590</v>
      </c>
      <c r="AK1995" s="67"/>
      <c r="AL1995" s="66">
        <f>AL1996</f>
        <v>312000</v>
      </c>
      <c r="AM1995" s="66"/>
      <c r="AN1995" s="66">
        <f>AN1996</f>
        <v>337600</v>
      </c>
      <c r="AO1995" s="66"/>
      <c r="AP1995" s="66">
        <f>AP1996</f>
        <v>337600</v>
      </c>
      <c r="AQ1995" s="66"/>
    </row>
    <row r="1996" spans="2:43" ht="18" customHeight="1" x14ac:dyDescent="0.2">
      <c r="B1996" s="4"/>
      <c r="C1996" s="117"/>
      <c r="D1996" s="117"/>
      <c r="E1996" s="117"/>
      <c r="F1996" s="48"/>
      <c r="G1996" s="11"/>
      <c r="H1996" s="117"/>
      <c r="I1996" s="124"/>
      <c r="J1996" s="124"/>
      <c r="K1996" s="144"/>
      <c r="L1996" s="11"/>
      <c r="M1996" s="143"/>
      <c r="N1996" s="42"/>
      <c r="O1996" s="128"/>
      <c r="P1996" s="130"/>
      <c r="Q1996" s="131">
        <v>6</v>
      </c>
      <c r="R1996" s="72"/>
      <c r="S1996" s="181"/>
      <c r="T1996" s="69" t="s">
        <v>62</v>
      </c>
      <c r="U1996" s="92"/>
      <c r="V1996" s="70">
        <f>SUM(V1997:V1999)</f>
        <v>162000</v>
      </c>
      <c r="X1996" s="447">
        <f>SUM(X1997:X1999)</f>
        <v>140100</v>
      </c>
      <c r="Z1996" s="447">
        <f>SUM(Z1997:Z1999)</f>
        <v>202300</v>
      </c>
      <c r="AB1996" s="447">
        <f>SUM(AB1997:AB1999)</f>
        <v>207600</v>
      </c>
      <c r="AD1996" s="447">
        <f>SUM(AD1997:AD1999)</f>
        <v>255200</v>
      </c>
      <c r="AF1996" s="447">
        <f>SUM(AF1997:AF1999)</f>
        <v>0</v>
      </c>
      <c r="AH1996" s="447">
        <f t="shared" si="285"/>
        <v>255200</v>
      </c>
      <c r="AI1996" s="446"/>
      <c r="AJ1996" s="447">
        <f>SUM(AJ1997:AJ1999)</f>
        <v>70590</v>
      </c>
      <c r="AK1996" s="71"/>
      <c r="AL1996" s="447">
        <f>SUM(AL1997:AL1999)</f>
        <v>312000</v>
      </c>
      <c r="AM1996" s="447"/>
      <c r="AN1996" s="447">
        <f>SUM(AN1997:AN1999)</f>
        <v>337600</v>
      </c>
      <c r="AO1996" s="447"/>
      <c r="AP1996" s="447">
        <f>SUM(AP1997:AP1999)</f>
        <v>337600</v>
      </c>
      <c r="AQ1996" s="447"/>
    </row>
    <row r="1997" spans="2:43" ht="18" customHeight="1" x14ac:dyDescent="0.2">
      <c r="B1997" s="4"/>
      <c r="C1997" s="117"/>
      <c r="D1997" s="117"/>
      <c r="E1997" s="117"/>
      <c r="F1997" s="48"/>
      <c r="G1997" s="11"/>
      <c r="H1997" s="117"/>
      <c r="I1997" s="124"/>
      <c r="J1997" s="124"/>
      <c r="K1997" s="144"/>
      <c r="L1997" s="11"/>
      <c r="M1997" s="143"/>
      <c r="N1997" s="42"/>
      <c r="O1997" s="128"/>
      <c r="P1997" s="130"/>
      <c r="Q1997" s="131"/>
      <c r="R1997" s="72">
        <v>1</v>
      </c>
      <c r="S1997" s="181"/>
      <c r="T1997" s="73" t="s">
        <v>430</v>
      </c>
      <c r="V1997" s="74">
        <v>101000</v>
      </c>
      <c r="X1997" s="74">
        <v>86900</v>
      </c>
      <c r="Z1997" s="74">
        <v>124500</v>
      </c>
      <c r="AB1997" s="74">
        <v>128900</v>
      </c>
      <c r="AD1997" s="74">
        <v>158200</v>
      </c>
      <c r="AF1997" s="74">
        <v>0</v>
      </c>
      <c r="AH1997" s="74">
        <f t="shared" si="285"/>
        <v>158200</v>
      </c>
      <c r="AI1997" s="8"/>
      <c r="AJ1997" s="74">
        <f t="shared" ref="AJ1997:AJ1998" si="288">CEILING(AB1997*34/100,10)</f>
        <v>43830</v>
      </c>
      <c r="AK1997" s="8"/>
      <c r="AL1997" s="74">
        <v>194550</v>
      </c>
      <c r="AM1997" s="74"/>
      <c r="AN1997" s="74">
        <v>210550</v>
      </c>
      <c r="AO1997" s="74"/>
      <c r="AP1997" s="74">
        <v>210550</v>
      </c>
      <c r="AQ1997" s="74"/>
    </row>
    <row r="1998" spans="2:43" ht="18" customHeight="1" x14ac:dyDescent="0.2">
      <c r="B1998" s="4"/>
      <c r="C1998" s="117"/>
      <c r="D1998" s="117"/>
      <c r="E1998" s="117"/>
      <c r="F1998" s="48"/>
      <c r="G1998" s="11"/>
      <c r="H1998" s="117"/>
      <c r="I1998" s="124"/>
      <c r="J1998" s="124"/>
      <c r="K1998" s="144"/>
      <c r="L1998" s="11"/>
      <c r="M1998" s="143"/>
      <c r="N1998" s="42"/>
      <c r="O1998" s="128"/>
      <c r="P1998" s="130"/>
      <c r="Q1998" s="131"/>
      <c r="R1998" s="72">
        <v>2</v>
      </c>
      <c r="S1998" s="181"/>
      <c r="T1998" s="73" t="s">
        <v>386</v>
      </c>
      <c r="V1998" s="74">
        <v>61000</v>
      </c>
      <c r="X1998" s="74">
        <v>53200</v>
      </c>
      <c r="Z1998" s="74">
        <v>77800</v>
      </c>
      <c r="AB1998" s="74">
        <v>78700</v>
      </c>
      <c r="AD1998" s="74">
        <v>97000</v>
      </c>
      <c r="AF1998" s="74">
        <v>0</v>
      </c>
      <c r="AH1998" s="74">
        <f t="shared" si="285"/>
        <v>97000</v>
      </c>
      <c r="AI1998" s="8"/>
      <c r="AJ1998" s="74">
        <f t="shared" si="288"/>
        <v>26760</v>
      </c>
      <c r="AK1998" s="8"/>
      <c r="AL1998" s="74">
        <v>117450</v>
      </c>
      <c r="AM1998" s="74"/>
      <c r="AN1998" s="74">
        <v>127050</v>
      </c>
      <c r="AO1998" s="74"/>
      <c r="AP1998" s="74">
        <v>127050</v>
      </c>
      <c r="AQ1998" s="74"/>
    </row>
    <row r="1999" spans="2:43" ht="18" hidden="1" customHeight="1" x14ac:dyDescent="0.2">
      <c r="B1999" s="4"/>
      <c r="C1999" s="117"/>
      <c r="D1999" s="117"/>
      <c r="E1999" s="117"/>
      <c r="F1999" s="48"/>
      <c r="G1999" s="11"/>
      <c r="H1999" s="117"/>
      <c r="I1999" s="124"/>
      <c r="J1999" s="124"/>
      <c r="K1999" s="144"/>
      <c r="L1999" s="11"/>
      <c r="M1999" s="143"/>
      <c r="N1999" s="42"/>
      <c r="O1999" s="128"/>
      <c r="P1999" s="130"/>
      <c r="Q1999" s="131"/>
      <c r="R1999" s="72">
        <v>8</v>
      </c>
      <c r="S1999" s="181"/>
      <c r="T1999" s="73" t="s">
        <v>463</v>
      </c>
      <c r="V1999" s="74">
        <v>0</v>
      </c>
      <c r="X1999" s="74">
        <v>0</v>
      </c>
      <c r="Z1999" s="74">
        <v>0</v>
      </c>
      <c r="AB1999" s="74">
        <v>0</v>
      </c>
      <c r="AD1999" s="74">
        <v>0</v>
      </c>
      <c r="AF1999" s="74">
        <v>0</v>
      </c>
      <c r="AH1999" s="74">
        <f t="shared" si="285"/>
        <v>0</v>
      </c>
      <c r="AI1999" s="8"/>
      <c r="AJ1999" s="74">
        <v>0</v>
      </c>
      <c r="AK1999" s="8"/>
      <c r="AL1999" s="74">
        <v>0</v>
      </c>
      <c r="AM1999" s="74"/>
      <c r="AN1999" s="74">
        <v>0</v>
      </c>
      <c r="AO1999" s="74"/>
      <c r="AP1999" s="74">
        <v>0</v>
      </c>
      <c r="AQ1999" s="74"/>
    </row>
    <row r="2000" spans="2:43" ht="18" customHeight="1" x14ac:dyDescent="0.2">
      <c r="B2000" s="4"/>
      <c r="C2000" s="117"/>
      <c r="D2000" s="117"/>
      <c r="E2000" s="117"/>
      <c r="F2000" s="48"/>
      <c r="G2000" s="11"/>
      <c r="H2000" s="117"/>
      <c r="I2000" s="124"/>
      <c r="J2000" s="124"/>
      <c r="K2000" s="144"/>
      <c r="L2000" s="11"/>
      <c r="M2000" s="143"/>
      <c r="N2000" s="42"/>
      <c r="O2000" s="128"/>
      <c r="P2000" s="129">
        <v>2</v>
      </c>
      <c r="Q2000" s="129"/>
      <c r="R2000" s="64"/>
      <c r="S2000" s="234"/>
      <c r="T2000" s="65" t="s">
        <v>75</v>
      </c>
      <c r="U2000" s="155"/>
      <c r="V2000" s="66">
        <f>V2001</f>
        <v>10000</v>
      </c>
      <c r="X2000" s="66">
        <f>X2001</f>
        <v>15000</v>
      </c>
      <c r="Z2000" s="66">
        <f>Z2001</f>
        <v>14000</v>
      </c>
      <c r="AB2000" s="66">
        <f>AB2001</f>
        <v>68000</v>
      </c>
      <c r="AD2000" s="66">
        <f>AD2001</f>
        <v>33250</v>
      </c>
      <c r="AF2000" s="66">
        <f>AF2001</f>
        <v>0</v>
      </c>
      <c r="AH2000" s="66">
        <f t="shared" si="285"/>
        <v>33250</v>
      </c>
      <c r="AI2000" s="67"/>
      <c r="AJ2000" s="66">
        <f>AJ2001</f>
        <v>23120</v>
      </c>
      <c r="AK2000" s="67"/>
      <c r="AL2000" s="66">
        <f>AL2001</f>
        <v>102000</v>
      </c>
      <c r="AM2000" s="66"/>
      <c r="AN2000" s="66">
        <f>AN2001</f>
        <v>111000</v>
      </c>
      <c r="AO2000" s="66"/>
      <c r="AP2000" s="66">
        <f>AP2001</f>
        <v>111000</v>
      </c>
      <c r="AQ2000" s="66"/>
    </row>
    <row r="2001" spans="2:43" ht="18" customHeight="1" x14ac:dyDescent="0.2">
      <c r="B2001" s="4"/>
      <c r="C2001" s="117"/>
      <c r="D2001" s="117"/>
      <c r="E2001" s="117"/>
      <c r="F2001" s="48"/>
      <c r="G2001" s="11"/>
      <c r="H2001" s="117"/>
      <c r="I2001" s="124"/>
      <c r="J2001" s="124"/>
      <c r="K2001" s="144"/>
      <c r="L2001" s="11"/>
      <c r="M2001" s="143"/>
      <c r="N2001" s="42"/>
      <c r="O2001" s="128"/>
      <c r="P2001" s="130"/>
      <c r="Q2001" s="131">
        <v>6</v>
      </c>
      <c r="R2001" s="72"/>
      <c r="S2001" s="181"/>
      <c r="T2001" s="69" t="s">
        <v>62</v>
      </c>
      <c r="U2001" s="92"/>
      <c r="V2001" s="70">
        <f>SUM(V2002:V2004)</f>
        <v>10000</v>
      </c>
      <c r="X2001" s="447">
        <f>SUM(X2002:X2004)</f>
        <v>15000</v>
      </c>
      <c r="Z2001" s="447">
        <f>SUM(Z2002:Z2004)</f>
        <v>14000</v>
      </c>
      <c r="AB2001" s="447">
        <f>SUM(AB2002:AB2004)</f>
        <v>68000</v>
      </c>
      <c r="AD2001" s="447">
        <f>SUM(AD2002:AD2004)</f>
        <v>33250</v>
      </c>
      <c r="AF2001" s="447">
        <f>SUM(AF2002:AF2004)</f>
        <v>0</v>
      </c>
      <c r="AH2001" s="447">
        <f t="shared" si="285"/>
        <v>33250</v>
      </c>
      <c r="AI2001" s="446"/>
      <c r="AJ2001" s="447">
        <f>SUM(AJ2002:AJ2004)</f>
        <v>23120</v>
      </c>
      <c r="AK2001" s="71"/>
      <c r="AL2001" s="447">
        <f>SUM(AL2002:AL2004)</f>
        <v>102000</v>
      </c>
      <c r="AM2001" s="447"/>
      <c r="AN2001" s="447">
        <f>SUM(AN2002:AN2004)</f>
        <v>111000</v>
      </c>
      <c r="AO2001" s="447"/>
      <c r="AP2001" s="447">
        <f>SUM(AP2002:AP2004)</f>
        <v>111000</v>
      </c>
      <c r="AQ2001" s="447"/>
    </row>
    <row r="2002" spans="2:43" ht="18" customHeight="1" x14ac:dyDescent="0.2">
      <c r="B2002" s="4"/>
      <c r="C2002" s="117"/>
      <c r="D2002" s="117"/>
      <c r="E2002" s="117"/>
      <c r="F2002" s="48"/>
      <c r="G2002" s="11"/>
      <c r="H2002" s="117"/>
      <c r="I2002" s="124"/>
      <c r="J2002" s="124"/>
      <c r="K2002" s="144"/>
      <c r="L2002" s="11"/>
      <c r="M2002" s="143"/>
      <c r="N2002" s="42"/>
      <c r="O2002" s="128"/>
      <c r="P2002" s="130"/>
      <c r="Q2002" s="131"/>
      <c r="R2002" s="72">
        <v>1</v>
      </c>
      <c r="S2002" s="181"/>
      <c r="T2002" s="73" t="s">
        <v>430</v>
      </c>
      <c r="V2002" s="74">
        <v>6000</v>
      </c>
      <c r="X2002" s="74">
        <v>9000</v>
      </c>
      <c r="Z2002" s="74">
        <v>9000</v>
      </c>
      <c r="AB2002" s="74">
        <v>42000</v>
      </c>
      <c r="AD2002" s="74">
        <v>20450</v>
      </c>
      <c r="AF2002" s="74">
        <v>0</v>
      </c>
      <c r="AH2002" s="74">
        <f t="shared" si="285"/>
        <v>20450</v>
      </c>
      <c r="AI2002" s="8"/>
      <c r="AJ2002" s="74">
        <f t="shared" ref="AJ2002:AJ2003" si="289">CEILING(AB2002*34/100,10)</f>
        <v>14280</v>
      </c>
      <c r="AK2002" s="8"/>
      <c r="AL2002" s="74">
        <v>63000</v>
      </c>
      <c r="AM2002" s="74"/>
      <c r="AN2002" s="74">
        <v>69000</v>
      </c>
      <c r="AO2002" s="74"/>
      <c r="AP2002" s="74">
        <v>69000</v>
      </c>
      <c r="AQ2002" s="74"/>
    </row>
    <row r="2003" spans="2:43" ht="18" customHeight="1" x14ac:dyDescent="0.2">
      <c r="B2003" s="4"/>
      <c r="C2003" s="117"/>
      <c r="D2003" s="117"/>
      <c r="E2003" s="117"/>
      <c r="F2003" s="48"/>
      <c r="G2003" s="11"/>
      <c r="H2003" s="117"/>
      <c r="I2003" s="124"/>
      <c r="J2003" s="124"/>
      <c r="K2003" s="144"/>
      <c r="L2003" s="11"/>
      <c r="M2003" s="143"/>
      <c r="N2003" s="42"/>
      <c r="O2003" s="128"/>
      <c r="P2003" s="130"/>
      <c r="Q2003" s="131"/>
      <c r="R2003" s="72">
        <v>2</v>
      </c>
      <c r="S2003" s="181"/>
      <c r="T2003" s="73" t="s">
        <v>386</v>
      </c>
      <c r="V2003" s="74">
        <v>4000</v>
      </c>
      <c r="X2003" s="74">
        <v>6000</v>
      </c>
      <c r="Z2003" s="74">
        <v>5000</v>
      </c>
      <c r="AB2003" s="74">
        <v>26000</v>
      </c>
      <c r="AD2003" s="74">
        <v>12800</v>
      </c>
      <c r="AF2003" s="74">
        <v>0</v>
      </c>
      <c r="AH2003" s="74">
        <f t="shared" si="285"/>
        <v>12800</v>
      </c>
      <c r="AI2003" s="8"/>
      <c r="AJ2003" s="74">
        <f t="shared" si="289"/>
        <v>8840</v>
      </c>
      <c r="AK2003" s="8"/>
      <c r="AL2003" s="74">
        <v>39000</v>
      </c>
      <c r="AM2003" s="74"/>
      <c r="AN2003" s="74">
        <v>42000</v>
      </c>
      <c r="AO2003" s="74"/>
      <c r="AP2003" s="74">
        <v>42000</v>
      </c>
      <c r="AQ2003" s="74"/>
    </row>
    <row r="2004" spans="2:43" ht="18" hidden="1" customHeight="1" x14ac:dyDescent="0.2">
      <c r="B2004" s="4"/>
      <c r="C2004" s="117"/>
      <c r="D2004" s="117"/>
      <c r="E2004" s="117"/>
      <c r="F2004" s="48"/>
      <c r="G2004" s="11"/>
      <c r="H2004" s="117"/>
      <c r="I2004" s="124"/>
      <c r="J2004" s="124"/>
      <c r="K2004" s="144"/>
      <c r="L2004" s="11"/>
      <c r="M2004" s="143"/>
      <c r="N2004" s="42"/>
      <c r="O2004" s="128"/>
      <c r="P2004" s="130"/>
      <c r="Q2004" s="131"/>
      <c r="R2004" s="72">
        <v>8</v>
      </c>
      <c r="S2004" s="181"/>
      <c r="T2004" s="73" t="s">
        <v>463</v>
      </c>
      <c r="V2004" s="74">
        <v>0</v>
      </c>
      <c r="X2004" s="74">
        <v>0</v>
      </c>
      <c r="Z2004" s="74">
        <v>0</v>
      </c>
      <c r="AB2004" s="74">
        <v>0</v>
      </c>
      <c r="AD2004" s="74">
        <v>0</v>
      </c>
      <c r="AF2004" s="74">
        <v>0</v>
      </c>
      <c r="AH2004" s="74">
        <f t="shared" si="285"/>
        <v>0</v>
      </c>
      <c r="AI2004" s="8"/>
      <c r="AJ2004" s="74">
        <v>0</v>
      </c>
      <c r="AK2004" s="8"/>
      <c r="AL2004" s="74">
        <v>0</v>
      </c>
      <c r="AM2004" s="74"/>
      <c r="AN2004" s="74">
        <v>0</v>
      </c>
      <c r="AO2004" s="74"/>
      <c r="AP2004" s="74">
        <v>0</v>
      </c>
      <c r="AQ2004" s="74"/>
    </row>
    <row r="2005" spans="2:43" ht="18" customHeight="1" x14ac:dyDescent="0.2">
      <c r="B2005" s="4"/>
      <c r="C2005" s="117"/>
      <c r="D2005" s="117"/>
      <c r="E2005" s="117"/>
      <c r="F2005" s="48"/>
      <c r="G2005" s="11"/>
      <c r="H2005" s="117"/>
      <c r="I2005" s="124"/>
      <c r="J2005" s="124"/>
      <c r="K2005" s="144"/>
      <c r="L2005" s="11"/>
      <c r="M2005" s="143"/>
      <c r="N2005" s="42"/>
      <c r="O2005" s="127" t="s">
        <v>18</v>
      </c>
      <c r="P2005" s="123"/>
      <c r="Q2005" s="123"/>
      <c r="R2005" s="49"/>
      <c r="S2005" s="18"/>
      <c r="T2005" s="50" t="s">
        <v>190</v>
      </c>
      <c r="U2005" s="76"/>
      <c r="V2005" s="51">
        <f>V2006+V2019+V2024+V2031+V2039</f>
        <v>43500</v>
      </c>
      <c r="X2005" s="51">
        <f>X2006+X2019+X2024+X2031+X2039</f>
        <v>46800</v>
      </c>
      <c r="Z2005" s="51">
        <f>Z2006+Z2019+Z2024+Z2031+Z2039</f>
        <v>44200</v>
      </c>
      <c r="AB2005" s="51">
        <f>AB2006+AB2019+AB2024+AB2031+AB2039</f>
        <v>205600</v>
      </c>
      <c r="AD2005" s="51" t="e">
        <f>AD2006+AD2019+AD2024+AD2031+AD2039</f>
        <v>#REF!</v>
      </c>
      <c r="AF2005" s="51">
        <f>AF2006+AF2019+AF2024+AF2031+AF2039</f>
        <v>934300</v>
      </c>
      <c r="AH2005" s="51" t="e">
        <f t="shared" si="285"/>
        <v>#REF!</v>
      </c>
      <c r="AI2005" s="5"/>
      <c r="AJ2005" s="51">
        <f>AJ2006+AJ2019+AJ2024+AJ2031+AJ2039</f>
        <v>58140</v>
      </c>
      <c r="AK2005" s="5"/>
      <c r="AL2005" s="51">
        <f>AL2006+AL2019+AL2024+AL2031+AL2039</f>
        <v>673850</v>
      </c>
      <c r="AM2005" s="51"/>
      <c r="AN2005" s="51">
        <f>AN2006+AN2019+AN2024+AN2031+AN2039</f>
        <v>721050</v>
      </c>
      <c r="AO2005" s="51"/>
      <c r="AP2005" s="51">
        <f>AP2006+AP2019+AP2024+AP2031+AP2039</f>
        <v>721050</v>
      </c>
      <c r="AQ2005" s="51"/>
    </row>
    <row r="2006" spans="2:43" ht="18" customHeight="1" x14ac:dyDescent="0.2">
      <c r="B2006" s="4"/>
      <c r="C2006" s="117"/>
      <c r="D2006" s="117"/>
      <c r="E2006" s="117"/>
      <c r="F2006" s="48"/>
      <c r="G2006" s="11"/>
      <c r="H2006" s="117"/>
      <c r="I2006" s="124"/>
      <c r="J2006" s="124"/>
      <c r="K2006" s="144"/>
      <c r="L2006" s="11"/>
      <c r="M2006" s="143"/>
      <c r="N2006" s="42"/>
      <c r="O2006" s="128"/>
      <c r="P2006" s="129">
        <v>2</v>
      </c>
      <c r="Q2006" s="129"/>
      <c r="R2006" s="64"/>
      <c r="S2006" s="234"/>
      <c r="T2006" s="65" t="s">
        <v>195</v>
      </c>
      <c r="U2006" s="155"/>
      <c r="V2006" s="66">
        <f>V2007+V2009+V2012+V2015+V2017</f>
        <v>27500</v>
      </c>
      <c r="X2006" s="66">
        <f>X2007+X2009+X2012+X2015+X2017</f>
        <v>30000</v>
      </c>
      <c r="Z2006" s="66">
        <f>Z2007+Z2009+Z2012+Z2015+Z2017</f>
        <v>29200</v>
      </c>
      <c r="AB2006" s="66">
        <f>AB2007+AB2009+AB2012+AB2015+AB2017</f>
        <v>122400</v>
      </c>
      <c r="AD2006" s="66" t="e">
        <f>AD2007+AD2009+AD2012+AD2015+AD2017</f>
        <v>#REF!</v>
      </c>
      <c r="AF2006" s="66">
        <f>AF2007+AF2009+AF2012+AF2015+AF2017</f>
        <v>0</v>
      </c>
      <c r="AH2006" s="66" t="e">
        <f t="shared" si="285"/>
        <v>#REF!</v>
      </c>
      <c r="AI2006" s="67"/>
      <c r="AJ2006" s="66">
        <f>AJ2007+AJ2009+AJ2012+AJ2015+AJ2017</f>
        <v>30590</v>
      </c>
      <c r="AK2006" s="67"/>
      <c r="AL2006" s="66">
        <f>AL2007+AL2009+AL2012+AL2015+AL2017</f>
        <v>40000</v>
      </c>
      <c r="AM2006" s="66"/>
      <c r="AN2006" s="66">
        <f>AN2007+AN2009+AN2012+AN2015+AN2017</f>
        <v>42500</v>
      </c>
      <c r="AO2006" s="66"/>
      <c r="AP2006" s="66">
        <f>AP2007+AP2009+AP2012+AP2015+AP2017</f>
        <v>42500</v>
      </c>
      <c r="AQ2006" s="66"/>
    </row>
    <row r="2007" spans="2:43" ht="18" customHeight="1" x14ac:dyDescent="0.2">
      <c r="B2007" s="4"/>
      <c r="C2007" s="117"/>
      <c r="D2007" s="117"/>
      <c r="E2007" s="117"/>
      <c r="F2007" s="48"/>
      <c r="G2007" s="11"/>
      <c r="H2007" s="117"/>
      <c r="I2007" s="124"/>
      <c r="J2007" s="124"/>
      <c r="K2007" s="144"/>
      <c r="L2007" s="11"/>
      <c r="M2007" s="143"/>
      <c r="N2007" s="42"/>
      <c r="O2007" s="128"/>
      <c r="P2007" s="130"/>
      <c r="Q2007" s="131">
        <v>1</v>
      </c>
      <c r="R2007" s="68"/>
      <c r="S2007" s="35"/>
      <c r="T2007" s="69" t="s">
        <v>47</v>
      </c>
      <c r="U2007" s="92"/>
      <c r="V2007" s="70">
        <f>V2008</f>
        <v>26500</v>
      </c>
      <c r="X2007" s="447">
        <f>X2008</f>
        <v>28000</v>
      </c>
      <c r="Z2007" s="447">
        <f>Z2008</f>
        <v>27300</v>
      </c>
      <c r="AB2007" s="447">
        <f>AB2008</f>
        <v>94900</v>
      </c>
      <c r="AD2007" s="447">
        <f>AD2008</f>
        <v>100000</v>
      </c>
      <c r="AF2007" s="447">
        <f>AF2008</f>
        <v>0</v>
      </c>
      <c r="AH2007" s="447">
        <f t="shared" si="285"/>
        <v>100000</v>
      </c>
      <c r="AI2007" s="446"/>
      <c r="AJ2007" s="447">
        <f>AJ2008</f>
        <v>23720</v>
      </c>
      <c r="AK2007" s="71"/>
      <c r="AL2007" s="447">
        <f>AL2008</f>
        <v>22000</v>
      </c>
      <c r="AM2007" s="447"/>
      <c r="AN2007" s="447">
        <f>AN2008</f>
        <v>23500</v>
      </c>
      <c r="AO2007" s="447"/>
      <c r="AP2007" s="447">
        <f>AP2008</f>
        <v>23500</v>
      </c>
      <c r="AQ2007" s="447"/>
    </row>
    <row r="2008" spans="2:43" ht="18" customHeight="1" x14ac:dyDescent="0.2">
      <c r="B2008" s="4"/>
      <c r="C2008" s="117"/>
      <c r="D2008" s="117"/>
      <c r="E2008" s="117"/>
      <c r="F2008" s="48"/>
      <c r="G2008" s="11"/>
      <c r="H2008" s="117"/>
      <c r="I2008" s="124"/>
      <c r="J2008" s="124"/>
      <c r="K2008" s="144"/>
      <c r="L2008" s="11"/>
      <c r="M2008" s="143"/>
      <c r="N2008" s="42"/>
      <c r="O2008" s="128"/>
      <c r="P2008" s="130"/>
      <c r="Q2008" s="130"/>
      <c r="R2008" s="72" t="s">
        <v>3</v>
      </c>
      <c r="S2008" s="181"/>
      <c r="T2008" s="73" t="s">
        <v>17</v>
      </c>
      <c r="V2008" s="74">
        <v>26500</v>
      </c>
      <c r="X2008" s="74">
        <v>28000</v>
      </c>
      <c r="Z2008" s="74">
        <v>27300</v>
      </c>
      <c r="AB2008" s="74">
        <v>94900</v>
      </c>
      <c r="AD2008" s="74">
        <v>100000</v>
      </c>
      <c r="AF2008" s="74">
        <v>0</v>
      </c>
      <c r="AH2008" s="74">
        <f t="shared" si="285"/>
        <v>100000</v>
      </c>
      <c r="AI2008" s="8"/>
      <c r="AJ2008" s="74">
        <f>CEILING(AB2008*25/100,10)-10</f>
        <v>23720</v>
      </c>
      <c r="AK2008" s="8"/>
      <c r="AL2008" s="74">
        <v>22000</v>
      </c>
      <c r="AM2008" s="74"/>
      <c r="AN2008" s="74">
        <v>23500</v>
      </c>
      <c r="AO2008" s="74"/>
      <c r="AP2008" s="74">
        <v>23500</v>
      </c>
      <c r="AQ2008" s="74"/>
    </row>
    <row r="2009" spans="2:43" ht="18" customHeight="1" x14ac:dyDescent="0.2">
      <c r="B2009" s="4"/>
      <c r="C2009" s="117"/>
      <c r="D2009" s="117"/>
      <c r="E2009" s="117"/>
      <c r="F2009" s="48"/>
      <c r="G2009" s="11"/>
      <c r="H2009" s="117"/>
      <c r="I2009" s="124"/>
      <c r="J2009" s="124"/>
      <c r="K2009" s="144"/>
      <c r="L2009" s="11"/>
      <c r="M2009" s="143"/>
      <c r="N2009" s="42"/>
      <c r="O2009" s="128"/>
      <c r="P2009" s="130"/>
      <c r="Q2009" s="131">
        <v>2</v>
      </c>
      <c r="R2009" s="68"/>
      <c r="S2009" s="35"/>
      <c r="T2009" s="69" t="s">
        <v>227</v>
      </c>
      <c r="U2009" s="92"/>
      <c r="V2009" s="70">
        <f>SUM(V2010:V2011)</f>
        <v>1000</v>
      </c>
      <c r="X2009" s="447">
        <f>SUM(X2010:X2011)</f>
        <v>2000</v>
      </c>
      <c r="Z2009" s="447">
        <f>SUM(Z2010:Z2011)</f>
        <v>1900</v>
      </c>
      <c r="AB2009" s="447">
        <f>SUM(AB2010:AB2011)</f>
        <v>27500</v>
      </c>
      <c r="AD2009" s="447">
        <f>SUM(AD2010:AD2011)</f>
        <v>29200</v>
      </c>
      <c r="AF2009" s="447">
        <f>SUM(AF2010:AF2011)</f>
        <v>0</v>
      </c>
      <c r="AH2009" s="447">
        <f t="shared" si="285"/>
        <v>29200</v>
      </c>
      <c r="AI2009" s="446"/>
      <c r="AJ2009" s="447">
        <f>SUM(AJ2010:AJ2011)</f>
        <v>6870</v>
      </c>
      <c r="AK2009" s="71"/>
      <c r="AL2009" s="447">
        <f>SUM(AL2010:AL2011)</f>
        <v>18000</v>
      </c>
      <c r="AM2009" s="447"/>
      <c r="AN2009" s="447">
        <f>SUM(AN2010:AN2011)</f>
        <v>19000</v>
      </c>
      <c r="AO2009" s="447"/>
      <c r="AP2009" s="447">
        <f>SUM(AP2010:AP2011)</f>
        <v>19000</v>
      </c>
      <c r="AQ2009" s="447"/>
    </row>
    <row r="2010" spans="2:43" ht="18" hidden="1" customHeight="1" x14ac:dyDescent="0.2">
      <c r="B2010" s="4"/>
      <c r="C2010" s="117"/>
      <c r="D2010" s="117"/>
      <c r="E2010" s="117"/>
      <c r="F2010" s="48"/>
      <c r="G2010" s="11"/>
      <c r="H2010" s="117"/>
      <c r="I2010" s="124"/>
      <c r="J2010" s="124"/>
      <c r="K2010" s="144"/>
      <c r="L2010" s="11"/>
      <c r="M2010" s="143"/>
      <c r="N2010" s="42"/>
      <c r="O2010" s="128"/>
      <c r="P2010" s="130"/>
      <c r="Q2010" s="131"/>
      <c r="R2010" s="72" t="s">
        <v>3</v>
      </c>
      <c r="S2010" s="181"/>
      <c r="T2010" s="73" t="s">
        <v>78</v>
      </c>
      <c r="V2010" s="74">
        <v>0</v>
      </c>
      <c r="X2010" s="74">
        <v>0</v>
      </c>
      <c r="Z2010" s="74">
        <v>0</v>
      </c>
      <c r="AB2010" s="74">
        <v>0</v>
      </c>
      <c r="AD2010" s="74">
        <v>0</v>
      </c>
      <c r="AF2010" s="74">
        <v>0</v>
      </c>
      <c r="AH2010" s="74">
        <f t="shared" si="285"/>
        <v>0</v>
      </c>
      <c r="AI2010" s="8"/>
      <c r="AJ2010" s="74">
        <v>0</v>
      </c>
      <c r="AK2010" s="8"/>
      <c r="AL2010" s="74">
        <v>0</v>
      </c>
      <c r="AM2010" s="74"/>
      <c r="AN2010" s="74">
        <v>0</v>
      </c>
      <c r="AO2010" s="74"/>
      <c r="AP2010" s="74">
        <v>0</v>
      </c>
      <c r="AQ2010" s="74"/>
    </row>
    <row r="2011" spans="2:43" ht="18" customHeight="1" x14ac:dyDescent="0.2">
      <c r="B2011" s="4"/>
      <c r="C2011" s="117"/>
      <c r="D2011" s="117"/>
      <c r="E2011" s="117"/>
      <c r="F2011" s="48"/>
      <c r="G2011" s="11"/>
      <c r="H2011" s="117"/>
      <c r="I2011" s="124"/>
      <c r="J2011" s="124"/>
      <c r="K2011" s="144"/>
      <c r="L2011" s="11"/>
      <c r="M2011" s="143"/>
      <c r="N2011" s="42"/>
      <c r="O2011" s="128"/>
      <c r="P2011" s="130"/>
      <c r="Q2011" s="130"/>
      <c r="R2011" s="72" t="s">
        <v>0</v>
      </c>
      <c r="S2011" s="181"/>
      <c r="T2011" s="73" t="s">
        <v>228</v>
      </c>
      <c r="V2011" s="74">
        <v>1000</v>
      </c>
      <c r="X2011" s="74">
        <v>2000</v>
      </c>
      <c r="Z2011" s="74">
        <v>1900</v>
      </c>
      <c r="AB2011" s="74">
        <v>27500</v>
      </c>
      <c r="AD2011" s="74">
        <v>29200</v>
      </c>
      <c r="AF2011" s="74">
        <v>0</v>
      </c>
      <c r="AH2011" s="74">
        <f t="shared" si="285"/>
        <v>29200</v>
      </c>
      <c r="AI2011" s="8"/>
      <c r="AJ2011" s="74">
        <f>CEILING(AB2011*25/100,10)-10</f>
        <v>6870</v>
      </c>
      <c r="AK2011" s="8"/>
      <c r="AL2011" s="74">
        <v>18000</v>
      </c>
      <c r="AM2011" s="74"/>
      <c r="AN2011" s="74">
        <v>19000</v>
      </c>
      <c r="AO2011" s="74"/>
      <c r="AP2011" s="74">
        <v>19000</v>
      </c>
      <c r="AQ2011" s="74"/>
    </row>
    <row r="2012" spans="2:43" ht="18" hidden="1" customHeight="1" x14ac:dyDescent="0.2">
      <c r="B2012" s="4"/>
      <c r="C2012" s="117"/>
      <c r="D2012" s="117"/>
      <c r="E2012" s="117"/>
      <c r="F2012" s="48"/>
      <c r="G2012" s="11"/>
      <c r="H2012" s="117"/>
      <c r="I2012" s="124"/>
      <c r="J2012" s="124"/>
      <c r="K2012" s="144"/>
      <c r="L2012" s="11"/>
      <c r="M2012" s="143"/>
      <c r="N2012" s="42"/>
      <c r="O2012" s="128"/>
      <c r="P2012" s="130"/>
      <c r="Q2012" s="131">
        <v>3</v>
      </c>
      <c r="R2012" s="68"/>
      <c r="S2012" s="35"/>
      <c r="T2012" s="69" t="s">
        <v>79</v>
      </c>
      <c r="U2012" s="92"/>
      <c r="V2012" s="70">
        <f>V2013+V2014</f>
        <v>0</v>
      </c>
      <c r="X2012" s="447">
        <f>X2013+X2014</f>
        <v>0</v>
      </c>
      <c r="Z2012" s="447">
        <f>Z2013+Z2014</f>
        <v>0</v>
      </c>
      <c r="AB2012" s="447">
        <f>AB2013+AB2014</f>
        <v>0</v>
      </c>
      <c r="AD2012" s="447" t="e">
        <f>#REF!+AD2014</f>
        <v>#REF!</v>
      </c>
      <c r="AF2012" s="447">
        <f>AF2013+AF2014</f>
        <v>0</v>
      </c>
      <c r="AH2012" s="447" t="e">
        <f t="shared" si="285"/>
        <v>#REF!</v>
      </c>
      <c r="AI2012" s="446"/>
      <c r="AJ2012" s="447">
        <f>AJ2013+AJ2014</f>
        <v>0</v>
      </c>
      <c r="AK2012" s="71"/>
      <c r="AL2012" s="447">
        <f>AL2013+AL2014</f>
        <v>0</v>
      </c>
      <c r="AM2012" s="447"/>
      <c r="AN2012" s="447">
        <f>AN2013+AN2014</f>
        <v>0</v>
      </c>
      <c r="AO2012" s="447"/>
      <c r="AP2012" s="447">
        <f>AP2013+AP2014</f>
        <v>0</v>
      </c>
      <c r="AQ2012" s="447"/>
    </row>
    <row r="2013" spans="2:43" ht="18" hidden="1" customHeight="1" x14ac:dyDescent="0.2">
      <c r="B2013" s="4"/>
      <c r="C2013" s="117"/>
      <c r="D2013" s="117"/>
      <c r="E2013" s="117"/>
      <c r="F2013" s="48"/>
      <c r="G2013" s="11"/>
      <c r="H2013" s="117"/>
      <c r="I2013" s="124"/>
      <c r="J2013" s="124"/>
      <c r="K2013" s="144"/>
      <c r="L2013" s="11"/>
      <c r="M2013" s="143"/>
      <c r="N2013" s="42"/>
      <c r="O2013" s="128"/>
      <c r="P2013" s="130"/>
      <c r="Q2013" s="131"/>
      <c r="R2013" s="72" t="s">
        <v>3</v>
      </c>
      <c r="S2013" s="181"/>
      <c r="T2013" s="73" t="s">
        <v>80</v>
      </c>
      <c r="V2013" s="83">
        <v>0</v>
      </c>
      <c r="X2013" s="448">
        <v>0</v>
      </c>
      <c r="Z2013" s="448">
        <v>0</v>
      </c>
      <c r="AB2013" s="448">
        <v>0</v>
      </c>
      <c r="AD2013" s="448">
        <v>0</v>
      </c>
      <c r="AF2013" s="448">
        <v>0</v>
      </c>
      <c r="AH2013" s="448">
        <f t="shared" si="285"/>
        <v>0</v>
      </c>
      <c r="AI2013" s="495"/>
      <c r="AJ2013" s="448">
        <v>0</v>
      </c>
      <c r="AK2013" s="87"/>
      <c r="AL2013" s="448">
        <v>0</v>
      </c>
      <c r="AM2013" s="448"/>
      <c r="AN2013" s="448">
        <v>0</v>
      </c>
      <c r="AO2013" s="448"/>
      <c r="AP2013" s="448">
        <v>0</v>
      </c>
      <c r="AQ2013" s="448"/>
    </row>
    <row r="2014" spans="2:43" ht="18" hidden="1" customHeight="1" x14ac:dyDescent="0.2">
      <c r="B2014" s="4"/>
      <c r="C2014" s="117"/>
      <c r="D2014" s="117"/>
      <c r="E2014" s="117"/>
      <c r="F2014" s="48"/>
      <c r="G2014" s="11"/>
      <c r="H2014" s="117"/>
      <c r="I2014" s="124"/>
      <c r="J2014" s="124"/>
      <c r="K2014" s="144"/>
      <c r="L2014" s="11"/>
      <c r="M2014" s="143"/>
      <c r="N2014" s="42"/>
      <c r="O2014" s="128"/>
      <c r="P2014" s="130"/>
      <c r="Q2014" s="130"/>
      <c r="R2014" s="72" t="s">
        <v>18</v>
      </c>
      <c r="S2014" s="181"/>
      <c r="T2014" s="73" t="s">
        <v>82</v>
      </c>
      <c r="V2014" s="74">
        <v>0</v>
      </c>
      <c r="X2014" s="74">
        <v>0</v>
      </c>
      <c r="Z2014" s="74">
        <v>0</v>
      </c>
      <c r="AB2014" s="74">
        <v>0</v>
      </c>
      <c r="AD2014" s="74">
        <v>0</v>
      </c>
      <c r="AF2014" s="74">
        <v>0</v>
      </c>
      <c r="AH2014" s="74">
        <f t="shared" ref="AH2014:AH2077" si="290">AD2014+AF2014</f>
        <v>0</v>
      </c>
      <c r="AI2014" s="8"/>
      <c r="AJ2014" s="74">
        <v>0</v>
      </c>
      <c r="AK2014" s="8"/>
      <c r="AL2014" s="74">
        <v>0</v>
      </c>
      <c r="AM2014" s="74"/>
      <c r="AN2014" s="74">
        <v>0</v>
      </c>
      <c r="AO2014" s="74"/>
      <c r="AP2014" s="74">
        <v>0</v>
      </c>
      <c r="AQ2014" s="74"/>
    </row>
    <row r="2015" spans="2:43" ht="18" hidden="1" customHeight="1" x14ac:dyDescent="0.2">
      <c r="B2015" s="4"/>
      <c r="C2015" s="117"/>
      <c r="D2015" s="117"/>
      <c r="E2015" s="117"/>
      <c r="F2015" s="48"/>
      <c r="G2015" s="11"/>
      <c r="H2015" s="117"/>
      <c r="I2015" s="124"/>
      <c r="J2015" s="124"/>
      <c r="K2015" s="144"/>
      <c r="L2015" s="11"/>
      <c r="M2015" s="143"/>
      <c r="N2015" s="42"/>
      <c r="O2015" s="128"/>
      <c r="P2015" s="130"/>
      <c r="Q2015" s="131">
        <v>5</v>
      </c>
      <c r="R2015" s="68"/>
      <c r="S2015" s="35"/>
      <c r="T2015" s="69" t="s">
        <v>48</v>
      </c>
      <c r="U2015" s="92"/>
      <c r="V2015" s="70">
        <f>V2016</f>
        <v>0</v>
      </c>
      <c r="X2015" s="447">
        <f>X2016</f>
        <v>0</v>
      </c>
      <c r="Z2015" s="447">
        <f>Z2016</f>
        <v>0</v>
      </c>
      <c r="AB2015" s="447">
        <f>AB2016</f>
        <v>0</v>
      </c>
      <c r="AD2015" s="447">
        <f>AD2016</f>
        <v>0</v>
      </c>
      <c r="AF2015" s="447">
        <f>AF2016</f>
        <v>0</v>
      </c>
      <c r="AH2015" s="447">
        <f t="shared" si="290"/>
        <v>0</v>
      </c>
      <c r="AI2015" s="446"/>
      <c r="AJ2015" s="447">
        <f>AJ2016</f>
        <v>0</v>
      </c>
      <c r="AK2015" s="71"/>
      <c r="AL2015" s="447">
        <f>AL2016</f>
        <v>0</v>
      </c>
      <c r="AM2015" s="447"/>
      <c r="AN2015" s="447">
        <f>AN2016</f>
        <v>0</v>
      </c>
      <c r="AO2015" s="447"/>
      <c r="AP2015" s="447">
        <f>AP2016</f>
        <v>0</v>
      </c>
      <c r="AQ2015" s="447"/>
    </row>
    <row r="2016" spans="2:43" ht="18" hidden="1" customHeight="1" x14ac:dyDescent="0.2">
      <c r="B2016" s="4"/>
      <c r="C2016" s="117"/>
      <c r="D2016" s="117"/>
      <c r="E2016" s="117"/>
      <c r="F2016" s="48"/>
      <c r="G2016" s="11"/>
      <c r="H2016" s="117"/>
      <c r="I2016" s="124"/>
      <c r="J2016" s="124"/>
      <c r="K2016" s="144"/>
      <c r="L2016" s="11"/>
      <c r="M2016" s="143"/>
      <c r="N2016" s="42"/>
      <c r="O2016" s="128"/>
      <c r="P2016" s="130"/>
      <c r="Q2016" s="130"/>
      <c r="R2016" s="72" t="s">
        <v>3</v>
      </c>
      <c r="S2016" s="181"/>
      <c r="T2016" s="73" t="s">
        <v>551</v>
      </c>
      <c r="V2016" s="74">
        <v>0</v>
      </c>
      <c r="X2016" s="74">
        <v>0</v>
      </c>
      <c r="Z2016" s="74">
        <v>0</v>
      </c>
      <c r="AB2016" s="74">
        <v>0</v>
      </c>
      <c r="AD2016" s="74">
        <v>0</v>
      </c>
      <c r="AF2016" s="74">
        <v>0</v>
      </c>
      <c r="AH2016" s="74">
        <f t="shared" si="290"/>
        <v>0</v>
      </c>
      <c r="AI2016" s="8"/>
      <c r="AJ2016" s="74">
        <v>0</v>
      </c>
      <c r="AK2016" s="8"/>
      <c r="AL2016" s="74">
        <v>0</v>
      </c>
      <c r="AM2016" s="74"/>
      <c r="AN2016" s="74">
        <v>0</v>
      </c>
      <c r="AO2016" s="74"/>
      <c r="AP2016" s="74">
        <v>0</v>
      </c>
      <c r="AQ2016" s="74"/>
    </row>
    <row r="2017" spans="2:43" ht="18" hidden="1" customHeight="1" x14ac:dyDescent="0.2">
      <c r="B2017" s="4"/>
      <c r="C2017" s="117"/>
      <c r="D2017" s="117"/>
      <c r="E2017" s="117"/>
      <c r="F2017" s="48"/>
      <c r="G2017" s="11"/>
      <c r="H2017" s="117"/>
      <c r="I2017" s="124"/>
      <c r="J2017" s="124"/>
      <c r="K2017" s="144"/>
      <c r="L2017" s="11"/>
      <c r="M2017" s="143"/>
      <c r="N2017" s="42"/>
      <c r="O2017" s="128"/>
      <c r="P2017" s="130"/>
      <c r="Q2017" s="131">
        <v>6</v>
      </c>
      <c r="R2017" s="84"/>
      <c r="S2017" s="250"/>
      <c r="T2017" s="69" t="s">
        <v>19</v>
      </c>
      <c r="U2017" s="92"/>
      <c r="V2017" s="70">
        <f>V2018</f>
        <v>0</v>
      </c>
      <c r="X2017" s="447">
        <f>X2018</f>
        <v>0</v>
      </c>
      <c r="Z2017" s="447">
        <f>Z2018</f>
        <v>0</v>
      </c>
      <c r="AB2017" s="447">
        <f>AB2018</f>
        <v>0</v>
      </c>
      <c r="AD2017" s="447" t="e">
        <f>#REF!</f>
        <v>#REF!</v>
      </c>
      <c r="AF2017" s="447">
        <f>AF2018</f>
        <v>0</v>
      </c>
      <c r="AH2017" s="447" t="e">
        <f t="shared" si="290"/>
        <v>#REF!</v>
      </c>
      <c r="AI2017" s="446"/>
      <c r="AJ2017" s="447">
        <f>AJ2018</f>
        <v>0</v>
      </c>
      <c r="AK2017" s="71"/>
      <c r="AL2017" s="447">
        <f>AL2018</f>
        <v>0</v>
      </c>
      <c r="AM2017" s="447"/>
      <c r="AN2017" s="447">
        <f>AN2018</f>
        <v>0</v>
      </c>
      <c r="AO2017" s="447"/>
      <c r="AP2017" s="447">
        <f>AP2018</f>
        <v>0</v>
      </c>
      <c r="AQ2017" s="447"/>
    </row>
    <row r="2018" spans="2:43" ht="18" hidden="1" customHeight="1" x14ac:dyDescent="0.2">
      <c r="B2018" s="4"/>
      <c r="C2018" s="117"/>
      <c r="D2018" s="117"/>
      <c r="E2018" s="117"/>
      <c r="F2018" s="48"/>
      <c r="G2018" s="11"/>
      <c r="H2018" s="117"/>
      <c r="I2018" s="124"/>
      <c r="J2018" s="124"/>
      <c r="K2018" s="144"/>
      <c r="L2018" s="11"/>
      <c r="M2018" s="143"/>
      <c r="N2018" s="42"/>
      <c r="O2018" s="128"/>
      <c r="P2018" s="130"/>
      <c r="Q2018" s="130"/>
      <c r="R2018" s="72">
        <v>90</v>
      </c>
      <c r="S2018" s="181"/>
      <c r="T2018" s="73" t="s">
        <v>225</v>
      </c>
      <c r="V2018" s="74">
        <v>0</v>
      </c>
      <c r="X2018" s="74">
        <v>0</v>
      </c>
      <c r="Z2018" s="74">
        <v>0</v>
      </c>
      <c r="AB2018" s="74">
        <v>0</v>
      </c>
      <c r="AD2018" s="74">
        <v>0</v>
      </c>
      <c r="AF2018" s="74">
        <v>0</v>
      </c>
      <c r="AH2018" s="74">
        <f t="shared" si="290"/>
        <v>0</v>
      </c>
      <c r="AI2018" s="8"/>
      <c r="AJ2018" s="74">
        <v>0</v>
      </c>
      <c r="AK2018" s="8"/>
      <c r="AL2018" s="74">
        <v>0</v>
      </c>
      <c r="AM2018" s="74"/>
      <c r="AN2018" s="74">
        <v>0</v>
      </c>
      <c r="AO2018" s="74"/>
      <c r="AP2018" s="74">
        <v>0</v>
      </c>
      <c r="AQ2018" s="74"/>
    </row>
    <row r="2019" spans="2:43" ht="18" customHeight="1" x14ac:dyDescent="0.2">
      <c r="B2019" s="4"/>
      <c r="C2019" s="117"/>
      <c r="D2019" s="117"/>
      <c r="E2019" s="117"/>
      <c r="F2019" s="48"/>
      <c r="G2019" s="11"/>
      <c r="H2019" s="117"/>
      <c r="I2019" s="124"/>
      <c r="J2019" s="124"/>
      <c r="K2019" s="144"/>
      <c r="L2019" s="11"/>
      <c r="M2019" s="143"/>
      <c r="N2019" s="42"/>
      <c r="O2019" s="128"/>
      <c r="P2019" s="129">
        <v>3</v>
      </c>
      <c r="Q2019" s="129"/>
      <c r="R2019" s="64"/>
      <c r="S2019" s="234"/>
      <c r="T2019" s="65" t="s">
        <v>215</v>
      </c>
      <c r="U2019" s="155"/>
      <c r="V2019" s="66">
        <f>V2022</f>
        <v>3000</v>
      </c>
      <c r="X2019" s="66">
        <f>X2022</f>
        <v>3300</v>
      </c>
      <c r="Z2019" s="66">
        <f>Z2022+Z2020</f>
        <v>3800</v>
      </c>
      <c r="AB2019" s="66">
        <f>AB2022+AB2020</f>
        <v>5800</v>
      </c>
      <c r="AD2019" s="66">
        <f t="shared" ref="AD2019:AO2019" si="291">AD2022+AD2020</f>
        <v>6100</v>
      </c>
      <c r="AE2019" s="66">
        <f t="shared" si="291"/>
        <v>0</v>
      </c>
      <c r="AF2019" s="66">
        <f t="shared" si="291"/>
        <v>0</v>
      </c>
      <c r="AG2019" s="66">
        <f t="shared" si="291"/>
        <v>0</v>
      </c>
      <c r="AH2019" s="66">
        <f t="shared" si="290"/>
        <v>6100</v>
      </c>
      <c r="AI2019" s="66">
        <f t="shared" ref="AI2019:AJ2019" si="292">AI2022+AI2020</f>
        <v>0</v>
      </c>
      <c r="AJ2019" s="66">
        <f t="shared" si="292"/>
        <v>1450</v>
      </c>
      <c r="AK2019" s="66">
        <f t="shared" ref="AK2019" si="293">AK2022+AK2020</f>
        <v>0</v>
      </c>
      <c r="AL2019" s="66">
        <f t="shared" si="291"/>
        <v>5000</v>
      </c>
      <c r="AM2019" s="66"/>
      <c r="AN2019" s="66">
        <f t="shared" si="291"/>
        <v>5400</v>
      </c>
      <c r="AO2019" s="66">
        <f t="shared" si="291"/>
        <v>0</v>
      </c>
      <c r="AP2019" s="66">
        <f t="shared" ref="AP2019:AQ2019" si="294">AP2022+AP2020</f>
        <v>5400</v>
      </c>
      <c r="AQ2019" s="66">
        <f t="shared" si="294"/>
        <v>0</v>
      </c>
    </row>
    <row r="2020" spans="2:43" ht="18" customHeight="1" x14ac:dyDescent="0.2">
      <c r="B2020" s="4"/>
      <c r="C2020" s="117"/>
      <c r="D2020" s="117"/>
      <c r="E2020" s="117"/>
      <c r="F2020" s="48"/>
      <c r="G2020" s="11"/>
      <c r="H2020" s="117"/>
      <c r="I2020" s="124"/>
      <c r="J2020" s="124"/>
      <c r="K2020" s="144"/>
      <c r="L2020" s="11"/>
      <c r="M2020" s="143"/>
      <c r="N2020" s="42"/>
      <c r="O2020" s="128"/>
      <c r="P2020" s="130"/>
      <c r="Q2020" s="131">
        <v>1</v>
      </c>
      <c r="R2020" s="68"/>
      <c r="S2020" s="35"/>
      <c r="T2020" s="450" t="s">
        <v>20</v>
      </c>
      <c r="U2020" s="92"/>
      <c r="V2020" s="70">
        <f>V2021</f>
        <v>3000</v>
      </c>
      <c r="X2020" s="447">
        <f>X2021</f>
        <v>3300</v>
      </c>
      <c r="Z2020" s="447">
        <f>Z2021</f>
        <v>0</v>
      </c>
      <c r="AB2020" s="447">
        <f>AB2021</f>
        <v>1600</v>
      </c>
      <c r="AD2020" s="447">
        <f>AD2021</f>
        <v>1700</v>
      </c>
      <c r="AF2020" s="447">
        <f>AF2021</f>
        <v>0</v>
      </c>
      <c r="AH2020" s="447">
        <f t="shared" si="290"/>
        <v>1700</v>
      </c>
      <c r="AI2020" s="446"/>
      <c r="AJ2020" s="447">
        <f>AJ2021</f>
        <v>400</v>
      </c>
      <c r="AK2020" s="71"/>
      <c r="AL2020" s="447">
        <f>AL2021</f>
        <v>3250</v>
      </c>
      <c r="AM2020" s="447"/>
      <c r="AN2020" s="447">
        <f>AN2021</f>
        <v>3550</v>
      </c>
      <c r="AO2020" s="447"/>
      <c r="AP2020" s="447">
        <f>AP2021</f>
        <v>3550</v>
      </c>
      <c r="AQ2020" s="447"/>
    </row>
    <row r="2021" spans="2:43" ht="18" customHeight="1" x14ac:dyDescent="0.2">
      <c r="B2021" s="4"/>
      <c r="C2021" s="117"/>
      <c r="D2021" s="117"/>
      <c r="E2021" s="117"/>
      <c r="F2021" s="48"/>
      <c r="G2021" s="11"/>
      <c r="H2021" s="117"/>
      <c r="I2021" s="124"/>
      <c r="J2021" s="124"/>
      <c r="K2021" s="144"/>
      <c r="L2021" s="11"/>
      <c r="M2021" s="143"/>
      <c r="N2021" s="42"/>
      <c r="O2021" s="128"/>
      <c r="P2021" s="130"/>
      <c r="Q2021" s="130"/>
      <c r="R2021" s="72" t="s">
        <v>3</v>
      </c>
      <c r="S2021" s="181"/>
      <c r="T2021" s="73" t="s">
        <v>20</v>
      </c>
      <c r="V2021" s="74">
        <v>3000</v>
      </c>
      <c r="X2021" s="74">
        <v>3300</v>
      </c>
      <c r="Z2021" s="74">
        <v>0</v>
      </c>
      <c r="AB2021" s="74">
        <v>1600</v>
      </c>
      <c r="AD2021" s="74">
        <v>1700</v>
      </c>
      <c r="AF2021" s="74">
        <v>0</v>
      </c>
      <c r="AH2021" s="74">
        <f t="shared" si="290"/>
        <v>1700</v>
      </c>
      <c r="AI2021" s="8"/>
      <c r="AJ2021" s="74">
        <f>CEILING(AB2021*25/100,10)</f>
        <v>400</v>
      </c>
      <c r="AK2021" s="8"/>
      <c r="AL2021" s="74">
        <v>3250</v>
      </c>
      <c r="AM2021" s="74"/>
      <c r="AN2021" s="74">
        <v>3550</v>
      </c>
      <c r="AO2021" s="74"/>
      <c r="AP2021" s="74">
        <v>3550</v>
      </c>
      <c r="AQ2021" s="74"/>
    </row>
    <row r="2022" spans="2:43" ht="18" customHeight="1" x14ac:dyDescent="0.2">
      <c r="B2022" s="4"/>
      <c r="C2022" s="117"/>
      <c r="D2022" s="117"/>
      <c r="E2022" s="117"/>
      <c r="F2022" s="48"/>
      <c r="G2022" s="11"/>
      <c r="H2022" s="117"/>
      <c r="I2022" s="124"/>
      <c r="J2022" s="124"/>
      <c r="K2022" s="144"/>
      <c r="L2022" s="11"/>
      <c r="M2022" s="143"/>
      <c r="N2022" s="42"/>
      <c r="O2022" s="128"/>
      <c r="P2022" s="130"/>
      <c r="Q2022" s="131">
        <v>2</v>
      </c>
      <c r="R2022" s="68"/>
      <c r="S2022" s="35"/>
      <c r="T2022" s="69" t="s">
        <v>21</v>
      </c>
      <c r="U2022" s="92"/>
      <c r="V2022" s="70">
        <f>V2023</f>
        <v>3000</v>
      </c>
      <c r="X2022" s="447">
        <f>X2023</f>
        <v>3300</v>
      </c>
      <c r="Z2022" s="447">
        <f>Z2023</f>
        <v>3800</v>
      </c>
      <c r="AB2022" s="447">
        <f>AB2023</f>
        <v>4200</v>
      </c>
      <c r="AD2022" s="447">
        <f>AD2023</f>
        <v>4400</v>
      </c>
      <c r="AF2022" s="447">
        <f>AF2023</f>
        <v>0</v>
      </c>
      <c r="AH2022" s="447">
        <f t="shared" si="290"/>
        <v>4400</v>
      </c>
      <c r="AI2022" s="446"/>
      <c r="AJ2022" s="447">
        <f>AJ2023</f>
        <v>1050</v>
      </c>
      <c r="AK2022" s="71"/>
      <c r="AL2022" s="447">
        <f>AL2023</f>
        <v>1750</v>
      </c>
      <c r="AM2022" s="447"/>
      <c r="AN2022" s="447">
        <f>AN2023</f>
        <v>1850</v>
      </c>
      <c r="AO2022" s="447"/>
      <c r="AP2022" s="447">
        <f>AP2023</f>
        <v>1850</v>
      </c>
      <c r="AQ2022" s="447"/>
    </row>
    <row r="2023" spans="2:43" ht="18" customHeight="1" x14ac:dyDescent="0.2">
      <c r="B2023" s="4"/>
      <c r="C2023" s="117"/>
      <c r="D2023" s="117"/>
      <c r="E2023" s="117"/>
      <c r="F2023" s="48"/>
      <c r="G2023" s="11"/>
      <c r="H2023" s="117"/>
      <c r="I2023" s="124"/>
      <c r="J2023" s="124"/>
      <c r="K2023" s="144"/>
      <c r="L2023" s="11"/>
      <c r="M2023" s="143"/>
      <c r="N2023" s="42"/>
      <c r="O2023" s="128"/>
      <c r="P2023" s="130"/>
      <c r="Q2023" s="130"/>
      <c r="R2023" s="72" t="s">
        <v>3</v>
      </c>
      <c r="S2023" s="181"/>
      <c r="T2023" s="73" t="s">
        <v>21</v>
      </c>
      <c r="V2023" s="74">
        <v>3000</v>
      </c>
      <c r="X2023" s="74">
        <v>3300</v>
      </c>
      <c r="Z2023" s="74">
        <v>3800</v>
      </c>
      <c r="AB2023" s="74">
        <v>4200</v>
      </c>
      <c r="AD2023" s="74">
        <v>4400</v>
      </c>
      <c r="AF2023" s="74">
        <v>0</v>
      </c>
      <c r="AH2023" s="74">
        <f t="shared" si="290"/>
        <v>4400</v>
      </c>
      <c r="AI2023" s="8"/>
      <c r="AJ2023" s="74">
        <f>CEILING(AB2023*25/100,10)</f>
        <v>1050</v>
      </c>
      <c r="AK2023" s="8"/>
      <c r="AL2023" s="74">
        <v>1750</v>
      </c>
      <c r="AM2023" s="74"/>
      <c r="AN2023" s="74">
        <v>1850</v>
      </c>
      <c r="AO2023" s="74"/>
      <c r="AP2023" s="74">
        <v>1850</v>
      </c>
      <c r="AQ2023" s="74"/>
    </row>
    <row r="2024" spans="2:43" ht="18" customHeight="1" x14ac:dyDescent="0.2">
      <c r="B2024" s="4"/>
      <c r="C2024" s="117"/>
      <c r="D2024" s="117"/>
      <c r="E2024" s="117"/>
      <c r="F2024" s="48"/>
      <c r="G2024" s="11"/>
      <c r="H2024" s="117"/>
      <c r="I2024" s="124"/>
      <c r="J2024" s="124"/>
      <c r="K2024" s="144"/>
      <c r="L2024" s="11"/>
      <c r="M2024" s="143"/>
      <c r="N2024" s="42"/>
      <c r="O2024" s="128"/>
      <c r="P2024" s="129">
        <v>5</v>
      </c>
      <c r="Q2024" s="129"/>
      <c r="R2024" s="64"/>
      <c r="S2024" s="234"/>
      <c r="T2024" s="65" t="s">
        <v>24</v>
      </c>
      <c r="U2024" s="155"/>
      <c r="V2024" s="66">
        <f>V2025+V2027</f>
        <v>6000</v>
      </c>
      <c r="X2024" s="66">
        <f>X2025+X2027+X2029</f>
        <v>6500</v>
      </c>
      <c r="Z2024" s="66">
        <f>Z2025+Z2027+Z2029</f>
        <v>4000</v>
      </c>
      <c r="AB2024" s="66">
        <f>AB2025+AB2027+AB2029</f>
        <v>67400</v>
      </c>
      <c r="AD2024" s="66" t="e">
        <f t="shared" ref="AD2024:AL2024" si="295">AD2025+AD2027+AD2029</f>
        <v>#REF!</v>
      </c>
      <c r="AE2024" s="14">
        <f t="shared" si="295"/>
        <v>0</v>
      </c>
      <c r="AF2024" s="66">
        <f t="shared" si="295"/>
        <v>934300</v>
      </c>
      <c r="AG2024" s="14">
        <f t="shared" si="295"/>
        <v>0</v>
      </c>
      <c r="AH2024" s="66" t="e">
        <f t="shared" si="290"/>
        <v>#REF!</v>
      </c>
      <c r="AI2024" s="67">
        <f t="shared" ref="AI2024:AJ2024" si="296">AI2025+AI2027+AI2029</f>
        <v>0</v>
      </c>
      <c r="AJ2024" s="66">
        <f t="shared" si="296"/>
        <v>23600</v>
      </c>
      <c r="AK2024" s="67">
        <f t="shared" ref="AK2024" si="297">AK2025+AK2027+AK2029</f>
        <v>0</v>
      </c>
      <c r="AL2024" s="66">
        <f t="shared" si="295"/>
        <v>626150</v>
      </c>
      <c r="AM2024" s="66"/>
      <c r="AN2024" s="66">
        <f t="shared" ref="AN2024:AP2024" si="298">AN2025+AN2027+AN2029</f>
        <v>670350</v>
      </c>
      <c r="AO2024" s="66"/>
      <c r="AP2024" s="66">
        <f t="shared" si="298"/>
        <v>670350</v>
      </c>
      <c r="AQ2024" s="66"/>
    </row>
    <row r="2025" spans="2:43" ht="18" hidden="1" customHeight="1" x14ac:dyDescent="0.2">
      <c r="B2025" s="4"/>
      <c r="C2025" s="117"/>
      <c r="D2025" s="117"/>
      <c r="E2025" s="117"/>
      <c r="F2025" s="48"/>
      <c r="G2025" s="11"/>
      <c r="H2025" s="117"/>
      <c r="I2025" s="124"/>
      <c r="J2025" s="124"/>
      <c r="K2025" s="144"/>
      <c r="L2025" s="11"/>
      <c r="M2025" s="143"/>
      <c r="N2025" s="42"/>
      <c r="O2025" s="128"/>
      <c r="P2025" s="129"/>
      <c r="Q2025" s="131">
        <v>1</v>
      </c>
      <c r="R2025" s="68"/>
      <c r="S2025" s="35"/>
      <c r="T2025" s="69" t="s">
        <v>98</v>
      </c>
      <c r="U2025" s="92"/>
      <c r="V2025" s="70">
        <f>V2026</f>
        <v>0</v>
      </c>
      <c r="X2025" s="447">
        <f>X2026</f>
        <v>0</v>
      </c>
      <c r="Z2025" s="447">
        <f>Z2026</f>
        <v>0</v>
      </c>
      <c r="AB2025" s="447">
        <f>AB2026</f>
        <v>0</v>
      </c>
      <c r="AD2025" s="447" t="e">
        <f>#REF!</f>
        <v>#REF!</v>
      </c>
      <c r="AF2025" s="447">
        <f>AF2026</f>
        <v>0</v>
      </c>
      <c r="AH2025" s="447" t="e">
        <f t="shared" si="290"/>
        <v>#REF!</v>
      </c>
      <c r="AI2025" s="446"/>
      <c r="AJ2025" s="447">
        <f>AJ2026</f>
        <v>0</v>
      </c>
      <c r="AK2025" s="71"/>
      <c r="AL2025" s="447">
        <f>AL2026</f>
        <v>0</v>
      </c>
      <c r="AM2025" s="447"/>
      <c r="AN2025" s="447">
        <f>AN2026</f>
        <v>0</v>
      </c>
      <c r="AO2025" s="447"/>
      <c r="AP2025" s="447">
        <f>AP2026</f>
        <v>0</v>
      </c>
      <c r="AQ2025" s="447"/>
    </row>
    <row r="2026" spans="2:43" ht="18" hidden="1" customHeight="1" x14ac:dyDescent="0.2">
      <c r="B2026" s="4"/>
      <c r="C2026" s="117"/>
      <c r="D2026" s="117"/>
      <c r="E2026" s="117"/>
      <c r="F2026" s="48"/>
      <c r="G2026" s="11"/>
      <c r="H2026" s="117"/>
      <c r="I2026" s="124"/>
      <c r="J2026" s="124"/>
      <c r="K2026" s="144"/>
      <c r="L2026" s="11"/>
      <c r="M2026" s="143"/>
      <c r="N2026" s="42"/>
      <c r="O2026" s="128"/>
      <c r="P2026" s="129"/>
      <c r="Q2026" s="130"/>
      <c r="R2026" s="72" t="s">
        <v>18</v>
      </c>
      <c r="S2026" s="181"/>
      <c r="T2026" s="73" t="s">
        <v>137</v>
      </c>
      <c r="V2026" s="74">
        <v>0</v>
      </c>
      <c r="X2026" s="74">
        <v>0</v>
      </c>
      <c r="Z2026" s="74">
        <v>0</v>
      </c>
      <c r="AB2026" s="74">
        <v>0</v>
      </c>
      <c r="AD2026" s="74">
        <v>0</v>
      </c>
      <c r="AF2026" s="74">
        <v>0</v>
      </c>
      <c r="AH2026" s="74">
        <f t="shared" si="290"/>
        <v>0</v>
      </c>
      <c r="AI2026" s="8"/>
      <c r="AJ2026" s="74">
        <v>0</v>
      </c>
      <c r="AK2026" s="8"/>
      <c r="AL2026" s="74">
        <v>0</v>
      </c>
      <c r="AM2026" s="74"/>
      <c r="AN2026" s="74">
        <v>0</v>
      </c>
      <c r="AO2026" s="74"/>
      <c r="AP2026" s="74">
        <v>0</v>
      </c>
      <c r="AQ2026" s="74"/>
    </row>
    <row r="2027" spans="2:43" ht="18" customHeight="1" x14ac:dyDescent="0.2">
      <c r="B2027" s="4"/>
      <c r="C2027" s="117"/>
      <c r="D2027" s="117"/>
      <c r="E2027" s="117"/>
      <c r="F2027" s="48"/>
      <c r="G2027" s="11"/>
      <c r="H2027" s="117"/>
      <c r="I2027" s="124"/>
      <c r="J2027" s="124"/>
      <c r="K2027" s="144"/>
      <c r="L2027" s="11"/>
      <c r="M2027" s="143"/>
      <c r="N2027" s="42"/>
      <c r="O2027" s="128"/>
      <c r="P2027" s="130"/>
      <c r="Q2027" s="131">
        <v>2</v>
      </c>
      <c r="R2027" s="68"/>
      <c r="S2027" s="35"/>
      <c r="T2027" s="69" t="s">
        <v>25</v>
      </c>
      <c r="U2027" s="92"/>
      <c r="V2027" s="70">
        <f>V2028</f>
        <v>6000</v>
      </c>
      <c r="X2027" s="447">
        <f>X2028</f>
        <v>6500</v>
      </c>
      <c r="Z2027" s="447">
        <f>Z2028</f>
        <v>4000</v>
      </c>
      <c r="AB2027" s="447">
        <f>AB2028</f>
        <v>3900</v>
      </c>
      <c r="AD2027" s="447">
        <f>AD2028</f>
        <v>4100</v>
      </c>
      <c r="AF2027" s="447">
        <f>AF2028</f>
        <v>0</v>
      </c>
      <c r="AH2027" s="447">
        <f t="shared" si="290"/>
        <v>4100</v>
      </c>
      <c r="AI2027" s="446"/>
      <c r="AJ2027" s="447">
        <f>AJ2028</f>
        <v>1370</v>
      </c>
      <c r="AK2027" s="71"/>
      <c r="AL2027" s="447">
        <f>AL2028</f>
        <v>3150</v>
      </c>
      <c r="AM2027" s="447"/>
      <c r="AN2027" s="447">
        <f>AN2028</f>
        <v>3350</v>
      </c>
      <c r="AO2027" s="447"/>
      <c r="AP2027" s="447">
        <f>AP2028</f>
        <v>3350</v>
      </c>
      <c r="AQ2027" s="447"/>
    </row>
    <row r="2028" spans="2:43" ht="18" customHeight="1" x14ac:dyDescent="0.2">
      <c r="B2028" s="4"/>
      <c r="C2028" s="117"/>
      <c r="D2028" s="117"/>
      <c r="E2028" s="117"/>
      <c r="F2028" s="48"/>
      <c r="G2028" s="11"/>
      <c r="H2028" s="117"/>
      <c r="I2028" s="124"/>
      <c r="J2028" s="124"/>
      <c r="K2028" s="144"/>
      <c r="L2028" s="11"/>
      <c r="M2028" s="143"/>
      <c r="N2028" s="42"/>
      <c r="O2028" s="128"/>
      <c r="P2028" s="130"/>
      <c r="Q2028" s="130"/>
      <c r="R2028" s="72" t="s">
        <v>0</v>
      </c>
      <c r="S2028" s="181"/>
      <c r="T2028" s="73" t="s">
        <v>221</v>
      </c>
      <c r="V2028" s="74">
        <v>6000</v>
      </c>
      <c r="X2028" s="74">
        <v>6500</v>
      </c>
      <c r="Z2028" s="74">
        <v>4000</v>
      </c>
      <c r="AB2028" s="74">
        <v>3900</v>
      </c>
      <c r="AD2028" s="74">
        <v>4100</v>
      </c>
      <c r="AF2028" s="74">
        <v>0</v>
      </c>
      <c r="AH2028" s="74">
        <f t="shared" si="290"/>
        <v>4100</v>
      </c>
      <c r="AI2028" s="8"/>
      <c r="AJ2028" s="74">
        <f>CEILING(AB2028*35/100,10)</f>
        <v>1370</v>
      </c>
      <c r="AK2028" s="8"/>
      <c r="AL2028" s="74">
        <v>3150</v>
      </c>
      <c r="AM2028" s="74"/>
      <c r="AN2028" s="74">
        <v>3350</v>
      </c>
      <c r="AO2028" s="74"/>
      <c r="AP2028" s="74">
        <v>3350</v>
      </c>
      <c r="AQ2028" s="74"/>
    </row>
    <row r="2029" spans="2:43" ht="18" customHeight="1" x14ac:dyDescent="0.2">
      <c r="B2029" s="4"/>
      <c r="C2029" s="117"/>
      <c r="D2029" s="117"/>
      <c r="E2029" s="117"/>
      <c r="F2029" s="48"/>
      <c r="G2029" s="11"/>
      <c r="H2029" s="117"/>
      <c r="I2029" s="124"/>
      <c r="J2029" s="124"/>
      <c r="K2029" s="144"/>
      <c r="L2029" s="11"/>
      <c r="M2029" s="143"/>
      <c r="N2029" s="42"/>
      <c r="O2029" s="128"/>
      <c r="P2029" s="130"/>
      <c r="Q2029" s="629">
        <v>9</v>
      </c>
      <c r="R2029" s="72"/>
      <c r="S2029" s="181"/>
      <c r="T2029" s="642" t="s">
        <v>34</v>
      </c>
      <c r="V2029" s="74"/>
      <c r="X2029" s="644">
        <f>X2030</f>
        <v>0</v>
      </c>
      <c r="Z2029" s="644">
        <f>Z2030</f>
        <v>0</v>
      </c>
      <c r="AB2029" s="644">
        <f>AB2030</f>
        <v>63500</v>
      </c>
      <c r="AC2029" s="643"/>
      <c r="AD2029" s="644">
        <f>AD2030</f>
        <v>66700</v>
      </c>
      <c r="AE2029" s="643"/>
      <c r="AF2029" s="644">
        <f>AF2030</f>
        <v>934300</v>
      </c>
      <c r="AG2029" s="643"/>
      <c r="AH2029" s="644">
        <f t="shared" si="290"/>
        <v>1001000</v>
      </c>
      <c r="AI2029" s="645"/>
      <c r="AJ2029" s="644">
        <f>AJ2030</f>
        <v>22230</v>
      </c>
      <c r="AK2029" s="645"/>
      <c r="AL2029" s="644">
        <f>AL2030</f>
        <v>623000</v>
      </c>
      <c r="AM2029" s="644"/>
      <c r="AN2029" s="644">
        <f>AN2030</f>
        <v>667000</v>
      </c>
      <c r="AO2029" s="644"/>
      <c r="AP2029" s="644">
        <f>AP2030</f>
        <v>667000</v>
      </c>
      <c r="AQ2029" s="644"/>
    </row>
    <row r="2030" spans="2:43" ht="18" customHeight="1" x14ac:dyDescent="0.2">
      <c r="B2030" s="4"/>
      <c r="C2030" s="117"/>
      <c r="D2030" s="117"/>
      <c r="E2030" s="117"/>
      <c r="F2030" s="48"/>
      <c r="G2030" s="11"/>
      <c r="H2030" s="117"/>
      <c r="I2030" s="124"/>
      <c r="J2030" s="124"/>
      <c r="K2030" s="144"/>
      <c r="L2030" s="11"/>
      <c r="M2030" s="143"/>
      <c r="N2030" s="42"/>
      <c r="O2030" s="128"/>
      <c r="P2030" s="130"/>
      <c r="Q2030" s="130"/>
      <c r="R2030" s="72">
        <v>90</v>
      </c>
      <c r="S2030" s="181"/>
      <c r="T2030" s="73" t="s">
        <v>611</v>
      </c>
      <c r="V2030" s="74"/>
      <c r="X2030" s="74">
        <v>0</v>
      </c>
      <c r="Z2030" s="74">
        <v>0</v>
      </c>
      <c r="AB2030" s="944">
        <v>63500</v>
      </c>
      <c r="AD2030" s="74">
        <v>66700</v>
      </c>
      <c r="AF2030" s="74">
        <v>934300</v>
      </c>
      <c r="AH2030" s="74">
        <f t="shared" si="290"/>
        <v>1001000</v>
      </c>
      <c r="AI2030" s="8"/>
      <c r="AJ2030" s="74">
        <f>CEILING(AB2030*35/100,10)</f>
        <v>22230</v>
      </c>
      <c r="AK2030" s="8"/>
      <c r="AL2030" s="74">
        <v>623000</v>
      </c>
      <c r="AM2030" s="74"/>
      <c r="AN2030" s="74">
        <v>667000</v>
      </c>
      <c r="AO2030" s="74"/>
      <c r="AP2030" s="74">
        <v>667000</v>
      </c>
      <c r="AQ2030" s="74"/>
    </row>
    <row r="2031" spans="2:43" ht="18" customHeight="1" x14ac:dyDescent="0.2">
      <c r="B2031" s="4"/>
      <c r="C2031" s="117"/>
      <c r="D2031" s="117"/>
      <c r="E2031" s="117"/>
      <c r="F2031" s="48"/>
      <c r="G2031" s="11"/>
      <c r="H2031" s="117"/>
      <c r="I2031" s="124"/>
      <c r="J2031" s="124"/>
      <c r="K2031" s="144"/>
      <c r="L2031" s="11"/>
      <c r="M2031" s="143"/>
      <c r="N2031" s="42"/>
      <c r="O2031" s="128"/>
      <c r="P2031" s="129">
        <v>7</v>
      </c>
      <c r="Q2031" s="129"/>
      <c r="R2031" s="64"/>
      <c r="S2031" s="234"/>
      <c r="T2031" s="65" t="s">
        <v>343</v>
      </c>
      <c r="U2031" s="155"/>
      <c r="V2031" s="66">
        <f>V2032+V2037</f>
        <v>7000</v>
      </c>
      <c r="X2031" s="66">
        <f>X2032+X2037</f>
        <v>7000</v>
      </c>
      <c r="Z2031" s="66">
        <f>Z2032+Z2037</f>
        <v>7200</v>
      </c>
      <c r="AB2031" s="66">
        <f>AB2032+AB2037+AB2035</f>
        <v>10000</v>
      </c>
      <c r="AD2031" s="66">
        <f>AD2032+AD2037+AD2035</f>
        <v>10000</v>
      </c>
      <c r="AF2031" s="66">
        <f>AF2032+AF2037+AF2035</f>
        <v>0</v>
      </c>
      <c r="AH2031" s="66">
        <f t="shared" si="290"/>
        <v>10000</v>
      </c>
      <c r="AI2031" s="67"/>
      <c r="AJ2031" s="66">
        <f>AJ2032+AJ2037+AJ2035</f>
        <v>2500</v>
      </c>
      <c r="AK2031" s="67"/>
      <c r="AL2031" s="66">
        <f>AL2032+AL2037+AL2035</f>
        <v>2700</v>
      </c>
      <c r="AM2031" s="66"/>
      <c r="AN2031" s="66">
        <f>AN2032+AN2037+AN2035</f>
        <v>2800</v>
      </c>
      <c r="AO2031" s="66"/>
      <c r="AP2031" s="66">
        <f>AP2032+AP2037+AP2035</f>
        <v>2800</v>
      </c>
      <c r="AQ2031" s="66"/>
    </row>
    <row r="2032" spans="2:43" ht="18" hidden="1" customHeight="1" x14ac:dyDescent="0.2">
      <c r="B2032" s="4"/>
      <c r="C2032" s="117"/>
      <c r="D2032" s="117"/>
      <c r="E2032" s="117"/>
      <c r="F2032" s="48"/>
      <c r="G2032" s="11"/>
      <c r="H2032" s="117"/>
      <c r="I2032" s="124"/>
      <c r="J2032" s="124"/>
      <c r="K2032" s="144"/>
      <c r="L2032" s="11"/>
      <c r="M2032" s="143"/>
      <c r="N2032" s="42"/>
      <c r="O2032" s="128"/>
      <c r="P2032" s="129"/>
      <c r="Q2032" s="131">
        <v>1</v>
      </c>
      <c r="R2032" s="68"/>
      <c r="S2032" s="35"/>
      <c r="T2032" s="69" t="s">
        <v>234</v>
      </c>
      <c r="U2032" s="92"/>
      <c r="V2032" s="70">
        <f>V2033+V2034</f>
        <v>0</v>
      </c>
      <c r="X2032" s="447">
        <f>X2033+X2034</f>
        <v>0</v>
      </c>
      <c r="Z2032" s="447">
        <f>Z2033+Z2034</f>
        <v>0</v>
      </c>
      <c r="AB2032" s="447">
        <f>AB2033+AB2034</f>
        <v>0</v>
      </c>
      <c r="AD2032" s="447">
        <f>AD2033+AD2034</f>
        <v>0</v>
      </c>
      <c r="AF2032" s="447">
        <f>AF2033+AF2034</f>
        <v>0</v>
      </c>
      <c r="AH2032" s="447">
        <f t="shared" si="290"/>
        <v>0</v>
      </c>
      <c r="AI2032" s="446"/>
      <c r="AJ2032" s="447">
        <f>AJ2033+AJ2034</f>
        <v>0</v>
      </c>
      <c r="AK2032" s="71"/>
      <c r="AL2032" s="447">
        <f>AL2033+AL2034</f>
        <v>0</v>
      </c>
      <c r="AM2032" s="447"/>
      <c r="AN2032" s="447">
        <f>AN2033+AN2034</f>
        <v>0</v>
      </c>
      <c r="AO2032" s="447"/>
      <c r="AP2032" s="447">
        <f>AP2033+AP2034</f>
        <v>0</v>
      </c>
      <c r="AQ2032" s="447"/>
    </row>
    <row r="2033" spans="2:43" ht="18" hidden="1" customHeight="1" x14ac:dyDescent="0.2">
      <c r="B2033" s="4"/>
      <c r="C2033" s="117"/>
      <c r="D2033" s="117"/>
      <c r="E2033" s="117"/>
      <c r="F2033" s="48"/>
      <c r="G2033" s="11"/>
      <c r="H2033" s="117"/>
      <c r="I2033" s="124"/>
      <c r="J2033" s="124"/>
      <c r="K2033" s="144"/>
      <c r="L2033" s="11"/>
      <c r="M2033" s="143"/>
      <c r="N2033" s="42"/>
      <c r="O2033" s="128"/>
      <c r="P2033" s="129"/>
      <c r="Q2033" s="130"/>
      <c r="R2033" s="72" t="s">
        <v>3</v>
      </c>
      <c r="S2033" s="181"/>
      <c r="T2033" s="73" t="s">
        <v>333</v>
      </c>
      <c r="V2033" s="74">
        <v>0</v>
      </c>
      <c r="X2033" s="74">
        <v>0</v>
      </c>
      <c r="Z2033" s="74">
        <v>0</v>
      </c>
      <c r="AB2033" s="74">
        <v>0</v>
      </c>
      <c r="AD2033" s="74">
        <v>0</v>
      </c>
      <c r="AF2033" s="74">
        <v>0</v>
      </c>
      <c r="AH2033" s="74">
        <f t="shared" si="290"/>
        <v>0</v>
      </c>
      <c r="AI2033" s="8"/>
      <c r="AJ2033" s="74">
        <v>0</v>
      </c>
      <c r="AK2033" s="8"/>
      <c r="AL2033" s="74">
        <v>0</v>
      </c>
      <c r="AM2033" s="74"/>
      <c r="AN2033" s="74">
        <v>0</v>
      </c>
      <c r="AO2033" s="74"/>
      <c r="AP2033" s="74">
        <v>0</v>
      </c>
      <c r="AQ2033" s="74"/>
    </row>
    <row r="2034" spans="2:43" ht="18" hidden="1" customHeight="1" x14ac:dyDescent="0.2">
      <c r="B2034" s="4"/>
      <c r="C2034" s="117"/>
      <c r="D2034" s="117"/>
      <c r="E2034" s="117"/>
      <c r="F2034" s="48"/>
      <c r="G2034" s="11"/>
      <c r="H2034" s="117"/>
      <c r="I2034" s="124"/>
      <c r="J2034" s="124"/>
      <c r="K2034" s="144"/>
      <c r="L2034" s="11"/>
      <c r="M2034" s="143"/>
      <c r="N2034" s="42"/>
      <c r="O2034" s="128"/>
      <c r="P2034" s="130"/>
      <c r="Q2034" s="130"/>
      <c r="R2034" s="72" t="s">
        <v>0</v>
      </c>
      <c r="S2034" s="181"/>
      <c r="T2034" s="73" t="s">
        <v>334</v>
      </c>
      <c r="V2034" s="74">
        <v>0</v>
      </c>
      <c r="X2034" s="74">
        <v>0</v>
      </c>
      <c r="Z2034" s="74">
        <v>0</v>
      </c>
      <c r="AB2034" s="74">
        <v>0</v>
      </c>
      <c r="AD2034" s="74">
        <v>0</v>
      </c>
      <c r="AF2034" s="74">
        <v>0</v>
      </c>
      <c r="AH2034" s="74">
        <f t="shared" si="290"/>
        <v>0</v>
      </c>
      <c r="AI2034" s="8"/>
      <c r="AJ2034" s="74">
        <v>0</v>
      </c>
      <c r="AK2034" s="8"/>
      <c r="AL2034" s="74">
        <v>0</v>
      </c>
      <c r="AM2034" s="74"/>
      <c r="AN2034" s="74">
        <v>0</v>
      </c>
      <c r="AO2034" s="74"/>
      <c r="AP2034" s="74">
        <v>0</v>
      </c>
      <c r="AQ2034" s="74"/>
    </row>
    <row r="2035" spans="2:43" s="630" customFormat="1" ht="18" hidden="1" customHeight="1" x14ac:dyDescent="0.2">
      <c r="B2035" s="631"/>
      <c r="C2035" s="632"/>
      <c r="D2035" s="632"/>
      <c r="E2035" s="632"/>
      <c r="F2035" s="633"/>
      <c r="G2035" s="634"/>
      <c r="H2035" s="632"/>
      <c r="I2035" s="635"/>
      <c r="J2035" s="635"/>
      <c r="K2035" s="636"/>
      <c r="L2035" s="634"/>
      <c r="M2035" s="637"/>
      <c r="N2035" s="638"/>
      <c r="O2035" s="639"/>
      <c r="P2035" s="629"/>
      <c r="Q2035" s="629">
        <v>1</v>
      </c>
      <c r="R2035" s="640"/>
      <c r="S2035" s="641"/>
      <c r="T2035" s="642" t="s">
        <v>234</v>
      </c>
      <c r="U2035" s="643"/>
      <c r="V2035" s="644"/>
      <c r="W2035" s="643"/>
      <c r="X2035" s="644"/>
      <c r="Y2035" s="643"/>
      <c r="Z2035" s="644"/>
      <c r="AA2035" s="643"/>
      <c r="AB2035" s="644">
        <f>AB2036</f>
        <v>10000</v>
      </c>
      <c r="AC2035" s="643"/>
      <c r="AD2035" s="644">
        <f>AD2036</f>
        <v>0</v>
      </c>
      <c r="AE2035" s="643"/>
      <c r="AF2035" s="644">
        <f>AF2036</f>
        <v>0</v>
      </c>
      <c r="AG2035" s="643"/>
      <c r="AH2035" s="644">
        <f t="shared" si="290"/>
        <v>0</v>
      </c>
      <c r="AI2035" s="645"/>
      <c r="AJ2035" s="644">
        <f>AJ2036</f>
        <v>2500</v>
      </c>
      <c r="AK2035" s="645"/>
      <c r="AL2035" s="644">
        <f>AL2036</f>
        <v>0</v>
      </c>
      <c r="AM2035" s="644"/>
      <c r="AN2035" s="644">
        <f>AN2036</f>
        <v>0</v>
      </c>
      <c r="AO2035" s="644"/>
      <c r="AP2035" s="644">
        <f>AP2036</f>
        <v>0</v>
      </c>
      <c r="AQ2035" s="644"/>
    </row>
    <row r="2036" spans="2:43" ht="18" hidden="1" customHeight="1" x14ac:dyDescent="0.2">
      <c r="B2036" s="4"/>
      <c r="C2036" s="117"/>
      <c r="D2036" s="117"/>
      <c r="E2036" s="117"/>
      <c r="F2036" s="48"/>
      <c r="G2036" s="11"/>
      <c r="H2036" s="117"/>
      <c r="I2036" s="124"/>
      <c r="J2036" s="124"/>
      <c r="K2036" s="144"/>
      <c r="L2036" s="11"/>
      <c r="M2036" s="143"/>
      <c r="N2036" s="42"/>
      <c r="O2036" s="128"/>
      <c r="P2036" s="130"/>
      <c r="Q2036" s="130"/>
      <c r="R2036" s="72">
        <v>2</v>
      </c>
      <c r="S2036" s="181"/>
      <c r="T2036" s="73" t="s">
        <v>334</v>
      </c>
      <c r="V2036" s="74"/>
      <c r="X2036" s="74"/>
      <c r="Z2036" s="74"/>
      <c r="AB2036" s="74">
        <v>10000</v>
      </c>
      <c r="AD2036" s="74">
        <v>0</v>
      </c>
      <c r="AF2036" s="74">
        <v>0</v>
      </c>
      <c r="AH2036" s="74">
        <f t="shared" si="290"/>
        <v>0</v>
      </c>
      <c r="AI2036" s="8"/>
      <c r="AJ2036" s="74">
        <f>CEILING(AB2036*25/100,10)</f>
        <v>2500</v>
      </c>
      <c r="AK2036" s="8"/>
      <c r="AL2036" s="74">
        <v>0</v>
      </c>
      <c r="AM2036" s="74"/>
      <c r="AN2036" s="74">
        <v>0</v>
      </c>
      <c r="AO2036" s="74"/>
      <c r="AP2036" s="74">
        <v>0</v>
      </c>
      <c r="AQ2036" s="74"/>
    </row>
    <row r="2037" spans="2:43" ht="18" customHeight="1" x14ac:dyDescent="0.2">
      <c r="B2037" s="4"/>
      <c r="C2037" s="117"/>
      <c r="D2037" s="117"/>
      <c r="E2037" s="117"/>
      <c r="F2037" s="48"/>
      <c r="G2037" s="11"/>
      <c r="H2037" s="117"/>
      <c r="I2037" s="124"/>
      <c r="J2037" s="124"/>
      <c r="K2037" s="144"/>
      <c r="L2037" s="11"/>
      <c r="M2037" s="143"/>
      <c r="N2037" s="42"/>
      <c r="O2037" s="128"/>
      <c r="P2037" s="130"/>
      <c r="Q2037" s="131">
        <v>3</v>
      </c>
      <c r="R2037" s="68"/>
      <c r="S2037" s="35"/>
      <c r="T2037" s="69" t="s">
        <v>224</v>
      </c>
      <c r="U2037" s="92"/>
      <c r="V2037" s="70">
        <f>V2038</f>
        <v>7000</v>
      </c>
      <c r="X2037" s="447">
        <f>X2038</f>
        <v>7000</v>
      </c>
      <c r="Z2037" s="447">
        <f>Z2038</f>
        <v>7200</v>
      </c>
      <c r="AB2037" s="447">
        <f>AB2038</f>
        <v>0</v>
      </c>
      <c r="AD2037" s="447">
        <f>AD2038</f>
        <v>10000</v>
      </c>
      <c r="AF2037" s="447">
        <f>AF2038</f>
        <v>0</v>
      </c>
      <c r="AH2037" s="447">
        <f t="shared" si="290"/>
        <v>10000</v>
      </c>
      <c r="AI2037" s="446"/>
      <c r="AJ2037" s="447">
        <f>AJ2038</f>
        <v>0</v>
      </c>
      <c r="AK2037" s="71"/>
      <c r="AL2037" s="447">
        <f>AL2038</f>
        <v>2700</v>
      </c>
      <c r="AM2037" s="447"/>
      <c r="AN2037" s="447">
        <f>AN2038</f>
        <v>2800</v>
      </c>
      <c r="AO2037" s="447"/>
      <c r="AP2037" s="447">
        <f>AP2038</f>
        <v>2800</v>
      </c>
      <c r="AQ2037" s="447"/>
    </row>
    <row r="2038" spans="2:43" ht="18" customHeight="1" x14ac:dyDescent="0.2">
      <c r="B2038" s="4"/>
      <c r="C2038" s="117"/>
      <c r="D2038" s="117"/>
      <c r="E2038" s="117"/>
      <c r="F2038" s="48"/>
      <c r="G2038" s="11"/>
      <c r="H2038" s="117"/>
      <c r="I2038" s="124"/>
      <c r="J2038" s="124"/>
      <c r="K2038" s="144"/>
      <c r="L2038" s="11"/>
      <c r="M2038" s="143"/>
      <c r="N2038" s="42"/>
      <c r="O2038" s="128"/>
      <c r="P2038" s="130"/>
      <c r="Q2038" s="131"/>
      <c r="R2038" s="72" t="s">
        <v>0</v>
      </c>
      <c r="S2038" s="181"/>
      <c r="T2038" s="73" t="s">
        <v>53</v>
      </c>
      <c r="V2038" s="74">
        <v>7000</v>
      </c>
      <c r="X2038" s="74">
        <v>7000</v>
      </c>
      <c r="Z2038" s="74">
        <v>7200</v>
      </c>
      <c r="AB2038" s="74">
        <v>0</v>
      </c>
      <c r="AD2038" s="74">
        <v>10000</v>
      </c>
      <c r="AF2038" s="74">
        <v>0</v>
      </c>
      <c r="AH2038" s="74">
        <f t="shared" si="290"/>
        <v>10000</v>
      </c>
      <c r="AI2038" s="8"/>
      <c r="AJ2038" s="74">
        <v>0</v>
      </c>
      <c r="AK2038" s="8"/>
      <c r="AL2038" s="74">
        <f>1200+1500</f>
        <v>2700</v>
      </c>
      <c r="AM2038" s="74"/>
      <c r="AN2038" s="74">
        <f>1300+1500</f>
        <v>2800</v>
      </c>
      <c r="AO2038" s="74"/>
      <c r="AP2038" s="74">
        <f>1300+1500</f>
        <v>2800</v>
      </c>
      <c r="AQ2038" s="74"/>
    </row>
    <row r="2039" spans="2:43" ht="18" hidden="1" customHeight="1" x14ac:dyDescent="0.2">
      <c r="B2039" s="4"/>
      <c r="C2039" s="117"/>
      <c r="D2039" s="117"/>
      <c r="E2039" s="117"/>
      <c r="F2039" s="48"/>
      <c r="G2039" s="11"/>
      <c r="H2039" s="117"/>
      <c r="I2039" s="124"/>
      <c r="J2039" s="124"/>
      <c r="K2039" s="144"/>
      <c r="L2039" s="11"/>
      <c r="M2039" s="143"/>
      <c r="N2039" s="42"/>
      <c r="O2039" s="128"/>
      <c r="P2039" s="129">
        <v>9</v>
      </c>
      <c r="Q2039" s="129"/>
      <c r="R2039" s="64"/>
      <c r="S2039" s="234"/>
      <c r="T2039" s="65" t="s">
        <v>217</v>
      </c>
      <c r="U2039" s="155"/>
      <c r="V2039" s="66">
        <f>V2040+V2042</f>
        <v>0</v>
      </c>
      <c r="X2039" s="66">
        <f>X2040+X2042</f>
        <v>0</v>
      </c>
      <c r="Z2039" s="66">
        <f>Z2040+Z2042</f>
        <v>0</v>
      </c>
      <c r="AB2039" s="66">
        <f>AB2040+AB2042</f>
        <v>0</v>
      </c>
      <c r="AD2039" s="66" t="e">
        <f>#REF!+AD2042</f>
        <v>#REF!</v>
      </c>
      <c r="AF2039" s="66">
        <f>AF2040+AF2042</f>
        <v>0</v>
      </c>
      <c r="AH2039" s="66" t="e">
        <f t="shared" si="290"/>
        <v>#REF!</v>
      </c>
      <c r="AI2039" s="67"/>
      <c r="AJ2039" s="66">
        <f>AJ2040+AJ2042</f>
        <v>0</v>
      </c>
      <c r="AK2039" s="67"/>
      <c r="AL2039" s="66">
        <f>AL2040+AL2042</f>
        <v>0</v>
      </c>
      <c r="AM2039" s="66"/>
      <c r="AN2039" s="66">
        <f>AN2040+AN2042</f>
        <v>0</v>
      </c>
      <c r="AO2039" s="66"/>
      <c r="AP2039" s="66">
        <f>AP2040+AP2042</f>
        <v>0</v>
      </c>
      <c r="AQ2039" s="66"/>
    </row>
    <row r="2040" spans="2:43" ht="18" hidden="1" customHeight="1" x14ac:dyDescent="0.2">
      <c r="B2040" s="4"/>
      <c r="C2040" s="117"/>
      <c r="D2040" s="117"/>
      <c r="E2040" s="117"/>
      <c r="F2040" s="48"/>
      <c r="G2040" s="11"/>
      <c r="H2040" s="117"/>
      <c r="I2040" s="124"/>
      <c r="J2040" s="124"/>
      <c r="K2040" s="144"/>
      <c r="L2040" s="11"/>
      <c r="M2040" s="143"/>
      <c r="N2040" s="42"/>
      <c r="O2040" s="128"/>
      <c r="P2040" s="130"/>
      <c r="Q2040" s="131">
        <v>1</v>
      </c>
      <c r="R2040" s="68"/>
      <c r="S2040" s="35"/>
      <c r="T2040" s="69" t="s">
        <v>231</v>
      </c>
      <c r="U2040" s="92"/>
      <c r="V2040" s="70">
        <f>V2041</f>
        <v>0</v>
      </c>
      <c r="X2040" s="447">
        <f>X2041</f>
        <v>0</v>
      </c>
      <c r="Z2040" s="447">
        <f>Z2041</f>
        <v>0</v>
      </c>
      <c r="AB2040" s="447">
        <f>AB2041</f>
        <v>0</v>
      </c>
      <c r="AD2040" s="447" t="e">
        <f>#REF!</f>
        <v>#REF!</v>
      </c>
      <c r="AF2040" s="447">
        <f>AF2041</f>
        <v>0</v>
      </c>
      <c r="AH2040" s="447" t="e">
        <f t="shared" si="290"/>
        <v>#REF!</v>
      </c>
      <c r="AI2040" s="446"/>
      <c r="AJ2040" s="447">
        <f>AJ2041</f>
        <v>0</v>
      </c>
      <c r="AK2040" s="71"/>
      <c r="AL2040" s="447">
        <f>AL2041</f>
        <v>0</v>
      </c>
      <c r="AM2040" s="447"/>
      <c r="AN2040" s="447">
        <f>AN2041</f>
        <v>0</v>
      </c>
      <c r="AO2040" s="447"/>
      <c r="AP2040" s="447">
        <f>AP2041</f>
        <v>0</v>
      </c>
      <c r="AQ2040" s="447"/>
    </row>
    <row r="2041" spans="2:43" ht="18" hidden="1" customHeight="1" x14ac:dyDescent="0.2">
      <c r="B2041" s="4"/>
      <c r="C2041" s="117"/>
      <c r="D2041" s="117"/>
      <c r="E2041" s="117"/>
      <c r="F2041" s="48"/>
      <c r="G2041" s="11"/>
      <c r="H2041" s="117"/>
      <c r="I2041" s="124"/>
      <c r="J2041" s="124"/>
      <c r="K2041" s="144"/>
      <c r="L2041" s="11"/>
      <c r="M2041" s="143"/>
      <c r="N2041" s="42"/>
      <c r="O2041" s="128"/>
      <c r="P2041" s="130"/>
      <c r="Q2041" s="131"/>
      <c r="R2041" s="72" t="s">
        <v>3</v>
      </c>
      <c r="S2041" s="181"/>
      <c r="T2041" s="73" t="s">
        <v>231</v>
      </c>
      <c r="V2041" s="74">
        <v>0</v>
      </c>
      <c r="X2041" s="74">
        <v>0</v>
      </c>
      <c r="Z2041" s="74">
        <v>0</v>
      </c>
      <c r="AB2041" s="74">
        <v>0</v>
      </c>
      <c r="AD2041" s="74">
        <v>0</v>
      </c>
      <c r="AF2041" s="74">
        <v>0</v>
      </c>
      <c r="AH2041" s="74">
        <f t="shared" si="290"/>
        <v>0</v>
      </c>
      <c r="AI2041" s="8"/>
      <c r="AJ2041" s="74">
        <v>0</v>
      </c>
      <c r="AK2041" s="8"/>
      <c r="AL2041" s="74">
        <v>0</v>
      </c>
      <c r="AM2041" s="74"/>
      <c r="AN2041" s="74">
        <v>0</v>
      </c>
      <c r="AO2041" s="74"/>
      <c r="AP2041" s="74">
        <v>0</v>
      </c>
      <c r="AQ2041" s="74"/>
    </row>
    <row r="2042" spans="2:43" ht="18" hidden="1" customHeight="1" x14ac:dyDescent="0.2">
      <c r="B2042" s="4"/>
      <c r="C2042" s="117"/>
      <c r="D2042" s="117"/>
      <c r="E2042" s="117"/>
      <c r="F2042" s="48"/>
      <c r="G2042" s="11"/>
      <c r="H2042" s="117"/>
      <c r="I2042" s="124"/>
      <c r="J2042" s="124"/>
      <c r="K2042" s="144"/>
      <c r="L2042" s="11"/>
      <c r="M2042" s="143"/>
      <c r="N2042" s="42"/>
      <c r="O2042" s="128"/>
      <c r="P2042" s="130"/>
      <c r="Q2042" s="131">
        <v>2</v>
      </c>
      <c r="R2042" s="68"/>
      <c r="S2042" s="35"/>
      <c r="T2042" s="69" t="s">
        <v>232</v>
      </c>
      <c r="U2042" s="92"/>
      <c r="V2042" s="70">
        <f>V2043</f>
        <v>0</v>
      </c>
      <c r="X2042" s="447">
        <f>X2043</f>
        <v>0</v>
      </c>
      <c r="Z2042" s="447">
        <f>Z2043</f>
        <v>0</v>
      </c>
      <c r="AB2042" s="447">
        <f>AB2043</f>
        <v>0</v>
      </c>
      <c r="AD2042" s="447" t="e">
        <f>#REF!</f>
        <v>#REF!</v>
      </c>
      <c r="AF2042" s="447">
        <f>AF2043</f>
        <v>0</v>
      </c>
      <c r="AH2042" s="447" t="e">
        <f t="shared" si="290"/>
        <v>#REF!</v>
      </c>
      <c r="AI2042" s="446"/>
      <c r="AJ2042" s="447">
        <f>AJ2043</f>
        <v>0</v>
      </c>
      <c r="AK2042" s="71"/>
      <c r="AL2042" s="447">
        <f>AL2043</f>
        <v>0</v>
      </c>
      <c r="AM2042" s="447"/>
      <c r="AN2042" s="447">
        <f>AN2043</f>
        <v>0</v>
      </c>
      <c r="AO2042" s="447"/>
      <c r="AP2042" s="447">
        <f>AP2043</f>
        <v>0</v>
      </c>
      <c r="AQ2042" s="447"/>
    </row>
    <row r="2043" spans="2:43" ht="18" hidden="1" customHeight="1" x14ac:dyDescent="0.2">
      <c r="B2043" s="4"/>
      <c r="C2043" s="117"/>
      <c r="D2043" s="117"/>
      <c r="E2043" s="117"/>
      <c r="F2043" s="48"/>
      <c r="G2043" s="11"/>
      <c r="H2043" s="117"/>
      <c r="I2043" s="124"/>
      <c r="J2043" s="124"/>
      <c r="K2043" s="144"/>
      <c r="L2043" s="11"/>
      <c r="M2043" s="143"/>
      <c r="N2043" s="42"/>
      <c r="O2043" s="128"/>
      <c r="P2043" s="130"/>
      <c r="Q2043" s="131"/>
      <c r="R2043" s="72" t="s">
        <v>3</v>
      </c>
      <c r="S2043" s="181"/>
      <c r="T2043" s="77" t="s">
        <v>232</v>
      </c>
      <c r="U2043" s="141"/>
      <c r="V2043" s="74">
        <v>0</v>
      </c>
      <c r="X2043" s="74">
        <v>0</v>
      </c>
      <c r="Z2043" s="74">
        <v>0</v>
      </c>
      <c r="AB2043" s="74">
        <v>0</v>
      </c>
      <c r="AD2043" s="74">
        <v>0</v>
      </c>
      <c r="AF2043" s="74">
        <v>0</v>
      </c>
      <c r="AH2043" s="74">
        <f t="shared" si="290"/>
        <v>0</v>
      </c>
      <c r="AI2043" s="8"/>
      <c r="AJ2043" s="74">
        <v>0</v>
      </c>
      <c r="AK2043" s="8"/>
      <c r="AL2043" s="74">
        <v>0</v>
      </c>
      <c r="AM2043" s="74"/>
      <c r="AN2043" s="74">
        <v>0</v>
      </c>
      <c r="AO2043" s="74"/>
      <c r="AP2043" s="74">
        <v>0</v>
      </c>
      <c r="AQ2043" s="74"/>
    </row>
    <row r="2044" spans="2:43" ht="18" hidden="1" customHeight="1" x14ac:dyDescent="0.2">
      <c r="B2044" s="4"/>
      <c r="C2044" s="117"/>
      <c r="D2044" s="117"/>
      <c r="E2044" s="117"/>
      <c r="F2044" s="48"/>
      <c r="G2044" s="11"/>
      <c r="H2044" s="117"/>
      <c r="I2044" s="124"/>
      <c r="J2044" s="124"/>
      <c r="K2044" s="144"/>
      <c r="L2044" s="11"/>
      <c r="M2044" s="143"/>
      <c r="N2044" s="42"/>
      <c r="O2044" s="133" t="s">
        <v>55</v>
      </c>
      <c r="P2044" s="134"/>
      <c r="Q2044" s="134"/>
      <c r="R2044" s="79"/>
      <c r="S2044" s="252"/>
      <c r="T2044" s="80" t="s">
        <v>29</v>
      </c>
      <c r="U2044" s="242"/>
      <c r="V2044" s="88">
        <f>V2045</f>
        <v>0</v>
      </c>
      <c r="X2044" s="88">
        <f>X2045</f>
        <v>0</v>
      </c>
      <c r="Z2044" s="88">
        <f>Z2045</f>
        <v>0</v>
      </c>
      <c r="AB2044" s="88">
        <f>AB2045</f>
        <v>0</v>
      </c>
      <c r="AD2044" s="88" t="e">
        <f>#REF!</f>
        <v>#REF!</v>
      </c>
      <c r="AF2044" s="88">
        <f>AF2045</f>
        <v>0</v>
      </c>
      <c r="AH2044" s="88" t="e">
        <f t="shared" si="290"/>
        <v>#REF!</v>
      </c>
      <c r="AI2044" s="89"/>
      <c r="AJ2044" s="88">
        <f>AJ2045</f>
        <v>0</v>
      </c>
      <c r="AK2044" s="89"/>
      <c r="AL2044" s="88">
        <f t="shared" ref="AL2044:AP2046" si="299">AL2045</f>
        <v>0</v>
      </c>
      <c r="AM2044" s="88"/>
      <c r="AN2044" s="88">
        <f t="shared" si="299"/>
        <v>0</v>
      </c>
      <c r="AO2044" s="88"/>
      <c r="AP2044" s="88">
        <f t="shared" si="299"/>
        <v>0</v>
      </c>
      <c r="AQ2044" s="88"/>
    </row>
    <row r="2045" spans="2:43" ht="18" hidden="1" customHeight="1" x14ac:dyDescent="0.2">
      <c r="B2045" s="4"/>
      <c r="C2045" s="117"/>
      <c r="D2045" s="117"/>
      <c r="E2045" s="117"/>
      <c r="F2045" s="48"/>
      <c r="G2045" s="11"/>
      <c r="H2045" s="117"/>
      <c r="I2045" s="124"/>
      <c r="J2045" s="124"/>
      <c r="K2045" s="144"/>
      <c r="L2045" s="11"/>
      <c r="M2045" s="143"/>
      <c r="N2045" s="42"/>
      <c r="O2045" s="128"/>
      <c r="P2045" s="129">
        <v>3</v>
      </c>
      <c r="Q2045" s="129"/>
      <c r="R2045" s="64"/>
      <c r="S2045" s="234"/>
      <c r="T2045" s="65" t="s">
        <v>54</v>
      </c>
      <c r="U2045" s="155"/>
      <c r="V2045" s="66">
        <f>V2046</f>
        <v>0</v>
      </c>
      <c r="X2045" s="66">
        <f>X2046</f>
        <v>0</v>
      </c>
      <c r="Z2045" s="66">
        <f>Z2046</f>
        <v>0</v>
      </c>
      <c r="AB2045" s="66">
        <f>AB2046</f>
        <v>0</v>
      </c>
      <c r="AD2045" s="66" t="e">
        <f>#REF!</f>
        <v>#REF!</v>
      </c>
      <c r="AF2045" s="66">
        <f>AF2046</f>
        <v>0</v>
      </c>
      <c r="AH2045" s="66" t="e">
        <f t="shared" si="290"/>
        <v>#REF!</v>
      </c>
      <c r="AI2045" s="67"/>
      <c r="AJ2045" s="66">
        <f>AJ2046</f>
        <v>0</v>
      </c>
      <c r="AK2045" s="67"/>
      <c r="AL2045" s="66">
        <f t="shared" si="299"/>
        <v>0</v>
      </c>
      <c r="AM2045" s="66"/>
      <c r="AN2045" s="66">
        <f t="shared" si="299"/>
        <v>0</v>
      </c>
      <c r="AO2045" s="66"/>
      <c r="AP2045" s="66">
        <f t="shared" si="299"/>
        <v>0</v>
      </c>
      <c r="AQ2045" s="66"/>
    </row>
    <row r="2046" spans="2:43" ht="18" hidden="1" customHeight="1" x14ac:dyDescent="0.2">
      <c r="B2046" s="4"/>
      <c r="C2046" s="117"/>
      <c r="D2046" s="117"/>
      <c r="E2046" s="117"/>
      <c r="F2046" s="48"/>
      <c r="G2046" s="11"/>
      <c r="H2046" s="117"/>
      <c r="I2046" s="124"/>
      <c r="J2046" s="124"/>
      <c r="K2046" s="144"/>
      <c r="L2046" s="11"/>
      <c r="M2046" s="143"/>
      <c r="N2046" s="42"/>
      <c r="O2046" s="128"/>
      <c r="P2046" s="130"/>
      <c r="Q2046" s="131">
        <v>1</v>
      </c>
      <c r="R2046" s="68"/>
      <c r="S2046" s="35"/>
      <c r="T2046" s="69" t="s">
        <v>69</v>
      </c>
      <c r="U2046" s="92"/>
      <c r="V2046" s="70">
        <f>V2047</f>
        <v>0</v>
      </c>
      <c r="X2046" s="447">
        <f>X2047</f>
        <v>0</v>
      </c>
      <c r="Z2046" s="447">
        <f>Z2047</f>
        <v>0</v>
      </c>
      <c r="AB2046" s="447">
        <f>AB2047</f>
        <v>0</v>
      </c>
      <c r="AD2046" s="447" t="e">
        <f>#REF!</f>
        <v>#REF!</v>
      </c>
      <c r="AF2046" s="447">
        <f>AF2047</f>
        <v>0</v>
      </c>
      <c r="AH2046" s="447" t="e">
        <f t="shared" si="290"/>
        <v>#REF!</v>
      </c>
      <c r="AI2046" s="446"/>
      <c r="AJ2046" s="447">
        <f>AJ2047</f>
        <v>0</v>
      </c>
      <c r="AK2046" s="71"/>
      <c r="AL2046" s="447">
        <f t="shared" si="299"/>
        <v>0</v>
      </c>
      <c r="AM2046" s="447"/>
      <c r="AN2046" s="447">
        <f t="shared" si="299"/>
        <v>0</v>
      </c>
      <c r="AO2046" s="447"/>
      <c r="AP2046" s="447">
        <f t="shared" si="299"/>
        <v>0</v>
      </c>
      <c r="AQ2046" s="447"/>
    </row>
    <row r="2047" spans="2:43" ht="18" hidden="1" customHeight="1" x14ac:dyDescent="0.2">
      <c r="B2047" s="4"/>
      <c r="C2047" s="117"/>
      <c r="D2047" s="117"/>
      <c r="E2047" s="117"/>
      <c r="F2047" s="48"/>
      <c r="G2047" s="11"/>
      <c r="H2047" s="117"/>
      <c r="I2047" s="124"/>
      <c r="J2047" s="124"/>
      <c r="K2047" s="144"/>
      <c r="L2047" s="11"/>
      <c r="M2047" s="143"/>
      <c r="N2047" s="42"/>
      <c r="O2047" s="128"/>
      <c r="P2047" s="130"/>
      <c r="Q2047" s="130"/>
      <c r="R2047" s="72" t="s">
        <v>55</v>
      </c>
      <c r="S2047" s="181"/>
      <c r="T2047" s="73" t="s">
        <v>193</v>
      </c>
      <c r="V2047" s="74">
        <v>0</v>
      </c>
      <c r="X2047" s="74">
        <v>0</v>
      </c>
      <c r="Z2047" s="74">
        <v>0</v>
      </c>
      <c r="AB2047" s="74">
        <v>0</v>
      </c>
      <c r="AD2047" s="74">
        <v>0</v>
      </c>
      <c r="AF2047" s="74">
        <v>0</v>
      </c>
      <c r="AH2047" s="74">
        <f t="shared" si="290"/>
        <v>0</v>
      </c>
      <c r="AI2047" s="8"/>
      <c r="AJ2047" s="74">
        <v>0</v>
      </c>
      <c r="AK2047" s="8"/>
      <c r="AL2047" s="74">
        <v>0</v>
      </c>
      <c r="AM2047" s="74"/>
      <c r="AN2047" s="74">
        <v>0</v>
      </c>
      <c r="AO2047" s="74"/>
      <c r="AP2047" s="74">
        <v>0</v>
      </c>
      <c r="AQ2047" s="74"/>
    </row>
    <row r="2048" spans="2:43" ht="18" hidden="1" customHeight="1" x14ac:dyDescent="0.2">
      <c r="B2048" s="4"/>
      <c r="C2048" s="117"/>
      <c r="D2048" s="117"/>
      <c r="E2048" s="117"/>
      <c r="F2048" s="48"/>
      <c r="G2048" s="11"/>
      <c r="H2048" s="117"/>
      <c r="I2048" s="124"/>
      <c r="J2048" s="124"/>
      <c r="K2048" s="144"/>
      <c r="L2048" s="11"/>
      <c r="M2048" s="143"/>
      <c r="N2048" s="42"/>
      <c r="O2048" s="128"/>
      <c r="P2048" s="129"/>
      <c r="Q2048" s="129"/>
      <c r="R2048" s="64"/>
      <c r="S2048" s="234"/>
      <c r="T2048" s="65"/>
      <c r="U2048" s="155"/>
      <c r="V2048" s="74"/>
      <c r="X2048" s="74"/>
      <c r="Z2048" s="74"/>
      <c r="AB2048" s="74"/>
      <c r="AD2048" s="74"/>
      <c r="AF2048" s="74"/>
      <c r="AH2048" s="74">
        <f t="shared" si="290"/>
        <v>0</v>
      </c>
      <c r="AI2048" s="8"/>
      <c r="AJ2048" s="74"/>
      <c r="AK2048" s="8"/>
      <c r="AL2048" s="74"/>
      <c r="AM2048" s="74"/>
      <c r="AN2048" s="74"/>
      <c r="AO2048" s="74"/>
      <c r="AP2048" s="74"/>
      <c r="AQ2048" s="74"/>
    </row>
    <row r="2049" spans="2:43" ht="18" customHeight="1" x14ac:dyDescent="0.2">
      <c r="B2049" s="4"/>
      <c r="C2049" s="117"/>
      <c r="D2049" s="117"/>
      <c r="E2049" s="117"/>
      <c r="F2049" s="48"/>
      <c r="G2049" s="11"/>
      <c r="H2049" s="112" t="s">
        <v>33</v>
      </c>
      <c r="I2049" s="118"/>
      <c r="J2049" s="118"/>
      <c r="K2049" s="170"/>
      <c r="L2049" s="34"/>
      <c r="M2049" s="169"/>
      <c r="N2049" s="260"/>
      <c r="O2049" s="119"/>
      <c r="P2049" s="120"/>
      <c r="Q2049" s="120"/>
      <c r="R2049" s="56"/>
      <c r="S2049" s="248"/>
      <c r="T2049" s="57" t="s">
        <v>92</v>
      </c>
      <c r="U2049" s="236"/>
      <c r="V2049" s="58">
        <f t="shared" ref="V2049:V2054" si="300">V2050</f>
        <v>250000</v>
      </c>
      <c r="X2049" s="659">
        <f t="shared" ref="X2049:AF2053" si="301">X2050</f>
        <v>1950000</v>
      </c>
      <c r="Z2049" s="659">
        <f t="shared" si="301"/>
        <v>3000000</v>
      </c>
      <c r="AB2049" s="659">
        <f t="shared" si="301"/>
        <v>4200000</v>
      </c>
      <c r="AD2049" s="659">
        <f t="shared" si="301"/>
        <v>4350000</v>
      </c>
      <c r="AF2049" s="659">
        <f t="shared" si="301"/>
        <v>22677000</v>
      </c>
      <c r="AH2049" s="659">
        <f t="shared" si="290"/>
        <v>27027000</v>
      </c>
      <c r="AI2049" s="660"/>
      <c r="AJ2049" s="659">
        <f>AJ2050</f>
        <v>840000</v>
      </c>
      <c r="AK2049" s="59"/>
      <c r="AL2049" s="659">
        <f t="shared" ref="AL2049:AP2053" si="302">AL2050</f>
        <v>4555000</v>
      </c>
      <c r="AM2049" s="659"/>
      <c r="AN2049" s="659">
        <f t="shared" si="302"/>
        <v>4610000</v>
      </c>
      <c r="AO2049" s="659"/>
      <c r="AP2049" s="659">
        <f t="shared" si="302"/>
        <v>4610000</v>
      </c>
      <c r="AQ2049" s="659"/>
    </row>
    <row r="2050" spans="2:43" ht="18" customHeight="1" x14ac:dyDescent="0.2">
      <c r="B2050" s="4"/>
      <c r="C2050" s="117"/>
      <c r="D2050" s="117"/>
      <c r="E2050" s="117"/>
      <c r="F2050" s="48"/>
      <c r="G2050" s="11"/>
      <c r="H2050" s="132"/>
      <c r="I2050" s="121">
        <v>4</v>
      </c>
      <c r="J2050" s="121"/>
      <c r="K2050" s="164"/>
      <c r="L2050" s="277"/>
      <c r="M2050" s="163"/>
      <c r="N2050" s="261"/>
      <c r="O2050" s="122"/>
      <c r="P2050" s="123"/>
      <c r="Q2050" s="123"/>
      <c r="R2050" s="49"/>
      <c r="S2050" s="18"/>
      <c r="T2050" s="50" t="s">
        <v>93</v>
      </c>
      <c r="U2050" s="76"/>
      <c r="V2050" s="51">
        <f t="shared" si="300"/>
        <v>250000</v>
      </c>
      <c r="X2050" s="51">
        <f t="shared" si="301"/>
        <v>1950000</v>
      </c>
      <c r="Z2050" s="51">
        <f t="shared" si="301"/>
        <v>3000000</v>
      </c>
      <c r="AB2050" s="51">
        <f t="shared" si="301"/>
        <v>4200000</v>
      </c>
      <c r="AD2050" s="51">
        <f t="shared" si="301"/>
        <v>4350000</v>
      </c>
      <c r="AF2050" s="51">
        <f t="shared" si="301"/>
        <v>22677000</v>
      </c>
      <c r="AH2050" s="51">
        <f t="shared" si="290"/>
        <v>27027000</v>
      </c>
      <c r="AI2050" s="5"/>
      <c r="AJ2050" s="51">
        <f>AJ2051</f>
        <v>840000</v>
      </c>
      <c r="AK2050" s="5"/>
      <c r="AL2050" s="51">
        <f t="shared" si="302"/>
        <v>4555000</v>
      </c>
      <c r="AM2050" s="51"/>
      <c r="AN2050" s="51">
        <f t="shared" si="302"/>
        <v>4610000</v>
      </c>
      <c r="AO2050" s="51"/>
      <c r="AP2050" s="51">
        <f t="shared" si="302"/>
        <v>4610000</v>
      </c>
      <c r="AQ2050" s="51"/>
    </row>
    <row r="2051" spans="2:43" ht="18" customHeight="1" x14ac:dyDescent="0.2">
      <c r="B2051" s="4"/>
      <c r="C2051" s="117"/>
      <c r="D2051" s="117"/>
      <c r="E2051" s="117"/>
      <c r="F2051" s="48"/>
      <c r="G2051" s="11"/>
      <c r="H2051" s="132"/>
      <c r="I2051" s="121"/>
      <c r="J2051" s="121">
        <v>1</v>
      </c>
      <c r="K2051" s="164"/>
      <c r="L2051" s="277"/>
      <c r="M2051" s="163"/>
      <c r="N2051" s="261"/>
      <c r="O2051" s="122"/>
      <c r="P2051" s="123"/>
      <c r="Q2051" s="123"/>
      <c r="R2051" s="49"/>
      <c r="S2051" s="18"/>
      <c r="T2051" s="50" t="s">
        <v>187</v>
      </c>
      <c r="U2051" s="76"/>
      <c r="V2051" s="51">
        <f t="shared" si="300"/>
        <v>250000</v>
      </c>
      <c r="X2051" s="51">
        <f t="shared" si="301"/>
        <v>1950000</v>
      </c>
      <c r="Z2051" s="51">
        <f t="shared" si="301"/>
        <v>3000000</v>
      </c>
      <c r="AB2051" s="51">
        <f t="shared" si="301"/>
        <v>4200000</v>
      </c>
      <c r="AD2051" s="51">
        <f t="shared" si="301"/>
        <v>4350000</v>
      </c>
      <c r="AF2051" s="51">
        <f t="shared" si="301"/>
        <v>22677000</v>
      </c>
      <c r="AH2051" s="51">
        <f t="shared" si="290"/>
        <v>27027000</v>
      </c>
      <c r="AI2051" s="5"/>
      <c r="AJ2051" s="51">
        <f>AJ2052</f>
        <v>840000</v>
      </c>
      <c r="AK2051" s="5"/>
      <c r="AL2051" s="51">
        <f t="shared" si="302"/>
        <v>4555000</v>
      </c>
      <c r="AM2051" s="51"/>
      <c r="AN2051" s="51">
        <f t="shared" si="302"/>
        <v>4610000</v>
      </c>
      <c r="AO2051" s="51"/>
      <c r="AP2051" s="51">
        <f t="shared" si="302"/>
        <v>4610000</v>
      </c>
      <c r="AQ2051" s="51"/>
    </row>
    <row r="2052" spans="2:43" ht="18" customHeight="1" x14ac:dyDescent="0.2">
      <c r="B2052" s="4"/>
      <c r="C2052" s="117"/>
      <c r="D2052" s="117"/>
      <c r="E2052" s="117"/>
      <c r="F2052" s="48"/>
      <c r="G2052" s="11"/>
      <c r="H2052" s="132"/>
      <c r="I2052" s="121"/>
      <c r="J2052" s="121"/>
      <c r="K2052" s="164">
        <v>0</v>
      </c>
      <c r="L2052" s="277"/>
      <c r="M2052" s="163"/>
      <c r="N2052" s="261"/>
      <c r="O2052" s="122"/>
      <c r="P2052" s="123"/>
      <c r="Q2052" s="123"/>
      <c r="R2052" s="49"/>
      <c r="S2052" s="18"/>
      <c r="T2052" s="50" t="s">
        <v>187</v>
      </c>
      <c r="U2052" s="76"/>
      <c r="V2052" s="51">
        <f t="shared" si="300"/>
        <v>250000</v>
      </c>
      <c r="X2052" s="51">
        <f t="shared" si="301"/>
        <v>1950000</v>
      </c>
      <c r="Z2052" s="51">
        <f t="shared" si="301"/>
        <v>3000000</v>
      </c>
      <c r="AB2052" s="51">
        <f t="shared" si="301"/>
        <v>4200000</v>
      </c>
      <c r="AD2052" s="51">
        <f t="shared" si="301"/>
        <v>4350000</v>
      </c>
      <c r="AF2052" s="51">
        <f t="shared" si="301"/>
        <v>22677000</v>
      </c>
      <c r="AH2052" s="51">
        <f t="shared" si="290"/>
        <v>27027000</v>
      </c>
      <c r="AI2052" s="5"/>
      <c r="AJ2052" s="51">
        <f>AJ2053</f>
        <v>840000</v>
      </c>
      <c r="AK2052" s="5"/>
      <c r="AL2052" s="51">
        <f t="shared" si="302"/>
        <v>4555000</v>
      </c>
      <c r="AM2052" s="51"/>
      <c r="AN2052" s="51">
        <f t="shared" si="302"/>
        <v>4610000</v>
      </c>
      <c r="AO2052" s="51"/>
      <c r="AP2052" s="51">
        <f t="shared" si="302"/>
        <v>4610000</v>
      </c>
      <c r="AQ2052" s="51"/>
    </row>
    <row r="2053" spans="2:43" ht="18" customHeight="1" x14ac:dyDescent="0.2">
      <c r="B2053" s="4"/>
      <c r="C2053" s="117"/>
      <c r="D2053" s="117"/>
      <c r="E2053" s="117"/>
      <c r="F2053" s="48"/>
      <c r="G2053" s="11"/>
      <c r="H2053" s="117"/>
      <c r="I2053" s="124"/>
      <c r="J2053" s="124"/>
      <c r="K2053" s="144"/>
      <c r="L2053" s="11"/>
      <c r="M2053" s="226">
        <v>2</v>
      </c>
      <c r="N2053" s="262"/>
      <c r="O2053" s="125"/>
      <c r="P2053" s="126"/>
      <c r="Q2053" s="126"/>
      <c r="R2053" s="60"/>
      <c r="S2053" s="249"/>
      <c r="T2053" s="61" t="s">
        <v>413</v>
      </c>
      <c r="U2053" s="241"/>
      <c r="V2053" s="62">
        <f t="shared" si="300"/>
        <v>250000</v>
      </c>
      <c r="X2053" s="62">
        <f t="shared" si="301"/>
        <v>1950000</v>
      </c>
      <c r="Z2053" s="62">
        <f t="shared" si="301"/>
        <v>3000000</v>
      </c>
      <c r="AB2053" s="62">
        <f t="shared" si="301"/>
        <v>4200000</v>
      </c>
      <c r="AD2053" s="62">
        <f t="shared" si="301"/>
        <v>4350000</v>
      </c>
      <c r="AF2053" s="62">
        <f t="shared" si="301"/>
        <v>22677000</v>
      </c>
      <c r="AH2053" s="62">
        <f t="shared" si="290"/>
        <v>27027000</v>
      </c>
      <c r="AI2053" s="63"/>
      <c r="AJ2053" s="62">
        <f>AJ2054</f>
        <v>840000</v>
      </c>
      <c r="AK2053" s="63"/>
      <c r="AL2053" s="62">
        <f t="shared" si="302"/>
        <v>4555000</v>
      </c>
      <c r="AM2053" s="62"/>
      <c r="AN2053" s="62">
        <f t="shared" si="302"/>
        <v>4610000</v>
      </c>
      <c r="AO2053" s="62"/>
      <c r="AP2053" s="62">
        <f t="shared" si="302"/>
        <v>4610000</v>
      </c>
      <c r="AQ2053" s="62"/>
    </row>
    <row r="2054" spans="2:43" ht="18" customHeight="1" x14ac:dyDescent="0.2">
      <c r="B2054" s="4"/>
      <c r="C2054" s="117"/>
      <c r="D2054" s="117"/>
      <c r="E2054" s="117"/>
      <c r="F2054" s="48"/>
      <c r="G2054" s="11"/>
      <c r="H2054" s="117"/>
      <c r="I2054" s="124"/>
      <c r="J2054" s="124"/>
      <c r="K2054" s="144"/>
      <c r="L2054" s="11"/>
      <c r="M2054" s="226"/>
      <c r="N2054" s="262"/>
      <c r="O2054" s="127">
        <v>6</v>
      </c>
      <c r="P2054" s="123"/>
      <c r="Q2054" s="123"/>
      <c r="R2054" s="49"/>
      <c r="S2054" s="18"/>
      <c r="T2054" s="50" t="s">
        <v>56</v>
      </c>
      <c r="U2054" s="76"/>
      <c r="V2054" s="51">
        <f t="shared" si="300"/>
        <v>250000</v>
      </c>
      <c r="X2054" s="51">
        <f>X2055+X2059</f>
        <v>1950000</v>
      </c>
      <c r="Z2054" s="51">
        <f>Z2055+Z2059</f>
        <v>3000000</v>
      </c>
      <c r="AB2054" s="51">
        <f>AB2055+AB2059</f>
        <v>4200000</v>
      </c>
      <c r="AD2054" s="51">
        <f>AD2055+AD2059</f>
        <v>4350000</v>
      </c>
      <c r="AF2054" s="51">
        <f>AF2055+AF2059</f>
        <v>22677000</v>
      </c>
      <c r="AH2054" s="51">
        <f t="shared" si="290"/>
        <v>27027000</v>
      </c>
      <c r="AI2054" s="5"/>
      <c r="AJ2054" s="51">
        <f>AJ2055+AJ2059</f>
        <v>840000</v>
      </c>
      <c r="AK2054" s="5"/>
      <c r="AL2054" s="51">
        <f>AL2055+AL2059</f>
        <v>4555000</v>
      </c>
      <c r="AM2054" s="51"/>
      <c r="AN2054" s="51">
        <f>AN2055+AN2059</f>
        <v>4610000</v>
      </c>
      <c r="AO2054" s="51"/>
      <c r="AP2054" s="51">
        <f>AP2055+AP2059</f>
        <v>4610000</v>
      </c>
      <c r="AQ2054" s="51"/>
    </row>
    <row r="2055" spans="2:43" ht="18" customHeight="1" x14ac:dyDescent="0.2">
      <c r="B2055" s="4"/>
      <c r="C2055" s="117"/>
      <c r="D2055" s="117"/>
      <c r="E2055" s="117"/>
      <c r="F2055" s="48"/>
      <c r="G2055" s="11"/>
      <c r="H2055" s="117"/>
      <c r="I2055" s="124"/>
      <c r="J2055" s="124"/>
      <c r="K2055" s="144"/>
      <c r="L2055" s="11"/>
      <c r="M2055" s="226"/>
      <c r="N2055" s="262"/>
      <c r="O2055" s="125"/>
      <c r="P2055" s="129">
        <v>1</v>
      </c>
      <c r="Q2055" s="129"/>
      <c r="R2055" s="64"/>
      <c r="S2055" s="234"/>
      <c r="T2055" s="65" t="s">
        <v>94</v>
      </c>
      <c r="U2055" s="155"/>
      <c r="V2055" s="66">
        <f>V2056+V2060</f>
        <v>250000</v>
      </c>
      <c r="X2055" s="66">
        <f>X2056</f>
        <v>1450000</v>
      </c>
      <c r="Z2055" s="66">
        <f>Z2056</f>
        <v>2500000</v>
      </c>
      <c r="AB2055" s="66">
        <f>AB2056</f>
        <v>3500000</v>
      </c>
      <c r="AD2055" s="66">
        <f>AD2056</f>
        <v>3600000</v>
      </c>
      <c r="AF2055" s="66">
        <f>AF2056</f>
        <v>22400000</v>
      </c>
      <c r="AH2055" s="66">
        <f t="shared" si="290"/>
        <v>26000000</v>
      </c>
      <c r="AI2055" s="67"/>
      <c r="AJ2055" s="66">
        <f>AJ2056</f>
        <v>700000</v>
      </c>
      <c r="AK2055" s="67"/>
      <c r="AL2055" s="66">
        <f>AL2056</f>
        <v>3850000</v>
      </c>
      <c r="AM2055" s="66"/>
      <c r="AN2055" s="66">
        <f>AN2056</f>
        <v>3900000</v>
      </c>
      <c r="AO2055" s="66"/>
      <c r="AP2055" s="66">
        <f>AP2056</f>
        <v>3900000</v>
      </c>
      <c r="AQ2055" s="66"/>
    </row>
    <row r="2056" spans="2:43" ht="18" customHeight="1" x14ac:dyDescent="0.2">
      <c r="B2056" s="4"/>
      <c r="C2056" s="117"/>
      <c r="D2056" s="117"/>
      <c r="E2056" s="117"/>
      <c r="F2056" s="48"/>
      <c r="G2056" s="11"/>
      <c r="H2056" s="117"/>
      <c r="I2056" s="124"/>
      <c r="J2056" s="124"/>
      <c r="K2056" s="144"/>
      <c r="L2056" s="11"/>
      <c r="M2056" s="226"/>
      <c r="N2056" s="262"/>
      <c r="O2056" s="125"/>
      <c r="P2056" s="126"/>
      <c r="Q2056" s="131">
        <v>2</v>
      </c>
      <c r="R2056" s="68"/>
      <c r="S2056" s="35"/>
      <c r="T2056" s="69" t="s">
        <v>57</v>
      </c>
      <c r="U2056" s="92"/>
      <c r="V2056" s="70">
        <f>V2057+V2058</f>
        <v>50000</v>
      </c>
      <c r="X2056" s="447">
        <f>X2057+X2058</f>
        <v>1450000</v>
      </c>
      <c r="Z2056" s="447">
        <f>Z2057+Z2058</f>
        <v>2500000</v>
      </c>
      <c r="AB2056" s="447">
        <f>AB2057+AB2058</f>
        <v>3500000</v>
      </c>
      <c r="AD2056" s="447">
        <f>AD2057+AD2058</f>
        <v>3600000</v>
      </c>
      <c r="AF2056" s="447">
        <f>AF2057+AF2058</f>
        <v>22400000</v>
      </c>
      <c r="AH2056" s="447">
        <f t="shared" si="290"/>
        <v>26000000</v>
      </c>
      <c r="AI2056" s="446"/>
      <c r="AJ2056" s="447">
        <f>AJ2057+AJ2058</f>
        <v>700000</v>
      </c>
      <c r="AK2056" s="71"/>
      <c r="AL2056" s="447">
        <f>AL2057+AL2058</f>
        <v>3850000</v>
      </c>
      <c r="AM2056" s="447"/>
      <c r="AN2056" s="447">
        <f>AN2057+AN2058</f>
        <v>3900000</v>
      </c>
      <c r="AO2056" s="447"/>
      <c r="AP2056" s="447">
        <f>AP2057+AP2058</f>
        <v>3900000</v>
      </c>
      <c r="AQ2056" s="447"/>
    </row>
    <row r="2057" spans="2:43" ht="18" hidden="1" customHeight="1" x14ac:dyDescent="0.2">
      <c r="B2057" s="4"/>
      <c r="C2057" s="117"/>
      <c r="D2057" s="117"/>
      <c r="E2057" s="117"/>
      <c r="F2057" s="48"/>
      <c r="G2057" s="11"/>
      <c r="H2057" s="117"/>
      <c r="I2057" s="124"/>
      <c r="J2057" s="124"/>
      <c r="K2057" s="144"/>
      <c r="L2057" s="11"/>
      <c r="M2057" s="226"/>
      <c r="N2057" s="262"/>
      <c r="O2057" s="125"/>
      <c r="P2057" s="126"/>
      <c r="Q2057" s="130"/>
      <c r="R2057" s="72" t="s">
        <v>3</v>
      </c>
      <c r="S2057" s="181"/>
      <c r="T2057" s="73" t="s">
        <v>95</v>
      </c>
      <c r="V2057" s="74">
        <v>0</v>
      </c>
      <c r="X2057" s="74">
        <v>0</v>
      </c>
      <c r="Z2057" s="74">
        <v>0</v>
      </c>
      <c r="AB2057" s="74">
        <v>0</v>
      </c>
      <c r="AD2057" s="74">
        <v>0</v>
      </c>
      <c r="AF2057" s="74">
        <v>0</v>
      </c>
      <c r="AH2057" s="74">
        <f t="shared" si="290"/>
        <v>0</v>
      </c>
      <c r="AI2057" s="8"/>
      <c r="AJ2057" s="74">
        <v>0</v>
      </c>
      <c r="AK2057" s="8"/>
      <c r="AL2057" s="74">
        <v>0</v>
      </c>
      <c r="AM2057" s="74"/>
      <c r="AN2057" s="74">
        <v>0</v>
      </c>
      <c r="AO2057" s="74"/>
      <c r="AP2057" s="74">
        <v>0</v>
      </c>
      <c r="AQ2057" s="74"/>
    </row>
    <row r="2058" spans="2:43" ht="18" customHeight="1" x14ac:dyDescent="0.2">
      <c r="B2058" s="4"/>
      <c r="C2058" s="117"/>
      <c r="D2058" s="117"/>
      <c r="E2058" s="117"/>
      <c r="F2058" s="48"/>
      <c r="G2058" s="11"/>
      <c r="H2058" s="117"/>
      <c r="I2058" s="124"/>
      <c r="J2058" s="124"/>
      <c r="K2058" s="144"/>
      <c r="L2058" s="11"/>
      <c r="M2058" s="226"/>
      <c r="N2058" s="262"/>
      <c r="O2058" s="125"/>
      <c r="P2058" s="126"/>
      <c r="Q2058" s="130"/>
      <c r="R2058" s="72" t="s">
        <v>0</v>
      </c>
      <c r="S2058" s="181"/>
      <c r="T2058" s="73" t="s">
        <v>96</v>
      </c>
      <c r="V2058" s="83">
        <v>50000</v>
      </c>
      <c r="X2058" s="74">
        <v>1450000</v>
      </c>
      <c r="Z2058" s="74">
        <v>2500000</v>
      </c>
      <c r="AB2058" s="74">
        <v>3500000</v>
      </c>
      <c r="AD2058" s="74">
        <v>3600000</v>
      </c>
      <c r="AF2058" s="74">
        <f>26000000-AD2058</f>
        <v>22400000</v>
      </c>
      <c r="AH2058" s="74">
        <f t="shared" si="290"/>
        <v>26000000</v>
      </c>
      <c r="AI2058" s="8"/>
      <c r="AJ2058" s="74">
        <f>CEILING(AB2058*20/100,10)</f>
        <v>700000</v>
      </c>
      <c r="AK2058" s="8"/>
      <c r="AL2058" s="74">
        <v>3850000</v>
      </c>
      <c r="AM2058" s="74"/>
      <c r="AN2058" s="74">
        <v>3900000</v>
      </c>
      <c r="AO2058" s="74"/>
      <c r="AP2058" s="74">
        <v>3900000</v>
      </c>
      <c r="AQ2058" s="74"/>
    </row>
    <row r="2059" spans="2:43" ht="18" customHeight="1" x14ac:dyDescent="0.2">
      <c r="B2059" s="4"/>
      <c r="C2059" s="117"/>
      <c r="D2059" s="117"/>
      <c r="E2059" s="117"/>
      <c r="F2059" s="48"/>
      <c r="G2059" s="11"/>
      <c r="H2059" s="117"/>
      <c r="I2059" s="124"/>
      <c r="J2059" s="124"/>
      <c r="K2059" s="144"/>
      <c r="L2059" s="11"/>
      <c r="M2059" s="226"/>
      <c r="N2059" s="262"/>
      <c r="O2059" s="125"/>
      <c r="P2059" s="129">
        <v>3</v>
      </c>
      <c r="Q2059" s="129"/>
      <c r="R2059" s="64"/>
      <c r="S2059" s="234"/>
      <c r="T2059" s="65" t="s">
        <v>356</v>
      </c>
      <c r="U2059" s="155"/>
      <c r="V2059" s="66">
        <f>V2060</f>
        <v>200000</v>
      </c>
      <c r="X2059" s="66">
        <f>X2060</f>
        <v>500000</v>
      </c>
      <c r="Z2059" s="66">
        <f>Z2060</f>
        <v>500000</v>
      </c>
      <c r="AB2059" s="66">
        <f>AB2060</f>
        <v>700000</v>
      </c>
      <c r="AD2059" s="66">
        <f>AD2060</f>
        <v>750000</v>
      </c>
      <c r="AF2059" s="66">
        <f>AF2060</f>
        <v>277000</v>
      </c>
      <c r="AH2059" s="66">
        <f t="shared" si="290"/>
        <v>1027000</v>
      </c>
      <c r="AI2059" s="67"/>
      <c r="AJ2059" s="66">
        <f>AJ2060</f>
        <v>140000</v>
      </c>
      <c r="AK2059" s="67"/>
      <c r="AL2059" s="66">
        <f t="shared" ref="AL2059:AP2060" si="303">AL2060</f>
        <v>705000</v>
      </c>
      <c r="AM2059" s="66"/>
      <c r="AN2059" s="66">
        <f t="shared" si="303"/>
        <v>710000</v>
      </c>
      <c r="AO2059" s="66"/>
      <c r="AP2059" s="66">
        <f t="shared" si="303"/>
        <v>710000</v>
      </c>
      <c r="AQ2059" s="66"/>
    </row>
    <row r="2060" spans="2:43" ht="18" customHeight="1" x14ac:dyDescent="0.2">
      <c r="B2060" s="4"/>
      <c r="C2060" s="117"/>
      <c r="D2060" s="117"/>
      <c r="E2060" s="117"/>
      <c r="F2060" s="48"/>
      <c r="G2060" s="11"/>
      <c r="H2060" s="117"/>
      <c r="I2060" s="124"/>
      <c r="J2060" s="124"/>
      <c r="K2060" s="144"/>
      <c r="L2060" s="11"/>
      <c r="M2060" s="226"/>
      <c r="N2060" s="262"/>
      <c r="O2060" s="125"/>
      <c r="P2060" s="126"/>
      <c r="Q2060" s="131">
        <v>1</v>
      </c>
      <c r="R2060" s="68"/>
      <c r="S2060" s="35"/>
      <c r="T2060" s="69" t="s">
        <v>272</v>
      </c>
      <c r="U2060" s="92"/>
      <c r="V2060" s="70">
        <f>V2061</f>
        <v>200000</v>
      </c>
      <c r="X2060" s="447">
        <f>X2061</f>
        <v>500000</v>
      </c>
      <c r="Z2060" s="447">
        <f>Z2061</f>
        <v>500000</v>
      </c>
      <c r="AB2060" s="447">
        <f>AB2061</f>
        <v>700000</v>
      </c>
      <c r="AD2060" s="447">
        <f>AD2061</f>
        <v>750000</v>
      </c>
      <c r="AF2060" s="447">
        <f>AF2061</f>
        <v>277000</v>
      </c>
      <c r="AH2060" s="447">
        <f t="shared" si="290"/>
        <v>1027000</v>
      </c>
      <c r="AI2060" s="446"/>
      <c r="AJ2060" s="447">
        <f>AJ2061</f>
        <v>140000</v>
      </c>
      <c r="AK2060" s="71"/>
      <c r="AL2060" s="447">
        <f t="shared" si="303"/>
        <v>705000</v>
      </c>
      <c r="AM2060" s="447"/>
      <c r="AN2060" s="447">
        <f t="shared" si="303"/>
        <v>710000</v>
      </c>
      <c r="AO2060" s="447"/>
      <c r="AP2060" s="447">
        <f t="shared" si="303"/>
        <v>710000</v>
      </c>
      <c r="AQ2060" s="447"/>
    </row>
    <row r="2061" spans="2:43" ht="18" customHeight="1" x14ac:dyDescent="0.2">
      <c r="B2061" s="4"/>
      <c r="C2061" s="117"/>
      <c r="D2061" s="117"/>
      <c r="E2061" s="117"/>
      <c r="F2061" s="48"/>
      <c r="G2061" s="11"/>
      <c r="H2061" s="117"/>
      <c r="I2061" s="124"/>
      <c r="J2061" s="124"/>
      <c r="K2061" s="144"/>
      <c r="L2061" s="11"/>
      <c r="M2061" s="226"/>
      <c r="N2061" s="262"/>
      <c r="O2061" s="125"/>
      <c r="P2061" s="126"/>
      <c r="Q2061" s="131"/>
      <c r="R2061" s="72" t="s">
        <v>3</v>
      </c>
      <c r="S2061" s="181"/>
      <c r="T2061" s="73" t="s">
        <v>272</v>
      </c>
      <c r="V2061" s="83">
        <v>200000</v>
      </c>
      <c r="X2061" s="448">
        <v>500000</v>
      </c>
      <c r="Z2061" s="74">
        <v>500000</v>
      </c>
      <c r="AB2061" s="448">
        <v>700000</v>
      </c>
      <c r="AD2061" s="74">
        <v>750000</v>
      </c>
      <c r="AF2061" s="74">
        <v>277000</v>
      </c>
      <c r="AH2061" s="74">
        <f t="shared" si="290"/>
        <v>1027000</v>
      </c>
      <c r="AI2061" s="495"/>
      <c r="AJ2061" s="74">
        <f>CEILING(AB2061*20/100,10)</f>
        <v>140000</v>
      </c>
      <c r="AK2061" s="87"/>
      <c r="AL2061" s="448">
        <v>705000</v>
      </c>
      <c r="AM2061" s="448"/>
      <c r="AN2061" s="448">
        <v>710000</v>
      </c>
      <c r="AO2061" s="74"/>
      <c r="AP2061" s="448">
        <v>710000</v>
      </c>
      <c r="AQ2061" s="74"/>
    </row>
    <row r="2062" spans="2:43" ht="18" customHeight="1" x14ac:dyDescent="0.2">
      <c r="B2062" s="4"/>
      <c r="C2062" s="117"/>
      <c r="D2062" s="117"/>
      <c r="E2062" s="117"/>
      <c r="F2062" s="48"/>
      <c r="G2062" s="11"/>
      <c r="H2062" s="117"/>
      <c r="I2062" s="124"/>
      <c r="J2062" s="124"/>
      <c r="K2062" s="144"/>
      <c r="L2062" s="11"/>
      <c r="M2062" s="226"/>
      <c r="N2062" s="262"/>
      <c r="O2062" s="125"/>
      <c r="P2062" s="126"/>
      <c r="Q2062" s="131"/>
      <c r="R2062" s="72"/>
      <c r="S2062" s="181"/>
      <c r="T2062" s="73"/>
      <c r="V2062" s="83"/>
      <c r="X2062" s="83"/>
      <c r="Z2062" s="83"/>
      <c r="AB2062" s="83"/>
      <c r="AD2062" s="83"/>
      <c r="AF2062" s="83"/>
      <c r="AH2062" s="83">
        <f t="shared" si="290"/>
        <v>0</v>
      </c>
      <c r="AI2062" s="495"/>
      <c r="AJ2062" s="448"/>
      <c r="AK2062" s="87"/>
      <c r="AL2062" s="448"/>
      <c r="AM2062" s="448"/>
      <c r="AN2062" s="448"/>
      <c r="AO2062" s="83"/>
      <c r="AP2062" s="448"/>
      <c r="AQ2062" s="83"/>
    </row>
    <row r="2063" spans="2:43" ht="18" hidden="1" customHeight="1" x14ac:dyDescent="0.2">
      <c r="B2063" s="4"/>
      <c r="C2063" s="117"/>
      <c r="D2063" s="117"/>
      <c r="E2063" s="117"/>
      <c r="F2063" s="48"/>
      <c r="G2063" s="11"/>
      <c r="H2063" s="112" t="s">
        <v>33</v>
      </c>
      <c r="I2063" s="118"/>
      <c r="J2063" s="118"/>
      <c r="K2063" s="170"/>
      <c r="L2063" s="34"/>
      <c r="M2063" s="169"/>
      <c r="N2063" s="260"/>
      <c r="O2063" s="119"/>
      <c r="P2063" s="120"/>
      <c r="Q2063" s="120"/>
      <c r="R2063" s="56"/>
      <c r="S2063" s="248"/>
      <c r="T2063" s="57" t="s">
        <v>92</v>
      </c>
      <c r="U2063" s="236"/>
      <c r="V2063" s="58">
        <f>V2064</f>
        <v>0</v>
      </c>
      <c r="X2063" s="58">
        <f>X2064</f>
        <v>0</v>
      </c>
      <c r="Z2063" s="58">
        <f>Z2064</f>
        <v>0</v>
      </c>
      <c r="AB2063" s="58">
        <f>AB2064</f>
        <v>0</v>
      </c>
      <c r="AD2063" s="58" t="e">
        <f>#REF!</f>
        <v>#REF!</v>
      </c>
      <c r="AF2063" s="58">
        <f>AF2064</f>
        <v>0</v>
      </c>
      <c r="AH2063" s="58" t="e">
        <f t="shared" si="290"/>
        <v>#REF!</v>
      </c>
      <c r="AI2063" s="660"/>
      <c r="AJ2063" s="659">
        <f t="shared" ref="AJ2063:AJ2069" si="304">AJ2064</f>
        <v>0</v>
      </c>
      <c r="AK2063" s="59"/>
      <c r="AL2063" s="659">
        <f t="shared" ref="AL2063:AP2069" si="305">AL2064</f>
        <v>0</v>
      </c>
      <c r="AM2063" s="659"/>
      <c r="AN2063" s="659">
        <f t="shared" si="305"/>
        <v>0</v>
      </c>
      <c r="AO2063" s="58"/>
      <c r="AP2063" s="659">
        <f t="shared" si="305"/>
        <v>0</v>
      </c>
      <c r="AQ2063" s="58"/>
    </row>
    <row r="2064" spans="2:43" ht="18" hidden="1" customHeight="1" x14ac:dyDescent="0.2">
      <c r="B2064" s="4"/>
      <c r="C2064" s="117"/>
      <c r="D2064" s="117"/>
      <c r="E2064" s="117"/>
      <c r="F2064" s="48"/>
      <c r="G2064" s="11"/>
      <c r="H2064" s="132"/>
      <c r="I2064" s="121">
        <v>6</v>
      </c>
      <c r="J2064" s="121"/>
      <c r="K2064" s="164"/>
      <c r="L2064" s="277"/>
      <c r="M2064" s="163"/>
      <c r="N2064" s="261"/>
      <c r="O2064" s="122"/>
      <c r="P2064" s="123"/>
      <c r="Q2064" s="123"/>
      <c r="R2064" s="49"/>
      <c r="S2064" s="18"/>
      <c r="T2064" s="50" t="s">
        <v>93</v>
      </c>
      <c r="U2064" s="76"/>
      <c r="V2064" s="51">
        <f>V2065</f>
        <v>0</v>
      </c>
      <c r="X2064" s="51">
        <f>X2065</f>
        <v>0</v>
      </c>
      <c r="Z2064" s="51">
        <f>Z2065</f>
        <v>0</v>
      </c>
      <c r="AB2064" s="51">
        <f>AB2065</f>
        <v>0</v>
      </c>
      <c r="AD2064" s="51" t="e">
        <f>#REF!</f>
        <v>#REF!</v>
      </c>
      <c r="AF2064" s="51">
        <f>AF2065</f>
        <v>0</v>
      </c>
      <c r="AH2064" s="51" t="e">
        <f t="shared" si="290"/>
        <v>#REF!</v>
      </c>
      <c r="AI2064" s="5"/>
      <c r="AJ2064" s="51">
        <f t="shared" si="304"/>
        <v>0</v>
      </c>
      <c r="AK2064" s="5"/>
      <c r="AL2064" s="51">
        <f t="shared" si="305"/>
        <v>0</v>
      </c>
      <c r="AM2064" s="51"/>
      <c r="AN2064" s="51">
        <f t="shared" si="305"/>
        <v>0</v>
      </c>
      <c r="AO2064" s="51"/>
      <c r="AP2064" s="51">
        <f t="shared" si="305"/>
        <v>0</v>
      </c>
      <c r="AQ2064" s="51"/>
    </row>
    <row r="2065" spans="2:43" ht="18" hidden="1" customHeight="1" x14ac:dyDescent="0.2">
      <c r="B2065" s="4"/>
      <c r="C2065" s="117"/>
      <c r="D2065" s="117"/>
      <c r="E2065" s="117"/>
      <c r="F2065" s="48"/>
      <c r="G2065" s="11"/>
      <c r="H2065" s="132"/>
      <c r="I2065" s="121"/>
      <c r="J2065" s="121">
        <v>0</v>
      </c>
      <c r="K2065" s="164"/>
      <c r="L2065" s="277"/>
      <c r="M2065" s="163"/>
      <c r="N2065" s="261"/>
      <c r="O2065" s="122"/>
      <c r="P2065" s="123"/>
      <c r="Q2065" s="123"/>
      <c r="R2065" s="49"/>
      <c r="S2065" s="18"/>
      <c r="T2065" s="50" t="s">
        <v>187</v>
      </c>
      <c r="U2065" s="76"/>
      <c r="V2065" s="51">
        <f>V2066</f>
        <v>0</v>
      </c>
      <c r="X2065" s="51">
        <f>X2066</f>
        <v>0</v>
      </c>
      <c r="Z2065" s="51">
        <f>Z2066</f>
        <v>0</v>
      </c>
      <c r="AB2065" s="51">
        <f>AB2066</f>
        <v>0</v>
      </c>
      <c r="AD2065" s="51" t="e">
        <f>#REF!</f>
        <v>#REF!</v>
      </c>
      <c r="AF2065" s="51">
        <f>AF2066</f>
        <v>0</v>
      </c>
      <c r="AH2065" s="51" t="e">
        <f t="shared" si="290"/>
        <v>#REF!</v>
      </c>
      <c r="AI2065" s="5"/>
      <c r="AJ2065" s="51">
        <f t="shared" si="304"/>
        <v>0</v>
      </c>
      <c r="AK2065" s="5"/>
      <c r="AL2065" s="51">
        <f t="shared" si="305"/>
        <v>0</v>
      </c>
      <c r="AM2065" s="51"/>
      <c r="AN2065" s="51">
        <f t="shared" si="305"/>
        <v>0</v>
      </c>
      <c r="AO2065" s="51"/>
      <c r="AP2065" s="51">
        <f t="shared" si="305"/>
        <v>0</v>
      </c>
      <c r="AQ2065" s="51"/>
    </row>
    <row r="2066" spans="2:43" ht="18" hidden="1" customHeight="1" x14ac:dyDescent="0.2">
      <c r="B2066" s="4"/>
      <c r="C2066" s="117"/>
      <c r="D2066" s="117"/>
      <c r="E2066" s="117"/>
      <c r="F2066" s="48"/>
      <c r="G2066" s="11"/>
      <c r="H2066" s="132"/>
      <c r="I2066" s="121"/>
      <c r="J2066" s="121"/>
      <c r="K2066" s="164">
        <v>7</v>
      </c>
      <c r="L2066" s="277"/>
      <c r="M2066" s="163"/>
      <c r="N2066" s="261"/>
      <c r="O2066" s="122"/>
      <c r="P2066" s="123"/>
      <c r="Q2066" s="123"/>
      <c r="R2066" s="49"/>
      <c r="S2066" s="18"/>
      <c r="T2066" s="50" t="s">
        <v>187</v>
      </c>
      <c r="U2066" s="76"/>
      <c r="V2066" s="51">
        <f>V2067</f>
        <v>0</v>
      </c>
      <c r="X2066" s="51">
        <f>X2067</f>
        <v>0</v>
      </c>
      <c r="Z2066" s="51">
        <f>Z2067</f>
        <v>0</v>
      </c>
      <c r="AB2066" s="51">
        <f>AB2067</f>
        <v>0</v>
      </c>
      <c r="AD2066" s="51" t="e">
        <f>#REF!</f>
        <v>#REF!</v>
      </c>
      <c r="AF2066" s="51">
        <f>AF2067</f>
        <v>0</v>
      </c>
      <c r="AH2066" s="51" t="e">
        <f t="shared" si="290"/>
        <v>#REF!</v>
      </c>
      <c r="AI2066" s="5"/>
      <c r="AJ2066" s="51">
        <f t="shared" si="304"/>
        <v>0</v>
      </c>
      <c r="AK2066" s="5"/>
      <c r="AL2066" s="51">
        <f t="shared" si="305"/>
        <v>0</v>
      </c>
      <c r="AM2066" s="51"/>
      <c r="AN2066" s="51">
        <f t="shared" si="305"/>
        <v>0</v>
      </c>
      <c r="AO2066" s="51"/>
      <c r="AP2066" s="51">
        <f t="shared" si="305"/>
        <v>0</v>
      </c>
      <c r="AQ2066" s="51"/>
    </row>
    <row r="2067" spans="2:43" ht="18" hidden="1" customHeight="1" x14ac:dyDescent="0.2">
      <c r="B2067" s="4"/>
      <c r="C2067" s="117"/>
      <c r="D2067" s="117"/>
      <c r="E2067" s="117"/>
      <c r="F2067" s="48"/>
      <c r="G2067" s="11"/>
      <c r="H2067" s="117"/>
      <c r="I2067" s="124"/>
      <c r="J2067" s="124"/>
      <c r="K2067" s="144"/>
      <c r="L2067" s="11"/>
      <c r="M2067" s="226">
        <v>2</v>
      </c>
      <c r="N2067" s="262"/>
      <c r="O2067" s="125"/>
      <c r="P2067" s="126"/>
      <c r="Q2067" s="126"/>
      <c r="R2067" s="60"/>
      <c r="S2067" s="249"/>
      <c r="T2067" s="61" t="s">
        <v>413</v>
      </c>
      <c r="U2067" s="241"/>
      <c r="V2067" s="62">
        <f>V2068</f>
        <v>0</v>
      </c>
      <c r="X2067" s="62">
        <f>X2068</f>
        <v>0</v>
      </c>
      <c r="Z2067" s="62">
        <f>Z2068</f>
        <v>0</v>
      </c>
      <c r="AB2067" s="62">
        <f>AB2068</f>
        <v>0</v>
      </c>
      <c r="AD2067" s="62" t="e">
        <f>#REF!</f>
        <v>#REF!</v>
      </c>
      <c r="AF2067" s="62">
        <f>AF2068</f>
        <v>0</v>
      </c>
      <c r="AH2067" s="62" t="e">
        <f t="shared" si="290"/>
        <v>#REF!</v>
      </c>
      <c r="AI2067" s="63"/>
      <c r="AJ2067" s="62">
        <f t="shared" si="304"/>
        <v>0</v>
      </c>
      <c r="AK2067" s="63"/>
      <c r="AL2067" s="62">
        <f t="shared" si="305"/>
        <v>0</v>
      </c>
      <c r="AM2067" s="62"/>
      <c r="AN2067" s="62">
        <f t="shared" si="305"/>
        <v>0</v>
      </c>
      <c r="AO2067" s="62"/>
      <c r="AP2067" s="62">
        <f t="shared" si="305"/>
        <v>0</v>
      </c>
      <c r="AQ2067" s="62"/>
    </row>
    <row r="2068" spans="2:43" ht="18" hidden="1" customHeight="1" x14ac:dyDescent="0.2">
      <c r="B2068" s="4"/>
      <c r="C2068" s="117"/>
      <c r="D2068" s="117"/>
      <c r="E2068" s="117"/>
      <c r="F2068" s="48"/>
      <c r="G2068" s="11"/>
      <c r="H2068" s="117"/>
      <c r="I2068" s="124"/>
      <c r="J2068" s="124"/>
      <c r="K2068" s="144"/>
      <c r="L2068" s="11"/>
      <c r="M2068" s="226"/>
      <c r="N2068" s="262"/>
      <c r="O2068" s="127">
        <v>6</v>
      </c>
      <c r="P2068" s="123"/>
      <c r="Q2068" s="123"/>
      <c r="R2068" s="49"/>
      <c r="S2068" s="18"/>
      <c r="T2068" s="50" t="s">
        <v>56</v>
      </c>
      <c r="U2068" s="76"/>
      <c r="V2068" s="51">
        <f>V2069+V2073</f>
        <v>0</v>
      </c>
      <c r="X2068" s="51">
        <f>X2069+X2073</f>
        <v>0</v>
      </c>
      <c r="Z2068" s="51">
        <f>Z2069+Z2073</f>
        <v>0</v>
      </c>
      <c r="AB2068" s="51">
        <f>AB2069+AB2073</f>
        <v>0</v>
      </c>
      <c r="AD2068" s="51" t="e">
        <f>#REF!+AD2073</f>
        <v>#REF!</v>
      </c>
      <c r="AF2068" s="51">
        <f>AF2069+AF2073</f>
        <v>0</v>
      </c>
      <c r="AH2068" s="51" t="e">
        <f t="shared" si="290"/>
        <v>#REF!</v>
      </c>
      <c r="AI2068" s="5"/>
      <c r="AJ2068" s="51">
        <f t="shared" si="304"/>
        <v>0</v>
      </c>
      <c r="AK2068" s="5"/>
      <c r="AL2068" s="51">
        <f t="shared" si="305"/>
        <v>0</v>
      </c>
      <c r="AM2068" s="51"/>
      <c r="AN2068" s="51">
        <f t="shared" si="305"/>
        <v>0</v>
      </c>
      <c r="AO2068" s="51"/>
      <c r="AP2068" s="51">
        <f t="shared" si="305"/>
        <v>0</v>
      </c>
      <c r="AQ2068" s="51"/>
    </row>
    <row r="2069" spans="2:43" ht="18" hidden="1" customHeight="1" x14ac:dyDescent="0.2">
      <c r="B2069" s="4"/>
      <c r="C2069" s="117"/>
      <c r="D2069" s="117"/>
      <c r="E2069" s="117"/>
      <c r="F2069" s="48"/>
      <c r="G2069" s="11"/>
      <c r="H2069" s="117"/>
      <c r="I2069" s="124"/>
      <c r="J2069" s="124"/>
      <c r="K2069" s="144"/>
      <c r="L2069" s="11"/>
      <c r="M2069" s="226"/>
      <c r="N2069" s="262"/>
      <c r="O2069" s="125"/>
      <c r="P2069" s="129">
        <v>1</v>
      </c>
      <c r="Q2069" s="129"/>
      <c r="R2069" s="64"/>
      <c r="S2069" s="234"/>
      <c r="T2069" s="65" t="s">
        <v>94</v>
      </c>
      <c r="U2069" s="155"/>
      <c r="V2069" s="66">
        <f>V2070</f>
        <v>0</v>
      </c>
      <c r="X2069" s="66">
        <f>X2070</f>
        <v>0</v>
      </c>
      <c r="Z2069" s="66">
        <f>Z2070</f>
        <v>0</v>
      </c>
      <c r="AB2069" s="66">
        <f>AB2070</f>
        <v>0</v>
      </c>
      <c r="AD2069" s="66" t="e">
        <f>#REF!</f>
        <v>#REF!</v>
      </c>
      <c r="AF2069" s="66">
        <f>AF2070</f>
        <v>0</v>
      </c>
      <c r="AH2069" s="66" t="e">
        <f t="shared" si="290"/>
        <v>#REF!</v>
      </c>
      <c r="AI2069" s="67"/>
      <c r="AJ2069" s="66">
        <f t="shared" si="304"/>
        <v>0</v>
      </c>
      <c r="AK2069" s="67"/>
      <c r="AL2069" s="66">
        <f t="shared" si="305"/>
        <v>0</v>
      </c>
      <c r="AM2069" s="66"/>
      <c r="AN2069" s="66">
        <f t="shared" si="305"/>
        <v>0</v>
      </c>
      <c r="AO2069" s="66"/>
      <c r="AP2069" s="66">
        <f t="shared" si="305"/>
        <v>0</v>
      </c>
      <c r="AQ2069" s="66"/>
    </row>
    <row r="2070" spans="2:43" ht="18" hidden="1" customHeight="1" x14ac:dyDescent="0.2">
      <c r="B2070" s="4"/>
      <c r="C2070" s="117"/>
      <c r="D2070" s="117"/>
      <c r="E2070" s="117"/>
      <c r="F2070" s="48"/>
      <c r="G2070" s="11"/>
      <c r="H2070" s="117"/>
      <c r="I2070" s="124"/>
      <c r="J2070" s="124"/>
      <c r="K2070" s="144"/>
      <c r="L2070" s="11"/>
      <c r="M2070" s="226"/>
      <c r="N2070" s="262"/>
      <c r="O2070" s="125"/>
      <c r="P2070" s="126"/>
      <c r="Q2070" s="131">
        <v>2</v>
      </c>
      <c r="R2070" s="68"/>
      <c r="S2070" s="35"/>
      <c r="T2070" s="69" t="s">
        <v>57</v>
      </c>
      <c r="U2070" s="92"/>
      <c r="V2070" s="70">
        <f>V2071+V2072</f>
        <v>0</v>
      </c>
      <c r="X2070" s="70">
        <f>X2071+X2072</f>
        <v>0</v>
      </c>
      <c r="Z2070" s="70">
        <f>Z2071+Z2072</f>
        <v>0</v>
      </c>
      <c r="AB2070" s="70">
        <f>AB2071+AB2072</f>
        <v>0</v>
      </c>
      <c r="AD2070" s="70" t="e">
        <f>#REF!+AD2072</f>
        <v>#REF!</v>
      </c>
      <c r="AF2070" s="70">
        <f>AF2071+AF2072</f>
        <v>0</v>
      </c>
      <c r="AH2070" s="70" t="e">
        <f t="shared" si="290"/>
        <v>#REF!</v>
      </c>
      <c r="AI2070" s="446"/>
      <c r="AJ2070" s="447">
        <f>AJ2071+AJ2072</f>
        <v>0</v>
      </c>
      <c r="AK2070" s="71"/>
      <c r="AL2070" s="447">
        <f>AL2071+AL2072</f>
        <v>0</v>
      </c>
      <c r="AM2070" s="447"/>
      <c r="AN2070" s="447">
        <f>AN2071+AN2072</f>
        <v>0</v>
      </c>
      <c r="AO2070" s="70"/>
      <c r="AP2070" s="447">
        <f>AP2071+AP2072</f>
        <v>0</v>
      </c>
      <c r="AQ2070" s="70"/>
    </row>
    <row r="2071" spans="2:43" ht="18" hidden="1" customHeight="1" x14ac:dyDescent="0.2">
      <c r="B2071" s="4"/>
      <c r="C2071" s="117"/>
      <c r="D2071" s="117"/>
      <c r="E2071" s="117"/>
      <c r="F2071" s="48"/>
      <c r="G2071" s="11"/>
      <c r="H2071" s="117"/>
      <c r="I2071" s="124"/>
      <c r="J2071" s="124"/>
      <c r="K2071" s="144"/>
      <c r="L2071" s="11"/>
      <c r="M2071" s="226"/>
      <c r="N2071" s="262"/>
      <c r="O2071" s="125"/>
      <c r="P2071" s="126"/>
      <c r="Q2071" s="130"/>
      <c r="R2071" s="72" t="s">
        <v>3</v>
      </c>
      <c r="S2071" s="181"/>
      <c r="T2071" s="73" t="s">
        <v>95</v>
      </c>
      <c r="V2071" s="74">
        <v>0</v>
      </c>
      <c r="X2071" s="74">
        <v>0</v>
      </c>
      <c r="Z2071" s="74">
        <v>0</v>
      </c>
      <c r="AB2071" s="74">
        <v>0</v>
      </c>
      <c r="AD2071" s="74">
        <v>0</v>
      </c>
      <c r="AF2071" s="74">
        <v>0</v>
      </c>
      <c r="AH2071" s="74">
        <f t="shared" si="290"/>
        <v>0</v>
      </c>
      <c r="AI2071" s="8"/>
      <c r="AJ2071" s="74">
        <v>0</v>
      </c>
      <c r="AK2071" s="8"/>
      <c r="AL2071" s="74">
        <v>0</v>
      </c>
      <c r="AM2071" s="74"/>
      <c r="AN2071" s="74">
        <v>0</v>
      </c>
      <c r="AO2071" s="74"/>
      <c r="AP2071" s="74">
        <v>0</v>
      </c>
      <c r="AQ2071" s="74"/>
    </row>
    <row r="2072" spans="2:43" ht="18" hidden="1" customHeight="1" x14ac:dyDescent="0.2">
      <c r="B2072" s="4"/>
      <c r="C2072" s="117"/>
      <c r="D2072" s="117"/>
      <c r="E2072" s="117"/>
      <c r="F2072" s="48"/>
      <c r="G2072" s="11"/>
      <c r="H2072" s="117"/>
      <c r="I2072" s="124"/>
      <c r="J2072" s="124"/>
      <c r="K2072" s="144"/>
      <c r="L2072" s="11"/>
      <c r="M2072" s="226"/>
      <c r="N2072" s="262"/>
      <c r="O2072" s="125"/>
      <c r="P2072" s="126"/>
      <c r="Q2072" s="130"/>
      <c r="R2072" s="72" t="s">
        <v>0</v>
      </c>
      <c r="S2072" s="181"/>
      <c r="T2072" s="73" t="s">
        <v>96</v>
      </c>
      <c r="V2072" s="74">
        <v>0</v>
      </c>
      <c r="X2072" s="74">
        <v>0</v>
      </c>
      <c r="Z2072" s="74">
        <v>0</v>
      </c>
      <c r="AB2072" s="74">
        <v>0</v>
      </c>
      <c r="AD2072" s="74">
        <v>0</v>
      </c>
      <c r="AF2072" s="74">
        <v>0</v>
      </c>
      <c r="AH2072" s="74">
        <f t="shared" si="290"/>
        <v>0</v>
      </c>
      <c r="AI2072" s="8"/>
      <c r="AJ2072" s="74">
        <v>0</v>
      </c>
      <c r="AK2072" s="8"/>
      <c r="AL2072" s="74">
        <v>0</v>
      </c>
      <c r="AM2072" s="74"/>
      <c r="AN2072" s="74">
        <v>0</v>
      </c>
      <c r="AO2072" s="74"/>
      <c r="AP2072" s="74">
        <v>0</v>
      </c>
      <c r="AQ2072" s="74"/>
    </row>
    <row r="2073" spans="2:43" ht="18" hidden="1" customHeight="1" x14ac:dyDescent="0.2">
      <c r="B2073" s="4"/>
      <c r="C2073" s="117"/>
      <c r="D2073" s="117"/>
      <c r="E2073" s="117"/>
      <c r="F2073" s="48"/>
      <c r="G2073" s="11"/>
      <c r="H2073" s="117"/>
      <c r="I2073" s="124"/>
      <c r="J2073" s="124"/>
      <c r="K2073" s="144"/>
      <c r="L2073" s="11"/>
      <c r="M2073" s="226"/>
      <c r="N2073" s="262"/>
      <c r="O2073" s="125"/>
      <c r="P2073" s="129">
        <v>3</v>
      </c>
      <c r="Q2073" s="129"/>
      <c r="R2073" s="64"/>
      <c r="S2073" s="234"/>
      <c r="T2073" s="65" t="s">
        <v>356</v>
      </c>
      <c r="U2073" s="155"/>
      <c r="V2073" s="66">
        <f>V2074</f>
        <v>0</v>
      </c>
      <c r="X2073" s="66">
        <f>X2074</f>
        <v>0</v>
      </c>
      <c r="Z2073" s="66">
        <f>Z2074</f>
        <v>0</v>
      </c>
      <c r="AB2073" s="66">
        <f>AB2074</f>
        <v>0</v>
      </c>
      <c r="AD2073" s="66" t="e">
        <f>#REF!</f>
        <v>#REF!</v>
      </c>
      <c r="AF2073" s="66">
        <f>AF2074</f>
        <v>0</v>
      </c>
      <c r="AH2073" s="66" t="e">
        <f t="shared" si="290"/>
        <v>#REF!</v>
      </c>
      <c r="AI2073" s="67"/>
      <c r="AJ2073" s="66">
        <f>AJ2074</f>
        <v>0</v>
      </c>
      <c r="AK2073" s="67"/>
      <c r="AL2073" s="66">
        <f t="shared" ref="AL2073:AP2074" si="306">AL2074</f>
        <v>0</v>
      </c>
      <c r="AM2073" s="66"/>
      <c r="AN2073" s="66">
        <f t="shared" si="306"/>
        <v>0</v>
      </c>
      <c r="AO2073" s="66"/>
      <c r="AP2073" s="66">
        <f t="shared" si="306"/>
        <v>0</v>
      </c>
      <c r="AQ2073" s="66"/>
    </row>
    <row r="2074" spans="2:43" ht="18" hidden="1" customHeight="1" x14ac:dyDescent="0.2">
      <c r="B2074" s="4"/>
      <c r="C2074" s="117"/>
      <c r="D2074" s="117"/>
      <c r="E2074" s="117"/>
      <c r="F2074" s="48"/>
      <c r="G2074" s="11"/>
      <c r="H2074" s="117"/>
      <c r="I2074" s="124"/>
      <c r="J2074" s="124"/>
      <c r="K2074" s="144"/>
      <c r="L2074" s="11"/>
      <c r="M2074" s="226"/>
      <c r="N2074" s="262"/>
      <c r="O2074" s="125"/>
      <c r="P2074" s="126"/>
      <c r="Q2074" s="131">
        <v>1</v>
      </c>
      <c r="R2074" s="68"/>
      <c r="S2074" s="35"/>
      <c r="T2074" s="69" t="s">
        <v>272</v>
      </c>
      <c r="U2074" s="92"/>
      <c r="V2074" s="70">
        <f>V2075</f>
        <v>0</v>
      </c>
      <c r="X2074" s="70">
        <f>X2075</f>
        <v>0</v>
      </c>
      <c r="Z2074" s="70">
        <f>Z2075</f>
        <v>0</v>
      </c>
      <c r="AB2074" s="70">
        <f>AB2075</f>
        <v>0</v>
      </c>
      <c r="AD2074" s="70" t="e">
        <f>#REF!</f>
        <v>#REF!</v>
      </c>
      <c r="AF2074" s="70">
        <f>AF2075</f>
        <v>0</v>
      </c>
      <c r="AH2074" s="70" t="e">
        <f t="shared" si="290"/>
        <v>#REF!</v>
      </c>
      <c r="AI2074" s="446"/>
      <c r="AJ2074" s="447">
        <f>AJ2075</f>
        <v>0</v>
      </c>
      <c r="AK2074" s="71"/>
      <c r="AL2074" s="447">
        <f t="shared" si="306"/>
        <v>0</v>
      </c>
      <c r="AM2074" s="447"/>
      <c r="AN2074" s="447">
        <f t="shared" si="306"/>
        <v>0</v>
      </c>
      <c r="AO2074" s="70"/>
      <c r="AP2074" s="447">
        <f t="shared" si="306"/>
        <v>0</v>
      </c>
      <c r="AQ2074" s="70"/>
    </row>
    <row r="2075" spans="2:43" ht="18" hidden="1" customHeight="1" x14ac:dyDescent="0.2">
      <c r="B2075" s="4"/>
      <c r="C2075" s="117"/>
      <c r="D2075" s="117"/>
      <c r="E2075" s="117"/>
      <c r="F2075" s="48"/>
      <c r="G2075" s="11"/>
      <c r="H2075" s="117"/>
      <c r="I2075" s="124"/>
      <c r="J2075" s="124"/>
      <c r="K2075" s="144"/>
      <c r="L2075" s="11"/>
      <c r="M2075" s="226"/>
      <c r="N2075" s="262"/>
      <c r="O2075" s="125"/>
      <c r="P2075" s="126"/>
      <c r="Q2075" s="131"/>
      <c r="R2075" s="72" t="s">
        <v>3</v>
      </c>
      <c r="S2075" s="181"/>
      <c r="T2075" s="73" t="s">
        <v>272</v>
      </c>
      <c r="V2075" s="83">
        <v>0</v>
      </c>
      <c r="X2075" s="83">
        <v>0</v>
      </c>
      <c r="Z2075" s="83">
        <v>0</v>
      </c>
      <c r="AB2075" s="83">
        <v>0</v>
      </c>
      <c r="AD2075" s="83">
        <v>0</v>
      </c>
      <c r="AF2075" s="83">
        <v>0</v>
      </c>
      <c r="AH2075" s="83">
        <f t="shared" si="290"/>
        <v>0</v>
      </c>
      <c r="AI2075" s="495"/>
      <c r="AJ2075" s="448">
        <v>0</v>
      </c>
      <c r="AK2075" s="87"/>
      <c r="AL2075" s="448">
        <v>0</v>
      </c>
      <c r="AM2075" s="448"/>
      <c r="AN2075" s="448">
        <v>0</v>
      </c>
      <c r="AO2075" s="83"/>
      <c r="AP2075" s="448">
        <v>0</v>
      </c>
      <c r="AQ2075" s="83"/>
    </row>
    <row r="2076" spans="2:43" ht="18" hidden="1" customHeight="1" x14ac:dyDescent="0.2">
      <c r="B2076" s="4"/>
      <c r="C2076" s="117"/>
      <c r="D2076" s="117"/>
      <c r="E2076" s="117"/>
      <c r="F2076" s="48"/>
      <c r="G2076" s="11"/>
      <c r="H2076" s="117"/>
      <c r="I2076" s="124"/>
      <c r="J2076" s="124"/>
      <c r="K2076" s="144"/>
      <c r="L2076" s="11"/>
      <c r="M2076" s="226"/>
      <c r="N2076" s="262"/>
      <c r="O2076" s="125"/>
      <c r="P2076" s="126"/>
      <c r="Q2076" s="131"/>
      <c r="R2076" s="72"/>
      <c r="S2076" s="181"/>
      <c r="T2076" s="73"/>
      <c r="V2076" s="83"/>
      <c r="X2076" s="83"/>
      <c r="Z2076" s="83"/>
      <c r="AB2076" s="83"/>
      <c r="AD2076" s="83"/>
      <c r="AF2076" s="83"/>
      <c r="AH2076" s="83">
        <f t="shared" si="290"/>
        <v>0</v>
      </c>
      <c r="AI2076" s="495"/>
      <c r="AJ2076" s="448"/>
      <c r="AK2076" s="87"/>
      <c r="AL2076" s="448"/>
      <c r="AM2076" s="448"/>
      <c r="AN2076" s="448"/>
      <c r="AO2076" s="83"/>
      <c r="AP2076" s="448"/>
      <c r="AQ2076" s="83"/>
    </row>
    <row r="2077" spans="2:43" ht="18" customHeight="1" x14ac:dyDescent="0.2">
      <c r="B2077" s="4"/>
      <c r="C2077" s="117"/>
      <c r="D2077" s="117"/>
      <c r="E2077" s="117"/>
      <c r="F2077" s="113">
        <v>9</v>
      </c>
      <c r="G2077" s="283"/>
      <c r="H2077" s="171"/>
      <c r="I2077" s="114"/>
      <c r="J2077" s="114"/>
      <c r="K2077" s="167"/>
      <c r="L2077" s="276"/>
      <c r="M2077" s="166"/>
      <c r="N2077" s="259"/>
      <c r="O2077" s="115"/>
      <c r="P2077" s="116"/>
      <c r="Q2077" s="116"/>
      <c r="R2077" s="52"/>
      <c r="S2077" s="247"/>
      <c r="T2077" s="53" t="s">
        <v>77</v>
      </c>
      <c r="U2077" s="240"/>
      <c r="V2077" s="54">
        <f>V2078+V2262+V2214+V2225+V2243</f>
        <v>37856000</v>
      </c>
      <c r="X2077" s="54">
        <f>X2078+X2262+X2214+X2225+X2243</f>
        <v>53737600</v>
      </c>
      <c r="Z2077" s="54">
        <f>Z2078+Z2262+Z2214+Z2225+Z2243</f>
        <v>69136700</v>
      </c>
      <c r="AB2077" s="54">
        <f>AB2078+AB2262+AB2214+AB2225+AB2243</f>
        <v>61552800</v>
      </c>
      <c r="AD2077" s="54" t="e">
        <f>AD2078+AD2262+AD2214+AD2225+AD2243</f>
        <v>#REF!</v>
      </c>
      <c r="AF2077" s="54">
        <f>AF2078+AF2262+AF2214+AF2225+AF2243</f>
        <v>310489966</v>
      </c>
      <c r="AH2077" s="54" t="e">
        <f t="shared" si="290"/>
        <v>#REF!</v>
      </c>
      <c r="AI2077" s="55"/>
      <c r="AJ2077" s="54">
        <f>AJ2078+AJ2262+AJ2214+AJ2225+AJ2243</f>
        <v>10996980</v>
      </c>
      <c r="AK2077" s="55"/>
      <c r="AL2077" s="54">
        <f>AL2078+AL2262+AL2214+AL2225+AL2243</f>
        <v>73300900</v>
      </c>
      <c r="AM2077" s="54"/>
      <c r="AN2077" s="54">
        <f>AN2078+AN2262+AN2214+AN2225+AN2243</f>
        <v>80688900</v>
      </c>
      <c r="AO2077" s="54"/>
      <c r="AP2077" s="54">
        <f>AP2078+AP2262+AP2214+AP2225+AP2243</f>
        <v>80688900</v>
      </c>
      <c r="AQ2077" s="54"/>
    </row>
    <row r="2078" spans="2:43" ht="18" customHeight="1" x14ac:dyDescent="0.2">
      <c r="B2078" s="4"/>
      <c r="C2078" s="117"/>
      <c r="D2078" s="117"/>
      <c r="E2078" s="117"/>
      <c r="F2078" s="48"/>
      <c r="G2078" s="11"/>
      <c r="H2078" s="112" t="s">
        <v>3</v>
      </c>
      <c r="I2078" s="118"/>
      <c r="J2078" s="118"/>
      <c r="K2078" s="170"/>
      <c r="L2078" s="34"/>
      <c r="M2078" s="169"/>
      <c r="N2078" s="260"/>
      <c r="O2078" s="119"/>
      <c r="P2078" s="120"/>
      <c r="Q2078" s="120"/>
      <c r="R2078" s="56"/>
      <c r="S2078" s="248"/>
      <c r="T2078" s="57" t="s">
        <v>4</v>
      </c>
      <c r="U2078" s="236"/>
      <c r="V2078" s="58">
        <f>V2079</f>
        <v>23656000</v>
      </c>
      <c r="X2078" s="58">
        <f>X2079</f>
        <v>27573600</v>
      </c>
      <c r="Z2078" s="58">
        <f>Z2079</f>
        <v>19519700</v>
      </c>
      <c r="AB2078" s="58">
        <f>AB2079</f>
        <v>18308800</v>
      </c>
      <c r="AD2078" s="58" t="e">
        <f>AD2079</f>
        <v>#REF!</v>
      </c>
      <c r="AF2078" s="659">
        <f>AF2079</f>
        <v>3227200</v>
      </c>
      <c r="AH2078" s="659" t="e">
        <f t="shared" ref="AH2078:AH2141" si="307">AD2078+AF2078</f>
        <v>#REF!</v>
      </c>
      <c r="AI2078" s="660"/>
      <c r="AJ2078" s="659">
        <f>AJ2079</f>
        <v>5867980</v>
      </c>
      <c r="AK2078" s="59"/>
      <c r="AL2078" s="659">
        <f t="shared" ref="AL2078:AP2079" si="308">AL2079</f>
        <v>21706900</v>
      </c>
      <c r="AM2078" s="659"/>
      <c r="AN2078" s="659">
        <f t="shared" si="308"/>
        <v>23479900</v>
      </c>
      <c r="AO2078" s="659"/>
      <c r="AP2078" s="659">
        <f t="shared" si="308"/>
        <v>23479900</v>
      </c>
      <c r="AQ2078" s="659"/>
    </row>
    <row r="2079" spans="2:43" ht="18" customHeight="1" x14ac:dyDescent="0.2">
      <c r="B2079" s="4"/>
      <c r="C2079" s="117"/>
      <c r="D2079" s="117"/>
      <c r="E2079" s="117"/>
      <c r="F2079" s="48"/>
      <c r="G2079" s="11"/>
      <c r="H2079" s="132"/>
      <c r="I2079" s="121">
        <v>3</v>
      </c>
      <c r="J2079" s="121"/>
      <c r="K2079" s="164"/>
      <c r="L2079" s="277"/>
      <c r="M2079" s="163"/>
      <c r="N2079" s="261"/>
      <c r="O2079" s="122"/>
      <c r="P2079" s="123"/>
      <c r="Q2079" s="123"/>
      <c r="R2079" s="49"/>
      <c r="S2079" s="18"/>
      <c r="T2079" s="50" t="s">
        <v>5</v>
      </c>
      <c r="U2079" s="76"/>
      <c r="V2079" s="51">
        <f>V2080</f>
        <v>23656000</v>
      </c>
      <c r="X2079" s="51">
        <f>X2080</f>
        <v>27573600</v>
      </c>
      <c r="Z2079" s="51">
        <f>Z2080</f>
        <v>19519700</v>
      </c>
      <c r="AB2079" s="51">
        <f>AB2080</f>
        <v>18308800</v>
      </c>
      <c r="AD2079" s="51" t="e">
        <f>AD2080</f>
        <v>#REF!</v>
      </c>
      <c r="AF2079" s="51">
        <f>AF2080</f>
        <v>3227200</v>
      </c>
      <c r="AH2079" s="51" t="e">
        <f t="shared" si="307"/>
        <v>#REF!</v>
      </c>
      <c r="AI2079" s="5"/>
      <c r="AJ2079" s="51">
        <f>AJ2080</f>
        <v>5867980</v>
      </c>
      <c r="AK2079" s="5"/>
      <c r="AL2079" s="51">
        <f t="shared" si="308"/>
        <v>21706900</v>
      </c>
      <c r="AM2079" s="51"/>
      <c r="AN2079" s="51">
        <f t="shared" si="308"/>
        <v>23479900</v>
      </c>
      <c r="AO2079" s="51"/>
      <c r="AP2079" s="51">
        <f t="shared" si="308"/>
        <v>23479900</v>
      </c>
      <c r="AQ2079" s="51"/>
    </row>
    <row r="2080" spans="2:43" ht="18" customHeight="1" x14ac:dyDescent="0.2">
      <c r="B2080" s="4"/>
      <c r="C2080" s="117"/>
      <c r="D2080" s="117"/>
      <c r="E2080" s="117"/>
      <c r="F2080" s="48"/>
      <c r="G2080" s="11"/>
      <c r="H2080" s="132"/>
      <c r="I2080" s="121"/>
      <c r="J2080" s="121">
        <v>9</v>
      </c>
      <c r="K2080" s="164"/>
      <c r="L2080" s="277"/>
      <c r="M2080" s="163"/>
      <c r="N2080" s="261"/>
      <c r="O2080" s="122"/>
      <c r="P2080" s="123"/>
      <c r="Q2080" s="123"/>
      <c r="R2080" s="49"/>
      <c r="S2080" s="18"/>
      <c r="T2080" s="50" t="s">
        <v>44</v>
      </c>
      <c r="U2080" s="76"/>
      <c r="V2080" s="51">
        <f>V2081+V2189</f>
        <v>23656000</v>
      </c>
      <c r="X2080" s="51">
        <f>X2081+X2189</f>
        <v>27573600</v>
      </c>
      <c r="Z2080" s="51">
        <f>Z2081+Z2189</f>
        <v>19519700</v>
      </c>
      <c r="AB2080" s="51">
        <f>AB2081+AB2189</f>
        <v>18308800</v>
      </c>
      <c r="AD2080" s="51" t="e">
        <f>AD2081+AD2189</f>
        <v>#REF!</v>
      </c>
      <c r="AF2080" s="51">
        <f>AF2081+AF2189</f>
        <v>3227200</v>
      </c>
      <c r="AH2080" s="51" t="e">
        <f t="shared" si="307"/>
        <v>#REF!</v>
      </c>
      <c r="AI2080" s="5"/>
      <c r="AJ2080" s="51">
        <f>AJ2081+AJ2189</f>
        <v>5867980</v>
      </c>
      <c r="AK2080" s="5"/>
      <c r="AL2080" s="51">
        <f>AL2081+AL2189</f>
        <v>21706900</v>
      </c>
      <c r="AM2080" s="51"/>
      <c r="AN2080" s="51">
        <f>AN2081+AN2189</f>
        <v>23479900</v>
      </c>
      <c r="AO2080" s="51"/>
      <c r="AP2080" s="51">
        <f>AP2081+AP2189</f>
        <v>23479900</v>
      </c>
      <c r="AQ2080" s="51"/>
    </row>
    <row r="2081" spans="2:43" ht="18" customHeight="1" x14ac:dyDescent="0.2">
      <c r="B2081" s="4"/>
      <c r="C2081" s="117"/>
      <c r="D2081" s="117"/>
      <c r="E2081" s="117"/>
      <c r="F2081" s="48"/>
      <c r="G2081" s="11"/>
      <c r="H2081" s="132"/>
      <c r="I2081" s="121"/>
      <c r="J2081" s="121"/>
      <c r="K2081" s="164">
        <v>0</v>
      </c>
      <c r="L2081" s="277"/>
      <c r="M2081" s="163"/>
      <c r="N2081" s="261"/>
      <c r="O2081" s="122"/>
      <c r="P2081" s="123"/>
      <c r="Q2081" s="123"/>
      <c r="R2081" s="49"/>
      <c r="S2081" s="18"/>
      <c r="T2081" s="50" t="s">
        <v>44</v>
      </c>
      <c r="U2081" s="76"/>
      <c r="V2081" s="51">
        <f>V2082</f>
        <v>21806000</v>
      </c>
      <c r="X2081" s="51">
        <f>X2082</f>
        <v>25141600</v>
      </c>
      <c r="Z2081" s="51">
        <f>Z2082</f>
        <v>17339700</v>
      </c>
      <c r="AB2081" s="51">
        <f>AB2082</f>
        <v>16018800</v>
      </c>
      <c r="AD2081" s="51" t="e">
        <f>AD2082</f>
        <v>#REF!</v>
      </c>
      <c r="AF2081" s="51">
        <f>AF2082</f>
        <v>3227200</v>
      </c>
      <c r="AH2081" s="51" t="e">
        <f t="shared" si="307"/>
        <v>#REF!</v>
      </c>
      <c r="AI2081" s="5"/>
      <c r="AJ2081" s="51">
        <f>AJ2082</f>
        <v>5409980</v>
      </c>
      <c r="AK2081" s="5"/>
      <c r="AL2081" s="51">
        <f>AL2082</f>
        <v>21706900</v>
      </c>
      <c r="AM2081" s="51"/>
      <c r="AN2081" s="51">
        <f>AN2082</f>
        <v>23479900</v>
      </c>
      <c r="AO2081" s="51"/>
      <c r="AP2081" s="51">
        <f>AP2082</f>
        <v>23479900</v>
      </c>
      <c r="AQ2081" s="51"/>
    </row>
    <row r="2082" spans="2:43" ht="18" customHeight="1" x14ac:dyDescent="0.2">
      <c r="B2082" s="4"/>
      <c r="C2082" s="117"/>
      <c r="D2082" s="117"/>
      <c r="E2082" s="117"/>
      <c r="F2082" s="48"/>
      <c r="G2082" s="11"/>
      <c r="H2082" s="117"/>
      <c r="I2082" s="124"/>
      <c r="J2082" s="124"/>
      <c r="K2082" s="144"/>
      <c r="L2082" s="11"/>
      <c r="M2082" s="226">
        <v>2</v>
      </c>
      <c r="N2082" s="262"/>
      <c r="O2082" s="125"/>
      <c r="P2082" s="126"/>
      <c r="Q2082" s="126"/>
      <c r="R2082" s="60"/>
      <c r="S2082" s="249"/>
      <c r="T2082" s="61" t="s">
        <v>413</v>
      </c>
      <c r="U2082" s="241"/>
      <c r="V2082" s="62">
        <f>V2083+V2108+V2118+V2184</f>
        <v>21806000</v>
      </c>
      <c r="X2082" s="62">
        <f>X2083+X2108+X2118+X2184</f>
        <v>25141600</v>
      </c>
      <c r="Z2082" s="62">
        <f>Z2083+Z2108+Z2118+Z2184</f>
        <v>17339700</v>
      </c>
      <c r="AB2082" s="62">
        <f>AB2083+AB2108+AB2118+AB2184</f>
        <v>16018800</v>
      </c>
      <c r="AD2082" s="62" t="e">
        <f>AD2083+AD2108+AD2118+AD2184</f>
        <v>#REF!</v>
      </c>
      <c r="AF2082" s="62">
        <f>AF2083+AF2108+AF2118+AF2184</f>
        <v>3227200</v>
      </c>
      <c r="AH2082" s="62" t="e">
        <f t="shared" si="307"/>
        <v>#REF!</v>
      </c>
      <c r="AI2082" s="63"/>
      <c r="AJ2082" s="62">
        <f>AJ2083+AJ2108+AJ2118+AJ2184</f>
        <v>5409980</v>
      </c>
      <c r="AK2082" s="63"/>
      <c r="AL2082" s="62">
        <f>AL2083+AL2108+AL2118+AL2184</f>
        <v>21706900</v>
      </c>
      <c r="AM2082" s="62"/>
      <c r="AN2082" s="62">
        <f>AN2083+AN2108+AN2118+AN2184</f>
        <v>23479900</v>
      </c>
      <c r="AO2082" s="62"/>
      <c r="AP2082" s="62">
        <f>AP2083+AP2108+AP2118+AP2184</f>
        <v>23479900</v>
      </c>
      <c r="AQ2082" s="62"/>
    </row>
    <row r="2083" spans="2:43" ht="18" customHeight="1" x14ac:dyDescent="0.2">
      <c r="B2083" s="4"/>
      <c r="C2083" s="117"/>
      <c r="D2083" s="117"/>
      <c r="E2083" s="117"/>
      <c r="F2083" s="48"/>
      <c r="G2083" s="11"/>
      <c r="H2083" s="117"/>
      <c r="I2083" s="124"/>
      <c r="J2083" s="124"/>
      <c r="K2083" s="144"/>
      <c r="L2083" s="11"/>
      <c r="M2083" s="143"/>
      <c r="N2083" s="42"/>
      <c r="O2083" s="127" t="s">
        <v>3</v>
      </c>
      <c r="P2083" s="123"/>
      <c r="Q2083" s="123"/>
      <c r="R2083" s="49"/>
      <c r="S2083" s="18"/>
      <c r="T2083" s="50" t="s">
        <v>7</v>
      </c>
      <c r="U2083" s="76"/>
      <c r="V2083" s="51">
        <f>V2084+V2101</f>
        <v>12011000</v>
      </c>
      <c r="X2083" s="51">
        <f>X2084+X2101</f>
        <v>15134700</v>
      </c>
      <c r="Z2083" s="51">
        <f>Z2084+Z2101</f>
        <v>14426800</v>
      </c>
      <c r="AB2083" s="51">
        <f>AB2084+AB2101</f>
        <v>13476900</v>
      </c>
      <c r="AD2083" s="51">
        <f>AD2084+AD2101</f>
        <v>14739600</v>
      </c>
      <c r="AF2083" s="51">
        <f>AF2084+AF2101</f>
        <v>0</v>
      </c>
      <c r="AH2083" s="51">
        <f t="shared" si="307"/>
        <v>14739600</v>
      </c>
      <c r="AI2083" s="5"/>
      <c r="AJ2083" s="51">
        <f>AJ2084+AJ2101</f>
        <v>4582060</v>
      </c>
      <c r="AK2083" s="5"/>
      <c r="AL2083" s="51">
        <f>AL2084+AL2101</f>
        <v>18322600</v>
      </c>
      <c r="AM2083" s="51"/>
      <c r="AN2083" s="51">
        <f>AN2084+AN2101</f>
        <v>19827450</v>
      </c>
      <c r="AO2083" s="51"/>
      <c r="AP2083" s="51">
        <f>AP2084+AP2101</f>
        <v>19827450</v>
      </c>
      <c r="AQ2083" s="51"/>
    </row>
    <row r="2084" spans="2:43" ht="18" customHeight="1" x14ac:dyDescent="0.2">
      <c r="B2084" s="4"/>
      <c r="C2084" s="117"/>
      <c r="D2084" s="117"/>
      <c r="E2084" s="117"/>
      <c r="F2084" s="48"/>
      <c r="G2084" s="11"/>
      <c r="H2084" s="117"/>
      <c r="I2084" s="124"/>
      <c r="J2084" s="124"/>
      <c r="K2084" s="144"/>
      <c r="L2084" s="11"/>
      <c r="M2084" s="143"/>
      <c r="N2084" s="42"/>
      <c r="O2084" s="128"/>
      <c r="P2084" s="129">
        <v>1</v>
      </c>
      <c r="Q2084" s="129"/>
      <c r="R2084" s="64"/>
      <c r="S2084" s="234"/>
      <c r="T2084" s="65" t="s">
        <v>8</v>
      </c>
      <c r="U2084" s="155"/>
      <c r="V2084" s="66">
        <f>V2085+V2089+V2095+V2099+V2093</f>
        <v>12011000</v>
      </c>
      <c r="X2084" s="66">
        <f>X2085+X2089+X2095+X2099+X2093</f>
        <v>15134700</v>
      </c>
      <c r="Z2084" s="66">
        <f>Z2085+Z2089+Z2095+Z2099+Z2093</f>
        <v>14426800</v>
      </c>
      <c r="AB2084" s="66">
        <f>AB2085+AB2089+AB2095+AB2099+AB2093+AB2097</f>
        <v>13241900</v>
      </c>
      <c r="AD2084" s="66">
        <f>AD2085+AD2089+AD2095+AD2099+AD2093+AD2097</f>
        <v>14583600</v>
      </c>
      <c r="AF2084" s="66">
        <f>AF2085+AF2089+AF2095+AF2099+AF2093+AF2097</f>
        <v>0</v>
      </c>
      <c r="AH2084" s="66">
        <f t="shared" si="307"/>
        <v>14583600</v>
      </c>
      <c r="AI2084" s="67"/>
      <c r="AJ2084" s="66">
        <f>AJ2085+AJ2089+AJ2095+AJ2099+AJ2093+AJ2097</f>
        <v>4502160</v>
      </c>
      <c r="AK2084" s="67"/>
      <c r="AL2084" s="66">
        <f>AL2085+AL2089+AL2095+AL2099+AL2093+AL2097</f>
        <v>17940600</v>
      </c>
      <c r="AM2084" s="66"/>
      <c r="AN2084" s="66">
        <f>AN2085+AN2089+AN2095+AN2099+AN2093+AN2097</f>
        <v>19413450</v>
      </c>
      <c r="AO2084" s="66"/>
      <c r="AP2084" s="66">
        <f>AP2085+AP2089+AP2095+AP2099+AP2093+AP2097</f>
        <v>19413450</v>
      </c>
      <c r="AQ2084" s="66"/>
    </row>
    <row r="2085" spans="2:43" ht="18" customHeight="1" x14ac:dyDescent="0.2">
      <c r="B2085" s="4"/>
      <c r="C2085" s="117"/>
      <c r="D2085" s="117"/>
      <c r="E2085" s="117"/>
      <c r="F2085" s="48"/>
      <c r="G2085" s="11"/>
      <c r="H2085" s="117"/>
      <c r="I2085" s="124"/>
      <c r="J2085" s="124"/>
      <c r="K2085" s="144"/>
      <c r="L2085" s="11"/>
      <c r="M2085" s="143"/>
      <c r="N2085" s="42"/>
      <c r="O2085" s="128"/>
      <c r="P2085" s="130"/>
      <c r="Q2085" s="131">
        <v>1</v>
      </c>
      <c r="R2085" s="68"/>
      <c r="S2085" s="35"/>
      <c r="T2085" s="69" t="s">
        <v>9</v>
      </c>
      <c r="U2085" s="92"/>
      <c r="V2085" s="70">
        <f>V2086+V2087+V2088</f>
        <v>5337000</v>
      </c>
      <c r="X2085" s="447">
        <f>X2086+X2087+X2088</f>
        <v>6124400</v>
      </c>
      <c r="Z2085" s="447">
        <f>Z2086+Z2087+Z2088</f>
        <v>6096900</v>
      </c>
      <c r="AB2085" s="447">
        <f>AB2086+AB2087+AB2088</f>
        <v>6455700</v>
      </c>
      <c r="AD2085" s="447">
        <f>AD2086+AD2087+AD2088</f>
        <v>6604700</v>
      </c>
      <c r="AF2085" s="447">
        <f>AF2086+AF2087+AF2088</f>
        <v>0</v>
      </c>
      <c r="AH2085" s="447">
        <f t="shared" si="307"/>
        <v>6604700</v>
      </c>
      <c r="AI2085" s="446"/>
      <c r="AJ2085" s="447">
        <f>AJ2086+AJ2087+AJ2088</f>
        <v>2194920</v>
      </c>
      <c r="AK2085" s="71"/>
      <c r="AL2085" s="447">
        <f>AL2086+AL2087+AL2088</f>
        <v>8283350</v>
      </c>
      <c r="AM2085" s="447"/>
      <c r="AN2085" s="447">
        <f>AN2086+AN2087+AN2088</f>
        <v>8963250</v>
      </c>
      <c r="AO2085" s="447"/>
      <c r="AP2085" s="447">
        <f>AP2086+AP2087+AP2088</f>
        <v>8963250</v>
      </c>
      <c r="AQ2085" s="447"/>
    </row>
    <row r="2086" spans="2:43" ht="18" customHeight="1" x14ac:dyDescent="0.2">
      <c r="B2086" s="4"/>
      <c r="C2086" s="117"/>
      <c r="D2086" s="117"/>
      <c r="E2086" s="117"/>
      <c r="F2086" s="48"/>
      <c r="G2086" s="11"/>
      <c r="H2086" s="117"/>
      <c r="I2086" s="124"/>
      <c r="J2086" s="124"/>
      <c r="K2086" s="144"/>
      <c r="L2086" s="11"/>
      <c r="M2086" s="143"/>
      <c r="N2086" s="42"/>
      <c r="O2086" s="128"/>
      <c r="P2086" s="130"/>
      <c r="Q2086" s="130"/>
      <c r="R2086" s="72" t="s">
        <v>3</v>
      </c>
      <c r="S2086" s="181"/>
      <c r="T2086" s="73" t="s">
        <v>9</v>
      </c>
      <c r="V2086" s="74">
        <v>5337000</v>
      </c>
      <c r="X2086" s="74">
        <v>6124400</v>
      </c>
      <c r="Z2086" s="829">
        <v>6096900</v>
      </c>
      <c r="AB2086" s="74">
        <v>6455700</v>
      </c>
      <c r="AD2086" s="74">
        <v>6604700</v>
      </c>
      <c r="AF2086" s="74">
        <v>0</v>
      </c>
      <c r="AH2086" s="74">
        <f t="shared" si="307"/>
        <v>6604700</v>
      </c>
      <c r="AI2086" s="8"/>
      <c r="AJ2086" s="74">
        <f>CEILING(AB2086*34/100,10)-20</f>
        <v>2194920</v>
      </c>
      <c r="AK2086" s="8"/>
      <c r="AL2086" s="74">
        <v>8283350</v>
      </c>
      <c r="AM2086" s="74"/>
      <c r="AN2086" s="74">
        <v>8963250</v>
      </c>
      <c r="AO2086" s="74"/>
      <c r="AP2086" s="74">
        <v>8963250</v>
      </c>
      <c r="AQ2086" s="74"/>
    </row>
    <row r="2087" spans="2:43" ht="18" hidden="1" customHeight="1" x14ac:dyDescent="0.2">
      <c r="B2087" s="4"/>
      <c r="C2087" s="117"/>
      <c r="D2087" s="117"/>
      <c r="E2087" s="117"/>
      <c r="F2087" s="48"/>
      <c r="G2087" s="11"/>
      <c r="H2087" s="117"/>
      <c r="I2087" s="124"/>
      <c r="J2087" s="124"/>
      <c r="K2087" s="144"/>
      <c r="L2087" s="11"/>
      <c r="M2087" s="143"/>
      <c r="N2087" s="42"/>
      <c r="O2087" s="128"/>
      <c r="P2087" s="130"/>
      <c r="Q2087" s="130"/>
      <c r="R2087" s="72"/>
      <c r="S2087" s="181"/>
      <c r="T2087" s="73"/>
      <c r="V2087" s="74"/>
      <c r="X2087" s="74"/>
      <c r="Z2087" s="74"/>
      <c r="AB2087" s="74"/>
      <c r="AD2087" s="74"/>
      <c r="AF2087" s="74"/>
      <c r="AH2087" s="74">
        <f t="shared" si="307"/>
        <v>0</v>
      </c>
      <c r="AI2087" s="8"/>
      <c r="AJ2087" s="74"/>
      <c r="AK2087" s="8"/>
      <c r="AL2087" s="74"/>
      <c r="AM2087" s="74"/>
      <c r="AN2087" s="74"/>
      <c r="AO2087" s="74"/>
      <c r="AP2087" s="74"/>
      <c r="AQ2087" s="74"/>
    </row>
    <row r="2088" spans="2:43" ht="18" hidden="1" customHeight="1" x14ac:dyDescent="0.2">
      <c r="B2088" s="4"/>
      <c r="C2088" s="117"/>
      <c r="D2088" s="117"/>
      <c r="E2088" s="117"/>
      <c r="F2088" s="48"/>
      <c r="G2088" s="11"/>
      <c r="H2088" s="117"/>
      <c r="I2088" s="124"/>
      <c r="J2088" s="124"/>
      <c r="K2088" s="144"/>
      <c r="L2088" s="11"/>
      <c r="M2088" s="143"/>
      <c r="N2088" s="42"/>
      <c r="O2088" s="128"/>
      <c r="P2088" s="130"/>
      <c r="Q2088" s="130"/>
      <c r="R2088" s="72"/>
      <c r="S2088" s="181"/>
      <c r="T2088" s="73"/>
      <c r="V2088" s="74"/>
      <c r="X2088" s="74"/>
      <c r="Z2088" s="74"/>
      <c r="AB2088" s="74"/>
      <c r="AD2088" s="74"/>
      <c r="AF2088" s="74"/>
      <c r="AH2088" s="74">
        <f t="shared" si="307"/>
        <v>0</v>
      </c>
      <c r="AI2088" s="8"/>
      <c r="AJ2088" s="74"/>
      <c r="AK2088" s="8"/>
      <c r="AL2088" s="74"/>
      <c r="AM2088" s="74"/>
      <c r="AN2088" s="74"/>
      <c r="AO2088" s="74"/>
      <c r="AP2088" s="74"/>
      <c r="AQ2088" s="74"/>
    </row>
    <row r="2089" spans="2:43" ht="18" customHeight="1" x14ac:dyDescent="0.2">
      <c r="B2089" s="4"/>
      <c r="C2089" s="117"/>
      <c r="D2089" s="117"/>
      <c r="E2089" s="117"/>
      <c r="F2089" s="48"/>
      <c r="G2089" s="11"/>
      <c r="H2089" s="117"/>
      <c r="I2089" s="124"/>
      <c r="J2089" s="124"/>
      <c r="K2089" s="144"/>
      <c r="L2089" s="11"/>
      <c r="M2089" s="143"/>
      <c r="N2089" s="42"/>
      <c r="O2089" s="128"/>
      <c r="P2089" s="130"/>
      <c r="Q2089" s="131">
        <v>2</v>
      </c>
      <c r="R2089" s="68"/>
      <c r="S2089" s="35"/>
      <c r="T2089" s="69" t="s">
        <v>11</v>
      </c>
      <c r="U2089" s="92"/>
      <c r="V2089" s="70">
        <f>V2090+V2091+V2092</f>
        <v>6052000</v>
      </c>
      <c r="X2089" s="447">
        <f>X2090+X2091+X2092</f>
        <v>8141400</v>
      </c>
      <c r="Z2089" s="447">
        <f>Z2090+Z2091+Z2092</f>
        <v>7685300</v>
      </c>
      <c r="AB2089" s="447">
        <f>AB2090+AB2091+AB2092</f>
        <v>6131100</v>
      </c>
      <c r="AD2089" s="447">
        <f>AD2090+AD2091+AD2092</f>
        <v>7359400</v>
      </c>
      <c r="AF2089" s="447">
        <f>AF2090+AF2091+AF2092</f>
        <v>0</v>
      </c>
      <c r="AH2089" s="447">
        <f t="shared" si="307"/>
        <v>7359400</v>
      </c>
      <c r="AI2089" s="446"/>
      <c r="AJ2089" s="447">
        <f>AJ2090+AJ2091+AJ2092</f>
        <v>2084550</v>
      </c>
      <c r="AK2089" s="71"/>
      <c r="AL2089" s="447">
        <f>AL2090+AL2091+AL2092</f>
        <v>8860800</v>
      </c>
      <c r="AM2089" s="447"/>
      <c r="AN2089" s="447">
        <f>AN2090+AN2091+AN2092</f>
        <v>9588250</v>
      </c>
      <c r="AO2089" s="447"/>
      <c r="AP2089" s="447">
        <f>AP2090+AP2091+AP2092</f>
        <v>9588250</v>
      </c>
      <c r="AQ2089" s="447"/>
    </row>
    <row r="2090" spans="2:43" ht="18" customHeight="1" x14ac:dyDescent="0.2">
      <c r="B2090" s="4"/>
      <c r="C2090" s="117"/>
      <c r="D2090" s="117"/>
      <c r="E2090" s="117"/>
      <c r="F2090" s="48"/>
      <c r="G2090" s="11"/>
      <c r="H2090" s="117"/>
      <c r="I2090" s="124"/>
      <c r="J2090" s="124"/>
      <c r="K2090" s="144"/>
      <c r="L2090" s="11"/>
      <c r="M2090" s="143"/>
      <c r="N2090" s="42"/>
      <c r="O2090" s="128"/>
      <c r="P2090" s="130"/>
      <c r="Q2090" s="130"/>
      <c r="R2090" s="72" t="s">
        <v>3</v>
      </c>
      <c r="S2090" s="181"/>
      <c r="T2090" s="73" t="s">
        <v>11</v>
      </c>
      <c r="V2090" s="74">
        <v>6052000</v>
      </c>
      <c r="X2090" s="74">
        <v>8141400</v>
      </c>
      <c r="Z2090" s="829">
        <v>7685300</v>
      </c>
      <c r="AB2090" s="74">
        <v>6131100</v>
      </c>
      <c r="AD2090" s="74">
        <v>7359400</v>
      </c>
      <c r="AF2090" s="74">
        <v>0</v>
      </c>
      <c r="AH2090" s="74">
        <f t="shared" si="307"/>
        <v>7359400</v>
      </c>
      <c r="AI2090" s="8"/>
      <c r="AJ2090" s="74">
        <f>CEILING(AB2090*34/100,10)-30</f>
        <v>2084550</v>
      </c>
      <c r="AK2090" s="8"/>
      <c r="AL2090" s="74">
        <v>8860800</v>
      </c>
      <c r="AM2090" s="74"/>
      <c r="AN2090" s="74">
        <v>9588250</v>
      </c>
      <c r="AO2090" s="74"/>
      <c r="AP2090" s="74">
        <v>9588250</v>
      </c>
      <c r="AQ2090" s="74"/>
    </row>
    <row r="2091" spans="2:43" ht="18" hidden="1" customHeight="1" x14ac:dyDescent="0.2">
      <c r="B2091" s="4"/>
      <c r="C2091" s="117"/>
      <c r="D2091" s="117"/>
      <c r="E2091" s="117"/>
      <c r="F2091" s="48"/>
      <c r="G2091" s="11"/>
      <c r="H2091" s="117"/>
      <c r="I2091" s="124"/>
      <c r="J2091" s="124"/>
      <c r="K2091" s="144"/>
      <c r="L2091" s="11"/>
      <c r="M2091" s="143"/>
      <c r="N2091" s="42"/>
      <c r="O2091" s="128"/>
      <c r="P2091" s="130"/>
      <c r="Q2091" s="130"/>
      <c r="R2091" s="72"/>
      <c r="S2091" s="181"/>
      <c r="T2091" s="73"/>
      <c r="V2091" s="74"/>
      <c r="X2091" s="74"/>
      <c r="Z2091" s="74"/>
      <c r="AB2091" s="74"/>
      <c r="AD2091" s="74"/>
      <c r="AF2091" s="74"/>
      <c r="AH2091" s="74">
        <f t="shared" si="307"/>
        <v>0</v>
      </c>
      <c r="AI2091" s="8"/>
      <c r="AJ2091" s="74"/>
      <c r="AK2091" s="8"/>
      <c r="AL2091" s="74"/>
      <c r="AM2091" s="74"/>
      <c r="AN2091" s="74"/>
      <c r="AO2091" s="74"/>
      <c r="AP2091" s="74"/>
      <c r="AQ2091" s="74"/>
    </row>
    <row r="2092" spans="2:43" ht="18" hidden="1" customHeight="1" x14ac:dyDescent="0.2">
      <c r="B2092" s="4"/>
      <c r="C2092" s="117"/>
      <c r="D2092" s="117"/>
      <c r="E2092" s="117"/>
      <c r="F2092" s="48"/>
      <c r="G2092" s="11"/>
      <c r="H2092" s="117"/>
      <c r="I2092" s="124"/>
      <c r="J2092" s="124"/>
      <c r="K2092" s="144"/>
      <c r="L2092" s="11"/>
      <c r="M2092" s="143"/>
      <c r="N2092" s="42"/>
      <c r="O2092" s="128"/>
      <c r="P2092" s="130"/>
      <c r="Q2092" s="130"/>
      <c r="R2092" s="72"/>
      <c r="S2092" s="181"/>
      <c r="T2092" s="73"/>
      <c r="V2092" s="74"/>
      <c r="X2092" s="74"/>
      <c r="Z2092" s="74"/>
      <c r="AB2092" s="74"/>
      <c r="AD2092" s="74"/>
      <c r="AF2092" s="74"/>
      <c r="AH2092" s="74">
        <f t="shared" si="307"/>
        <v>0</v>
      </c>
      <c r="AI2092" s="8"/>
      <c r="AJ2092" s="74"/>
      <c r="AK2092" s="8"/>
      <c r="AL2092" s="74"/>
      <c r="AM2092" s="74"/>
      <c r="AN2092" s="74"/>
      <c r="AO2092" s="74"/>
      <c r="AP2092" s="74"/>
      <c r="AQ2092" s="74"/>
    </row>
    <row r="2093" spans="2:43" ht="18" customHeight="1" x14ac:dyDescent="0.2">
      <c r="B2093" s="4"/>
      <c r="C2093" s="117"/>
      <c r="D2093" s="117"/>
      <c r="E2093" s="117"/>
      <c r="F2093" s="48"/>
      <c r="G2093" s="11"/>
      <c r="H2093" s="117"/>
      <c r="I2093" s="124"/>
      <c r="J2093" s="124"/>
      <c r="K2093" s="144"/>
      <c r="L2093" s="11"/>
      <c r="M2093" s="143"/>
      <c r="N2093" s="42"/>
      <c r="O2093" s="128"/>
      <c r="P2093" s="130"/>
      <c r="Q2093" s="131">
        <v>3</v>
      </c>
      <c r="R2093" s="68"/>
      <c r="S2093" s="35"/>
      <c r="T2093" s="69" t="s">
        <v>12</v>
      </c>
      <c r="U2093" s="92"/>
      <c r="V2093" s="70">
        <f>SUM(V2094:V2094)</f>
        <v>48000</v>
      </c>
      <c r="X2093" s="447">
        <f>SUM(X2094:X2094)</f>
        <v>63600</v>
      </c>
      <c r="Z2093" s="447">
        <f>SUM(Z2094:Z2094)</f>
        <v>49400</v>
      </c>
      <c r="AB2093" s="447">
        <f>SUM(AB2094:AB2094)</f>
        <v>66500</v>
      </c>
      <c r="AD2093" s="447">
        <f>SUM(AD2094:AD2094)</f>
        <v>15500</v>
      </c>
      <c r="AF2093" s="447">
        <f>SUM(AF2094:AF2094)</f>
        <v>0</v>
      </c>
      <c r="AH2093" s="447">
        <f t="shared" si="307"/>
        <v>15500</v>
      </c>
      <c r="AI2093" s="446"/>
      <c r="AJ2093" s="447">
        <f>SUM(AJ2094:AJ2094)</f>
        <v>22590</v>
      </c>
      <c r="AK2093" s="71"/>
      <c r="AL2093" s="447">
        <f>SUM(AL2094:AL2094)</f>
        <v>99200</v>
      </c>
      <c r="AM2093" s="447"/>
      <c r="AN2093" s="447">
        <f>SUM(AN2094:AN2094)</f>
        <v>107550</v>
      </c>
      <c r="AO2093" s="447"/>
      <c r="AP2093" s="447">
        <f>SUM(AP2094:AP2094)</f>
        <v>107550</v>
      </c>
      <c r="AQ2093" s="447"/>
    </row>
    <row r="2094" spans="2:43" ht="18" customHeight="1" x14ac:dyDescent="0.2">
      <c r="B2094" s="4"/>
      <c r="C2094" s="117"/>
      <c r="D2094" s="117"/>
      <c r="E2094" s="117"/>
      <c r="F2094" s="48"/>
      <c r="G2094" s="11"/>
      <c r="H2094" s="117"/>
      <c r="I2094" s="124"/>
      <c r="J2094" s="124"/>
      <c r="K2094" s="144"/>
      <c r="L2094" s="11"/>
      <c r="M2094" s="143"/>
      <c r="N2094" s="42"/>
      <c r="O2094" s="128"/>
      <c r="P2094" s="130"/>
      <c r="Q2094" s="130"/>
      <c r="R2094" s="72" t="s">
        <v>3</v>
      </c>
      <c r="S2094" s="181"/>
      <c r="T2094" s="73" t="s">
        <v>12</v>
      </c>
      <c r="V2094" s="74">
        <v>48000</v>
      </c>
      <c r="X2094" s="74">
        <v>63600</v>
      </c>
      <c r="Z2094" s="829">
        <v>49400</v>
      </c>
      <c r="AB2094" s="74">
        <v>66500</v>
      </c>
      <c r="AD2094" s="74">
        <v>15500</v>
      </c>
      <c r="AF2094" s="74">
        <v>0</v>
      </c>
      <c r="AH2094" s="74">
        <f t="shared" si="307"/>
        <v>15500</v>
      </c>
      <c r="AI2094" s="8"/>
      <c r="AJ2094" s="74">
        <f>CEILING(AB2094*34/100,10)-20</f>
        <v>22590</v>
      </c>
      <c r="AK2094" s="8"/>
      <c r="AL2094" s="74">
        <v>99200</v>
      </c>
      <c r="AM2094" s="74"/>
      <c r="AN2094" s="74">
        <v>107550</v>
      </c>
      <c r="AO2094" s="74"/>
      <c r="AP2094" s="74">
        <v>107550</v>
      </c>
      <c r="AQ2094" s="74"/>
    </row>
    <row r="2095" spans="2:43" ht="18" customHeight="1" x14ac:dyDescent="0.2">
      <c r="B2095" s="4"/>
      <c r="C2095" s="117"/>
      <c r="D2095" s="117"/>
      <c r="E2095" s="117"/>
      <c r="F2095" s="48"/>
      <c r="G2095" s="11"/>
      <c r="H2095" s="117"/>
      <c r="I2095" s="124"/>
      <c r="J2095" s="124"/>
      <c r="K2095" s="144"/>
      <c r="L2095" s="11"/>
      <c r="M2095" s="143"/>
      <c r="N2095" s="42"/>
      <c r="O2095" s="128"/>
      <c r="P2095" s="130"/>
      <c r="Q2095" s="131">
        <v>4</v>
      </c>
      <c r="R2095" s="68"/>
      <c r="S2095" s="35"/>
      <c r="T2095" s="69" t="s">
        <v>13</v>
      </c>
      <c r="U2095" s="92"/>
      <c r="V2095" s="70">
        <f>V2096</f>
        <v>574000</v>
      </c>
      <c r="X2095" s="447">
        <f>X2096</f>
        <v>805300</v>
      </c>
      <c r="Z2095" s="447">
        <f>Z2096</f>
        <v>595200</v>
      </c>
      <c r="AB2095" s="447">
        <f>AB2096</f>
        <v>588500</v>
      </c>
      <c r="AD2095" s="447">
        <f>AD2096</f>
        <v>604000</v>
      </c>
      <c r="AF2095" s="447">
        <f>AF2096</f>
        <v>0</v>
      </c>
      <c r="AH2095" s="447">
        <f t="shared" si="307"/>
        <v>604000</v>
      </c>
      <c r="AI2095" s="446"/>
      <c r="AJ2095" s="447">
        <f>AJ2096</f>
        <v>200070</v>
      </c>
      <c r="AK2095" s="71"/>
      <c r="AL2095" s="447">
        <f>AL2096</f>
        <v>697250</v>
      </c>
      <c r="AM2095" s="447"/>
      <c r="AN2095" s="447">
        <f>AN2096</f>
        <v>754400</v>
      </c>
      <c r="AO2095" s="447"/>
      <c r="AP2095" s="447">
        <f>AP2096</f>
        <v>754400</v>
      </c>
      <c r="AQ2095" s="447"/>
    </row>
    <row r="2096" spans="2:43" ht="18" customHeight="1" x14ac:dyDescent="0.2">
      <c r="B2096" s="4"/>
      <c r="C2096" s="117"/>
      <c r="D2096" s="117"/>
      <c r="E2096" s="117"/>
      <c r="F2096" s="48"/>
      <c r="G2096" s="11"/>
      <c r="H2096" s="117"/>
      <c r="I2096" s="124"/>
      <c r="J2096" s="124"/>
      <c r="K2096" s="144"/>
      <c r="L2096" s="11"/>
      <c r="M2096" s="143"/>
      <c r="N2096" s="42"/>
      <c r="O2096" s="128"/>
      <c r="P2096" s="130"/>
      <c r="Q2096" s="131"/>
      <c r="R2096" s="72" t="s">
        <v>3</v>
      </c>
      <c r="S2096" s="181"/>
      <c r="T2096" s="73" t="s">
        <v>13</v>
      </c>
      <c r="V2096" s="74">
        <v>574000</v>
      </c>
      <c r="X2096" s="74">
        <v>805300</v>
      </c>
      <c r="Z2096" s="829">
        <v>595200</v>
      </c>
      <c r="AB2096" s="74">
        <v>588500</v>
      </c>
      <c r="AD2096" s="74">
        <v>604000</v>
      </c>
      <c r="AF2096" s="74">
        <v>0</v>
      </c>
      <c r="AH2096" s="74">
        <f t="shared" si="307"/>
        <v>604000</v>
      </c>
      <c r="AI2096" s="8"/>
      <c r="AJ2096" s="74">
        <f>CEILING(AB2096*34/100,10)-20</f>
        <v>200070</v>
      </c>
      <c r="AK2096" s="8"/>
      <c r="AL2096" s="74">
        <v>697250</v>
      </c>
      <c r="AM2096" s="74"/>
      <c r="AN2096" s="74">
        <v>754400</v>
      </c>
      <c r="AO2096" s="74"/>
      <c r="AP2096" s="74">
        <v>754400</v>
      </c>
      <c r="AQ2096" s="74"/>
    </row>
    <row r="2097" spans="2:43" ht="18" hidden="1" customHeight="1" x14ac:dyDescent="0.2">
      <c r="B2097" s="4"/>
      <c r="C2097" s="117"/>
      <c r="D2097" s="117"/>
      <c r="E2097" s="117"/>
      <c r="F2097" s="48"/>
      <c r="G2097" s="11"/>
      <c r="H2097" s="117"/>
      <c r="I2097" s="124"/>
      <c r="J2097" s="124"/>
      <c r="K2097" s="144"/>
      <c r="L2097" s="11"/>
      <c r="M2097" s="143"/>
      <c r="N2097" s="42"/>
      <c r="O2097" s="128"/>
      <c r="P2097" s="130"/>
      <c r="Q2097" s="131">
        <v>5</v>
      </c>
      <c r="R2097" s="68"/>
      <c r="S2097" s="35"/>
      <c r="T2097" s="450" t="s">
        <v>204</v>
      </c>
      <c r="U2097" s="92"/>
      <c r="V2097" s="70">
        <f>SUM(V2098:V2098)</f>
        <v>0</v>
      </c>
      <c r="X2097" s="447">
        <f>SUM(X2098:X2098)</f>
        <v>0</v>
      </c>
      <c r="Z2097" s="447">
        <f>SUM(Z2098:Z2098)</f>
        <v>0</v>
      </c>
      <c r="AB2097" s="447">
        <f>SUM(AB2098:AB2098)</f>
        <v>100</v>
      </c>
      <c r="AD2097" s="447">
        <f>SUM(AD2098:AD2098)</f>
        <v>0</v>
      </c>
      <c r="AF2097" s="447">
        <f>SUM(AF2098:AF2098)</f>
        <v>0</v>
      </c>
      <c r="AH2097" s="447">
        <f t="shared" si="307"/>
        <v>0</v>
      </c>
      <c r="AI2097" s="446"/>
      <c r="AJ2097" s="447">
        <f>SUM(AJ2098:AJ2098)</f>
        <v>30</v>
      </c>
      <c r="AK2097" s="71"/>
      <c r="AL2097" s="447">
        <f>SUM(AL2098:AL2098)</f>
        <v>0</v>
      </c>
      <c r="AM2097" s="447"/>
      <c r="AN2097" s="447">
        <f>SUM(AN2098:AN2098)</f>
        <v>0</v>
      </c>
      <c r="AO2097" s="447"/>
      <c r="AP2097" s="447">
        <f>SUM(AP2098:AP2098)</f>
        <v>0</v>
      </c>
      <c r="AQ2097" s="447"/>
    </row>
    <row r="2098" spans="2:43" ht="18" hidden="1" customHeight="1" x14ac:dyDescent="0.2">
      <c r="B2098" s="4"/>
      <c r="C2098" s="117"/>
      <c r="D2098" s="117"/>
      <c r="E2098" s="117"/>
      <c r="F2098" s="48"/>
      <c r="G2098" s="11"/>
      <c r="H2098" s="117"/>
      <c r="I2098" s="124"/>
      <c r="J2098" s="124"/>
      <c r="K2098" s="144"/>
      <c r="L2098" s="11"/>
      <c r="M2098" s="143"/>
      <c r="N2098" s="42"/>
      <c r="O2098" s="128"/>
      <c r="P2098" s="130"/>
      <c r="Q2098" s="130"/>
      <c r="R2098" s="72" t="s">
        <v>3</v>
      </c>
      <c r="S2098" s="181"/>
      <c r="T2098" s="494" t="s">
        <v>204</v>
      </c>
      <c r="V2098" s="74">
        <v>0</v>
      </c>
      <c r="X2098" s="74">
        <v>0</v>
      </c>
      <c r="Z2098" s="74">
        <v>0</v>
      </c>
      <c r="AB2098" s="74">
        <v>100</v>
      </c>
      <c r="AD2098" s="74">
        <v>0</v>
      </c>
      <c r="AF2098" s="74">
        <v>0</v>
      </c>
      <c r="AH2098" s="74">
        <f t="shared" si="307"/>
        <v>0</v>
      </c>
      <c r="AI2098" s="8"/>
      <c r="AJ2098" s="74">
        <f>CEILING(AB2098*34/100,10)-10</f>
        <v>30</v>
      </c>
      <c r="AK2098" s="8"/>
      <c r="AL2098" s="74">
        <v>0</v>
      </c>
      <c r="AM2098" s="74"/>
      <c r="AN2098" s="74">
        <v>0</v>
      </c>
      <c r="AO2098" s="74"/>
      <c r="AP2098" s="74">
        <v>0</v>
      </c>
      <c r="AQ2098" s="74"/>
    </row>
    <row r="2099" spans="2:43" ht="18" hidden="1" customHeight="1" x14ac:dyDescent="0.2">
      <c r="B2099" s="4"/>
      <c r="C2099" s="117"/>
      <c r="D2099" s="117"/>
      <c r="E2099" s="117"/>
      <c r="F2099" s="48"/>
      <c r="G2099" s="11"/>
      <c r="H2099" s="117"/>
      <c r="I2099" s="124"/>
      <c r="J2099" s="124"/>
      <c r="K2099" s="144"/>
      <c r="L2099" s="11"/>
      <c r="M2099" s="143"/>
      <c r="N2099" s="42"/>
      <c r="O2099" s="128"/>
      <c r="P2099" s="130"/>
      <c r="Q2099" s="131">
        <v>6</v>
      </c>
      <c r="R2099" s="68"/>
      <c r="S2099" s="35"/>
      <c r="T2099" s="69" t="s">
        <v>375</v>
      </c>
      <c r="U2099" s="92"/>
      <c r="V2099" s="70">
        <f>SUM(V2100:V2100)</f>
        <v>0</v>
      </c>
      <c r="X2099" s="447">
        <f>SUM(X2100:X2100)</f>
        <v>0</v>
      </c>
      <c r="Z2099" s="447">
        <f>SUM(Z2100:Z2100)</f>
        <v>0</v>
      </c>
      <c r="AB2099" s="447">
        <f>SUM(AB2100:AB2100)</f>
        <v>0</v>
      </c>
      <c r="AD2099" s="447">
        <f>SUM(AD2100:AD2100)</f>
        <v>0</v>
      </c>
      <c r="AF2099" s="447">
        <f>SUM(AF2100:AF2100)</f>
        <v>0</v>
      </c>
      <c r="AH2099" s="447">
        <f t="shared" si="307"/>
        <v>0</v>
      </c>
      <c r="AI2099" s="446"/>
      <c r="AJ2099" s="447">
        <f>SUM(AJ2100:AJ2100)</f>
        <v>0</v>
      </c>
      <c r="AK2099" s="71"/>
      <c r="AL2099" s="447">
        <f>SUM(AL2100:AL2100)</f>
        <v>0</v>
      </c>
      <c r="AM2099" s="447"/>
      <c r="AN2099" s="447">
        <f>SUM(AN2100:AN2100)</f>
        <v>0</v>
      </c>
      <c r="AO2099" s="447"/>
      <c r="AP2099" s="447">
        <f>SUM(AP2100:AP2100)</f>
        <v>0</v>
      </c>
      <c r="AQ2099" s="447"/>
    </row>
    <row r="2100" spans="2:43" ht="18" hidden="1" customHeight="1" x14ac:dyDescent="0.2">
      <c r="B2100" s="4"/>
      <c r="C2100" s="117"/>
      <c r="D2100" s="117"/>
      <c r="E2100" s="117"/>
      <c r="F2100" s="48"/>
      <c r="G2100" s="11"/>
      <c r="H2100" s="117"/>
      <c r="I2100" s="124"/>
      <c r="J2100" s="124"/>
      <c r="K2100" s="144"/>
      <c r="L2100" s="11"/>
      <c r="M2100" s="143"/>
      <c r="N2100" s="42"/>
      <c r="O2100" s="128"/>
      <c r="P2100" s="130"/>
      <c r="Q2100" s="130"/>
      <c r="R2100" s="72" t="s">
        <v>3</v>
      </c>
      <c r="S2100" s="181"/>
      <c r="T2100" s="73" t="s">
        <v>375</v>
      </c>
      <c r="V2100" s="74">
        <v>0</v>
      </c>
      <c r="X2100" s="74">
        <v>0</v>
      </c>
      <c r="Z2100" s="74">
        <v>0</v>
      </c>
      <c r="AB2100" s="74">
        <v>0</v>
      </c>
      <c r="AD2100" s="74">
        <v>0</v>
      </c>
      <c r="AF2100" s="74">
        <v>0</v>
      </c>
      <c r="AH2100" s="74">
        <f t="shared" si="307"/>
        <v>0</v>
      </c>
      <c r="AI2100" s="8"/>
      <c r="AJ2100" s="74">
        <v>0</v>
      </c>
      <c r="AK2100" s="8"/>
      <c r="AL2100" s="74">
        <v>0</v>
      </c>
      <c r="AM2100" s="74"/>
      <c r="AN2100" s="74">
        <v>0</v>
      </c>
      <c r="AO2100" s="74"/>
      <c r="AP2100" s="74">
        <v>0</v>
      </c>
      <c r="AQ2100" s="74"/>
    </row>
    <row r="2101" spans="2:43" ht="18" customHeight="1" x14ac:dyDescent="0.2">
      <c r="B2101" s="4"/>
      <c r="C2101" s="117"/>
      <c r="D2101" s="117"/>
      <c r="E2101" s="117"/>
      <c r="F2101" s="48"/>
      <c r="G2101" s="11"/>
      <c r="H2101" s="117"/>
      <c r="I2101" s="142"/>
      <c r="J2101" s="143"/>
      <c r="K2101" s="144"/>
      <c r="L2101" s="11"/>
      <c r="M2101" s="143"/>
      <c r="N2101" s="42"/>
      <c r="O2101" s="128"/>
      <c r="P2101" s="129">
        <v>4</v>
      </c>
      <c r="Q2101" s="129"/>
      <c r="R2101" s="64"/>
      <c r="S2101" s="234"/>
      <c r="T2101" s="65" t="s">
        <v>376</v>
      </c>
      <c r="U2101" s="155"/>
      <c r="V2101" s="66">
        <f>V2102</f>
        <v>0</v>
      </c>
      <c r="X2101" s="66">
        <f>X2102</f>
        <v>0</v>
      </c>
      <c r="Z2101" s="66">
        <f>Z2102</f>
        <v>0</v>
      </c>
      <c r="AB2101" s="66">
        <f>AB2102+AB2106</f>
        <v>235000</v>
      </c>
      <c r="AD2101" s="66">
        <f>AD2102+AD2106</f>
        <v>156000</v>
      </c>
      <c r="AF2101" s="66">
        <f>AF2102+AF2106</f>
        <v>0</v>
      </c>
      <c r="AH2101" s="66">
        <f t="shared" si="307"/>
        <v>156000</v>
      </c>
      <c r="AI2101" s="67"/>
      <c r="AJ2101" s="66">
        <f>AJ2102+AJ2106</f>
        <v>79900</v>
      </c>
      <c r="AK2101" s="67"/>
      <c r="AL2101" s="66">
        <f>AL2102+AL2106</f>
        <v>382000</v>
      </c>
      <c r="AM2101" s="66"/>
      <c r="AN2101" s="66">
        <f>AN2102+AN2106</f>
        <v>414000</v>
      </c>
      <c r="AO2101" s="66"/>
      <c r="AP2101" s="66">
        <f>AP2102+AP2106</f>
        <v>414000</v>
      </c>
      <c r="AQ2101" s="66"/>
    </row>
    <row r="2102" spans="2:43" ht="18" customHeight="1" x14ac:dyDescent="0.2">
      <c r="B2102" s="4"/>
      <c r="C2102" s="117"/>
      <c r="D2102" s="117"/>
      <c r="E2102" s="117"/>
      <c r="F2102" s="48"/>
      <c r="G2102" s="11"/>
      <c r="H2102" s="117"/>
      <c r="I2102" s="142"/>
      <c r="J2102" s="143"/>
      <c r="K2102" s="144"/>
      <c r="L2102" s="11"/>
      <c r="M2102" s="143"/>
      <c r="N2102" s="42"/>
      <c r="O2102" s="128"/>
      <c r="P2102" s="130"/>
      <c r="Q2102" s="131">
        <v>1</v>
      </c>
      <c r="R2102" s="84"/>
      <c r="S2102" s="250"/>
      <c r="T2102" s="69" t="s">
        <v>76</v>
      </c>
      <c r="U2102" s="92"/>
      <c r="V2102" s="70">
        <f>V2104+V2103</f>
        <v>0</v>
      </c>
      <c r="X2102" s="447">
        <f>X2104+X2103</f>
        <v>0</v>
      </c>
      <c r="Z2102" s="447">
        <f>Z2104+Z2103+Z2105</f>
        <v>0</v>
      </c>
      <c r="AB2102" s="447">
        <f>AB2104+AB2103+AB2105</f>
        <v>229000</v>
      </c>
      <c r="AD2102" s="447">
        <f t="shared" ref="AD2102:AO2102" si="309">AD2104+AD2103+AD2105</f>
        <v>156000</v>
      </c>
      <c r="AE2102" s="447">
        <f t="shared" si="309"/>
        <v>0</v>
      </c>
      <c r="AF2102" s="447">
        <f t="shared" si="309"/>
        <v>0</v>
      </c>
      <c r="AG2102" s="447">
        <f t="shared" si="309"/>
        <v>0</v>
      </c>
      <c r="AH2102" s="447">
        <f t="shared" si="307"/>
        <v>156000</v>
      </c>
      <c r="AI2102" s="447">
        <f t="shared" ref="AI2102:AJ2102" si="310">AI2104+AI2103+AI2105</f>
        <v>0</v>
      </c>
      <c r="AJ2102" s="447">
        <f t="shared" si="310"/>
        <v>77860</v>
      </c>
      <c r="AK2102" s="447">
        <f t="shared" ref="AK2102" si="311">AK2104+AK2103+AK2105</f>
        <v>0</v>
      </c>
      <c r="AL2102" s="447">
        <f t="shared" si="309"/>
        <v>364000</v>
      </c>
      <c r="AM2102" s="447"/>
      <c r="AN2102" s="447">
        <f t="shared" si="309"/>
        <v>394000</v>
      </c>
      <c r="AO2102" s="447">
        <f t="shared" si="309"/>
        <v>0</v>
      </c>
      <c r="AP2102" s="447">
        <f t="shared" ref="AP2102:AQ2102" si="312">AP2104+AP2103+AP2105</f>
        <v>394000</v>
      </c>
      <c r="AQ2102" s="447">
        <f t="shared" si="312"/>
        <v>0</v>
      </c>
    </row>
    <row r="2103" spans="2:43" ht="18" hidden="1" customHeight="1" x14ac:dyDescent="0.2">
      <c r="B2103" s="4"/>
      <c r="C2103" s="117"/>
      <c r="D2103" s="117"/>
      <c r="E2103" s="117"/>
      <c r="F2103" s="48"/>
      <c r="G2103" s="11"/>
      <c r="H2103" s="117"/>
      <c r="I2103" s="142"/>
      <c r="J2103" s="143"/>
      <c r="K2103" s="144"/>
      <c r="L2103" s="11"/>
      <c r="M2103" s="143"/>
      <c r="N2103" s="42"/>
      <c r="O2103" s="128"/>
      <c r="P2103" s="130"/>
      <c r="Q2103" s="130"/>
      <c r="R2103" s="72">
        <v>1</v>
      </c>
      <c r="S2103" s="181"/>
      <c r="T2103" s="73" t="s">
        <v>398</v>
      </c>
      <c r="V2103" s="74">
        <v>0</v>
      </c>
      <c r="X2103" s="74">
        <v>0</v>
      </c>
      <c r="Z2103" s="74">
        <v>0</v>
      </c>
      <c r="AB2103" s="74">
        <v>0</v>
      </c>
      <c r="AD2103" s="74">
        <v>0</v>
      </c>
      <c r="AF2103" s="74">
        <v>0</v>
      </c>
      <c r="AH2103" s="74">
        <f t="shared" si="307"/>
        <v>0</v>
      </c>
      <c r="AI2103" s="8"/>
      <c r="AJ2103" s="74">
        <v>0</v>
      </c>
      <c r="AK2103" s="8"/>
      <c r="AL2103" s="74">
        <v>0</v>
      </c>
      <c r="AM2103" s="74"/>
      <c r="AN2103" s="74">
        <v>0</v>
      </c>
      <c r="AO2103" s="74"/>
      <c r="AP2103" s="74">
        <v>0</v>
      </c>
      <c r="AQ2103" s="74"/>
    </row>
    <row r="2104" spans="2:43" ht="18" hidden="1" customHeight="1" x14ac:dyDescent="0.2">
      <c r="B2104" s="4"/>
      <c r="C2104" s="117"/>
      <c r="D2104" s="117"/>
      <c r="E2104" s="117"/>
      <c r="F2104" s="48"/>
      <c r="G2104" s="11"/>
      <c r="H2104" s="117"/>
      <c r="I2104" s="142"/>
      <c r="J2104" s="143"/>
      <c r="K2104" s="144"/>
      <c r="L2104" s="11"/>
      <c r="M2104" s="143"/>
      <c r="N2104" s="42"/>
      <c r="O2104" s="128"/>
      <c r="P2104" s="130"/>
      <c r="Q2104" s="130"/>
      <c r="R2104" s="72">
        <v>2</v>
      </c>
      <c r="S2104" s="181"/>
      <c r="T2104" s="73" t="s">
        <v>438</v>
      </c>
      <c r="V2104" s="74">
        <v>0</v>
      </c>
      <c r="X2104" s="74">
        <v>0</v>
      </c>
      <c r="Z2104" s="74">
        <v>0</v>
      </c>
      <c r="AB2104" s="74">
        <v>0</v>
      </c>
      <c r="AD2104" s="74">
        <v>0</v>
      </c>
      <c r="AF2104" s="74">
        <v>0</v>
      </c>
      <c r="AH2104" s="74">
        <f t="shared" si="307"/>
        <v>0</v>
      </c>
      <c r="AI2104" s="8"/>
      <c r="AJ2104" s="74">
        <v>0</v>
      </c>
      <c r="AK2104" s="8"/>
      <c r="AL2104" s="74">
        <v>0</v>
      </c>
      <c r="AM2104" s="74"/>
      <c r="AN2104" s="74">
        <v>0</v>
      </c>
      <c r="AO2104" s="74"/>
      <c r="AP2104" s="74">
        <v>0</v>
      </c>
      <c r="AQ2104" s="74"/>
    </row>
    <row r="2105" spans="2:43" ht="18" customHeight="1" x14ac:dyDescent="0.2">
      <c r="B2105" s="4"/>
      <c r="C2105" s="117"/>
      <c r="D2105" s="117"/>
      <c r="E2105" s="117"/>
      <c r="F2105" s="48"/>
      <c r="G2105" s="11"/>
      <c r="H2105" s="117"/>
      <c r="I2105" s="142"/>
      <c r="J2105" s="143"/>
      <c r="K2105" s="144"/>
      <c r="L2105" s="11"/>
      <c r="M2105" s="143"/>
      <c r="N2105" s="42"/>
      <c r="O2105" s="128"/>
      <c r="P2105" s="130"/>
      <c r="Q2105" s="130"/>
      <c r="R2105" s="72">
        <v>4</v>
      </c>
      <c r="S2105" s="181"/>
      <c r="T2105" s="73" t="s">
        <v>621</v>
      </c>
      <c r="V2105" s="74">
        <v>0</v>
      </c>
      <c r="X2105" s="74">
        <v>0</v>
      </c>
      <c r="Z2105" s="74">
        <v>0</v>
      </c>
      <c r="AB2105" s="74">
        <v>229000</v>
      </c>
      <c r="AD2105" s="74">
        <v>156000</v>
      </c>
      <c r="AF2105" s="74">
        <v>0</v>
      </c>
      <c r="AH2105" s="74">
        <f t="shared" si="307"/>
        <v>156000</v>
      </c>
      <c r="AI2105" s="8"/>
      <c r="AJ2105" s="74">
        <f>CEILING(AB2105*34/100,10)</f>
        <v>77860</v>
      </c>
      <c r="AK2105" s="8"/>
      <c r="AL2105" s="74">
        <v>364000</v>
      </c>
      <c r="AM2105" s="74"/>
      <c r="AN2105" s="74">
        <v>394000</v>
      </c>
      <c r="AO2105" s="74"/>
      <c r="AP2105" s="74">
        <v>394000</v>
      </c>
      <c r="AQ2105" s="74"/>
    </row>
    <row r="2106" spans="2:43" ht="18" customHeight="1" x14ac:dyDescent="0.2">
      <c r="B2106" s="4"/>
      <c r="C2106" s="117"/>
      <c r="D2106" s="117"/>
      <c r="E2106" s="117"/>
      <c r="F2106" s="48"/>
      <c r="G2106" s="11"/>
      <c r="H2106" s="117"/>
      <c r="I2106" s="142"/>
      <c r="J2106" s="143"/>
      <c r="K2106" s="144"/>
      <c r="L2106" s="11"/>
      <c r="M2106" s="143"/>
      <c r="N2106" s="42"/>
      <c r="O2106" s="128"/>
      <c r="P2106" s="130"/>
      <c r="Q2106" s="131">
        <v>3</v>
      </c>
      <c r="R2106" s="84"/>
      <c r="S2106" s="250"/>
      <c r="T2106" s="450" t="s">
        <v>13</v>
      </c>
      <c r="U2106" s="92"/>
      <c r="V2106" s="70">
        <f>V2108+V2107</f>
        <v>2409000</v>
      </c>
      <c r="X2106" s="447">
        <f>X2108+X2107</f>
        <v>2263000</v>
      </c>
      <c r="Z2106" s="447">
        <f>Z2108+Z2107+Z2109</f>
        <v>4968400</v>
      </c>
      <c r="AB2106" s="447">
        <f>AB2107</f>
        <v>6000</v>
      </c>
      <c r="AD2106" s="447">
        <f>AD2107</f>
        <v>0</v>
      </c>
      <c r="AE2106" s="447">
        <f t="shared" ref="AE2106:AO2106" si="313">AE2108+AE2107+AE2109</f>
        <v>0</v>
      </c>
      <c r="AF2106" s="447">
        <f>AF2107</f>
        <v>0</v>
      </c>
      <c r="AG2106" s="447">
        <f t="shared" si="313"/>
        <v>0</v>
      </c>
      <c r="AH2106" s="447">
        <f t="shared" si="307"/>
        <v>0</v>
      </c>
      <c r="AI2106" s="447">
        <f t="shared" ref="AI2106" si="314">AI2108+AI2107+AI2109</f>
        <v>0</v>
      </c>
      <c r="AJ2106" s="447">
        <f>AJ2107</f>
        <v>2040</v>
      </c>
      <c r="AK2106" s="447">
        <f t="shared" ref="AK2106" si="315">AK2108+AK2107+AK2109</f>
        <v>0</v>
      </c>
      <c r="AL2106" s="447">
        <f>AL2107</f>
        <v>18000</v>
      </c>
      <c r="AM2106" s="447"/>
      <c r="AN2106" s="447">
        <f>AN2107</f>
        <v>20000</v>
      </c>
      <c r="AO2106" s="447">
        <f t="shared" si="313"/>
        <v>0</v>
      </c>
      <c r="AP2106" s="447">
        <f>AP2107</f>
        <v>20000</v>
      </c>
      <c r="AQ2106" s="447">
        <f t="shared" ref="AQ2106" si="316">AQ2108+AQ2107+AQ2109</f>
        <v>0</v>
      </c>
    </row>
    <row r="2107" spans="2:43" ht="18" customHeight="1" x14ac:dyDescent="0.2">
      <c r="B2107" s="4"/>
      <c r="C2107" s="117"/>
      <c r="D2107" s="117"/>
      <c r="E2107" s="117"/>
      <c r="F2107" s="48"/>
      <c r="G2107" s="11"/>
      <c r="H2107" s="117"/>
      <c r="I2107" s="142"/>
      <c r="J2107" s="143"/>
      <c r="K2107" s="144"/>
      <c r="L2107" s="11"/>
      <c r="M2107" s="143"/>
      <c r="N2107" s="42"/>
      <c r="O2107" s="128"/>
      <c r="P2107" s="130"/>
      <c r="Q2107" s="130"/>
      <c r="R2107" s="72">
        <v>4</v>
      </c>
      <c r="S2107" s="181"/>
      <c r="T2107" s="73" t="s">
        <v>13</v>
      </c>
      <c r="V2107" s="74">
        <v>0</v>
      </c>
      <c r="X2107" s="74">
        <v>0</v>
      </c>
      <c r="Z2107" s="74">
        <v>0</v>
      </c>
      <c r="AB2107" s="74">
        <v>6000</v>
      </c>
      <c r="AD2107" s="74">
        <v>0</v>
      </c>
      <c r="AF2107" s="74">
        <v>0</v>
      </c>
      <c r="AH2107" s="74">
        <f t="shared" si="307"/>
        <v>0</v>
      </c>
      <c r="AI2107" s="8"/>
      <c r="AJ2107" s="74">
        <f>CEILING(AB2107*34/100,10)</f>
        <v>2040</v>
      </c>
      <c r="AK2107" s="8"/>
      <c r="AL2107" s="74">
        <v>18000</v>
      </c>
      <c r="AM2107" s="74"/>
      <c r="AN2107" s="74">
        <v>20000</v>
      </c>
      <c r="AO2107" s="74"/>
      <c r="AP2107" s="74">
        <v>20000</v>
      </c>
      <c r="AQ2107" s="74"/>
    </row>
    <row r="2108" spans="2:43" ht="18" customHeight="1" x14ac:dyDescent="0.2">
      <c r="B2108" s="4"/>
      <c r="C2108" s="117"/>
      <c r="D2108" s="117"/>
      <c r="E2108" s="117"/>
      <c r="F2108" s="48"/>
      <c r="G2108" s="11"/>
      <c r="H2108" s="117"/>
      <c r="I2108" s="124"/>
      <c r="J2108" s="124"/>
      <c r="K2108" s="144"/>
      <c r="L2108" s="11"/>
      <c r="M2108" s="143"/>
      <c r="N2108" s="42"/>
      <c r="O2108" s="127" t="s">
        <v>0</v>
      </c>
      <c r="P2108" s="123"/>
      <c r="Q2108" s="123"/>
      <c r="R2108" s="49"/>
      <c r="S2108" s="18"/>
      <c r="T2108" s="50" t="s">
        <v>15</v>
      </c>
      <c r="U2108" s="76"/>
      <c r="V2108" s="51">
        <f>V2109+V2114</f>
        <v>2409000</v>
      </c>
      <c r="X2108" s="51">
        <f>X2109+X2114</f>
        <v>2263000</v>
      </c>
      <c r="Z2108" s="51">
        <f>Z2109+Z2114</f>
        <v>2484200</v>
      </c>
      <c r="AB2108" s="51">
        <f>AB2109+AB2114</f>
        <v>2029700</v>
      </c>
      <c r="AD2108" s="51">
        <f>AD2109+AD2114</f>
        <v>2188300</v>
      </c>
      <c r="AF2108" s="51">
        <f>AF2109+AF2114</f>
        <v>0</v>
      </c>
      <c r="AH2108" s="51">
        <f t="shared" si="307"/>
        <v>2188300</v>
      </c>
      <c r="AI2108" s="5"/>
      <c r="AJ2108" s="51">
        <f>AJ2109+AJ2114</f>
        <v>690070</v>
      </c>
      <c r="AK2108" s="5"/>
      <c r="AL2108" s="51">
        <f>AL2109+AL2114</f>
        <v>2639400</v>
      </c>
      <c r="AM2108" s="51"/>
      <c r="AN2108" s="51">
        <f>AN2109+AN2114</f>
        <v>2855150</v>
      </c>
      <c r="AO2108" s="51"/>
      <c r="AP2108" s="51">
        <f>AP2109+AP2114</f>
        <v>2855150</v>
      </c>
      <c r="AQ2108" s="51"/>
    </row>
    <row r="2109" spans="2:43" ht="18" customHeight="1" x14ac:dyDescent="0.2">
      <c r="B2109" s="4"/>
      <c r="C2109" s="117"/>
      <c r="D2109" s="117"/>
      <c r="E2109" s="117"/>
      <c r="F2109" s="48"/>
      <c r="G2109" s="11"/>
      <c r="H2109" s="117"/>
      <c r="I2109" s="124"/>
      <c r="J2109" s="124"/>
      <c r="K2109" s="144"/>
      <c r="L2109" s="11"/>
      <c r="M2109" s="143"/>
      <c r="N2109" s="42"/>
      <c r="O2109" s="128"/>
      <c r="P2109" s="129">
        <v>1</v>
      </c>
      <c r="Q2109" s="129"/>
      <c r="R2109" s="64"/>
      <c r="S2109" s="234"/>
      <c r="T2109" s="65" t="s">
        <v>8</v>
      </c>
      <c r="U2109" s="155"/>
      <c r="V2109" s="66">
        <f>V2110</f>
        <v>2409000</v>
      </c>
      <c r="W2109" s="8"/>
      <c r="X2109" s="66">
        <f>X2110</f>
        <v>2263000</v>
      </c>
      <c r="Y2109" s="8"/>
      <c r="Z2109" s="66">
        <f>Z2110</f>
        <v>2484200</v>
      </c>
      <c r="AA2109" s="8"/>
      <c r="AB2109" s="66">
        <f>AB2110</f>
        <v>2005700</v>
      </c>
      <c r="AC2109" s="8"/>
      <c r="AD2109" s="66">
        <f>AD2110</f>
        <v>2157900</v>
      </c>
      <c r="AE2109" s="8"/>
      <c r="AF2109" s="66">
        <f>AF2110</f>
        <v>0</v>
      </c>
      <c r="AG2109" s="8"/>
      <c r="AH2109" s="66">
        <f t="shared" si="307"/>
        <v>2157900</v>
      </c>
      <c r="AI2109" s="67"/>
      <c r="AJ2109" s="66">
        <f>AJ2110</f>
        <v>681910</v>
      </c>
      <c r="AK2109" s="67"/>
      <c r="AL2109" s="66">
        <f>AL2110</f>
        <v>2606400</v>
      </c>
      <c r="AM2109" s="66"/>
      <c r="AN2109" s="66">
        <f>AN2110</f>
        <v>2820150</v>
      </c>
      <c r="AO2109" s="66"/>
      <c r="AP2109" s="66">
        <f>AP2110</f>
        <v>2820150</v>
      </c>
      <c r="AQ2109" s="66"/>
    </row>
    <row r="2110" spans="2:43" ht="18" customHeight="1" x14ac:dyDescent="0.2">
      <c r="B2110" s="4"/>
      <c r="C2110" s="117"/>
      <c r="D2110" s="117"/>
      <c r="E2110" s="117"/>
      <c r="F2110" s="48"/>
      <c r="G2110" s="11"/>
      <c r="H2110" s="117"/>
      <c r="I2110" s="124"/>
      <c r="J2110" s="124"/>
      <c r="K2110" s="144"/>
      <c r="L2110" s="11"/>
      <c r="M2110" s="143"/>
      <c r="N2110" s="42"/>
      <c r="O2110" s="128"/>
      <c r="P2110" s="130"/>
      <c r="Q2110" s="131">
        <v>6</v>
      </c>
      <c r="R2110" s="72"/>
      <c r="S2110" s="181"/>
      <c r="T2110" s="69" t="s">
        <v>62</v>
      </c>
      <c r="U2110" s="92"/>
      <c r="V2110" s="70">
        <f>SUM(V2111:V2113)</f>
        <v>2409000</v>
      </c>
      <c r="X2110" s="447">
        <f>SUM(X2111:X2113)</f>
        <v>2263000</v>
      </c>
      <c r="Z2110" s="447">
        <f>SUM(Z2111:Z2113)</f>
        <v>2484200</v>
      </c>
      <c r="AB2110" s="447">
        <f>SUM(AB2111:AB2113)</f>
        <v>2005700</v>
      </c>
      <c r="AD2110" s="447">
        <f>SUM(AD2111:AD2113)</f>
        <v>2157900</v>
      </c>
      <c r="AF2110" s="447">
        <f>SUM(AF2111:AF2113)</f>
        <v>0</v>
      </c>
      <c r="AH2110" s="447">
        <f t="shared" si="307"/>
        <v>2157900</v>
      </c>
      <c r="AI2110" s="446"/>
      <c r="AJ2110" s="447">
        <f>SUM(AJ2111:AJ2113)</f>
        <v>681910</v>
      </c>
      <c r="AK2110" s="71"/>
      <c r="AL2110" s="447">
        <f>SUM(AL2111:AL2113)</f>
        <v>2606400</v>
      </c>
      <c r="AM2110" s="447"/>
      <c r="AN2110" s="447">
        <f>SUM(AN2111:AN2113)</f>
        <v>2820150</v>
      </c>
      <c r="AO2110" s="447"/>
      <c r="AP2110" s="447">
        <f>SUM(AP2111:AP2113)</f>
        <v>2820150</v>
      </c>
      <c r="AQ2110" s="447"/>
    </row>
    <row r="2111" spans="2:43" ht="18" customHeight="1" x14ac:dyDescent="0.2">
      <c r="B2111" s="4"/>
      <c r="C2111" s="117"/>
      <c r="D2111" s="117"/>
      <c r="E2111" s="117"/>
      <c r="F2111" s="48"/>
      <c r="G2111" s="11"/>
      <c r="H2111" s="117"/>
      <c r="I2111" s="124"/>
      <c r="J2111" s="124"/>
      <c r="K2111" s="144"/>
      <c r="L2111" s="11"/>
      <c r="M2111" s="143"/>
      <c r="N2111" s="42"/>
      <c r="O2111" s="128"/>
      <c r="P2111" s="130"/>
      <c r="Q2111" s="131"/>
      <c r="R2111" s="72">
        <v>1</v>
      </c>
      <c r="S2111" s="181"/>
      <c r="T2111" s="73" t="s">
        <v>430</v>
      </c>
      <c r="V2111" s="74">
        <v>1509000</v>
      </c>
      <c r="X2111" s="74">
        <v>1408600</v>
      </c>
      <c r="Z2111" s="829">
        <v>1541900</v>
      </c>
      <c r="AB2111" s="74">
        <v>1255300</v>
      </c>
      <c r="AD2111" s="74">
        <v>1347200</v>
      </c>
      <c r="AF2111" s="74">
        <v>0</v>
      </c>
      <c r="AH2111" s="74">
        <f t="shared" si="307"/>
        <v>1347200</v>
      </c>
      <c r="AI2111" s="8"/>
      <c r="AJ2111" s="74">
        <f>CEILING(AB2111*34/100,10)-30</f>
        <v>426780</v>
      </c>
      <c r="AK2111" s="8"/>
      <c r="AL2111" s="74">
        <v>1634050</v>
      </c>
      <c r="AM2111" s="74"/>
      <c r="AN2111" s="74">
        <v>1768250</v>
      </c>
      <c r="AO2111" s="74"/>
      <c r="AP2111" s="74">
        <v>1768250</v>
      </c>
      <c r="AQ2111" s="74"/>
    </row>
    <row r="2112" spans="2:43" ht="18" customHeight="1" x14ac:dyDescent="0.2">
      <c r="B2112" s="4"/>
      <c r="C2112" s="117"/>
      <c r="D2112" s="117"/>
      <c r="E2112" s="117"/>
      <c r="F2112" s="48"/>
      <c r="G2112" s="11"/>
      <c r="H2112" s="117"/>
      <c r="I2112" s="124"/>
      <c r="J2112" s="124"/>
      <c r="K2112" s="144"/>
      <c r="L2112" s="11"/>
      <c r="M2112" s="143"/>
      <c r="N2112" s="42"/>
      <c r="O2112" s="128"/>
      <c r="P2112" s="130"/>
      <c r="Q2112" s="131"/>
      <c r="R2112" s="72">
        <v>2</v>
      </c>
      <c r="S2112" s="181"/>
      <c r="T2112" s="73" t="s">
        <v>386</v>
      </c>
      <c r="V2112" s="74">
        <v>900000</v>
      </c>
      <c r="X2112" s="74">
        <v>854400</v>
      </c>
      <c r="Z2112" s="829">
        <v>942300</v>
      </c>
      <c r="AB2112" s="74">
        <v>750400</v>
      </c>
      <c r="AD2112" s="74">
        <v>810700</v>
      </c>
      <c r="AF2112" s="74">
        <v>0</v>
      </c>
      <c r="AH2112" s="74">
        <f t="shared" si="307"/>
        <v>810700</v>
      </c>
      <c r="AI2112" s="8"/>
      <c r="AJ2112" s="74">
        <f>CEILING(AB2112*34/100,10)-10</f>
        <v>255130</v>
      </c>
      <c r="AK2112" s="8"/>
      <c r="AL2112" s="74">
        <v>972350</v>
      </c>
      <c r="AM2112" s="74"/>
      <c r="AN2112" s="74">
        <v>1051900</v>
      </c>
      <c r="AO2112" s="74"/>
      <c r="AP2112" s="74">
        <v>1051900</v>
      </c>
      <c r="AQ2112" s="74"/>
    </row>
    <row r="2113" spans="2:43" ht="18" hidden="1" customHeight="1" x14ac:dyDescent="0.2">
      <c r="B2113" s="4"/>
      <c r="C2113" s="117"/>
      <c r="D2113" s="117"/>
      <c r="E2113" s="117"/>
      <c r="F2113" s="48"/>
      <c r="G2113" s="11"/>
      <c r="H2113" s="117"/>
      <c r="I2113" s="124"/>
      <c r="J2113" s="124"/>
      <c r="K2113" s="144"/>
      <c r="L2113" s="11"/>
      <c r="M2113" s="143"/>
      <c r="N2113" s="42"/>
      <c r="O2113" s="128"/>
      <c r="P2113" s="130"/>
      <c r="Q2113" s="131"/>
      <c r="R2113" s="72">
        <v>8</v>
      </c>
      <c r="S2113" s="181"/>
      <c r="T2113" s="73" t="s">
        <v>463</v>
      </c>
      <c r="V2113" s="74">
        <v>0</v>
      </c>
      <c r="X2113" s="74">
        <v>0</v>
      </c>
      <c r="Z2113" s="74">
        <v>0</v>
      </c>
      <c r="AB2113" s="74">
        <v>0</v>
      </c>
      <c r="AD2113" s="74">
        <v>0</v>
      </c>
      <c r="AF2113" s="74">
        <v>0</v>
      </c>
      <c r="AH2113" s="74">
        <f t="shared" si="307"/>
        <v>0</v>
      </c>
      <c r="AI2113" s="8"/>
      <c r="AJ2113" s="74">
        <v>0</v>
      </c>
      <c r="AK2113" s="8"/>
      <c r="AL2113" s="74">
        <v>0</v>
      </c>
      <c r="AM2113" s="74"/>
      <c r="AN2113" s="74">
        <v>0</v>
      </c>
      <c r="AO2113" s="74"/>
      <c r="AP2113" s="74">
        <v>0</v>
      </c>
      <c r="AQ2113" s="74"/>
    </row>
    <row r="2114" spans="2:43" ht="18" customHeight="1" x14ac:dyDescent="0.2">
      <c r="B2114" s="4"/>
      <c r="C2114" s="117"/>
      <c r="D2114" s="117"/>
      <c r="E2114" s="117"/>
      <c r="F2114" s="48"/>
      <c r="G2114" s="11"/>
      <c r="H2114" s="117"/>
      <c r="I2114" s="142"/>
      <c r="J2114" s="143"/>
      <c r="K2114" s="144"/>
      <c r="L2114" s="11"/>
      <c r="M2114" s="143"/>
      <c r="N2114" s="42"/>
      <c r="O2114" s="128"/>
      <c r="P2114" s="129">
        <v>4</v>
      </c>
      <c r="Q2114" s="129"/>
      <c r="R2114" s="64"/>
      <c r="S2114" s="234"/>
      <c r="T2114" s="65" t="s">
        <v>376</v>
      </c>
      <c r="U2114" s="155"/>
      <c r="V2114" s="66">
        <f>V2115</f>
        <v>0</v>
      </c>
      <c r="X2114" s="66">
        <f>X2115</f>
        <v>0</v>
      </c>
      <c r="Z2114" s="66">
        <f>Z2115</f>
        <v>0</v>
      </c>
      <c r="AB2114" s="66">
        <f>AB2115</f>
        <v>24000</v>
      </c>
      <c r="AD2114" s="66">
        <f>AD2115</f>
        <v>30400</v>
      </c>
      <c r="AF2114" s="66">
        <f>AF2115</f>
        <v>0</v>
      </c>
      <c r="AH2114" s="66">
        <f t="shared" si="307"/>
        <v>30400</v>
      </c>
      <c r="AI2114" s="67"/>
      <c r="AJ2114" s="66">
        <f>AJ2115</f>
        <v>8160</v>
      </c>
      <c r="AK2114" s="67"/>
      <c r="AL2114" s="66">
        <f>AL2115</f>
        <v>33000</v>
      </c>
      <c r="AM2114" s="66"/>
      <c r="AN2114" s="66">
        <f>AN2115</f>
        <v>35000</v>
      </c>
      <c r="AO2114" s="66"/>
      <c r="AP2114" s="66">
        <f>AP2115</f>
        <v>35000</v>
      </c>
      <c r="AQ2114" s="66"/>
    </row>
    <row r="2115" spans="2:43" ht="18" customHeight="1" x14ac:dyDescent="0.2">
      <c r="B2115" s="4"/>
      <c r="C2115" s="117"/>
      <c r="D2115" s="117"/>
      <c r="E2115" s="117"/>
      <c r="F2115" s="48"/>
      <c r="G2115" s="11"/>
      <c r="H2115" s="117"/>
      <c r="I2115" s="142"/>
      <c r="J2115" s="143"/>
      <c r="K2115" s="144"/>
      <c r="L2115" s="11"/>
      <c r="M2115" s="143"/>
      <c r="N2115" s="42"/>
      <c r="O2115" s="128"/>
      <c r="P2115" s="130"/>
      <c r="Q2115" s="131">
        <v>6</v>
      </c>
      <c r="R2115" s="84"/>
      <c r="S2115" s="250"/>
      <c r="T2115" s="69" t="s">
        <v>466</v>
      </c>
      <c r="U2115" s="92"/>
      <c r="V2115" s="70">
        <f>SUM(V2116:V2117)</f>
        <v>0</v>
      </c>
      <c r="X2115" s="447">
        <f>SUM(X2116:X2117)</f>
        <v>0</v>
      </c>
      <c r="Z2115" s="447">
        <f>SUM(Z2116:Z2117)</f>
        <v>0</v>
      </c>
      <c r="AB2115" s="447">
        <f>SUM(AB2116:AB2117)</f>
        <v>24000</v>
      </c>
      <c r="AD2115" s="447">
        <f>SUM(AD2116:AD2117)</f>
        <v>30400</v>
      </c>
      <c r="AF2115" s="447">
        <f>SUM(AF2116:AF2117)</f>
        <v>0</v>
      </c>
      <c r="AH2115" s="447">
        <f t="shared" si="307"/>
        <v>30400</v>
      </c>
      <c r="AI2115" s="446"/>
      <c r="AJ2115" s="447">
        <f>SUM(AJ2116:AJ2117)</f>
        <v>8160</v>
      </c>
      <c r="AK2115" s="71"/>
      <c r="AL2115" s="447">
        <f>SUM(AL2116:AL2117)</f>
        <v>33000</v>
      </c>
      <c r="AM2115" s="447"/>
      <c r="AN2115" s="447">
        <f>SUM(AN2116:AN2117)</f>
        <v>35000</v>
      </c>
      <c r="AO2115" s="447"/>
      <c r="AP2115" s="447">
        <f>SUM(AP2116:AP2117)</f>
        <v>35000</v>
      </c>
      <c r="AQ2115" s="447"/>
    </row>
    <row r="2116" spans="2:43" ht="18" customHeight="1" x14ac:dyDescent="0.2">
      <c r="B2116" s="4"/>
      <c r="C2116" s="117"/>
      <c r="D2116" s="117"/>
      <c r="E2116" s="117"/>
      <c r="F2116" s="48"/>
      <c r="G2116" s="11"/>
      <c r="H2116" s="117"/>
      <c r="I2116" s="142"/>
      <c r="J2116" s="143"/>
      <c r="K2116" s="144"/>
      <c r="L2116" s="11"/>
      <c r="M2116" s="143"/>
      <c r="N2116" s="42"/>
      <c r="O2116" s="128"/>
      <c r="P2116" s="130"/>
      <c r="Q2116" s="130"/>
      <c r="R2116" s="72">
        <v>1</v>
      </c>
      <c r="S2116" s="181"/>
      <c r="T2116" s="73" t="s">
        <v>430</v>
      </c>
      <c r="V2116" s="74">
        <v>0</v>
      </c>
      <c r="X2116" s="74">
        <v>0</v>
      </c>
      <c r="Z2116" s="74">
        <v>0</v>
      </c>
      <c r="AB2116" s="74">
        <v>15000</v>
      </c>
      <c r="AD2116" s="74">
        <v>18700</v>
      </c>
      <c r="AF2116" s="74">
        <v>0</v>
      </c>
      <c r="AH2116" s="74">
        <f t="shared" si="307"/>
        <v>18700</v>
      </c>
      <c r="AI2116" s="8"/>
      <c r="AJ2116" s="74">
        <f t="shared" ref="AJ2116:AJ2117" si="317">CEILING(AB2116*34/100,10)</f>
        <v>5100</v>
      </c>
      <c r="AK2116" s="8"/>
      <c r="AL2116" s="74">
        <v>21000</v>
      </c>
      <c r="AM2116" s="74"/>
      <c r="AN2116" s="74">
        <v>22000</v>
      </c>
      <c r="AO2116" s="74"/>
      <c r="AP2116" s="74">
        <v>22000</v>
      </c>
      <c r="AQ2116" s="74"/>
    </row>
    <row r="2117" spans="2:43" ht="18" customHeight="1" x14ac:dyDescent="0.2">
      <c r="B2117" s="4"/>
      <c r="C2117" s="117"/>
      <c r="D2117" s="117"/>
      <c r="E2117" s="117"/>
      <c r="F2117" s="48"/>
      <c r="G2117" s="11"/>
      <c r="H2117" s="117"/>
      <c r="I2117" s="142"/>
      <c r="J2117" s="143"/>
      <c r="K2117" s="144"/>
      <c r="L2117" s="11"/>
      <c r="M2117" s="143"/>
      <c r="N2117" s="42"/>
      <c r="O2117" s="128"/>
      <c r="P2117" s="130"/>
      <c r="Q2117" s="130"/>
      <c r="R2117" s="72">
        <v>2</v>
      </c>
      <c r="S2117" s="181"/>
      <c r="T2117" s="73" t="s">
        <v>386</v>
      </c>
      <c r="V2117" s="74">
        <v>0</v>
      </c>
      <c r="X2117" s="74">
        <v>0</v>
      </c>
      <c r="Z2117" s="74">
        <v>0</v>
      </c>
      <c r="AB2117" s="74">
        <v>9000</v>
      </c>
      <c r="AD2117" s="74">
        <v>11700</v>
      </c>
      <c r="AF2117" s="74">
        <v>0</v>
      </c>
      <c r="AH2117" s="74">
        <f t="shared" si="307"/>
        <v>11700</v>
      </c>
      <c r="AI2117" s="8"/>
      <c r="AJ2117" s="74">
        <f t="shared" si="317"/>
        <v>3060</v>
      </c>
      <c r="AK2117" s="8"/>
      <c r="AL2117" s="74">
        <v>12000</v>
      </c>
      <c r="AM2117" s="74"/>
      <c r="AN2117" s="74">
        <v>13000</v>
      </c>
      <c r="AO2117" s="74"/>
      <c r="AP2117" s="74">
        <v>13000</v>
      </c>
      <c r="AQ2117" s="74"/>
    </row>
    <row r="2118" spans="2:43" ht="18" customHeight="1" x14ac:dyDescent="0.2">
      <c r="B2118" s="4"/>
      <c r="C2118" s="117"/>
      <c r="D2118" s="117"/>
      <c r="E2118" s="117"/>
      <c r="F2118" s="48"/>
      <c r="G2118" s="11"/>
      <c r="H2118" s="117"/>
      <c r="I2118" s="124"/>
      <c r="J2118" s="124"/>
      <c r="K2118" s="144"/>
      <c r="L2118" s="11"/>
      <c r="M2118" s="143"/>
      <c r="N2118" s="42"/>
      <c r="O2118" s="127" t="s">
        <v>18</v>
      </c>
      <c r="P2118" s="123"/>
      <c r="Q2118" s="123"/>
      <c r="R2118" s="49"/>
      <c r="S2118" s="18"/>
      <c r="T2118" s="50" t="s">
        <v>190</v>
      </c>
      <c r="U2118" s="76"/>
      <c r="V2118" s="51">
        <f>V2119+V2138+V2143+V2146+V2160+V2171+V2179</f>
        <v>7386000</v>
      </c>
      <c r="W2118" s="8"/>
      <c r="X2118" s="51">
        <f>X2119+X2138+X2143+X2146+X2160+X2171+X2179</f>
        <v>7743900</v>
      </c>
      <c r="Y2118" s="8"/>
      <c r="Z2118" s="51">
        <f>Z2119+Z2138+Z2143+Z2146+Z2160+Z2171+Z2179</f>
        <v>428700</v>
      </c>
      <c r="AA2118" s="8"/>
      <c r="AB2118" s="51">
        <f>AB2119+AB2138+AB2143+AB2146+AB2160+AB2171+AB2179</f>
        <v>512200</v>
      </c>
      <c r="AC2118" s="8"/>
      <c r="AD2118" s="51" t="e">
        <f>AD2119+AD2138+AD2143+AD2146+AD2160+AD2171+AD2179</f>
        <v>#REF!</v>
      </c>
      <c r="AE2118" s="8"/>
      <c r="AF2118" s="51">
        <f>AF2119+AF2138+AF2143+AF2146+AF2160+AF2171+AF2179</f>
        <v>3227200</v>
      </c>
      <c r="AG2118" s="8"/>
      <c r="AH2118" s="51" t="e">
        <f t="shared" si="307"/>
        <v>#REF!</v>
      </c>
      <c r="AI2118" s="5"/>
      <c r="AJ2118" s="51">
        <f>AJ2119+AJ2138+AJ2143+AJ2146+AJ2160+AJ2171+AJ2179</f>
        <v>137850</v>
      </c>
      <c r="AK2118" s="5"/>
      <c r="AL2118" s="51">
        <f>AL2119+AL2138+AL2143+AL2146+AL2160+AL2171+AL2179</f>
        <v>744900</v>
      </c>
      <c r="AM2118" s="51"/>
      <c r="AN2118" s="51">
        <f>AN2119+AN2138+AN2143+AN2146+AN2160+AN2171+AN2179</f>
        <v>797300</v>
      </c>
      <c r="AO2118" s="51"/>
      <c r="AP2118" s="51">
        <f>AP2119+AP2138+AP2143+AP2146+AP2160+AP2171+AP2179</f>
        <v>797300</v>
      </c>
      <c r="AQ2118" s="51"/>
    </row>
    <row r="2119" spans="2:43" ht="18" customHeight="1" x14ac:dyDescent="0.2">
      <c r="B2119" s="4"/>
      <c r="C2119" s="117"/>
      <c r="D2119" s="117"/>
      <c r="E2119" s="117"/>
      <c r="F2119" s="48"/>
      <c r="G2119" s="11"/>
      <c r="H2119" s="117"/>
      <c r="I2119" s="124"/>
      <c r="J2119" s="124"/>
      <c r="K2119" s="144"/>
      <c r="L2119" s="11"/>
      <c r="M2119" s="143"/>
      <c r="N2119" s="42"/>
      <c r="O2119" s="128"/>
      <c r="P2119" s="129">
        <v>2</v>
      </c>
      <c r="Q2119" s="129"/>
      <c r="R2119" s="64"/>
      <c r="S2119" s="234"/>
      <c r="T2119" s="65" t="s">
        <v>195</v>
      </c>
      <c r="U2119" s="155"/>
      <c r="V2119" s="66">
        <f>V2120+V2123+V2126+V2131+V2133+V2135</f>
        <v>297500</v>
      </c>
      <c r="W2119" s="8"/>
      <c r="X2119" s="66">
        <f>X2120+X2123+X2126+X2131+X2133+X2135</f>
        <v>522000</v>
      </c>
      <c r="Y2119" s="8"/>
      <c r="Z2119" s="66">
        <f>Z2120+Z2123+Z2126+Z2131+Z2133+Z2135</f>
        <v>89700</v>
      </c>
      <c r="AA2119" s="8"/>
      <c r="AB2119" s="66">
        <f>AB2120+AB2123+AB2126+AB2131+AB2133+AB2135</f>
        <v>110800</v>
      </c>
      <c r="AC2119" s="8"/>
      <c r="AD2119" s="66" t="e">
        <f>AD2120+AD2123+AD2126+AD2131+AD2133+AD2135</f>
        <v>#REF!</v>
      </c>
      <c r="AE2119" s="8"/>
      <c r="AF2119" s="66">
        <f>AF2120+AF2123+AF2126+AF2131+AF2133+AF2135</f>
        <v>322000</v>
      </c>
      <c r="AG2119" s="8"/>
      <c r="AH2119" s="66" t="e">
        <f t="shared" si="307"/>
        <v>#REF!</v>
      </c>
      <c r="AI2119" s="67"/>
      <c r="AJ2119" s="66">
        <f>AJ2120+AJ2123+AJ2126+AJ2131+AJ2133+AJ2135</f>
        <v>27700</v>
      </c>
      <c r="AK2119" s="67"/>
      <c r="AL2119" s="66">
        <f>AL2120+AL2123+AL2126+AL2131+AL2133+AL2135</f>
        <v>280000</v>
      </c>
      <c r="AM2119" s="66"/>
      <c r="AN2119" s="66">
        <f>AN2120+AN2123+AN2126+AN2131+AN2133+AN2135</f>
        <v>300500</v>
      </c>
      <c r="AO2119" s="66"/>
      <c r="AP2119" s="66">
        <f>AP2120+AP2123+AP2126+AP2131+AP2133+AP2135</f>
        <v>300500</v>
      </c>
      <c r="AQ2119" s="66"/>
    </row>
    <row r="2120" spans="2:43" ht="18" customHeight="1" x14ac:dyDescent="0.2">
      <c r="B2120" s="4"/>
      <c r="C2120" s="117"/>
      <c r="D2120" s="117"/>
      <c r="E2120" s="117"/>
      <c r="F2120" s="48"/>
      <c r="G2120" s="11"/>
      <c r="H2120" s="117"/>
      <c r="I2120" s="124"/>
      <c r="J2120" s="124"/>
      <c r="K2120" s="144"/>
      <c r="L2120" s="11"/>
      <c r="M2120" s="143"/>
      <c r="N2120" s="42"/>
      <c r="O2120" s="128"/>
      <c r="P2120" s="130"/>
      <c r="Q2120" s="131">
        <v>1</v>
      </c>
      <c r="R2120" s="68"/>
      <c r="S2120" s="35"/>
      <c r="T2120" s="69" t="s">
        <v>47</v>
      </c>
      <c r="U2120" s="92"/>
      <c r="V2120" s="70">
        <f>SUM(V2121:V2122)</f>
        <v>62000</v>
      </c>
      <c r="X2120" s="447">
        <f>SUM(X2121:X2122)</f>
        <v>64000</v>
      </c>
      <c r="Z2120" s="447">
        <f>SUM(Z2121:Z2122)</f>
        <v>65200</v>
      </c>
      <c r="AB2120" s="447">
        <f>SUM(AB2121:AB2122)</f>
        <v>0</v>
      </c>
      <c r="AD2120" s="447">
        <f>SUM(AD2121:AD2122)</f>
        <v>0</v>
      </c>
      <c r="AF2120" s="447">
        <f>SUM(AF2121:AF2122)</f>
        <v>52000</v>
      </c>
      <c r="AH2120" s="447">
        <f t="shared" si="307"/>
        <v>52000</v>
      </c>
      <c r="AI2120" s="446"/>
      <c r="AJ2120" s="447">
        <f>SUM(AJ2121:AJ2122)</f>
        <v>0</v>
      </c>
      <c r="AK2120" s="71"/>
      <c r="AL2120" s="447">
        <f>SUM(AL2121:AL2122)</f>
        <v>123000</v>
      </c>
      <c r="AM2120" s="447"/>
      <c r="AN2120" s="447">
        <f>SUM(AN2121:AN2122)</f>
        <v>132000</v>
      </c>
      <c r="AO2120" s="447"/>
      <c r="AP2120" s="447">
        <f>SUM(AP2121:AP2122)</f>
        <v>132000</v>
      </c>
      <c r="AQ2120" s="447"/>
    </row>
    <row r="2121" spans="2:43" ht="18" customHeight="1" x14ac:dyDescent="0.2">
      <c r="B2121" s="4"/>
      <c r="C2121" s="117"/>
      <c r="D2121" s="117"/>
      <c r="E2121" s="117"/>
      <c r="F2121" s="48"/>
      <c r="G2121" s="11"/>
      <c r="H2121" s="117"/>
      <c r="I2121" s="124"/>
      <c r="J2121" s="124"/>
      <c r="K2121" s="144"/>
      <c r="L2121" s="11"/>
      <c r="M2121" s="143"/>
      <c r="N2121" s="42"/>
      <c r="O2121" s="128"/>
      <c r="P2121" s="130"/>
      <c r="Q2121" s="130"/>
      <c r="R2121" s="72" t="s">
        <v>3</v>
      </c>
      <c r="S2121" s="181"/>
      <c r="T2121" s="73" t="s">
        <v>17</v>
      </c>
      <c r="V2121" s="74">
        <v>62000</v>
      </c>
      <c r="X2121" s="74">
        <v>64000</v>
      </c>
      <c r="Z2121" s="74">
        <v>65200</v>
      </c>
      <c r="AB2121" s="74">
        <v>0</v>
      </c>
      <c r="AD2121" s="74">
        <v>0</v>
      </c>
      <c r="AF2121" s="74">
        <v>52000</v>
      </c>
      <c r="AH2121" s="74">
        <f t="shared" si="307"/>
        <v>52000</v>
      </c>
      <c r="AI2121" s="8"/>
      <c r="AJ2121" s="74">
        <v>0</v>
      </c>
      <c r="AK2121" s="8"/>
      <c r="AL2121" s="74">
        <v>123000</v>
      </c>
      <c r="AM2121" s="74"/>
      <c r="AN2121" s="74">
        <v>132000</v>
      </c>
      <c r="AO2121" s="74"/>
      <c r="AP2121" s="74">
        <v>132000</v>
      </c>
      <c r="AQ2121" s="74"/>
    </row>
    <row r="2122" spans="2:43" ht="18" hidden="1" customHeight="1" x14ac:dyDescent="0.2">
      <c r="B2122" s="4"/>
      <c r="C2122" s="117"/>
      <c r="D2122" s="117"/>
      <c r="E2122" s="117"/>
      <c r="F2122" s="48"/>
      <c r="G2122" s="11"/>
      <c r="H2122" s="117"/>
      <c r="I2122" s="124"/>
      <c r="J2122" s="124"/>
      <c r="K2122" s="144"/>
      <c r="L2122" s="11"/>
      <c r="M2122" s="143"/>
      <c r="N2122" s="42"/>
      <c r="O2122" s="128"/>
      <c r="P2122" s="130"/>
      <c r="Q2122" s="130"/>
      <c r="R2122" s="72" t="s">
        <v>55</v>
      </c>
      <c r="S2122" s="181"/>
      <c r="T2122" s="73" t="s">
        <v>352</v>
      </c>
      <c r="V2122" s="74"/>
      <c r="X2122" s="74"/>
      <c r="Z2122" s="74"/>
      <c r="AB2122" s="74"/>
      <c r="AD2122" s="74"/>
      <c r="AF2122" s="74"/>
      <c r="AH2122" s="74">
        <f t="shared" si="307"/>
        <v>0</v>
      </c>
      <c r="AI2122" s="8"/>
      <c r="AJ2122" s="74"/>
      <c r="AK2122" s="8"/>
      <c r="AL2122" s="74"/>
      <c r="AM2122" s="74"/>
      <c r="AN2122" s="74"/>
      <c r="AO2122" s="74"/>
      <c r="AP2122" s="74"/>
      <c r="AQ2122" s="74"/>
    </row>
    <row r="2123" spans="2:43" ht="18" customHeight="1" x14ac:dyDescent="0.2">
      <c r="B2123" s="4"/>
      <c r="C2123" s="117"/>
      <c r="D2123" s="117"/>
      <c r="E2123" s="117"/>
      <c r="F2123" s="48"/>
      <c r="G2123" s="11"/>
      <c r="H2123" s="117"/>
      <c r="I2123" s="124"/>
      <c r="J2123" s="124"/>
      <c r="K2123" s="144"/>
      <c r="L2123" s="11"/>
      <c r="M2123" s="143"/>
      <c r="N2123" s="42"/>
      <c r="O2123" s="128"/>
      <c r="P2123" s="130"/>
      <c r="Q2123" s="131">
        <v>2</v>
      </c>
      <c r="R2123" s="68"/>
      <c r="S2123" s="35"/>
      <c r="T2123" s="69" t="s">
        <v>239</v>
      </c>
      <c r="U2123" s="92"/>
      <c r="V2123" s="70">
        <f>V2124+V2125</f>
        <v>9500</v>
      </c>
      <c r="X2123" s="447">
        <f>X2124+X2125</f>
        <v>10000</v>
      </c>
      <c r="Z2123" s="447">
        <f>Z2124+Z2125</f>
        <v>9500</v>
      </c>
      <c r="AB2123" s="447">
        <f>AB2124+AB2125</f>
        <v>0</v>
      </c>
      <c r="AD2123" s="447">
        <f>AD2124+AD2125</f>
        <v>0</v>
      </c>
      <c r="AF2123" s="447">
        <f>AF2124+AF2125</f>
        <v>20000</v>
      </c>
      <c r="AH2123" s="447">
        <f t="shared" si="307"/>
        <v>20000</v>
      </c>
      <c r="AI2123" s="446"/>
      <c r="AJ2123" s="447">
        <f>AJ2124+AJ2125</f>
        <v>0</v>
      </c>
      <c r="AK2123" s="71"/>
      <c r="AL2123" s="447">
        <f>AL2124+AL2125</f>
        <v>24500</v>
      </c>
      <c r="AM2123" s="447"/>
      <c r="AN2123" s="447">
        <f>AN2124+AN2125</f>
        <v>27000</v>
      </c>
      <c r="AO2123" s="447"/>
      <c r="AP2123" s="447">
        <f>AP2124+AP2125</f>
        <v>27000</v>
      </c>
      <c r="AQ2123" s="447"/>
    </row>
    <row r="2124" spans="2:43" ht="18" hidden="1" customHeight="1" x14ac:dyDescent="0.2">
      <c r="B2124" s="4"/>
      <c r="C2124" s="117"/>
      <c r="D2124" s="117"/>
      <c r="E2124" s="117"/>
      <c r="F2124" s="48"/>
      <c r="G2124" s="11"/>
      <c r="H2124" s="117"/>
      <c r="I2124" s="124"/>
      <c r="J2124" s="124"/>
      <c r="K2124" s="144"/>
      <c r="L2124" s="11"/>
      <c r="M2124" s="143"/>
      <c r="N2124" s="42"/>
      <c r="O2124" s="128"/>
      <c r="P2124" s="130"/>
      <c r="Q2124" s="130"/>
      <c r="R2124" s="72" t="s">
        <v>3</v>
      </c>
      <c r="S2124" s="181"/>
      <c r="T2124" s="73" t="s">
        <v>78</v>
      </c>
      <c r="V2124" s="74">
        <v>0</v>
      </c>
      <c r="X2124" s="74">
        <v>0</v>
      </c>
      <c r="Z2124" s="74">
        <v>0</v>
      </c>
      <c r="AB2124" s="74">
        <v>0</v>
      </c>
      <c r="AD2124" s="74">
        <v>0</v>
      </c>
      <c r="AF2124" s="74">
        <v>0</v>
      </c>
      <c r="AH2124" s="74">
        <f t="shared" si="307"/>
        <v>0</v>
      </c>
      <c r="AI2124" s="8"/>
      <c r="AJ2124" s="74">
        <v>0</v>
      </c>
      <c r="AK2124" s="8"/>
      <c r="AL2124" s="74">
        <v>0</v>
      </c>
      <c r="AM2124" s="74"/>
      <c r="AN2124" s="74">
        <v>0</v>
      </c>
      <c r="AO2124" s="74"/>
      <c r="AP2124" s="74">
        <v>0</v>
      </c>
      <c r="AQ2124" s="74"/>
    </row>
    <row r="2125" spans="2:43" ht="18" customHeight="1" x14ac:dyDescent="0.2">
      <c r="B2125" s="4"/>
      <c r="C2125" s="117"/>
      <c r="D2125" s="117"/>
      <c r="E2125" s="117"/>
      <c r="F2125" s="48"/>
      <c r="G2125" s="11"/>
      <c r="H2125" s="117"/>
      <c r="I2125" s="124"/>
      <c r="J2125" s="124"/>
      <c r="K2125" s="144"/>
      <c r="L2125" s="11"/>
      <c r="M2125" s="143"/>
      <c r="N2125" s="42"/>
      <c r="O2125" s="128"/>
      <c r="P2125" s="130"/>
      <c r="Q2125" s="130"/>
      <c r="R2125" s="72" t="s">
        <v>0</v>
      </c>
      <c r="S2125" s="181"/>
      <c r="T2125" s="73" t="s">
        <v>228</v>
      </c>
      <c r="V2125" s="74">
        <v>9500</v>
      </c>
      <c r="X2125" s="74">
        <v>10000</v>
      </c>
      <c r="Z2125" s="74">
        <v>9500</v>
      </c>
      <c r="AB2125" s="74">
        <v>0</v>
      </c>
      <c r="AD2125" s="74">
        <v>0</v>
      </c>
      <c r="AF2125" s="74">
        <v>20000</v>
      </c>
      <c r="AH2125" s="74">
        <f t="shared" si="307"/>
        <v>20000</v>
      </c>
      <c r="AI2125" s="8"/>
      <c r="AJ2125" s="74">
        <v>0</v>
      </c>
      <c r="AK2125" s="8"/>
      <c r="AL2125" s="74">
        <v>24500</v>
      </c>
      <c r="AM2125" s="74"/>
      <c r="AN2125" s="74">
        <v>27000</v>
      </c>
      <c r="AO2125" s="74"/>
      <c r="AP2125" s="74">
        <v>27000</v>
      </c>
      <c r="AQ2125" s="74"/>
    </row>
    <row r="2126" spans="2:43" ht="18" customHeight="1" x14ac:dyDescent="0.2">
      <c r="B2126" s="4"/>
      <c r="C2126" s="117"/>
      <c r="D2126" s="117"/>
      <c r="E2126" s="117"/>
      <c r="F2126" s="48"/>
      <c r="G2126" s="11"/>
      <c r="H2126" s="117"/>
      <c r="I2126" s="124"/>
      <c r="J2126" s="124"/>
      <c r="K2126" s="144"/>
      <c r="L2126" s="11"/>
      <c r="M2126" s="143"/>
      <c r="N2126" s="42"/>
      <c r="O2126" s="128"/>
      <c r="P2126" s="130"/>
      <c r="Q2126" s="131">
        <v>3</v>
      </c>
      <c r="R2126" s="84"/>
      <c r="S2126" s="250"/>
      <c r="T2126" s="69" t="s">
        <v>79</v>
      </c>
      <c r="U2126" s="92"/>
      <c r="V2126" s="70">
        <f>V2127+V2128+V2129+V2130</f>
        <v>190000</v>
      </c>
      <c r="X2126" s="447">
        <f>X2127+X2128+X2129+X2130</f>
        <v>400000</v>
      </c>
      <c r="Z2126" s="447">
        <f>Z2127+Z2128+Z2129+Z2130</f>
        <v>0</v>
      </c>
      <c r="AB2126" s="447">
        <f>AB2127+AB2128+AB2129+AB2130</f>
        <v>94800</v>
      </c>
      <c r="AD2126" s="447">
        <f>AD2127+AD2128+AD2129+AD2130</f>
        <v>99800</v>
      </c>
      <c r="AF2126" s="447">
        <f>AF2127+AF2128+AF2129+AF2130</f>
        <v>0</v>
      </c>
      <c r="AH2126" s="447">
        <f t="shared" si="307"/>
        <v>99800</v>
      </c>
      <c r="AI2126" s="446"/>
      <c r="AJ2126" s="447">
        <f>AJ2127+AJ2128+AJ2129+AJ2130</f>
        <v>23700</v>
      </c>
      <c r="AK2126" s="71"/>
      <c r="AL2126" s="447">
        <f>AL2127+AL2128+AL2129+AL2130</f>
        <v>115500</v>
      </c>
      <c r="AM2126" s="447"/>
      <c r="AN2126" s="447">
        <f>AN2127+AN2128+AN2129+AN2130</f>
        <v>123500</v>
      </c>
      <c r="AO2126" s="447"/>
      <c r="AP2126" s="447">
        <f>AP2127+AP2128+AP2129+AP2130</f>
        <v>123500</v>
      </c>
      <c r="AQ2126" s="447"/>
    </row>
    <row r="2127" spans="2:43" ht="18" hidden="1" customHeight="1" x14ac:dyDescent="0.2">
      <c r="B2127" s="4"/>
      <c r="C2127" s="117"/>
      <c r="D2127" s="117"/>
      <c r="E2127" s="117"/>
      <c r="F2127" s="48"/>
      <c r="G2127" s="11"/>
      <c r="H2127" s="117"/>
      <c r="I2127" s="124"/>
      <c r="J2127" s="124"/>
      <c r="K2127" s="144"/>
      <c r="L2127" s="11"/>
      <c r="M2127" s="143"/>
      <c r="N2127" s="42"/>
      <c r="O2127" s="128"/>
      <c r="P2127" s="130"/>
      <c r="Q2127" s="131"/>
      <c r="R2127" s="78" t="s">
        <v>3</v>
      </c>
      <c r="S2127" s="251"/>
      <c r="T2127" s="77" t="s">
        <v>80</v>
      </c>
      <c r="U2127" s="141"/>
      <c r="V2127" s="83">
        <v>0</v>
      </c>
      <c r="X2127" s="448">
        <v>0</v>
      </c>
      <c r="Z2127" s="448">
        <v>0</v>
      </c>
      <c r="AB2127" s="448">
        <v>0</v>
      </c>
      <c r="AD2127" s="448">
        <v>0</v>
      </c>
      <c r="AF2127" s="448">
        <v>0</v>
      </c>
      <c r="AH2127" s="448">
        <f t="shared" si="307"/>
        <v>0</v>
      </c>
      <c r="AI2127" s="495"/>
      <c r="AJ2127" s="448">
        <v>0</v>
      </c>
      <c r="AK2127" s="87"/>
      <c r="AL2127" s="448">
        <v>0</v>
      </c>
      <c r="AM2127" s="448"/>
      <c r="AN2127" s="448">
        <v>0</v>
      </c>
      <c r="AO2127" s="448"/>
      <c r="AP2127" s="448">
        <v>0</v>
      </c>
      <c r="AQ2127" s="448"/>
    </row>
    <row r="2128" spans="2:43" ht="18" customHeight="1" x14ac:dyDescent="0.2">
      <c r="B2128" s="4"/>
      <c r="C2128" s="117"/>
      <c r="D2128" s="117"/>
      <c r="E2128" s="117"/>
      <c r="F2128" s="48"/>
      <c r="G2128" s="11"/>
      <c r="H2128" s="117"/>
      <c r="I2128" s="124"/>
      <c r="J2128" s="124"/>
      <c r="K2128" s="144"/>
      <c r="L2128" s="11"/>
      <c r="M2128" s="143"/>
      <c r="N2128" s="42"/>
      <c r="O2128" s="128"/>
      <c r="P2128" s="130"/>
      <c r="Q2128" s="130"/>
      <c r="R2128" s="72" t="s">
        <v>0</v>
      </c>
      <c r="S2128" s="181"/>
      <c r="T2128" s="73" t="s">
        <v>81</v>
      </c>
      <c r="V2128" s="74">
        <v>190000</v>
      </c>
      <c r="X2128" s="74">
        <v>400000</v>
      </c>
      <c r="Z2128" s="74">
        <v>0</v>
      </c>
      <c r="AB2128" s="74">
        <v>94800</v>
      </c>
      <c r="AD2128" s="74">
        <v>99800</v>
      </c>
      <c r="AF2128" s="74">
        <v>0</v>
      </c>
      <c r="AH2128" s="74">
        <f t="shared" si="307"/>
        <v>99800</v>
      </c>
      <c r="AI2128" s="8"/>
      <c r="AJ2128" s="74">
        <f>CEILING(AB2128*25/100,10)</f>
        <v>23700</v>
      </c>
      <c r="AK2128" s="8"/>
      <c r="AL2128" s="74">
        <v>115500</v>
      </c>
      <c r="AM2128" s="74"/>
      <c r="AN2128" s="74">
        <v>123500</v>
      </c>
      <c r="AO2128" s="74"/>
      <c r="AP2128" s="74">
        <v>123500</v>
      </c>
      <c r="AQ2128" s="74"/>
    </row>
    <row r="2129" spans="2:43" ht="18" hidden="1" customHeight="1" x14ac:dyDescent="0.2">
      <c r="B2129" s="4"/>
      <c r="C2129" s="117"/>
      <c r="D2129" s="117"/>
      <c r="E2129" s="117"/>
      <c r="F2129" s="48"/>
      <c r="G2129" s="11"/>
      <c r="H2129" s="117"/>
      <c r="I2129" s="124"/>
      <c r="J2129" s="124"/>
      <c r="K2129" s="144"/>
      <c r="L2129" s="11"/>
      <c r="M2129" s="143"/>
      <c r="N2129" s="42"/>
      <c r="O2129" s="128"/>
      <c r="P2129" s="130"/>
      <c r="Q2129" s="130"/>
      <c r="R2129" s="72" t="s">
        <v>18</v>
      </c>
      <c r="S2129" s="181"/>
      <c r="T2129" s="73" t="s">
        <v>82</v>
      </c>
      <c r="V2129" s="74">
        <v>0</v>
      </c>
      <c r="X2129" s="74">
        <v>0</v>
      </c>
      <c r="Z2129" s="74">
        <v>0</v>
      </c>
      <c r="AB2129" s="74">
        <v>0</v>
      </c>
      <c r="AD2129" s="74">
        <v>0</v>
      </c>
      <c r="AF2129" s="74">
        <v>0</v>
      </c>
      <c r="AH2129" s="74">
        <f t="shared" si="307"/>
        <v>0</v>
      </c>
      <c r="AI2129" s="8"/>
      <c r="AJ2129" s="74">
        <v>0</v>
      </c>
      <c r="AK2129" s="8"/>
      <c r="AL2129" s="74">
        <v>0</v>
      </c>
      <c r="AM2129" s="74"/>
      <c r="AN2129" s="74">
        <v>0</v>
      </c>
      <c r="AO2129" s="74"/>
      <c r="AP2129" s="74">
        <v>0</v>
      </c>
      <c r="AQ2129" s="74"/>
    </row>
    <row r="2130" spans="2:43" ht="18" hidden="1" customHeight="1" x14ac:dyDescent="0.2">
      <c r="B2130" s="4"/>
      <c r="C2130" s="117"/>
      <c r="D2130" s="117"/>
      <c r="E2130" s="117"/>
      <c r="F2130" s="48"/>
      <c r="G2130" s="11"/>
      <c r="H2130" s="117"/>
      <c r="I2130" s="124"/>
      <c r="J2130" s="124"/>
      <c r="K2130" s="144"/>
      <c r="L2130" s="11"/>
      <c r="M2130" s="143"/>
      <c r="N2130" s="42"/>
      <c r="O2130" s="128"/>
      <c r="P2130" s="130"/>
      <c r="Q2130" s="130"/>
      <c r="R2130" s="72">
        <v>90</v>
      </c>
      <c r="S2130" s="181"/>
      <c r="T2130" s="73" t="s">
        <v>240</v>
      </c>
      <c r="V2130" s="74">
        <v>0</v>
      </c>
      <c r="X2130" s="74">
        <v>0</v>
      </c>
      <c r="Z2130" s="74">
        <v>0</v>
      </c>
      <c r="AB2130" s="74">
        <v>0</v>
      </c>
      <c r="AD2130" s="74">
        <v>0</v>
      </c>
      <c r="AF2130" s="74">
        <v>0</v>
      </c>
      <c r="AH2130" s="74">
        <f t="shared" si="307"/>
        <v>0</v>
      </c>
      <c r="AI2130" s="8"/>
      <c r="AJ2130" s="74">
        <v>0</v>
      </c>
      <c r="AK2130" s="8"/>
      <c r="AL2130" s="74">
        <v>0</v>
      </c>
      <c r="AM2130" s="74"/>
      <c r="AN2130" s="74">
        <v>0</v>
      </c>
      <c r="AO2130" s="74"/>
      <c r="AP2130" s="74">
        <v>0</v>
      </c>
      <c r="AQ2130" s="74"/>
    </row>
    <row r="2131" spans="2:43" ht="18" hidden="1" customHeight="1" x14ac:dyDescent="0.2">
      <c r="B2131" s="4"/>
      <c r="C2131" s="117"/>
      <c r="D2131" s="117"/>
      <c r="E2131" s="117"/>
      <c r="F2131" s="48"/>
      <c r="G2131" s="11"/>
      <c r="H2131" s="117"/>
      <c r="I2131" s="124"/>
      <c r="J2131" s="124"/>
      <c r="K2131" s="144"/>
      <c r="L2131" s="11"/>
      <c r="M2131" s="143"/>
      <c r="N2131" s="42"/>
      <c r="O2131" s="128"/>
      <c r="P2131" s="130"/>
      <c r="Q2131" s="131">
        <v>5</v>
      </c>
      <c r="R2131" s="68"/>
      <c r="S2131" s="35"/>
      <c r="T2131" s="69" t="s">
        <v>48</v>
      </c>
      <c r="U2131" s="92"/>
      <c r="V2131" s="70">
        <f>V2132</f>
        <v>0</v>
      </c>
      <c r="X2131" s="447">
        <f>X2132</f>
        <v>0</v>
      </c>
      <c r="Z2131" s="447">
        <f>Z2132</f>
        <v>0</v>
      </c>
      <c r="AB2131" s="447">
        <f>AB2132</f>
        <v>0</v>
      </c>
      <c r="AD2131" s="447">
        <f>AD2132</f>
        <v>0</v>
      </c>
      <c r="AF2131" s="447">
        <f>AF2132</f>
        <v>0</v>
      </c>
      <c r="AH2131" s="447">
        <f t="shared" si="307"/>
        <v>0</v>
      </c>
      <c r="AI2131" s="446"/>
      <c r="AJ2131" s="447">
        <f>AJ2132</f>
        <v>0</v>
      </c>
      <c r="AK2131" s="71"/>
      <c r="AL2131" s="447">
        <f>AL2132</f>
        <v>0</v>
      </c>
      <c r="AM2131" s="447"/>
      <c r="AN2131" s="447">
        <f>AN2132</f>
        <v>0</v>
      </c>
      <c r="AO2131" s="447"/>
      <c r="AP2131" s="447">
        <f>AP2132</f>
        <v>0</v>
      </c>
      <c r="AQ2131" s="447"/>
    </row>
    <row r="2132" spans="2:43" ht="18" hidden="1" customHeight="1" x14ac:dyDescent="0.2">
      <c r="B2132" s="4"/>
      <c r="C2132" s="117"/>
      <c r="D2132" s="117"/>
      <c r="E2132" s="117"/>
      <c r="F2132" s="48"/>
      <c r="G2132" s="11"/>
      <c r="H2132" s="117"/>
      <c r="I2132" s="124"/>
      <c r="J2132" s="124"/>
      <c r="K2132" s="144"/>
      <c r="L2132" s="11"/>
      <c r="M2132" s="143"/>
      <c r="N2132" s="42"/>
      <c r="O2132" s="128"/>
      <c r="P2132" s="130"/>
      <c r="Q2132" s="130"/>
      <c r="R2132" s="72" t="s">
        <v>3</v>
      </c>
      <c r="S2132" s="181"/>
      <c r="T2132" s="73" t="s">
        <v>551</v>
      </c>
      <c r="V2132" s="74">
        <v>0</v>
      </c>
      <c r="X2132" s="74">
        <v>0</v>
      </c>
      <c r="Z2132" s="74">
        <v>0</v>
      </c>
      <c r="AB2132" s="74">
        <v>0</v>
      </c>
      <c r="AD2132" s="74">
        <v>0</v>
      </c>
      <c r="AF2132" s="74">
        <v>0</v>
      </c>
      <c r="AH2132" s="74">
        <f t="shared" si="307"/>
        <v>0</v>
      </c>
      <c r="AI2132" s="8"/>
      <c r="AJ2132" s="74">
        <v>0</v>
      </c>
      <c r="AK2132" s="8"/>
      <c r="AL2132" s="74">
        <v>0</v>
      </c>
      <c r="AM2132" s="74"/>
      <c r="AN2132" s="74">
        <v>0</v>
      </c>
      <c r="AO2132" s="74"/>
      <c r="AP2132" s="74">
        <v>0</v>
      </c>
      <c r="AQ2132" s="74"/>
    </row>
    <row r="2133" spans="2:43" ht="18" hidden="1" customHeight="1" x14ac:dyDescent="0.2">
      <c r="B2133" s="4"/>
      <c r="C2133" s="117"/>
      <c r="D2133" s="117"/>
      <c r="E2133" s="117"/>
      <c r="F2133" s="48"/>
      <c r="G2133" s="11"/>
      <c r="H2133" s="117"/>
      <c r="I2133" s="124"/>
      <c r="J2133" s="124"/>
      <c r="K2133" s="144"/>
      <c r="L2133" s="11"/>
      <c r="M2133" s="143"/>
      <c r="N2133" s="42"/>
      <c r="O2133" s="128"/>
      <c r="P2133" s="130"/>
      <c r="Q2133" s="131">
        <v>6</v>
      </c>
      <c r="R2133" s="84"/>
      <c r="S2133" s="250"/>
      <c r="T2133" s="69" t="s">
        <v>19</v>
      </c>
      <c r="U2133" s="92"/>
      <c r="V2133" s="70">
        <f>V2134</f>
        <v>0</v>
      </c>
      <c r="X2133" s="447">
        <f>X2134</f>
        <v>0</v>
      </c>
      <c r="Z2133" s="447">
        <f>Z2134</f>
        <v>0</v>
      </c>
      <c r="AB2133" s="447">
        <f>AB2134</f>
        <v>0</v>
      </c>
      <c r="AD2133" s="447" t="e">
        <f>#REF!</f>
        <v>#REF!</v>
      </c>
      <c r="AF2133" s="447">
        <f>AF2134</f>
        <v>0</v>
      </c>
      <c r="AH2133" s="447" t="e">
        <f t="shared" si="307"/>
        <v>#REF!</v>
      </c>
      <c r="AI2133" s="446"/>
      <c r="AJ2133" s="447">
        <f>AJ2134</f>
        <v>0</v>
      </c>
      <c r="AK2133" s="71"/>
      <c r="AL2133" s="447">
        <f>AL2134</f>
        <v>0</v>
      </c>
      <c r="AM2133" s="447"/>
      <c r="AN2133" s="447">
        <f>AN2134</f>
        <v>0</v>
      </c>
      <c r="AO2133" s="447"/>
      <c r="AP2133" s="447">
        <f>AP2134</f>
        <v>0</v>
      </c>
      <c r="AQ2133" s="447"/>
    </row>
    <row r="2134" spans="2:43" ht="18" hidden="1" customHeight="1" x14ac:dyDescent="0.2">
      <c r="B2134" s="4"/>
      <c r="C2134" s="117"/>
      <c r="D2134" s="117"/>
      <c r="E2134" s="117"/>
      <c r="F2134" s="48"/>
      <c r="G2134" s="11"/>
      <c r="H2134" s="117"/>
      <c r="I2134" s="124"/>
      <c r="J2134" s="124"/>
      <c r="K2134" s="144"/>
      <c r="L2134" s="11"/>
      <c r="M2134" s="143"/>
      <c r="N2134" s="42"/>
      <c r="O2134" s="128"/>
      <c r="P2134" s="130"/>
      <c r="Q2134" s="130"/>
      <c r="R2134" s="72">
        <v>90</v>
      </c>
      <c r="S2134" s="181"/>
      <c r="T2134" s="73" t="s">
        <v>225</v>
      </c>
      <c r="V2134" s="74">
        <v>0</v>
      </c>
      <c r="X2134" s="74">
        <v>0</v>
      </c>
      <c r="Z2134" s="74">
        <v>0</v>
      </c>
      <c r="AB2134" s="74">
        <v>0</v>
      </c>
      <c r="AD2134" s="74">
        <v>0</v>
      </c>
      <c r="AF2134" s="74">
        <v>0</v>
      </c>
      <c r="AH2134" s="74">
        <f t="shared" si="307"/>
        <v>0</v>
      </c>
      <c r="AI2134" s="8"/>
      <c r="AJ2134" s="74">
        <v>0</v>
      </c>
      <c r="AK2134" s="8"/>
      <c r="AL2134" s="74">
        <v>0</v>
      </c>
      <c r="AM2134" s="74"/>
      <c r="AN2134" s="74">
        <v>0</v>
      </c>
      <c r="AO2134" s="74"/>
      <c r="AP2134" s="74">
        <v>0</v>
      </c>
      <c r="AQ2134" s="74"/>
    </row>
    <row r="2135" spans="2:43" ht="18" customHeight="1" x14ac:dyDescent="0.2">
      <c r="B2135" s="4"/>
      <c r="C2135" s="117"/>
      <c r="D2135" s="117"/>
      <c r="E2135" s="117"/>
      <c r="F2135" s="48"/>
      <c r="G2135" s="11"/>
      <c r="H2135" s="117"/>
      <c r="I2135" s="124"/>
      <c r="J2135" s="124"/>
      <c r="K2135" s="144"/>
      <c r="L2135" s="11"/>
      <c r="M2135" s="143"/>
      <c r="N2135" s="42"/>
      <c r="O2135" s="128"/>
      <c r="P2135" s="130"/>
      <c r="Q2135" s="131">
        <v>9</v>
      </c>
      <c r="R2135" s="84"/>
      <c r="S2135" s="250"/>
      <c r="T2135" s="69" t="s">
        <v>167</v>
      </c>
      <c r="U2135" s="92"/>
      <c r="V2135" s="70">
        <f>SUM(V2136:V2137)</f>
        <v>36000</v>
      </c>
      <c r="X2135" s="447">
        <f>SUM(X2136:X2137)</f>
        <v>48000</v>
      </c>
      <c r="Z2135" s="447">
        <f>SUM(Z2136:Z2137)</f>
        <v>15000</v>
      </c>
      <c r="AB2135" s="447">
        <f>SUM(AB2136:AB2137)</f>
        <v>16000</v>
      </c>
      <c r="AD2135" s="447">
        <f>SUM(AD2136:AD2137)</f>
        <v>17000</v>
      </c>
      <c r="AF2135" s="447">
        <f>SUM(AF2136:AF2137)</f>
        <v>250000</v>
      </c>
      <c r="AH2135" s="447">
        <f t="shared" si="307"/>
        <v>267000</v>
      </c>
      <c r="AI2135" s="446"/>
      <c r="AJ2135" s="447">
        <f>SUM(AJ2136:AJ2137)</f>
        <v>4000</v>
      </c>
      <c r="AK2135" s="71"/>
      <c r="AL2135" s="447">
        <f>SUM(AL2136:AL2137)</f>
        <v>17000</v>
      </c>
      <c r="AM2135" s="447"/>
      <c r="AN2135" s="447">
        <f>SUM(AN2136:AN2137)</f>
        <v>18000</v>
      </c>
      <c r="AO2135" s="447"/>
      <c r="AP2135" s="447">
        <f>SUM(AP2136:AP2137)</f>
        <v>18000</v>
      </c>
      <c r="AQ2135" s="447"/>
    </row>
    <row r="2136" spans="2:43" ht="18" hidden="1" customHeight="1" x14ac:dyDescent="0.2">
      <c r="B2136" s="4"/>
      <c r="C2136" s="117"/>
      <c r="D2136" s="117"/>
      <c r="E2136" s="117"/>
      <c r="F2136" s="48"/>
      <c r="G2136" s="11"/>
      <c r="H2136" s="117"/>
      <c r="I2136" s="124"/>
      <c r="J2136" s="124"/>
      <c r="K2136" s="144"/>
      <c r="L2136" s="11"/>
      <c r="M2136" s="143"/>
      <c r="N2136" s="42"/>
      <c r="O2136" s="128"/>
      <c r="P2136" s="130"/>
      <c r="Q2136" s="131"/>
      <c r="R2136" s="72" t="s">
        <v>3</v>
      </c>
      <c r="S2136" s="181"/>
      <c r="T2136" s="73" t="s">
        <v>322</v>
      </c>
      <c r="V2136" s="74">
        <v>31000</v>
      </c>
      <c r="X2136" s="74">
        <v>33000</v>
      </c>
      <c r="Z2136" s="74">
        <v>0</v>
      </c>
      <c r="AB2136" s="74">
        <v>0</v>
      </c>
      <c r="AD2136" s="74">
        <v>0</v>
      </c>
      <c r="AF2136" s="74">
        <v>180000</v>
      </c>
      <c r="AH2136" s="74">
        <f t="shared" si="307"/>
        <v>180000</v>
      </c>
      <c r="AI2136" s="8"/>
      <c r="AJ2136" s="74">
        <v>0</v>
      </c>
      <c r="AK2136" s="8"/>
      <c r="AL2136" s="74">
        <v>0</v>
      </c>
      <c r="AM2136" s="74"/>
      <c r="AN2136" s="74">
        <v>0</v>
      </c>
      <c r="AO2136" s="74"/>
      <c r="AP2136" s="74">
        <v>0</v>
      </c>
      <c r="AQ2136" s="74"/>
    </row>
    <row r="2137" spans="2:43" ht="18" customHeight="1" x14ac:dyDescent="0.2">
      <c r="B2137" s="4"/>
      <c r="C2137" s="117"/>
      <c r="D2137" s="117"/>
      <c r="E2137" s="117"/>
      <c r="F2137" s="48"/>
      <c r="G2137" s="11"/>
      <c r="H2137" s="117"/>
      <c r="I2137" s="124"/>
      <c r="J2137" s="124"/>
      <c r="K2137" s="144"/>
      <c r="L2137" s="11"/>
      <c r="M2137" s="143"/>
      <c r="N2137" s="42"/>
      <c r="O2137" s="128"/>
      <c r="P2137" s="130"/>
      <c r="Q2137" s="131"/>
      <c r="R2137" s="72">
        <v>90</v>
      </c>
      <c r="S2137" s="181"/>
      <c r="T2137" s="73" t="s">
        <v>167</v>
      </c>
      <c r="V2137" s="74">
        <v>5000</v>
      </c>
      <c r="X2137" s="74">
        <v>15000</v>
      </c>
      <c r="Z2137" s="74">
        <v>15000</v>
      </c>
      <c r="AB2137" s="74">
        <v>16000</v>
      </c>
      <c r="AD2137" s="74">
        <v>17000</v>
      </c>
      <c r="AF2137" s="74">
        <v>70000</v>
      </c>
      <c r="AH2137" s="74">
        <f t="shared" si="307"/>
        <v>87000</v>
      </c>
      <c r="AI2137" s="8"/>
      <c r="AJ2137" s="74">
        <f>CEILING(AB2137*25/100,10)</f>
        <v>4000</v>
      </c>
      <c r="AK2137" s="8"/>
      <c r="AL2137" s="74">
        <v>17000</v>
      </c>
      <c r="AM2137" s="74"/>
      <c r="AN2137" s="74">
        <v>18000</v>
      </c>
      <c r="AO2137" s="74"/>
      <c r="AP2137" s="74">
        <v>18000</v>
      </c>
      <c r="AQ2137" s="74"/>
    </row>
    <row r="2138" spans="2:43" ht="18" customHeight="1" x14ac:dyDescent="0.2">
      <c r="B2138" s="4"/>
      <c r="C2138" s="117"/>
      <c r="D2138" s="117"/>
      <c r="E2138" s="117"/>
      <c r="F2138" s="48"/>
      <c r="G2138" s="11"/>
      <c r="H2138" s="117"/>
      <c r="I2138" s="124"/>
      <c r="J2138" s="124"/>
      <c r="K2138" s="144"/>
      <c r="L2138" s="11"/>
      <c r="M2138" s="143"/>
      <c r="N2138" s="42"/>
      <c r="O2138" s="128"/>
      <c r="P2138" s="129">
        <v>3</v>
      </c>
      <c r="Q2138" s="129"/>
      <c r="R2138" s="64"/>
      <c r="S2138" s="234"/>
      <c r="T2138" s="65" t="s">
        <v>215</v>
      </c>
      <c r="U2138" s="155"/>
      <c r="V2138" s="66">
        <f>V2139+V2141</f>
        <v>20000</v>
      </c>
      <c r="X2138" s="66">
        <f>X2139+X2141</f>
        <v>21500</v>
      </c>
      <c r="Z2138" s="66">
        <f>Z2139+Z2141</f>
        <v>9800</v>
      </c>
      <c r="AB2138" s="66">
        <f>AB2139+AB2141</f>
        <v>13500</v>
      </c>
      <c r="AD2138" s="66">
        <f>AD2139+AD2141</f>
        <v>14200</v>
      </c>
      <c r="AF2138" s="66">
        <f>AF2139+AF2141</f>
        <v>5000</v>
      </c>
      <c r="AH2138" s="66">
        <f t="shared" si="307"/>
        <v>19200</v>
      </c>
      <c r="AI2138" s="67"/>
      <c r="AJ2138" s="66">
        <f>AJ2139+AJ2141</f>
        <v>3370</v>
      </c>
      <c r="AK2138" s="67"/>
      <c r="AL2138" s="66">
        <f>AL2139+AL2141</f>
        <v>18450</v>
      </c>
      <c r="AM2138" s="66"/>
      <c r="AN2138" s="66">
        <f>AN2139+AN2141</f>
        <v>19950</v>
      </c>
      <c r="AO2138" s="66"/>
      <c r="AP2138" s="66">
        <f>AP2139+AP2141</f>
        <v>19950</v>
      </c>
      <c r="AQ2138" s="66"/>
    </row>
    <row r="2139" spans="2:43" ht="18" customHeight="1" x14ac:dyDescent="0.2">
      <c r="B2139" s="4"/>
      <c r="C2139" s="117"/>
      <c r="D2139" s="117"/>
      <c r="E2139" s="117"/>
      <c r="F2139" s="48"/>
      <c r="G2139" s="11"/>
      <c r="H2139" s="117"/>
      <c r="I2139" s="124"/>
      <c r="J2139" s="124"/>
      <c r="K2139" s="144"/>
      <c r="L2139" s="11"/>
      <c r="M2139" s="143"/>
      <c r="N2139" s="42"/>
      <c r="O2139" s="128"/>
      <c r="P2139" s="130"/>
      <c r="Q2139" s="131">
        <v>1</v>
      </c>
      <c r="R2139" s="68"/>
      <c r="S2139" s="35"/>
      <c r="T2139" s="69" t="s">
        <v>177</v>
      </c>
      <c r="U2139" s="92"/>
      <c r="V2139" s="70">
        <f>V2140</f>
        <v>10000</v>
      </c>
      <c r="X2139" s="447">
        <f>X2140</f>
        <v>11000</v>
      </c>
      <c r="Z2139" s="447">
        <f>Z2140</f>
        <v>3900</v>
      </c>
      <c r="AB2139" s="447">
        <f>AB2140</f>
        <v>7000</v>
      </c>
      <c r="AD2139" s="447">
        <f>AD2140</f>
        <v>7400</v>
      </c>
      <c r="AF2139" s="447">
        <f>AF2140</f>
        <v>5000</v>
      </c>
      <c r="AH2139" s="447">
        <f t="shared" si="307"/>
        <v>12400</v>
      </c>
      <c r="AI2139" s="446"/>
      <c r="AJ2139" s="447">
        <f>AJ2140</f>
        <v>1750</v>
      </c>
      <c r="AK2139" s="71"/>
      <c r="AL2139" s="447">
        <f>AL2140</f>
        <v>8250</v>
      </c>
      <c r="AM2139" s="447"/>
      <c r="AN2139" s="447">
        <f>AN2140</f>
        <v>8900</v>
      </c>
      <c r="AO2139" s="447"/>
      <c r="AP2139" s="447">
        <f>AP2140</f>
        <v>8900</v>
      </c>
      <c r="AQ2139" s="447"/>
    </row>
    <row r="2140" spans="2:43" ht="18" customHeight="1" x14ac:dyDescent="0.2">
      <c r="B2140" s="4"/>
      <c r="C2140" s="117"/>
      <c r="D2140" s="117"/>
      <c r="E2140" s="117"/>
      <c r="F2140" s="48"/>
      <c r="G2140" s="11"/>
      <c r="H2140" s="117"/>
      <c r="I2140" s="124"/>
      <c r="J2140" s="124"/>
      <c r="K2140" s="144"/>
      <c r="L2140" s="11"/>
      <c r="M2140" s="143"/>
      <c r="N2140" s="42"/>
      <c r="O2140" s="128"/>
      <c r="P2140" s="130"/>
      <c r="Q2140" s="131"/>
      <c r="R2140" s="72" t="s">
        <v>3</v>
      </c>
      <c r="S2140" s="181"/>
      <c r="T2140" s="77" t="s">
        <v>20</v>
      </c>
      <c r="U2140" s="141"/>
      <c r="V2140" s="74">
        <v>10000</v>
      </c>
      <c r="X2140" s="74">
        <v>11000</v>
      </c>
      <c r="Z2140" s="74">
        <v>3900</v>
      </c>
      <c r="AB2140" s="448">
        <v>7000</v>
      </c>
      <c r="AD2140" s="74">
        <v>7400</v>
      </c>
      <c r="AF2140" s="74">
        <v>5000</v>
      </c>
      <c r="AH2140" s="74">
        <f t="shared" si="307"/>
        <v>12400</v>
      </c>
      <c r="AI2140" s="495"/>
      <c r="AJ2140" s="74">
        <f>CEILING(AB2140*25/100,10)</f>
        <v>1750</v>
      </c>
      <c r="AK2140" s="87"/>
      <c r="AL2140" s="448">
        <v>8250</v>
      </c>
      <c r="AM2140" s="448"/>
      <c r="AN2140" s="448">
        <v>8900</v>
      </c>
      <c r="AO2140" s="74"/>
      <c r="AP2140" s="448">
        <v>8900</v>
      </c>
      <c r="AQ2140" s="74"/>
    </row>
    <row r="2141" spans="2:43" ht="18" customHeight="1" x14ac:dyDescent="0.2">
      <c r="B2141" s="4"/>
      <c r="C2141" s="117"/>
      <c r="D2141" s="117"/>
      <c r="E2141" s="117"/>
      <c r="F2141" s="48"/>
      <c r="G2141" s="11"/>
      <c r="H2141" s="117"/>
      <c r="I2141" s="124"/>
      <c r="J2141" s="124"/>
      <c r="K2141" s="144"/>
      <c r="L2141" s="11"/>
      <c r="M2141" s="143"/>
      <c r="N2141" s="42"/>
      <c r="O2141" s="128"/>
      <c r="P2141" s="130"/>
      <c r="Q2141" s="131">
        <v>2</v>
      </c>
      <c r="R2141" s="68"/>
      <c r="S2141" s="35"/>
      <c r="T2141" s="69" t="s">
        <v>21</v>
      </c>
      <c r="U2141" s="92"/>
      <c r="V2141" s="70">
        <f>V2142</f>
        <v>10000</v>
      </c>
      <c r="X2141" s="447">
        <f>X2142</f>
        <v>10500</v>
      </c>
      <c r="Z2141" s="447">
        <f>Z2142</f>
        <v>5900</v>
      </c>
      <c r="AB2141" s="447">
        <f>AB2142</f>
        <v>6500</v>
      </c>
      <c r="AD2141" s="447">
        <f>AD2142</f>
        <v>6800</v>
      </c>
      <c r="AF2141" s="447">
        <f>AF2142</f>
        <v>0</v>
      </c>
      <c r="AH2141" s="447">
        <f t="shared" si="307"/>
        <v>6800</v>
      </c>
      <c r="AI2141" s="446"/>
      <c r="AJ2141" s="447">
        <f>AJ2142</f>
        <v>1620</v>
      </c>
      <c r="AK2141" s="71"/>
      <c r="AL2141" s="447">
        <f>AL2142</f>
        <v>10200</v>
      </c>
      <c r="AM2141" s="447"/>
      <c r="AN2141" s="447">
        <f>AN2142</f>
        <v>11050</v>
      </c>
      <c r="AO2141" s="447"/>
      <c r="AP2141" s="447">
        <f>AP2142</f>
        <v>11050</v>
      </c>
      <c r="AQ2141" s="447"/>
    </row>
    <row r="2142" spans="2:43" ht="18" customHeight="1" x14ac:dyDescent="0.2">
      <c r="B2142" s="4"/>
      <c r="C2142" s="117"/>
      <c r="D2142" s="117"/>
      <c r="E2142" s="117"/>
      <c r="F2142" s="48"/>
      <c r="G2142" s="11"/>
      <c r="H2142" s="117"/>
      <c r="I2142" s="124"/>
      <c r="J2142" s="124"/>
      <c r="K2142" s="144"/>
      <c r="L2142" s="11"/>
      <c r="M2142" s="143"/>
      <c r="N2142" s="42"/>
      <c r="O2142" s="128"/>
      <c r="P2142" s="130"/>
      <c r="Q2142" s="130"/>
      <c r="R2142" s="72" t="s">
        <v>3</v>
      </c>
      <c r="S2142" s="181"/>
      <c r="T2142" s="73" t="s">
        <v>21</v>
      </c>
      <c r="V2142" s="74">
        <v>10000</v>
      </c>
      <c r="X2142" s="74">
        <v>10500</v>
      </c>
      <c r="Z2142" s="74">
        <v>5900</v>
      </c>
      <c r="AB2142" s="74">
        <v>6500</v>
      </c>
      <c r="AD2142" s="74">
        <v>6800</v>
      </c>
      <c r="AF2142" s="74">
        <v>0</v>
      </c>
      <c r="AH2142" s="74">
        <f t="shared" ref="AH2142:AH2205" si="318">AD2142+AF2142</f>
        <v>6800</v>
      </c>
      <c r="AI2142" s="8"/>
      <c r="AJ2142" s="74">
        <f>CEILING(AB2142*25/100,10)-10</f>
        <v>1620</v>
      </c>
      <c r="AK2142" s="8"/>
      <c r="AL2142" s="74">
        <v>10200</v>
      </c>
      <c r="AM2142" s="74"/>
      <c r="AN2142" s="74">
        <v>11050</v>
      </c>
      <c r="AO2142" s="74"/>
      <c r="AP2142" s="74">
        <v>11050</v>
      </c>
      <c r="AQ2142" s="74"/>
    </row>
    <row r="2143" spans="2:43" ht="18" hidden="1" customHeight="1" x14ac:dyDescent="0.2">
      <c r="B2143" s="4"/>
      <c r="C2143" s="117"/>
      <c r="D2143" s="117"/>
      <c r="E2143" s="117"/>
      <c r="F2143" s="48"/>
      <c r="G2143" s="11"/>
      <c r="H2143" s="117"/>
      <c r="I2143" s="124"/>
      <c r="J2143" s="124"/>
      <c r="K2143" s="144"/>
      <c r="L2143" s="11"/>
      <c r="M2143" s="143"/>
      <c r="N2143" s="42"/>
      <c r="O2143" s="128"/>
      <c r="P2143" s="129">
        <v>4</v>
      </c>
      <c r="Q2143" s="129"/>
      <c r="R2143" s="64"/>
      <c r="S2143" s="234"/>
      <c r="T2143" s="65" t="s">
        <v>236</v>
      </c>
      <c r="U2143" s="155"/>
      <c r="V2143" s="66">
        <f>V2144</f>
        <v>0</v>
      </c>
      <c r="X2143" s="66">
        <f>X2144</f>
        <v>0</v>
      </c>
      <c r="Z2143" s="66">
        <f>Z2144</f>
        <v>0</v>
      </c>
      <c r="AB2143" s="66">
        <f>AB2144</f>
        <v>0</v>
      </c>
      <c r="AD2143" s="66" t="e">
        <f>#REF!</f>
        <v>#REF!</v>
      </c>
      <c r="AF2143" s="66">
        <f>AF2144</f>
        <v>0</v>
      </c>
      <c r="AH2143" s="66" t="e">
        <f t="shared" si="318"/>
        <v>#REF!</v>
      </c>
      <c r="AI2143" s="67"/>
      <c r="AJ2143" s="66">
        <f>AJ2144</f>
        <v>0</v>
      </c>
      <c r="AK2143" s="67"/>
      <c r="AL2143" s="66">
        <f t="shared" ref="AL2143:AP2144" si="319">AL2144</f>
        <v>0</v>
      </c>
      <c r="AM2143" s="66"/>
      <c r="AN2143" s="66">
        <f t="shared" si="319"/>
        <v>0</v>
      </c>
      <c r="AO2143" s="66"/>
      <c r="AP2143" s="66">
        <f t="shared" si="319"/>
        <v>0</v>
      </c>
      <c r="AQ2143" s="66"/>
    </row>
    <row r="2144" spans="2:43" ht="18" hidden="1" customHeight="1" x14ac:dyDescent="0.2">
      <c r="B2144" s="4"/>
      <c r="C2144" s="117"/>
      <c r="D2144" s="117"/>
      <c r="E2144" s="117"/>
      <c r="F2144" s="48"/>
      <c r="G2144" s="11"/>
      <c r="H2144" s="117"/>
      <c r="I2144" s="124"/>
      <c r="J2144" s="124"/>
      <c r="K2144" s="144"/>
      <c r="L2144" s="11"/>
      <c r="M2144" s="143"/>
      <c r="N2144" s="42"/>
      <c r="O2144" s="128"/>
      <c r="P2144" s="130"/>
      <c r="Q2144" s="131">
        <v>3</v>
      </c>
      <c r="R2144" s="68"/>
      <c r="S2144" s="35"/>
      <c r="T2144" s="69" t="s">
        <v>268</v>
      </c>
      <c r="U2144" s="92"/>
      <c r="V2144" s="70">
        <f>V2145</f>
        <v>0</v>
      </c>
      <c r="X2144" s="447">
        <f>X2145</f>
        <v>0</v>
      </c>
      <c r="Z2144" s="447">
        <f>Z2145</f>
        <v>0</v>
      </c>
      <c r="AB2144" s="447">
        <f>AB2145</f>
        <v>0</v>
      </c>
      <c r="AD2144" s="447" t="e">
        <f>#REF!</f>
        <v>#REF!</v>
      </c>
      <c r="AF2144" s="447">
        <f>AF2145</f>
        <v>0</v>
      </c>
      <c r="AH2144" s="447" t="e">
        <f t="shared" si="318"/>
        <v>#REF!</v>
      </c>
      <c r="AI2144" s="446"/>
      <c r="AJ2144" s="447">
        <f>AJ2145</f>
        <v>0</v>
      </c>
      <c r="AK2144" s="71"/>
      <c r="AL2144" s="447">
        <f t="shared" si="319"/>
        <v>0</v>
      </c>
      <c r="AM2144" s="447"/>
      <c r="AN2144" s="447">
        <f t="shared" si="319"/>
        <v>0</v>
      </c>
      <c r="AO2144" s="447"/>
      <c r="AP2144" s="447">
        <f t="shared" si="319"/>
        <v>0</v>
      </c>
      <c r="AQ2144" s="447"/>
    </row>
    <row r="2145" spans="2:43" ht="18" hidden="1" customHeight="1" x14ac:dyDescent="0.2">
      <c r="B2145" s="4"/>
      <c r="C2145" s="117"/>
      <c r="D2145" s="117"/>
      <c r="E2145" s="117"/>
      <c r="F2145" s="48"/>
      <c r="G2145" s="11"/>
      <c r="H2145" s="117"/>
      <c r="I2145" s="124"/>
      <c r="J2145" s="124"/>
      <c r="K2145" s="144"/>
      <c r="L2145" s="11"/>
      <c r="M2145" s="143"/>
      <c r="N2145" s="42"/>
      <c r="O2145" s="128"/>
      <c r="P2145" s="130"/>
      <c r="Q2145" s="131"/>
      <c r="R2145" s="72">
        <v>90</v>
      </c>
      <c r="S2145" s="181"/>
      <c r="T2145" s="77" t="s">
        <v>269</v>
      </c>
      <c r="U2145" s="141"/>
      <c r="V2145" s="83">
        <v>0</v>
      </c>
      <c r="X2145" s="448">
        <v>0</v>
      </c>
      <c r="Z2145" s="448">
        <v>0</v>
      </c>
      <c r="AB2145" s="448">
        <v>0</v>
      </c>
      <c r="AD2145" s="448">
        <v>0</v>
      </c>
      <c r="AF2145" s="448">
        <v>0</v>
      </c>
      <c r="AH2145" s="448">
        <f t="shared" si="318"/>
        <v>0</v>
      </c>
      <c r="AI2145" s="495"/>
      <c r="AJ2145" s="448">
        <v>0</v>
      </c>
      <c r="AK2145" s="87"/>
      <c r="AL2145" s="448">
        <v>0</v>
      </c>
      <c r="AM2145" s="448"/>
      <c r="AN2145" s="448">
        <v>0</v>
      </c>
      <c r="AO2145" s="448"/>
      <c r="AP2145" s="448">
        <v>0</v>
      </c>
      <c r="AQ2145" s="448"/>
    </row>
    <row r="2146" spans="2:43" ht="18" customHeight="1" x14ac:dyDescent="0.2">
      <c r="B2146" s="4"/>
      <c r="C2146" s="117"/>
      <c r="D2146" s="117"/>
      <c r="E2146" s="117"/>
      <c r="F2146" s="48"/>
      <c r="G2146" s="11"/>
      <c r="H2146" s="117"/>
      <c r="I2146" s="124"/>
      <c r="J2146" s="124"/>
      <c r="K2146" s="144"/>
      <c r="L2146" s="11"/>
      <c r="M2146" s="143"/>
      <c r="N2146" s="42"/>
      <c r="O2146" s="128"/>
      <c r="P2146" s="129">
        <v>5</v>
      </c>
      <c r="Q2146" s="129"/>
      <c r="R2146" s="64"/>
      <c r="S2146" s="234"/>
      <c r="T2146" s="65" t="s">
        <v>24</v>
      </c>
      <c r="U2146" s="155"/>
      <c r="V2146" s="66">
        <f>V2147+V2149+V2153+V2157+V2151</f>
        <v>6834000</v>
      </c>
      <c r="X2146" s="66">
        <f>X2147+X2149+X2153+X2157+X2151</f>
        <v>6955300</v>
      </c>
      <c r="Z2146" s="66">
        <f>Z2147+Z2149+Z2153+Z2157+Z2151</f>
        <v>83900</v>
      </c>
      <c r="AB2146" s="66">
        <f>AB2147+AB2149+AB2153+AB2157+AB2151</f>
        <v>98000</v>
      </c>
      <c r="AD2146" s="66">
        <f>AD2147+AD2149+AD2153+AD2157+AD2151</f>
        <v>102500</v>
      </c>
      <c r="AF2146" s="66">
        <f>AF2147+AF2149+AF2153+AF2157+AF2151</f>
        <v>1247200</v>
      </c>
      <c r="AH2146" s="66">
        <f t="shared" si="318"/>
        <v>1349700</v>
      </c>
      <c r="AI2146" s="67"/>
      <c r="AJ2146" s="66">
        <f>AJ2147+AJ2149+AJ2153+AJ2157+AJ2151</f>
        <v>34310</v>
      </c>
      <c r="AK2146" s="67"/>
      <c r="AL2146" s="66">
        <f>AL2147+AL2149+AL2153+AL2157+AL2151</f>
        <v>104150</v>
      </c>
      <c r="AM2146" s="66"/>
      <c r="AN2146" s="66">
        <f>AN2147+AN2149+AN2153+AN2157+AN2151</f>
        <v>111250</v>
      </c>
      <c r="AO2146" s="66"/>
      <c r="AP2146" s="66">
        <f>AP2147+AP2149+AP2153+AP2157+AP2151</f>
        <v>111250</v>
      </c>
      <c r="AQ2146" s="66"/>
    </row>
    <row r="2147" spans="2:43" ht="18" hidden="1" customHeight="1" x14ac:dyDescent="0.2">
      <c r="B2147" s="4"/>
      <c r="C2147" s="117"/>
      <c r="D2147" s="117"/>
      <c r="E2147" s="117"/>
      <c r="F2147" s="48"/>
      <c r="G2147" s="11"/>
      <c r="H2147" s="117"/>
      <c r="I2147" s="124"/>
      <c r="J2147" s="124"/>
      <c r="K2147" s="144"/>
      <c r="L2147" s="11"/>
      <c r="M2147" s="143"/>
      <c r="N2147" s="42"/>
      <c r="O2147" s="128"/>
      <c r="P2147" s="129"/>
      <c r="Q2147" s="131">
        <v>1</v>
      </c>
      <c r="R2147" s="68"/>
      <c r="S2147" s="35"/>
      <c r="T2147" s="69" t="s">
        <v>98</v>
      </c>
      <c r="U2147" s="92"/>
      <c r="V2147" s="70">
        <f>V2148</f>
        <v>0</v>
      </c>
      <c r="X2147" s="447">
        <f>X2148</f>
        <v>0</v>
      </c>
      <c r="Z2147" s="447">
        <f>Z2148</f>
        <v>0</v>
      </c>
      <c r="AB2147" s="447">
        <f>AB2148</f>
        <v>0</v>
      </c>
      <c r="AD2147" s="447">
        <f>AD2148</f>
        <v>0</v>
      </c>
      <c r="AF2147" s="447">
        <f>AF2148</f>
        <v>0</v>
      </c>
      <c r="AH2147" s="447">
        <f t="shared" si="318"/>
        <v>0</v>
      </c>
      <c r="AI2147" s="446"/>
      <c r="AJ2147" s="447">
        <f>AJ2148</f>
        <v>0</v>
      </c>
      <c r="AK2147" s="71"/>
      <c r="AL2147" s="447">
        <f>AL2148</f>
        <v>0</v>
      </c>
      <c r="AM2147" s="447"/>
      <c r="AN2147" s="447">
        <f>AN2148</f>
        <v>0</v>
      </c>
      <c r="AO2147" s="447"/>
      <c r="AP2147" s="447">
        <f>AP2148</f>
        <v>0</v>
      </c>
      <c r="AQ2147" s="447"/>
    </row>
    <row r="2148" spans="2:43" ht="18" hidden="1" customHeight="1" x14ac:dyDescent="0.2">
      <c r="B2148" s="4"/>
      <c r="C2148" s="117"/>
      <c r="D2148" s="117"/>
      <c r="E2148" s="117"/>
      <c r="F2148" s="48"/>
      <c r="G2148" s="11"/>
      <c r="H2148" s="117"/>
      <c r="I2148" s="124"/>
      <c r="J2148" s="124"/>
      <c r="K2148" s="144"/>
      <c r="L2148" s="11"/>
      <c r="M2148" s="143"/>
      <c r="N2148" s="42"/>
      <c r="O2148" s="128"/>
      <c r="P2148" s="129"/>
      <c r="Q2148" s="129"/>
      <c r="R2148" s="78" t="s">
        <v>18</v>
      </c>
      <c r="S2148" s="251"/>
      <c r="T2148" s="77" t="s">
        <v>137</v>
      </c>
      <c r="U2148" s="141"/>
      <c r="V2148" s="83">
        <v>0</v>
      </c>
      <c r="X2148" s="448">
        <v>0</v>
      </c>
      <c r="Z2148" s="448">
        <v>0</v>
      </c>
      <c r="AB2148" s="448">
        <v>0</v>
      </c>
      <c r="AD2148" s="448">
        <v>0</v>
      </c>
      <c r="AF2148" s="448">
        <v>0</v>
      </c>
      <c r="AH2148" s="448">
        <f t="shared" si="318"/>
        <v>0</v>
      </c>
      <c r="AI2148" s="495"/>
      <c r="AJ2148" s="448">
        <v>0</v>
      </c>
      <c r="AK2148" s="87"/>
      <c r="AL2148" s="448">
        <v>0</v>
      </c>
      <c r="AM2148" s="448"/>
      <c r="AN2148" s="448">
        <v>0</v>
      </c>
      <c r="AO2148" s="448"/>
      <c r="AP2148" s="448">
        <v>0</v>
      </c>
      <c r="AQ2148" s="448"/>
    </row>
    <row r="2149" spans="2:43" ht="18" customHeight="1" x14ac:dyDescent="0.2">
      <c r="B2149" s="4"/>
      <c r="C2149" s="117"/>
      <c r="D2149" s="117"/>
      <c r="E2149" s="117"/>
      <c r="F2149" s="48"/>
      <c r="G2149" s="11"/>
      <c r="H2149" s="117"/>
      <c r="I2149" s="124"/>
      <c r="J2149" s="124"/>
      <c r="K2149" s="144"/>
      <c r="L2149" s="11"/>
      <c r="M2149" s="143"/>
      <c r="N2149" s="42"/>
      <c r="O2149" s="128"/>
      <c r="P2149" s="130"/>
      <c r="Q2149" s="131">
        <v>2</v>
      </c>
      <c r="R2149" s="68"/>
      <c r="S2149" s="35"/>
      <c r="T2149" s="69" t="s">
        <v>25</v>
      </c>
      <c r="U2149" s="92"/>
      <c r="V2149" s="70">
        <f>V2150</f>
        <v>45000</v>
      </c>
      <c r="X2149" s="447">
        <f>X2150</f>
        <v>49000</v>
      </c>
      <c r="Z2149" s="447">
        <f>Z2150</f>
        <v>22300</v>
      </c>
      <c r="AB2149" s="447">
        <f>AB2150</f>
        <v>23700</v>
      </c>
      <c r="AD2149" s="447">
        <f>AD2150</f>
        <v>24900</v>
      </c>
      <c r="AF2149" s="447">
        <f>AF2150</f>
        <v>0</v>
      </c>
      <c r="AH2149" s="447">
        <f t="shared" si="318"/>
        <v>24900</v>
      </c>
      <c r="AI2149" s="446"/>
      <c r="AJ2149" s="447">
        <f>AJ2150</f>
        <v>8300</v>
      </c>
      <c r="AK2149" s="71"/>
      <c r="AL2149" s="447">
        <f>AL2150</f>
        <v>17350</v>
      </c>
      <c r="AM2149" s="447"/>
      <c r="AN2149" s="447">
        <f>AN2150</f>
        <v>18550</v>
      </c>
      <c r="AO2149" s="447"/>
      <c r="AP2149" s="447">
        <f>AP2150</f>
        <v>18550</v>
      </c>
      <c r="AQ2149" s="447"/>
    </row>
    <row r="2150" spans="2:43" ht="18" customHeight="1" x14ac:dyDescent="0.2">
      <c r="B2150" s="4"/>
      <c r="C2150" s="117"/>
      <c r="D2150" s="117"/>
      <c r="E2150" s="117"/>
      <c r="F2150" s="48"/>
      <c r="G2150" s="11"/>
      <c r="H2150" s="117"/>
      <c r="I2150" s="124"/>
      <c r="J2150" s="124"/>
      <c r="K2150" s="144"/>
      <c r="L2150" s="11"/>
      <c r="M2150" s="143"/>
      <c r="N2150" s="42"/>
      <c r="O2150" s="128"/>
      <c r="P2150" s="130"/>
      <c r="Q2150" s="130"/>
      <c r="R2150" s="72" t="s">
        <v>0</v>
      </c>
      <c r="S2150" s="181"/>
      <c r="T2150" s="73" t="s">
        <v>221</v>
      </c>
      <c r="V2150" s="74">
        <v>45000</v>
      </c>
      <c r="X2150" s="74">
        <v>49000</v>
      </c>
      <c r="Z2150" s="829">
        <v>22300</v>
      </c>
      <c r="AB2150" s="74">
        <v>23700</v>
      </c>
      <c r="AD2150" s="74">
        <v>24900</v>
      </c>
      <c r="AF2150" s="74">
        <v>0</v>
      </c>
      <c r="AH2150" s="74">
        <f t="shared" si="318"/>
        <v>24900</v>
      </c>
      <c r="AI2150" s="8"/>
      <c r="AJ2150" s="74">
        <f>CEILING(AB2150*35/100,10)</f>
        <v>8300</v>
      </c>
      <c r="AK2150" s="8"/>
      <c r="AL2150" s="74">
        <v>17350</v>
      </c>
      <c r="AM2150" s="74"/>
      <c r="AN2150" s="74">
        <v>18550</v>
      </c>
      <c r="AO2150" s="74"/>
      <c r="AP2150" s="74">
        <v>18550</v>
      </c>
      <c r="AQ2150" s="74"/>
    </row>
    <row r="2151" spans="2:43" ht="18" customHeight="1" x14ac:dyDescent="0.2">
      <c r="B2151" s="4"/>
      <c r="C2151" s="117"/>
      <c r="D2151" s="117"/>
      <c r="E2151" s="117"/>
      <c r="F2151" s="48"/>
      <c r="G2151" s="11"/>
      <c r="H2151" s="117"/>
      <c r="I2151" s="124"/>
      <c r="J2151" s="124"/>
      <c r="K2151" s="144"/>
      <c r="L2151" s="11"/>
      <c r="M2151" s="143"/>
      <c r="N2151" s="42"/>
      <c r="O2151" s="128"/>
      <c r="P2151" s="130"/>
      <c r="Q2151" s="131">
        <v>4</v>
      </c>
      <c r="R2151" s="68"/>
      <c r="S2151" s="35"/>
      <c r="T2151" s="69" t="s">
        <v>51</v>
      </c>
      <c r="U2151" s="92"/>
      <c r="V2151" s="70">
        <f>V2152</f>
        <v>74000</v>
      </c>
      <c r="X2151" s="447">
        <f>X2152</f>
        <v>90300</v>
      </c>
      <c r="Z2151" s="447">
        <f>Z2152</f>
        <v>55600</v>
      </c>
      <c r="AB2151" s="447">
        <f>AB2152</f>
        <v>33200</v>
      </c>
      <c r="AD2151" s="447">
        <f>AD2152</f>
        <v>70600</v>
      </c>
      <c r="AF2151" s="447">
        <f>AF2152</f>
        <v>64200</v>
      </c>
      <c r="AH2151" s="447">
        <f t="shared" si="318"/>
        <v>134800</v>
      </c>
      <c r="AI2151" s="446"/>
      <c r="AJ2151" s="447">
        <f>AJ2152</f>
        <v>11620</v>
      </c>
      <c r="AK2151" s="71"/>
      <c r="AL2151" s="447">
        <f>AL2152</f>
        <v>69800</v>
      </c>
      <c r="AM2151" s="447"/>
      <c r="AN2151" s="447">
        <f>AN2152</f>
        <v>74700</v>
      </c>
      <c r="AO2151" s="447"/>
      <c r="AP2151" s="447">
        <f>AP2152</f>
        <v>74700</v>
      </c>
      <c r="AQ2151" s="447"/>
    </row>
    <row r="2152" spans="2:43" ht="18" customHeight="1" x14ac:dyDescent="0.2">
      <c r="B2152" s="4"/>
      <c r="C2152" s="117"/>
      <c r="D2152" s="117"/>
      <c r="E2152" s="117"/>
      <c r="F2152" s="48"/>
      <c r="G2152" s="11"/>
      <c r="H2152" s="117"/>
      <c r="I2152" s="124"/>
      <c r="J2152" s="124"/>
      <c r="K2152" s="144"/>
      <c r="L2152" s="11"/>
      <c r="M2152" s="143"/>
      <c r="N2152" s="42"/>
      <c r="O2152" s="128"/>
      <c r="P2152" s="130"/>
      <c r="Q2152" s="130"/>
      <c r="R2152" s="72">
        <v>1</v>
      </c>
      <c r="S2152" s="181"/>
      <c r="T2152" s="73" t="s">
        <v>52</v>
      </c>
      <c r="V2152" s="74">
        <v>74000</v>
      </c>
      <c r="X2152" s="74">
        <v>90300</v>
      </c>
      <c r="Z2152" s="74">
        <v>55600</v>
      </c>
      <c r="AB2152" s="944">
        <v>33200</v>
      </c>
      <c r="AD2152" s="74">
        <v>70600</v>
      </c>
      <c r="AF2152" s="74">
        <v>64200</v>
      </c>
      <c r="AH2152" s="74">
        <f t="shared" si="318"/>
        <v>134800</v>
      </c>
      <c r="AI2152" s="8"/>
      <c r="AJ2152" s="74">
        <f>CEILING(AB2152*35/100,10)</f>
        <v>11620</v>
      </c>
      <c r="AK2152" s="8"/>
      <c r="AL2152" s="74">
        <v>69800</v>
      </c>
      <c r="AM2152" s="74"/>
      <c r="AN2152" s="74">
        <v>74700</v>
      </c>
      <c r="AO2152" s="74"/>
      <c r="AP2152" s="74">
        <v>74700</v>
      </c>
      <c r="AQ2152" s="74"/>
    </row>
    <row r="2153" spans="2:43" ht="18" hidden="1" customHeight="1" x14ac:dyDescent="0.2">
      <c r="B2153" s="4"/>
      <c r="C2153" s="117"/>
      <c r="D2153" s="117"/>
      <c r="E2153" s="117"/>
      <c r="F2153" s="48"/>
      <c r="G2153" s="11"/>
      <c r="H2153" s="117"/>
      <c r="I2153" s="124"/>
      <c r="J2153" s="124"/>
      <c r="K2153" s="144"/>
      <c r="L2153" s="11"/>
      <c r="M2153" s="143"/>
      <c r="N2153" s="42"/>
      <c r="O2153" s="128"/>
      <c r="P2153" s="130"/>
      <c r="Q2153" s="131">
        <v>5</v>
      </c>
      <c r="R2153" s="84"/>
      <c r="S2153" s="250"/>
      <c r="T2153" s="69" t="s">
        <v>83</v>
      </c>
      <c r="U2153" s="92"/>
      <c r="V2153" s="70">
        <f>SUM(V2154:V2156)</f>
        <v>6710000</v>
      </c>
      <c r="X2153" s="447">
        <f>SUM(X2154:X2156)</f>
        <v>6811000</v>
      </c>
      <c r="Z2153" s="447">
        <f>SUM(Z2154:Z2156)</f>
        <v>0</v>
      </c>
      <c r="AB2153" s="447">
        <f>SUM(AB2154:AB2156)</f>
        <v>0</v>
      </c>
      <c r="AD2153" s="447">
        <f>SUM(AD2154:AD2156)</f>
        <v>0</v>
      </c>
      <c r="AF2153" s="447">
        <f>SUM(AF2154:AF2156)</f>
        <v>0</v>
      </c>
      <c r="AH2153" s="447">
        <f t="shared" si="318"/>
        <v>0</v>
      </c>
      <c r="AI2153" s="446"/>
      <c r="AJ2153" s="447">
        <f>SUM(AJ2154:AJ2156)</f>
        <v>0</v>
      </c>
      <c r="AK2153" s="71"/>
      <c r="AL2153" s="447">
        <f>SUM(AL2154:AL2156)</f>
        <v>0</v>
      </c>
      <c r="AM2153" s="447"/>
      <c r="AN2153" s="447">
        <f>SUM(AN2154:AN2156)</f>
        <v>0</v>
      </c>
      <c r="AO2153" s="447"/>
      <c r="AP2153" s="447">
        <f>SUM(AP2154:AP2156)</f>
        <v>0</v>
      </c>
      <c r="AQ2153" s="447"/>
    </row>
    <row r="2154" spans="2:43" ht="18" hidden="1" customHeight="1" x14ac:dyDescent="0.2">
      <c r="B2154" s="4"/>
      <c r="C2154" s="117"/>
      <c r="D2154" s="117"/>
      <c r="E2154" s="117"/>
      <c r="F2154" s="48"/>
      <c r="G2154" s="11"/>
      <c r="H2154" s="117"/>
      <c r="I2154" s="124"/>
      <c r="J2154" s="124"/>
      <c r="K2154" s="144"/>
      <c r="L2154" s="11"/>
      <c r="M2154" s="143"/>
      <c r="N2154" s="42"/>
      <c r="O2154" s="128"/>
      <c r="P2154" s="130"/>
      <c r="Q2154" s="130"/>
      <c r="R2154" s="72" t="s">
        <v>0</v>
      </c>
      <c r="S2154" s="181"/>
      <c r="T2154" s="73" t="s">
        <v>84</v>
      </c>
      <c r="V2154" s="74">
        <v>0</v>
      </c>
      <c r="X2154" s="74">
        <v>0</v>
      </c>
      <c r="Z2154" s="74">
        <v>0</v>
      </c>
      <c r="AB2154" s="74">
        <v>0</v>
      </c>
      <c r="AD2154" s="74">
        <v>0</v>
      </c>
      <c r="AF2154" s="74">
        <v>0</v>
      </c>
      <c r="AH2154" s="74">
        <f t="shared" si="318"/>
        <v>0</v>
      </c>
      <c r="AI2154" s="8"/>
      <c r="AJ2154" s="74">
        <v>0</v>
      </c>
      <c r="AK2154" s="8"/>
      <c r="AL2154" s="74">
        <v>0</v>
      </c>
      <c r="AM2154" s="74"/>
      <c r="AN2154" s="74">
        <v>0</v>
      </c>
      <c r="AO2154" s="74"/>
      <c r="AP2154" s="74">
        <v>0</v>
      </c>
      <c r="AQ2154" s="74"/>
    </row>
    <row r="2155" spans="2:43" ht="18" hidden="1" customHeight="1" x14ac:dyDescent="0.2">
      <c r="B2155" s="4"/>
      <c r="C2155" s="117"/>
      <c r="D2155" s="117"/>
      <c r="E2155" s="117"/>
      <c r="F2155" s="48"/>
      <c r="G2155" s="11"/>
      <c r="H2155" s="117"/>
      <c r="I2155" s="124"/>
      <c r="J2155" s="124"/>
      <c r="K2155" s="144"/>
      <c r="L2155" s="11"/>
      <c r="M2155" s="143"/>
      <c r="N2155" s="42"/>
      <c r="O2155" s="128"/>
      <c r="P2155" s="130"/>
      <c r="Q2155" s="130"/>
      <c r="R2155" s="72">
        <v>5</v>
      </c>
      <c r="S2155" s="181"/>
      <c r="T2155" s="73" t="s">
        <v>525</v>
      </c>
      <c r="V2155" s="74">
        <v>10000</v>
      </c>
      <c r="X2155" s="74">
        <v>11000</v>
      </c>
      <c r="Z2155" s="74">
        <v>0</v>
      </c>
      <c r="AB2155" s="74">
        <v>0</v>
      </c>
      <c r="AD2155" s="74">
        <v>0</v>
      </c>
      <c r="AF2155" s="74">
        <v>0</v>
      </c>
      <c r="AH2155" s="74">
        <f t="shared" si="318"/>
        <v>0</v>
      </c>
      <c r="AI2155" s="8"/>
      <c r="AJ2155" s="74"/>
      <c r="AK2155" s="8"/>
      <c r="AL2155" s="74"/>
      <c r="AM2155" s="74"/>
      <c r="AN2155" s="74"/>
      <c r="AO2155" s="74"/>
      <c r="AP2155" s="74"/>
      <c r="AQ2155" s="74"/>
    </row>
    <row r="2156" spans="2:43" ht="18" hidden="1" customHeight="1" x14ac:dyDescent="0.2">
      <c r="B2156" s="4"/>
      <c r="C2156" s="117"/>
      <c r="D2156" s="117"/>
      <c r="E2156" s="117"/>
      <c r="F2156" s="48"/>
      <c r="G2156" s="11"/>
      <c r="H2156" s="117"/>
      <c r="I2156" s="124"/>
      <c r="J2156" s="124"/>
      <c r="K2156" s="144"/>
      <c r="L2156" s="11"/>
      <c r="M2156" s="143"/>
      <c r="N2156" s="42"/>
      <c r="O2156" s="128"/>
      <c r="P2156" s="130"/>
      <c r="Q2156" s="130"/>
      <c r="R2156" s="72">
        <v>12</v>
      </c>
      <c r="S2156" s="181"/>
      <c r="T2156" s="73" t="s">
        <v>488</v>
      </c>
      <c r="V2156" s="74">
        <v>6700000</v>
      </c>
      <c r="X2156" s="74">
        <v>6800000</v>
      </c>
      <c r="Z2156" s="74">
        <v>0</v>
      </c>
      <c r="AB2156" s="74">
        <v>0</v>
      </c>
      <c r="AD2156" s="74">
        <v>0</v>
      </c>
      <c r="AF2156" s="74">
        <v>0</v>
      </c>
      <c r="AH2156" s="74">
        <f t="shared" si="318"/>
        <v>0</v>
      </c>
      <c r="AI2156" s="8"/>
      <c r="AJ2156" s="74">
        <v>0</v>
      </c>
      <c r="AK2156" s="8"/>
      <c r="AL2156" s="74">
        <v>0</v>
      </c>
      <c r="AM2156" s="74"/>
      <c r="AN2156" s="74">
        <v>0</v>
      </c>
      <c r="AO2156" s="74"/>
      <c r="AP2156" s="74">
        <v>0</v>
      </c>
      <c r="AQ2156" s="74"/>
    </row>
    <row r="2157" spans="2:43" ht="18" customHeight="1" x14ac:dyDescent="0.2">
      <c r="B2157" s="4"/>
      <c r="C2157" s="117"/>
      <c r="D2157" s="117"/>
      <c r="E2157" s="117"/>
      <c r="F2157" s="48"/>
      <c r="G2157" s="11"/>
      <c r="H2157" s="117"/>
      <c r="I2157" s="124"/>
      <c r="J2157" s="124"/>
      <c r="K2157" s="144"/>
      <c r="L2157" s="11"/>
      <c r="M2157" s="143"/>
      <c r="N2157" s="42"/>
      <c r="O2157" s="128"/>
      <c r="P2157" s="130"/>
      <c r="Q2157" s="131">
        <v>9</v>
      </c>
      <c r="R2157" s="84"/>
      <c r="S2157" s="250"/>
      <c r="T2157" s="69" t="s">
        <v>34</v>
      </c>
      <c r="U2157" s="92"/>
      <c r="V2157" s="70">
        <f>V2158</f>
        <v>5000</v>
      </c>
      <c r="X2157" s="447">
        <f>X2158</f>
        <v>5000</v>
      </c>
      <c r="Z2157" s="447">
        <f>Z2158+Z2159</f>
        <v>6000</v>
      </c>
      <c r="AB2157" s="447">
        <f>AB2158+AB2159</f>
        <v>41100</v>
      </c>
      <c r="AD2157" s="447">
        <f>AD2158+AD2159</f>
        <v>7000</v>
      </c>
      <c r="AF2157" s="447">
        <f>AF2158+AF2159</f>
        <v>1183000</v>
      </c>
      <c r="AH2157" s="447">
        <f t="shared" si="318"/>
        <v>1190000</v>
      </c>
      <c r="AI2157" s="447">
        <f t="shared" ref="AI2157:AJ2157" si="320">AI2158+AI2159</f>
        <v>0</v>
      </c>
      <c r="AJ2157" s="447">
        <f t="shared" si="320"/>
        <v>14390</v>
      </c>
      <c r="AK2157" s="447">
        <f t="shared" ref="AK2157" si="321">AK2158+AK2159</f>
        <v>0</v>
      </c>
      <c r="AL2157" s="447">
        <f t="shared" ref="AL2157" si="322">AL2158+AL2159</f>
        <v>17000</v>
      </c>
      <c r="AM2157" s="447"/>
      <c r="AN2157" s="447">
        <f t="shared" ref="AN2157:AP2157" si="323">AN2158+AN2159</f>
        <v>18000</v>
      </c>
      <c r="AO2157" s="447">
        <f t="shared" ref="AO2157:AQ2157" si="324">AO2158+AO2159</f>
        <v>0</v>
      </c>
      <c r="AP2157" s="447">
        <f t="shared" si="323"/>
        <v>18000</v>
      </c>
      <c r="AQ2157" s="447">
        <f t="shared" si="324"/>
        <v>0</v>
      </c>
    </row>
    <row r="2158" spans="2:43" ht="18" hidden="1" customHeight="1" x14ac:dyDescent="0.2">
      <c r="B2158" s="4"/>
      <c r="C2158" s="117"/>
      <c r="D2158" s="117"/>
      <c r="E2158" s="117"/>
      <c r="F2158" s="48"/>
      <c r="G2158" s="11"/>
      <c r="H2158" s="117"/>
      <c r="I2158" s="124"/>
      <c r="J2158" s="124"/>
      <c r="K2158" s="144"/>
      <c r="L2158" s="11"/>
      <c r="M2158" s="143"/>
      <c r="N2158" s="42"/>
      <c r="O2158" s="128"/>
      <c r="P2158" s="130"/>
      <c r="Q2158" s="130"/>
      <c r="R2158" s="72">
        <v>3</v>
      </c>
      <c r="S2158" s="181"/>
      <c r="T2158" s="73" t="s">
        <v>436</v>
      </c>
      <c r="V2158" s="74">
        <v>5000</v>
      </c>
      <c r="X2158" s="74">
        <v>5000</v>
      </c>
      <c r="Z2158" s="74">
        <v>6000</v>
      </c>
      <c r="AB2158" s="74">
        <v>7000</v>
      </c>
      <c r="AD2158" s="74">
        <v>7000</v>
      </c>
      <c r="AF2158" s="74">
        <v>0</v>
      </c>
      <c r="AH2158" s="74">
        <f t="shared" si="318"/>
        <v>7000</v>
      </c>
      <c r="AI2158" s="8"/>
      <c r="AJ2158" s="74">
        <f t="shared" ref="AJ2158:AJ2159" si="325">CEILING(AB2158*35/100,10)</f>
        <v>2450</v>
      </c>
      <c r="AK2158" s="8"/>
      <c r="AL2158" s="74">
        <v>0</v>
      </c>
      <c r="AM2158" s="74"/>
      <c r="AN2158" s="74">
        <v>0</v>
      </c>
      <c r="AO2158" s="74"/>
      <c r="AP2158" s="74">
        <v>0</v>
      </c>
      <c r="AQ2158" s="74"/>
    </row>
    <row r="2159" spans="2:43" ht="18" customHeight="1" x14ac:dyDescent="0.2">
      <c r="B2159" s="4"/>
      <c r="C2159" s="117"/>
      <c r="D2159" s="117"/>
      <c r="E2159" s="117"/>
      <c r="F2159" s="48"/>
      <c r="G2159" s="11"/>
      <c r="H2159" s="117"/>
      <c r="I2159" s="124"/>
      <c r="J2159" s="124"/>
      <c r="K2159" s="144"/>
      <c r="L2159" s="11"/>
      <c r="M2159" s="143"/>
      <c r="N2159" s="42"/>
      <c r="O2159" s="128"/>
      <c r="P2159" s="130"/>
      <c r="Q2159" s="130"/>
      <c r="R2159" s="72">
        <v>90</v>
      </c>
      <c r="S2159" s="181"/>
      <c r="T2159" s="73" t="s">
        <v>34</v>
      </c>
      <c r="V2159" s="74"/>
      <c r="X2159" s="74"/>
      <c r="Z2159" s="74">
        <v>0</v>
      </c>
      <c r="AB2159" s="944">
        <v>34100</v>
      </c>
      <c r="AD2159" s="74">
        <v>0</v>
      </c>
      <c r="AF2159" s="74">
        <v>1183000</v>
      </c>
      <c r="AH2159" s="74">
        <f t="shared" si="318"/>
        <v>1183000</v>
      </c>
      <c r="AI2159" s="8"/>
      <c r="AJ2159" s="74">
        <f t="shared" si="325"/>
        <v>11940</v>
      </c>
      <c r="AK2159" s="8"/>
      <c r="AL2159" s="74">
        <v>17000</v>
      </c>
      <c r="AM2159" s="74"/>
      <c r="AN2159" s="74">
        <v>18000</v>
      </c>
      <c r="AO2159" s="74"/>
      <c r="AP2159" s="74">
        <v>18000</v>
      </c>
      <c r="AQ2159" s="74"/>
    </row>
    <row r="2160" spans="2:43" ht="18" customHeight="1" x14ac:dyDescent="0.2">
      <c r="B2160" s="4"/>
      <c r="C2160" s="117"/>
      <c r="D2160" s="117"/>
      <c r="E2160" s="117"/>
      <c r="F2160" s="48"/>
      <c r="G2160" s="11"/>
      <c r="H2160" s="117"/>
      <c r="I2160" s="124"/>
      <c r="J2160" s="124"/>
      <c r="K2160" s="144"/>
      <c r="L2160" s="11"/>
      <c r="M2160" s="143"/>
      <c r="N2160" s="42"/>
      <c r="O2160" s="128"/>
      <c r="P2160" s="129">
        <v>7</v>
      </c>
      <c r="Q2160" s="129"/>
      <c r="R2160" s="64"/>
      <c r="S2160" s="234"/>
      <c r="T2160" s="65" t="s">
        <v>343</v>
      </c>
      <c r="U2160" s="155"/>
      <c r="V2160" s="66">
        <f>V2164+V2166</f>
        <v>79500</v>
      </c>
      <c r="X2160" s="66">
        <f>X2164+X2166</f>
        <v>83100</v>
      </c>
      <c r="Z2160" s="66">
        <f>Z2164+Z2166</f>
        <v>83300</v>
      </c>
      <c r="AB2160" s="66">
        <f>AB2164+AB2166+AB2161</f>
        <v>117900</v>
      </c>
      <c r="AD2160" s="66">
        <f>AD2164+AD2166+AD2161</f>
        <v>124600</v>
      </c>
      <c r="AF2160" s="66">
        <f>AF2164+AF2166+AF2161</f>
        <v>703000</v>
      </c>
      <c r="AH2160" s="66">
        <f t="shared" si="318"/>
        <v>827600</v>
      </c>
      <c r="AI2160" s="67"/>
      <c r="AJ2160" s="66">
        <f>AJ2164+AJ2166+AJ2161</f>
        <v>29470</v>
      </c>
      <c r="AK2160" s="67"/>
      <c r="AL2160" s="66">
        <f>AL2164+AL2166+AL2161</f>
        <v>158300</v>
      </c>
      <c r="AM2160" s="66"/>
      <c r="AN2160" s="66">
        <f>AN2164+AN2166+AN2161</f>
        <v>169600</v>
      </c>
      <c r="AO2160" s="66"/>
      <c r="AP2160" s="66">
        <f>AP2164+AP2166+AP2161</f>
        <v>169600</v>
      </c>
      <c r="AQ2160" s="66"/>
    </row>
    <row r="2161" spans="2:43" ht="18" customHeight="1" x14ac:dyDescent="0.2">
      <c r="B2161" s="4"/>
      <c r="C2161" s="117"/>
      <c r="D2161" s="117"/>
      <c r="E2161" s="117"/>
      <c r="F2161" s="48"/>
      <c r="G2161" s="11"/>
      <c r="H2161" s="117"/>
      <c r="I2161" s="124"/>
      <c r="J2161" s="124"/>
      <c r="K2161" s="144"/>
      <c r="L2161" s="11"/>
      <c r="M2161" s="143"/>
      <c r="N2161" s="42"/>
      <c r="O2161" s="128"/>
      <c r="P2161" s="129"/>
      <c r="Q2161" s="131">
        <v>1</v>
      </c>
      <c r="R2161" s="68"/>
      <c r="S2161" s="35"/>
      <c r="T2161" s="450" t="s">
        <v>234</v>
      </c>
      <c r="U2161" s="92"/>
      <c r="V2161" s="70">
        <f>V2162</f>
        <v>0</v>
      </c>
      <c r="X2161" s="447">
        <f>X2162</f>
        <v>0</v>
      </c>
      <c r="Z2161" s="447">
        <f>Z2162</f>
        <v>0</v>
      </c>
      <c r="AB2161" s="447">
        <f>AB2162+AB2163</f>
        <v>14100</v>
      </c>
      <c r="AD2161" s="447">
        <f>AD2162+AD2163</f>
        <v>15100</v>
      </c>
      <c r="AF2161" s="447">
        <f>AF2162+AF2163</f>
        <v>120000</v>
      </c>
      <c r="AH2161" s="447">
        <f t="shared" si="318"/>
        <v>135100</v>
      </c>
      <c r="AI2161" s="446"/>
      <c r="AJ2161" s="447">
        <f>AJ2162+AJ2163</f>
        <v>3530</v>
      </c>
      <c r="AK2161" s="71"/>
      <c r="AL2161" s="447">
        <f>AL2162+AL2163</f>
        <v>51700</v>
      </c>
      <c r="AM2161" s="447"/>
      <c r="AN2161" s="447">
        <f>AN2162+AN2163</f>
        <v>55700</v>
      </c>
      <c r="AO2161" s="447"/>
      <c r="AP2161" s="447">
        <f>AP2162+AP2163</f>
        <v>55700</v>
      </c>
      <c r="AQ2161" s="447"/>
    </row>
    <row r="2162" spans="2:43" ht="18" customHeight="1" x14ac:dyDescent="0.2">
      <c r="B2162" s="4"/>
      <c r="C2162" s="117"/>
      <c r="D2162" s="117"/>
      <c r="E2162" s="117"/>
      <c r="F2162" s="48"/>
      <c r="G2162" s="11"/>
      <c r="H2162" s="117"/>
      <c r="I2162" s="124"/>
      <c r="J2162" s="124"/>
      <c r="K2162" s="144"/>
      <c r="L2162" s="11"/>
      <c r="M2162" s="143"/>
      <c r="N2162" s="42"/>
      <c r="O2162" s="128"/>
      <c r="P2162" s="129"/>
      <c r="Q2162" s="130"/>
      <c r="R2162" s="86">
        <v>1</v>
      </c>
      <c r="S2162" s="20"/>
      <c r="T2162" s="73" t="s">
        <v>333</v>
      </c>
      <c r="V2162" s="74">
        <v>0</v>
      </c>
      <c r="X2162" s="74">
        <v>0</v>
      </c>
      <c r="Z2162" s="74">
        <v>0</v>
      </c>
      <c r="AB2162" s="74">
        <v>7100</v>
      </c>
      <c r="AD2162" s="74">
        <v>7700</v>
      </c>
      <c r="AF2162" s="74">
        <v>40000</v>
      </c>
      <c r="AH2162" s="74">
        <f t="shared" si="318"/>
        <v>47700</v>
      </c>
      <c r="AI2162" s="8"/>
      <c r="AJ2162" s="74">
        <f t="shared" ref="AJ2162:AJ2163" si="326">CEILING(AB2162*25/100,10)</f>
        <v>1780</v>
      </c>
      <c r="AK2162" s="8"/>
      <c r="AL2162" s="74">
        <v>13000</v>
      </c>
      <c r="AM2162" s="74"/>
      <c r="AN2162" s="74">
        <v>14000</v>
      </c>
      <c r="AO2162" s="74"/>
      <c r="AP2162" s="74">
        <v>14000</v>
      </c>
      <c r="AQ2162" s="74"/>
    </row>
    <row r="2163" spans="2:43" ht="18" customHeight="1" x14ac:dyDescent="0.2">
      <c r="B2163" s="4"/>
      <c r="C2163" s="117"/>
      <c r="D2163" s="117"/>
      <c r="E2163" s="117"/>
      <c r="F2163" s="48"/>
      <c r="G2163" s="11"/>
      <c r="H2163" s="117"/>
      <c r="I2163" s="124"/>
      <c r="J2163" s="124"/>
      <c r="K2163" s="144"/>
      <c r="L2163" s="11"/>
      <c r="M2163" s="143"/>
      <c r="N2163" s="42"/>
      <c r="O2163" s="128"/>
      <c r="P2163" s="129"/>
      <c r="Q2163" s="131"/>
      <c r="R2163" s="72">
        <v>2</v>
      </c>
      <c r="S2163" s="181"/>
      <c r="T2163" s="73" t="s">
        <v>334</v>
      </c>
      <c r="V2163" s="74"/>
      <c r="X2163" s="74"/>
      <c r="Z2163" s="74"/>
      <c r="AB2163" s="74">
        <v>7000</v>
      </c>
      <c r="AD2163" s="74">
        <v>7400</v>
      </c>
      <c r="AF2163" s="74">
        <v>80000</v>
      </c>
      <c r="AH2163" s="74">
        <f t="shared" si="318"/>
        <v>87400</v>
      </c>
      <c r="AI2163" s="8"/>
      <c r="AJ2163" s="74">
        <f t="shared" si="326"/>
        <v>1750</v>
      </c>
      <c r="AK2163" s="8"/>
      <c r="AL2163" s="74">
        <f>41700-3000</f>
        <v>38700</v>
      </c>
      <c r="AM2163" s="74"/>
      <c r="AN2163" s="74">
        <f>44700-3000</f>
        <v>41700</v>
      </c>
      <c r="AO2163" s="74"/>
      <c r="AP2163" s="74">
        <f>44700-3000</f>
        <v>41700</v>
      </c>
      <c r="AQ2163" s="74"/>
    </row>
    <row r="2164" spans="2:43" ht="18" hidden="1" customHeight="1" x14ac:dyDescent="0.2">
      <c r="B2164" s="4"/>
      <c r="C2164" s="117"/>
      <c r="D2164" s="117"/>
      <c r="E2164" s="117"/>
      <c r="F2164" s="48"/>
      <c r="G2164" s="11"/>
      <c r="H2164" s="117"/>
      <c r="I2164" s="124"/>
      <c r="J2164" s="124"/>
      <c r="K2164" s="144"/>
      <c r="L2164" s="11"/>
      <c r="M2164" s="143"/>
      <c r="N2164" s="42"/>
      <c r="O2164" s="128"/>
      <c r="P2164" s="129"/>
      <c r="Q2164" s="131">
        <v>2</v>
      </c>
      <c r="R2164" s="68"/>
      <c r="S2164" s="35"/>
      <c r="T2164" s="69" t="s">
        <v>266</v>
      </c>
      <c r="U2164" s="92"/>
      <c r="V2164" s="70">
        <f>V2165</f>
        <v>0</v>
      </c>
      <c r="X2164" s="447">
        <f>X2165</f>
        <v>0</v>
      </c>
      <c r="Z2164" s="447">
        <f>Z2165</f>
        <v>0</v>
      </c>
      <c r="AB2164" s="447">
        <f>AB2165</f>
        <v>0</v>
      </c>
      <c r="AD2164" s="447">
        <f>AD2165</f>
        <v>0</v>
      </c>
      <c r="AF2164" s="447">
        <f>AF2165</f>
        <v>0</v>
      </c>
      <c r="AH2164" s="447">
        <f t="shared" si="318"/>
        <v>0</v>
      </c>
      <c r="AI2164" s="446"/>
      <c r="AJ2164" s="447">
        <f>AJ2165</f>
        <v>0</v>
      </c>
      <c r="AK2164" s="71"/>
      <c r="AL2164" s="447">
        <f>AL2165</f>
        <v>0</v>
      </c>
      <c r="AM2164" s="447"/>
      <c r="AN2164" s="447">
        <f>AN2165</f>
        <v>0</v>
      </c>
      <c r="AO2164" s="447"/>
      <c r="AP2164" s="447">
        <f>AP2165</f>
        <v>0</v>
      </c>
      <c r="AQ2164" s="447"/>
    </row>
    <row r="2165" spans="2:43" ht="18" hidden="1" customHeight="1" x14ac:dyDescent="0.2">
      <c r="B2165" s="4"/>
      <c r="C2165" s="117"/>
      <c r="D2165" s="117"/>
      <c r="E2165" s="117"/>
      <c r="F2165" s="48"/>
      <c r="G2165" s="11"/>
      <c r="H2165" s="117"/>
      <c r="I2165" s="124"/>
      <c r="J2165" s="124"/>
      <c r="K2165" s="144"/>
      <c r="L2165" s="11"/>
      <c r="M2165" s="143"/>
      <c r="N2165" s="42"/>
      <c r="O2165" s="128"/>
      <c r="P2165" s="129"/>
      <c r="Q2165" s="131"/>
      <c r="R2165" s="72" t="s">
        <v>3</v>
      </c>
      <c r="S2165" s="181"/>
      <c r="T2165" s="73" t="s">
        <v>267</v>
      </c>
      <c r="V2165" s="74">
        <v>0</v>
      </c>
      <c r="X2165" s="74">
        <v>0</v>
      </c>
      <c r="Z2165" s="74">
        <v>0</v>
      </c>
      <c r="AB2165" s="74">
        <v>0</v>
      </c>
      <c r="AD2165" s="74">
        <v>0</v>
      </c>
      <c r="AF2165" s="74">
        <v>0</v>
      </c>
      <c r="AH2165" s="74">
        <f t="shared" si="318"/>
        <v>0</v>
      </c>
      <c r="AI2165" s="8"/>
      <c r="AJ2165" s="74">
        <v>0</v>
      </c>
      <c r="AK2165" s="8"/>
      <c r="AL2165" s="74">
        <v>0</v>
      </c>
      <c r="AM2165" s="74"/>
      <c r="AN2165" s="74">
        <v>0</v>
      </c>
      <c r="AO2165" s="74"/>
      <c r="AP2165" s="74">
        <v>0</v>
      </c>
      <c r="AQ2165" s="74"/>
    </row>
    <row r="2166" spans="2:43" ht="18" customHeight="1" x14ac:dyDescent="0.2">
      <c r="B2166" s="4"/>
      <c r="C2166" s="117"/>
      <c r="D2166" s="117"/>
      <c r="E2166" s="117"/>
      <c r="F2166" s="48"/>
      <c r="G2166" s="11"/>
      <c r="H2166" s="117"/>
      <c r="I2166" s="124"/>
      <c r="J2166" s="124"/>
      <c r="K2166" s="144"/>
      <c r="L2166" s="11"/>
      <c r="M2166" s="143"/>
      <c r="N2166" s="42"/>
      <c r="O2166" s="128"/>
      <c r="P2166" s="130"/>
      <c r="Q2166" s="131">
        <v>3</v>
      </c>
      <c r="R2166" s="68"/>
      <c r="S2166" s="35"/>
      <c r="T2166" s="69" t="s">
        <v>224</v>
      </c>
      <c r="U2166" s="92"/>
      <c r="V2166" s="70">
        <f>V2167+V2168+V2169+V2170</f>
        <v>79500</v>
      </c>
      <c r="X2166" s="447">
        <f>X2167+X2168+X2169+X2170</f>
        <v>83100</v>
      </c>
      <c r="Z2166" s="447">
        <f>Z2167+Z2168+Z2169+Z2170</f>
        <v>83300</v>
      </c>
      <c r="AB2166" s="447">
        <f>AB2167+AB2168+AB2169+AB2170</f>
        <v>103800</v>
      </c>
      <c r="AD2166" s="447">
        <f>AD2167+AD2168+AD2169+AD2170</f>
        <v>109500</v>
      </c>
      <c r="AF2166" s="447">
        <f>AF2167+AF2168+AF2169+AF2170</f>
        <v>583000</v>
      </c>
      <c r="AH2166" s="447">
        <f t="shared" si="318"/>
        <v>692500</v>
      </c>
      <c r="AI2166" s="446"/>
      <c r="AJ2166" s="447">
        <f>AJ2167+AJ2168+AJ2169+AJ2170</f>
        <v>25940</v>
      </c>
      <c r="AK2166" s="71"/>
      <c r="AL2166" s="447">
        <f>AL2167+AL2168+AL2169+AL2170</f>
        <v>106600</v>
      </c>
      <c r="AM2166" s="447"/>
      <c r="AN2166" s="447">
        <f>AN2167+AN2168+AN2169+AN2170</f>
        <v>113900</v>
      </c>
      <c r="AO2166" s="447"/>
      <c r="AP2166" s="447">
        <f>AP2167+AP2168+AP2169+AP2170</f>
        <v>113900</v>
      </c>
      <c r="AQ2166" s="447"/>
    </row>
    <row r="2167" spans="2:43" ht="18" customHeight="1" x14ac:dyDescent="0.2">
      <c r="B2167" s="4"/>
      <c r="C2167" s="117"/>
      <c r="D2167" s="117"/>
      <c r="E2167" s="117"/>
      <c r="F2167" s="48"/>
      <c r="G2167" s="11"/>
      <c r="H2167" s="117"/>
      <c r="I2167" s="124"/>
      <c r="J2167" s="124"/>
      <c r="K2167" s="144"/>
      <c r="L2167" s="11"/>
      <c r="M2167" s="143"/>
      <c r="N2167" s="42"/>
      <c r="O2167" s="128"/>
      <c r="P2167" s="130"/>
      <c r="Q2167" s="131"/>
      <c r="R2167" s="72" t="s">
        <v>0</v>
      </c>
      <c r="S2167" s="181"/>
      <c r="T2167" s="73" t="s">
        <v>53</v>
      </c>
      <c r="V2167" s="74">
        <v>47500</v>
      </c>
      <c r="X2167" s="74">
        <v>49100</v>
      </c>
      <c r="Z2167" s="74">
        <v>49300</v>
      </c>
      <c r="AB2167" s="74">
        <v>68800</v>
      </c>
      <c r="AD2167" s="74">
        <v>72500</v>
      </c>
      <c r="AF2167" s="74">
        <v>500000</v>
      </c>
      <c r="AH2167" s="74">
        <f t="shared" si="318"/>
        <v>572500</v>
      </c>
      <c r="AI2167" s="8"/>
      <c r="AJ2167" s="74">
        <f>CEILING(AB2167*25/100,10)-10</f>
        <v>17190</v>
      </c>
      <c r="AK2167" s="8"/>
      <c r="AL2167" s="74">
        <v>68600</v>
      </c>
      <c r="AM2167" s="74">
        <v>72900</v>
      </c>
      <c r="AN2167" s="74">
        <v>72900</v>
      </c>
      <c r="AO2167" s="74"/>
      <c r="AP2167" s="74">
        <v>72900</v>
      </c>
      <c r="AQ2167" s="74"/>
    </row>
    <row r="2168" spans="2:43" ht="18" customHeight="1" x14ac:dyDescent="0.2">
      <c r="B2168" s="4"/>
      <c r="C2168" s="117"/>
      <c r="D2168" s="117"/>
      <c r="E2168" s="117"/>
      <c r="F2168" s="48"/>
      <c r="G2168" s="11"/>
      <c r="H2168" s="117"/>
      <c r="I2168" s="124"/>
      <c r="J2168" s="124"/>
      <c r="K2168" s="144"/>
      <c r="L2168" s="11"/>
      <c r="M2168" s="143"/>
      <c r="N2168" s="42"/>
      <c r="O2168" s="128"/>
      <c r="P2168" s="130"/>
      <c r="Q2168" s="131"/>
      <c r="R2168" s="72" t="s">
        <v>18</v>
      </c>
      <c r="S2168" s="181"/>
      <c r="T2168" s="73" t="s">
        <v>85</v>
      </c>
      <c r="V2168" s="74">
        <v>22000</v>
      </c>
      <c r="X2168" s="74">
        <v>23000</v>
      </c>
      <c r="Z2168" s="74">
        <v>23000</v>
      </c>
      <c r="AB2168" s="74">
        <v>23000</v>
      </c>
      <c r="AD2168" s="74">
        <v>24000</v>
      </c>
      <c r="AF2168" s="74">
        <v>30000</v>
      </c>
      <c r="AH2168" s="74">
        <f t="shared" si="318"/>
        <v>54000</v>
      </c>
      <c r="AI2168" s="8"/>
      <c r="AJ2168" s="74">
        <f t="shared" ref="AJ2168:AJ2169" si="327">CEILING(AB2168*25/100,10)</f>
        <v>5750</v>
      </c>
      <c r="AK2168" s="8"/>
      <c r="AL2168" s="74">
        <v>25000</v>
      </c>
      <c r="AM2168" s="74"/>
      <c r="AN2168" s="74">
        <v>27000</v>
      </c>
      <c r="AO2168" s="74"/>
      <c r="AP2168" s="74">
        <v>27000</v>
      </c>
      <c r="AQ2168" s="74"/>
    </row>
    <row r="2169" spans="2:43" ht="18" customHeight="1" x14ac:dyDescent="0.2">
      <c r="B2169" s="4"/>
      <c r="C2169" s="117"/>
      <c r="D2169" s="117"/>
      <c r="E2169" s="117"/>
      <c r="F2169" s="48"/>
      <c r="G2169" s="11"/>
      <c r="H2169" s="117"/>
      <c r="I2169" s="124"/>
      <c r="J2169" s="124"/>
      <c r="K2169" s="144"/>
      <c r="L2169" s="11"/>
      <c r="M2169" s="143"/>
      <c r="N2169" s="42"/>
      <c r="O2169" s="128"/>
      <c r="P2169" s="130"/>
      <c r="Q2169" s="131"/>
      <c r="R2169" s="72" t="s">
        <v>14</v>
      </c>
      <c r="S2169" s="181"/>
      <c r="T2169" s="73" t="s">
        <v>86</v>
      </c>
      <c r="V2169" s="74">
        <v>10000</v>
      </c>
      <c r="X2169" s="74">
        <v>11000</v>
      </c>
      <c r="Z2169" s="74">
        <v>11000</v>
      </c>
      <c r="AB2169" s="74">
        <v>12000</v>
      </c>
      <c r="AD2169" s="74">
        <v>13000</v>
      </c>
      <c r="AF2169" s="74">
        <v>53000</v>
      </c>
      <c r="AH2169" s="74">
        <f t="shared" si="318"/>
        <v>66000</v>
      </c>
      <c r="AI2169" s="8"/>
      <c r="AJ2169" s="74">
        <f t="shared" si="327"/>
        <v>3000</v>
      </c>
      <c r="AK2169" s="8"/>
      <c r="AL2169" s="74">
        <v>13000</v>
      </c>
      <c r="AM2169" s="74"/>
      <c r="AN2169" s="74">
        <v>14000</v>
      </c>
      <c r="AO2169" s="74"/>
      <c r="AP2169" s="74">
        <v>14000</v>
      </c>
      <c r="AQ2169" s="74"/>
    </row>
    <row r="2170" spans="2:43" ht="18" hidden="1" customHeight="1" x14ac:dyDescent="0.2">
      <c r="B2170" s="4"/>
      <c r="C2170" s="117"/>
      <c r="D2170" s="117"/>
      <c r="E2170" s="117"/>
      <c r="F2170" s="48"/>
      <c r="G2170" s="11"/>
      <c r="H2170" s="117"/>
      <c r="I2170" s="124"/>
      <c r="J2170" s="124"/>
      <c r="K2170" s="144"/>
      <c r="L2170" s="11"/>
      <c r="M2170" s="143"/>
      <c r="N2170" s="42"/>
      <c r="O2170" s="128"/>
      <c r="P2170" s="130"/>
      <c r="Q2170" s="131"/>
      <c r="R2170" s="72">
        <v>90</v>
      </c>
      <c r="S2170" s="181"/>
      <c r="T2170" s="73" t="s">
        <v>241</v>
      </c>
      <c r="V2170" s="74">
        <v>0</v>
      </c>
      <c r="X2170" s="74">
        <v>0</v>
      </c>
      <c r="Z2170" s="74">
        <v>0</v>
      </c>
      <c r="AB2170" s="74">
        <v>0</v>
      </c>
      <c r="AD2170" s="74">
        <v>0</v>
      </c>
      <c r="AF2170" s="74">
        <v>0</v>
      </c>
      <c r="AH2170" s="74">
        <f t="shared" si="318"/>
        <v>0</v>
      </c>
      <c r="AI2170" s="8"/>
      <c r="AJ2170" s="74">
        <v>0</v>
      </c>
      <c r="AK2170" s="8"/>
      <c r="AL2170" s="74">
        <v>0</v>
      </c>
      <c r="AM2170" s="74"/>
      <c r="AN2170" s="74">
        <v>0</v>
      </c>
      <c r="AO2170" s="74"/>
      <c r="AP2170" s="74">
        <v>0</v>
      </c>
      <c r="AQ2170" s="74"/>
    </row>
    <row r="2171" spans="2:43" ht="18" customHeight="1" x14ac:dyDescent="0.2">
      <c r="B2171" s="4"/>
      <c r="C2171" s="117"/>
      <c r="D2171" s="117"/>
      <c r="E2171" s="117"/>
      <c r="F2171" s="48"/>
      <c r="G2171" s="11"/>
      <c r="H2171" s="117"/>
      <c r="I2171" s="124"/>
      <c r="J2171" s="124"/>
      <c r="K2171" s="144"/>
      <c r="L2171" s="11"/>
      <c r="M2171" s="143"/>
      <c r="N2171" s="42"/>
      <c r="O2171" s="128"/>
      <c r="P2171" s="129">
        <v>8</v>
      </c>
      <c r="Q2171" s="129"/>
      <c r="R2171" s="64"/>
      <c r="S2171" s="234"/>
      <c r="T2171" s="65" t="s">
        <v>338</v>
      </c>
      <c r="U2171" s="155"/>
      <c r="V2171" s="66">
        <f>V2172+V2177</f>
        <v>155000</v>
      </c>
      <c r="X2171" s="66">
        <f>X2172+X2177</f>
        <v>162000</v>
      </c>
      <c r="Z2171" s="66">
        <f>Z2172+Z2177</f>
        <v>162000</v>
      </c>
      <c r="AB2171" s="66">
        <f>AB2172+AB2177</f>
        <v>172000</v>
      </c>
      <c r="AD2171" s="66">
        <f>AD2172+AD2177</f>
        <v>181000</v>
      </c>
      <c r="AF2171" s="66">
        <f>AF2172+AF2177</f>
        <v>950000</v>
      </c>
      <c r="AH2171" s="66">
        <f t="shared" si="318"/>
        <v>1131000</v>
      </c>
      <c r="AI2171" s="67"/>
      <c r="AJ2171" s="66">
        <f>AJ2172+AJ2177</f>
        <v>43000</v>
      </c>
      <c r="AK2171" s="67"/>
      <c r="AL2171" s="66">
        <f>AL2172+AL2177</f>
        <v>184000</v>
      </c>
      <c r="AM2171" s="66"/>
      <c r="AN2171" s="66">
        <f>AN2172+AN2177</f>
        <v>196000</v>
      </c>
      <c r="AO2171" s="66"/>
      <c r="AP2171" s="66">
        <f>AP2172+AP2177</f>
        <v>196000</v>
      </c>
      <c r="AQ2171" s="66"/>
    </row>
    <row r="2172" spans="2:43" ht="18" customHeight="1" x14ac:dyDescent="0.2">
      <c r="B2172" s="4"/>
      <c r="C2172" s="117"/>
      <c r="D2172" s="117"/>
      <c r="E2172" s="117"/>
      <c r="F2172" s="48"/>
      <c r="G2172" s="11"/>
      <c r="H2172" s="117"/>
      <c r="I2172" s="124"/>
      <c r="J2172" s="124"/>
      <c r="K2172" s="144"/>
      <c r="L2172" s="11"/>
      <c r="M2172" s="143"/>
      <c r="N2172" s="42"/>
      <c r="O2172" s="128"/>
      <c r="P2172" s="130"/>
      <c r="Q2172" s="131">
        <v>1</v>
      </c>
      <c r="R2172" s="68"/>
      <c r="S2172" s="35"/>
      <c r="T2172" s="69" t="s">
        <v>87</v>
      </c>
      <c r="U2172" s="92"/>
      <c r="V2172" s="70">
        <f>V2173+V2174+V2175+V2176</f>
        <v>140000</v>
      </c>
      <c r="X2172" s="447">
        <f>X2173+X2174+X2175+X2176</f>
        <v>146000</v>
      </c>
      <c r="Z2172" s="447">
        <f>Z2173+Z2174+Z2175+Z2176</f>
        <v>146000</v>
      </c>
      <c r="AB2172" s="447">
        <f>AB2173+AB2174+AB2175+AB2176</f>
        <v>155000</v>
      </c>
      <c r="AD2172" s="447">
        <f>AD2173+AD2174+AD2175+AD2176</f>
        <v>163000</v>
      </c>
      <c r="AF2172" s="447">
        <f>AF2173+AF2174+AF2175+AF2176</f>
        <v>900000</v>
      </c>
      <c r="AH2172" s="447">
        <f t="shared" si="318"/>
        <v>1063000</v>
      </c>
      <c r="AI2172" s="446"/>
      <c r="AJ2172" s="447">
        <f>AJ2173+AJ2174+AJ2175+AJ2176</f>
        <v>38750</v>
      </c>
      <c r="AK2172" s="71"/>
      <c r="AL2172" s="447">
        <f>AL2173+AL2174+AL2175+AL2176</f>
        <v>166000</v>
      </c>
      <c r="AM2172" s="447"/>
      <c r="AN2172" s="447">
        <f>AN2173+AN2174+AN2175+AN2176</f>
        <v>177000</v>
      </c>
      <c r="AO2172" s="447"/>
      <c r="AP2172" s="447">
        <f>AP2173+AP2174+AP2175+AP2176</f>
        <v>177000</v>
      </c>
      <c r="AQ2172" s="447"/>
    </row>
    <row r="2173" spans="2:43" ht="18" customHeight="1" x14ac:dyDescent="0.2">
      <c r="B2173" s="4"/>
      <c r="C2173" s="117"/>
      <c r="D2173" s="117"/>
      <c r="E2173" s="117"/>
      <c r="F2173" s="48"/>
      <c r="G2173" s="11"/>
      <c r="H2173" s="117"/>
      <c r="I2173" s="124"/>
      <c r="J2173" s="124"/>
      <c r="K2173" s="144"/>
      <c r="L2173" s="11"/>
      <c r="M2173" s="143"/>
      <c r="N2173" s="42"/>
      <c r="O2173" s="128"/>
      <c r="P2173" s="130"/>
      <c r="Q2173" s="130"/>
      <c r="R2173" s="72" t="s">
        <v>3</v>
      </c>
      <c r="S2173" s="181"/>
      <c r="T2173" s="73" t="s">
        <v>88</v>
      </c>
      <c r="V2173" s="74">
        <v>40000</v>
      </c>
      <c r="X2173" s="74">
        <v>42000</v>
      </c>
      <c r="Z2173" s="74">
        <v>42000</v>
      </c>
      <c r="AB2173" s="74">
        <v>45000</v>
      </c>
      <c r="AD2173" s="74">
        <v>47000</v>
      </c>
      <c r="AF2173" s="74">
        <v>200000</v>
      </c>
      <c r="AH2173" s="74">
        <f t="shared" si="318"/>
        <v>247000</v>
      </c>
      <c r="AI2173" s="8"/>
      <c r="AJ2173" s="74">
        <f t="shared" ref="AJ2173:AJ2176" si="328">CEILING(AB2173*25/100,10)</f>
        <v>11250</v>
      </c>
      <c r="AK2173" s="8"/>
      <c r="AL2173" s="74">
        <v>48000</v>
      </c>
      <c r="AM2173" s="74"/>
      <c r="AN2173" s="74">
        <v>51000</v>
      </c>
      <c r="AO2173" s="74"/>
      <c r="AP2173" s="74">
        <v>51000</v>
      </c>
      <c r="AQ2173" s="74"/>
    </row>
    <row r="2174" spans="2:43" ht="18" customHeight="1" x14ac:dyDescent="0.2">
      <c r="B2174" s="4"/>
      <c r="C2174" s="117"/>
      <c r="D2174" s="117"/>
      <c r="E2174" s="117"/>
      <c r="F2174" s="48"/>
      <c r="G2174" s="11"/>
      <c r="H2174" s="117"/>
      <c r="I2174" s="124"/>
      <c r="J2174" s="124"/>
      <c r="K2174" s="144"/>
      <c r="L2174" s="11"/>
      <c r="M2174" s="143"/>
      <c r="N2174" s="42"/>
      <c r="O2174" s="128"/>
      <c r="P2174" s="129"/>
      <c r="Q2174" s="129"/>
      <c r="R2174" s="78" t="s">
        <v>0</v>
      </c>
      <c r="S2174" s="251"/>
      <c r="T2174" s="77" t="s">
        <v>89</v>
      </c>
      <c r="U2174" s="141"/>
      <c r="V2174" s="83">
        <v>50000</v>
      </c>
      <c r="X2174" s="448">
        <v>52000</v>
      </c>
      <c r="Z2174" s="74">
        <v>52000</v>
      </c>
      <c r="AB2174" s="448">
        <v>55000</v>
      </c>
      <c r="AD2174" s="74">
        <v>58000</v>
      </c>
      <c r="AF2174" s="74">
        <v>200000</v>
      </c>
      <c r="AH2174" s="74">
        <f t="shared" si="318"/>
        <v>258000</v>
      </c>
      <c r="AI2174" s="495"/>
      <c r="AJ2174" s="74">
        <f t="shared" si="328"/>
        <v>13750</v>
      </c>
      <c r="AK2174" s="87"/>
      <c r="AL2174" s="448">
        <v>59000</v>
      </c>
      <c r="AM2174" s="448"/>
      <c r="AN2174" s="448">
        <v>63000</v>
      </c>
      <c r="AO2174" s="74"/>
      <c r="AP2174" s="448">
        <v>63000</v>
      </c>
      <c r="AQ2174" s="74"/>
    </row>
    <row r="2175" spans="2:43" ht="18" hidden="1" customHeight="1" x14ac:dyDescent="0.2">
      <c r="B2175" s="4"/>
      <c r="C2175" s="117"/>
      <c r="D2175" s="117"/>
      <c r="E2175" s="117"/>
      <c r="F2175" s="48"/>
      <c r="G2175" s="11"/>
      <c r="H2175" s="117"/>
      <c r="I2175" s="124"/>
      <c r="J2175" s="124"/>
      <c r="K2175" s="144"/>
      <c r="L2175" s="11"/>
      <c r="M2175" s="143"/>
      <c r="N2175" s="42"/>
      <c r="O2175" s="128"/>
      <c r="P2175" s="130"/>
      <c r="Q2175" s="131"/>
      <c r="R2175" s="78" t="s">
        <v>18</v>
      </c>
      <c r="S2175" s="251"/>
      <c r="T2175" s="77" t="s">
        <v>90</v>
      </c>
      <c r="U2175" s="141"/>
      <c r="V2175" s="83"/>
      <c r="X2175" s="448"/>
      <c r="Z2175" s="74"/>
      <c r="AB2175" s="448"/>
      <c r="AD2175" s="74">
        <v>0</v>
      </c>
      <c r="AF2175" s="74">
        <v>0</v>
      </c>
      <c r="AH2175" s="74">
        <f t="shared" si="318"/>
        <v>0</v>
      </c>
      <c r="AI2175" s="8"/>
      <c r="AJ2175" s="74">
        <f t="shared" si="328"/>
        <v>0</v>
      </c>
      <c r="AK2175" s="8"/>
      <c r="AL2175" s="448"/>
      <c r="AM2175" s="448"/>
      <c r="AN2175" s="448"/>
      <c r="AO2175" s="74"/>
      <c r="AP2175" s="448"/>
      <c r="AQ2175" s="74"/>
    </row>
    <row r="2176" spans="2:43" ht="18" customHeight="1" x14ac:dyDescent="0.2">
      <c r="B2176" s="4"/>
      <c r="C2176" s="117"/>
      <c r="D2176" s="117"/>
      <c r="E2176" s="117"/>
      <c r="F2176" s="48"/>
      <c r="G2176" s="11"/>
      <c r="H2176" s="117"/>
      <c r="I2176" s="124"/>
      <c r="J2176" s="124"/>
      <c r="K2176" s="144"/>
      <c r="L2176" s="11"/>
      <c r="M2176" s="143"/>
      <c r="N2176" s="42"/>
      <c r="O2176" s="128"/>
      <c r="P2176" s="130"/>
      <c r="Q2176" s="130"/>
      <c r="R2176" s="72" t="s">
        <v>14</v>
      </c>
      <c r="S2176" s="181"/>
      <c r="T2176" s="73" t="s">
        <v>91</v>
      </c>
      <c r="V2176" s="74">
        <v>50000</v>
      </c>
      <c r="X2176" s="74">
        <v>52000</v>
      </c>
      <c r="Z2176" s="74">
        <v>52000</v>
      </c>
      <c r="AB2176" s="74">
        <v>55000</v>
      </c>
      <c r="AD2176" s="74">
        <v>58000</v>
      </c>
      <c r="AF2176" s="74">
        <v>500000</v>
      </c>
      <c r="AH2176" s="74">
        <f t="shared" si="318"/>
        <v>558000</v>
      </c>
      <c r="AI2176" s="8"/>
      <c r="AJ2176" s="74">
        <f t="shared" si="328"/>
        <v>13750</v>
      </c>
      <c r="AK2176" s="8"/>
      <c r="AL2176" s="74">
        <v>59000</v>
      </c>
      <c r="AM2176" s="74"/>
      <c r="AN2176" s="74">
        <v>63000</v>
      </c>
      <c r="AO2176" s="74"/>
      <c r="AP2176" s="74">
        <v>63000</v>
      </c>
      <c r="AQ2176" s="74"/>
    </row>
    <row r="2177" spans="2:43" ht="18" customHeight="1" x14ac:dyDescent="0.2">
      <c r="B2177" s="4"/>
      <c r="C2177" s="117"/>
      <c r="D2177" s="117"/>
      <c r="E2177" s="117"/>
      <c r="F2177" s="48"/>
      <c r="G2177" s="11"/>
      <c r="H2177" s="117"/>
      <c r="I2177" s="124"/>
      <c r="J2177" s="124"/>
      <c r="K2177" s="144"/>
      <c r="L2177" s="11"/>
      <c r="M2177" s="143"/>
      <c r="N2177" s="42"/>
      <c r="O2177" s="128"/>
      <c r="P2177" s="130"/>
      <c r="Q2177" s="131">
        <v>6</v>
      </c>
      <c r="R2177" s="68"/>
      <c r="S2177" s="35"/>
      <c r="T2177" s="69" t="s">
        <v>179</v>
      </c>
      <c r="U2177" s="92"/>
      <c r="V2177" s="70">
        <f>V2178</f>
        <v>15000</v>
      </c>
      <c r="X2177" s="447">
        <f>X2178</f>
        <v>16000</v>
      </c>
      <c r="Z2177" s="447">
        <f>Z2178</f>
        <v>16000</v>
      </c>
      <c r="AB2177" s="447">
        <f>AB2178</f>
        <v>17000</v>
      </c>
      <c r="AD2177" s="447">
        <f>AD2178</f>
        <v>18000</v>
      </c>
      <c r="AF2177" s="447">
        <f>AF2178</f>
        <v>50000</v>
      </c>
      <c r="AH2177" s="447">
        <f t="shared" si="318"/>
        <v>68000</v>
      </c>
      <c r="AI2177" s="446"/>
      <c r="AJ2177" s="447">
        <f>AJ2178</f>
        <v>4250</v>
      </c>
      <c r="AK2177" s="71"/>
      <c r="AL2177" s="447">
        <f>AL2178</f>
        <v>18000</v>
      </c>
      <c r="AM2177" s="447"/>
      <c r="AN2177" s="447">
        <f>AN2178</f>
        <v>19000</v>
      </c>
      <c r="AO2177" s="447"/>
      <c r="AP2177" s="447">
        <f>AP2178</f>
        <v>19000</v>
      </c>
      <c r="AQ2177" s="447"/>
    </row>
    <row r="2178" spans="2:43" ht="18" customHeight="1" x14ac:dyDescent="0.2">
      <c r="B2178" s="4"/>
      <c r="C2178" s="117"/>
      <c r="D2178" s="117"/>
      <c r="E2178" s="117"/>
      <c r="F2178" s="48"/>
      <c r="G2178" s="11"/>
      <c r="H2178" s="117"/>
      <c r="I2178" s="124"/>
      <c r="J2178" s="124"/>
      <c r="K2178" s="144"/>
      <c r="L2178" s="11"/>
      <c r="M2178" s="143"/>
      <c r="N2178" s="42"/>
      <c r="O2178" s="128"/>
      <c r="P2178" s="130"/>
      <c r="Q2178" s="131"/>
      <c r="R2178" s="72" t="s">
        <v>3</v>
      </c>
      <c r="S2178" s="181"/>
      <c r="T2178" s="73" t="s">
        <v>179</v>
      </c>
      <c r="V2178" s="74">
        <v>15000</v>
      </c>
      <c r="X2178" s="74">
        <v>16000</v>
      </c>
      <c r="Z2178" s="74">
        <v>16000</v>
      </c>
      <c r="AB2178" s="74">
        <v>17000</v>
      </c>
      <c r="AD2178" s="74">
        <v>18000</v>
      </c>
      <c r="AF2178" s="74">
        <v>50000</v>
      </c>
      <c r="AH2178" s="74">
        <f t="shared" si="318"/>
        <v>68000</v>
      </c>
      <c r="AI2178" s="8"/>
      <c r="AJ2178" s="74">
        <f>CEILING(AB2178*25/100,10)</f>
        <v>4250</v>
      </c>
      <c r="AK2178" s="8"/>
      <c r="AL2178" s="74">
        <v>18000</v>
      </c>
      <c r="AM2178" s="74"/>
      <c r="AN2178" s="74">
        <v>19000</v>
      </c>
      <c r="AO2178" s="74"/>
      <c r="AP2178" s="74">
        <v>19000</v>
      </c>
      <c r="AQ2178" s="74"/>
    </row>
    <row r="2179" spans="2:43" ht="18" hidden="1" customHeight="1" x14ac:dyDescent="0.2">
      <c r="B2179" s="4"/>
      <c r="C2179" s="117"/>
      <c r="D2179" s="117"/>
      <c r="E2179" s="117"/>
      <c r="F2179" s="48"/>
      <c r="G2179" s="11"/>
      <c r="H2179" s="117"/>
      <c r="I2179" s="124"/>
      <c r="J2179" s="124"/>
      <c r="K2179" s="144"/>
      <c r="L2179" s="11"/>
      <c r="M2179" s="143"/>
      <c r="N2179" s="42"/>
      <c r="O2179" s="128"/>
      <c r="P2179" s="129">
        <v>9</v>
      </c>
      <c r="Q2179" s="129"/>
      <c r="R2179" s="64"/>
      <c r="S2179" s="234"/>
      <c r="T2179" s="65" t="s">
        <v>217</v>
      </c>
      <c r="U2179" s="155"/>
      <c r="V2179" s="66">
        <f>V2180+V2182</f>
        <v>0</v>
      </c>
      <c r="X2179" s="66">
        <f>X2180+X2182</f>
        <v>0</v>
      </c>
      <c r="Z2179" s="66">
        <f>Z2180+Z2182</f>
        <v>0</v>
      </c>
      <c r="AB2179" s="66">
        <f>AB2180+AB2182</f>
        <v>0</v>
      </c>
      <c r="AD2179" s="66" t="e">
        <f>#REF!+AD2182</f>
        <v>#REF!</v>
      </c>
      <c r="AF2179" s="66">
        <f>AF2180+AF2182</f>
        <v>0</v>
      </c>
      <c r="AH2179" s="66" t="e">
        <f t="shared" si="318"/>
        <v>#REF!</v>
      </c>
      <c r="AI2179" s="67"/>
      <c r="AJ2179" s="66">
        <f>AJ2180+AJ2182</f>
        <v>0</v>
      </c>
      <c r="AK2179" s="67"/>
      <c r="AL2179" s="66">
        <f>AL2180+AL2182</f>
        <v>0</v>
      </c>
      <c r="AM2179" s="66"/>
      <c r="AN2179" s="66">
        <f>AN2180+AN2182</f>
        <v>0</v>
      </c>
      <c r="AO2179" s="66"/>
      <c r="AP2179" s="66">
        <f>AP2180+AP2182</f>
        <v>0</v>
      </c>
      <c r="AQ2179" s="66"/>
    </row>
    <row r="2180" spans="2:43" ht="18" hidden="1" customHeight="1" x14ac:dyDescent="0.2">
      <c r="B2180" s="4"/>
      <c r="C2180" s="117"/>
      <c r="D2180" s="117"/>
      <c r="E2180" s="117"/>
      <c r="F2180" s="48"/>
      <c r="G2180" s="11"/>
      <c r="H2180" s="117"/>
      <c r="I2180" s="124"/>
      <c r="J2180" s="124"/>
      <c r="K2180" s="144"/>
      <c r="L2180" s="11"/>
      <c r="M2180" s="143"/>
      <c r="N2180" s="42"/>
      <c r="O2180" s="128"/>
      <c r="P2180" s="130"/>
      <c r="Q2180" s="131">
        <v>1</v>
      </c>
      <c r="R2180" s="68"/>
      <c r="S2180" s="35"/>
      <c r="T2180" s="69" t="s">
        <v>231</v>
      </c>
      <c r="U2180" s="92"/>
      <c r="V2180" s="70">
        <f>V2181</f>
        <v>0</v>
      </c>
      <c r="X2180" s="70">
        <f>X2181</f>
        <v>0</v>
      </c>
      <c r="Z2180" s="70">
        <f>Z2181</f>
        <v>0</v>
      </c>
      <c r="AB2180" s="70">
        <f>AB2181</f>
        <v>0</v>
      </c>
      <c r="AD2180" s="447" t="e">
        <f>#REF!</f>
        <v>#REF!</v>
      </c>
      <c r="AF2180" s="447">
        <f>AF2181</f>
        <v>0</v>
      </c>
      <c r="AH2180" s="447" t="e">
        <f t="shared" si="318"/>
        <v>#REF!</v>
      </c>
      <c r="AI2180" s="446"/>
      <c r="AJ2180" s="447">
        <f>AJ2181</f>
        <v>0</v>
      </c>
      <c r="AK2180" s="71"/>
      <c r="AL2180" s="447">
        <f>AL2181</f>
        <v>0</v>
      </c>
      <c r="AM2180" s="447"/>
      <c r="AN2180" s="447">
        <f>AN2181</f>
        <v>0</v>
      </c>
      <c r="AO2180" s="447"/>
      <c r="AP2180" s="447">
        <f>AP2181</f>
        <v>0</v>
      </c>
      <c r="AQ2180" s="447"/>
    </row>
    <row r="2181" spans="2:43" ht="18" hidden="1" customHeight="1" x14ac:dyDescent="0.2">
      <c r="B2181" s="4"/>
      <c r="C2181" s="117"/>
      <c r="D2181" s="117"/>
      <c r="E2181" s="117"/>
      <c r="F2181" s="48"/>
      <c r="G2181" s="11"/>
      <c r="H2181" s="117"/>
      <c r="I2181" s="124"/>
      <c r="J2181" s="124"/>
      <c r="K2181" s="144"/>
      <c r="L2181" s="11"/>
      <c r="M2181" s="143"/>
      <c r="N2181" s="42"/>
      <c r="O2181" s="128"/>
      <c r="P2181" s="130"/>
      <c r="Q2181" s="131"/>
      <c r="R2181" s="72" t="s">
        <v>3</v>
      </c>
      <c r="S2181" s="181"/>
      <c r="T2181" s="73" t="s">
        <v>231</v>
      </c>
      <c r="V2181" s="74">
        <v>0</v>
      </c>
      <c r="X2181" s="74">
        <v>0</v>
      </c>
      <c r="Z2181" s="74">
        <v>0</v>
      </c>
      <c r="AB2181" s="74">
        <v>0</v>
      </c>
      <c r="AD2181" s="74">
        <v>0</v>
      </c>
      <c r="AF2181" s="74">
        <v>0</v>
      </c>
      <c r="AH2181" s="74">
        <f t="shared" si="318"/>
        <v>0</v>
      </c>
      <c r="AI2181" s="8"/>
      <c r="AJ2181" s="74">
        <v>0</v>
      </c>
      <c r="AK2181" s="8"/>
      <c r="AL2181" s="74">
        <v>0</v>
      </c>
      <c r="AM2181" s="74"/>
      <c r="AN2181" s="74">
        <v>0</v>
      </c>
      <c r="AO2181" s="74"/>
      <c r="AP2181" s="74">
        <v>0</v>
      </c>
      <c r="AQ2181" s="74"/>
    </row>
    <row r="2182" spans="2:43" ht="18" hidden="1" customHeight="1" x14ac:dyDescent="0.2">
      <c r="B2182" s="4"/>
      <c r="C2182" s="117"/>
      <c r="D2182" s="117"/>
      <c r="E2182" s="117"/>
      <c r="F2182" s="48"/>
      <c r="G2182" s="11"/>
      <c r="H2182" s="117"/>
      <c r="I2182" s="124"/>
      <c r="J2182" s="124"/>
      <c r="K2182" s="144"/>
      <c r="L2182" s="11"/>
      <c r="M2182" s="143"/>
      <c r="N2182" s="42"/>
      <c r="O2182" s="128"/>
      <c r="P2182" s="130"/>
      <c r="Q2182" s="131">
        <v>2</v>
      </c>
      <c r="R2182" s="68"/>
      <c r="S2182" s="35"/>
      <c r="T2182" s="69" t="s">
        <v>232</v>
      </c>
      <c r="U2182" s="92"/>
      <c r="V2182" s="70">
        <f>V2183</f>
        <v>0</v>
      </c>
      <c r="X2182" s="70">
        <f>X2183</f>
        <v>0</v>
      </c>
      <c r="Z2182" s="70">
        <f>Z2183</f>
        <v>0</v>
      </c>
      <c r="AB2182" s="70">
        <f>AB2183</f>
        <v>0</v>
      </c>
      <c r="AD2182" s="447" t="e">
        <f>#REF!</f>
        <v>#REF!</v>
      </c>
      <c r="AF2182" s="447">
        <f>AF2183</f>
        <v>0</v>
      </c>
      <c r="AH2182" s="447" t="e">
        <f t="shared" si="318"/>
        <v>#REF!</v>
      </c>
      <c r="AI2182" s="446"/>
      <c r="AJ2182" s="447">
        <f>AJ2183</f>
        <v>0</v>
      </c>
      <c r="AK2182" s="71"/>
      <c r="AL2182" s="447">
        <f>AL2183</f>
        <v>0</v>
      </c>
      <c r="AM2182" s="447"/>
      <c r="AN2182" s="447">
        <f>AN2183</f>
        <v>0</v>
      </c>
      <c r="AO2182" s="447"/>
      <c r="AP2182" s="447">
        <f>AP2183</f>
        <v>0</v>
      </c>
      <c r="AQ2182" s="447"/>
    </row>
    <row r="2183" spans="2:43" ht="18" hidden="1" customHeight="1" x14ac:dyDescent="0.2">
      <c r="B2183" s="4"/>
      <c r="C2183" s="117"/>
      <c r="D2183" s="117"/>
      <c r="E2183" s="117"/>
      <c r="F2183" s="48"/>
      <c r="G2183" s="11"/>
      <c r="H2183" s="117"/>
      <c r="I2183" s="124"/>
      <c r="J2183" s="124"/>
      <c r="K2183" s="144"/>
      <c r="L2183" s="11"/>
      <c r="M2183" s="143"/>
      <c r="N2183" s="42"/>
      <c r="O2183" s="128"/>
      <c r="P2183" s="130"/>
      <c r="Q2183" s="131"/>
      <c r="R2183" s="72" t="s">
        <v>3</v>
      </c>
      <c r="S2183" s="181"/>
      <c r="T2183" s="77" t="s">
        <v>232</v>
      </c>
      <c r="U2183" s="141"/>
      <c r="V2183" s="74">
        <v>0</v>
      </c>
      <c r="X2183" s="74">
        <v>0</v>
      </c>
      <c r="Z2183" s="74">
        <v>0</v>
      </c>
      <c r="AB2183" s="74">
        <v>0</v>
      </c>
      <c r="AD2183" s="74">
        <v>0</v>
      </c>
      <c r="AF2183" s="74">
        <v>0</v>
      </c>
      <c r="AH2183" s="74">
        <f t="shared" si="318"/>
        <v>0</v>
      </c>
      <c r="AI2183" s="8"/>
      <c r="AJ2183" s="74">
        <v>0</v>
      </c>
      <c r="AK2183" s="8"/>
      <c r="AL2183" s="74">
        <v>0</v>
      </c>
      <c r="AM2183" s="74"/>
      <c r="AN2183" s="74">
        <v>0</v>
      </c>
      <c r="AO2183" s="74"/>
      <c r="AP2183" s="74">
        <v>0</v>
      </c>
      <c r="AQ2183" s="74"/>
    </row>
    <row r="2184" spans="2:43" ht="18" hidden="1" customHeight="1" x14ac:dyDescent="0.2">
      <c r="B2184" s="4"/>
      <c r="C2184" s="117"/>
      <c r="D2184" s="117"/>
      <c r="E2184" s="117"/>
      <c r="F2184" s="48"/>
      <c r="G2184" s="11"/>
      <c r="H2184" s="117"/>
      <c r="I2184" s="124"/>
      <c r="J2184" s="124"/>
      <c r="K2184" s="144"/>
      <c r="L2184" s="11"/>
      <c r="M2184" s="143"/>
      <c r="N2184" s="42"/>
      <c r="O2184" s="133" t="s">
        <v>55</v>
      </c>
      <c r="P2184" s="134"/>
      <c r="Q2184" s="134"/>
      <c r="R2184" s="79"/>
      <c r="S2184" s="252"/>
      <c r="T2184" s="80" t="s">
        <v>29</v>
      </c>
      <c r="U2184" s="242"/>
      <c r="V2184" s="88">
        <f>V2185</f>
        <v>0</v>
      </c>
      <c r="X2184" s="88">
        <f>X2185</f>
        <v>0</v>
      </c>
      <c r="Z2184" s="88">
        <f>Z2185</f>
        <v>0</v>
      </c>
      <c r="AB2184" s="88">
        <f>AB2185</f>
        <v>0</v>
      </c>
      <c r="AD2184" s="88" t="e">
        <f>#REF!</f>
        <v>#REF!</v>
      </c>
      <c r="AF2184" s="88">
        <f>AF2185</f>
        <v>0</v>
      </c>
      <c r="AH2184" s="88" t="e">
        <f t="shared" si="318"/>
        <v>#REF!</v>
      </c>
      <c r="AI2184" s="89"/>
      <c r="AJ2184" s="88">
        <f>AJ2185</f>
        <v>0</v>
      </c>
      <c r="AK2184" s="89"/>
      <c r="AL2184" s="88">
        <f t="shared" ref="AL2184:AP2186" si="329">AL2185</f>
        <v>0</v>
      </c>
      <c r="AM2184" s="88"/>
      <c r="AN2184" s="88">
        <f t="shared" si="329"/>
        <v>0</v>
      </c>
      <c r="AO2184" s="88"/>
      <c r="AP2184" s="88">
        <f t="shared" si="329"/>
        <v>0</v>
      </c>
      <c r="AQ2184" s="88"/>
    </row>
    <row r="2185" spans="2:43" ht="18" hidden="1" customHeight="1" x14ac:dyDescent="0.2">
      <c r="B2185" s="4"/>
      <c r="C2185" s="117"/>
      <c r="D2185" s="117"/>
      <c r="E2185" s="117"/>
      <c r="F2185" s="48"/>
      <c r="G2185" s="11"/>
      <c r="H2185" s="117"/>
      <c r="I2185" s="124"/>
      <c r="J2185" s="124"/>
      <c r="K2185" s="144"/>
      <c r="L2185" s="11"/>
      <c r="M2185" s="143"/>
      <c r="N2185" s="42"/>
      <c r="O2185" s="128"/>
      <c r="P2185" s="129">
        <v>3</v>
      </c>
      <c r="Q2185" s="129"/>
      <c r="R2185" s="64"/>
      <c r="S2185" s="234"/>
      <c r="T2185" s="65" t="s">
        <v>54</v>
      </c>
      <c r="U2185" s="155"/>
      <c r="V2185" s="66">
        <f>V2186</f>
        <v>0</v>
      </c>
      <c r="X2185" s="66">
        <f>X2186</f>
        <v>0</v>
      </c>
      <c r="Z2185" s="66">
        <f>Z2186</f>
        <v>0</v>
      </c>
      <c r="AB2185" s="66">
        <f>AB2186</f>
        <v>0</v>
      </c>
      <c r="AD2185" s="66" t="e">
        <f>#REF!</f>
        <v>#REF!</v>
      </c>
      <c r="AF2185" s="66">
        <f>AF2186</f>
        <v>0</v>
      </c>
      <c r="AH2185" s="66" t="e">
        <f t="shared" si="318"/>
        <v>#REF!</v>
      </c>
      <c r="AI2185" s="67"/>
      <c r="AJ2185" s="66">
        <f>AJ2186</f>
        <v>0</v>
      </c>
      <c r="AK2185" s="67"/>
      <c r="AL2185" s="66">
        <f t="shared" si="329"/>
        <v>0</v>
      </c>
      <c r="AM2185" s="66"/>
      <c r="AN2185" s="66">
        <f t="shared" si="329"/>
        <v>0</v>
      </c>
      <c r="AO2185" s="66"/>
      <c r="AP2185" s="66">
        <f t="shared" si="329"/>
        <v>0</v>
      </c>
      <c r="AQ2185" s="66"/>
    </row>
    <row r="2186" spans="2:43" ht="18" hidden="1" customHeight="1" x14ac:dyDescent="0.2">
      <c r="B2186" s="4"/>
      <c r="C2186" s="117"/>
      <c r="D2186" s="117"/>
      <c r="E2186" s="117"/>
      <c r="F2186" s="48"/>
      <c r="G2186" s="11"/>
      <c r="H2186" s="117"/>
      <c r="I2186" s="124"/>
      <c r="J2186" s="124"/>
      <c r="K2186" s="144"/>
      <c r="L2186" s="11"/>
      <c r="M2186" s="143"/>
      <c r="N2186" s="42"/>
      <c r="O2186" s="128"/>
      <c r="P2186" s="130"/>
      <c r="Q2186" s="131">
        <v>1</v>
      </c>
      <c r="R2186" s="68"/>
      <c r="S2186" s="35"/>
      <c r="T2186" s="69" t="s">
        <v>69</v>
      </c>
      <c r="U2186" s="92"/>
      <c r="V2186" s="70">
        <f>V2187</f>
        <v>0</v>
      </c>
      <c r="X2186" s="70">
        <f>X2187</f>
        <v>0</v>
      </c>
      <c r="Z2186" s="70">
        <f>Z2187</f>
        <v>0</v>
      </c>
      <c r="AB2186" s="70">
        <f>AB2187</f>
        <v>0</v>
      </c>
      <c r="AD2186" s="70" t="e">
        <f>#REF!</f>
        <v>#REF!</v>
      </c>
      <c r="AF2186" s="70">
        <f>AF2187</f>
        <v>0</v>
      </c>
      <c r="AH2186" s="70" t="e">
        <f t="shared" si="318"/>
        <v>#REF!</v>
      </c>
      <c r="AI2186" s="446"/>
      <c r="AJ2186" s="447">
        <f>AJ2187</f>
        <v>0</v>
      </c>
      <c r="AK2186" s="71"/>
      <c r="AL2186" s="447">
        <f t="shared" si="329"/>
        <v>0</v>
      </c>
      <c r="AM2186" s="447"/>
      <c r="AN2186" s="447">
        <f t="shared" si="329"/>
        <v>0</v>
      </c>
      <c r="AO2186" s="70"/>
      <c r="AP2186" s="447">
        <f t="shared" si="329"/>
        <v>0</v>
      </c>
      <c r="AQ2186" s="70"/>
    </row>
    <row r="2187" spans="2:43" ht="18" hidden="1" customHeight="1" x14ac:dyDescent="0.2">
      <c r="B2187" s="4"/>
      <c r="C2187" s="117"/>
      <c r="D2187" s="117"/>
      <c r="E2187" s="117"/>
      <c r="F2187" s="48"/>
      <c r="G2187" s="11"/>
      <c r="H2187" s="117"/>
      <c r="I2187" s="124"/>
      <c r="J2187" s="124"/>
      <c r="K2187" s="144"/>
      <c r="L2187" s="11"/>
      <c r="M2187" s="143"/>
      <c r="N2187" s="42"/>
      <c r="O2187" s="128"/>
      <c r="P2187" s="130"/>
      <c r="Q2187" s="130"/>
      <c r="R2187" s="72" t="s">
        <v>55</v>
      </c>
      <c r="S2187" s="181"/>
      <c r="T2187" s="73" t="s">
        <v>193</v>
      </c>
      <c r="V2187" s="74">
        <v>0</v>
      </c>
      <c r="X2187" s="74">
        <v>0</v>
      </c>
      <c r="Z2187" s="74">
        <v>0</v>
      </c>
      <c r="AB2187" s="74">
        <v>0</v>
      </c>
      <c r="AD2187" s="74">
        <v>0</v>
      </c>
      <c r="AF2187" s="74">
        <v>0</v>
      </c>
      <c r="AH2187" s="74">
        <f t="shared" si="318"/>
        <v>0</v>
      </c>
      <c r="AI2187" s="8"/>
      <c r="AJ2187" s="74">
        <v>0</v>
      </c>
      <c r="AK2187" s="8"/>
      <c r="AL2187" s="74">
        <v>0</v>
      </c>
      <c r="AM2187" s="74"/>
      <c r="AN2187" s="74">
        <v>0</v>
      </c>
      <c r="AO2187" s="74"/>
      <c r="AP2187" s="74">
        <v>0</v>
      </c>
      <c r="AQ2187" s="74"/>
    </row>
    <row r="2188" spans="2:43" ht="18" customHeight="1" x14ac:dyDescent="0.2">
      <c r="B2188" s="4"/>
      <c r="C2188" s="117"/>
      <c r="D2188" s="117"/>
      <c r="E2188" s="117"/>
      <c r="F2188" s="48"/>
      <c r="G2188" s="11"/>
      <c r="H2188" s="117"/>
      <c r="I2188" s="124"/>
      <c r="J2188" s="124"/>
      <c r="K2188" s="144"/>
      <c r="L2188" s="11"/>
      <c r="M2188" s="143"/>
      <c r="N2188" s="42"/>
      <c r="O2188" s="128"/>
      <c r="P2188" s="130"/>
      <c r="Q2188" s="130"/>
      <c r="R2188" s="72"/>
      <c r="S2188" s="181"/>
      <c r="T2188" s="73"/>
      <c r="V2188" s="74"/>
      <c r="X2188" s="74"/>
      <c r="Z2188" s="74"/>
      <c r="AB2188" s="74"/>
      <c r="AD2188" s="74"/>
      <c r="AF2188" s="74"/>
      <c r="AH2188" s="74">
        <f t="shared" si="318"/>
        <v>0</v>
      </c>
      <c r="AI2188" s="8"/>
      <c r="AJ2188" s="74"/>
      <c r="AK2188" s="8"/>
      <c r="AL2188" s="74"/>
      <c r="AM2188" s="74"/>
      <c r="AN2188" s="74"/>
      <c r="AO2188" s="74"/>
      <c r="AP2188" s="74"/>
      <c r="AQ2188" s="74"/>
    </row>
    <row r="2189" spans="2:43" ht="18" hidden="1" customHeight="1" x14ac:dyDescent="0.2">
      <c r="B2189" s="4"/>
      <c r="C2189" s="117"/>
      <c r="D2189" s="117"/>
      <c r="E2189" s="117"/>
      <c r="F2189" s="48"/>
      <c r="G2189" s="11"/>
      <c r="H2189" s="132"/>
      <c r="I2189" s="121"/>
      <c r="J2189" s="121"/>
      <c r="K2189" s="164">
        <v>6</v>
      </c>
      <c r="L2189" s="277"/>
      <c r="M2189" s="163"/>
      <c r="N2189" s="261"/>
      <c r="O2189" s="122"/>
      <c r="P2189" s="123"/>
      <c r="Q2189" s="123"/>
      <c r="R2189" s="49"/>
      <c r="S2189" s="18"/>
      <c r="T2189" s="50" t="s">
        <v>416</v>
      </c>
      <c r="U2189" s="76"/>
      <c r="V2189" s="51">
        <f>V2190</f>
        <v>1850000</v>
      </c>
      <c r="X2189" s="51">
        <f>X2190</f>
        <v>2432000</v>
      </c>
      <c r="Z2189" s="51">
        <f>Z2190</f>
        <v>2180000</v>
      </c>
      <c r="AB2189" s="51">
        <f>AB2190</f>
        <v>2290000</v>
      </c>
      <c r="AD2189" s="51">
        <f>AD2190</f>
        <v>2411000</v>
      </c>
      <c r="AF2189" s="51">
        <f>AF2190</f>
        <v>0</v>
      </c>
      <c r="AH2189" s="51">
        <f t="shared" si="318"/>
        <v>2411000</v>
      </c>
      <c r="AI2189" s="5"/>
      <c r="AJ2189" s="51">
        <f>AJ2190</f>
        <v>458000</v>
      </c>
      <c r="AK2189" s="5"/>
      <c r="AL2189" s="51">
        <f>AL2190</f>
        <v>0</v>
      </c>
      <c r="AM2189" s="51"/>
      <c r="AN2189" s="51">
        <f>AN2190</f>
        <v>0</v>
      </c>
      <c r="AO2189" s="51"/>
      <c r="AP2189" s="51">
        <f>AP2190</f>
        <v>0</v>
      </c>
      <c r="AQ2189" s="51"/>
    </row>
    <row r="2190" spans="2:43" ht="18" hidden="1" customHeight="1" x14ac:dyDescent="0.2">
      <c r="B2190" s="4"/>
      <c r="C2190" s="117"/>
      <c r="D2190" s="117"/>
      <c r="E2190" s="117"/>
      <c r="F2190" s="48"/>
      <c r="G2190" s="11"/>
      <c r="H2190" s="117"/>
      <c r="I2190" s="124"/>
      <c r="J2190" s="124"/>
      <c r="K2190" s="144"/>
      <c r="L2190" s="11"/>
      <c r="M2190" s="226">
        <v>2</v>
      </c>
      <c r="N2190" s="262"/>
      <c r="O2190" s="125"/>
      <c r="P2190" s="126"/>
      <c r="Q2190" s="126"/>
      <c r="R2190" s="60"/>
      <c r="S2190" s="249"/>
      <c r="T2190" s="61" t="s">
        <v>413</v>
      </c>
      <c r="U2190" s="241"/>
      <c r="V2190" s="81">
        <f>V2191+V2201</f>
        <v>1850000</v>
      </c>
      <c r="X2190" s="81">
        <f>X2191+X2201</f>
        <v>2432000</v>
      </c>
      <c r="Z2190" s="81">
        <f>Z2191+Z2201</f>
        <v>2180000</v>
      </c>
      <c r="AB2190" s="81">
        <f>AB2191+AB2201</f>
        <v>2290000</v>
      </c>
      <c r="AD2190" s="81">
        <f>AD2191+AD2201</f>
        <v>2411000</v>
      </c>
      <c r="AF2190" s="81">
        <f>AF2191+AF2201</f>
        <v>0</v>
      </c>
      <c r="AH2190" s="81">
        <f t="shared" si="318"/>
        <v>2411000</v>
      </c>
      <c r="AI2190" s="82"/>
      <c r="AJ2190" s="81">
        <f>AJ2191+AJ2201</f>
        <v>458000</v>
      </c>
      <c r="AK2190" s="82"/>
      <c r="AL2190" s="81">
        <f>AL2191+AL2201</f>
        <v>0</v>
      </c>
      <c r="AM2190" s="81"/>
      <c r="AN2190" s="81">
        <f>AN2191+AN2201</f>
        <v>0</v>
      </c>
      <c r="AO2190" s="81"/>
      <c r="AP2190" s="81">
        <f>AP2191+AP2201</f>
        <v>0</v>
      </c>
      <c r="AQ2190" s="81"/>
    </row>
    <row r="2191" spans="2:43" ht="18" hidden="1" customHeight="1" x14ac:dyDescent="0.2">
      <c r="B2191" s="4"/>
      <c r="C2191" s="117"/>
      <c r="D2191" s="117"/>
      <c r="E2191" s="117"/>
      <c r="F2191" s="48"/>
      <c r="G2191" s="11"/>
      <c r="H2191" s="117"/>
      <c r="I2191" s="124"/>
      <c r="J2191" s="124"/>
      <c r="K2191" s="144"/>
      <c r="L2191" s="11"/>
      <c r="M2191" s="226"/>
      <c r="N2191" s="262"/>
      <c r="O2191" s="133">
        <v>3</v>
      </c>
      <c r="P2191" s="134"/>
      <c r="Q2191" s="134"/>
      <c r="R2191" s="79"/>
      <c r="S2191" s="252"/>
      <c r="T2191" s="80" t="s">
        <v>190</v>
      </c>
      <c r="U2191" s="242"/>
      <c r="V2191" s="88">
        <f>V2192+V2195+V2198</f>
        <v>350000</v>
      </c>
      <c r="X2191" s="88">
        <f>X2192+X2195+X2198</f>
        <v>364000</v>
      </c>
      <c r="Z2191" s="88">
        <f>Z2192+Z2195+Z2198</f>
        <v>0</v>
      </c>
      <c r="AB2191" s="88">
        <f>AB2192+AB2195+AB2198</f>
        <v>0</v>
      </c>
      <c r="AD2191" s="88">
        <f>AD2192+AD2195+AD2198</f>
        <v>0</v>
      </c>
      <c r="AF2191" s="88">
        <f>AF2192+AF2195+AF2198</f>
        <v>0</v>
      </c>
      <c r="AH2191" s="88">
        <f t="shared" si="318"/>
        <v>0</v>
      </c>
      <c r="AI2191" s="89"/>
      <c r="AJ2191" s="88">
        <f>AJ2192+AJ2195+AJ2198</f>
        <v>0</v>
      </c>
      <c r="AK2191" s="89"/>
      <c r="AL2191" s="88">
        <f>AL2192+AL2195+AL2198</f>
        <v>0</v>
      </c>
      <c r="AM2191" s="88"/>
      <c r="AN2191" s="88">
        <f>AN2192+AN2195+AN2198</f>
        <v>0</v>
      </c>
      <c r="AO2191" s="88"/>
      <c r="AP2191" s="88">
        <f>AP2192+AP2195+AP2198</f>
        <v>0</v>
      </c>
      <c r="AQ2191" s="88"/>
    </row>
    <row r="2192" spans="2:43" ht="18" hidden="1" customHeight="1" x14ac:dyDescent="0.2">
      <c r="B2192" s="4"/>
      <c r="C2192" s="117"/>
      <c r="D2192" s="117"/>
      <c r="E2192" s="117"/>
      <c r="F2192" s="48"/>
      <c r="G2192" s="11"/>
      <c r="H2192" s="117"/>
      <c r="I2192" s="124"/>
      <c r="J2192" s="124"/>
      <c r="K2192" s="144"/>
      <c r="L2192" s="11"/>
      <c r="M2192" s="226"/>
      <c r="N2192" s="262"/>
      <c r="O2192" s="125"/>
      <c r="P2192" s="129">
        <v>5</v>
      </c>
      <c r="Q2192" s="129"/>
      <c r="R2192" s="64"/>
      <c r="S2192" s="234"/>
      <c r="T2192" s="65" t="s">
        <v>24</v>
      </c>
      <c r="U2192" s="155"/>
      <c r="V2192" s="66">
        <f>V2193</f>
        <v>330000</v>
      </c>
      <c r="X2192" s="66">
        <f>X2193</f>
        <v>343000</v>
      </c>
      <c r="Z2192" s="66">
        <f>Z2193</f>
        <v>0</v>
      </c>
      <c r="AB2192" s="66">
        <f>AB2193</f>
        <v>0</v>
      </c>
      <c r="AD2192" s="66">
        <f>AD2193</f>
        <v>0</v>
      </c>
      <c r="AF2192" s="66">
        <f>AF2193</f>
        <v>0</v>
      </c>
      <c r="AH2192" s="66">
        <f t="shared" si="318"/>
        <v>0</v>
      </c>
      <c r="AI2192" s="67"/>
      <c r="AJ2192" s="66">
        <f>AJ2193</f>
        <v>0</v>
      </c>
      <c r="AK2192" s="67"/>
      <c r="AL2192" s="66">
        <f t="shared" ref="AL2192:AP2193" si="330">AL2193</f>
        <v>0</v>
      </c>
      <c r="AM2192" s="66"/>
      <c r="AN2192" s="66">
        <f t="shared" si="330"/>
        <v>0</v>
      </c>
      <c r="AO2192" s="66"/>
      <c r="AP2192" s="66">
        <f t="shared" si="330"/>
        <v>0</v>
      </c>
      <c r="AQ2192" s="66"/>
    </row>
    <row r="2193" spans="2:43" ht="18" hidden="1" customHeight="1" x14ac:dyDescent="0.2">
      <c r="B2193" s="4"/>
      <c r="C2193" s="117"/>
      <c r="D2193" s="117"/>
      <c r="E2193" s="117"/>
      <c r="F2193" s="48"/>
      <c r="G2193" s="11"/>
      <c r="H2193" s="117"/>
      <c r="I2193" s="124"/>
      <c r="J2193" s="124"/>
      <c r="K2193" s="144"/>
      <c r="L2193" s="11"/>
      <c r="M2193" s="226"/>
      <c r="N2193" s="262"/>
      <c r="O2193" s="125"/>
      <c r="P2193" s="126"/>
      <c r="Q2193" s="131">
        <v>5</v>
      </c>
      <c r="R2193" s="68"/>
      <c r="S2193" s="35"/>
      <c r="T2193" s="69" t="s">
        <v>83</v>
      </c>
      <c r="U2193" s="92"/>
      <c r="V2193" s="70">
        <f>V2194</f>
        <v>330000</v>
      </c>
      <c r="X2193" s="447">
        <f>X2194</f>
        <v>343000</v>
      </c>
      <c r="Z2193" s="447">
        <f>Z2194</f>
        <v>0</v>
      </c>
      <c r="AB2193" s="447">
        <f>AB2194</f>
        <v>0</v>
      </c>
      <c r="AD2193" s="447">
        <f>AD2194</f>
        <v>0</v>
      </c>
      <c r="AF2193" s="447">
        <f>AF2194</f>
        <v>0</v>
      </c>
      <c r="AH2193" s="447">
        <f t="shared" si="318"/>
        <v>0</v>
      </c>
      <c r="AI2193" s="446"/>
      <c r="AJ2193" s="447">
        <f>AJ2194</f>
        <v>0</v>
      </c>
      <c r="AK2193" s="71"/>
      <c r="AL2193" s="447">
        <f t="shared" si="330"/>
        <v>0</v>
      </c>
      <c r="AM2193" s="447"/>
      <c r="AN2193" s="447">
        <f t="shared" si="330"/>
        <v>0</v>
      </c>
      <c r="AO2193" s="447"/>
      <c r="AP2193" s="447">
        <f t="shared" si="330"/>
        <v>0</v>
      </c>
      <c r="AQ2193" s="447"/>
    </row>
    <row r="2194" spans="2:43" ht="18" hidden="1" customHeight="1" x14ac:dyDescent="0.2">
      <c r="B2194" s="4"/>
      <c r="C2194" s="117"/>
      <c r="D2194" s="117"/>
      <c r="E2194" s="117"/>
      <c r="F2194" s="48"/>
      <c r="G2194" s="11"/>
      <c r="H2194" s="117"/>
      <c r="I2194" s="124"/>
      <c r="J2194" s="124"/>
      <c r="K2194" s="144"/>
      <c r="L2194" s="11"/>
      <c r="M2194" s="226"/>
      <c r="N2194" s="262"/>
      <c r="O2194" s="125"/>
      <c r="P2194" s="126"/>
      <c r="Q2194" s="131"/>
      <c r="R2194" s="78">
        <v>2</v>
      </c>
      <c r="S2194" s="251"/>
      <c r="T2194" s="73" t="s">
        <v>84</v>
      </c>
      <c r="V2194" s="83">
        <v>330000</v>
      </c>
      <c r="X2194" s="448">
        <v>343000</v>
      </c>
      <c r="Z2194" s="74">
        <v>0</v>
      </c>
      <c r="AB2194" s="74">
        <v>0</v>
      </c>
      <c r="AD2194" s="74">
        <v>0</v>
      </c>
      <c r="AF2194" s="448">
        <v>0</v>
      </c>
      <c r="AH2194" s="448">
        <f t="shared" si="318"/>
        <v>0</v>
      </c>
      <c r="AI2194" s="495"/>
      <c r="AJ2194" s="448">
        <v>0</v>
      </c>
      <c r="AK2194" s="87"/>
      <c r="AL2194" s="448">
        <v>0</v>
      </c>
      <c r="AM2194" s="448"/>
      <c r="AN2194" s="448">
        <v>0</v>
      </c>
      <c r="AO2194" s="448"/>
      <c r="AP2194" s="448">
        <v>0</v>
      </c>
      <c r="AQ2194" s="448"/>
    </row>
    <row r="2195" spans="2:43" ht="18" hidden="1" customHeight="1" x14ac:dyDescent="0.2">
      <c r="B2195" s="4"/>
      <c r="C2195" s="117"/>
      <c r="D2195" s="117"/>
      <c r="E2195" s="117"/>
      <c r="F2195" s="48"/>
      <c r="G2195" s="11"/>
      <c r="H2195" s="117"/>
      <c r="I2195" s="124"/>
      <c r="J2195" s="124"/>
      <c r="K2195" s="144"/>
      <c r="L2195" s="11"/>
      <c r="M2195" s="226"/>
      <c r="N2195" s="262"/>
      <c r="O2195" s="125"/>
      <c r="P2195" s="129">
        <v>7</v>
      </c>
      <c r="Q2195" s="129"/>
      <c r="R2195" s="64"/>
      <c r="S2195" s="234"/>
      <c r="T2195" s="65" t="s">
        <v>343</v>
      </c>
      <c r="U2195" s="155"/>
      <c r="V2195" s="66">
        <f>V2196</f>
        <v>20000</v>
      </c>
      <c r="X2195" s="66">
        <f>X2196</f>
        <v>21000</v>
      </c>
      <c r="Z2195" s="66">
        <f>Z2196</f>
        <v>0</v>
      </c>
      <c r="AB2195" s="66">
        <f>AB2196</f>
        <v>0</v>
      </c>
      <c r="AD2195" s="66">
        <f>AD2196</f>
        <v>0</v>
      </c>
      <c r="AF2195" s="66">
        <f>AF2196</f>
        <v>0</v>
      </c>
      <c r="AH2195" s="66">
        <f t="shared" si="318"/>
        <v>0</v>
      </c>
      <c r="AI2195" s="67"/>
      <c r="AJ2195" s="66">
        <f>AJ2196</f>
        <v>0</v>
      </c>
      <c r="AK2195" s="67"/>
      <c r="AL2195" s="66">
        <f t="shared" ref="AL2195:AP2196" si="331">AL2196</f>
        <v>0</v>
      </c>
      <c r="AM2195" s="66"/>
      <c r="AN2195" s="66">
        <f t="shared" si="331"/>
        <v>0</v>
      </c>
      <c r="AO2195" s="66"/>
      <c r="AP2195" s="66">
        <f t="shared" si="331"/>
        <v>0</v>
      </c>
      <c r="AQ2195" s="66"/>
    </row>
    <row r="2196" spans="2:43" ht="18" hidden="1" customHeight="1" x14ac:dyDescent="0.2">
      <c r="B2196" s="4"/>
      <c r="C2196" s="117"/>
      <c r="D2196" s="117"/>
      <c r="E2196" s="117"/>
      <c r="F2196" s="48"/>
      <c r="G2196" s="11"/>
      <c r="H2196" s="117"/>
      <c r="I2196" s="124"/>
      <c r="J2196" s="124"/>
      <c r="K2196" s="144"/>
      <c r="L2196" s="11"/>
      <c r="M2196" s="226"/>
      <c r="N2196" s="262"/>
      <c r="O2196" s="125"/>
      <c r="P2196" s="126"/>
      <c r="Q2196" s="131">
        <v>3</v>
      </c>
      <c r="R2196" s="68"/>
      <c r="S2196" s="35"/>
      <c r="T2196" s="69" t="s">
        <v>224</v>
      </c>
      <c r="U2196" s="92"/>
      <c r="V2196" s="70">
        <f>V2197</f>
        <v>20000</v>
      </c>
      <c r="X2196" s="447">
        <f>X2197</f>
        <v>21000</v>
      </c>
      <c r="Z2196" s="447">
        <f>Z2197</f>
        <v>0</v>
      </c>
      <c r="AB2196" s="447">
        <f>AB2197</f>
        <v>0</v>
      </c>
      <c r="AD2196" s="447">
        <f>AD2197</f>
        <v>0</v>
      </c>
      <c r="AF2196" s="447">
        <f>AF2197</f>
        <v>0</v>
      </c>
      <c r="AH2196" s="447">
        <f t="shared" si="318"/>
        <v>0</v>
      </c>
      <c r="AI2196" s="446"/>
      <c r="AJ2196" s="447">
        <f>AJ2197</f>
        <v>0</v>
      </c>
      <c r="AK2196" s="71"/>
      <c r="AL2196" s="447">
        <f t="shared" si="331"/>
        <v>0</v>
      </c>
      <c r="AM2196" s="447"/>
      <c r="AN2196" s="447">
        <f t="shared" si="331"/>
        <v>0</v>
      </c>
      <c r="AO2196" s="447"/>
      <c r="AP2196" s="447">
        <f t="shared" si="331"/>
        <v>0</v>
      </c>
      <c r="AQ2196" s="447"/>
    </row>
    <row r="2197" spans="2:43" ht="18" hidden="1" customHeight="1" x14ac:dyDescent="0.2">
      <c r="B2197" s="4"/>
      <c r="C2197" s="117"/>
      <c r="D2197" s="117"/>
      <c r="E2197" s="117"/>
      <c r="F2197" s="48"/>
      <c r="G2197" s="11"/>
      <c r="H2197" s="117"/>
      <c r="I2197" s="124"/>
      <c r="J2197" s="124"/>
      <c r="K2197" s="144"/>
      <c r="L2197" s="11"/>
      <c r="M2197" s="226"/>
      <c r="N2197" s="262"/>
      <c r="O2197" s="125"/>
      <c r="P2197" s="126"/>
      <c r="Q2197" s="131"/>
      <c r="R2197" s="78">
        <v>2</v>
      </c>
      <c r="S2197" s="251"/>
      <c r="T2197" s="73" t="s">
        <v>53</v>
      </c>
      <c r="V2197" s="83">
        <v>20000</v>
      </c>
      <c r="X2197" s="448">
        <v>21000</v>
      </c>
      <c r="Z2197" s="74">
        <v>0</v>
      </c>
      <c r="AB2197" s="74">
        <v>0</v>
      </c>
      <c r="AD2197" s="74">
        <v>0</v>
      </c>
      <c r="AF2197" s="448">
        <v>0</v>
      </c>
      <c r="AH2197" s="448">
        <f t="shared" si="318"/>
        <v>0</v>
      </c>
      <c r="AI2197" s="495"/>
      <c r="AJ2197" s="448">
        <v>0</v>
      </c>
      <c r="AK2197" s="87"/>
      <c r="AL2197" s="448">
        <v>0</v>
      </c>
      <c r="AM2197" s="448"/>
      <c r="AN2197" s="448">
        <v>0</v>
      </c>
      <c r="AO2197" s="448"/>
      <c r="AP2197" s="448">
        <v>0</v>
      </c>
      <c r="AQ2197" s="448"/>
    </row>
    <row r="2198" spans="2:43" ht="18" hidden="1" customHeight="1" x14ac:dyDescent="0.2">
      <c r="B2198" s="4"/>
      <c r="C2198" s="117"/>
      <c r="D2198" s="117"/>
      <c r="E2198" s="117"/>
      <c r="F2198" s="48"/>
      <c r="G2198" s="11"/>
      <c r="H2198" s="117"/>
      <c r="I2198" s="124"/>
      <c r="J2198" s="124"/>
      <c r="K2198" s="144"/>
      <c r="L2198" s="11"/>
      <c r="M2198" s="226"/>
      <c r="N2198" s="262"/>
      <c r="O2198" s="125"/>
      <c r="P2198" s="129">
        <v>8</v>
      </c>
      <c r="Q2198" s="129"/>
      <c r="R2198" s="64"/>
      <c r="S2198" s="234"/>
      <c r="T2198" s="65" t="s">
        <v>338</v>
      </c>
      <c r="U2198" s="155"/>
      <c r="V2198" s="66">
        <f>V2199</f>
        <v>0</v>
      </c>
      <c r="X2198" s="66">
        <f>X2199</f>
        <v>0</v>
      </c>
      <c r="Z2198" s="66">
        <f>Z2199</f>
        <v>0</v>
      </c>
      <c r="AB2198" s="66">
        <f>AB2199</f>
        <v>0</v>
      </c>
      <c r="AD2198" s="66">
        <f>AD2199</f>
        <v>0</v>
      </c>
      <c r="AF2198" s="66">
        <f>AF2199</f>
        <v>0</v>
      </c>
      <c r="AH2198" s="66">
        <f t="shared" si="318"/>
        <v>0</v>
      </c>
      <c r="AI2198" s="67"/>
      <c r="AJ2198" s="66">
        <f>AJ2199</f>
        <v>0</v>
      </c>
      <c r="AK2198" s="67"/>
      <c r="AL2198" s="66">
        <f t="shared" ref="AL2198:AP2199" si="332">AL2199</f>
        <v>0</v>
      </c>
      <c r="AM2198" s="66"/>
      <c r="AN2198" s="66">
        <f t="shared" si="332"/>
        <v>0</v>
      </c>
      <c r="AO2198" s="66"/>
      <c r="AP2198" s="66">
        <f t="shared" si="332"/>
        <v>0</v>
      </c>
      <c r="AQ2198" s="66"/>
    </row>
    <row r="2199" spans="2:43" ht="18" hidden="1" customHeight="1" x14ac:dyDescent="0.2">
      <c r="B2199" s="4"/>
      <c r="C2199" s="117"/>
      <c r="D2199" s="117"/>
      <c r="E2199" s="117"/>
      <c r="F2199" s="48"/>
      <c r="G2199" s="11"/>
      <c r="H2199" s="117"/>
      <c r="I2199" s="124"/>
      <c r="J2199" s="124"/>
      <c r="K2199" s="144"/>
      <c r="L2199" s="11"/>
      <c r="M2199" s="226"/>
      <c r="N2199" s="262"/>
      <c r="O2199" s="125"/>
      <c r="P2199" s="126"/>
      <c r="Q2199" s="131">
        <v>1</v>
      </c>
      <c r="R2199" s="68"/>
      <c r="S2199" s="35"/>
      <c r="T2199" s="69" t="s">
        <v>87</v>
      </c>
      <c r="U2199" s="92"/>
      <c r="V2199" s="70">
        <f>V2200</f>
        <v>0</v>
      </c>
      <c r="X2199" s="447">
        <f>X2200</f>
        <v>0</v>
      </c>
      <c r="Z2199" s="447">
        <f>Z2200</f>
        <v>0</v>
      </c>
      <c r="AB2199" s="447">
        <f>AB2200</f>
        <v>0</v>
      </c>
      <c r="AD2199" s="447">
        <f>AD2200</f>
        <v>0</v>
      </c>
      <c r="AF2199" s="447">
        <f>AF2200</f>
        <v>0</v>
      </c>
      <c r="AH2199" s="447">
        <f t="shared" si="318"/>
        <v>0</v>
      </c>
      <c r="AI2199" s="446"/>
      <c r="AJ2199" s="447">
        <f>AJ2200</f>
        <v>0</v>
      </c>
      <c r="AK2199" s="71"/>
      <c r="AL2199" s="447">
        <f t="shared" si="332"/>
        <v>0</v>
      </c>
      <c r="AM2199" s="447"/>
      <c r="AN2199" s="447">
        <f t="shared" si="332"/>
        <v>0</v>
      </c>
      <c r="AO2199" s="447"/>
      <c r="AP2199" s="447">
        <f t="shared" si="332"/>
        <v>0</v>
      </c>
      <c r="AQ2199" s="447"/>
    </row>
    <row r="2200" spans="2:43" ht="18" hidden="1" customHeight="1" x14ac:dyDescent="0.2">
      <c r="B2200" s="4"/>
      <c r="C2200" s="117"/>
      <c r="D2200" s="117"/>
      <c r="E2200" s="117"/>
      <c r="F2200" s="48"/>
      <c r="G2200" s="11"/>
      <c r="H2200" s="117"/>
      <c r="I2200" s="124"/>
      <c r="J2200" s="124"/>
      <c r="K2200" s="144"/>
      <c r="L2200" s="11"/>
      <c r="M2200" s="226"/>
      <c r="N2200" s="262"/>
      <c r="O2200" s="125"/>
      <c r="P2200" s="126"/>
      <c r="Q2200" s="131"/>
      <c r="R2200" s="78">
        <v>2</v>
      </c>
      <c r="S2200" s="251"/>
      <c r="T2200" s="77" t="s">
        <v>89</v>
      </c>
      <c r="U2200" s="141"/>
      <c r="V2200" s="83">
        <v>0</v>
      </c>
      <c r="X2200" s="448">
        <v>0</v>
      </c>
      <c r="Z2200" s="448">
        <v>0</v>
      </c>
      <c r="AB2200" s="448">
        <v>0</v>
      </c>
      <c r="AD2200" s="448">
        <v>0</v>
      </c>
      <c r="AF2200" s="448">
        <v>0</v>
      </c>
      <c r="AH2200" s="448">
        <f t="shared" si="318"/>
        <v>0</v>
      </c>
      <c r="AI2200" s="495"/>
      <c r="AJ2200" s="448">
        <v>0</v>
      </c>
      <c r="AK2200" s="87"/>
      <c r="AL2200" s="448">
        <v>0</v>
      </c>
      <c r="AM2200" s="448"/>
      <c r="AN2200" s="448">
        <v>0</v>
      </c>
      <c r="AO2200" s="448"/>
      <c r="AP2200" s="448">
        <v>0</v>
      </c>
      <c r="AQ2200" s="448"/>
    </row>
    <row r="2201" spans="2:43" ht="18" hidden="1" customHeight="1" x14ac:dyDescent="0.2">
      <c r="B2201" s="4"/>
      <c r="C2201" s="117"/>
      <c r="D2201" s="117"/>
      <c r="E2201" s="117"/>
      <c r="F2201" s="48"/>
      <c r="G2201" s="11"/>
      <c r="H2201" s="117"/>
      <c r="I2201" s="124"/>
      <c r="J2201" s="124"/>
      <c r="K2201" s="144"/>
      <c r="L2201" s="11"/>
      <c r="M2201" s="226"/>
      <c r="N2201" s="262"/>
      <c r="O2201" s="133" t="s">
        <v>23</v>
      </c>
      <c r="P2201" s="134"/>
      <c r="Q2201" s="134"/>
      <c r="R2201" s="79"/>
      <c r="S2201" s="252"/>
      <c r="T2201" s="80" t="s">
        <v>56</v>
      </c>
      <c r="U2201" s="242"/>
      <c r="V2201" s="88">
        <f>V2206+V2210</f>
        <v>1500000</v>
      </c>
      <c r="X2201" s="88">
        <f>X2206+X2210+X2202</f>
        <v>2068000</v>
      </c>
      <c r="Z2201" s="88">
        <f>Z2206+Z2210+Z2202</f>
        <v>2180000</v>
      </c>
      <c r="AB2201" s="88">
        <f>AB2206+AB2210+AB2202</f>
        <v>2290000</v>
      </c>
      <c r="AD2201" s="88">
        <f>AD2206+AD2210+AD2202</f>
        <v>2411000</v>
      </c>
      <c r="AF2201" s="88">
        <f>AF2206+AF2210+AF2202</f>
        <v>0</v>
      </c>
      <c r="AH2201" s="88">
        <f t="shared" si="318"/>
        <v>2411000</v>
      </c>
      <c r="AI2201" s="89"/>
      <c r="AJ2201" s="88">
        <f>AJ2206+AJ2210+AJ2202</f>
        <v>458000</v>
      </c>
      <c r="AK2201" s="89"/>
      <c r="AL2201" s="88">
        <f>AL2206+AL2210+AL2202</f>
        <v>0</v>
      </c>
      <c r="AM2201" s="88"/>
      <c r="AN2201" s="88">
        <f>AN2206+AN2210+AN2202</f>
        <v>0</v>
      </c>
      <c r="AO2201" s="88"/>
      <c r="AP2201" s="88">
        <f>AP2206+AP2210+AP2202</f>
        <v>0</v>
      </c>
      <c r="AQ2201" s="88"/>
    </row>
    <row r="2202" spans="2:43" ht="18" hidden="1" customHeight="1" x14ac:dyDescent="0.2">
      <c r="B2202" s="4"/>
      <c r="C2202" s="117"/>
      <c r="D2202" s="117"/>
      <c r="E2202" s="117"/>
      <c r="F2202" s="48"/>
      <c r="G2202" s="11"/>
      <c r="H2202" s="117"/>
      <c r="I2202" s="124"/>
      <c r="J2202" s="124"/>
      <c r="K2202" s="144"/>
      <c r="L2202" s="11"/>
      <c r="M2202" s="143"/>
      <c r="N2202" s="42"/>
      <c r="O2202" s="128"/>
      <c r="P2202" s="129">
        <v>1</v>
      </c>
      <c r="Q2202" s="129"/>
      <c r="R2202" s="64"/>
      <c r="S2202" s="234"/>
      <c r="T2202" s="65" t="s">
        <v>94</v>
      </c>
      <c r="U2202" s="155"/>
      <c r="V2202" s="66">
        <f>V2203</f>
        <v>1250000</v>
      </c>
      <c r="X2202" s="66">
        <f>X2203</f>
        <v>0</v>
      </c>
      <c r="Z2202" s="66">
        <f>Z2203</f>
        <v>0</v>
      </c>
      <c r="AB2202" s="66">
        <f>AB2203</f>
        <v>0</v>
      </c>
      <c r="AD2202" s="66">
        <f>AD2203</f>
        <v>0</v>
      </c>
      <c r="AF2202" s="66">
        <f>AF2203</f>
        <v>0</v>
      </c>
      <c r="AH2202" s="66">
        <f t="shared" si="318"/>
        <v>0</v>
      </c>
      <c r="AI2202" s="67"/>
      <c r="AJ2202" s="66">
        <f>AJ2203</f>
        <v>0</v>
      </c>
      <c r="AK2202" s="67"/>
      <c r="AL2202" s="66">
        <f>AL2203</f>
        <v>0</v>
      </c>
      <c r="AM2202" s="66"/>
      <c r="AN2202" s="66">
        <f>AN2203</f>
        <v>0</v>
      </c>
      <c r="AO2202" s="66"/>
      <c r="AP2202" s="66">
        <f>AP2203</f>
        <v>0</v>
      </c>
      <c r="AQ2202" s="66"/>
    </row>
    <row r="2203" spans="2:43" ht="18" hidden="1" customHeight="1" x14ac:dyDescent="0.2">
      <c r="B2203" s="4"/>
      <c r="C2203" s="117"/>
      <c r="D2203" s="117"/>
      <c r="E2203" s="117"/>
      <c r="F2203" s="48"/>
      <c r="G2203" s="11"/>
      <c r="H2203" s="117"/>
      <c r="I2203" s="124"/>
      <c r="J2203" s="124"/>
      <c r="K2203" s="144"/>
      <c r="L2203" s="11"/>
      <c r="M2203" s="143"/>
      <c r="N2203" s="42"/>
      <c r="O2203" s="128"/>
      <c r="P2203" s="130"/>
      <c r="Q2203" s="131">
        <v>6</v>
      </c>
      <c r="R2203" s="84"/>
      <c r="S2203" s="250"/>
      <c r="T2203" s="69" t="s">
        <v>65</v>
      </c>
      <c r="U2203" s="92"/>
      <c r="V2203" s="70">
        <f>V2204+V2205</f>
        <v>1250000</v>
      </c>
      <c r="X2203" s="447">
        <f>X2204+X2205</f>
        <v>0</v>
      </c>
      <c r="Z2203" s="447">
        <f>Z2204+Z2205</f>
        <v>0</v>
      </c>
      <c r="AB2203" s="447">
        <f>AB2204+AB2205</f>
        <v>0</v>
      </c>
      <c r="AD2203" s="447">
        <f>AD2204+AD2205</f>
        <v>0</v>
      </c>
      <c r="AF2203" s="447">
        <f>AF2204+AF2205</f>
        <v>0</v>
      </c>
      <c r="AH2203" s="447">
        <f t="shared" si="318"/>
        <v>0</v>
      </c>
      <c r="AI2203" s="446"/>
      <c r="AJ2203" s="447">
        <f>AJ2204+AJ2205</f>
        <v>0</v>
      </c>
      <c r="AK2203" s="71"/>
      <c r="AL2203" s="447">
        <f>AL2204+AL2205</f>
        <v>0</v>
      </c>
      <c r="AM2203" s="447"/>
      <c r="AN2203" s="447">
        <f>AN2204+AN2205</f>
        <v>0</v>
      </c>
      <c r="AO2203" s="447"/>
      <c r="AP2203" s="447">
        <f>AP2204+AP2205</f>
        <v>0</v>
      </c>
      <c r="AQ2203" s="447"/>
    </row>
    <row r="2204" spans="2:43" ht="18" hidden="1" customHeight="1" x14ac:dyDescent="0.2">
      <c r="B2204" s="4"/>
      <c r="C2204" s="117"/>
      <c r="D2204" s="117"/>
      <c r="E2204" s="117"/>
      <c r="F2204" s="48"/>
      <c r="G2204" s="11"/>
      <c r="H2204" s="117"/>
      <c r="I2204" s="124"/>
      <c r="J2204" s="124"/>
      <c r="K2204" s="144"/>
      <c r="L2204" s="11"/>
      <c r="M2204" s="143"/>
      <c r="N2204" s="42"/>
      <c r="O2204" s="128"/>
      <c r="P2204" s="130"/>
      <c r="Q2204" s="130"/>
      <c r="R2204" s="72" t="s">
        <v>3</v>
      </c>
      <c r="S2204" s="181"/>
      <c r="T2204" s="73" t="s">
        <v>66</v>
      </c>
      <c r="V2204" s="74">
        <v>0</v>
      </c>
      <c r="X2204" s="74">
        <v>0</v>
      </c>
      <c r="Z2204" s="74">
        <v>0</v>
      </c>
      <c r="AB2204" s="74">
        <v>0</v>
      </c>
      <c r="AD2204" s="74">
        <v>0</v>
      </c>
      <c r="AF2204" s="74">
        <v>0</v>
      </c>
      <c r="AH2204" s="74">
        <f t="shared" si="318"/>
        <v>0</v>
      </c>
      <c r="AI2204" s="8"/>
      <c r="AJ2204" s="74">
        <v>0</v>
      </c>
      <c r="AK2204" s="8"/>
      <c r="AL2204" s="74">
        <v>0</v>
      </c>
      <c r="AM2204" s="74"/>
      <c r="AN2204" s="74">
        <v>0</v>
      </c>
      <c r="AO2204" s="74"/>
      <c r="AP2204" s="74">
        <v>0</v>
      </c>
      <c r="AQ2204" s="74"/>
    </row>
    <row r="2205" spans="2:43" ht="18" hidden="1" customHeight="1" x14ac:dyDescent="0.2">
      <c r="B2205" s="4"/>
      <c r="C2205" s="117"/>
      <c r="D2205" s="117"/>
      <c r="E2205" s="117"/>
      <c r="F2205" s="48"/>
      <c r="G2205" s="11"/>
      <c r="H2205" s="117"/>
      <c r="I2205" s="124"/>
      <c r="J2205" s="124"/>
      <c r="K2205" s="144"/>
      <c r="L2205" s="11"/>
      <c r="M2205" s="143"/>
      <c r="N2205" s="42"/>
      <c r="O2205" s="128"/>
      <c r="P2205" s="130"/>
      <c r="Q2205" s="130"/>
      <c r="R2205" s="72">
        <v>4</v>
      </c>
      <c r="S2205" s="181"/>
      <c r="T2205" s="73" t="s">
        <v>605</v>
      </c>
      <c r="V2205" s="74">
        <v>1250000</v>
      </c>
      <c r="X2205" s="74">
        <v>0</v>
      </c>
      <c r="Z2205" s="74">
        <v>0</v>
      </c>
      <c r="AB2205" s="74">
        <v>0</v>
      </c>
      <c r="AD2205" s="74">
        <v>0</v>
      </c>
      <c r="AF2205" s="74">
        <v>0</v>
      </c>
      <c r="AH2205" s="74">
        <f t="shared" si="318"/>
        <v>0</v>
      </c>
      <c r="AI2205" s="8"/>
      <c r="AJ2205" s="448">
        <v>0</v>
      </c>
      <c r="AK2205" s="8"/>
      <c r="AL2205" s="448">
        <v>0</v>
      </c>
      <c r="AM2205" s="448"/>
      <c r="AN2205" s="448">
        <v>0</v>
      </c>
      <c r="AO2205" s="74"/>
      <c r="AP2205" s="448">
        <v>0</v>
      </c>
      <c r="AQ2205" s="74"/>
    </row>
    <row r="2206" spans="2:43" ht="18" hidden="1" customHeight="1" x14ac:dyDescent="0.2">
      <c r="B2206" s="4"/>
      <c r="C2206" s="117"/>
      <c r="D2206" s="117"/>
      <c r="E2206" s="117"/>
      <c r="F2206" s="48"/>
      <c r="G2206" s="11"/>
      <c r="H2206" s="117"/>
      <c r="I2206" s="124"/>
      <c r="J2206" s="124"/>
      <c r="K2206" s="144"/>
      <c r="L2206" s="11"/>
      <c r="M2206" s="226"/>
      <c r="N2206" s="262"/>
      <c r="O2206" s="125"/>
      <c r="P2206" s="129">
        <v>5</v>
      </c>
      <c r="Q2206" s="129"/>
      <c r="R2206" s="64"/>
      <c r="S2206" s="234"/>
      <c r="T2206" s="65" t="s">
        <v>102</v>
      </c>
      <c r="U2206" s="155"/>
      <c r="V2206" s="66">
        <f>V2207</f>
        <v>0</v>
      </c>
      <c r="X2206" s="66">
        <f>X2207</f>
        <v>0</v>
      </c>
      <c r="Z2206" s="66">
        <f>Z2207</f>
        <v>0</v>
      </c>
      <c r="AB2206" s="66">
        <f>AB2207</f>
        <v>0</v>
      </c>
      <c r="AD2206" s="66">
        <f>AD2207</f>
        <v>0</v>
      </c>
      <c r="AF2206" s="66">
        <f>AF2207</f>
        <v>0</v>
      </c>
      <c r="AH2206" s="66">
        <f t="shared" ref="AH2206:AH2269" si="333">AD2206+AF2206</f>
        <v>0</v>
      </c>
      <c r="AI2206" s="67"/>
      <c r="AJ2206" s="66">
        <f>AJ2207</f>
        <v>0</v>
      </c>
      <c r="AK2206" s="67"/>
      <c r="AL2206" s="66">
        <f>AL2207</f>
        <v>0</v>
      </c>
      <c r="AM2206" s="66"/>
      <c r="AN2206" s="66">
        <f>AN2207</f>
        <v>0</v>
      </c>
      <c r="AO2206" s="66"/>
      <c r="AP2206" s="66">
        <f>AP2207</f>
        <v>0</v>
      </c>
      <c r="AQ2206" s="66"/>
    </row>
    <row r="2207" spans="2:43" ht="18" hidden="1" customHeight="1" x14ac:dyDescent="0.2">
      <c r="B2207" s="4"/>
      <c r="C2207" s="117"/>
      <c r="D2207" s="117"/>
      <c r="E2207" s="117"/>
      <c r="F2207" s="48"/>
      <c r="G2207" s="11"/>
      <c r="H2207" s="117"/>
      <c r="I2207" s="124"/>
      <c r="J2207" s="124"/>
      <c r="K2207" s="144"/>
      <c r="L2207" s="11"/>
      <c r="M2207" s="226"/>
      <c r="N2207" s="262"/>
      <c r="O2207" s="125"/>
      <c r="P2207" s="126"/>
      <c r="Q2207" s="131">
        <v>7</v>
      </c>
      <c r="R2207" s="68"/>
      <c r="S2207" s="35"/>
      <c r="T2207" s="69" t="s">
        <v>252</v>
      </c>
      <c r="U2207" s="92"/>
      <c r="V2207" s="70">
        <f>V2208+V2209</f>
        <v>0</v>
      </c>
      <c r="X2207" s="447">
        <f>X2208+X2209</f>
        <v>0</v>
      </c>
      <c r="Z2207" s="447">
        <f>Z2208+Z2209</f>
        <v>0</v>
      </c>
      <c r="AB2207" s="447">
        <f>AB2208+AB2209</f>
        <v>0</v>
      </c>
      <c r="AD2207" s="447">
        <f>AD2208+AD2209</f>
        <v>0</v>
      </c>
      <c r="AF2207" s="447">
        <f>AF2208+AF2209</f>
        <v>0</v>
      </c>
      <c r="AH2207" s="447">
        <f t="shared" si="333"/>
        <v>0</v>
      </c>
      <c r="AI2207" s="446"/>
      <c r="AJ2207" s="447">
        <f>AJ2208+AJ2209</f>
        <v>0</v>
      </c>
      <c r="AK2207" s="71"/>
      <c r="AL2207" s="447">
        <f>AL2208+AL2209</f>
        <v>0</v>
      </c>
      <c r="AM2207" s="447"/>
      <c r="AN2207" s="447">
        <f>AN2208+AN2209</f>
        <v>0</v>
      </c>
      <c r="AO2207" s="447"/>
      <c r="AP2207" s="447">
        <f>AP2208+AP2209</f>
        <v>0</v>
      </c>
      <c r="AQ2207" s="447"/>
    </row>
    <row r="2208" spans="2:43" ht="18" hidden="1" customHeight="1" x14ac:dyDescent="0.2">
      <c r="B2208" s="4"/>
      <c r="C2208" s="117"/>
      <c r="D2208" s="117"/>
      <c r="E2208" s="117"/>
      <c r="F2208" s="48"/>
      <c r="G2208" s="11"/>
      <c r="H2208" s="117"/>
      <c r="I2208" s="124"/>
      <c r="J2208" s="124"/>
      <c r="K2208" s="144"/>
      <c r="L2208" s="11"/>
      <c r="M2208" s="226"/>
      <c r="N2208" s="262"/>
      <c r="O2208" s="125"/>
      <c r="P2208" s="126"/>
      <c r="Q2208" s="131"/>
      <c r="R2208" s="78" t="s">
        <v>3</v>
      </c>
      <c r="S2208" s="251"/>
      <c r="T2208" s="77" t="s">
        <v>104</v>
      </c>
      <c r="U2208" s="141"/>
      <c r="V2208" s="83">
        <v>0</v>
      </c>
      <c r="X2208" s="448">
        <v>0</v>
      </c>
      <c r="Z2208" s="448">
        <v>0</v>
      </c>
      <c r="AB2208" s="448">
        <v>0</v>
      </c>
      <c r="AD2208" s="448">
        <v>0</v>
      </c>
      <c r="AF2208" s="448">
        <v>0</v>
      </c>
      <c r="AH2208" s="448">
        <f t="shared" si="333"/>
        <v>0</v>
      </c>
      <c r="AI2208" s="495"/>
      <c r="AJ2208" s="448">
        <f>V2208</f>
        <v>0</v>
      </c>
      <c r="AK2208" s="87"/>
      <c r="AL2208" s="448">
        <f>X2208</f>
        <v>0</v>
      </c>
      <c r="AM2208" s="448"/>
      <c r="AN2208" s="448">
        <f>Z2208</f>
        <v>0</v>
      </c>
      <c r="AO2208" s="448"/>
      <c r="AP2208" s="448">
        <f>AB2208</f>
        <v>0</v>
      </c>
      <c r="AQ2208" s="448"/>
    </row>
    <row r="2209" spans="2:43" ht="18" hidden="1" customHeight="1" x14ac:dyDescent="0.2">
      <c r="B2209" s="4"/>
      <c r="C2209" s="117"/>
      <c r="D2209" s="117"/>
      <c r="E2209" s="117"/>
      <c r="F2209" s="48"/>
      <c r="G2209" s="11"/>
      <c r="H2209" s="117"/>
      <c r="I2209" s="124"/>
      <c r="J2209" s="124"/>
      <c r="K2209" s="144"/>
      <c r="L2209" s="11"/>
      <c r="M2209" s="226"/>
      <c r="N2209" s="262"/>
      <c r="O2209" s="125"/>
      <c r="P2209" s="126"/>
      <c r="Q2209" s="131"/>
      <c r="R2209" s="78">
        <v>90</v>
      </c>
      <c r="S2209" s="251"/>
      <c r="T2209" s="77" t="s">
        <v>202</v>
      </c>
      <c r="U2209" s="141"/>
      <c r="V2209" s="83">
        <v>0</v>
      </c>
      <c r="X2209" s="448">
        <v>0</v>
      </c>
      <c r="Z2209" s="448">
        <v>0</v>
      </c>
      <c r="AB2209" s="448">
        <v>0</v>
      </c>
      <c r="AD2209" s="448">
        <v>0</v>
      </c>
      <c r="AF2209" s="448">
        <v>0</v>
      </c>
      <c r="AH2209" s="448">
        <f t="shared" si="333"/>
        <v>0</v>
      </c>
      <c r="AI2209" s="495"/>
      <c r="AJ2209" s="448">
        <f>V2209</f>
        <v>0</v>
      </c>
      <c r="AK2209" s="87"/>
      <c r="AL2209" s="448">
        <f>X2209</f>
        <v>0</v>
      </c>
      <c r="AM2209" s="448"/>
      <c r="AN2209" s="448">
        <f>Z2209</f>
        <v>0</v>
      </c>
      <c r="AO2209" s="448"/>
      <c r="AP2209" s="448">
        <f>AB2209</f>
        <v>0</v>
      </c>
      <c r="AQ2209" s="448"/>
    </row>
    <row r="2210" spans="2:43" ht="18" hidden="1" customHeight="1" x14ac:dyDescent="0.2">
      <c r="B2210" s="4"/>
      <c r="C2210" s="117"/>
      <c r="D2210" s="117"/>
      <c r="E2210" s="117"/>
      <c r="F2210" s="48"/>
      <c r="G2210" s="11"/>
      <c r="H2210" s="117"/>
      <c r="I2210" s="124"/>
      <c r="J2210" s="124"/>
      <c r="K2210" s="144"/>
      <c r="L2210" s="11"/>
      <c r="M2210" s="226"/>
      <c r="N2210" s="262"/>
      <c r="O2210" s="125"/>
      <c r="P2210" s="129">
        <v>7</v>
      </c>
      <c r="Q2210" s="129"/>
      <c r="R2210" s="64"/>
      <c r="S2210" s="234"/>
      <c r="T2210" s="65" t="s">
        <v>323</v>
      </c>
      <c r="U2210" s="155"/>
      <c r="V2210" s="66">
        <f>V2211</f>
        <v>1500000</v>
      </c>
      <c r="X2210" s="66">
        <f>X2211</f>
        <v>2068000</v>
      </c>
      <c r="Z2210" s="66">
        <f>Z2211</f>
        <v>2180000</v>
      </c>
      <c r="AB2210" s="66">
        <f>AB2211</f>
        <v>2290000</v>
      </c>
      <c r="AD2210" s="66">
        <f>AD2211</f>
        <v>2411000</v>
      </c>
      <c r="AF2210" s="66">
        <f>AF2211</f>
        <v>0</v>
      </c>
      <c r="AH2210" s="66">
        <f t="shared" si="333"/>
        <v>2411000</v>
      </c>
      <c r="AI2210" s="67"/>
      <c r="AJ2210" s="66">
        <f>AJ2211</f>
        <v>458000</v>
      </c>
      <c r="AK2210" s="67"/>
      <c r="AL2210" s="66">
        <f t="shared" ref="AL2210:AP2211" si="334">AL2211</f>
        <v>0</v>
      </c>
      <c r="AM2210" s="66"/>
      <c r="AN2210" s="66">
        <f t="shared" si="334"/>
        <v>0</v>
      </c>
      <c r="AO2210" s="66"/>
      <c r="AP2210" s="66">
        <f t="shared" si="334"/>
        <v>0</v>
      </c>
      <c r="AQ2210" s="66"/>
    </row>
    <row r="2211" spans="2:43" ht="18" hidden="1" customHeight="1" x14ac:dyDescent="0.2">
      <c r="B2211" s="4"/>
      <c r="C2211" s="117"/>
      <c r="D2211" s="117"/>
      <c r="E2211" s="117"/>
      <c r="F2211" s="48"/>
      <c r="G2211" s="11"/>
      <c r="H2211" s="117"/>
      <c r="I2211" s="124"/>
      <c r="J2211" s="124"/>
      <c r="K2211" s="144"/>
      <c r="L2211" s="11"/>
      <c r="M2211" s="226"/>
      <c r="N2211" s="262"/>
      <c r="O2211" s="125"/>
      <c r="P2211" s="126"/>
      <c r="Q2211" s="131">
        <v>7</v>
      </c>
      <c r="R2211" s="68"/>
      <c r="S2211" s="35"/>
      <c r="T2211" s="69" t="s">
        <v>252</v>
      </c>
      <c r="U2211" s="92"/>
      <c r="V2211" s="70">
        <f>V2212</f>
        <v>1500000</v>
      </c>
      <c r="X2211" s="447">
        <f>X2212</f>
        <v>2068000</v>
      </c>
      <c r="Z2211" s="447">
        <f>Z2212</f>
        <v>2180000</v>
      </c>
      <c r="AB2211" s="447">
        <f>AB2212</f>
        <v>2290000</v>
      </c>
      <c r="AD2211" s="447">
        <f>AD2212</f>
        <v>2411000</v>
      </c>
      <c r="AF2211" s="447">
        <f>AF2212</f>
        <v>0</v>
      </c>
      <c r="AH2211" s="447">
        <f t="shared" si="333"/>
        <v>2411000</v>
      </c>
      <c r="AI2211" s="446"/>
      <c r="AJ2211" s="447">
        <f>AJ2212</f>
        <v>458000</v>
      </c>
      <c r="AK2211" s="71"/>
      <c r="AL2211" s="447">
        <f t="shared" si="334"/>
        <v>0</v>
      </c>
      <c r="AM2211" s="447"/>
      <c r="AN2211" s="447">
        <f t="shared" si="334"/>
        <v>0</v>
      </c>
      <c r="AO2211" s="447"/>
      <c r="AP2211" s="447">
        <f t="shared" si="334"/>
        <v>0</v>
      </c>
      <c r="AQ2211" s="447"/>
    </row>
    <row r="2212" spans="2:43" ht="18" hidden="1" customHeight="1" x14ac:dyDescent="0.2">
      <c r="B2212" s="4"/>
      <c r="C2212" s="117"/>
      <c r="D2212" s="117"/>
      <c r="E2212" s="117"/>
      <c r="F2212" s="48"/>
      <c r="G2212" s="11"/>
      <c r="H2212" s="117"/>
      <c r="I2212" s="124"/>
      <c r="J2212" s="124"/>
      <c r="K2212" s="144"/>
      <c r="L2212" s="11"/>
      <c r="M2212" s="226"/>
      <c r="N2212" s="262"/>
      <c r="O2212" s="125"/>
      <c r="P2212" s="126"/>
      <c r="Q2212" s="131"/>
      <c r="R2212" s="78">
        <v>90</v>
      </c>
      <c r="S2212" s="251"/>
      <c r="T2212" s="77" t="s">
        <v>448</v>
      </c>
      <c r="U2212" s="141"/>
      <c r="V2212" s="83">
        <v>1500000</v>
      </c>
      <c r="X2212" s="448">
        <v>2068000</v>
      </c>
      <c r="Z2212" s="74">
        <v>2180000</v>
      </c>
      <c r="AB2212" s="448">
        <v>2290000</v>
      </c>
      <c r="AD2212" s="74">
        <v>2411000</v>
      </c>
      <c r="AF2212" s="74">
        <v>0</v>
      </c>
      <c r="AH2212" s="448">
        <f t="shared" si="333"/>
        <v>2411000</v>
      </c>
      <c r="AI2212" s="495"/>
      <c r="AJ2212" s="74">
        <f>CEILING(AB2212*20/100,10)</f>
        <v>458000</v>
      </c>
      <c r="AK2212" s="87"/>
      <c r="AL2212" s="448">
        <v>0</v>
      </c>
      <c r="AM2212" s="448"/>
      <c r="AN2212" s="448">
        <v>0</v>
      </c>
      <c r="AO2212" s="448"/>
      <c r="AP2212" s="448">
        <v>0</v>
      </c>
      <c r="AQ2212" s="448"/>
    </row>
    <row r="2213" spans="2:43" ht="18" hidden="1" customHeight="1" x14ac:dyDescent="0.2">
      <c r="B2213" s="4"/>
      <c r="C2213" s="117"/>
      <c r="D2213" s="117"/>
      <c r="E2213" s="117"/>
      <c r="F2213" s="48"/>
      <c r="G2213" s="11"/>
      <c r="H2213" s="117"/>
      <c r="I2213" s="124"/>
      <c r="J2213" s="124"/>
      <c r="K2213" s="144"/>
      <c r="L2213" s="11"/>
      <c r="M2213" s="143"/>
      <c r="N2213" s="42"/>
      <c r="O2213" s="128"/>
      <c r="P2213" s="130"/>
      <c r="Q2213" s="130"/>
      <c r="R2213" s="72"/>
      <c r="S2213" s="181"/>
      <c r="T2213" s="73"/>
      <c r="V2213" s="74"/>
      <c r="X2213" s="74"/>
      <c r="Z2213" s="74"/>
      <c r="AB2213" s="74"/>
      <c r="AD2213" s="74"/>
      <c r="AF2213" s="74"/>
      <c r="AH2213" s="74">
        <f t="shared" si="333"/>
        <v>0</v>
      </c>
      <c r="AI2213" s="8"/>
      <c r="AJ2213" s="74"/>
      <c r="AK2213" s="8"/>
      <c r="AL2213" s="74"/>
      <c r="AM2213" s="74"/>
      <c r="AN2213" s="74"/>
      <c r="AO2213" s="74"/>
      <c r="AP2213" s="74"/>
      <c r="AQ2213" s="74"/>
    </row>
    <row r="2214" spans="2:43" ht="18" hidden="1" customHeight="1" x14ac:dyDescent="0.2">
      <c r="B2214" s="4"/>
      <c r="C2214" s="117"/>
      <c r="D2214" s="117"/>
      <c r="E2214" s="117"/>
      <c r="F2214" s="48"/>
      <c r="G2214" s="11"/>
      <c r="H2214" s="112">
        <v>4</v>
      </c>
      <c r="I2214" s="118"/>
      <c r="J2214" s="118"/>
      <c r="K2214" s="170"/>
      <c r="L2214" s="34"/>
      <c r="M2214" s="169"/>
      <c r="N2214" s="260"/>
      <c r="O2214" s="119"/>
      <c r="P2214" s="120"/>
      <c r="Q2214" s="120"/>
      <c r="R2214" s="56"/>
      <c r="S2214" s="248"/>
      <c r="T2214" s="663" t="s">
        <v>586</v>
      </c>
      <c r="U2214" s="236"/>
      <c r="V2214" s="58">
        <f>V2215</f>
        <v>0</v>
      </c>
      <c r="X2214" s="58">
        <f>X2215</f>
        <v>0</v>
      </c>
      <c r="Z2214" s="58">
        <f>Z2215</f>
        <v>0</v>
      </c>
      <c r="AB2214" s="58">
        <f>AB2215</f>
        <v>0</v>
      </c>
      <c r="AD2214" s="58">
        <f>AD2215</f>
        <v>0</v>
      </c>
      <c r="AF2214" s="58">
        <f>AF2215</f>
        <v>0</v>
      </c>
      <c r="AH2214" s="58">
        <f t="shared" si="333"/>
        <v>0</v>
      </c>
      <c r="AI2214" s="660"/>
      <c r="AJ2214" s="659">
        <f>AJ2215</f>
        <v>0</v>
      </c>
      <c r="AK2214" s="59"/>
      <c r="AL2214" s="659">
        <f t="shared" ref="AL2214:AP2218" si="335">AL2215</f>
        <v>0</v>
      </c>
      <c r="AM2214" s="659"/>
      <c r="AN2214" s="659">
        <f t="shared" si="335"/>
        <v>0</v>
      </c>
      <c r="AO2214" s="58"/>
      <c r="AP2214" s="659">
        <f t="shared" si="335"/>
        <v>0</v>
      </c>
      <c r="AQ2214" s="58"/>
    </row>
    <row r="2215" spans="2:43" ht="18" hidden="1" customHeight="1" x14ac:dyDescent="0.2">
      <c r="B2215" s="4"/>
      <c r="C2215" s="117"/>
      <c r="D2215" s="117"/>
      <c r="E2215" s="117"/>
      <c r="F2215" s="48"/>
      <c r="G2215" s="11"/>
      <c r="H2215" s="132"/>
      <c r="I2215" s="121">
        <v>5</v>
      </c>
      <c r="J2215" s="121"/>
      <c r="K2215" s="164"/>
      <c r="L2215" s="277"/>
      <c r="M2215" s="163"/>
      <c r="N2215" s="261"/>
      <c r="O2215" s="122"/>
      <c r="P2215" s="123"/>
      <c r="Q2215" s="123"/>
      <c r="R2215" s="49"/>
      <c r="S2215" s="18"/>
      <c r="T2215" s="50" t="s">
        <v>587</v>
      </c>
      <c r="U2215" s="76"/>
      <c r="V2215" s="51">
        <f>V2216</f>
        <v>0</v>
      </c>
      <c r="X2215" s="51">
        <f>X2216</f>
        <v>0</v>
      </c>
      <c r="Z2215" s="51">
        <f>Z2216</f>
        <v>0</v>
      </c>
      <c r="AB2215" s="51">
        <f>AB2216</f>
        <v>0</v>
      </c>
      <c r="AD2215" s="51">
        <f>AD2216</f>
        <v>0</v>
      </c>
      <c r="AF2215" s="51">
        <f>AF2216</f>
        <v>0</v>
      </c>
      <c r="AH2215" s="51">
        <f t="shared" si="333"/>
        <v>0</v>
      </c>
      <c r="AI2215" s="5"/>
      <c r="AJ2215" s="51">
        <f>AJ2216</f>
        <v>0</v>
      </c>
      <c r="AK2215" s="5"/>
      <c r="AL2215" s="51">
        <f t="shared" si="335"/>
        <v>0</v>
      </c>
      <c r="AM2215" s="51"/>
      <c r="AN2215" s="51">
        <f t="shared" si="335"/>
        <v>0</v>
      </c>
      <c r="AO2215" s="51"/>
      <c r="AP2215" s="51">
        <f t="shared" si="335"/>
        <v>0</v>
      </c>
      <c r="AQ2215" s="51"/>
    </row>
    <row r="2216" spans="2:43" ht="18" hidden="1" customHeight="1" x14ac:dyDescent="0.2">
      <c r="B2216" s="4"/>
      <c r="C2216" s="117"/>
      <c r="D2216" s="117"/>
      <c r="E2216" s="117"/>
      <c r="F2216" s="48"/>
      <c r="G2216" s="11"/>
      <c r="H2216" s="132"/>
      <c r="I2216" s="121"/>
      <c r="J2216" s="121">
        <v>5</v>
      </c>
      <c r="K2216" s="164"/>
      <c r="L2216" s="277"/>
      <c r="M2216" s="163"/>
      <c r="N2216" s="261"/>
      <c r="O2216" s="122"/>
      <c r="P2216" s="123"/>
      <c r="Q2216" s="123"/>
      <c r="R2216" s="49"/>
      <c r="S2216" s="18"/>
      <c r="T2216" s="50" t="s">
        <v>588</v>
      </c>
      <c r="U2216" s="76"/>
      <c r="V2216" s="51">
        <f>V2217</f>
        <v>0</v>
      </c>
      <c r="X2216" s="51">
        <f>X2217</f>
        <v>0</v>
      </c>
      <c r="Z2216" s="51">
        <f>Z2217</f>
        <v>0</v>
      </c>
      <c r="AB2216" s="51">
        <f>AB2217</f>
        <v>0</v>
      </c>
      <c r="AD2216" s="51">
        <f>AD2217</f>
        <v>0</v>
      </c>
      <c r="AF2216" s="51">
        <f>AF2217</f>
        <v>0</v>
      </c>
      <c r="AH2216" s="51">
        <f t="shared" si="333"/>
        <v>0</v>
      </c>
      <c r="AI2216" s="5"/>
      <c r="AJ2216" s="51">
        <f>AJ2217</f>
        <v>0</v>
      </c>
      <c r="AK2216" s="5"/>
      <c r="AL2216" s="51">
        <f t="shared" si="335"/>
        <v>0</v>
      </c>
      <c r="AM2216" s="51"/>
      <c r="AN2216" s="51">
        <f t="shared" si="335"/>
        <v>0</v>
      </c>
      <c r="AO2216" s="51"/>
      <c r="AP2216" s="51">
        <f t="shared" si="335"/>
        <v>0</v>
      </c>
      <c r="AQ2216" s="51"/>
    </row>
    <row r="2217" spans="2:43" ht="18" hidden="1" customHeight="1" x14ac:dyDescent="0.2">
      <c r="B2217" s="4"/>
      <c r="C2217" s="117"/>
      <c r="D2217" s="117"/>
      <c r="E2217" s="117"/>
      <c r="F2217" s="48"/>
      <c r="G2217" s="11"/>
      <c r="H2217" s="117"/>
      <c r="I2217" s="124"/>
      <c r="J2217" s="124"/>
      <c r="K2217" s="144"/>
      <c r="L2217" s="11"/>
      <c r="M2217" s="226">
        <v>2</v>
      </c>
      <c r="N2217" s="262"/>
      <c r="O2217" s="125"/>
      <c r="P2217" s="126"/>
      <c r="Q2217" s="126"/>
      <c r="R2217" s="60"/>
      <c r="S2217" s="249"/>
      <c r="T2217" s="61" t="s">
        <v>413</v>
      </c>
      <c r="U2217" s="241"/>
      <c r="V2217" s="62">
        <f>V2218</f>
        <v>0</v>
      </c>
      <c r="X2217" s="62">
        <f>X2218</f>
        <v>0</v>
      </c>
      <c r="Z2217" s="62">
        <f>Z2218</f>
        <v>0</v>
      </c>
      <c r="AB2217" s="62">
        <f>AB2218</f>
        <v>0</v>
      </c>
      <c r="AD2217" s="62">
        <f>AD2218</f>
        <v>0</v>
      </c>
      <c r="AF2217" s="62">
        <f>AF2218</f>
        <v>0</v>
      </c>
      <c r="AH2217" s="62">
        <f t="shared" si="333"/>
        <v>0</v>
      </c>
      <c r="AI2217" s="63"/>
      <c r="AJ2217" s="62">
        <f>AJ2218</f>
        <v>0</v>
      </c>
      <c r="AK2217" s="63"/>
      <c r="AL2217" s="62">
        <f t="shared" si="335"/>
        <v>0</v>
      </c>
      <c r="AM2217" s="62"/>
      <c r="AN2217" s="62">
        <f t="shared" si="335"/>
        <v>0</v>
      </c>
      <c r="AO2217" s="62"/>
      <c r="AP2217" s="62">
        <f t="shared" si="335"/>
        <v>0</v>
      </c>
      <c r="AQ2217" s="62"/>
    </row>
    <row r="2218" spans="2:43" ht="18" hidden="1" customHeight="1" x14ac:dyDescent="0.2">
      <c r="B2218" s="4"/>
      <c r="C2218" s="117"/>
      <c r="D2218" s="117"/>
      <c r="E2218" s="117"/>
      <c r="F2218" s="48"/>
      <c r="G2218" s="11"/>
      <c r="H2218" s="117"/>
      <c r="I2218" s="124"/>
      <c r="J2218" s="124"/>
      <c r="K2218" s="144"/>
      <c r="L2218" s="11"/>
      <c r="M2218" s="226"/>
      <c r="N2218" s="262"/>
      <c r="O2218" s="133" t="s">
        <v>23</v>
      </c>
      <c r="P2218" s="134"/>
      <c r="Q2218" s="134"/>
      <c r="R2218" s="79"/>
      <c r="S2218" s="252"/>
      <c r="T2218" s="80" t="s">
        <v>56</v>
      </c>
      <c r="U2218" s="242"/>
      <c r="V2218" s="88">
        <f>V2219</f>
        <v>0</v>
      </c>
      <c r="X2218" s="88">
        <f>X2219</f>
        <v>0</v>
      </c>
      <c r="Z2218" s="88">
        <f>Z2219</f>
        <v>0</v>
      </c>
      <c r="AB2218" s="88">
        <f>AB2219</f>
        <v>0</v>
      </c>
      <c r="AD2218" s="88">
        <f>AD2219</f>
        <v>0</v>
      </c>
      <c r="AF2218" s="88">
        <f>AF2219</f>
        <v>0</v>
      </c>
      <c r="AH2218" s="88">
        <f t="shared" si="333"/>
        <v>0</v>
      </c>
      <c r="AI2218" s="89"/>
      <c r="AJ2218" s="88">
        <f>AJ2219</f>
        <v>0</v>
      </c>
      <c r="AK2218" s="89"/>
      <c r="AL2218" s="88">
        <f t="shared" si="335"/>
        <v>0</v>
      </c>
      <c r="AM2218" s="88"/>
      <c r="AN2218" s="88">
        <f t="shared" si="335"/>
        <v>0</v>
      </c>
      <c r="AO2218" s="88"/>
      <c r="AP2218" s="88">
        <f t="shared" si="335"/>
        <v>0</v>
      </c>
      <c r="AQ2218" s="88"/>
    </row>
    <row r="2219" spans="2:43" ht="18" hidden="1" customHeight="1" x14ac:dyDescent="0.2">
      <c r="B2219" s="4"/>
      <c r="C2219" s="117"/>
      <c r="D2219" s="117"/>
      <c r="E2219" s="117"/>
      <c r="F2219" s="48"/>
      <c r="G2219" s="11"/>
      <c r="H2219" s="117"/>
      <c r="I2219" s="124"/>
      <c r="J2219" s="124"/>
      <c r="K2219" s="144"/>
      <c r="L2219" s="11"/>
      <c r="M2219" s="226"/>
      <c r="N2219" s="262"/>
      <c r="O2219" s="125"/>
      <c r="P2219" s="129">
        <v>5</v>
      </c>
      <c r="Q2219" s="129"/>
      <c r="R2219" s="64"/>
      <c r="S2219" s="234"/>
      <c r="T2219" s="65" t="s">
        <v>102</v>
      </c>
      <c r="U2219" s="155"/>
      <c r="V2219" s="66">
        <f>V2222+V2220</f>
        <v>0</v>
      </c>
      <c r="X2219" s="66">
        <f>X2222+X2220</f>
        <v>0</v>
      </c>
      <c r="Z2219" s="66">
        <f>Z2222+Z2220</f>
        <v>0</v>
      </c>
      <c r="AB2219" s="66">
        <f>AB2222+AB2220</f>
        <v>0</v>
      </c>
      <c r="AD2219" s="66">
        <f>AD2222+AD2220</f>
        <v>0</v>
      </c>
      <c r="AF2219" s="66">
        <f>AF2222+AF2220</f>
        <v>0</v>
      </c>
      <c r="AH2219" s="66">
        <f t="shared" si="333"/>
        <v>0</v>
      </c>
      <c r="AI2219" s="67"/>
      <c r="AJ2219" s="66">
        <f>AJ2222+AJ2220</f>
        <v>0</v>
      </c>
      <c r="AK2219" s="67"/>
      <c r="AL2219" s="66">
        <f>AL2222+AL2220</f>
        <v>0</v>
      </c>
      <c r="AM2219" s="66"/>
      <c r="AN2219" s="66">
        <f>AN2222+AN2220</f>
        <v>0</v>
      </c>
      <c r="AO2219" s="66"/>
      <c r="AP2219" s="66">
        <f>AP2222+AP2220</f>
        <v>0</v>
      </c>
      <c r="AQ2219" s="66"/>
    </row>
    <row r="2220" spans="2:43" ht="18" hidden="1" customHeight="1" x14ac:dyDescent="0.2">
      <c r="B2220" s="4"/>
      <c r="C2220" s="117"/>
      <c r="D2220" s="117"/>
      <c r="E2220" s="117"/>
      <c r="F2220" s="48"/>
      <c r="G2220" s="11"/>
      <c r="H2220" s="117"/>
      <c r="I2220" s="124"/>
      <c r="J2220" s="124"/>
      <c r="K2220" s="144"/>
      <c r="L2220" s="11"/>
      <c r="M2220" s="226"/>
      <c r="N2220" s="262"/>
      <c r="O2220" s="125"/>
      <c r="P2220" s="126"/>
      <c r="Q2220" s="131">
        <v>1</v>
      </c>
      <c r="R2220" s="68"/>
      <c r="S2220" s="35"/>
      <c r="T2220" s="69" t="s">
        <v>98</v>
      </c>
      <c r="U2220" s="92"/>
      <c r="V2220" s="70">
        <f>SUM(V2221:V2221)</f>
        <v>0</v>
      </c>
      <c r="X2220" s="70">
        <f>SUM(X2221:X2221)</f>
        <v>0</v>
      </c>
      <c r="Z2220" s="70">
        <f>SUM(Z2221:Z2221)</f>
        <v>0</v>
      </c>
      <c r="AB2220" s="70">
        <f>SUM(AB2221:AB2221)</f>
        <v>0</v>
      </c>
      <c r="AD2220" s="70">
        <f>SUM(AD2221:AD2221)</f>
        <v>0</v>
      </c>
      <c r="AF2220" s="70">
        <f>SUM(AF2221:AF2221)</f>
        <v>0</v>
      </c>
      <c r="AH2220" s="70">
        <f t="shared" si="333"/>
        <v>0</v>
      </c>
      <c r="AI2220" s="446"/>
      <c r="AJ2220" s="447">
        <f>SUM(AJ2221:AJ2221)</f>
        <v>0</v>
      </c>
      <c r="AK2220" s="71"/>
      <c r="AL2220" s="447">
        <f>SUM(AL2221:AL2221)</f>
        <v>0</v>
      </c>
      <c r="AM2220" s="447"/>
      <c r="AN2220" s="447">
        <f>SUM(AN2221:AN2221)</f>
        <v>0</v>
      </c>
      <c r="AO2220" s="70"/>
      <c r="AP2220" s="447">
        <f>SUM(AP2221:AP2221)</f>
        <v>0</v>
      </c>
      <c r="AQ2220" s="70"/>
    </row>
    <row r="2221" spans="2:43" ht="18" hidden="1" customHeight="1" x14ac:dyDescent="0.2">
      <c r="B2221" s="4"/>
      <c r="C2221" s="117"/>
      <c r="D2221" s="117"/>
      <c r="E2221" s="117"/>
      <c r="F2221" s="48"/>
      <c r="G2221" s="11"/>
      <c r="H2221" s="117"/>
      <c r="I2221" s="124"/>
      <c r="J2221" s="124"/>
      <c r="K2221" s="144"/>
      <c r="L2221" s="11"/>
      <c r="M2221" s="226"/>
      <c r="N2221" s="262"/>
      <c r="O2221" s="125"/>
      <c r="P2221" s="126"/>
      <c r="Q2221" s="131"/>
      <c r="R2221" s="78">
        <v>1</v>
      </c>
      <c r="S2221" s="251"/>
      <c r="T2221" s="77" t="s">
        <v>99</v>
      </c>
      <c r="U2221" s="141"/>
      <c r="V2221" s="83">
        <v>0</v>
      </c>
      <c r="X2221" s="448">
        <v>0</v>
      </c>
      <c r="Z2221" s="448">
        <v>0</v>
      </c>
      <c r="AB2221" s="448">
        <v>0</v>
      </c>
      <c r="AD2221" s="74">
        <v>0</v>
      </c>
      <c r="AF2221" s="74">
        <v>0</v>
      </c>
      <c r="AH2221" s="448">
        <f t="shared" si="333"/>
        <v>0</v>
      </c>
      <c r="AI2221" s="495"/>
      <c r="AJ2221" s="448">
        <v>0</v>
      </c>
      <c r="AK2221" s="87"/>
      <c r="AL2221" s="448">
        <v>0</v>
      </c>
      <c r="AM2221" s="448"/>
      <c r="AN2221" s="448">
        <v>0</v>
      </c>
      <c r="AO2221" s="448"/>
      <c r="AP2221" s="448">
        <v>0</v>
      </c>
      <c r="AQ2221" s="448"/>
    </row>
    <row r="2222" spans="2:43" ht="18" hidden="1" customHeight="1" x14ac:dyDescent="0.2">
      <c r="B2222" s="4"/>
      <c r="C2222" s="117"/>
      <c r="D2222" s="117"/>
      <c r="E2222" s="117"/>
      <c r="F2222" s="48"/>
      <c r="G2222" s="11"/>
      <c r="H2222" s="117"/>
      <c r="I2222" s="124"/>
      <c r="J2222" s="124"/>
      <c r="K2222" s="144"/>
      <c r="L2222" s="11"/>
      <c r="M2222" s="226"/>
      <c r="N2222" s="262"/>
      <c r="O2222" s="125"/>
      <c r="P2222" s="126"/>
      <c r="Q2222" s="131">
        <v>7</v>
      </c>
      <c r="R2222" s="68"/>
      <c r="S2222" s="35"/>
      <c r="T2222" s="69" t="s">
        <v>252</v>
      </c>
      <c r="U2222" s="92"/>
      <c r="V2222" s="70">
        <f>SUM(V2223:V2223)</f>
        <v>0</v>
      </c>
      <c r="X2222" s="70">
        <f>SUM(X2223:X2223)</f>
        <v>0</v>
      </c>
      <c r="Z2222" s="70">
        <f>SUM(Z2223:Z2223)</f>
        <v>0</v>
      </c>
      <c r="AB2222" s="70">
        <f>SUM(AB2223:AB2223)</f>
        <v>0</v>
      </c>
      <c r="AD2222" s="70">
        <f>SUM(AD2223:AD2223)</f>
        <v>0</v>
      </c>
      <c r="AF2222" s="70">
        <f>SUM(AF2223:AF2223)</f>
        <v>0</v>
      </c>
      <c r="AH2222" s="70">
        <f t="shared" si="333"/>
        <v>0</v>
      </c>
      <c r="AI2222" s="446"/>
      <c r="AJ2222" s="447">
        <f>SUM(AJ2223:AJ2223)</f>
        <v>0</v>
      </c>
      <c r="AK2222" s="71"/>
      <c r="AL2222" s="447">
        <f>SUM(AL2223:AL2223)</f>
        <v>0</v>
      </c>
      <c r="AM2222" s="447"/>
      <c r="AN2222" s="447">
        <f>SUM(AN2223:AN2223)</f>
        <v>0</v>
      </c>
      <c r="AO2222" s="70"/>
      <c r="AP2222" s="447">
        <f>SUM(AP2223:AP2223)</f>
        <v>0</v>
      </c>
      <c r="AQ2222" s="70"/>
    </row>
    <row r="2223" spans="2:43" ht="18" hidden="1" customHeight="1" x14ac:dyDescent="0.2">
      <c r="B2223" s="4"/>
      <c r="C2223" s="117"/>
      <c r="D2223" s="117"/>
      <c r="E2223" s="117"/>
      <c r="F2223" s="48"/>
      <c r="G2223" s="11"/>
      <c r="H2223" s="117"/>
      <c r="I2223" s="124"/>
      <c r="J2223" s="124"/>
      <c r="K2223" s="144"/>
      <c r="L2223" s="11"/>
      <c r="M2223" s="226"/>
      <c r="N2223" s="262"/>
      <c r="O2223" s="125"/>
      <c r="P2223" s="126"/>
      <c r="Q2223" s="131"/>
      <c r="R2223" s="78">
        <v>90</v>
      </c>
      <c r="S2223" s="251"/>
      <c r="T2223" s="494" t="s">
        <v>202</v>
      </c>
      <c r="U2223" s="141"/>
      <c r="V2223" s="83">
        <v>0</v>
      </c>
      <c r="X2223" s="448">
        <v>0</v>
      </c>
      <c r="Z2223" s="448">
        <v>0</v>
      </c>
      <c r="AB2223" s="448">
        <v>0</v>
      </c>
      <c r="AD2223" s="74">
        <v>0</v>
      </c>
      <c r="AF2223" s="74">
        <v>0</v>
      </c>
      <c r="AH2223" s="448">
        <f t="shared" si="333"/>
        <v>0</v>
      </c>
      <c r="AI2223" s="495"/>
      <c r="AJ2223" s="448">
        <v>0</v>
      </c>
      <c r="AK2223" s="87"/>
      <c r="AL2223" s="448">
        <v>0</v>
      </c>
      <c r="AM2223" s="448"/>
      <c r="AN2223" s="448">
        <v>0</v>
      </c>
      <c r="AO2223" s="448"/>
      <c r="AP2223" s="448">
        <v>0</v>
      </c>
      <c r="AQ2223" s="448"/>
    </row>
    <row r="2224" spans="2:43" ht="18" hidden="1" customHeight="1" x14ac:dyDescent="0.2">
      <c r="B2224" s="4"/>
      <c r="C2224" s="117"/>
      <c r="D2224" s="117"/>
      <c r="E2224" s="117"/>
      <c r="F2224" s="48"/>
      <c r="G2224" s="11"/>
      <c r="H2224" s="117"/>
      <c r="I2224" s="124"/>
      <c r="J2224" s="124"/>
      <c r="K2224" s="144"/>
      <c r="L2224" s="11"/>
      <c r="M2224" s="226"/>
      <c r="N2224" s="262"/>
      <c r="O2224" s="125"/>
      <c r="P2224" s="126"/>
      <c r="Q2224" s="131"/>
      <c r="R2224" s="78"/>
      <c r="S2224" s="251"/>
      <c r="T2224" s="77"/>
      <c r="U2224" s="141"/>
      <c r="V2224" s="83"/>
      <c r="X2224" s="448"/>
      <c r="Z2224" s="448"/>
      <c r="AB2224" s="448"/>
      <c r="AD2224" s="448"/>
      <c r="AF2224" s="448"/>
      <c r="AH2224" s="448">
        <f t="shared" si="333"/>
        <v>0</v>
      </c>
      <c r="AI2224" s="495"/>
      <c r="AJ2224" s="448"/>
      <c r="AK2224" s="87"/>
      <c r="AL2224" s="448"/>
      <c r="AM2224" s="448"/>
      <c r="AN2224" s="448"/>
      <c r="AO2224" s="448"/>
      <c r="AP2224" s="448"/>
      <c r="AQ2224" s="448"/>
    </row>
    <row r="2225" spans="2:43" ht="18" customHeight="1" x14ac:dyDescent="0.2">
      <c r="B2225" s="4"/>
      <c r="C2225" s="117"/>
      <c r="D2225" s="117"/>
      <c r="E2225" s="117"/>
      <c r="F2225" s="48"/>
      <c r="G2225" s="11"/>
      <c r="H2225" s="112" t="s">
        <v>63</v>
      </c>
      <c r="I2225" s="118"/>
      <c r="J2225" s="118"/>
      <c r="K2225" s="170"/>
      <c r="L2225" s="34"/>
      <c r="M2225" s="169"/>
      <c r="N2225" s="260"/>
      <c r="O2225" s="119"/>
      <c r="P2225" s="120"/>
      <c r="Q2225" s="120"/>
      <c r="R2225" s="56"/>
      <c r="S2225" s="248"/>
      <c r="T2225" s="57" t="s">
        <v>71</v>
      </c>
      <c r="U2225" s="236"/>
      <c r="V2225" s="58">
        <f>V2226</f>
        <v>0</v>
      </c>
      <c r="X2225" s="58">
        <f>X2226</f>
        <v>9000000</v>
      </c>
      <c r="Z2225" s="58">
        <f>Z2226</f>
        <v>24999000</v>
      </c>
      <c r="AB2225" s="58">
        <f>AB2226</f>
        <v>17601000</v>
      </c>
      <c r="AD2225" s="58">
        <f>AD2226</f>
        <v>25002000</v>
      </c>
      <c r="AF2225" s="58">
        <f>AF2226</f>
        <v>54572444</v>
      </c>
      <c r="AH2225" s="58">
        <f t="shared" si="333"/>
        <v>79574444</v>
      </c>
      <c r="AI2225" s="660"/>
      <c r="AJ2225" s="659">
        <f>AJ2226</f>
        <v>400</v>
      </c>
      <c r="AK2225" s="59"/>
      <c r="AL2225" s="659">
        <f t="shared" ref="AL2225:AP2228" si="336">AL2226</f>
        <v>3001000</v>
      </c>
      <c r="AM2225" s="659"/>
      <c r="AN2225" s="659">
        <f t="shared" si="336"/>
        <v>3001000</v>
      </c>
      <c r="AO2225" s="58"/>
      <c r="AP2225" s="659">
        <f t="shared" si="336"/>
        <v>3001000</v>
      </c>
      <c r="AQ2225" s="58"/>
    </row>
    <row r="2226" spans="2:43" ht="18" customHeight="1" x14ac:dyDescent="0.2">
      <c r="B2226" s="4"/>
      <c r="C2226" s="117"/>
      <c r="D2226" s="117"/>
      <c r="E2226" s="117"/>
      <c r="F2226" s="48"/>
      <c r="G2226" s="11"/>
      <c r="H2226" s="132"/>
      <c r="I2226" s="121">
        <v>3</v>
      </c>
      <c r="J2226" s="121"/>
      <c r="K2226" s="164"/>
      <c r="L2226" s="277"/>
      <c r="M2226" s="163"/>
      <c r="N2226" s="261"/>
      <c r="O2226" s="122"/>
      <c r="P2226" s="123"/>
      <c r="Q2226" s="123"/>
      <c r="R2226" s="49"/>
      <c r="S2226" s="18"/>
      <c r="T2226" s="50" t="s">
        <v>106</v>
      </c>
      <c r="U2226" s="76"/>
      <c r="V2226" s="51">
        <f>V2227</f>
        <v>0</v>
      </c>
      <c r="X2226" s="51">
        <f>X2227</f>
        <v>9000000</v>
      </c>
      <c r="Z2226" s="51">
        <f>Z2227</f>
        <v>24999000</v>
      </c>
      <c r="AB2226" s="51">
        <f>AB2227</f>
        <v>17601000</v>
      </c>
      <c r="AD2226" s="51">
        <f>AD2227</f>
        <v>25002000</v>
      </c>
      <c r="AF2226" s="51">
        <f>AF2227</f>
        <v>54572444</v>
      </c>
      <c r="AH2226" s="51">
        <f t="shared" si="333"/>
        <v>79574444</v>
      </c>
      <c r="AI2226" s="5"/>
      <c r="AJ2226" s="51">
        <f>AJ2227</f>
        <v>400</v>
      </c>
      <c r="AK2226" s="5"/>
      <c r="AL2226" s="51">
        <f t="shared" si="336"/>
        <v>3001000</v>
      </c>
      <c r="AM2226" s="51"/>
      <c r="AN2226" s="51">
        <f t="shared" si="336"/>
        <v>3001000</v>
      </c>
      <c r="AO2226" s="51"/>
      <c r="AP2226" s="51">
        <f t="shared" si="336"/>
        <v>3001000</v>
      </c>
      <c r="AQ2226" s="51"/>
    </row>
    <row r="2227" spans="2:43" ht="18" customHeight="1" x14ac:dyDescent="0.2">
      <c r="B2227" s="4"/>
      <c r="C2227" s="117"/>
      <c r="D2227" s="117"/>
      <c r="E2227" s="117"/>
      <c r="F2227" s="48"/>
      <c r="G2227" s="11"/>
      <c r="H2227" s="132"/>
      <c r="I2227" s="121"/>
      <c r="J2227" s="121">
        <v>1</v>
      </c>
      <c r="K2227" s="164"/>
      <c r="L2227" s="277"/>
      <c r="M2227" s="163"/>
      <c r="N2227" s="261"/>
      <c r="O2227" s="122"/>
      <c r="P2227" s="123"/>
      <c r="Q2227" s="123"/>
      <c r="R2227" s="49"/>
      <c r="S2227" s="18"/>
      <c r="T2227" s="50" t="s">
        <v>107</v>
      </c>
      <c r="U2227" s="76"/>
      <c r="V2227" s="51">
        <f>V2228</f>
        <v>0</v>
      </c>
      <c r="X2227" s="51">
        <f>X2228</f>
        <v>9000000</v>
      </c>
      <c r="Z2227" s="51">
        <f>Z2228</f>
        <v>24999000</v>
      </c>
      <c r="AB2227" s="51">
        <f>AB2228</f>
        <v>17601000</v>
      </c>
      <c r="AD2227" s="51">
        <f>AD2228</f>
        <v>25002000</v>
      </c>
      <c r="AF2227" s="51">
        <f>AF2228</f>
        <v>54572444</v>
      </c>
      <c r="AH2227" s="51">
        <f t="shared" si="333"/>
        <v>79574444</v>
      </c>
      <c r="AI2227" s="5"/>
      <c r="AJ2227" s="51">
        <f>AJ2228</f>
        <v>400</v>
      </c>
      <c r="AK2227" s="5"/>
      <c r="AL2227" s="51">
        <f t="shared" si="336"/>
        <v>3001000</v>
      </c>
      <c r="AM2227" s="51"/>
      <c r="AN2227" s="51">
        <f t="shared" si="336"/>
        <v>3001000</v>
      </c>
      <c r="AO2227" s="51"/>
      <c r="AP2227" s="51">
        <f t="shared" si="336"/>
        <v>3001000</v>
      </c>
      <c r="AQ2227" s="51"/>
    </row>
    <row r="2228" spans="2:43" ht="18" customHeight="1" x14ac:dyDescent="0.2">
      <c r="B2228" s="4"/>
      <c r="C2228" s="117"/>
      <c r="D2228" s="117"/>
      <c r="E2228" s="117"/>
      <c r="F2228" s="48"/>
      <c r="G2228" s="11"/>
      <c r="H2228" s="117"/>
      <c r="I2228" s="124"/>
      <c r="J2228" s="124"/>
      <c r="K2228" s="144"/>
      <c r="L2228" s="11"/>
      <c r="M2228" s="226">
        <v>2</v>
      </c>
      <c r="N2228" s="262"/>
      <c r="O2228" s="125"/>
      <c r="P2228" s="126"/>
      <c r="Q2228" s="126"/>
      <c r="R2228" s="60"/>
      <c r="S2228" s="249"/>
      <c r="T2228" s="61" t="s">
        <v>413</v>
      </c>
      <c r="U2228" s="241"/>
      <c r="V2228" s="62">
        <f>V2229</f>
        <v>0</v>
      </c>
      <c r="X2228" s="62">
        <f>X2229</f>
        <v>9000000</v>
      </c>
      <c r="Z2228" s="62">
        <f>Z2229</f>
        <v>24999000</v>
      </c>
      <c r="AB2228" s="62">
        <f>AB2229</f>
        <v>17601000</v>
      </c>
      <c r="AD2228" s="62">
        <f>AD2229</f>
        <v>25002000</v>
      </c>
      <c r="AF2228" s="62">
        <f>AF2229</f>
        <v>54572444</v>
      </c>
      <c r="AH2228" s="62">
        <f t="shared" si="333"/>
        <v>79574444</v>
      </c>
      <c r="AI2228" s="63"/>
      <c r="AJ2228" s="62">
        <f>AJ2229</f>
        <v>400</v>
      </c>
      <c r="AK2228" s="63"/>
      <c r="AL2228" s="62">
        <f t="shared" si="336"/>
        <v>3001000</v>
      </c>
      <c r="AM2228" s="62"/>
      <c r="AN2228" s="62">
        <f t="shared" si="336"/>
        <v>3001000</v>
      </c>
      <c r="AO2228" s="62"/>
      <c r="AP2228" s="62">
        <f t="shared" si="336"/>
        <v>3001000</v>
      </c>
      <c r="AQ2228" s="62"/>
    </row>
    <row r="2229" spans="2:43" ht="18" customHeight="1" x14ac:dyDescent="0.2">
      <c r="B2229" s="4"/>
      <c r="C2229" s="117"/>
      <c r="D2229" s="117"/>
      <c r="E2229" s="117"/>
      <c r="F2229" s="48"/>
      <c r="G2229" s="11"/>
      <c r="H2229" s="117"/>
      <c r="I2229" s="124"/>
      <c r="J2229" s="124"/>
      <c r="K2229" s="144"/>
      <c r="L2229" s="11"/>
      <c r="M2229" s="226"/>
      <c r="N2229" s="262"/>
      <c r="O2229" s="133" t="s">
        <v>23</v>
      </c>
      <c r="P2229" s="134"/>
      <c r="Q2229" s="134"/>
      <c r="R2229" s="79"/>
      <c r="S2229" s="252"/>
      <c r="T2229" s="80" t="s">
        <v>56</v>
      </c>
      <c r="U2229" s="242"/>
      <c r="V2229" s="88">
        <f>V2230+V2238</f>
        <v>0</v>
      </c>
      <c r="X2229" s="88">
        <f>X2230+X2238</f>
        <v>9000000</v>
      </c>
      <c r="Z2229" s="88">
        <f>Z2230+Z2238+Z2235</f>
        <v>24999000</v>
      </c>
      <c r="AB2229" s="88">
        <f>AB2230+AB2238+AB2235</f>
        <v>17601000</v>
      </c>
      <c r="AD2229" s="88">
        <f t="shared" ref="AD2229:AO2229" si="337">AD2230+AD2238+AD2235</f>
        <v>25002000</v>
      </c>
      <c r="AE2229" s="88">
        <f t="shared" si="337"/>
        <v>0</v>
      </c>
      <c r="AF2229" s="88">
        <f t="shared" si="337"/>
        <v>54572444</v>
      </c>
      <c r="AG2229" s="88">
        <f t="shared" si="337"/>
        <v>0</v>
      </c>
      <c r="AH2229" s="88">
        <f t="shared" si="333"/>
        <v>79574444</v>
      </c>
      <c r="AI2229" s="88">
        <f t="shared" ref="AI2229:AJ2229" si="338">AI2230+AI2238+AI2235</f>
        <v>0</v>
      </c>
      <c r="AJ2229" s="88">
        <f t="shared" si="338"/>
        <v>400</v>
      </c>
      <c r="AK2229" s="88">
        <f t="shared" ref="AK2229" si="339">AK2230+AK2238+AK2235</f>
        <v>0</v>
      </c>
      <c r="AL2229" s="88">
        <f t="shared" si="337"/>
        <v>3001000</v>
      </c>
      <c r="AM2229" s="88"/>
      <c r="AN2229" s="88">
        <f t="shared" si="337"/>
        <v>3001000</v>
      </c>
      <c r="AO2229" s="88">
        <f t="shared" si="337"/>
        <v>0</v>
      </c>
      <c r="AP2229" s="88">
        <f t="shared" ref="AP2229:AQ2229" si="340">AP2230+AP2238+AP2235</f>
        <v>3001000</v>
      </c>
      <c r="AQ2229" s="88">
        <f t="shared" si="340"/>
        <v>0</v>
      </c>
    </row>
    <row r="2230" spans="2:43" ht="18" customHeight="1" x14ac:dyDescent="0.2">
      <c r="B2230" s="4"/>
      <c r="C2230" s="117"/>
      <c r="D2230" s="117"/>
      <c r="E2230" s="117"/>
      <c r="F2230" s="48"/>
      <c r="G2230" s="11"/>
      <c r="H2230" s="117"/>
      <c r="I2230" s="124"/>
      <c r="J2230" s="124"/>
      <c r="K2230" s="144"/>
      <c r="L2230" s="11"/>
      <c r="M2230" s="226"/>
      <c r="N2230" s="262"/>
      <c r="O2230" s="125"/>
      <c r="P2230" s="129">
        <v>5</v>
      </c>
      <c r="Q2230" s="129"/>
      <c r="R2230" s="64"/>
      <c r="S2230" s="234"/>
      <c r="T2230" s="65" t="s">
        <v>102</v>
      </c>
      <c r="U2230" s="155"/>
      <c r="V2230" s="66">
        <f>V2231+V2233</f>
        <v>0</v>
      </c>
      <c r="X2230" s="66">
        <f>X2231+X2233</f>
        <v>0</v>
      </c>
      <c r="Z2230" s="66">
        <f>Z2231+Z2233</f>
        <v>0</v>
      </c>
      <c r="AB2230" s="66">
        <f>AB2231+AB2233</f>
        <v>0</v>
      </c>
      <c r="AD2230" s="66">
        <f>AD2231+AD2233</f>
        <v>0</v>
      </c>
      <c r="AF2230" s="66">
        <f>AF2231+AF2233</f>
        <v>7598055</v>
      </c>
      <c r="AH2230" s="66">
        <f t="shared" si="333"/>
        <v>7598055</v>
      </c>
      <c r="AI2230" s="67"/>
      <c r="AJ2230" s="66">
        <f>AJ2231+AJ2233</f>
        <v>200</v>
      </c>
      <c r="AK2230" s="67"/>
      <c r="AL2230" s="66">
        <f>AL2231+AL2233</f>
        <v>1000</v>
      </c>
      <c r="AM2230" s="66"/>
      <c r="AN2230" s="66">
        <f>AN2231+AN2233</f>
        <v>1000</v>
      </c>
      <c r="AO2230" s="66"/>
      <c r="AP2230" s="66">
        <f>AP2231+AP2233</f>
        <v>1000</v>
      </c>
      <c r="AQ2230" s="66"/>
    </row>
    <row r="2231" spans="2:43" ht="18" hidden="1" customHeight="1" x14ac:dyDescent="0.2">
      <c r="B2231" s="4"/>
      <c r="C2231" s="117"/>
      <c r="D2231" s="117"/>
      <c r="E2231" s="117"/>
      <c r="F2231" s="48"/>
      <c r="G2231" s="11"/>
      <c r="H2231" s="117"/>
      <c r="I2231" s="124"/>
      <c r="J2231" s="124"/>
      <c r="K2231" s="144"/>
      <c r="L2231" s="11"/>
      <c r="M2231" s="226"/>
      <c r="N2231" s="262"/>
      <c r="O2231" s="125"/>
      <c r="P2231" s="126"/>
      <c r="Q2231" s="131">
        <v>1</v>
      </c>
      <c r="R2231" s="68"/>
      <c r="S2231" s="35"/>
      <c r="T2231" s="69" t="s">
        <v>98</v>
      </c>
      <c r="U2231" s="92"/>
      <c r="V2231" s="70">
        <f>V2232</f>
        <v>0</v>
      </c>
      <c r="X2231" s="70">
        <f>X2232</f>
        <v>0</v>
      </c>
      <c r="Z2231" s="70">
        <f>Z2232</f>
        <v>0</v>
      </c>
      <c r="AB2231" s="70">
        <f>AB2232</f>
        <v>0</v>
      </c>
      <c r="AD2231" s="70">
        <f>AD2232</f>
        <v>0</v>
      </c>
      <c r="AF2231" s="70">
        <f>AF2232</f>
        <v>898055</v>
      </c>
      <c r="AH2231" s="70">
        <f t="shared" si="333"/>
        <v>898055</v>
      </c>
      <c r="AI2231" s="446"/>
      <c r="AJ2231" s="447">
        <f>AJ2232</f>
        <v>0</v>
      </c>
      <c r="AK2231" s="71"/>
      <c r="AL2231" s="447">
        <f>AL2232</f>
        <v>0</v>
      </c>
      <c r="AM2231" s="447"/>
      <c r="AN2231" s="447">
        <f>AN2232</f>
        <v>0</v>
      </c>
      <c r="AO2231" s="70"/>
      <c r="AP2231" s="447">
        <f>AP2232</f>
        <v>0</v>
      </c>
      <c r="AQ2231" s="70"/>
    </row>
    <row r="2232" spans="2:43" ht="18" hidden="1" customHeight="1" x14ac:dyDescent="0.2">
      <c r="B2232" s="4"/>
      <c r="C2232" s="117"/>
      <c r="D2232" s="117"/>
      <c r="E2232" s="117"/>
      <c r="F2232" s="48"/>
      <c r="G2232" s="11"/>
      <c r="H2232" s="117"/>
      <c r="I2232" s="124"/>
      <c r="J2232" s="124"/>
      <c r="K2232" s="144"/>
      <c r="L2232" s="11"/>
      <c r="M2232" s="226"/>
      <c r="N2232" s="262"/>
      <c r="O2232" s="125"/>
      <c r="P2232" s="126"/>
      <c r="Q2232" s="131"/>
      <c r="R2232" s="78" t="s">
        <v>3</v>
      </c>
      <c r="S2232" s="251"/>
      <c r="T2232" s="77" t="s">
        <v>99</v>
      </c>
      <c r="U2232" s="141"/>
      <c r="V2232" s="83">
        <v>0</v>
      </c>
      <c r="X2232" s="83">
        <v>0</v>
      </c>
      <c r="Z2232" s="83">
        <v>0</v>
      </c>
      <c r="AB2232" s="83">
        <v>0</v>
      </c>
      <c r="AD2232" s="74">
        <v>0</v>
      </c>
      <c r="AF2232" s="74">
        <v>898055</v>
      </c>
      <c r="AH2232" s="83">
        <f t="shared" si="333"/>
        <v>898055</v>
      </c>
      <c r="AI2232" s="495"/>
      <c r="AJ2232" s="448">
        <v>0</v>
      </c>
      <c r="AK2232" s="87"/>
      <c r="AL2232" s="448">
        <v>0</v>
      </c>
      <c r="AM2232" s="448"/>
      <c r="AN2232" s="448">
        <v>0</v>
      </c>
      <c r="AO2232" s="83"/>
      <c r="AP2232" s="448">
        <v>0</v>
      </c>
      <c r="AQ2232" s="83"/>
    </row>
    <row r="2233" spans="2:43" ht="18" customHeight="1" x14ac:dyDescent="0.2">
      <c r="B2233" s="4"/>
      <c r="C2233" s="117"/>
      <c r="D2233" s="117"/>
      <c r="E2233" s="117"/>
      <c r="F2233" s="48"/>
      <c r="G2233" s="11"/>
      <c r="H2233" s="117"/>
      <c r="I2233" s="124"/>
      <c r="J2233" s="124"/>
      <c r="K2233" s="144"/>
      <c r="L2233" s="11"/>
      <c r="M2233" s="226"/>
      <c r="N2233" s="262"/>
      <c r="O2233" s="125"/>
      <c r="P2233" s="126"/>
      <c r="Q2233" s="131">
        <v>7</v>
      </c>
      <c r="R2233" s="68"/>
      <c r="S2233" s="35"/>
      <c r="T2233" s="69" t="s">
        <v>252</v>
      </c>
      <c r="U2233" s="92"/>
      <c r="V2233" s="70">
        <f>V2234</f>
        <v>0</v>
      </c>
      <c r="X2233" s="70">
        <f>X2234</f>
        <v>0</v>
      </c>
      <c r="Z2233" s="70">
        <f>Z2234</f>
        <v>0</v>
      </c>
      <c r="AB2233" s="70">
        <f>AB2234</f>
        <v>0</v>
      </c>
      <c r="AD2233" s="70">
        <f>AD2234</f>
        <v>0</v>
      </c>
      <c r="AF2233" s="70">
        <f>AF2234</f>
        <v>6700000</v>
      </c>
      <c r="AH2233" s="70">
        <f t="shared" si="333"/>
        <v>6700000</v>
      </c>
      <c r="AI2233" s="446"/>
      <c r="AJ2233" s="447">
        <f>AJ2234</f>
        <v>200</v>
      </c>
      <c r="AK2233" s="71"/>
      <c r="AL2233" s="447">
        <f>AL2234</f>
        <v>1000</v>
      </c>
      <c r="AM2233" s="447"/>
      <c r="AN2233" s="447">
        <f>AN2234</f>
        <v>1000</v>
      </c>
      <c r="AO2233" s="70"/>
      <c r="AP2233" s="447">
        <f>AP2234</f>
        <v>1000</v>
      </c>
      <c r="AQ2233" s="70"/>
    </row>
    <row r="2234" spans="2:43" ht="18" customHeight="1" x14ac:dyDescent="0.2">
      <c r="B2234" s="4"/>
      <c r="C2234" s="117"/>
      <c r="D2234" s="117"/>
      <c r="E2234" s="117"/>
      <c r="F2234" s="48"/>
      <c r="G2234" s="11"/>
      <c r="H2234" s="117"/>
      <c r="I2234" s="124"/>
      <c r="J2234" s="124"/>
      <c r="K2234" s="144"/>
      <c r="L2234" s="11"/>
      <c r="M2234" s="226"/>
      <c r="N2234" s="262"/>
      <c r="O2234" s="125"/>
      <c r="P2234" s="126"/>
      <c r="Q2234" s="131"/>
      <c r="R2234" s="78" t="s">
        <v>3</v>
      </c>
      <c r="S2234" s="251"/>
      <c r="T2234" s="77" t="s">
        <v>324</v>
      </c>
      <c r="U2234" s="141"/>
      <c r="V2234" s="83">
        <v>0</v>
      </c>
      <c r="X2234" s="83">
        <v>0</v>
      </c>
      <c r="Z2234" s="83">
        <v>0</v>
      </c>
      <c r="AB2234" s="83">
        <v>0</v>
      </c>
      <c r="AD2234" s="74">
        <v>0</v>
      </c>
      <c r="AF2234" s="74">
        <f>1500000+5200000</f>
        <v>6700000</v>
      </c>
      <c r="AH2234" s="83">
        <f t="shared" si="333"/>
        <v>6700000</v>
      </c>
      <c r="AI2234" s="495"/>
      <c r="AJ2234" s="448">
        <v>200</v>
      </c>
      <c r="AK2234" s="87"/>
      <c r="AL2234" s="448">
        <f>1000</f>
        <v>1000</v>
      </c>
      <c r="AM2234" s="448"/>
      <c r="AN2234" s="448">
        <f>1000</f>
        <v>1000</v>
      </c>
      <c r="AO2234" s="74"/>
      <c r="AP2234" s="448">
        <f>1000</f>
        <v>1000</v>
      </c>
      <c r="AQ2234" s="74"/>
    </row>
    <row r="2235" spans="2:43" ht="18" hidden="1" customHeight="1" x14ac:dyDescent="0.2">
      <c r="B2235" s="4"/>
      <c r="C2235" s="117"/>
      <c r="D2235" s="117"/>
      <c r="E2235" s="117"/>
      <c r="F2235" s="48"/>
      <c r="G2235" s="11"/>
      <c r="H2235" s="117"/>
      <c r="I2235" s="124"/>
      <c r="J2235" s="124"/>
      <c r="K2235" s="144"/>
      <c r="L2235" s="11"/>
      <c r="M2235" s="226"/>
      <c r="N2235" s="262"/>
      <c r="O2235" s="125"/>
      <c r="P2235" s="129">
        <v>6</v>
      </c>
      <c r="Q2235" s="129"/>
      <c r="R2235" s="64"/>
      <c r="S2235" s="234"/>
      <c r="T2235" s="65" t="s">
        <v>385</v>
      </c>
      <c r="U2235" s="155"/>
      <c r="V2235" s="66">
        <f>V2236</f>
        <v>0</v>
      </c>
      <c r="X2235" s="66">
        <f>X2236</f>
        <v>9000000</v>
      </c>
      <c r="Z2235" s="66">
        <f>Z2236</f>
        <v>0</v>
      </c>
      <c r="AB2235" s="66">
        <f>AB2236</f>
        <v>0</v>
      </c>
      <c r="AD2235" s="66">
        <f t="shared" ref="AD2235:AQ2236" si="341">AD2236</f>
        <v>0</v>
      </c>
      <c r="AE2235" s="66">
        <f t="shared" si="341"/>
        <v>0</v>
      </c>
      <c r="AF2235" s="66">
        <f t="shared" si="341"/>
        <v>0</v>
      </c>
      <c r="AG2235" s="66">
        <f t="shared" si="341"/>
        <v>0</v>
      </c>
      <c r="AH2235" s="66">
        <f t="shared" si="333"/>
        <v>0</v>
      </c>
      <c r="AI2235" s="66">
        <f t="shared" ref="AI2235:AJ2236" si="342">AI2236</f>
        <v>0</v>
      </c>
      <c r="AJ2235" s="66">
        <f t="shared" si="342"/>
        <v>0</v>
      </c>
      <c r="AK2235" s="66">
        <f t="shared" si="341"/>
        <v>0</v>
      </c>
      <c r="AL2235" s="66">
        <f t="shared" si="341"/>
        <v>0</v>
      </c>
      <c r="AM2235" s="66"/>
      <c r="AN2235" s="66">
        <f t="shared" si="341"/>
        <v>0</v>
      </c>
      <c r="AO2235" s="66">
        <f t="shared" si="341"/>
        <v>0</v>
      </c>
      <c r="AP2235" s="66">
        <f t="shared" si="341"/>
        <v>0</v>
      </c>
      <c r="AQ2235" s="66">
        <f t="shared" si="341"/>
        <v>0</v>
      </c>
    </row>
    <row r="2236" spans="2:43" ht="18" hidden="1" customHeight="1" x14ac:dyDescent="0.2">
      <c r="B2236" s="4"/>
      <c r="C2236" s="117"/>
      <c r="D2236" s="117"/>
      <c r="E2236" s="117"/>
      <c r="F2236" s="48"/>
      <c r="G2236" s="11"/>
      <c r="H2236" s="117"/>
      <c r="I2236" s="124"/>
      <c r="J2236" s="124"/>
      <c r="K2236" s="144"/>
      <c r="L2236" s="11"/>
      <c r="M2236" s="226"/>
      <c r="N2236" s="262"/>
      <c r="O2236" s="125"/>
      <c r="P2236" s="126"/>
      <c r="Q2236" s="131">
        <v>7</v>
      </c>
      <c r="R2236" s="68"/>
      <c r="S2236" s="35"/>
      <c r="T2236" s="69" t="s">
        <v>252</v>
      </c>
      <c r="U2236" s="92"/>
      <c r="V2236" s="70">
        <f>V2237+V2238</f>
        <v>0</v>
      </c>
      <c r="X2236" s="70">
        <f>X2237+X2238</f>
        <v>9000000</v>
      </c>
      <c r="Z2236" s="70">
        <f>Z2237</f>
        <v>0</v>
      </c>
      <c r="AB2236" s="70">
        <f>AB2237</f>
        <v>0</v>
      </c>
      <c r="AD2236" s="70">
        <f t="shared" si="341"/>
        <v>0</v>
      </c>
      <c r="AE2236" s="70">
        <f t="shared" si="341"/>
        <v>0</v>
      </c>
      <c r="AF2236" s="70">
        <f t="shared" si="341"/>
        <v>0</v>
      </c>
      <c r="AG2236" s="70">
        <f t="shared" si="341"/>
        <v>0</v>
      </c>
      <c r="AH2236" s="70">
        <f t="shared" si="333"/>
        <v>0</v>
      </c>
      <c r="AI2236" s="447">
        <f t="shared" si="342"/>
        <v>0</v>
      </c>
      <c r="AJ2236" s="447">
        <f t="shared" si="342"/>
        <v>0</v>
      </c>
      <c r="AK2236" s="70">
        <f t="shared" si="341"/>
        <v>0</v>
      </c>
      <c r="AL2236" s="447">
        <f t="shared" si="341"/>
        <v>0</v>
      </c>
      <c r="AM2236" s="447"/>
      <c r="AN2236" s="447">
        <f t="shared" si="341"/>
        <v>0</v>
      </c>
      <c r="AO2236" s="70">
        <f t="shared" si="341"/>
        <v>0</v>
      </c>
      <c r="AP2236" s="447">
        <f t="shared" si="341"/>
        <v>0</v>
      </c>
      <c r="AQ2236" s="70">
        <f t="shared" si="341"/>
        <v>0</v>
      </c>
    </row>
    <row r="2237" spans="2:43" ht="18" hidden="1" customHeight="1" x14ac:dyDescent="0.2">
      <c r="B2237" s="4"/>
      <c r="C2237" s="117"/>
      <c r="D2237" s="117"/>
      <c r="E2237" s="117"/>
      <c r="F2237" s="48"/>
      <c r="G2237" s="11"/>
      <c r="H2237" s="117"/>
      <c r="I2237" s="124"/>
      <c r="J2237" s="124"/>
      <c r="K2237" s="144"/>
      <c r="L2237" s="11"/>
      <c r="M2237" s="226"/>
      <c r="N2237" s="262"/>
      <c r="O2237" s="125"/>
      <c r="P2237" s="126"/>
      <c r="Q2237" s="131"/>
      <c r="R2237" s="78" t="s">
        <v>3</v>
      </c>
      <c r="S2237" s="251"/>
      <c r="T2237" s="73" t="s">
        <v>252</v>
      </c>
      <c r="U2237" s="141"/>
      <c r="V2237" s="83">
        <v>0</v>
      </c>
      <c r="X2237" s="83">
        <v>0</v>
      </c>
      <c r="Z2237" s="83">
        <v>0</v>
      </c>
      <c r="AB2237" s="83">
        <v>0</v>
      </c>
      <c r="AD2237" s="74">
        <v>0</v>
      </c>
      <c r="AF2237" s="74">
        <v>0</v>
      </c>
      <c r="AH2237" s="83">
        <f t="shared" si="333"/>
        <v>0</v>
      </c>
      <c r="AI2237" s="495"/>
      <c r="AJ2237" s="448"/>
      <c r="AK2237" s="87"/>
      <c r="AL2237" s="448"/>
      <c r="AM2237" s="448"/>
      <c r="AN2237" s="448"/>
      <c r="AO2237" s="74"/>
      <c r="AP2237" s="448"/>
      <c r="AQ2237" s="74"/>
    </row>
    <row r="2238" spans="2:43" ht="18" customHeight="1" x14ac:dyDescent="0.2">
      <c r="B2238" s="4"/>
      <c r="C2238" s="117"/>
      <c r="D2238" s="117"/>
      <c r="E2238" s="117"/>
      <c r="F2238" s="48"/>
      <c r="G2238" s="11"/>
      <c r="H2238" s="117"/>
      <c r="I2238" s="124"/>
      <c r="J2238" s="124"/>
      <c r="K2238" s="144"/>
      <c r="L2238" s="11"/>
      <c r="M2238" s="226"/>
      <c r="N2238" s="262"/>
      <c r="O2238" s="125"/>
      <c r="P2238" s="129">
        <v>7</v>
      </c>
      <c r="Q2238" s="129"/>
      <c r="R2238" s="64"/>
      <c r="S2238" s="234"/>
      <c r="T2238" s="65" t="s">
        <v>323</v>
      </c>
      <c r="U2238" s="155"/>
      <c r="V2238" s="66">
        <f>V2239</f>
        <v>0</v>
      </c>
      <c r="X2238" s="66">
        <f>X2239</f>
        <v>9000000</v>
      </c>
      <c r="Z2238" s="66">
        <f>Z2239</f>
        <v>24999000</v>
      </c>
      <c r="AB2238" s="66">
        <f>AB2239</f>
        <v>17601000</v>
      </c>
      <c r="AD2238" s="66">
        <f>AD2239</f>
        <v>25002000</v>
      </c>
      <c r="AF2238" s="66">
        <f>AF2239</f>
        <v>46974389</v>
      </c>
      <c r="AH2238" s="66">
        <f t="shared" si="333"/>
        <v>71976389</v>
      </c>
      <c r="AI2238" s="67"/>
      <c r="AJ2238" s="66">
        <f>AJ2239</f>
        <v>200</v>
      </c>
      <c r="AK2238" s="67"/>
      <c r="AL2238" s="66">
        <f>AL2239</f>
        <v>3000000</v>
      </c>
      <c r="AM2238" s="66"/>
      <c r="AN2238" s="66">
        <f>AN2239</f>
        <v>3000000</v>
      </c>
      <c r="AO2238" s="66"/>
      <c r="AP2238" s="66">
        <f>AP2239</f>
        <v>3000000</v>
      </c>
      <c r="AQ2238" s="66"/>
    </row>
    <row r="2239" spans="2:43" ht="18" customHeight="1" x14ac:dyDescent="0.2">
      <c r="B2239" s="4"/>
      <c r="C2239" s="117"/>
      <c r="D2239" s="117"/>
      <c r="E2239" s="117"/>
      <c r="F2239" s="48"/>
      <c r="G2239" s="11"/>
      <c r="H2239" s="117"/>
      <c r="I2239" s="124"/>
      <c r="J2239" s="124"/>
      <c r="K2239" s="144"/>
      <c r="L2239" s="11"/>
      <c r="M2239" s="226"/>
      <c r="N2239" s="262"/>
      <c r="O2239" s="125"/>
      <c r="P2239" s="126"/>
      <c r="Q2239" s="131">
        <v>7</v>
      </c>
      <c r="R2239" s="68"/>
      <c r="S2239" s="35"/>
      <c r="T2239" s="69" t="s">
        <v>252</v>
      </c>
      <c r="U2239" s="92"/>
      <c r="V2239" s="70">
        <f>V2240+V2241</f>
        <v>0</v>
      </c>
      <c r="X2239" s="70">
        <f>X2240+X2241</f>
        <v>9000000</v>
      </c>
      <c r="Z2239" s="70">
        <f>Z2240+Z2241</f>
        <v>24999000</v>
      </c>
      <c r="AB2239" s="70">
        <f>AB2240+AB2241</f>
        <v>17601000</v>
      </c>
      <c r="AD2239" s="70">
        <f>AD2240+AD2241</f>
        <v>25002000</v>
      </c>
      <c r="AF2239" s="70">
        <f>AF2240+AF2241</f>
        <v>46974389</v>
      </c>
      <c r="AH2239" s="70">
        <f t="shared" si="333"/>
        <v>71976389</v>
      </c>
      <c r="AI2239" s="446"/>
      <c r="AJ2239" s="447">
        <f>AJ2240+AJ2241</f>
        <v>200</v>
      </c>
      <c r="AK2239" s="71"/>
      <c r="AL2239" s="447">
        <f>AL2240+AL2241</f>
        <v>3000000</v>
      </c>
      <c r="AM2239" s="447"/>
      <c r="AN2239" s="447">
        <f>AN2240+AN2241</f>
        <v>3000000</v>
      </c>
      <c r="AO2239" s="70"/>
      <c r="AP2239" s="447">
        <f>AP2240+AP2241</f>
        <v>3000000</v>
      </c>
      <c r="AQ2239" s="70"/>
    </row>
    <row r="2240" spans="2:43" ht="18" hidden="1" customHeight="1" x14ac:dyDescent="0.2">
      <c r="B2240" s="4"/>
      <c r="C2240" s="117"/>
      <c r="D2240" s="117"/>
      <c r="E2240" s="117"/>
      <c r="F2240" s="48"/>
      <c r="G2240" s="11"/>
      <c r="H2240" s="117"/>
      <c r="I2240" s="124"/>
      <c r="J2240" s="124"/>
      <c r="K2240" s="144"/>
      <c r="L2240" s="11"/>
      <c r="M2240" s="226"/>
      <c r="N2240" s="262"/>
      <c r="O2240" s="125"/>
      <c r="P2240" s="126"/>
      <c r="Q2240" s="131"/>
      <c r="R2240" s="78" t="s">
        <v>3</v>
      </c>
      <c r="S2240" s="251"/>
      <c r="T2240" s="77" t="s">
        <v>104</v>
      </c>
      <c r="U2240" s="141"/>
      <c r="V2240" s="83">
        <v>0</v>
      </c>
      <c r="X2240" s="83">
        <v>0</v>
      </c>
      <c r="Z2240" s="83">
        <v>13000000</v>
      </c>
      <c r="AB2240" s="74">
        <v>7600000</v>
      </c>
      <c r="AD2240" s="74">
        <v>10000000</v>
      </c>
      <c r="AF2240" s="74">
        <f>4854272+2304000+2000000+7500000</f>
        <v>16658272</v>
      </c>
      <c r="AH2240" s="83">
        <f t="shared" si="333"/>
        <v>26658272</v>
      </c>
      <c r="AI2240" s="495"/>
      <c r="AJ2240" s="74">
        <f>CEILING(AB2240*20/100,10)-1520000</f>
        <v>0</v>
      </c>
      <c r="AK2240" s="87"/>
      <c r="AL2240" s="448">
        <v>0</v>
      </c>
      <c r="AM2240" s="448"/>
      <c r="AN2240" s="448">
        <v>0</v>
      </c>
      <c r="AO2240" s="74"/>
      <c r="AP2240" s="448">
        <v>0</v>
      </c>
      <c r="AQ2240" s="74"/>
    </row>
    <row r="2241" spans="2:43" ht="18" customHeight="1" x14ac:dyDescent="0.2">
      <c r="B2241" s="4"/>
      <c r="C2241" s="117"/>
      <c r="D2241" s="117"/>
      <c r="E2241" s="117"/>
      <c r="F2241" s="48"/>
      <c r="G2241" s="11"/>
      <c r="H2241" s="117"/>
      <c r="I2241" s="124"/>
      <c r="J2241" s="124"/>
      <c r="K2241" s="144"/>
      <c r="L2241" s="11"/>
      <c r="M2241" s="226"/>
      <c r="N2241" s="262"/>
      <c r="O2241" s="125"/>
      <c r="P2241" s="126"/>
      <c r="Q2241" s="126"/>
      <c r="R2241" s="86">
        <v>90</v>
      </c>
      <c r="S2241" s="20"/>
      <c r="T2241" s="73" t="s">
        <v>202</v>
      </c>
      <c r="V2241" s="74">
        <v>0</v>
      </c>
      <c r="X2241" s="74">
        <v>9000000</v>
      </c>
      <c r="Z2241" s="74">
        <v>11999000</v>
      </c>
      <c r="AB2241" s="74">
        <f>10000000+1000</f>
        <v>10001000</v>
      </c>
      <c r="AD2241" s="74">
        <f>2000+15000000</f>
        <v>15002000</v>
      </c>
      <c r="AF2241" s="74">
        <f>3498000+26818117</f>
        <v>30316117</v>
      </c>
      <c r="AH2241" s="74">
        <f t="shared" si="333"/>
        <v>45318117</v>
      </c>
      <c r="AI2241" s="8"/>
      <c r="AJ2241" s="74">
        <f>CEILING(AB2241*20/100,10)-2000000</f>
        <v>200</v>
      </c>
      <c r="AK2241" s="8"/>
      <c r="AL2241" s="74">
        <f>3000000</f>
        <v>3000000</v>
      </c>
      <c r="AM2241" s="74"/>
      <c r="AN2241" s="74">
        <f>3000000</f>
        <v>3000000</v>
      </c>
      <c r="AO2241" s="74"/>
      <c r="AP2241" s="74">
        <f>3000000</f>
        <v>3000000</v>
      </c>
      <c r="AQ2241" s="74"/>
    </row>
    <row r="2242" spans="2:43" ht="18" customHeight="1" x14ac:dyDescent="0.2">
      <c r="B2242" s="4"/>
      <c r="C2242" s="117"/>
      <c r="D2242" s="117"/>
      <c r="E2242" s="117"/>
      <c r="F2242" s="48"/>
      <c r="G2242" s="11"/>
      <c r="H2242" s="117"/>
      <c r="I2242" s="124"/>
      <c r="J2242" s="124"/>
      <c r="K2242" s="144"/>
      <c r="L2242" s="11"/>
      <c r="M2242" s="226"/>
      <c r="N2242" s="262"/>
      <c r="O2242" s="125"/>
      <c r="P2242" s="126"/>
      <c r="Q2242" s="126"/>
      <c r="R2242" s="86"/>
      <c r="S2242" s="20"/>
      <c r="T2242" s="73"/>
      <c r="V2242" s="74"/>
      <c r="X2242" s="74"/>
      <c r="Z2242" s="74"/>
      <c r="AB2242" s="74"/>
      <c r="AD2242" s="74"/>
      <c r="AF2242" s="74"/>
      <c r="AH2242" s="74">
        <f t="shared" si="333"/>
        <v>0</v>
      </c>
      <c r="AI2242" s="8"/>
      <c r="AJ2242" s="74"/>
      <c r="AK2242" s="8"/>
      <c r="AL2242" s="74"/>
      <c r="AM2242" s="74"/>
      <c r="AN2242" s="74"/>
      <c r="AO2242" s="74"/>
      <c r="AP2242" s="74"/>
      <c r="AQ2242" s="74"/>
    </row>
    <row r="2243" spans="2:43" ht="18" customHeight="1" x14ac:dyDescent="0.2">
      <c r="B2243" s="4"/>
      <c r="C2243" s="117"/>
      <c r="D2243" s="117"/>
      <c r="E2243" s="117"/>
      <c r="F2243" s="48"/>
      <c r="G2243" s="11"/>
      <c r="H2243" s="112" t="s">
        <v>10</v>
      </c>
      <c r="I2243" s="118"/>
      <c r="J2243" s="118"/>
      <c r="K2243" s="170"/>
      <c r="L2243" s="34"/>
      <c r="M2243" s="169"/>
      <c r="N2243" s="260"/>
      <c r="O2243" s="119"/>
      <c r="P2243" s="120"/>
      <c r="Q2243" s="120"/>
      <c r="R2243" s="56"/>
      <c r="S2243" s="248"/>
      <c r="T2243" s="57" t="s">
        <v>110</v>
      </c>
      <c r="U2243" s="236"/>
      <c r="V2243" s="58">
        <f>V2244+V2251</f>
        <v>3000000</v>
      </c>
      <c r="X2243" s="659">
        <f>X2244+X2252</f>
        <v>3500000</v>
      </c>
      <c r="Z2243" s="659">
        <f>Z2244+Z2252</f>
        <v>3300000</v>
      </c>
      <c r="AB2243" s="659">
        <f>AB2244+AB2252</f>
        <v>3000000</v>
      </c>
      <c r="AD2243" s="659">
        <f>AD2244+AD2252</f>
        <v>3318000</v>
      </c>
      <c r="AF2243" s="659">
        <f>AF2244+AF2252</f>
        <v>11799105</v>
      </c>
      <c r="AH2243" s="659">
        <f t="shared" si="333"/>
        <v>15117105</v>
      </c>
      <c r="AI2243" s="660"/>
      <c r="AJ2243" s="659">
        <f>AJ2244+AJ2251</f>
        <v>600000</v>
      </c>
      <c r="AK2243" s="59"/>
      <c r="AL2243" s="659">
        <f>AL2244+AL2251</f>
        <v>3392000</v>
      </c>
      <c r="AM2243" s="659"/>
      <c r="AN2243" s="659">
        <f>AN2244+AN2251</f>
        <v>3768000</v>
      </c>
      <c r="AO2243" s="659"/>
      <c r="AP2243" s="659">
        <f>AP2244+AP2251</f>
        <v>3768000</v>
      </c>
      <c r="AQ2243" s="659"/>
    </row>
    <row r="2244" spans="2:43" ht="18" customHeight="1" x14ac:dyDescent="0.2">
      <c r="B2244" s="4"/>
      <c r="C2244" s="117"/>
      <c r="D2244" s="117"/>
      <c r="E2244" s="117"/>
      <c r="F2244" s="48"/>
      <c r="G2244" s="11"/>
      <c r="H2244" s="132"/>
      <c r="I2244" s="121">
        <v>1</v>
      </c>
      <c r="J2244" s="121"/>
      <c r="K2244" s="164"/>
      <c r="L2244" s="277"/>
      <c r="M2244" s="163"/>
      <c r="N2244" s="261"/>
      <c r="O2244" s="122"/>
      <c r="P2244" s="123"/>
      <c r="Q2244" s="123"/>
      <c r="R2244" s="49"/>
      <c r="S2244" s="18"/>
      <c r="T2244" s="50" t="s">
        <v>188</v>
      </c>
      <c r="U2244" s="76"/>
      <c r="V2244" s="51">
        <f>V2245</f>
        <v>3000000</v>
      </c>
      <c r="X2244" s="51">
        <f t="shared" ref="X2244:AD2249" si="343">X2245</f>
        <v>3500000</v>
      </c>
      <c r="Z2244" s="51">
        <f t="shared" si="343"/>
        <v>2800000</v>
      </c>
      <c r="AB2244" s="51">
        <f t="shared" si="343"/>
        <v>3000000</v>
      </c>
      <c r="AD2244" s="51">
        <f t="shared" si="343"/>
        <v>3318000</v>
      </c>
      <c r="AF2244" s="51">
        <f t="shared" ref="AF2244:AF2249" si="344">AF2245</f>
        <v>11799105</v>
      </c>
      <c r="AH2244" s="51">
        <f t="shared" si="333"/>
        <v>15117105</v>
      </c>
      <c r="AI2244" s="5"/>
      <c r="AJ2244" s="51">
        <f t="shared" ref="AJ2244:AJ2249" si="345">AJ2245</f>
        <v>600000</v>
      </c>
      <c r="AK2244" s="5"/>
      <c r="AL2244" s="51">
        <f t="shared" ref="AL2244:AP2249" si="346">AL2245</f>
        <v>3392000</v>
      </c>
      <c r="AM2244" s="51"/>
      <c r="AN2244" s="51">
        <f t="shared" si="346"/>
        <v>3768000</v>
      </c>
      <c r="AO2244" s="51"/>
      <c r="AP2244" s="51">
        <f t="shared" si="346"/>
        <v>3768000</v>
      </c>
      <c r="AQ2244" s="51"/>
    </row>
    <row r="2245" spans="2:43" ht="18" customHeight="1" x14ac:dyDescent="0.2">
      <c r="B2245" s="4"/>
      <c r="C2245" s="117"/>
      <c r="D2245" s="117"/>
      <c r="E2245" s="117"/>
      <c r="F2245" s="48"/>
      <c r="G2245" s="11"/>
      <c r="H2245" s="132"/>
      <c r="I2245" s="121"/>
      <c r="J2245" s="121">
        <v>0</v>
      </c>
      <c r="K2245" s="164"/>
      <c r="L2245" s="277"/>
      <c r="M2245" s="163"/>
      <c r="N2245" s="261"/>
      <c r="O2245" s="122"/>
      <c r="P2245" s="123"/>
      <c r="Q2245" s="123"/>
      <c r="R2245" s="49"/>
      <c r="S2245" s="18"/>
      <c r="T2245" s="50" t="s">
        <v>188</v>
      </c>
      <c r="U2245" s="76"/>
      <c r="V2245" s="51">
        <f>V2246</f>
        <v>3000000</v>
      </c>
      <c r="X2245" s="51">
        <f t="shared" si="343"/>
        <v>3500000</v>
      </c>
      <c r="Z2245" s="51">
        <f t="shared" si="343"/>
        <v>2800000</v>
      </c>
      <c r="AB2245" s="51">
        <f t="shared" si="343"/>
        <v>3000000</v>
      </c>
      <c r="AD2245" s="51">
        <f t="shared" si="343"/>
        <v>3318000</v>
      </c>
      <c r="AF2245" s="51">
        <f t="shared" si="344"/>
        <v>11799105</v>
      </c>
      <c r="AH2245" s="51">
        <f t="shared" si="333"/>
        <v>15117105</v>
      </c>
      <c r="AI2245" s="5"/>
      <c r="AJ2245" s="51">
        <f t="shared" si="345"/>
        <v>600000</v>
      </c>
      <c r="AK2245" s="5"/>
      <c r="AL2245" s="51">
        <f t="shared" si="346"/>
        <v>3392000</v>
      </c>
      <c r="AM2245" s="51"/>
      <c r="AN2245" s="51">
        <f t="shared" si="346"/>
        <v>3768000</v>
      </c>
      <c r="AO2245" s="51"/>
      <c r="AP2245" s="51">
        <f t="shared" si="346"/>
        <v>3768000</v>
      </c>
      <c r="AQ2245" s="51"/>
    </row>
    <row r="2246" spans="2:43" ht="18" customHeight="1" x14ac:dyDescent="0.2">
      <c r="B2246" s="4"/>
      <c r="C2246" s="117"/>
      <c r="D2246" s="117"/>
      <c r="E2246" s="117"/>
      <c r="F2246" s="48"/>
      <c r="G2246" s="11"/>
      <c r="H2246" s="117"/>
      <c r="I2246" s="124"/>
      <c r="J2246" s="124"/>
      <c r="K2246" s="144"/>
      <c r="L2246" s="11"/>
      <c r="M2246" s="226">
        <v>2</v>
      </c>
      <c r="N2246" s="262"/>
      <c r="O2246" s="125"/>
      <c r="P2246" s="126"/>
      <c r="Q2246" s="126"/>
      <c r="R2246" s="60"/>
      <c r="S2246" s="249"/>
      <c r="T2246" s="61" t="s">
        <v>413</v>
      </c>
      <c r="U2246" s="241"/>
      <c r="V2246" s="62">
        <f>V2247</f>
        <v>3000000</v>
      </c>
      <c r="X2246" s="62">
        <f t="shared" si="343"/>
        <v>3500000</v>
      </c>
      <c r="Z2246" s="62">
        <f t="shared" si="343"/>
        <v>2800000</v>
      </c>
      <c r="AB2246" s="62">
        <f t="shared" si="343"/>
        <v>3000000</v>
      </c>
      <c r="AD2246" s="62">
        <f t="shared" si="343"/>
        <v>3318000</v>
      </c>
      <c r="AF2246" s="62">
        <f t="shared" si="344"/>
        <v>11799105</v>
      </c>
      <c r="AH2246" s="62">
        <f t="shared" si="333"/>
        <v>15117105</v>
      </c>
      <c r="AI2246" s="63"/>
      <c r="AJ2246" s="62">
        <f t="shared" si="345"/>
        <v>600000</v>
      </c>
      <c r="AK2246" s="63"/>
      <c r="AL2246" s="62">
        <f t="shared" si="346"/>
        <v>3392000</v>
      </c>
      <c r="AM2246" s="62"/>
      <c r="AN2246" s="62">
        <f t="shared" si="346"/>
        <v>3768000</v>
      </c>
      <c r="AO2246" s="62"/>
      <c r="AP2246" s="62">
        <f t="shared" si="346"/>
        <v>3768000</v>
      </c>
      <c r="AQ2246" s="62"/>
    </row>
    <row r="2247" spans="2:43" ht="18" customHeight="1" x14ac:dyDescent="0.2">
      <c r="B2247" s="4"/>
      <c r="C2247" s="117"/>
      <c r="D2247" s="117"/>
      <c r="E2247" s="117"/>
      <c r="F2247" s="48"/>
      <c r="G2247" s="11"/>
      <c r="H2247" s="117"/>
      <c r="I2247" s="124"/>
      <c r="J2247" s="124"/>
      <c r="K2247" s="144"/>
      <c r="L2247" s="11"/>
      <c r="M2247" s="226"/>
      <c r="N2247" s="262"/>
      <c r="O2247" s="133" t="s">
        <v>23</v>
      </c>
      <c r="P2247" s="134"/>
      <c r="Q2247" s="134"/>
      <c r="R2247" s="79"/>
      <c r="S2247" s="252"/>
      <c r="T2247" s="80" t="s">
        <v>56</v>
      </c>
      <c r="U2247" s="242"/>
      <c r="V2247" s="88">
        <f>V2248</f>
        <v>3000000</v>
      </c>
      <c r="X2247" s="88">
        <f t="shared" si="343"/>
        <v>3500000</v>
      </c>
      <c r="Z2247" s="88">
        <f t="shared" si="343"/>
        <v>2800000</v>
      </c>
      <c r="AB2247" s="88">
        <f t="shared" si="343"/>
        <v>3000000</v>
      </c>
      <c r="AD2247" s="88">
        <f t="shared" si="343"/>
        <v>3318000</v>
      </c>
      <c r="AF2247" s="88">
        <f t="shared" si="344"/>
        <v>11799105</v>
      </c>
      <c r="AH2247" s="88">
        <f t="shared" si="333"/>
        <v>15117105</v>
      </c>
      <c r="AI2247" s="89"/>
      <c r="AJ2247" s="88">
        <f t="shared" si="345"/>
        <v>600000</v>
      </c>
      <c r="AK2247" s="89"/>
      <c r="AL2247" s="88">
        <f t="shared" si="346"/>
        <v>3392000</v>
      </c>
      <c r="AM2247" s="88"/>
      <c r="AN2247" s="88">
        <f t="shared" si="346"/>
        <v>3768000</v>
      </c>
      <c r="AO2247" s="88"/>
      <c r="AP2247" s="88">
        <f t="shared" si="346"/>
        <v>3768000</v>
      </c>
      <c r="AQ2247" s="88"/>
    </row>
    <row r="2248" spans="2:43" ht="18" customHeight="1" x14ac:dyDescent="0.2">
      <c r="B2248" s="4"/>
      <c r="C2248" s="117"/>
      <c r="D2248" s="117"/>
      <c r="E2248" s="117"/>
      <c r="F2248" s="48"/>
      <c r="G2248" s="11"/>
      <c r="H2248" s="117"/>
      <c r="I2248" s="124"/>
      <c r="J2248" s="124"/>
      <c r="K2248" s="144"/>
      <c r="L2248" s="11"/>
      <c r="M2248" s="226"/>
      <c r="N2248" s="262"/>
      <c r="O2248" s="125"/>
      <c r="P2248" s="129">
        <v>5</v>
      </c>
      <c r="Q2248" s="129"/>
      <c r="R2248" s="64"/>
      <c r="S2248" s="234"/>
      <c r="T2248" s="65" t="s">
        <v>102</v>
      </c>
      <c r="U2248" s="155"/>
      <c r="V2248" s="66">
        <f>V2249</f>
        <v>3000000</v>
      </c>
      <c r="X2248" s="66">
        <f t="shared" si="343"/>
        <v>3500000</v>
      </c>
      <c r="Z2248" s="66">
        <f t="shared" si="343"/>
        <v>2800000</v>
      </c>
      <c r="AB2248" s="66">
        <f t="shared" si="343"/>
        <v>3000000</v>
      </c>
      <c r="AD2248" s="66">
        <f t="shared" si="343"/>
        <v>3318000</v>
      </c>
      <c r="AF2248" s="66">
        <f t="shared" si="344"/>
        <v>11799105</v>
      </c>
      <c r="AH2248" s="66">
        <f t="shared" si="333"/>
        <v>15117105</v>
      </c>
      <c r="AI2248" s="67"/>
      <c r="AJ2248" s="66">
        <f t="shared" si="345"/>
        <v>600000</v>
      </c>
      <c r="AK2248" s="67"/>
      <c r="AL2248" s="66">
        <f t="shared" si="346"/>
        <v>3392000</v>
      </c>
      <c r="AM2248" s="66"/>
      <c r="AN2248" s="66">
        <f t="shared" si="346"/>
        <v>3768000</v>
      </c>
      <c r="AO2248" s="66"/>
      <c r="AP2248" s="66">
        <f t="shared" si="346"/>
        <v>3768000</v>
      </c>
      <c r="AQ2248" s="66"/>
    </row>
    <row r="2249" spans="2:43" ht="18" customHeight="1" x14ac:dyDescent="0.2">
      <c r="B2249" s="4"/>
      <c r="C2249" s="117"/>
      <c r="D2249" s="117"/>
      <c r="E2249" s="117"/>
      <c r="F2249" s="48"/>
      <c r="G2249" s="11"/>
      <c r="H2249" s="117"/>
      <c r="I2249" s="124"/>
      <c r="J2249" s="124"/>
      <c r="K2249" s="144"/>
      <c r="L2249" s="11"/>
      <c r="M2249" s="226"/>
      <c r="N2249" s="262"/>
      <c r="O2249" s="125"/>
      <c r="P2249" s="126"/>
      <c r="Q2249" s="131">
        <v>7</v>
      </c>
      <c r="R2249" s="68"/>
      <c r="S2249" s="35"/>
      <c r="T2249" s="69" t="s">
        <v>252</v>
      </c>
      <c r="U2249" s="92"/>
      <c r="V2249" s="70">
        <f>SUM(V2250:V2250)</f>
        <v>3000000</v>
      </c>
      <c r="X2249" s="447">
        <f t="shared" si="343"/>
        <v>3500000</v>
      </c>
      <c r="Z2249" s="447">
        <f t="shared" si="343"/>
        <v>2800000</v>
      </c>
      <c r="AB2249" s="447">
        <f t="shared" si="343"/>
        <v>3000000</v>
      </c>
      <c r="AD2249" s="447">
        <f t="shared" si="343"/>
        <v>3318000</v>
      </c>
      <c r="AF2249" s="447">
        <f t="shared" si="344"/>
        <v>11799105</v>
      </c>
      <c r="AH2249" s="447">
        <f t="shared" si="333"/>
        <v>15117105</v>
      </c>
      <c r="AI2249" s="446"/>
      <c r="AJ2249" s="447">
        <f t="shared" si="345"/>
        <v>600000</v>
      </c>
      <c r="AK2249" s="71"/>
      <c r="AL2249" s="447">
        <f t="shared" si="346"/>
        <v>3392000</v>
      </c>
      <c r="AM2249" s="447"/>
      <c r="AN2249" s="447">
        <f t="shared" si="346"/>
        <v>3768000</v>
      </c>
      <c r="AO2249" s="447"/>
      <c r="AP2249" s="447">
        <f t="shared" si="346"/>
        <v>3768000</v>
      </c>
      <c r="AQ2249" s="447"/>
    </row>
    <row r="2250" spans="2:43" ht="18" customHeight="1" x14ac:dyDescent="0.2">
      <c r="B2250" s="4"/>
      <c r="C2250" s="117"/>
      <c r="D2250" s="117"/>
      <c r="E2250" s="117"/>
      <c r="F2250" s="48"/>
      <c r="G2250" s="11"/>
      <c r="H2250" s="117"/>
      <c r="I2250" s="124"/>
      <c r="J2250" s="124"/>
      <c r="K2250" s="144"/>
      <c r="L2250" s="11"/>
      <c r="M2250" s="226"/>
      <c r="N2250" s="262"/>
      <c r="O2250" s="125"/>
      <c r="P2250" s="126"/>
      <c r="Q2250" s="131"/>
      <c r="R2250" s="78">
        <v>2</v>
      </c>
      <c r="S2250" s="251"/>
      <c r="T2250" s="77" t="s">
        <v>369</v>
      </c>
      <c r="U2250" s="141"/>
      <c r="V2250" s="83">
        <v>3000000</v>
      </c>
      <c r="X2250" s="448">
        <v>3500000</v>
      </c>
      <c r="Z2250" s="74">
        <v>2800000</v>
      </c>
      <c r="AB2250" s="74">
        <v>3000000</v>
      </c>
      <c r="AD2250" s="74">
        <v>3318000</v>
      </c>
      <c r="AF2250" s="74">
        <v>11799105</v>
      </c>
      <c r="AH2250" s="448">
        <f t="shared" si="333"/>
        <v>15117105</v>
      </c>
      <c r="AI2250" s="495"/>
      <c r="AJ2250" s="74">
        <f>CEILING(AB2250*20/100,10)</f>
        <v>600000</v>
      </c>
      <c r="AK2250" s="87"/>
      <c r="AL2250" s="448">
        <v>3392000</v>
      </c>
      <c r="AM2250" s="448"/>
      <c r="AN2250" s="448">
        <v>3768000</v>
      </c>
      <c r="AO2250" s="448"/>
      <c r="AP2250" s="448">
        <v>3768000</v>
      </c>
      <c r="AQ2250" s="448"/>
    </row>
    <row r="2251" spans="2:43" ht="18" hidden="1" customHeight="1" x14ac:dyDescent="0.2">
      <c r="B2251" s="4"/>
      <c r="C2251" s="117"/>
      <c r="D2251" s="117"/>
      <c r="E2251" s="117"/>
      <c r="F2251" s="48"/>
      <c r="G2251" s="11"/>
      <c r="H2251" s="117"/>
      <c r="I2251" s="121">
        <v>2</v>
      </c>
      <c r="J2251" s="121"/>
      <c r="K2251" s="164"/>
      <c r="L2251" s="277"/>
      <c r="M2251" s="163"/>
      <c r="N2251" s="261"/>
      <c r="O2251" s="122"/>
      <c r="P2251" s="123"/>
      <c r="Q2251" s="123"/>
      <c r="R2251" s="49"/>
      <c r="S2251" s="18"/>
      <c r="T2251" s="50" t="s">
        <v>208</v>
      </c>
      <c r="U2251" s="76"/>
      <c r="V2251" s="51">
        <f t="shared" ref="V2251:AF2259" si="347">V2252</f>
        <v>0</v>
      </c>
      <c r="X2251" s="51">
        <f t="shared" si="347"/>
        <v>0</v>
      </c>
      <c r="Z2251" s="51">
        <f t="shared" si="347"/>
        <v>500000</v>
      </c>
      <c r="AB2251" s="51">
        <f t="shared" si="347"/>
        <v>0</v>
      </c>
      <c r="AD2251" s="51">
        <f t="shared" si="347"/>
        <v>0</v>
      </c>
      <c r="AF2251" s="51">
        <f t="shared" si="347"/>
        <v>0</v>
      </c>
      <c r="AH2251" s="51">
        <f t="shared" si="333"/>
        <v>0</v>
      </c>
      <c r="AI2251" s="5"/>
      <c r="AJ2251" s="51">
        <f t="shared" ref="AJ2251:AJ2259" si="348">AJ2252</f>
        <v>0</v>
      </c>
      <c r="AK2251" s="5"/>
      <c r="AL2251" s="51">
        <f t="shared" ref="AL2251:AP2259" si="349">AL2252</f>
        <v>0</v>
      </c>
      <c r="AM2251" s="51"/>
      <c r="AN2251" s="51">
        <f t="shared" si="349"/>
        <v>0</v>
      </c>
      <c r="AO2251" s="51"/>
      <c r="AP2251" s="51">
        <f t="shared" si="349"/>
        <v>0</v>
      </c>
      <c r="AQ2251" s="51"/>
    </row>
    <row r="2252" spans="2:43" ht="18" hidden="1" customHeight="1" x14ac:dyDescent="0.2">
      <c r="B2252" s="4"/>
      <c r="C2252" s="117"/>
      <c r="D2252" s="117"/>
      <c r="E2252" s="117"/>
      <c r="F2252" s="48"/>
      <c r="G2252" s="11"/>
      <c r="H2252" s="117"/>
      <c r="I2252" s="121"/>
      <c r="J2252" s="121">
        <v>0</v>
      </c>
      <c r="K2252" s="164"/>
      <c r="L2252" s="277"/>
      <c r="M2252" s="163"/>
      <c r="N2252" s="261"/>
      <c r="O2252" s="122"/>
      <c r="P2252" s="123"/>
      <c r="Q2252" s="123"/>
      <c r="R2252" s="49"/>
      <c r="S2252" s="18"/>
      <c r="T2252" s="50" t="s">
        <v>208</v>
      </c>
      <c r="U2252" s="76"/>
      <c r="V2252" s="51">
        <f t="shared" si="347"/>
        <v>0</v>
      </c>
      <c r="X2252" s="51">
        <f t="shared" si="347"/>
        <v>0</v>
      </c>
      <c r="Z2252" s="51">
        <f t="shared" si="347"/>
        <v>500000</v>
      </c>
      <c r="AB2252" s="51">
        <f t="shared" si="347"/>
        <v>0</v>
      </c>
      <c r="AD2252" s="51">
        <f t="shared" si="347"/>
        <v>0</v>
      </c>
      <c r="AF2252" s="51">
        <f t="shared" si="347"/>
        <v>0</v>
      </c>
      <c r="AH2252" s="51">
        <f t="shared" si="333"/>
        <v>0</v>
      </c>
      <c r="AI2252" s="5"/>
      <c r="AJ2252" s="51">
        <f t="shared" si="348"/>
        <v>0</v>
      </c>
      <c r="AK2252" s="5"/>
      <c r="AL2252" s="51">
        <f t="shared" si="349"/>
        <v>0</v>
      </c>
      <c r="AM2252" s="51"/>
      <c r="AN2252" s="51">
        <f t="shared" si="349"/>
        <v>0</v>
      </c>
      <c r="AO2252" s="51"/>
      <c r="AP2252" s="51">
        <f t="shared" si="349"/>
        <v>0</v>
      </c>
      <c r="AQ2252" s="51"/>
    </row>
    <row r="2253" spans="2:43" ht="18" hidden="1" customHeight="1" x14ac:dyDescent="0.2">
      <c r="B2253" s="4"/>
      <c r="C2253" s="117"/>
      <c r="D2253" s="117"/>
      <c r="E2253" s="117"/>
      <c r="F2253" s="48"/>
      <c r="G2253" s="11"/>
      <c r="H2253" s="117"/>
      <c r="I2253" s="124"/>
      <c r="J2253" s="124"/>
      <c r="K2253" s="144"/>
      <c r="L2253" s="11"/>
      <c r="M2253" s="226">
        <v>2</v>
      </c>
      <c r="N2253" s="262"/>
      <c r="O2253" s="125"/>
      <c r="P2253" s="126"/>
      <c r="Q2253" s="126"/>
      <c r="R2253" s="60"/>
      <c r="S2253" s="249"/>
      <c r="T2253" s="61" t="s">
        <v>413</v>
      </c>
      <c r="U2253" s="241"/>
      <c r="V2253" s="62">
        <f t="shared" si="347"/>
        <v>0</v>
      </c>
      <c r="X2253" s="62">
        <f t="shared" si="347"/>
        <v>0</v>
      </c>
      <c r="Z2253" s="62">
        <f t="shared" si="347"/>
        <v>500000</v>
      </c>
      <c r="AB2253" s="62">
        <f t="shared" si="347"/>
        <v>0</v>
      </c>
      <c r="AD2253" s="62">
        <f t="shared" si="347"/>
        <v>0</v>
      </c>
      <c r="AF2253" s="62">
        <f t="shared" si="347"/>
        <v>0</v>
      </c>
      <c r="AH2253" s="62">
        <f t="shared" si="333"/>
        <v>0</v>
      </c>
      <c r="AI2253" s="63"/>
      <c r="AJ2253" s="62">
        <f t="shared" si="348"/>
        <v>0</v>
      </c>
      <c r="AK2253" s="63"/>
      <c r="AL2253" s="62">
        <f t="shared" si="349"/>
        <v>0</v>
      </c>
      <c r="AM2253" s="62"/>
      <c r="AN2253" s="62">
        <f t="shared" si="349"/>
        <v>0</v>
      </c>
      <c r="AO2253" s="62"/>
      <c r="AP2253" s="62">
        <f t="shared" si="349"/>
        <v>0</v>
      </c>
      <c r="AQ2253" s="62"/>
    </row>
    <row r="2254" spans="2:43" ht="18" hidden="1" customHeight="1" x14ac:dyDescent="0.2">
      <c r="B2254" s="4"/>
      <c r="C2254" s="117"/>
      <c r="D2254" s="117"/>
      <c r="E2254" s="117"/>
      <c r="F2254" s="48"/>
      <c r="G2254" s="11"/>
      <c r="H2254" s="117"/>
      <c r="I2254" s="124"/>
      <c r="J2254" s="124"/>
      <c r="K2254" s="144"/>
      <c r="L2254" s="11"/>
      <c r="M2254" s="143"/>
      <c r="N2254" s="42"/>
      <c r="O2254" s="133" t="s">
        <v>23</v>
      </c>
      <c r="P2254" s="134"/>
      <c r="Q2254" s="134"/>
      <c r="R2254" s="79"/>
      <c r="S2254" s="252"/>
      <c r="T2254" s="80" t="s">
        <v>56</v>
      </c>
      <c r="U2254" s="242"/>
      <c r="V2254" s="88">
        <f t="shared" si="347"/>
        <v>0</v>
      </c>
      <c r="X2254" s="88">
        <f t="shared" si="347"/>
        <v>0</v>
      </c>
      <c r="Z2254" s="88">
        <f>Z2255+Z2258</f>
        <v>500000</v>
      </c>
      <c r="AB2254" s="88">
        <f>AB2255+AB2258</f>
        <v>0</v>
      </c>
      <c r="AC2254" s="88">
        <f t="shared" ref="AC2254:AL2254" si="350">AC2255+AC2258</f>
        <v>0</v>
      </c>
      <c r="AD2254" s="88">
        <f t="shared" si="350"/>
        <v>0</v>
      </c>
      <c r="AE2254" s="88">
        <f t="shared" si="350"/>
        <v>0</v>
      </c>
      <c r="AF2254" s="88">
        <f t="shared" si="350"/>
        <v>0</v>
      </c>
      <c r="AG2254" s="88">
        <f t="shared" si="350"/>
        <v>0</v>
      </c>
      <c r="AH2254" s="88">
        <f t="shared" si="333"/>
        <v>0</v>
      </c>
      <c r="AI2254" s="88">
        <f t="shared" ref="AI2254:AJ2254" si="351">AI2255+AI2258</f>
        <v>0</v>
      </c>
      <c r="AJ2254" s="88">
        <f t="shared" si="351"/>
        <v>0</v>
      </c>
      <c r="AK2254" s="88">
        <f t="shared" ref="AK2254" si="352">AK2255+AK2258</f>
        <v>0</v>
      </c>
      <c r="AL2254" s="88">
        <f t="shared" si="350"/>
        <v>0</v>
      </c>
      <c r="AM2254" s="88"/>
      <c r="AN2254" s="88">
        <f t="shared" ref="AN2254:AP2254" si="353">AN2255+AN2258</f>
        <v>0</v>
      </c>
      <c r="AO2254" s="88"/>
      <c r="AP2254" s="88">
        <f t="shared" si="353"/>
        <v>0</v>
      </c>
      <c r="AQ2254" s="88"/>
    </row>
    <row r="2255" spans="2:43" ht="18" hidden="1" customHeight="1" x14ac:dyDescent="0.2">
      <c r="B2255" s="4"/>
      <c r="C2255" s="117"/>
      <c r="D2255" s="117"/>
      <c r="E2255" s="117"/>
      <c r="F2255" s="48"/>
      <c r="G2255" s="11"/>
      <c r="H2255" s="117"/>
      <c r="I2255" s="124"/>
      <c r="J2255" s="124"/>
      <c r="K2255" s="144"/>
      <c r="L2255" s="11"/>
      <c r="M2255" s="143"/>
      <c r="N2255" s="42"/>
      <c r="O2255" s="125"/>
      <c r="P2255" s="129">
        <v>5</v>
      </c>
      <c r="Q2255" s="129"/>
      <c r="R2255" s="64"/>
      <c r="S2255" s="234"/>
      <c r="T2255" s="65" t="s">
        <v>102</v>
      </c>
      <c r="U2255" s="155"/>
      <c r="V2255" s="66">
        <f t="shared" si="347"/>
        <v>0</v>
      </c>
      <c r="X2255" s="66">
        <f t="shared" si="347"/>
        <v>0</v>
      </c>
      <c r="Z2255" s="66">
        <f t="shared" si="347"/>
        <v>0</v>
      </c>
      <c r="AB2255" s="66">
        <f t="shared" si="347"/>
        <v>0</v>
      </c>
      <c r="AD2255" s="66">
        <f t="shared" si="347"/>
        <v>0</v>
      </c>
      <c r="AF2255" s="66">
        <f t="shared" si="347"/>
        <v>0</v>
      </c>
      <c r="AH2255" s="66">
        <f t="shared" si="333"/>
        <v>0</v>
      </c>
      <c r="AI2255" s="67"/>
      <c r="AJ2255" s="66">
        <f t="shared" si="348"/>
        <v>0</v>
      </c>
      <c r="AK2255" s="67"/>
      <c r="AL2255" s="66">
        <f t="shared" si="349"/>
        <v>0</v>
      </c>
      <c r="AM2255" s="66"/>
      <c r="AN2255" s="66">
        <f t="shared" si="349"/>
        <v>0</v>
      </c>
      <c r="AO2255" s="66"/>
      <c r="AP2255" s="66">
        <f t="shared" si="349"/>
        <v>0</v>
      </c>
      <c r="AQ2255" s="66"/>
    </row>
    <row r="2256" spans="2:43" ht="18" hidden="1" customHeight="1" x14ac:dyDescent="0.2">
      <c r="B2256" s="4"/>
      <c r="C2256" s="117"/>
      <c r="D2256" s="117"/>
      <c r="E2256" s="117"/>
      <c r="F2256" s="48"/>
      <c r="G2256" s="11"/>
      <c r="H2256" s="117"/>
      <c r="I2256" s="124"/>
      <c r="J2256" s="124"/>
      <c r="K2256" s="144"/>
      <c r="L2256" s="11"/>
      <c r="M2256" s="143"/>
      <c r="N2256" s="42"/>
      <c r="O2256" s="125"/>
      <c r="P2256" s="126"/>
      <c r="Q2256" s="131">
        <v>7</v>
      </c>
      <c r="R2256" s="68"/>
      <c r="S2256" s="35"/>
      <c r="T2256" s="69" t="s">
        <v>252</v>
      </c>
      <c r="U2256" s="92"/>
      <c r="V2256" s="70">
        <f t="shared" si="347"/>
        <v>0</v>
      </c>
      <c r="X2256" s="70">
        <f t="shared" si="347"/>
        <v>0</v>
      </c>
      <c r="Z2256" s="70">
        <f t="shared" si="347"/>
        <v>0</v>
      </c>
      <c r="AB2256" s="70">
        <f t="shared" si="347"/>
        <v>0</v>
      </c>
      <c r="AD2256" s="70">
        <f t="shared" si="347"/>
        <v>0</v>
      </c>
      <c r="AF2256" s="70">
        <f t="shared" si="347"/>
        <v>0</v>
      </c>
      <c r="AH2256" s="70">
        <f t="shared" si="333"/>
        <v>0</v>
      </c>
      <c r="AI2256" s="446"/>
      <c r="AJ2256" s="447">
        <f t="shared" si="348"/>
        <v>0</v>
      </c>
      <c r="AK2256" s="71"/>
      <c r="AL2256" s="447">
        <f t="shared" si="349"/>
        <v>0</v>
      </c>
      <c r="AM2256" s="447"/>
      <c r="AN2256" s="447">
        <f t="shared" si="349"/>
        <v>0</v>
      </c>
      <c r="AO2256" s="70"/>
      <c r="AP2256" s="447">
        <f t="shared" si="349"/>
        <v>0</v>
      </c>
      <c r="AQ2256" s="70"/>
    </row>
    <row r="2257" spans="2:43" ht="18" hidden="1" customHeight="1" x14ac:dyDescent="0.2">
      <c r="B2257" s="4"/>
      <c r="C2257" s="117"/>
      <c r="D2257" s="117"/>
      <c r="E2257" s="117"/>
      <c r="F2257" s="48"/>
      <c r="G2257" s="11"/>
      <c r="H2257" s="117"/>
      <c r="I2257" s="124"/>
      <c r="J2257" s="124"/>
      <c r="K2257" s="144"/>
      <c r="L2257" s="11"/>
      <c r="M2257" s="143"/>
      <c r="N2257" s="42"/>
      <c r="O2257" s="125"/>
      <c r="P2257" s="126"/>
      <c r="Q2257" s="131"/>
      <c r="R2257" s="78" t="s">
        <v>3</v>
      </c>
      <c r="S2257" s="251"/>
      <c r="T2257" s="77" t="s">
        <v>324</v>
      </c>
      <c r="U2257" s="141"/>
      <c r="V2257" s="83">
        <v>0</v>
      </c>
      <c r="X2257" s="83">
        <v>0</v>
      </c>
      <c r="Z2257" s="83">
        <v>0</v>
      </c>
      <c r="AB2257" s="83">
        <v>0</v>
      </c>
      <c r="AD2257" s="74">
        <v>0</v>
      </c>
      <c r="AF2257" s="74">
        <v>0</v>
      </c>
      <c r="AH2257" s="83">
        <f t="shared" si="333"/>
        <v>0</v>
      </c>
      <c r="AI2257" s="495"/>
      <c r="AJ2257" s="448">
        <v>0</v>
      </c>
      <c r="AK2257" s="87"/>
      <c r="AL2257" s="448">
        <v>0</v>
      </c>
      <c r="AM2257" s="448"/>
      <c r="AN2257" s="448">
        <v>0</v>
      </c>
      <c r="AO2257" s="83"/>
      <c r="AP2257" s="448">
        <v>0</v>
      </c>
      <c r="AQ2257" s="83"/>
    </row>
    <row r="2258" spans="2:43" ht="18" hidden="1" customHeight="1" x14ac:dyDescent="0.2">
      <c r="B2258" s="4"/>
      <c r="C2258" s="117"/>
      <c r="D2258" s="117"/>
      <c r="E2258" s="117"/>
      <c r="F2258" s="48"/>
      <c r="G2258" s="11"/>
      <c r="H2258" s="117"/>
      <c r="I2258" s="124"/>
      <c r="J2258" s="124"/>
      <c r="K2258" s="144"/>
      <c r="L2258" s="11"/>
      <c r="M2258" s="143"/>
      <c r="N2258" s="42"/>
      <c r="O2258" s="125"/>
      <c r="P2258" s="129">
        <v>7</v>
      </c>
      <c r="Q2258" s="129"/>
      <c r="R2258" s="64"/>
      <c r="S2258" s="234"/>
      <c r="T2258" s="65" t="s">
        <v>323</v>
      </c>
      <c r="U2258" s="155"/>
      <c r="V2258" s="66">
        <f t="shared" si="347"/>
        <v>0</v>
      </c>
      <c r="X2258" s="66">
        <f t="shared" si="347"/>
        <v>0</v>
      </c>
      <c r="Z2258" s="66">
        <f t="shared" si="347"/>
        <v>500000</v>
      </c>
      <c r="AB2258" s="66">
        <f t="shared" si="347"/>
        <v>0</v>
      </c>
      <c r="AD2258" s="66">
        <f t="shared" si="347"/>
        <v>0</v>
      </c>
      <c r="AF2258" s="66">
        <f t="shared" si="347"/>
        <v>0</v>
      </c>
      <c r="AH2258" s="66">
        <f t="shared" si="333"/>
        <v>0</v>
      </c>
      <c r="AI2258" s="67"/>
      <c r="AJ2258" s="66">
        <f t="shared" si="348"/>
        <v>0</v>
      </c>
      <c r="AK2258" s="67"/>
      <c r="AL2258" s="66">
        <f t="shared" si="349"/>
        <v>0</v>
      </c>
      <c r="AM2258" s="66"/>
      <c r="AN2258" s="66">
        <f t="shared" si="349"/>
        <v>0</v>
      </c>
      <c r="AO2258" s="66"/>
      <c r="AP2258" s="66">
        <f t="shared" si="349"/>
        <v>0</v>
      </c>
      <c r="AQ2258" s="66"/>
    </row>
    <row r="2259" spans="2:43" ht="18" hidden="1" customHeight="1" x14ac:dyDescent="0.2">
      <c r="B2259" s="4"/>
      <c r="C2259" s="117"/>
      <c r="D2259" s="117"/>
      <c r="E2259" s="117"/>
      <c r="F2259" s="48"/>
      <c r="G2259" s="11"/>
      <c r="H2259" s="117"/>
      <c r="I2259" s="124"/>
      <c r="J2259" s="124"/>
      <c r="K2259" s="144"/>
      <c r="L2259" s="11"/>
      <c r="M2259" s="143"/>
      <c r="N2259" s="42"/>
      <c r="O2259" s="125"/>
      <c r="P2259" s="126"/>
      <c r="Q2259" s="131">
        <v>7</v>
      </c>
      <c r="R2259" s="68"/>
      <c r="S2259" s="35"/>
      <c r="T2259" s="450" t="s">
        <v>252</v>
      </c>
      <c r="U2259" s="92"/>
      <c r="V2259" s="70">
        <f t="shared" si="347"/>
        <v>0</v>
      </c>
      <c r="X2259" s="70">
        <f t="shared" si="347"/>
        <v>0</v>
      </c>
      <c r="Z2259" s="70">
        <f t="shared" si="347"/>
        <v>500000</v>
      </c>
      <c r="AB2259" s="70">
        <f t="shared" si="347"/>
        <v>0</v>
      </c>
      <c r="AD2259" s="70">
        <f t="shared" si="347"/>
        <v>0</v>
      </c>
      <c r="AF2259" s="70">
        <f t="shared" si="347"/>
        <v>0</v>
      </c>
      <c r="AH2259" s="70">
        <f t="shared" si="333"/>
        <v>0</v>
      </c>
      <c r="AI2259" s="446"/>
      <c r="AJ2259" s="447">
        <f t="shared" si="348"/>
        <v>0</v>
      </c>
      <c r="AK2259" s="71"/>
      <c r="AL2259" s="447">
        <f t="shared" si="349"/>
        <v>0</v>
      </c>
      <c r="AM2259" s="447"/>
      <c r="AN2259" s="447">
        <f t="shared" si="349"/>
        <v>0</v>
      </c>
      <c r="AO2259" s="70"/>
      <c r="AP2259" s="447">
        <f t="shared" si="349"/>
        <v>0</v>
      </c>
      <c r="AQ2259" s="70"/>
    </row>
    <row r="2260" spans="2:43" ht="18" hidden="1" customHeight="1" x14ac:dyDescent="0.2">
      <c r="B2260" s="4"/>
      <c r="C2260" s="117"/>
      <c r="D2260" s="117"/>
      <c r="E2260" s="117"/>
      <c r="F2260" s="48"/>
      <c r="G2260" s="11"/>
      <c r="H2260" s="117"/>
      <c r="I2260" s="124"/>
      <c r="J2260" s="124"/>
      <c r="K2260" s="144"/>
      <c r="L2260" s="11"/>
      <c r="M2260" s="143"/>
      <c r="N2260" s="42"/>
      <c r="O2260" s="125"/>
      <c r="P2260" s="126"/>
      <c r="Q2260" s="131"/>
      <c r="R2260" s="78">
        <v>90</v>
      </c>
      <c r="S2260" s="251"/>
      <c r="T2260" s="73" t="s">
        <v>202</v>
      </c>
      <c r="U2260" s="141"/>
      <c r="V2260" s="83">
        <v>0</v>
      </c>
      <c r="X2260" s="83">
        <v>0</v>
      </c>
      <c r="Z2260" s="83">
        <v>500000</v>
      </c>
      <c r="AB2260" s="74">
        <v>0</v>
      </c>
      <c r="AD2260" s="74">
        <v>0</v>
      </c>
      <c r="AF2260" s="74">
        <v>0</v>
      </c>
      <c r="AH2260" s="83">
        <f t="shared" si="333"/>
        <v>0</v>
      </c>
      <c r="AI2260" s="495"/>
      <c r="AJ2260" s="448">
        <v>0</v>
      </c>
      <c r="AK2260" s="87"/>
      <c r="AL2260" s="448">
        <v>0</v>
      </c>
      <c r="AM2260" s="448"/>
      <c r="AN2260" s="448">
        <v>0</v>
      </c>
      <c r="AO2260" s="83"/>
      <c r="AP2260" s="448">
        <v>0</v>
      </c>
      <c r="AQ2260" s="83"/>
    </row>
    <row r="2261" spans="2:43" ht="18" customHeight="1" x14ac:dyDescent="0.2">
      <c r="B2261" s="4"/>
      <c r="C2261" s="117"/>
      <c r="D2261" s="117"/>
      <c r="E2261" s="117"/>
      <c r="F2261" s="48"/>
      <c r="G2261" s="11"/>
      <c r="H2261" s="117"/>
      <c r="I2261" s="124"/>
      <c r="J2261" s="124"/>
      <c r="K2261" s="144"/>
      <c r="L2261" s="11"/>
      <c r="M2261" s="143"/>
      <c r="N2261" s="42"/>
      <c r="O2261" s="128"/>
      <c r="P2261" s="126"/>
      <c r="Q2261" s="126"/>
      <c r="R2261" s="86"/>
      <c r="S2261" s="20"/>
      <c r="T2261" s="73"/>
      <c r="V2261" s="74"/>
      <c r="X2261" s="74"/>
      <c r="Z2261" s="74"/>
      <c r="AB2261" s="74"/>
      <c r="AD2261" s="74"/>
      <c r="AF2261" s="74"/>
      <c r="AH2261" s="74"/>
      <c r="AI2261" s="8"/>
      <c r="AJ2261" s="74"/>
      <c r="AK2261" s="8"/>
      <c r="AL2261" s="74"/>
      <c r="AM2261" s="74"/>
      <c r="AN2261" s="74"/>
      <c r="AO2261" s="74"/>
      <c r="AP2261" s="74"/>
      <c r="AQ2261" s="74"/>
    </row>
    <row r="2262" spans="2:43" ht="18" customHeight="1" x14ac:dyDescent="0.2">
      <c r="B2262" s="4"/>
      <c r="C2262" s="117"/>
      <c r="D2262" s="117"/>
      <c r="E2262" s="117"/>
      <c r="F2262" s="48"/>
      <c r="G2262" s="11"/>
      <c r="H2262" s="112" t="s">
        <v>33</v>
      </c>
      <c r="I2262" s="118"/>
      <c r="J2262" s="118"/>
      <c r="K2262" s="170"/>
      <c r="L2262" s="34"/>
      <c r="M2262" s="169"/>
      <c r="N2262" s="260"/>
      <c r="O2262" s="119"/>
      <c r="P2262" s="120"/>
      <c r="Q2262" s="120"/>
      <c r="R2262" s="56"/>
      <c r="S2262" s="248"/>
      <c r="T2262" s="57" t="s">
        <v>92</v>
      </c>
      <c r="U2262" s="236"/>
      <c r="V2262" s="58">
        <f>V2263+V2319+V2328</f>
        <v>11200000</v>
      </c>
      <c r="X2262" s="659">
        <f>X2263+X2319+X2328</f>
        <v>13664000</v>
      </c>
      <c r="Z2262" s="659">
        <f>Z2263+Z2319+Z2328</f>
        <v>21318000</v>
      </c>
      <c r="AB2262" s="659">
        <f>AB2263+AB2319+AB2328</f>
        <v>22643000</v>
      </c>
      <c r="AD2262" s="659" t="e">
        <f>AD2263+AD2319+AD2328</f>
        <v>#REF!</v>
      </c>
      <c r="AF2262" s="659">
        <f>AF2263+AF2319+AF2328</f>
        <v>240891217</v>
      </c>
      <c r="AH2262" s="659" t="e">
        <f t="shared" si="333"/>
        <v>#REF!</v>
      </c>
      <c r="AI2262" s="660"/>
      <c r="AJ2262" s="659">
        <f>AJ2263+AJ2319+AJ2328</f>
        <v>4528600</v>
      </c>
      <c r="AK2262" s="59"/>
      <c r="AL2262" s="659">
        <f>AL2263+AL2319+AL2328</f>
        <v>45201000</v>
      </c>
      <c r="AM2262" s="659"/>
      <c r="AN2262" s="659">
        <f>AN2263+AN2319+AN2328</f>
        <v>50440000</v>
      </c>
      <c r="AO2262" s="659"/>
      <c r="AP2262" s="659">
        <f>AP2263+AP2319+AP2328</f>
        <v>50440000</v>
      </c>
      <c r="AQ2262" s="659"/>
    </row>
    <row r="2263" spans="2:43" ht="18" customHeight="1" x14ac:dyDescent="0.2">
      <c r="B2263" s="4"/>
      <c r="C2263" s="117"/>
      <c r="D2263" s="117"/>
      <c r="E2263" s="117"/>
      <c r="F2263" s="48"/>
      <c r="G2263" s="11"/>
      <c r="H2263" s="132"/>
      <c r="I2263" s="121">
        <v>4</v>
      </c>
      <c r="J2263" s="121"/>
      <c r="K2263" s="164"/>
      <c r="L2263" s="277"/>
      <c r="M2263" s="163"/>
      <c r="N2263" s="261"/>
      <c r="O2263" s="122"/>
      <c r="P2263" s="123"/>
      <c r="Q2263" s="123"/>
      <c r="R2263" s="49"/>
      <c r="S2263" s="18"/>
      <c r="T2263" s="50" t="s">
        <v>93</v>
      </c>
      <c r="U2263" s="76"/>
      <c r="V2263" s="51">
        <f>V2264</f>
        <v>5550000</v>
      </c>
      <c r="X2263" s="51">
        <f>X2264</f>
        <v>10664000</v>
      </c>
      <c r="Z2263" s="51">
        <f>Z2264</f>
        <v>21318000</v>
      </c>
      <c r="AB2263" s="51">
        <f>AB2264</f>
        <v>22643000</v>
      </c>
      <c r="AD2263" s="51" t="e">
        <f>AD2264</f>
        <v>#REF!</v>
      </c>
      <c r="AF2263" s="51">
        <f>AF2264</f>
        <v>240891217</v>
      </c>
      <c r="AH2263" s="51" t="e">
        <f t="shared" si="333"/>
        <v>#REF!</v>
      </c>
      <c r="AI2263" s="5"/>
      <c r="AJ2263" s="51">
        <f>AJ2264</f>
        <v>4528600</v>
      </c>
      <c r="AK2263" s="5"/>
      <c r="AL2263" s="51">
        <f>AL2264</f>
        <v>45201000</v>
      </c>
      <c r="AM2263" s="51"/>
      <c r="AN2263" s="51">
        <f>AN2264</f>
        <v>50440000</v>
      </c>
      <c r="AO2263" s="51"/>
      <c r="AP2263" s="51">
        <f>AP2264</f>
        <v>50440000</v>
      </c>
      <c r="AQ2263" s="51"/>
    </row>
    <row r="2264" spans="2:43" ht="18" customHeight="1" x14ac:dyDescent="0.2">
      <c r="B2264" s="4"/>
      <c r="C2264" s="117"/>
      <c r="D2264" s="117"/>
      <c r="E2264" s="117"/>
      <c r="F2264" s="48"/>
      <c r="G2264" s="11"/>
      <c r="H2264" s="132"/>
      <c r="I2264" s="121"/>
      <c r="J2264" s="121">
        <v>1</v>
      </c>
      <c r="K2264" s="164"/>
      <c r="L2264" s="277"/>
      <c r="M2264" s="163"/>
      <c r="N2264" s="261"/>
      <c r="O2264" s="122"/>
      <c r="P2264" s="123"/>
      <c r="Q2264" s="123"/>
      <c r="R2264" s="49"/>
      <c r="S2264" s="18"/>
      <c r="T2264" s="50" t="s">
        <v>187</v>
      </c>
      <c r="U2264" s="76"/>
      <c r="V2264" s="51">
        <f>V2265+V2304+V2311</f>
        <v>5550000</v>
      </c>
      <c r="X2264" s="51">
        <f>X2265+X2304+X2311</f>
        <v>10664000</v>
      </c>
      <c r="Z2264" s="51">
        <f>Z2265+Z2304+Z2311</f>
        <v>21318000</v>
      </c>
      <c r="AB2264" s="51">
        <f>AB2265+AB2304+AB2311</f>
        <v>22643000</v>
      </c>
      <c r="AD2264" s="51" t="e">
        <f>AD2265+AD2304+AD2311</f>
        <v>#REF!</v>
      </c>
      <c r="AF2264" s="51">
        <f>AF2265+AF2304+AF2311</f>
        <v>240891217</v>
      </c>
      <c r="AH2264" s="51" t="e">
        <f t="shared" si="333"/>
        <v>#REF!</v>
      </c>
      <c r="AI2264" s="5"/>
      <c r="AJ2264" s="51">
        <f>AJ2265+AJ2304+AJ2311</f>
        <v>4528600</v>
      </c>
      <c r="AK2264" s="5"/>
      <c r="AL2264" s="51">
        <f>AL2265+AL2304+AL2311</f>
        <v>45201000</v>
      </c>
      <c r="AM2264" s="51"/>
      <c r="AN2264" s="51">
        <f>AN2265+AN2304+AN2311</f>
        <v>50440000</v>
      </c>
      <c r="AO2264" s="51"/>
      <c r="AP2264" s="51">
        <f>AP2265+AP2304+AP2311</f>
        <v>50440000</v>
      </c>
      <c r="AQ2264" s="51"/>
    </row>
    <row r="2265" spans="2:43" ht="18" customHeight="1" x14ac:dyDescent="0.2">
      <c r="B2265" s="4"/>
      <c r="C2265" s="117"/>
      <c r="D2265" s="117"/>
      <c r="E2265" s="117"/>
      <c r="F2265" s="48"/>
      <c r="G2265" s="11"/>
      <c r="H2265" s="132"/>
      <c r="I2265" s="121"/>
      <c r="J2265" s="121"/>
      <c r="K2265" s="164">
        <v>0</v>
      </c>
      <c r="L2265" s="277"/>
      <c r="M2265" s="163"/>
      <c r="N2265" s="261"/>
      <c r="O2265" s="122"/>
      <c r="P2265" s="123"/>
      <c r="Q2265" s="123"/>
      <c r="R2265" s="49"/>
      <c r="S2265" s="18"/>
      <c r="T2265" s="50" t="s">
        <v>187</v>
      </c>
      <c r="U2265" s="76"/>
      <c r="V2265" s="51">
        <f>V2266+V2298</f>
        <v>5550000</v>
      </c>
      <c r="X2265" s="51">
        <f>X2266+X2298</f>
        <v>10664000</v>
      </c>
      <c r="Z2265" s="51">
        <f>Z2266+Z2298</f>
        <v>21318000</v>
      </c>
      <c r="AB2265" s="51">
        <f>AB2266+AB2298</f>
        <v>22643000</v>
      </c>
      <c r="AD2265" s="51" t="e">
        <f>AD2266+AD2298</f>
        <v>#REF!</v>
      </c>
      <c r="AF2265" s="51">
        <f>AF2266+AF2298</f>
        <v>240891217</v>
      </c>
      <c r="AH2265" s="51" t="e">
        <f t="shared" si="333"/>
        <v>#REF!</v>
      </c>
      <c r="AI2265" s="5"/>
      <c r="AJ2265" s="51">
        <f>AJ2266+AJ2298</f>
        <v>4528600</v>
      </c>
      <c r="AK2265" s="5"/>
      <c r="AL2265" s="51">
        <f>AL2266+AL2298</f>
        <v>45201000</v>
      </c>
      <c r="AM2265" s="51"/>
      <c r="AN2265" s="51">
        <f>AN2266+AN2298</f>
        <v>50440000</v>
      </c>
      <c r="AO2265" s="51"/>
      <c r="AP2265" s="51">
        <f>AP2266+AP2298</f>
        <v>50440000</v>
      </c>
      <c r="AQ2265" s="51"/>
    </row>
    <row r="2266" spans="2:43" ht="18" customHeight="1" x14ac:dyDescent="0.2">
      <c r="B2266" s="4"/>
      <c r="C2266" s="117"/>
      <c r="D2266" s="117"/>
      <c r="E2266" s="117"/>
      <c r="F2266" s="48"/>
      <c r="G2266" s="11"/>
      <c r="H2266" s="117"/>
      <c r="I2266" s="124"/>
      <c r="J2266" s="124"/>
      <c r="K2266" s="144"/>
      <c r="L2266" s="11"/>
      <c r="M2266" s="226">
        <v>2</v>
      </c>
      <c r="N2266" s="262"/>
      <c r="O2266" s="125"/>
      <c r="P2266" s="126"/>
      <c r="Q2266" s="126"/>
      <c r="R2266" s="60"/>
      <c r="S2266" s="249"/>
      <c r="T2266" s="61" t="s">
        <v>413</v>
      </c>
      <c r="U2266" s="241"/>
      <c r="V2266" s="62">
        <f>V2267+V2275</f>
        <v>5550000</v>
      </c>
      <c r="X2266" s="62">
        <f>X2267+X2275</f>
        <v>10664000</v>
      </c>
      <c r="Z2266" s="62">
        <f>Z2267+Z2275</f>
        <v>21318000</v>
      </c>
      <c r="AB2266" s="62">
        <f>AB2267+AB2275</f>
        <v>22643000</v>
      </c>
      <c r="AD2266" s="62">
        <f>AD2267+AD2275</f>
        <v>24234000</v>
      </c>
      <c r="AF2266" s="62">
        <f>AF2267+AF2275</f>
        <v>240891217</v>
      </c>
      <c r="AH2266" s="62">
        <f t="shared" si="333"/>
        <v>265125217</v>
      </c>
      <c r="AI2266" s="63"/>
      <c r="AJ2266" s="62">
        <f>AJ2267+AJ2275</f>
        <v>4528600</v>
      </c>
      <c r="AK2266" s="63"/>
      <c r="AL2266" s="62">
        <f>AL2267+AL2275</f>
        <v>45201000</v>
      </c>
      <c r="AM2266" s="62"/>
      <c r="AN2266" s="62">
        <f>AN2267+AN2275</f>
        <v>50440000</v>
      </c>
      <c r="AO2266" s="62"/>
      <c r="AP2266" s="62">
        <f>AP2267+AP2275</f>
        <v>50440000</v>
      </c>
      <c r="AQ2266" s="62"/>
    </row>
    <row r="2267" spans="2:43" ht="18" hidden="1" customHeight="1" x14ac:dyDescent="0.2">
      <c r="B2267" s="4"/>
      <c r="C2267" s="117"/>
      <c r="D2267" s="117"/>
      <c r="E2267" s="117"/>
      <c r="F2267" s="48"/>
      <c r="G2267" s="11"/>
      <c r="H2267" s="117"/>
      <c r="I2267" s="124"/>
      <c r="J2267" s="124"/>
      <c r="K2267" s="144"/>
      <c r="L2267" s="11"/>
      <c r="M2267" s="226"/>
      <c r="N2267" s="262"/>
      <c r="O2267" s="127" t="s">
        <v>18</v>
      </c>
      <c r="P2267" s="123"/>
      <c r="Q2267" s="123"/>
      <c r="R2267" s="49"/>
      <c r="S2267" s="18"/>
      <c r="T2267" s="50" t="s">
        <v>190</v>
      </c>
      <c r="U2267" s="76"/>
      <c r="V2267" s="51">
        <f>V2268</f>
        <v>0</v>
      </c>
      <c r="X2267" s="51">
        <f>X2268</f>
        <v>0</v>
      </c>
      <c r="Z2267" s="51">
        <f>Z2268</f>
        <v>0</v>
      </c>
      <c r="AB2267" s="51">
        <f>AB2268</f>
        <v>0</v>
      </c>
      <c r="AD2267" s="51">
        <f>AD2268</f>
        <v>0</v>
      </c>
      <c r="AF2267" s="51">
        <f>AF2268</f>
        <v>0</v>
      </c>
      <c r="AH2267" s="51">
        <f t="shared" si="333"/>
        <v>0</v>
      </c>
      <c r="AI2267" s="5"/>
      <c r="AJ2267" s="51">
        <f>AJ2268</f>
        <v>0</v>
      </c>
      <c r="AK2267" s="5"/>
      <c r="AL2267" s="51">
        <f>AL2268</f>
        <v>0</v>
      </c>
      <c r="AM2267" s="51"/>
      <c r="AN2267" s="51">
        <f>AN2268</f>
        <v>0</v>
      </c>
      <c r="AO2267" s="51"/>
      <c r="AP2267" s="51">
        <f>AP2268</f>
        <v>0</v>
      </c>
      <c r="AQ2267" s="51"/>
    </row>
    <row r="2268" spans="2:43" ht="18" hidden="1" customHeight="1" x14ac:dyDescent="0.2">
      <c r="B2268" s="4"/>
      <c r="C2268" s="117"/>
      <c r="D2268" s="117"/>
      <c r="E2268" s="117"/>
      <c r="F2268" s="48"/>
      <c r="G2268" s="11"/>
      <c r="H2268" s="117"/>
      <c r="I2268" s="124"/>
      <c r="J2268" s="124"/>
      <c r="K2268" s="144"/>
      <c r="L2268" s="11"/>
      <c r="M2268" s="226"/>
      <c r="N2268" s="262"/>
      <c r="O2268" s="125"/>
      <c r="P2268" s="129">
        <v>2</v>
      </c>
      <c r="Q2268" s="129"/>
      <c r="R2268" s="64"/>
      <c r="S2268" s="234"/>
      <c r="T2268" s="65" t="s">
        <v>195</v>
      </c>
      <c r="U2268" s="155"/>
      <c r="V2268" s="66">
        <f>V2269+V2272</f>
        <v>0</v>
      </c>
      <c r="X2268" s="66">
        <f>X2269+X2272</f>
        <v>0</v>
      </c>
      <c r="Z2268" s="66">
        <f>Z2269+Z2272</f>
        <v>0</v>
      </c>
      <c r="AB2268" s="66">
        <f>AB2269+AB2272</f>
        <v>0</v>
      </c>
      <c r="AD2268" s="66">
        <f>AD2269+AD2272</f>
        <v>0</v>
      </c>
      <c r="AF2268" s="66">
        <f>AF2269+AF2272</f>
        <v>0</v>
      </c>
      <c r="AH2268" s="66">
        <f t="shared" si="333"/>
        <v>0</v>
      </c>
      <c r="AI2268" s="67"/>
      <c r="AJ2268" s="66">
        <f>AJ2269+AJ2272</f>
        <v>0</v>
      </c>
      <c r="AK2268" s="67"/>
      <c r="AL2268" s="66">
        <f>AL2269+AL2272</f>
        <v>0</v>
      </c>
      <c r="AM2268" s="66"/>
      <c r="AN2268" s="66">
        <f>AN2269+AN2272</f>
        <v>0</v>
      </c>
      <c r="AO2268" s="66"/>
      <c r="AP2268" s="66">
        <f>AP2269+AP2272</f>
        <v>0</v>
      </c>
      <c r="AQ2268" s="66"/>
    </row>
    <row r="2269" spans="2:43" ht="18" hidden="1" customHeight="1" x14ac:dyDescent="0.2">
      <c r="B2269" s="4"/>
      <c r="C2269" s="117"/>
      <c r="D2269" s="117"/>
      <c r="E2269" s="117"/>
      <c r="F2269" s="48"/>
      <c r="G2269" s="11"/>
      <c r="H2269" s="117"/>
      <c r="I2269" s="124"/>
      <c r="J2269" s="124"/>
      <c r="K2269" s="144"/>
      <c r="L2269" s="11"/>
      <c r="M2269" s="226"/>
      <c r="N2269" s="262"/>
      <c r="O2269" s="125"/>
      <c r="P2269" s="126"/>
      <c r="Q2269" s="131">
        <v>2</v>
      </c>
      <c r="R2269" s="68"/>
      <c r="S2269" s="35"/>
      <c r="T2269" s="69" t="s">
        <v>227</v>
      </c>
      <c r="U2269" s="92"/>
      <c r="V2269" s="70">
        <f>V2270+V2271</f>
        <v>0</v>
      </c>
      <c r="X2269" s="447">
        <f>X2270+X2271</f>
        <v>0</v>
      </c>
      <c r="Z2269" s="447">
        <f>Z2270+Z2271</f>
        <v>0</v>
      </c>
      <c r="AB2269" s="447">
        <f>AB2270+AB2271</f>
        <v>0</v>
      </c>
      <c r="AD2269" s="447">
        <f>AD2270+AD2271</f>
        <v>0</v>
      </c>
      <c r="AF2269" s="447">
        <f>AF2270+AF2271</f>
        <v>0</v>
      </c>
      <c r="AH2269" s="447">
        <f t="shared" si="333"/>
        <v>0</v>
      </c>
      <c r="AI2269" s="446"/>
      <c r="AJ2269" s="447">
        <f>AJ2270+AJ2271</f>
        <v>0</v>
      </c>
      <c r="AK2269" s="71"/>
      <c r="AL2269" s="447">
        <f>AL2270+AL2271</f>
        <v>0</v>
      </c>
      <c r="AM2269" s="447"/>
      <c r="AN2269" s="447">
        <f>AN2270+AN2271</f>
        <v>0</v>
      </c>
      <c r="AO2269" s="447"/>
      <c r="AP2269" s="447">
        <f>AP2270+AP2271</f>
        <v>0</v>
      </c>
      <c r="AQ2269" s="447"/>
    </row>
    <row r="2270" spans="2:43" ht="18" hidden="1" customHeight="1" x14ac:dyDescent="0.2">
      <c r="B2270" s="4"/>
      <c r="C2270" s="117"/>
      <c r="D2270" s="117"/>
      <c r="E2270" s="117"/>
      <c r="F2270" s="48"/>
      <c r="G2270" s="11"/>
      <c r="H2270" s="117"/>
      <c r="I2270" s="124"/>
      <c r="J2270" s="124"/>
      <c r="K2270" s="144"/>
      <c r="L2270" s="11"/>
      <c r="M2270" s="226"/>
      <c r="N2270" s="262"/>
      <c r="O2270" s="125"/>
      <c r="P2270" s="126"/>
      <c r="Q2270" s="130"/>
      <c r="R2270" s="72" t="s">
        <v>3</v>
      </c>
      <c r="S2270" s="181"/>
      <c r="T2270" s="73" t="s">
        <v>78</v>
      </c>
      <c r="V2270" s="74">
        <v>0</v>
      </c>
      <c r="X2270" s="74">
        <v>0</v>
      </c>
      <c r="Z2270" s="74">
        <v>0</v>
      </c>
      <c r="AB2270" s="74">
        <v>0</v>
      </c>
      <c r="AD2270" s="74">
        <v>0</v>
      </c>
      <c r="AF2270" s="74">
        <v>0</v>
      </c>
      <c r="AH2270" s="74">
        <f t="shared" ref="AH2270:AH2333" si="354">AD2270+AF2270</f>
        <v>0</v>
      </c>
      <c r="AI2270" s="8"/>
      <c r="AJ2270" s="74">
        <v>0</v>
      </c>
      <c r="AK2270" s="8"/>
      <c r="AL2270" s="74">
        <v>0</v>
      </c>
      <c r="AM2270" s="74"/>
      <c r="AN2270" s="74">
        <v>0</v>
      </c>
      <c r="AO2270" s="74"/>
      <c r="AP2270" s="74">
        <v>0</v>
      </c>
      <c r="AQ2270" s="74"/>
    </row>
    <row r="2271" spans="2:43" ht="18" hidden="1" customHeight="1" x14ac:dyDescent="0.2">
      <c r="B2271" s="4"/>
      <c r="C2271" s="117"/>
      <c r="D2271" s="117"/>
      <c r="E2271" s="117"/>
      <c r="F2271" s="48"/>
      <c r="G2271" s="11"/>
      <c r="H2271" s="117"/>
      <c r="I2271" s="124"/>
      <c r="J2271" s="124"/>
      <c r="K2271" s="144"/>
      <c r="L2271" s="11"/>
      <c r="M2271" s="226"/>
      <c r="N2271" s="262"/>
      <c r="O2271" s="125"/>
      <c r="P2271" s="126"/>
      <c r="Q2271" s="130"/>
      <c r="R2271" s="72" t="s">
        <v>0</v>
      </c>
      <c r="S2271" s="181"/>
      <c r="T2271" s="73" t="s">
        <v>228</v>
      </c>
      <c r="V2271" s="74">
        <v>0</v>
      </c>
      <c r="X2271" s="74">
        <v>0</v>
      </c>
      <c r="Z2271" s="74">
        <v>0</v>
      </c>
      <c r="AB2271" s="74">
        <v>0</v>
      </c>
      <c r="AD2271" s="74">
        <v>0</v>
      </c>
      <c r="AF2271" s="74">
        <v>0</v>
      </c>
      <c r="AH2271" s="74">
        <f t="shared" si="354"/>
        <v>0</v>
      </c>
      <c r="AI2271" s="8"/>
      <c r="AJ2271" s="74">
        <v>0</v>
      </c>
      <c r="AK2271" s="8"/>
      <c r="AL2271" s="74">
        <v>0</v>
      </c>
      <c r="AM2271" s="74"/>
      <c r="AN2271" s="74">
        <v>0</v>
      </c>
      <c r="AO2271" s="74"/>
      <c r="AP2271" s="74">
        <v>0</v>
      </c>
      <c r="AQ2271" s="74"/>
    </row>
    <row r="2272" spans="2:43" ht="18" hidden="1" customHeight="1" x14ac:dyDescent="0.2">
      <c r="B2272" s="4"/>
      <c r="C2272" s="117"/>
      <c r="D2272" s="117"/>
      <c r="E2272" s="117"/>
      <c r="F2272" s="48"/>
      <c r="G2272" s="11"/>
      <c r="H2272" s="117"/>
      <c r="I2272" s="124"/>
      <c r="J2272" s="124"/>
      <c r="K2272" s="144"/>
      <c r="L2272" s="11"/>
      <c r="M2272" s="226"/>
      <c r="N2272" s="262"/>
      <c r="O2272" s="125"/>
      <c r="P2272" s="126"/>
      <c r="Q2272" s="131">
        <v>3</v>
      </c>
      <c r="R2272" s="68"/>
      <c r="S2272" s="35"/>
      <c r="T2272" s="69" t="s">
        <v>79</v>
      </c>
      <c r="U2272" s="92"/>
      <c r="V2272" s="70">
        <f>V2273+V2274</f>
        <v>0</v>
      </c>
      <c r="X2272" s="447">
        <f>X2273+X2274</f>
        <v>0</v>
      </c>
      <c r="Z2272" s="447">
        <f>Z2273+Z2274</f>
        <v>0</v>
      </c>
      <c r="AB2272" s="447">
        <f>AB2273+AB2274</f>
        <v>0</v>
      </c>
      <c r="AD2272" s="447">
        <f>AD2273+AD2274</f>
        <v>0</v>
      </c>
      <c r="AF2272" s="447">
        <f>AF2273+AF2274</f>
        <v>0</v>
      </c>
      <c r="AH2272" s="447">
        <f t="shared" si="354"/>
        <v>0</v>
      </c>
      <c r="AI2272" s="446"/>
      <c r="AJ2272" s="447">
        <f>AJ2273+AJ2274</f>
        <v>0</v>
      </c>
      <c r="AK2272" s="71"/>
      <c r="AL2272" s="447">
        <f>AL2273+AL2274</f>
        <v>0</v>
      </c>
      <c r="AM2272" s="447"/>
      <c r="AN2272" s="447">
        <f>AN2273+AN2274</f>
        <v>0</v>
      </c>
      <c r="AO2272" s="447"/>
      <c r="AP2272" s="447">
        <f>AP2273+AP2274</f>
        <v>0</v>
      </c>
      <c r="AQ2272" s="447"/>
    </row>
    <row r="2273" spans="2:43" ht="18" hidden="1" customHeight="1" x14ac:dyDescent="0.2">
      <c r="B2273" s="4"/>
      <c r="C2273" s="117"/>
      <c r="D2273" s="117"/>
      <c r="E2273" s="117"/>
      <c r="F2273" s="48"/>
      <c r="G2273" s="11"/>
      <c r="H2273" s="117"/>
      <c r="I2273" s="124"/>
      <c r="J2273" s="124"/>
      <c r="K2273" s="144"/>
      <c r="L2273" s="11"/>
      <c r="M2273" s="226"/>
      <c r="N2273" s="262"/>
      <c r="O2273" s="125"/>
      <c r="P2273" s="126"/>
      <c r="Q2273" s="131"/>
      <c r="R2273" s="72" t="s">
        <v>3</v>
      </c>
      <c r="S2273" s="181"/>
      <c r="T2273" s="73" t="s">
        <v>80</v>
      </c>
      <c r="V2273" s="83">
        <v>0</v>
      </c>
      <c r="X2273" s="448">
        <v>0</v>
      </c>
      <c r="Z2273" s="448">
        <v>0</v>
      </c>
      <c r="AB2273" s="448">
        <v>0</v>
      </c>
      <c r="AD2273" s="448">
        <v>0</v>
      </c>
      <c r="AF2273" s="448">
        <v>0</v>
      </c>
      <c r="AH2273" s="448">
        <f t="shared" si="354"/>
        <v>0</v>
      </c>
      <c r="AI2273" s="495"/>
      <c r="AJ2273" s="448">
        <v>0</v>
      </c>
      <c r="AK2273" s="87"/>
      <c r="AL2273" s="448">
        <v>0</v>
      </c>
      <c r="AM2273" s="448"/>
      <c r="AN2273" s="448">
        <v>0</v>
      </c>
      <c r="AO2273" s="448"/>
      <c r="AP2273" s="448">
        <v>0</v>
      </c>
      <c r="AQ2273" s="448"/>
    </row>
    <row r="2274" spans="2:43" ht="18" hidden="1" customHeight="1" x14ac:dyDescent="0.2">
      <c r="B2274" s="4"/>
      <c r="C2274" s="117"/>
      <c r="D2274" s="117"/>
      <c r="E2274" s="117"/>
      <c r="F2274" s="48"/>
      <c r="G2274" s="11"/>
      <c r="H2274" s="117"/>
      <c r="I2274" s="124"/>
      <c r="J2274" s="124"/>
      <c r="K2274" s="144"/>
      <c r="L2274" s="11"/>
      <c r="M2274" s="226"/>
      <c r="N2274" s="262"/>
      <c r="O2274" s="125"/>
      <c r="P2274" s="126"/>
      <c r="Q2274" s="130"/>
      <c r="R2274" s="72" t="s">
        <v>18</v>
      </c>
      <c r="S2274" s="181"/>
      <c r="T2274" s="73" t="s">
        <v>82</v>
      </c>
      <c r="V2274" s="74">
        <v>0</v>
      </c>
      <c r="X2274" s="74">
        <v>0</v>
      </c>
      <c r="Z2274" s="74">
        <v>0</v>
      </c>
      <c r="AB2274" s="74">
        <v>0</v>
      </c>
      <c r="AD2274" s="74">
        <v>0</v>
      </c>
      <c r="AF2274" s="74">
        <v>0</v>
      </c>
      <c r="AH2274" s="74">
        <f t="shared" si="354"/>
        <v>0</v>
      </c>
      <c r="AI2274" s="8"/>
      <c r="AJ2274" s="74">
        <v>0</v>
      </c>
      <c r="AK2274" s="8"/>
      <c r="AL2274" s="74">
        <v>0</v>
      </c>
      <c r="AM2274" s="74"/>
      <c r="AN2274" s="74">
        <v>0</v>
      </c>
      <c r="AO2274" s="74"/>
      <c r="AP2274" s="74">
        <v>0</v>
      </c>
      <c r="AQ2274" s="74"/>
    </row>
    <row r="2275" spans="2:43" ht="18" customHeight="1" x14ac:dyDescent="0.2">
      <c r="B2275" s="4"/>
      <c r="C2275" s="117"/>
      <c r="D2275" s="117"/>
      <c r="E2275" s="117"/>
      <c r="F2275" s="48"/>
      <c r="G2275" s="11"/>
      <c r="H2275" s="117"/>
      <c r="I2275" s="124"/>
      <c r="J2275" s="124"/>
      <c r="K2275" s="144"/>
      <c r="L2275" s="11"/>
      <c r="M2275" s="226"/>
      <c r="N2275" s="262"/>
      <c r="O2275" s="133" t="s">
        <v>23</v>
      </c>
      <c r="P2275" s="134"/>
      <c r="Q2275" s="134"/>
      <c r="R2275" s="79"/>
      <c r="S2275" s="252"/>
      <c r="T2275" s="80" t="s">
        <v>56</v>
      </c>
      <c r="U2275" s="242"/>
      <c r="V2275" s="88">
        <f>V2276+V2281+V2284+V2294+V2290</f>
        <v>5550000</v>
      </c>
      <c r="X2275" s="88">
        <f>X2276+X2281+X2284+X2294+X2290</f>
        <v>10664000</v>
      </c>
      <c r="Z2275" s="88">
        <f>Z2276+Z2281+Z2284+Z2294+Z2290</f>
        <v>21318000</v>
      </c>
      <c r="AB2275" s="88">
        <f>AB2276+AB2281+AB2284+AB2294+AB2290</f>
        <v>22643000</v>
      </c>
      <c r="AD2275" s="88">
        <f>AD2276+AD2281+AD2284+AD2294+AD2290</f>
        <v>24234000</v>
      </c>
      <c r="AF2275" s="88">
        <f>AF2276+AF2281+AF2284+AF2294+AF2290</f>
        <v>240891217</v>
      </c>
      <c r="AH2275" s="88">
        <f t="shared" si="354"/>
        <v>265125217</v>
      </c>
      <c r="AI2275" s="89"/>
      <c r="AJ2275" s="88">
        <f>AJ2276+AJ2281+AJ2284+AJ2294+AJ2290</f>
        <v>4528600</v>
      </c>
      <c r="AK2275" s="89"/>
      <c r="AL2275" s="88">
        <f>AL2276+AL2281+AL2284+AL2294+AL2290</f>
        <v>45201000</v>
      </c>
      <c r="AM2275" s="88"/>
      <c r="AN2275" s="88">
        <f>AN2276+AN2281+AN2284+AN2294+AN2290</f>
        <v>50440000</v>
      </c>
      <c r="AO2275" s="88"/>
      <c r="AP2275" s="88">
        <f>AP2276+AP2281+AP2284+AP2294+AP2290</f>
        <v>50440000</v>
      </c>
      <c r="AQ2275" s="88"/>
    </row>
    <row r="2276" spans="2:43" ht="18" hidden="1" customHeight="1" x14ac:dyDescent="0.2">
      <c r="B2276" s="4"/>
      <c r="C2276" s="117"/>
      <c r="D2276" s="117"/>
      <c r="E2276" s="117"/>
      <c r="F2276" s="48"/>
      <c r="G2276" s="11"/>
      <c r="H2276" s="117"/>
      <c r="I2276" s="124"/>
      <c r="J2276" s="124"/>
      <c r="K2276" s="144"/>
      <c r="L2276" s="11"/>
      <c r="M2276" s="226"/>
      <c r="N2276" s="262"/>
      <c r="O2276" s="125"/>
      <c r="P2276" s="129">
        <v>1</v>
      </c>
      <c r="Q2276" s="129"/>
      <c r="R2276" s="64"/>
      <c r="S2276" s="234"/>
      <c r="T2276" s="65" t="s">
        <v>94</v>
      </c>
      <c r="U2276" s="155"/>
      <c r="V2276" s="66">
        <f>V2277</f>
        <v>0</v>
      </c>
      <c r="X2276" s="66">
        <f>X2277+X2279</f>
        <v>0</v>
      </c>
      <c r="Z2276" s="66">
        <f>Z2277+Z2279</f>
        <v>0</v>
      </c>
      <c r="AB2276" s="66">
        <f>AB2277+AB2279</f>
        <v>0</v>
      </c>
      <c r="AD2276" s="66">
        <f>AD2277+AD2279</f>
        <v>0</v>
      </c>
      <c r="AF2276" s="66">
        <f>AF2277+AF2279</f>
        <v>162000</v>
      </c>
      <c r="AH2276" s="66">
        <f t="shared" si="354"/>
        <v>162000</v>
      </c>
      <c r="AI2276" s="67"/>
      <c r="AJ2276" s="66">
        <f>AJ2277+AJ2279</f>
        <v>0</v>
      </c>
      <c r="AK2276" s="67"/>
      <c r="AL2276" s="66">
        <f>AL2277+AL2279</f>
        <v>0</v>
      </c>
      <c r="AM2276" s="66"/>
      <c r="AN2276" s="66">
        <f>AN2277+AN2279</f>
        <v>0</v>
      </c>
      <c r="AO2276" s="66"/>
      <c r="AP2276" s="66">
        <f>AP2277+AP2279</f>
        <v>0</v>
      </c>
      <c r="AQ2276" s="66"/>
    </row>
    <row r="2277" spans="2:43" ht="17.25" hidden="1" customHeight="1" x14ac:dyDescent="0.2">
      <c r="B2277" s="4"/>
      <c r="C2277" s="117"/>
      <c r="D2277" s="117"/>
      <c r="E2277" s="117"/>
      <c r="F2277" s="48"/>
      <c r="G2277" s="11"/>
      <c r="H2277" s="117"/>
      <c r="I2277" s="124"/>
      <c r="J2277" s="124"/>
      <c r="K2277" s="144"/>
      <c r="L2277" s="11"/>
      <c r="M2277" s="226"/>
      <c r="N2277" s="262"/>
      <c r="O2277" s="125"/>
      <c r="P2277" s="126"/>
      <c r="Q2277" s="131">
        <v>4</v>
      </c>
      <c r="R2277" s="68"/>
      <c r="S2277" s="35"/>
      <c r="T2277" s="69" t="s">
        <v>108</v>
      </c>
      <c r="U2277" s="92"/>
      <c r="V2277" s="70">
        <f>V2278</f>
        <v>0</v>
      </c>
      <c r="X2277" s="447">
        <f>X2278</f>
        <v>0</v>
      </c>
      <c r="Z2277" s="447">
        <f>Z2278</f>
        <v>0</v>
      </c>
      <c r="AB2277" s="447">
        <f>AB2278</f>
        <v>0</v>
      </c>
      <c r="AD2277" s="447">
        <f>AD2278</f>
        <v>0</v>
      </c>
      <c r="AF2277" s="447">
        <f>AF2278</f>
        <v>0</v>
      </c>
      <c r="AH2277" s="447">
        <f t="shared" si="354"/>
        <v>0</v>
      </c>
      <c r="AI2277" s="446"/>
      <c r="AJ2277" s="447">
        <f>AJ2278</f>
        <v>0</v>
      </c>
      <c r="AK2277" s="71"/>
      <c r="AL2277" s="447">
        <f>AL2278</f>
        <v>0</v>
      </c>
      <c r="AM2277" s="447"/>
      <c r="AN2277" s="447">
        <f>AN2278</f>
        <v>0</v>
      </c>
      <c r="AO2277" s="447"/>
      <c r="AP2277" s="447">
        <f>AP2278</f>
        <v>0</v>
      </c>
      <c r="AQ2277" s="447"/>
    </row>
    <row r="2278" spans="2:43" ht="18" hidden="1" customHeight="1" x14ac:dyDescent="0.2">
      <c r="B2278" s="4"/>
      <c r="C2278" s="117"/>
      <c r="D2278" s="117"/>
      <c r="E2278" s="117"/>
      <c r="F2278" s="48"/>
      <c r="G2278" s="11"/>
      <c r="H2278" s="117"/>
      <c r="I2278" s="124"/>
      <c r="J2278" s="124"/>
      <c r="K2278" s="144"/>
      <c r="L2278" s="11"/>
      <c r="M2278" s="226"/>
      <c r="N2278" s="262"/>
      <c r="O2278" s="125"/>
      <c r="P2278" s="126"/>
      <c r="Q2278" s="131"/>
      <c r="R2278" s="78">
        <v>1</v>
      </c>
      <c r="S2278" s="251"/>
      <c r="T2278" s="77" t="s">
        <v>511</v>
      </c>
      <c r="U2278" s="141"/>
      <c r="V2278" s="83">
        <v>0</v>
      </c>
      <c r="X2278" s="448">
        <v>0</v>
      </c>
      <c r="Z2278" s="448">
        <v>0</v>
      </c>
      <c r="AB2278" s="448">
        <v>0</v>
      </c>
      <c r="AD2278" s="448">
        <v>0</v>
      </c>
      <c r="AF2278" s="448">
        <v>0</v>
      </c>
      <c r="AH2278" s="448">
        <f t="shared" si="354"/>
        <v>0</v>
      </c>
      <c r="AI2278" s="495"/>
      <c r="AJ2278" s="448">
        <v>0</v>
      </c>
      <c r="AK2278" s="87"/>
      <c r="AL2278" s="448">
        <v>0</v>
      </c>
      <c r="AM2278" s="448"/>
      <c r="AN2278" s="448">
        <v>0</v>
      </c>
      <c r="AO2278" s="448"/>
      <c r="AP2278" s="448">
        <v>0</v>
      </c>
      <c r="AQ2278" s="448"/>
    </row>
    <row r="2279" spans="2:43" ht="17.25" hidden="1" customHeight="1" x14ac:dyDescent="0.2">
      <c r="B2279" s="4"/>
      <c r="C2279" s="117"/>
      <c r="D2279" s="117"/>
      <c r="E2279" s="117"/>
      <c r="F2279" s="48"/>
      <c r="G2279" s="11"/>
      <c r="H2279" s="117"/>
      <c r="I2279" s="124"/>
      <c r="J2279" s="124"/>
      <c r="K2279" s="144"/>
      <c r="L2279" s="11"/>
      <c r="M2279" s="226"/>
      <c r="N2279" s="262"/>
      <c r="O2279" s="125"/>
      <c r="P2279" s="126"/>
      <c r="Q2279" s="131">
        <v>5</v>
      </c>
      <c r="R2279" s="68"/>
      <c r="S2279" s="35"/>
      <c r="T2279" s="450" t="s">
        <v>614</v>
      </c>
      <c r="U2279" s="92"/>
      <c r="V2279" s="70">
        <f>V2280</f>
        <v>0</v>
      </c>
      <c r="X2279" s="447">
        <f>X2280</f>
        <v>0</v>
      </c>
      <c r="Z2279" s="447">
        <f>Z2280</f>
        <v>0</v>
      </c>
      <c r="AB2279" s="447">
        <f>AB2280</f>
        <v>0</v>
      </c>
      <c r="AD2279" s="447">
        <f>AD2280</f>
        <v>0</v>
      </c>
      <c r="AF2279" s="447">
        <f>AF2280</f>
        <v>162000</v>
      </c>
      <c r="AH2279" s="447">
        <f t="shared" si="354"/>
        <v>162000</v>
      </c>
      <c r="AI2279" s="446"/>
      <c r="AJ2279" s="447">
        <f>AJ2280</f>
        <v>0</v>
      </c>
      <c r="AK2279" s="71"/>
      <c r="AL2279" s="447">
        <f>AL2280</f>
        <v>0</v>
      </c>
      <c r="AM2279" s="447"/>
      <c r="AN2279" s="447">
        <f>AN2280</f>
        <v>0</v>
      </c>
      <c r="AO2279" s="447"/>
      <c r="AP2279" s="447">
        <f>AP2280</f>
        <v>0</v>
      </c>
      <c r="AQ2279" s="447"/>
    </row>
    <row r="2280" spans="2:43" ht="18" hidden="1" customHeight="1" x14ac:dyDescent="0.2">
      <c r="B2280" s="4"/>
      <c r="C2280" s="117"/>
      <c r="D2280" s="117"/>
      <c r="E2280" s="117"/>
      <c r="F2280" s="48"/>
      <c r="G2280" s="11"/>
      <c r="H2280" s="117"/>
      <c r="I2280" s="124"/>
      <c r="J2280" s="124"/>
      <c r="K2280" s="144"/>
      <c r="L2280" s="11"/>
      <c r="M2280" s="226"/>
      <c r="N2280" s="262"/>
      <c r="O2280" s="125"/>
      <c r="P2280" s="126"/>
      <c r="Q2280" s="131"/>
      <c r="R2280" s="78">
        <v>30</v>
      </c>
      <c r="S2280" s="251"/>
      <c r="T2280" s="494" t="s">
        <v>615</v>
      </c>
      <c r="U2280" s="141"/>
      <c r="V2280" s="83">
        <v>0</v>
      </c>
      <c r="X2280" s="448">
        <v>0</v>
      </c>
      <c r="Z2280" s="448">
        <v>0</v>
      </c>
      <c r="AB2280" s="448">
        <v>0</v>
      </c>
      <c r="AD2280" s="74">
        <v>0</v>
      </c>
      <c r="AF2280" s="74">
        <v>162000</v>
      </c>
      <c r="AH2280" s="448">
        <f t="shared" si="354"/>
        <v>162000</v>
      </c>
      <c r="AI2280" s="495"/>
      <c r="AJ2280" s="448">
        <v>0</v>
      </c>
      <c r="AK2280" s="87"/>
      <c r="AL2280" s="448">
        <v>0</v>
      </c>
      <c r="AM2280" s="448"/>
      <c r="AN2280" s="448">
        <v>0</v>
      </c>
      <c r="AO2280" s="448"/>
      <c r="AP2280" s="448">
        <v>0</v>
      </c>
      <c r="AQ2280" s="448"/>
    </row>
    <row r="2281" spans="2:43" ht="18" hidden="1" customHeight="1" x14ac:dyDescent="0.2">
      <c r="B2281" s="4"/>
      <c r="C2281" s="117"/>
      <c r="D2281" s="117"/>
      <c r="E2281" s="117"/>
      <c r="F2281" s="48"/>
      <c r="G2281" s="11"/>
      <c r="H2281" s="117"/>
      <c r="I2281" s="124"/>
      <c r="J2281" s="124"/>
      <c r="K2281" s="144"/>
      <c r="L2281" s="11"/>
      <c r="M2281" s="226"/>
      <c r="N2281" s="262"/>
      <c r="O2281" s="125"/>
      <c r="P2281" s="129">
        <v>4</v>
      </c>
      <c r="Q2281" s="129"/>
      <c r="R2281" s="64"/>
      <c r="S2281" s="234"/>
      <c r="T2281" s="65" t="s">
        <v>100</v>
      </c>
      <c r="U2281" s="155"/>
      <c r="V2281" s="66">
        <f>V2282</f>
        <v>2000</v>
      </c>
      <c r="X2281" s="66">
        <f>X2282</f>
        <v>2000</v>
      </c>
      <c r="Z2281" s="66">
        <f>Z2282</f>
        <v>2000</v>
      </c>
      <c r="AB2281" s="66">
        <f>AB2282</f>
        <v>2000</v>
      </c>
      <c r="AD2281" s="66">
        <f>AD2282</f>
        <v>0</v>
      </c>
      <c r="AF2281" s="66">
        <f>AF2282</f>
        <v>10930000</v>
      </c>
      <c r="AH2281" s="66">
        <f t="shared" si="354"/>
        <v>10930000</v>
      </c>
      <c r="AI2281" s="67"/>
      <c r="AJ2281" s="66">
        <f>AJ2282</f>
        <v>400</v>
      </c>
      <c r="AK2281" s="67"/>
      <c r="AL2281" s="66">
        <f t="shared" ref="AL2281:AP2282" si="355">AL2282</f>
        <v>0</v>
      </c>
      <c r="AM2281" s="66"/>
      <c r="AN2281" s="66">
        <f t="shared" si="355"/>
        <v>0</v>
      </c>
      <c r="AO2281" s="66"/>
      <c r="AP2281" s="66">
        <f t="shared" si="355"/>
        <v>0</v>
      </c>
      <c r="AQ2281" s="66"/>
    </row>
    <row r="2282" spans="2:43" ht="17.25" hidden="1" customHeight="1" x14ac:dyDescent="0.2">
      <c r="B2282" s="4"/>
      <c r="C2282" s="117"/>
      <c r="D2282" s="117"/>
      <c r="E2282" s="117"/>
      <c r="F2282" s="48"/>
      <c r="G2282" s="11"/>
      <c r="H2282" s="117"/>
      <c r="I2282" s="124"/>
      <c r="J2282" s="124"/>
      <c r="K2282" s="144"/>
      <c r="L2282" s="11"/>
      <c r="M2282" s="226"/>
      <c r="N2282" s="262"/>
      <c r="O2282" s="125"/>
      <c r="P2282" s="126"/>
      <c r="Q2282" s="131">
        <v>2</v>
      </c>
      <c r="R2282" s="68"/>
      <c r="S2282" s="35"/>
      <c r="T2282" s="69" t="s">
        <v>101</v>
      </c>
      <c r="U2282" s="92"/>
      <c r="V2282" s="70">
        <f>V2283</f>
        <v>2000</v>
      </c>
      <c r="X2282" s="447">
        <f>X2283</f>
        <v>2000</v>
      </c>
      <c r="Z2282" s="447">
        <f>Z2283</f>
        <v>2000</v>
      </c>
      <c r="AB2282" s="447">
        <f>AB2283</f>
        <v>2000</v>
      </c>
      <c r="AD2282" s="447">
        <f>AD2283</f>
        <v>0</v>
      </c>
      <c r="AF2282" s="447">
        <f>AF2283</f>
        <v>10930000</v>
      </c>
      <c r="AH2282" s="447">
        <f t="shared" si="354"/>
        <v>10930000</v>
      </c>
      <c r="AI2282" s="446"/>
      <c r="AJ2282" s="447">
        <f>AJ2283</f>
        <v>400</v>
      </c>
      <c r="AK2282" s="71"/>
      <c r="AL2282" s="447">
        <f t="shared" si="355"/>
        <v>0</v>
      </c>
      <c r="AM2282" s="447"/>
      <c r="AN2282" s="447">
        <f t="shared" si="355"/>
        <v>0</v>
      </c>
      <c r="AO2282" s="447"/>
      <c r="AP2282" s="447">
        <f t="shared" si="355"/>
        <v>0</v>
      </c>
      <c r="AQ2282" s="447"/>
    </row>
    <row r="2283" spans="2:43" ht="18" hidden="1" customHeight="1" x14ac:dyDescent="0.2">
      <c r="B2283" s="4"/>
      <c r="C2283" s="117"/>
      <c r="D2283" s="117"/>
      <c r="E2283" s="117"/>
      <c r="F2283" s="48"/>
      <c r="G2283" s="11"/>
      <c r="H2283" s="117"/>
      <c r="I2283" s="124"/>
      <c r="J2283" s="124"/>
      <c r="K2283" s="144"/>
      <c r="L2283" s="11"/>
      <c r="M2283" s="226"/>
      <c r="N2283" s="262"/>
      <c r="O2283" s="125"/>
      <c r="P2283" s="126"/>
      <c r="Q2283" s="131"/>
      <c r="R2283" s="78">
        <v>90</v>
      </c>
      <c r="S2283" s="251"/>
      <c r="T2283" s="77" t="s">
        <v>370</v>
      </c>
      <c r="U2283" s="141"/>
      <c r="V2283" s="83">
        <v>2000</v>
      </c>
      <c r="X2283" s="448">
        <v>2000</v>
      </c>
      <c r="Z2283" s="74">
        <v>2000</v>
      </c>
      <c r="AB2283" s="448">
        <v>2000</v>
      </c>
      <c r="AD2283" s="74">
        <v>0</v>
      </c>
      <c r="AF2283" s="74">
        <v>10930000</v>
      </c>
      <c r="AH2283" s="448">
        <f t="shared" si="354"/>
        <v>10930000</v>
      </c>
      <c r="AI2283" s="495"/>
      <c r="AJ2283" s="74">
        <f>CEILING(AB2283*20/100,10)</f>
        <v>400</v>
      </c>
      <c r="AK2283" s="87"/>
      <c r="AL2283" s="448">
        <v>0</v>
      </c>
      <c r="AM2283" s="448"/>
      <c r="AN2283" s="448">
        <v>0</v>
      </c>
      <c r="AO2283" s="448"/>
      <c r="AP2283" s="448">
        <v>0</v>
      </c>
      <c r="AQ2283" s="448"/>
    </row>
    <row r="2284" spans="2:43" ht="18" customHeight="1" x14ac:dyDescent="0.2">
      <c r="B2284" s="4"/>
      <c r="C2284" s="117"/>
      <c r="D2284" s="117"/>
      <c r="E2284" s="117"/>
      <c r="F2284" s="48"/>
      <c r="G2284" s="11"/>
      <c r="H2284" s="117"/>
      <c r="I2284" s="124"/>
      <c r="J2284" s="124"/>
      <c r="K2284" s="144"/>
      <c r="L2284" s="11"/>
      <c r="M2284" s="226"/>
      <c r="N2284" s="262"/>
      <c r="O2284" s="125"/>
      <c r="P2284" s="129">
        <v>5</v>
      </c>
      <c r="Q2284" s="129"/>
      <c r="R2284" s="64"/>
      <c r="S2284" s="234"/>
      <c r="T2284" s="65" t="s">
        <v>102</v>
      </c>
      <c r="U2284" s="155"/>
      <c r="V2284" s="66">
        <f>V2285+V2287</f>
        <v>3298000</v>
      </c>
      <c r="X2284" s="66">
        <f>X2285+X2287</f>
        <v>8730000</v>
      </c>
      <c r="Z2284" s="66">
        <f>Z2285+Z2287</f>
        <v>19600000</v>
      </c>
      <c r="AB2284" s="66">
        <f>AB2285+AB2287</f>
        <v>19198000</v>
      </c>
      <c r="AD2284" s="66">
        <f>AD2285+AD2287</f>
        <v>20700000</v>
      </c>
      <c r="AF2284" s="66">
        <f>AF2285+AF2287</f>
        <v>133878568</v>
      </c>
      <c r="AH2284" s="66">
        <f t="shared" si="354"/>
        <v>154578568</v>
      </c>
      <c r="AI2284" s="67"/>
      <c r="AJ2284" s="66">
        <f>AJ2285+AJ2287</f>
        <v>3839600</v>
      </c>
      <c r="AK2284" s="67"/>
      <c r="AL2284" s="66">
        <f>AL2285+AL2287</f>
        <v>38201000</v>
      </c>
      <c r="AM2284" s="66"/>
      <c r="AN2284" s="66">
        <f>AN2285+AN2287</f>
        <v>42440000</v>
      </c>
      <c r="AO2284" s="66"/>
      <c r="AP2284" s="66">
        <f>AP2285+AP2287</f>
        <v>42440000</v>
      </c>
      <c r="AQ2284" s="66"/>
    </row>
    <row r="2285" spans="2:43" ht="18" customHeight="1" x14ac:dyDescent="0.2">
      <c r="B2285" s="4"/>
      <c r="C2285" s="117"/>
      <c r="D2285" s="117"/>
      <c r="E2285" s="117"/>
      <c r="F2285" s="48"/>
      <c r="G2285" s="11"/>
      <c r="H2285" s="117"/>
      <c r="I2285" s="124"/>
      <c r="J2285" s="124"/>
      <c r="K2285" s="144"/>
      <c r="L2285" s="11"/>
      <c r="M2285" s="226"/>
      <c r="N2285" s="262"/>
      <c r="O2285" s="125"/>
      <c r="P2285" s="126"/>
      <c r="Q2285" s="131">
        <v>1</v>
      </c>
      <c r="R2285" s="68"/>
      <c r="S2285" s="35"/>
      <c r="T2285" s="69" t="s">
        <v>98</v>
      </c>
      <c r="U2285" s="92"/>
      <c r="V2285" s="70">
        <f>V2286</f>
        <v>0</v>
      </c>
      <c r="X2285" s="447">
        <f>X2286</f>
        <v>50000</v>
      </c>
      <c r="Z2285" s="447">
        <f>Z2286</f>
        <v>100000</v>
      </c>
      <c r="AB2285" s="447">
        <f>AB2286</f>
        <v>198000</v>
      </c>
      <c r="AD2285" s="447">
        <f>AD2286</f>
        <v>200000</v>
      </c>
      <c r="AF2285" s="447">
        <f>AF2286</f>
        <v>4250000</v>
      </c>
      <c r="AH2285" s="447">
        <f t="shared" si="354"/>
        <v>4450000</v>
      </c>
      <c r="AI2285" s="446"/>
      <c r="AJ2285" s="447">
        <f>AJ2286</f>
        <v>39600</v>
      </c>
      <c r="AK2285" s="71"/>
      <c r="AL2285" s="447">
        <f>AL2286</f>
        <v>200000</v>
      </c>
      <c r="AM2285" s="447"/>
      <c r="AN2285" s="447">
        <f>AN2286</f>
        <v>210000</v>
      </c>
      <c r="AO2285" s="447"/>
      <c r="AP2285" s="447">
        <f>AP2286</f>
        <v>210000</v>
      </c>
      <c r="AQ2285" s="447"/>
    </row>
    <row r="2286" spans="2:43" ht="18" customHeight="1" x14ac:dyDescent="0.2">
      <c r="B2286" s="4"/>
      <c r="C2286" s="117"/>
      <c r="D2286" s="117"/>
      <c r="E2286" s="117"/>
      <c r="F2286" s="48"/>
      <c r="G2286" s="11"/>
      <c r="H2286" s="117"/>
      <c r="I2286" s="124"/>
      <c r="J2286" s="124"/>
      <c r="K2286" s="144"/>
      <c r="L2286" s="11"/>
      <c r="M2286" s="226"/>
      <c r="N2286" s="262"/>
      <c r="O2286" s="125"/>
      <c r="P2286" s="126"/>
      <c r="Q2286" s="131"/>
      <c r="R2286" s="78" t="s">
        <v>3</v>
      </c>
      <c r="S2286" s="251"/>
      <c r="T2286" s="77" t="s">
        <v>99</v>
      </c>
      <c r="U2286" s="141"/>
      <c r="V2286" s="83">
        <v>0</v>
      </c>
      <c r="X2286" s="448">
        <v>50000</v>
      </c>
      <c r="Z2286" s="74">
        <v>100000</v>
      </c>
      <c r="AB2286" s="74">
        <v>198000</v>
      </c>
      <c r="AD2286" s="74">
        <v>200000</v>
      </c>
      <c r="AF2286" s="74">
        <f>4450000-AD2286</f>
        <v>4250000</v>
      </c>
      <c r="AH2286" s="448">
        <f t="shared" si="354"/>
        <v>4450000</v>
      </c>
      <c r="AI2286" s="8"/>
      <c r="AJ2286" s="74">
        <f>CEILING(AB2286*20/100,10)</f>
        <v>39600</v>
      </c>
      <c r="AK2286" s="8"/>
      <c r="AL2286" s="448">
        <v>200000</v>
      </c>
      <c r="AM2286" s="448"/>
      <c r="AN2286" s="448">
        <v>210000</v>
      </c>
      <c r="AO2286" s="448"/>
      <c r="AP2286" s="448">
        <v>210000</v>
      </c>
      <c r="AQ2286" s="448"/>
    </row>
    <row r="2287" spans="2:43" ht="18" customHeight="1" x14ac:dyDescent="0.2">
      <c r="B2287" s="4"/>
      <c r="C2287" s="117"/>
      <c r="D2287" s="117"/>
      <c r="E2287" s="117"/>
      <c r="F2287" s="48"/>
      <c r="G2287" s="11"/>
      <c r="H2287" s="117"/>
      <c r="I2287" s="124"/>
      <c r="J2287" s="124"/>
      <c r="K2287" s="144"/>
      <c r="L2287" s="11"/>
      <c r="M2287" s="226"/>
      <c r="N2287" s="262"/>
      <c r="O2287" s="125"/>
      <c r="P2287" s="126"/>
      <c r="Q2287" s="131">
        <v>7</v>
      </c>
      <c r="R2287" s="68"/>
      <c r="S2287" s="35"/>
      <c r="T2287" s="69" t="s">
        <v>252</v>
      </c>
      <c r="U2287" s="92"/>
      <c r="V2287" s="70">
        <f>SUM(V2288:V2289)</f>
        <v>3298000</v>
      </c>
      <c r="X2287" s="447">
        <f>SUM(X2288:X2289)</f>
        <v>8680000</v>
      </c>
      <c r="Z2287" s="447">
        <f>SUM(Z2288:Z2289)</f>
        <v>19500000</v>
      </c>
      <c r="AB2287" s="447">
        <f>SUM(AB2288:AB2289)</f>
        <v>19000000</v>
      </c>
      <c r="AD2287" s="447">
        <f>SUM(AD2288:AD2289)</f>
        <v>20500000</v>
      </c>
      <c r="AF2287" s="447">
        <f>SUM(AF2288:AF2289)</f>
        <v>129628568</v>
      </c>
      <c r="AH2287" s="447">
        <f t="shared" si="354"/>
        <v>150128568</v>
      </c>
      <c r="AI2287" s="446"/>
      <c r="AJ2287" s="447">
        <f>SUM(AJ2288:AJ2289)</f>
        <v>3800000</v>
      </c>
      <c r="AK2287" s="71"/>
      <c r="AL2287" s="447">
        <f>SUM(AL2288:AL2289)</f>
        <v>38001000</v>
      </c>
      <c r="AM2287" s="447"/>
      <c r="AN2287" s="447">
        <f>SUM(AN2288:AN2289)</f>
        <v>42230000</v>
      </c>
      <c r="AO2287" s="447"/>
      <c r="AP2287" s="447">
        <f>SUM(AP2288:AP2289)</f>
        <v>42230000</v>
      </c>
      <c r="AQ2287" s="447"/>
    </row>
    <row r="2288" spans="2:43" ht="18" customHeight="1" x14ac:dyDescent="0.2">
      <c r="B2288" s="4"/>
      <c r="C2288" s="117"/>
      <c r="D2288" s="117"/>
      <c r="E2288" s="117"/>
      <c r="F2288" s="48"/>
      <c r="G2288" s="11"/>
      <c r="H2288" s="117"/>
      <c r="I2288" s="124"/>
      <c r="J2288" s="124"/>
      <c r="K2288" s="144"/>
      <c r="L2288" s="11"/>
      <c r="M2288" s="226"/>
      <c r="N2288" s="262"/>
      <c r="O2288" s="125"/>
      <c r="P2288" s="126"/>
      <c r="Q2288" s="131"/>
      <c r="R2288" s="78" t="s">
        <v>3</v>
      </c>
      <c r="S2288" s="251"/>
      <c r="T2288" s="77" t="s">
        <v>104</v>
      </c>
      <c r="U2288" s="141"/>
      <c r="V2288" s="83">
        <v>3298000</v>
      </c>
      <c r="X2288" s="448">
        <v>8680000</v>
      </c>
      <c r="Z2288" s="74">
        <v>17500000</v>
      </c>
      <c r="AB2288" s="74">
        <v>12000000</v>
      </c>
      <c r="AD2288" s="74">
        <v>16413382</v>
      </c>
      <c r="AF2288" s="74">
        <f>106513350-AD2288+39528600</f>
        <v>129628568</v>
      </c>
      <c r="AH2288" s="448">
        <f t="shared" si="354"/>
        <v>146041950</v>
      </c>
      <c r="AI2288" s="495"/>
      <c r="AJ2288" s="74">
        <f t="shared" ref="AJ2288:AJ2289" si="356">CEILING(AB2288*20/100,10)</f>
        <v>2400000</v>
      </c>
      <c r="AK2288" s="87"/>
      <c r="AL2288" s="448">
        <v>32001000</v>
      </c>
      <c r="AM2288" s="448"/>
      <c r="AN2288" s="448">
        <v>36230000</v>
      </c>
      <c r="AO2288" s="74"/>
      <c r="AP2288" s="448">
        <v>36230000</v>
      </c>
      <c r="AQ2288" s="74"/>
    </row>
    <row r="2289" spans="2:43" ht="18" customHeight="1" x14ac:dyDescent="0.2">
      <c r="B2289" s="4"/>
      <c r="C2289" s="117"/>
      <c r="D2289" s="117"/>
      <c r="E2289" s="117"/>
      <c r="F2289" s="48"/>
      <c r="G2289" s="11"/>
      <c r="H2289" s="117"/>
      <c r="I2289" s="124"/>
      <c r="J2289" s="124"/>
      <c r="K2289" s="144"/>
      <c r="L2289" s="11"/>
      <c r="M2289" s="226"/>
      <c r="N2289" s="262"/>
      <c r="O2289" s="125"/>
      <c r="P2289" s="126"/>
      <c r="Q2289" s="131"/>
      <c r="R2289" s="78">
        <v>90</v>
      </c>
      <c r="S2289" s="251"/>
      <c r="T2289" s="77" t="s">
        <v>202</v>
      </c>
      <c r="U2289" s="141"/>
      <c r="V2289" s="83">
        <v>0</v>
      </c>
      <c r="X2289" s="448">
        <v>0</v>
      </c>
      <c r="Z2289" s="448">
        <v>2000000</v>
      </c>
      <c r="AB2289" s="74">
        <f>3484250+3515750</f>
        <v>7000000</v>
      </c>
      <c r="AD2289" s="74">
        <v>4086618</v>
      </c>
      <c r="AF2289" s="74">
        <v>0</v>
      </c>
      <c r="AH2289" s="448">
        <f t="shared" si="354"/>
        <v>4086618</v>
      </c>
      <c r="AI2289" s="8"/>
      <c r="AJ2289" s="74">
        <f t="shared" si="356"/>
        <v>1400000</v>
      </c>
      <c r="AK2289" s="8"/>
      <c r="AL2289" s="448">
        <v>6000000</v>
      </c>
      <c r="AM2289" s="448"/>
      <c r="AN2289" s="448">
        <v>6000000</v>
      </c>
      <c r="AO2289" s="448"/>
      <c r="AP2289" s="448">
        <v>6000000</v>
      </c>
      <c r="AQ2289" s="448"/>
    </row>
    <row r="2290" spans="2:43" ht="18" hidden="1" customHeight="1" x14ac:dyDescent="0.2">
      <c r="B2290" s="4"/>
      <c r="C2290" s="117"/>
      <c r="D2290" s="117"/>
      <c r="E2290" s="117"/>
      <c r="F2290" s="48"/>
      <c r="G2290" s="11"/>
      <c r="H2290" s="117"/>
      <c r="I2290" s="124"/>
      <c r="J2290" s="124"/>
      <c r="K2290" s="144"/>
      <c r="L2290" s="11"/>
      <c r="M2290" s="226"/>
      <c r="N2290" s="262"/>
      <c r="O2290" s="125"/>
      <c r="P2290" s="129">
        <v>6</v>
      </c>
      <c r="Q2290" s="129"/>
      <c r="R2290" s="64"/>
      <c r="S2290" s="234"/>
      <c r="T2290" s="65" t="s">
        <v>385</v>
      </c>
      <c r="U2290" s="155"/>
      <c r="V2290" s="66">
        <f>V2291</f>
        <v>0</v>
      </c>
      <c r="X2290" s="66">
        <f>X2291</f>
        <v>0</v>
      </c>
      <c r="Z2290" s="66">
        <f>Z2291</f>
        <v>0</v>
      </c>
      <c r="AB2290" s="66">
        <f>AB2291</f>
        <v>0</v>
      </c>
      <c r="AD2290" s="66">
        <f>AD2291</f>
        <v>0</v>
      </c>
      <c r="AF2290" s="66">
        <f>AF2291</f>
        <v>0</v>
      </c>
      <c r="AH2290" s="66">
        <f t="shared" si="354"/>
        <v>0</v>
      </c>
      <c r="AI2290" s="67"/>
      <c r="AJ2290" s="66">
        <f>AJ2291</f>
        <v>0</v>
      </c>
      <c r="AK2290" s="67"/>
      <c r="AL2290" s="66">
        <f>AL2291</f>
        <v>0</v>
      </c>
      <c r="AM2290" s="66"/>
      <c r="AN2290" s="66">
        <f>AN2291</f>
        <v>0</v>
      </c>
      <c r="AO2290" s="66"/>
      <c r="AP2290" s="66">
        <f>AP2291</f>
        <v>0</v>
      </c>
      <c r="AQ2290" s="66"/>
    </row>
    <row r="2291" spans="2:43" ht="18" hidden="1" customHeight="1" x14ac:dyDescent="0.2">
      <c r="B2291" s="4"/>
      <c r="C2291" s="117"/>
      <c r="D2291" s="117"/>
      <c r="E2291" s="117"/>
      <c r="F2291" s="48"/>
      <c r="G2291" s="11"/>
      <c r="H2291" s="117"/>
      <c r="I2291" s="124"/>
      <c r="J2291" s="124"/>
      <c r="K2291" s="144"/>
      <c r="L2291" s="11"/>
      <c r="M2291" s="226"/>
      <c r="N2291" s="262"/>
      <c r="O2291" s="125"/>
      <c r="P2291" s="126"/>
      <c r="Q2291" s="131">
        <v>7</v>
      </c>
      <c r="R2291" s="68"/>
      <c r="S2291" s="35"/>
      <c r="T2291" s="69" t="s">
        <v>252</v>
      </c>
      <c r="U2291" s="92"/>
      <c r="V2291" s="70">
        <f>V2292+V2293</f>
        <v>0</v>
      </c>
      <c r="X2291" s="447">
        <f>X2292+X2293</f>
        <v>0</v>
      </c>
      <c r="Z2291" s="447">
        <f>Z2292+Z2293</f>
        <v>0</v>
      </c>
      <c r="AB2291" s="447">
        <f>AB2292+AB2293</f>
        <v>0</v>
      </c>
      <c r="AD2291" s="447">
        <f>AD2292+AD2293</f>
        <v>0</v>
      </c>
      <c r="AF2291" s="447">
        <f>AF2292+AF2293</f>
        <v>0</v>
      </c>
      <c r="AH2291" s="447">
        <f t="shared" si="354"/>
        <v>0</v>
      </c>
      <c r="AI2291" s="446"/>
      <c r="AJ2291" s="447">
        <f>AJ2292+AJ2293</f>
        <v>0</v>
      </c>
      <c r="AK2291" s="71"/>
      <c r="AL2291" s="447">
        <f>AL2292+AL2293</f>
        <v>0</v>
      </c>
      <c r="AM2291" s="447"/>
      <c r="AN2291" s="447">
        <f>AN2292+AN2293</f>
        <v>0</v>
      </c>
      <c r="AO2291" s="447"/>
      <c r="AP2291" s="447">
        <f>AP2292+AP2293</f>
        <v>0</v>
      </c>
      <c r="AQ2291" s="447"/>
    </row>
    <row r="2292" spans="2:43" ht="18" hidden="1" customHeight="1" x14ac:dyDescent="0.2">
      <c r="B2292" s="4"/>
      <c r="C2292" s="117"/>
      <c r="D2292" s="117"/>
      <c r="E2292" s="117"/>
      <c r="F2292" s="48"/>
      <c r="G2292" s="11"/>
      <c r="H2292" s="117"/>
      <c r="I2292" s="124"/>
      <c r="J2292" s="124"/>
      <c r="K2292" s="144"/>
      <c r="L2292" s="11"/>
      <c r="M2292" s="226"/>
      <c r="N2292" s="262"/>
      <c r="O2292" s="125"/>
      <c r="P2292" s="126"/>
      <c r="Q2292" s="131"/>
      <c r="R2292" s="78" t="s">
        <v>3</v>
      </c>
      <c r="S2292" s="251"/>
      <c r="T2292" s="77" t="s">
        <v>104</v>
      </c>
      <c r="U2292" s="141"/>
      <c r="V2292" s="83">
        <v>0</v>
      </c>
      <c r="X2292" s="448">
        <v>0</v>
      </c>
      <c r="Z2292" s="448">
        <v>0</v>
      </c>
      <c r="AB2292" s="448">
        <v>0</v>
      </c>
      <c r="AD2292" s="448">
        <v>0</v>
      </c>
      <c r="AF2292" s="448">
        <v>0</v>
      </c>
      <c r="AH2292" s="448">
        <f t="shared" si="354"/>
        <v>0</v>
      </c>
      <c r="AI2292" s="8"/>
      <c r="AJ2292" s="448">
        <v>0</v>
      </c>
      <c r="AK2292" s="8"/>
      <c r="AL2292" s="448">
        <v>0</v>
      </c>
      <c r="AM2292" s="448"/>
      <c r="AN2292" s="448">
        <v>0</v>
      </c>
      <c r="AO2292" s="448"/>
      <c r="AP2292" s="448">
        <v>0</v>
      </c>
      <c r="AQ2292" s="448"/>
    </row>
    <row r="2293" spans="2:43" ht="18" hidden="1" customHeight="1" x14ac:dyDescent="0.2">
      <c r="B2293" s="4"/>
      <c r="C2293" s="117"/>
      <c r="D2293" s="117"/>
      <c r="E2293" s="117"/>
      <c r="F2293" s="48"/>
      <c r="G2293" s="11"/>
      <c r="H2293" s="117"/>
      <c r="I2293" s="124"/>
      <c r="J2293" s="124"/>
      <c r="K2293" s="144"/>
      <c r="L2293" s="11"/>
      <c r="M2293" s="226"/>
      <c r="N2293" s="262"/>
      <c r="O2293" s="125"/>
      <c r="P2293" s="126"/>
      <c r="Q2293" s="126"/>
      <c r="R2293" s="86">
        <v>1</v>
      </c>
      <c r="S2293" s="20"/>
      <c r="T2293" s="73" t="s">
        <v>252</v>
      </c>
      <c r="V2293" s="74">
        <v>0</v>
      </c>
      <c r="X2293" s="74">
        <v>0</v>
      </c>
      <c r="Z2293" s="74">
        <v>0</v>
      </c>
      <c r="AB2293" s="74">
        <v>0</v>
      </c>
      <c r="AD2293" s="74">
        <v>0</v>
      </c>
      <c r="AF2293" s="74">
        <v>0</v>
      </c>
      <c r="AH2293" s="74">
        <f t="shared" si="354"/>
        <v>0</v>
      </c>
      <c r="AI2293" s="8"/>
      <c r="AJ2293" s="74"/>
      <c r="AK2293" s="8"/>
      <c r="AL2293" s="74"/>
      <c r="AM2293" s="74"/>
      <c r="AN2293" s="74"/>
      <c r="AO2293" s="74"/>
      <c r="AP2293" s="74"/>
      <c r="AQ2293" s="74"/>
    </row>
    <row r="2294" spans="2:43" ht="18" customHeight="1" x14ac:dyDescent="0.2">
      <c r="B2294" s="4"/>
      <c r="C2294" s="117"/>
      <c r="D2294" s="117"/>
      <c r="E2294" s="117"/>
      <c r="F2294" s="48"/>
      <c r="G2294" s="11"/>
      <c r="H2294" s="117"/>
      <c r="I2294" s="124"/>
      <c r="J2294" s="124"/>
      <c r="K2294" s="144"/>
      <c r="L2294" s="11"/>
      <c r="M2294" s="226"/>
      <c r="N2294" s="262"/>
      <c r="O2294" s="125"/>
      <c r="P2294" s="129">
        <v>7</v>
      </c>
      <c r="Q2294" s="129"/>
      <c r="R2294" s="64"/>
      <c r="S2294" s="234"/>
      <c r="T2294" s="65" t="s">
        <v>323</v>
      </c>
      <c r="U2294" s="155"/>
      <c r="V2294" s="66">
        <f>V2295</f>
        <v>2250000</v>
      </c>
      <c r="X2294" s="66">
        <f>X2295</f>
        <v>1932000</v>
      </c>
      <c r="Z2294" s="66">
        <f>Z2295</f>
        <v>1716000</v>
      </c>
      <c r="AB2294" s="66">
        <f>AB2295</f>
        <v>3443000</v>
      </c>
      <c r="AD2294" s="66">
        <f>AD2295</f>
        <v>3534000</v>
      </c>
      <c r="AF2294" s="66">
        <f>AF2295</f>
        <v>95920649</v>
      </c>
      <c r="AH2294" s="66">
        <f t="shared" si="354"/>
        <v>99454649</v>
      </c>
      <c r="AI2294" s="67"/>
      <c r="AJ2294" s="66">
        <f>AJ2295</f>
        <v>688600</v>
      </c>
      <c r="AK2294" s="67"/>
      <c r="AL2294" s="66">
        <f>AL2295</f>
        <v>7000000</v>
      </c>
      <c r="AM2294" s="66"/>
      <c r="AN2294" s="66">
        <f>AN2295</f>
        <v>8000000</v>
      </c>
      <c r="AO2294" s="66"/>
      <c r="AP2294" s="66">
        <f>AP2295</f>
        <v>8000000</v>
      </c>
      <c r="AQ2294" s="66"/>
    </row>
    <row r="2295" spans="2:43" ht="18" customHeight="1" x14ac:dyDescent="0.2">
      <c r="B2295" s="4"/>
      <c r="C2295" s="117"/>
      <c r="D2295" s="117"/>
      <c r="E2295" s="117"/>
      <c r="F2295" s="48"/>
      <c r="G2295" s="11"/>
      <c r="H2295" s="117"/>
      <c r="I2295" s="124"/>
      <c r="J2295" s="124"/>
      <c r="K2295" s="144"/>
      <c r="L2295" s="11"/>
      <c r="M2295" s="226"/>
      <c r="N2295" s="262"/>
      <c r="O2295" s="125"/>
      <c r="P2295" s="126"/>
      <c r="Q2295" s="131">
        <v>7</v>
      </c>
      <c r="R2295" s="68"/>
      <c r="S2295" s="35"/>
      <c r="T2295" s="69" t="s">
        <v>252</v>
      </c>
      <c r="U2295" s="92"/>
      <c r="V2295" s="70">
        <f>V2296+V2297</f>
        <v>2250000</v>
      </c>
      <c r="X2295" s="447">
        <f>X2296+X2297</f>
        <v>1932000</v>
      </c>
      <c r="Z2295" s="447">
        <f>Z2296+Z2297</f>
        <v>1716000</v>
      </c>
      <c r="AB2295" s="447">
        <f>AB2296+AB2297</f>
        <v>3443000</v>
      </c>
      <c r="AD2295" s="447">
        <f>AD2296+AD2297</f>
        <v>3534000</v>
      </c>
      <c r="AF2295" s="447">
        <f>AF2296+AF2297</f>
        <v>95920649</v>
      </c>
      <c r="AH2295" s="447">
        <f t="shared" si="354"/>
        <v>99454649</v>
      </c>
      <c r="AI2295" s="446"/>
      <c r="AJ2295" s="447">
        <f>AJ2296+AJ2297</f>
        <v>688600</v>
      </c>
      <c r="AK2295" s="71"/>
      <c r="AL2295" s="447">
        <f>AL2296+AL2297</f>
        <v>7000000</v>
      </c>
      <c r="AM2295" s="447"/>
      <c r="AN2295" s="447">
        <f>AN2296+AN2297</f>
        <v>8000000</v>
      </c>
      <c r="AO2295" s="447"/>
      <c r="AP2295" s="447">
        <f>AP2296+AP2297</f>
        <v>8000000</v>
      </c>
      <c r="AQ2295" s="447"/>
    </row>
    <row r="2296" spans="2:43" ht="18" hidden="1" customHeight="1" x14ac:dyDescent="0.2">
      <c r="B2296" s="4"/>
      <c r="C2296" s="117"/>
      <c r="D2296" s="117"/>
      <c r="E2296" s="117"/>
      <c r="F2296" s="48"/>
      <c r="G2296" s="11"/>
      <c r="H2296" s="117"/>
      <c r="I2296" s="124"/>
      <c r="J2296" s="124"/>
      <c r="K2296" s="144"/>
      <c r="L2296" s="11"/>
      <c r="M2296" s="226"/>
      <c r="N2296" s="262"/>
      <c r="O2296" s="125"/>
      <c r="P2296" s="126"/>
      <c r="Q2296" s="131"/>
      <c r="R2296" s="78" t="s">
        <v>3</v>
      </c>
      <c r="S2296" s="251"/>
      <c r="T2296" s="77" t="s">
        <v>104</v>
      </c>
      <c r="U2296" s="141"/>
      <c r="V2296" s="83">
        <v>0</v>
      </c>
      <c r="X2296" s="448">
        <v>0</v>
      </c>
      <c r="Z2296" s="448">
        <v>0</v>
      </c>
      <c r="AB2296" s="448">
        <v>0</v>
      </c>
      <c r="AD2296" s="448">
        <v>0</v>
      </c>
      <c r="AF2296" s="448">
        <v>0</v>
      </c>
      <c r="AH2296" s="448">
        <f t="shared" si="354"/>
        <v>0</v>
      </c>
      <c r="AI2296" s="8"/>
      <c r="AJ2296" s="448">
        <v>0</v>
      </c>
      <c r="AK2296" s="8"/>
      <c r="AL2296" s="448">
        <v>0</v>
      </c>
      <c r="AM2296" s="448"/>
      <c r="AN2296" s="448">
        <v>0</v>
      </c>
      <c r="AO2296" s="448"/>
      <c r="AP2296" s="448">
        <v>0</v>
      </c>
      <c r="AQ2296" s="448"/>
    </row>
    <row r="2297" spans="2:43" ht="18" customHeight="1" x14ac:dyDescent="0.2">
      <c r="B2297" s="4"/>
      <c r="C2297" s="117"/>
      <c r="D2297" s="117"/>
      <c r="E2297" s="117"/>
      <c r="F2297" s="48"/>
      <c r="G2297" s="11"/>
      <c r="H2297" s="117"/>
      <c r="I2297" s="124"/>
      <c r="J2297" s="124"/>
      <c r="K2297" s="144"/>
      <c r="L2297" s="11"/>
      <c r="M2297" s="226"/>
      <c r="N2297" s="262"/>
      <c r="O2297" s="125"/>
      <c r="P2297" s="126"/>
      <c r="Q2297" s="126"/>
      <c r="R2297" s="86">
        <v>90</v>
      </c>
      <c r="S2297" s="20"/>
      <c r="T2297" s="73" t="s">
        <v>202</v>
      </c>
      <c r="V2297" s="74">
        <v>2250000</v>
      </c>
      <c r="X2297" s="74">
        <v>1932000</v>
      </c>
      <c r="Z2297" s="74">
        <v>1716000</v>
      </c>
      <c r="AB2297" s="448">
        <v>3443000</v>
      </c>
      <c r="AD2297" s="448">
        <v>3534000</v>
      </c>
      <c r="AF2297" s="74">
        <f>99454649-AD2297</f>
        <v>95920649</v>
      </c>
      <c r="AH2297" s="74">
        <f t="shared" si="354"/>
        <v>99454649</v>
      </c>
      <c r="AI2297" s="8"/>
      <c r="AJ2297" s="74">
        <f>CEILING(AB2297*20/100,10)</f>
        <v>688600</v>
      </c>
      <c r="AK2297" s="8"/>
      <c r="AL2297" s="74">
        <v>7000000</v>
      </c>
      <c r="AM2297" s="74"/>
      <c r="AN2297" s="74">
        <v>8000000</v>
      </c>
      <c r="AO2297" s="74"/>
      <c r="AP2297" s="74">
        <v>8000000</v>
      </c>
      <c r="AQ2297" s="74"/>
    </row>
    <row r="2298" spans="2:43" ht="18" hidden="1" customHeight="1" x14ac:dyDescent="0.2">
      <c r="B2298" s="4"/>
      <c r="C2298" s="117"/>
      <c r="D2298" s="117"/>
      <c r="E2298" s="117"/>
      <c r="F2298" s="48"/>
      <c r="G2298" s="11"/>
      <c r="H2298" s="117"/>
      <c r="I2298" s="124"/>
      <c r="J2298" s="124"/>
      <c r="K2298" s="144"/>
      <c r="L2298" s="11"/>
      <c r="M2298" s="226">
        <v>8</v>
      </c>
      <c r="N2298" s="262"/>
      <c r="O2298" s="125"/>
      <c r="P2298" s="126"/>
      <c r="Q2298" s="126"/>
      <c r="R2298" s="60"/>
      <c r="S2298" s="249"/>
      <c r="T2298" s="61" t="s">
        <v>105</v>
      </c>
      <c r="U2298" s="241"/>
      <c r="V2298" s="62">
        <f>V2299</f>
        <v>0</v>
      </c>
      <c r="X2298" s="62">
        <f>X2299</f>
        <v>0</v>
      </c>
      <c r="Z2298" s="62">
        <f>Z2299</f>
        <v>0</v>
      </c>
      <c r="AB2298" s="62">
        <f>AB2299</f>
        <v>0</v>
      </c>
      <c r="AD2298" s="62" t="e">
        <f>#REF!</f>
        <v>#REF!</v>
      </c>
      <c r="AF2298" s="62">
        <f>AF2299</f>
        <v>0</v>
      </c>
      <c r="AH2298" s="62" t="e">
        <f t="shared" si="354"/>
        <v>#REF!</v>
      </c>
      <c r="AI2298" s="63"/>
      <c r="AJ2298" s="62">
        <f>AJ2299</f>
        <v>0</v>
      </c>
      <c r="AK2298" s="63"/>
      <c r="AL2298" s="62">
        <f t="shared" ref="AL2298:AP2301" si="357">AL2299</f>
        <v>0</v>
      </c>
      <c r="AM2298" s="62"/>
      <c r="AN2298" s="62">
        <f t="shared" si="357"/>
        <v>0</v>
      </c>
      <c r="AO2298" s="62"/>
      <c r="AP2298" s="62">
        <f t="shared" si="357"/>
        <v>0</v>
      </c>
      <c r="AQ2298" s="62"/>
    </row>
    <row r="2299" spans="2:43" ht="18" hidden="1" customHeight="1" x14ac:dyDescent="0.2">
      <c r="B2299" s="4"/>
      <c r="C2299" s="117"/>
      <c r="D2299" s="117"/>
      <c r="E2299" s="117"/>
      <c r="F2299" s="48"/>
      <c r="G2299" s="11"/>
      <c r="H2299" s="117"/>
      <c r="I2299" s="124"/>
      <c r="J2299" s="124"/>
      <c r="K2299" s="144"/>
      <c r="L2299" s="11"/>
      <c r="M2299" s="226"/>
      <c r="N2299" s="262"/>
      <c r="O2299" s="133" t="s">
        <v>23</v>
      </c>
      <c r="P2299" s="134"/>
      <c r="Q2299" s="134"/>
      <c r="R2299" s="79"/>
      <c r="S2299" s="252"/>
      <c r="T2299" s="80" t="s">
        <v>56</v>
      </c>
      <c r="U2299" s="242"/>
      <c r="V2299" s="88">
        <f>V2300</f>
        <v>0</v>
      </c>
      <c r="X2299" s="88">
        <f>X2300</f>
        <v>0</v>
      </c>
      <c r="Z2299" s="88">
        <f>Z2300</f>
        <v>0</v>
      </c>
      <c r="AB2299" s="88">
        <f>AB2300</f>
        <v>0</v>
      </c>
      <c r="AD2299" s="88" t="e">
        <f>#REF!</f>
        <v>#REF!</v>
      </c>
      <c r="AF2299" s="88">
        <f>AF2300</f>
        <v>0</v>
      </c>
      <c r="AH2299" s="88" t="e">
        <f t="shared" si="354"/>
        <v>#REF!</v>
      </c>
      <c r="AI2299" s="89"/>
      <c r="AJ2299" s="88">
        <f>AJ2300</f>
        <v>0</v>
      </c>
      <c r="AK2299" s="89"/>
      <c r="AL2299" s="88">
        <f t="shared" si="357"/>
        <v>0</v>
      </c>
      <c r="AM2299" s="88"/>
      <c r="AN2299" s="88">
        <f t="shared" si="357"/>
        <v>0</v>
      </c>
      <c r="AO2299" s="88"/>
      <c r="AP2299" s="88">
        <f t="shared" si="357"/>
        <v>0</v>
      </c>
      <c r="AQ2299" s="88"/>
    </row>
    <row r="2300" spans="2:43" ht="18" hidden="1" customHeight="1" x14ac:dyDescent="0.2">
      <c r="B2300" s="4"/>
      <c r="C2300" s="117"/>
      <c r="D2300" s="117"/>
      <c r="E2300" s="117"/>
      <c r="F2300" s="48"/>
      <c r="G2300" s="11"/>
      <c r="H2300" s="117"/>
      <c r="I2300" s="124"/>
      <c r="J2300" s="124"/>
      <c r="K2300" s="144"/>
      <c r="L2300" s="11"/>
      <c r="M2300" s="226"/>
      <c r="N2300" s="262"/>
      <c r="O2300" s="125"/>
      <c r="P2300" s="129">
        <v>5</v>
      </c>
      <c r="Q2300" s="129"/>
      <c r="R2300" s="64"/>
      <c r="S2300" s="234"/>
      <c r="T2300" s="65" t="s">
        <v>102</v>
      </c>
      <c r="U2300" s="155"/>
      <c r="V2300" s="66">
        <f>V2301</f>
        <v>0</v>
      </c>
      <c r="X2300" s="66">
        <f>X2301</f>
        <v>0</v>
      </c>
      <c r="Z2300" s="66">
        <f>Z2301</f>
        <v>0</v>
      </c>
      <c r="AB2300" s="66">
        <f>AB2301</f>
        <v>0</v>
      </c>
      <c r="AD2300" s="66" t="e">
        <f>#REF!</f>
        <v>#REF!</v>
      </c>
      <c r="AF2300" s="66">
        <f>AF2301</f>
        <v>0</v>
      </c>
      <c r="AH2300" s="66" t="e">
        <f t="shared" si="354"/>
        <v>#REF!</v>
      </c>
      <c r="AI2300" s="67"/>
      <c r="AJ2300" s="66">
        <f>AJ2301</f>
        <v>0</v>
      </c>
      <c r="AK2300" s="67"/>
      <c r="AL2300" s="66">
        <f t="shared" si="357"/>
        <v>0</v>
      </c>
      <c r="AM2300" s="66"/>
      <c r="AN2300" s="66">
        <f t="shared" si="357"/>
        <v>0</v>
      </c>
      <c r="AO2300" s="66"/>
      <c r="AP2300" s="66">
        <f t="shared" si="357"/>
        <v>0</v>
      </c>
      <c r="AQ2300" s="66"/>
    </row>
    <row r="2301" spans="2:43" ht="18" hidden="1" customHeight="1" x14ac:dyDescent="0.2">
      <c r="B2301" s="4"/>
      <c r="C2301" s="117"/>
      <c r="D2301" s="117"/>
      <c r="E2301" s="117"/>
      <c r="F2301" s="48"/>
      <c r="G2301" s="11"/>
      <c r="H2301" s="117"/>
      <c r="I2301" s="124"/>
      <c r="J2301" s="124"/>
      <c r="K2301" s="144"/>
      <c r="L2301" s="11"/>
      <c r="M2301" s="226"/>
      <c r="N2301" s="262"/>
      <c r="O2301" s="125"/>
      <c r="P2301" s="126"/>
      <c r="Q2301" s="131">
        <v>7</v>
      </c>
      <c r="R2301" s="68"/>
      <c r="S2301" s="35"/>
      <c r="T2301" s="69" t="s">
        <v>252</v>
      </c>
      <c r="U2301" s="92"/>
      <c r="V2301" s="70">
        <f>V2302</f>
        <v>0</v>
      </c>
      <c r="X2301" s="70">
        <f>X2302</f>
        <v>0</v>
      </c>
      <c r="Z2301" s="70">
        <f>Z2302</f>
        <v>0</v>
      </c>
      <c r="AB2301" s="70">
        <f>AB2302</f>
        <v>0</v>
      </c>
      <c r="AD2301" s="70" t="e">
        <f>#REF!</f>
        <v>#REF!</v>
      </c>
      <c r="AF2301" s="70">
        <f>AF2302</f>
        <v>0</v>
      </c>
      <c r="AH2301" s="70" t="e">
        <f t="shared" si="354"/>
        <v>#REF!</v>
      </c>
      <c r="AI2301" s="446"/>
      <c r="AJ2301" s="447">
        <f>AJ2302</f>
        <v>0</v>
      </c>
      <c r="AK2301" s="71"/>
      <c r="AL2301" s="447">
        <f t="shared" si="357"/>
        <v>0</v>
      </c>
      <c r="AM2301" s="447"/>
      <c r="AN2301" s="447">
        <f t="shared" si="357"/>
        <v>0</v>
      </c>
      <c r="AO2301" s="70"/>
      <c r="AP2301" s="447">
        <f t="shared" si="357"/>
        <v>0</v>
      </c>
      <c r="AQ2301" s="70"/>
    </row>
    <row r="2302" spans="2:43" ht="18" hidden="1" customHeight="1" x14ac:dyDescent="0.2">
      <c r="B2302" s="4"/>
      <c r="C2302" s="117"/>
      <c r="D2302" s="117"/>
      <c r="E2302" s="117"/>
      <c r="F2302" s="48"/>
      <c r="G2302" s="11"/>
      <c r="H2302" s="117"/>
      <c r="I2302" s="124"/>
      <c r="J2302" s="124"/>
      <c r="K2302" s="144"/>
      <c r="L2302" s="11"/>
      <c r="M2302" s="226"/>
      <c r="N2302" s="262"/>
      <c r="O2302" s="125"/>
      <c r="P2302" s="126"/>
      <c r="Q2302" s="131"/>
      <c r="R2302" s="78" t="s">
        <v>3</v>
      </c>
      <c r="S2302" s="251"/>
      <c r="T2302" s="77" t="s">
        <v>104</v>
      </c>
      <c r="U2302" s="141"/>
      <c r="V2302" s="83"/>
      <c r="X2302" s="83"/>
      <c r="Z2302" s="83"/>
      <c r="AB2302" s="83"/>
      <c r="AD2302" s="83"/>
      <c r="AF2302" s="83"/>
      <c r="AH2302" s="83">
        <f t="shared" si="354"/>
        <v>0</v>
      </c>
      <c r="AI2302" s="495"/>
      <c r="AJ2302" s="448"/>
      <c r="AK2302" s="87"/>
      <c r="AL2302" s="448"/>
      <c r="AM2302" s="448"/>
      <c r="AN2302" s="448"/>
      <c r="AO2302" s="83"/>
      <c r="AP2302" s="448"/>
      <c r="AQ2302" s="83"/>
    </row>
    <row r="2303" spans="2:43" ht="18" customHeight="1" x14ac:dyDescent="0.2">
      <c r="B2303" s="4"/>
      <c r="C2303" s="117"/>
      <c r="D2303" s="117"/>
      <c r="E2303" s="117"/>
      <c r="F2303" s="48"/>
      <c r="G2303" s="11"/>
      <c r="H2303" s="117"/>
      <c r="I2303" s="124"/>
      <c r="J2303" s="124"/>
      <c r="K2303" s="144"/>
      <c r="L2303" s="11"/>
      <c r="M2303" s="226"/>
      <c r="N2303" s="262"/>
      <c r="O2303" s="125"/>
      <c r="P2303" s="126"/>
      <c r="Q2303" s="131"/>
      <c r="R2303" s="78"/>
      <c r="S2303" s="251"/>
      <c r="T2303" s="77"/>
      <c r="U2303" s="141"/>
      <c r="V2303" s="83"/>
      <c r="X2303" s="83"/>
      <c r="Z2303" s="83"/>
      <c r="AB2303" s="83"/>
      <c r="AD2303" s="83"/>
      <c r="AF2303" s="83"/>
      <c r="AH2303" s="83"/>
      <c r="AI2303" s="495"/>
      <c r="AJ2303" s="448"/>
      <c r="AK2303" s="87"/>
      <c r="AL2303" s="448"/>
      <c r="AM2303" s="448"/>
      <c r="AN2303" s="448"/>
      <c r="AO2303" s="83"/>
      <c r="AP2303" s="448"/>
      <c r="AQ2303" s="83"/>
    </row>
    <row r="2304" spans="2:43" s="6" customFormat="1" ht="18" hidden="1" customHeight="1" x14ac:dyDescent="0.2">
      <c r="B2304" s="291"/>
      <c r="C2304" s="132"/>
      <c r="D2304" s="132"/>
      <c r="E2304" s="132"/>
      <c r="F2304" s="94"/>
      <c r="G2304" s="277"/>
      <c r="H2304" s="132"/>
      <c r="I2304" s="121"/>
      <c r="J2304" s="121"/>
      <c r="K2304" s="164">
        <v>7</v>
      </c>
      <c r="L2304" s="277"/>
      <c r="M2304" s="226"/>
      <c r="N2304" s="262"/>
      <c r="O2304" s="125"/>
      <c r="P2304" s="126"/>
      <c r="Q2304" s="120"/>
      <c r="R2304" s="230"/>
      <c r="S2304" s="253"/>
      <c r="T2304" s="80" t="s">
        <v>417</v>
      </c>
      <c r="U2304" s="242"/>
      <c r="V2304" s="88">
        <f>V2305</f>
        <v>0</v>
      </c>
      <c r="W2304" s="14"/>
      <c r="X2304" s="88">
        <f>X2305</f>
        <v>0</v>
      </c>
      <c r="Y2304" s="14"/>
      <c r="Z2304" s="88">
        <f>Z2305</f>
        <v>0</v>
      </c>
      <c r="AA2304" s="14"/>
      <c r="AB2304" s="88">
        <f>AB2305</f>
        <v>0</v>
      </c>
      <c r="AC2304" s="14"/>
      <c r="AD2304" s="88" t="e">
        <f>#REF!</f>
        <v>#REF!</v>
      </c>
      <c r="AE2304" s="14"/>
      <c r="AF2304" s="88">
        <f>AF2305</f>
        <v>0</v>
      </c>
      <c r="AG2304" s="14"/>
      <c r="AH2304" s="88" t="e">
        <f t="shared" si="354"/>
        <v>#REF!</v>
      </c>
      <c r="AI2304" s="89"/>
      <c r="AJ2304" s="88">
        <f>AJ2305</f>
        <v>0</v>
      </c>
      <c r="AK2304" s="89"/>
      <c r="AL2304" s="88">
        <f t="shared" ref="AL2304:AP2308" si="358">AL2305</f>
        <v>0</v>
      </c>
      <c r="AM2304" s="88"/>
      <c r="AN2304" s="88">
        <f t="shared" si="358"/>
        <v>0</v>
      </c>
      <c r="AO2304" s="88"/>
      <c r="AP2304" s="88">
        <f t="shared" si="358"/>
        <v>0</v>
      </c>
      <c r="AQ2304" s="88"/>
    </row>
    <row r="2305" spans="2:43" ht="18" hidden="1" customHeight="1" x14ac:dyDescent="0.2">
      <c r="B2305" s="4"/>
      <c r="C2305" s="117"/>
      <c r="D2305" s="117"/>
      <c r="E2305" s="117"/>
      <c r="F2305" s="48"/>
      <c r="G2305" s="11"/>
      <c r="H2305" s="117"/>
      <c r="I2305" s="124"/>
      <c r="J2305" s="124"/>
      <c r="K2305" s="144"/>
      <c r="L2305" s="11"/>
      <c r="M2305" s="226">
        <v>2</v>
      </c>
      <c r="N2305" s="262"/>
      <c r="O2305" s="125"/>
      <c r="P2305" s="126"/>
      <c r="Q2305" s="126"/>
      <c r="R2305" s="60"/>
      <c r="S2305" s="249"/>
      <c r="T2305" s="61" t="s">
        <v>413</v>
      </c>
      <c r="U2305" s="241"/>
      <c r="V2305" s="62">
        <f>V2306</f>
        <v>0</v>
      </c>
      <c r="X2305" s="62">
        <f>X2306</f>
        <v>0</v>
      </c>
      <c r="Z2305" s="62">
        <f>Z2306</f>
        <v>0</v>
      </c>
      <c r="AB2305" s="62">
        <f>AB2306</f>
        <v>0</v>
      </c>
      <c r="AD2305" s="62" t="e">
        <f>#REF!</f>
        <v>#REF!</v>
      </c>
      <c r="AF2305" s="62">
        <f>AF2306</f>
        <v>0</v>
      </c>
      <c r="AH2305" s="62" t="e">
        <f t="shared" si="354"/>
        <v>#REF!</v>
      </c>
      <c r="AI2305" s="63"/>
      <c r="AJ2305" s="62">
        <f>AJ2306</f>
        <v>0</v>
      </c>
      <c r="AK2305" s="63"/>
      <c r="AL2305" s="62">
        <f t="shared" si="358"/>
        <v>0</v>
      </c>
      <c r="AM2305" s="62"/>
      <c r="AN2305" s="62">
        <f t="shared" si="358"/>
        <v>0</v>
      </c>
      <c r="AO2305" s="62"/>
      <c r="AP2305" s="62">
        <f t="shared" si="358"/>
        <v>0</v>
      </c>
      <c r="AQ2305" s="62"/>
    </row>
    <row r="2306" spans="2:43" ht="18" hidden="1" customHeight="1" x14ac:dyDescent="0.2">
      <c r="B2306" s="4"/>
      <c r="C2306" s="117"/>
      <c r="D2306" s="117"/>
      <c r="E2306" s="117"/>
      <c r="F2306" s="48"/>
      <c r="G2306" s="11"/>
      <c r="H2306" s="117"/>
      <c r="I2306" s="124"/>
      <c r="J2306" s="124"/>
      <c r="K2306" s="144"/>
      <c r="L2306" s="11"/>
      <c r="M2306" s="226"/>
      <c r="N2306" s="262"/>
      <c r="O2306" s="127" t="s">
        <v>18</v>
      </c>
      <c r="P2306" s="123"/>
      <c r="Q2306" s="123"/>
      <c r="R2306" s="49"/>
      <c r="S2306" s="18"/>
      <c r="T2306" s="50" t="s">
        <v>190</v>
      </c>
      <c r="U2306" s="76"/>
      <c r="V2306" s="51">
        <f>V2307</f>
        <v>0</v>
      </c>
      <c r="W2306" s="76"/>
      <c r="X2306" s="51">
        <f>X2307</f>
        <v>0</v>
      </c>
      <c r="Y2306" s="76"/>
      <c r="Z2306" s="51">
        <f>Z2307</f>
        <v>0</v>
      </c>
      <c r="AA2306" s="76"/>
      <c r="AB2306" s="51">
        <f>AB2307</f>
        <v>0</v>
      </c>
      <c r="AC2306" s="76"/>
      <c r="AD2306" s="51" t="e">
        <f>#REF!</f>
        <v>#REF!</v>
      </c>
      <c r="AE2306" s="76"/>
      <c r="AF2306" s="51">
        <f>AF2307</f>
        <v>0</v>
      </c>
      <c r="AG2306" s="76"/>
      <c r="AH2306" s="51" t="e">
        <f t="shared" si="354"/>
        <v>#REF!</v>
      </c>
      <c r="AI2306" s="5"/>
      <c r="AJ2306" s="51">
        <f>AJ2307</f>
        <v>0</v>
      </c>
      <c r="AK2306" s="5"/>
      <c r="AL2306" s="51">
        <f t="shared" si="358"/>
        <v>0</v>
      </c>
      <c r="AM2306" s="51"/>
      <c r="AN2306" s="51">
        <f t="shared" si="358"/>
        <v>0</v>
      </c>
      <c r="AO2306" s="51"/>
      <c r="AP2306" s="51">
        <f t="shared" si="358"/>
        <v>0</v>
      </c>
      <c r="AQ2306" s="51"/>
    </row>
    <row r="2307" spans="2:43" ht="18" hidden="1" customHeight="1" x14ac:dyDescent="0.2">
      <c r="B2307" s="4"/>
      <c r="C2307" s="117"/>
      <c r="D2307" s="117"/>
      <c r="E2307" s="117"/>
      <c r="F2307" s="48"/>
      <c r="G2307" s="11"/>
      <c r="H2307" s="117"/>
      <c r="I2307" s="124"/>
      <c r="J2307" s="124"/>
      <c r="K2307" s="144"/>
      <c r="L2307" s="11"/>
      <c r="M2307" s="143"/>
      <c r="N2307" s="42"/>
      <c r="O2307" s="128"/>
      <c r="P2307" s="129">
        <v>5</v>
      </c>
      <c r="Q2307" s="129"/>
      <c r="R2307" s="64"/>
      <c r="S2307" s="234"/>
      <c r="T2307" s="65" t="s">
        <v>24</v>
      </c>
      <c r="U2307" s="155"/>
      <c r="V2307" s="66">
        <f>V2308</f>
        <v>0</v>
      </c>
      <c r="X2307" s="66">
        <f>X2308</f>
        <v>0</v>
      </c>
      <c r="Z2307" s="66">
        <f>Z2308</f>
        <v>0</v>
      </c>
      <c r="AB2307" s="66">
        <f>AB2308</f>
        <v>0</v>
      </c>
      <c r="AD2307" s="66" t="e">
        <f>#REF!</f>
        <v>#REF!</v>
      </c>
      <c r="AF2307" s="66">
        <f>AF2308</f>
        <v>0</v>
      </c>
      <c r="AH2307" s="66" t="e">
        <f t="shared" si="354"/>
        <v>#REF!</v>
      </c>
      <c r="AI2307" s="67"/>
      <c r="AJ2307" s="66">
        <f>AJ2308</f>
        <v>0</v>
      </c>
      <c r="AK2307" s="67"/>
      <c r="AL2307" s="66">
        <f t="shared" si="358"/>
        <v>0</v>
      </c>
      <c r="AM2307" s="66"/>
      <c r="AN2307" s="66">
        <f t="shared" si="358"/>
        <v>0</v>
      </c>
      <c r="AO2307" s="66"/>
      <c r="AP2307" s="66">
        <f t="shared" si="358"/>
        <v>0</v>
      </c>
      <c r="AQ2307" s="66"/>
    </row>
    <row r="2308" spans="2:43" ht="18" hidden="1" customHeight="1" x14ac:dyDescent="0.2">
      <c r="B2308" s="4"/>
      <c r="C2308" s="117"/>
      <c r="D2308" s="117"/>
      <c r="E2308" s="117"/>
      <c r="F2308" s="48"/>
      <c r="G2308" s="11"/>
      <c r="H2308" s="117"/>
      <c r="I2308" s="124"/>
      <c r="J2308" s="124"/>
      <c r="K2308" s="144"/>
      <c r="L2308" s="11"/>
      <c r="M2308" s="143"/>
      <c r="N2308" s="42"/>
      <c r="O2308" s="128"/>
      <c r="P2308" s="130"/>
      <c r="Q2308" s="131">
        <v>5</v>
      </c>
      <c r="R2308" s="84"/>
      <c r="S2308" s="250"/>
      <c r="T2308" s="69" t="s">
        <v>83</v>
      </c>
      <c r="U2308" s="92"/>
      <c r="V2308" s="70">
        <f>V2309</f>
        <v>0</v>
      </c>
      <c r="X2308" s="70">
        <f>X2309</f>
        <v>0</v>
      </c>
      <c r="Z2308" s="70">
        <f>Z2309</f>
        <v>0</v>
      </c>
      <c r="AB2308" s="70">
        <f>AB2309</f>
        <v>0</v>
      </c>
      <c r="AD2308" s="70" t="e">
        <f>#REF!</f>
        <v>#REF!</v>
      </c>
      <c r="AF2308" s="70">
        <f>AF2309</f>
        <v>0</v>
      </c>
      <c r="AH2308" s="70" t="e">
        <f t="shared" si="354"/>
        <v>#REF!</v>
      </c>
      <c r="AI2308" s="446"/>
      <c r="AJ2308" s="447">
        <f>AJ2309</f>
        <v>0</v>
      </c>
      <c r="AK2308" s="71"/>
      <c r="AL2308" s="447">
        <f t="shared" si="358"/>
        <v>0</v>
      </c>
      <c r="AM2308" s="447"/>
      <c r="AN2308" s="447">
        <f t="shared" si="358"/>
        <v>0</v>
      </c>
      <c r="AO2308" s="70"/>
      <c r="AP2308" s="447">
        <f t="shared" si="358"/>
        <v>0</v>
      </c>
      <c r="AQ2308" s="70"/>
    </row>
    <row r="2309" spans="2:43" ht="18" hidden="1" customHeight="1" x14ac:dyDescent="0.2">
      <c r="B2309" s="4"/>
      <c r="C2309" s="117"/>
      <c r="D2309" s="117"/>
      <c r="E2309" s="117"/>
      <c r="F2309" s="48"/>
      <c r="G2309" s="11"/>
      <c r="H2309" s="117"/>
      <c r="I2309" s="124"/>
      <c r="J2309" s="124"/>
      <c r="K2309" s="144"/>
      <c r="L2309" s="11"/>
      <c r="M2309" s="143"/>
      <c r="N2309" s="42"/>
      <c r="O2309" s="128"/>
      <c r="P2309" s="130"/>
      <c r="Q2309" s="130"/>
      <c r="R2309" s="72" t="s">
        <v>0</v>
      </c>
      <c r="S2309" s="181"/>
      <c r="T2309" s="73" t="s">
        <v>84</v>
      </c>
      <c r="V2309" s="74">
        <v>0</v>
      </c>
      <c r="X2309" s="74">
        <v>0</v>
      </c>
      <c r="Z2309" s="74">
        <v>0</v>
      </c>
      <c r="AB2309" s="74">
        <v>0</v>
      </c>
      <c r="AD2309" s="74">
        <v>0</v>
      </c>
      <c r="AF2309" s="74">
        <v>0</v>
      </c>
      <c r="AH2309" s="74">
        <f t="shared" si="354"/>
        <v>0</v>
      </c>
      <c r="AI2309" s="8"/>
      <c r="AJ2309" s="74">
        <v>0</v>
      </c>
      <c r="AK2309" s="8"/>
      <c r="AL2309" s="74">
        <v>0</v>
      </c>
      <c r="AM2309" s="74"/>
      <c r="AN2309" s="74">
        <v>0</v>
      </c>
      <c r="AO2309" s="74"/>
      <c r="AP2309" s="74">
        <v>0</v>
      </c>
      <c r="AQ2309" s="74"/>
    </row>
    <row r="2310" spans="2:43" ht="18" hidden="1" customHeight="1" x14ac:dyDescent="0.2">
      <c r="B2310" s="4"/>
      <c r="C2310" s="117"/>
      <c r="D2310" s="117"/>
      <c r="E2310" s="117"/>
      <c r="F2310" s="48"/>
      <c r="G2310" s="11"/>
      <c r="H2310" s="117"/>
      <c r="I2310" s="124"/>
      <c r="J2310" s="124"/>
      <c r="K2310" s="144"/>
      <c r="L2310" s="11"/>
      <c r="M2310" s="143"/>
      <c r="N2310" s="42"/>
      <c r="O2310" s="128"/>
      <c r="P2310" s="130"/>
      <c r="Q2310" s="130"/>
      <c r="R2310" s="72"/>
      <c r="S2310" s="181"/>
      <c r="T2310" s="73"/>
      <c r="V2310" s="74"/>
      <c r="X2310" s="74"/>
      <c r="Z2310" s="74"/>
      <c r="AB2310" s="74"/>
      <c r="AD2310" s="74"/>
      <c r="AF2310" s="74"/>
      <c r="AH2310" s="74">
        <f t="shared" si="354"/>
        <v>0</v>
      </c>
      <c r="AI2310" s="8"/>
      <c r="AJ2310" s="74"/>
      <c r="AK2310" s="8"/>
      <c r="AL2310" s="74"/>
      <c r="AM2310" s="74"/>
      <c r="AN2310" s="74"/>
      <c r="AO2310" s="74"/>
      <c r="AP2310" s="74"/>
      <c r="AQ2310" s="74"/>
    </row>
    <row r="2311" spans="2:43" s="6" customFormat="1" ht="18" hidden="1" customHeight="1" x14ac:dyDescent="0.2">
      <c r="B2311" s="291"/>
      <c r="C2311" s="132"/>
      <c r="D2311" s="132"/>
      <c r="E2311" s="132"/>
      <c r="F2311" s="94"/>
      <c r="G2311" s="277"/>
      <c r="H2311" s="132"/>
      <c r="I2311" s="121"/>
      <c r="J2311" s="121"/>
      <c r="K2311" s="164">
        <v>8</v>
      </c>
      <c r="L2311" s="277"/>
      <c r="M2311" s="226"/>
      <c r="N2311" s="262"/>
      <c r="O2311" s="125"/>
      <c r="P2311" s="126"/>
      <c r="Q2311" s="120"/>
      <c r="R2311" s="230"/>
      <c r="S2311" s="253"/>
      <c r="T2311" s="80" t="s">
        <v>418</v>
      </c>
      <c r="U2311" s="242"/>
      <c r="V2311" s="88">
        <f>V2312</f>
        <v>0</v>
      </c>
      <c r="W2311" s="14"/>
      <c r="X2311" s="88">
        <f>X2312</f>
        <v>0</v>
      </c>
      <c r="Y2311" s="14"/>
      <c r="Z2311" s="88">
        <f>Z2312</f>
        <v>0</v>
      </c>
      <c r="AA2311" s="14"/>
      <c r="AB2311" s="88">
        <f>AB2312</f>
        <v>0</v>
      </c>
      <c r="AC2311" s="14"/>
      <c r="AD2311" s="88" t="e">
        <f>#REF!</f>
        <v>#REF!</v>
      </c>
      <c r="AE2311" s="14"/>
      <c r="AF2311" s="88">
        <f>AF2312</f>
        <v>0</v>
      </c>
      <c r="AG2311" s="14"/>
      <c r="AH2311" s="88" t="e">
        <f t="shared" si="354"/>
        <v>#REF!</v>
      </c>
      <c r="AI2311" s="89"/>
      <c r="AJ2311" s="88">
        <f>AJ2312</f>
        <v>0</v>
      </c>
      <c r="AK2311" s="89"/>
      <c r="AL2311" s="88">
        <f t="shared" ref="AL2311:AP2314" si="359">AL2312</f>
        <v>0</v>
      </c>
      <c r="AM2311" s="88"/>
      <c r="AN2311" s="88">
        <f t="shared" si="359"/>
        <v>0</v>
      </c>
      <c r="AO2311" s="88"/>
      <c r="AP2311" s="88">
        <f t="shared" si="359"/>
        <v>0</v>
      </c>
      <c r="AQ2311" s="88"/>
    </row>
    <row r="2312" spans="2:43" ht="18" hidden="1" customHeight="1" x14ac:dyDescent="0.2">
      <c r="B2312" s="4"/>
      <c r="C2312" s="117"/>
      <c r="D2312" s="117"/>
      <c r="E2312" s="117"/>
      <c r="F2312" s="48"/>
      <c r="G2312" s="11"/>
      <c r="H2312" s="117"/>
      <c r="I2312" s="124"/>
      <c r="J2312" s="124"/>
      <c r="K2312" s="144"/>
      <c r="L2312" s="11"/>
      <c r="M2312" s="226">
        <v>2</v>
      </c>
      <c r="N2312" s="262"/>
      <c r="O2312" s="125"/>
      <c r="P2312" s="126"/>
      <c r="Q2312" s="126"/>
      <c r="R2312" s="60"/>
      <c r="S2312" s="249"/>
      <c r="T2312" s="61" t="s">
        <v>413</v>
      </c>
      <c r="U2312" s="241"/>
      <c r="V2312" s="62">
        <f>V2313</f>
        <v>0</v>
      </c>
      <c r="X2312" s="62">
        <f>X2313</f>
        <v>0</v>
      </c>
      <c r="Z2312" s="62">
        <f>Z2313</f>
        <v>0</v>
      </c>
      <c r="AB2312" s="62">
        <f>AB2313</f>
        <v>0</v>
      </c>
      <c r="AD2312" s="62" t="e">
        <f>#REF!</f>
        <v>#REF!</v>
      </c>
      <c r="AF2312" s="62">
        <f>AF2313</f>
        <v>0</v>
      </c>
      <c r="AH2312" s="62" t="e">
        <f t="shared" si="354"/>
        <v>#REF!</v>
      </c>
      <c r="AI2312" s="63"/>
      <c r="AJ2312" s="62">
        <f>AJ2313</f>
        <v>0</v>
      </c>
      <c r="AK2312" s="63"/>
      <c r="AL2312" s="62">
        <f t="shared" si="359"/>
        <v>0</v>
      </c>
      <c r="AM2312" s="62"/>
      <c r="AN2312" s="62">
        <f t="shared" si="359"/>
        <v>0</v>
      </c>
      <c r="AO2312" s="62"/>
      <c r="AP2312" s="62">
        <f t="shared" si="359"/>
        <v>0</v>
      </c>
      <c r="AQ2312" s="62"/>
    </row>
    <row r="2313" spans="2:43" ht="18" hidden="1" customHeight="1" x14ac:dyDescent="0.2">
      <c r="B2313" s="4"/>
      <c r="C2313" s="117"/>
      <c r="D2313" s="117"/>
      <c r="E2313" s="117"/>
      <c r="F2313" s="48"/>
      <c r="G2313" s="11"/>
      <c r="H2313" s="117"/>
      <c r="I2313" s="124"/>
      <c r="J2313" s="124"/>
      <c r="K2313" s="144"/>
      <c r="L2313" s="11"/>
      <c r="M2313" s="226"/>
      <c r="N2313" s="262"/>
      <c r="O2313" s="127" t="s">
        <v>18</v>
      </c>
      <c r="P2313" s="123"/>
      <c r="Q2313" s="123"/>
      <c r="R2313" s="49"/>
      <c r="S2313" s="18"/>
      <c r="T2313" s="50" t="s">
        <v>190</v>
      </c>
      <c r="U2313" s="76"/>
      <c r="V2313" s="51">
        <f>V2314</f>
        <v>0</v>
      </c>
      <c r="W2313" s="76"/>
      <c r="X2313" s="51">
        <f>X2314</f>
        <v>0</v>
      </c>
      <c r="Y2313" s="76"/>
      <c r="Z2313" s="51">
        <f>Z2314</f>
        <v>0</v>
      </c>
      <c r="AA2313" s="76"/>
      <c r="AB2313" s="51">
        <f>AB2314</f>
        <v>0</v>
      </c>
      <c r="AC2313" s="76"/>
      <c r="AD2313" s="51" t="e">
        <f>#REF!</f>
        <v>#REF!</v>
      </c>
      <c r="AE2313" s="76"/>
      <c r="AF2313" s="51">
        <f>AF2314</f>
        <v>0</v>
      </c>
      <c r="AG2313" s="76"/>
      <c r="AH2313" s="51" t="e">
        <f t="shared" si="354"/>
        <v>#REF!</v>
      </c>
      <c r="AI2313" s="5"/>
      <c r="AJ2313" s="51">
        <f>AJ2314</f>
        <v>0</v>
      </c>
      <c r="AK2313" s="5"/>
      <c r="AL2313" s="51">
        <f t="shared" si="359"/>
        <v>0</v>
      </c>
      <c r="AM2313" s="51"/>
      <c r="AN2313" s="51">
        <f t="shared" si="359"/>
        <v>0</v>
      </c>
      <c r="AO2313" s="51"/>
      <c r="AP2313" s="51">
        <f t="shared" si="359"/>
        <v>0</v>
      </c>
      <c r="AQ2313" s="51"/>
    </row>
    <row r="2314" spans="2:43" ht="18" hidden="1" customHeight="1" x14ac:dyDescent="0.2">
      <c r="B2314" s="4"/>
      <c r="C2314" s="117"/>
      <c r="D2314" s="117"/>
      <c r="E2314" s="117"/>
      <c r="F2314" s="48"/>
      <c r="G2314" s="11"/>
      <c r="H2314" s="117"/>
      <c r="I2314" s="124"/>
      <c r="J2314" s="124"/>
      <c r="K2314" s="144"/>
      <c r="L2314" s="11"/>
      <c r="M2314" s="143"/>
      <c r="N2314" s="42"/>
      <c r="O2314" s="128"/>
      <c r="P2314" s="129">
        <v>5</v>
      </c>
      <c r="Q2314" s="129"/>
      <c r="R2314" s="64"/>
      <c r="S2314" s="234"/>
      <c r="T2314" s="65" t="s">
        <v>24</v>
      </c>
      <c r="U2314" s="155"/>
      <c r="V2314" s="66">
        <f>V2315</f>
        <v>0</v>
      </c>
      <c r="X2314" s="66">
        <f>X2315</f>
        <v>0</v>
      </c>
      <c r="Z2314" s="66">
        <f>Z2315</f>
        <v>0</v>
      </c>
      <c r="AB2314" s="66">
        <f>AB2315</f>
        <v>0</v>
      </c>
      <c r="AD2314" s="66" t="e">
        <f>#REF!</f>
        <v>#REF!</v>
      </c>
      <c r="AF2314" s="66">
        <f>AF2315</f>
        <v>0</v>
      </c>
      <c r="AH2314" s="66" t="e">
        <f t="shared" si="354"/>
        <v>#REF!</v>
      </c>
      <c r="AI2314" s="67"/>
      <c r="AJ2314" s="66">
        <f>AJ2315</f>
        <v>0</v>
      </c>
      <c r="AK2314" s="67"/>
      <c r="AL2314" s="66">
        <f t="shared" si="359"/>
        <v>0</v>
      </c>
      <c r="AM2314" s="66"/>
      <c r="AN2314" s="66">
        <f t="shared" si="359"/>
        <v>0</v>
      </c>
      <c r="AO2314" s="66"/>
      <c r="AP2314" s="66">
        <f t="shared" si="359"/>
        <v>0</v>
      </c>
      <c r="AQ2314" s="66"/>
    </row>
    <row r="2315" spans="2:43" ht="18" hidden="1" customHeight="1" x14ac:dyDescent="0.2">
      <c r="B2315" s="4"/>
      <c r="C2315" s="117"/>
      <c r="D2315" s="117"/>
      <c r="E2315" s="117"/>
      <c r="F2315" s="48"/>
      <c r="G2315" s="11"/>
      <c r="H2315" s="117"/>
      <c r="I2315" s="124"/>
      <c r="J2315" s="124"/>
      <c r="K2315" s="144"/>
      <c r="L2315" s="11"/>
      <c r="M2315" s="143"/>
      <c r="N2315" s="42"/>
      <c r="O2315" s="128"/>
      <c r="P2315" s="130"/>
      <c r="Q2315" s="131">
        <v>5</v>
      </c>
      <c r="R2315" s="84"/>
      <c r="S2315" s="250"/>
      <c r="T2315" s="69" t="s">
        <v>83</v>
      </c>
      <c r="U2315" s="92"/>
      <c r="V2315" s="70">
        <f>V2316+V2326</f>
        <v>0</v>
      </c>
      <c r="X2315" s="70">
        <f>X2316+X2326</f>
        <v>0</v>
      </c>
      <c r="Z2315" s="70">
        <f>Z2316+Z2326</f>
        <v>0</v>
      </c>
      <c r="AB2315" s="70">
        <f>AB2316+AB2326</f>
        <v>0</v>
      </c>
      <c r="AD2315" s="70" t="e">
        <f>#REF!+AD2326</f>
        <v>#REF!</v>
      </c>
      <c r="AF2315" s="70">
        <f>AF2316+AF2326</f>
        <v>0</v>
      </c>
      <c r="AH2315" s="70" t="e">
        <f t="shared" si="354"/>
        <v>#REF!</v>
      </c>
      <c r="AI2315" s="446"/>
      <c r="AJ2315" s="447">
        <f>AJ2316+AJ2326</f>
        <v>0</v>
      </c>
      <c r="AK2315" s="71"/>
      <c r="AL2315" s="447">
        <f>AL2316+AL2326</f>
        <v>0</v>
      </c>
      <c r="AM2315" s="447"/>
      <c r="AN2315" s="447">
        <f>AN2316+AN2326</f>
        <v>0</v>
      </c>
      <c r="AO2315" s="70"/>
      <c r="AP2315" s="447">
        <f>AP2316+AP2326</f>
        <v>0</v>
      </c>
      <c r="AQ2315" s="70"/>
    </row>
    <row r="2316" spans="2:43" ht="18" hidden="1" customHeight="1" x14ac:dyDescent="0.2">
      <c r="B2316" s="4"/>
      <c r="C2316" s="117"/>
      <c r="D2316" s="117"/>
      <c r="E2316" s="117"/>
      <c r="F2316" s="48"/>
      <c r="G2316" s="11"/>
      <c r="H2316" s="117"/>
      <c r="I2316" s="124"/>
      <c r="J2316" s="124"/>
      <c r="K2316" s="144"/>
      <c r="L2316" s="11"/>
      <c r="M2316" s="143"/>
      <c r="N2316" s="42"/>
      <c r="O2316" s="128"/>
      <c r="P2316" s="130"/>
      <c r="Q2316" s="130"/>
      <c r="R2316" s="72" t="s">
        <v>0</v>
      </c>
      <c r="S2316" s="181"/>
      <c r="T2316" s="73" t="s">
        <v>84</v>
      </c>
      <c r="V2316" s="74">
        <v>0</v>
      </c>
      <c r="X2316" s="74">
        <v>0</v>
      </c>
      <c r="Z2316" s="74">
        <v>0</v>
      </c>
      <c r="AB2316" s="74">
        <v>0</v>
      </c>
      <c r="AD2316" s="74">
        <v>0</v>
      </c>
      <c r="AF2316" s="74">
        <v>0</v>
      </c>
      <c r="AH2316" s="74">
        <f t="shared" si="354"/>
        <v>0</v>
      </c>
      <c r="AI2316" s="8"/>
      <c r="AJ2316" s="74">
        <v>0</v>
      </c>
      <c r="AK2316" s="8"/>
      <c r="AL2316" s="74">
        <v>0</v>
      </c>
      <c r="AM2316" s="74"/>
      <c r="AN2316" s="74">
        <v>0</v>
      </c>
      <c r="AO2316" s="74"/>
      <c r="AP2316" s="74">
        <v>0</v>
      </c>
      <c r="AQ2316" s="74"/>
    </row>
    <row r="2317" spans="2:43" ht="18" hidden="1" customHeight="1" x14ac:dyDescent="0.2">
      <c r="B2317" s="4"/>
      <c r="C2317" s="117"/>
      <c r="D2317" s="117"/>
      <c r="E2317" s="117"/>
      <c r="F2317" s="48"/>
      <c r="G2317" s="11"/>
      <c r="H2317" s="117"/>
      <c r="I2317" s="124"/>
      <c r="J2317" s="124"/>
      <c r="K2317" s="144"/>
      <c r="L2317" s="11"/>
      <c r="M2317" s="226"/>
      <c r="N2317" s="262"/>
      <c r="O2317" s="125"/>
      <c r="P2317" s="126"/>
      <c r="Q2317" s="131"/>
      <c r="R2317" s="78"/>
      <c r="S2317" s="251"/>
      <c r="T2317" s="77"/>
      <c r="U2317" s="141"/>
      <c r="V2317" s="83"/>
      <c r="X2317" s="83"/>
      <c r="Z2317" s="83"/>
      <c r="AB2317" s="83"/>
      <c r="AD2317" s="83"/>
      <c r="AF2317" s="83"/>
      <c r="AH2317" s="83">
        <f t="shared" si="354"/>
        <v>0</v>
      </c>
      <c r="AI2317" s="495"/>
      <c r="AJ2317" s="448"/>
      <c r="AK2317" s="87"/>
      <c r="AL2317" s="448"/>
      <c r="AM2317" s="448"/>
      <c r="AN2317" s="448"/>
      <c r="AO2317" s="83"/>
      <c r="AP2317" s="448"/>
      <c r="AQ2317" s="83"/>
    </row>
    <row r="2318" spans="2:43" ht="18" hidden="1" customHeight="1" x14ac:dyDescent="0.2">
      <c r="B2318" s="4"/>
      <c r="C2318" s="117"/>
      <c r="D2318" s="117"/>
      <c r="E2318" s="117"/>
      <c r="F2318" s="48"/>
      <c r="G2318" s="11"/>
      <c r="H2318" s="117"/>
      <c r="I2318" s="124"/>
      <c r="J2318" s="124"/>
      <c r="K2318" s="144"/>
      <c r="L2318" s="11"/>
      <c r="M2318" s="226"/>
      <c r="N2318" s="262"/>
      <c r="O2318" s="125"/>
      <c r="P2318" s="126"/>
      <c r="Q2318" s="131"/>
      <c r="R2318" s="78"/>
      <c r="S2318" s="251"/>
      <c r="T2318" s="77"/>
      <c r="U2318" s="141"/>
      <c r="V2318" s="83"/>
      <c r="X2318" s="83"/>
      <c r="Z2318" s="83"/>
      <c r="AB2318" s="83"/>
      <c r="AD2318" s="83"/>
      <c r="AF2318" s="83"/>
      <c r="AH2318" s="83">
        <f t="shared" si="354"/>
        <v>0</v>
      </c>
      <c r="AI2318" s="495"/>
      <c r="AJ2318" s="448"/>
      <c r="AK2318" s="87"/>
      <c r="AL2318" s="448"/>
      <c r="AM2318" s="448"/>
      <c r="AN2318" s="448"/>
      <c r="AO2318" s="83"/>
      <c r="AP2318" s="448"/>
      <c r="AQ2318" s="83"/>
    </row>
    <row r="2319" spans="2:43" ht="18" hidden="1" customHeight="1" x14ac:dyDescent="0.2">
      <c r="B2319" s="4"/>
      <c r="C2319" s="117"/>
      <c r="D2319" s="117"/>
      <c r="E2319" s="117"/>
      <c r="F2319" s="48"/>
      <c r="G2319" s="11"/>
      <c r="H2319" s="117"/>
      <c r="I2319" s="121">
        <v>8</v>
      </c>
      <c r="J2319" s="121"/>
      <c r="K2319" s="164"/>
      <c r="L2319" s="277"/>
      <c r="M2319" s="163"/>
      <c r="N2319" s="261"/>
      <c r="O2319" s="122"/>
      <c r="P2319" s="123"/>
      <c r="Q2319" s="123"/>
      <c r="R2319" s="49"/>
      <c r="S2319" s="18"/>
      <c r="T2319" s="50" t="s">
        <v>325</v>
      </c>
      <c r="U2319" s="76"/>
      <c r="V2319" s="51">
        <f t="shared" ref="V2319:AF2324" si="360">V2320</f>
        <v>0</v>
      </c>
      <c r="X2319" s="51">
        <f t="shared" si="360"/>
        <v>0</v>
      </c>
      <c r="Z2319" s="51">
        <f t="shared" si="360"/>
        <v>0</v>
      </c>
      <c r="AB2319" s="51">
        <f t="shared" si="360"/>
        <v>0</v>
      </c>
      <c r="AD2319" s="51" t="e">
        <f>#REF!</f>
        <v>#REF!</v>
      </c>
      <c r="AF2319" s="51">
        <f t="shared" si="360"/>
        <v>0</v>
      </c>
      <c r="AH2319" s="51" t="e">
        <f t="shared" si="354"/>
        <v>#REF!</v>
      </c>
      <c r="AI2319" s="5"/>
      <c r="AJ2319" s="51">
        <f t="shared" ref="AJ2319:AJ2324" si="361">AJ2320</f>
        <v>0</v>
      </c>
      <c r="AK2319" s="5"/>
      <c r="AL2319" s="51">
        <f t="shared" ref="AL2319:AP2324" si="362">AL2320</f>
        <v>0</v>
      </c>
      <c r="AM2319" s="51"/>
      <c r="AN2319" s="51">
        <f t="shared" si="362"/>
        <v>0</v>
      </c>
      <c r="AO2319" s="51"/>
      <c r="AP2319" s="51">
        <f t="shared" si="362"/>
        <v>0</v>
      </c>
      <c r="AQ2319" s="51"/>
    </row>
    <row r="2320" spans="2:43" ht="18" hidden="1" customHeight="1" x14ac:dyDescent="0.2">
      <c r="B2320" s="4"/>
      <c r="C2320" s="117"/>
      <c r="D2320" s="117"/>
      <c r="E2320" s="117"/>
      <c r="F2320" s="48"/>
      <c r="G2320" s="11"/>
      <c r="H2320" s="117"/>
      <c r="I2320" s="121"/>
      <c r="J2320" s="121">
        <v>8</v>
      </c>
      <c r="K2320" s="164"/>
      <c r="L2320" s="277"/>
      <c r="M2320" s="163"/>
      <c r="N2320" s="261"/>
      <c r="O2320" s="122"/>
      <c r="P2320" s="123"/>
      <c r="Q2320" s="123"/>
      <c r="R2320" s="49"/>
      <c r="S2320" s="18"/>
      <c r="T2320" s="50" t="s">
        <v>325</v>
      </c>
      <c r="U2320" s="76"/>
      <c r="V2320" s="51">
        <f t="shared" si="360"/>
        <v>0</v>
      </c>
      <c r="X2320" s="51">
        <f t="shared" si="360"/>
        <v>0</v>
      </c>
      <c r="Z2320" s="51">
        <f t="shared" si="360"/>
        <v>0</v>
      </c>
      <c r="AB2320" s="51">
        <f t="shared" si="360"/>
        <v>0</v>
      </c>
      <c r="AD2320" s="51" t="e">
        <f>#REF!</f>
        <v>#REF!</v>
      </c>
      <c r="AF2320" s="51">
        <f t="shared" si="360"/>
        <v>0</v>
      </c>
      <c r="AH2320" s="51" t="e">
        <f t="shared" si="354"/>
        <v>#REF!</v>
      </c>
      <c r="AI2320" s="5"/>
      <c r="AJ2320" s="51">
        <f t="shared" si="361"/>
        <v>0</v>
      </c>
      <c r="AK2320" s="5"/>
      <c r="AL2320" s="51">
        <f t="shared" si="362"/>
        <v>0</v>
      </c>
      <c r="AM2320" s="51"/>
      <c r="AN2320" s="51">
        <f t="shared" si="362"/>
        <v>0</v>
      </c>
      <c r="AO2320" s="51"/>
      <c r="AP2320" s="51">
        <f t="shared" si="362"/>
        <v>0</v>
      </c>
      <c r="AQ2320" s="51"/>
    </row>
    <row r="2321" spans="2:43" ht="18" hidden="1" customHeight="1" x14ac:dyDescent="0.2">
      <c r="B2321" s="4"/>
      <c r="C2321" s="117"/>
      <c r="D2321" s="117"/>
      <c r="E2321" s="117"/>
      <c r="F2321" s="48"/>
      <c r="G2321" s="11"/>
      <c r="H2321" s="117"/>
      <c r="I2321" s="124"/>
      <c r="J2321" s="124"/>
      <c r="K2321" s="144"/>
      <c r="L2321" s="11"/>
      <c r="M2321" s="226">
        <v>2</v>
      </c>
      <c r="N2321" s="262"/>
      <c r="O2321" s="125"/>
      <c r="P2321" s="126"/>
      <c r="Q2321" s="126"/>
      <c r="R2321" s="60"/>
      <c r="S2321" s="249"/>
      <c r="T2321" s="61" t="s">
        <v>413</v>
      </c>
      <c r="U2321" s="241"/>
      <c r="V2321" s="62">
        <f t="shared" si="360"/>
        <v>0</v>
      </c>
      <c r="X2321" s="62">
        <f t="shared" si="360"/>
        <v>0</v>
      </c>
      <c r="Z2321" s="62">
        <f t="shared" si="360"/>
        <v>0</v>
      </c>
      <c r="AB2321" s="62">
        <f t="shared" si="360"/>
        <v>0</v>
      </c>
      <c r="AD2321" s="62" t="e">
        <f>#REF!</f>
        <v>#REF!</v>
      </c>
      <c r="AF2321" s="62">
        <f t="shared" si="360"/>
        <v>0</v>
      </c>
      <c r="AH2321" s="62" t="e">
        <f t="shared" si="354"/>
        <v>#REF!</v>
      </c>
      <c r="AI2321" s="63"/>
      <c r="AJ2321" s="62">
        <f t="shared" si="361"/>
        <v>0</v>
      </c>
      <c r="AK2321" s="63"/>
      <c r="AL2321" s="62">
        <f t="shared" si="362"/>
        <v>0</v>
      </c>
      <c r="AM2321" s="62"/>
      <c r="AN2321" s="62">
        <f t="shared" si="362"/>
        <v>0</v>
      </c>
      <c r="AO2321" s="62"/>
      <c r="AP2321" s="62">
        <f t="shared" si="362"/>
        <v>0</v>
      </c>
      <c r="AQ2321" s="62"/>
    </row>
    <row r="2322" spans="2:43" ht="18" hidden="1" customHeight="1" x14ac:dyDescent="0.2">
      <c r="B2322" s="4"/>
      <c r="C2322" s="117"/>
      <c r="D2322" s="117"/>
      <c r="E2322" s="117"/>
      <c r="F2322" s="48"/>
      <c r="G2322" s="11"/>
      <c r="H2322" s="117"/>
      <c r="I2322" s="124"/>
      <c r="J2322" s="124"/>
      <c r="K2322" s="144"/>
      <c r="L2322" s="11"/>
      <c r="M2322" s="226"/>
      <c r="N2322" s="262"/>
      <c r="O2322" s="133" t="s">
        <v>23</v>
      </c>
      <c r="P2322" s="134"/>
      <c r="Q2322" s="134"/>
      <c r="R2322" s="79"/>
      <c r="S2322" s="252"/>
      <c r="T2322" s="80" t="s">
        <v>56</v>
      </c>
      <c r="U2322" s="242"/>
      <c r="V2322" s="88">
        <f t="shared" si="360"/>
        <v>0</v>
      </c>
      <c r="X2322" s="88">
        <f t="shared" si="360"/>
        <v>0</v>
      </c>
      <c r="Z2322" s="88">
        <f t="shared" si="360"/>
        <v>0</v>
      </c>
      <c r="AB2322" s="88">
        <f t="shared" si="360"/>
        <v>0</v>
      </c>
      <c r="AD2322" s="88" t="e">
        <f>#REF!</f>
        <v>#REF!</v>
      </c>
      <c r="AF2322" s="88">
        <f t="shared" si="360"/>
        <v>0</v>
      </c>
      <c r="AH2322" s="88" t="e">
        <f t="shared" si="354"/>
        <v>#REF!</v>
      </c>
      <c r="AI2322" s="89"/>
      <c r="AJ2322" s="88">
        <f t="shared" si="361"/>
        <v>0</v>
      </c>
      <c r="AK2322" s="89"/>
      <c r="AL2322" s="88">
        <f t="shared" si="362"/>
        <v>0</v>
      </c>
      <c r="AM2322" s="88"/>
      <c r="AN2322" s="88">
        <f t="shared" si="362"/>
        <v>0</v>
      </c>
      <c r="AO2322" s="88"/>
      <c r="AP2322" s="88">
        <f t="shared" si="362"/>
        <v>0</v>
      </c>
      <c r="AQ2322" s="88"/>
    </row>
    <row r="2323" spans="2:43" ht="18" hidden="1" customHeight="1" x14ac:dyDescent="0.2">
      <c r="B2323" s="4"/>
      <c r="C2323" s="117"/>
      <c r="D2323" s="117"/>
      <c r="E2323" s="117"/>
      <c r="F2323" s="48"/>
      <c r="G2323" s="11"/>
      <c r="H2323" s="117"/>
      <c r="I2323" s="124"/>
      <c r="J2323" s="124"/>
      <c r="K2323" s="144"/>
      <c r="L2323" s="11"/>
      <c r="M2323" s="226"/>
      <c r="N2323" s="262"/>
      <c r="O2323" s="125"/>
      <c r="P2323" s="129">
        <v>5</v>
      </c>
      <c r="Q2323" s="129"/>
      <c r="R2323" s="64"/>
      <c r="S2323" s="234"/>
      <c r="T2323" s="65" t="s">
        <v>102</v>
      </c>
      <c r="U2323" s="155"/>
      <c r="V2323" s="66">
        <f t="shared" si="360"/>
        <v>0</v>
      </c>
      <c r="X2323" s="66">
        <f t="shared" si="360"/>
        <v>0</v>
      </c>
      <c r="Z2323" s="66">
        <f t="shared" si="360"/>
        <v>0</v>
      </c>
      <c r="AB2323" s="66">
        <f t="shared" si="360"/>
        <v>0</v>
      </c>
      <c r="AD2323" s="66" t="e">
        <f>#REF!</f>
        <v>#REF!</v>
      </c>
      <c r="AF2323" s="66">
        <f t="shared" si="360"/>
        <v>0</v>
      </c>
      <c r="AH2323" s="66" t="e">
        <f t="shared" si="354"/>
        <v>#REF!</v>
      </c>
      <c r="AI2323" s="67"/>
      <c r="AJ2323" s="66">
        <f t="shared" si="361"/>
        <v>0</v>
      </c>
      <c r="AK2323" s="67"/>
      <c r="AL2323" s="66">
        <f t="shared" si="362"/>
        <v>0</v>
      </c>
      <c r="AM2323" s="66"/>
      <c r="AN2323" s="66">
        <f t="shared" si="362"/>
        <v>0</v>
      </c>
      <c r="AO2323" s="66"/>
      <c r="AP2323" s="66">
        <f t="shared" si="362"/>
        <v>0</v>
      </c>
      <c r="AQ2323" s="66"/>
    </row>
    <row r="2324" spans="2:43" ht="18" hidden="1" customHeight="1" x14ac:dyDescent="0.2">
      <c r="B2324" s="4"/>
      <c r="C2324" s="117"/>
      <c r="D2324" s="117"/>
      <c r="E2324" s="117"/>
      <c r="F2324" s="48"/>
      <c r="G2324" s="11"/>
      <c r="H2324" s="117"/>
      <c r="I2324" s="124"/>
      <c r="J2324" s="124"/>
      <c r="K2324" s="144"/>
      <c r="L2324" s="11"/>
      <c r="M2324" s="226"/>
      <c r="N2324" s="262"/>
      <c r="O2324" s="125"/>
      <c r="P2324" s="126"/>
      <c r="Q2324" s="131">
        <v>7</v>
      </c>
      <c r="R2324" s="68"/>
      <c r="S2324" s="35"/>
      <c r="T2324" s="69" t="s">
        <v>252</v>
      </c>
      <c r="U2324" s="92"/>
      <c r="V2324" s="70">
        <f t="shared" si="360"/>
        <v>0</v>
      </c>
      <c r="X2324" s="70">
        <f t="shared" si="360"/>
        <v>0</v>
      </c>
      <c r="Z2324" s="70">
        <f t="shared" si="360"/>
        <v>0</v>
      </c>
      <c r="AB2324" s="70">
        <f t="shared" si="360"/>
        <v>0</v>
      </c>
      <c r="AD2324" s="70" t="e">
        <f>#REF!</f>
        <v>#REF!</v>
      </c>
      <c r="AF2324" s="70">
        <f t="shared" si="360"/>
        <v>0</v>
      </c>
      <c r="AH2324" s="70" t="e">
        <f t="shared" si="354"/>
        <v>#REF!</v>
      </c>
      <c r="AI2324" s="446"/>
      <c r="AJ2324" s="447">
        <f t="shared" si="361"/>
        <v>0</v>
      </c>
      <c r="AK2324" s="71"/>
      <c r="AL2324" s="447">
        <f t="shared" si="362"/>
        <v>0</v>
      </c>
      <c r="AM2324" s="447"/>
      <c r="AN2324" s="447">
        <f t="shared" si="362"/>
        <v>0</v>
      </c>
      <c r="AO2324" s="70"/>
      <c r="AP2324" s="447">
        <f t="shared" si="362"/>
        <v>0</v>
      </c>
      <c r="AQ2324" s="70"/>
    </row>
    <row r="2325" spans="2:43" ht="18" hidden="1" customHeight="1" x14ac:dyDescent="0.2">
      <c r="B2325" s="4"/>
      <c r="C2325" s="117"/>
      <c r="D2325" s="117"/>
      <c r="E2325" s="117"/>
      <c r="F2325" s="48"/>
      <c r="G2325" s="11"/>
      <c r="H2325" s="117"/>
      <c r="I2325" s="124"/>
      <c r="J2325" s="124"/>
      <c r="K2325" s="144"/>
      <c r="L2325" s="11"/>
      <c r="M2325" s="226"/>
      <c r="N2325" s="262"/>
      <c r="O2325" s="125"/>
      <c r="P2325" s="126"/>
      <c r="Q2325" s="131"/>
      <c r="R2325" s="78" t="s">
        <v>3</v>
      </c>
      <c r="S2325" s="251"/>
      <c r="T2325" s="77" t="s">
        <v>104</v>
      </c>
      <c r="U2325" s="141"/>
      <c r="V2325" s="83">
        <v>0</v>
      </c>
      <c r="X2325" s="83">
        <v>0</v>
      </c>
      <c r="Z2325" s="83">
        <v>0</v>
      </c>
      <c r="AB2325" s="83">
        <v>0</v>
      </c>
      <c r="AD2325" s="83">
        <v>0</v>
      </c>
      <c r="AF2325" s="83">
        <v>0</v>
      </c>
      <c r="AH2325" s="83">
        <f t="shared" si="354"/>
        <v>0</v>
      </c>
      <c r="AI2325" s="495"/>
      <c r="AJ2325" s="448">
        <v>0</v>
      </c>
      <c r="AK2325" s="87"/>
      <c r="AL2325" s="448">
        <v>0</v>
      </c>
      <c r="AM2325" s="448"/>
      <c r="AN2325" s="448">
        <v>0</v>
      </c>
      <c r="AO2325" s="83"/>
      <c r="AP2325" s="448">
        <v>0</v>
      </c>
      <c r="AQ2325" s="83"/>
    </row>
    <row r="2326" spans="2:43" ht="18" hidden="1" customHeight="1" x14ac:dyDescent="0.2">
      <c r="B2326" s="4"/>
      <c r="C2326" s="117"/>
      <c r="D2326" s="117"/>
      <c r="E2326" s="117"/>
      <c r="F2326" s="48"/>
      <c r="G2326" s="11"/>
      <c r="H2326" s="117"/>
      <c r="I2326" s="124"/>
      <c r="J2326" s="124"/>
      <c r="K2326" s="144"/>
      <c r="L2326" s="11"/>
      <c r="M2326" s="226"/>
      <c r="N2326" s="262"/>
      <c r="O2326" s="125"/>
      <c r="P2326" s="126"/>
      <c r="Q2326" s="131"/>
      <c r="R2326" s="72">
        <v>12</v>
      </c>
      <c r="S2326" s="181"/>
      <c r="T2326" s="73" t="s">
        <v>488</v>
      </c>
      <c r="V2326" s="74">
        <v>0</v>
      </c>
      <c r="X2326" s="74">
        <v>0</v>
      </c>
      <c r="Z2326" s="74">
        <v>0</v>
      </c>
      <c r="AB2326" s="74">
        <v>0</v>
      </c>
      <c r="AD2326" s="74">
        <v>0</v>
      </c>
      <c r="AF2326" s="74">
        <v>0</v>
      </c>
      <c r="AH2326" s="74">
        <f t="shared" si="354"/>
        <v>0</v>
      </c>
      <c r="AI2326" s="8"/>
      <c r="AJ2326" s="74">
        <v>0</v>
      </c>
      <c r="AK2326" s="8"/>
      <c r="AL2326" s="74">
        <v>0</v>
      </c>
      <c r="AM2326" s="74"/>
      <c r="AN2326" s="74">
        <v>0</v>
      </c>
      <c r="AO2326" s="74"/>
      <c r="AP2326" s="74">
        <v>0</v>
      </c>
      <c r="AQ2326" s="74"/>
    </row>
    <row r="2327" spans="2:43" ht="18" hidden="1" customHeight="1" x14ac:dyDescent="0.2">
      <c r="B2327" s="4"/>
      <c r="C2327" s="117"/>
      <c r="D2327" s="117"/>
      <c r="E2327" s="117"/>
      <c r="F2327" s="48"/>
      <c r="G2327" s="11"/>
      <c r="H2327" s="117"/>
      <c r="I2327" s="124"/>
      <c r="J2327" s="124"/>
      <c r="K2327" s="144"/>
      <c r="L2327" s="11"/>
      <c r="M2327" s="226"/>
      <c r="N2327" s="262"/>
      <c r="O2327" s="125"/>
      <c r="P2327" s="126"/>
      <c r="Q2327" s="131"/>
      <c r="R2327" s="72"/>
      <c r="S2327" s="181"/>
      <c r="T2327" s="73"/>
      <c r="V2327" s="74"/>
      <c r="X2327" s="74"/>
      <c r="Z2327" s="74"/>
      <c r="AB2327" s="74"/>
      <c r="AD2327" s="74"/>
      <c r="AF2327" s="74"/>
      <c r="AH2327" s="74">
        <f t="shared" si="354"/>
        <v>0</v>
      </c>
      <c r="AI2327" s="8"/>
      <c r="AJ2327" s="74"/>
      <c r="AK2327" s="8"/>
      <c r="AL2327" s="74"/>
      <c r="AM2327" s="74"/>
      <c r="AN2327" s="74"/>
      <c r="AO2327" s="74"/>
      <c r="AP2327" s="74"/>
      <c r="AQ2327" s="74"/>
    </row>
    <row r="2328" spans="2:43" ht="18" hidden="1" customHeight="1" x14ac:dyDescent="0.2">
      <c r="B2328" s="4"/>
      <c r="C2328" s="117"/>
      <c r="D2328" s="117"/>
      <c r="E2328" s="117"/>
      <c r="F2328" s="48"/>
      <c r="G2328" s="11"/>
      <c r="H2328" s="132"/>
      <c r="I2328" s="121">
        <v>6</v>
      </c>
      <c r="J2328" s="121"/>
      <c r="K2328" s="164"/>
      <c r="L2328" s="277"/>
      <c r="M2328" s="163"/>
      <c r="N2328" s="261"/>
      <c r="O2328" s="122"/>
      <c r="P2328" s="123"/>
      <c r="Q2328" s="123"/>
      <c r="R2328" s="49"/>
      <c r="S2328" s="18"/>
      <c r="T2328" s="50" t="s">
        <v>112</v>
      </c>
      <c r="U2328" s="76"/>
      <c r="V2328" s="51">
        <f>V2329</f>
        <v>5650000</v>
      </c>
      <c r="X2328" s="51">
        <f>X2329</f>
        <v>3000000</v>
      </c>
      <c r="Z2328" s="51">
        <f>Z2329</f>
        <v>0</v>
      </c>
      <c r="AB2328" s="51">
        <f>AB2329</f>
        <v>0</v>
      </c>
      <c r="AD2328" s="51" t="e">
        <f>AD2329</f>
        <v>#REF!</v>
      </c>
      <c r="AF2328" s="51">
        <f>AF2329</f>
        <v>0</v>
      </c>
      <c r="AH2328" s="51" t="e">
        <f t="shared" si="354"/>
        <v>#REF!</v>
      </c>
      <c r="AI2328" s="5"/>
      <c r="AJ2328" s="51">
        <f>AJ2329</f>
        <v>0</v>
      </c>
      <c r="AK2328" s="5"/>
      <c r="AL2328" s="51">
        <f t="shared" ref="AL2328:AP2329" si="363">AL2329</f>
        <v>0</v>
      </c>
      <c r="AM2328" s="51"/>
      <c r="AN2328" s="51">
        <f t="shared" si="363"/>
        <v>0</v>
      </c>
      <c r="AO2328" s="51"/>
      <c r="AP2328" s="51">
        <f t="shared" si="363"/>
        <v>0</v>
      </c>
      <c r="AQ2328" s="51"/>
    </row>
    <row r="2329" spans="2:43" ht="18" hidden="1" customHeight="1" x14ac:dyDescent="0.2">
      <c r="B2329" s="4"/>
      <c r="C2329" s="117"/>
      <c r="D2329" s="117"/>
      <c r="E2329" s="117"/>
      <c r="F2329" s="48"/>
      <c r="G2329" s="11"/>
      <c r="H2329" s="132"/>
      <c r="I2329" s="121"/>
      <c r="J2329" s="121">
        <v>0</v>
      </c>
      <c r="K2329" s="164"/>
      <c r="L2329" s="277"/>
      <c r="M2329" s="163"/>
      <c r="N2329" s="261"/>
      <c r="O2329" s="122"/>
      <c r="P2329" s="123"/>
      <c r="Q2329" s="123"/>
      <c r="R2329" s="49"/>
      <c r="S2329" s="18"/>
      <c r="T2329" s="50" t="s">
        <v>112</v>
      </c>
      <c r="U2329" s="76"/>
      <c r="V2329" s="51">
        <f>V2330</f>
        <v>5650000</v>
      </c>
      <c r="X2329" s="51">
        <f>X2330</f>
        <v>3000000</v>
      </c>
      <c r="Z2329" s="51">
        <f>Z2330</f>
        <v>0</v>
      </c>
      <c r="AB2329" s="51">
        <f>AB2330</f>
        <v>0</v>
      </c>
      <c r="AD2329" s="51" t="e">
        <f>AD2330</f>
        <v>#REF!</v>
      </c>
      <c r="AF2329" s="51">
        <f>AF2330</f>
        <v>0</v>
      </c>
      <c r="AH2329" s="51" t="e">
        <f t="shared" si="354"/>
        <v>#REF!</v>
      </c>
      <c r="AI2329" s="5"/>
      <c r="AJ2329" s="51">
        <f>AJ2330</f>
        <v>0</v>
      </c>
      <c r="AK2329" s="5"/>
      <c r="AL2329" s="51">
        <f t="shared" si="363"/>
        <v>0</v>
      </c>
      <c r="AM2329" s="51"/>
      <c r="AN2329" s="51">
        <f t="shared" si="363"/>
        <v>0</v>
      </c>
      <c r="AO2329" s="51"/>
      <c r="AP2329" s="51">
        <f t="shared" si="363"/>
        <v>0</v>
      </c>
      <c r="AQ2329" s="51"/>
    </row>
    <row r="2330" spans="2:43" ht="18" hidden="1" customHeight="1" x14ac:dyDescent="0.2">
      <c r="B2330" s="4"/>
      <c r="C2330" s="117"/>
      <c r="D2330" s="117"/>
      <c r="E2330" s="117"/>
      <c r="F2330" s="48"/>
      <c r="G2330" s="11"/>
      <c r="H2330" s="132"/>
      <c r="I2330" s="121"/>
      <c r="J2330" s="121"/>
      <c r="K2330" s="164">
        <v>7</v>
      </c>
      <c r="L2330" s="277"/>
      <c r="M2330" s="163"/>
      <c r="N2330" s="261"/>
      <c r="O2330" s="122"/>
      <c r="P2330" s="123"/>
      <c r="Q2330" s="123"/>
      <c r="R2330" s="49"/>
      <c r="S2330" s="18"/>
      <c r="T2330" s="50" t="s">
        <v>311</v>
      </c>
      <c r="U2330" s="76"/>
      <c r="V2330" s="51">
        <f>V2331+V2361</f>
        <v>5650000</v>
      </c>
      <c r="X2330" s="51">
        <f>X2331+X2361</f>
        <v>3000000</v>
      </c>
      <c r="Z2330" s="51">
        <f>Z2331+Z2361</f>
        <v>0</v>
      </c>
      <c r="AB2330" s="51">
        <f>AB2331+AB2361</f>
        <v>0</v>
      </c>
      <c r="AD2330" s="51" t="e">
        <f>AD2331+AD2361</f>
        <v>#REF!</v>
      </c>
      <c r="AF2330" s="51">
        <f>AF2331+AF2361</f>
        <v>0</v>
      </c>
      <c r="AH2330" s="51" t="e">
        <f t="shared" si="354"/>
        <v>#REF!</v>
      </c>
      <c r="AI2330" s="5"/>
      <c r="AJ2330" s="51">
        <f>AJ2331+AJ2361</f>
        <v>0</v>
      </c>
      <c r="AK2330" s="5"/>
      <c r="AL2330" s="51">
        <f>AL2331+AL2361</f>
        <v>0</v>
      </c>
      <c r="AM2330" s="51"/>
      <c r="AN2330" s="51">
        <f>AN2331+AN2361</f>
        <v>0</v>
      </c>
      <c r="AO2330" s="51"/>
      <c r="AP2330" s="51">
        <f>AP2331+AP2361</f>
        <v>0</v>
      </c>
      <c r="AQ2330" s="51"/>
    </row>
    <row r="2331" spans="2:43" ht="18" hidden="1" customHeight="1" x14ac:dyDescent="0.2">
      <c r="B2331" s="4"/>
      <c r="C2331" s="117"/>
      <c r="D2331" s="117"/>
      <c r="E2331" s="117"/>
      <c r="F2331" s="48"/>
      <c r="G2331" s="11"/>
      <c r="H2331" s="117"/>
      <c r="I2331" s="124"/>
      <c r="J2331" s="124"/>
      <c r="K2331" s="144"/>
      <c r="L2331" s="11"/>
      <c r="M2331" s="226">
        <v>2</v>
      </c>
      <c r="N2331" s="262"/>
      <c r="O2331" s="125"/>
      <c r="P2331" s="126"/>
      <c r="Q2331" s="126"/>
      <c r="R2331" s="60"/>
      <c r="S2331" s="249"/>
      <c r="T2331" s="61" t="s">
        <v>413</v>
      </c>
      <c r="U2331" s="241"/>
      <c r="V2331" s="62">
        <f>V2332+V2347</f>
        <v>5650000</v>
      </c>
      <c r="X2331" s="62">
        <f>X2332+X2347</f>
        <v>3000000</v>
      </c>
      <c r="Z2331" s="62">
        <f>Z2332+Z2347</f>
        <v>0</v>
      </c>
      <c r="AB2331" s="62">
        <f>AB2332+AB2347</f>
        <v>0</v>
      </c>
      <c r="AD2331" s="62" t="e">
        <f>AD2332+AD2347</f>
        <v>#REF!</v>
      </c>
      <c r="AF2331" s="62">
        <f>AF2332+AF2347</f>
        <v>0</v>
      </c>
      <c r="AH2331" s="62" t="e">
        <f t="shared" si="354"/>
        <v>#REF!</v>
      </c>
      <c r="AI2331" s="63"/>
      <c r="AJ2331" s="62">
        <f>AJ2332+AJ2347</f>
        <v>0</v>
      </c>
      <c r="AK2331" s="63"/>
      <c r="AL2331" s="62">
        <f>AL2332+AL2347</f>
        <v>0</v>
      </c>
      <c r="AM2331" s="62"/>
      <c r="AN2331" s="62">
        <f>AN2332+AN2347</f>
        <v>0</v>
      </c>
      <c r="AO2331" s="62"/>
      <c r="AP2331" s="62">
        <f>AP2332+AP2347</f>
        <v>0</v>
      </c>
      <c r="AQ2331" s="62"/>
    </row>
    <row r="2332" spans="2:43" ht="18" hidden="1" customHeight="1" x14ac:dyDescent="0.2">
      <c r="B2332" s="4"/>
      <c r="C2332" s="117"/>
      <c r="D2332" s="117"/>
      <c r="E2332" s="117"/>
      <c r="F2332" s="48"/>
      <c r="G2332" s="11"/>
      <c r="H2332" s="117"/>
      <c r="I2332" s="124"/>
      <c r="J2332" s="124"/>
      <c r="K2332" s="144"/>
      <c r="L2332" s="11"/>
      <c r="M2332" s="226"/>
      <c r="N2332" s="262"/>
      <c r="O2332" s="127">
        <v>6</v>
      </c>
      <c r="P2332" s="123"/>
      <c r="Q2332" s="123"/>
      <c r="R2332" s="49"/>
      <c r="S2332" s="18"/>
      <c r="T2332" s="50" t="s">
        <v>56</v>
      </c>
      <c r="U2332" s="76"/>
      <c r="V2332" s="51">
        <f>V2336+V2341+V2333</f>
        <v>5650000</v>
      </c>
      <c r="X2332" s="51">
        <f>X2336+X2341+X2333</f>
        <v>3000000</v>
      </c>
      <c r="Z2332" s="51">
        <f>Z2336+Z2341+Z2333</f>
        <v>0</v>
      </c>
      <c r="AB2332" s="51">
        <f>AB2336+AB2341+AB2333</f>
        <v>0</v>
      </c>
      <c r="AD2332" s="51" t="e">
        <f>AD2336+AD2341+AD2333</f>
        <v>#REF!</v>
      </c>
      <c r="AF2332" s="51">
        <f>AF2336+AF2341+AF2333</f>
        <v>0</v>
      </c>
      <c r="AH2332" s="51" t="e">
        <f t="shared" si="354"/>
        <v>#REF!</v>
      </c>
      <c r="AI2332" s="5"/>
      <c r="AJ2332" s="51">
        <f t="shared" ref="AJ2332" si="364">AJ2336+AJ2341+AJ2333</f>
        <v>0</v>
      </c>
      <c r="AK2332" s="5"/>
      <c r="AL2332" s="51">
        <f t="shared" ref="AL2332" si="365">AL2336+AL2341+AL2333</f>
        <v>0</v>
      </c>
      <c r="AM2332" s="51"/>
      <c r="AN2332" s="51">
        <f t="shared" ref="AN2332:AP2332" si="366">AN2336+AN2341+AN2333</f>
        <v>0</v>
      </c>
      <c r="AO2332" s="51"/>
      <c r="AP2332" s="51">
        <f t="shared" si="366"/>
        <v>0</v>
      </c>
      <c r="AQ2332" s="51"/>
    </row>
    <row r="2333" spans="2:43" ht="18" hidden="1" customHeight="1" x14ac:dyDescent="0.2">
      <c r="B2333" s="4"/>
      <c r="C2333" s="117"/>
      <c r="D2333" s="117"/>
      <c r="E2333" s="117"/>
      <c r="F2333" s="48"/>
      <c r="G2333" s="11"/>
      <c r="H2333" s="117"/>
      <c r="I2333" s="124"/>
      <c r="J2333" s="124"/>
      <c r="K2333" s="144"/>
      <c r="L2333" s="11"/>
      <c r="M2333" s="226"/>
      <c r="N2333" s="262"/>
      <c r="O2333" s="125"/>
      <c r="P2333" s="129">
        <v>1</v>
      </c>
      <c r="Q2333" s="129"/>
      <c r="R2333" s="64"/>
      <c r="S2333" s="234"/>
      <c r="T2333" s="65" t="s">
        <v>526</v>
      </c>
      <c r="U2333" s="155"/>
      <c r="V2333" s="66">
        <f>V2334</f>
        <v>0</v>
      </c>
      <c r="X2333" s="66">
        <f>X2334</f>
        <v>0</v>
      </c>
      <c r="Z2333" s="66">
        <f>Z2334</f>
        <v>0</v>
      </c>
      <c r="AB2333" s="66">
        <f>AB2334</f>
        <v>0</v>
      </c>
      <c r="AD2333" s="66">
        <f>AD2334</f>
        <v>0</v>
      </c>
      <c r="AF2333" s="66">
        <f>AF2334</f>
        <v>0</v>
      </c>
      <c r="AH2333" s="66">
        <f t="shared" si="354"/>
        <v>0</v>
      </c>
      <c r="AI2333" s="67"/>
      <c r="AJ2333" s="66">
        <f>AJ2334</f>
        <v>0</v>
      </c>
      <c r="AK2333" s="67"/>
      <c r="AL2333" s="66">
        <f t="shared" ref="AL2333:AP2334" si="367">AL2334</f>
        <v>0</v>
      </c>
      <c r="AM2333" s="66"/>
      <c r="AN2333" s="66">
        <f t="shared" si="367"/>
        <v>0</v>
      </c>
      <c r="AO2333" s="66"/>
      <c r="AP2333" s="66">
        <f t="shared" si="367"/>
        <v>0</v>
      </c>
      <c r="AQ2333" s="66"/>
    </row>
    <row r="2334" spans="2:43" ht="18" hidden="1" customHeight="1" x14ac:dyDescent="0.2">
      <c r="B2334" s="4"/>
      <c r="C2334" s="117"/>
      <c r="D2334" s="117"/>
      <c r="E2334" s="117"/>
      <c r="F2334" s="48"/>
      <c r="G2334" s="11"/>
      <c r="H2334" s="117"/>
      <c r="I2334" s="124"/>
      <c r="J2334" s="124"/>
      <c r="K2334" s="144"/>
      <c r="L2334" s="11"/>
      <c r="M2334" s="226"/>
      <c r="N2334" s="262"/>
      <c r="O2334" s="125"/>
      <c r="P2334" s="126"/>
      <c r="Q2334" s="131">
        <v>4</v>
      </c>
      <c r="R2334" s="68"/>
      <c r="S2334" s="35"/>
      <c r="T2334" s="69" t="s">
        <v>108</v>
      </c>
      <c r="U2334" s="92"/>
      <c r="V2334" s="70">
        <f>V2335</f>
        <v>0</v>
      </c>
      <c r="X2334" s="447">
        <f>X2335</f>
        <v>0</v>
      </c>
      <c r="Z2334" s="447">
        <f>Z2335</f>
        <v>0</v>
      </c>
      <c r="AB2334" s="447">
        <f>AB2335</f>
        <v>0</v>
      </c>
      <c r="AD2334" s="447">
        <f>AD2335</f>
        <v>0</v>
      </c>
      <c r="AF2334" s="447">
        <f>AF2335</f>
        <v>0</v>
      </c>
      <c r="AH2334" s="447">
        <f t="shared" ref="AH2334:AH2396" si="368">AD2334+AF2334</f>
        <v>0</v>
      </c>
      <c r="AI2334" s="446"/>
      <c r="AJ2334" s="447">
        <f>AJ2335</f>
        <v>0</v>
      </c>
      <c r="AK2334" s="71"/>
      <c r="AL2334" s="447">
        <f t="shared" si="367"/>
        <v>0</v>
      </c>
      <c r="AM2334" s="447"/>
      <c r="AN2334" s="447">
        <f t="shared" si="367"/>
        <v>0</v>
      </c>
      <c r="AO2334" s="447"/>
      <c r="AP2334" s="447">
        <f t="shared" si="367"/>
        <v>0</v>
      </c>
      <c r="AQ2334" s="447"/>
    </row>
    <row r="2335" spans="2:43" ht="18" hidden="1" customHeight="1" x14ac:dyDescent="0.2">
      <c r="B2335" s="4"/>
      <c r="C2335" s="117"/>
      <c r="D2335" s="117"/>
      <c r="E2335" s="117"/>
      <c r="F2335" s="48"/>
      <c r="G2335" s="11"/>
      <c r="H2335" s="117"/>
      <c r="I2335" s="124"/>
      <c r="J2335" s="124"/>
      <c r="K2335" s="144"/>
      <c r="L2335" s="11"/>
      <c r="M2335" s="226"/>
      <c r="N2335" s="262"/>
      <c r="O2335" s="125"/>
      <c r="P2335" s="126"/>
      <c r="Q2335" s="130"/>
      <c r="R2335" s="72" t="s">
        <v>3</v>
      </c>
      <c r="S2335" s="181"/>
      <c r="T2335" s="73" t="s">
        <v>511</v>
      </c>
      <c r="V2335" s="74">
        <v>0</v>
      </c>
      <c r="X2335" s="74">
        <v>0</v>
      </c>
      <c r="Z2335" s="74">
        <v>0</v>
      </c>
      <c r="AB2335" s="74">
        <v>0</v>
      </c>
      <c r="AD2335" s="74">
        <v>0</v>
      </c>
      <c r="AF2335" s="74">
        <v>0</v>
      </c>
      <c r="AH2335" s="74">
        <f t="shared" si="368"/>
        <v>0</v>
      </c>
      <c r="AI2335" s="8"/>
      <c r="AJ2335" s="74">
        <v>0</v>
      </c>
      <c r="AK2335" s="8"/>
      <c r="AL2335" s="74">
        <v>0</v>
      </c>
      <c r="AM2335" s="74"/>
      <c r="AN2335" s="74">
        <v>0</v>
      </c>
      <c r="AO2335" s="74"/>
      <c r="AP2335" s="74">
        <v>0</v>
      </c>
      <c r="AQ2335" s="74"/>
    </row>
    <row r="2336" spans="2:43" ht="18" hidden="1" customHeight="1" x14ac:dyDescent="0.2">
      <c r="B2336" s="4"/>
      <c r="C2336" s="117"/>
      <c r="D2336" s="117"/>
      <c r="E2336" s="117"/>
      <c r="F2336" s="48"/>
      <c r="G2336" s="11"/>
      <c r="H2336" s="117"/>
      <c r="I2336" s="124"/>
      <c r="J2336" s="124"/>
      <c r="K2336" s="144"/>
      <c r="L2336" s="11"/>
      <c r="M2336" s="226"/>
      <c r="N2336" s="262"/>
      <c r="O2336" s="125"/>
      <c r="P2336" s="129">
        <v>5</v>
      </c>
      <c r="Q2336" s="129"/>
      <c r="R2336" s="64"/>
      <c r="S2336" s="234"/>
      <c r="T2336" s="65" t="s">
        <v>102</v>
      </c>
      <c r="U2336" s="155"/>
      <c r="V2336" s="66">
        <f>V2337</f>
        <v>5650000</v>
      </c>
      <c r="X2336" s="66">
        <f>X2337</f>
        <v>3000000</v>
      </c>
      <c r="Z2336" s="66">
        <f>Z2337</f>
        <v>0</v>
      </c>
      <c r="AB2336" s="66">
        <f>AB2337</f>
        <v>0</v>
      </c>
      <c r="AD2336" s="66">
        <f>AD2337</f>
        <v>0</v>
      </c>
      <c r="AF2336" s="66">
        <f>AF2337</f>
        <v>0</v>
      </c>
      <c r="AH2336" s="66">
        <f t="shared" si="368"/>
        <v>0</v>
      </c>
      <c r="AI2336" s="67"/>
      <c r="AJ2336" s="66">
        <f>AJ2337</f>
        <v>0</v>
      </c>
      <c r="AK2336" s="67"/>
      <c r="AL2336" s="66">
        <f>AL2337</f>
        <v>0</v>
      </c>
      <c r="AM2336" s="66"/>
      <c r="AN2336" s="66">
        <f>AN2337</f>
        <v>0</v>
      </c>
      <c r="AO2336" s="66"/>
      <c r="AP2336" s="66">
        <f>AP2337</f>
        <v>0</v>
      </c>
      <c r="AQ2336" s="66"/>
    </row>
    <row r="2337" spans="2:43" ht="18" hidden="1" customHeight="1" x14ac:dyDescent="0.2">
      <c r="B2337" s="4"/>
      <c r="C2337" s="117"/>
      <c r="D2337" s="117"/>
      <c r="E2337" s="117"/>
      <c r="F2337" s="48"/>
      <c r="G2337" s="11"/>
      <c r="H2337" s="117"/>
      <c r="I2337" s="124"/>
      <c r="J2337" s="124"/>
      <c r="K2337" s="144"/>
      <c r="L2337" s="11"/>
      <c r="M2337" s="226"/>
      <c r="N2337" s="262"/>
      <c r="O2337" s="125"/>
      <c r="P2337" s="126"/>
      <c r="Q2337" s="131">
        <v>7</v>
      </c>
      <c r="R2337" s="68"/>
      <c r="S2337" s="35"/>
      <c r="T2337" s="69" t="s">
        <v>252</v>
      </c>
      <c r="U2337" s="92"/>
      <c r="V2337" s="70">
        <f>V2338+V2340+V2339</f>
        <v>5650000</v>
      </c>
      <c r="X2337" s="447">
        <f>X2338+X2340+X2339</f>
        <v>3000000</v>
      </c>
      <c r="Z2337" s="447">
        <f>Z2338+Z2340+Z2339</f>
        <v>0</v>
      </c>
      <c r="AB2337" s="447">
        <f>AB2338+AB2340+AB2339</f>
        <v>0</v>
      </c>
      <c r="AD2337" s="447">
        <f>AD2338+AD2340+AD2339</f>
        <v>0</v>
      </c>
      <c r="AF2337" s="447">
        <f>AF2338+AF2340+AF2339</f>
        <v>0</v>
      </c>
      <c r="AH2337" s="447">
        <f t="shared" si="368"/>
        <v>0</v>
      </c>
      <c r="AI2337" s="446"/>
      <c r="AJ2337" s="447">
        <f>AJ2338+AJ2340+AJ2339</f>
        <v>0</v>
      </c>
      <c r="AK2337" s="71"/>
      <c r="AL2337" s="447">
        <f>AL2338+AL2340+AL2339</f>
        <v>0</v>
      </c>
      <c r="AM2337" s="447"/>
      <c r="AN2337" s="447">
        <f>AN2338+AN2340+AN2339</f>
        <v>0</v>
      </c>
      <c r="AO2337" s="447"/>
      <c r="AP2337" s="447">
        <f>AP2338+AP2340+AP2339</f>
        <v>0</v>
      </c>
      <c r="AQ2337" s="447"/>
    </row>
    <row r="2338" spans="2:43" ht="18" hidden="1" customHeight="1" x14ac:dyDescent="0.2">
      <c r="B2338" s="4"/>
      <c r="C2338" s="117"/>
      <c r="D2338" s="117"/>
      <c r="E2338" s="117"/>
      <c r="F2338" s="48"/>
      <c r="G2338" s="11"/>
      <c r="H2338" s="117"/>
      <c r="I2338" s="124"/>
      <c r="J2338" s="124"/>
      <c r="K2338" s="144"/>
      <c r="L2338" s="11"/>
      <c r="M2338" s="226"/>
      <c r="N2338" s="262"/>
      <c r="O2338" s="125"/>
      <c r="P2338" s="126"/>
      <c r="Q2338" s="130"/>
      <c r="R2338" s="72" t="s">
        <v>3</v>
      </c>
      <c r="S2338" s="181"/>
      <c r="T2338" s="73" t="s">
        <v>104</v>
      </c>
      <c r="V2338" s="74">
        <v>2650000</v>
      </c>
      <c r="X2338" s="74">
        <v>0</v>
      </c>
      <c r="Z2338" s="74">
        <v>0</v>
      </c>
      <c r="AB2338" s="74">
        <v>0</v>
      </c>
      <c r="AD2338" s="74">
        <v>0</v>
      </c>
      <c r="AF2338" s="74">
        <v>0</v>
      </c>
      <c r="AH2338" s="74">
        <f t="shared" si="368"/>
        <v>0</v>
      </c>
      <c r="AI2338" s="8"/>
      <c r="AJ2338" s="74">
        <v>0</v>
      </c>
      <c r="AK2338" s="8"/>
      <c r="AL2338" s="74">
        <v>0</v>
      </c>
      <c r="AM2338" s="74"/>
      <c r="AN2338" s="74">
        <v>0</v>
      </c>
      <c r="AO2338" s="74"/>
      <c r="AP2338" s="74">
        <v>0</v>
      </c>
      <c r="AQ2338" s="74"/>
    </row>
    <row r="2339" spans="2:43" ht="18" hidden="1" customHeight="1" x14ac:dyDescent="0.2">
      <c r="B2339" s="4"/>
      <c r="C2339" s="117"/>
      <c r="D2339" s="117"/>
      <c r="E2339" s="117"/>
      <c r="F2339" s="48"/>
      <c r="G2339" s="11"/>
      <c r="H2339" s="117"/>
      <c r="I2339" s="124"/>
      <c r="J2339" s="124"/>
      <c r="K2339" s="144"/>
      <c r="L2339" s="11"/>
      <c r="M2339" s="226"/>
      <c r="N2339" s="262"/>
      <c r="O2339" s="125"/>
      <c r="P2339" s="126"/>
      <c r="Q2339" s="130"/>
      <c r="R2339" s="72">
        <v>2</v>
      </c>
      <c r="S2339" s="181"/>
      <c r="T2339" s="73" t="s">
        <v>369</v>
      </c>
      <c r="V2339" s="74">
        <v>0</v>
      </c>
      <c r="X2339" s="74">
        <v>0</v>
      </c>
      <c r="Z2339" s="74">
        <v>0</v>
      </c>
      <c r="AB2339" s="74">
        <v>0</v>
      </c>
      <c r="AD2339" s="74">
        <v>0</v>
      </c>
      <c r="AF2339" s="74">
        <v>0</v>
      </c>
      <c r="AH2339" s="74">
        <f t="shared" si="368"/>
        <v>0</v>
      </c>
      <c r="AI2339" s="8"/>
      <c r="AJ2339" s="74">
        <v>0</v>
      </c>
      <c r="AK2339" s="8"/>
      <c r="AL2339" s="74">
        <v>0</v>
      </c>
      <c r="AM2339" s="74"/>
      <c r="AN2339" s="74">
        <v>0</v>
      </c>
      <c r="AO2339" s="74"/>
      <c r="AP2339" s="74">
        <v>0</v>
      </c>
      <c r="AQ2339" s="74"/>
    </row>
    <row r="2340" spans="2:43" ht="18" hidden="1" customHeight="1" x14ac:dyDescent="0.2">
      <c r="B2340" s="4"/>
      <c r="C2340" s="117"/>
      <c r="D2340" s="117"/>
      <c r="E2340" s="117"/>
      <c r="F2340" s="48"/>
      <c r="G2340" s="11"/>
      <c r="H2340" s="117"/>
      <c r="I2340" s="124"/>
      <c r="J2340" s="124"/>
      <c r="K2340" s="144"/>
      <c r="L2340" s="11"/>
      <c r="M2340" s="226"/>
      <c r="N2340" s="262"/>
      <c r="O2340" s="125"/>
      <c r="P2340" s="126"/>
      <c r="Q2340" s="130"/>
      <c r="R2340" s="72">
        <v>90</v>
      </c>
      <c r="S2340" s="181"/>
      <c r="T2340" s="73" t="s">
        <v>202</v>
      </c>
      <c r="V2340" s="74">
        <v>3000000</v>
      </c>
      <c r="X2340" s="74">
        <v>3000000</v>
      </c>
      <c r="Z2340" s="74">
        <v>0</v>
      </c>
      <c r="AB2340" s="74">
        <v>0</v>
      </c>
      <c r="AD2340" s="74">
        <v>0</v>
      </c>
      <c r="AF2340" s="74">
        <v>0</v>
      </c>
      <c r="AH2340" s="74">
        <f t="shared" si="368"/>
        <v>0</v>
      </c>
      <c r="AI2340" s="8"/>
      <c r="AJ2340" s="74">
        <v>0</v>
      </c>
      <c r="AK2340" s="8"/>
      <c r="AL2340" s="74">
        <v>0</v>
      </c>
      <c r="AM2340" s="74"/>
      <c r="AN2340" s="74">
        <v>0</v>
      </c>
      <c r="AO2340" s="74"/>
      <c r="AP2340" s="74">
        <v>0</v>
      </c>
      <c r="AQ2340" s="74"/>
    </row>
    <row r="2341" spans="2:43" ht="18" hidden="1" customHeight="1" x14ac:dyDescent="0.2">
      <c r="B2341" s="4"/>
      <c r="C2341" s="117"/>
      <c r="D2341" s="117"/>
      <c r="E2341" s="117"/>
      <c r="F2341" s="48"/>
      <c r="G2341" s="11"/>
      <c r="H2341" s="117"/>
      <c r="I2341" s="124"/>
      <c r="J2341" s="124"/>
      <c r="K2341" s="144"/>
      <c r="L2341" s="11"/>
      <c r="M2341" s="226"/>
      <c r="N2341" s="262"/>
      <c r="O2341" s="125"/>
      <c r="P2341" s="129">
        <v>7</v>
      </c>
      <c r="Q2341" s="129"/>
      <c r="R2341" s="64"/>
      <c r="S2341" s="234"/>
      <c r="T2341" s="65" t="s">
        <v>323</v>
      </c>
      <c r="U2341" s="155"/>
      <c r="V2341" s="66">
        <f>V2342</f>
        <v>0</v>
      </c>
      <c r="X2341" s="66">
        <f>X2342</f>
        <v>0</v>
      </c>
      <c r="Z2341" s="66">
        <f>Z2342</f>
        <v>0</v>
      </c>
      <c r="AB2341" s="66">
        <f>AB2342</f>
        <v>0</v>
      </c>
      <c r="AD2341" s="66" t="e">
        <f>#REF!</f>
        <v>#REF!</v>
      </c>
      <c r="AF2341" s="66">
        <f>AF2342</f>
        <v>0</v>
      </c>
      <c r="AH2341" s="66" t="e">
        <f t="shared" si="368"/>
        <v>#REF!</v>
      </c>
      <c r="AI2341" s="67"/>
      <c r="AJ2341" s="66">
        <f>AJ2342</f>
        <v>0</v>
      </c>
      <c r="AK2341" s="67"/>
      <c r="AL2341" s="66">
        <f t="shared" ref="AL2341:AP2342" si="369">AL2342</f>
        <v>0</v>
      </c>
      <c r="AM2341" s="66"/>
      <c r="AN2341" s="66">
        <f t="shared" si="369"/>
        <v>0</v>
      </c>
      <c r="AO2341" s="66"/>
      <c r="AP2341" s="66">
        <f t="shared" si="369"/>
        <v>0</v>
      </c>
      <c r="AQ2341" s="66"/>
    </row>
    <row r="2342" spans="2:43" ht="18" hidden="1" customHeight="1" x14ac:dyDescent="0.2">
      <c r="B2342" s="4"/>
      <c r="C2342" s="117"/>
      <c r="D2342" s="117"/>
      <c r="E2342" s="117"/>
      <c r="F2342" s="48"/>
      <c r="G2342" s="11"/>
      <c r="H2342" s="117"/>
      <c r="I2342" s="124"/>
      <c r="J2342" s="124"/>
      <c r="K2342" s="144"/>
      <c r="L2342" s="11"/>
      <c r="M2342" s="226"/>
      <c r="N2342" s="262"/>
      <c r="O2342" s="125"/>
      <c r="P2342" s="126"/>
      <c r="Q2342" s="131">
        <v>7</v>
      </c>
      <c r="R2342" s="68"/>
      <c r="S2342" s="35"/>
      <c r="T2342" s="69" t="s">
        <v>252</v>
      </c>
      <c r="U2342" s="92"/>
      <c r="V2342" s="70">
        <f>V2343</f>
        <v>0</v>
      </c>
      <c r="X2342" s="70">
        <f>X2343</f>
        <v>0</v>
      </c>
      <c r="Z2342" s="70">
        <f>Z2343</f>
        <v>0</v>
      </c>
      <c r="AB2342" s="70">
        <f>AB2343</f>
        <v>0</v>
      </c>
      <c r="AD2342" s="447" t="e">
        <f>#REF!</f>
        <v>#REF!</v>
      </c>
      <c r="AF2342" s="447">
        <f>AF2343</f>
        <v>0</v>
      </c>
      <c r="AH2342" s="447" t="e">
        <f t="shared" si="368"/>
        <v>#REF!</v>
      </c>
      <c r="AI2342" s="446"/>
      <c r="AJ2342" s="447">
        <f>AJ2343</f>
        <v>0</v>
      </c>
      <c r="AK2342" s="71"/>
      <c r="AL2342" s="447">
        <f t="shared" si="369"/>
        <v>0</v>
      </c>
      <c r="AM2342" s="447"/>
      <c r="AN2342" s="447">
        <f t="shared" si="369"/>
        <v>0</v>
      </c>
      <c r="AO2342" s="447"/>
      <c r="AP2342" s="447">
        <f t="shared" si="369"/>
        <v>0</v>
      </c>
      <c r="AQ2342" s="447"/>
    </row>
    <row r="2343" spans="2:43" ht="18" hidden="1" customHeight="1" x14ac:dyDescent="0.2">
      <c r="B2343" s="4"/>
      <c r="C2343" s="117"/>
      <c r="D2343" s="117"/>
      <c r="E2343" s="117"/>
      <c r="F2343" s="48"/>
      <c r="G2343" s="11"/>
      <c r="H2343" s="117"/>
      <c r="I2343" s="124"/>
      <c r="J2343" s="124"/>
      <c r="K2343" s="144"/>
      <c r="L2343" s="11"/>
      <c r="M2343" s="226"/>
      <c r="N2343" s="262"/>
      <c r="O2343" s="125"/>
      <c r="P2343" s="126"/>
      <c r="Q2343" s="130"/>
      <c r="R2343" s="72">
        <v>90</v>
      </c>
      <c r="S2343" s="181"/>
      <c r="T2343" s="73" t="s">
        <v>202</v>
      </c>
      <c r="V2343" s="74">
        <v>0</v>
      </c>
      <c r="X2343" s="74">
        <v>0</v>
      </c>
      <c r="Z2343" s="74">
        <v>0</v>
      </c>
      <c r="AB2343" s="74">
        <v>0</v>
      </c>
      <c r="AD2343" s="74">
        <v>0</v>
      </c>
      <c r="AF2343" s="74">
        <v>0</v>
      </c>
      <c r="AH2343" s="74">
        <f t="shared" si="368"/>
        <v>0</v>
      </c>
      <c r="AI2343" s="8"/>
      <c r="AJ2343" s="74">
        <v>0</v>
      </c>
      <c r="AK2343" s="8"/>
      <c r="AL2343" s="74">
        <v>0</v>
      </c>
      <c r="AM2343" s="74"/>
      <c r="AN2343" s="74">
        <v>0</v>
      </c>
      <c r="AO2343" s="74"/>
      <c r="AP2343" s="74">
        <v>0</v>
      </c>
      <c r="AQ2343" s="74"/>
    </row>
    <row r="2344" spans="2:43" ht="18" customHeight="1" x14ac:dyDescent="0.2">
      <c r="B2344" s="4"/>
      <c r="C2344" s="117"/>
      <c r="D2344" s="117"/>
      <c r="E2344" s="117"/>
      <c r="F2344" s="113">
        <v>10</v>
      </c>
      <c r="G2344" s="283"/>
      <c r="H2344" s="171"/>
      <c r="I2344" s="114"/>
      <c r="J2344" s="114"/>
      <c r="K2344" s="167"/>
      <c r="L2344" s="276"/>
      <c r="M2344" s="166"/>
      <c r="N2344" s="259"/>
      <c r="O2344" s="115"/>
      <c r="P2344" s="116"/>
      <c r="Q2344" s="116"/>
      <c r="R2344" s="231"/>
      <c r="S2344" s="255"/>
      <c r="T2344" s="53" t="s">
        <v>111</v>
      </c>
      <c r="U2344" s="240"/>
      <c r="V2344" s="54">
        <f>V2345</f>
        <v>1719900</v>
      </c>
      <c r="X2344" s="54">
        <f>X2345</f>
        <v>1870700</v>
      </c>
      <c r="Z2344" s="54">
        <f>Z2345</f>
        <v>1979100</v>
      </c>
      <c r="AB2344" s="54">
        <f>AB2345</f>
        <v>1345900</v>
      </c>
      <c r="AD2344" s="54" t="e">
        <f>AD2345</f>
        <v>#REF!</v>
      </c>
      <c r="AF2344" s="54">
        <f>AF2345</f>
        <v>186600</v>
      </c>
      <c r="AH2344" s="54" t="e">
        <f t="shared" si="368"/>
        <v>#REF!</v>
      </c>
      <c r="AI2344" s="55"/>
      <c r="AJ2344" s="54">
        <f>AJ2345</f>
        <v>455170</v>
      </c>
      <c r="AK2344" s="55"/>
      <c r="AL2344" s="54">
        <f>AL2345</f>
        <v>2206750</v>
      </c>
      <c r="AM2344" s="54"/>
      <c r="AN2344" s="54">
        <f>AN2345</f>
        <v>2830750</v>
      </c>
      <c r="AO2344" s="54"/>
      <c r="AP2344" s="54">
        <f>AP2345</f>
        <v>2830750</v>
      </c>
      <c r="AQ2344" s="54"/>
    </row>
    <row r="2345" spans="2:43" ht="18" customHeight="1" x14ac:dyDescent="0.2">
      <c r="B2345" s="4"/>
      <c r="C2345" s="117"/>
      <c r="D2345" s="117"/>
      <c r="E2345" s="117"/>
      <c r="F2345" s="48"/>
      <c r="G2345" s="11"/>
      <c r="H2345" s="112" t="s">
        <v>33</v>
      </c>
      <c r="I2345" s="118"/>
      <c r="J2345" s="118"/>
      <c r="K2345" s="170"/>
      <c r="L2345" s="34"/>
      <c r="M2345" s="169"/>
      <c r="N2345" s="260"/>
      <c r="O2345" s="119"/>
      <c r="P2345" s="120"/>
      <c r="Q2345" s="120"/>
      <c r="R2345" s="56"/>
      <c r="S2345" s="248"/>
      <c r="T2345" s="57" t="s">
        <v>92</v>
      </c>
      <c r="U2345" s="236"/>
      <c r="V2345" s="58">
        <f>V2354+V2346</f>
        <v>1719900</v>
      </c>
      <c r="X2345" s="659">
        <f>X2354+X2346</f>
        <v>1870700</v>
      </c>
      <c r="Z2345" s="659">
        <f>Z2354+Z2346</f>
        <v>1979100</v>
      </c>
      <c r="AB2345" s="659">
        <f>AB2354+AB2346</f>
        <v>1345900</v>
      </c>
      <c r="AD2345" s="659" t="e">
        <f>AD2354+AD2346</f>
        <v>#REF!</v>
      </c>
      <c r="AF2345" s="659">
        <f>AF2354+AF2346</f>
        <v>186600</v>
      </c>
      <c r="AH2345" s="659" t="e">
        <f t="shared" si="368"/>
        <v>#REF!</v>
      </c>
      <c r="AI2345" s="660"/>
      <c r="AJ2345" s="659">
        <f>AJ2354+AJ2346</f>
        <v>455170</v>
      </c>
      <c r="AK2345" s="59"/>
      <c r="AL2345" s="659">
        <f>AL2354+AL2346</f>
        <v>2206750</v>
      </c>
      <c r="AM2345" s="659"/>
      <c r="AN2345" s="659">
        <f>AN2354+AN2346</f>
        <v>2830750</v>
      </c>
      <c r="AO2345" s="659"/>
      <c r="AP2345" s="659">
        <f>AP2354+AP2346</f>
        <v>2830750</v>
      </c>
      <c r="AQ2345" s="659"/>
    </row>
    <row r="2346" spans="2:43" ht="18" hidden="1" customHeight="1" x14ac:dyDescent="0.2">
      <c r="B2346" s="4"/>
      <c r="C2346" s="117"/>
      <c r="D2346" s="117"/>
      <c r="E2346" s="117"/>
      <c r="F2346" s="48"/>
      <c r="G2346" s="11"/>
      <c r="H2346" s="132"/>
      <c r="I2346" s="121">
        <v>4</v>
      </c>
      <c r="J2346" s="121"/>
      <c r="K2346" s="164"/>
      <c r="L2346" s="277"/>
      <c r="M2346" s="163"/>
      <c r="N2346" s="261"/>
      <c r="O2346" s="122"/>
      <c r="P2346" s="123"/>
      <c r="Q2346" s="123"/>
      <c r="R2346" s="49"/>
      <c r="S2346" s="18"/>
      <c r="T2346" s="50" t="s">
        <v>93</v>
      </c>
      <c r="U2346" s="76"/>
      <c r="V2346" s="51">
        <f>V2347</f>
        <v>0</v>
      </c>
      <c r="X2346" s="51">
        <f>X2347</f>
        <v>0</v>
      </c>
      <c r="Z2346" s="51">
        <f>Z2347</f>
        <v>0</v>
      </c>
      <c r="AB2346" s="51">
        <f>AB2347</f>
        <v>0</v>
      </c>
      <c r="AD2346" s="51">
        <f>AD2347</f>
        <v>0</v>
      </c>
      <c r="AF2346" s="51">
        <f>AF2347</f>
        <v>0</v>
      </c>
      <c r="AH2346" s="51">
        <f t="shared" si="368"/>
        <v>0</v>
      </c>
      <c r="AI2346" s="5"/>
      <c r="AJ2346" s="51">
        <f>AJ2347</f>
        <v>0</v>
      </c>
      <c r="AK2346" s="5"/>
      <c r="AL2346" s="51">
        <f>AL2347</f>
        <v>0</v>
      </c>
      <c r="AM2346" s="51"/>
      <c r="AN2346" s="51">
        <f>AN2347</f>
        <v>0</v>
      </c>
      <c r="AO2346" s="51"/>
      <c r="AP2346" s="51">
        <f>AP2347</f>
        <v>0</v>
      </c>
      <c r="AQ2346" s="51"/>
    </row>
    <row r="2347" spans="2:43" ht="18" hidden="1" customHeight="1" x14ac:dyDescent="0.2">
      <c r="B2347" s="4"/>
      <c r="C2347" s="117"/>
      <c r="D2347" s="117"/>
      <c r="E2347" s="117"/>
      <c r="F2347" s="48"/>
      <c r="G2347" s="11"/>
      <c r="H2347" s="132"/>
      <c r="I2347" s="121"/>
      <c r="J2347" s="121">
        <v>1</v>
      </c>
      <c r="K2347" s="164"/>
      <c r="L2347" s="277"/>
      <c r="M2347" s="163"/>
      <c r="N2347" s="261"/>
      <c r="O2347" s="122"/>
      <c r="P2347" s="123"/>
      <c r="Q2347" s="123"/>
      <c r="R2347" s="49"/>
      <c r="S2347" s="18"/>
      <c r="T2347" s="50" t="s">
        <v>187</v>
      </c>
      <c r="U2347" s="76"/>
      <c r="V2347" s="51">
        <f>V2349</f>
        <v>0</v>
      </c>
      <c r="X2347" s="51">
        <f>X2349</f>
        <v>0</v>
      </c>
      <c r="Z2347" s="51">
        <f>Z2349</f>
        <v>0</v>
      </c>
      <c r="AB2347" s="51">
        <f>AB2349</f>
        <v>0</v>
      </c>
      <c r="AD2347" s="51">
        <f>AD2349</f>
        <v>0</v>
      </c>
      <c r="AF2347" s="51">
        <f>AF2349</f>
        <v>0</v>
      </c>
      <c r="AH2347" s="51">
        <f t="shared" si="368"/>
        <v>0</v>
      </c>
      <c r="AI2347" s="5"/>
      <c r="AJ2347" s="51">
        <f>AJ2349</f>
        <v>0</v>
      </c>
      <c r="AK2347" s="5"/>
      <c r="AL2347" s="51">
        <f>AL2349</f>
        <v>0</v>
      </c>
      <c r="AM2347" s="51"/>
      <c r="AN2347" s="51">
        <f>AN2349</f>
        <v>0</v>
      </c>
      <c r="AO2347" s="51"/>
      <c r="AP2347" s="51">
        <f>AP2349</f>
        <v>0</v>
      </c>
      <c r="AQ2347" s="51"/>
    </row>
    <row r="2348" spans="2:43" ht="18" hidden="1" customHeight="1" x14ac:dyDescent="0.2">
      <c r="B2348" s="4"/>
      <c r="C2348" s="117"/>
      <c r="D2348" s="117"/>
      <c r="E2348" s="117"/>
      <c r="F2348" s="48"/>
      <c r="G2348" s="11"/>
      <c r="H2348" s="132"/>
      <c r="I2348" s="121"/>
      <c r="J2348" s="121"/>
      <c r="K2348" s="164">
        <v>11</v>
      </c>
      <c r="L2348" s="277"/>
      <c r="M2348" s="163"/>
      <c r="N2348" s="261"/>
      <c r="O2348" s="122"/>
      <c r="P2348" s="123"/>
      <c r="Q2348" s="123"/>
      <c r="R2348" s="49"/>
      <c r="S2348" s="18"/>
      <c r="T2348" s="50" t="s">
        <v>449</v>
      </c>
      <c r="U2348" s="76"/>
      <c r="V2348" s="51">
        <f>V2349</f>
        <v>0</v>
      </c>
      <c r="X2348" s="51">
        <f>X2349</f>
        <v>0</v>
      </c>
      <c r="Z2348" s="51">
        <f>Z2349</f>
        <v>0</v>
      </c>
      <c r="AB2348" s="51">
        <f>AB2349</f>
        <v>0</v>
      </c>
      <c r="AD2348" s="51">
        <f>AD2349</f>
        <v>0</v>
      </c>
      <c r="AF2348" s="51">
        <f>AF2349</f>
        <v>0</v>
      </c>
      <c r="AH2348" s="51">
        <f t="shared" si="368"/>
        <v>0</v>
      </c>
      <c r="AI2348" s="5"/>
      <c r="AJ2348" s="51">
        <f>AJ2349</f>
        <v>0</v>
      </c>
      <c r="AK2348" s="5"/>
      <c r="AL2348" s="51">
        <f t="shared" ref="AL2348:AP2352" si="370">AL2349</f>
        <v>0</v>
      </c>
      <c r="AM2348" s="51"/>
      <c r="AN2348" s="51">
        <f t="shared" si="370"/>
        <v>0</v>
      </c>
      <c r="AO2348" s="51"/>
      <c r="AP2348" s="51">
        <f t="shared" si="370"/>
        <v>0</v>
      </c>
      <c r="AQ2348" s="51"/>
    </row>
    <row r="2349" spans="2:43" ht="18" hidden="1" customHeight="1" x14ac:dyDescent="0.2">
      <c r="B2349" s="4"/>
      <c r="C2349" s="117"/>
      <c r="D2349" s="117"/>
      <c r="E2349" s="117"/>
      <c r="F2349" s="48"/>
      <c r="G2349" s="11"/>
      <c r="H2349" s="117"/>
      <c r="I2349" s="124"/>
      <c r="J2349" s="124"/>
      <c r="K2349" s="144"/>
      <c r="L2349" s="11"/>
      <c r="M2349" s="226">
        <v>2</v>
      </c>
      <c r="N2349" s="262"/>
      <c r="O2349" s="125"/>
      <c r="P2349" s="126"/>
      <c r="Q2349" s="126"/>
      <c r="R2349" s="60"/>
      <c r="S2349" s="249"/>
      <c r="T2349" s="61" t="s">
        <v>413</v>
      </c>
      <c r="U2349" s="241"/>
      <c r="V2349" s="62">
        <f>V2350</f>
        <v>0</v>
      </c>
      <c r="X2349" s="62">
        <f>X2350</f>
        <v>0</v>
      </c>
      <c r="Z2349" s="62">
        <f>Z2350</f>
        <v>0</v>
      </c>
      <c r="AB2349" s="62">
        <f>AB2350</f>
        <v>0</v>
      </c>
      <c r="AD2349" s="62">
        <f>AD2350</f>
        <v>0</v>
      </c>
      <c r="AF2349" s="62">
        <f>AF2350</f>
        <v>0</v>
      </c>
      <c r="AH2349" s="62">
        <f t="shared" si="368"/>
        <v>0</v>
      </c>
      <c r="AI2349" s="63"/>
      <c r="AJ2349" s="62">
        <f>AJ2350</f>
        <v>0</v>
      </c>
      <c r="AK2349" s="63"/>
      <c r="AL2349" s="62">
        <f t="shared" si="370"/>
        <v>0</v>
      </c>
      <c r="AM2349" s="62"/>
      <c r="AN2349" s="62">
        <f t="shared" si="370"/>
        <v>0</v>
      </c>
      <c r="AO2349" s="62"/>
      <c r="AP2349" s="62">
        <f t="shared" si="370"/>
        <v>0</v>
      </c>
      <c r="AQ2349" s="62"/>
    </row>
    <row r="2350" spans="2:43" ht="18" hidden="1" customHeight="1" x14ac:dyDescent="0.2">
      <c r="B2350" s="4"/>
      <c r="C2350" s="117"/>
      <c r="D2350" s="117"/>
      <c r="E2350" s="117"/>
      <c r="F2350" s="48"/>
      <c r="G2350" s="11"/>
      <c r="H2350" s="117"/>
      <c r="I2350" s="124"/>
      <c r="J2350" s="124"/>
      <c r="K2350" s="144"/>
      <c r="L2350" s="11"/>
      <c r="M2350" s="143"/>
      <c r="N2350" s="42"/>
      <c r="O2350" s="127">
        <v>3</v>
      </c>
      <c r="P2350" s="123"/>
      <c r="Q2350" s="123"/>
      <c r="R2350" s="49"/>
      <c r="S2350" s="18"/>
      <c r="T2350" s="50" t="s">
        <v>190</v>
      </c>
      <c r="U2350" s="76"/>
      <c r="V2350" s="51">
        <f>V2351</f>
        <v>0</v>
      </c>
      <c r="X2350" s="51">
        <f>X2351</f>
        <v>0</v>
      </c>
      <c r="Z2350" s="51">
        <f>Z2351</f>
        <v>0</v>
      </c>
      <c r="AB2350" s="51">
        <f>AB2351</f>
        <v>0</v>
      </c>
      <c r="AD2350" s="51">
        <f>AD2351</f>
        <v>0</v>
      </c>
      <c r="AF2350" s="51">
        <f>AF2351</f>
        <v>0</v>
      </c>
      <c r="AH2350" s="51">
        <f t="shared" si="368"/>
        <v>0</v>
      </c>
      <c r="AI2350" s="5"/>
      <c r="AJ2350" s="51">
        <f>AJ2351</f>
        <v>0</v>
      </c>
      <c r="AK2350" s="5"/>
      <c r="AL2350" s="51">
        <f t="shared" si="370"/>
        <v>0</v>
      </c>
      <c r="AM2350" s="51"/>
      <c r="AN2350" s="51">
        <f t="shared" si="370"/>
        <v>0</v>
      </c>
      <c r="AO2350" s="51"/>
      <c r="AP2350" s="51">
        <f t="shared" si="370"/>
        <v>0</v>
      </c>
      <c r="AQ2350" s="51"/>
    </row>
    <row r="2351" spans="2:43" ht="18" hidden="1" customHeight="1" x14ac:dyDescent="0.2">
      <c r="B2351" s="4"/>
      <c r="C2351" s="117"/>
      <c r="D2351" s="117"/>
      <c r="E2351" s="117"/>
      <c r="F2351" s="48"/>
      <c r="G2351" s="11"/>
      <c r="H2351" s="117"/>
      <c r="I2351" s="124"/>
      <c r="J2351" s="124"/>
      <c r="K2351" s="144"/>
      <c r="L2351" s="11"/>
      <c r="M2351" s="143"/>
      <c r="N2351" s="42"/>
      <c r="O2351" s="128"/>
      <c r="P2351" s="129">
        <v>2</v>
      </c>
      <c r="Q2351" s="129"/>
      <c r="R2351" s="64"/>
      <c r="S2351" s="234"/>
      <c r="T2351" s="65" t="s">
        <v>195</v>
      </c>
      <c r="U2351" s="155"/>
      <c r="V2351" s="66">
        <f>V2352</f>
        <v>0</v>
      </c>
      <c r="X2351" s="66">
        <f>X2352</f>
        <v>0</v>
      </c>
      <c r="Z2351" s="66">
        <f>Z2352</f>
        <v>0</v>
      </c>
      <c r="AB2351" s="66">
        <f>AB2352</f>
        <v>0</v>
      </c>
      <c r="AD2351" s="66">
        <f>AD2352</f>
        <v>0</v>
      </c>
      <c r="AF2351" s="66">
        <f>AF2352</f>
        <v>0</v>
      </c>
      <c r="AH2351" s="66">
        <f t="shared" si="368"/>
        <v>0</v>
      </c>
      <c r="AI2351" s="67"/>
      <c r="AJ2351" s="66">
        <f>AJ2352</f>
        <v>0</v>
      </c>
      <c r="AK2351" s="67"/>
      <c r="AL2351" s="66">
        <f t="shared" si="370"/>
        <v>0</v>
      </c>
      <c r="AM2351" s="66"/>
      <c r="AN2351" s="66">
        <f t="shared" si="370"/>
        <v>0</v>
      </c>
      <c r="AO2351" s="66"/>
      <c r="AP2351" s="66">
        <f t="shared" si="370"/>
        <v>0</v>
      </c>
      <c r="AQ2351" s="66"/>
    </row>
    <row r="2352" spans="2:43" ht="18" hidden="1" customHeight="1" x14ac:dyDescent="0.2">
      <c r="B2352" s="4"/>
      <c r="C2352" s="117"/>
      <c r="D2352" s="117"/>
      <c r="E2352" s="117"/>
      <c r="F2352" s="48"/>
      <c r="G2352" s="11"/>
      <c r="H2352" s="117"/>
      <c r="I2352" s="124"/>
      <c r="J2352" s="124"/>
      <c r="K2352" s="144"/>
      <c r="L2352" s="11"/>
      <c r="M2352" s="143"/>
      <c r="N2352" s="42"/>
      <c r="O2352" s="128"/>
      <c r="P2352" s="130"/>
      <c r="Q2352" s="140">
        <v>1</v>
      </c>
      <c r="R2352" s="68"/>
      <c r="S2352" s="35"/>
      <c r="T2352" s="69" t="s">
        <v>47</v>
      </c>
      <c r="U2352" s="92"/>
      <c r="V2352" s="70">
        <f>V2353</f>
        <v>0</v>
      </c>
      <c r="X2352" s="447">
        <f>X2353</f>
        <v>0</v>
      </c>
      <c r="Z2352" s="447">
        <f>Z2353</f>
        <v>0</v>
      </c>
      <c r="AB2352" s="447">
        <f>AB2353</f>
        <v>0</v>
      </c>
      <c r="AD2352" s="447">
        <f>AD2353</f>
        <v>0</v>
      </c>
      <c r="AF2352" s="447">
        <f>AF2353</f>
        <v>0</v>
      </c>
      <c r="AH2352" s="447">
        <f t="shared" si="368"/>
        <v>0</v>
      </c>
      <c r="AI2352" s="446"/>
      <c r="AJ2352" s="447">
        <f>AJ2353</f>
        <v>0</v>
      </c>
      <c r="AK2352" s="71"/>
      <c r="AL2352" s="447">
        <f t="shared" si="370"/>
        <v>0</v>
      </c>
      <c r="AM2352" s="447"/>
      <c r="AN2352" s="447">
        <f t="shared" si="370"/>
        <v>0</v>
      </c>
      <c r="AO2352" s="447"/>
      <c r="AP2352" s="447">
        <f t="shared" si="370"/>
        <v>0</v>
      </c>
      <c r="AQ2352" s="447"/>
    </row>
    <row r="2353" spans="2:43" ht="18" hidden="1" customHeight="1" x14ac:dyDescent="0.2">
      <c r="B2353" s="4"/>
      <c r="C2353" s="117"/>
      <c r="D2353" s="117"/>
      <c r="E2353" s="117"/>
      <c r="F2353" s="48"/>
      <c r="G2353" s="11"/>
      <c r="H2353" s="117"/>
      <c r="I2353" s="124"/>
      <c r="J2353" s="124"/>
      <c r="K2353" s="144"/>
      <c r="L2353" s="11"/>
      <c r="M2353" s="143"/>
      <c r="N2353" s="42"/>
      <c r="O2353" s="128"/>
      <c r="P2353" s="130"/>
      <c r="Q2353" s="130"/>
      <c r="R2353" s="72" t="s">
        <v>3</v>
      </c>
      <c r="S2353" s="181"/>
      <c r="T2353" s="73" t="s">
        <v>17</v>
      </c>
      <c r="V2353" s="74">
        <v>0</v>
      </c>
      <c r="X2353" s="74">
        <v>0</v>
      </c>
      <c r="Z2353" s="74">
        <v>0</v>
      </c>
      <c r="AB2353" s="74">
        <v>0</v>
      </c>
      <c r="AD2353" s="74">
        <v>0</v>
      </c>
      <c r="AF2353" s="74">
        <v>0</v>
      </c>
      <c r="AH2353" s="74">
        <f t="shared" si="368"/>
        <v>0</v>
      </c>
      <c r="AI2353" s="8"/>
      <c r="AJ2353" s="74">
        <v>0</v>
      </c>
      <c r="AK2353" s="8"/>
      <c r="AL2353" s="74">
        <v>0</v>
      </c>
      <c r="AM2353" s="74"/>
      <c r="AN2353" s="74">
        <v>0</v>
      </c>
      <c r="AO2353" s="74"/>
      <c r="AP2353" s="74">
        <v>0</v>
      </c>
      <c r="AQ2353" s="74"/>
    </row>
    <row r="2354" spans="2:43" ht="18" customHeight="1" x14ac:dyDescent="0.2">
      <c r="B2354" s="4"/>
      <c r="C2354" s="117"/>
      <c r="D2354" s="117"/>
      <c r="E2354" s="117"/>
      <c r="F2354" s="48"/>
      <c r="G2354" s="11"/>
      <c r="H2354" s="132"/>
      <c r="I2354" s="121">
        <v>6</v>
      </c>
      <c r="J2354" s="121"/>
      <c r="K2354" s="164"/>
      <c r="L2354" s="277"/>
      <c r="M2354" s="163"/>
      <c r="N2354" s="261"/>
      <c r="O2354" s="122"/>
      <c r="P2354" s="123"/>
      <c r="Q2354" s="123"/>
      <c r="R2354" s="49"/>
      <c r="S2354" s="18"/>
      <c r="T2354" s="50" t="s">
        <v>112</v>
      </c>
      <c r="U2354" s="76"/>
      <c r="V2354" s="51">
        <f>V2355</f>
        <v>1719900</v>
      </c>
      <c r="X2354" s="51">
        <f>X2355</f>
        <v>1870700</v>
      </c>
      <c r="Z2354" s="51">
        <f>Z2355</f>
        <v>1979100</v>
      </c>
      <c r="AB2354" s="51">
        <f>AB2355</f>
        <v>1345900</v>
      </c>
      <c r="AD2354" s="51" t="e">
        <f>AD2355</f>
        <v>#REF!</v>
      </c>
      <c r="AF2354" s="51">
        <f>AF2355</f>
        <v>186600</v>
      </c>
      <c r="AH2354" s="51" t="e">
        <f t="shared" si="368"/>
        <v>#REF!</v>
      </c>
      <c r="AI2354" s="5"/>
      <c r="AJ2354" s="51">
        <f>AJ2355</f>
        <v>455170</v>
      </c>
      <c r="AK2354" s="5"/>
      <c r="AL2354" s="51">
        <f t="shared" ref="AL2354:AP2355" si="371">AL2355</f>
        <v>2206750</v>
      </c>
      <c r="AM2354" s="51"/>
      <c r="AN2354" s="51">
        <f t="shared" si="371"/>
        <v>2830750</v>
      </c>
      <c r="AO2354" s="51"/>
      <c r="AP2354" s="51">
        <f t="shared" si="371"/>
        <v>2830750</v>
      </c>
      <c r="AQ2354" s="51"/>
    </row>
    <row r="2355" spans="2:43" ht="18" customHeight="1" x14ac:dyDescent="0.2">
      <c r="B2355" s="4"/>
      <c r="C2355" s="117"/>
      <c r="D2355" s="117"/>
      <c r="E2355" s="117"/>
      <c r="F2355" s="48"/>
      <c r="G2355" s="11"/>
      <c r="H2355" s="132"/>
      <c r="I2355" s="121"/>
      <c r="J2355" s="121">
        <v>0</v>
      </c>
      <c r="K2355" s="164"/>
      <c r="L2355" s="277"/>
      <c r="M2355" s="163"/>
      <c r="N2355" s="261"/>
      <c r="O2355" s="122"/>
      <c r="P2355" s="123"/>
      <c r="Q2355" s="123"/>
      <c r="R2355" s="49"/>
      <c r="S2355" s="18"/>
      <c r="T2355" s="50" t="s">
        <v>112</v>
      </c>
      <c r="U2355" s="76"/>
      <c r="V2355" s="51">
        <f>V2356</f>
        <v>1719900</v>
      </c>
      <c r="X2355" s="51">
        <f>X2356</f>
        <v>1870700</v>
      </c>
      <c r="Z2355" s="51">
        <f>Z2356</f>
        <v>1979100</v>
      </c>
      <c r="AB2355" s="51">
        <f>AB2356</f>
        <v>1345900</v>
      </c>
      <c r="AD2355" s="51" t="e">
        <f>AD2356</f>
        <v>#REF!</v>
      </c>
      <c r="AF2355" s="51">
        <f>AF2356</f>
        <v>186600</v>
      </c>
      <c r="AH2355" s="51" t="e">
        <f t="shared" si="368"/>
        <v>#REF!</v>
      </c>
      <c r="AI2355" s="5"/>
      <c r="AJ2355" s="51">
        <f>AJ2356</f>
        <v>455170</v>
      </c>
      <c r="AK2355" s="5"/>
      <c r="AL2355" s="51">
        <f t="shared" si="371"/>
        <v>2206750</v>
      </c>
      <c r="AM2355" s="51"/>
      <c r="AN2355" s="51">
        <f t="shared" si="371"/>
        <v>2830750</v>
      </c>
      <c r="AO2355" s="51"/>
      <c r="AP2355" s="51">
        <f t="shared" si="371"/>
        <v>2830750</v>
      </c>
      <c r="AQ2355" s="51"/>
    </row>
    <row r="2356" spans="2:43" ht="18" customHeight="1" x14ac:dyDescent="0.2">
      <c r="B2356" s="4"/>
      <c r="C2356" s="117"/>
      <c r="D2356" s="117"/>
      <c r="E2356" s="117"/>
      <c r="F2356" s="48"/>
      <c r="G2356" s="11"/>
      <c r="H2356" s="117"/>
      <c r="I2356" s="124"/>
      <c r="J2356" s="124"/>
      <c r="K2356" s="144"/>
      <c r="L2356" s="11"/>
      <c r="M2356" s="226">
        <v>2</v>
      </c>
      <c r="N2356" s="262"/>
      <c r="O2356" s="125"/>
      <c r="P2356" s="126"/>
      <c r="Q2356" s="126"/>
      <c r="R2356" s="60"/>
      <c r="S2356" s="249"/>
      <c r="T2356" s="61" t="s">
        <v>413</v>
      </c>
      <c r="U2356" s="241"/>
      <c r="V2356" s="62">
        <f>V2357+V2373+V2379+V2412</f>
        <v>1719900</v>
      </c>
      <c r="X2356" s="62">
        <f>X2357+X2373+X2379+X2412</f>
        <v>1870700</v>
      </c>
      <c r="Z2356" s="62">
        <f>Z2357+Z2373+Z2379+Z2412</f>
        <v>1979100</v>
      </c>
      <c r="AB2356" s="62">
        <f>AB2357+AB2373+AB2379+AB2412</f>
        <v>1345900</v>
      </c>
      <c r="AD2356" s="62" t="e">
        <f>AD2357+AD2373+AD2379+AD2412</f>
        <v>#REF!</v>
      </c>
      <c r="AF2356" s="62">
        <f>AF2357+AF2373+AF2379+AF2412</f>
        <v>186600</v>
      </c>
      <c r="AH2356" s="62" t="e">
        <f t="shared" si="368"/>
        <v>#REF!</v>
      </c>
      <c r="AI2356" s="63"/>
      <c r="AJ2356" s="62">
        <f>AJ2357+AJ2373+AJ2379+AJ2412</f>
        <v>455170</v>
      </c>
      <c r="AK2356" s="63"/>
      <c r="AL2356" s="62">
        <f>AL2357+AL2373+AL2379+AL2412</f>
        <v>2206750</v>
      </c>
      <c r="AM2356" s="62"/>
      <c r="AN2356" s="62">
        <f>AN2357+AN2373+AN2379+AN2412</f>
        <v>2830750</v>
      </c>
      <c r="AO2356" s="62"/>
      <c r="AP2356" s="62">
        <f>AP2357+AP2373+AP2379+AP2412</f>
        <v>2830750</v>
      </c>
      <c r="AQ2356" s="62"/>
    </row>
    <row r="2357" spans="2:43" ht="18" customHeight="1" x14ac:dyDescent="0.2">
      <c r="B2357" s="4"/>
      <c r="C2357" s="117"/>
      <c r="D2357" s="117"/>
      <c r="E2357" s="117"/>
      <c r="F2357" s="48"/>
      <c r="G2357" s="11"/>
      <c r="H2357" s="117"/>
      <c r="I2357" s="124"/>
      <c r="J2357" s="124"/>
      <c r="K2357" s="144"/>
      <c r="L2357" s="11"/>
      <c r="M2357" s="143"/>
      <c r="N2357" s="42"/>
      <c r="O2357" s="127" t="s">
        <v>3</v>
      </c>
      <c r="P2357" s="123"/>
      <c r="Q2357" s="123"/>
      <c r="R2357" s="49"/>
      <c r="S2357" s="18"/>
      <c r="T2357" s="50" t="s">
        <v>7</v>
      </c>
      <c r="U2357" s="76"/>
      <c r="V2357" s="51">
        <f>V2358</f>
        <v>1420000</v>
      </c>
      <c r="X2357" s="51">
        <f>X2358</f>
        <v>1364800</v>
      </c>
      <c r="Z2357" s="51">
        <f>Z2358</f>
        <v>1637000</v>
      </c>
      <c r="AB2357" s="51">
        <f>AB2358</f>
        <v>1117600</v>
      </c>
      <c r="AD2357" s="51">
        <f>AD2358</f>
        <v>1208700</v>
      </c>
      <c r="AF2357" s="51">
        <f>AF2358</f>
        <v>0</v>
      </c>
      <c r="AH2357" s="51">
        <f t="shared" si="368"/>
        <v>1208700</v>
      </c>
      <c r="AI2357" s="5"/>
      <c r="AJ2357" s="51">
        <f>AJ2358</f>
        <v>380000</v>
      </c>
      <c r="AK2357" s="5"/>
      <c r="AL2357" s="51">
        <f>AL2358</f>
        <v>1938000</v>
      </c>
      <c r="AM2357" s="51"/>
      <c r="AN2357" s="51">
        <f>AN2358</f>
        <v>2539500</v>
      </c>
      <c r="AO2357" s="51"/>
      <c r="AP2357" s="51">
        <f>AP2358</f>
        <v>2539500</v>
      </c>
      <c r="AQ2357" s="51"/>
    </row>
    <row r="2358" spans="2:43" ht="18" customHeight="1" x14ac:dyDescent="0.2">
      <c r="B2358" s="4"/>
      <c r="C2358" s="117"/>
      <c r="D2358" s="117"/>
      <c r="E2358" s="117"/>
      <c r="F2358" s="48"/>
      <c r="G2358" s="11"/>
      <c r="H2358" s="117"/>
      <c r="I2358" s="124"/>
      <c r="J2358" s="124"/>
      <c r="K2358" s="144"/>
      <c r="L2358" s="11"/>
      <c r="M2358" s="143"/>
      <c r="N2358" s="42"/>
      <c r="O2358" s="128"/>
      <c r="P2358" s="129">
        <v>1</v>
      </c>
      <c r="Q2358" s="129"/>
      <c r="R2358" s="64"/>
      <c r="S2358" s="234"/>
      <c r="T2358" s="65" t="s">
        <v>8</v>
      </c>
      <c r="U2358" s="155"/>
      <c r="V2358" s="66">
        <f>V2359+V2363+V2369+V2371+V2367</f>
        <v>1420000</v>
      </c>
      <c r="X2358" s="66">
        <f>X2359+X2363+X2369+X2371+X2367</f>
        <v>1364800</v>
      </c>
      <c r="Z2358" s="66">
        <f>Z2359+Z2363+Z2369+Z2371+Z2367</f>
        <v>1637000</v>
      </c>
      <c r="AB2358" s="66">
        <f>AB2359+AB2363+AB2369+AB2371+AB2367</f>
        <v>1117600</v>
      </c>
      <c r="AD2358" s="66">
        <f>AD2359+AD2363+AD2369+AD2371+AD2367</f>
        <v>1208700</v>
      </c>
      <c r="AF2358" s="66">
        <f>AF2359+AF2363+AF2369+AF2371+AF2367</f>
        <v>0</v>
      </c>
      <c r="AH2358" s="66">
        <f t="shared" si="368"/>
        <v>1208700</v>
      </c>
      <c r="AI2358" s="67"/>
      <c r="AJ2358" s="66">
        <f>AJ2359+AJ2363+AJ2369+AJ2371+AJ2367</f>
        <v>380000</v>
      </c>
      <c r="AK2358" s="67"/>
      <c r="AL2358" s="66">
        <f>AL2359+AL2363+AL2369+AL2371+AL2367</f>
        <v>1938000</v>
      </c>
      <c r="AM2358" s="66"/>
      <c r="AN2358" s="66">
        <f>AN2359+AN2363+AN2369+AN2371+AN2367</f>
        <v>2539500</v>
      </c>
      <c r="AO2358" s="66"/>
      <c r="AP2358" s="66">
        <f>AP2359+AP2363+AP2369+AP2371+AP2367</f>
        <v>2539500</v>
      </c>
      <c r="AQ2358" s="66"/>
    </row>
    <row r="2359" spans="2:43" ht="18" customHeight="1" x14ac:dyDescent="0.2">
      <c r="B2359" s="4"/>
      <c r="C2359" s="117"/>
      <c r="D2359" s="117"/>
      <c r="E2359" s="117"/>
      <c r="F2359" s="48"/>
      <c r="G2359" s="11"/>
      <c r="H2359" s="117"/>
      <c r="I2359" s="124"/>
      <c r="J2359" s="124"/>
      <c r="K2359" s="144"/>
      <c r="L2359" s="11"/>
      <c r="M2359" s="143"/>
      <c r="N2359" s="42"/>
      <c r="O2359" s="128"/>
      <c r="P2359" s="130"/>
      <c r="Q2359" s="140">
        <v>1</v>
      </c>
      <c r="R2359" s="68"/>
      <c r="S2359" s="35"/>
      <c r="T2359" s="69" t="s">
        <v>9</v>
      </c>
      <c r="U2359" s="92"/>
      <c r="V2359" s="70">
        <f>V2360+V2361+V2362</f>
        <v>743000</v>
      </c>
      <c r="X2359" s="447">
        <f>X2360+X2361+X2362</f>
        <v>595400</v>
      </c>
      <c r="Z2359" s="447">
        <f>Z2360+Z2361+Z2362</f>
        <v>779000</v>
      </c>
      <c r="AB2359" s="447">
        <f>AB2360+AB2361+AB2362</f>
        <v>602400</v>
      </c>
      <c r="AD2359" s="447">
        <f>AD2360+AD2361+AD2362</f>
        <v>736500</v>
      </c>
      <c r="AF2359" s="447">
        <f>AF2360+AF2361+AF2362</f>
        <v>0</v>
      </c>
      <c r="AH2359" s="447">
        <f t="shared" si="368"/>
        <v>736500</v>
      </c>
      <c r="AI2359" s="446"/>
      <c r="AJ2359" s="447">
        <f>AJ2360+AJ2361+AJ2362</f>
        <v>204820</v>
      </c>
      <c r="AK2359" s="71"/>
      <c r="AL2359" s="447">
        <f>AL2360+AL2361+AL2362</f>
        <v>1000000</v>
      </c>
      <c r="AM2359" s="447"/>
      <c r="AN2359" s="447">
        <f>AN2360+AN2361+AN2362</f>
        <v>1500000</v>
      </c>
      <c r="AO2359" s="447"/>
      <c r="AP2359" s="447">
        <f>AP2360+AP2361+AP2362</f>
        <v>1500000</v>
      </c>
      <c r="AQ2359" s="447"/>
    </row>
    <row r="2360" spans="2:43" ht="18" customHeight="1" x14ac:dyDescent="0.2">
      <c r="B2360" s="4"/>
      <c r="C2360" s="117"/>
      <c r="D2360" s="117"/>
      <c r="E2360" s="117"/>
      <c r="F2360" s="48"/>
      <c r="G2360" s="11"/>
      <c r="H2360" s="117"/>
      <c r="I2360" s="124"/>
      <c r="J2360" s="124"/>
      <c r="K2360" s="144"/>
      <c r="L2360" s="11"/>
      <c r="M2360" s="143"/>
      <c r="N2360" s="42"/>
      <c r="O2360" s="128"/>
      <c r="P2360" s="130"/>
      <c r="Q2360" s="130"/>
      <c r="R2360" s="72" t="s">
        <v>3</v>
      </c>
      <c r="S2360" s="181"/>
      <c r="T2360" s="73" t="s">
        <v>9</v>
      </c>
      <c r="V2360" s="74">
        <v>743000</v>
      </c>
      <c r="X2360" s="74">
        <v>595400</v>
      </c>
      <c r="Z2360" s="829">
        <v>779000</v>
      </c>
      <c r="AB2360" s="74">
        <v>602400</v>
      </c>
      <c r="AD2360" s="74">
        <v>736500</v>
      </c>
      <c r="AF2360" s="74">
        <v>0</v>
      </c>
      <c r="AH2360" s="74">
        <f t="shared" si="368"/>
        <v>736500</v>
      </c>
      <c r="AI2360" s="8"/>
      <c r="AJ2360" s="74">
        <f>CEILING(AB2360*34/100,10)</f>
        <v>204820</v>
      </c>
      <c r="AK2360" s="8"/>
      <c r="AL2360" s="74">
        <v>1000000</v>
      </c>
      <c r="AM2360" s="74"/>
      <c r="AN2360" s="74">
        <v>1500000</v>
      </c>
      <c r="AO2360" s="74"/>
      <c r="AP2360" s="74">
        <v>1500000</v>
      </c>
      <c r="AQ2360" s="74"/>
    </row>
    <row r="2361" spans="2:43" ht="18" hidden="1" customHeight="1" x14ac:dyDescent="0.2">
      <c r="B2361" s="4"/>
      <c r="C2361" s="117"/>
      <c r="D2361" s="117"/>
      <c r="E2361" s="117"/>
      <c r="F2361" s="48"/>
      <c r="G2361" s="11"/>
      <c r="H2361" s="117"/>
      <c r="I2361" s="124"/>
      <c r="J2361" s="124"/>
      <c r="K2361" s="144"/>
      <c r="L2361" s="11"/>
      <c r="M2361" s="143"/>
      <c r="N2361" s="42"/>
      <c r="O2361" s="128"/>
      <c r="P2361" s="130"/>
      <c r="Q2361" s="130"/>
      <c r="R2361" s="72"/>
      <c r="S2361" s="181"/>
      <c r="T2361" s="73"/>
      <c r="V2361" s="74">
        <v>0</v>
      </c>
      <c r="X2361" s="74">
        <v>0</v>
      </c>
      <c r="Z2361" s="74">
        <v>0</v>
      </c>
      <c r="AB2361" s="74">
        <v>0</v>
      </c>
      <c r="AD2361" s="74">
        <v>0</v>
      </c>
      <c r="AF2361" s="74">
        <v>0</v>
      </c>
      <c r="AH2361" s="74">
        <f t="shared" si="368"/>
        <v>0</v>
      </c>
      <c r="AI2361" s="8"/>
      <c r="AJ2361" s="74">
        <v>0</v>
      </c>
      <c r="AK2361" s="8"/>
      <c r="AL2361" s="74">
        <v>0</v>
      </c>
      <c r="AM2361" s="74"/>
      <c r="AN2361" s="74">
        <v>0</v>
      </c>
      <c r="AO2361" s="74"/>
      <c r="AP2361" s="74">
        <v>0</v>
      </c>
      <c r="AQ2361" s="74"/>
    </row>
    <row r="2362" spans="2:43" ht="18" hidden="1" customHeight="1" x14ac:dyDescent="0.2">
      <c r="B2362" s="4"/>
      <c r="C2362" s="117"/>
      <c r="D2362" s="117"/>
      <c r="E2362" s="117"/>
      <c r="F2362" s="48"/>
      <c r="G2362" s="11"/>
      <c r="H2362" s="117"/>
      <c r="I2362" s="124"/>
      <c r="J2362" s="124"/>
      <c r="K2362" s="144"/>
      <c r="L2362" s="11"/>
      <c r="M2362" s="143"/>
      <c r="N2362" s="42"/>
      <c r="O2362" s="128"/>
      <c r="P2362" s="130"/>
      <c r="Q2362" s="130"/>
      <c r="R2362" s="72"/>
      <c r="S2362" s="181"/>
      <c r="T2362" s="73"/>
      <c r="V2362" s="74">
        <v>0</v>
      </c>
      <c r="X2362" s="74">
        <v>0</v>
      </c>
      <c r="Z2362" s="74">
        <v>0</v>
      </c>
      <c r="AB2362" s="74">
        <v>0</v>
      </c>
      <c r="AD2362" s="74">
        <v>0</v>
      </c>
      <c r="AF2362" s="74">
        <v>0</v>
      </c>
      <c r="AH2362" s="74">
        <f t="shared" si="368"/>
        <v>0</v>
      </c>
      <c r="AI2362" s="8"/>
      <c r="AJ2362" s="74">
        <v>0</v>
      </c>
      <c r="AK2362" s="8"/>
      <c r="AL2362" s="74">
        <v>0</v>
      </c>
      <c r="AM2362" s="74"/>
      <c r="AN2362" s="74">
        <v>0</v>
      </c>
      <c r="AO2362" s="74"/>
      <c r="AP2362" s="74">
        <v>0</v>
      </c>
      <c r="AQ2362" s="74"/>
    </row>
    <row r="2363" spans="2:43" ht="18" customHeight="1" x14ac:dyDescent="0.2">
      <c r="B2363" s="4"/>
      <c r="C2363" s="117"/>
      <c r="D2363" s="117"/>
      <c r="E2363" s="117"/>
      <c r="F2363" s="48"/>
      <c r="G2363" s="11"/>
      <c r="H2363" s="117"/>
      <c r="I2363" s="124"/>
      <c r="J2363" s="124"/>
      <c r="K2363" s="144"/>
      <c r="L2363" s="11"/>
      <c r="M2363" s="143"/>
      <c r="N2363" s="42"/>
      <c r="O2363" s="128"/>
      <c r="P2363" s="130"/>
      <c r="Q2363" s="131">
        <v>2</v>
      </c>
      <c r="R2363" s="68"/>
      <c r="S2363" s="35"/>
      <c r="T2363" s="69" t="s">
        <v>11</v>
      </c>
      <c r="U2363" s="92"/>
      <c r="V2363" s="70">
        <f>V2364+V2365+V2366</f>
        <v>636000</v>
      </c>
      <c r="X2363" s="447">
        <f>X2364+X2365+X2366</f>
        <v>734900</v>
      </c>
      <c r="Z2363" s="447">
        <f>Z2364+Z2365+Z2366</f>
        <v>809000</v>
      </c>
      <c r="AB2363" s="447">
        <f>AB2364+AB2365+AB2366</f>
        <v>492900</v>
      </c>
      <c r="AD2363" s="447">
        <f>AD2364+AD2365+AD2366</f>
        <v>439800</v>
      </c>
      <c r="AF2363" s="447">
        <f>AF2364+AF2365+AF2366</f>
        <v>0</v>
      </c>
      <c r="AH2363" s="447">
        <f t="shared" si="368"/>
        <v>439800</v>
      </c>
      <c r="AI2363" s="446"/>
      <c r="AJ2363" s="447">
        <f>AJ2364+AJ2365+AJ2366</f>
        <v>167590</v>
      </c>
      <c r="AK2363" s="71"/>
      <c r="AL2363" s="447">
        <f>AL2364+AL2365+AL2366</f>
        <v>900000</v>
      </c>
      <c r="AM2363" s="447"/>
      <c r="AN2363" s="447">
        <f>AN2364+AN2365+AN2366</f>
        <v>1000000</v>
      </c>
      <c r="AO2363" s="447"/>
      <c r="AP2363" s="447">
        <f>AP2364+AP2365+AP2366</f>
        <v>1000000</v>
      </c>
      <c r="AQ2363" s="447"/>
    </row>
    <row r="2364" spans="2:43" ht="18" customHeight="1" x14ac:dyDescent="0.2">
      <c r="B2364" s="4"/>
      <c r="C2364" s="117"/>
      <c r="D2364" s="117"/>
      <c r="E2364" s="117"/>
      <c r="F2364" s="48"/>
      <c r="G2364" s="11"/>
      <c r="H2364" s="117"/>
      <c r="I2364" s="124"/>
      <c r="J2364" s="124"/>
      <c r="K2364" s="144"/>
      <c r="L2364" s="11"/>
      <c r="M2364" s="143"/>
      <c r="N2364" s="42"/>
      <c r="O2364" s="128"/>
      <c r="P2364" s="130"/>
      <c r="Q2364" s="130"/>
      <c r="R2364" s="72" t="s">
        <v>3</v>
      </c>
      <c r="S2364" s="181"/>
      <c r="T2364" s="73" t="s">
        <v>11</v>
      </c>
      <c r="V2364" s="74">
        <v>636000</v>
      </c>
      <c r="X2364" s="74">
        <v>734900</v>
      </c>
      <c r="Z2364" s="829">
        <v>809000</v>
      </c>
      <c r="AB2364" s="74">
        <v>492900</v>
      </c>
      <c r="AD2364" s="74">
        <v>439800</v>
      </c>
      <c r="AF2364" s="74">
        <v>0</v>
      </c>
      <c r="AH2364" s="74">
        <f t="shared" si="368"/>
        <v>439800</v>
      </c>
      <c r="AI2364" s="8"/>
      <c r="AJ2364" s="74">
        <f>CEILING(AB2364*34/100,10)</f>
        <v>167590</v>
      </c>
      <c r="AK2364" s="8"/>
      <c r="AL2364" s="74">
        <v>900000</v>
      </c>
      <c r="AM2364" s="74"/>
      <c r="AN2364" s="74">
        <v>1000000</v>
      </c>
      <c r="AO2364" s="74"/>
      <c r="AP2364" s="74">
        <v>1000000</v>
      </c>
      <c r="AQ2364" s="74"/>
    </row>
    <row r="2365" spans="2:43" ht="18" hidden="1" customHeight="1" x14ac:dyDescent="0.2">
      <c r="B2365" s="4"/>
      <c r="C2365" s="117"/>
      <c r="D2365" s="117"/>
      <c r="E2365" s="117"/>
      <c r="F2365" s="48"/>
      <c r="G2365" s="11"/>
      <c r="H2365" s="117"/>
      <c r="I2365" s="124"/>
      <c r="J2365" s="124"/>
      <c r="K2365" s="144"/>
      <c r="L2365" s="11"/>
      <c r="M2365" s="143"/>
      <c r="N2365" s="42"/>
      <c r="O2365" s="128"/>
      <c r="P2365" s="130"/>
      <c r="Q2365" s="130"/>
      <c r="R2365" s="72"/>
      <c r="S2365" s="181"/>
      <c r="T2365" s="73"/>
      <c r="V2365" s="74">
        <v>0</v>
      </c>
      <c r="X2365" s="74">
        <v>0</v>
      </c>
      <c r="Z2365" s="74">
        <v>0</v>
      </c>
      <c r="AB2365" s="74">
        <v>0</v>
      </c>
      <c r="AD2365" s="74">
        <v>0</v>
      </c>
      <c r="AF2365" s="74">
        <v>0</v>
      </c>
      <c r="AH2365" s="74">
        <f t="shared" si="368"/>
        <v>0</v>
      </c>
      <c r="AI2365" s="8"/>
      <c r="AJ2365" s="74">
        <v>0</v>
      </c>
      <c r="AK2365" s="8"/>
      <c r="AL2365" s="74">
        <v>0</v>
      </c>
      <c r="AM2365" s="74"/>
      <c r="AN2365" s="74">
        <v>0</v>
      </c>
      <c r="AO2365" s="74"/>
      <c r="AP2365" s="74">
        <v>0</v>
      </c>
      <c r="AQ2365" s="74"/>
    </row>
    <row r="2366" spans="2:43" ht="18" hidden="1" customHeight="1" x14ac:dyDescent="0.2">
      <c r="B2366" s="4"/>
      <c r="C2366" s="117"/>
      <c r="D2366" s="117"/>
      <c r="E2366" s="117"/>
      <c r="F2366" s="48"/>
      <c r="G2366" s="11"/>
      <c r="H2366" s="117"/>
      <c r="I2366" s="124"/>
      <c r="J2366" s="124"/>
      <c r="K2366" s="144"/>
      <c r="L2366" s="11"/>
      <c r="M2366" s="143"/>
      <c r="N2366" s="42"/>
      <c r="O2366" s="128"/>
      <c r="P2366" s="130"/>
      <c r="Q2366" s="130"/>
      <c r="R2366" s="72"/>
      <c r="S2366" s="181"/>
      <c r="T2366" s="73"/>
      <c r="V2366" s="74">
        <v>0</v>
      </c>
      <c r="X2366" s="74">
        <v>0</v>
      </c>
      <c r="Z2366" s="74">
        <v>0</v>
      </c>
      <c r="AB2366" s="74">
        <v>0</v>
      </c>
      <c r="AD2366" s="74">
        <v>0</v>
      </c>
      <c r="AF2366" s="74">
        <v>0</v>
      </c>
      <c r="AH2366" s="74">
        <f t="shared" si="368"/>
        <v>0</v>
      </c>
      <c r="AI2366" s="8"/>
      <c r="AJ2366" s="74">
        <v>0</v>
      </c>
      <c r="AK2366" s="8"/>
      <c r="AL2366" s="74">
        <v>0</v>
      </c>
      <c r="AM2366" s="74"/>
      <c r="AN2366" s="74">
        <v>0</v>
      </c>
      <c r="AO2366" s="74"/>
      <c r="AP2366" s="74">
        <v>0</v>
      </c>
      <c r="AQ2366" s="74"/>
    </row>
    <row r="2367" spans="2:43" ht="18" customHeight="1" x14ac:dyDescent="0.2">
      <c r="B2367" s="4"/>
      <c r="C2367" s="117"/>
      <c r="D2367" s="117"/>
      <c r="E2367" s="117"/>
      <c r="F2367" s="48"/>
      <c r="G2367" s="11"/>
      <c r="H2367" s="117"/>
      <c r="I2367" s="124"/>
      <c r="J2367" s="124"/>
      <c r="K2367" s="144"/>
      <c r="L2367" s="11"/>
      <c r="M2367" s="143"/>
      <c r="N2367" s="42"/>
      <c r="O2367" s="128"/>
      <c r="P2367" s="130"/>
      <c r="Q2367" s="131">
        <v>3</v>
      </c>
      <c r="R2367" s="68"/>
      <c r="S2367" s="35"/>
      <c r="T2367" s="69" t="s">
        <v>12</v>
      </c>
      <c r="U2367" s="92"/>
      <c r="V2367" s="70">
        <f>SUM(V2368:V2368)</f>
        <v>5000</v>
      </c>
      <c r="X2367" s="447">
        <f>SUM(X2368:X2368)</f>
        <v>4400</v>
      </c>
      <c r="Z2367" s="447">
        <f>SUM(Z2368:Z2368)</f>
        <v>14000</v>
      </c>
      <c r="AB2367" s="447">
        <f>SUM(AB2368:AB2368)</f>
        <v>1000</v>
      </c>
      <c r="AD2367" s="447">
        <f>SUM(AD2368:AD2368)</f>
        <v>1000</v>
      </c>
      <c r="AF2367" s="447">
        <f>SUM(AF2368:AF2368)</f>
        <v>0</v>
      </c>
      <c r="AH2367" s="447">
        <f t="shared" si="368"/>
        <v>1000</v>
      </c>
      <c r="AI2367" s="446"/>
      <c r="AJ2367" s="447">
        <f>SUM(AJ2368:AJ2368)</f>
        <v>340</v>
      </c>
      <c r="AK2367" s="71"/>
      <c r="AL2367" s="447">
        <f>SUM(AL2368:AL2368)</f>
        <v>7000</v>
      </c>
      <c r="AM2367" s="447"/>
      <c r="AN2367" s="447">
        <f>SUM(AN2368:AN2368)</f>
        <v>7500</v>
      </c>
      <c r="AO2367" s="447"/>
      <c r="AP2367" s="447">
        <f>SUM(AP2368:AP2368)</f>
        <v>7500</v>
      </c>
      <c r="AQ2367" s="447"/>
    </row>
    <row r="2368" spans="2:43" ht="18" customHeight="1" x14ac:dyDescent="0.2">
      <c r="B2368" s="4"/>
      <c r="C2368" s="117"/>
      <c r="D2368" s="117"/>
      <c r="E2368" s="117"/>
      <c r="F2368" s="48"/>
      <c r="G2368" s="11"/>
      <c r="H2368" s="117"/>
      <c r="I2368" s="124"/>
      <c r="J2368" s="124"/>
      <c r="K2368" s="144"/>
      <c r="L2368" s="11"/>
      <c r="M2368" s="143"/>
      <c r="N2368" s="42"/>
      <c r="O2368" s="128"/>
      <c r="P2368" s="130"/>
      <c r="Q2368" s="130"/>
      <c r="R2368" s="72" t="s">
        <v>3</v>
      </c>
      <c r="S2368" s="181"/>
      <c r="T2368" s="73" t="s">
        <v>12</v>
      </c>
      <c r="V2368" s="74">
        <v>5000</v>
      </c>
      <c r="X2368" s="74">
        <v>4400</v>
      </c>
      <c r="Z2368" s="829">
        <v>14000</v>
      </c>
      <c r="AB2368" s="74">
        <v>1000</v>
      </c>
      <c r="AD2368" s="74">
        <v>1000</v>
      </c>
      <c r="AF2368" s="74">
        <v>0</v>
      </c>
      <c r="AH2368" s="74">
        <f t="shared" si="368"/>
        <v>1000</v>
      </c>
      <c r="AI2368" s="8"/>
      <c r="AJ2368" s="74">
        <f>CEILING(AB2368*34/100,10)</f>
        <v>340</v>
      </c>
      <c r="AK2368" s="8"/>
      <c r="AL2368" s="74">
        <v>7000</v>
      </c>
      <c r="AM2368" s="74"/>
      <c r="AN2368" s="74">
        <v>7500</v>
      </c>
      <c r="AO2368" s="74"/>
      <c r="AP2368" s="74">
        <v>7500</v>
      </c>
      <c r="AQ2368" s="74"/>
    </row>
    <row r="2369" spans="2:43" ht="18" customHeight="1" x14ac:dyDescent="0.2">
      <c r="B2369" s="4"/>
      <c r="C2369" s="117"/>
      <c r="D2369" s="117"/>
      <c r="E2369" s="117"/>
      <c r="F2369" s="48"/>
      <c r="G2369" s="11"/>
      <c r="H2369" s="117"/>
      <c r="I2369" s="124"/>
      <c r="J2369" s="124"/>
      <c r="K2369" s="144"/>
      <c r="L2369" s="11"/>
      <c r="M2369" s="143"/>
      <c r="N2369" s="42"/>
      <c r="O2369" s="128"/>
      <c r="P2369" s="130"/>
      <c r="Q2369" s="131">
        <v>4</v>
      </c>
      <c r="R2369" s="68"/>
      <c r="S2369" s="35"/>
      <c r="T2369" s="69" t="s">
        <v>13</v>
      </c>
      <c r="U2369" s="92"/>
      <c r="V2369" s="70">
        <f>V2370</f>
        <v>36000</v>
      </c>
      <c r="X2369" s="447">
        <f>X2370</f>
        <v>30100</v>
      </c>
      <c r="Z2369" s="447">
        <f>Z2370</f>
        <v>35000</v>
      </c>
      <c r="AB2369" s="447">
        <f>AB2370</f>
        <v>21300</v>
      </c>
      <c r="AD2369" s="447">
        <f>AD2370</f>
        <v>31400</v>
      </c>
      <c r="AF2369" s="447">
        <f>AF2370</f>
        <v>0</v>
      </c>
      <c r="AH2369" s="447">
        <f t="shared" si="368"/>
        <v>31400</v>
      </c>
      <c r="AI2369" s="446"/>
      <c r="AJ2369" s="447">
        <f>AJ2370</f>
        <v>7250</v>
      </c>
      <c r="AK2369" s="71"/>
      <c r="AL2369" s="447">
        <f>AL2370</f>
        <v>31000</v>
      </c>
      <c r="AM2369" s="447"/>
      <c r="AN2369" s="447">
        <f>AN2370</f>
        <v>32000</v>
      </c>
      <c r="AO2369" s="447"/>
      <c r="AP2369" s="447">
        <f>AP2370</f>
        <v>32000</v>
      </c>
      <c r="AQ2369" s="447"/>
    </row>
    <row r="2370" spans="2:43" ht="18" customHeight="1" x14ac:dyDescent="0.2">
      <c r="B2370" s="4"/>
      <c r="C2370" s="117"/>
      <c r="D2370" s="117"/>
      <c r="E2370" s="117"/>
      <c r="F2370" s="48"/>
      <c r="G2370" s="11"/>
      <c r="H2370" s="117"/>
      <c r="I2370" s="124"/>
      <c r="J2370" s="124"/>
      <c r="K2370" s="144"/>
      <c r="L2370" s="11"/>
      <c r="M2370" s="143"/>
      <c r="N2370" s="42"/>
      <c r="O2370" s="128"/>
      <c r="P2370" s="130"/>
      <c r="Q2370" s="130"/>
      <c r="R2370" s="72" t="s">
        <v>3</v>
      </c>
      <c r="S2370" s="181"/>
      <c r="T2370" s="73" t="s">
        <v>13</v>
      </c>
      <c r="V2370" s="74">
        <v>36000</v>
      </c>
      <c r="X2370" s="74">
        <v>30100</v>
      </c>
      <c r="Z2370" s="829">
        <v>35000</v>
      </c>
      <c r="AB2370" s="74">
        <v>21300</v>
      </c>
      <c r="AD2370" s="74">
        <v>31400</v>
      </c>
      <c r="AF2370" s="74">
        <v>0</v>
      </c>
      <c r="AH2370" s="74">
        <f t="shared" si="368"/>
        <v>31400</v>
      </c>
      <c r="AI2370" s="8"/>
      <c r="AJ2370" s="74">
        <f>CEILING(AB2370*34/100,10)</f>
        <v>7250</v>
      </c>
      <c r="AK2370" s="8"/>
      <c r="AL2370" s="74">
        <v>31000</v>
      </c>
      <c r="AM2370" s="74"/>
      <c r="AN2370" s="74">
        <v>32000</v>
      </c>
      <c r="AO2370" s="74"/>
      <c r="AP2370" s="74">
        <v>32000</v>
      </c>
      <c r="AQ2370" s="74"/>
    </row>
    <row r="2371" spans="2:43" ht="18" hidden="1" customHeight="1" x14ac:dyDescent="0.2">
      <c r="B2371" s="4"/>
      <c r="C2371" s="117"/>
      <c r="D2371" s="117"/>
      <c r="E2371" s="117"/>
      <c r="F2371" s="48"/>
      <c r="G2371" s="11"/>
      <c r="H2371" s="117"/>
      <c r="I2371" s="124"/>
      <c r="J2371" s="124"/>
      <c r="K2371" s="144"/>
      <c r="L2371" s="11"/>
      <c r="M2371" s="143"/>
      <c r="N2371" s="42"/>
      <c r="O2371" s="128"/>
      <c r="P2371" s="130"/>
      <c r="Q2371" s="131">
        <v>6</v>
      </c>
      <c r="R2371" s="68"/>
      <c r="S2371" s="35"/>
      <c r="T2371" s="69" t="s">
        <v>375</v>
      </c>
      <c r="U2371" s="92"/>
      <c r="V2371" s="70">
        <f>SUM(V2372:V2372)</f>
        <v>0</v>
      </c>
      <c r="X2371" s="447">
        <f>SUM(X2372:X2372)</f>
        <v>0</v>
      </c>
      <c r="Z2371" s="447">
        <f>SUM(Z2372:Z2372)</f>
        <v>0</v>
      </c>
      <c r="AB2371" s="447">
        <f>SUM(AB2372:AB2372)</f>
        <v>0</v>
      </c>
      <c r="AD2371" s="447">
        <f>SUM(AD2372:AD2372)</f>
        <v>0</v>
      </c>
      <c r="AF2371" s="447">
        <f>SUM(AF2372:AF2372)</f>
        <v>0</v>
      </c>
      <c r="AH2371" s="447">
        <f t="shared" si="368"/>
        <v>0</v>
      </c>
      <c r="AI2371" s="446"/>
      <c r="AJ2371" s="447">
        <f>SUM(AJ2372:AJ2372)</f>
        <v>0</v>
      </c>
      <c r="AK2371" s="71"/>
      <c r="AL2371" s="447">
        <f>SUM(AL2372:AL2372)</f>
        <v>0</v>
      </c>
      <c r="AM2371" s="447"/>
      <c r="AN2371" s="447">
        <f>SUM(AN2372:AN2372)</f>
        <v>0</v>
      </c>
      <c r="AO2371" s="447"/>
      <c r="AP2371" s="447">
        <f>SUM(AP2372:AP2372)</f>
        <v>0</v>
      </c>
      <c r="AQ2371" s="447"/>
    </row>
    <row r="2372" spans="2:43" ht="18" hidden="1" customHeight="1" x14ac:dyDescent="0.2">
      <c r="B2372" s="4"/>
      <c r="C2372" s="117"/>
      <c r="D2372" s="117"/>
      <c r="E2372" s="117"/>
      <c r="F2372" s="48"/>
      <c r="G2372" s="11"/>
      <c r="H2372" s="117"/>
      <c r="I2372" s="124"/>
      <c r="J2372" s="124"/>
      <c r="K2372" s="144"/>
      <c r="L2372" s="11"/>
      <c r="M2372" s="143"/>
      <c r="N2372" s="42"/>
      <c r="O2372" s="128"/>
      <c r="P2372" s="130"/>
      <c r="Q2372" s="130"/>
      <c r="R2372" s="72" t="s">
        <v>3</v>
      </c>
      <c r="S2372" s="181"/>
      <c r="T2372" s="73" t="s">
        <v>375</v>
      </c>
      <c r="V2372" s="74">
        <v>0</v>
      </c>
      <c r="X2372" s="74">
        <v>0</v>
      </c>
      <c r="Z2372" s="74">
        <v>0</v>
      </c>
      <c r="AB2372" s="74">
        <v>0</v>
      </c>
      <c r="AD2372" s="74">
        <v>0</v>
      </c>
      <c r="AF2372" s="74">
        <v>0</v>
      </c>
      <c r="AH2372" s="74">
        <f t="shared" si="368"/>
        <v>0</v>
      </c>
      <c r="AI2372" s="8"/>
      <c r="AJ2372" s="74">
        <v>0</v>
      </c>
      <c r="AK2372" s="8"/>
      <c r="AL2372" s="74">
        <v>0</v>
      </c>
      <c r="AM2372" s="74"/>
      <c r="AN2372" s="74">
        <v>0</v>
      </c>
      <c r="AO2372" s="74"/>
      <c r="AP2372" s="74">
        <v>0</v>
      </c>
      <c r="AQ2372" s="74"/>
    </row>
    <row r="2373" spans="2:43" ht="18" customHeight="1" x14ac:dyDescent="0.2">
      <c r="B2373" s="4"/>
      <c r="C2373" s="117"/>
      <c r="D2373" s="117"/>
      <c r="E2373" s="117"/>
      <c r="F2373" s="48"/>
      <c r="G2373" s="11"/>
      <c r="H2373" s="117"/>
      <c r="I2373" s="124"/>
      <c r="J2373" s="124"/>
      <c r="K2373" s="144"/>
      <c r="L2373" s="11"/>
      <c r="M2373" s="143"/>
      <c r="N2373" s="42"/>
      <c r="O2373" s="127" t="s">
        <v>0</v>
      </c>
      <c r="P2373" s="123"/>
      <c r="Q2373" s="123"/>
      <c r="R2373" s="49"/>
      <c r="S2373" s="18"/>
      <c r="T2373" s="50" t="s">
        <v>60</v>
      </c>
      <c r="U2373" s="76"/>
      <c r="V2373" s="51">
        <f>V2374</f>
        <v>273000</v>
      </c>
      <c r="X2373" s="51">
        <f>X2374</f>
        <v>477400</v>
      </c>
      <c r="Z2373" s="51">
        <f>Z2374</f>
        <v>314000</v>
      </c>
      <c r="AB2373" s="51">
        <f>AB2374</f>
        <v>197900</v>
      </c>
      <c r="AD2373" s="51">
        <f>AD2374</f>
        <v>214200</v>
      </c>
      <c r="AF2373" s="51">
        <f>AF2374</f>
        <v>0</v>
      </c>
      <c r="AH2373" s="51">
        <f t="shared" si="368"/>
        <v>214200</v>
      </c>
      <c r="AI2373" s="5"/>
      <c r="AJ2373" s="51">
        <f>AJ2374</f>
        <v>67290</v>
      </c>
      <c r="AK2373" s="5"/>
      <c r="AL2373" s="51">
        <f t="shared" ref="AL2373:AP2374" si="372">AL2374</f>
        <v>237750</v>
      </c>
      <c r="AM2373" s="51"/>
      <c r="AN2373" s="51">
        <f t="shared" si="372"/>
        <v>257250</v>
      </c>
      <c r="AO2373" s="51"/>
      <c r="AP2373" s="51">
        <f t="shared" si="372"/>
        <v>257250</v>
      </c>
      <c r="AQ2373" s="51"/>
    </row>
    <row r="2374" spans="2:43" ht="18" customHeight="1" x14ac:dyDescent="0.2">
      <c r="B2374" s="4"/>
      <c r="C2374" s="117"/>
      <c r="D2374" s="117"/>
      <c r="E2374" s="117"/>
      <c r="F2374" s="48"/>
      <c r="G2374" s="11"/>
      <c r="H2374" s="117"/>
      <c r="I2374" s="124"/>
      <c r="J2374" s="124"/>
      <c r="K2374" s="144"/>
      <c r="L2374" s="11"/>
      <c r="M2374" s="143"/>
      <c r="N2374" s="42"/>
      <c r="O2374" s="128"/>
      <c r="P2374" s="129">
        <v>1</v>
      </c>
      <c r="Q2374" s="129"/>
      <c r="R2374" s="64"/>
      <c r="S2374" s="234"/>
      <c r="T2374" s="65" t="s">
        <v>8</v>
      </c>
      <c r="U2374" s="155"/>
      <c r="V2374" s="66">
        <f>V2375</f>
        <v>273000</v>
      </c>
      <c r="X2374" s="66">
        <f>X2375</f>
        <v>477400</v>
      </c>
      <c r="Z2374" s="66">
        <f>Z2375</f>
        <v>314000</v>
      </c>
      <c r="AB2374" s="66">
        <f>AB2375</f>
        <v>197900</v>
      </c>
      <c r="AD2374" s="66">
        <f>AD2375</f>
        <v>214200</v>
      </c>
      <c r="AF2374" s="66">
        <f>AF2375</f>
        <v>0</v>
      </c>
      <c r="AH2374" s="66">
        <f t="shared" si="368"/>
        <v>214200</v>
      </c>
      <c r="AI2374" s="67"/>
      <c r="AJ2374" s="66">
        <f>AJ2375</f>
        <v>67290</v>
      </c>
      <c r="AK2374" s="67"/>
      <c r="AL2374" s="66">
        <f t="shared" si="372"/>
        <v>237750</v>
      </c>
      <c r="AM2374" s="66"/>
      <c r="AN2374" s="66">
        <f t="shared" si="372"/>
        <v>257250</v>
      </c>
      <c r="AO2374" s="66"/>
      <c r="AP2374" s="66">
        <f t="shared" si="372"/>
        <v>257250</v>
      </c>
      <c r="AQ2374" s="66"/>
    </row>
    <row r="2375" spans="2:43" ht="18" customHeight="1" x14ac:dyDescent="0.2">
      <c r="B2375" s="4"/>
      <c r="C2375" s="117"/>
      <c r="D2375" s="117"/>
      <c r="E2375" s="117"/>
      <c r="F2375" s="48"/>
      <c r="G2375" s="11"/>
      <c r="H2375" s="117"/>
      <c r="I2375" s="124"/>
      <c r="J2375" s="124"/>
      <c r="K2375" s="144"/>
      <c r="L2375" s="11"/>
      <c r="M2375" s="143"/>
      <c r="N2375" s="42"/>
      <c r="O2375" s="128"/>
      <c r="P2375" s="130"/>
      <c r="Q2375" s="131">
        <v>6</v>
      </c>
      <c r="R2375" s="72"/>
      <c r="S2375" s="181"/>
      <c r="T2375" s="69" t="s">
        <v>62</v>
      </c>
      <c r="U2375" s="92"/>
      <c r="V2375" s="70">
        <f>SUM(V2376:V2378)</f>
        <v>273000</v>
      </c>
      <c r="X2375" s="447">
        <f>SUM(X2376:X2378)</f>
        <v>477400</v>
      </c>
      <c r="Z2375" s="447">
        <f>SUM(Z2376:Z2378)</f>
        <v>314000</v>
      </c>
      <c r="AB2375" s="447">
        <f>SUM(AB2376:AB2378)</f>
        <v>197900</v>
      </c>
      <c r="AD2375" s="447">
        <f>SUM(AD2376:AD2378)</f>
        <v>214200</v>
      </c>
      <c r="AF2375" s="447">
        <f>SUM(AF2376:AF2378)</f>
        <v>0</v>
      </c>
      <c r="AH2375" s="447">
        <f t="shared" si="368"/>
        <v>214200</v>
      </c>
      <c r="AI2375" s="446"/>
      <c r="AJ2375" s="447">
        <f>SUM(AJ2376:AJ2378)</f>
        <v>67290</v>
      </c>
      <c r="AK2375" s="71"/>
      <c r="AL2375" s="447">
        <f>SUM(AL2376:AL2378)</f>
        <v>237750</v>
      </c>
      <c r="AM2375" s="447"/>
      <c r="AN2375" s="447">
        <f>SUM(AN2376:AN2378)</f>
        <v>257250</v>
      </c>
      <c r="AO2375" s="447"/>
      <c r="AP2375" s="447">
        <f>SUM(AP2376:AP2378)</f>
        <v>257250</v>
      </c>
      <c r="AQ2375" s="447"/>
    </row>
    <row r="2376" spans="2:43" ht="18" customHeight="1" x14ac:dyDescent="0.2">
      <c r="B2376" s="4"/>
      <c r="C2376" s="117"/>
      <c r="D2376" s="117"/>
      <c r="E2376" s="117"/>
      <c r="F2376" s="48"/>
      <c r="G2376" s="11"/>
      <c r="H2376" s="117"/>
      <c r="I2376" s="124"/>
      <c r="J2376" s="124"/>
      <c r="K2376" s="144"/>
      <c r="L2376" s="11"/>
      <c r="M2376" s="143"/>
      <c r="N2376" s="42"/>
      <c r="O2376" s="128"/>
      <c r="P2376" s="130"/>
      <c r="Q2376" s="131"/>
      <c r="R2376" s="72">
        <v>1</v>
      </c>
      <c r="S2376" s="181"/>
      <c r="T2376" s="73" t="s">
        <v>430</v>
      </c>
      <c r="V2376" s="74">
        <v>171000</v>
      </c>
      <c r="X2376" s="74">
        <v>294400</v>
      </c>
      <c r="Z2376" s="74">
        <v>198000</v>
      </c>
      <c r="AB2376" s="74">
        <v>124200</v>
      </c>
      <c r="AD2376" s="74">
        <v>133200</v>
      </c>
      <c r="AF2376" s="74">
        <v>0</v>
      </c>
      <c r="AH2376" s="74">
        <f t="shared" si="368"/>
        <v>133200</v>
      </c>
      <c r="AI2376" s="8"/>
      <c r="AJ2376" s="74">
        <f t="shared" ref="AJ2376:AJ2377" si="373">CEILING(AB2376*34/100,10)</f>
        <v>42230</v>
      </c>
      <c r="AK2376" s="8"/>
      <c r="AL2376" s="74">
        <v>149300</v>
      </c>
      <c r="AM2376" s="74"/>
      <c r="AN2376" s="74">
        <v>161500</v>
      </c>
      <c r="AO2376" s="74"/>
      <c r="AP2376" s="74">
        <v>161500</v>
      </c>
      <c r="AQ2376" s="74"/>
    </row>
    <row r="2377" spans="2:43" ht="18" customHeight="1" x14ac:dyDescent="0.2">
      <c r="B2377" s="4"/>
      <c r="C2377" s="117"/>
      <c r="D2377" s="117"/>
      <c r="E2377" s="117"/>
      <c r="F2377" s="48"/>
      <c r="G2377" s="11"/>
      <c r="H2377" s="117"/>
      <c r="I2377" s="124"/>
      <c r="J2377" s="124"/>
      <c r="K2377" s="144"/>
      <c r="L2377" s="11"/>
      <c r="M2377" s="143"/>
      <c r="N2377" s="42"/>
      <c r="O2377" s="128"/>
      <c r="P2377" s="130"/>
      <c r="Q2377" s="131"/>
      <c r="R2377" s="72">
        <v>2</v>
      </c>
      <c r="S2377" s="181"/>
      <c r="T2377" s="73" t="s">
        <v>386</v>
      </c>
      <c r="V2377" s="74">
        <v>102000</v>
      </c>
      <c r="X2377" s="74">
        <v>183000</v>
      </c>
      <c r="Z2377" s="74">
        <v>116000</v>
      </c>
      <c r="AB2377" s="74">
        <v>73700</v>
      </c>
      <c r="AD2377" s="74">
        <v>81000</v>
      </c>
      <c r="AF2377" s="74">
        <v>0</v>
      </c>
      <c r="AH2377" s="74">
        <f t="shared" si="368"/>
        <v>81000</v>
      </c>
      <c r="AI2377" s="8"/>
      <c r="AJ2377" s="74">
        <f t="shared" si="373"/>
        <v>25060</v>
      </c>
      <c r="AK2377" s="8"/>
      <c r="AL2377" s="74">
        <v>88450</v>
      </c>
      <c r="AM2377" s="74"/>
      <c r="AN2377" s="74">
        <v>95750</v>
      </c>
      <c r="AO2377" s="74"/>
      <c r="AP2377" s="74">
        <v>95750</v>
      </c>
      <c r="AQ2377" s="74"/>
    </row>
    <row r="2378" spans="2:43" ht="18" hidden="1" customHeight="1" x14ac:dyDescent="0.2">
      <c r="B2378" s="4"/>
      <c r="C2378" s="117"/>
      <c r="D2378" s="117"/>
      <c r="E2378" s="117"/>
      <c r="F2378" s="48"/>
      <c r="G2378" s="11"/>
      <c r="H2378" s="117"/>
      <c r="I2378" s="124"/>
      <c r="J2378" s="124"/>
      <c r="K2378" s="144"/>
      <c r="L2378" s="11"/>
      <c r="M2378" s="143"/>
      <c r="N2378" s="42"/>
      <c r="O2378" s="128"/>
      <c r="P2378" s="130"/>
      <c r="Q2378" s="131"/>
      <c r="R2378" s="72">
        <v>8</v>
      </c>
      <c r="S2378" s="181"/>
      <c r="T2378" s="73" t="s">
        <v>463</v>
      </c>
      <c r="V2378" s="74">
        <v>0</v>
      </c>
      <c r="X2378" s="74">
        <v>0</v>
      </c>
      <c r="Z2378" s="74">
        <v>0</v>
      </c>
      <c r="AB2378" s="74">
        <v>0</v>
      </c>
      <c r="AD2378" s="74">
        <v>0</v>
      </c>
      <c r="AF2378" s="74">
        <v>0</v>
      </c>
      <c r="AH2378" s="74">
        <f t="shared" si="368"/>
        <v>0</v>
      </c>
      <c r="AI2378" s="8"/>
      <c r="AJ2378" s="74">
        <v>0</v>
      </c>
      <c r="AK2378" s="8"/>
      <c r="AL2378" s="74">
        <v>0</v>
      </c>
      <c r="AM2378" s="74"/>
      <c r="AN2378" s="74">
        <v>0</v>
      </c>
      <c r="AO2378" s="74"/>
      <c r="AP2378" s="74">
        <v>0</v>
      </c>
      <c r="AQ2378" s="74"/>
    </row>
    <row r="2379" spans="2:43" ht="18" customHeight="1" x14ac:dyDescent="0.2">
      <c r="B2379" s="4"/>
      <c r="C2379" s="117"/>
      <c r="D2379" s="117"/>
      <c r="E2379" s="117"/>
      <c r="F2379" s="48"/>
      <c r="G2379" s="11"/>
      <c r="H2379" s="117"/>
      <c r="I2379" s="124"/>
      <c r="J2379" s="124"/>
      <c r="K2379" s="144"/>
      <c r="L2379" s="11"/>
      <c r="M2379" s="143"/>
      <c r="N2379" s="42"/>
      <c r="O2379" s="127" t="s">
        <v>18</v>
      </c>
      <c r="P2379" s="123"/>
      <c r="Q2379" s="123"/>
      <c r="R2379" s="49"/>
      <c r="S2379" s="18"/>
      <c r="T2379" s="50" t="s">
        <v>190</v>
      </c>
      <c r="U2379" s="76"/>
      <c r="V2379" s="51">
        <f>V2380+V2394+V2397+V2402+V2407</f>
        <v>26900</v>
      </c>
      <c r="X2379" s="51">
        <f>X2380+X2394+X2397+X2402+X2407</f>
        <v>28500</v>
      </c>
      <c r="Z2379" s="51">
        <f>Z2380+Z2394+Z2397+Z2402+Z2407</f>
        <v>28100</v>
      </c>
      <c r="AB2379" s="51">
        <f>AB2380+AB2394+AB2397+AB2402+AB2407</f>
        <v>30400</v>
      </c>
      <c r="AD2379" s="51" t="e">
        <f>AD2380+AD2394+AD2397+AD2402+AD2407</f>
        <v>#REF!</v>
      </c>
      <c r="AF2379" s="51">
        <f>AF2380+AF2394+AF2397+AF2402+AF2407</f>
        <v>186600</v>
      </c>
      <c r="AH2379" s="51" t="e">
        <f t="shared" si="368"/>
        <v>#REF!</v>
      </c>
      <c r="AI2379" s="5"/>
      <c r="AJ2379" s="51">
        <f>AJ2380+AJ2394+AJ2397+AJ2402+AJ2407</f>
        <v>7880</v>
      </c>
      <c r="AK2379" s="5"/>
      <c r="AL2379" s="51">
        <f>AL2380+AL2394+AL2397+AL2402+AL2407</f>
        <v>31000</v>
      </c>
      <c r="AM2379" s="51"/>
      <c r="AN2379" s="51">
        <f>AN2380+AN2394+AN2397+AN2402+AN2407</f>
        <v>34000</v>
      </c>
      <c r="AO2379" s="51"/>
      <c r="AP2379" s="51">
        <f>AP2380+AP2394+AP2397+AP2402+AP2407</f>
        <v>34000</v>
      </c>
      <c r="AQ2379" s="51"/>
    </row>
    <row r="2380" spans="2:43" ht="18" customHeight="1" x14ac:dyDescent="0.2">
      <c r="B2380" s="4"/>
      <c r="C2380" s="117"/>
      <c r="D2380" s="117"/>
      <c r="E2380" s="117"/>
      <c r="F2380" s="48"/>
      <c r="G2380" s="11"/>
      <c r="H2380" s="117"/>
      <c r="I2380" s="124"/>
      <c r="J2380" s="124"/>
      <c r="K2380" s="144"/>
      <c r="L2380" s="11"/>
      <c r="M2380" s="143"/>
      <c r="N2380" s="42"/>
      <c r="O2380" s="128"/>
      <c r="P2380" s="129">
        <v>2</v>
      </c>
      <c r="Q2380" s="129"/>
      <c r="R2380" s="64"/>
      <c r="S2380" s="234"/>
      <c r="T2380" s="65" t="s">
        <v>195</v>
      </c>
      <c r="U2380" s="155"/>
      <c r="V2380" s="66">
        <f>V2381+V2384+V2387+V2390+V2392</f>
        <v>14700</v>
      </c>
      <c r="X2380" s="66">
        <f>X2381+X2384+X2387+X2390+X2392</f>
        <v>15200</v>
      </c>
      <c r="Z2380" s="66">
        <f>Z2381+Z2384+Z2387+Z2390+Z2392</f>
        <v>15000</v>
      </c>
      <c r="AB2380" s="66">
        <f>AB2381+AB2384+AB2387+AB2390+AB2392</f>
        <v>15300</v>
      </c>
      <c r="AD2380" s="66" t="e">
        <f>AD2381+AD2384+AD2387+AD2390+AD2392</f>
        <v>#REF!</v>
      </c>
      <c r="AF2380" s="66">
        <f>AF2381+AF2384+AF2387+AF2390+AF2392</f>
        <v>142700</v>
      </c>
      <c r="AH2380" s="66" t="e">
        <f t="shared" si="368"/>
        <v>#REF!</v>
      </c>
      <c r="AI2380" s="67"/>
      <c r="AJ2380" s="66">
        <f>AJ2381+AJ2384+AJ2387+AJ2390+AJ2392</f>
        <v>3830</v>
      </c>
      <c r="AK2380" s="67"/>
      <c r="AL2380" s="66">
        <f>AL2381+AL2384+AL2387+AL2390+AL2392</f>
        <v>16000</v>
      </c>
      <c r="AM2380" s="66"/>
      <c r="AN2380" s="66">
        <f>AN2381+AN2384+AN2387+AN2390+AN2392</f>
        <v>16500</v>
      </c>
      <c r="AO2380" s="66"/>
      <c r="AP2380" s="66">
        <f>AP2381+AP2384+AP2387+AP2390+AP2392</f>
        <v>16500</v>
      </c>
      <c r="AQ2380" s="66"/>
    </row>
    <row r="2381" spans="2:43" ht="18" customHeight="1" x14ac:dyDescent="0.2">
      <c r="B2381" s="4"/>
      <c r="C2381" s="117"/>
      <c r="D2381" s="117"/>
      <c r="E2381" s="117"/>
      <c r="F2381" s="48"/>
      <c r="G2381" s="11"/>
      <c r="H2381" s="117"/>
      <c r="I2381" s="124"/>
      <c r="J2381" s="124"/>
      <c r="K2381" s="144"/>
      <c r="L2381" s="11"/>
      <c r="M2381" s="143"/>
      <c r="N2381" s="42"/>
      <c r="O2381" s="128"/>
      <c r="P2381" s="130"/>
      <c r="Q2381" s="131">
        <v>1</v>
      </c>
      <c r="R2381" s="68"/>
      <c r="S2381" s="35"/>
      <c r="T2381" s="69" t="s">
        <v>47</v>
      </c>
      <c r="U2381" s="92"/>
      <c r="V2381" s="447">
        <f>SUM(V2382:V2383)</f>
        <v>13500</v>
      </c>
      <c r="W2381" s="447"/>
      <c r="X2381" s="447">
        <f>SUM(X2382:X2383)</f>
        <v>14000</v>
      </c>
      <c r="Y2381" s="447"/>
      <c r="Z2381" s="447">
        <f>SUM(Z2382:Z2383)</f>
        <v>15000</v>
      </c>
      <c r="AA2381" s="447"/>
      <c r="AB2381" s="447">
        <f>SUM(AB2382:AB2383)</f>
        <v>15300</v>
      </c>
      <c r="AC2381" s="447"/>
      <c r="AD2381" s="447">
        <f>SUM(AD2382:AD2383)</f>
        <v>16200</v>
      </c>
      <c r="AE2381" s="447"/>
      <c r="AF2381" s="447">
        <f>SUM(AF2382:AF2383)</f>
        <v>127300</v>
      </c>
      <c r="AG2381" s="447"/>
      <c r="AH2381" s="447">
        <f t="shared" si="368"/>
        <v>143500</v>
      </c>
      <c r="AI2381" s="446"/>
      <c r="AJ2381" s="447">
        <f>SUM(AJ2382:AJ2383)</f>
        <v>3830</v>
      </c>
      <c r="AK2381" s="71"/>
      <c r="AL2381" s="447">
        <f>SUM(AL2382:AL2383)</f>
        <v>16000</v>
      </c>
      <c r="AM2381" s="447"/>
      <c r="AN2381" s="447">
        <f>SUM(AN2382:AN2383)</f>
        <v>16500</v>
      </c>
      <c r="AO2381" s="447"/>
      <c r="AP2381" s="447">
        <f>SUM(AP2382:AP2383)</f>
        <v>16500</v>
      </c>
      <c r="AQ2381" s="447"/>
    </row>
    <row r="2382" spans="2:43" ht="18" customHeight="1" x14ac:dyDescent="0.2">
      <c r="B2382" s="4"/>
      <c r="C2382" s="117"/>
      <c r="D2382" s="117"/>
      <c r="E2382" s="117"/>
      <c r="F2382" s="48"/>
      <c r="G2382" s="11"/>
      <c r="H2382" s="117"/>
      <c r="I2382" s="124"/>
      <c r="J2382" s="124"/>
      <c r="K2382" s="144"/>
      <c r="L2382" s="11"/>
      <c r="M2382" s="143"/>
      <c r="N2382" s="42"/>
      <c r="O2382" s="128"/>
      <c r="P2382" s="130"/>
      <c r="Q2382" s="130"/>
      <c r="R2382" s="72" t="s">
        <v>3</v>
      </c>
      <c r="S2382" s="181"/>
      <c r="T2382" s="73" t="s">
        <v>17</v>
      </c>
      <c r="V2382" s="74">
        <v>13500</v>
      </c>
      <c r="X2382" s="74">
        <v>14000</v>
      </c>
      <c r="Z2382" s="74">
        <v>15000</v>
      </c>
      <c r="AB2382" s="74">
        <v>15300</v>
      </c>
      <c r="AD2382" s="74">
        <v>16200</v>
      </c>
      <c r="AF2382" s="74">
        <v>124500</v>
      </c>
      <c r="AH2382" s="74">
        <f t="shared" si="368"/>
        <v>140700</v>
      </c>
      <c r="AI2382" s="8"/>
      <c r="AJ2382" s="74">
        <f>CEILING(AB2382*25/100,10)</f>
        <v>3830</v>
      </c>
      <c r="AK2382" s="8"/>
      <c r="AL2382" s="74">
        <v>16000</v>
      </c>
      <c r="AM2382" s="74"/>
      <c r="AN2382" s="74">
        <v>16500</v>
      </c>
      <c r="AO2382" s="74"/>
      <c r="AP2382" s="74">
        <v>16500</v>
      </c>
      <c r="AQ2382" s="74"/>
    </row>
    <row r="2383" spans="2:43" ht="18" hidden="1" customHeight="1" x14ac:dyDescent="0.2">
      <c r="B2383" s="4"/>
      <c r="C2383" s="117"/>
      <c r="D2383" s="117"/>
      <c r="E2383" s="117"/>
      <c r="F2383" s="48"/>
      <c r="G2383" s="11"/>
      <c r="H2383" s="117"/>
      <c r="I2383" s="124"/>
      <c r="J2383" s="124"/>
      <c r="K2383" s="144"/>
      <c r="L2383" s="11"/>
      <c r="M2383" s="143"/>
      <c r="N2383" s="42"/>
      <c r="O2383" s="128"/>
      <c r="P2383" s="130"/>
      <c r="Q2383" s="130"/>
      <c r="R2383" s="72">
        <v>2</v>
      </c>
      <c r="S2383" s="181"/>
      <c r="T2383" s="73" t="s">
        <v>574</v>
      </c>
      <c r="V2383" s="74">
        <v>0</v>
      </c>
      <c r="X2383" s="74">
        <v>0</v>
      </c>
      <c r="Z2383" s="74">
        <v>0</v>
      </c>
      <c r="AB2383" s="74">
        <v>0</v>
      </c>
      <c r="AD2383" s="74">
        <v>0</v>
      </c>
      <c r="AF2383" s="74">
        <v>2800</v>
      </c>
      <c r="AH2383" s="74">
        <f t="shared" si="368"/>
        <v>2800</v>
      </c>
      <c r="AI2383" s="8"/>
      <c r="AJ2383" s="74">
        <v>0</v>
      </c>
      <c r="AK2383" s="8"/>
      <c r="AL2383" s="74">
        <v>0</v>
      </c>
      <c r="AM2383" s="74"/>
      <c r="AN2383" s="74">
        <v>0</v>
      </c>
      <c r="AO2383" s="74"/>
      <c r="AP2383" s="74">
        <v>0</v>
      </c>
      <c r="AQ2383" s="74"/>
    </row>
    <row r="2384" spans="2:43" ht="18" hidden="1" customHeight="1" x14ac:dyDescent="0.2">
      <c r="B2384" s="4"/>
      <c r="C2384" s="117"/>
      <c r="D2384" s="117"/>
      <c r="E2384" s="117"/>
      <c r="F2384" s="48"/>
      <c r="G2384" s="11"/>
      <c r="H2384" s="117"/>
      <c r="I2384" s="124"/>
      <c r="J2384" s="124"/>
      <c r="K2384" s="144"/>
      <c r="L2384" s="11"/>
      <c r="M2384" s="143"/>
      <c r="N2384" s="42"/>
      <c r="O2384" s="128"/>
      <c r="P2384" s="130"/>
      <c r="Q2384" s="131">
        <v>2</v>
      </c>
      <c r="R2384" s="68"/>
      <c r="S2384" s="35"/>
      <c r="T2384" s="69" t="s">
        <v>227</v>
      </c>
      <c r="U2384" s="92"/>
      <c r="V2384" s="70">
        <f>SUM(V2385:V2386)</f>
        <v>1200</v>
      </c>
      <c r="X2384" s="447">
        <f>SUM(X2385:X2386)</f>
        <v>1200</v>
      </c>
      <c r="Z2384" s="447">
        <f>SUM(Z2385:Z2386)</f>
        <v>0</v>
      </c>
      <c r="AB2384" s="447">
        <f>SUM(AB2385:AB2386)</f>
        <v>0</v>
      </c>
      <c r="AD2384" s="447">
        <f>SUM(AD2385:AD2386)</f>
        <v>0</v>
      </c>
      <c r="AF2384" s="447">
        <f>SUM(AF2385:AF2386)</f>
        <v>15400</v>
      </c>
      <c r="AH2384" s="447">
        <f t="shared" si="368"/>
        <v>15400</v>
      </c>
      <c r="AI2384" s="446"/>
      <c r="AJ2384" s="447">
        <f>SUM(AJ2385:AJ2386)</f>
        <v>0</v>
      </c>
      <c r="AK2384" s="71"/>
      <c r="AL2384" s="447">
        <f>SUM(AL2385:AL2386)</f>
        <v>0</v>
      </c>
      <c r="AM2384" s="447"/>
      <c r="AN2384" s="447">
        <f>SUM(AN2385:AN2386)</f>
        <v>0</v>
      </c>
      <c r="AO2384" s="447"/>
      <c r="AP2384" s="447">
        <f>SUM(AP2385:AP2386)</f>
        <v>0</v>
      </c>
      <c r="AQ2384" s="447"/>
    </row>
    <row r="2385" spans="2:43" ht="18" hidden="1" customHeight="1" x14ac:dyDescent="0.2">
      <c r="B2385" s="4"/>
      <c r="C2385" s="117"/>
      <c r="D2385" s="117"/>
      <c r="E2385" s="117"/>
      <c r="F2385" s="48"/>
      <c r="G2385" s="11"/>
      <c r="H2385" s="117"/>
      <c r="I2385" s="124"/>
      <c r="J2385" s="124"/>
      <c r="K2385" s="144"/>
      <c r="L2385" s="11"/>
      <c r="M2385" s="143"/>
      <c r="N2385" s="42"/>
      <c r="O2385" s="128"/>
      <c r="P2385" s="130"/>
      <c r="Q2385" s="131"/>
      <c r="R2385" s="72" t="s">
        <v>3</v>
      </c>
      <c r="S2385" s="181"/>
      <c r="T2385" s="73" t="s">
        <v>78</v>
      </c>
      <c r="V2385" s="74">
        <v>0</v>
      </c>
      <c r="X2385" s="74">
        <v>0</v>
      </c>
      <c r="Z2385" s="74">
        <v>0</v>
      </c>
      <c r="AB2385" s="74">
        <v>0</v>
      </c>
      <c r="AD2385" s="74">
        <v>0</v>
      </c>
      <c r="AF2385" s="74">
        <v>0</v>
      </c>
      <c r="AH2385" s="74">
        <f t="shared" si="368"/>
        <v>0</v>
      </c>
      <c r="AI2385" s="8"/>
      <c r="AJ2385" s="74">
        <v>0</v>
      </c>
      <c r="AK2385" s="8"/>
      <c r="AL2385" s="74">
        <v>0</v>
      </c>
      <c r="AM2385" s="74"/>
      <c r="AN2385" s="74">
        <v>0</v>
      </c>
      <c r="AO2385" s="74"/>
      <c r="AP2385" s="74">
        <v>0</v>
      </c>
      <c r="AQ2385" s="74"/>
    </row>
    <row r="2386" spans="2:43" ht="18" hidden="1" customHeight="1" x14ac:dyDescent="0.2">
      <c r="B2386" s="4"/>
      <c r="C2386" s="117"/>
      <c r="D2386" s="117"/>
      <c r="E2386" s="117"/>
      <c r="F2386" s="48"/>
      <c r="G2386" s="11"/>
      <c r="H2386" s="117"/>
      <c r="I2386" s="124"/>
      <c r="J2386" s="124"/>
      <c r="K2386" s="144"/>
      <c r="L2386" s="11"/>
      <c r="M2386" s="143"/>
      <c r="N2386" s="42"/>
      <c r="O2386" s="128"/>
      <c r="P2386" s="130"/>
      <c r="Q2386" s="130"/>
      <c r="R2386" s="72" t="s">
        <v>0</v>
      </c>
      <c r="S2386" s="181"/>
      <c r="T2386" s="73" t="s">
        <v>228</v>
      </c>
      <c r="V2386" s="74">
        <v>1200</v>
      </c>
      <c r="X2386" s="74">
        <v>1200</v>
      </c>
      <c r="Z2386" s="74">
        <v>0</v>
      </c>
      <c r="AB2386" s="74">
        <v>0</v>
      </c>
      <c r="AD2386" s="74">
        <v>0</v>
      </c>
      <c r="AF2386" s="74">
        <v>15400</v>
      </c>
      <c r="AH2386" s="74">
        <f t="shared" si="368"/>
        <v>15400</v>
      </c>
      <c r="AI2386" s="8"/>
      <c r="AJ2386" s="74">
        <v>0</v>
      </c>
      <c r="AK2386" s="8"/>
      <c r="AL2386" s="74">
        <v>0</v>
      </c>
      <c r="AM2386" s="74"/>
      <c r="AN2386" s="74">
        <v>0</v>
      </c>
      <c r="AO2386" s="74"/>
      <c r="AP2386" s="74">
        <v>0</v>
      </c>
      <c r="AQ2386" s="74"/>
    </row>
    <row r="2387" spans="2:43" ht="18" hidden="1" customHeight="1" x14ac:dyDescent="0.2">
      <c r="B2387" s="4"/>
      <c r="C2387" s="117"/>
      <c r="D2387" s="117"/>
      <c r="E2387" s="117"/>
      <c r="F2387" s="48"/>
      <c r="G2387" s="11"/>
      <c r="H2387" s="117"/>
      <c r="I2387" s="124"/>
      <c r="J2387" s="124"/>
      <c r="K2387" s="144"/>
      <c r="L2387" s="11"/>
      <c r="M2387" s="143"/>
      <c r="N2387" s="42"/>
      <c r="O2387" s="128"/>
      <c r="P2387" s="130"/>
      <c r="Q2387" s="131">
        <v>3</v>
      </c>
      <c r="R2387" s="68"/>
      <c r="S2387" s="35"/>
      <c r="T2387" s="69" t="s">
        <v>79</v>
      </c>
      <c r="U2387" s="92"/>
      <c r="V2387" s="70">
        <f>V2388+V2389</f>
        <v>0</v>
      </c>
      <c r="X2387" s="447">
        <f>X2388+X2389</f>
        <v>0</v>
      </c>
      <c r="Z2387" s="447">
        <f>Z2388+Z2389</f>
        <v>0</v>
      </c>
      <c r="AB2387" s="447">
        <f>AB2388+AB2389</f>
        <v>0</v>
      </c>
      <c r="AD2387" s="447" t="e">
        <f>#REF!+AD2389</f>
        <v>#REF!</v>
      </c>
      <c r="AF2387" s="447">
        <f>AF2388+AF2389</f>
        <v>0</v>
      </c>
      <c r="AH2387" s="447" t="e">
        <f t="shared" si="368"/>
        <v>#REF!</v>
      </c>
      <c r="AI2387" s="446"/>
      <c r="AJ2387" s="447">
        <f>AJ2388+AJ2389</f>
        <v>0</v>
      </c>
      <c r="AK2387" s="71"/>
      <c r="AL2387" s="447">
        <f>AL2388+AL2389</f>
        <v>0</v>
      </c>
      <c r="AM2387" s="447"/>
      <c r="AN2387" s="447">
        <f>AN2388+AN2389</f>
        <v>0</v>
      </c>
      <c r="AO2387" s="447"/>
      <c r="AP2387" s="447">
        <f>AP2388+AP2389</f>
        <v>0</v>
      </c>
      <c r="AQ2387" s="447"/>
    </row>
    <row r="2388" spans="2:43" ht="18" hidden="1" customHeight="1" x14ac:dyDescent="0.2">
      <c r="B2388" s="4"/>
      <c r="C2388" s="117"/>
      <c r="D2388" s="117"/>
      <c r="E2388" s="117"/>
      <c r="F2388" s="48"/>
      <c r="G2388" s="11"/>
      <c r="H2388" s="117"/>
      <c r="I2388" s="124"/>
      <c r="J2388" s="124"/>
      <c r="K2388" s="144"/>
      <c r="L2388" s="11"/>
      <c r="M2388" s="143"/>
      <c r="N2388" s="42"/>
      <c r="O2388" s="128"/>
      <c r="P2388" s="130"/>
      <c r="Q2388" s="131"/>
      <c r="R2388" s="72" t="s">
        <v>3</v>
      </c>
      <c r="S2388" s="181"/>
      <c r="T2388" s="73" t="s">
        <v>80</v>
      </c>
      <c r="V2388" s="83">
        <v>0</v>
      </c>
      <c r="X2388" s="448">
        <v>0</v>
      </c>
      <c r="Z2388" s="448">
        <v>0</v>
      </c>
      <c r="AB2388" s="448">
        <v>0</v>
      </c>
      <c r="AD2388" s="448">
        <v>0</v>
      </c>
      <c r="AF2388" s="448">
        <v>0</v>
      </c>
      <c r="AH2388" s="448">
        <f t="shared" si="368"/>
        <v>0</v>
      </c>
      <c r="AI2388" s="495"/>
      <c r="AJ2388" s="448">
        <v>0</v>
      </c>
      <c r="AK2388" s="87"/>
      <c r="AL2388" s="448">
        <v>0</v>
      </c>
      <c r="AM2388" s="448"/>
      <c r="AN2388" s="448">
        <v>0</v>
      </c>
      <c r="AO2388" s="448"/>
      <c r="AP2388" s="448">
        <v>0</v>
      </c>
      <c r="AQ2388" s="448"/>
    </row>
    <row r="2389" spans="2:43" ht="18" hidden="1" customHeight="1" x14ac:dyDescent="0.2">
      <c r="B2389" s="4"/>
      <c r="C2389" s="117"/>
      <c r="D2389" s="117"/>
      <c r="E2389" s="117"/>
      <c r="F2389" s="48"/>
      <c r="G2389" s="11"/>
      <c r="H2389" s="117"/>
      <c r="I2389" s="124"/>
      <c r="J2389" s="124"/>
      <c r="K2389" s="144"/>
      <c r="L2389" s="11"/>
      <c r="M2389" s="143"/>
      <c r="N2389" s="42"/>
      <c r="O2389" s="128"/>
      <c r="P2389" s="130"/>
      <c r="Q2389" s="130"/>
      <c r="R2389" s="72" t="s">
        <v>18</v>
      </c>
      <c r="S2389" s="181"/>
      <c r="T2389" s="73" t="s">
        <v>82</v>
      </c>
      <c r="V2389" s="74">
        <v>0</v>
      </c>
      <c r="X2389" s="74">
        <v>0</v>
      </c>
      <c r="Z2389" s="74">
        <v>0</v>
      </c>
      <c r="AB2389" s="74">
        <v>0</v>
      </c>
      <c r="AD2389" s="74">
        <v>0</v>
      </c>
      <c r="AF2389" s="74">
        <v>0</v>
      </c>
      <c r="AH2389" s="74">
        <f t="shared" si="368"/>
        <v>0</v>
      </c>
      <c r="AI2389" s="8"/>
      <c r="AJ2389" s="74">
        <v>0</v>
      </c>
      <c r="AK2389" s="8"/>
      <c r="AL2389" s="74">
        <v>0</v>
      </c>
      <c r="AM2389" s="74"/>
      <c r="AN2389" s="74">
        <v>0</v>
      </c>
      <c r="AO2389" s="74"/>
      <c r="AP2389" s="74">
        <v>0</v>
      </c>
      <c r="AQ2389" s="74"/>
    </row>
    <row r="2390" spans="2:43" ht="18" hidden="1" customHeight="1" x14ac:dyDescent="0.2">
      <c r="B2390" s="4"/>
      <c r="C2390" s="117"/>
      <c r="D2390" s="117"/>
      <c r="E2390" s="117"/>
      <c r="F2390" s="48"/>
      <c r="G2390" s="11"/>
      <c r="H2390" s="117"/>
      <c r="I2390" s="124"/>
      <c r="J2390" s="124"/>
      <c r="K2390" s="144"/>
      <c r="L2390" s="11"/>
      <c r="M2390" s="143"/>
      <c r="N2390" s="42"/>
      <c r="O2390" s="128"/>
      <c r="P2390" s="130"/>
      <c r="Q2390" s="131">
        <v>5</v>
      </c>
      <c r="R2390" s="68"/>
      <c r="S2390" s="35"/>
      <c r="T2390" s="69" t="s">
        <v>48</v>
      </c>
      <c r="U2390" s="92"/>
      <c r="V2390" s="70">
        <f>V2391</f>
        <v>0</v>
      </c>
      <c r="X2390" s="447">
        <f>X2391</f>
        <v>0</v>
      </c>
      <c r="Z2390" s="447">
        <f>Z2391</f>
        <v>0</v>
      </c>
      <c r="AB2390" s="447">
        <f>AB2391</f>
        <v>0</v>
      </c>
      <c r="AD2390" s="447">
        <f>AD2391</f>
        <v>0</v>
      </c>
      <c r="AF2390" s="447">
        <f>AF2391</f>
        <v>0</v>
      </c>
      <c r="AH2390" s="447">
        <f t="shared" si="368"/>
        <v>0</v>
      </c>
      <c r="AI2390" s="446"/>
      <c r="AJ2390" s="447">
        <f>AJ2391</f>
        <v>0</v>
      </c>
      <c r="AK2390" s="71"/>
      <c r="AL2390" s="447">
        <f>AL2391</f>
        <v>0</v>
      </c>
      <c r="AM2390" s="447"/>
      <c r="AN2390" s="447">
        <f>AN2391</f>
        <v>0</v>
      </c>
      <c r="AO2390" s="447"/>
      <c r="AP2390" s="447">
        <f>AP2391</f>
        <v>0</v>
      </c>
      <c r="AQ2390" s="447"/>
    </row>
    <row r="2391" spans="2:43" ht="18" hidden="1" customHeight="1" x14ac:dyDescent="0.2">
      <c r="B2391" s="4"/>
      <c r="C2391" s="117"/>
      <c r="D2391" s="117"/>
      <c r="E2391" s="117"/>
      <c r="F2391" s="48"/>
      <c r="G2391" s="11"/>
      <c r="H2391" s="117"/>
      <c r="I2391" s="124"/>
      <c r="J2391" s="124"/>
      <c r="K2391" s="144"/>
      <c r="L2391" s="11"/>
      <c r="M2391" s="143"/>
      <c r="N2391" s="42"/>
      <c r="O2391" s="128"/>
      <c r="P2391" s="130"/>
      <c r="Q2391" s="130"/>
      <c r="R2391" s="72" t="s">
        <v>3</v>
      </c>
      <c r="S2391" s="181"/>
      <c r="T2391" s="73" t="s">
        <v>551</v>
      </c>
      <c r="V2391" s="74">
        <v>0</v>
      </c>
      <c r="X2391" s="74">
        <v>0</v>
      </c>
      <c r="Z2391" s="74">
        <v>0</v>
      </c>
      <c r="AB2391" s="74">
        <v>0</v>
      </c>
      <c r="AD2391" s="74">
        <v>0</v>
      </c>
      <c r="AF2391" s="74">
        <v>0</v>
      </c>
      <c r="AH2391" s="74">
        <f t="shared" si="368"/>
        <v>0</v>
      </c>
      <c r="AI2391" s="8"/>
      <c r="AJ2391" s="74">
        <v>0</v>
      </c>
      <c r="AK2391" s="8"/>
      <c r="AL2391" s="74">
        <v>0</v>
      </c>
      <c r="AM2391" s="74"/>
      <c r="AN2391" s="74">
        <v>0</v>
      </c>
      <c r="AO2391" s="74"/>
      <c r="AP2391" s="74">
        <v>0</v>
      </c>
      <c r="AQ2391" s="74"/>
    </row>
    <row r="2392" spans="2:43" ht="18" hidden="1" customHeight="1" x14ac:dyDescent="0.2">
      <c r="B2392" s="4"/>
      <c r="C2392" s="117"/>
      <c r="D2392" s="117"/>
      <c r="E2392" s="117"/>
      <c r="F2392" s="48"/>
      <c r="G2392" s="11"/>
      <c r="H2392" s="117"/>
      <c r="I2392" s="124"/>
      <c r="J2392" s="124"/>
      <c r="K2392" s="144"/>
      <c r="L2392" s="11"/>
      <c r="M2392" s="143"/>
      <c r="N2392" s="42"/>
      <c r="O2392" s="128"/>
      <c r="P2392" s="130"/>
      <c r="Q2392" s="131">
        <v>6</v>
      </c>
      <c r="R2392" s="84"/>
      <c r="S2392" s="250"/>
      <c r="T2392" s="69" t="s">
        <v>19</v>
      </c>
      <c r="U2392" s="92"/>
      <c r="V2392" s="70">
        <f>V2393</f>
        <v>0</v>
      </c>
      <c r="X2392" s="447">
        <f>X2393</f>
        <v>0</v>
      </c>
      <c r="Z2392" s="447">
        <f>Z2393</f>
        <v>0</v>
      </c>
      <c r="AB2392" s="447">
        <f>AB2393</f>
        <v>0</v>
      </c>
      <c r="AD2392" s="447" t="e">
        <f>#REF!</f>
        <v>#REF!</v>
      </c>
      <c r="AF2392" s="447">
        <f>AF2393</f>
        <v>0</v>
      </c>
      <c r="AH2392" s="447" t="e">
        <f t="shared" si="368"/>
        <v>#REF!</v>
      </c>
      <c r="AI2392" s="446"/>
      <c r="AJ2392" s="447">
        <f>AJ2393</f>
        <v>0</v>
      </c>
      <c r="AK2392" s="71"/>
      <c r="AL2392" s="447">
        <f>AL2393</f>
        <v>0</v>
      </c>
      <c r="AM2392" s="447"/>
      <c r="AN2392" s="447">
        <f>AN2393</f>
        <v>0</v>
      </c>
      <c r="AO2392" s="447"/>
      <c r="AP2392" s="447">
        <f>AP2393</f>
        <v>0</v>
      </c>
      <c r="AQ2392" s="447"/>
    </row>
    <row r="2393" spans="2:43" ht="18" hidden="1" customHeight="1" x14ac:dyDescent="0.2">
      <c r="B2393" s="4"/>
      <c r="C2393" s="117"/>
      <c r="D2393" s="117"/>
      <c r="E2393" s="117"/>
      <c r="F2393" s="48"/>
      <c r="G2393" s="11"/>
      <c r="H2393" s="117"/>
      <c r="I2393" s="124"/>
      <c r="J2393" s="124"/>
      <c r="K2393" s="144"/>
      <c r="L2393" s="11"/>
      <c r="M2393" s="143"/>
      <c r="N2393" s="42"/>
      <c r="O2393" s="128"/>
      <c r="P2393" s="130"/>
      <c r="Q2393" s="130"/>
      <c r="R2393" s="72">
        <v>90</v>
      </c>
      <c r="S2393" s="181"/>
      <c r="T2393" s="73" t="s">
        <v>225</v>
      </c>
      <c r="V2393" s="74">
        <v>0</v>
      </c>
      <c r="X2393" s="74">
        <v>0</v>
      </c>
      <c r="Z2393" s="74">
        <v>0</v>
      </c>
      <c r="AB2393" s="74">
        <v>0</v>
      </c>
      <c r="AD2393" s="74">
        <v>0</v>
      </c>
      <c r="AF2393" s="74">
        <v>0</v>
      </c>
      <c r="AH2393" s="74">
        <f t="shared" si="368"/>
        <v>0</v>
      </c>
      <c r="AI2393" s="8"/>
      <c r="AJ2393" s="74">
        <v>0</v>
      </c>
      <c r="AK2393" s="8"/>
      <c r="AL2393" s="74">
        <v>0</v>
      </c>
      <c r="AM2393" s="74"/>
      <c r="AN2393" s="74">
        <v>0</v>
      </c>
      <c r="AO2393" s="74"/>
      <c r="AP2393" s="74">
        <v>0</v>
      </c>
      <c r="AQ2393" s="74"/>
    </row>
    <row r="2394" spans="2:43" ht="18" customHeight="1" x14ac:dyDescent="0.2">
      <c r="B2394" s="4"/>
      <c r="C2394" s="117"/>
      <c r="D2394" s="117"/>
      <c r="E2394" s="117"/>
      <c r="F2394" s="48"/>
      <c r="G2394" s="11"/>
      <c r="H2394" s="117"/>
      <c r="I2394" s="124"/>
      <c r="J2394" s="124"/>
      <c r="K2394" s="144"/>
      <c r="L2394" s="11"/>
      <c r="M2394" s="143"/>
      <c r="N2394" s="42"/>
      <c r="O2394" s="128"/>
      <c r="P2394" s="129">
        <v>3</v>
      </c>
      <c r="Q2394" s="129"/>
      <c r="R2394" s="64"/>
      <c r="S2394" s="234"/>
      <c r="T2394" s="65" t="s">
        <v>215</v>
      </c>
      <c r="U2394" s="155"/>
      <c r="V2394" s="66">
        <f>V2395</f>
        <v>1600</v>
      </c>
      <c r="X2394" s="66">
        <f>X2395</f>
        <v>2500</v>
      </c>
      <c r="Z2394" s="66">
        <f>Z2395</f>
        <v>3000</v>
      </c>
      <c r="AB2394" s="66">
        <f>AB2395</f>
        <v>5400</v>
      </c>
      <c r="AD2394" s="66">
        <f>AD2395</f>
        <v>5800</v>
      </c>
      <c r="AF2394" s="66">
        <f>AF2395</f>
        <v>1200</v>
      </c>
      <c r="AH2394" s="66">
        <f t="shared" si="368"/>
        <v>7000</v>
      </c>
      <c r="AI2394" s="67"/>
      <c r="AJ2394" s="66">
        <f>AJ2395</f>
        <v>1350</v>
      </c>
      <c r="AK2394" s="67"/>
      <c r="AL2394" s="66">
        <f t="shared" ref="AL2394:AP2395" si="374">AL2395</f>
        <v>2000</v>
      </c>
      <c r="AM2394" s="66"/>
      <c r="AN2394" s="66">
        <f t="shared" si="374"/>
        <v>2500</v>
      </c>
      <c r="AO2394" s="66"/>
      <c r="AP2394" s="66">
        <f t="shared" si="374"/>
        <v>2500</v>
      </c>
      <c r="AQ2394" s="66"/>
    </row>
    <row r="2395" spans="2:43" ht="18" customHeight="1" x14ac:dyDescent="0.2">
      <c r="B2395" s="4"/>
      <c r="C2395" s="117"/>
      <c r="D2395" s="117"/>
      <c r="E2395" s="117"/>
      <c r="F2395" s="48"/>
      <c r="G2395" s="11"/>
      <c r="H2395" s="117"/>
      <c r="I2395" s="124"/>
      <c r="J2395" s="124"/>
      <c r="K2395" s="144"/>
      <c r="L2395" s="11"/>
      <c r="M2395" s="143"/>
      <c r="N2395" s="42"/>
      <c r="O2395" s="128"/>
      <c r="P2395" s="130"/>
      <c r="Q2395" s="131">
        <v>2</v>
      </c>
      <c r="R2395" s="68"/>
      <c r="S2395" s="35"/>
      <c r="T2395" s="69" t="s">
        <v>21</v>
      </c>
      <c r="U2395" s="92"/>
      <c r="V2395" s="70">
        <f>V2396</f>
        <v>1600</v>
      </c>
      <c r="X2395" s="447">
        <f>X2396</f>
        <v>2500</v>
      </c>
      <c r="Z2395" s="447">
        <f>Z2396</f>
        <v>3000</v>
      </c>
      <c r="AB2395" s="447">
        <f>AB2396</f>
        <v>5400</v>
      </c>
      <c r="AD2395" s="447">
        <f>AD2396</f>
        <v>5800</v>
      </c>
      <c r="AF2395" s="447">
        <f>AF2396</f>
        <v>1200</v>
      </c>
      <c r="AH2395" s="447">
        <f t="shared" si="368"/>
        <v>7000</v>
      </c>
      <c r="AI2395" s="446"/>
      <c r="AJ2395" s="447">
        <f>AJ2396</f>
        <v>1350</v>
      </c>
      <c r="AK2395" s="71"/>
      <c r="AL2395" s="447">
        <f t="shared" si="374"/>
        <v>2000</v>
      </c>
      <c r="AM2395" s="447"/>
      <c r="AN2395" s="447">
        <f t="shared" si="374"/>
        <v>2500</v>
      </c>
      <c r="AO2395" s="447"/>
      <c r="AP2395" s="447">
        <f t="shared" si="374"/>
        <v>2500</v>
      </c>
      <c r="AQ2395" s="447"/>
    </row>
    <row r="2396" spans="2:43" ht="18" customHeight="1" x14ac:dyDescent="0.2">
      <c r="B2396" s="4"/>
      <c r="C2396" s="117"/>
      <c r="D2396" s="117"/>
      <c r="E2396" s="117"/>
      <c r="F2396" s="48"/>
      <c r="G2396" s="11"/>
      <c r="H2396" s="117"/>
      <c r="I2396" s="124"/>
      <c r="J2396" s="124"/>
      <c r="K2396" s="144"/>
      <c r="L2396" s="11"/>
      <c r="M2396" s="143"/>
      <c r="N2396" s="42"/>
      <c r="O2396" s="128"/>
      <c r="P2396" s="130"/>
      <c r="Q2396" s="130"/>
      <c r="R2396" s="72" t="s">
        <v>3</v>
      </c>
      <c r="S2396" s="181"/>
      <c r="T2396" s="73" t="s">
        <v>21</v>
      </c>
      <c r="V2396" s="74">
        <v>1600</v>
      </c>
      <c r="X2396" s="74">
        <v>2500</v>
      </c>
      <c r="Z2396" s="74">
        <v>3000</v>
      </c>
      <c r="AB2396" s="74">
        <v>5400</v>
      </c>
      <c r="AD2396" s="74">
        <v>5800</v>
      </c>
      <c r="AF2396" s="74">
        <v>1200</v>
      </c>
      <c r="AH2396" s="74">
        <f t="shared" si="368"/>
        <v>7000</v>
      </c>
      <c r="AI2396" s="8"/>
      <c r="AJ2396" s="74">
        <f>CEILING(AB2396*25/100,10)</f>
        <v>1350</v>
      </c>
      <c r="AK2396" s="8"/>
      <c r="AL2396" s="74">
        <v>2000</v>
      </c>
      <c r="AM2396" s="74"/>
      <c r="AN2396" s="74">
        <v>2500</v>
      </c>
      <c r="AO2396" s="74"/>
      <c r="AP2396" s="74">
        <v>2500</v>
      </c>
      <c r="AQ2396" s="74"/>
    </row>
    <row r="2397" spans="2:43" ht="18" customHeight="1" x14ac:dyDescent="0.2">
      <c r="B2397" s="4"/>
      <c r="C2397" s="117"/>
      <c r="D2397" s="117"/>
      <c r="E2397" s="117"/>
      <c r="F2397" s="48"/>
      <c r="G2397" s="11"/>
      <c r="H2397" s="117"/>
      <c r="I2397" s="124"/>
      <c r="J2397" s="124"/>
      <c r="K2397" s="144"/>
      <c r="L2397" s="11"/>
      <c r="M2397" s="143"/>
      <c r="N2397" s="42"/>
      <c r="O2397" s="128"/>
      <c r="P2397" s="129">
        <v>5</v>
      </c>
      <c r="Q2397" s="129"/>
      <c r="R2397" s="64"/>
      <c r="S2397" s="234"/>
      <c r="T2397" s="65" t="s">
        <v>24</v>
      </c>
      <c r="U2397" s="155"/>
      <c r="V2397" s="66">
        <f>V2398+V2400</f>
        <v>4800</v>
      </c>
      <c r="X2397" s="66">
        <f>X2398+X2400</f>
        <v>5000</v>
      </c>
      <c r="Z2397" s="66">
        <f>Z2398+Z2400</f>
        <v>4000</v>
      </c>
      <c r="AB2397" s="66">
        <f>AB2398+AB2400</f>
        <v>2700</v>
      </c>
      <c r="AD2397" s="66">
        <f>AD2398+AD2400</f>
        <v>2800</v>
      </c>
      <c r="AF2397" s="66">
        <f>AF2398+AF2400</f>
        <v>1700</v>
      </c>
      <c r="AH2397" s="66">
        <f t="shared" ref="AH2397:AH2460" si="375">AD2397+AF2397</f>
        <v>4500</v>
      </c>
      <c r="AI2397" s="67"/>
      <c r="AJ2397" s="66">
        <f>AJ2398+AJ2400</f>
        <v>950</v>
      </c>
      <c r="AK2397" s="67"/>
      <c r="AL2397" s="66">
        <f>AL2398+AL2400</f>
        <v>5500</v>
      </c>
      <c r="AM2397" s="66"/>
      <c r="AN2397" s="66">
        <f>AN2398+AN2400</f>
        <v>7000</v>
      </c>
      <c r="AO2397" s="66"/>
      <c r="AP2397" s="66">
        <f>AP2398+AP2400</f>
        <v>7000</v>
      </c>
      <c r="AQ2397" s="66"/>
    </row>
    <row r="2398" spans="2:43" ht="18" hidden="1" customHeight="1" x14ac:dyDescent="0.2">
      <c r="B2398" s="4"/>
      <c r="C2398" s="117"/>
      <c r="D2398" s="117"/>
      <c r="E2398" s="117"/>
      <c r="F2398" s="48"/>
      <c r="G2398" s="11"/>
      <c r="H2398" s="117"/>
      <c r="I2398" s="124"/>
      <c r="J2398" s="124"/>
      <c r="K2398" s="144"/>
      <c r="L2398" s="11"/>
      <c r="M2398" s="143"/>
      <c r="N2398" s="42"/>
      <c r="O2398" s="128"/>
      <c r="P2398" s="129"/>
      <c r="Q2398" s="131">
        <v>1</v>
      </c>
      <c r="R2398" s="68"/>
      <c r="S2398" s="35"/>
      <c r="T2398" s="69" t="s">
        <v>98</v>
      </c>
      <c r="U2398" s="92"/>
      <c r="V2398" s="70">
        <f>V2399</f>
        <v>0</v>
      </c>
      <c r="X2398" s="447">
        <f>X2399</f>
        <v>0</v>
      </c>
      <c r="Z2398" s="447">
        <f>Z2399</f>
        <v>0</v>
      </c>
      <c r="AB2398" s="447">
        <f>AB2399</f>
        <v>0</v>
      </c>
      <c r="AD2398" s="447">
        <f>AD2399</f>
        <v>0</v>
      </c>
      <c r="AF2398" s="447">
        <f>AF2399</f>
        <v>0</v>
      </c>
      <c r="AH2398" s="447">
        <f t="shared" si="375"/>
        <v>0</v>
      </c>
      <c r="AI2398" s="446"/>
      <c r="AJ2398" s="447">
        <f>AJ2399</f>
        <v>0</v>
      </c>
      <c r="AK2398" s="71"/>
      <c r="AL2398" s="447">
        <f>AL2399</f>
        <v>0</v>
      </c>
      <c r="AM2398" s="447"/>
      <c r="AN2398" s="447">
        <f>AN2399</f>
        <v>0</v>
      </c>
      <c r="AO2398" s="447"/>
      <c r="AP2398" s="447">
        <f>AP2399</f>
        <v>0</v>
      </c>
      <c r="AQ2398" s="447"/>
    </row>
    <row r="2399" spans="2:43" ht="18" hidden="1" customHeight="1" x14ac:dyDescent="0.2">
      <c r="B2399" s="4"/>
      <c r="C2399" s="117"/>
      <c r="D2399" s="117"/>
      <c r="E2399" s="117"/>
      <c r="F2399" s="48"/>
      <c r="G2399" s="11"/>
      <c r="H2399" s="117"/>
      <c r="I2399" s="124"/>
      <c r="J2399" s="124"/>
      <c r="K2399" s="144"/>
      <c r="L2399" s="11"/>
      <c r="M2399" s="143"/>
      <c r="N2399" s="42"/>
      <c r="O2399" s="128"/>
      <c r="P2399" s="129"/>
      <c r="Q2399" s="129"/>
      <c r="R2399" s="78" t="s">
        <v>18</v>
      </c>
      <c r="S2399" s="251"/>
      <c r="T2399" s="77" t="s">
        <v>137</v>
      </c>
      <c r="U2399" s="141"/>
      <c r="V2399" s="83">
        <v>0</v>
      </c>
      <c r="X2399" s="448">
        <v>0</v>
      </c>
      <c r="Z2399" s="448">
        <v>0</v>
      </c>
      <c r="AB2399" s="448">
        <v>0</v>
      </c>
      <c r="AD2399" s="448">
        <v>0</v>
      </c>
      <c r="AF2399" s="448">
        <v>0</v>
      </c>
      <c r="AH2399" s="448">
        <f t="shared" si="375"/>
        <v>0</v>
      </c>
      <c r="AI2399" s="495"/>
      <c r="AJ2399" s="448">
        <v>0</v>
      </c>
      <c r="AK2399" s="87"/>
      <c r="AL2399" s="448">
        <v>0</v>
      </c>
      <c r="AM2399" s="448"/>
      <c r="AN2399" s="448">
        <v>0</v>
      </c>
      <c r="AO2399" s="448"/>
      <c r="AP2399" s="448">
        <v>0</v>
      </c>
      <c r="AQ2399" s="448"/>
    </row>
    <row r="2400" spans="2:43" ht="18" customHeight="1" x14ac:dyDescent="0.2">
      <c r="B2400" s="4"/>
      <c r="C2400" s="117"/>
      <c r="D2400" s="117"/>
      <c r="E2400" s="117"/>
      <c r="F2400" s="48"/>
      <c r="G2400" s="11"/>
      <c r="H2400" s="117"/>
      <c r="I2400" s="124"/>
      <c r="J2400" s="124"/>
      <c r="K2400" s="144"/>
      <c r="L2400" s="11"/>
      <c r="M2400" s="143"/>
      <c r="N2400" s="42"/>
      <c r="O2400" s="128"/>
      <c r="P2400" s="130"/>
      <c r="Q2400" s="131">
        <v>2</v>
      </c>
      <c r="R2400" s="68"/>
      <c r="S2400" s="35"/>
      <c r="T2400" s="69" t="s">
        <v>25</v>
      </c>
      <c r="U2400" s="92"/>
      <c r="V2400" s="70">
        <f>V2401</f>
        <v>4800</v>
      </c>
      <c r="X2400" s="447">
        <f>X2401</f>
        <v>5000</v>
      </c>
      <c r="Z2400" s="447">
        <f>Z2401</f>
        <v>4000</v>
      </c>
      <c r="AB2400" s="447">
        <f>AB2401</f>
        <v>2700</v>
      </c>
      <c r="AD2400" s="447">
        <f>AD2401</f>
        <v>2800</v>
      </c>
      <c r="AF2400" s="447">
        <f>AF2401</f>
        <v>1700</v>
      </c>
      <c r="AH2400" s="447">
        <f t="shared" si="375"/>
        <v>4500</v>
      </c>
      <c r="AI2400" s="446"/>
      <c r="AJ2400" s="447">
        <f>AJ2401</f>
        <v>950</v>
      </c>
      <c r="AK2400" s="71"/>
      <c r="AL2400" s="447">
        <f>AL2401</f>
        <v>5500</v>
      </c>
      <c r="AM2400" s="447"/>
      <c r="AN2400" s="447">
        <f>AN2401</f>
        <v>7000</v>
      </c>
      <c r="AO2400" s="447"/>
      <c r="AP2400" s="447">
        <f>AP2401</f>
        <v>7000</v>
      </c>
      <c r="AQ2400" s="447"/>
    </row>
    <row r="2401" spans="2:43" ht="18" customHeight="1" x14ac:dyDescent="0.2">
      <c r="B2401" s="4"/>
      <c r="C2401" s="117"/>
      <c r="D2401" s="117"/>
      <c r="E2401" s="117"/>
      <c r="F2401" s="48"/>
      <c r="G2401" s="11"/>
      <c r="H2401" s="117"/>
      <c r="I2401" s="124"/>
      <c r="J2401" s="124"/>
      <c r="K2401" s="144"/>
      <c r="L2401" s="11"/>
      <c r="M2401" s="143"/>
      <c r="N2401" s="42"/>
      <c r="O2401" s="128"/>
      <c r="P2401" s="130"/>
      <c r="Q2401" s="130"/>
      <c r="R2401" s="72" t="s">
        <v>0</v>
      </c>
      <c r="S2401" s="181"/>
      <c r="T2401" s="73" t="s">
        <v>221</v>
      </c>
      <c r="V2401" s="74">
        <v>4800</v>
      </c>
      <c r="X2401" s="74">
        <v>5000</v>
      </c>
      <c r="Z2401" s="74">
        <v>4000</v>
      </c>
      <c r="AB2401" s="74">
        <v>2700</v>
      </c>
      <c r="AD2401" s="74">
        <v>2800</v>
      </c>
      <c r="AF2401" s="74">
        <v>1700</v>
      </c>
      <c r="AH2401" s="74">
        <f t="shared" si="375"/>
        <v>4500</v>
      </c>
      <c r="AI2401" s="8"/>
      <c r="AJ2401" s="74">
        <f>CEILING(AB2401*35/100,10)</f>
        <v>950</v>
      </c>
      <c r="AK2401" s="8"/>
      <c r="AL2401" s="74">
        <v>5500</v>
      </c>
      <c r="AM2401" s="74"/>
      <c r="AN2401" s="74">
        <v>7000</v>
      </c>
      <c r="AO2401" s="74"/>
      <c r="AP2401" s="74">
        <v>7000</v>
      </c>
      <c r="AQ2401" s="74"/>
    </row>
    <row r="2402" spans="2:43" ht="18" customHeight="1" x14ac:dyDescent="0.2">
      <c r="B2402" s="4"/>
      <c r="C2402" s="117"/>
      <c r="D2402" s="117"/>
      <c r="E2402" s="117"/>
      <c r="F2402" s="48"/>
      <c r="G2402" s="11"/>
      <c r="H2402" s="117"/>
      <c r="I2402" s="124"/>
      <c r="J2402" s="124"/>
      <c r="K2402" s="144"/>
      <c r="L2402" s="11"/>
      <c r="M2402" s="143"/>
      <c r="N2402" s="42"/>
      <c r="O2402" s="128"/>
      <c r="P2402" s="129">
        <v>7</v>
      </c>
      <c r="Q2402" s="129"/>
      <c r="R2402" s="64"/>
      <c r="S2402" s="234"/>
      <c r="T2402" s="65" t="s">
        <v>343</v>
      </c>
      <c r="U2402" s="155"/>
      <c r="V2402" s="66">
        <f>V2405+V2403</f>
        <v>5800</v>
      </c>
      <c r="X2402" s="66">
        <f>X2405+X2403</f>
        <v>5800</v>
      </c>
      <c r="Z2402" s="66">
        <f>Z2405+Z2403</f>
        <v>6100</v>
      </c>
      <c r="AB2402" s="66">
        <f>AB2405+AB2403</f>
        <v>7000</v>
      </c>
      <c r="AD2402" s="66">
        <f>AD2405+AD2403</f>
        <v>7000</v>
      </c>
      <c r="AF2402" s="66">
        <f>AF2405+AF2403</f>
        <v>41000</v>
      </c>
      <c r="AH2402" s="66">
        <f t="shared" si="375"/>
        <v>48000</v>
      </c>
      <c r="AI2402" s="67"/>
      <c r="AJ2402" s="66">
        <f>AJ2405+AJ2403</f>
        <v>1750</v>
      </c>
      <c r="AK2402" s="67"/>
      <c r="AL2402" s="66">
        <f>AL2405+AL2403</f>
        <v>7500</v>
      </c>
      <c r="AM2402" s="66"/>
      <c r="AN2402" s="66">
        <f>AN2405+AN2403</f>
        <v>8000</v>
      </c>
      <c r="AO2402" s="66"/>
      <c r="AP2402" s="66">
        <f>AP2405+AP2403</f>
        <v>8000</v>
      </c>
      <c r="AQ2402" s="66"/>
    </row>
    <row r="2403" spans="2:43" ht="18" hidden="1" customHeight="1" x14ac:dyDescent="0.2">
      <c r="B2403" s="4"/>
      <c r="C2403" s="117"/>
      <c r="D2403" s="117"/>
      <c r="E2403" s="117"/>
      <c r="F2403" s="48"/>
      <c r="G2403" s="11"/>
      <c r="H2403" s="117"/>
      <c r="I2403" s="124"/>
      <c r="J2403" s="124"/>
      <c r="K2403" s="144"/>
      <c r="L2403" s="11"/>
      <c r="M2403" s="143"/>
      <c r="N2403" s="42"/>
      <c r="O2403" s="128"/>
      <c r="P2403" s="129"/>
      <c r="Q2403" s="131">
        <v>1</v>
      </c>
      <c r="R2403" s="68"/>
      <c r="S2403" s="35"/>
      <c r="T2403" s="69" t="s">
        <v>234</v>
      </c>
      <c r="U2403" s="155"/>
      <c r="V2403" s="447">
        <f>V2404</f>
        <v>0</v>
      </c>
      <c r="X2403" s="447">
        <f>X2404</f>
        <v>0</v>
      </c>
      <c r="Z2403" s="447">
        <f>Z2404</f>
        <v>0</v>
      </c>
      <c r="AB2403" s="447">
        <f>AB2404</f>
        <v>0</v>
      </c>
      <c r="AD2403" s="447">
        <f>AD2404</f>
        <v>0</v>
      </c>
      <c r="AF2403" s="447">
        <f>AF2404</f>
        <v>38000</v>
      </c>
      <c r="AH2403" s="447">
        <f t="shared" si="375"/>
        <v>38000</v>
      </c>
      <c r="AI2403" s="67"/>
      <c r="AJ2403" s="447">
        <f>AJ2404</f>
        <v>0</v>
      </c>
      <c r="AK2403" s="67"/>
      <c r="AL2403" s="447">
        <f>AL2404</f>
        <v>0</v>
      </c>
      <c r="AM2403" s="447"/>
      <c r="AN2403" s="447">
        <f>AN2404</f>
        <v>0</v>
      </c>
      <c r="AO2403" s="447"/>
      <c r="AP2403" s="447">
        <f>AP2404</f>
        <v>0</v>
      </c>
      <c r="AQ2403" s="447"/>
    </row>
    <row r="2404" spans="2:43" ht="18" hidden="1" customHeight="1" x14ac:dyDescent="0.2">
      <c r="B2404" s="4"/>
      <c r="C2404" s="117"/>
      <c r="D2404" s="117"/>
      <c r="E2404" s="117"/>
      <c r="F2404" s="48"/>
      <c r="G2404" s="11"/>
      <c r="H2404" s="117"/>
      <c r="I2404" s="124"/>
      <c r="J2404" s="124"/>
      <c r="K2404" s="144"/>
      <c r="L2404" s="11"/>
      <c r="M2404" s="143"/>
      <c r="N2404" s="42"/>
      <c r="O2404" s="128"/>
      <c r="P2404" s="130"/>
      <c r="Q2404" s="130"/>
      <c r="R2404" s="86">
        <v>2</v>
      </c>
      <c r="S2404" s="20"/>
      <c r="T2404" s="73" t="s">
        <v>334</v>
      </c>
      <c r="V2404" s="74">
        <v>0</v>
      </c>
      <c r="X2404" s="74">
        <v>0</v>
      </c>
      <c r="Z2404" s="74">
        <v>0</v>
      </c>
      <c r="AB2404" s="74">
        <v>0</v>
      </c>
      <c r="AD2404" s="74">
        <v>0</v>
      </c>
      <c r="AF2404" s="74">
        <v>38000</v>
      </c>
      <c r="AH2404" s="74">
        <f t="shared" si="375"/>
        <v>38000</v>
      </c>
      <c r="AI2404" s="8"/>
      <c r="AJ2404" s="74">
        <v>0</v>
      </c>
      <c r="AK2404" s="8"/>
      <c r="AL2404" s="74">
        <v>0</v>
      </c>
      <c r="AM2404" s="74"/>
      <c r="AN2404" s="74">
        <v>0</v>
      </c>
      <c r="AO2404" s="74"/>
      <c r="AP2404" s="74">
        <v>0</v>
      </c>
      <c r="AQ2404" s="74"/>
    </row>
    <row r="2405" spans="2:43" ht="18" customHeight="1" x14ac:dyDescent="0.2">
      <c r="B2405" s="4"/>
      <c r="C2405" s="117"/>
      <c r="D2405" s="117"/>
      <c r="E2405" s="117"/>
      <c r="F2405" s="48"/>
      <c r="G2405" s="11"/>
      <c r="H2405" s="117"/>
      <c r="I2405" s="124"/>
      <c r="J2405" s="124"/>
      <c r="K2405" s="144"/>
      <c r="L2405" s="11"/>
      <c r="M2405" s="143"/>
      <c r="N2405" s="42"/>
      <c r="O2405" s="128"/>
      <c r="P2405" s="130"/>
      <c r="Q2405" s="131">
        <v>3</v>
      </c>
      <c r="R2405" s="68"/>
      <c r="S2405" s="35"/>
      <c r="T2405" s="69" t="s">
        <v>224</v>
      </c>
      <c r="U2405" s="92"/>
      <c r="V2405" s="70">
        <f>V2406</f>
        <v>5800</v>
      </c>
      <c r="X2405" s="447">
        <f>X2406</f>
        <v>5800</v>
      </c>
      <c r="Z2405" s="447">
        <f>Z2406</f>
        <v>6100</v>
      </c>
      <c r="AB2405" s="447">
        <f>AB2406</f>
        <v>7000</v>
      </c>
      <c r="AD2405" s="447">
        <f>AD2406</f>
        <v>7000</v>
      </c>
      <c r="AF2405" s="447">
        <f>AF2406</f>
        <v>3000</v>
      </c>
      <c r="AH2405" s="447">
        <f t="shared" si="375"/>
        <v>10000</v>
      </c>
      <c r="AI2405" s="446"/>
      <c r="AJ2405" s="447">
        <f>AJ2406</f>
        <v>1750</v>
      </c>
      <c r="AK2405" s="71"/>
      <c r="AL2405" s="447">
        <f>AL2406</f>
        <v>7500</v>
      </c>
      <c r="AM2405" s="447"/>
      <c r="AN2405" s="447">
        <f>AN2406</f>
        <v>8000</v>
      </c>
      <c r="AO2405" s="447"/>
      <c r="AP2405" s="447">
        <f>AP2406</f>
        <v>8000</v>
      </c>
      <c r="AQ2405" s="447"/>
    </row>
    <row r="2406" spans="2:43" ht="18" customHeight="1" x14ac:dyDescent="0.2">
      <c r="B2406" s="4"/>
      <c r="C2406" s="117"/>
      <c r="D2406" s="117"/>
      <c r="E2406" s="117"/>
      <c r="F2406" s="48"/>
      <c r="G2406" s="11"/>
      <c r="H2406" s="117"/>
      <c r="I2406" s="124"/>
      <c r="J2406" s="124"/>
      <c r="K2406" s="144"/>
      <c r="L2406" s="11"/>
      <c r="M2406" s="143"/>
      <c r="N2406" s="42"/>
      <c r="O2406" s="128"/>
      <c r="P2406" s="130"/>
      <c r="Q2406" s="131"/>
      <c r="R2406" s="72" t="s">
        <v>0</v>
      </c>
      <c r="S2406" s="181"/>
      <c r="T2406" s="73" t="s">
        <v>53</v>
      </c>
      <c r="V2406" s="74">
        <v>5800</v>
      </c>
      <c r="X2406" s="74">
        <v>5800</v>
      </c>
      <c r="Z2406" s="74">
        <v>6100</v>
      </c>
      <c r="AB2406" s="74">
        <v>7000</v>
      </c>
      <c r="AD2406" s="74">
        <v>7000</v>
      </c>
      <c r="AF2406" s="74">
        <v>3000</v>
      </c>
      <c r="AH2406" s="74">
        <f t="shared" si="375"/>
        <v>10000</v>
      </c>
      <c r="AI2406" s="8"/>
      <c r="AJ2406" s="74">
        <f>CEILING(AB2406*25/100,10)</f>
        <v>1750</v>
      </c>
      <c r="AK2406" s="8"/>
      <c r="AL2406" s="74">
        <v>7500</v>
      </c>
      <c r="AM2406" s="74"/>
      <c r="AN2406" s="74">
        <v>8000</v>
      </c>
      <c r="AO2406" s="74"/>
      <c r="AP2406" s="74">
        <v>8000</v>
      </c>
      <c r="AQ2406" s="74"/>
    </row>
    <row r="2407" spans="2:43" ht="18" hidden="1" customHeight="1" x14ac:dyDescent="0.2">
      <c r="B2407" s="4"/>
      <c r="C2407" s="117"/>
      <c r="D2407" s="117"/>
      <c r="E2407" s="117"/>
      <c r="F2407" s="48"/>
      <c r="G2407" s="11"/>
      <c r="H2407" s="117"/>
      <c r="I2407" s="124"/>
      <c r="J2407" s="124"/>
      <c r="K2407" s="144"/>
      <c r="L2407" s="11"/>
      <c r="M2407" s="143"/>
      <c r="N2407" s="42"/>
      <c r="O2407" s="128"/>
      <c r="P2407" s="129">
        <v>9</v>
      </c>
      <c r="Q2407" s="129"/>
      <c r="R2407" s="64"/>
      <c r="S2407" s="234"/>
      <c r="T2407" s="65" t="s">
        <v>217</v>
      </c>
      <c r="U2407" s="155"/>
      <c r="V2407" s="66">
        <f>V2408+V2410</f>
        <v>0</v>
      </c>
      <c r="X2407" s="66">
        <f>X2408+X2410</f>
        <v>0</v>
      </c>
      <c r="Z2407" s="66">
        <f>Z2408+Z2410</f>
        <v>0</v>
      </c>
      <c r="AB2407" s="66">
        <f>AB2408+AB2410</f>
        <v>0</v>
      </c>
      <c r="AD2407" s="66" t="e">
        <f>#REF!+AD2410</f>
        <v>#REF!</v>
      </c>
      <c r="AF2407" s="66">
        <f>AF2408+AF2410</f>
        <v>0</v>
      </c>
      <c r="AH2407" s="66" t="e">
        <f t="shared" si="375"/>
        <v>#REF!</v>
      </c>
      <c r="AI2407" s="67"/>
      <c r="AJ2407" s="66">
        <f>AJ2408+AJ2410</f>
        <v>0</v>
      </c>
      <c r="AK2407" s="67"/>
      <c r="AL2407" s="66">
        <f>AL2408+AL2410</f>
        <v>0</v>
      </c>
      <c r="AM2407" s="66"/>
      <c r="AN2407" s="66">
        <f>AN2408+AN2410</f>
        <v>0</v>
      </c>
      <c r="AO2407" s="66"/>
      <c r="AP2407" s="66">
        <f>AP2408+AP2410</f>
        <v>0</v>
      </c>
      <c r="AQ2407" s="66"/>
    </row>
    <row r="2408" spans="2:43" ht="18" hidden="1" customHeight="1" x14ac:dyDescent="0.2">
      <c r="B2408" s="4"/>
      <c r="C2408" s="117"/>
      <c r="D2408" s="117"/>
      <c r="E2408" s="117"/>
      <c r="F2408" s="48"/>
      <c r="G2408" s="11"/>
      <c r="H2408" s="117"/>
      <c r="I2408" s="124"/>
      <c r="J2408" s="124"/>
      <c r="K2408" s="144"/>
      <c r="L2408" s="11"/>
      <c r="M2408" s="143"/>
      <c r="N2408" s="42"/>
      <c r="O2408" s="128"/>
      <c r="P2408" s="130"/>
      <c r="Q2408" s="131">
        <v>1</v>
      </c>
      <c r="R2408" s="68"/>
      <c r="S2408" s="35"/>
      <c r="T2408" s="69" t="s">
        <v>231</v>
      </c>
      <c r="U2408" s="92"/>
      <c r="V2408" s="70">
        <f>V2409</f>
        <v>0</v>
      </c>
      <c r="X2408" s="447">
        <f>X2409</f>
        <v>0</v>
      </c>
      <c r="Z2408" s="447">
        <f>Z2409</f>
        <v>0</v>
      </c>
      <c r="AB2408" s="447">
        <f>AB2409</f>
        <v>0</v>
      </c>
      <c r="AD2408" s="447" t="e">
        <f>#REF!</f>
        <v>#REF!</v>
      </c>
      <c r="AF2408" s="447">
        <f>AF2409</f>
        <v>0</v>
      </c>
      <c r="AH2408" s="447" t="e">
        <f t="shared" si="375"/>
        <v>#REF!</v>
      </c>
      <c r="AI2408" s="446"/>
      <c r="AJ2408" s="447">
        <f>AJ2409</f>
        <v>0</v>
      </c>
      <c r="AK2408" s="71"/>
      <c r="AL2408" s="447">
        <f>AL2409</f>
        <v>0</v>
      </c>
      <c r="AM2408" s="447"/>
      <c r="AN2408" s="447">
        <f>AN2409</f>
        <v>0</v>
      </c>
      <c r="AO2408" s="447"/>
      <c r="AP2408" s="447">
        <f>AP2409</f>
        <v>0</v>
      </c>
      <c r="AQ2408" s="447"/>
    </row>
    <row r="2409" spans="2:43" ht="18" hidden="1" customHeight="1" x14ac:dyDescent="0.2">
      <c r="B2409" s="4"/>
      <c r="C2409" s="117"/>
      <c r="D2409" s="117"/>
      <c r="E2409" s="117"/>
      <c r="F2409" s="48"/>
      <c r="G2409" s="11"/>
      <c r="H2409" s="117"/>
      <c r="I2409" s="124"/>
      <c r="J2409" s="124"/>
      <c r="K2409" s="144"/>
      <c r="L2409" s="11"/>
      <c r="M2409" s="143"/>
      <c r="N2409" s="42"/>
      <c r="O2409" s="128"/>
      <c r="P2409" s="130"/>
      <c r="Q2409" s="131"/>
      <c r="R2409" s="72" t="s">
        <v>3</v>
      </c>
      <c r="S2409" s="181"/>
      <c r="T2409" s="73" t="s">
        <v>231</v>
      </c>
      <c r="V2409" s="74">
        <v>0</v>
      </c>
      <c r="X2409" s="74">
        <v>0</v>
      </c>
      <c r="Z2409" s="74">
        <v>0</v>
      </c>
      <c r="AB2409" s="74">
        <v>0</v>
      </c>
      <c r="AD2409" s="74">
        <v>0</v>
      </c>
      <c r="AF2409" s="74">
        <v>0</v>
      </c>
      <c r="AH2409" s="74">
        <f t="shared" si="375"/>
        <v>0</v>
      </c>
      <c r="AI2409" s="8"/>
      <c r="AJ2409" s="74">
        <v>0</v>
      </c>
      <c r="AK2409" s="8"/>
      <c r="AL2409" s="74">
        <v>0</v>
      </c>
      <c r="AM2409" s="74"/>
      <c r="AN2409" s="74">
        <v>0</v>
      </c>
      <c r="AO2409" s="74"/>
      <c r="AP2409" s="74">
        <v>0</v>
      </c>
      <c r="AQ2409" s="74"/>
    </row>
    <row r="2410" spans="2:43" ht="18" hidden="1" customHeight="1" x14ac:dyDescent="0.2">
      <c r="B2410" s="4"/>
      <c r="C2410" s="117"/>
      <c r="D2410" s="117"/>
      <c r="E2410" s="117"/>
      <c r="F2410" s="48"/>
      <c r="G2410" s="11"/>
      <c r="H2410" s="117"/>
      <c r="I2410" s="124"/>
      <c r="J2410" s="124"/>
      <c r="K2410" s="144"/>
      <c r="L2410" s="11"/>
      <c r="M2410" s="143"/>
      <c r="N2410" s="42"/>
      <c r="O2410" s="128"/>
      <c r="P2410" s="130"/>
      <c r="Q2410" s="131">
        <v>2</v>
      </c>
      <c r="R2410" s="68"/>
      <c r="S2410" s="35"/>
      <c r="T2410" s="69" t="s">
        <v>232</v>
      </c>
      <c r="U2410" s="92"/>
      <c r="V2410" s="70">
        <f>V2411</f>
        <v>0</v>
      </c>
      <c r="X2410" s="447">
        <f>X2411</f>
        <v>0</v>
      </c>
      <c r="Z2410" s="447">
        <f>Z2411</f>
        <v>0</v>
      </c>
      <c r="AB2410" s="447">
        <f>AB2411</f>
        <v>0</v>
      </c>
      <c r="AD2410" s="447" t="e">
        <f>#REF!</f>
        <v>#REF!</v>
      </c>
      <c r="AF2410" s="447">
        <f>AF2411</f>
        <v>0</v>
      </c>
      <c r="AH2410" s="447" t="e">
        <f t="shared" si="375"/>
        <v>#REF!</v>
      </c>
      <c r="AI2410" s="446"/>
      <c r="AJ2410" s="447">
        <f>AJ2411</f>
        <v>0</v>
      </c>
      <c r="AK2410" s="71"/>
      <c r="AL2410" s="447">
        <f>AL2411</f>
        <v>0</v>
      </c>
      <c r="AM2410" s="447"/>
      <c r="AN2410" s="447">
        <f>AN2411</f>
        <v>0</v>
      </c>
      <c r="AO2410" s="447"/>
      <c r="AP2410" s="447">
        <f>AP2411</f>
        <v>0</v>
      </c>
      <c r="AQ2410" s="447"/>
    </row>
    <row r="2411" spans="2:43" ht="18" hidden="1" customHeight="1" x14ac:dyDescent="0.2">
      <c r="B2411" s="4"/>
      <c r="C2411" s="117"/>
      <c r="D2411" s="117"/>
      <c r="E2411" s="117"/>
      <c r="F2411" s="48"/>
      <c r="G2411" s="11"/>
      <c r="H2411" s="117"/>
      <c r="I2411" s="124"/>
      <c r="J2411" s="124"/>
      <c r="K2411" s="144"/>
      <c r="L2411" s="11"/>
      <c r="M2411" s="143"/>
      <c r="N2411" s="42"/>
      <c r="O2411" s="128"/>
      <c r="P2411" s="130"/>
      <c r="Q2411" s="131"/>
      <c r="R2411" s="72" t="s">
        <v>3</v>
      </c>
      <c r="S2411" s="181"/>
      <c r="T2411" s="77" t="s">
        <v>232</v>
      </c>
      <c r="U2411" s="141"/>
      <c r="V2411" s="74">
        <v>0</v>
      </c>
      <c r="X2411" s="74">
        <v>0</v>
      </c>
      <c r="Z2411" s="74">
        <v>0</v>
      </c>
      <c r="AB2411" s="74">
        <v>0</v>
      </c>
      <c r="AD2411" s="74">
        <v>0</v>
      </c>
      <c r="AF2411" s="74">
        <v>0</v>
      </c>
      <c r="AH2411" s="74">
        <f t="shared" si="375"/>
        <v>0</v>
      </c>
      <c r="AI2411" s="8"/>
      <c r="AJ2411" s="74">
        <v>0</v>
      </c>
      <c r="AK2411" s="8"/>
      <c r="AL2411" s="74">
        <v>0</v>
      </c>
      <c r="AM2411" s="74"/>
      <c r="AN2411" s="74">
        <v>0</v>
      </c>
      <c r="AO2411" s="74"/>
      <c r="AP2411" s="74">
        <v>0</v>
      </c>
      <c r="AQ2411" s="74"/>
    </row>
    <row r="2412" spans="2:43" ht="18" hidden="1" customHeight="1" x14ac:dyDescent="0.2">
      <c r="B2412" s="4"/>
      <c r="C2412" s="117"/>
      <c r="D2412" s="117"/>
      <c r="E2412" s="117"/>
      <c r="F2412" s="48"/>
      <c r="G2412" s="11"/>
      <c r="H2412" s="117"/>
      <c r="I2412" s="124"/>
      <c r="J2412" s="124"/>
      <c r="K2412" s="144"/>
      <c r="L2412" s="11"/>
      <c r="M2412" s="143"/>
      <c r="N2412" s="42"/>
      <c r="O2412" s="133" t="s">
        <v>55</v>
      </c>
      <c r="P2412" s="134"/>
      <c r="Q2412" s="134"/>
      <c r="R2412" s="79"/>
      <c r="S2412" s="252"/>
      <c r="T2412" s="80" t="s">
        <v>29</v>
      </c>
      <c r="U2412" s="242"/>
      <c r="V2412" s="88">
        <f>V2413</f>
        <v>0</v>
      </c>
      <c r="X2412" s="88">
        <f>X2413</f>
        <v>0</v>
      </c>
      <c r="Z2412" s="88">
        <f>Z2413</f>
        <v>0</v>
      </c>
      <c r="AB2412" s="88">
        <f>AB2413</f>
        <v>0</v>
      </c>
      <c r="AD2412" s="88" t="e">
        <f>#REF!</f>
        <v>#REF!</v>
      </c>
      <c r="AF2412" s="88">
        <f>AF2413</f>
        <v>0</v>
      </c>
      <c r="AH2412" s="88" t="e">
        <f t="shared" si="375"/>
        <v>#REF!</v>
      </c>
      <c r="AI2412" s="89"/>
      <c r="AJ2412" s="88">
        <f>AJ2413</f>
        <v>0</v>
      </c>
      <c r="AK2412" s="89"/>
      <c r="AL2412" s="88">
        <f t="shared" ref="AL2412:AP2414" si="376">AL2413</f>
        <v>0</v>
      </c>
      <c r="AM2412" s="88"/>
      <c r="AN2412" s="88">
        <f t="shared" si="376"/>
        <v>0</v>
      </c>
      <c r="AO2412" s="88"/>
      <c r="AP2412" s="88">
        <f t="shared" si="376"/>
        <v>0</v>
      </c>
      <c r="AQ2412" s="88"/>
    </row>
    <row r="2413" spans="2:43" ht="18" hidden="1" customHeight="1" x14ac:dyDescent="0.2">
      <c r="B2413" s="4"/>
      <c r="C2413" s="117"/>
      <c r="D2413" s="117"/>
      <c r="E2413" s="117"/>
      <c r="F2413" s="48"/>
      <c r="G2413" s="11"/>
      <c r="H2413" s="117"/>
      <c r="I2413" s="124"/>
      <c r="J2413" s="124"/>
      <c r="K2413" s="144"/>
      <c r="L2413" s="11"/>
      <c r="M2413" s="143"/>
      <c r="N2413" s="42"/>
      <c r="O2413" s="128"/>
      <c r="P2413" s="129">
        <v>3</v>
      </c>
      <c r="Q2413" s="129"/>
      <c r="R2413" s="64"/>
      <c r="S2413" s="234"/>
      <c r="T2413" s="65" t="s">
        <v>54</v>
      </c>
      <c r="U2413" s="155"/>
      <c r="V2413" s="66">
        <f>V2414</f>
        <v>0</v>
      </c>
      <c r="X2413" s="66">
        <f>X2414</f>
        <v>0</v>
      </c>
      <c r="Z2413" s="66">
        <f>Z2414</f>
        <v>0</v>
      </c>
      <c r="AB2413" s="66">
        <f>AB2414</f>
        <v>0</v>
      </c>
      <c r="AD2413" s="66" t="e">
        <f>#REF!</f>
        <v>#REF!</v>
      </c>
      <c r="AF2413" s="66">
        <f>AF2414</f>
        <v>0</v>
      </c>
      <c r="AH2413" s="66" t="e">
        <f t="shared" si="375"/>
        <v>#REF!</v>
      </c>
      <c r="AI2413" s="67"/>
      <c r="AJ2413" s="66">
        <f>AJ2414</f>
        <v>0</v>
      </c>
      <c r="AK2413" s="67"/>
      <c r="AL2413" s="66">
        <f t="shared" si="376"/>
        <v>0</v>
      </c>
      <c r="AM2413" s="66"/>
      <c r="AN2413" s="66">
        <f t="shared" si="376"/>
        <v>0</v>
      </c>
      <c r="AO2413" s="66"/>
      <c r="AP2413" s="66">
        <f t="shared" si="376"/>
        <v>0</v>
      </c>
      <c r="AQ2413" s="66"/>
    </row>
    <row r="2414" spans="2:43" ht="18" hidden="1" customHeight="1" x14ac:dyDescent="0.2">
      <c r="B2414" s="4"/>
      <c r="C2414" s="117"/>
      <c r="D2414" s="117"/>
      <c r="E2414" s="117"/>
      <c r="F2414" s="48"/>
      <c r="G2414" s="11"/>
      <c r="H2414" s="117"/>
      <c r="I2414" s="124"/>
      <c r="J2414" s="124"/>
      <c r="K2414" s="144"/>
      <c r="L2414" s="11"/>
      <c r="M2414" s="143"/>
      <c r="N2414" s="42"/>
      <c r="O2414" s="128"/>
      <c r="P2414" s="130"/>
      <c r="Q2414" s="131">
        <v>1</v>
      </c>
      <c r="R2414" s="68"/>
      <c r="S2414" s="35"/>
      <c r="T2414" s="69" t="s">
        <v>69</v>
      </c>
      <c r="U2414" s="92"/>
      <c r="V2414" s="70">
        <f>V2415</f>
        <v>0</v>
      </c>
      <c r="X2414" s="447">
        <f>X2415</f>
        <v>0</v>
      </c>
      <c r="Z2414" s="447">
        <f>Z2415</f>
        <v>0</v>
      </c>
      <c r="AB2414" s="447">
        <f>AB2415</f>
        <v>0</v>
      </c>
      <c r="AD2414" s="447" t="e">
        <f>#REF!</f>
        <v>#REF!</v>
      </c>
      <c r="AF2414" s="447">
        <f>AF2415</f>
        <v>0</v>
      </c>
      <c r="AH2414" s="447" t="e">
        <f t="shared" si="375"/>
        <v>#REF!</v>
      </c>
      <c r="AI2414" s="446"/>
      <c r="AJ2414" s="447">
        <f>AJ2415</f>
        <v>0</v>
      </c>
      <c r="AK2414" s="71"/>
      <c r="AL2414" s="447">
        <f t="shared" si="376"/>
        <v>0</v>
      </c>
      <c r="AM2414" s="447"/>
      <c r="AN2414" s="447">
        <f t="shared" si="376"/>
        <v>0</v>
      </c>
      <c r="AO2414" s="447"/>
      <c r="AP2414" s="447">
        <f t="shared" si="376"/>
        <v>0</v>
      </c>
      <c r="AQ2414" s="447"/>
    </row>
    <row r="2415" spans="2:43" ht="18" hidden="1" customHeight="1" x14ac:dyDescent="0.2">
      <c r="B2415" s="4"/>
      <c r="C2415" s="117"/>
      <c r="D2415" s="117"/>
      <c r="E2415" s="117"/>
      <c r="F2415" s="48"/>
      <c r="G2415" s="11"/>
      <c r="H2415" s="117"/>
      <c r="I2415" s="124"/>
      <c r="J2415" s="124"/>
      <c r="K2415" s="144"/>
      <c r="L2415" s="11"/>
      <c r="M2415" s="143"/>
      <c r="N2415" s="42"/>
      <c r="O2415" s="128"/>
      <c r="P2415" s="130"/>
      <c r="Q2415" s="130"/>
      <c r="R2415" s="72" t="s">
        <v>55</v>
      </c>
      <c r="S2415" s="181"/>
      <c r="T2415" s="73" t="s">
        <v>193</v>
      </c>
      <c r="V2415" s="74">
        <v>0</v>
      </c>
      <c r="X2415" s="74">
        <v>0</v>
      </c>
      <c r="Z2415" s="74">
        <v>0</v>
      </c>
      <c r="AB2415" s="74">
        <v>0</v>
      </c>
      <c r="AD2415" s="74">
        <v>0</v>
      </c>
      <c r="AF2415" s="74">
        <v>0</v>
      </c>
      <c r="AH2415" s="74">
        <f t="shared" si="375"/>
        <v>0</v>
      </c>
      <c r="AI2415" s="8"/>
      <c r="AJ2415" s="74">
        <v>0</v>
      </c>
      <c r="AK2415" s="8"/>
      <c r="AL2415" s="74">
        <v>0</v>
      </c>
      <c r="AM2415" s="74"/>
      <c r="AN2415" s="74">
        <v>0</v>
      </c>
      <c r="AO2415" s="74"/>
      <c r="AP2415" s="74">
        <v>0</v>
      </c>
      <c r="AQ2415" s="74"/>
    </row>
    <row r="2416" spans="2:43" ht="18" customHeight="1" x14ac:dyDescent="0.2">
      <c r="B2416" s="4"/>
      <c r="C2416" s="145"/>
      <c r="D2416" s="145"/>
      <c r="E2416" s="145"/>
      <c r="F2416" s="146"/>
      <c r="H2416" s="145"/>
      <c r="I2416" s="147"/>
      <c r="J2416" s="147"/>
      <c r="K2416" s="270"/>
      <c r="M2416" s="73"/>
      <c r="O2416" s="148"/>
      <c r="P2416" s="149"/>
      <c r="Q2416" s="149"/>
      <c r="R2416" s="232"/>
      <c r="T2416" s="73"/>
      <c r="V2416" s="74"/>
      <c r="X2416" s="74"/>
      <c r="Z2416" s="74"/>
      <c r="AB2416" s="74"/>
      <c r="AD2416" s="74"/>
      <c r="AF2416" s="74"/>
      <c r="AH2416" s="74">
        <f t="shared" si="375"/>
        <v>0</v>
      </c>
      <c r="AI2416" s="8"/>
      <c r="AJ2416" s="74"/>
      <c r="AK2416" s="8"/>
      <c r="AL2416" s="74"/>
      <c r="AM2416" s="74"/>
      <c r="AN2416" s="74"/>
      <c r="AO2416" s="74"/>
      <c r="AP2416" s="74"/>
      <c r="AQ2416" s="74"/>
    </row>
    <row r="2417" spans="2:43" ht="18" customHeight="1" x14ac:dyDescent="0.2">
      <c r="B2417" s="4"/>
      <c r="C2417" s="117"/>
      <c r="D2417" s="117"/>
      <c r="E2417" s="117"/>
      <c r="F2417" s="113">
        <v>11</v>
      </c>
      <c r="G2417" s="283"/>
      <c r="H2417" s="171"/>
      <c r="I2417" s="114"/>
      <c r="J2417" s="114"/>
      <c r="K2417" s="167"/>
      <c r="L2417" s="276"/>
      <c r="M2417" s="166"/>
      <c r="N2417" s="259"/>
      <c r="O2417" s="115"/>
      <c r="P2417" s="116"/>
      <c r="Q2417" s="116"/>
      <c r="R2417" s="52"/>
      <c r="S2417" s="247"/>
      <c r="T2417" s="53" t="s">
        <v>429</v>
      </c>
      <c r="U2417" s="240"/>
      <c r="V2417" s="54">
        <f>V2418</f>
        <v>1650000</v>
      </c>
      <c r="X2417" s="54">
        <f>X2418</f>
        <v>2026000</v>
      </c>
      <c r="Z2417" s="54">
        <f>Z2418</f>
        <v>2247000</v>
      </c>
      <c r="AB2417" s="54">
        <f>AB2418</f>
        <v>2284000</v>
      </c>
      <c r="AD2417" s="54" t="e">
        <f>AD2418</f>
        <v>#REF!</v>
      </c>
      <c r="AF2417" s="54">
        <f>AF2418</f>
        <v>12000</v>
      </c>
      <c r="AH2417" s="54" t="e">
        <f t="shared" si="375"/>
        <v>#REF!</v>
      </c>
      <c r="AI2417" s="55"/>
      <c r="AJ2417" s="54">
        <f>AJ2418</f>
        <v>769730</v>
      </c>
      <c r="AK2417" s="55"/>
      <c r="AL2417" s="54">
        <f t="shared" ref="AL2417:AP2419" si="377">AL2418</f>
        <v>2340000</v>
      </c>
      <c r="AM2417" s="54"/>
      <c r="AN2417" s="54">
        <f t="shared" si="377"/>
        <v>2529000</v>
      </c>
      <c r="AO2417" s="54"/>
      <c r="AP2417" s="54">
        <f t="shared" si="377"/>
        <v>2529000</v>
      </c>
      <c r="AQ2417" s="54"/>
    </row>
    <row r="2418" spans="2:43" ht="18" customHeight="1" x14ac:dyDescent="0.2">
      <c r="B2418" s="4"/>
      <c r="C2418" s="117"/>
      <c r="D2418" s="117"/>
      <c r="E2418" s="117"/>
      <c r="F2418" s="48"/>
      <c r="G2418" s="11"/>
      <c r="H2418" s="112" t="s">
        <v>3</v>
      </c>
      <c r="I2418" s="118"/>
      <c r="J2418" s="118"/>
      <c r="K2418" s="170"/>
      <c r="L2418" s="34"/>
      <c r="M2418" s="169"/>
      <c r="N2418" s="260"/>
      <c r="O2418" s="119"/>
      <c r="P2418" s="120"/>
      <c r="Q2418" s="120"/>
      <c r="R2418" s="56"/>
      <c r="S2418" s="248"/>
      <c r="T2418" s="57" t="s">
        <v>4</v>
      </c>
      <c r="U2418" s="236"/>
      <c r="V2418" s="58">
        <f>V2419</f>
        <v>1650000</v>
      </c>
      <c r="X2418" s="659">
        <f>X2419</f>
        <v>2026000</v>
      </c>
      <c r="Z2418" s="659">
        <f>Z2419</f>
        <v>2247000</v>
      </c>
      <c r="AB2418" s="659">
        <f>AB2419</f>
        <v>2284000</v>
      </c>
      <c r="AD2418" s="659" t="e">
        <f>AD2419</f>
        <v>#REF!</v>
      </c>
      <c r="AF2418" s="659">
        <f>AF2419</f>
        <v>12000</v>
      </c>
      <c r="AH2418" s="659" t="e">
        <f t="shared" si="375"/>
        <v>#REF!</v>
      </c>
      <c r="AI2418" s="660"/>
      <c r="AJ2418" s="659">
        <f>AJ2419</f>
        <v>769730</v>
      </c>
      <c r="AK2418" s="59"/>
      <c r="AL2418" s="659">
        <f t="shared" si="377"/>
        <v>2340000</v>
      </c>
      <c r="AM2418" s="659"/>
      <c r="AN2418" s="659">
        <f t="shared" si="377"/>
        <v>2529000</v>
      </c>
      <c r="AO2418" s="659"/>
      <c r="AP2418" s="659">
        <f t="shared" si="377"/>
        <v>2529000</v>
      </c>
      <c r="AQ2418" s="659"/>
    </row>
    <row r="2419" spans="2:43" ht="18" customHeight="1" x14ac:dyDescent="0.2">
      <c r="B2419" s="4"/>
      <c r="C2419" s="117"/>
      <c r="D2419" s="117"/>
      <c r="E2419" s="117"/>
      <c r="F2419" s="48"/>
      <c r="G2419" s="11"/>
      <c r="H2419" s="132"/>
      <c r="I2419" s="121">
        <v>3</v>
      </c>
      <c r="J2419" s="121"/>
      <c r="K2419" s="164"/>
      <c r="L2419" s="277"/>
      <c r="M2419" s="163"/>
      <c r="N2419" s="261"/>
      <c r="O2419" s="122"/>
      <c r="P2419" s="123"/>
      <c r="Q2419" s="123"/>
      <c r="R2419" s="49"/>
      <c r="S2419" s="18"/>
      <c r="T2419" s="50" t="s">
        <v>5</v>
      </c>
      <c r="U2419" s="76"/>
      <c r="V2419" s="51">
        <f>V2420</f>
        <v>1650000</v>
      </c>
      <c r="X2419" s="51">
        <f>X2420</f>
        <v>2026000</v>
      </c>
      <c r="Z2419" s="51">
        <f>Z2420</f>
        <v>2247000</v>
      </c>
      <c r="AB2419" s="51">
        <f>AB2420</f>
        <v>2284000</v>
      </c>
      <c r="AD2419" s="51" t="e">
        <f>AD2420</f>
        <v>#REF!</v>
      </c>
      <c r="AF2419" s="51">
        <f>AF2420</f>
        <v>12000</v>
      </c>
      <c r="AH2419" s="51" t="e">
        <f t="shared" si="375"/>
        <v>#REF!</v>
      </c>
      <c r="AI2419" s="5"/>
      <c r="AJ2419" s="51">
        <f>AJ2420</f>
        <v>769730</v>
      </c>
      <c r="AK2419" s="5"/>
      <c r="AL2419" s="51">
        <f t="shared" si="377"/>
        <v>2340000</v>
      </c>
      <c r="AM2419" s="51"/>
      <c r="AN2419" s="51">
        <f t="shared" si="377"/>
        <v>2529000</v>
      </c>
      <c r="AO2419" s="51"/>
      <c r="AP2419" s="51">
        <f t="shared" si="377"/>
        <v>2529000</v>
      </c>
      <c r="AQ2419" s="51"/>
    </row>
    <row r="2420" spans="2:43" ht="18" customHeight="1" x14ac:dyDescent="0.2">
      <c r="B2420" s="4"/>
      <c r="C2420" s="117"/>
      <c r="D2420" s="117"/>
      <c r="E2420" s="117"/>
      <c r="F2420" s="48"/>
      <c r="G2420" s="11"/>
      <c r="H2420" s="132"/>
      <c r="I2420" s="121"/>
      <c r="J2420" s="121">
        <v>2</v>
      </c>
      <c r="K2420" s="164"/>
      <c r="L2420" s="277"/>
      <c r="M2420" s="163"/>
      <c r="N2420" s="261"/>
      <c r="O2420" s="122"/>
      <c r="P2420" s="123"/>
      <c r="Q2420" s="123"/>
      <c r="R2420" s="49"/>
      <c r="S2420" s="18"/>
      <c r="T2420" s="50" t="s">
        <v>483</v>
      </c>
      <c r="U2420" s="76"/>
      <c r="V2420" s="51">
        <f>V2422+V2505</f>
        <v>1650000</v>
      </c>
      <c r="X2420" s="51">
        <f>X2422+X2505</f>
        <v>2026000</v>
      </c>
      <c r="Z2420" s="51">
        <f>Z2422+Z2505</f>
        <v>2247000</v>
      </c>
      <c r="AB2420" s="51">
        <f>AB2422+AB2505</f>
        <v>2284000</v>
      </c>
      <c r="AD2420" s="51" t="e">
        <f>AD2422+AD2505</f>
        <v>#REF!</v>
      </c>
      <c r="AF2420" s="51">
        <f>AF2422+AF2505</f>
        <v>12000</v>
      </c>
      <c r="AH2420" s="51" t="e">
        <f t="shared" si="375"/>
        <v>#REF!</v>
      </c>
      <c r="AI2420" s="5"/>
      <c r="AJ2420" s="51">
        <f>AJ2422+AJ2505</f>
        <v>769730</v>
      </c>
      <c r="AK2420" s="5"/>
      <c r="AL2420" s="51">
        <f>AL2422+AL2505</f>
        <v>2340000</v>
      </c>
      <c r="AM2420" s="51"/>
      <c r="AN2420" s="51">
        <f>AN2422+AN2505</f>
        <v>2529000</v>
      </c>
      <c r="AO2420" s="51"/>
      <c r="AP2420" s="51">
        <f>AP2422+AP2505</f>
        <v>2529000</v>
      </c>
      <c r="AQ2420" s="51"/>
    </row>
    <row r="2421" spans="2:43" ht="18" customHeight="1" x14ac:dyDescent="0.2">
      <c r="B2421" s="4"/>
      <c r="C2421" s="117"/>
      <c r="D2421" s="117"/>
      <c r="E2421" s="117"/>
      <c r="F2421" s="48"/>
      <c r="G2421" s="11"/>
      <c r="H2421" s="132"/>
      <c r="I2421" s="121"/>
      <c r="J2421" s="121"/>
      <c r="K2421" s="164">
        <v>0</v>
      </c>
      <c r="L2421" s="277"/>
      <c r="M2421" s="163"/>
      <c r="N2421" s="261"/>
      <c r="O2421" s="122"/>
      <c r="P2421" s="123"/>
      <c r="Q2421" s="123"/>
      <c r="R2421" s="49"/>
      <c r="S2421" s="18"/>
      <c r="T2421" s="50" t="s">
        <v>44</v>
      </c>
      <c r="U2421" s="76"/>
      <c r="V2421" s="51">
        <f>V2422</f>
        <v>1650000</v>
      </c>
      <c r="X2421" s="51">
        <f>X2422</f>
        <v>2026000</v>
      </c>
      <c r="Z2421" s="51">
        <f>Z2422</f>
        <v>2247000</v>
      </c>
      <c r="AB2421" s="51">
        <f>AB2422</f>
        <v>2284000</v>
      </c>
      <c r="AD2421" s="51" t="e">
        <f>AD2422</f>
        <v>#REF!</v>
      </c>
      <c r="AF2421" s="51">
        <f>AF2422</f>
        <v>12000</v>
      </c>
      <c r="AH2421" s="51" t="e">
        <f t="shared" si="375"/>
        <v>#REF!</v>
      </c>
      <c r="AI2421" s="5"/>
      <c r="AJ2421" s="51">
        <f>AJ2422</f>
        <v>769730</v>
      </c>
      <c r="AK2421" s="5"/>
      <c r="AL2421" s="51">
        <f>AL2422</f>
        <v>2340000</v>
      </c>
      <c r="AM2421" s="51"/>
      <c r="AN2421" s="51">
        <f>AN2422</f>
        <v>2529000</v>
      </c>
      <c r="AO2421" s="51"/>
      <c r="AP2421" s="51">
        <f>AP2422</f>
        <v>2529000</v>
      </c>
      <c r="AQ2421" s="51"/>
    </row>
    <row r="2422" spans="2:43" ht="18" customHeight="1" x14ac:dyDescent="0.2">
      <c r="B2422" s="4"/>
      <c r="C2422" s="117"/>
      <c r="D2422" s="117"/>
      <c r="E2422" s="117"/>
      <c r="F2422" s="48"/>
      <c r="G2422" s="11"/>
      <c r="H2422" s="117"/>
      <c r="I2422" s="124"/>
      <c r="J2422" s="124"/>
      <c r="K2422" s="144"/>
      <c r="L2422" s="11"/>
      <c r="M2422" s="226">
        <v>2</v>
      </c>
      <c r="N2422" s="262"/>
      <c r="O2422" s="125"/>
      <c r="P2422" s="126"/>
      <c r="Q2422" s="126"/>
      <c r="R2422" s="60"/>
      <c r="S2422" s="249"/>
      <c r="T2422" s="61" t="s">
        <v>413</v>
      </c>
      <c r="U2422" s="241"/>
      <c r="V2422" s="81">
        <f>V2423+V2437+V2443</f>
        <v>1650000</v>
      </c>
      <c r="X2422" s="81">
        <f>X2423+X2437+X2443</f>
        <v>2026000</v>
      </c>
      <c r="Z2422" s="81">
        <f>Z2423+Z2437+Z2443</f>
        <v>2247000</v>
      </c>
      <c r="AB2422" s="81">
        <f>AB2423+AB2437+AB2443</f>
        <v>2284000</v>
      </c>
      <c r="AD2422" s="81" t="e">
        <f>AD2423+AD2437+AD2443</f>
        <v>#REF!</v>
      </c>
      <c r="AF2422" s="81">
        <f>AF2423+AF2437+AF2443</f>
        <v>12000</v>
      </c>
      <c r="AH2422" s="81" t="e">
        <f t="shared" si="375"/>
        <v>#REF!</v>
      </c>
      <c r="AI2422" s="82"/>
      <c r="AJ2422" s="81">
        <f>AJ2423+AJ2437+AJ2443</f>
        <v>769730</v>
      </c>
      <c r="AK2422" s="82"/>
      <c r="AL2422" s="81">
        <f>AL2423+AL2437+AL2443</f>
        <v>2340000</v>
      </c>
      <c r="AM2422" s="81"/>
      <c r="AN2422" s="81">
        <f>AN2423+AN2437+AN2443</f>
        <v>2529000</v>
      </c>
      <c r="AO2422" s="81"/>
      <c r="AP2422" s="81">
        <f>AP2423+AP2437+AP2443</f>
        <v>2529000</v>
      </c>
      <c r="AQ2422" s="81"/>
    </row>
    <row r="2423" spans="2:43" ht="18" customHeight="1" x14ac:dyDescent="0.2">
      <c r="B2423" s="4"/>
      <c r="C2423" s="117"/>
      <c r="D2423" s="117"/>
      <c r="E2423" s="117"/>
      <c r="F2423" s="48"/>
      <c r="G2423" s="11"/>
      <c r="H2423" s="117"/>
      <c r="I2423" s="124"/>
      <c r="J2423" s="124"/>
      <c r="K2423" s="144"/>
      <c r="L2423" s="11"/>
      <c r="M2423" s="143"/>
      <c r="N2423" s="42"/>
      <c r="O2423" s="127" t="s">
        <v>3</v>
      </c>
      <c r="P2423" s="123"/>
      <c r="Q2423" s="123"/>
      <c r="R2423" s="49"/>
      <c r="S2423" s="18"/>
      <c r="T2423" s="50" t="s">
        <v>7</v>
      </c>
      <c r="U2423" s="76"/>
      <c r="V2423" s="51">
        <f>V2424</f>
        <v>1309000</v>
      </c>
      <c r="X2423" s="51">
        <f>X2424</f>
        <v>1594000</v>
      </c>
      <c r="Z2423" s="51">
        <f>Z2424</f>
        <v>1869000</v>
      </c>
      <c r="AB2423" s="51">
        <f>AB2424</f>
        <v>1920000</v>
      </c>
      <c r="AD2423" s="51">
        <f>AD2424</f>
        <v>2066600</v>
      </c>
      <c r="AF2423" s="51">
        <f>AF2424</f>
        <v>0</v>
      </c>
      <c r="AH2423" s="51">
        <f t="shared" si="375"/>
        <v>2066600</v>
      </c>
      <c r="AI2423" s="5"/>
      <c r="AJ2423" s="51">
        <f>AJ2424</f>
        <v>652800</v>
      </c>
      <c r="AK2423" s="5"/>
      <c r="AL2423" s="51">
        <f>AL2424</f>
        <v>1890000</v>
      </c>
      <c r="AM2423" s="51"/>
      <c r="AN2423" s="51">
        <f>AN2424</f>
        <v>2046000</v>
      </c>
      <c r="AO2423" s="51"/>
      <c r="AP2423" s="51">
        <f>AP2424</f>
        <v>2046000</v>
      </c>
      <c r="AQ2423" s="51"/>
    </row>
    <row r="2424" spans="2:43" ht="18" customHeight="1" x14ac:dyDescent="0.2">
      <c r="B2424" s="4"/>
      <c r="C2424" s="117"/>
      <c r="D2424" s="117"/>
      <c r="E2424" s="117"/>
      <c r="F2424" s="48"/>
      <c r="G2424" s="11"/>
      <c r="H2424" s="117"/>
      <c r="I2424" s="124"/>
      <c r="J2424" s="124"/>
      <c r="K2424" s="144"/>
      <c r="L2424" s="11"/>
      <c r="M2424" s="143"/>
      <c r="N2424" s="42"/>
      <c r="O2424" s="128"/>
      <c r="P2424" s="129">
        <v>1</v>
      </c>
      <c r="Q2424" s="129"/>
      <c r="R2424" s="64"/>
      <c r="S2424" s="234"/>
      <c r="T2424" s="65" t="s">
        <v>8</v>
      </c>
      <c r="U2424" s="155"/>
      <c r="V2424" s="66">
        <f>V2425+V2428+V2433+V2435+V2431</f>
        <v>1309000</v>
      </c>
      <c r="X2424" s="66">
        <f>X2425+X2428+X2433+X2435+X2431</f>
        <v>1594000</v>
      </c>
      <c r="Z2424" s="66">
        <f>Z2425+Z2428+Z2433+Z2435+Z2431</f>
        <v>1869000</v>
      </c>
      <c r="AB2424" s="66">
        <f>AB2425+AB2428+AB2433+AB2435+AB2431</f>
        <v>1920000</v>
      </c>
      <c r="AD2424" s="66">
        <f>AD2425+AD2428+AD2433+AD2435+AD2431</f>
        <v>2066600</v>
      </c>
      <c r="AF2424" s="66">
        <f>AF2425+AF2428+AF2433+AF2435+AF2431</f>
        <v>0</v>
      </c>
      <c r="AH2424" s="66">
        <f t="shared" si="375"/>
        <v>2066600</v>
      </c>
      <c r="AI2424" s="67"/>
      <c r="AJ2424" s="66">
        <f>AJ2425+AJ2428+AJ2433+AJ2435+AJ2431</f>
        <v>652800</v>
      </c>
      <c r="AK2424" s="67"/>
      <c r="AL2424" s="66">
        <f>AL2425+AL2428+AL2433+AL2435+AL2431</f>
        <v>1890000</v>
      </c>
      <c r="AM2424" s="66"/>
      <c r="AN2424" s="66">
        <f>AN2425+AN2428+AN2433+AN2435+AN2431</f>
        <v>2046000</v>
      </c>
      <c r="AO2424" s="66"/>
      <c r="AP2424" s="66">
        <f>AP2425+AP2428+AP2433+AP2435+AP2431</f>
        <v>2046000</v>
      </c>
      <c r="AQ2424" s="66"/>
    </row>
    <row r="2425" spans="2:43" ht="18" customHeight="1" x14ac:dyDescent="0.2">
      <c r="B2425" s="4"/>
      <c r="C2425" s="117"/>
      <c r="D2425" s="117"/>
      <c r="E2425" s="117"/>
      <c r="F2425" s="48"/>
      <c r="G2425" s="11"/>
      <c r="H2425" s="117"/>
      <c r="I2425" s="124"/>
      <c r="J2425" s="124"/>
      <c r="K2425" s="144"/>
      <c r="L2425" s="11"/>
      <c r="M2425" s="143"/>
      <c r="N2425" s="42"/>
      <c r="O2425" s="128"/>
      <c r="P2425" s="130"/>
      <c r="Q2425" s="131">
        <v>1</v>
      </c>
      <c r="R2425" s="68"/>
      <c r="S2425" s="35"/>
      <c r="T2425" s="69" t="s">
        <v>9</v>
      </c>
      <c r="U2425" s="92"/>
      <c r="V2425" s="70">
        <f>V2426+V2427</f>
        <v>655000</v>
      </c>
      <c r="X2425" s="447">
        <f>X2426+X2427</f>
        <v>691000</v>
      </c>
      <c r="Z2425" s="447">
        <f>Z2426+Z2427</f>
        <v>965000</v>
      </c>
      <c r="AB2425" s="447">
        <f>AB2426+AB2427</f>
        <v>1101000</v>
      </c>
      <c r="AD2425" s="447">
        <f>AD2426+AD2427</f>
        <v>740500</v>
      </c>
      <c r="AF2425" s="447">
        <f>AF2426+AF2427</f>
        <v>0</v>
      </c>
      <c r="AH2425" s="447">
        <f t="shared" si="375"/>
        <v>740500</v>
      </c>
      <c r="AI2425" s="446"/>
      <c r="AJ2425" s="447">
        <f>AJ2426+AJ2427</f>
        <v>374340</v>
      </c>
      <c r="AK2425" s="71"/>
      <c r="AL2425" s="447">
        <f>AL2426+AL2427</f>
        <v>919000</v>
      </c>
      <c r="AM2425" s="447"/>
      <c r="AN2425" s="447">
        <f>AN2426+AN2427</f>
        <v>995000</v>
      </c>
      <c r="AO2425" s="447"/>
      <c r="AP2425" s="447">
        <f>AP2426+AP2427</f>
        <v>995000</v>
      </c>
      <c r="AQ2425" s="447"/>
    </row>
    <row r="2426" spans="2:43" ht="18" customHeight="1" x14ac:dyDescent="0.2">
      <c r="B2426" s="4"/>
      <c r="C2426" s="117"/>
      <c r="D2426" s="117"/>
      <c r="E2426" s="117"/>
      <c r="F2426" s="48"/>
      <c r="G2426" s="11"/>
      <c r="H2426" s="117"/>
      <c r="I2426" s="124"/>
      <c r="J2426" s="124"/>
      <c r="K2426" s="144"/>
      <c r="L2426" s="11"/>
      <c r="M2426" s="143"/>
      <c r="N2426" s="42"/>
      <c r="O2426" s="128"/>
      <c r="P2426" s="130"/>
      <c r="Q2426" s="130"/>
      <c r="R2426" s="72" t="s">
        <v>3</v>
      </c>
      <c r="S2426" s="181"/>
      <c r="T2426" s="73" t="s">
        <v>9</v>
      </c>
      <c r="V2426" s="74">
        <v>655000</v>
      </c>
      <c r="X2426" s="74">
        <v>691000</v>
      </c>
      <c r="Z2426" s="74">
        <v>965000</v>
      </c>
      <c r="AB2426" s="74">
        <v>1101000</v>
      </c>
      <c r="AD2426" s="74">
        <v>740500</v>
      </c>
      <c r="AF2426" s="74">
        <v>0</v>
      </c>
      <c r="AH2426" s="74">
        <f t="shared" si="375"/>
        <v>740500</v>
      </c>
      <c r="AI2426" s="8"/>
      <c r="AJ2426" s="74">
        <f>CEILING(AB2426*34/100,10)</f>
        <v>374340</v>
      </c>
      <c r="AK2426" s="8"/>
      <c r="AL2426" s="74">
        <v>919000</v>
      </c>
      <c r="AM2426" s="74"/>
      <c r="AN2426" s="74">
        <v>995000</v>
      </c>
      <c r="AO2426" s="74"/>
      <c r="AP2426" s="74">
        <v>995000</v>
      </c>
      <c r="AQ2426" s="74"/>
    </row>
    <row r="2427" spans="2:43" ht="18" hidden="1" customHeight="1" x14ac:dyDescent="0.2">
      <c r="B2427" s="4"/>
      <c r="C2427" s="117"/>
      <c r="D2427" s="117"/>
      <c r="E2427" s="117"/>
      <c r="F2427" s="48"/>
      <c r="G2427" s="11"/>
      <c r="H2427" s="117"/>
      <c r="I2427" s="124"/>
      <c r="J2427" s="124"/>
      <c r="K2427" s="144"/>
      <c r="L2427" s="11"/>
      <c r="M2427" s="143"/>
      <c r="N2427" s="42"/>
      <c r="O2427" s="128"/>
      <c r="P2427" s="130"/>
      <c r="Q2427" s="130"/>
      <c r="R2427" s="72"/>
      <c r="S2427" s="181"/>
      <c r="T2427" s="73"/>
      <c r="V2427" s="74"/>
      <c r="X2427" s="74"/>
      <c r="Z2427" s="74"/>
      <c r="AB2427" s="74"/>
      <c r="AD2427" s="74"/>
      <c r="AF2427" s="74"/>
      <c r="AH2427" s="74">
        <f t="shared" si="375"/>
        <v>0</v>
      </c>
      <c r="AI2427" s="8"/>
      <c r="AJ2427" s="74"/>
      <c r="AK2427" s="8"/>
      <c r="AL2427" s="74"/>
      <c r="AM2427" s="74"/>
      <c r="AN2427" s="74"/>
      <c r="AO2427" s="74"/>
      <c r="AP2427" s="74"/>
      <c r="AQ2427" s="74"/>
    </row>
    <row r="2428" spans="2:43" ht="18" customHeight="1" x14ac:dyDescent="0.2">
      <c r="B2428" s="4"/>
      <c r="C2428" s="117"/>
      <c r="D2428" s="117"/>
      <c r="E2428" s="117"/>
      <c r="F2428" s="48"/>
      <c r="G2428" s="11"/>
      <c r="H2428" s="117"/>
      <c r="I2428" s="124"/>
      <c r="J2428" s="124"/>
      <c r="K2428" s="144"/>
      <c r="L2428" s="11"/>
      <c r="M2428" s="143"/>
      <c r="N2428" s="42"/>
      <c r="O2428" s="128"/>
      <c r="P2428" s="130"/>
      <c r="Q2428" s="131">
        <v>2</v>
      </c>
      <c r="R2428" s="68"/>
      <c r="S2428" s="35"/>
      <c r="T2428" s="69" t="s">
        <v>11</v>
      </c>
      <c r="U2428" s="92"/>
      <c r="V2428" s="70">
        <f>V2429+V2430</f>
        <v>600000</v>
      </c>
      <c r="X2428" s="447">
        <f>X2429+X2430</f>
        <v>817000</v>
      </c>
      <c r="Z2428" s="447">
        <f>Z2429+Z2430</f>
        <v>846000</v>
      </c>
      <c r="AB2428" s="447">
        <f>AB2429+AB2430</f>
        <v>754000</v>
      </c>
      <c r="AD2428" s="447">
        <f>AD2429+AD2430</f>
        <v>1267300</v>
      </c>
      <c r="AF2428" s="447">
        <f>AF2429+AF2430</f>
        <v>0</v>
      </c>
      <c r="AH2428" s="447">
        <f t="shared" si="375"/>
        <v>1267300</v>
      </c>
      <c r="AI2428" s="446"/>
      <c r="AJ2428" s="447">
        <f>AJ2429+AJ2430</f>
        <v>256360</v>
      </c>
      <c r="AK2428" s="71"/>
      <c r="AL2428" s="447">
        <f>AL2429+AL2430</f>
        <v>891000</v>
      </c>
      <c r="AM2428" s="447"/>
      <c r="AN2428" s="447">
        <f>AN2429+AN2430</f>
        <v>964000</v>
      </c>
      <c r="AO2428" s="447"/>
      <c r="AP2428" s="447">
        <f>AP2429+AP2430</f>
        <v>964000</v>
      </c>
      <c r="AQ2428" s="447"/>
    </row>
    <row r="2429" spans="2:43" ht="18" customHeight="1" x14ac:dyDescent="0.2">
      <c r="B2429" s="4"/>
      <c r="C2429" s="117"/>
      <c r="D2429" s="117"/>
      <c r="E2429" s="117"/>
      <c r="F2429" s="48"/>
      <c r="G2429" s="11"/>
      <c r="H2429" s="117"/>
      <c r="I2429" s="124"/>
      <c r="J2429" s="124"/>
      <c r="K2429" s="144"/>
      <c r="L2429" s="11"/>
      <c r="M2429" s="143"/>
      <c r="N2429" s="42"/>
      <c r="O2429" s="128"/>
      <c r="P2429" s="130"/>
      <c r="Q2429" s="130"/>
      <c r="R2429" s="72" t="s">
        <v>3</v>
      </c>
      <c r="S2429" s="181"/>
      <c r="T2429" s="73" t="s">
        <v>11</v>
      </c>
      <c r="V2429" s="74">
        <v>600000</v>
      </c>
      <c r="X2429" s="74">
        <v>817000</v>
      </c>
      <c r="Z2429" s="74">
        <v>846000</v>
      </c>
      <c r="AB2429" s="74">
        <v>754000</v>
      </c>
      <c r="AD2429" s="74">
        <v>1267300</v>
      </c>
      <c r="AF2429" s="74">
        <v>0</v>
      </c>
      <c r="AH2429" s="74">
        <f t="shared" si="375"/>
        <v>1267300</v>
      </c>
      <c r="AI2429" s="8"/>
      <c r="AJ2429" s="74">
        <f>CEILING(AB2429*34/100,10)</f>
        <v>256360</v>
      </c>
      <c r="AK2429" s="8"/>
      <c r="AL2429" s="74">
        <v>891000</v>
      </c>
      <c r="AM2429" s="74"/>
      <c r="AN2429" s="74">
        <v>964000</v>
      </c>
      <c r="AO2429" s="74"/>
      <c r="AP2429" s="74">
        <v>964000</v>
      </c>
      <c r="AQ2429" s="74"/>
    </row>
    <row r="2430" spans="2:43" ht="16.5" hidden="1" customHeight="1" x14ac:dyDescent="0.2">
      <c r="B2430" s="4"/>
      <c r="C2430" s="117"/>
      <c r="D2430" s="117"/>
      <c r="E2430" s="117"/>
      <c r="F2430" s="48"/>
      <c r="G2430" s="11"/>
      <c r="H2430" s="117"/>
      <c r="I2430" s="124"/>
      <c r="J2430" s="124"/>
      <c r="K2430" s="144"/>
      <c r="L2430" s="11"/>
      <c r="M2430" s="143"/>
      <c r="N2430" s="42"/>
      <c r="O2430" s="128"/>
      <c r="P2430" s="130"/>
      <c r="Q2430" s="130"/>
      <c r="R2430" s="72"/>
      <c r="S2430" s="181"/>
      <c r="T2430" s="73"/>
      <c r="V2430" s="74"/>
      <c r="X2430" s="74"/>
      <c r="Z2430" s="74"/>
      <c r="AB2430" s="74"/>
      <c r="AD2430" s="74"/>
      <c r="AF2430" s="74"/>
      <c r="AH2430" s="74">
        <f t="shared" si="375"/>
        <v>0</v>
      </c>
      <c r="AI2430" s="8"/>
      <c r="AJ2430" s="74"/>
      <c r="AK2430" s="8"/>
      <c r="AL2430" s="74"/>
      <c r="AM2430" s="74"/>
      <c r="AN2430" s="74"/>
      <c r="AO2430" s="74"/>
      <c r="AP2430" s="74"/>
      <c r="AQ2430" s="74"/>
    </row>
    <row r="2431" spans="2:43" ht="18" customHeight="1" x14ac:dyDescent="0.2">
      <c r="B2431" s="4"/>
      <c r="C2431" s="117"/>
      <c r="D2431" s="117"/>
      <c r="E2431" s="117"/>
      <c r="F2431" s="48"/>
      <c r="G2431" s="11"/>
      <c r="H2431" s="117"/>
      <c r="I2431" s="124"/>
      <c r="J2431" s="124"/>
      <c r="K2431" s="144"/>
      <c r="L2431" s="11"/>
      <c r="M2431" s="143"/>
      <c r="N2431" s="42"/>
      <c r="O2431" s="128"/>
      <c r="P2431" s="130"/>
      <c r="Q2431" s="131">
        <v>3</v>
      </c>
      <c r="R2431" s="68"/>
      <c r="S2431" s="35"/>
      <c r="T2431" s="69" t="s">
        <v>12</v>
      </c>
      <c r="U2431" s="92"/>
      <c r="V2431" s="70">
        <f>SUM(V2432:V2432)</f>
        <v>5000</v>
      </c>
      <c r="X2431" s="447">
        <f>SUM(X2432:X2432)</f>
        <v>7000</v>
      </c>
      <c r="Z2431" s="447">
        <f>SUM(Z2432:Z2432)</f>
        <v>5000</v>
      </c>
      <c r="AB2431" s="447">
        <f>SUM(AB2432:AB2432)</f>
        <v>6000</v>
      </c>
      <c r="AD2431" s="447">
        <f>SUM(AD2432:AD2432)</f>
        <v>1200</v>
      </c>
      <c r="AF2431" s="447">
        <f>SUM(AF2432:AF2432)</f>
        <v>0</v>
      </c>
      <c r="AH2431" s="447">
        <f t="shared" si="375"/>
        <v>1200</v>
      </c>
      <c r="AI2431" s="446"/>
      <c r="AJ2431" s="447">
        <f>SUM(AJ2432:AJ2432)</f>
        <v>2040</v>
      </c>
      <c r="AK2431" s="71"/>
      <c r="AL2431" s="447">
        <f>SUM(AL2432:AL2432)</f>
        <v>8000</v>
      </c>
      <c r="AM2431" s="447"/>
      <c r="AN2431" s="447">
        <f>SUM(AN2432:AN2432)</f>
        <v>9000</v>
      </c>
      <c r="AO2431" s="447"/>
      <c r="AP2431" s="447">
        <f>SUM(AP2432:AP2432)</f>
        <v>9000</v>
      </c>
      <c r="AQ2431" s="447"/>
    </row>
    <row r="2432" spans="2:43" ht="18" customHeight="1" x14ac:dyDescent="0.2">
      <c r="B2432" s="4"/>
      <c r="C2432" s="117"/>
      <c r="D2432" s="117"/>
      <c r="E2432" s="117"/>
      <c r="F2432" s="48"/>
      <c r="G2432" s="11"/>
      <c r="H2432" s="117"/>
      <c r="I2432" s="124"/>
      <c r="J2432" s="124"/>
      <c r="K2432" s="144"/>
      <c r="L2432" s="11"/>
      <c r="M2432" s="143"/>
      <c r="N2432" s="42"/>
      <c r="O2432" s="128"/>
      <c r="P2432" s="130"/>
      <c r="Q2432" s="130"/>
      <c r="R2432" s="72" t="s">
        <v>3</v>
      </c>
      <c r="S2432" s="181"/>
      <c r="T2432" s="73" t="s">
        <v>12</v>
      </c>
      <c r="V2432" s="74">
        <v>5000</v>
      </c>
      <c r="X2432" s="74">
        <v>7000</v>
      </c>
      <c r="Z2432" s="74">
        <v>5000</v>
      </c>
      <c r="AB2432" s="74">
        <v>6000</v>
      </c>
      <c r="AD2432" s="74">
        <v>1200</v>
      </c>
      <c r="AF2432" s="74">
        <v>0</v>
      </c>
      <c r="AH2432" s="74">
        <f t="shared" si="375"/>
        <v>1200</v>
      </c>
      <c r="AI2432" s="8"/>
      <c r="AJ2432" s="74">
        <f>CEILING(AB2432*34/100,10)</f>
        <v>2040</v>
      </c>
      <c r="AK2432" s="8"/>
      <c r="AL2432" s="74">
        <v>8000</v>
      </c>
      <c r="AM2432" s="74"/>
      <c r="AN2432" s="74">
        <v>9000</v>
      </c>
      <c r="AO2432" s="74"/>
      <c r="AP2432" s="74">
        <v>9000</v>
      </c>
      <c r="AQ2432" s="74"/>
    </row>
    <row r="2433" spans="2:43" ht="18" customHeight="1" x14ac:dyDescent="0.2">
      <c r="B2433" s="4"/>
      <c r="C2433" s="117"/>
      <c r="D2433" s="117"/>
      <c r="E2433" s="117"/>
      <c r="F2433" s="48"/>
      <c r="G2433" s="11"/>
      <c r="H2433" s="117"/>
      <c r="I2433" s="124"/>
      <c r="J2433" s="124"/>
      <c r="K2433" s="144"/>
      <c r="L2433" s="11"/>
      <c r="M2433" s="143"/>
      <c r="N2433" s="42"/>
      <c r="O2433" s="128"/>
      <c r="P2433" s="130"/>
      <c r="Q2433" s="131">
        <v>4</v>
      </c>
      <c r="R2433" s="68"/>
      <c r="S2433" s="35"/>
      <c r="T2433" s="69" t="s">
        <v>13</v>
      </c>
      <c r="U2433" s="92"/>
      <c r="V2433" s="70">
        <f>V2434</f>
        <v>35000</v>
      </c>
      <c r="X2433" s="447">
        <f>X2434</f>
        <v>60000</v>
      </c>
      <c r="Z2433" s="447">
        <f>Z2434</f>
        <v>39000</v>
      </c>
      <c r="AB2433" s="447">
        <f>AB2434</f>
        <v>42000</v>
      </c>
      <c r="AD2433" s="447">
        <f>AD2434</f>
        <v>57600</v>
      </c>
      <c r="AF2433" s="447">
        <f>AF2434</f>
        <v>0</v>
      </c>
      <c r="AH2433" s="447">
        <f t="shared" si="375"/>
        <v>57600</v>
      </c>
      <c r="AI2433" s="446"/>
      <c r="AJ2433" s="447">
        <f>AJ2434</f>
        <v>14280</v>
      </c>
      <c r="AK2433" s="71"/>
      <c r="AL2433" s="447">
        <f>AL2434</f>
        <v>48000</v>
      </c>
      <c r="AM2433" s="447"/>
      <c r="AN2433" s="447">
        <f>AN2434</f>
        <v>52000</v>
      </c>
      <c r="AO2433" s="447"/>
      <c r="AP2433" s="447">
        <f>AP2434</f>
        <v>52000</v>
      </c>
      <c r="AQ2433" s="447"/>
    </row>
    <row r="2434" spans="2:43" ht="18" customHeight="1" x14ac:dyDescent="0.2">
      <c r="B2434" s="4"/>
      <c r="C2434" s="117"/>
      <c r="D2434" s="117"/>
      <c r="E2434" s="117"/>
      <c r="F2434" s="48"/>
      <c r="G2434" s="11"/>
      <c r="H2434" s="117"/>
      <c r="I2434" s="124"/>
      <c r="J2434" s="124"/>
      <c r="K2434" s="144"/>
      <c r="L2434" s="11"/>
      <c r="M2434" s="143"/>
      <c r="N2434" s="42"/>
      <c r="O2434" s="128"/>
      <c r="P2434" s="130"/>
      <c r="Q2434" s="131"/>
      <c r="R2434" s="72" t="s">
        <v>3</v>
      </c>
      <c r="S2434" s="181"/>
      <c r="T2434" s="73" t="s">
        <v>13</v>
      </c>
      <c r="V2434" s="83">
        <v>35000</v>
      </c>
      <c r="X2434" s="448">
        <v>60000</v>
      </c>
      <c r="Z2434" s="74">
        <v>39000</v>
      </c>
      <c r="AB2434" s="448">
        <v>42000</v>
      </c>
      <c r="AD2434" s="74">
        <v>57600</v>
      </c>
      <c r="AF2434" s="448">
        <v>0</v>
      </c>
      <c r="AH2434" s="448">
        <f t="shared" si="375"/>
        <v>57600</v>
      </c>
      <c r="AI2434" s="495"/>
      <c r="AJ2434" s="74">
        <f>CEILING(AB2434*34/100,10)</f>
        <v>14280</v>
      </c>
      <c r="AK2434" s="87"/>
      <c r="AL2434" s="448">
        <v>48000</v>
      </c>
      <c r="AM2434" s="448"/>
      <c r="AN2434" s="448">
        <v>52000</v>
      </c>
      <c r="AO2434" s="74"/>
      <c r="AP2434" s="448">
        <v>52000</v>
      </c>
      <c r="AQ2434" s="74"/>
    </row>
    <row r="2435" spans="2:43" ht="18" customHeight="1" x14ac:dyDescent="0.2">
      <c r="B2435" s="4"/>
      <c r="C2435" s="117"/>
      <c r="D2435" s="117"/>
      <c r="E2435" s="117"/>
      <c r="F2435" s="48"/>
      <c r="G2435" s="11"/>
      <c r="H2435" s="117"/>
      <c r="I2435" s="124"/>
      <c r="J2435" s="124"/>
      <c r="K2435" s="144"/>
      <c r="L2435" s="11"/>
      <c r="M2435" s="143"/>
      <c r="N2435" s="42"/>
      <c r="O2435" s="128"/>
      <c r="P2435" s="130"/>
      <c r="Q2435" s="131">
        <v>5</v>
      </c>
      <c r="R2435" s="68"/>
      <c r="S2435" s="35"/>
      <c r="T2435" s="69" t="s">
        <v>204</v>
      </c>
      <c r="U2435" s="92"/>
      <c r="V2435" s="70">
        <f>V2436</f>
        <v>14000</v>
      </c>
      <c r="X2435" s="447">
        <f>X2436</f>
        <v>19000</v>
      </c>
      <c r="Z2435" s="447">
        <f>Z2436</f>
        <v>14000</v>
      </c>
      <c r="AB2435" s="447">
        <f>AB2436</f>
        <v>17000</v>
      </c>
      <c r="AD2435" s="447">
        <f>AD2436</f>
        <v>0</v>
      </c>
      <c r="AF2435" s="447">
        <f>AF2436</f>
        <v>0</v>
      </c>
      <c r="AH2435" s="447">
        <f t="shared" si="375"/>
        <v>0</v>
      </c>
      <c r="AI2435" s="446"/>
      <c r="AJ2435" s="447">
        <f>AJ2436</f>
        <v>5780</v>
      </c>
      <c r="AK2435" s="71"/>
      <c r="AL2435" s="447">
        <f>AL2436</f>
        <v>24000</v>
      </c>
      <c r="AM2435" s="447"/>
      <c r="AN2435" s="447">
        <f>AN2436</f>
        <v>26000</v>
      </c>
      <c r="AO2435" s="447"/>
      <c r="AP2435" s="447">
        <f>AP2436</f>
        <v>26000</v>
      </c>
      <c r="AQ2435" s="447"/>
    </row>
    <row r="2436" spans="2:43" ht="18" customHeight="1" x14ac:dyDescent="0.2">
      <c r="B2436" s="4"/>
      <c r="C2436" s="117"/>
      <c r="D2436" s="117"/>
      <c r="E2436" s="117"/>
      <c r="F2436" s="48"/>
      <c r="G2436" s="11"/>
      <c r="H2436" s="117"/>
      <c r="I2436" s="124"/>
      <c r="J2436" s="124"/>
      <c r="K2436" s="144"/>
      <c r="L2436" s="11"/>
      <c r="M2436" s="143"/>
      <c r="N2436" s="42"/>
      <c r="O2436" s="128"/>
      <c r="P2436" s="130"/>
      <c r="Q2436" s="130"/>
      <c r="R2436" s="72" t="s">
        <v>3</v>
      </c>
      <c r="S2436" s="181"/>
      <c r="T2436" s="73" t="s">
        <v>204</v>
      </c>
      <c r="V2436" s="83">
        <v>14000</v>
      </c>
      <c r="X2436" s="448">
        <v>19000</v>
      </c>
      <c r="Z2436" s="74">
        <v>14000</v>
      </c>
      <c r="AB2436" s="74">
        <v>17000</v>
      </c>
      <c r="AD2436" s="74">
        <v>0</v>
      </c>
      <c r="AF2436" s="448">
        <v>0</v>
      </c>
      <c r="AH2436" s="448">
        <f t="shared" si="375"/>
        <v>0</v>
      </c>
      <c r="AI2436" s="495"/>
      <c r="AJ2436" s="74">
        <f>CEILING(AB2436*34/100,10)</f>
        <v>5780</v>
      </c>
      <c r="AK2436" s="87"/>
      <c r="AL2436" s="448">
        <v>24000</v>
      </c>
      <c r="AM2436" s="448"/>
      <c r="AN2436" s="448">
        <v>26000</v>
      </c>
      <c r="AO2436" s="74"/>
      <c r="AP2436" s="448">
        <v>26000</v>
      </c>
      <c r="AQ2436" s="74"/>
    </row>
    <row r="2437" spans="2:43" ht="18" customHeight="1" x14ac:dyDescent="0.2">
      <c r="B2437" s="4"/>
      <c r="C2437" s="117"/>
      <c r="D2437" s="117"/>
      <c r="E2437" s="117"/>
      <c r="F2437" s="48"/>
      <c r="G2437" s="11"/>
      <c r="H2437" s="117"/>
      <c r="I2437" s="124"/>
      <c r="J2437" s="124"/>
      <c r="K2437" s="144"/>
      <c r="L2437" s="11"/>
      <c r="M2437" s="143"/>
      <c r="N2437" s="42"/>
      <c r="O2437" s="127" t="s">
        <v>0</v>
      </c>
      <c r="P2437" s="123"/>
      <c r="Q2437" s="123"/>
      <c r="R2437" s="49"/>
      <c r="S2437" s="18"/>
      <c r="T2437" s="50" t="s">
        <v>15</v>
      </c>
      <c r="U2437" s="76"/>
      <c r="V2437" s="51">
        <f>V2438</f>
        <v>255000</v>
      </c>
      <c r="X2437" s="51">
        <f>X2438</f>
        <v>343000</v>
      </c>
      <c r="Z2437" s="51">
        <f>Z2438</f>
        <v>298000</v>
      </c>
      <c r="AB2437" s="51">
        <f>AB2438</f>
        <v>277000</v>
      </c>
      <c r="AD2437" s="51">
        <f>AD2438</f>
        <v>296300</v>
      </c>
      <c r="AF2437" s="51">
        <f>AF2438</f>
        <v>0</v>
      </c>
      <c r="AH2437" s="51">
        <f t="shared" si="375"/>
        <v>296300</v>
      </c>
      <c r="AI2437" s="5"/>
      <c r="AJ2437" s="51">
        <f>AJ2438</f>
        <v>94180</v>
      </c>
      <c r="AK2437" s="5"/>
      <c r="AL2437" s="51">
        <f t="shared" ref="AL2437:AP2438" si="378">AL2438</f>
        <v>359000</v>
      </c>
      <c r="AM2437" s="51"/>
      <c r="AN2437" s="51">
        <f t="shared" si="378"/>
        <v>388000</v>
      </c>
      <c r="AO2437" s="51"/>
      <c r="AP2437" s="51">
        <f t="shared" si="378"/>
        <v>388000</v>
      </c>
      <c r="AQ2437" s="51"/>
    </row>
    <row r="2438" spans="2:43" ht="18" customHeight="1" x14ac:dyDescent="0.2">
      <c r="B2438" s="4"/>
      <c r="C2438" s="117"/>
      <c r="D2438" s="117"/>
      <c r="E2438" s="117"/>
      <c r="F2438" s="48"/>
      <c r="G2438" s="11"/>
      <c r="H2438" s="117"/>
      <c r="I2438" s="124"/>
      <c r="J2438" s="124"/>
      <c r="K2438" s="144"/>
      <c r="L2438" s="11"/>
      <c r="M2438" s="143"/>
      <c r="N2438" s="42"/>
      <c r="O2438" s="128"/>
      <c r="P2438" s="129">
        <v>1</v>
      </c>
      <c r="Q2438" s="129"/>
      <c r="R2438" s="64"/>
      <c r="S2438" s="234"/>
      <c r="T2438" s="65" t="s">
        <v>8</v>
      </c>
      <c r="U2438" s="155"/>
      <c r="V2438" s="66">
        <f>V2439</f>
        <v>255000</v>
      </c>
      <c r="X2438" s="66">
        <f>X2439</f>
        <v>343000</v>
      </c>
      <c r="Z2438" s="66">
        <f>Z2439</f>
        <v>298000</v>
      </c>
      <c r="AB2438" s="66">
        <f>AB2439</f>
        <v>277000</v>
      </c>
      <c r="AD2438" s="66">
        <f>AD2439</f>
        <v>296300</v>
      </c>
      <c r="AF2438" s="66">
        <f>AF2439</f>
        <v>0</v>
      </c>
      <c r="AH2438" s="66">
        <f t="shared" si="375"/>
        <v>296300</v>
      </c>
      <c r="AI2438" s="67"/>
      <c r="AJ2438" s="66">
        <f>AJ2439</f>
        <v>94180</v>
      </c>
      <c r="AK2438" s="67"/>
      <c r="AL2438" s="66">
        <f t="shared" si="378"/>
        <v>359000</v>
      </c>
      <c r="AM2438" s="66"/>
      <c r="AN2438" s="66">
        <f t="shared" si="378"/>
        <v>388000</v>
      </c>
      <c r="AO2438" s="66"/>
      <c r="AP2438" s="66">
        <f t="shared" si="378"/>
        <v>388000</v>
      </c>
      <c r="AQ2438" s="66"/>
    </row>
    <row r="2439" spans="2:43" ht="18" customHeight="1" x14ac:dyDescent="0.2">
      <c r="B2439" s="4"/>
      <c r="C2439" s="117"/>
      <c r="D2439" s="117"/>
      <c r="E2439" s="117"/>
      <c r="F2439" s="48"/>
      <c r="G2439" s="11"/>
      <c r="H2439" s="117"/>
      <c r="I2439" s="124"/>
      <c r="J2439" s="124"/>
      <c r="K2439" s="144"/>
      <c r="L2439" s="11"/>
      <c r="M2439" s="143"/>
      <c r="N2439" s="42"/>
      <c r="O2439" s="128"/>
      <c r="P2439" s="130"/>
      <c r="Q2439" s="131">
        <v>6</v>
      </c>
      <c r="R2439" s="72"/>
      <c r="S2439" s="181"/>
      <c r="T2439" s="69" t="s">
        <v>62</v>
      </c>
      <c r="U2439" s="92"/>
      <c r="V2439" s="70">
        <f>SUM(V2440:V2442)</f>
        <v>255000</v>
      </c>
      <c r="X2439" s="447">
        <f>SUM(X2440:X2442)</f>
        <v>343000</v>
      </c>
      <c r="Z2439" s="447">
        <f>SUM(Z2440:Z2442)</f>
        <v>298000</v>
      </c>
      <c r="AB2439" s="447">
        <f>SUM(AB2440:AB2442)</f>
        <v>277000</v>
      </c>
      <c r="AD2439" s="447">
        <f>SUM(AD2440:AD2442)</f>
        <v>296300</v>
      </c>
      <c r="AF2439" s="447">
        <f>SUM(AF2440:AF2442)</f>
        <v>0</v>
      </c>
      <c r="AH2439" s="447">
        <f t="shared" si="375"/>
        <v>296300</v>
      </c>
      <c r="AI2439" s="446"/>
      <c r="AJ2439" s="447">
        <f>SUM(AJ2440:AJ2442)</f>
        <v>94180</v>
      </c>
      <c r="AK2439" s="71"/>
      <c r="AL2439" s="447">
        <f>SUM(AL2440:AL2442)</f>
        <v>359000</v>
      </c>
      <c r="AM2439" s="447"/>
      <c r="AN2439" s="447">
        <f>SUM(AN2440:AN2442)</f>
        <v>388000</v>
      </c>
      <c r="AO2439" s="447"/>
      <c r="AP2439" s="447">
        <f>SUM(AP2440:AP2442)</f>
        <v>388000</v>
      </c>
      <c r="AQ2439" s="447"/>
    </row>
    <row r="2440" spans="2:43" ht="18" customHeight="1" x14ac:dyDescent="0.2">
      <c r="B2440" s="4"/>
      <c r="C2440" s="117"/>
      <c r="D2440" s="117"/>
      <c r="E2440" s="117"/>
      <c r="F2440" s="48"/>
      <c r="G2440" s="11"/>
      <c r="H2440" s="117"/>
      <c r="I2440" s="124"/>
      <c r="J2440" s="124"/>
      <c r="K2440" s="144"/>
      <c r="L2440" s="11"/>
      <c r="M2440" s="143"/>
      <c r="N2440" s="42"/>
      <c r="O2440" s="128"/>
      <c r="P2440" s="130"/>
      <c r="Q2440" s="131"/>
      <c r="R2440" s="72">
        <v>1</v>
      </c>
      <c r="S2440" s="181"/>
      <c r="T2440" s="73" t="s">
        <v>430</v>
      </c>
      <c r="V2440" s="74">
        <v>160000</v>
      </c>
      <c r="X2440" s="74">
        <v>213000</v>
      </c>
      <c r="Z2440" s="74">
        <v>185000</v>
      </c>
      <c r="AB2440" s="74">
        <v>172000</v>
      </c>
      <c r="AD2440" s="74">
        <v>183800</v>
      </c>
      <c r="AF2440" s="74">
        <v>0</v>
      </c>
      <c r="AH2440" s="74">
        <f t="shared" si="375"/>
        <v>183800</v>
      </c>
      <c r="AI2440" s="8"/>
      <c r="AJ2440" s="74">
        <f t="shared" ref="AJ2440:AJ2441" si="379">CEILING(AB2440*34/100,10)</f>
        <v>58480</v>
      </c>
      <c r="AK2440" s="8"/>
      <c r="AL2440" s="74">
        <v>223000</v>
      </c>
      <c r="AM2440" s="74"/>
      <c r="AN2440" s="74">
        <v>241000</v>
      </c>
      <c r="AO2440" s="74"/>
      <c r="AP2440" s="74">
        <v>241000</v>
      </c>
      <c r="AQ2440" s="74"/>
    </row>
    <row r="2441" spans="2:43" ht="18" customHeight="1" x14ac:dyDescent="0.2">
      <c r="B2441" s="4"/>
      <c r="C2441" s="117"/>
      <c r="D2441" s="117"/>
      <c r="E2441" s="117"/>
      <c r="F2441" s="48"/>
      <c r="G2441" s="11"/>
      <c r="H2441" s="117"/>
      <c r="I2441" s="124"/>
      <c r="J2441" s="124"/>
      <c r="K2441" s="144"/>
      <c r="L2441" s="11"/>
      <c r="M2441" s="143"/>
      <c r="N2441" s="42"/>
      <c r="O2441" s="128"/>
      <c r="P2441" s="130"/>
      <c r="Q2441" s="131"/>
      <c r="R2441" s="72">
        <v>2</v>
      </c>
      <c r="S2441" s="181"/>
      <c r="T2441" s="73" t="s">
        <v>386</v>
      </c>
      <c r="V2441" s="74">
        <v>95000</v>
      </c>
      <c r="X2441" s="74">
        <v>130000</v>
      </c>
      <c r="Z2441" s="74">
        <v>113000</v>
      </c>
      <c r="AB2441" s="74">
        <v>105000</v>
      </c>
      <c r="AD2441" s="74">
        <v>112500</v>
      </c>
      <c r="AF2441" s="74">
        <v>0</v>
      </c>
      <c r="AH2441" s="74">
        <f t="shared" si="375"/>
        <v>112500</v>
      </c>
      <c r="AI2441" s="8"/>
      <c r="AJ2441" s="74">
        <f t="shared" si="379"/>
        <v>35700</v>
      </c>
      <c r="AK2441" s="8"/>
      <c r="AL2441" s="74">
        <v>136000</v>
      </c>
      <c r="AM2441" s="74"/>
      <c r="AN2441" s="74">
        <v>147000</v>
      </c>
      <c r="AO2441" s="74"/>
      <c r="AP2441" s="74">
        <v>147000</v>
      </c>
      <c r="AQ2441" s="74"/>
    </row>
    <row r="2442" spans="2:43" ht="18" hidden="1" customHeight="1" x14ac:dyDescent="0.2">
      <c r="B2442" s="4"/>
      <c r="C2442" s="117"/>
      <c r="D2442" s="117"/>
      <c r="E2442" s="117"/>
      <c r="F2442" s="48"/>
      <c r="G2442" s="11"/>
      <c r="H2442" s="117"/>
      <c r="I2442" s="124"/>
      <c r="J2442" s="124"/>
      <c r="K2442" s="144"/>
      <c r="L2442" s="11"/>
      <c r="M2442" s="143"/>
      <c r="N2442" s="42"/>
      <c r="O2442" s="128"/>
      <c r="P2442" s="130"/>
      <c r="Q2442" s="131"/>
      <c r="R2442" s="72">
        <v>8</v>
      </c>
      <c r="S2442" s="181"/>
      <c r="T2442" s="73" t="s">
        <v>463</v>
      </c>
      <c r="V2442" s="74">
        <v>0</v>
      </c>
      <c r="X2442" s="74">
        <v>0</v>
      </c>
      <c r="Z2442" s="74">
        <v>0</v>
      </c>
      <c r="AB2442" s="74">
        <v>0</v>
      </c>
      <c r="AD2442" s="74">
        <v>0</v>
      </c>
      <c r="AF2442" s="74">
        <v>0</v>
      </c>
      <c r="AH2442" s="74">
        <f t="shared" si="375"/>
        <v>0</v>
      </c>
      <c r="AI2442" s="8"/>
      <c r="AJ2442" s="74">
        <v>0</v>
      </c>
      <c r="AK2442" s="8"/>
      <c r="AL2442" s="74">
        <v>0</v>
      </c>
      <c r="AM2442" s="74"/>
      <c r="AN2442" s="74">
        <v>0</v>
      </c>
      <c r="AO2442" s="74"/>
      <c r="AP2442" s="74">
        <v>0</v>
      </c>
      <c r="AQ2442" s="74"/>
    </row>
    <row r="2443" spans="2:43" ht="18" customHeight="1" x14ac:dyDescent="0.2">
      <c r="B2443" s="4"/>
      <c r="C2443" s="117"/>
      <c r="D2443" s="117"/>
      <c r="E2443" s="117"/>
      <c r="F2443" s="48"/>
      <c r="G2443" s="11"/>
      <c r="H2443" s="117"/>
      <c r="I2443" s="124"/>
      <c r="J2443" s="124"/>
      <c r="K2443" s="144"/>
      <c r="L2443" s="11"/>
      <c r="M2443" s="143"/>
      <c r="N2443" s="42"/>
      <c r="O2443" s="127" t="s">
        <v>18</v>
      </c>
      <c r="P2443" s="123"/>
      <c r="Q2443" s="123"/>
      <c r="R2443" s="49"/>
      <c r="S2443" s="18"/>
      <c r="T2443" s="50" t="s">
        <v>190</v>
      </c>
      <c r="U2443" s="76"/>
      <c r="V2443" s="51">
        <f>V2444+V2460+V2465+V2470+V2477+V2486</f>
        <v>86000</v>
      </c>
      <c r="X2443" s="51">
        <f>X2444+X2460+X2465+X2470+X2477+X2486</f>
        <v>89000</v>
      </c>
      <c r="Z2443" s="51">
        <f>Z2444+Z2460+Z2465+Z2470+Z2477+Z2486</f>
        <v>80000</v>
      </c>
      <c r="AB2443" s="51">
        <f>AB2444+AB2460+AB2465+AB2470+AB2477+AB2486</f>
        <v>87000</v>
      </c>
      <c r="AD2443" s="51" t="e">
        <f>AD2444+AD2460+AD2465+AD2470+AD2477+AD2486</f>
        <v>#REF!</v>
      </c>
      <c r="AF2443" s="51">
        <f>AF2444+AF2460+AF2465+AF2470+AF2477+AF2486</f>
        <v>12000</v>
      </c>
      <c r="AH2443" s="51" t="e">
        <f t="shared" si="375"/>
        <v>#REF!</v>
      </c>
      <c r="AI2443" s="5"/>
      <c r="AJ2443" s="51">
        <f>AJ2444+AJ2460+AJ2465+AJ2470+AJ2477+AJ2486</f>
        <v>22750</v>
      </c>
      <c r="AK2443" s="5"/>
      <c r="AL2443" s="51">
        <f>AL2444+AL2460+AL2465+AL2470+AL2477+AL2486</f>
        <v>91000</v>
      </c>
      <c r="AM2443" s="51"/>
      <c r="AN2443" s="51">
        <f>AN2444+AN2460+AN2465+AN2470+AN2477+AN2486</f>
        <v>95000</v>
      </c>
      <c r="AO2443" s="51"/>
      <c r="AP2443" s="51">
        <f>AP2444+AP2460+AP2465+AP2470+AP2477+AP2486</f>
        <v>95000</v>
      </c>
      <c r="AQ2443" s="51"/>
    </row>
    <row r="2444" spans="2:43" ht="18" customHeight="1" x14ac:dyDescent="0.2">
      <c r="B2444" s="4"/>
      <c r="C2444" s="117"/>
      <c r="D2444" s="117"/>
      <c r="E2444" s="117"/>
      <c r="F2444" s="48"/>
      <c r="G2444" s="11"/>
      <c r="H2444" s="117"/>
      <c r="I2444" s="124"/>
      <c r="J2444" s="124"/>
      <c r="K2444" s="144"/>
      <c r="L2444" s="11"/>
      <c r="M2444" s="143"/>
      <c r="N2444" s="42"/>
      <c r="O2444" s="128"/>
      <c r="P2444" s="129">
        <v>2</v>
      </c>
      <c r="Q2444" s="129"/>
      <c r="R2444" s="64"/>
      <c r="S2444" s="234"/>
      <c r="T2444" s="65" t="s">
        <v>195</v>
      </c>
      <c r="U2444" s="155"/>
      <c r="V2444" s="66">
        <f>SUM(V2445+V2450+V2456+V2458)</f>
        <v>41000</v>
      </c>
      <c r="X2444" s="66">
        <f>SUM(X2445+X2450+X2456+X2458)</f>
        <v>42000</v>
      </c>
      <c r="Z2444" s="66">
        <f>SUM(Z2445+Z2450+Z2456+Z2458)</f>
        <v>42000</v>
      </c>
      <c r="AB2444" s="66">
        <f>SUM(AB2445+AB2450+AB2456+AB2458)</f>
        <v>44000</v>
      </c>
      <c r="AD2444" s="66" t="e">
        <f>SUM(AD2445+AD2450+AD2456+AD2458)</f>
        <v>#REF!</v>
      </c>
      <c r="AF2444" s="66">
        <f>SUM(AF2445+AF2450+AF2456+AF2458)</f>
        <v>0</v>
      </c>
      <c r="AH2444" s="66" t="e">
        <f t="shared" si="375"/>
        <v>#REF!</v>
      </c>
      <c r="AI2444" s="67"/>
      <c r="AJ2444" s="66">
        <f>SUM(AJ2445+AJ2450+AJ2456+AJ2458)</f>
        <v>11000</v>
      </c>
      <c r="AK2444" s="67"/>
      <c r="AL2444" s="66">
        <f>SUM(AL2445+AL2450+AL2456+AL2458)</f>
        <v>46000</v>
      </c>
      <c r="AM2444" s="66"/>
      <c r="AN2444" s="66">
        <f>SUM(AN2445+AN2450+AN2456+AN2458)</f>
        <v>48000</v>
      </c>
      <c r="AO2444" s="66"/>
      <c r="AP2444" s="66">
        <f>SUM(AP2445+AP2450+AP2456+AP2458)</f>
        <v>48000</v>
      </c>
      <c r="AQ2444" s="66"/>
    </row>
    <row r="2445" spans="2:43" ht="18" customHeight="1" x14ac:dyDescent="0.2">
      <c r="B2445" s="4"/>
      <c r="C2445" s="117"/>
      <c r="D2445" s="117"/>
      <c r="E2445" s="117"/>
      <c r="F2445" s="48"/>
      <c r="G2445" s="11"/>
      <c r="H2445" s="117"/>
      <c r="I2445" s="124"/>
      <c r="J2445" s="124"/>
      <c r="K2445" s="144"/>
      <c r="L2445" s="11"/>
      <c r="M2445" s="143"/>
      <c r="N2445" s="42"/>
      <c r="O2445" s="128"/>
      <c r="P2445" s="130"/>
      <c r="Q2445" s="131">
        <v>1</v>
      </c>
      <c r="R2445" s="68"/>
      <c r="S2445" s="35"/>
      <c r="T2445" s="69" t="s">
        <v>47</v>
      </c>
      <c r="U2445" s="92"/>
      <c r="V2445" s="70">
        <f>SUM(V2446:V2449)</f>
        <v>36000</v>
      </c>
      <c r="X2445" s="447">
        <f>SUM(X2446:X2449)</f>
        <v>37000</v>
      </c>
      <c r="Z2445" s="447">
        <f>SUM(Z2446:Z2449)</f>
        <v>37000</v>
      </c>
      <c r="AB2445" s="447">
        <f>SUM(AB2446:AB2449)</f>
        <v>38000</v>
      </c>
      <c r="AD2445" s="447">
        <f>SUM(AD2446:AD2449)</f>
        <v>40000</v>
      </c>
      <c r="AF2445" s="447">
        <f>SUM(AF2446:AF2449)</f>
        <v>0</v>
      </c>
      <c r="AH2445" s="447">
        <f t="shared" si="375"/>
        <v>40000</v>
      </c>
      <c r="AI2445" s="446"/>
      <c r="AJ2445" s="447">
        <f>SUM(AJ2446:AJ2449)</f>
        <v>9500</v>
      </c>
      <c r="AK2445" s="71"/>
      <c r="AL2445" s="447">
        <f>SUM(AL2446:AL2449)</f>
        <v>40000</v>
      </c>
      <c r="AM2445" s="447"/>
      <c r="AN2445" s="447">
        <f>SUM(AN2446:AN2449)</f>
        <v>42000</v>
      </c>
      <c r="AO2445" s="447"/>
      <c r="AP2445" s="447">
        <f>SUM(AP2446:AP2449)</f>
        <v>42000</v>
      </c>
      <c r="AQ2445" s="447"/>
    </row>
    <row r="2446" spans="2:43" ht="18" customHeight="1" x14ac:dyDescent="0.2">
      <c r="B2446" s="4"/>
      <c r="C2446" s="117"/>
      <c r="D2446" s="117"/>
      <c r="E2446" s="117"/>
      <c r="F2446" s="48"/>
      <c r="G2446" s="11"/>
      <c r="H2446" s="117"/>
      <c r="I2446" s="124"/>
      <c r="J2446" s="124"/>
      <c r="K2446" s="144"/>
      <c r="L2446" s="11"/>
      <c r="M2446" s="143"/>
      <c r="N2446" s="42"/>
      <c r="O2446" s="128"/>
      <c r="P2446" s="130"/>
      <c r="Q2446" s="130"/>
      <c r="R2446" s="72" t="s">
        <v>3</v>
      </c>
      <c r="S2446" s="181"/>
      <c r="T2446" s="73" t="s">
        <v>17</v>
      </c>
      <c r="V2446" s="74">
        <v>30000</v>
      </c>
      <c r="X2446" s="74">
        <v>31000</v>
      </c>
      <c r="Z2446" s="74">
        <v>31000</v>
      </c>
      <c r="AB2446" s="74">
        <v>31000</v>
      </c>
      <c r="AD2446" s="74">
        <v>33000</v>
      </c>
      <c r="AF2446" s="74">
        <v>0</v>
      </c>
      <c r="AH2446" s="74">
        <f t="shared" si="375"/>
        <v>33000</v>
      </c>
      <c r="AI2446" s="8"/>
      <c r="AJ2446" s="74">
        <f>CEILING(AB2446*25/100,10)</f>
        <v>7750</v>
      </c>
      <c r="AK2446" s="8"/>
      <c r="AL2446" s="74">
        <v>33000</v>
      </c>
      <c r="AM2446" s="74"/>
      <c r="AN2446" s="74">
        <v>35000</v>
      </c>
      <c r="AO2446" s="74"/>
      <c r="AP2446" s="74">
        <v>35000</v>
      </c>
      <c r="AQ2446" s="74"/>
    </row>
    <row r="2447" spans="2:43" ht="18" hidden="1" customHeight="1" x14ac:dyDescent="0.2">
      <c r="B2447" s="4"/>
      <c r="C2447" s="117"/>
      <c r="D2447" s="117"/>
      <c r="E2447" s="117"/>
      <c r="F2447" s="48"/>
      <c r="G2447" s="11"/>
      <c r="H2447" s="117"/>
      <c r="I2447" s="124"/>
      <c r="J2447" s="124"/>
      <c r="K2447" s="144"/>
      <c r="L2447" s="11"/>
      <c r="M2447" s="143"/>
      <c r="N2447" s="42"/>
      <c r="O2447" s="128"/>
      <c r="P2447" s="130"/>
      <c r="Q2447" s="130"/>
      <c r="R2447" s="72" t="s">
        <v>0</v>
      </c>
      <c r="S2447" s="181"/>
      <c r="T2447" s="73" t="s">
        <v>168</v>
      </c>
      <c r="V2447" s="74">
        <v>0</v>
      </c>
      <c r="X2447" s="74">
        <v>0</v>
      </c>
      <c r="Z2447" s="74">
        <v>0</v>
      </c>
      <c r="AB2447" s="74">
        <v>0</v>
      </c>
      <c r="AD2447" s="74">
        <v>0</v>
      </c>
      <c r="AF2447" s="74">
        <v>0</v>
      </c>
      <c r="AH2447" s="74">
        <f t="shared" si="375"/>
        <v>0</v>
      </c>
      <c r="AI2447" s="8"/>
      <c r="AJ2447" s="74">
        <v>0</v>
      </c>
      <c r="AK2447" s="8"/>
      <c r="AL2447" s="74">
        <v>0</v>
      </c>
      <c r="AM2447" s="74"/>
      <c r="AN2447" s="74">
        <v>0</v>
      </c>
      <c r="AO2447" s="74"/>
      <c r="AP2447" s="74">
        <v>0</v>
      </c>
      <c r="AQ2447" s="74"/>
    </row>
    <row r="2448" spans="2:43" ht="18" hidden="1" customHeight="1" x14ac:dyDescent="0.2">
      <c r="B2448" s="4"/>
      <c r="C2448" s="117"/>
      <c r="D2448" s="117"/>
      <c r="E2448" s="117"/>
      <c r="F2448" s="48"/>
      <c r="G2448" s="11"/>
      <c r="H2448" s="117"/>
      <c r="I2448" s="124"/>
      <c r="J2448" s="124"/>
      <c r="K2448" s="144"/>
      <c r="L2448" s="11"/>
      <c r="M2448" s="143"/>
      <c r="N2448" s="42"/>
      <c r="O2448" s="128"/>
      <c r="P2448" s="130"/>
      <c r="Q2448" s="130"/>
      <c r="R2448" s="72">
        <v>3</v>
      </c>
      <c r="S2448" s="181"/>
      <c r="T2448" s="73" t="s">
        <v>367</v>
      </c>
      <c r="V2448" s="74">
        <v>1000</v>
      </c>
      <c r="X2448" s="74">
        <v>1000</v>
      </c>
      <c r="Z2448" s="74">
        <v>0</v>
      </c>
      <c r="AB2448" s="74">
        <v>0</v>
      </c>
      <c r="AD2448" s="74">
        <v>0</v>
      </c>
      <c r="AF2448" s="74">
        <v>0</v>
      </c>
      <c r="AH2448" s="74">
        <f t="shared" si="375"/>
        <v>0</v>
      </c>
      <c r="AI2448" s="8"/>
      <c r="AJ2448" s="74">
        <v>0</v>
      </c>
      <c r="AK2448" s="8"/>
      <c r="AL2448" s="74">
        <v>0</v>
      </c>
      <c r="AM2448" s="74"/>
      <c r="AN2448" s="74">
        <v>0</v>
      </c>
      <c r="AO2448" s="74"/>
      <c r="AP2448" s="74">
        <v>0</v>
      </c>
      <c r="AQ2448" s="74"/>
    </row>
    <row r="2449" spans="2:43" ht="18" customHeight="1" x14ac:dyDescent="0.2">
      <c r="B2449" s="4"/>
      <c r="C2449" s="117"/>
      <c r="D2449" s="117"/>
      <c r="E2449" s="117"/>
      <c r="F2449" s="48"/>
      <c r="G2449" s="11"/>
      <c r="H2449" s="117"/>
      <c r="I2449" s="124"/>
      <c r="J2449" s="124"/>
      <c r="K2449" s="144"/>
      <c r="L2449" s="11"/>
      <c r="M2449" s="143"/>
      <c r="N2449" s="42"/>
      <c r="O2449" s="128"/>
      <c r="P2449" s="130"/>
      <c r="Q2449" s="130"/>
      <c r="R2449" s="72" t="s">
        <v>55</v>
      </c>
      <c r="S2449" s="181"/>
      <c r="T2449" s="73" t="s">
        <v>352</v>
      </c>
      <c r="V2449" s="74">
        <v>5000</v>
      </c>
      <c r="X2449" s="74">
        <v>5000</v>
      </c>
      <c r="Z2449" s="74">
        <v>6000</v>
      </c>
      <c r="AB2449" s="74">
        <v>7000</v>
      </c>
      <c r="AD2449" s="74">
        <v>7000</v>
      </c>
      <c r="AF2449" s="74">
        <v>0</v>
      </c>
      <c r="AH2449" s="74">
        <f t="shared" si="375"/>
        <v>7000</v>
      </c>
      <c r="AI2449" s="8"/>
      <c r="AJ2449" s="74">
        <f>CEILING(AB2449*25/100,10)</f>
        <v>1750</v>
      </c>
      <c r="AK2449" s="8"/>
      <c r="AL2449" s="74">
        <v>7000</v>
      </c>
      <c r="AM2449" s="74"/>
      <c r="AN2449" s="74">
        <v>7000</v>
      </c>
      <c r="AO2449" s="74"/>
      <c r="AP2449" s="74">
        <v>7000</v>
      </c>
      <c r="AQ2449" s="74"/>
    </row>
    <row r="2450" spans="2:43" ht="18" customHeight="1" x14ac:dyDescent="0.2">
      <c r="B2450" s="4"/>
      <c r="C2450" s="117"/>
      <c r="D2450" s="117"/>
      <c r="E2450" s="117"/>
      <c r="F2450" s="48"/>
      <c r="G2450" s="11"/>
      <c r="H2450" s="117"/>
      <c r="I2450" s="124"/>
      <c r="J2450" s="124"/>
      <c r="K2450" s="144"/>
      <c r="L2450" s="11"/>
      <c r="M2450" s="143"/>
      <c r="N2450" s="42"/>
      <c r="O2450" s="128"/>
      <c r="P2450" s="130"/>
      <c r="Q2450" s="131">
        <v>2</v>
      </c>
      <c r="R2450" s="68"/>
      <c r="S2450" s="35"/>
      <c r="T2450" s="69" t="s">
        <v>227</v>
      </c>
      <c r="U2450" s="92"/>
      <c r="V2450" s="70">
        <f>V2451+V2452</f>
        <v>5000</v>
      </c>
      <c r="X2450" s="447">
        <f>X2451+X2452</f>
        <v>5000</v>
      </c>
      <c r="Z2450" s="447">
        <f>Z2451+Z2452</f>
        <v>5000</v>
      </c>
      <c r="AB2450" s="447">
        <f>AB2451+AB2452</f>
        <v>6000</v>
      </c>
      <c r="AD2450" s="447">
        <f>AD2451+AD2452</f>
        <v>6000</v>
      </c>
      <c r="AF2450" s="447">
        <f>AF2451+AF2452</f>
        <v>0</v>
      </c>
      <c r="AH2450" s="447">
        <f t="shared" si="375"/>
        <v>6000</v>
      </c>
      <c r="AI2450" s="446"/>
      <c r="AJ2450" s="447">
        <f>AJ2451+AJ2452</f>
        <v>1500</v>
      </c>
      <c r="AK2450" s="71"/>
      <c r="AL2450" s="447">
        <f>AL2451+AL2452</f>
        <v>6000</v>
      </c>
      <c r="AM2450" s="447"/>
      <c r="AN2450" s="447">
        <f>AN2451+AN2452</f>
        <v>6000</v>
      </c>
      <c r="AO2450" s="447"/>
      <c r="AP2450" s="447">
        <f>AP2451+AP2452</f>
        <v>6000</v>
      </c>
      <c r="AQ2450" s="447"/>
    </row>
    <row r="2451" spans="2:43" ht="18" hidden="1" customHeight="1" x14ac:dyDescent="0.2">
      <c r="B2451" s="4"/>
      <c r="C2451" s="117"/>
      <c r="D2451" s="117"/>
      <c r="E2451" s="117"/>
      <c r="F2451" s="48"/>
      <c r="G2451" s="11"/>
      <c r="H2451" s="117"/>
      <c r="I2451" s="124"/>
      <c r="J2451" s="124"/>
      <c r="K2451" s="144"/>
      <c r="L2451" s="11"/>
      <c r="M2451" s="143"/>
      <c r="N2451" s="42"/>
      <c r="O2451" s="128"/>
      <c r="P2451" s="130"/>
      <c r="Q2451" s="130"/>
      <c r="R2451" s="72" t="s">
        <v>3</v>
      </c>
      <c r="S2451" s="181"/>
      <c r="T2451" s="73" t="s">
        <v>78</v>
      </c>
      <c r="V2451" s="74">
        <v>0</v>
      </c>
      <c r="X2451" s="74">
        <v>0</v>
      </c>
      <c r="Z2451" s="74">
        <v>0</v>
      </c>
      <c r="AB2451" s="74">
        <v>0</v>
      </c>
      <c r="AD2451" s="74">
        <v>0</v>
      </c>
      <c r="AF2451" s="74">
        <v>0</v>
      </c>
      <c r="AH2451" s="74">
        <f t="shared" si="375"/>
        <v>0</v>
      </c>
      <c r="AI2451" s="8"/>
      <c r="AJ2451" s="74">
        <v>0</v>
      </c>
      <c r="AK2451" s="8"/>
      <c r="AL2451" s="74">
        <v>0</v>
      </c>
      <c r="AM2451" s="74"/>
      <c r="AN2451" s="74">
        <v>0</v>
      </c>
      <c r="AO2451" s="74"/>
      <c r="AP2451" s="74">
        <v>0</v>
      </c>
      <c r="AQ2451" s="74"/>
    </row>
    <row r="2452" spans="2:43" ht="18" customHeight="1" x14ac:dyDescent="0.2">
      <c r="B2452" s="4"/>
      <c r="C2452" s="117"/>
      <c r="D2452" s="117"/>
      <c r="E2452" s="117"/>
      <c r="F2452" s="48"/>
      <c r="G2452" s="11"/>
      <c r="H2452" s="117"/>
      <c r="I2452" s="124"/>
      <c r="J2452" s="124"/>
      <c r="K2452" s="144"/>
      <c r="L2452" s="11"/>
      <c r="M2452" s="143"/>
      <c r="N2452" s="42"/>
      <c r="O2452" s="128"/>
      <c r="P2452" s="130"/>
      <c r="Q2452" s="130"/>
      <c r="R2452" s="72" t="s">
        <v>0</v>
      </c>
      <c r="S2452" s="181"/>
      <c r="T2452" s="73" t="s">
        <v>228</v>
      </c>
      <c r="V2452" s="74">
        <v>5000</v>
      </c>
      <c r="X2452" s="74">
        <v>5000</v>
      </c>
      <c r="Z2452" s="74">
        <v>5000</v>
      </c>
      <c r="AB2452" s="74">
        <v>6000</v>
      </c>
      <c r="AD2452" s="74">
        <v>6000</v>
      </c>
      <c r="AF2452" s="74">
        <v>0</v>
      </c>
      <c r="AH2452" s="74">
        <f t="shared" si="375"/>
        <v>6000</v>
      </c>
      <c r="AI2452" s="8"/>
      <c r="AJ2452" s="74">
        <f>CEILING(AB2452*25/100,10)</f>
        <v>1500</v>
      </c>
      <c r="AK2452" s="8"/>
      <c r="AL2452" s="74">
        <v>6000</v>
      </c>
      <c r="AM2452" s="74"/>
      <c r="AN2452" s="74">
        <v>6000</v>
      </c>
      <c r="AO2452" s="74"/>
      <c r="AP2452" s="74">
        <v>6000</v>
      </c>
      <c r="AQ2452" s="74"/>
    </row>
    <row r="2453" spans="2:43" ht="18" hidden="1" customHeight="1" x14ac:dyDescent="0.2">
      <c r="B2453" s="4"/>
      <c r="C2453" s="117"/>
      <c r="D2453" s="117"/>
      <c r="E2453" s="117"/>
      <c r="F2453" s="48"/>
      <c r="G2453" s="11"/>
      <c r="H2453" s="117"/>
      <c r="I2453" s="124"/>
      <c r="J2453" s="124"/>
      <c r="K2453" s="144"/>
      <c r="L2453" s="11"/>
      <c r="M2453" s="143"/>
      <c r="N2453" s="42"/>
      <c r="O2453" s="128"/>
      <c r="P2453" s="130"/>
      <c r="Q2453" s="131">
        <v>3</v>
      </c>
      <c r="R2453" s="68"/>
      <c r="S2453" s="35"/>
      <c r="T2453" s="69" t="s">
        <v>79</v>
      </c>
      <c r="U2453" s="92"/>
      <c r="V2453" s="70">
        <f>V2454+V2455</f>
        <v>0</v>
      </c>
      <c r="X2453" s="447">
        <f>X2454+X2455</f>
        <v>0</v>
      </c>
      <c r="Z2453" s="447">
        <f>Z2454+Z2455</f>
        <v>0</v>
      </c>
      <c r="AB2453" s="447">
        <f>AB2454+AB2455</f>
        <v>0</v>
      </c>
      <c r="AD2453" s="447" t="e">
        <f>#REF!+AD2455</f>
        <v>#REF!</v>
      </c>
      <c r="AF2453" s="447">
        <f>AF2454+AF2455</f>
        <v>0</v>
      </c>
      <c r="AH2453" s="447" t="e">
        <f t="shared" si="375"/>
        <v>#REF!</v>
      </c>
      <c r="AI2453" s="446"/>
      <c r="AJ2453" s="447">
        <f>AJ2454+AJ2455</f>
        <v>0</v>
      </c>
      <c r="AK2453" s="71"/>
      <c r="AL2453" s="447">
        <f>AL2454+AL2455</f>
        <v>0</v>
      </c>
      <c r="AM2453" s="447"/>
      <c r="AN2453" s="447">
        <f>AN2454+AN2455</f>
        <v>0</v>
      </c>
      <c r="AO2453" s="447"/>
      <c r="AP2453" s="447">
        <f>AP2454+AP2455</f>
        <v>0</v>
      </c>
      <c r="AQ2453" s="447"/>
    </row>
    <row r="2454" spans="2:43" ht="18" hidden="1" customHeight="1" x14ac:dyDescent="0.2">
      <c r="B2454" s="4"/>
      <c r="C2454" s="117"/>
      <c r="D2454" s="117"/>
      <c r="E2454" s="117"/>
      <c r="F2454" s="48"/>
      <c r="G2454" s="11"/>
      <c r="H2454" s="117"/>
      <c r="I2454" s="124"/>
      <c r="J2454" s="124"/>
      <c r="K2454" s="144"/>
      <c r="L2454" s="11"/>
      <c r="M2454" s="143"/>
      <c r="N2454" s="42"/>
      <c r="O2454" s="128"/>
      <c r="P2454" s="130"/>
      <c r="Q2454" s="131"/>
      <c r="R2454" s="72" t="s">
        <v>3</v>
      </c>
      <c r="S2454" s="181"/>
      <c r="T2454" s="73" t="s">
        <v>80</v>
      </c>
      <c r="V2454" s="83">
        <v>0</v>
      </c>
      <c r="X2454" s="448">
        <v>0</v>
      </c>
      <c r="Z2454" s="448">
        <v>0</v>
      </c>
      <c r="AB2454" s="448">
        <v>0</v>
      </c>
      <c r="AD2454" s="448">
        <v>0</v>
      </c>
      <c r="AF2454" s="448">
        <v>0</v>
      </c>
      <c r="AH2454" s="448">
        <f t="shared" si="375"/>
        <v>0</v>
      </c>
      <c r="AI2454" s="495"/>
      <c r="AJ2454" s="448">
        <v>0</v>
      </c>
      <c r="AK2454" s="87"/>
      <c r="AL2454" s="448">
        <v>0</v>
      </c>
      <c r="AM2454" s="448"/>
      <c r="AN2454" s="448">
        <v>0</v>
      </c>
      <c r="AO2454" s="448"/>
      <c r="AP2454" s="448">
        <v>0</v>
      </c>
      <c r="AQ2454" s="448"/>
    </row>
    <row r="2455" spans="2:43" ht="18" hidden="1" customHeight="1" x14ac:dyDescent="0.2">
      <c r="B2455" s="4"/>
      <c r="C2455" s="117"/>
      <c r="D2455" s="117"/>
      <c r="E2455" s="117"/>
      <c r="F2455" s="48"/>
      <c r="G2455" s="11"/>
      <c r="H2455" s="117"/>
      <c r="I2455" s="124"/>
      <c r="J2455" s="124"/>
      <c r="K2455" s="144"/>
      <c r="L2455" s="11"/>
      <c r="M2455" s="143"/>
      <c r="N2455" s="42"/>
      <c r="O2455" s="128"/>
      <c r="P2455" s="130"/>
      <c r="Q2455" s="130"/>
      <c r="R2455" s="72" t="s">
        <v>18</v>
      </c>
      <c r="S2455" s="181"/>
      <c r="T2455" s="73" t="s">
        <v>82</v>
      </c>
      <c r="V2455" s="74">
        <v>0</v>
      </c>
      <c r="X2455" s="74">
        <v>0</v>
      </c>
      <c r="Z2455" s="74">
        <v>0</v>
      </c>
      <c r="AB2455" s="74">
        <v>0</v>
      </c>
      <c r="AD2455" s="74">
        <v>0</v>
      </c>
      <c r="AF2455" s="74">
        <v>0</v>
      </c>
      <c r="AH2455" s="74">
        <f t="shared" si="375"/>
        <v>0</v>
      </c>
      <c r="AI2455" s="8"/>
      <c r="AJ2455" s="74">
        <v>0</v>
      </c>
      <c r="AK2455" s="8"/>
      <c r="AL2455" s="74">
        <v>0</v>
      </c>
      <c r="AM2455" s="74"/>
      <c r="AN2455" s="74">
        <v>0</v>
      </c>
      <c r="AO2455" s="74"/>
      <c r="AP2455" s="74">
        <v>0</v>
      </c>
      <c r="AQ2455" s="74"/>
    </row>
    <row r="2456" spans="2:43" ht="18" hidden="1" customHeight="1" x14ac:dyDescent="0.2">
      <c r="B2456" s="4"/>
      <c r="C2456" s="117"/>
      <c r="D2456" s="117"/>
      <c r="E2456" s="117"/>
      <c r="F2456" s="48"/>
      <c r="G2456" s="11"/>
      <c r="H2456" s="117"/>
      <c r="I2456" s="124"/>
      <c r="J2456" s="124"/>
      <c r="K2456" s="144"/>
      <c r="L2456" s="11"/>
      <c r="M2456" s="143"/>
      <c r="N2456" s="42"/>
      <c r="O2456" s="128"/>
      <c r="P2456" s="130"/>
      <c r="Q2456" s="131">
        <v>5</v>
      </c>
      <c r="R2456" s="68"/>
      <c r="S2456" s="35"/>
      <c r="T2456" s="69" t="s">
        <v>48</v>
      </c>
      <c r="U2456" s="92"/>
      <c r="V2456" s="70">
        <f>V2457</f>
        <v>0</v>
      </c>
      <c r="X2456" s="447">
        <f>X2457</f>
        <v>0</v>
      </c>
      <c r="Z2456" s="447">
        <f>Z2457</f>
        <v>0</v>
      </c>
      <c r="AB2456" s="447">
        <f>AB2457</f>
        <v>0</v>
      </c>
      <c r="AD2456" s="447">
        <f>AD2457</f>
        <v>0</v>
      </c>
      <c r="AF2456" s="447">
        <f>AF2457</f>
        <v>0</v>
      </c>
      <c r="AH2456" s="447">
        <f t="shared" si="375"/>
        <v>0</v>
      </c>
      <c r="AI2456" s="446"/>
      <c r="AJ2456" s="447">
        <f>AJ2457</f>
        <v>0</v>
      </c>
      <c r="AK2456" s="71"/>
      <c r="AL2456" s="447">
        <f>AL2457</f>
        <v>0</v>
      </c>
      <c r="AM2456" s="447"/>
      <c r="AN2456" s="447">
        <f>AN2457</f>
        <v>0</v>
      </c>
      <c r="AO2456" s="447"/>
      <c r="AP2456" s="447">
        <f>AP2457</f>
        <v>0</v>
      </c>
      <c r="AQ2456" s="447"/>
    </row>
    <row r="2457" spans="2:43" ht="17.25" hidden="1" customHeight="1" x14ac:dyDescent="0.2">
      <c r="B2457" s="4"/>
      <c r="C2457" s="117"/>
      <c r="D2457" s="117"/>
      <c r="E2457" s="117"/>
      <c r="F2457" s="48"/>
      <c r="G2457" s="11"/>
      <c r="H2457" s="117"/>
      <c r="I2457" s="124"/>
      <c r="J2457" s="124"/>
      <c r="K2457" s="144"/>
      <c r="L2457" s="11"/>
      <c r="M2457" s="143"/>
      <c r="N2457" s="42"/>
      <c r="O2457" s="128"/>
      <c r="P2457" s="130"/>
      <c r="Q2457" s="130"/>
      <c r="R2457" s="72" t="s">
        <v>3</v>
      </c>
      <c r="S2457" s="181"/>
      <c r="T2457" s="73" t="s">
        <v>551</v>
      </c>
      <c r="V2457" s="74">
        <v>0</v>
      </c>
      <c r="X2457" s="74">
        <v>0</v>
      </c>
      <c r="Z2457" s="74">
        <v>0</v>
      </c>
      <c r="AB2457" s="74">
        <v>0</v>
      </c>
      <c r="AD2457" s="74">
        <v>0</v>
      </c>
      <c r="AF2457" s="74">
        <v>0</v>
      </c>
      <c r="AH2457" s="74">
        <f t="shared" si="375"/>
        <v>0</v>
      </c>
      <c r="AI2457" s="8"/>
      <c r="AJ2457" s="74">
        <v>0</v>
      </c>
      <c r="AK2457" s="8"/>
      <c r="AL2457" s="74">
        <v>0</v>
      </c>
      <c r="AM2457" s="74"/>
      <c r="AN2457" s="74">
        <v>0</v>
      </c>
      <c r="AO2457" s="74"/>
      <c r="AP2457" s="74">
        <v>0</v>
      </c>
      <c r="AQ2457" s="74"/>
    </row>
    <row r="2458" spans="2:43" ht="18" hidden="1" customHeight="1" x14ac:dyDescent="0.2">
      <c r="B2458" s="4"/>
      <c r="C2458" s="117"/>
      <c r="D2458" s="117"/>
      <c r="E2458" s="117"/>
      <c r="F2458" s="48"/>
      <c r="G2458" s="11"/>
      <c r="H2458" s="117"/>
      <c r="I2458" s="124"/>
      <c r="J2458" s="124"/>
      <c r="K2458" s="144"/>
      <c r="L2458" s="11"/>
      <c r="M2458" s="143"/>
      <c r="N2458" s="42"/>
      <c r="O2458" s="128"/>
      <c r="P2458" s="130"/>
      <c r="Q2458" s="131">
        <v>6</v>
      </c>
      <c r="R2458" s="84"/>
      <c r="S2458" s="250"/>
      <c r="T2458" s="69" t="s">
        <v>19</v>
      </c>
      <c r="U2458" s="92"/>
      <c r="V2458" s="70">
        <f>V2459</f>
        <v>0</v>
      </c>
      <c r="X2458" s="447">
        <f>X2459</f>
        <v>0</v>
      </c>
      <c r="Z2458" s="447">
        <f>Z2459</f>
        <v>0</v>
      </c>
      <c r="AB2458" s="447">
        <f>AB2459</f>
        <v>0</v>
      </c>
      <c r="AD2458" s="447" t="e">
        <f>#REF!</f>
        <v>#REF!</v>
      </c>
      <c r="AF2458" s="447">
        <f>AF2459</f>
        <v>0</v>
      </c>
      <c r="AH2458" s="447" t="e">
        <f t="shared" si="375"/>
        <v>#REF!</v>
      </c>
      <c r="AI2458" s="446"/>
      <c r="AJ2458" s="447">
        <f>AJ2459</f>
        <v>0</v>
      </c>
      <c r="AK2458" s="71"/>
      <c r="AL2458" s="447">
        <f>AL2459</f>
        <v>0</v>
      </c>
      <c r="AM2458" s="447"/>
      <c r="AN2458" s="447">
        <f>AN2459</f>
        <v>0</v>
      </c>
      <c r="AO2458" s="447"/>
      <c r="AP2458" s="447">
        <f>AP2459</f>
        <v>0</v>
      </c>
      <c r="AQ2458" s="447"/>
    </row>
    <row r="2459" spans="2:43" ht="18" hidden="1" customHeight="1" x14ac:dyDescent="0.2">
      <c r="B2459" s="4"/>
      <c r="C2459" s="117"/>
      <c r="D2459" s="117"/>
      <c r="E2459" s="117"/>
      <c r="F2459" s="48"/>
      <c r="G2459" s="11"/>
      <c r="H2459" s="117"/>
      <c r="I2459" s="124"/>
      <c r="J2459" s="124"/>
      <c r="K2459" s="144"/>
      <c r="L2459" s="11"/>
      <c r="M2459" s="143"/>
      <c r="N2459" s="42"/>
      <c r="O2459" s="128"/>
      <c r="P2459" s="130"/>
      <c r="Q2459" s="130"/>
      <c r="R2459" s="72">
        <v>90</v>
      </c>
      <c r="S2459" s="181"/>
      <c r="T2459" s="73" t="s">
        <v>225</v>
      </c>
      <c r="V2459" s="74">
        <v>0</v>
      </c>
      <c r="X2459" s="74">
        <v>0</v>
      </c>
      <c r="Z2459" s="74">
        <v>0</v>
      </c>
      <c r="AB2459" s="74">
        <v>0</v>
      </c>
      <c r="AD2459" s="74">
        <v>0</v>
      </c>
      <c r="AF2459" s="74">
        <v>0</v>
      </c>
      <c r="AH2459" s="74">
        <f t="shared" si="375"/>
        <v>0</v>
      </c>
      <c r="AI2459" s="8"/>
      <c r="AJ2459" s="74">
        <v>0</v>
      </c>
      <c r="AK2459" s="8"/>
      <c r="AL2459" s="74">
        <v>0</v>
      </c>
      <c r="AM2459" s="74"/>
      <c r="AN2459" s="74">
        <v>0</v>
      </c>
      <c r="AO2459" s="74"/>
      <c r="AP2459" s="74">
        <v>0</v>
      </c>
      <c r="AQ2459" s="74"/>
    </row>
    <row r="2460" spans="2:43" ht="18" customHeight="1" x14ac:dyDescent="0.2">
      <c r="B2460" s="4"/>
      <c r="C2460" s="117"/>
      <c r="D2460" s="117"/>
      <c r="E2460" s="117"/>
      <c r="F2460" s="48"/>
      <c r="G2460" s="11"/>
      <c r="H2460" s="117"/>
      <c r="I2460" s="124"/>
      <c r="J2460" s="124"/>
      <c r="K2460" s="144"/>
      <c r="L2460" s="11"/>
      <c r="M2460" s="143"/>
      <c r="N2460" s="42"/>
      <c r="O2460" s="128"/>
      <c r="P2460" s="129">
        <v>3</v>
      </c>
      <c r="Q2460" s="129"/>
      <c r="R2460" s="64"/>
      <c r="S2460" s="234"/>
      <c r="T2460" s="65" t="s">
        <v>215</v>
      </c>
      <c r="U2460" s="155"/>
      <c r="V2460" s="66">
        <f>V2461+V2463</f>
        <v>13000</v>
      </c>
      <c r="X2460" s="66">
        <f>X2461+X2463</f>
        <v>14000</v>
      </c>
      <c r="Z2460" s="66">
        <f>Z2461+Z2463</f>
        <v>14000</v>
      </c>
      <c r="AB2460" s="66">
        <f>AB2461+AB2463</f>
        <v>15000</v>
      </c>
      <c r="AD2460" s="66">
        <f>AD2461+AD2463</f>
        <v>16000</v>
      </c>
      <c r="AF2460" s="66">
        <f>AF2461+AF2463</f>
        <v>0</v>
      </c>
      <c r="AH2460" s="66">
        <f t="shared" si="375"/>
        <v>16000</v>
      </c>
      <c r="AI2460" s="67"/>
      <c r="AJ2460" s="66">
        <f>AJ2461+AJ2463</f>
        <v>3750</v>
      </c>
      <c r="AK2460" s="67"/>
      <c r="AL2460" s="66">
        <f>AL2461+AL2463</f>
        <v>16000</v>
      </c>
      <c r="AM2460" s="66"/>
      <c r="AN2460" s="66">
        <f>AN2461+AN2463</f>
        <v>17000</v>
      </c>
      <c r="AO2460" s="66"/>
      <c r="AP2460" s="66">
        <f>AP2461+AP2463</f>
        <v>17000</v>
      </c>
      <c r="AQ2460" s="66"/>
    </row>
    <row r="2461" spans="2:43" ht="18" customHeight="1" x14ac:dyDescent="0.2">
      <c r="B2461" s="4"/>
      <c r="C2461" s="117"/>
      <c r="D2461" s="117"/>
      <c r="E2461" s="117"/>
      <c r="F2461" s="48"/>
      <c r="G2461" s="11"/>
      <c r="H2461" s="117"/>
      <c r="I2461" s="124"/>
      <c r="J2461" s="124"/>
      <c r="K2461" s="144"/>
      <c r="L2461" s="11"/>
      <c r="M2461" s="143"/>
      <c r="N2461" s="42"/>
      <c r="O2461" s="128"/>
      <c r="P2461" s="130"/>
      <c r="Q2461" s="131">
        <v>1</v>
      </c>
      <c r="R2461" s="68"/>
      <c r="S2461" s="35"/>
      <c r="T2461" s="69" t="s">
        <v>20</v>
      </c>
      <c r="U2461" s="92"/>
      <c r="V2461" s="70">
        <f>V2462</f>
        <v>10000</v>
      </c>
      <c r="X2461" s="447">
        <f>X2462</f>
        <v>11000</v>
      </c>
      <c r="Z2461" s="447">
        <f>Z2462</f>
        <v>11000</v>
      </c>
      <c r="AB2461" s="447">
        <f>AB2462</f>
        <v>11000</v>
      </c>
      <c r="AD2461" s="447">
        <f>AD2462</f>
        <v>12000</v>
      </c>
      <c r="AF2461" s="447">
        <f>AF2462</f>
        <v>0</v>
      </c>
      <c r="AH2461" s="447">
        <f t="shared" ref="AH2461:AH2524" si="380">AD2461+AF2461</f>
        <v>12000</v>
      </c>
      <c r="AI2461" s="446"/>
      <c r="AJ2461" s="447">
        <f>AJ2462</f>
        <v>2750</v>
      </c>
      <c r="AK2461" s="71"/>
      <c r="AL2461" s="447">
        <f>AL2462</f>
        <v>12000</v>
      </c>
      <c r="AM2461" s="447"/>
      <c r="AN2461" s="447">
        <f>AN2462</f>
        <v>13000</v>
      </c>
      <c r="AO2461" s="447"/>
      <c r="AP2461" s="447">
        <f>AP2462</f>
        <v>13000</v>
      </c>
      <c r="AQ2461" s="447"/>
    </row>
    <row r="2462" spans="2:43" ht="18" customHeight="1" x14ac:dyDescent="0.2">
      <c r="B2462" s="4"/>
      <c r="C2462" s="117"/>
      <c r="D2462" s="117"/>
      <c r="E2462" s="117"/>
      <c r="F2462" s="48"/>
      <c r="G2462" s="11"/>
      <c r="H2462" s="117"/>
      <c r="I2462" s="124"/>
      <c r="J2462" s="124"/>
      <c r="K2462" s="144"/>
      <c r="L2462" s="11"/>
      <c r="M2462" s="143"/>
      <c r="N2462" s="42"/>
      <c r="O2462" s="128"/>
      <c r="P2462" s="130"/>
      <c r="Q2462" s="131"/>
      <c r="R2462" s="72" t="s">
        <v>3</v>
      </c>
      <c r="S2462" s="181"/>
      <c r="T2462" s="77" t="s">
        <v>20</v>
      </c>
      <c r="U2462" s="141"/>
      <c r="V2462" s="83">
        <v>10000</v>
      </c>
      <c r="X2462" s="448">
        <v>11000</v>
      </c>
      <c r="Z2462" s="74">
        <v>11000</v>
      </c>
      <c r="AB2462" s="448">
        <v>11000</v>
      </c>
      <c r="AD2462" s="74">
        <v>12000</v>
      </c>
      <c r="AF2462" s="74">
        <v>0</v>
      </c>
      <c r="AH2462" s="74">
        <f t="shared" si="380"/>
        <v>12000</v>
      </c>
      <c r="AI2462" s="495"/>
      <c r="AJ2462" s="74">
        <f>CEILING(AB2462*25/100,10)</f>
        <v>2750</v>
      </c>
      <c r="AK2462" s="87"/>
      <c r="AL2462" s="448">
        <v>12000</v>
      </c>
      <c r="AM2462" s="448"/>
      <c r="AN2462" s="448">
        <v>13000</v>
      </c>
      <c r="AO2462" s="74"/>
      <c r="AP2462" s="448">
        <v>13000</v>
      </c>
      <c r="AQ2462" s="74"/>
    </row>
    <row r="2463" spans="2:43" ht="18" customHeight="1" x14ac:dyDescent="0.2">
      <c r="B2463" s="4"/>
      <c r="C2463" s="117"/>
      <c r="D2463" s="117"/>
      <c r="E2463" s="117"/>
      <c r="F2463" s="48"/>
      <c r="G2463" s="11"/>
      <c r="H2463" s="117"/>
      <c r="I2463" s="124"/>
      <c r="J2463" s="124"/>
      <c r="K2463" s="144"/>
      <c r="L2463" s="11"/>
      <c r="M2463" s="143"/>
      <c r="N2463" s="42"/>
      <c r="O2463" s="128"/>
      <c r="P2463" s="130"/>
      <c r="Q2463" s="131">
        <v>2</v>
      </c>
      <c r="R2463" s="68"/>
      <c r="S2463" s="35"/>
      <c r="T2463" s="69" t="s">
        <v>21</v>
      </c>
      <c r="U2463" s="92"/>
      <c r="V2463" s="70">
        <f>V2464</f>
        <v>3000</v>
      </c>
      <c r="X2463" s="447">
        <f>X2464</f>
        <v>3000</v>
      </c>
      <c r="Z2463" s="447">
        <f>Z2464</f>
        <v>3000</v>
      </c>
      <c r="AB2463" s="447">
        <f>AB2464</f>
        <v>4000</v>
      </c>
      <c r="AD2463" s="447">
        <f>AD2464</f>
        <v>4000</v>
      </c>
      <c r="AF2463" s="447">
        <f>AF2464</f>
        <v>0</v>
      </c>
      <c r="AH2463" s="447">
        <f t="shared" si="380"/>
        <v>4000</v>
      </c>
      <c r="AI2463" s="446"/>
      <c r="AJ2463" s="447">
        <f>AJ2464</f>
        <v>1000</v>
      </c>
      <c r="AK2463" s="71"/>
      <c r="AL2463" s="447">
        <f>AL2464</f>
        <v>4000</v>
      </c>
      <c r="AM2463" s="447"/>
      <c r="AN2463" s="447">
        <f>AN2464</f>
        <v>4000</v>
      </c>
      <c r="AO2463" s="447"/>
      <c r="AP2463" s="447">
        <f>AP2464</f>
        <v>4000</v>
      </c>
      <c r="AQ2463" s="447"/>
    </row>
    <row r="2464" spans="2:43" ht="18" customHeight="1" x14ac:dyDescent="0.2">
      <c r="B2464" s="4"/>
      <c r="C2464" s="117"/>
      <c r="D2464" s="117"/>
      <c r="E2464" s="117"/>
      <c r="F2464" s="48"/>
      <c r="G2464" s="11"/>
      <c r="H2464" s="117"/>
      <c r="I2464" s="124"/>
      <c r="J2464" s="124"/>
      <c r="K2464" s="144"/>
      <c r="L2464" s="11"/>
      <c r="M2464" s="143"/>
      <c r="N2464" s="42"/>
      <c r="O2464" s="128"/>
      <c r="P2464" s="130"/>
      <c r="Q2464" s="130"/>
      <c r="R2464" s="72" t="s">
        <v>3</v>
      </c>
      <c r="S2464" s="181"/>
      <c r="T2464" s="73" t="s">
        <v>21</v>
      </c>
      <c r="V2464" s="83">
        <v>3000</v>
      </c>
      <c r="X2464" s="448">
        <v>3000</v>
      </c>
      <c r="Z2464" s="74">
        <v>3000</v>
      </c>
      <c r="AB2464" s="448">
        <v>4000</v>
      </c>
      <c r="AD2464" s="74">
        <v>4000</v>
      </c>
      <c r="AF2464" s="74">
        <v>0</v>
      </c>
      <c r="AH2464" s="74">
        <f t="shared" si="380"/>
        <v>4000</v>
      </c>
      <c r="AI2464" s="495"/>
      <c r="AJ2464" s="74">
        <f>CEILING(AB2464*25/100,10)</f>
        <v>1000</v>
      </c>
      <c r="AK2464" s="87"/>
      <c r="AL2464" s="448">
        <v>4000</v>
      </c>
      <c r="AM2464" s="448"/>
      <c r="AN2464" s="448">
        <v>4000</v>
      </c>
      <c r="AO2464" s="74"/>
      <c r="AP2464" s="448">
        <v>4000</v>
      </c>
      <c r="AQ2464" s="74"/>
    </row>
    <row r="2465" spans="2:43" ht="18" hidden="1" customHeight="1" x14ac:dyDescent="0.2">
      <c r="B2465" s="4"/>
      <c r="C2465" s="117"/>
      <c r="D2465" s="117"/>
      <c r="E2465" s="117"/>
      <c r="F2465" s="48"/>
      <c r="G2465" s="11"/>
      <c r="H2465" s="117"/>
      <c r="I2465" s="124"/>
      <c r="J2465" s="124"/>
      <c r="K2465" s="144"/>
      <c r="L2465" s="11"/>
      <c r="M2465" s="143"/>
      <c r="N2465" s="42"/>
      <c r="O2465" s="128"/>
      <c r="P2465" s="129">
        <v>4</v>
      </c>
      <c r="Q2465" s="129"/>
      <c r="R2465" s="64"/>
      <c r="S2465" s="234"/>
      <c r="T2465" s="65" t="s">
        <v>236</v>
      </c>
      <c r="U2465" s="155"/>
      <c r="V2465" s="66">
        <f>V2466</f>
        <v>0</v>
      </c>
      <c r="X2465" s="66">
        <f>X2466</f>
        <v>0</v>
      </c>
      <c r="Z2465" s="66">
        <f>Z2466</f>
        <v>0</v>
      </c>
      <c r="AB2465" s="66">
        <f>AB2466</f>
        <v>0</v>
      </c>
      <c r="AD2465" s="66" t="e">
        <f>#REF!</f>
        <v>#REF!</v>
      </c>
      <c r="AF2465" s="66">
        <f>AF2466</f>
        <v>0</v>
      </c>
      <c r="AH2465" s="66" t="e">
        <f t="shared" si="380"/>
        <v>#REF!</v>
      </c>
      <c r="AI2465" s="67"/>
      <c r="AJ2465" s="66">
        <f>AJ2466</f>
        <v>0</v>
      </c>
      <c r="AK2465" s="67"/>
      <c r="AL2465" s="66">
        <f>AL2466</f>
        <v>0</v>
      </c>
      <c r="AM2465" s="66"/>
      <c r="AN2465" s="66">
        <f>AN2466</f>
        <v>0</v>
      </c>
      <c r="AO2465" s="66"/>
      <c r="AP2465" s="66">
        <f>AP2466</f>
        <v>0</v>
      </c>
      <c r="AQ2465" s="66"/>
    </row>
    <row r="2466" spans="2:43" ht="18" hidden="1" customHeight="1" x14ac:dyDescent="0.2">
      <c r="B2466" s="4"/>
      <c r="C2466" s="117"/>
      <c r="D2466" s="117"/>
      <c r="E2466" s="117"/>
      <c r="F2466" s="48"/>
      <c r="G2466" s="11"/>
      <c r="H2466" s="117"/>
      <c r="I2466" s="124"/>
      <c r="J2466" s="124"/>
      <c r="K2466" s="144"/>
      <c r="L2466" s="11"/>
      <c r="M2466" s="143"/>
      <c r="N2466" s="42"/>
      <c r="O2466" s="128"/>
      <c r="P2466" s="130"/>
      <c r="Q2466" s="131">
        <v>3</v>
      </c>
      <c r="R2466" s="68"/>
      <c r="S2466" s="35"/>
      <c r="T2466" s="69" t="s">
        <v>237</v>
      </c>
      <c r="U2466" s="92"/>
      <c r="V2466" s="70">
        <f>SUM(V2467:V2469)</f>
        <v>0</v>
      </c>
      <c r="X2466" s="447">
        <f>SUM(X2467:X2469)</f>
        <v>0</v>
      </c>
      <c r="Z2466" s="447">
        <f>SUM(Z2467:Z2469)</f>
        <v>0</v>
      </c>
      <c r="AB2466" s="447">
        <f>SUM(AB2467:AB2469)</f>
        <v>0</v>
      </c>
      <c r="AD2466" s="447">
        <f>SUM(AD2467:AD2469)</f>
        <v>0</v>
      </c>
      <c r="AF2466" s="447">
        <f>SUM(AF2467:AF2469)</f>
        <v>0</v>
      </c>
      <c r="AH2466" s="447">
        <f t="shared" si="380"/>
        <v>0</v>
      </c>
      <c r="AI2466" s="446"/>
      <c r="AJ2466" s="447">
        <f>SUM(AJ2467:AJ2469)</f>
        <v>0</v>
      </c>
      <c r="AK2466" s="71"/>
      <c r="AL2466" s="447">
        <f>SUM(AL2467:AL2469)</f>
        <v>0</v>
      </c>
      <c r="AM2466" s="447"/>
      <c r="AN2466" s="447">
        <f>SUM(AN2467:AN2469)</f>
        <v>0</v>
      </c>
      <c r="AO2466" s="447"/>
      <c r="AP2466" s="447">
        <f>SUM(AP2467:AP2469)</f>
        <v>0</v>
      </c>
      <c r="AQ2466" s="447"/>
    </row>
    <row r="2467" spans="2:43" ht="18" hidden="1" customHeight="1" x14ac:dyDescent="0.2">
      <c r="B2467" s="4"/>
      <c r="C2467" s="117"/>
      <c r="D2467" s="117"/>
      <c r="E2467" s="117"/>
      <c r="F2467" s="48"/>
      <c r="G2467" s="11"/>
      <c r="H2467" s="117"/>
      <c r="I2467" s="124"/>
      <c r="J2467" s="124"/>
      <c r="K2467" s="144"/>
      <c r="L2467" s="11"/>
      <c r="M2467" s="143"/>
      <c r="N2467" s="42"/>
      <c r="O2467" s="128"/>
      <c r="P2467" s="130"/>
      <c r="Q2467" s="130"/>
      <c r="R2467" s="72" t="s">
        <v>3</v>
      </c>
      <c r="S2467" s="181"/>
      <c r="T2467" s="73" t="s">
        <v>329</v>
      </c>
      <c r="V2467" s="74">
        <v>0</v>
      </c>
      <c r="X2467" s="74">
        <v>0</v>
      </c>
      <c r="Z2467" s="74">
        <v>0</v>
      </c>
      <c r="AB2467" s="74">
        <v>0</v>
      </c>
      <c r="AD2467" s="74">
        <v>0</v>
      </c>
      <c r="AF2467" s="74">
        <v>0</v>
      </c>
      <c r="AH2467" s="74">
        <f t="shared" si="380"/>
        <v>0</v>
      </c>
      <c r="AI2467" s="8"/>
      <c r="AJ2467" s="74">
        <v>0</v>
      </c>
      <c r="AK2467" s="8"/>
      <c r="AL2467" s="74">
        <v>0</v>
      </c>
      <c r="AM2467" s="74"/>
      <c r="AN2467" s="74">
        <v>0</v>
      </c>
      <c r="AO2467" s="74"/>
      <c r="AP2467" s="74">
        <v>0</v>
      </c>
      <c r="AQ2467" s="74"/>
    </row>
    <row r="2468" spans="2:43" ht="18" hidden="1" customHeight="1" x14ac:dyDescent="0.2">
      <c r="B2468" s="4"/>
      <c r="C2468" s="117"/>
      <c r="D2468" s="117"/>
      <c r="E2468" s="117"/>
      <c r="F2468" s="48"/>
      <c r="G2468" s="11"/>
      <c r="H2468" s="117"/>
      <c r="I2468" s="124"/>
      <c r="J2468" s="124"/>
      <c r="K2468" s="144"/>
      <c r="L2468" s="11"/>
      <c r="M2468" s="143"/>
      <c r="N2468" s="42"/>
      <c r="O2468" s="128"/>
      <c r="P2468" s="130"/>
      <c r="Q2468" s="130"/>
      <c r="R2468" s="72" t="s">
        <v>0</v>
      </c>
      <c r="S2468" s="181"/>
      <c r="T2468" s="73" t="s">
        <v>368</v>
      </c>
      <c r="V2468" s="74">
        <v>0</v>
      </c>
      <c r="X2468" s="74">
        <v>0</v>
      </c>
      <c r="Z2468" s="74">
        <v>0</v>
      </c>
      <c r="AB2468" s="74">
        <v>0</v>
      </c>
      <c r="AD2468" s="74">
        <v>0</v>
      </c>
      <c r="AF2468" s="74">
        <v>0</v>
      </c>
      <c r="AH2468" s="74">
        <f t="shared" si="380"/>
        <v>0</v>
      </c>
      <c r="AI2468" s="8"/>
      <c r="AJ2468" s="74">
        <v>0</v>
      </c>
      <c r="AK2468" s="8"/>
      <c r="AL2468" s="74">
        <v>0</v>
      </c>
      <c r="AM2468" s="74"/>
      <c r="AN2468" s="74">
        <v>0</v>
      </c>
      <c r="AO2468" s="74"/>
      <c r="AP2468" s="74">
        <v>0</v>
      </c>
      <c r="AQ2468" s="74"/>
    </row>
    <row r="2469" spans="2:43" ht="18" hidden="1" customHeight="1" x14ac:dyDescent="0.2">
      <c r="B2469" s="4"/>
      <c r="C2469" s="117"/>
      <c r="D2469" s="117"/>
      <c r="E2469" s="117"/>
      <c r="F2469" s="48"/>
      <c r="G2469" s="11"/>
      <c r="H2469" s="117"/>
      <c r="I2469" s="124"/>
      <c r="J2469" s="124"/>
      <c r="K2469" s="144"/>
      <c r="L2469" s="11"/>
      <c r="M2469" s="143"/>
      <c r="N2469" s="42"/>
      <c r="O2469" s="128"/>
      <c r="P2469" s="130"/>
      <c r="Q2469" s="130"/>
      <c r="R2469" s="86">
        <v>90</v>
      </c>
      <c r="S2469" s="20"/>
      <c r="T2469" s="73" t="s">
        <v>330</v>
      </c>
      <c r="V2469" s="74">
        <v>0</v>
      </c>
      <c r="X2469" s="74">
        <v>0</v>
      </c>
      <c r="Z2469" s="74">
        <v>0</v>
      </c>
      <c r="AB2469" s="74">
        <v>0</v>
      </c>
      <c r="AD2469" s="74">
        <v>0</v>
      </c>
      <c r="AF2469" s="74">
        <v>0</v>
      </c>
      <c r="AH2469" s="74">
        <f t="shared" si="380"/>
        <v>0</v>
      </c>
      <c r="AI2469" s="8"/>
      <c r="AJ2469" s="74">
        <v>0</v>
      </c>
      <c r="AK2469" s="8"/>
      <c r="AL2469" s="74">
        <v>0</v>
      </c>
      <c r="AM2469" s="74"/>
      <c r="AN2469" s="74">
        <v>0</v>
      </c>
      <c r="AO2469" s="74"/>
      <c r="AP2469" s="74">
        <v>0</v>
      </c>
      <c r="AQ2469" s="74"/>
    </row>
    <row r="2470" spans="2:43" ht="18" customHeight="1" x14ac:dyDescent="0.2">
      <c r="B2470" s="4"/>
      <c r="C2470" s="117"/>
      <c r="D2470" s="117"/>
      <c r="E2470" s="117"/>
      <c r="F2470" s="48"/>
      <c r="G2470" s="11"/>
      <c r="H2470" s="117"/>
      <c r="I2470" s="124"/>
      <c r="J2470" s="124"/>
      <c r="K2470" s="144"/>
      <c r="L2470" s="11"/>
      <c r="M2470" s="143"/>
      <c r="N2470" s="42"/>
      <c r="O2470" s="128"/>
      <c r="P2470" s="129">
        <v>5</v>
      </c>
      <c r="Q2470" s="129"/>
      <c r="R2470" s="64"/>
      <c r="S2470" s="234"/>
      <c r="T2470" s="65" t="s">
        <v>24</v>
      </c>
      <c r="U2470" s="155"/>
      <c r="V2470" s="66">
        <f>+V2471+V2473+V2475</f>
        <v>12000</v>
      </c>
      <c r="X2470" s="66">
        <f>+X2471+X2473+X2475</f>
        <v>13000</v>
      </c>
      <c r="Z2470" s="66">
        <f>+Z2471+Z2473+Z2475</f>
        <v>9000</v>
      </c>
      <c r="AB2470" s="66">
        <f>+AB2471+AB2473+AB2475</f>
        <v>10000</v>
      </c>
      <c r="AD2470" s="66" t="e">
        <f>+AD2471+AD2473+AD2475</f>
        <v>#REF!</v>
      </c>
      <c r="AF2470" s="66">
        <f>+AF2471+AF2473+AF2475</f>
        <v>0</v>
      </c>
      <c r="AH2470" s="66" t="e">
        <f t="shared" si="380"/>
        <v>#REF!</v>
      </c>
      <c r="AI2470" s="67"/>
      <c r="AJ2470" s="66">
        <f>+AJ2471+AJ2473+AJ2475</f>
        <v>3500</v>
      </c>
      <c r="AK2470" s="67"/>
      <c r="AL2470" s="66">
        <f>+AL2471+AL2473+AL2475</f>
        <v>11000</v>
      </c>
      <c r="AM2470" s="66"/>
      <c r="AN2470" s="66">
        <f>+AN2471+AN2473+AN2475</f>
        <v>12000</v>
      </c>
      <c r="AO2470" s="66"/>
      <c r="AP2470" s="66">
        <f>+AP2471+AP2473+AP2475</f>
        <v>12000</v>
      </c>
      <c r="AQ2470" s="66"/>
    </row>
    <row r="2471" spans="2:43" ht="18" customHeight="1" x14ac:dyDescent="0.2">
      <c r="B2471" s="4"/>
      <c r="C2471" s="117"/>
      <c r="D2471" s="117"/>
      <c r="E2471" s="117"/>
      <c r="F2471" s="48"/>
      <c r="G2471" s="11"/>
      <c r="H2471" s="117"/>
      <c r="I2471" s="124"/>
      <c r="J2471" s="124"/>
      <c r="K2471" s="144"/>
      <c r="L2471" s="11"/>
      <c r="M2471" s="143"/>
      <c r="N2471" s="42"/>
      <c r="O2471" s="128"/>
      <c r="P2471" s="130"/>
      <c r="Q2471" s="131">
        <v>2</v>
      </c>
      <c r="R2471" s="68"/>
      <c r="S2471" s="35"/>
      <c r="T2471" s="69" t="s">
        <v>25</v>
      </c>
      <c r="U2471" s="92"/>
      <c r="V2471" s="70">
        <f>V2472</f>
        <v>12000</v>
      </c>
      <c r="X2471" s="447">
        <f>X2472</f>
        <v>13000</v>
      </c>
      <c r="Z2471" s="447">
        <f>Z2472</f>
        <v>9000</v>
      </c>
      <c r="AB2471" s="447">
        <f>AB2472</f>
        <v>10000</v>
      </c>
      <c r="AD2471" s="447">
        <f>AD2472</f>
        <v>11000</v>
      </c>
      <c r="AF2471" s="447">
        <f>AF2472</f>
        <v>0</v>
      </c>
      <c r="AH2471" s="447">
        <f t="shared" si="380"/>
        <v>11000</v>
      </c>
      <c r="AI2471" s="446"/>
      <c r="AJ2471" s="447">
        <f>AJ2472</f>
        <v>3500</v>
      </c>
      <c r="AK2471" s="71"/>
      <c r="AL2471" s="447">
        <f>AL2472</f>
        <v>11000</v>
      </c>
      <c r="AM2471" s="447"/>
      <c r="AN2471" s="447">
        <f>AN2472</f>
        <v>12000</v>
      </c>
      <c r="AO2471" s="447"/>
      <c r="AP2471" s="447">
        <f>AP2472</f>
        <v>12000</v>
      </c>
      <c r="AQ2471" s="447"/>
    </row>
    <row r="2472" spans="2:43" ht="18" customHeight="1" x14ac:dyDescent="0.2">
      <c r="B2472" s="4"/>
      <c r="C2472" s="117"/>
      <c r="D2472" s="117"/>
      <c r="E2472" s="117"/>
      <c r="F2472" s="48"/>
      <c r="G2472" s="11"/>
      <c r="H2472" s="117"/>
      <c r="I2472" s="124"/>
      <c r="J2472" s="124"/>
      <c r="K2472" s="144"/>
      <c r="L2472" s="11"/>
      <c r="M2472" s="143"/>
      <c r="N2472" s="42"/>
      <c r="O2472" s="128"/>
      <c r="P2472" s="130"/>
      <c r="Q2472" s="130"/>
      <c r="R2472" s="72" t="s">
        <v>0</v>
      </c>
      <c r="S2472" s="181"/>
      <c r="T2472" s="73" t="s">
        <v>221</v>
      </c>
      <c r="V2472" s="74">
        <v>12000</v>
      </c>
      <c r="X2472" s="74">
        <v>13000</v>
      </c>
      <c r="Z2472" s="74">
        <v>9000</v>
      </c>
      <c r="AB2472" s="74">
        <v>10000</v>
      </c>
      <c r="AD2472" s="74">
        <v>11000</v>
      </c>
      <c r="AF2472" s="74">
        <v>0</v>
      </c>
      <c r="AH2472" s="74">
        <f t="shared" si="380"/>
        <v>11000</v>
      </c>
      <c r="AI2472" s="8"/>
      <c r="AJ2472" s="74">
        <f>CEILING(AB2472*35/100,10)</f>
        <v>3500</v>
      </c>
      <c r="AK2472" s="8"/>
      <c r="AL2472" s="74">
        <v>11000</v>
      </c>
      <c r="AM2472" s="74"/>
      <c r="AN2472" s="74">
        <v>12000</v>
      </c>
      <c r="AO2472" s="74"/>
      <c r="AP2472" s="74">
        <v>12000</v>
      </c>
      <c r="AQ2472" s="74"/>
    </row>
    <row r="2473" spans="2:43" ht="18" hidden="1" customHeight="1" x14ac:dyDescent="0.2">
      <c r="B2473" s="4"/>
      <c r="C2473" s="117"/>
      <c r="D2473" s="117"/>
      <c r="E2473" s="117"/>
      <c r="F2473" s="48"/>
      <c r="G2473" s="11"/>
      <c r="H2473" s="117"/>
      <c r="I2473" s="124"/>
      <c r="J2473" s="124"/>
      <c r="K2473" s="144"/>
      <c r="L2473" s="11"/>
      <c r="M2473" s="143"/>
      <c r="N2473" s="42"/>
      <c r="O2473" s="128"/>
      <c r="P2473" s="130"/>
      <c r="Q2473" s="131">
        <v>3</v>
      </c>
      <c r="R2473" s="68"/>
      <c r="S2473" s="35"/>
      <c r="T2473" s="69" t="s">
        <v>49</v>
      </c>
      <c r="U2473" s="92"/>
      <c r="V2473" s="70">
        <f>SUM(V2474:V2474)</f>
        <v>0</v>
      </c>
      <c r="X2473" s="447">
        <f>SUM(X2474:X2474)</f>
        <v>0</v>
      </c>
      <c r="Z2473" s="447">
        <f>SUM(Z2474:Z2474)</f>
        <v>0</v>
      </c>
      <c r="AB2473" s="447">
        <f>SUM(AB2474:AB2474)</f>
        <v>0</v>
      </c>
      <c r="AD2473" s="447">
        <f>SUM(AD2474:AD2474)</f>
        <v>0</v>
      </c>
      <c r="AF2473" s="447">
        <f>SUM(AF2474:AF2474)</f>
        <v>0</v>
      </c>
      <c r="AH2473" s="447">
        <f t="shared" si="380"/>
        <v>0</v>
      </c>
      <c r="AI2473" s="446"/>
      <c r="AJ2473" s="447">
        <f>SUM(AJ2474:AJ2474)</f>
        <v>0</v>
      </c>
      <c r="AK2473" s="71"/>
      <c r="AL2473" s="447">
        <f>SUM(AL2474:AL2474)</f>
        <v>0</v>
      </c>
      <c r="AM2473" s="447"/>
      <c r="AN2473" s="447">
        <f>SUM(AN2474:AN2474)</f>
        <v>0</v>
      </c>
      <c r="AO2473" s="447"/>
      <c r="AP2473" s="447">
        <f>SUM(AP2474:AP2474)</f>
        <v>0</v>
      </c>
      <c r="AQ2473" s="447"/>
    </row>
    <row r="2474" spans="2:43" ht="18" hidden="1" customHeight="1" x14ac:dyDescent="0.2">
      <c r="B2474" s="4"/>
      <c r="C2474" s="117"/>
      <c r="D2474" s="117"/>
      <c r="E2474" s="117"/>
      <c r="F2474" s="48"/>
      <c r="G2474" s="11"/>
      <c r="H2474" s="117"/>
      <c r="I2474" s="124"/>
      <c r="J2474" s="124"/>
      <c r="K2474" s="144"/>
      <c r="L2474" s="11"/>
      <c r="M2474" s="143"/>
      <c r="N2474" s="42"/>
      <c r="O2474" s="128"/>
      <c r="P2474" s="130"/>
      <c r="Q2474" s="130"/>
      <c r="R2474" s="72" t="s">
        <v>0</v>
      </c>
      <c r="S2474" s="181"/>
      <c r="T2474" s="73" t="s">
        <v>359</v>
      </c>
      <c r="V2474" s="74">
        <v>0</v>
      </c>
      <c r="X2474" s="74">
        <v>0</v>
      </c>
      <c r="Z2474" s="74">
        <v>0</v>
      </c>
      <c r="AB2474" s="74">
        <v>0</v>
      </c>
      <c r="AD2474" s="74">
        <v>0</v>
      </c>
      <c r="AF2474" s="74">
        <v>0</v>
      </c>
      <c r="AH2474" s="74">
        <f t="shared" si="380"/>
        <v>0</v>
      </c>
      <c r="AI2474" s="8"/>
      <c r="AJ2474" s="74">
        <v>0</v>
      </c>
      <c r="AK2474" s="8"/>
      <c r="AL2474" s="74">
        <v>0</v>
      </c>
      <c r="AM2474" s="74"/>
      <c r="AN2474" s="74">
        <v>0</v>
      </c>
      <c r="AO2474" s="74"/>
      <c r="AP2474" s="74">
        <v>0</v>
      </c>
      <c r="AQ2474" s="74"/>
    </row>
    <row r="2475" spans="2:43" ht="18" hidden="1" customHeight="1" x14ac:dyDescent="0.2">
      <c r="B2475" s="4"/>
      <c r="C2475" s="117"/>
      <c r="D2475" s="117"/>
      <c r="E2475" s="117"/>
      <c r="F2475" s="48"/>
      <c r="G2475" s="11"/>
      <c r="H2475" s="117"/>
      <c r="I2475" s="124"/>
      <c r="J2475" s="124"/>
      <c r="K2475" s="144"/>
      <c r="L2475" s="11"/>
      <c r="M2475" s="143"/>
      <c r="N2475" s="42"/>
      <c r="O2475" s="128"/>
      <c r="P2475" s="130"/>
      <c r="Q2475" s="131">
        <v>9</v>
      </c>
      <c r="R2475" s="68"/>
      <c r="S2475" s="35"/>
      <c r="T2475" s="69" t="s">
        <v>34</v>
      </c>
      <c r="U2475" s="92"/>
      <c r="V2475" s="70">
        <f>V2476</f>
        <v>0</v>
      </c>
      <c r="X2475" s="447">
        <f>X2476</f>
        <v>0</v>
      </c>
      <c r="Z2475" s="447">
        <f>Z2476</f>
        <v>0</v>
      </c>
      <c r="AB2475" s="447">
        <f>AB2476</f>
        <v>0</v>
      </c>
      <c r="AD2475" s="447" t="e">
        <f>#REF!</f>
        <v>#REF!</v>
      </c>
      <c r="AF2475" s="447">
        <f>AF2476</f>
        <v>0</v>
      </c>
      <c r="AH2475" s="447" t="e">
        <f t="shared" si="380"/>
        <v>#REF!</v>
      </c>
      <c r="AI2475" s="446"/>
      <c r="AJ2475" s="447">
        <f>AJ2476</f>
        <v>0</v>
      </c>
      <c r="AK2475" s="71"/>
      <c r="AL2475" s="447">
        <f>AL2476</f>
        <v>0</v>
      </c>
      <c r="AM2475" s="447"/>
      <c r="AN2475" s="447">
        <f>AN2476</f>
        <v>0</v>
      </c>
      <c r="AO2475" s="447"/>
      <c r="AP2475" s="447">
        <f>AP2476</f>
        <v>0</v>
      </c>
      <c r="AQ2475" s="447"/>
    </row>
    <row r="2476" spans="2:43" ht="18" hidden="1" customHeight="1" x14ac:dyDescent="0.2">
      <c r="B2476" s="4"/>
      <c r="C2476" s="117"/>
      <c r="D2476" s="117"/>
      <c r="E2476" s="117"/>
      <c r="F2476" s="48"/>
      <c r="G2476" s="11"/>
      <c r="H2476" s="117"/>
      <c r="I2476" s="124"/>
      <c r="J2476" s="124"/>
      <c r="K2476" s="144"/>
      <c r="L2476" s="11"/>
      <c r="M2476" s="143"/>
      <c r="N2476" s="42"/>
      <c r="O2476" s="128"/>
      <c r="P2476" s="130"/>
      <c r="Q2476" s="131"/>
      <c r="R2476" s="72" t="s">
        <v>18</v>
      </c>
      <c r="S2476" s="181"/>
      <c r="T2476" s="73" t="s">
        <v>361</v>
      </c>
      <c r="V2476" s="74">
        <v>0</v>
      </c>
      <c r="X2476" s="74">
        <v>0</v>
      </c>
      <c r="Z2476" s="74">
        <v>0</v>
      </c>
      <c r="AB2476" s="74">
        <v>0</v>
      </c>
      <c r="AD2476" s="74">
        <v>0</v>
      </c>
      <c r="AF2476" s="74">
        <v>0</v>
      </c>
      <c r="AH2476" s="74">
        <f t="shared" si="380"/>
        <v>0</v>
      </c>
      <c r="AI2476" s="8"/>
      <c r="AJ2476" s="74">
        <v>0</v>
      </c>
      <c r="AK2476" s="8"/>
      <c r="AL2476" s="74">
        <v>0</v>
      </c>
      <c r="AM2476" s="74"/>
      <c r="AN2476" s="74">
        <v>0</v>
      </c>
      <c r="AO2476" s="74"/>
      <c r="AP2476" s="74">
        <v>0</v>
      </c>
      <c r="AQ2476" s="74"/>
    </row>
    <row r="2477" spans="2:43" ht="18" customHeight="1" x14ac:dyDescent="0.2">
      <c r="B2477" s="4"/>
      <c r="C2477" s="117"/>
      <c r="D2477" s="117"/>
      <c r="E2477" s="117"/>
      <c r="F2477" s="48"/>
      <c r="G2477" s="11"/>
      <c r="H2477" s="117"/>
      <c r="I2477" s="124"/>
      <c r="J2477" s="124"/>
      <c r="K2477" s="144"/>
      <c r="L2477" s="11"/>
      <c r="M2477" s="143"/>
      <c r="N2477" s="42"/>
      <c r="O2477" s="128"/>
      <c r="P2477" s="129">
        <v>7</v>
      </c>
      <c r="Q2477" s="129"/>
      <c r="R2477" s="64"/>
      <c r="S2477" s="234"/>
      <c r="T2477" s="65" t="s">
        <v>343</v>
      </c>
      <c r="U2477" s="155"/>
      <c r="V2477" s="66">
        <f>V2478+V2482+V2484</f>
        <v>20000</v>
      </c>
      <c r="X2477" s="66">
        <f>X2478+X2482+X2484</f>
        <v>20000</v>
      </c>
      <c r="Z2477" s="66">
        <f>Z2478+Z2482+Z2484</f>
        <v>15000</v>
      </c>
      <c r="AB2477" s="66">
        <f>AB2478+AB2482+AB2484</f>
        <v>18000</v>
      </c>
      <c r="AD2477" s="66">
        <f>AD2478+AD2482+AD2484</f>
        <v>18000</v>
      </c>
      <c r="AF2477" s="66">
        <f>AF2478+AF2482+AF2484</f>
        <v>12000</v>
      </c>
      <c r="AH2477" s="66">
        <f t="shared" si="380"/>
        <v>30000</v>
      </c>
      <c r="AI2477" s="67"/>
      <c r="AJ2477" s="66">
        <f>AJ2478+AJ2482+AJ2484</f>
        <v>4500</v>
      </c>
      <c r="AK2477" s="67"/>
      <c r="AL2477" s="66">
        <f>AL2478+AL2482+AL2484</f>
        <v>18000</v>
      </c>
      <c r="AM2477" s="66"/>
      <c r="AN2477" s="66">
        <f>AN2478+AN2482+AN2484</f>
        <v>18000</v>
      </c>
      <c r="AO2477" s="66"/>
      <c r="AP2477" s="66">
        <f>AP2478+AP2482+AP2484</f>
        <v>18000</v>
      </c>
      <c r="AQ2477" s="66"/>
    </row>
    <row r="2478" spans="2:43" ht="18" customHeight="1" x14ac:dyDescent="0.2">
      <c r="B2478" s="4"/>
      <c r="C2478" s="117"/>
      <c r="D2478" s="117"/>
      <c r="E2478" s="117"/>
      <c r="F2478" s="48"/>
      <c r="G2478" s="11"/>
      <c r="H2478" s="117"/>
      <c r="I2478" s="124"/>
      <c r="J2478" s="124"/>
      <c r="K2478" s="144"/>
      <c r="L2478" s="11"/>
      <c r="M2478" s="143"/>
      <c r="N2478" s="42"/>
      <c r="O2478" s="128"/>
      <c r="P2478" s="129"/>
      <c r="Q2478" s="131">
        <v>1</v>
      </c>
      <c r="R2478" s="68"/>
      <c r="S2478" s="35"/>
      <c r="T2478" s="69" t="s">
        <v>234</v>
      </c>
      <c r="U2478" s="92"/>
      <c r="V2478" s="70">
        <f>V2479+V2480+V2481</f>
        <v>10000</v>
      </c>
      <c r="X2478" s="447">
        <f>X2479+X2480+X2481</f>
        <v>10000</v>
      </c>
      <c r="Z2478" s="447">
        <f>Z2479+Z2480+Z2481</f>
        <v>5000</v>
      </c>
      <c r="AB2478" s="447">
        <f>AB2479+AB2480+AB2481</f>
        <v>6000</v>
      </c>
      <c r="AD2478" s="447">
        <f>AD2479+AD2480+AD2481</f>
        <v>16000</v>
      </c>
      <c r="AF2478" s="447">
        <f>AF2479+AF2480+AF2481</f>
        <v>12000</v>
      </c>
      <c r="AH2478" s="447">
        <f t="shared" si="380"/>
        <v>28000</v>
      </c>
      <c r="AI2478" s="446"/>
      <c r="AJ2478" s="447">
        <f>AJ2479+AJ2480+AJ2481</f>
        <v>1500</v>
      </c>
      <c r="AK2478" s="71"/>
      <c r="AL2478" s="447">
        <f>AL2479+AL2480+AL2481</f>
        <v>6000</v>
      </c>
      <c r="AM2478" s="447"/>
      <c r="AN2478" s="447">
        <f>AN2479+AN2480+AN2481</f>
        <v>6000</v>
      </c>
      <c r="AO2478" s="447"/>
      <c r="AP2478" s="447">
        <f>AP2479+AP2480+AP2481</f>
        <v>6000</v>
      </c>
      <c r="AQ2478" s="447"/>
    </row>
    <row r="2479" spans="2:43" ht="18" customHeight="1" x14ac:dyDescent="0.2">
      <c r="B2479" s="4"/>
      <c r="C2479" s="117"/>
      <c r="D2479" s="117"/>
      <c r="E2479" s="117"/>
      <c r="F2479" s="48"/>
      <c r="G2479" s="11"/>
      <c r="H2479" s="117"/>
      <c r="I2479" s="124"/>
      <c r="J2479" s="124"/>
      <c r="K2479" s="144"/>
      <c r="L2479" s="11"/>
      <c r="M2479" s="143"/>
      <c r="N2479" s="42"/>
      <c r="O2479" s="128"/>
      <c r="P2479" s="129"/>
      <c r="Q2479" s="130"/>
      <c r="R2479" s="72" t="s">
        <v>3</v>
      </c>
      <c r="S2479" s="181"/>
      <c r="T2479" s="73" t="s">
        <v>333</v>
      </c>
      <c r="V2479" s="74">
        <v>5000</v>
      </c>
      <c r="X2479" s="74">
        <v>5000</v>
      </c>
      <c r="Z2479" s="74">
        <v>5000</v>
      </c>
      <c r="AB2479" s="74">
        <v>6000</v>
      </c>
      <c r="AD2479" s="74">
        <v>6000</v>
      </c>
      <c r="AF2479" s="74">
        <v>2000</v>
      </c>
      <c r="AH2479" s="74">
        <f t="shared" si="380"/>
        <v>8000</v>
      </c>
      <c r="AI2479" s="8"/>
      <c r="AJ2479" s="74">
        <f>CEILING(AB2479*25/100,10)</f>
        <v>1500</v>
      </c>
      <c r="AK2479" s="8"/>
      <c r="AL2479" s="74">
        <v>6000</v>
      </c>
      <c r="AM2479" s="74"/>
      <c r="AN2479" s="74">
        <v>6000</v>
      </c>
      <c r="AO2479" s="74"/>
      <c r="AP2479" s="74">
        <v>6000</v>
      </c>
      <c r="AQ2479" s="74"/>
    </row>
    <row r="2480" spans="2:43" ht="18" hidden="1" customHeight="1" x14ac:dyDescent="0.2">
      <c r="B2480" s="4"/>
      <c r="C2480" s="117"/>
      <c r="D2480" s="117"/>
      <c r="E2480" s="117"/>
      <c r="F2480" s="48"/>
      <c r="G2480" s="11"/>
      <c r="H2480" s="117"/>
      <c r="I2480" s="124"/>
      <c r="J2480" s="124"/>
      <c r="K2480" s="144"/>
      <c r="L2480" s="11"/>
      <c r="M2480" s="143"/>
      <c r="N2480" s="42"/>
      <c r="O2480" s="128"/>
      <c r="P2480" s="130"/>
      <c r="Q2480" s="130"/>
      <c r="R2480" s="72" t="s">
        <v>0</v>
      </c>
      <c r="S2480" s="181"/>
      <c r="T2480" s="73" t="s">
        <v>334</v>
      </c>
      <c r="V2480" s="74">
        <v>5000</v>
      </c>
      <c r="X2480" s="74">
        <v>5000</v>
      </c>
      <c r="Z2480" s="74">
        <v>0</v>
      </c>
      <c r="AB2480" s="74">
        <v>0</v>
      </c>
      <c r="AD2480" s="74">
        <v>10000</v>
      </c>
      <c r="AF2480" s="74">
        <v>10000</v>
      </c>
      <c r="AH2480" s="74">
        <f t="shared" si="380"/>
        <v>20000</v>
      </c>
      <c r="AI2480" s="8"/>
      <c r="AJ2480" s="74">
        <v>0</v>
      </c>
      <c r="AK2480" s="8"/>
      <c r="AL2480" s="74">
        <v>0</v>
      </c>
      <c r="AM2480" s="74"/>
      <c r="AN2480" s="74">
        <v>0</v>
      </c>
      <c r="AO2480" s="74"/>
      <c r="AP2480" s="74">
        <v>0</v>
      </c>
      <c r="AQ2480" s="74"/>
    </row>
    <row r="2481" spans="2:43" ht="18" hidden="1" customHeight="1" x14ac:dyDescent="0.2">
      <c r="B2481" s="4"/>
      <c r="C2481" s="117"/>
      <c r="D2481" s="117"/>
      <c r="E2481" s="117"/>
      <c r="F2481" s="48"/>
      <c r="G2481" s="11"/>
      <c r="H2481" s="117"/>
      <c r="I2481" s="124"/>
      <c r="J2481" s="124"/>
      <c r="K2481" s="144"/>
      <c r="L2481" s="11"/>
      <c r="M2481" s="143"/>
      <c r="N2481" s="42"/>
      <c r="O2481" s="128"/>
      <c r="P2481" s="130"/>
      <c r="Q2481" s="130"/>
      <c r="R2481" s="72">
        <v>90</v>
      </c>
      <c r="S2481" s="181"/>
      <c r="T2481" s="73" t="s">
        <v>335</v>
      </c>
      <c r="V2481" s="74">
        <v>0</v>
      </c>
      <c r="X2481" s="74">
        <v>0</v>
      </c>
      <c r="Z2481" s="74">
        <v>0</v>
      </c>
      <c r="AB2481" s="74">
        <v>0</v>
      </c>
      <c r="AD2481" s="74">
        <v>0</v>
      </c>
      <c r="AF2481" s="74">
        <v>0</v>
      </c>
      <c r="AH2481" s="74">
        <f t="shared" si="380"/>
        <v>0</v>
      </c>
      <c r="AI2481" s="8"/>
      <c r="AJ2481" s="74">
        <v>0</v>
      </c>
      <c r="AK2481" s="8"/>
      <c r="AL2481" s="74">
        <v>0</v>
      </c>
      <c r="AM2481" s="74"/>
      <c r="AN2481" s="74">
        <v>0</v>
      </c>
      <c r="AO2481" s="74"/>
      <c r="AP2481" s="74">
        <v>0</v>
      </c>
      <c r="AQ2481" s="74"/>
    </row>
    <row r="2482" spans="2:43" ht="18" customHeight="1" x14ac:dyDescent="0.2">
      <c r="B2482" s="4"/>
      <c r="C2482" s="117"/>
      <c r="D2482" s="117"/>
      <c r="E2482" s="117"/>
      <c r="F2482" s="48"/>
      <c r="G2482" s="11"/>
      <c r="H2482" s="117"/>
      <c r="I2482" s="124"/>
      <c r="J2482" s="124"/>
      <c r="K2482" s="144"/>
      <c r="L2482" s="11"/>
      <c r="M2482" s="143"/>
      <c r="N2482" s="42"/>
      <c r="O2482" s="128"/>
      <c r="P2482" s="130"/>
      <c r="Q2482" s="131">
        <v>2</v>
      </c>
      <c r="R2482" s="68"/>
      <c r="S2482" s="35"/>
      <c r="T2482" s="69" t="s">
        <v>266</v>
      </c>
      <c r="U2482" s="92"/>
      <c r="V2482" s="70">
        <f>V2483</f>
        <v>5000</v>
      </c>
      <c r="X2482" s="447">
        <f>X2483</f>
        <v>5000</v>
      </c>
      <c r="Z2482" s="447">
        <f>Z2483</f>
        <v>5000</v>
      </c>
      <c r="AB2482" s="447">
        <f>AB2483</f>
        <v>6000</v>
      </c>
      <c r="AD2482" s="447">
        <f>AD2483</f>
        <v>0</v>
      </c>
      <c r="AF2482" s="447">
        <f>AF2483</f>
        <v>0</v>
      </c>
      <c r="AH2482" s="447">
        <f t="shared" si="380"/>
        <v>0</v>
      </c>
      <c r="AI2482" s="446"/>
      <c r="AJ2482" s="447">
        <f>AJ2483</f>
        <v>1500</v>
      </c>
      <c r="AK2482" s="71"/>
      <c r="AL2482" s="447">
        <f>AL2483</f>
        <v>6000</v>
      </c>
      <c r="AM2482" s="447"/>
      <c r="AN2482" s="447">
        <f>AN2483</f>
        <v>6000</v>
      </c>
      <c r="AO2482" s="447"/>
      <c r="AP2482" s="447">
        <f>AP2483</f>
        <v>6000</v>
      </c>
      <c r="AQ2482" s="447"/>
    </row>
    <row r="2483" spans="2:43" ht="18" customHeight="1" x14ac:dyDescent="0.2">
      <c r="B2483" s="4"/>
      <c r="C2483" s="117"/>
      <c r="D2483" s="117"/>
      <c r="E2483" s="117"/>
      <c r="F2483" s="48"/>
      <c r="G2483" s="11"/>
      <c r="H2483" s="117"/>
      <c r="I2483" s="124"/>
      <c r="J2483" s="124"/>
      <c r="K2483" s="144"/>
      <c r="L2483" s="11"/>
      <c r="M2483" s="143"/>
      <c r="N2483" s="42"/>
      <c r="O2483" s="128"/>
      <c r="P2483" s="130"/>
      <c r="Q2483" s="131"/>
      <c r="R2483" s="78" t="s">
        <v>3</v>
      </c>
      <c r="S2483" s="251"/>
      <c r="T2483" s="77" t="s">
        <v>267</v>
      </c>
      <c r="U2483" s="141"/>
      <c r="V2483" s="83">
        <v>5000</v>
      </c>
      <c r="X2483" s="448">
        <v>5000</v>
      </c>
      <c r="Z2483" s="74">
        <v>5000</v>
      </c>
      <c r="AB2483" s="448">
        <v>6000</v>
      </c>
      <c r="AD2483" s="74">
        <v>0</v>
      </c>
      <c r="AF2483" s="74">
        <v>0</v>
      </c>
      <c r="AH2483" s="74">
        <f t="shared" si="380"/>
        <v>0</v>
      </c>
      <c r="AI2483" s="495"/>
      <c r="AJ2483" s="74">
        <f>CEILING(AB2483*25/100,10)</f>
        <v>1500</v>
      </c>
      <c r="AK2483" s="87"/>
      <c r="AL2483" s="448">
        <v>6000</v>
      </c>
      <c r="AM2483" s="448"/>
      <c r="AN2483" s="448">
        <v>6000</v>
      </c>
      <c r="AO2483" s="74"/>
      <c r="AP2483" s="448">
        <v>6000</v>
      </c>
      <c r="AQ2483" s="74"/>
    </row>
    <row r="2484" spans="2:43" ht="18" customHeight="1" x14ac:dyDescent="0.2">
      <c r="B2484" s="4"/>
      <c r="C2484" s="117"/>
      <c r="D2484" s="117"/>
      <c r="E2484" s="117"/>
      <c r="F2484" s="48"/>
      <c r="G2484" s="11"/>
      <c r="H2484" s="117"/>
      <c r="I2484" s="124"/>
      <c r="J2484" s="124"/>
      <c r="K2484" s="144"/>
      <c r="L2484" s="11"/>
      <c r="M2484" s="143"/>
      <c r="N2484" s="42"/>
      <c r="O2484" s="128"/>
      <c r="P2484" s="130"/>
      <c r="Q2484" s="131">
        <v>3</v>
      </c>
      <c r="R2484" s="68"/>
      <c r="S2484" s="35"/>
      <c r="T2484" s="69" t="s">
        <v>224</v>
      </c>
      <c r="U2484" s="92"/>
      <c r="V2484" s="70">
        <f>V2485</f>
        <v>5000</v>
      </c>
      <c r="X2484" s="447">
        <f>X2485</f>
        <v>5000</v>
      </c>
      <c r="Z2484" s="447">
        <f>Z2485</f>
        <v>5000</v>
      </c>
      <c r="AB2484" s="447">
        <f>AB2485</f>
        <v>6000</v>
      </c>
      <c r="AD2484" s="447">
        <f>AD2485</f>
        <v>2000</v>
      </c>
      <c r="AF2484" s="447">
        <f>AF2485</f>
        <v>0</v>
      </c>
      <c r="AH2484" s="447">
        <f t="shared" si="380"/>
        <v>2000</v>
      </c>
      <c r="AI2484" s="446"/>
      <c r="AJ2484" s="447">
        <f>AJ2485</f>
        <v>1500</v>
      </c>
      <c r="AK2484" s="71"/>
      <c r="AL2484" s="447">
        <f>AL2485</f>
        <v>6000</v>
      </c>
      <c r="AM2484" s="447"/>
      <c r="AN2484" s="447">
        <f>AN2485</f>
        <v>6000</v>
      </c>
      <c r="AO2484" s="447"/>
      <c r="AP2484" s="447">
        <f>AP2485</f>
        <v>6000</v>
      </c>
      <c r="AQ2484" s="447"/>
    </row>
    <row r="2485" spans="2:43" ht="18" customHeight="1" x14ac:dyDescent="0.2">
      <c r="B2485" s="4"/>
      <c r="C2485" s="117"/>
      <c r="D2485" s="117"/>
      <c r="E2485" s="117"/>
      <c r="F2485" s="48"/>
      <c r="G2485" s="11"/>
      <c r="H2485" s="117"/>
      <c r="I2485" s="124"/>
      <c r="J2485" s="124"/>
      <c r="K2485" s="144"/>
      <c r="L2485" s="11"/>
      <c r="M2485" s="143"/>
      <c r="N2485" s="42"/>
      <c r="O2485" s="128"/>
      <c r="P2485" s="130"/>
      <c r="Q2485" s="131"/>
      <c r="R2485" s="78" t="s">
        <v>0</v>
      </c>
      <c r="S2485" s="251"/>
      <c r="T2485" s="77" t="s">
        <v>53</v>
      </c>
      <c r="U2485" s="141"/>
      <c r="V2485" s="83">
        <v>5000</v>
      </c>
      <c r="X2485" s="448">
        <v>5000</v>
      </c>
      <c r="Z2485" s="74">
        <v>5000</v>
      </c>
      <c r="AB2485" s="448">
        <v>6000</v>
      </c>
      <c r="AD2485" s="74">
        <v>2000</v>
      </c>
      <c r="AF2485" s="74">
        <v>0</v>
      </c>
      <c r="AH2485" s="74">
        <f t="shared" si="380"/>
        <v>2000</v>
      </c>
      <c r="AI2485" s="495"/>
      <c r="AJ2485" s="74">
        <f>CEILING(AB2485*25/100,10)</f>
        <v>1500</v>
      </c>
      <c r="AK2485" s="87"/>
      <c r="AL2485" s="448">
        <v>6000</v>
      </c>
      <c r="AM2485" s="448"/>
      <c r="AN2485" s="448">
        <v>6000</v>
      </c>
      <c r="AO2485" s="74"/>
      <c r="AP2485" s="448">
        <v>6000</v>
      </c>
      <c r="AQ2485" s="74"/>
    </row>
    <row r="2486" spans="2:43" ht="18" hidden="1" customHeight="1" x14ac:dyDescent="0.2">
      <c r="B2486" s="4"/>
      <c r="C2486" s="117"/>
      <c r="D2486" s="117"/>
      <c r="E2486" s="117"/>
      <c r="F2486" s="48"/>
      <c r="G2486" s="11"/>
      <c r="H2486" s="117"/>
      <c r="I2486" s="124"/>
      <c r="J2486" s="124"/>
      <c r="K2486" s="144"/>
      <c r="L2486" s="11"/>
      <c r="M2486" s="143"/>
      <c r="N2486" s="42"/>
      <c r="O2486" s="128"/>
      <c r="P2486" s="129">
        <v>9</v>
      </c>
      <c r="Q2486" s="129"/>
      <c r="R2486" s="64"/>
      <c r="S2486" s="234"/>
      <c r="T2486" s="65" t="s">
        <v>217</v>
      </c>
      <c r="U2486" s="155"/>
      <c r="V2486" s="66">
        <f>V2487+V2489</f>
        <v>0</v>
      </c>
      <c r="X2486" s="66">
        <f>X2487+X2489</f>
        <v>0</v>
      </c>
      <c r="Z2486" s="66">
        <f>Z2487+Z2489</f>
        <v>0</v>
      </c>
      <c r="AB2486" s="66">
        <f>AB2487+AB2489</f>
        <v>0</v>
      </c>
      <c r="AD2486" s="66" t="e">
        <f>#REF!+AD2489</f>
        <v>#REF!</v>
      </c>
      <c r="AF2486" s="66">
        <f>AF2487+AF2489</f>
        <v>0</v>
      </c>
      <c r="AH2486" s="66" t="e">
        <f t="shared" si="380"/>
        <v>#REF!</v>
      </c>
      <c r="AI2486" s="67"/>
      <c r="AJ2486" s="66">
        <f>AJ2487+AJ2489</f>
        <v>0</v>
      </c>
      <c r="AK2486" s="67"/>
      <c r="AL2486" s="66">
        <f>AL2487+AL2489</f>
        <v>0</v>
      </c>
      <c r="AM2486" s="66"/>
      <c r="AN2486" s="66">
        <f>AN2487+AN2489</f>
        <v>0</v>
      </c>
      <c r="AO2486" s="66"/>
      <c r="AP2486" s="66">
        <f>AP2487+AP2489</f>
        <v>0</v>
      </c>
      <c r="AQ2486" s="66"/>
    </row>
    <row r="2487" spans="2:43" ht="18" hidden="1" customHeight="1" x14ac:dyDescent="0.2">
      <c r="B2487" s="4"/>
      <c r="C2487" s="117"/>
      <c r="D2487" s="117"/>
      <c r="E2487" s="117"/>
      <c r="F2487" s="48"/>
      <c r="G2487" s="11"/>
      <c r="H2487" s="117"/>
      <c r="I2487" s="124"/>
      <c r="J2487" s="124"/>
      <c r="K2487" s="144"/>
      <c r="L2487" s="11"/>
      <c r="M2487" s="143"/>
      <c r="N2487" s="42"/>
      <c r="O2487" s="128"/>
      <c r="P2487" s="130"/>
      <c r="Q2487" s="131">
        <v>1</v>
      </c>
      <c r="R2487" s="68"/>
      <c r="S2487" s="35"/>
      <c r="T2487" s="69" t="s">
        <v>231</v>
      </c>
      <c r="U2487" s="92"/>
      <c r="V2487" s="70">
        <f>V2488</f>
        <v>0</v>
      </c>
      <c r="X2487" s="447">
        <f>X2488</f>
        <v>0</v>
      </c>
      <c r="Z2487" s="447">
        <f>Z2488</f>
        <v>0</v>
      </c>
      <c r="AB2487" s="447">
        <f>AB2488</f>
        <v>0</v>
      </c>
      <c r="AD2487" s="447" t="e">
        <f>#REF!</f>
        <v>#REF!</v>
      </c>
      <c r="AF2487" s="447">
        <f>AF2488</f>
        <v>0</v>
      </c>
      <c r="AH2487" s="447" t="e">
        <f t="shared" si="380"/>
        <v>#REF!</v>
      </c>
      <c r="AI2487" s="446"/>
      <c r="AJ2487" s="447">
        <f>AJ2488</f>
        <v>0</v>
      </c>
      <c r="AK2487" s="71"/>
      <c r="AL2487" s="447">
        <f>AL2488</f>
        <v>0</v>
      </c>
      <c r="AM2487" s="447"/>
      <c r="AN2487" s="447">
        <f>AN2488</f>
        <v>0</v>
      </c>
      <c r="AO2487" s="447"/>
      <c r="AP2487" s="447">
        <f>AP2488</f>
        <v>0</v>
      </c>
      <c r="AQ2487" s="447"/>
    </row>
    <row r="2488" spans="2:43" ht="18" hidden="1" customHeight="1" x14ac:dyDescent="0.2">
      <c r="B2488" s="4"/>
      <c r="C2488" s="117"/>
      <c r="D2488" s="117"/>
      <c r="E2488" s="117"/>
      <c r="F2488" s="48"/>
      <c r="G2488" s="11"/>
      <c r="H2488" s="117"/>
      <c r="I2488" s="124"/>
      <c r="J2488" s="124"/>
      <c r="K2488" s="144"/>
      <c r="L2488" s="11"/>
      <c r="M2488" s="143"/>
      <c r="N2488" s="42"/>
      <c r="O2488" s="128"/>
      <c r="P2488" s="130"/>
      <c r="Q2488" s="131"/>
      <c r="R2488" s="72" t="s">
        <v>3</v>
      </c>
      <c r="S2488" s="181"/>
      <c r="T2488" s="73" t="s">
        <v>231</v>
      </c>
      <c r="V2488" s="74">
        <v>0</v>
      </c>
      <c r="X2488" s="74">
        <v>0</v>
      </c>
      <c r="Z2488" s="74">
        <v>0</v>
      </c>
      <c r="AB2488" s="74">
        <v>0</v>
      </c>
      <c r="AD2488" s="74">
        <v>0</v>
      </c>
      <c r="AF2488" s="74">
        <v>0</v>
      </c>
      <c r="AH2488" s="74">
        <f t="shared" si="380"/>
        <v>0</v>
      </c>
      <c r="AI2488" s="8"/>
      <c r="AJ2488" s="74">
        <v>0</v>
      </c>
      <c r="AK2488" s="8"/>
      <c r="AL2488" s="74">
        <v>0</v>
      </c>
      <c r="AM2488" s="74"/>
      <c r="AN2488" s="74">
        <v>0</v>
      </c>
      <c r="AO2488" s="74"/>
      <c r="AP2488" s="74">
        <v>0</v>
      </c>
      <c r="AQ2488" s="74"/>
    </row>
    <row r="2489" spans="2:43" ht="18" hidden="1" customHeight="1" x14ac:dyDescent="0.2">
      <c r="B2489" s="4"/>
      <c r="C2489" s="117"/>
      <c r="D2489" s="117"/>
      <c r="E2489" s="117"/>
      <c r="F2489" s="48"/>
      <c r="G2489" s="11"/>
      <c r="H2489" s="117"/>
      <c r="I2489" s="124"/>
      <c r="J2489" s="124"/>
      <c r="K2489" s="144"/>
      <c r="L2489" s="11"/>
      <c r="M2489" s="143"/>
      <c r="N2489" s="42"/>
      <c r="O2489" s="128"/>
      <c r="P2489" s="130"/>
      <c r="Q2489" s="131">
        <v>2</v>
      </c>
      <c r="R2489" s="68"/>
      <c r="S2489" s="35"/>
      <c r="T2489" s="69" t="s">
        <v>232</v>
      </c>
      <c r="U2489" s="92"/>
      <c r="V2489" s="70">
        <f>V2490</f>
        <v>0</v>
      </c>
      <c r="X2489" s="447">
        <f>X2490</f>
        <v>0</v>
      </c>
      <c r="Z2489" s="447">
        <f>Z2490</f>
        <v>0</v>
      </c>
      <c r="AB2489" s="447">
        <f>AB2490</f>
        <v>0</v>
      </c>
      <c r="AD2489" s="447" t="e">
        <f>#REF!</f>
        <v>#REF!</v>
      </c>
      <c r="AF2489" s="447">
        <f>AF2490</f>
        <v>0</v>
      </c>
      <c r="AH2489" s="447" t="e">
        <f t="shared" si="380"/>
        <v>#REF!</v>
      </c>
      <c r="AI2489" s="446"/>
      <c r="AJ2489" s="447">
        <f>AJ2490</f>
        <v>0</v>
      </c>
      <c r="AK2489" s="71"/>
      <c r="AL2489" s="447">
        <f>AL2490</f>
        <v>0</v>
      </c>
      <c r="AM2489" s="447"/>
      <c r="AN2489" s="447">
        <f>AN2490</f>
        <v>0</v>
      </c>
      <c r="AO2489" s="447"/>
      <c r="AP2489" s="447">
        <f>AP2490</f>
        <v>0</v>
      </c>
      <c r="AQ2489" s="447"/>
    </row>
    <row r="2490" spans="2:43" ht="18" hidden="1" customHeight="1" x14ac:dyDescent="0.2">
      <c r="B2490" s="4"/>
      <c r="C2490" s="117"/>
      <c r="D2490" s="117"/>
      <c r="E2490" s="117"/>
      <c r="F2490" s="48"/>
      <c r="G2490" s="11"/>
      <c r="H2490" s="117"/>
      <c r="I2490" s="124"/>
      <c r="J2490" s="124"/>
      <c r="K2490" s="144"/>
      <c r="L2490" s="11"/>
      <c r="M2490" s="143"/>
      <c r="N2490" s="42"/>
      <c r="O2490" s="128"/>
      <c r="P2490" s="130"/>
      <c r="Q2490" s="131"/>
      <c r="R2490" s="72" t="s">
        <v>3</v>
      </c>
      <c r="S2490" s="181"/>
      <c r="T2490" s="77" t="s">
        <v>232</v>
      </c>
      <c r="U2490" s="141"/>
      <c r="V2490" s="74">
        <v>0</v>
      </c>
      <c r="X2490" s="74">
        <v>0</v>
      </c>
      <c r="Z2490" s="74">
        <v>0</v>
      </c>
      <c r="AB2490" s="74">
        <v>0</v>
      </c>
      <c r="AD2490" s="74">
        <v>0</v>
      </c>
      <c r="AF2490" s="74">
        <v>0</v>
      </c>
      <c r="AH2490" s="74">
        <f t="shared" si="380"/>
        <v>0</v>
      </c>
      <c r="AI2490" s="8"/>
      <c r="AJ2490" s="74">
        <v>0</v>
      </c>
      <c r="AK2490" s="8"/>
      <c r="AL2490" s="74">
        <v>0</v>
      </c>
      <c r="AM2490" s="74"/>
      <c r="AN2490" s="74">
        <v>0</v>
      </c>
      <c r="AO2490" s="74"/>
      <c r="AP2490" s="74">
        <v>0</v>
      </c>
      <c r="AQ2490" s="74"/>
    </row>
    <row r="2491" spans="2:43" ht="18" customHeight="1" x14ac:dyDescent="0.2">
      <c r="B2491" s="4"/>
      <c r="C2491" s="117"/>
      <c r="D2491" s="117"/>
      <c r="E2491" s="117"/>
      <c r="F2491" s="48"/>
      <c r="G2491" s="11"/>
      <c r="H2491" s="117"/>
      <c r="I2491" s="124"/>
      <c r="J2491" s="124"/>
      <c r="K2491" s="144"/>
      <c r="L2491" s="11"/>
      <c r="M2491" s="143"/>
      <c r="N2491" s="42"/>
      <c r="O2491" s="128"/>
      <c r="P2491" s="130"/>
      <c r="Q2491" s="131"/>
      <c r="R2491" s="78"/>
      <c r="S2491" s="251"/>
      <c r="T2491" s="77"/>
      <c r="U2491" s="141"/>
      <c r="V2491" s="83"/>
      <c r="X2491" s="448"/>
      <c r="Z2491" s="448"/>
      <c r="AB2491" s="448"/>
      <c r="AD2491" s="448"/>
      <c r="AF2491" s="448"/>
      <c r="AH2491" s="448">
        <f t="shared" si="380"/>
        <v>0</v>
      </c>
      <c r="AI2491" s="495"/>
      <c r="AJ2491" s="448"/>
      <c r="AK2491" s="87"/>
      <c r="AL2491" s="448"/>
      <c r="AM2491" s="448"/>
      <c r="AN2491" s="448"/>
      <c r="AO2491" s="448"/>
      <c r="AP2491" s="448"/>
      <c r="AQ2491" s="448"/>
    </row>
    <row r="2492" spans="2:43" ht="18" customHeight="1" x14ac:dyDescent="0.2">
      <c r="B2492" s="4"/>
      <c r="C2492" s="117"/>
      <c r="D2492" s="117"/>
      <c r="E2492" s="117"/>
      <c r="F2492" s="113">
        <v>12</v>
      </c>
      <c r="G2492" s="283"/>
      <c r="H2492" s="171"/>
      <c r="I2492" s="114"/>
      <c r="J2492" s="114"/>
      <c r="K2492" s="167"/>
      <c r="L2492" s="276"/>
      <c r="M2492" s="166"/>
      <c r="N2492" s="259"/>
      <c r="O2492" s="115"/>
      <c r="P2492" s="116"/>
      <c r="Q2492" s="116"/>
      <c r="R2492" s="52"/>
      <c r="S2492" s="247"/>
      <c r="T2492" s="53" t="s">
        <v>113</v>
      </c>
      <c r="U2492" s="240"/>
      <c r="V2492" s="54">
        <f>V2493</f>
        <v>882500</v>
      </c>
      <c r="X2492" s="54">
        <f>X2493</f>
        <v>1325900</v>
      </c>
      <c r="Z2492" s="54">
        <f>Z2493</f>
        <v>1312000</v>
      </c>
      <c r="AB2492" s="54">
        <f>AB2493</f>
        <v>1421800</v>
      </c>
      <c r="AD2492" s="54" t="e">
        <f>AD2493</f>
        <v>#REF!</v>
      </c>
      <c r="AF2492" s="54">
        <f>AF2493</f>
        <v>0</v>
      </c>
      <c r="AH2492" s="54" t="e">
        <f t="shared" si="380"/>
        <v>#REF!</v>
      </c>
      <c r="AI2492" s="55"/>
      <c r="AJ2492" s="54">
        <f>AJ2493</f>
        <v>471760</v>
      </c>
      <c r="AK2492" s="55"/>
      <c r="AL2492" s="54">
        <f t="shared" ref="AL2492:AP2495" si="381">AL2493</f>
        <v>1747200</v>
      </c>
      <c r="AM2492" s="54"/>
      <c r="AN2492" s="54">
        <f t="shared" si="381"/>
        <v>1890250</v>
      </c>
      <c r="AO2492" s="54"/>
      <c r="AP2492" s="54">
        <f t="shared" si="381"/>
        <v>1890250</v>
      </c>
      <c r="AQ2492" s="54"/>
    </row>
    <row r="2493" spans="2:43" ht="18" customHeight="1" x14ac:dyDescent="0.2">
      <c r="B2493" s="4"/>
      <c r="C2493" s="117"/>
      <c r="D2493" s="117"/>
      <c r="E2493" s="117"/>
      <c r="F2493" s="48"/>
      <c r="G2493" s="11"/>
      <c r="H2493" s="112" t="s">
        <v>3</v>
      </c>
      <c r="I2493" s="118"/>
      <c r="J2493" s="118"/>
      <c r="K2493" s="170"/>
      <c r="L2493" s="34"/>
      <c r="M2493" s="169"/>
      <c r="N2493" s="260"/>
      <c r="O2493" s="119"/>
      <c r="P2493" s="120"/>
      <c r="Q2493" s="120"/>
      <c r="R2493" s="56"/>
      <c r="S2493" s="248"/>
      <c r="T2493" s="57" t="s">
        <v>4</v>
      </c>
      <c r="U2493" s="236"/>
      <c r="V2493" s="58">
        <f>V2494</f>
        <v>882500</v>
      </c>
      <c r="X2493" s="659">
        <f>X2494</f>
        <v>1325900</v>
      </c>
      <c r="Z2493" s="659">
        <f>Z2494</f>
        <v>1312000</v>
      </c>
      <c r="AB2493" s="659">
        <f>AB2494</f>
        <v>1421800</v>
      </c>
      <c r="AD2493" s="659" t="e">
        <f>AD2494</f>
        <v>#REF!</v>
      </c>
      <c r="AF2493" s="659">
        <f>AF2494</f>
        <v>0</v>
      </c>
      <c r="AH2493" s="659" t="e">
        <f t="shared" si="380"/>
        <v>#REF!</v>
      </c>
      <c r="AI2493" s="660"/>
      <c r="AJ2493" s="659">
        <f>AJ2494</f>
        <v>471760</v>
      </c>
      <c r="AK2493" s="59"/>
      <c r="AL2493" s="659">
        <f t="shared" si="381"/>
        <v>1747200</v>
      </c>
      <c r="AM2493" s="659"/>
      <c r="AN2493" s="659">
        <f t="shared" si="381"/>
        <v>1890250</v>
      </c>
      <c r="AO2493" s="659"/>
      <c r="AP2493" s="659">
        <f t="shared" si="381"/>
        <v>1890250</v>
      </c>
      <c r="AQ2493" s="659"/>
    </row>
    <row r="2494" spans="2:43" ht="18" customHeight="1" x14ac:dyDescent="0.2">
      <c r="B2494" s="4"/>
      <c r="C2494" s="117"/>
      <c r="D2494" s="117"/>
      <c r="E2494" s="117"/>
      <c r="F2494" s="48"/>
      <c r="G2494" s="11"/>
      <c r="H2494" s="132"/>
      <c r="I2494" s="121">
        <v>3</v>
      </c>
      <c r="J2494" s="121"/>
      <c r="K2494" s="164"/>
      <c r="L2494" s="277"/>
      <c r="M2494" s="163"/>
      <c r="N2494" s="261"/>
      <c r="O2494" s="122"/>
      <c r="P2494" s="123"/>
      <c r="Q2494" s="123"/>
      <c r="R2494" s="49"/>
      <c r="S2494" s="18"/>
      <c r="T2494" s="50" t="s">
        <v>5</v>
      </c>
      <c r="U2494" s="76"/>
      <c r="V2494" s="51">
        <f>V2495</f>
        <v>882500</v>
      </c>
      <c r="X2494" s="51">
        <f>X2495</f>
        <v>1325900</v>
      </c>
      <c r="Z2494" s="51">
        <f>Z2495</f>
        <v>1312000</v>
      </c>
      <c r="AB2494" s="51">
        <f>AB2495</f>
        <v>1421800</v>
      </c>
      <c r="AD2494" s="51" t="e">
        <f>AD2495</f>
        <v>#REF!</v>
      </c>
      <c r="AF2494" s="51">
        <f>AF2495</f>
        <v>0</v>
      </c>
      <c r="AH2494" s="51" t="e">
        <f t="shared" si="380"/>
        <v>#REF!</v>
      </c>
      <c r="AI2494" s="5"/>
      <c r="AJ2494" s="51">
        <f>AJ2495</f>
        <v>471760</v>
      </c>
      <c r="AK2494" s="5"/>
      <c r="AL2494" s="51">
        <f t="shared" si="381"/>
        <v>1747200</v>
      </c>
      <c r="AM2494" s="51"/>
      <c r="AN2494" s="51">
        <f t="shared" si="381"/>
        <v>1890250</v>
      </c>
      <c r="AO2494" s="51"/>
      <c r="AP2494" s="51">
        <f t="shared" si="381"/>
        <v>1890250</v>
      </c>
      <c r="AQ2494" s="51"/>
    </row>
    <row r="2495" spans="2:43" ht="18" customHeight="1" x14ac:dyDescent="0.2">
      <c r="B2495" s="4"/>
      <c r="C2495" s="117"/>
      <c r="D2495" s="117"/>
      <c r="E2495" s="117"/>
      <c r="F2495" s="48"/>
      <c r="G2495" s="11"/>
      <c r="H2495" s="132"/>
      <c r="I2495" s="121"/>
      <c r="J2495" s="121">
        <v>9</v>
      </c>
      <c r="K2495" s="164"/>
      <c r="L2495" s="277"/>
      <c r="M2495" s="163"/>
      <c r="N2495" s="261"/>
      <c r="O2495" s="122"/>
      <c r="P2495" s="123"/>
      <c r="Q2495" s="123"/>
      <c r="R2495" s="49"/>
      <c r="S2495" s="18"/>
      <c r="T2495" s="50" t="s">
        <v>44</v>
      </c>
      <c r="U2495" s="76"/>
      <c r="V2495" s="51">
        <f>V2496</f>
        <v>882500</v>
      </c>
      <c r="X2495" s="51">
        <f>X2496</f>
        <v>1325900</v>
      </c>
      <c r="Z2495" s="51">
        <f>Z2496</f>
        <v>1312000</v>
      </c>
      <c r="AB2495" s="51">
        <f>AB2496</f>
        <v>1421800</v>
      </c>
      <c r="AD2495" s="51" t="e">
        <f>AD2496</f>
        <v>#REF!</v>
      </c>
      <c r="AF2495" s="51">
        <f>AF2496</f>
        <v>0</v>
      </c>
      <c r="AH2495" s="51" t="e">
        <f t="shared" si="380"/>
        <v>#REF!</v>
      </c>
      <c r="AI2495" s="5"/>
      <c r="AJ2495" s="51">
        <f>AJ2496</f>
        <v>471760</v>
      </c>
      <c r="AK2495" s="5"/>
      <c r="AL2495" s="51">
        <f t="shared" si="381"/>
        <v>1747200</v>
      </c>
      <c r="AM2495" s="51"/>
      <c r="AN2495" s="51">
        <f t="shared" si="381"/>
        <v>1890250</v>
      </c>
      <c r="AO2495" s="51"/>
      <c r="AP2495" s="51">
        <f t="shared" si="381"/>
        <v>1890250</v>
      </c>
      <c r="AQ2495" s="51"/>
    </row>
    <row r="2496" spans="2:43" ht="18" customHeight="1" x14ac:dyDescent="0.2">
      <c r="B2496" s="4"/>
      <c r="C2496" s="117"/>
      <c r="D2496" s="117"/>
      <c r="E2496" s="117"/>
      <c r="F2496" s="48"/>
      <c r="G2496" s="11"/>
      <c r="H2496" s="117"/>
      <c r="I2496" s="124"/>
      <c r="J2496" s="124"/>
      <c r="K2496" s="144"/>
      <c r="L2496" s="11"/>
      <c r="M2496" s="226">
        <v>2</v>
      </c>
      <c r="N2496" s="262"/>
      <c r="O2496" s="125"/>
      <c r="P2496" s="126"/>
      <c r="Q2496" s="126"/>
      <c r="R2496" s="60"/>
      <c r="S2496" s="249"/>
      <c r="T2496" s="61" t="s">
        <v>413</v>
      </c>
      <c r="U2496" s="241"/>
      <c r="V2496" s="62">
        <f>V2497+V2513+V2519+V2563</f>
        <v>882500</v>
      </c>
      <c r="X2496" s="62">
        <f>X2497+X2513+X2519+X2563</f>
        <v>1325900</v>
      </c>
      <c r="Z2496" s="62">
        <f>Z2497+Z2513+Z2519+Z2563</f>
        <v>1312000</v>
      </c>
      <c r="AB2496" s="62">
        <f>AB2497+AB2513+AB2519+AB2563</f>
        <v>1421800</v>
      </c>
      <c r="AD2496" s="62" t="e">
        <f>AD2497+AD2513+AD2519+AD2563</f>
        <v>#REF!</v>
      </c>
      <c r="AF2496" s="62">
        <f>AF2497+AF2513+AF2519+AF2563</f>
        <v>0</v>
      </c>
      <c r="AH2496" s="62" t="e">
        <f t="shared" si="380"/>
        <v>#REF!</v>
      </c>
      <c r="AI2496" s="63"/>
      <c r="AJ2496" s="62">
        <f>AJ2497+AJ2513+AJ2519+AJ2563</f>
        <v>471760</v>
      </c>
      <c r="AK2496" s="63"/>
      <c r="AL2496" s="62">
        <f>AL2497+AL2513+AL2519+AL2563</f>
        <v>1747200</v>
      </c>
      <c r="AM2496" s="62"/>
      <c r="AN2496" s="62">
        <f>AN2497+AN2513+AN2519+AN2563</f>
        <v>1890250</v>
      </c>
      <c r="AO2496" s="62"/>
      <c r="AP2496" s="62">
        <f>AP2497+AP2513+AP2519+AP2563</f>
        <v>1890250</v>
      </c>
      <c r="AQ2496" s="62"/>
    </row>
    <row r="2497" spans="2:43" ht="18" customHeight="1" x14ac:dyDescent="0.2">
      <c r="B2497" s="4"/>
      <c r="C2497" s="117"/>
      <c r="D2497" s="117"/>
      <c r="E2497" s="117"/>
      <c r="F2497" s="48"/>
      <c r="G2497" s="11"/>
      <c r="H2497" s="117"/>
      <c r="I2497" s="124"/>
      <c r="J2497" s="124"/>
      <c r="K2497" s="144"/>
      <c r="L2497" s="11"/>
      <c r="M2497" s="143"/>
      <c r="N2497" s="42"/>
      <c r="O2497" s="127" t="s">
        <v>3</v>
      </c>
      <c r="P2497" s="123"/>
      <c r="Q2497" s="123"/>
      <c r="R2497" s="49"/>
      <c r="S2497" s="18"/>
      <c r="T2497" s="50" t="s">
        <v>7</v>
      </c>
      <c r="U2497" s="76"/>
      <c r="V2497" s="51">
        <f>V2498</f>
        <v>676000</v>
      </c>
      <c r="X2497" s="51">
        <f>X2498</f>
        <v>1135200</v>
      </c>
      <c r="Z2497" s="51">
        <f>Z2498</f>
        <v>1056900</v>
      </c>
      <c r="AB2497" s="51">
        <f>AB2498</f>
        <v>1130000</v>
      </c>
      <c r="AD2497" s="51">
        <f>AD2498</f>
        <v>1196500</v>
      </c>
      <c r="AF2497" s="51">
        <f>AF2498</f>
        <v>0</v>
      </c>
      <c r="AH2497" s="51">
        <f t="shared" si="380"/>
        <v>1196500</v>
      </c>
      <c r="AI2497" s="5"/>
      <c r="AJ2497" s="51">
        <f>AJ2498</f>
        <v>384210</v>
      </c>
      <c r="AK2497" s="5"/>
      <c r="AL2497" s="51">
        <f>AL2498</f>
        <v>1480150</v>
      </c>
      <c r="AM2497" s="51"/>
      <c r="AN2497" s="51">
        <f>AN2498</f>
        <v>1601700</v>
      </c>
      <c r="AO2497" s="51"/>
      <c r="AP2497" s="51">
        <f>AP2498</f>
        <v>1601700</v>
      </c>
      <c r="AQ2497" s="51"/>
    </row>
    <row r="2498" spans="2:43" ht="18" customHeight="1" x14ac:dyDescent="0.2">
      <c r="B2498" s="4"/>
      <c r="C2498" s="117"/>
      <c r="D2498" s="117"/>
      <c r="E2498" s="117"/>
      <c r="F2498" s="48"/>
      <c r="G2498" s="11"/>
      <c r="H2498" s="117"/>
      <c r="I2498" s="124"/>
      <c r="J2498" s="124"/>
      <c r="K2498" s="144"/>
      <c r="L2498" s="11"/>
      <c r="M2498" s="143"/>
      <c r="N2498" s="42"/>
      <c r="O2498" s="128"/>
      <c r="P2498" s="129">
        <v>1</v>
      </c>
      <c r="Q2498" s="129"/>
      <c r="R2498" s="64"/>
      <c r="S2498" s="234"/>
      <c r="T2498" s="65" t="s">
        <v>8</v>
      </c>
      <c r="U2498" s="155"/>
      <c r="V2498" s="66">
        <f>V2499+V2503+V2509+V2511+V2507</f>
        <v>676000</v>
      </c>
      <c r="X2498" s="66">
        <f>X2499+X2503+X2509+X2511+X2507</f>
        <v>1135200</v>
      </c>
      <c r="Z2498" s="66">
        <f>Z2499+Z2503+Z2509+Z2511+Z2507</f>
        <v>1056900</v>
      </c>
      <c r="AB2498" s="66">
        <f>AB2499+AB2503+AB2509+AB2511+AB2507</f>
        <v>1130000</v>
      </c>
      <c r="AD2498" s="66">
        <f>AD2499+AD2503+AD2509+AD2511+AD2507</f>
        <v>1196500</v>
      </c>
      <c r="AF2498" s="66">
        <f>AF2499+AF2503+AF2509+AF2511+AF2507</f>
        <v>0</v>
      </c>
      <c r="AH2498" s="66">
        <f t="shared" si="380"/>
        <v>1196500</v>
      </c>
      <c r="AI2498" s="67"/>
      <c r="AJ2498" s="66">
        <f>AJ2499+AJ2503+AJ2509+AJ2511+AJ2507</f>
        <v>384210</v>
      </c>
      <c r="AK2498" s="67"/>
      <c r="AL2498" s="66">
        <f>AL2499+AL2503+AL2509+AL2511+AL2507</f>
        <v>1480150</v>
      </c>
      <c r="AM2498" s="66"/>
      <c r="AN2498" s="66">
        <f>AN2499+AN2503+AN2509+AN2511+AN2507</f>
        <v>1601700</v>
      </c>
      <c r="AO2498" s="66"/>
      <c r="AP2498" s="66">
        <f>AP2499+AP2503+AP2509+AP2511+AP2507</f>
        <v>1601700</v>
      </c>
      <c r="AQ2498" s="66"/>
    </row>
    <row r="2499" spans="2:43" ht="18" customHeight="1" x14ac:dyDescent="0.2">
      <c r="B2499" s="4"/>
      <c r="C2499" s="117"/>
      <c r="D2499" s="117"/>
      <c r="E2499" s="117"/>
      <c r="F2499" s="48"/>
      <c r="G2499" s="11"/>
      <c r="H2499" s="117"/>
      <c r="I2499" s="124"/>
      <c r="J2499" s="124"/>
      <c r="K2499" s="144"/>
      <c r="L2499" s="11"/>
      <c r="M2499" s="143"/>
      <c r="N2499" s="42"/>
      <c r="O2499" s="128"/>
      <c r="P2499" s="130"/>
      <c r="Q2499" s="140">
        <v>1</v>
      </c>
      <c r="R2499" s="68"/>
      <c r="S2499" s="35"/>
      <c r="T2499" s="69" t="s">
        <v>9</v>
      </c>
      <c r="U2499" s="92"/>
      <c r="V2499" s="70">
        <f>V2500+V2501+V2502</f>
        <v>342000</v>
      </c>
      <c r="X2499" s="447">
        <f>X2500+X2501+X2502</f>
        <v>441100</v>
      </c>
      <c r="Z2499" s="447">
        <f>Z2500+Z2501+Z2502</f>
        <v>452800</v>
      </c>
      <c r="AB2499" s="447">
        <f>AB2500+AB2501+AB2502</f>
        <v>568200</v>
      </c>
      <c r="AD2499" s="447">
        <f>AD2500+AD2501+AD2502</f>
        <v>485000</v>
      </c>
      <c r="AF2499" s="447">
        <f>AF2500+AF2501+AF2502</f>
        <v>0</v>
      </c>
      <c r="AH2499" s="447">
        <f t="shared" si="380"/>
        <v>485000</v>
      </c>
      <c r="AI2499" s="446"/>
      <c r="AJ2499" s="447">
        <f>AJ2500+AJ2501+AJ2502</f>
        <v>193190</v>
      </c>
      <c r="AK2499" s="71"/>
      <c r="AL2499" s="447">
        <f>AL2500+AL2501+AL2502</f>
        <v>712400</v>
      </c>
      <c r="AM2499" s="447"/>
      <c r="AN2499" s="447">
        <f>AN2500+AN2501+AN2502</f>
        <v>770900</v>
      </c>
      <c r="AO2499" s="447"/>
      <c r="AP2499" s="447">
        <f>AP2500+AP2501+AP2502</f>
        <v>770900</v>
      </c>
      <c r="AQ2499" s="447"/>
    </row>
    <row r="2500" spans="2:43" ht="18" customHeight="1" x14ac:dyDescent="0.2">
      <c r="B2500" s="4"/>
      <c r="C2500" s="117"/>
      <c r="D2500" s="117"/>
      <c r="E2500" s="117"/>
      <c r="F2500" s="48"/>
      <c r="G2500" s="11"/>
      <c r="H2500" s="117"/>
      <c r="I2500" s="124"/>
      <c r="J2500" s="124"/>
      <c r="K2500" s="144"/>
      <c r="L2500" s="11"/>
      <c r="M2500" s="143"/>
      <c r="N2500" s="42"/>
      <c r="O2500" s="128"/>
      <c r="P2500" s="130"/>
      <c r="Q2500" s="140"/>
      <c r="R2500" s="72" t="s">
        <v>3</v>
      </c>
      <c r="S2500" s="181"/>
      <c r="T2500" s="73" t="s">
        <v>9</v>
      </c>
      <c r="V2500" s="74">
        <v>342000</v>
      </c>
      <c r="X2500" s="74">
        <v>441100</v>
      </c>
      <c r="Z2500" s="829">
        <v>452800</v>
      </c>
      <c r="AB2500" s="74">
        <v>568200</v>
      </c>
      <c r="AD2500" s="74">
        <v>485000</v>
      </c>
      <c r="AF2500" s="74">
        <v>0</v>
      </c>
      <c r="AH2500" s="74">
        <f t="shared" si="380"/>
        <v>485000</v>
      </c>
      <c r="AI2500" s="8"/>
      <c r="AJ2500" s="74">
        <f>CEILING(AB2500*34/100,10)</f>
        <v>193190</v>
      </c>
      <c r="AK2500" s="8"/>
      <c r="AL2500" s="74">
        <v>712400</v>
      </c>
      <c r="AM2500" s="74"/>
      <c r="AN2500" s="74">
        <v>770900</v>
      </c>
      <c r="AO2500" s="74"/>
      <c r="AP2500" s="74">
        <v>770900</v>
      </c>
      <c r="AQ2500" s="74"/>
    </row>
    <row r="2501" spans="2:43" ht="18" hidden="1" customHeight="1" x14ac:dyDescent="0.2">
      <c r="B2501" s="4"/>
      <c r="C2501" s="117"/>
      <c r="D2501" s="117"/>
      <c r="E2501" s="117"/>
      <c r="F2501" s="48"/>
      <c r="G2501" s="11"/>
      <c r="H2501" s="117"/>
      <c r="I2501" s="124"/>
      <c r="J2501" s="124"/>
      <c r="K2501" s="144"/>
      <c r="L2501" s="11"/>
      <c r="M2501" s="143"/>
      <c r="N2501" s="42"/>
      <c r="O2501" s="128"/>
      <c r="P2501" s="130"/>
      <c r="Q2501" s="130"/>
      <c r="R2501" s="72"/>
      <c r="S2501" s="181"/>
      <c r="T2501" s="73"/>
      <c r="V2501" s="74">
        <v>0</v>
      </c>
      <c r="X2501" s="74">
        <v>0</v>
      </c>
      <c r="Z2501" s="74">
        <v>0</v>
      </c>
      <c r="AB2501" s="74">
        <v>0</v>
      </c>
      <c r="AD2501" s="74">
        <v>0</v>
      </c>
      <c r="AF2501" s="74">
        <v>0</v>
      </c>
      <c r="AH2501" s="74">
        <f t="shared" si="380"/>
        <v>0</v>
      </c>
      <c r="AI2501" s="8"/>
      <c r="AJ2501" s="74">
        <v>0</v>
      </c>
      <c r="AK2501" s="8"/>
      <c r="AL2501" s="74">
        <v>0</v>
      </c>
      <c r="AM2501" s="74"/>
      <c r="AN2501" s="74">
        <v>0</v>
      </c>
      <c r="AO2501" s="74"/>
      <c r="AP2501" s="74">
        <v>0</v>
      </c>
      <c r="AQ2501" s="74"/>
    </row>
    <row r="2502" spans="2:43" ht="18" hidden="1" customHeight="1" x14ac:dyDescent="0.2">
      <c r="B2502" s="4"/>
      <c r="C2502" s="117"/>
      <c r="D2502" s="117"/>
      <c r="E2502" s="117"/>
      <c r="F2502" s="48"/>
      <c r="G2502" s="11"/>
      <c r="H2502" s="117"/>
      <c r="I2502" s="124"/>
      <c r="J2502" s="124"/>
      <c r="K2502" s="144"/>
      <c r="L2502" s="11"/>
      <c r="M2502" s="143"/>
      <c r="N2502" s="42"/>
      <c r="O2502" s="128"/>
      <c r="P2502" s="130"/>
      <c r="Q2502" s="130"/>
      <c r="R2502" s="72"/>
      <c r="S2502" s="181"/>
      <c r="T2502" s="73"/>
      <c r="V2502" s="74">
        <v>0</v>
      </c>
      <c r="X2502" s="74">
        <v>0</v>
      </c>
      <c r="Z2502" s="74">
        <v>0</v>
      </c>
      <c r="AB2502" s="74">
        <v>0</v>
      </c>
      <c r="AD2502" s="74">
        <v>0</v>
      </c>
      <c r="AF2502" s="74">
        <v>0</v>
      </c>
      <c r="AH2502" s="74">
        <f t="shared" si="380"/>
        <v>0</v>
      </c>
      <c r="AI2502" s="8"/>
      <c r="AJ2502" s="74">
        <v>0</v>
      </c>
      <c r="AK2502" s="8"/>
      <c r="AL2502" s="74">
        <v>0</v>
      </c>
      <c r="AM2502" s="74"/>
      <c r="AN2502" s="74">
        <v>0</v>
      </c>
      <c r="AO2502" s="74"/>
      <c r="AP2502" s="74">
        <v>0</v>
      </c>
      <c r="AQ2502" s="74"/>
    </row>
    <row r="2503" spans="2:43" ht="18" customHeight="1" x14ac:dyDescent="0.2">
      <c r="B2503" s="4"/>
      <c r="C2503" s="117"/>
      <c r="D2503" s="117"/>
      <c r="E2503" s="117"/>
      <c r="F2503" s="48"/>
      <c r="G2503" s="11"/>
      <c r="H2503" s="117"/>
      <c r="I2503" s="124"/>
      <c r="J2503" s="124"/>
      <c r="K2503" s="144"/>
      <c r="L2503" s="11"/>
      <c r="M2503" s="143"/>
      <c r="N2503" s="42"/>
      <c r="O2503" s="128"/>
      <c r="P2503" s="130"/>
      <c r="Q2503" s="131">
        <v>2</v>
      </c>
      <c r="R2503" s="68"/>
      <c r="S2503" s="35"/>
      <c r="T2503" s="69" t="s">
        <v>11</v>
      </c>
      <c r="U2503" s="92"/>
      <c r="V2503" s="70">
        <f>V2504+V2505+V2506</f>
        <v>308000</v>
      </c>
      <c r="X2503" s="447">
        <f>X2504+X2505+X2506</f>
        <v>663500</v>
      </c>
      <c r="Z2503" s="447">
        <f>Z2504+Z2505+Z2506</f>
        <v>582300</v>
      </c>
      <c r="AB2503" s="447">
        <f>AB2504+AB2505+AB2506</f>
        <v>538400</v>
      </c>
      <c r="AD2503" s="447">
        <f>AD2504+AD2505+AD2506</f>
        <v>680500</v>
      </c>
      <c r="AF2503" s="447">
        <f>AF2504+AF2505+AF2506</f>
        <v>0</v>
      </c>
      <c r="AH2503" s="447">
        <f t="shared" si="380"/>
        <v>680500</v>
      </c>
      <c r="AI2503" s="446"/>
      <c r="AJ2503" s="447">
        <f>AJ2504+AJ2505+AJ2506</f>
        <v>183060</v>
      </c>
      <c r="AK2503" s="71"/>
      <c r="AL2503" s="447">
        <f>AL2504+AL2505+AL2506</f>
        <v>742900</v>
      </c>
      <c r="AM2503" s="447"/>
      <c r="AN2503" s="447">
        <f>AN2504+AN2505+AN2506</f>
        <v>803900</v>
      </c>
      <c r="AO2503" s="447"/>
      <c r="AP2503" s="447">
        <f>AP2504+AP2505+AP2506</f>
        <v>803900</v>
      </c>
      <c r="AQ2503" s="447"/>
    </row>
    <row r="2504" spans="2:43" ht="18" customHeight="1" x14ac:dyDescent="0.2">
      <c r="B2504" s="4"/>
      <c r="C2504" s="117"/>
      <c r="D2504" s="117"/>
      <c r="E2504" s="117"/>
      <c r="F2504" s="48"/>
      <c r="G2504" s="11"/>
      <c r="H2504" s="117"/>
      <c r="I2504" s="124"/>
      <c r="J2504" s="124"/>
      <c r="K2504" s="144"/>
      <c r="L2504" s="11"/>
      <c r="M2504" s="143"/>
      <c r="N2504" s="42"/>
      <c r="O2504" s="128"/>
      <c r="P2504" s="130"/>
      <c r="Q2504" s="131"/>
      <c r="R2504" s="72" t="s">
        <v>3</v>
      </c>
      <c r="S2504" s="181"/>
      <c r="T2504" s="73" t="s">
        <v>11</v>
      </c>
      <c r="V2504" s="74">
        <v>308000</v>
      </c>
      <c r="X2504" s="74">
        <v>663500</v>
      </c>
      <c r="Z2504" s="829">
        <v>582300</v>
      </c>
      <c r="AB2504" s="448">
        <v>538400</v>
      </c>
      <c r="AD2504" s="74">
        <v>680500</v>
      </c>
      <c r="AF2504" s="74">
        <v>0</v>
      </c>
      <c r="AH2504" s="74">
        <f t="shared" si="380"/>
        <v>680500</v>
      </c>
      <c r="AI2504" s="495"/>
      <c r="AJ2504" s="74">
        <f>CEILING(AB2504*34/100,10)</f>
        <v>183060</v>
      </c>
      <c r="AK2504" s="87"/>
      <c r="AL2504" s="448">
        <v>742900</v>
      </c>
      <c r="AM2504" s="448"/>
      <c r="AN2504" s="448">
        <v>803900</v>
      </c>
      <c r="AO2504" s="74"/>
      <c r="AP2504" s="448">
        <v>803900</v>
      </c>
      <c r="AQ2504" s="74"/>
    </row>
    <row r="2505" spans="2:43" ht="18" hidden="1" customHeight="1" x14ac:dyDescent="0.2">
      <c r="B2505" s="4"/>
      <c r="C2505" s="117"/>
      <c r="D2505" s="117"/>
      <c r="E2505" s="117"/>
      <c r="F2505" s="48"/>
      <c r="G2505" s="11"/>
      <c r="H2505" s="117"/>
      <c r="I2505" s="124"/>
      <c r="J2505" s="124"/>
      <c r="K2505" s="144"/>
      <c r="L2505" s="11"/>
      <c r="M2505" s="143"/>
      <c r="N2505" s="42"/>
      <c r="O2505" s="128"/>
      <c r="P2505" s="130"/>
      <c r="Q2505" s="131"/>
      <c r="R2505" s="72"/>
      <c r="S2505" s="181"/>
      <c r="T2505" s="73"/>
      <c r="V2505" s="83">
        <v>0</v>
      </c>
      <c r="X2505" s="448">
        <v>0</v>
      </c>
      <c r="Z2505" s="448">
        <v>0</v>
      </c>
      <c r="AB2505" s="448">
        <v>0</v>
      </c>
      <c r="AD2505" s="448">
        <v>0</v>
      </c>
      <c r="AF2505" s="448">
        <v>0</v>
      </c>
      <c r="AH2505" s="448">
        <f t="shared" si="380"/>
        <v>0</v>
      </c>
      <c r="AI2505" s="495"/>
      <c r="AJ2505" s="448">
        <v>0</v>
      </c>
      <c r="AK2505" s="87"/>
      <c r="AL2505" s="448">
        <v>0</v>
      </c>
      <c r="AM2505" s="448"/>
      <c r="AN2505" s="448">
        <v>0</v>
      </c>
      <c r="AO2505" s="448"/>
      <c r="AP2505" s="448">
        <v>0</v>
      </c>
      <c r="AQ2505" s="448"/>
    </row>
    <row r="2506" spans="2:43" ht="18" hidden="1" customHeight="1" x14ac:dyDescent="0.2">
      <c r="B2506" s="4"/>
      <c r="C2506" s="117"/>
      <c r="D2506" s="117"/>
      <c r="E2506" s="117"/>
      <c r="F2506" s="48"/>
      <c r="G2506" s="11"/>
      <c r="H2506" s="117"/>
      <c r="I2506" s="124"/>
      <c r="J2506" s="124"/>
      <c r="K2506" s="144"/>
      <c r="L2506" s="11"/>
      <c r="M2506" s="143"/>
      <c r="N2506" s="42"/>
      <c r="O2506" s="128"/>
      <c r="P2506" s="130"/>
      <c r="Q2506" s="130"/>
      <c r="R2506" s="72"/>
      <c r="S2506" s="181"/>
      <c r="T2506" s="73"/>
      <c r="V2506" s="74">
        <v>0</v>
      </c>
      <c r="X2506" s="74">
        <v>0</v>
      </c>
      <c r="Z2506" s="74">
        <v>0</v>
      </c>
      <c r="AB2506" s="74">
        <v>0</v>
      </c>
      <c r="AD2506" s="74">
        <v>0</v>
      </c>
      <c r="AF2506" s="74">
        <v>0</v>
      </c>
      <c r="AH2506" s="74">
        <f t="shared" si="380"/>
        <v>0</v>
      </c>
      <c r="AI2506" s="8"/>
      <c r="AJ2506" s="74">
        <v>0</v>
      </c>
      <c r="AK2506" s="8"/>
      <c r="AL2506" s="74">
        <v>0</v>
      </c>
      <c r="AM2506" s="74"/>
      <c r="AN2506" s="74">
        <v>0</v>
      </c>
      <c r="AO2506" s="74"/>
      <c r="AP2506" s="74">
        <v>0</v>
      </c>
      <c r="AQ2506" s="74"/>
    </row>
    <row r="2507" spans="2:43" ht="18" customHeight="1" x14ac:dyDescent="0.2">
      <c r="B2507" s="4"/>
      <c r="C2507" s="117"/>
      <c r="D2507" s="117"/>
      <c r="E2507" s="117"/>
      <c r="F2507" s="48"/>
      <c r="G2507" s="11"/>
      <c r="H2507" s="117"/>
      <c r="I2507" s="124"/>
      <c r="J2507" s="124"/>
      <c r="K2507" s="144"/>
      <c r="L2507" s="11"/>
      <c r="M2507" s="143"/>
      <c r="N2507" s="42"/>
      <c r="O2507" s="128"/>
      <c r="P2507" s="130"/>
      <c r="Q2507" s="131">
        <v>3</v>
      </c>
      <c r="R2507" s="68"/>
      <c r="S2507" s="35"/>
      <c r="T2507" s="69" t="s">
        <v>12</v>
      </c>
      <c r="U2507" s="92"/>
      <c r="V2507" s="70">
        <f>SUM(V2508:V2508)</f>
        <v>4000</v>
      </c>
      <c r="X2507" s="447">
        <f>SUM(X2508:X2508)</f>
        <v>2700</v>
      </c>
      <c r="Z2507" s="447">
        <f>SUM(Z2508:Z2508)</f>
        <v>1600</v>
      </c>
      <c r="AB2507" s="447">
        <f>SUM(AB2508:AB2508)</f>
        <v>2000</v>
      </c>
      <c r="AD2507" s="447">
        <f>SUM(AD2508:AD2508)</f>
        <v>1000</v>
      </c>
      <c r="AF2507" s="447">
        <f>SUM(AF2508:AF2508)</f>
        <v>0</v>
      </c>
      <c r="AH2507" s="447">
        <f t="shared" si="380"/>
        <v>1000</v>
      </c>
      <c r="AI2507" s="446"/>
      <c r="AJ2507" s="447">
        <f>SUM(AJ2508:AJ2508)</f>
        <v>680</v>
      </c>
      <c r="AK2507" s="71"/>
      <c r="AL2507" s="447">
        <f>SUM(AL2508:AL2508)</f>
        <v>2700</v>
      </c>
      <c r="AM2507" s="447"/>
      <c r="AN2507" s="447">
        <f>SUM(AN2508:AN2508)</f>
        <v>2950</v>
      </c>
      <c r="AO2507" s="447"/>
      <c r="AP2507" s="447">
        <f>SUM(AP2508:AP2508)</f>
        <v>2950</v>
      </c>
      <c r="AQ2507" s="447"/>
    </row>
    <row r="2508" spans="2:43" ht="18" customHeight="1" x14ac:dyDescent="0.2">
      <c r="B2508" s="4"/>
      <c r="C2508" s="117"/>
      <c r="D2508" s="117"/>
      <c r="E2508" s="117"/>
      <c r="F2508" s="48"/>
      <c r="G2508" s="11"/>
      <c r="H2508" s="117"/>
      <c r="I2508" s="124"/>
      <c r="J2508" s="124"/>
      <c r="K2508" s="144"/>
      <c r="L2508" s="11"/>
      <c r="M2508" s="143"/>
      <c r="N2508" s="42"/>
      <c r="O2508" s="128"/>
      <c r="P2508" s="130"/>
      <c r="Q2508" s="130"/>
      <c r="R2508" s="72" t="s">
        <v>3</v>
      </c>
      <c r="S2508" s="181"/>
      <c r="T2508" s="73" t="s">
        <v>12</v>
      </c>
      <c r="V2508" s="74">
        <v>4000</v>
      </c>
      <c r="X2508" s="74">
        <v>2700</v>
      </c>
      <c r="Z2508" s="829">
        <v>1600</v>
      </c>
      <c r="AB2508" s="74">
        <v>2000</v>
      </c>
      <c r="AD2508" s="74">
        <v>1000</v>
      </c>
      <c r="AF2508" s="74">
        <v>0</v>
      </c>
      <c r="AH2508" s="74">
        <f t="shared" si="380"/>
        <v>1000</v>
      </c>
      <c r="AI2508" s="8"/>
      <c r="AJ2508" s="74">
        <f>CEILING(AB2508*34/100,10)</f>
        <v>680</v>
      </c>
      <c r="AK2508" s="8"/>
      <c r="AL2508" s="74">
        <v>2700</v>
      </c>
      <c r="AM2508" s="74"/>
      <c r="AN2508" s="74">
        <v>2950</v>
      </c>
      <c r="AO2508" s="74"/>
      <c r="AP2508" s="74">
        <v>2950</v>
      </c>
      <c r="AQ2508" s="74"/>
    </row>
    <row r="2509" spans="2:43" ht="18" customHeight="1" x14ac:dyDescent="0.2">
      <c r="B2509" s="4"/>
      <c r="C2509" s="117"/>
      <c r="D2509" s="117"/>
      <c r="E2509" s="117"/>
      <c r="F2509" s="48"/>
      <c r="G2509" s="11"/>
      <c r="H2509" s="117"/>
      <c r="I2509" s="124"/>
      <c r="J2509" s="124"/>
      <c r="K2509" s="144"/>
      <c r="L2509" s="11"/>
      <c r="M2509" s="143"/>
      <c r="N2509" s="42"/>
      <c r="O2509" s="128"/>
      <c r="P2509" s="130"/>
      <c r="Q2509" s="131">
        <v>4</v>
      </c>
      <c r="R2509" s="68"/>
      <c r="S2509" s="35"/>
      <c r="T2509" s="69" t="s">
        <v>13</v>
      </c>
      <c r="U2509" s="92"/>
      <c r="V2509" s="70">
        <f>V2510</f>
        <v>22000</v>
      </c>
      <c r="X2509" s="447">
        <f>X2510</f>
        <v>27900</v>
      </c>
      <c r="Z2509" s="447">
        <f>Z2510</f>
        <v>20200</v>
      </c>
      <c r="AB2509" s="447">
        <f>AB2510</f>
        <v>21400</v>
      </c>
      <c r="AD2509" s="447">
        <f>AD2510</f>
        <v>30000</v>
      </c>
      <c r="AF2509" s="447">
        <f>AF2510</f>
        <v>0</v>
      </c>
      <c r="AH2509" s="447">
        <f t="shared" si="380"/>
        <v>30000</v>
      </c>
      <c r="AI2509" s="446"/>
      <c r="AJ2509" s="447">
        <f>AJ2510</f>
        <v>7280</v>
      </c>
      <c r="AK2509" s="71"/>
      <c r="AL2509" s="447">
        <f>AL2510</f>
        <v>22150</v>
      </c>
      <c r="AM2509" s="447"/>
      <c r="AN2509" s="447">
        <f>AN2510</f>
        <v>23950</v>
      </c>
      <c r="AO2509" s="447"/>
      <c r="AP2509" s="447">
        <f>AP2510</f>
        <v>23950</v>
      </c>
      <c r="AQ2509" s="447"/>
    </row>
    <row r="2510" spans="2:43" ht="18" customHeight="1" x14ac:dyDescent="0.2">
      <c r="B2510" s="4"/>
      <c r="C2510" s="117"/>
      <c r="D2510" s="117"/>
      <c r="E2510" s="117"/>
      <c r="F2510" s="48"/>
      <c r="G2510" s="11"/>
      <c r="H2510" s="117"/>
      <c r="I2510" s="124"/>
      <c r="J2510" s="124"/>
      <c r="K2510" s="144"/>
      <c r="L2510" s="11"/>
      <c r="M2510" s="143"/>
      <c r="N2510" s="42"/>
      <c r="O2510" s="128"/>
      <c r="P2510" s="130"/>
      <c r="Q2510" s="131"/>
      <c r="R2510" s="72" t="s">
        <v>3</v>
      </c>
      <c r="S2510" s="181"/>
      <c r="T2510" s="73" t="s">
        <v>13</v>
      </c>
      <c r="V2510" s="74">
        <v>22000</v>
      </c>
      <c r="X2510" s="74">
        <v>27900</v>
      </c>
      <c r="Z2510" s="829">
        <v>20200</v>
      </c>
      <c r="AB2510" s="448">
        <v>21400</v>
      </c>
      <c r="AD2510" s="74">
        <v>30000</v>
      </c>
      <c r="AF2510" s="74">
        <v>0</v>
      </c>
      <c r="AH2510" s="74">
        <f t="shared" si="380"/>
        <v>30000</v>
      </c>
      <c r="AI2510" s="495"/>
      <c r="AJ2510" s="74">
        <f>CEILING(AB2510*34/100,10)</f>
        <v>7280</v>
      </c>
      <c r="AK2510" s="87"/>
      <c r="AL2510" s="448">
        <v>22150</v>
      </c>
      <c r="AM2510" s="448"/>
      <c r="AN2510" s="448">
        <v>23950</v>
      </c>
      <c r="AO2510" s="74"/>
      <c r="AP2510" s="448">
        <v>23950</v>
      </c>
      <c r="AQ2510" s="74"/>
    </row>
    <row r="2511" spans="2:43" ht="18" hidden="1" customHeight="1" x14ac:dyDescent="0.2">
      <c r="B2511" s="4"/>
      <c r="C2511" s="117"/>
      <c r="D2511" s="117"/>
      <c r="E2511" s="117"/>
      <c r="F2511" s="48"/>
      <c r="G2511" s="11"/>
      <c r="H2511" s="117"/>
      <c r="I2511" s="124"/>
      <c r="J2511" s="124"/>
      <c r="K2511" s="144"/>
      <c r="L2511" s="11"/>
      <c r="M2511" s="143"/>
      <c r="N2511" s="42"/>
      <c r="O2511" s="128"/>
      <c r="P2511" s="130"/>
      <c r="Q2511" s="131">
        <v>6</v>
      </c>
      <c r="R2511" s="68"/>
      <c r="S2511" s="35"/>
      <c r="T2511" s="69" t="s">
        <v>375</v>
      </c>
      <c r="U2511" s="92"/>
      <c r="V2511" s="70">
        <f>SUM(V2512:V2512)</f>
        <v>0</v>
      </c>
      <c r="X2511" s="447">
        <f>SUM(X2512:X2512)</f>
        <v>0</v>
      </c>
      <c r="Z2511" s="447">
        <f>SUM(Z2512:Z2512)</f>
        <v>0</v>
      </c>
      <c r="AB2511" s="447">
        <f>SUM(AB2512:AB2512)</f>
        <v>0</v>
      </c>
      <c r="AD2511" s="447">
        <f>SUM(AD2512:AD2512)</f>
        <v>0</v>
      </c>
      <c r="AF2511" s="447">
        <f>SUM(AF2512:AF2512)</f>
        <v>0</v>
      </c>
      <c r="AH2511" s="447">
        <f t="shared" si="380"/>
        <v>0</v>
      </c>
      <c r="AI2511" s="446"/>
      <c r="AJ2511" s="447">
        <f>SUM(AJ2512:AJ2512)</f>
        <v>0</v>
      </c>
      <c r="AK2511" s="71"/>
      <c r="AL2511" s="447">
        <f>SUM(AL2512:AL2512)</f>
        <v>0</v>
      </c>
      <c r="AM2511" s="447"/>
      <c r="AN2511" s="447">
        <f>SUM(AN2512:AN2512)</f>
        <v>0</v>
      </c>
      <c r="AO2511" s="447"/>
      <c r="AP2511" s="447">
        <f>SUM(AP2512:AP2512)</f>
        <v>0</v>
      </c>
      <c r="AQ2511" s="447"/>
    </row>
    <row r="2512" spans="2:43" ht="18" hidden="1" customHeight="1" x14ac:dyDescent="0.2">
      <c r="B2512" s="4"/>
      <c r="C2512" s="117"/>
      <c r="D2512" s="117"/>
      <c r="E2512" s="117"/>
      <c r="F2512" s="48"/>
      <c r="G2512" s="11"/>
      <c r="H2512" s="117"/>
      <c r="I2512" s="124"/>
      <c r="J2512" s="124"/>
      <c r="K2512" s="144"/>
      <c r="L2512" s="11"/>
      <c r="M2512" s="143"/>
      <c r="N2512" s="42"/>
      <c r="O2512" s="128"/>
      <c r="P2512" s="130"/>
      <c r="Q2512" s="130"/>
      <c r="R2512" s="72" t="s">
        <v>3</v>
      </c>
      <c r="S2512" s="181"/>
      <c r="T2512" s="73" t="s">
        <v>375</v>
      </c>
      <c r="V2512" s="74">
        <v>0</v>
      </c>
      <c r="X2512" s="74">
        <v>0</v>
      </c>
      <c r="Z2512" s="74">
        <v>0</v>
      </c>
      <c r="AB2512" s="74">
        <v>0</v>
      </c>
      <c r="AD2512" s="74">
        <v>0</v>
      </c>
      <c r="AF2512" s="74">
        <v>0</v>
      </c>
      <c r="AH2512" s="74">
        <f t="shared" si="380"/>
        <v>0</v>
      </c>
      <c r="AI2512" s="8"/>
      <c r="AJ2512" s="74">
        <v>0</v>
      </c>
      <c r="AK2512" s="8"/>
      <c r="AL2512" s="74">
        <v>0</v>
      </c>
      <c r="AM2512" s="74"/>
      <c r="AN2512" s="74">
        <v>0</v>
      </c>
      <c r="AO2512" s="74"/>
      <c r="AP2512" s="74">
        <v>0</v>
      </c>
      <c r="AQ2512" s="74"/>
    </row>
    <row r="2513" spans="2:43" ht="18" customHeight="1" x14ac:dyDescent="0.2">
      <c r="B2513" s="4"/>
      <c r="C2513" s="117"/>
      <c r="D2513" s="117"/>
      <c r="E2513" s="117"/>
      <c r="F2513" s="48"/>
      <c r="G2513" s="11"/>
      <c r="H2513" s="117"/>
      <c r="I2513" s="124"/>
      <c r="J2513" s="124"/>
      <c r="K2513" s="144"/>
      <c r="L2513" s="11"/>
      <c r="M2513" s="143"/>
      <c r="N2513" s="42"/>
      <c r="O2513" s="127" t="s">
        <v>0</v>
      </c>
      <c r="P2513" s="123"/>
      <c r="Q2513" s="123"/>
      <c r="R2513" s="49"/>
      <c r="S2513" s="18"/>
      <c r="T2513" s="50" t="s">
        <v>60</v>
      </c>
      <c r="U2513" s="76"/>
      <c r="V2513" s="51">
        <f>V2514</f>
        <v>153000</v>
      </c>
      <c r="X2513" s="51">
        <f>X2514</f>
        <v>124000</v>
      </c>
      <c r="Z2513" s="51">
        <f>Z2514</f>
        <v>185800</v>
      </c>
      <c r="AB2513" s="51">
        <f>AB2514</f>
        <v>154800</v>
      </c>
      <c r="AD2513" s="51">
        <f>AD2514</f>
        <v>166500</v>
      </c>
      <c r="AF2513" s="51">
        <f>AF2514</f>
        <v>0</v>
      </c>
      <c r="AH2513" s="51">
        <f t="shared" si="380"/>
        <v>166500</v>
      </c>
      <c r="AI2513" s="5"/>
      <c r="AJ2513" s="51">
        <f>AJ2514</f>
        <v>52640</v>
      </c>
      <c r="AK2513" s="5"/>
      <c r="AL2513" s="51">
        <f t="shared" ref="AL2513:AP2514" si="382">AL2514</f>
        <v>191850</v>
      </c>
      <c r="AM2513" s="51"/>
      <c r="AN2513" s="51">
        <f t="shared" si="382"/>
        <v>207650</v>
      </c>
      <c r="AO2513" s="51"/>
      <c r="AP2513" s="51">
        <f t="shared" si="382"/>
        <v>207650</v>
      </c>
      <c r="AQ2513" s="51"/>
    </row>
    <row r="2514" spans="2:43" ht="18" customHeight="1" x14ac:dyDescent="0.2">
      <c r="B2514" s="4"/>
      <c r="C2514" s="117"/>
      <c r="D2514" s="117"/>
      <c r="E2514" s="117"/>
      <c r="F2514" s="48"/>
      <c r="G2514" s="11"/>
      <c r="H2514" s="117"/>
      <c r="I2514" s="124"/>
      <c r="J2514" s="124"/>
      <c r="K2514" s="144"/>
      <c r="L2514" s="11"/>
      <c r="M2514" s="143"/>
      <c r="N2514" s="42"/>
      <c r="O2514" s="128"/>
      <c r="P2514" s="129">
        <v>1</v>
      </c>
      <c r="Q2514" s="129"/>
      <c r="R2514" s="64"/>
      <c r="S2514" s="234"/>
      <c r="T2514" s="65" t="s">
        <v>8</v>
      </c>
      <c r="U2514" s="155"/>
      <c r="V2514" s="66">
        <f>V2515</f>
        <v>153000</v>
      </c>
      <c r="X2514" s="66">
        <f>X2515</f>
        <v>124000</v>
      </c>
      <c r="Z2514" s="66">
        <f>Z2515</f>
        <v>185800</v>
      </c>
      <c r="AB2514" s="66">
        <f>AB2515</f>
        <v>154800</v>
      </c>
      <c r="AD2514" s="66">
        <f>AD2515</f>
        <v>166500</v>
      </c>
      <c r="AF2514" s="66">
        <f>AF2515</f>
        <v>0</v>
      </c>
      <c r="AH2514" s="66">
        <f t="shared" si="380"/>
        <v>166500</v>
      </c>
      <c r="AI2514" s="67"/>
      <c r="AJ2514" s="66">
        <f>AJ2515</f>
        <v>52640</v>
      </c>
      <c r="AK2514" s="67"/>
      <c r="AL2514" s="66">
        <f t="shared" si="382"/>
        <v>191850</v>
      </c>
      <c r="AM2514" s="66"/>
      <c r="AN2514" s="66">
        <f t="shared" si="382"/>
        <v>207650</v>
      </c>
      <c r="AO2514" s="66"/>
      <c r="AP2514" s="66">
        <f t="shared" si="382"/>
        <v>207650</v>
      </c>
      <c r="AQ2514" s="66"/>
    </row>
    <row r="2515" spans="2:43" ht="18" customHeight="1" x14ac:dyDescent="0.2">
      <c r="B2515" s="4"/>
      <c r="C2515" s="117"/>
      <c r="D2515" s="117"/>
      <c r="E2515" s="117"/>
      <c r="F2515" s="48"/>
      <c r="G2515" s="11"/>
      <c r="H2515" s="117"/>
      <c r="I2515" s="124"/>
      <c r="J2515" s="124"/>
      <c r="K2515" s="144"/>
      <c r="L2515" s="11"/>
      <c r="M2515" s="143"/>
      <c r="N2515" s="42"/>
      <c r="O2515" s="128"/>
      <c r="P2515" s="130"/>
      <c r="Q2515" s="131">
        <v>6</v>
      </c>
      <c r="R2515" s="72"/>
      <c r="S2515" s="181"/>
      <c r="T2515" s="69" t="s">
        <v>62</v>
      </c>
      <c r="U2515" s="92"/>
      <c r="V2515" s="70">
        <f>SUM(V2516:V2518)</f>
        <v>153000</v>
      </c>
      <c r="X2515" s="447">
        <f>SUM(X2516:X2518)</f>
        <v>124000</v>
      </c>
      <c r="Z2515" s="447">
        <f>SUM(Z2516:Z2518)</f>
        <v>185800</v>
      </c>
      <c r="AB2515" s="447">
        <f>SUM(AB2516:AB2518)</f>
        <v>154800</v>
      </c>
      <c r="AD2515" s="447">
        <f>SUM(AD2516:AD2518)</f>
        <v>166500</v>
      </c>
      <c r="AF2515" s="447">
        <f>SUM(AF2516:AF2518)</f>
        <v>0</v>
      </c>
      <c r="AH2515" s="447">
        <f t="shared" si="380"/>
        <v>166500</v>
      </c>
      <c r="AI2515" s="446"/>
      <c r="AJ2515" s="447">
        <f>SUM(AJ2516:AJ2518)</f>
        <v>52640</v>
      </c>
      <c r="AK2515" s="71"/>
      <c r="AL2515" s="447">
        <f>SUM(AL2516:AL2518)</f>
        <v>191850</v>
      </c>
      <c r="AM2515" s="447"/>
      <c r="AN2515" s="447">
        <f>SUM(AN2516:AN2518)</f>
        <v>207650</v>
      </c>
      <c r="AO2515" s="447"/>
      <c r="AP2515" s="447">
        <f>SUM(AP2516:AP2518)</f>
        <v>207650</v>
      </c>
      <c r="AQ2515" s="447"/>
    </row>
    <row r="2516" spans="2:43" ht="18" customHeight="1" x14ac:dyDescent="0.2">
      <c r="B2516" s="4"/>
      <c r="C2516" s="117"/>
      <c r="D2516" s="117"/>
      <c r="E2516" s="117"/>
      <c r="F2516" s="48"/>
      <c r="G2516" s="11"/>
      <c r="H2516" s="117"/>
      <c r="I2516" s="124"/>
      <c r="J2516" s="124"/>
      <c r="K2516" s="144"/>
      <c r="L2516" s="11"/>
      <c r="M2516" s="143"/>
      <c r="N2516" s="42"/>
      <c r="O2516" s="128"/>
      <c r="P2516" s="130"/>
      <c r="Q2516" s="131"/>
      <c r="R2516" s="72">
        <v>1</v>
      </c>
      <c r="S2516" s="181"/>
      <c r="T2516" s="73" t="s">
        <v>430</v>
      </c>
      <c r="V2516" s="74">
        <v>94000</v>
      </c>
      <c r="X2516" s="74">
        <v>77100</v>
      </c>
      <c r="Z2516" s="829">
        <v>118300</v>
      </c>
      <c r="AB2516" s="74">
        <v>95300</v>
      </c>
      <c r="AD2516" s="74">
        <v>103900</v>
      </c>
      <c r="AF2516" s="74">
        <v>0</v>
      </c>
      <c r="AH2516" s="74">
        <f t="shared" si="380"/>
        <v>103900</v>
      </c>
      <c r="AI2516" s="8"/>
      <c r="AJ2516" s="74">
        <f t="shared" ref="AJ2516:AJ2517" si="383">CEILING(AB2516*34/100,10)</f>
        <v>32410</v>
      </c>
      <c r="AK2516" s="8"/>
      <c r="AL2516" s="74">
        <v>117550</v>
      </c>
      <c r="AM2516" s="74"/>
      <c r="AN2516" s="74">
        <v>127250</v>
      </c>
      <c r="AO2516" s="74"/>
      <c r="AP2516" s="74">
        <v>127250</v>
      </c>
      <c r="AQ2516" s="74"/>
    </row>
    <row r="2517" spans="2:43" ht="18" customHeight="1" x14ac:dyDescent="0.2">
      <c r="B2517" s="4"/>
      <c r="C2517" s="117"/>
      <c r="D2517" s="117"/>
      <c r="E2517" s="117"/>
      <c r="F2517" s="48"/>
      <c r="G2517" s="11"/>
      <c r="H2517" s="117"/>
      <c r="I2517" s="124"/>
      <c r="J2517" s="124"/>
      <c r="K2517" s="144"/>
      <c r="L2517" s="11"/>
      <c r="M2517" s="143"/>
      <c r="N2517" s="42"/>
      <c r="O2517" s="128"/>
      <c r="P2517" s="130"/>
      <c r="Q2517" s="131"/>
      <c r="R2517" s="72">
        <v>2</v>
      </c>
      <c r="S2517" s="181"/>
      <c r="T2517" s="73" t="s">
        <v>386</v>
      </c>
      <c r="V2517" s="74">
        <v>59000</v>
      </c>
      <c r="X2517" s="74">
        <v>46900</v>
      </c>
      <c r="Z2517" s="829">
        <v>67500</v>
      </c>
      <c r="AB2517" s="74">
        <v>59500</v>
      </c>
      <c r="AD2517" s="74">
        <v>62600</v>
      </c>
      <c r="AF2517" s="74">
        <v>0</v>
      </c>
      <c r="AH2517" s="74">
        <f t="shared" si="380"/>
        <v>62600</v>
      </c>
      <c r="AI2517" s="8"/>
      <c r="AJ2517" s="74">
        <f t="shared" si="383"/>
        <v>20230</v>
      </c>
      <c r="AK2517" s="8"/>
      <c r="AL2517" s="74">
        <v>74300</v>
      </c>
      <c r="AM2517" s="74"/>
      <c r="AN2517" s="74">
        <v>80400</v>
      </c>
      <c r="AO2517" s="74"/>
      <c r="AP2517" s="74">
        <v>80400</v>
      </c>
      <c r="AQ2517" s="74"/>
    </row>
    <row r="2518" spans="2:43" ht="18" hidden="1" customHeight="1" x14ac:dyDescent="0.2">
      <c r="B2518" s="4"/>
      <c r="C2518" s="117"/>
      <c r="D2518" s="117"/>
      <c r="E2518" s="117"/>
      <c r="F2518" s="48"/>
      <c r="G2518" s="11"/>
      <c r="H2518" s="117"/>
      <c r="I2518" s="124"/>
      <c r="J2518" s="124"/>
      <c r="K2518" s="144"/>
      <c r="L2518" s="11"/>
      <c r="M2518" s="143"/>
      <c r="N2518" s="42"/>
      <c r="O2518" s="128"/>
      <c r="P2518" s="130"/>
      <c r="Q2518" s="131"/>
      <c r="R2518" s="72">
        <v>8</v>
      </c>
      <c r="S2518" s="181"/>
      <c r="T2518" s="73" t="s">
        <v>463</v>
      </c>
      <c r="V2518" s="74">
        <v>0</v>
      </c>
      <c r="X2518" s="74">
        <v>0</v>
      </c>
      <c r="Z2518" s="74">
        <v>0</v>
      </c>
      <c r="AB2518" s="74">
        <v>0</v>
      </c>
      <c r="AD2518" s="74">
        <v>0</v>
      </c>
      <c r="AF2518" s="74">
        <v>0</v>
      </c>
      <c r="AH2518" s="74">
        <f t="shared" si="380"/>
        <v>0</v>
      </c>
      <c r="AI2518" s="8"/>
      <c r="AJ2518" s="74">
        <v>0</v>
      </c>
      <c r="AK2518" s="8"/>
      <c r="AL2518" s="74">
        <v>0</v>
      </c>
      <c r="AM2518" s="74"/>
      <c r="AN2518" s="74">
        <v>0</v>
      </c>
      <c r="AO2518" s="74"/>
      <c r="AP2518" s="74">
        <v>0</v>
      </c>
      <c r="AQ2518" s="74"/>
    </row>
    <row r="2519" spans="2:43" ht="18" customHeight="1" x14ac:dyDescent="0.2">
      <c r="B2519" s="4"/>
      <c r="C2519" s="117"/>
      <c r="D2519" s="117"/>
      <c r="E2519" s="117"/>
      <c r="F2519" s="48"/>
      <c r="G2519" s="11"/>
      <c r="H2519" s="117"/>
      <c r="I2519" s="124"/>
      <c r="J2519" s="124"/>
      <c r="K2519" s="144"/>
      <c r="L2519" s="11"/>
      <c r="M2519" s="143"/>
      <c r="N2519" s="42"/>
      <c r="O2519" s="127" t="s">
        <v>18</v>
      </c>
      <c r="P2519" s="123"/>
      <c r="Q2519" s="123"/>
      <c r="R2519" s="49"/>
      <c r="S2519" s="18"/>
      <c r="T2519" s="50" t="s">
        <v>190</v>
      </c>
      <c r="U2519" s="76"/>
      <c r="V2519" s="51">
        <f>V2520+V2535+V2540+V2544+V2551+V2558</f>
        <v>53500</v>
      </c>
      <c r="X2519" s="51">
        <f>X2520+X2535+X2540+X2544+X2551+X2558</f>
        <v>66700</v>
      </c>
      <c r="Z2519" s="51">
        <f>Z2520+Z2535+Z2540+Z2544+Z2551+Z2558</f>
        <v>69300</v>
      </c>
      <c r="AB2519" s="51">
        <f>AB2520+AB2535+AB2540+AB2544+AB2551+AB2558</f>
        <v>137000</v>
      </c>
      <c r="AD2519" s="51" t="e">
        <f>AD2520+AD2535+AD2540+AD2544+AD2551+AD2558</f>
        <v>#REF!</v>
      </c>
      <c r="AF2519" s="51">
        <f>AF2520+AF2535+AF2540+AF2544+AF2551+AF2558</f>
        <v>0</v>
      </c>
      <c r="AH2519" s="51" t="e">
        <f t="shared" si="380"/>
        <v>#REF!</v>
      </c>
      <c r="AI2519" s="5"/>
      <c r="AJ2519" s="51">
        <f>AJ2520+AJ2535+AJ2540+AJ2544+AJ2551+AJ2558</f>
        <v>34910</v>
      </c>
      <c r="AK2519" s="5"/>
      <c r="AL2519" s="51">
        <f>AL2520+AL2535+AL2540+AL2544+AL2551+AL2558</f>
        <v>75200</v>
      </c>
      <c r="AM2519" s="51"/>
      <c r="AN2519" s="51">
        <f>AN2520+AN2535+AN2540+AN2544+AN2551+AN2558</f>
        <v>80900</v>
      </c>
      <c r="AO2519" s="51"/>
      <c r="AP2519" s="51">
        <f>AP2520+AP2535+AP2540+AP2544+AP2551+AP2558</f>
        <v>80900</v>
      </c>
      <c r="AQ2519" s="51"/>
    </row>
    <row r="2520" spans="2:43" ht="18" customHeight="1" x14ac:dyDescent="0.2">
      <c r="B2520" s="4"/>
      <c r="C2520" s="117"/>
      <c r="D2520" s="117"/>
      <c r="E2520" s="117"/>
      <c r="F2520" s="48"/>
      <c r="G2520" s="11"/>
      <c r="H2520" s="117"/>
      <c r="I2520" s="124"/>
      <c r="J2520" s="124"/>
      <c r="K2520" s="144"/>
      <c r="L2520" s="11"/>
      <c r="M2520" s="143"/>
      <c r="N2520" s="42"/>
      <c r="O2520" s="128"/>
      <c r="P2520" s="129">
        <v>2</v>
      </c>
      <c r="Q2520" s="129"/>
      <c r="R2520" s="64"/>
      <c r="S2520" s="234"/>
      <c r="T2520" s="65" t="s">
        <v>195</v>
      </c>
      <c r="U2520" s="155"/>
      <c r="V2520" s="66">
        <f>V2521+V2525+V2528+V2531+V2533</f>
        <v>23500</v>
      </c>
      <c r="X2520" s="66">
        <f>X2521+X2525+X2528+X2531+X2533</f>
        <v>22000</v>
      </c>
      <c r="Z2520" s="66">
        <f>Z2521+Z2525+Z2528+Z2531+Z2533</f>
        <v>21500</v>
      </c>
      <c r="AB2520" s="66">
        <f>AB2521+AB2525+AB2528+AB2531+AB2533</f>
        <v>81600</v>
      </c>
      <c r="AD2520" s="66" t="e">
        <f>AD2521+AD2525+AD2528+AD2531+AD2533</f>
        <v>#REF!</v>
      </c>
      <c r="AF2520" s="66">
        <f>AF2521+AF2525+AF2528+AF2531+AF2533</f>
        <v>0</v>
      </c>
      <c r="AH2520" s="66" t="e">
        <f t="shared" si="380"/>
        <v>#REF!</v>
      </c>
      <c r="AI2520" s="67"/>
      <c r="AJ2520" s="66">
        <f>AJ2521+AJ2525+AJ2528+AJ2531+AJ2533</f>
        <v>20410</v>
      </c>
      <c r="AK2520" s="67"/>
      <c r="AL2520" s="66">
        <f>AL2521+AL2525+AL2528+AL2531+AL2533</f>
        <v>27500</v>
      </c>
      <c r="AM2520" s="66"/>
      <c r="AN2520" s="66">
        <f>AN2521+AN2525+AN2528+AN2531+AN2533</f>
        <v>29500</v>
      </c>
      <c r="AO2520" s="66"/>
      <c r="AP2520" s="66">
        <f>AP2521+AP2525+AP2528+AP2531+AP2533</f>
        <v>29500</v>
      </c>
      <c r="AQ2520" s="66"/>
    </row>
    <row r="2521" spans="2:43" ht="18" customHeight="1" x14ac:dyDescent="0.2">
      <c r="B2521" s="4"/>
      <c r="C2521" s="117"/>
      <c r="D2521" s="117"/>
      <c r="E2521" s="117"/>
      <c r="F2521" s="48"/>
      <c r="G2521" s="11"/>
      <c r="H2521" s="117"/>
      <c r="I2521" s="124"/>
      <c r="J2521" s="124"/>
      <c r="K2521" s="144"/>
      <c r="L2521" s="11"/>
      <c r="M2521" s="143"/>
      <c r="N2521" s="42"/>
      <c r="O2521" s="128"/>
      <c r="P2521" s="130"/>
      <c r="Q2521" s="131">
        <v>1</v>
      </c>
      <c r="R2521" s="68"/>
      <c r="S2521" s="35"/>
      <c r="T2521" s="69" t="s">
        <v>47</v>
      </c>
      <c r="U2521" s="92"/>
      <c r="V2521" s="70">
        <f>SUM(V2522:V2524)</f>
        <v>21500</v>
      </c>
      <c r="X2521" s="447">
        <f>SUM(X2522:X2524)</f>
        <v>19000</v>
      </c>
      <c r="Z2521" s="447">
        <f>SUM(Z2522:Z2524)</f>
        <v>17500</v>
      </c>
      <c r="AB2521" s="447">
        <f>SUM(AB2522:AB2524)</f>
        <v>73100</v>
      </c>
      <c r="AD2521" s="447">
        <f>SUM(AD2522:AD2524)</f>
        <v>77000</v>
      </c>
      <c r="AF2521" s="447">
        <f>SUM(AF2522:AF2524)</f>
        <v>0</v>
      </c>
      <c r="AH2521" s="447">
        <f t="shared" si="380"/>
        <v>77000</v>
      </c>
      <c r="AI2521" s="446"/>
      <c r="AJ2521" s="447">
        <f>SUM(AJ2522:AJ2524)</f>
        <v>18280</v>
      </c>
      <c r="AK2521" s="71"/>
      <c r="AL2521" s="447">
        <f>SUM(AL2522:AL2524)</f>
        <v>18000</v>
      </c>
      <c r="AM2521" s="447"/>
      <c r="AN2521" s="447">
        <f>SUM(AN2522:AN2524)</f>
        <v>19500</v>
      </c>
      <c r="AO2521" s="447"/>
      <c r="AP2521" s="447">
        <f>SUM(AP2522:AP2524)</f>
        <v>19500</v>
      </c>
      <c r="AQ2521" s="447"/>
    </row>
    <row r="2522" spans="2:43" ht="18" customHeight="1" x14ac:dyDescent="0.2">
      <c r="B2522" s="4"/>
      <c r="C2522" s="117"/>
      <c r="D2522" s="117"/>
      <c r="E2522" s="117"/>
      <c r="F2522" s="48"/>
      <c r="G2522" s="11"/>
      <c r="H2522" s="117"/>
      <c r="I2522" s="124"/>
      <c r="J2522" s="124"/>
      <c r="K2522" s="144"/>
      <c r="L2522" s="11"/>
      <c r="M2522" s="143"/>
      <c r="N2522" s="42"/>
      <c r="O2522" s="128"/>
      <c r="P2522" s="130"/>
      <c r="Q2522" s="130"/>
      <c r="R2522" s="72" t="s">
        <v>3</v>
      </c>
      <c r="S2522" s="181"/>
      <c r="T2522" s="73" t="s">
        <v>17</v>
      </c>
      <c r="V2522" s="74">
        <v>20500</v>
      </c>
      <c r="X2522" s="74">
        <v>18000</v>
      </c>
      <c r="Z2522" s="74">
        <v>17500</v>
      </c>
      <c r="AB2522" s="74">
        <v>73100</v>
      </c>
      <c r="AD2522" s="74">
        <v>77000</v>
      </c>
      <c r="AF2522" s="74">
        <v>0</v>
      </c>
      <c r="AH2522" s="74">
        <f t="shared" si="380"/>
        <v>77000</v>
      </c>
      <c r="AI2522" s="8"/>
      <c r="AJ2522" s="74">
        <f>CEILING(AB2522*25/100,10)</f>
        <v>18280</v>
      </c>
      <c r="AK2522" s="8"/>
      <c r="AL2522" s="74">
        <v>18000</v>
      </c>
      <c r="AM2522" s="74"/>
      <c r="AN2522" s="74">
        <v>19500</v>
      </c>
      <c r="AO2522" s="74"/>
      <c r="AP2522" s="74">
        <v>19500</v>
      </c>
      <c r="AQ2522" s="74"/>
    </row>
    <row r="2523" spans="2:43" ht="18" hidden="1" customHeight="1" x14ac:dyDescent="0.2">
      <c r="B2523" s="4"/>
      <c r="C2523" s="117"/>
      <c r="D2523" s="117"/>
      <c r="E2523" s="117"/>
      <c r="F2523" s="48"/>
      <c r="G2523" s="11"/>
      <c r="H2523" s="117"/>
      <c r="I2523" s="124"/>
      <c r="J2523" s="124"/>
      <c r="K2523" s="144"/>
      <c r="L2523" s="11"/>
      <c r="M2523" s="143"/>
      <c r="N2523" s="42"/>
      <c r="O2523" s="128"/>
      <c r="P2523" s="130"/>
      <c r="Q2523" s="130"/>
      <c r="R2523" s="72" t="s">
        <v>18</v>
      </c>
      <c r="S2523" s="181"/>
      <c r="T2523" s="73" t="s">
        <v>367</v>
      </c>
      <c r="V2523" s="74">
        <v>1000</v>
      </c>
      <c r="X2523" s="74">
        <v>1000</v>
      </c>
      <c r="Z2523" s="74">
        <v>0</v>
      </c>
      <c r="AB2523" s="74">
        <v>0</v>
      </c>
      <c r="AD2523" s="74">
        <v>0</v>
      </c>
      <c r="AF2523" s="74">
        <v>0</v>
      </c>
      <c r="AH2523" s="74">
        <f t="shared" si="380"/>
        <v>0</v>
      </c>
      <c r="AI2523" s="8"/>
      <c r="AJ2523" s="74">
        <v>0</v>
      </c>
      <c r="AK2523" s="8"/>
      <c r="AL2523" s="74">
        <v>0</v>
      </c>
      <c r="AM2523" s="74"/>
      <c r="AN2523" s="74">
        <v>0</v>
      </c>
      <c r="AO2523" s="74"/>
      <c r="AP2523" s="74">
        <v>0</v>
      </c>
      <c r="AQ2523" s="74"/>
    </row>
    <row r="2524" spans="2:43" ht="18" hidden="1" customHeight="1" x14ac:dyDescent="0.2">
      <c r="B2524" s="4"/>
      <c r="C2524" s="117"/>
      <c r="D2524" s="117"/>
      <c r="E2524" s="117"/>
      <c r="F2524" s="48"/>
      <c r="G2524" s="11"/>
      <c r="H2524" s="117"/>
      <c r="I2524" s="124"/>
      <c r="J2524" s="124"/>
      <c r="K2524" s="144"/>
      <c r="L2524" s="11"/>
      <c r="M2524" s="143"/>
      <c r="N2524" s="42"/>
      <c r="O2524" s="128"/>
      <c r="P2524" s="130"/>
      <c r="Q2524" s="130"/>
      <c r="R2524" s="72">
        <v>5</v>
      </c>
      <c r="S2524" s="181"/>
      <c r="T2524" s="73" t="s">
        <v>352</v>
      </c>
      <c r="V2524" s="74">
        <v>0</v>
      </c>
      <c r="X2524" s="74">
        <v>0</v>
      </c>
      <c r="Z2524" s="74">
        <v>0</v>
      </c>
      <c r="AB2524" s="74">
        <v>0</v>
      </c>
      <c r="AD2524" s="74">
        <v>0</v>
      </c>
      <c r="AF2524" s="74">
        <v>0</v>
      </c>
      <c r="AH2524" s="74">
        <f t="shared" si="380"/>
        <v>0</v>
      </c>
      <c r="AI2524" s="8"/>
      <c r="AJ2524" s="74"/>
      <c r="AK2524" s="8"/>
      <c r="AL2524" s="74"/>
      <c r="AM2524" s="74"/>
      <c r="AN2524" s="74"/>
      <c r="AO2524" s="74"/>
      <c r="AP2524" s="74"/>
      <c r="AQ2524" s="74"/>
    </row>
    <row r="2525" spans="2:43" ht="18" customHeight="1" x14ac:dyDescent="0.2">
      <c r="B2525" s="4"/>
      <c r="C2525" s="117"/>
      <c r="D2525" s="117"/>
      <c r="E2525" s="117"/>
      <c r="F2525" s="48"/>
      <c r="G2525" s="11"/>
      <c r="H2525" s="117"/>
      <c r="I2525" s="124"/>
      <c r="J2525" s="124"/>
      <c r="K2525" s="144"/>
      <c r="L2525" s="11"/>
      <c r="M2525" s="143"/>
      <c r="N2525" s="42"/>
      <c r="O2525" s="128"/>
      <c r="P2525" s="130"/>
      <c r="Q2525" s="131">
        <v>2</v>
      </c>
      <c r="R2525" s="68"/>
      <c r="S2525" s="35"/>
      <c r="T2525" s="69" t="s">
        <v>227</v>
      </c>
      <c r="U2525" s="92"/>
      <c r="V2525" s="70">
        <f>SUM(V2526:V2527)</f>
        <v>2000</v>
      </c>
      <c r="X2525" s="447">
        <f>SUM(X2526:X2527)</f>
        <v>3000</v>
      </c>
      <c r="Z2525" s="447">
        <f>SUM(Z2526:Z2527)</f>
        <v>4000</v>
      </c>
      <c r="AB2525" s="447">
        <f>SUM(AB2526:AB2527)</f>
        <v>8500</v>
      </c>
      <c r="AD2525" s="447">
        <f>SUM(AD2526:AD2527)</f>
        <v>9000</v>
      </c>
      <c r="AF2525" s="447">
        <f>SUM(AF2526:AF2527)</f>
        <v>0</v>
      </c>
      <c r="AH2525" s="447">
        <f t="shared" ref="AH2525:AH2588" si="384">AD2525+AF2525</f>
        <v>9000</v>
      </c>
      <c r="AI2525" s="446"/>
      <c r="AJ2525" s="447">
        <f>SUM(AJ2526:AJ2527)</f>
        <v>2130</v>
      </c>
      <c r="AK2525" s="71"/>
      <c r="AL2525" s="447">
        <f>SUM(AL2526:AL2527)</f>
        <v>9500</v>
      </c>
      <c r="AM2525" s="447"/>
      <c r="AN2525" s="447">
        <f>SUM(AN2526:AN2527)</f>
        <v>10000</v>
      </c>
      <c r="AO2525" s="447"/>
      <c r="AP2525" s="447">
        <f>SUM(AP2526:AP2527)</f>
        <v>10000</v>
      </c>
      <c r="AQ2525" s="447"/>
    </row>
    <row r="2526" spans="2:43" ht="18" hidden="1" customHeight="1" x14ac:dyDescent="0.2">
      <c r="B2526" s="4"/>
      <c r="C2526" s="117"/>
      <c r="D2526" s="117"/>
      <c r="E2526" s="117"/>
      <c r="F2526" s="48"/>
      <c r="G2526" s="11"/>
      <c r="H2526" s="117"/>
      <c r="I2526" s="124"/>
      <c r="J2526" s="124"/>
      <c r="K2526" s="144"/>
      <c r="L2526" s="11"/>
      <c r="M2526" s="143"/>
      <c r="N2526" s="42"/>
      <c r="O2526" s="128"/>
      <c r="P2526" s="130"/>
      <c r="Q2526" s="131"/>
      <c r="R2526" s="72" t="s">
        <v>3</v>
      </c>
      <c r="S2526" s="181"/>
      <c r="T2526" s="73" t="s">
        <v>78</v>
      </c>
      <c r="V2526" s="74">
        <v>0</v>
      </c>
      <c r="X2526" s="74">
        <v>0</v>
      </c>
      <c r="Z2526" s="74">
        <v>0</v>
      </c>
      <c r="AB2526" s="74">
        <v>0</v>
      </c>
      <c r="AD2526" s="74">
        <v>0</v>
      </c>
      <c r="AF2526" s="74">
        <v>0</v>
      </c>
      <c r="AH2526" s="74">
        <f t="shared" si="384"/>
        <v>0</v>
      </c>
      <c r="AI2526" s="8"/>
      <c r="AJ2526" s="74">
        <v>0</v>
      </c>
      <c r="AK2526" s="8"/>
      <c r="AL2526" s="74">
        <v>0</v>
      </c>
      <c r="AM2526" s="74"/>
      <c r="AN2526" s="74">
        <v>0</v>
      </c>
      <c r="AO2526" s="74"/>
      <c r="AP2526" s="74">
        <v>0</v>
      </c>
      <c r="AQ2526" s="74"/>
    </row>
    <row r="2527" spans="2:43" ht="18" customHeight="1" x14ac:dyDescent="0.2">
      <c r="B2527" s="4"/>
      <c r="C2527" s="117"/>
      <c r="D2527" s="117"/>
      <c r="E2527" s="117"/>
      <c r="F2527" s="48"/>
      <c r="G2527" s="11"/>
      <c r="H2527" s="117"/>
      <c r="I2527" s="124"/>
      <c r="J2527" s="124"/>
      <c r="K2527" s="144"/>
      <c r="L2527" s="11"/>
      <c r="M2527" s="143"/>
      <c r="N2527" s="42"/>
      <c r="O2527" s="128"/>
      <c r="P2527" s="130"/>
      <c r="Q2527" s="130"/>
      <c r="R2527" s="72" t="s">
        <v>0</v>
      </c>
      <c r="S2527" s="181"/>
      <c r="T2527" s="73" t="s">
        <v>228</v>
      </c>
      <c r="V2527" s="74">
        <v>2000</v>
      </c>
      <c r="X2527" s="74">
        <v>3000</v>
      </c>
      <c r="Z2527" s="74">
        <v>4000</v>
      </c>
      <c r="AB2527" s="74">
        <v>8500</v>
      </c>
      <c r="AD2527" s="74">
        <v>9000</v>
      </c>
      <c r="AF2527" s="74">
        <v>0</v>
      </c>
      <c r="AH2527" s="74">
        <f t="shared" si="384"/>
        <v>9000</v>
      </c>
      <c r="AI2527" s="8"/>
      <c r="AJ2527" s="74">
        <f>CEILING(AB2527*25/100,10)</f>
        <v>2130</v>
      </c>
      <c r="AK2527" s="8"/>
      <c r="AL2527" s="74">
        <v>9500</v>
      </c>
      <c r="AM2527" s="74"/>
      <c r="AN2527" s="74">
        <v>10000</v>
      </c>
      <c r="AO2527" s="74"/>
      <c r="AP2527" s="74">
        <v>10000</v>
      </c>
      <c r="AQ2527" s="74"/>
    </row>
    <row r="2528" spans="2:43" ht="18" hidden="1" customHeight="1" x14ac:dyDescent="0.2">
      <c r="B2528" s="4"/>
      <c r="C2528" s="117"/>
      <c r="D2528" s="117"/>
      <c r="E2528" s="117"/>
      <c r="F2528" s="48"/>
      <c r="G2528" s="11"/>
      <c r="H2528" s="117"/>
      <c r="I2528" s="124"/>
      <c r="J2528" s="124"/>
      <c r="K2528" s="144"/>
      <c r="L2528" s="11"/>
      <c r="M2528" s="143"/>
      <c r="N2528" s="42"/>
      <c r="O2528" s="128"/>
      <c r="P2528" s="130"/>
      <c r="Q2528" s="131">
        <v>3</v>
      </c>
      <c r="R2528" s="68"/>
      <c r="S2528" s="35"/>
      <c r="T2528" s="69" t="s">
        <v>79</v>
      </c>
      <c r="U2528" s="92"/>
      <c r="V2528" s="70">
        <f>V2529+V2530</f>
        <v>0</v>
      </c>
      <c r="X2528" s="447">
        <f>X2529+X2530</f>
        <v>0</v>
      </c>
      <c r="Z2528" s="447">
        <f>Z2529+Z2530</f>
        <v>0</v>
      </c>
      <c r="AB2528" s="447">
        <f>AB2529+AB2530</f>
        <v>0</v>
      </c>
      <c r="AD2528" s="447" t="e">
        <f>#REF!+AD2530</f>
        <v>#REF!</v>
      </c>
      <c r="AF2528" s="447">
        <f>AF2529+AF2530</f>
        <v>0</v>
      </c>
      <c r="AH2528" s="447" t="e">
        <f t="shared" si="384"/>
        <v>#REF!</v>
      </c>
      <c r="AI2528" s="446"/>
      <c r="AJ2528" s="447">
        <f>AJ2529+AJ2530</f>
        <v>0</v>
      </c>
      <c r="AK2528" s="71"/>
      <c r="AL2528" s="447">
        <f>AL2529+AL2530</f>
        <v>0</v>
      </c>
      <c r="AM2528" s="447"/>
      <c r="AN2528" s="447">
        <f>AN2529+AN2530</f>
        <v>0</v>
      </c>
      <c r="AO2528" s="447"/>
      <c r="AP2528" s="447">
        <f>AP2529+AP2530</f>
        <v>0</v>
      </c>
      <c r="AQ2528" s="447"/>
    </row>
    <row r="2529" spans="2:43" ht="18" hidden="1" customHeight="1" x14ac:dyDescent="0.2">
      <c r="B2529" s="4"/>
      <c r="C2529" s="117"/>
      <c r="D2529" s="117"/>
      <c r="E2529" s="117"/>
      <c r="F2529" s="48"/>
      <c r="G2529" s="11"/>
      <c r="H2529" s="117"/>
      <c r="I2529" s="124"/>
      <c r="J2529" s="124"/>
      <c r="K2529" s="144"/>
      <c r="L2529" s="11"/>
      <c r="M2529" s="143"/>
      <c r="N2529" s="42"/>
      <c r="O2529" s="128"/>
      <c r="P2529" s="130"/>
      <c r="Q2529" s="131"/>
      <c r="R2529" s="72" t="s">
        <v>3</v>
      </c>
      <c r="S2529" s="181"/>
      <c r="T2529" s="73" t="s">
        <v>80</v>
      </c>
      <c r="V2529" s="83">
        <v>0</v>
      </c>
      <c r="X2529" s="448">
        <v>0</v>
      </c>
      <c r="Z2529" s="448">
        <v>0</v>
      </c>
      <c r="AB2529" s="448">
        <v>0</v>
      </c>
      <c r="AD2529" s="448">
        <v>0</v>
      </c>
      <c r="AF2529" s="448">
        <v>0</v>
      </c>
      <c r="AH2529" s="448">
        <f t="shared" si="384"/>
        <v>0</v>
      </c>
      <c r="AI2529" s="495"/>
      <c r="AJ2529" s="448">
        <v>0</v>
      </c>
      <c r="AK2529" s="87"/>
      <c r="AL2529" s="448">
        <v>0</v>
      </c>
      <c r="AM2529" s="448"/>
      <c r="AN2529" s="448">
        <v>0</v>
      </c>
      <c r="AO2529" s="448"/>
      <c r="AP2529" s="448">
        <v>0</v>
      </c>
      <c r="AQ2529" s="448"/>
    </row>
    <row r="2530" spans="2:43" ht="18" hidden="1" customHeight="1" x14ac:dyDescent="0.2">
      <c r="B2530" s="4"/>
      <c r="C2530" s="117"/>
      <c r="D2530" s="117"/>
      <c r="E2530" s="117"/>
      <c r="F2530" s="48"/>
      <c r="G2530" s="11"/>
      <c r="H2530" s="117"/>
      <c r="I2530" s="124"/>
      <c r="J2530" s="124"/>
      <c r="K2530" s="144"/>
      <c r="L2530" s="11"/>
      <c r="M2530" s="143"/>
      <c r="N2530" s="42"/>
      <c r="O2530" s="128"/>
      <c r="P2530" s="130"/>
      <c r="Q2530" s="130"/>
      <c r="R2530" s="72" t="s">
        <v>18</v>
      </c>
      <c r="S2530" s="181"/>
      <c r="T2530" s="73" t="s">
        <v>82</v>
      </c>
      <c r="V2530" s="74">
        <v>0</v>
      </c>
      <c r="X2530" s="74">
        <v>0</v>
      </c>
      <c r="Z2530" s="74">
        <v>0</v>
      </c>
      <c r="AB2530" s="74">
        <v>0</v>
      </c>
      <c r="AD2530" s="74">
        <v>0</v>
      </c>
      <c r="AF2530" s="74">
        <v>0</v>
      </c>
      <c r="AH2530" s="74">
        <f t="shared" si="384"/>
        <v>0</v>
      </c>
      <c r="AI2530" s="8"/>
      <c r="AJ2530" s="74">
        <v>0</v>
      </c>
      <c r="AK2530" s="8"/>
      <c r="AL2530" s="74">
        <v>0</v>
      </c>
      <c r="AM2530" s="74"/>
      <c r="AN2530" s="74">
        <v>0</v>
      </c>
      <c r="AO2530" s="74"/>
      <c r="AP2530" s="74">
        <v>0</v>
      </c>
      <c r="AQ2530" s="74"/>
    </row>
    <row r="2531" spans="2:43" ht="18" hidden="1" customHeight="1" x14ac:dyDescent="0.2">
      <c r="B2531" s="4"/>
      <c r="C2531" s="117"/>
      <c r="D2531" s="117"/>
      <c r="E2531" s="117"/>
      <c r="F2531" s="48"/>
      <c r="G2531" s="11"/>
      <c r="H2531" s="117"/>
      <c r="I2531" s="124"/>
      <c r="J2531" s="124"/>
      <c r="K2531" s="144"/>
      <c r="L2531" s="11"/>
      <c r="M2531" s="143"/>
      <c r="N2531" s="42"/>
      <c r="O2531" s="128"/>
      <c r="P2531" s="130"/>
      <c r="Q2531" s="131">
        <v>5</v>
      </c>
      <c r="R2531" s="68"/>
      <c r="S2531" s="35"/>
      <c r="T2531" s="69" t="s">
        <v>48</v>
      </c>
      <c r="U2531" s="92"/>
      <c r="V2531" s="70">
        <f>V2532</f>
        <v>0</v>
      </c>
      <c r="X2531" s="447">
        <f>X2532</f>
        <v>0</v>
      </c>
      <c r="Z2531" s="447">
        <f>Z2532</f>
        <v>0</v>
      </c>
      <c r="AB2531" s="447">
        <f>AB2532</f>
        <v>0</v>
      </c>
      <c r="AD2531" s="447">
        <f>AD2532</f>
        <v>0</v>
      </c>
      <c r="AF2531" s="447">
        <f>AF2532</f>
        <v>0</v>
      </c>
      <c r="AH2531" s="447">
        <f t="shared" si="384"/>
        <v>0</v>
      </c>
      <c r="AI2531" s="446"/>
      <c r="AJ2531" s="447">
        <f>AJ2532</f>
        <v>0</v>
      </c>
      <c r="AK2531" s="71"/>
      <c r="AL2531" s="447">
        <f>AL2532</f>
        <v>0</v>
      </c>
      <c r="AM2531" s="447"/>
      <c r="AN2531" s="447">
        <f>AN2532</f>
        <v>0</v>
      </c>
      <c r="AO2531" s="447"/>
      <c r="AP2531" s="447">
        <f>AP2532</f>
        <v>0</v>
      </c>
      <c r="AQ2531" s="447"/>
    </row>
    <row r="2532" spans="2:43" ht="18" hidden="1" customHeight="1" x14ac:dyDescent="0.2">
      <c r="B2532" s="4"/>
      <c r="C2532" s="117"/>
      <c r="D2532" s="117"/>
      <c r="E2532" s="117"/>
      <c r="F2532" s="48"/>
      <c r="G2532" s="11"/>
      <c r="H2532" s="117"/>
      <c r="I2532" s="124"/>
      <c r="J2532" s="124"/>
      <c r="K2532" s="144"/>
      <c r="L2532" s="11"/>
      <c r="M2532" s="143"/>
      <c r="N2532" s="42"/>
      <c r="O2532" s="128"/>
      <c r="P2532" s="130"/>
      <c r="Q2532" s="130"/>
      <c r="R2532" s="72" t="s">
        <v>3</v>
      </c>
      <c r="S2532" s="181"/>
      <c r="T2532" s="73" t="s">
        <v>551</v>
      </c>
      <c r="V2532" s="74">
        <v>0</v>
      </c>
      <c r="X2532" s="74">
        <v>0</v>
      </c>
      <c r="Z2532" s="74">
        <v>0</v>
      </c>
      <c r="AB2532" s="74">
        <v>0</v>
      </c>
      <c r="AD2532" s="74">
        <v>0</v>
      </c>
      <c r="AF2532" s="74">
        <v>0</v>
      </c>
      <c r="AH2532" s="74">
        <f t="shared" si="384"/>
        <v>0</v>
      </c>
      <c r="AI2532" s="8"/>
      <c r="AJ2532" s="74">
        <v>0</v>
      </c>
      <c r="AK2532" s="8"/>
      <c r="AL2532" s="74">
        <v>0</v>
      </c>
      <c r="AM2532" s="74"/>
      <c r="AN2532" s="74">
        <v>0</v>
      </c>
      <c r="AO2532" s="74"/>
      <c r="AP2532" s="74">
        <v>0</v>
      </c>
      <c r="AQ2532" s="74"/>
    </row>
    <row r="2533" spans="2:43" ht="18" hidden="1" customHeight="1" x14ac:dyDescent="0.2">
      <c r="B2533" s="4"/>
      <c r="C2533" s="117"/>
      <c r="D2533" s="117"/>
      <c r="E2533" s="117"/>
      <c r="F2533" s="48"/>
      <c r="G2533" s="11"/>
      <c r="H2533" s="117"/>
      <c r="I2533" s="124"/>
      <c r="J2533" s="124"/>
      <c r="K2533" s="144"/>
      <c r="L2533" s="11"/>
      <c r="M2533" s="143"/>
      <c r="N2533" s="42"/>
      <c r="O2533" s="128"/>
      <c r="P2533" s="130"/>
      <c r="Q2533" s="131">
        <v>6</v>
      </c>
      <c r="R2533" s="84"/>
      <c r="S2533" s="250"/>
      <c r="T2533" s="69" t="s">
        <v>19</v>
      </c>
      <c r="U2533" s="92"/>
      <c r="V2533" s="70">
        <f>V2534</f>
        <v>0</v>
      </c>
      <c r="X2533" s="447">
        <f>X2534</f>
        <v>0</v>
      </c>
      <c r="Z2533" s="447">
        <f>Z2534</f>
        <v>0</v>
      </c>
      <c r="AB2533" s="447">
        <f>AB2534</f>
        <v>0</v>
      </c>
      <c r="AD2533" s="447" t="e">
        <f>#REF!</f>
        <v>#REF!</v>
      </c>
      <c r="AF2533" s="447">
        <f>AF2534</f>
        <v>0</v>
      </c>
      <c r="AH2533" s="447" t="e">
        <f t="shared" si="384"/>
        <v>#REF!</v>
      </c>
      <c r="AI2533" s="446"/>
      <c r="AJ2533" s="447">
        <f>AJ2534</f>
        <v>0</v>
      </c>
      <c r="AK2533" s="71"/>
      <c r="AL2533" s="447">
        <f>AL2534</f>
        <v>0</v>
      </c>
      <c r="AM2533" s="447"/>
      <c r="AN2533" s="447">
        <f>AN2534</f>
        <v>0</v>
      </c>
      <c r="AO2533" s="447"/>
      <c r="AP2533" s="447">
        <f>AP2534</f>
        <v>0</v>
      </c>
      <c r="AQ2533" s="447"/>
    </row>
    <row r="2534" spans="2:43" ht="18" hidden="1" customHeight="1" x14ac:dyDescent="0.2">
      <c r="B2534" s="4"/>
      <c r="C2534" s="117"/>
      <c r="D2534" s="117"/>
      <c r="E2534" s="117"/>
      <c r="F2534" s="48"/>
      <c r="G2534" s="11"/>
      <c r="H2534" s="117"/>
      <c r="I2534" s="124"/>
      <c r="J2534" s="124"/>
      <c r="K2534" s="144"/>
      <c r="L2534" s="11"/>
      <c r="M2534" s="143"/>
      <c r="N2534" s="42"/>
      <c r="O2534" s="128"/>
      <c r="P2534" s="130"/>
      <c r="Q2534" s="130"/>
      <c r="R2534" s="72">
        <v>90</v>
      </c>
      <c r="S2534" s="181"/>
      <c r="T2534" s="73" t="s">
        <v>225</v>
      </c>
      <c r="V2534" s="74">
        <v>0</v>
      </c>
      <c r="X2534" s="74">
        <v>0</v>
      </c>
      <c r="Z2534" s="74">
        <v>0</v>
      </c>
      <c r="AB2534" s="74">
        <v>0</v>
      </c>
      <c r="AD2534" s="74">
        <v>0</v>
      </c>
      <c r="AF2534" s="74">
        <v>0</v>
      </c>
      <c r="AH2534" s="74">
        <f t="shared" si="384"/>
        <v>0</v>
      </c>
      <c r="AI2534" s="8"/>
      <c r="AJ2534" s="74">
        <v>0</v>
      </c>
      <c r="AK2534" s="8"/>
      <c r="AL2534" s="74">
        <v>0</v>
      </c>
      <c r="AM2534" s="74"/>
      <c r="AN2534" s="74">
        <v>0</v>
      </c>
      <c r="AO2534" s="74"/>
      <c r="AP2534" s="74">
        <v>0</v>
      </c>
      <c r="AQ2534" s="74"/>
    </row>
    <row r="2535" spans="2:43" ht="18" customHeight="1" x14ac:dyDescent="0.2">
      <c r="B2535" s="4"/>
      <c r="C2535" s="117"/>
      <c r="D2535" s="117"/>
      <c r="E2535" s="117"/>
      <c r="F2535" s="48"/>
      <c r="G2535" s="11"/>
      <c r="H2535" s="117"/>
      <c r="I2535" s="124"/>
      <c r="J2535" s="124"/>
      <c r="K2535" s="144"/>
      <c r="L2535" s="11"/>
      <c r="M2535" s="143"/>
      <c r="N2535" s="42"/>
      <c r="O2535" s="128"/>
      <c r="P2535" s="129">
        <v>3</v>
      </c>
      <c r="Q2535" s="129"/>
      <c r="R2535" s="64"/>
      <c r="S2535" s="234"/>
      <c r="T2535" s="65" t="s">
        <v>215</v>
      </c>
      <c r="U2535" s="155"/>
      <c r="V2535" s="243">
        <f>V2536+V2538</f>
        <v>8000</v>
      </c>
      <c r="X2535" s="243">
        <f>X2536+X2538</f>
        <v>8000</v>
      </c>
      <c r="Z2535" s="243">
        <f>Z2536+Z2538</f>
        <v>14900</v>
      </c>
      <c r="AB2535" s="243">
        <f>AB2536+AB2538</f>
        <v>13900</v>
      </c>
      <c r="AD2535" s="243">
        <f>AD2536+AD2538</f>
        <v>14500</v>
      </c>
      <c r="AF2535" s="243">
        <f>AF2536+AF2538</f>
        <v>0</v>
      </c>
      <c r="AH2535" s="243">
        <f t="shared" si="384"/>
        <v>14500</v>
      </c>
      <c r="AI2535" s="244"/>
      <c r="AJ2535" s="243">
        <f>AJ2536+AJ2538</f>
        <v>3470</v>
      </c>
      <c r="AK2535" s="244"/>
      <c r="AL2535" s="243">
        <f>AL2536+AL2538</f>
        <v>14300</v>
      </c>
      <c r="AM2535" s="243"/>
      <c r="AN2535" s="243">
        <f>AN2536+AN2538</f>
        <v>15450</v>
      </c>
      <c r="AO2535" s="243"/>
      <c r="AP2535" s="243">
        <f>AP2536+AP2538</f>
        <v>15450</v>
      </c>
      <c r="AQ2535" s="243"/>
    </row>
    <row r="2536" spans="2:43" ht="18" customHeight="1" x14ac:dyDescent="0.2">
      <c r="B2536" s="4"/>
      <c r="C2536" s="117"/>
      <c r="D2536" s="117"/>
      <c r="E2536" s="117"/>
      <c r="F2536" s="48"/>
      <c r="G2536" s="11"/>
      <c r="H2536" s="117"/>
      <c r="I2536" s="124"/>
      <c r="J2536" s="124"/>
      <c r="K2536" s="144"/>
      <c r="L2536" s="11"/>
      <c r="M2536" s="143"/>
      <c r="N2536" s="42"/>
      <c r="O2536" s="128"/>
      <c r="P2536" s="130"/>
      <c r="Q2536" s="131">
        <v>1</v>
      </c>
      <c r="R2536" s="68"/>
      <c r="S2536" s="35"/>
      <c r="T2536" s="69" t="s">
        <v>177</v>
      </c>
      <c r="U2536" s="92"/>
      <c r="V2536" s="95">
        <f>V2537</f>
        <v>6000</v>
      </c>
      <c r="X2536" s="661">
        <f>X2537</f>
        <v>6000</v>
      </c>
      <c r="Z2536" s="661">
        <f>Z2537</f>
        <v>8900</v>
      </c>
      <c r="AB2536" s="661">
        <f>AB2537</f>
        <v>7400</v>
      </c>
      <c r="AD2536" s="661">
        <f>AD2537</f>
        <v>7800</v>
      </c>
      <c r="AF2536" s="661">
        <f>AF2537</f>
        <v>0</v>
      </c>
      <c r="AH2536" s="661">
        <f t="shared" si="384"/>
        <v>7800</v>
      </c>
      <c r="AI2536" s="662"/>
      <c r="AJ2536" s="661">
        <f>AJ2537</f>
        <v>1840</v>
      </c>
      <c r="AK2536" s="96"/>
      <c r="AL2536" s="661">
        <f>AL2537</f>
        <v>12100</v>
      </c>
      <c r="AM2536" s="661"/>
      <c r="AN2536" s="661">
        <f>AN2537</f>
        <v>13050</v>
      </c>
      <c r="AO2536" s="661"/>
      <c r="AP2536" s="661">
        <f>AP2537</f>
        <v>13050</v>
      </c>
      <c r="AQ2536" s="661"/>
    </row>
    <row r="2537" spans="2:43" ht="18" customHeight="1" x14ac:dyDescent="0.2">
      <c r="B2537" s="4"/>
      <c r="C2537" s="117"/>
      <c r="D2537" s="117"/>
      <c r="E2537" s="117"/>
      <c r="F2537" s="48"/>
      <c r="G2537" s="11"/>
      <c r="H2537" s="117"/>
      <c r="I2537" s="124"/>
      <c r="J2537" s="124"/>
      <c r="K2537" s="144"/>
      <c r="L2537" s="11"/>
      <c r="M2537" s="143"/>
      <c r="N2537" s="42"/>
      <c r="O2537" s="128"/>
      <c r="P2537" s="130"/>
      <c r="Q2537" s="131"/>
      <c r="R2537" s="72" t="s">
        <v>3</v>
      </c>
      <c r="S2537" s="181"/>
      <c r="T2537" s="77" t="s">
        <v>177</v>
      </c>
      <c r="U2537" s="141"/>
      <c r="V2537" s="74">
        <v>6000</v>
      </c>
      <c r="X2537" s="74">
        <v>6000</v>
      </c>
      <c r="Z2537" s="74">
        <v>8900</v>
      </c>
      <c r="AB2537" s="74">
        <v>7400</v>
      </c>
      <c r="AD2537" s="74">
        <v>7800</v>
      </c>
      <c r="AF2537" s="74">
        <v>0</v>
      </c>
      <c r="AH2537" s="74">
        <f t="shared" si="384"/>
        <v>7800</v>
      </c>
      <c r="AI2537" s="8"/>
      <c r="AJ2537" s="74">
        <f>CEILING(AB2537*25/100,10)-10</f>
        <v>1840</v>
      </c>
      <c r="AK2537" s="8"/>
      <c r="AL2537" s="74">
        <v>12100</v>
      </c>
      <c r="AM2537" s="74"/>
      <c r="AN2537" s="74">
        <v>13050</v>
      </c>
      <c r="AO2537" s="74"/>
      <c r="AP2537" s="74">
        <v>13050</v>
      </c>
      <c r="AQ2537" s="74"/>
    </row>
    <row r="2538" spans="2:43" ht="18" customHeight="1" x14ac:dyDescent="0.2">
      <c r="B2538" s="4"/>
      <c r="C2538" s="117"/>
      <c r="D2538" s="117"/>
      <c r="E2538" s="117"/>
      <c r="F2538" s="48"/>
      <c r="G2538" s="11"/>
      <c r="H2538" s="117"/>
      <c r="I2538" s="124"/>
      <c r="J2538" s="124"/>
      <c r="K2538" s="144"/>
      <c r="L2538" s="11"/>
      <c r="M2538" s="143"/>
      <c r="N2538" s="42"/>
      <c r="O2538" s="128"/>
      <c r="P2538" s="130"/>
      <c r="Q2538" s="131">
        <v>2</v>
      </c>
      <c r="R2538" s="68"/>
      <c r="S2538" s="35"/>
      <c r="T2538" s="69" t="s">
        <v>21</v>
      </c>
      <c r="U2538" s="92"/>
      <c r="V2538" s="95">
        <f>V2539</f>
        <v>2000</v>
      </c>
      <c r="X2538" s="661">
        <f>X2539</f>
        <v>2000</v>
      </c>
      <c r="Z2538" s="661">
        <f>Z2539</f>
        <v>6000</v>
      </c>
      <c r="AB2538" s="661">
        <f>AB2539</f>
        <v>6500</v>
      </c>
      <c r="AD2538" s="661">
        <f>AD2539</f>
        <v>6700</v>
      </c>
      <c r="AF2538" s="661">
        <f>AF2539</f>
        <v>0</v>
      </c>
      <c r="AH2538" s="661">
        <f t="shared" si="384"/>
        <v>6700</v>
      </c>
      <c r="AI2538" s="662"/>
      <c r="AJ2538" s="661">
        <f>AJ2539</f>
        <v>1630</v>
      </c>
      <c r="AK2538" s="96"/>
      <c r="AL2538" s="661">
        <f>AL2539</f>
        <v>2200</v>
      </c>
      <c r="AM2538" s="661"/>
      <c r="AN2538" s="661">
        <f>AN2539</f>
        <v>2400</v>
      </c>
      <c r="AO2538" s="661"/>
      <c r="AP2538" s="661">
        <f>AP2539</f>
        <v>2400</v>
      </c>
      <c r="AQ2538" s="661"/>
    </row>
    <row r="2539" spans="2:43" ht="18" customHeight="1" x14ac:dyDescent="0.2">
      <c r="B2539" s="4"/>
      <c r="C2539" s="117"/>
      <c r="D2539" s="117"/>
      <c r="E2539" s="117"/>
      <c r="F2539" s="48"/>
      <c r="G2539" s="11"/>
      <c r="H2539" s="117"/>
      <c r="I2539" s="124"/>
      <c r="J2539" s="124"/>
      <c r="K2539" s="144"/>
      <c r="L2539" s="11"/>
      <c r="M2539" s="143"/>
      <c r="N2539" s="42"/>
      <c r="O2539" s="128"/>
      <c r="P2539" s="130"/>
      <c r="Q2539" s="130"/>
      <c r="R2539" s="72" t="s">
        <v>3</v>
      </c>
      <c r="S2539" s="181"/>
      <c r="T2539" s="73" t="s">
        <v>21</v>
      </c>
      <c r="V2539" s="74">
        <v>2000</v>
      </c>
      <c r="X2539" s="74">
        <v>2000</v>
      </c>
      <c r="Z2539" s="74">
        <v>6000</v>
      </c>
      <c r="AB2539" s="74">
        <v>6500</v>
      </c>
      <c r="AD2539" s="74">
        <v>6700</v>
      </c>
      <c r="AF2539" s="74">
        <v>0</v>
      </c>
      <c r="AH2539" s="74">
        <f t="shared" si="384"/>
        <v>6700</v>
      </c>
      <c r="AI2539" s="8"/>
      <c r="AJ2539" s="74">
        <f>CEILING(AB2539*25/100,10)</f>
        <v>1630</v>
      </c>
      <c r="AK2539" s="8"/>
      <c r="AL2539" s="74">
        <v>2200</v>
      </c>
      <c r="AM2539" s="74"/>
      <c r="AN2539" s="74">
        <v>2400</v>
      </c>
      <c r="AO2539" s="74"/>
      <c r="AP2539" s="74">
        <v>2400</v>
      </c>
      <c r="AQ2539" s="74"/>
    </row>
    <row r="2540" spans="2:43" ht="18" customHeight="1" x14ac:dyDescent="0.2">
      <c r="B2540" s="4"/>
      <c r="C2540" s="117"/>
      <c r="D2540" s="117"/>
      <c r="E2540" s="117"/>
      <c r="F2540" s="48"/>
      <c r="G2540" s="11"/>
      <c r="H2540" s="117"/>
      <c r="I2540" s="124"/>
      <c r="J2540" s="124"/>
      <c r="K2540" s="144"/>
      <c r="L2540" s="11"/>
      <c r="M2540" s="143"/>
      <c r="N2540" s="42"/>
      <c r="O2540" s="128"/>
      <c r="P2540" s="129">
        <v>4</v>
      </c>
      <c r="Q2540" s="129"/>
      <c r="R2540" s="64"/>
      <c r="S2540" s="234"/>
      <c r="T2540" s="65" t="s">
        <v>236</v>
      </c>
      <c r="U2540" s="155"/>
      <c r="V2540" s="66">
        <f>V2541</f>
        <v>10000</v>
      </c>
      <c r="X2540" s="66">
        <f>X2541</f>
        <v>20000</v>
      </c>
      <c r="Z2540" s="66">
        <f>Z2541</f>
        <v>20000</v>
      </c>
      <c r="AB2540" s="66">
        <f>AB2541</f>
        <v>22000</v>
      </c>
      <c r="AD2540" s="66">
        <f>AD2541</f>
        <v>24000</v>
      </c>
      <c r="AF2540" s="66">
        <f>AF2541</f>
        <v>0</v>
      </c>
      <c r="AH2540" s="66">
        <f t="shared" si="384"/>
        <v>24000</v>
      </c>
      <c r="AI2540" s="67"/>
      <c r="AJ2540" s="66">
        <f>AJ2541</f>
        <v>5500</v>
      </c>
      <c r="AK2540" s="67"/>
      <c r="AL2540" s="66">
        <f>AL2541</f>
        <v>24000</v>
      </c>
      <c r="AM2540" s="66"/>
      <c r="AN2540" s="66">
        <f>AN2541</f>
        <v>26000</v>
      </c>
      <c r="AO2540" s="66"/>
      <c r="AP2540" s="66">
        <f>AP2541</f>
        <v>26000</v>
      </c>
      <c r="AQ2540" s="66"/>
    </row>
    <row r="2541" spans="2:43" ht="18" customHeight="1" x14ac:dyDescent="0.2">
      <c r="B2541" s="4"/>
      <c r="C2541" s="117"/>
      <c r="D2541" s="117"/>
      <c r="E2541" s="117"/>
      <c r="F2541" s="48"/>
      <c r="G2541" s="11"/>
      <c r="H2541" s="117"/>
      <c r="I2541" s="124"/>
      <c r="J2541" s="124"/>
      <c r="K2541" s="144"/>
      <c r="L2541" s="11"/>
      <c r="M2541" s="143"/>
      <c r="N2541" s="42"/>
      <c r="O2541" s="128"/>
      <c r="P2541" s="130"/>
      <c r="Q2541" s="131">
        <v>2</v>
      </c>
      <c r="R2541" s="84"/>
      <c r="S2541" s="250"/>
      <c r="T2541" s="69" t="s">
        <v>114</v>
      </c>
      <c r="U2541" s="92"/>
      <c r="V2541" s="70">
        <f>V2542+V2543</f>
        <v>10000</v>
      </c>
      <c r="X2541" s="447">
        <f>X2542+X2543</f>
        <v>20000</v>
      </c>
      <c r="Z2541" s="447">
        <f>Z2542+Z2543</f>
        <v>20000</v>
      </c>
      <c r="AB2541" s="447">
        <f>AB2542+AB2543</f>
        <v>22000</v>
      </c>
      <c r="AD2541" s="447">
        <f>AD2542+AD2543</f>
        <v>24000</v>
      </c>
      <c r="AF2541" s="447">
        <f>AF2542+AF2543</f>
        <v>0</v>
      </c>
      <c r="AH2541" s="447">
        <f t="shared" si="384"/>
        <v>24000</v>
      </c>
      <c r="AI2541" s="446"/>
      <c r="AJ2541" s="447">
        <f>AJ2542+AJ2543</f>
        <v>5500</v>
      </c>
      <c r="AK2541" s="71"/>
      <c r="AL2541" s="447">
        <f>AL2542+AL2543</f>
        <v>24000</v>
      </c>
      <c r="AM2541" s="447"/>
      <c r="AN2541" s="447">
        <f>AN2542+AN2543</f>
        <v>26000</v>
      </c>
      <c r="AO2541" s="447"/>
      <c r="AP2541" s="447">
        <f>AP2542+AP2543</f>
        <v>26000</v>
      </c>
      <c r="AQ2541" s="447"/>
    </row>
    <row r="2542" spans="2:43" ht="18" customHeight="1" x14ac:dyDescent="0.2">
      <c r="B2542" s="4"/>
      <c r="C2542" s="117"/>
      <c r="D2542" s="117"/>
      <c r="E2542" s="117"/>
      <c r="F2542" s="48"/>
      <c r="G2542" s="11"/>
      <c r="H2542" s="117"/>
      <c r="I2542" s="124"/>
      <c r="J2542" s="124"/>
      <c r="K2542" s="144"/>
      <c r="L2542" s="11"/>
      <c r="M2542" s="143"/>
      <c r="N2542" s="42"/>
      <c r="O2542" s="128"/>
      <c r="P2542" s="130"/>
      <c r="Q2542" s="130"/>
      <c r="R2542" s="72" t="s">
        <v>14</v>
      </c>
      <c r="S2542" s="181"/>
      <c r="T2542" s="73" t="s">
        <v>339</v>
      </c>
      <c r="V2542" s="74">
        <v>5000</v>
      </c>
      <c r="X2542" s="74">
        <v>10000</v>
      </c>
      <c r="Z2542" s="74">
        <v>10000</v>
      </c>
      <c r="AB2542" s="74">
        <v>11000</v>
      </c>
      <c r="AD2542" s="74">
        <v>12000</v>
      </c>
      <c r="AF2542" s="74">
        <v>0</v>
      </c>
      <c r="AH2542" s="74">
        <f t="shared" si="384"/>
        <v>12000</v>
      </c>
      <c r="AI2542" s="8"/>
      <c r="AJ2542" s="74">
        <f t="shared" ref="AJ2542:AJ2543" si="385">CEILING(AB2542*25/100,10)</f>
        <v>2750</v>
      </c>
      <c r="AK2542" s="8"/>
      <c r="AL2542" s="74">
        <v>12000</v>
      </c>
      <c r="AM2542" s="74"/>
      <c r="AN2542" s="74">
        <v>13000</v>
      </c>
      <c r="AO2542" s="74"/>
      <c r="AP2542" s="74">
        <v>13000</v>
      </c>
      <c r="AQ2542" s="74"/>
    </row>
    <row r="2543" spans="2:43" ht="18" customHeight="1" x14ac:dyDescent="0.2">
      <c r="B2543" s="4"/>
      <c r="C2543" s="117"/>
      <c r="D2543" s="117"/>
      <c r="E2543" s="117"/>
      <c r="F2543" s="48"/>
      <c r="G2543" s="11"/>
      <c r="H2543" s="117"/>
      <c r="I2543" s="124"/>
      <c r="J2543" s="124"/>
      <c r="K2543" s="144"/>
      <c r="L2543" s="11"/>
      <c r="M2543" s="143"/>
      <c r="N2543" s="42"/>
      <c r="O2543" s="128"/>
      <c r="P2543" s="130"/>
      <c r="Q2543" s="130"/>
      <c r="R2543" s="72">
        <v>90</v>
      </c>
      <c r="S2543" s="181"/>
      <c r="T2543" s="73" t="s">
        <v>423</v>
      </c>
      <c r="V2543" s="74">
        <v>5000</v>
      </c>
      <c r="X2543" s="74">
        <v>10000</v>
      </c>
      <c r="Z2543" s="74">
        <v>10000</v>
      </c>
      <c r="AB2543" s="74">
        <v>11000</v>
      </c>
      <c r="AD2543" s="74">
        <v>12000</v>
      </c>
      <c r="AF2543" s="74">
        <v>0</v>
      </c>
      <c r="AH2543" s="74">
        <f t="shared" si="384"/>
        <v>12000</v>
      </c>
      <c r="AI2543" s="8"/>
      <c r="AJ2543" s="74">
        <f t="shared" si="385"/>
        <v>2750</v>
      </c>
      <c r="AK2543" s="8"/>
      <c r="AL2543" s="74">
        <v>12000</v>
      </c>
      <c r="AM2543" s="74"/>
      <c r="AN2543" s="74">
        <v>13000</v>
      </c>
      <c r="AO2543" s="74"/>
      <c r="AP2543" s="74">
        <v>13000</v>
      </c>
      <c r="AQ2543" s="74"/>
    </row>
    <row r="2544" spans="2:43" ht="18" customHeight="1" x14ac:dyDescent="0.2">
      <c r="B2544" s="4"/>
      <c r="C2544" s="117"/>
      <c r="D2544" s="117"/>
      <c r="E2544" s="117"/>
      <c r="F2544" s="48"/>
      <c r="G2544" s="11"/>
      <c r="H2544" s="117"/>
      <c r="I2544" s="124"/>
      <c r="J2544" s="124"/>
      <c r="K2544" s="144"/>
      <c r="L2544" s="11"/>
      <c r="M2544" s="143"/>
      <c r="N2544" s="42"/>
      <c r="O2544" s="128"/>
      <c r="P2544" s="129">
        <v>5</v>
      </c>
      <c r="Q2544" s="129"/>
      <c r="R2544" s="64"/>
      <c r="S2544" s="234"/>
      <c r="T2544" s="65" t="s">
        <v>24</v>
      </c>
      <c r="U2544" s="155"/>
      <c r="V2544" s="66">
        <f>V2545+V2547+V2549</f>
        <v>8000</v>
      </c>
      <c r="X2544" s="66">
        <f>X2545+X2547+X2549</f>
        <v>8700</v>
      </c>
      <c r="Z2544" s="66">
        <f>Z2545+Z2547+Z2549</f>
        <v>9000</v>
      </c>
      <c r="AB2544" s="66">
        <f>AB2545+AB2547+AB2549</f>
        <v>6500</v>
      </c>
      <c r="AD2544" s="66" t="e">
        <f>AD2545+AD2547+AD2549</f>
        <v>#REF!</v>
      </c>
      <c r="AF2544" s="66">
        <f>AF2545+AF2547+AF2549</f>
        <v>0</v>
      </c>
      <c r="AH2544" s="66" t="e">
        <f t="shared" si="384"/>
        <v>#REF!</v>
      </c>
      <c r="AI2544" s="67"/>
      <c r="AJ2544" s="66">
        <f>AJ2545+AJ2547+AJ2549</f>
        <v>2280</v>
      </c>
      <c r="AK2544" s="67"/>
      <c r="AL2544" s="66">
        <f>AL2545+AL2547+AL2549</f>
        <v>6100</v>
      </c>
      <c r="AM2544" s="66"/>
      <c r="AN2544" s="66">
        <f>AN2545+AN2547+AN2549</f>
        <v>6650</v>
      </c>
      <c r="AO2544" s="66"/>
      <c r="AP2544" s="66">
        <f>AP2545+AP2547+AP2549</f>
        <v>6650</v>
      </c>
      <c r="AQ2544" s="66"/>
    </row>
    <row r="2545" spans="2:43" ht="18" hidden="1" customHeight="1" x14ac:dyDescent="0.2">
      <c r="B2545" s="4"/>
      <c r="C2545" s="117"/>
      <c r="D2545" s="117"/>
      <c r="E2545" s="117"/>
      <c r="F2545" s="48"/>
      <c r="G2545" s="11"/>
      <c r="H2545" s="117"/>
      <c r="I2545" s="124"/>
      <c r="J2545" s="124"/>
      <c r="K2545" s="144"/>
      <c r="L2545" s="11"/>
      <c r="M2545" s="143"/>
      <c r="N2545" s="42"/>
      <c r="O2545" s="128"/>
      <c r="P2545" s="129"/>
      <c r="Q2545" s="131">
        <v>1</v>
      </c>
      <c r="R2545" s="68"/>
      <c r="S2545" s="35"/>
      <c r="T2545" s="69" t="s">
        <v>98</v>
      </c>
      <c r="U2545" s="92"/>
      <c r="V2545" s="70">
        <f>V2546</f>
        <v>0</v>
      </c>
      <c r="X2545" s="447">
        <f>X2546</f>
        <v>0</v>
      </c>
      <c r="Z2545" s="447">
        <f>Z2546</f>
        <v>0</v>
      </c>
      <c r="AB2545" s="447">
        <f>AB2546</f>
        <v>0</v>
      </c>
      <c r="AD2545" s="447" t="e">
        <f>#REF!</f>
        <v>#REF!</v>
      </c>
      <c r="AF2545" s="447">
        <f>AF2546</f>
        <v>0</v>
      </c>
      <c r="AH2545" s="447" t="e">
        <f t="shared" si="384"/>
        <v>#REF!</v>
      </c>
      <c r="AI2545" s="446"/>
      <c r="AJ2545" s="447">
        <f>AJ2546</f>
        <v>0</v>
      </c>
      <c r="AK2545" s="71"/>
      <c r="AL2545" s="447">
        <f>AL2546</f>
        <v>0</v>
      </c>
      <c r="AM2545" s="447"/>
      <c r="AN2545" s="447">
        <f>AN2546</f>
        <v>0</v>
      </c>
      <c r="AO2545" s="447"/>
      <c r="AP2545" s="447">
        <f>AP2546</f>
        <v>0</v>
      </c>
      <c r="AQ2545" s="447"/>
    </row>
    <row r="2546" spans="2:43" ht="18" hidden="1" customHeight="1" x14ac:dyDescent="0.2">
      <c r="B2546" s="4"/>
      <c r="C2546" s="117"/>
      <c r="D2546" s="117"/>
      <c r="E2546" s="117"/>
      <c r="F2546" s="48"/>
      <c r="G2546" s="11"/>
      <c r="H2546" s="117"/>
      <c r="I2546" s="124"/>
      <c r="J2546" s="124"/>
      <c r="K2546" s="144"/>
      <c r="L2546" s="11"/>
      <c r="M2546" s="143"/>
      <c r="N2546" s="42"/>
      <c r="O2546" s="128"/>
      <c r="P2546" s="129"/>
      <c r="Q2546" s="129"/>
      <c r="R2546" s="78" t="s">
        <v>18</v>
      </c>
      <c r="S2546" s="251"/>
      <c r="T2546" s="77" t="s">
        <v>137</v>
      </c>
      <c r="U2546" s="141"/>
      <c r="V2546" s="83">
        <v>0</v>
      </c>
      <c r="X2546" s="448">
        <v>0</v>
      </c>
      <c r="Z2546" s="448">
        <v>0</v>
      </c>
      <c r="AB2546" s="448">
        <v>0</v>
      </c>
      <c r="AD2546" s="448">
        <v>0</v>
      </c>
      <c r="AF2546" s="448">
        <v>0</v>
      </c>
      <c r="AH2546" s="448">
        <f t="shared" si="384"/>
        <v>0</v>
      </c>
      <c r="AI2546" s="495"/>
      <c r="AJ2546" s="448">
        <v>0</v>
      </c>
      <c r="AK2546" s="87"/>
      <c r="AL2546" s="448">
        <v>0</v>
      </c>
      <c r="AM2546" s="448"/>
      <c r="AN2546" s="448">
        <v>0</v>
      </c>
      <c r="AO2546" s="448"/>
      <c r="AP2546" s="448">
        <v>0</v>
      </c>
      <c r="AQ2546" s="448"/>
    </row>
    <row r="2547" spans="2:43" ht="18" customHeight="1" x14ac:dyDescent="0.2">
      <c r="B2547" s="4"/>
      <c r="C2547" s="117"/>
      <c r="D2547" s="117"/>
      <c r="E2547" s="117"/>
      <c r="F2547" s="48"/>
      <c r="G2547" s="11"/>
      <c r="H2547" s="117"/>
      <c r="I2547" s="124"/>
      <c r="J2547" s="124"/>
      <c r="K2547" s="144"/>
      <c r="L2547" s="11"/>
      <c r="M2547" s="143"/>
      <c r="N2547" s="42"/>
      <c r="O2547" s="128"/>
      <c r="P2547" s="130"/>
      <c r="Q2547" s="131">
        <v>2</v>
      </c>
      <c r="R2547" s="68"/>
      <c r="S2547" s="35"/>
      <c r="T2547" s="69" t="s">
        <v>25</v>
      </c>
      <c r="U2547" s="92"/>
      <c r="V2547" s="70">
        <f>V2548</f>
        <v>5000</v>
      </c>
      <c r="X2547" s="447">
        <f>X2548</f>
        <v>5200</v>
      </c>
      <c r="Z2547" s="447">
        <f>Z2548</f>
        <v>1400</v>
      </c>
      <c r="AB2547" s="447">
        <f>AB2548</f>
        <v>1300</v>
      </c>
      <c r="AD2547" s="447">
        <f>AD2548</f>
        <v>1400</v>
      </c>
      <c r="AF2547" s="447">
        <f>AF2548</f>
        <v>0</v>
      </c>
      <c r="AH2547" s="447">
        <f t="shared" si="384"/>
        <v>1400</v>
      </c>
      <c r="AI2547" s="446"/>
      <c r="AJ2547" s="447">
        <f>AJ2548</f>
        <v>460</v>
      </c>
      <c r="AK2547" s="71"/>
      <c r="AL2547" s="447">
        <f>AL2548</f>
        <v>1100</v>
      </c>
      <c r="AM2547" s="447"/>
      <c r="AN2547" s="447">
        <f>AN2548</f>
        <v>1150</v>
      </c>
      <c r="AO2547" s="447"/>
      <c r="AP2547" s="447">
        <f>AP2548</f>
        <v>1150</v>
      </c>
      <c r="AQ2547" s="447"/>
    </row>
    <row r="2548" spans="2:43" ht="18" customHeight="1" x14ac:dyDescent="0.2">
      <c r="B2548" s="4"/>
      <c r="C2548" s="117"/>
      <c r="D2548" s="117"/>
      <c r="E2548" s="117"/>
      <c r="F2548" s="48"/>
      <c r="G2548" s="11"/>
      <c r="H2548" s="117"/>
      <c r="I2548" s="124"/>
      <c r="J2548" s="124"/>
      <c r="K2548" s="144"/>
      <c r="L2548" s="11"/>
      <c r="M2548" s="143"/>
      <c r="N2548" s="42"/>
      <c r="O2548" s="128"/>
      <c r="P2548" s="130"/>
      <c r="Q2548" s="130"/>
      <c r="R2548" s="78" t="s">
        <v>0</v>
      </c>
      <c r="S2548" s="251"/>
      <c r="T2548" s="77" t="s">
        <v>242</v>
      </c>
      <c r="U2548" s="141"/>
      <c r="V2548" s="74">
        <v>5000</v>
      </c>
      <c r="X2548" s="74">
        <v>5200</v>
      </c>
      <c r="Z2548" s="74">
        <v>1400</v>
      </c>
      <c r="AB2548" s="448">
        <v>1300</v>
      </c>
      <c r="AD2548" s="74">
        <v>1400</v>
      </c>
      <c r="AF2548" s="74">
        <v>0</v>
      </c>
      <c r="AH2548" s="74">
        <f t="shared" si="384"/>
        <v>1400</v>
      </c>
      <c r="AI2548" s="495"/>
      <c r="AJ2548" s="74">
        <f>CEILING(AB2548*35/100,10)</f>
        <v>460</v>
      </c>
      <c r="AK2548" s="87"/>
      <c r="AL2548" s="448">
        <v>1100</v>
      </c>
      <c r="AM2548" s="448"/>
      <c r="AN2548" s="448">
        <v>1150</v>
      </c>
      <c r="AO2548" s="74"/>
      <c r="AP2548" s="448">
        <v>1150</v>
      </c>
      <c r="AQ2548" s="74"/>
    </row>
    <row r="2549" spans="2:43" ht="18" customHeight="1" x14ac:dyDescent="0.2">
      <c r="B2549" s="4"/>
      <c r="C2549" s="117"/>
      <c r="D2549" s="117"/>
      <c r="E2549" s="117"/>
      <c r="F2549" s="48"/>
      <c r="G2549" s="11"/>
      <c r="H2549" s="117"/>
      <c r="I2549" s="124"/>
      <c r="J2549" s="124"/>
      <c r="K2549" s="144"/>
      <c r="L2549" s="11"/>
      <c r="M2549" s="143"/>
      <c r="N2549" s="42"/>
      <c r="O2549" s="128"/>
      <c r="P2549" s="130"/>
      <c r="Q2549" s="131">
        <v>3</v>
      </c>
      <c r="R2549" s="68"/>
      <c r="S2549" s="35"/>
      <c r="T2549" s="69" t="s">
        <v>49</v>
      </c>
      <c r="U2549" s="92"/>
      <c r="V2549" s="70">
        <f>SUM(V2550:V2550)</f>
        <v>3000</v>
      </c>
      <c r="X2549" s="447">
        <f>SUM(X2550:X2550)</f>
        <v>3500</v>
      </c>
      <c r="Z2549" s="447">
        <f>SUM(Z2550:Z2550)</f>
        <v>7600</v>
      </c>
      <c r="AB2549" s="447">
        <f>SUM(AB2550:AB2550)</f>
        <v>5200</v>
      </c>
      <c r="AD2549" s="447">
        <f>SUM(AD2550:AD2550)</f>
        <v>5200</v>
      </c>
      <c r="AF2549" s="447">
        <f>SUM(AF2550:AF2550)</f>
        <v>0</v>
      </c>
      <c r="AH2549" s="447">
        <f t="shared" si="384"/>
        <v>5200</v>
      </c>
      <c r="AI2549" s="446"/>
      <c r="AJ2549" s="447">
        <f>SUM(AJ2550:AJ2550)</f>
        <v>1820</v>
      </c>
      <c r="AK2549" s="71"/>
      <c r="AL2549" s="447">
        <f>SUM(AL2550:AL2550)</f>
        <v>5000</v>
      </c>
      <c r="AM2549" s="447"/>
      <c r="AN2549" s="447">
        <f>SUM(AN2550:AN2550)</f>
        <v>5500</v>
      </c>
      <c r="AO2549" s="447"/>
      <c r="AP2549" s="447">
        <f>SUM(AP2550:AP2550)</f>
        <v>5500</v>
      </c>
      <c r="AQ2549" s="447"/>
    </row>
    <row r="2550" spans="2:43" ht="18" customHeight="1" x14ac:dyDescent="0.2">
      <c r="B2550" s="4"/>
      <c r="C2550" s="117"/>
      <c r="D2550" s="117"/>
      <c r="E2550" s="117"/>
      <c r="F2550" s="48"/>
      <c r="G2550" s="11"/>
      <c r="H2550" s="117"/>
      <c r="I2550" s="124"/>
      <c r="J2550" s="124"/>
      <c r="K2550" s="144"/>
      <c r="L2550" s="11"/>
      <c r="M2550" s="143"/>
      <c r="N2550" s="42"/>
      <c r="O2550" s="128"/>
      <c r="P2550" s="130"/>
      <c r="Q2550" s="130"/>
      <c r="R2550" s="72" t="s">
        <v>0</v>
      </c>
      <c r="S2550" s="181"/>
      <c r="T2550" s="73" t="s">
        <v>359</v>
      </c>
      <c r="V2550" s="74">
        <v>3000</v>
      </c>
      <c r="X2550" s="74">
        <v>3500</v>
      </c>
      <c r="Z2550" s="74">
        <v>7600</v>
      </c>
      <c r="AB2550" s="74">
        <v>5200</v>
      </c>
      <c r="AD2550" s="74">
        <v>5200</v>
      </c>
      <c r="AF2550" s="74">
        <v>0</v>
      </c>
      <c r="AH2550" s="74">
        <f t="shared" si="384"/>
        <v>5200</v>
      </c>
      <c r="AI2550" s="8"/>
      <c r="AJ2550" s="74">
        <f>CEILING(AB2550*35/100,10)</f>
        <v>1820</v>
      </c>
      <c r="AK2550" s="8"/>
      <c r="AL2550" s="74">
        <v>5000</v>
      </c>
      <c r="AM2550" s="74"/>
      <c r="AN2550" s="74">
        <v>5500</v>
      </c>
      <c r="AO2550" s="74"/>
      <c r="AP2550" s="74">
        <v>5500</v>
      </c>
      <c r="AQ2550" s="74"/>
    </row>
    <row r="2551" spans="2:43" ht="18" customHeight="1" x14ac:dyDescent="0.2">
      <c r="B2551" s="4"/>
      <c r="C2551" s="117"/>
      <c r="D2551" s="117"/>
      <c r="E2551" s="117"/>
      <c r="F2551" s="48"/>
      <c r="G2551" s="11"/>
      <c r="H2551" s="117"/>
      <c r="I2551" s="124"/>
      <c r="J2551" s="124"/>
      <c r="K2551" s="144"/>
      <c r="L2551" s="11"/>
      <c r="M2551" s="143"/>
      <c r="N2551" s="42"/>
      <c r="O2551" s="128"/>
      <c r="P2551" s="129">
        <v>7</v>
      </c>
      <c r="Q2551" s="129"/>
      <c r="R2551" s="64"/>
      <c r="S2551" s="234"/>
      <c r="T2551" s="65" t="s">
        <v>343</v>
      </c>
      <c r="U2551" s="155"/>
      <c r="V2551" s="66">
        <f>V2552+V2554+V2556</f>
        <v>4000</v>
      </c>
      <c r="X2551" s="66">
        <f>X2552+X2554+X2556</f>
        <v>8000</v>
      </c>
      <c r="Z2551" s="66">
        <f>Z2552+Z2554+Z2556</f>
        <v>3900</v>
      </c>
      <c r="AB2551" s="66">
        <f>AB2552+AB2554+AB2556</f>
        <v>13000</v>
      </c>
      <c r="AD2551" s="66" t="e">
        <f>AD2552+AD2554+AD2556</f>
        <v>#REF!</v>
      </c>
      <c r="AF2551" s="66">
        <f>AF2552+AF2554+AF2556</f>
        <v>0</v>
      </c>
      <c r="AH2551" s="66" t="e">
        <f t="shared" si="384"/>
        <v>#REF!</v>
      </c>
      <c r="AI2551" s="67"/>
      <c r="AJ2551" s="66">
        <f>AJ2552+AJ2554+AJ2556</f>
        <v>3250</v>
      </c>
      <c r="AK2551" s="67"/>
      <c r="AL2551" s="66">
        <f>AL2552+AL2554+AL2556</f>
        <v>3300</v>
      </c>
      <c r="AM2551" s="66"/>
      <c r="AN2551" s="66">
        <f>AN2552+AN2554+AN2556</f>
        <v>3300</v>
      </c>
      <c r="AO2551" s="66"/>
      <c r="AP2551" s="66">
        <f>AP2552+AP2554+AP2556</f>
        <v>3300</v>
      </c>
      <c r="AQ2551" s="66"/>
    </row>
    <row r="2552" spans="2:43" ht="18" customHeight="1" x14ac:dyDescent="0.2">
      <c r="B2552" s="4"/>
      <c r="C2552" s="117"/>
      <c r="D2552" s="117"/>
      <c r="E2552" s="117"/>
      <c r="F2552" s="48"/>
      <c r="G2552" s="11"/>
      <c r="H2552" s="117"/>
      <c r="I2552" s="124"/>
      <c r="J2552" s="124"/>
      <c r="K2552" s="144"/>
      <c r="L2552" s="11"/>
      <c r="M2552" s="143"/>
      <c r="N2552" s="42"/>
      <c r="O2552" s="128"/>
      <c r="P2552" s="129"/>
      <c r="Q2552" s="131">
        <v>1</v>
      </c>
      <c r="R2552" s="64"/>
      <c r="S2552" s="234"/>
      <c r="T2552" s="450" t="s">
        <v>578</v>
      </c>
      <c r="U2552" s="155"/>
      <c r="V2552" s="70">
        <f>SUM(V2553:V2553)</f>
        <v>0</v>
      </c>
      <c r="X2552" s="447">
        <f>SUM(X2553:X2553)</f>
        <v>4000</v>
      </c>
      <c r="Z2552" s="447">
        <f>SUM(Z2553:Z2553)</f>
        <v>0</v>
      </c>
      <c r="AB2552" s="447">
        <f>SUM(AB2553:AB2553)</f>
        <v>10300</v>
      </c>
      <c r="AD2552" s="447">
        <f>SUM(AD2553:AD2553)</f>
        <v>10800</v>
      </c>
      <c r="AF2552" s="447">
        <f>SUM(AF2553:AF2553)</f>
        <v>0</v>
      </c>
      <c r="AH2552" s="447">
        <f t="shared" si="384"/>
        <v>10800</v>
      </c>
      <c r="AI2552" s="447"/>
      <c r="AJ2552" s="447">
        <f t="shared" ref="AJ2552" si="386">SUM(AJ2553:AJ2553)</f>
        <v>2570</v>
      </c>
      <c r="AK2552" s="70"/>
      <c r="AL2552" s="447">
        <f t="shared" ref="AL2552:AP2552" si="387">SUM(AL2553:AL2553)</f>
        <v>1300</v>
      </c>
      <c r="AM2552" s="447"/>
      <c r="AN2552" s="447">
        <f t="shared" si="387"/>
        <v>1300</v>
      </c>
      <c r="AO2552" s="447"/>
      <c r="AP2552" s="447">
        <f t="shared" si="387"/>
        <v>1300</v>
      </c>
      <c r="AQ2552" s="447"/>
    </row>
    <row r="2553" spans="2:43" ht="18" customHeight="1" x14ac:dyDescent="0.2">
      <c r="B2553" s="4"/>
      <c r="C2553" s="117"/>
      <c r="D2553" s="117"/>
      <c r="E2553" s="117"/>
      <c r="F2553" s="48"/>
      <c r="G2553" s="11"/>
      <c r="H2553" s="117"/>
      <c r="I2553" s="124"/>
      <c r="J2553" s="124"/>
      <c r="K2553" s="144"/>
      <c r="L2553" s="11"/>
      <c r="M2553" s="143"/>
      <c r="N2553" s="42"/>
      <c r="O2553" s="128"/>
      <c r="P2553" s="130"/>
      <c r="Q2553" s="130"/>
      <c r="R2553" s="86">
        <v>2</v>
      </c>
      <c r="S2553" s="20"/>
      <c r="T2553" s="73" t="s">
        <v>579</v>
      </c>
      <c r="V2553" s="74">
        <v>0</v>
      </c>
      <c r="X2553" s="74">
        <v>4000</v>
      </c>
      <c r="Z2553" s="74">
        <v>0</v>
      </c>
      <c r="AB2553" s="74">
        <v>10300</v>
      </c>
      <c r="AD2553" s="74">
        <v>10800</v>
      </c>
      <c r="AF2553" s="74">
        <v>0</v>
      </c>
      <c r="AH2553" s="74">
        <f t="shared" si="384"/>
        <v>10800</v>
      </c>
      <c r="AI2553" s="8"/>
      <c r="AJ2553" s="74">
        <f>CEILING(AB2553*25/100,10)-10</f>
        <v>2570</v>
      </c>
      <c r="AK2553" s="8"/>
      <c r="AL2553" s="74">
        <v>1300</v>
      </c>
      <c r="AM2553" s="74"/>
      <c r="AN2553" s="74">
        <v>1300</v>
      </c>
      <c r="AO2553" s="74"/>
      <c r="AP2553" s="74">
        <v>1300</v>
      </c>
      <c r="AQ2553" s="74"/>
    </row>
    <row r="2554" spans="2:43" ht="18" hidden="1" customHeight="1" x14ac:dyDescent="0.2">
      <c r="B2554" s="4"/>
      <c r="C2554" s="117"/>
      <c r="D2554" s="117"/>
      <c r="E2554" s="117"/>
      <c r="F2554" s="48"/>
      <c r="G2554" s="11"/>
      <c r="H2554" s="117"/>
      <c r="I2554" s="124"/>
      <c r="J2554" s="124"/>
      <c r="K2554" s="144"/>
      <c r="L2554" s="11"/>
      <c r="M2554" s="143"/>
      <c r="N2554" s="42"/>
      <c r="O2554" s="128"/>
      <c r="P2554" s="130"/>
      <c r="Q2554" s="131">
        <v>2</v>
      </c>
      <c r="R2554" s="68"/>
      <c r="S2554" s="35"/>
      <c r="T2554" s="69" t="s">
        <v>266</v>
      </c>
      <c r="U2554" s="92"/>
      <c r="V2554" s="70">
        <f>V2555</f>
        <v>0</v>
      </c>
      <c r="X2554" s="447">
        <f>X2555</f>
        <v>0</v>
      </c>
      <c r="Z2554" s="447">
        <f>Z2555</f>
        <v>0</v>
      </c>
      <c r="AB2554" s="447">
        <f>AB2555</f>
        <v>0</v>
      </c>
      <c r="AD2554" s="447" t="e">
        <f>#REF!</f>
        <v>#REF!</v>
      </c>
      <c r="AF2554" s="447">
        <f>AF2555</f>
        <v>0</v>
      </c>
      <c r="AH2554" s="447" t="e">
        <f t="shared" si="384"/>
        <v>#REF!</v>
      </c>
      <c r="AI2554" s="446"/>
      <c r="AJ2554" s="447">
        <f>AJ2555</f>
        <v>0</v>
      </c>
      <c r="AK2554" s="71"/>
      <c r="AL2554" s="447">
        <f>AL2555</f>
        <v>0</v>
      </c>
      <c r="AM2554" s="447"/>
      <c r="AN2554" s="447">
        <f>AN2555</f>
        <v>0</v>
      </c>
      <c r="AO2554" s="447"/>
      <c r="AP2554" s="447">
        <f>AP2555</f>
        <v>0</v>
      </c>
      <c r="AQ2554" s="447"/>
    </row>
    <row r="2555" spans="2:43" ht="18" hidden="1" customHeight="1" x14ac:dyDescent="0.2">
      <c r="B2555" s="4"/>
      <c r="C2555" s="117"/>
      <c r="D2555" s="117"/>
      <c r="E2555" s="117"/>
      <c r="F2555" s="48"/>
      <c r="G2555" s="11"/>
      <c r="H2555" s="117"/>
      <c r="I2555" s="124"/>
      <c r="J2555" s="124"/>
      <c r="K2555" s="144"/>
      <c r="L2555" s="11"/>
      <c r="M2555" s="143"/>
      <c r="N2555" s="42"/>
      <c r="O2555" s="128"/>
      <c r="P2555" s="130"/>
      <c r="Q2555" s="131"/>
      <c r="R2555" s="72">
        <v>1</v>
      </c>
      <c r="S2555" s="181"/>
      <c r="T2555" s="77" t="s">
        <v>267</v>
      </c>
      <c r="U2555" s="141"/>
      <c r="V2555" s="74">
        <v>0</v>
      </c>
      <c r="X2555" s="74">
        <v>0</v>
      </c>
      <c r="Z2555" s="74">
        <v>0</v>
      </c>
      <c r="AB2555" s="74">
        <v>0</v>
      </c>
      <c r="AD2555" s="74">
        <v>0</v>
      </c>
      <c r="AF2555" s="74">
        <v>0</v>
      </c>
      <c r="AH2555" s="74">
        <f t="shared" si="384"/>
        <v>0</v>
      </c>
      <c r="AI2555" s="8"/>
      <c r="AJ2555" s="74">
        <v>0</v>
      </c>
      <c r="AK2555" s="8"/>
      <c r="AL2555" s="74">
        <v>0</v>
      </c>
      <c r="AM2555" s="74"/>
      <c r="AN2555" s="74">
        <v>0</v>
      </c>
      <c r="AO2555" s="74"/>
      <c r="AP2555" s="74">
        <v>0</v>
      </c>
      <c r="AQ2555" s="74"/>
    </row>
    <row r="2556" spans="2:43" ht="18" customHeight="1" x14ac:dyDescent="0.2">
      <c r="B2556" s="4"/>
      <c r="C2556" s="117"/>
      <c r="D2556" s="117"/>
      <c r="E2556" s="117"/>
      <c r="F2556" s="48"/>
      <c r="G2556" s="11"/>
      <c r="H2556" s="117"/>
      <c r="I2556" s="124"/>
      <c r="J2556" s="124"/>
      <c r="K2556" s="144"/>
      <c r="L2556" s="11"/>
      <c r="M2556" s="143"/>
      <c r="N2556" s="42"/>
      <c r="O2556" s="128"/>
      <c r="P2556" s="130"/>
      <c r="Q2556" s="131">
        <v>3</v>
      </c>
      <c r="R2556" s="68"/>
      <c r="S2556" s="35"/>
      <c r="T2556" s="69" t="s">
        <v>224</v>
      </c>
      <c r="U2556" s="92"/>
      <c r="V2556" s="70">
        <f>V2557</f>
        <v>4000</v>
      </c>
      <c r="X2556" s="447">
        <f>X2557</f>
        <v>4000</v>
      </c>
      <c r="Z2556" s="447">
        <f>Z2557</f>
        <v>3900</v>
      </c>
      <c r="AB2556" s="447">
        <f>AB2557</f>
        <v>2700</v>
      </c>
      <c r="AD2556" s="447">
        <f>AD2557</f>
        <v>2900</v>
      </c>
      <c r="AF2556" s="447">
        <f>AF2557</f>
        <v>0</v>
      </c>
      <c r="AH2556" s="447">
        <f t="shared" si="384"/>
        <v>2900</v>
      </c>
      <c r="AI2556" s="446"/>
      <c r="AJ2556" s="447">
        <f>AJ2557</f>
        <v>680</v>
      </c>
      <c r="AK2556" s="71"/>
      <c r="AL2556" s="447">
        <f>AL2557</f>
        <v>2000</v>
      </c>
      <c r="AM2556" s="447"/>
      <c r="AN2556" s="447">
        <f>AN2557</f>
        <v>2000</v>
      </c>
      <c r="AO2556" s="447"/>
      <c r="AP2556" s="447">
        <f>AP2557</f>
        <v>2000</v>
      </c>
      <c r="AQ2556" s="447"/>
    </row>
    <row r="2557" spans="2:43" ht="18" customHeight="1" x14ac:dyDescent="0.2">
      <c r="B2557" s="4"/>
      <c r="C2557" s="117"/>
      <c r="D2557" s="117"/>
      <c r="E2557" s="117"/>
      <c r="F2557" s="48"/>
      <c r="G2557" s="11"/>
      <c r="H2557" s="117"/>
      <c r="I2557" s="124"/>
      <c r="J2557" s="124"/>
      <c r="K2557" s="144"/>
      <c r="L2557" s="11"/>
      <c r="M2557" s="143"/>
      <c r="N2557" s="42"/>
      <c r="O2557" s="128"/>
      <c r="P2557" s="130"/>
      <c r="Q2557" s="131"/>
      <c r="R2557" s="72" t="s">
        <v>0</v>
      </c>
      <c r="S2557" s="181"/>
      <c r="T2557" s="73" t="s">
        <v>53</v>
      </c>
      <c r="V2557" s="74">
        <v>4000</v>
      </c>
      <c r="X2557" s="74">
        <v>4000</v>
      </c>
      <c r="Z2557" s="74">
        <v>3900</v>
      </c>
      <c r="AB2557" s="74">
        <v>2700</v>
      </c>
      <c r="AD2557" s="74">
        <v>2900</v>
      </c>
      <c r="AF2557" s="74">
        <v>0</v>
      </c>
      <c r="AH2557" s="74">
        <f t="shared" si="384"/>
        <v>2900</v>
      </c>
      <c r="AI2557" s="8"/>
      <c r="AJ2557" s="74">
        <f>CEILING(AB2557*25/100,10)</f>
        <v>680</v>
      </c>
      <c r="AK2557" s="8"/>
      <c r="AL2557" s="74">
        <v>2000</v>
      </c>
      <c r="AM2557" s="74"/>
      <c r="AN2557" s="74">
        <v>2000</v>
      </c>
      <c r="AO2557" s="74"/>
      <c r="AP2557" s="74">
        <v>2000</v>
      </c>
      <c r="AQ2557" s="74"/>
    </row>
    <row r="2558" spans="2:43" ht="18" hidden="1" customHeight="1" x14ac:dyDescent="0.2">
      <c r="B2558" s="4"/>
      <c r="C2558" s="117"/>
      <c r="D2558" s="117"/>
      <c r="E2558" s="117"/>
      <c r="F2558" s="48"/>
      <c r="G2558" s="11"/>
      <c r="H2558" s="117"/>
      <c r="I2558" s="124"/>
      <c r="J2558" s="124"/>
      <c r="K2558" s="144"/>
      <c r="L2558" s="11"/>
      <c r="M2558" s="143"/>
      <c r="N2558" s="42"/>
      <c r="O2558" s="128"/>
      <c r="P2558" s="129">
        <v>9</v>
      </c>
      <c r="Q2558" s="129"/>
      <c r="R2558" s="64"/>
      <c r="S2558" s="234"/>
      <c r="T2558" s="65" t="s">
        <v>217</v>
      </c>
      <c r="U2558" s="155"/>
      <c r="V2558" s="66">
        <f>V2559+V2561</f>
        <v>0</v>
      </c>
      <c r="X2558" s="66">
        <f>X2559+X2561</f>
        <v>0</v>
      </c>
      <c r="Z2558" s="66">
        <f>Z2559+Z2561</f>
        <v>0</v>
      </c>
      <c r="AB2558" s="66">
        <f>AB2559+AB2561</f>
        <v>0</v>
      </c>
      <c r="AD2558" s="66" t="e">
        <f>#REF!+AD2561</f>
        <v>#REF!</v>
      </c>
      <c r="AF2558" s="66">
        <f>AF2559+AF2561</f>
        <v>0</v>
      </c>
      <c r="AH2558" s="66" t="e">
        <f t="shared" si="384"/>
        <v>#REF!</v>
      </c>
      <c r="AI2558" s="67"/>
      <c r="AJ2558" s="66">
        <f>AJ2559+AJ2561</f>
        <v>0</v>
      </c>
      <c r="AK2558" s="67"/>
      <c r="AL2558" s="66">
        <f>AL2559+AL2561</f>
        <v>0</v>
      </c>
      <c r="AM2558" s="66"/>
      <c r="AN2558" s="66">
        <f>AN2559+AN2561</f>
        <v>0</v>
      </c>
      <c r="AO2558" s="66"/>
      <c r="AP2558" s="66">
        <f>AP2559+AP2561</f>
        <v>0</v>
      </c>
      <c r="AQ2558" s="66"/>
    </row>
    <row r="2559" spans="2:43" ht="18" hidden="1" customHeight="1" x14ac:dyDescent="0.2">
      <c r="B2559" s="4"/>
      <c r="C2559" s="117"/>
      <c r="D2559" s="117"/>
      <c r="E2559" s="117"/>
      <c r="F2559" s="48"/>
      <c r="G2559" s="11"/>
      <c r="H2559" s="117"/>
      <c r="I2559" s="124"/>
      <c r="J2559" s="124"/>
      <c r="K2559" s="144"/>
      <c r="L2559" s="11"/>
      <c r="M2559" s="143"/>
      <c r="N2559" s="42"/>
      <c r="O2559" s="128"/>
      <c r="P2559" s="130"/>
      <c r="Q2559" s="131">
        <v>1</v>
      </c>
      <c r="R2559" s="68"/>
      <c r="S2559" s="35"/>
      <c r="T2559" s="69" t="s">
        <v>231</v>
      </c>
      <c r="U2559" s="92"/>
      <c r="V2559" s="70">
        <f>V2560</f>
        <v>0</v>
      </c>
      <c r="X2559" s="70">
        <f>X2560</f>
        <v>0</v>
      </c>
      <c r="Z2559" s="70">
        <f>Z2560</f>
        <v>0</v>
      </c>
      <c r="AB2559" s="70">
        <f>AB2560</f>
        <v>0</v>
      </c>
      <c r="AD2559" s="70" t="e">
        <f>#REF!</f>
        <v>#REF!</v>
      </c>
      <c r="AF2559" s="70">
        <f>AF2560</f>
        <v>0</v>
      </c>
      <c r="AH2559" s="70" t="e">
        <f t="shared" si="384"/>
        <v>#REF!</v>
      </c>
      <c r="AI2559" s="446"/>
      <c r="AJ2559" s="447">
        <f>AJ2560</f>
        <v>0</v>
      </c>
      <c r="AK2559" s="71"/>
      <c r="AL2559" s="447">
        <f>AL2560</f>
        <v>0</v>
      </c>
      <c r="AM2559" s="447"/>
      <c r="AN2559" s="447">
        <f>AN2560</f>
        <v>0</v>
      </c>
      <c r="AO2559" s="70"/>
      <c r="AP2559" s="447">
        <f>AP2560</f>
        <v>0</v>
      </c>
      <c r="AQ2559" s="70"/>
    </row>
    <row r="2560" spans="2:43" ht="18" hidden="1" customHeight="1" x14ac:dyDescent="0.2">
      <c r="B2560" s="4"/>
      <c r="C2560" s="117"/>
      <c r="D2560" s="117"/>
      <c r="E2560" s="117"/>
      <c r="F2560" s="48"/>
      <c r="G2560" s="11"/>
      <c r="H2560" s="117"/>
      <c r="I2560" s="124"/>
      <c r="J2560" s="124"/>
      <c r="K2560" s="144"/>
      <c r="L2560" s="11"/>
      <c r="M2560" s="143"/>
      <c r="N2560" s="42"/>
      <c r="O2560" s="128"/>
      <c r="P2560" s="130"/>
      <c r="Q2560" s="131"/>
      <c r="R2560" s="72" t="s">
        <v>3</v>
      </c>
      <c r="S2560" s="181"/>
      <c r="T2560" s="73" t="s">
        <v>231</v>
      </c>
      <c r="V2560" s="74">
        <v>0</v>
      </c>
      <c r="X2560" s="74">
        <v>0</v>
      </c>
      <c r="Z2560" s="74">
        <v>0</v>
      </c>
      <c r="AB2560" s="74">
        <v>0</v>
      </c>
      <c r="AD2560" s="74">
        <v>0</v>
      </c>
      <c r="AF2560" s="74">
        <v>0</v>
      </c>
      <c r="AH2560" s="74">
        <f t="shared" si="384"/>
        <v>0</v>
      </c>
      <c r="AI2560" s="8"/>
      <c r="AJ2560" s="74">
        <v>0</v>
      </c>
      <c r="AK2560" s="8"/>
      <c r="AL2560" s="74">
        <v>0</v>
      </c>
      <c r="AM2560" s="74"/>
      <c r="AN2560" s="74">
        <v>0</v>
      </c>
      <c r="AO2560" s="74"/>
      <c r="AP2560" s="74">
        <v>0</v>
      </c>
      <c r="AQ2560" s="74"/>
    </row>
    <row r="2561" spans="2:43" ht="18" hidden="1" customHeight="1" x14ac:dyDescent="0.2">
      <c r="B2561" s="4"/>
      <c r="C2561" s="117"/>
      <c r="D2561" s="117"/>
      <c r="E2561" s="117"/>
      <c r="F2561" s="48"/>
      <c r="G2561" s="11"/>
      <c r="H2561" s="117"/>
      <c r="I2561" s="124"/>
      <c r="J2561" s="124"/>
      <c r="K2561" s="144"/>
      <c r="L2561" s="11"/>
      <c r="M2561" s="143"/>
      <c r="N2561" s="42"/>
      <c r="O2561" s="128"/>
      <c r="P2561" s="130"/>
      <c r="Q2561" s="131">
        <v>2</v>
      </c>
      <c r="R2561" s="68"/>
      <c r="S2561" s="35"/>
      <c r="T2561" s="69" t="s">
        <v>232</v>
      </c>
      <c r="U2561" s="92"/>
      <c r="V2561" s="70">
        <f>V2562</f>
        <v>0</v>
      </c>
      <c r="X2561" s="70">
        <f>X2562</f>
        <v>0</v>
      </c>
      <c r="Z2561" s="70">
        <f>Z2562</f>
        <v>0</v>
      </c>
      <c r="AB2561" s="70">
        <f>AB2562</f>
        <v>0</v>
      </c>
      <c r="AD2561" s="70" t="e">
        <f>#REF!</f>
        <v>#REF!</v>
      </c>
      <c r="AF2561" s="70">
        <f>AF2562</f>
        <v>0</v>
      </c>
      <c r="AH2561" s="70" t="e">
        <f t="shared" si="384"/>
        <v>#REF!</v>
      </c>
      <c r="AI2561" s="446"/>
      <c r="AJ2561" s="447">
        <f>AJ2562</f>
        <v>0</v>
      </c>
      <c r="AK2561" s="71"/>
      <c r="AL2561" s="447">
        <f>AL2562</f>
        <v>0</v>
      </c>
      <c r="AM2561" s="447"/>
      <c r="AN2561" s="447">
        <f>AN2562</f>
        <v>0</v>
      </c>
      <c r="AO2561" s="70"/>
      <c r="AP2561" s="447">
        <f>AP2562</f>
        <v>0</v>
      </c>
      <c r="AQ2561" s="70"/>
    </row>
    <row r="2562" spans="2:43" ht="18" hidden="1" customHeight="1" x14ac:dyDescent="0.2">
      <c r="B2562" s="4"/>
      <c r="C2562" s="117"/>
      <c r="D2562" s="117"/>
      <c r="E2562" s="117"/>
      <c r="F2562" s="48"/>
      <c r="G2562" s="11"/>
      <c r="H2562" s="117"/>
      <c r="I2562" s="124"/>
      <c r="J2562" s="124"/>
      <c r="K2562" s="144"/>
      <c r="L2562" s="11"/>
      <c r="M2562" s="143"/>
      <c r="N2562" s="42"/>
      <c r="O2562" s="128"/>
      <c r="P2562" s="130"/>
      <c r="Q2562" s="131"/>
      <c r="R2562" s="72" t="s">
        <v>3</v>
      </c>
      <c r="S2562" s="181"/>
      <c r="T2562" s="77" t="s">
        <v>232</v>
      </c>
      <c r="U2562" s="141"/>
      <c r="V2562" s="74">
        <v>0</v>
      </c>
      <c r="X2562" s="74">
        <v>0</v>
      </c>
      <c r="Z2562" s="74">
        <v>0</v>
      </c>
      <c r="AB2562" s="74">
        <v>0</v>
      </c>
      <c r="AD2562" s="74">
        <v>0</v>
      </c>
      <c r="AF2562" s="74">
        <v>0</v>
      </c>
      <c r="AH2562" s="74">
        <f t="shared" si="384"/>
        <v>0</v>
      </c>
      <c r="AI2562" s="8"/>
      <c r="AJ2562" s="74">
        <v>0</v>
      </c>
      <c r="AK2562" s="8"/>
      <c r="AL2562" s="74">
        <v>0</v>
      </c>
      <c r="AM2562" s="74"/>
      <c r="AN2562" s="74">
        <v>0</v>
      </c>
      <c r="AO2562" s="74"/>
      <c r="AP2562" s="74">
        <v>0</v>
      </c>
      <c r="AQ2562" s="74"/>
    </row>
    <row r="2563" spans="2:43" ht="18" hidden="1" customHeight="1" x14ac:dyDescent="0.2">
      <c r="B2563" s="4"/>
      <c r="C2563" s="117"/>
      <c r="D2563" s="117"/>
      <c r="E2563" s="117"/>
      <c r="F2563" s="48"/>
      <c r="G2563" s="11"/>
      <c r="H2563" s="117"/>
      <c r="I2563" s="124"/>
      <c r="J2563" s="124"/>
      <c r="K2563" s="144"/>
      <c r="L2563" s="11"/>
      <c r="M2563" s="143"/>
      <c r="N2563" s="42"/>
      <c r="O2563" s="133" t="s">
        <v>55</v>
      </c>
      <c r="P2563" s="134"/>
      <c r="Q2563" s="134"/>
      <c r="R2563" s="79"/>
      <c r="S2563" s="252"/>
      <c r="T2563" s="80" t="s">
        <v>29</v>
      </c>
      <c r="U2563" s="242"/>
      <c r="V2563" s="88">
        <f>V2564</f>
        <v>0</v>
      </c>
      <c r="X2563" s="88">
        <f>X2564</f>
        <v>0</v>
      </c>
      <c r="Z2563" s="88">
        <f>Z2564</f>
        <v>0</v>
      </c>
      <c r="AB2563" s="88">
        <f>AB2564</f>
        <v>0</v>
      </c>
      <c r="AD2563" s="88" t="e">
        <f>#REF!</f>
        <v>#REF!</v>
      </c>
      <c r="AF2563" s="88">
        <f>AF2564</f>
        <v>0</v>
      </c>
      <c r="AH2563" s="88" t="e">
        <f t="shared" si="384"/>
        <v>#REF!</v>
      </c>
      <c r="AI2563" s="89"/>
      <c r="AJ2563" s="88">
        <f>AJ2564</f>
        <v>0</v>
      </c>
      <c r="AK2563" s="89"/>
      <c r="AL2563" s="88">
        <f t="shared" ref="AL2563:AP2565" si="388">AL2564</f>
        <v>0</v>
      </c>
      <c r="AM2563" s="88"/>
      <c r="AN2563" s="88">
        <f t="shared" si="388"/>
        <v>0</v>
      </c>
      <c r="AO2563" s="88"/>
      <c r="AP2563" s="88">
        <f t="shared" si="388"/>
        <v>0</v>
      </c>
      <c r="AQ2563" s="88"/>
    </row>
    <row r="2564" spans="2:43" ht="18" hidden="1" customHeight="1" x14ac:dyDescent="0.2">
      <c r="B2564" s="4"/>
      <c r="C2564" s="117"/>
      <c r="D2564" s="117"/>
      <c r="E2564" s="117"/>
      <c r="F2564" s="48"/>
      <c r="G2564" s="11"/>
      <c r="H2564" s="117"/>
      <c r="I2564" s="124"/>
      <c r="J2564" s="124"/>
      <c r="K2564" s="144"/>
      <c r="L2564" s="11"/>
      <c r="M2564" s="143"/>
      <c r="N2564" s="42"/>
      <c r="O2564" s="128"/>
      <c r="P2564" s="129">
        <v>3</v>
      </c>
      <c r="Q2564" s="129"/>
      <c r="R2564" s="64"/>
      <c r="S2564" s="234"/>
      <c r="T2564" s="65" t="s">
        <v>54</v>
      </c>
      <c r="U2564" s="155"/>
      <c r="V2564" s="66">
        <f>V2565</f>
        <v>0</v>
      </c>
      <c r="X2564" s="66">
        <f>X2565</f>
        <v>0</v>
      </c>
      <c r="Z2564" s="66">
        <f>Z2565</f>
        <v>0</v>
      </c>
      <c r="AB2564" s="66">
        <f>AB2565</f>
        <v>0</v>
      </c>
      <c r="AD2564" s="66" t="e">
        <f>#REF!</f>
        <v>#REF!</v>
      </c>
      <c r="AF2564" s="66">
        <f>AF2565</f>
        <v>0</v>
      </c>
      <c r="AH2564" s="66" t="e">
        <f t="shared" si="384"/>
        <v>#REF!</v>
      </c>
      <c r="AI2564" s="67"/>
      <c r="AJ2564" s="66">
        <f>AJ2565</f>
        <v>0</v>
      </c>
      <c r="AK2564" s="67"/>
      <c r="AL2564" s="66">
        <f t="shared" si="388"/>
        <v>0</v>
      </c>
      <c r="AM2564" s="66"/>
      <c r="AN2564" s="66">
        <f t="shared" si="388"/>
        <v>0</v>
      </c>
      <c r="AO2564" s="66"/>
      <c r="AP2564" s="66">
        <f t="shared" si="388"/>
        <v>0</v>
      </c>
      <c r="AQ2564" s="66"/>
    </row>
    <row r="2565" spans="2:43" ht="18" hidden="1" customHeight="1" x14ac:dyDescent="0.2">
      <c r="B2565" s="4"/>
      <c r="C2565" s="117"/>
      <c r="D2565" s="117"/>
      <c r="E2565" s="117"/>
      <c r="F2565" s="48"/>
      <c r="G2565" s="11"/>
      <c r="H2565" s="117"/>
      <c r="I2565" s="124"/>
      <c r="J2565" s="124"/>
      <c r="K2565" s="144"/>
      <c r="L2565" s="11"/>
      <c r="M2565" s="143"/>
      <c r="N2565" s="42"/>
      <c r="O2565" s="128"/>
      <c r="P2565" s="130"/>
      <c r="Q2565" s="131">
        <v>1</v>
      </c>
      <c r="R2565" s="68"/>
      <c r="S2565" s="35"/>
      <c r="T2565" s="69" t="s">
        <v>69</v>
      </c>
      <c r="U2565" s="92"/>
      <c r="V2565" s="70">
        <f>V2566</f>
        <v>0</v>
      </c>
      <c r="X2565" s="70">
        <f>X2566</f>
        <v>0</v>
      </c>
      <c r="Z2565" s="70">
        <f>Z2566</f>
        <v>0</v>
      </c>
      <c r="AB2565" s="70">
        <f>AB2566</f>
        <v>0</v>
      </c>
      <c r="AD2565" s="70" t="e">
        <f>#REF!</f>
        <v>#REF!</v>
      </c>
      <c r="AF2565" s="70">
        <f>AF2566</f>
        <v>0</v>
      </c>
      <c r="AH2565" s="70" t="e">
        <f t="shared" si="384"/>
        <v>#REF!</v>
      </c>
      <c r="AI2565" s="446"/>
      <c r="AJ2565" s="447">
        <f>AJ2566</f>
        <v>0</v>
      </c>
      <c r="AK2565" s="71"/>
      <c r="AL2565" s="447">
        <f t="shared" si="388"/>
        <v>0</v>
      </c>
      <c r="AM2565" s="447"/>
      <c r="AN2565" s="447">
        <f t="shared" si="388"/>
        <v>0</v>
      </c>
      <c r="AO2565" s="70"/>
      <c r="AP2565" s="447">
        <f t="shared" si="388"/>
        <v>0</v>
      </c>
      <c r="AQ2565" s="70"/>
    </row>
    <row r="2566" spans="2:43" ht="18" hidden="1" customHeight="1" x14ac:dyDescent="0.2">
      <c r="B2566" s="4"/>
      <c r="C2566" s="117"/>
      <c r="D2566" s="117"/>
      <c r="E2566" s="117"/>
      <c r="F2566" s="48"/>
      <c r="G2566" s="11"/>
      <c r="H2566" s="117"/>
      <c r="I2566" s="124"/>
      <c r="J2566" s="124"/>
      <c r="K2566" s="144"/>
      <c r="L2566" s="11"/>
      <c r="M2566" s="143"/>
      <c r="N2566" s="42"/>
      <c r="O2566" s="128"/>
      <c r="P2566" s="130"/>
      <c r="Q2566" s="130"/>
      <c r="R2566" s="72" t="s">
        <v>55</v>
      </c>
      <c r="S2566" s="181"/>
      <c r="T2566" s="73" t="s">
        <v>193</v>
      </c>
      <c r="V2566" s="74">
        <v>0</v>
      </c>
      <c r="X2566" s="74">
        <v>0</v>
      </c>
      <c r="Z2566" s="74">
        <v>0</v>
      </c>
      <c r="AB2566" s="74">
        <v>0</v>
      </c>
      <c r="AD2566" s="74">
        <v>0</v>
      </c>
      <c r="AF2566" s="74">
        <v>0</v>
      </c>
      <c r="AH2566" s="74">
        <f t="shared" si="384"/>
        <v>0</v>
      </c>
      <c r="AI2566" s="8"/>
      <c r="AJ2566" s="74">
        <v>0</v>
      </c>
      <c r="AK2566" s="8"/>
      <c r="AL2566" s="74">
        <v>0</v>
      </c>
      <c r="AM2566" s="74"/>
      <c r="AN2566" s="74">
        <v>0</v>
      </c>
      <c r="AO2566" s="74"/>
      <c r="AP2566" s="74">
        <v>0</v>
      </c>
      <c r="AQ2566" s="74"/>
    </row>
    <row r="2567" spans="2:43" ht="18" customHeight="1" x14ac:dyDescent="0.2">
      <c r="B2567" s="4"/>
      <c r="C2567" s="145"/>
      <c r="D2567" s="145"/>
      <c r="E2567" s="145"/>
      <c r="F2567" s="146"/>
      <c r="H2567" s="145"/>
      <c r="I2567" s="147"/>
      <c r="J2567" s="147"/>
      <c r="K2567" s="270"/>
      <c r="M2567" s="73"/>
      <c r="O2567" s="148"/>
      <c r="P2567" s="149"/>
      <c r="Q2567" s="149"/>
      <c r="R2567" s="232"/>
      <c r="T2567" s="73"/>
      <c r="V2567" s="74"/>
      <c r="X2567" s="74"/>
      <c r="Z2567" s="74"/>
      <c r="AB2567" s="74"/>
      <c r="AD2567" s="74"/>
      <c r="AF2567" s="74"/>
      <c r="AH2567" s="74">
        <f t="shared" si="384"/>
        <v>0</v>
      </c>
      <c r="AI2567" s="8"/>
      <c r="AJ2567" s="74"/>
      <c r="AK2567" s="8"/>
      <c r="AL2567" s="74"/>
      <c r="AM2567" s="74"/>
      <c r="AN2567" s="74"/>
      <c r="AO2567" s="74"/>
      <c r="AP2567" s="74"/>
      <c r="AQ2567" s="74"/>
    </row>
    <row r="2568" spans="2:43" ht="18" customHeight="1" x14ac:dyDescent="0.2">
      <c r="B2568" s="4"/>
      <c r="C2568" s="117"/>
      <c r="D2568" s="117"/>
      <c r="E2568" s="150">
        <v>2</v>
      </c>
      <c r="F2568" s="136"/>
      <c r="G2568" s="284"/>
      <c r="H2568" s="150"/>
      <c r="I2568" s="137"/>
      <c r="J2568" s="137"/>
      <c r="K2568" s="268"/>
      <c r="L2568" s="278"/>
      <c r="M2568" s="227"/>
      <c r="N2568" s="263"/>
      <c r="O2568" s="138"/>
      <c r="P2568" s="134"/>
      <c r="Q2568" s="134"/>
      <c r="R2568" s="79"/>
      <c r="S2568" s="252"/>
      <c r="T2568" s="80" t="s">
        <v>115</v>
      </c>
      <c r="U2568" s="242"/>
      <c r="V2568" s="88">
        <f>V2569+V2659+V2725+V2799+V2870</f>
        <v>4064000</v>
      </c>
      <c r="X2568" s="88">
        <f>X2569+X2659+X2725+X2799+X2870</f>
        <v>5253600</v>
      </c>
      <c r="Z2568" s="88">
        <f>Z2569+Z2659+Z2725+Z2799+Z2870</f>
        <v>6073755</v>
      </c>
      <c r="AB2568" s="88">
        <f>AB2569+AB2659+AB2725+AB2799+AB2870</f>
        <v>8179000</v>
      </c>
      <c r="AD2568" s="88" t="e">
        <f>AD2569+AD2659+AD2725+AD2799+AD2870</f>
        <v>#REF!</v>
      </c>
      <c r="AF2568" s="88">
        <f>AF2569+AF2659+AF2725+AF2799+AF2870</f>
        <v>84100</v>
      </c>
      <c r="AH2568" s="88" t="e">
        <f t="shared" si="384"/>
        <v>#REF!</v>
      </c>
      <c r="AI2568" s="89"/>
      <c r="AJ2568" s="88">
        <f>AJ2569+AJ2659+AJ2725+AJ2799+AJ2870</f>
        <v>2772810</v>
      </c>
      <c r="AK2568" s="89"/>
      <c r="AL2568" s="88">
        <f>AL2569+AL2659+AL2725+AL2799+AL2870</f>
        <v>15668240</v>
      </c>
      <c r="AM2568" s="88"/>
      <c r="AN2568" s="88">
        <f>AN2569+AN2659+AN2725+AN2799+AN2870</f>
        <v>16950680</v>
      </c>
      <c r="AO2568" s="88"/>
      <c r="AP2568" s="88">
        <f>AP2569+AP2659+AP2725+AP2799+AP2870</f>
        <v>16950680</v>
      </c>
      <c r="AQ2568" s="88"/>
    </row>
    <row r="2569" spans="2:43" ht="18" customHeight="1" x14ac:dyDescent="0.2">
      <c r="B2569" s="4"/>
      <c r="C2569" s="117"/>
      <c r="D2569" s="117"/>
      <c r="E2569" s="117"/>
      <c r="F2569" s="113">
        <v>0</v>
      </c>
      <c r="G2569" s="283"/>
      <c r="H2569" s="171"/>
      <c r="I2569" s="114"/>
      <c r="J2569" s="114"/>
      <c r="K2569" s="167"/>
      <c r="L2569" s="276"/>
      <c r="M2569" s="166"/>
      <c r="N2569" s="259"/>
      <c r="O2569" s="115"/>
      <c r="P2569" s="116"/>
      <c r="Q2569" s="116"/>
      <c r="R2569" s="52"/>
      <c r="S2569" s="247"/>
      <c r="T2569" s="53" t="s">
        <v>116</v>
      </c>
      <c r="U2569" s="240"/>
      <c r="V2569" s="54">
        <f>V2570</f>
        <v>1631500</v>
      </c>
      <c r="X2569" s="54">
        <f>X2570</f>
        <v>2449500</v>
      </c>
      <c r="Z2569" s="54">
        <f>Z2570</f>
        <v>3167225</v>
      </c>
      <c r="AB2569" s="54">
        <f>AB2570</f>
        <v>4639700</v>
      </c>
      <c r="AD2569" s="54" t="e">
        <f>AD2570</f>
        <v>#REF!</v>
      </c>
      <c r="AF2569" s="54">
        <f>AF2570</f>
        <v>52300</v>
      </c>
      <c r="AH2569" s="54" t="e">
        <f t="shared" si="384"/>
        <v>#REF!</v>
      </c>
      <c r="AI2569" s="55"/>
      <c r="AJ2569" s="54">
        <f>AJ2570</f>
        <v>1574610</v>
      </c>
      <c r="AK2569" s="55"/>
      <c r="AL2569" s="54">
        <f t="shared" ref="AL2569:AP2570" si="389">AL2570</f>
        <v>10509820</v>
      </c>
      <c r="AM2569" s="54"/>
      <c r="AN2569" s="54">
        <f t="shared" si="389"/>
        <v>11370580</v>
      </c>
      <c r="AO2569" s="54"/>
      <c r="AP2569" s="54">
        <f t="shared" si="389"/>
        <v>11370580</v>
      </c>
      <c r="AQ2569" s="54"/>
    </row>
    <row r="2570" spans="2:43" ht="18" customHeight="1" x14ac:dyDescent="0.2">
      <c r="B2570" s="4"/>
      <c r="C2570" s="117"/>
      <c r="D2570" s="117"/>
      <c r="E2570" s="117"/>
      <c r="F2570" s="48"/>
      <c r="G2570" s="11"/>
      <c r="H2570" s="112" t="s">
        <v>33</v>
      </c>
      <c r="I2570" s="118"/>
      <c r="J2570" s="118"/>
      <c r="K2570" s="170"/>
      <c r="L2570" s="34"/>
      <c r="M2570" s="169"/>
      <c r="N2570" s="260"/>
      <c r="O2570" s="119"/>
      <c r="P2570" s="120"/>
      <c r="Q2570" s="120"/>
      <c r="R2570" s="56"/>
      <c r="S2570" s="248"/>
      <c r="T2570" s="57" t="s">
        <v>92</v>
      </c>
      <c r="U2570" s="236"/>
      <c r="V2570" s="58">
        <f>V2571</f>
        <v>1631500</v>
      </c>
      <c r="X2570" s="659">
        <f>X2571</f>
        <v>2449500</v>
      </c>
      <c r="Z2570" s="659">
        <f>Z2571</f>
        <v>3167225</v>
      </c>
      <c r="AB2570" s="659">
        <f>AB2571</f>
        <v>4639700</v>
      </c>
      <c r="AD2570" s="659" t="e">
        <f>AD2571</f>
        <v>#REF!</v>
      </c>
      <c r="AF2570" s="659">
        <f>AF2571</f>
        <v>52300</v>
      </c>
      <c r="AH2570" s="659" t="e">
        <f t="shared" si="384"/>
        <v>#REF!</v>
      </c>
      <c r="AI2570" s="660"/>
      <c r="AJ2570" s="659">
        <f>AJ2571</f>
        <v>1574610</v>
      </c>
      <c r="AK2570" s="59"/>
      <c r="AL2570" s="659">
        <f t="shared" si="389"/>
        <v>10509820</v>
      </c>
      <c r="AM2570" s="659"/>
      <c r="AN2570" s="659">
        <f t="shared" si="389"/>
        <v>11370580</v>
      </c>
      <c r="AO2570" s="659"/>
      <c r="AP2570" s="659">
        <f t="shared" si="389"/>
        <v>11370580</v>
      </c>
      <c r="AQ2570" s="659"/>
    </row>
    <row r="2571" spans="2:43" ht="18" customHeight="1" x14ac:dyDescent="0.2">
      <c r="B2571" s="4"/>
      <c r="C2571" s="117"/>
      <c r="D2571" s="117"/>
      <c r="E2571" s="117"/>
      <c r="F2571" s="48"/>
      <c r="G2571" s="11"/>
      <c r="H2571" s="132"/>
      <c r="I2571" s="121">
        <v>4</v>
      </c>
      <c r="J2571" s="121"/>
      <c r="K2571" s="164"/>
      <c r="L2571" s="277"/>
      <c r="M2571" s="163"/>
      <c r="N2571" s="261"/>
      <c r="O2571" s="122"/>
      <c r="P2571" s="123"/>
      <c r="Q2571" s="123"/>
      <c r="R2571" s="49"/>
      <c r="S2571" s="18"/>
      <c r="T2571" s="50" t="s">
        <v>93</v>
      </c>
      <c r="U2571" s="76"/>
      <c r="V2571" s="51">
        <f>V2572</f>
        <v>1631500</v>
      </c>
      <c r="X2571" s="51">
        <f>X2572</f>
        <v>2449500</v>
      </c>
      <c r="Z2571" s="51">
        <f>Z2572+Z2652</f>
        <v>3167225</v>
      </c>
      <c r="AB2571" s="51">
        <f>AB2572+AB2652</f>
        <v>4639700</v>
      </c>
      <c r="AD2571" s="51" t="e">
        <f t="shared" ref="AD2571:AO2571" si="390">AD2572+AD2652</f>
        <v>#REF!</v>
      </c>
      <c r="AE2571" s="51">
        <f t="shared" si="390"/>
        <v>0</v>
      </c>
      <c r="AF2571" s="51">
        <f t="shared" si="390"/>
        <v>52300</v>
      </c>
      <c r="AG2571" s="51">
        <f t="shared" si="390"/>
        <v>0</v>
      </c>
      <c r="AH2571" s="51" t="e">
        <f t="shared" si="384"/>
        <v>#REF!</v>
      </c>
      <c r="AI2571" s="51">
        <f t="shared" ref="AI2571:AJ2571" si="391">AI2572+AI2652</f>
        <v>0</v>
      </c>
      <c r="AJ2571" s="51">
        <f t="shared" si="391"/>
        <v>1574610</v>
      </c>
      <c r="AK2571" s="51">
        <f t="shared" ref="AK2571" si="392">AK2572+AK2652</f>
        <v>0</v>
      </c>
      <c r="AL2571" s="51">
        <f t="shared" si="390"/>
        <v>10509820</v>
      </c>
      <c r="AM2571" s="51"/>
      <c r="AN2571" s="51">
        <f t="shared" si="390"/>
        <v>11370580</v>
      </c>
      <c r="AO2571" s="51">
        <f t="shared" si="390"/>
        <v>0</v>
      </c>
      <c r="AP2571" s="51">
        <f t="shared" ref="AP2571:AQ2571" si="393">AP2572+AP2652</f>
        <v>11370580</v>
      </c>
      <c r="AQ2571" s="51">
        <f t="shared" si="393"/>
        <v>0</v>
      </c>
    </row>
    <row r="2572" spans="2:43" ht="18" customHeight="1" x14ac:dyDescent="0.2">
      <c r="B2572" s="4"/>
      <c r="C2572" s="117"/>
      <c r="D2572" s="117"/>
      <c r="E2572" s="117"/>
      <c r="F2572" s="48"/>
      <c r="G2572" s="11"/>
      <c r="H2572" s="132"/>
      <c r="I2572" s="121"/>
      <c r="J2572" s="121">
        <v>2</v>
      </c>
      <c r="K2572" s="164"/>
      <c r="L2572" s="277"/>
      <c r="M2572" s="163"/>
      <c r="N2572" s="261"/>
      <c r="O2572" s="122"/>
      <c r="P2572" s="123"/>
      <c r="Q2572" s="123"/>
      <c r="R2572" s="49"/>
      <c r="S2572" s="18"/>
      <c r="T2572" s="50" t="s">
        <v>248</v>
      </c>
      <c r="U2572" s="76"/>
      <c r="V2572" s="51">
        <f>V2573</f>
        <v>1631500</v>
      </c>
      <c r="X2572" s="51">
        <f>X2573</f>
        <v>2449500</v>
      </c>
      <c r="Z2572" s="51">
        <f>Z2573</f>
        <v>3167225</v>
      </c>
      <c r="AB2572" s="51">
        <f>AB2573</f>
        <v>4639400</v>
      </c>
      <c r="AD2572" s="51" t="e">
        <f>AD2573</f>
        <v>#REF!</v>
      </c>
      <c r="AF2572" s="51">
        <f>AF2573</f>
        <v>52300</v>
      </c>
      <c r="AH2572" s="51" t="e">
        <f t="shared" si="384"/>
        <v>#REF!</v>
      </c>
      <c r="AI2572" s="5"/>
      <c r="AJ2572" s="51">
        <f>AJ2573</f>
        <v>1574500</v>
      </c>
      <c r="AK2572" s="5"/>
      <c r="AL2572" s="51">
        <f>AL2573</f>
        <v>10509320</v>
      </c>
      <c r="AM2572" s="51"/>
      <c r="AN2572" s="51">
        <f>AN2573</f>
        <v>11369980</v>
      </c>
      <c r="AO2572" s="51"/>
      <c r="AP2572" s="51">
        <f>AP2573</f>
        <v>11369980</v>
      </c>
      <c r="AQ2572" s="51"/>
    </row>
    <row r="2573" spans="2:43" ht="18" customHeight="1" x14ac:dyDescent="0.2">
      <c r="B2573" s="4"/>
      <c r="C2573" s="117"/>
      <c r="D2573" s="117"/>
      <c r="E2573" s="117"/>
      <c r="F2573" s="48"/>
      <c r="G2573" s="11"/>
      <c r="H2573" s="117"/>
      <c r="I2573" s="124"/>
      <c r="J2573" s="124"/>
      <c r="K2573" s="144"/>
      <c r="L2573" s="11"/>
      <c r="M2573" s="226">
        <v>2</v>
      </c>
      <c r="N2573" s="262"/>
      <c r="O2573" s="125"/>
      <c r="P2573" s="126"/>
      <c r="Q2573" s="126"/>
      <c r="R2573" s="60"/>
      <c r="S2573" s="249"/>
      <c r="T2573" s="61" t="s">
        <v>413</v>
      </c>
      <c r="U2573" s="241"/>
      <c r="V2573" s="62">
        <f>V2574+V2600+V2610+V2648</f>
        <v>1631500</v>
      </c>
      <c r="X2573" s="62">
        <f>X2574+X2600+X2610+X2648</f>
        <v>2449500</v>
      </c>
      <c r="Z2573" s="62">
        <f>Z2574+Z2600+Z2610+Z2648</f>
        <v>3167225</v>
      </c>
      <c r="AB2573" s="62">
        <f>AB2574+AB2600+AB2610+AB2648</f>
        <v>4639400</v>
      </c>
      <c r="AD2573" s="62" t="e">
        <f>AD2574+AD2600+AD2610+AD2648</f>
        <v>#REF!</v>
      </c>
      <c r="AF2573" s="62">
        <f>AF2574+AF2600+AF2610+AF2648</f>
        <v>52300</v>
      </c>
      <c r="AH2573" s="62" t="e">
        <f t="shared" si="384"/>
        <v>#REF!</v>
      </c>
      <c r="AI2573" s="63"/>
      <c r="AJ2573" s="62">
        <f>AJ2574+AJ2600+AJ2610+AJ2648</f>
        <v>1574500</v>
      </c>
      <c r="AK2573" s="63"/>
      <c r="AL2573" s="62">
        <f>AL2574+AL2600+AL2610+AL2648</f>
        <v>10509320</v>
      </c>
      <c r="AM2573" s="62"/>
      <c r="AN2573" s="62">
        <f>AN2574+AN2600+AN2610+AN2648</f>
        <v>11369980</v>
      </c>
      <c r="AO2573" s="62"/>
      <c r="AP2573" s="62">
        <f>AP2574+AP2600+AP2610+AP2648</f>
        <v>11369980</v>
      </c>
      <c r="AQ2573" s="62"/>
    </row>
    <row r="2574" spans="2:43" ht="18" customHeight="1" x14ac:dyDescent="0.2">
      <c r="B2574" s="4"/>
      <c r="C2574" s="117"/>
      <c r="D2574" s="117"/>
      <c r="E2574" s="117"/>
      <c r="F2574" s="48"/>
      <c r="G2574" s="11"/>
      <c r="H2574" s="117"/>
      <c r="I2574" s="124"/>
      <c r="J2574" s="124"/>
      <c r="K2574" s="144"/>
      <c r="L2574" s="11"/>
      <c r="M2574" s="143"/>
      <c r="N2574" s="42"/>
      <c r="O2574" s="127" t="s">
        <v>3</v>
      </c>
      <c r="P2574" s="123"/>
      <c r="Q2574" s="123"/>
      <c r="R2574" s="49"/>
      <c r="S2574" s="18"/>
      <c r="T2574" s="50" t="s">
        <v>7</v>
      </c>
      <c r="U2574" s="76"/>
      <c r="V2574" s="51">
        <f>V2575</f>
        <v>1310000</v>
      </c>
      <c r="X2574" s="51">
        <f>X2575</f>
        <v>2101100</v>
      </c>
      <c r="Z2574" s="51">
        <f>Z2575+Z2594</f>
        <v>2674800</v>
      </c>
      <c r="AB2574" s="51">
        <f>AB2575+AB2594+AB2597</f>
        <v>4114500</v>
      </c>
      <c r="AD2574" s="51">
        <f t="shared" ref="AD2574:AL2574" si="394">AD2575+AD2594</f>
        <v>4224500</v>
      </c>
      <c r="AE2574" s="51">
        <f t="shared" si="394"/>
        <v>0</v>
      </c>
      <c r="AF2574" s="51">
        <f t="shared" si="394"/>
        <v>0</v>
      </c>
      <c r="AG2574" s="51">
        <f t="shared" si="394"/>
        <v>0</v>
      </c>
      <c r="AH2574" s="51">
        <f t="shared" si="384"/>
        <v>4224500</v>
      </c>
      <c r="AI2574" s="51">
        <f t="shared" ref="AI2574:AJ2574" si="395">AI2575+AI2594</f>
        <v>0</v>
      </c>
      <c r="AJ2574" s="51">
        <f t="shared" si="395"/>
        <v>1398920</v>
      </c>
      <c r="AK2574" s="51">
        <f t="shared" ref="AK2574" si="396">AK2575+AK2594</f>
        <v>0</v>
      </c>
      <c r="AL2574" s="51">
        <f t="shared" si="394"/>
        <v>9699150</v>
      </c>
      <c r="AM2574" s="51"/>
      <c r="AN2574" s="51">
        <f t="shared" ref="AN2574:AP2574" si="397">AN2575+AN2594</f>
        <v>10494750</v>
      </c>
      <c r="AO2574" s="51"/>
      <c r="AP2574" s="51">
        <f t="shared" si="397"/>
        <v>10494750</v>
      </c>
      <c r="AQ2574" s="51"/>
    </row>
    <row r="2575" spans="2:43" ht="18" customHeight="1" x14ac:dyDescent="0.2">
      <c r="B2575" s="4"/>
      <c r="C2575" s="117"/>
      <c r="D2575" s="117"/>
      <c r="E2575" s="117"/>
      <c r="F2575" s="48"/>
      <c r="G2575" s="11"/>
      <c r="H2575" s="117"/>
      <c r="I2575" s="124"/>
      <c r="J2575" s="124"/>
      <c r="K2575" s="144"/>
      <c r="L2575" s="11"/>
      <c r="M2575" s="143"/>
      <c r="N2575" s="42"/>
      <c r="O2575" s="128"/>
      <c r="P2575" s="129">
        <v>1</v>
      </c>
      <c r="Q2575" s="129"/>
      <c r="R2575" s="64"/>
      <c r="S2575" s="234"/>
      <c r="T2575" s="65" t="s">
        <v>8</v>
      </c>
      <c r="U2575" s="155"/>
      <c r="V2575" s="66">
        <f>V2576+V2580+V2584+V2586+V2590+V2592</f>
        <v>1310000</v>
      </c>
      <c r="X2575" s="66">
        <f>X2576+X2580+X2584+X2586+X2590+X2592</f>
        <v>2101100</v>
      </c>
      <c r="Z2575" s="66">
        <f>Z2576+Z2580+Z2584+Z2586+Z2590+Z2592</f>
        <v>2640000</v>
      </c>
      <c r="AB2575" s="66">
        <f>AB2576+AB2580+AB2584+AB2586+AB2590+AB2592</f>
        <v>4064400</v>
      </c>
      <c r="AD2575" s="66">
        <f>AD2576+AD2580+AD2584+AD2586+AD2590+AD2592</f>
        <v>4224500</v>
      </c>
      <c r="AF2575" s="66">
        <f>AF2576+AF2580+AF2584+AF2586+AF2590+AF2592</f>
        <v>0</v>
      </c>
      <c r="AH2575" s="66">
        <f t="shared" si="384"/>
        <v>4224500</v>
      </c>
      <c r="AI2575" s="67"/>
      <c r="AJ2575" s="66">
        <f>AJ2576+AJ2580+AJ2584+AJ2586+AJ2590+AJ2592</f>
        <v>1381920</v>
      </c>
      <c r="AK2575" s="67"/>
      <c r="AL2575" s="66">
        <f>AL2576+AL2580+AL2584+AL2586+AL2590+AL2592</f>
        <v>9623150</v>
      </c>
      <c r="AM2575" s="66"/>
      <c r="AN2575" s="66">
        <f>AN2576+AN2580+AN2584+AN2586+AN2590+AN2592</f>
        <v>10412750</v>
      </c>
      <c r="AO2575" s="66"/>
      <c r="AP2575" s="66">
        <f>AP2576+AP2580+AP2584+AP2586+AP2590+AP2592</f>
        <v>10412750</v>
      </c>
      <c r="AQ2575" s="66"/>
    </row>
    <row r="2576" spans="2:43" ht="18" customHeight="1" x14ac:dyDescent="0.2">
      <c r="B2576" s="4"/>
      <c r="C2576" s="117"/>
      <c r="D2576" s="117"/>
      <c r="E2576" s="117"/>
      <c r="F2576" s="48"/>
      <c r="G2576" s="11"/>
      <c r="H2576" s="117"/>
      <c r="I2576" s="124"/>
      <c r="J2576" s="124"/>
      <c r="K2576" s="144"/>
      <c r="L2576" s="11"/>
      <c r="M2576" s="143"/>
      <c r="N2576" s="42"/>
      <c r="O2576" s="128"/>
      <c r="P2576" s="130"/>
      <c r="Q2576" s="140">
        <v>1</v>
      </c>
      <c r="R2576" s="68"/>
      <c r="S2576" s="35"/>
      <c r="T2576" s="69" t="s">
        <v>9</v>
      </c>
      <c r="U2576" s="92"/>
      <c r="V2576" s="70">
        <f>V2577+V2578+V2579</f>
        <v>633000</v>
      </c>
      <c r="X2576" s="447">
        <f>X2577+X2578+X2579</f>
        <v>1026500</v>
      </c>
      <c r="Z2576" s="447">
        <f>Z2577+Z2578+Z2579</f>
        <v>1488800</v>
      </c>
      <c r="AB2576" s="447">
        <f>AB2577+AB2578+AB2579</f>
        <v>1763600</v>
      </c>
      <c r="AD2576" s="447">
        <f>AD2577+AD2578+AD2579</f>
        <v>2392000</v>
      </c>
      <c r="AF2576" s="447">
        <f>AF2577+AF2578+AF2579</f>
        <v>0</v>
      </c>
      <c r="AH2576" s="447">
        <f t="shared" si="384"/>
        <v>2392000</v>
      </c>
      <c r="AI2576" s="446"/>
      <c r="AJ2576" s="447">
        <f>AJ2577+AJ2578+AJ2579</f>
        <v>599630</v>
      </c>
      <c r="AK2576" s="71"/>
      <c r="AL2576" s="447">
        <f>AL2577+AL2578+AL2579</f>
        <v>3417050</v>
      </c>
      <c r="AM2576" s="447"/>
      <c r="AN2576" s="447">
        <f>AN2577+AN2578+AN2579</f>
        <v>3697500</v>
      </c>
      <c r="AO2576" s="447"/>
      <c r="AP2576" s="447">
        <f>AP2577+AP2578+AP2579</f>
        <v>3697500</v>
      </c>
      <c r="AQ2576" s="447"/>
    </row>
    <row r="2577" spans="2:43" ht="18" customHeight="1" x14ac:dyDescent="0.2">
      <c r="B2577" s="4"/>
      <c r="C2577" s="117"/>
      <c r="D2577" s="117"/>
      <c r="E2577" s="117"/>
      <c r="F2577" s="48"/>
      <c r="G2577" s="11"/>
      <c r="H2577" s="117"/>
      <c r="I2577" s="124"/>
      <c r="J2577" s="124"/>
      <c r="K2577" s="144"/>
      <c r="L2577" s="11"/>
      <c r="M2577" s="143"/>
      <c r="N2577" s="42"/>
      <c r="O2577" s="128"/>
      <c r="P2577" s="130"/>
      <c r="Q2577" s="130"/>
      <c r="R2577" s="72" t="s">
        <v>3</v>
      </c>
      <c r="S2577" s="181"/>
      <c r="T2577" s="73" t="s">
        <v>9</v>
      </c>
      <c r="V2577" s="74">
        <v>633000</v>
      </c>
      <c r="X2577" s="74">
        <v>1026500</v>
      </c>
      <c r="Z2577" s="829">
        <v>1488800</v>
      </c>
      <c r="AB2577" s="74">
        <v>1763600</v>
      </c>
      <c r="AD2577" s="74">
        <v>2392000</v>
      </c>
      <c r="AF2577" s="74">
        <v>0</v>
      </c>
      <c r="AH2577" s="74">
        <f t="shared" si="384"/>
        <v>2392000</v>
      </c>
      <c r="AI2577" s="8"/>
      <c r="AJ2577" s="74">
        <f>CEILING(AB2577*34/100,10)</f>
        <v>599630</v>
      </c>
      <c r="AK2577" s="8"/>
      <c r="AL2577" s="74">
        <v>3417050</v>
      </c>
      <c r="AM2577" s="74"/>
      <c r="AN2577" s="74">
        <v>3697500</v>
      </c>
      <c r="AO2577" s="74"/>
      <c r="AP2577" s="74">
        <v>3697500</v>
      </c>
      <c r="AQ2577" s="74"/>
    </row>
    <row r="2578" spans="2:43" ht="18" hidden="1" customHeight="1" x14ac:dyDescent="0.2">
      <c r="B2578" s="4"/>
      <c r="C2578" s="117"/>
      <c r="D2578" s="117"/>
      <c r="E2578" s="117"/>
      <c r="F2578" s="48"/>
      <c r="G2578" s="11"/>
      <c r="H2578" s="117"/>
      <c r="I2578" s="124"/>
      <c r="J2578" s="124"/>
      <c r="K2578" s="144"/>
      <c r="L2578" s="11"/>
      <c r="M2578" s="143"/>
      <c r="N2578" s="42"/>
      <c r="O2578" s="128"/>
      <c r="P2578" s="130"/>
      <c r="Q2578" s="130"/>
      <c r="R2578" s="72"/>
      <c r="S2578" s="181"/>
      <c r="T2578" s="73"/>
      <c r="V2578" s="74"/>
      <c r="X2578" s="74"/>
      <c r="Z2578" s="74"/>
      <c r="AB2578" s="74"/>
      <c r="AD2578" s="74"/>
      <c r="AF2578" s="74"/>
      <c r="AH2578" s="74">
        <f t="shared" si="384"/>
        <v>0</v>
      </c>
      <c r="AI2578" s="8"/>
      <c r="AJ2578" s="74"/>
      <c r="AK2578" s="8"/>
      <c r="AL2578" s="74"/>
      <c r="AM2578" s="74"/>
      <c r="AN2578" s="74"/>
      <c r="AO2578" s="74"/>
      <c r="AP2578" s="74"/>
      <c r="AQ2578" s="74"/>
    </row>
    <row r="2579" spans="2:43" ht="18" hidden="1" customHeight="1" x14ac:dyDescent="0.2">
      <c r="B2579" s="4"/>
      <c r="C2579" s="117"/>
      <c r="D2579" s="117"/>
      <c r="E2579" s="117"/>
      <c r="F2579" s="48"/>
      <c r="G2579" s="11"/>
      <c r="H2579" s="117"/>
      <c r="I2579" s="124"/>
      <c r="J2579" s="124"/>
      <c r="K2579" s="144"/>
      <c r="L2579" s="11"/>
      <c r="M2579" s="143"/>
      <c r="N2579" s="42"/>
      <c r="O2579" s="128"/>
      <c r="P2579" s="130"/>
      <c r="Q2579" s="130"/>
      <c r="R2579" s="72"/>
      <c r="S2579" s="181"/>
      <c r="T2579" s="73"/>
      <c r="V2579" s="74"/>
      <c r="X2579" s="74"/>
      <c r="Z2579" s="74"/>
      <c r="AB2579" s="74"/>
      <c r="AD2579" s="74"/>
      <c r="AF2579" s="74"/>
      <c r="AH2579" s="74">
        <f t="shared" si="384"/>
        <v>0</v>
      </c>
      <c r="AI2579" s="8"/>
      <c r="AJ2579" s="74"/>
      <c r="AK2579" s="8"/>
      <c r="AL2579" s="74"/>
      <c r="AM2579" s="74"/>
      <c r="AN2579" s="74"/>
      <c r="AO2579" s="74"/>
      <c r="AP2579" s="74"/>
      <c r="AQ2579" s="74"/>
    </row>
    <row r="2580" spans="2:43" ht="18" customHeight="1" x14ac:dyDescent="0.2">
      <c r="B2580" s="4"/>
      <c r="C2580" s="117"/>
      <c r="D2580" s="117"/>
      <c r="E2580" s="117"/>
      <c r="F2580" s="48"/>
      <c r="G2580" s="11"/>
      <c r="H2580" s="117"/>
      <c r="I2580" s="124"/>
      <c r="J2580" s="124"/>
      <c r="K2580" s="144"/>
      <c r="L2580" s="11"/>
      <c r="M2580" s="143"/>
      <c r="N2580" s="42"/>
      <c r="O2580" s="128"/>
      <c r="P2580" s="130"/>
      <c r="Q2580" s="131">
        <v>2</v>
      </c>
      <c r="R2580" s="68"/>
      <c r="S2580" s="35"/>
      <c r="T2580" s="69" t="s">
        <v>11</v>
      </c>
      <c r="U2580" s="92"/>
      <c r="V2580" s="447">
        <f>V2581+V2582+V2583</f>
        <v>253000</v>
      </c>
      <c r="X2580" s="447">
        <f>X2581+X2582+X2583</f>
        <v>407600</v>
      </c>
      <c r="Z2580" s="447">
        <f>Z2581+Z2582+Z2583</f>
        <v>443400</v>
      </c>
      <c r="AB2580" s="447">
        <f>AB2581+AB2582+AB2583</f>
        <v>1085200</v>
      </c>
      <c r="AD2580" s="447">
        <f>AD2581+AD2582+AD2583</f>
        <v>823000</v>
      </c>
      <c r="AF2580" s="447">
        <f>AF2581+AF2582+AF2583</f>
        <v>0</v>
      </c>
      <c r="AH2580" s="447">
        <f t="shared" si="384"/>
        <v>823000</v>
      </c>
      <c r="AI2580" s="446"/>
      <c r="AJ2580" s="447">
        <f>AJ2581+AJ2582+AJ2583</f>
        <v>368970</v>
      </c>
      <c r="AK2580" s="71"/>
      <c r="AL2580" s="447">
        <f>AL2581+AL2582+AL2583</f>
        <v>2970950</v>
      </c>
      <c r="AM2580" s="447"/>
      <c r="AN2580" s="447">
        <f>AN2581+AN2582+AN2583</f>
        <v>3214650</v>
      </c>
      <c r="AO2580" s="447"/>
      <c r="AP2580" s="447">
        <f>AP2581+AP2582+AP2583</f>
        <v>3214650</v>
      </c>
      <c r="AQ2580" s="447"/>
    </row>
    <row r="2581" spans="2:43" ht="18" customHeight="1" x14ac:dyDescent="0.2">
      <c r="B2581" s="4"/>
      <c r="C2581" s="117"/>
      <c r="D2581" s="117"/>
      <c r="E2581" s="117"/>
      <c r="F2581" s="48"/>
      <c r="G2581" s="11"/>
      <c r="H2581" s="117"/>
      <c r="I2581" s="124"/>
      <c r="J2581" s="124"/>
      <c r="K2581" s="144"/>
      <c r="L2581" s="11"/>
      <c r="M2581" s="143"/>
      <c r="N2581" s="42"/>
      <c r="O2581" s="128"/>
      <c r="P2581" s="130"/>
      <c r="Q2581" s="130"/>
      <c r="R2581" s="72" t="s">
        <v>3</v>
      </c>
      <c r="S2581" s="181"/>
      <c r="T2581" s="73" t="s">
        <v>11</v>
      </c>
      <c r="V2581" s="74">
        <v>253000</v>
      </c>
      <c r="X2581" s="74">
        <v>407600</v>
      </c>
      <c r="Z2581" s="829">
        <v>443400</v>
      </c>
      <c r="AB2581" s="74">
        <v>1085200</v>
      </c>
      <c r="AD2581" s="74">
        <v>823000</v>
      </c>
      <c r="AF2581" s="74">
        <v>0</v>
      </c>
      <c r="AH2581" s="74">
        <f t="shared" si="384"/>
        <v>823000</v>
      </c>
      <c r="AI2581" s="8"/>
      <c r="AJ2581" s="74">
        <f>CEILING(AB2581*34/100,10)</f>
        <v>368970</v>
      </c>
      <c r="AK2581" s="8"/>
      <c r="AL2581" s="74">
        <v>2970950</v>
      </c>
      <c r="AM2581" s="74"/>
      <c r="AN2581" s="74">
        <v>3214650</v>
      </c>
      <c r="AO2581" s="74"/>
      <c r="AP2581" s="74">
        <v>3214650</v>
      </c>
      <c r="AQ2581" s="74"/>
    </row>
    <row r="2582" spans="2:43" ht="18" hidden="1" customHeight="1" x14ac:dyDescent="0.2">
      <c r="B2582" s="4"/>
      <c r="C2582" s="117"/>
      <c r="D2582" s="117"/>
      <c r="E2582" s="117"/>
      <c r="F2582" s="48"/>
      <c r="G2582" s="11"/>
      <c r="H2582" s="117"/>
      <c r="I2582" s="124"/>
      <c r="J2582" s="124"/>
      <c r="K2582" s="144"/>
      <c r="L2582" s="11"/>
      <c r="M2582" s="143"/>
      <c r="N2582" s="42"/>
      <c r="O2582" s="128"/>
      <c r="P2582" s="130"/>
      <c r="Q2582" s="130"/>
      <c r="R2582" s="72"/>
      <c r="S2582" s="181"/>
      <c r="T2582" s="73"/>
      <c r="V2582" s="74"/>
      <c r="X2582" s="74"/>
      <c r="Z2582" s="74"/>
      <c r="AB2582" s="74"/>
      <c r="AD2582" s="74"/>
      <c r="AF2582" s="74"/>
      <c r="AH2582" s="74">
        <f t="shared" si="384"/>
        <v>0</v>
      </c>
      <c r="AI2582" s="8"/>
      <c r="AJ2582" s="74"/>
      <c r="AK2582" s="8"/>
      <c r="AL2582" s="74"/>
      <c r="AM2582" s="74"/>
      <c r="AN2582" s="74"/>
      <c r="AO2582" s="74"/>
      <c r="AP2582" s="74"/>
      <c r="AQ2582" s="74"/>
    </row>
    <row r="2583" spans="2:43" ht="18" hidden="1" customHeight="1" x14ac:dyDescent="0.2">
      <c r="B2583" s="4"/>
      <c r="C2583" s="117"/>
      <c r="D2583" s="117"/>
      <c r="E2583" s="117"/>
      <c r="F2583" s="48"/>
      <c r="G2583" s="11"/>
      <c r="H2583" s="117"/>
      <c r="I2583" s="124"/>
      <c r="J2583" s="124"/>
      <c r="K2583" s="144"/>
      <c r="L2583" s="11"/>
      <c r="M2583" s="143"/>
      <c r="N2583" s="42"/>
      <c r="O2583" s="128"/>
      <c r="P2583" s="130"/>
      <c r="Q2583" s="130"/>
      <c r="R2583" s="72"/>
      <c r="S2583" s="181"/>
      <c r="T2583" s="73"/>
      <c r="V2583" s="74"/>
      <c r="X2583" s="74"/>
      <c r="Z2583" s="74"/>
      <c r="AB2583" s="74"/>
      <c r="AD2583" s="74"/>
      <c r="AF2583" s="74"/>
      <c r="AH2583" s="74">
        <f t="shared" si="384"/>
        <v>0</v>
      </c>
      <c r="AI2583" s="8"/>
      <c r="AJ2583" s="74"/>
      <c r="AK2583" s="8"/>
      <c r="AL2583" s="74"/>
      <c r="AM2583" s="74"/>
      <c r="AN2583" s="74"/>
      <c r="AO2583" s="74"/>
      <c r="AP2583" s="74"/>
      <c r="AQ2583" s="74"/>
    </row>
    <row r="2584" spans="2:43" ht="18" customHeight="1" x14ac:dyDescent="0.2">
      <c r="B2584" s="4"/>
      <c r="C2584" s="117"/>
      <c r="D2584" s="117"/>
      <c r="E2584" s="117"/>
      <c r="F2584" s="48"/>
      <c r="G2584" s="11"/>
      <c r="H2584" s="117"/>
      <c r="I2584" s="124"/>
      <c r="J2584" s="124"/>
      <c r="K2584" s="144"/>
      <c r="L2584" s="11"/>
      <c r="M2584" s="143"/>
      <c r="N2584" s="42"/>
      <c r="O2584" s="128"/>
      <c r="P2584" s="130"/>
      <c r="Q2584" s="131">
        <v>3</v>
      </c>
      <c r="R2584" s="84"/>
      <c r="S2584" s="250"/>
      <c r="T2584" s="69" t="s">
        <v>12</v>
      </c>
      <c r="U2584" s="92"/>
      <c r="V2584" s="447">
        <f>V2585</f>
        <v>322000</v>
      </c>
      <c r="X2584" s="447">
        <f>X2585</f>
        <v>551000</v>
      </c>
      <c r="Z2584" s="447">
        <f>Z2585</f>
        <v>641100</v>
      </c>
      <c r="AB2584" s="447">
        <f>AB2585</f>
        <v>933800</v>
      </c>
      <c r="AD2584" s="447">
        <f>AD2585</f>
        <v>923500</v>
      </c>
      <c r="AF2584" s="447">
        <f>AF2585</f>
        <v>0</v>
      </c>
      <c r="AH2584" s="447">
        <f t="shared" si="384"/>
        <v>923500</v>
      </c>
      <c r="AI2584" s="446"/>
      <c r="AJ2584" s="447">
        <f>AJ2585</f>
        <v>317500</v>
      </c>
      <c r="AK2584" s="71"/>
      <c r="AL2584" s="447">
        <f>AL2585</f>
        <v>2246400</v>
      </c>
      <c r="AM2584" s="447"/>
      <c r="AN2584" s="447">
        <f>AN2585</f>
        <v>2430750</v>
      </c>
      <c r="AO2584" s="447"/>
      <c r="AP2584" s="447">
        <f>AP2585</f>
        <v>2430750</v>
      </c>
      <c r="AQ2584" s="447"/>
    </row>
    <row r="2585" spans="2:43" ht="18" customHeight="1" x14ac:dyDescent="0.2">
      <c r="B2585" s="4"/>
      <c r="C2585" s="117"/>
      <c r="D2585" s="117"/>
      <c r="E2585" s="117"/>
      <c r="F2585" s="48"/>
      <c r="G2585" s="11"/>
      <c r="H2585" s="117"/>
      <c r="I2585" s="124"/>
      <c r="J2585" s="124"/>
      <c r="K2585" s="144"/>
      <c r="L2585" s="11"/>
      <c r="M2585" s="143"/>
      <c r="N2585" s="42"/>
      <c r="O2585" s="128"/>
      <c r="P2585" s="130"/>
      <c r="Q2585" s="130"/>
      <c r="R2585" s="72" t="s">
        <v>3</v>
      </c>
      <c r="S2585" s="181"/>
      <c r="T2585" s="73" t="s">
        <v>12</v>
      </c>
      <c r="V2585" s="74">
        <v>322000</v>
      </c>
      <c r="X2585" s="74">
        <v>551000</v>
      </c>
      <c r="Z2585" s="829">
        <v>641100</v>
      </c>
      <c r="AB2585" s="74">
        <v>933800</v>
      </c>
      <c r="AD2585" s="74">
        <v>923500</v>
      </c>
      <c r="AF2585" s="74">
        <v>0</v>
      </c>
      <c r="AH2585" s="74">
        <f t="shared" si="384"/>
        <v>923500</v>
      </c>
      <c r="AI2585" s="8"/>
      <c r="AJ2585" s="74">
        <f>CEILING(AB2585*34/100,10)</f>
        <v>317500</v>
      </c>
      <c r="AK2585" s="8"/>
      <c r="AL2585" s="74">
        <v>2246400</v>
      </c>
      <c r="AM2585" s="74"/>
      <c r="AN2585" s="74">
        <v>2430750</v>
      </c>
      <c r="AO2585" s="74"/>
      <c r="AP2585" s="74">
        <v>2430750</v>
      </c>
      <c r="AQ2585" s="74"/>
    </row>
    <row r="2586" spans="2:43" ht="18" customHeight="1" x14ac:dyDescent="0.2">
      <c r="B2586" s="4"/>
      <c r="C2586" s="117"/>
      <c r="D2586" s="117"/>
      <c r="E2586" s="117"/>
      <c r="F2586" s="48"/>
      <c r="G2586" s="11"/>
      <c r="H2586" s="117"/>
      <c r="I2586" s="124"/>
      <c r="J2586" s="124"/>
      <c r="K2586" s="144"/>
      <c r="L2586" s="11"/>
      <c r="M2586" s="143"/>
      <c r="N2586" s="42"/>
      <c r="O2586" s="128"/>
      <c r="P2586" s="130"/>
      <c r="Q2586" s="131">
        <v>4</v>
      </c>
      <c r="R2586" s="68"/>
      <c r="S2586" s="35"/>
      <c r="T2586" s="69" t="s">
        <v>13</v>
      </c>
      <c r="U2586" s="92"/>
      <c r="V2586" s="447">
        <f>V2587+V2588+V2589</f>
        <v>12000</v>
      </c>
      <c r="X2586" s="447">
        <f>X2587+X2588+X2589</f>
        <v>18200</v>
      </c>
      <c r="Z2586" s="447">
        <f>Z2587+Z2588+Z2589</f>
        <v>16700</v>
      </c>
      <c r="AB2586" s="447">
        <f>AB2587+AB2588+AB2589</f>
        <v>25100</v>
      </c>
      <c r="AD2586" s="447">
        <f>AD2587+AD2588+AD2589</f>
        <v>34000</v>
      </c>
      <c r="AF2586" s="447">
        <f>AF2587+AF2588+AF2589</f>
        <v>0</v>
      </c>
      <c r="AH2586" s="447">
        <f t="shared" si="384"/>
        <v>34000</v>
      </c>
      <c r="AI2586" s="446"/>
      <c r="AJ2586" s="447">
        <f>AJ2587+AJ2588+AJ2589</f>
        <v>8540</v>
      </c>
      <c r="AK2586" s="71"/>
      <c r="AL2586" s="447">
        <f>AL2587+AL2588+AL2589</f>
        <v>30600</v>
      </c>
      <c r="AM2586" s="447"/>
      <c r="AN2586" s="447">
        <f>AN2587+AN2588+AN2589</f>
        <v>33100</v>
      </c>
      <c r="AO2586" s="447"/>
      <c r="AP2586" s="447">
        <f>AP2587+AP2588+AP2589</f>
        <v>33100</v>
      </c>
      <c r="AQ2586" s="447"/>
    </row>
    <row r="2587" spans="2:43" ht="19.5" customHeight="1" x14ac:dyDescent="0.2">
      <c r="B2587" s="4"/>
      <c r="C2587" s="117"/>
      <c r="D2587" s="117"/>
      <c r="E2587" s="117"/>
      <c r="F2587" s="48"/>
      <c r="G2587" s="11"/>
      <c r="H2587" s="117"/>
      <c r="I2587" s="124"/>
      <c r="J2587" s="124"/>
      <c r="K2587" s="144"/>
      <c r="L2587" s="11"/>
      <c r="M2587" s="143"/>
      <c r="N2587" s="42"/>
      <c r="O2587" s="128"/>
      <c r="P2587" s="130"/>
      <c r="Q2587" s="130"/>
      <c r="R2587" s="72" t="s">
        <v>3</v>
      </c>
      <c r="S2587" s="181"/>
      <c r="T2587" s="73" t="s">
        <v>13</v>
      </c>
      <c r="V2587" s="74">
        <v>12000</v>
      </c>
      <c r="X2587" s="74">
        <v>18200</v>
      </c>
      <c r="Z2587" s="829">
        <v>16700</v>
      </c>
      <c r="AB2587" s="74">
        <v>25100</v>
      </c>
      <c r="AD2587" s="74">
        <v>34000</v>
      </c>
      <c r="AF2587" s="74">
        <v>0</v>
      </c>
      <c r="AH2587" s="74">
        <f t="shared" si="384"/>
        <v>34000</v>
      </c>
      <c r="AI2587" s="8"/>
      <c r="AJ2587" s="74">
        <f>CEILING(AB2587*34/100,10)</f>
        <v>8540</v>
      </c>
      <c r="AK2587" s="8"/>
      <c r="AL2587" s="74">
        <v>30600</v>
      </c>
      <c r="AM2587" s="74"/>
      <c r="AN2587" s="74">
        <v>33100</v>
      </c>
      <c r="AO2587" s="74"/>
      <c r="AP2587" s="74">
        <v>33100</v>
      </c>
      <c r="AQ2587" s="74"/>
    </row>
    <row r="2588" spans="2:43" ht="19.5" hidden="1" customHeight="1" x14ac:dyDescent="0.2">
      <c r="B2588" s="4"/>
      <c r="C2588" s="117"/>
      <c r="D2588" s="117"/>
      <c r="E2588" s="117"/>
      <c r="F2588" s="48"/>
      <c r="G2588" s="11"/>
      <c r="H2588" s="117"/>
      <c r="I2588" s="124"/>
      <c r="J2588" s="124"/>
      <c r="K2588" s="144"/>
      <c r="L2588" s="11"/>
      <c r="M2588" s="143"/>
      <c r="N2588" s="42"/>
      <c r="O2588" s="128"/>
      <c r="P2588" s="130"/>
      <c r="Q2588" s="130"/>
      <c r="R2588" s="72"/>
      <c r="S2588" s="181"/>
      <c r="T2588" s="73"/>
      <c r="V2588" s="74"/>
      <c r="X2588" s="74"/>
      <c r="Z2588" s="74"/>
      <c r="AB2588" s="74"/>
      <c r="AD2588" s="74"/>
      <c r="AF2588" s="74"/>
      <c r="AH2588" s="74">
        <f t="shared" si="384"/>
        <v>0</v>
      </c>
      <c r="AI2588" s="8"/>
      <c r="AJ2588" s="74"/>
      <c r="AK2588" s="8"/>
      <c r="AL2588" s="74"/>
      <c r="AM2588" s="74"/>
      <c r="AN2588" s="74"/>
      <c r="AO2588" s="74"/>
      <c r="AP2588" s="74"/>
      <c r="AQ2588" s="74"/>
    </row>
    <row r="2589" spans="2:43" ht="19.5" hidden="1" customHeight="1" x14ac:dyDescent="0.2">
      <c r="B2589" s="4"/>
      <c r="C2589" s="117"/>
      <c r="D2589" s="117"/>
      <c r="E2589" s="117"/>
      <c r="F2589" s="48"/>
      <c r="G2589" s="11"/>
      <c r="H2589" s="117"/>
      <c r="I2589" s="124"/>
      <c r="J2589" s="124"/>
      <c r="K2589" s="144"/>
      <c r="L2589" s="11"/>
      <c r="M2589" s="143"/>
      <c r="N2589" s="42"/>
      <c r="O2589" s="128"/>
      <c r="P2589" s="130"/>
      <c r="Q2589" s="130"/>
      <c r="R2589" s="72"/>
      <c r="S2589" s="181"/>
      <c r="T2589" s="73"/>
      <c r="V2589" s="74"/>
      <c r="X2589" s="74"/>
      <c r="Z2589" s="74"/>
      <c r="AB2589" s="74"/>
      <c r="AD2589" s="74"/>
      <c r="AF2589" s="74"/>
      <c r="AH2589" s="74">
        <f t="shared" ref="AH2589:AH2652" si="398">AD2589+AF2589</f>
        <v>0</v>
      </c>
      <c r="AI2589" s="8"/>
      <c r="AJ2589" s="74"/>
      <c r="AK2589" s="8"/>
      <c r="AL2589" s="74"/>
      <c r="AM2589" s="74"/>
      <c r="AN2589" s="74"/>
      <c r="AO2589" s="74"/>
      <c r="AP2589" s="74"/>
      <c r="AQ2589" s="74"/>
    </row>
    <row r="2590" spans="2:43" ht="19.5" customHeight="1" x14ac:dyDescent="0.2">
      <c r="B2590" s="4"/>
      <c r="C2590" s="117"/>
      <c r="D2590" s="117"/>
      <c r="E2590" s="117"/>
      <c r="F2590" s="48"/>
      <c r="G2590" s="11"/>
      <c r="H2590" s="117"/>
      <c r="I2590" s="124"/>
      <c r="J2590" s="124"/>
      <c r="K2590" s="144"/>
      <c r="L2590" s="11"/>
      <c r="M2590" s="143"/>
      <c r="N2590" s="42"/>
      <c r="O2590" s="128"/>
      <c r="P2590" s="130"/>
      <c r="Q2590" s="131">
        <v>5</v>
      </c>
      <c r="R2590" s="84"/>
      <c r="S2590" s="250"/>
      <c r="T2590" s="69" t="s">
        <v>204</v>
      </c>
      <c r="U2590" s="92"/>
      <c r="V2590" s="447">
        <f>V2591</f>
        <v>90000</v>
      </c>
      <c r="X2590" s="447">
        <f>X2591</f>
        <v>97800</v>
      </c>
      <c r="Z2590" s="447">
        <f>Z2591</f>
        <v>50000</v>
      </c>
      <c r="AB2590" s="447">
        <f>AB2591</f>
        <v>256700</v>
      </c>
      <c r="AD2590" s="447">
        <f>AD2591</f>
        <v>52000</v>
      </c>
      <c r="AF2590" s="447">
        <f>AF2591</f>
        <v>0</v>
      </c>
      <c r="AH2590" s="447">
        <f t="shared" si="398"/>
        <v>52000</v>
      </c>
      <c r="AI2590" s="446"/>
      <c r="AJ2590" s="447">
        <f>AJ2591</f>
        <v>87280</v>
      </c>
      <c r="AK2590" s="71"/>
      <c r="AL2590" s="447">
        <f>AL2591</f>
        <v>958150</v>
      </c>
      <c r="AM2590" s="447"/>
      <c r="AN2590" s="447">
        <f>AN2591</f>
        <v>1036750</v>
      </c>
      <c r="AO2590" s="447"/>
      <c r="AP2590" s="447">
        <f>AP2591</f>
        <v>1036750</v>
      </c>
      <c r="AQ2590" s="447"/>
    </row>
    <row r="2591" spans="2:43" ht="19.5" customHeight="1" x14ac:dyDescent="0.2">
      <c r="B2591" s="4"/>
      <c r="C2591" s="117"/>
      <c r="D2591" s="117"/>
      <c r="E2591" s="117"/>
      <c r="F2591" s="48"/>
      <c r="G2591" s="11"/>
      <c r="H2591" s="117"/>
      <c r="I2591" s="124"/>
      <c r="J2591" s="124"/>
      <c r="K2591" s="144"/>
      <c r="L2591" s="11"/>
      <c r="M2591" s="143"/>
      <c r="N2591" s="42"/>
      <c r="O2591" s="128"/>
      <c r="P2591" s="130"/>
      <c r="Q2591" s="130"/>
      <c r="R2591" s="72" t="s">
        <v>3</v>
      </c>
      <c r="S2591" s="181"/>
      <c r="T2591" s="73" t="s">
        <v>204</v>
      </c>
      <c r="V2591" s="74">
        <v>90000</v>
      </c>
      <c r="X2591" s="74">
        <v>97800</v>
      </c>
      <c r="Z2591" s="829">
        <v>50000</v>
      </c>
      <c r="AB2591" s="74">
        <v>256700</v>
      </c>
      <c r="AD2591" s="74">
        <v>52000</v>
      </c>
      <c r="AF2591" s="74">
        <v>0</v>
      </c>
      <c r="AH2591" s="74">
        <f t="shared" si="398"/>
        <v>52000</v>
      </c>
      <c r="AI2591" s="8"/>
      <c r="AJ2591" s="74">
        <f>CEILING(AB2591*34/100,10)</f>
        <v>87280</v>
      </c>
      <c r="AK2591" s="8"/>
      <c r="AL2591" s="74">
        <v>958150</v>
      </c>
      <c r="AM2591" s="74"/>
      <c r="AN2591" s="74">
        <v>1036750</v>
      </c>
      <c r="AO2591" s="74"/>
      <c r="AP2591" s="74">
        <v>1036750</v>
      </c>
      <c r="AQ2591" s="74"/>
    </row>
    <row r="2592" spans="2:43" ht="19.5" hidden="1" customHeight="1" x14ac:dyDescent="0.2">
      <c r="B2592" s="4"/>
      <c r="C2592" s="117"/>
      <c r="D2592" s="117"/>
      <c r="E2592" s="117"/>
      <c r="F2592" s="48"/>
      <c r="G2592" s="11"/>
      <c r="H2592" s="117"/>
      <c r="I2592" s="124"/>
      <c r="J2592" s="124"/>
      <c r="K2592" s="144"/>
      <c r="L2592" s="11"/>
      <c r="M2592" s="143"/>
      <c r="N2592" s="42"/>
      <c r="O2592" s="128"/>
      <c r="P2592" s="130"/>
      <c r="Q2592" s="131">
        <v>6</v>
      </c>
      <c r="R2592" s="68"/>
      <c r="S2592" s="35"/>
      <c r="T2592" s="69" t="s">
        <v>375</v>
      </c>
      <c r="U2592" s="92"/>
      <c r="V2592" s="447">
        <f>SUM(V2593:V2593)</f>
        <v>0</v>
      </c>
      <c r="X2592" s="447">
        <f>SUM(X2593:X2593)</f>
        <v>0</v>
      </c>
      <c r="Z2592" s="447">
        <f>SUM(Z2593:Z2593)</f>
        <v>0</v>
      </c>
      <c r="AB2592" s="447">
        <f>SUM(AB2593:AB2593)</f>
        <v>0</v>
      </c>
      <c r="AD2592" s="447">
        <f>SUM(AD2593:AD2593)</f>
        <v>0</v>
      </c>
      <c r="AF2592" s="447">
        <f>SUM(AF2593:AF2593)</f>
        <v>0</v>
      </c>
      <c r="AH2592" s="447">
        <f t="shared" si="398"/>
        <v>0</v>
      </c>
      <c r="AI2592" s="446"/>
      <c r="AJ2592" s="447">
        <f>SUM(AJ2593:AJ2593)</f>
        <v>0</v>
      </c>
      <c r="AK2592" s="71"/>
      <c r="AL2592" s="447">
        <f>SUM(AL2593:AL2593)</f>
        <v>0</v>
      </c>
      <c r="AM2592" s="447"/>
      <c r="AN2592" s="447">
        <f>SUM(AN2593:AN2593)</f>
        <v>0</v>
      </c>
      <c r="AO2592" s="447"/>
      <c r="AP2592" s="447">
        <f>SUM(AP2593:AP2593)</f>
        <v>0</v>
      </c>
      <c r="AQ2592" s="447"/>
    </row>
    <row r="2593" spans="2:43" ht="19.5" hidden="1" customHeight="1" x14ac:dyDescent="0.2">
      <c r="B2593" s="4"/>
      <c r="C2593" s="117"/>
      <c r="D2593" s="117"/>
      <c r="E2593" s="117"/>
      <c r="F2593" s="48"/>
      <c r="G2593" s="11"/>
      <c r="H2593" s="117"/>
      <c r="I2593" s="124"/>
      <c r="J2593" s="124"/>
      <c r="K2593" s="144"/>
      <c r="L2593" s="11"/>
      <c r="M2593" s="143"/>
      <c r="N2593" s="42"/>
      <c r="O2593" s="128"/>
      <c r="P2593" s="130"/>
      <c r="Q2593" s="130"/>
      <c r="R2593" s="72" t="s">
        <v>3</v>
      </c>
      <c r="S2593" s="181"/>
      <c r="T2593" s="73" t="s">
        <v>375</v>
      </c>
      <c r="V2593" s="74">
        <v>0</v>
      </c>
      <c r="X2593" s="74">
        <v>0</v>
      </c>
      <c r="Z2593" s="74">
        <v>0</v>
      </c>
      <c r="AB2593" s="74">
        <v>0</v>
      </c>
      <c r="AD2593" s="74">
        <v>0</v>
      </c>
      <c r="AF2593" s="74">
        <v>0</v>
      </c>
      <c r="AH2593" s="74">
        <f t="shared" si="398"/>
        <v>0</v>
      </c>
      <c r="AI2593" s="8"/>
      <c r="AJ2593" s="74">
        <v>0</v>
      </c>
      <c r="AK2593" s="8"/>
      <c r="AL2593" s="74">
        <v>0</v>
      </c>
      <c r="AM2593" s="74"/>
      <c r="AN2593" s="74">
        <v>0</v>
      </c>
      <c r="AO2593" s="74"/>
      <c r="AP2593" s="74">
        <v>0</v>
      </c>
      <c r="AQ2593" s="74"/>
    </row>
    <row r="2594" spans="2:43" ht="18" customHeight="1" x14ac:dyDescent="0.2">
      <c r="B2594" s="4"/>
      <c r="C2594" s="117"/>
      <c r="D2594" s="117"/>
      <c r="E2594" s="117"/>
      <c r="F2594" s="48"/>
      <c r="G2594" s="11"/>
      <c r="H2594" s="117"/>
      <c r="I2594" s="124"/>
      <c r="J2594" s="124"/>
      <c r="K2594" s="144"/>
      <c r="L2594" s="11"/>
      <c r="M2594" s="143"/>
      <c r="N2594" s="42"/>
      <c r="O2594" s="128"/>
      <c r="P2594" s="129">
        <v>2</v>
      </c>
      <c r="Q2594" s="129"/>
      <c r="R2594" s="64"/>
      <c r="S2594" s="234"/>
      <c r="T2594" s="65" t="s">
        <v>75</v>
      </c>
      <c r="U2594" s="155"/>
      <c r="V2594" s="66">
        <f>V2595+V2602+V2610+V2612+V2616+V2618</f>
        <v>1484500</v>
      </c>
      <c r="X2594" s="66">
        <f>X2595+X2602+X2610+X2612+X2616+X2618</f>
        <v>1937700</v>
      </c>
      <c r="Z2594" s="66">
        <f>Z2595</f>
        <v>34800</v>
      </c>
      <c r="AB2594" s="66">
        <f>AB2595</f>
        <v>50000</v>
      </c>
      <c r="AD2594" s="66">
        <f>AD2595</f>
        <v>0</v>
      </c>
      <c r="AF2594" s="66">
        <f>AF2595</f>
        <v>0</v>
      </c>
      <c r="AH2594" s="66">
        <f t="shared" si="398"/>
        <v>0</v>
      </c>
      <c r="AI2594" s="66">
        <f t="shared" ref="AI2594:AJ2595" si="399">AI2595</f>
        <v>0</v>
      </c>
      <c r="AJ2594" s="66">
        <f t="shared" si="399"/>
        <v>17000</v>
      </c>
      <c r="AK2594" s="66">
        <f t="shared" ref="AK2594:AK2595" si="400">AK2595</f>
        <v>0</v>
      </c>
      <c r="AL2594" s="66">
        <f t="shared" ref="AL2594:AP2595" si="401">AL2595</f>
        <v>76000</v>
      </c>
      <c r="AM2594" s="66"/>
      <c r="AN2594" s="66">
        <f t="shared" si="401"/>
        <v>82000</v>
      </c>
      <c r="AO2594" s="66">
        <f t="shared" ref="AO2594:AQ2594" si="402">AO2595</f>
        <v>0</v>
      </c>
      <c r="AP2594" s="66">
        <f t="shared" si="401"/>
        <v>82000</v>
      </c>
      <c r="AQ2594" s="66">
        <f t="shared" si="402"/>
        <v>0</v>
      </c>
    </row>
    <row r="2595" spans="2:43" ht="18" customHeight="1" x14ac:dyDescent="0.2">
      <c r="B2595" s="4"/>
      <c r="C2595" s="117"/>
      <c r="D2595" s="117"/>
      <c r="E2595" s="117"/>
      <c r="F2595" s="48"/>
      <c r="G2595" s="11"/>
      <c r="H2595" s="117"/>
      <c r="I2595" s="124"/>
      <c r="J2595" s="124"/>
      <c r="K2595" s="144"/>
      <c r="L2595" s="11"/>
      <c r="M2595" s="143"/>
      <c r="N2595" s="42"/>
      <c r="O2595" s="128"/>
      <c r="P2595" s="130"/>
      <c r="Q2595" s="140">
        <v>1</v>
      </c>
      <c r="R2595" s="68"/>
      <c r="S2595" s="35"/>
      <c r="T2595" s="450" t="s">
        <v>76</v>
      </c>
      <c r="U2595" s="92"/>
      <c r="V2595" s="70">
        <f>V2596+V2600+V2601</f>
        <v>1147000</v>
      </c>
      <c r="X2595" s="447">
        <f>X2596+X2600+X2601</f>
        <v>1572300</v>
      </c>
      <c r="Z2595" s="447">
        <f>Z2596</f>
        <v>34800</v>
      </c>
      <c r="AB2595" s="447">
        <f>AB2596</f>
        <v>50000</v>
      </c>
      <c r="AD2595" s="447">
        <f>AD2596</f>
        <v>0</v>
      </c>
      <c r="AF2595" s="447">
        <f>AF2596</f>
        <v>0</v>
      </c>
      <c r="AH2595" s="447">
        <f t="shared" si="398"/>
        <v>0</v>
      </c>
      <c r="AI2595" s="447">
        <f t="shared" si="399"/>
        <v>0</v>
      </c>
      <c r="AJ2595" s="447">
        <f t="shared" si="399"/>
        <v>17000</v>
      </c>
      <c r="AK2595" s="447">
        <f t="shared" si="400"/>
        <v>0</v>
      </c>
      <c r="AL2595" s="447">
        <f t="shared" si="401"/>
        <v>76000</v>
      </c>
      <c r="AM2595" s="447"/>
      <c r="AN2595" s="447">
        <f t="shared" si="401"/>
        <v>82000</v>
      </c>
      <c r="AO2595" s="447"/>
      <c r="AP2595" s="447">
        <f t="shared" si="401"/>
        <v>82000</v>
      </c>
      <c r="AQ2595" s="447"/>
    </row>
    <row r="2596" spans="2:43" ht="18" customHeight="1" x14ac:dyDescent="0.2">
      <c r="B2596" s="4"/>
      <c r="C2596" s="117"/>
      <c r="D2596" s="117"/>
      <c r="E2596" s="117"/>
      <c r="F2596" s="48"/>
      <c r="G2596" s="11"/>
      <c r="H2596" s="117"/>
      <c r="I2596" s="124"/>
      <c r="J2596" s="124"/>
      <c r="K2596" s="144"/>
      <c r="L2596" s="11"/>
      <c r="M2596" s="143"/>
      <c r="N2596" s="42"/>
      <c r="O2596" s="128"/>
      <c r="P2596" s="130"/>
      <c r="Q2596" s="130"/>
      <c r="R2596" s="72" t="s">
        <v>14</v>
      </c>
      <c r="S2596" s="181"/>
      <c r="T2596" s="73" t="s">
        <v>206</v>
      </c>
      <c r="V2596" s="74">
        <v>633000</v>
      </c>
      <c r="X2596" s="74">
        <v>1026500</v>
      </c>
      <c r="Z2596" s="829">
        <v>34800</v>
      </c>
      <c r="AB2596" s="74">
        <v>50000</v>
      </c>
      <c r="AD2596" s="74">
        <v>0</v>
      </c>
      <c r="AF2596" s="74">
        <v>0</v>
      </c>
      <c r="AH2596" s="74">
        <f t="shared" si="398"/>
        <v>0</v>
      </c>
      <c r="AI2596" s="8"/>
      <c r="AJ2596" s="74">
        <f>CEILING(AB2596*34/100,10)</f>
        <v>17000</v>
      </c>
      <c r="AK2596" s="8"/>
      <c r="AL2596" s="74">
        <v>76000</v>
      </c>
      <c r="AM2596" s="74"/>
      <c r="AN2596" s="74">
        <v>82000</v>
      </c>
      <c r="AO2596" s="74"/>
      <c r="AP2596" s="74">
        <v>82000</v>
      </c>
      <c r="AQ2596" s="74"/>
    </row>
    <row r="2597" spans="2:43" ht="18" hidden="1" customHeight="1" x14ac:dyDescent="0.2">
      <c r="B2597" s="4"/>
      <c r="C2597" s="117"/>
      <c r="D2597" s="117"/>
      <c r="E2597" s="117"/>
      <c r="F2597" s="48"/>
      <c r="G2597" s="11"/>
      <c r="H2597" s="117"/>
      <c r="I2597" s="124"/>
      <c r="J2597" s="124"/>
      <c r="K2597" s="144"/>
      <c r="L2597" s="11"/>
      <c r="M2597" s="143"/>
      <c r="N2597" s="42"/>
      <c r="O2597" s="128"/>
      <c r="P2597" s="129">
        <v>4</v>
      </c>
      <c r="Q2597" s="129"/>
      <c r="R2597" s="64"/>
      <c r="S2597" s="234"/>
      <c r="T2597" s="65" t="s">
        <v>376</v>
      </c>
      <c r="U2597" s="155"/>
      <c r="V2597" s="66">
        <f>V2598+V2605+V2613+V2615+V2619+V2621</f>
        <v>904000</v>
      </c>
      <c r="X2597" s="66">
        <f>X2598+X2605+X2613+X2615+X2619+X2621</f>
        <v>1313900</v>
      </c>
      <c r="Z2597" s="66">
        <f>Z2598</f>
        <v>34800</v>
      </c>
      <c r="AB2597" s="66">
        <f>AB2598</f>
        <v>100</v>
      </c>
      <c r="AD2597" s="66">
        <f>AD2598</f>
        <v>0</v>
      </c>
      <c r="AF2597" s="66">
        <f>AF2598</f>
        <v>0</v>
      </c>
      <c r="AH2597" s="66">
        <f t="shared" si="398"/>
        <v>0</v>
      </c>
      <c r="AI2597" s="66">
        <f t="shared" ref="AI2597:AJ2598" si="403">AI2598</f>
        <v>0</v>
      </c>
      <c r="AJ2597" s="66">
        <f t="shared" si="403"/>
        <v>0</v>
      </c>
      <c r="AK2597" s="66">
        <f t="shared" ref="AK2597:AK2598" si="404">AK2598</f>
        <v>0</v>
      </c>
      <c r="AL2597" s="66">
        <f t="shared" ref="AL2597:AP2598" si="405">AL2598</f>
        <v>0</v>
      </c>
      <c r="AM2597" s="66"/>
      <c r="AN2597" s="66">
        <f t="shared" si="405"/>
        <v>0</v>
      </c>
      <c r="AO2597" s="66">
        <f t="shared" ref="AO2597:AQ2597" si="406">AO2598</f>
        <v>0</v>
      </c>
      <c r="AP2597" s="66">
        <f t="shared" si="405"/>
        <v>0</v>
      </c>
      <c r="AQ2597" s="66">
        <f t="shared" si="406"/>
        <v>0</v>
      </c>
    </row>
    <row r="2598" spans="2:43" ht="18" hidden="1" customHeight="1" x14ac:dyDescent="0.2">
      <c r="B2598" s="4"/>
      <c r="C2598" s="117"/>
      <c r="D2598" s="117"/>
      <c r="E2598" s="117"/>
      <c r="F2598" s="48"/>
      <c r="G2598" s="11"/>
      <c r="H2598" s="117"/>
      <c r="I2598" s="124"/>
      <c r="J2598" s="124"/>
      <c r="K2598" s="144"/>
      <c r="L2598" s="11"/>
      <c r="M2598" s="143"/>
      <c r="N2598" s="42"/>
      <c r="O2598" s="128"/>
      <c r="P2598" s="130"/>
      <c r="Q2598" s="140">
        <v>1</v>
      </c>
      <c r="R2598" s="68"/>
      <c r="S2598" s="35"/>
      <c r="T2598" s="450" t="s">
        <v>76</v>
      </c>
      <c r="U2598" s="92"/>
      <c r="V2598" s="70">
        <f>V2599+V2603+V2604</f>
        <v>890000</v>
      </c>
      <c r="X2598" s="447">
        <f>X2599+X2603+X2604</f>
        <v>1299400</v>
      </c>
      <c r="Z2598" s="447">
        <f>Z2599</f>
        <v>34800</v>
      </c>
      <c r="AB2598" s="447">
        <f>AB2599</f>
        <v>100</v>
      </c>
      <c r="AD2598" s="447">
        <f>AD2599</f>
        <v>0</v>
      </c>
      <c r="AF2598" s="447">
        <f>AF2599</f>
        <v>0</v>
      </c>
      <c r="AH2598" s="447">
        <f t="shared" si="398"/>
        <v>0</v>
      </c>
      <c r="AI2598" s="447">
        <f t="shared" si="403"/>
        <v>0</v>
      </c>
      <c r="AJ2598" s="447">
        <f t="shared" si="403"/>
        <v>0</v>
      </c>
      <c r="AK2598" s="447">
        <f t="shared" si="404"/>
        <v>0</v>
      </c>
      <c r="AL2598" s="447">
        <f t="shared" si="405"/>
        <v>0</v>
      </c>
      <c r="AM2598" s="447"/>
      <c r="AN2598" s="447">
        <f t="shared" si="405"/>
        <v>0</v>
      </c>
      <c r="AO2598" s="447"/>
      <c r="AP2598" s="447">
        <f t="shared" si="405"/>
        <v>0</v>
      </c>
      <c r="AQ2598" s="447"/>
    </row>
    <row r="2599" spans="2:43" ht="18" hidden="1" customHeight="1" x14ac:dyDescent="0.2">
      <c r="B2599" s="4"/>
      <c r="C2599" s="117"/>
      <c r="D2599" s="117"/>
      <c r="E2599" s="117"/>
      <c r="F2599" s="48"/>
      <c r="G2599" s="11"/>
      <c r="H2599" s="117"/>
      <c r="I2599" s="124"/>
      <c r="J2599" s="124"/>
      <c r="K2599" s="144"/>
      <c r="L2599" s="11"/>
      <c r="M2599" s="143"/>
      <c r="N2599" s="42"/>
      <c r="O2599" s="128"/>
      <c r="P2599" s="130"/>
      <c r="Q2599" s="130"/>
      <c r="R2599" s="72">
        <v>90</v>
      </c>
      <c r="S2599" s="181"/>
      <c r="T2599" s="73" t="s">
        <v>500</v>
      </c>
      <c r="V2599" s="74">
        <v>633000</v>
      </c>
      <c r="X2599" s="74">
        <v>1026500</v>
      </c>
      <c r="Z2599" s="829">
        <v>34800</v>
      </c>
      <c r="AB2599" s="74">
        <v>100</v>
      </c>
      <c r="AD2599" s="74">
        <v>0</v>
      </c>
      <c r="AF2599" s="74">
        <v>0</v>
      </c>
      <c r="AH2599" s="74">
        <f t="shared" si="398"/>
        <v>0</v>
      </c>
      <c r="AI2599" s="8"/>
      <c r="AJ2599" s="74">
        <v>0</v>
      </c>
      <c r="AK2599" s="8"/>
      <c r="AL2599" s="74">
        <v>0</v>
      </c>
      <c r="AM2599" s="74"/>
      <c r="AN2599" s="74">
        <v>0</v>
      </c>
      <c r="AO2599" s="74"/>
      <c r="AP2599" s="74">
        <v>0</v>
      </c>
      <c r="AQ2599" s="74"/>
    </row>
    <row r="2600" spans="2:43" ht="19.5" customHeight="1" x14ac:dyDescent="0.2">
      <c r="B2600" s="4"/>
      <c r="C2600" s="117"/>
      <c r="D2600" s="117"/>
      <c r="E2600" s="117"/>
      <c r="F2600" s="48"/>
      <c r="G2600" s="11"/>
      <c r="H2600" s="117"/>
      <c r="I2600" s="124"/>
      <c r="J2600" s="124"/>
      <c r="K2600" s="144"/>
      <c r="L2600" s="11"/>
      <c r="M2600" s="143"/>
      <c r="N2600" s="42"/>
      <c r="O2600" s="127" t="s">
        <v>0</v>
      </c>
      <c r="P2600" s="123"/>
      <c r="Q2600" s="123"/>
      <c r="R2600" s="49"/>
      <c r="S2600" s="18"/>
      <c r="T2600" s="50" t="s">
        <v>60</v>
      </c>
      <c r="U2600" s="76"/>
      <c r="V2600" s="51">
        <f>V2601</f>
        <v>257000</v>
      </c>
      <c r="X2600" s="51">
        <f>X2601</f>
        <v>272900</v>
      </c>
      <c r="Z2600" s="51">
        <f>Z2601+Z2606</f>
        <v>436800</v>
      </c>
      <c r="AB2600" s="51">
        <f>AB2601+AB2606</f>
        <v>489400</v>
      </c>
      <c r="AD2600" s="51">
        <f t="shared" ref="AD2600:AL2600" si="407">AD2601+AD2606</f>
        <v>529500</v>
      </c>
      <c r="AE2600" s="51">
        <f t="shared" si="407"/>
        <v>0</v>
      </c>
      <c r="AF2600" s="51">
        <f t="shared" si="407"/>
        <v>0</v>
      </c>
      <c r="AG2600" s="51">
        <f t="shared" si="407"/>
        <v>0</v>
      </c>
      <c r="AH2600" s="51">
        <f t="shared" si="398"/>
        <v>529500</v>
      </c>
      <c r="AI2600" s="51">
        <f t="shared" ref="AI2600:AJ2600" si="408">AI2601+AI2606</f>
        <v>0</v>
      </c>
      <c r="AJ2600" s="51">
        <f t="shared" si="408"/>
        <v>166400</v>
      </c>
      <c r="AK2600" s="51">
        <f t="shared" ref="AK2600" si="409">AK2601+AK2606</f>
        <v>0</v>
      </c>
      <c r="AL2600" s="51">
        <f t="shared" si="407"/>
        <v>764350</v>
      </c>
      <c r="AM2600" s="51"/>
      <c r="AN2600" s="51">
        <f t="shared" ref="AN2600:AP2600" si="410">AN2601+AN2606</f>
        <v>827300</v>
      </c>
      <c r="AO2600" s="51"/>
      <c r="AP2600" s="51">
        <f t="shared" si="410"/>
        <v>827300</v>
      </c>
      <c r="AQ2600" s="51"/>
    </row>
    <row r="2601" spans="2:43" ht="18" customHeight="1" x14ac:dyDescent="0.2">
      <c r="B2601" s="4"/>
      <c r="C2601" s="117"/>
      <c r="D2601" s="117"/>
      <c r="E2601" s="117"/>
      <c r="F2601" s="48"/>
      <c r="G2601" s="11"/>
      <c r="H2601" s="117"/>
      <c r="I2601" s="124"/>
      <c r="J2601" s="124"/>
      <c r="K2601" s="144"/>
      <c r="L2601" s="11"/>
      <c r="M2601" s="143"/>
      <c r="N2601" s="42"/>
      <c r="O2601" s="128"/>
      <c r="P2601" s="129">
        <v>1</v>
      </c>
      <c r="Q2601" s="129"/>
      <c r="R2601" s="64"/>
      <c r="S2601" s="234"/>
      <c r="T2601" s="65" t="s">
        <v>8</v>
      </c>
      <c r="U2601" s="155"/>
      <c r="V2601" s="66">
        <f>V2602</f>
        <v>257000</v>
      </c>
      <c r="X2601" s="66">
        <f>X2602</f>
        <v>272900</v>
      </c>
      <c r="Z2601" s="66">
        <f>Z2602</f>
        <v>431100</v>
      </c>
      <c r="AB2601" s="66">
        <f>AB2602</f>
        <v>458400</v>
      </c>
      <c r="AD2601" s="66">
        <f>AD2602</f>
        <v>529500</v>
      </c>
      <c r="AF2601" s="66">
        <f>AF2602</f>
        <v>0</v>
      </c>
      <c r="AH2601" s="66">
        <f t="shared" si="398"/>
        <v>529500</v>
      </c>
      <c r="AI2601" s="67"/>
      <c r="AJ2601" s="66">
        <f>AJ2602</f>
        <v>155860</v>
      </c>
      <c r="AK2601" s="67"/>
      <c r="AL2601" s="66">
        <f>AL2602</f>
        <v>718350</v>
      </c>
      <c r="AM2601" s="66"/>
      <c r="AN2601" s="66">
        <f>AN2602</f>
        <v>777300</v>
      </c>
      <c r="AO2601" s="66"/>
      <c r="AP2601" s="66">
        <f>AP2602</f>
        <v>777300</v>
      </c>
      <c r="AQ2601" s="66"/>
    </row>
    <row r="2602" spans="2:43" ht="18" customHeight="1" x14ac:dyDescent="0.2">
      <c r="B2602" s="4"/>
      <c r="C2602" s="117"/>
      <c r="D2602" s="117"/>
      <c r="E2602" s="117"/>
      <c r="F2602" s="48"/>
      <c r="G2602" s="11"/>
      <c r="H2602" s="117"/>
      <c r="I2602" s="124"/>
      <c r="J2602" s="124"/>
      <c r="K2602" s="144"/>
      <c r="L2602" s="11"/>
      <c r="M2602" s="143"/>
      <c r="N2602" s="42"/>
      <c r="O2602" s="128"/>
      <c r="P2602" s="130"/>
      <c r="Q2602" s="131">
        <v>6</v>
      </c>
      <c r="R2602" s="72"/>
      <c r="S2602" s="181"/>
      <c r="T2602" s="69" t="s">
        <v>62</v>
      </c>
      <c r="U2602" s="92"/>
      <c r="V2602" s="447">
        <f>SUM(V2603:V2605)</f>
        <v>257000</v>
      </c>
      <c r="X2602" s="447">
        <f>SUM(X2603:X2605)</f>
        <v>272900</v>
      </c>
      <c r="Z2602" s="447">
        <f>SUM(Z2603:Z2605)</f>
        <v>431100</v>
      </c>
      <c r="AB2602" s="447">
        <f>SUM(AB2603:AB2605)</f>
        <v>458400</v>
      </c>
      <c r="AD2602" s="447">
        <f>SUM(AD2603:AD2605)</f>
        <v>529500</v>
      </c>
      <c r="AF2602" s="447">
        <f>SUM(AF2603:AF2605)</f>
        <v>0</v>
      </c>
      <c r="AH2602" s="447">
        <f t="shared" si="398"/>
        <v>529500</v>
      </c>
      <c r="AI2602" s="446"/>
      <c r="AJ2602" s="447">
        <f>SUM(AJ2603:AJ2605)</f>
        <v>155860</v>
      </c>
      <c r="AK2602" s="71"/>
      <c r="AL2602" s="447">
        <f>SUM(AL2603:AL2605)</f>
        <v>718350</v>
      </c>
      <c r="AM2602" s="447"/>
      <c r="AN2602" s="447">
        <f>SUM(AN2603:AN2605)</f>
        <v>777300</v>
      </c>
      <c r="AO2602" s="447"/>
      <c r="AP2602" s="447">
        <f>SUM(AP2603:AP2605)</f>
        <v>777300</v>
      </c>
      <c r="AQ2602" s="447"/>
    </row>
    <row r="2603" spans="2:43" ht="18" customHeight="1" x14ac:dyDescent="0.2">
      <c r="B2603" s="4"/>
      <c r="C2603" s="117"/>
      <c r="D2603" s="117"/>
      <c r="E2603" s="117"/>
      <c r="F2603" s="48"/>
      <c r="G2603" s="11"/>
      <c r="H2603" s="117"/>
      <c r="I2603" s="124"/>
      <c r="J2603" s="124"/>
      <c r="K2603" s="144"/>
      <c r="L2603" s="11"/>
      <c r="M2603" s="143"/>
      <c r="N2603" s="42"/>
      <c r="O2603" s="128"/>
      <c r="P2603" s="130"/>
      <c r="Q2603" s="131"/>
      <c r="R2603" s="72">
        <v>1</v>
      </c>
      <c r="S2603" s="181"/>
      <c r="T2603" s="73" t="s">
        <v>430</v>
      </c>
      <c r="V2603" s="74">
        <v>160000</v>
      </c>
      <c r="X2603" s="74">
        <v>168400</v>
      </c>
      <c r="Z2603" s="74">
        <v>262200</v>
      </c>
      <c r="AB2603" s="74">
        <v>280400</v>
      </c>
      <c r="AD2603" s="74">
        <v>328000</v>
      </c>
      <c r="AF2603" s="74">
        <v>0</v>
      </c>
      <c r="AH2603" s="74">
        <f t="shared" si="398"/>
        <v>328000</v>
      </c>
      <c r="AI2603" s="8"/>
      <c r="AJ2603" s="74">
        <f t="shared" ref="AJ2603:AJ2604" si="411">CEILING(AB2603*34/100,10)</f>
        <v>95340</v>
      </c>
      <c r="AK2603" s="8"/>
      <c r="AL2603" s="74">
        <v>439650</v>
      </c>
      <c r="AM2603" s="74"/>
      <c r="AN2603" s="74">
        <v>475750</v>
      </c>
      <c r="AO2603" s="74"/>
      <c r="AP2603" s="74">
        <v>475750</v>
      </c>
      <c r="AQ2603" s="74"/>
    </row>
    <row r="2604" spans="2:43" ht="18" customHeight="1" x14ac:dyDescent="0.2">
      <c r="B2604" s="4"/>
      <c r="C2604" s="117"/>
      <c r="D2604" s="117"/>
      <c r="E2604" s="117"/>
      <c r="F2604" s="48"/>
      <c r="G2604" s="11"/>
      <c r="H2604" s="117"/>
      <c r="I2604" s="124"/>
      <c r="J2604" s="124"/>
      <c r="K2604" s="144"/>
      <c r="L2604" s="11"/>
      <c r="M2604" s="143"/>
      <c r="N2604" s="42"/>
      <c r="O2604" s="128"/>
      <c r="P2604" s="130"/>
      <c r="Q2604" s="131"/>
      <c r="R2604" s="72">
        <v>2</v>
      </c>
      <c r="S2604" s="181"/>
      <c r="T2604" s="73" t="s">
        <v>386</v>
      </c>
      <c r="V2604" s="74">
        <v>97000</v>
      </c>
      <c r="X2604" s="74">
        <v>104500</v>
      </c>
      <c r="Z2604" s="74">
        <v>168900</v>
      </c>
      <c r="AB2604" s="74">
        <v>178000</v>
      </c>
      <c r="AD2604" s="74">
        <v>201500</v>
      </c>
      <c r="AF2604" s="74">
        <v>0</v>
      </c>
      <c r="AH2604" s="74">
        <f t="shared" si="398"/>
        <v>201500</v>
      </c>
      <c r="AI2604" s="8"/>
      <c r="AJ2604" s="74">
        <f t="shared" si="411"/>
        <v>60520</v>
      </c>
      <c r="AK2604" s="8"/>
      <c r="AL2604" s="74">
        <v>278700</v>
      </c>
      <c r="AM2604" s="74"/>
      <c r="AN2604" s="74">
        <v>301550</v>
      </c>
      <c r="AO2604" s="74"/>
      <c r="AP2604" s="74">
        <v>301550</v>
      </c>
      <c r="AQ2604" s="74"/>
    </row>
    <row r="2605" spans="2:43" ht="18" hidden="1" customHeight="1" x14ac:dyDescent="0.2">
      <c r="B2605" s="4"/>
      <c r="C2605" s="117"/>
      <c r="D2605" s="117"/>
      <c r="E2605" s="117"/>
      <c r="F2605" s="48"/>
      <c r="G2605" s="11"/>
      <c r="H2605" s="117"/>
      <c r="I2605" s="124"/>
      <c r="J2605" s="124"/>
      <c r="K2605" s="144"/>
      <c r="L2605" s="11"/>
      <c r="M2605" s="143"/>
      <c r="N2605" s="42"/>
      <c r="O2605" s="128"/>
      <c r="P2605" s="130"/>
      <c r="Q2605" s="131"/>
      <c r="R2605" s="72">
        <v>8</v>
      </c>
      <c r="S2605" s="181"/>
      <c r="T2605" s="73" t="s">
        <v>463</v>
      </c>
      <c r="V2605" s="74">
        <v>0</v>
      </c>
      <c r="X2605" s="74">
        <v>0</v>
      </c>
      <c r="Z2605" s="74">
        <v>0</v>
      </c>
      <c r="AB2605" s="74">
        <v>0</v>
      </c>
      <c r="AD2605" s="74">
        <v>0</v>
      </c>
      <c r="AF2605" s="74">
        <v>0</v>
      </c>
      <c r="AH2605" s="74">
        <f t="shared" si="398"/>
        <v>0</v>
      </c>
      <c r="AI2605" s="8"/>
      <c r="AJ2605" s="74">
        <v>0</v>
      </c>
      <c r="AK2605" s="8"/>
      <c r="AL2605" s="74">
        <v>0</v>
      </c>
      <c r="AM2605" s="74"/>
      <c r="AN2605" s="74">
        <v>0</v>
      </c>
      <c r="AO2605" s="74"/>
      <c r="AP2605" s="74">
        <v>0</v>
      </c>
      <c r="AQ2605" s="74"/>
    </row>
    <row r="2606" spans="2:43" ht="18" customHeight="1" x14ac:dyDescent="0.2">
      <c r="B2606" s="4"/>
      <c r="C2606" s="117"/>
      <c r="D2606" s="117"/>
      <c r="E2606" s="117"/>
      <c r="F2606" s="48"/>
      <c r="G2606" s="11"/>
      <c r="H2606" s="117"/>
      <c r="I2606" s="124"/>
      <c r="J2606" s="124"/>
      <c r="K2606" s="144"/>
      <c r="L2606" s="11"/>
      <c r="M2606" s="143"/>
      <c r="N2606" s="42"/>
      <c r="O2606" s="128"/>
      <c r="P2606" s="129">
        <v>2</v>
      </c>
      <c r="Q2606" s="129"/>
      <c r="R2606" s="64"/>
      <c r="S2606" s="234"/>
      <c r="T2606" s="65" t="s">
        <v>75</v>
      </c>
      <c r="U2606" s="155"/>
      <c r="V2606" s="66">
        <f>V2607</f>
        <v>321500</v>
      </c>
      <c r="X2606" s="66">
        <f>X2607</f>
        <v>348400</v>
      </c>
      <c r="Z2606" s="66">
        <f>Z2607</f>
        <v>5700</v>
      </c>
      <c r="AB2606" s="66">
        <f>AB2607</f>
        <v>31000</v>
      </c>
      <c r="AD2606" s="66">
        <f>AD2607</f>
        <v>0</v>
      </c>
      <c r="AF2606" s="66">
        <f>AF2607</f>
        <v>0</v>
      </c>
      <c r="AH2606" s="66">
        <f t="shared" si="398"/>
        <v>0</v>
      </c>
      <c r="AI2606" s="67"/>
      <c r="AJ2606" s="66">
        <f>AJ2607</f>
        <v>10540</v>
      </c>
      <c r="AK2606" s="67"/>
      <c r="AL2606" s="66">
        <f>AL2607</f>
        <v>46000</v>
      </c>
      <c r="AM2606" s="66"/>
      <c r="AN2606" s="66">
        <f>AN2607</f>
        <v>50000</v>
      </c>
      <c r="AO2606" s="66"/>
      <c r="AP2606" s="66">
        <f>AP2607</f>
        <v>50000</v>
      </c>
      <c r="AQ2606" s="66"/>
    </row>
    <row r="2607" spans="2:43" ht="18" customHeight="1" x14ac:dyDescent="0.2">
      <c r="B2607" s="4"/>
      <c r="C2607" s="117"/>
      <c r="D2607" s="117"/>
      <c r="E2607" s="117"/>
      <c r="F2607" s="48"/>
      <c r="G2607" s="11"/>
      <c r="H2607" s="117"/>
      <c r="I2607" s="124"/>
      <c r="J2607" s="124"/>
      <c r="K2607" s="144"/>
      <c r="L2607" s="11"/>
      <c r="M2607" s="143"/>
      <c r="N2607" s="42"/>
      <c r="O2607" s="128"/>
      <c r="P2607" s="130"/>
      <c r="Q2607" s="131">
        <v>6</v>
      </c>
      <c r="R2607" s="72"/>
      <c r="S2607" s="181"/>
      <c r="T2607" s="450" t="s">
        <v>62</v>
      </c>
      <c r="U2607" s="92"/>
      <c r="V2607" s="447">
        <f>SUM(V2608:V2610)</f>
        <v>321500</v>
      </c>
      <c r="X2607" s="447">
        <f>SUM(X2608:X2610)</f>
        <v>348400</v>
      </c>
      <c r="Z2607" s="447">
        <f>Z2608+Z2609</f>
        <v>5700</v>
      </c>
      <c r="AB2607" s="447">
        <f>AB2608+AB2609</f>
        <v>31000</v>
      </c>
      <c r="AD2607" s="447">
        <f>AD2608+AD2609</f>
        <v>0</v>
      </c>
      <c r="AF2607" s="447">
        <f>AF2608+AF2609</f>
        <v>0</v>
      </c>
      <c r="AH2607" s="447">
        <f t="shared" si="398"/>
        <v>0</v>
      </c>
      <c r="AI2607" s="447">
        <f t="shared" ref="AI2607:AJ2607" si="412">AI2608+AI2609</f>
        <v>0</v>
      </c>
      <c r="AJ2607" s="447">
        <f t="shared" si="412"/>
        <v>10540</v>
      </c>
      <c r="AK2607" s="447">
        <f t="shared" ref="AK2607" si="413">AK2608+AK2609</f>
        <v>0</v>
      </c>
      <c r="AL2607" s="447">
        <f t="shared" ref="AL2607" si="414">AL2608+AL2609</f>
        <v>46000</v>
      </c>
      <c r="AM2607" s="447"/>
      <c r="AN2607" s="447">
        <f t="shared" ref="AN2607:AP2607" si="415">AN2608+AN2609</f>
        <v>50000</v>
      </c>
      <c r="AO2607" s="447">
        <f t="shared" ref="AO2607:AQ2607" si="416">AO2608+AO2609</f>
        <v>0</v>
      </c>
      <c r="AP2607" s="447">
        <f t="shared" si="415"/>
        <v>50000</v>
      </c>
      <c r="AQ2607" s="447">
        <f t="shared" si="416"/>
        <v>0</v>
      </c>
    </row>
    <row r="2608" spans="2:43" ht="18" customHeight="1" x14ac:dyDescent="0.2">
      <c r="B2608" s="4"/>
      <c r="C2608" s="117"/>
      <c r="D2608" s="117"/>
      <c r="E2608" s="117"/>
      <c r="F2608" s="48"/>
      <c r="G2608" s="11"/>
      <c r="H2608" s="117"/>
      <c r="I2608" s="124"/>
      <c r="J2608" s="124"/>
      <c r="K2608" s="144"/>
      <c r="L2608" s="11"/>
      <c r="M2608" s="143"/>
      <c r="N2608" s="42"/>
      <c r="O2608" s="128"/>
      <c r="P2608" s="130"/>
      <c r="Q2608" s="131"/>
      <c r="R2608" s="72">
        <v>1</v>
      </c>
      <c r="S2608" s="181"/>
      <c r="T2608" s="73" t="s">
        <v>430</v>
      </c>
      <c r="V2608" s="74">
        <v>160000</v>
      </c>
      <c r="X2608" s="74">
        <v>168400</v>
      </c>
      <c r="Z2608" s="829">
        <v>3500</v>
      </c>
      <c r="AB2608" s="74">
        <v>19000</v>
      </c>
      <c r="AD2608" s="74">
        <v>0</v>
      </c>
      <c r="AF2608" s="74">
        <v>0</v>
      </c>
      <c r="AH2608" s="74">
        <f t="shared" si="398"/>
        <v>0</v>
      </c>
      <c r="AI2608" s="8"/>
      <c r="AJ2608" s="74">
        <f t="shared" ref="AJ2608:AJ2609" si="417">CEILING(AB2608*34/100,10)</f>
        <v>6460</v>
      </c>
      <c r="AK2608" s="8"/>
      <c r="AL2608" s="74">
        <v>28000</v>
      </c>
      <c r="AM2608" s="74"/>
      <c r="AN2608" s="74">
        <v>31000</v>
      </c>
      <c r="AO2608" s="74"/>
      <c r="AP2608" s="74">
        <v>31000</v>
      </c>
      <c r="AQ2608" s="74"/>
    </row>
    <row r="2609" spans="2:43" ht="18" customHeight="1" x14ac:dyDescent="0.2">
      <c r="B2609" s="4"/>
      <c r="C2609" s="117"/>
      <c r="D2609" s="117"/>
      <c r="E2609" s="117"/>
      <c r="F2609" s="48"/>
      <c r="G2609" s="11"/>
      <c r="H2609" s="117"/>
      <c r="I2609" s="124"/>
      <c r="J2609" s="124"/>
      <c r="K2609" s="144"/>
      <c r="L2609" s="11"/>
      <c r="M2609" s="143"/>
      <c r="N2609" s="42"/>
      <c r="O2609" s="128"/>
      <c r="P2609" s="130"/>
      <c r="Q2609" s="131"/>
      <c r="R2609" s="72">
        <v>2</v>
      </c>
      <c r="S2609" s="181"/>
      <c r="T2609" s="73" t="s">
        <v>386</v>
      </c>
      <c r="V2609" s="74">
        <v>97000</v>
      </c>
      <c r="X2609" s="74">
        <v>104500</v>
      </c>
      <c r="Z2609" s="829">
        <v>2200</v>
      </c>
      <c r="AB2609" s="74">
        <v>12000</v>
      </c>
      <c r="AD2609" s="74">
        <v>0</v>
      </c>
      <c r="AF2609" s="74">
        <v>0</v>
      </c>
      <c r="AH2609" s="74">
        <f t="shared" si="398"/>
        <v>0</v>
      </c>
      <c r="AI2609" s="8"/>
      <c r="AJ2609" s="74">
        <f t="shared" si="417"/>
        <v>4080</v>
      </c>
      <c r="AK2609" s="8"/>
      <c r="AL2609" s="74">
        <v>18000</v>
      </c>
      <c r="AM2609" s="74"/>
      <c r="AN2609" s="74">
        <v>19000</v>
      </c>
      <c r="AO2609" s="74"/>
      <c r="AP2609" s="74">
        <v>19000</v>
      </c>
      <c r="AQ2609" s="74"/>
    </row>
    <row r="2610" spans="2:43" ht="18" customHeight="1" x14ac:dyDescent="0.2">
      <c r="B2610" s="4"/>
      <c r="C2610" s="117"/>
      <c r="D2610" s="117"/>
      <c r="E2610" s="117"/>
      <c r="F2610" s="48"/>
      <c r="G2610" s="11"/>
      <c r="H2610" s="117"/>
      <c r="I2610" s="124"/>
      <c r="J2610" s="124"/>
      <c r="K2610" s="144"/>
      <c r="L2610" s="11"/>
      <c r="M2610" s="143"/>
      <c r="N2610" s="42"/>
      <c r="O2610" s="127" t="s">
        <v>18</v>
      </c>
      <c r="P2610" s="123"/>
      <c r="Q2610" s="123"/>
      <c r="R2610" s="49"/>
      <c r="S2610" s="18"/>
      <c r="T2610" s="50" t="s">
        <v>190</v>
      </c>
      <c r="U2610" s="76"/>
      <c r="V2610" s="51">
        <f>V2611+V2626+V2635+V2638+V2643</f>
        <v>64500</v>
      </c>
      <c r="X2610" s="51">
        <f>X2611+X2626+X2635+X2638+X2643</f>
        <v>75500</v>
      </c>
      <c r="Z2610" s="51">
        <f>Z2611+Z2626+Z2635+Z2638+Z2643</f>
        <v>55625</v>
      </c>
      <c r="AB2610" s="51">
        <f>AB2611+AB2626+AB2635+AB2638+AB2643</f>
        <v>35500</v>
      </c>
      <c r="AD2610" s="51" t="e">
        <f>AD2611+AD2626+AD2635+AD2638+AD2643</f>
        <v>#REF!</v>
      </c>
      <c r="AF2610" s="51">
        <f>AF2611+AF2626+AF2635+AF2638+AF2643</f>
        <v>52300</v>
      </c>
      <c r="AH2610" s="51" t="e">
        <f t="shared" si="398"/>
        <v>#REF!</v>
      </c>
      <c r="AI2610" s="5"/>
      <c r="AJ2610" s="51">
        <f>AJ2611+AJ2626+AJ2635+AJ2638+AJ2643</f>
        <v>9180</v>
      </c>
      <c r="AK2610" s="5"/>
      <c r="AL2610" s="51">
        <f>AL2611+AL2626+AL2635+AL2638+AL2643</f>
        <v>45820</v>
      </c>
      <c r="AM2610" s="51"/>
      <c r="AN2610" s="51">
        <f>AN2611+AN2626+AN2635+AN2638+AN2643</f>
        <v>47930</v>
      </c>
      <c r="AO2610" s="51"/>
      <c r="AP2610" s="51">
        <f>AP2611+AP2626+AP2635+AP2638+AP2643</f>
        <v>47930</v>
      </c>
      <c r="AQ2610" s="51"/>
    </row>
    <row r="2611" spans="2:43" ht="18" customHeight="1" x14ac:dyDescent="0.2">
      <c r="B2611" s="4"/>
      <c r="C2611" s="117"/>
      <c r="D2611" s="117"/>
      <c r="E2611" s="117"/>
      <c r="F2611" s="48"/>
      <c r="G2611" s="11"/>
      <c r="H2611" s="117"/>
      <c r="I2611" s="124"/>
      <c r="J2611" s="124"/>
      <c r="K2611" s="144"/>
      <c r="L2611" s="11"/>
      <c r="M2611" s="143"/>
      <c r="N2611" s="42"/>
      <c r="O2611" s="128"/>
      <c r="P2611" s="129">
        <v>2</v>
      </c>
      <c r="Q2611" s="129"/>
      <c r="R2611" s="64"/>
      <c r="S2611" s="234"/>
      <c r="T2611" s="65" t="s">
        <v>195</v>
      </c>
      <c r="U2611" s="155"/>
      <c r="V2611" s="66">
        <f>V2612+V2615+V2618+V2621+V2623</f>
        <v>22500</v>
      </c>
      <c r="X2611" s="66">
        <f>X2612+X2615+X2618+X2621+X2623</f>
        <v>23000</v>
      </c>
      <c r="Z2611" s="66">
        <f>Z2612+Z2615+Z2618+Z2621+Z2623</f>
        <v>14095</v>
      </c>
      <c r="AB2611" s="66">
        <f>AB2612+AB2615+AB2618+AB2621+AB2623</f>
        <v>14300</v>
      </c>
      <c r="AD2611" s="66" t="e">
        <f>AD2612+AD2615+AD2618+AD2621+AD2623</f>
        <v>#REF!</v>
      </c>
      <c r="AF2611" s="66">
        <f>AF2612+AF2615+AF2618+AF2621+AF2623</f>
        <v>0</v>
      </c>
      <c r="AH2611" s="66" t="e">
        <f t="shared" si="398"/>
        <v>#REF!</v>
      </c>
      <c r="AI2611" s="67"/>
      <c r="AJ2611" s="66">
        <f>AJ2612+AJ2615+AJ2618+AJ2621+AJ2623</f>
        <v>3580</v>
      </c>
      <c r="AK2611" s="67"/>
      <c r="AL2611" s="66">
        <f>AL2612+AL2615+AL2618+AL2621+AL2623</f>
        <v>10900</v>
      </c>
      <c r="AM2611" s="66"/>
      <c r="AN2611" s="66">
        <f>AN2612+AN2615+AN2618+AN2621+AN2623</f>
        <v>10800</v>
      </c>
      <c r="AO2611" s="66"/>
      <c r="AP2611" s="66">
        <f>AP2612+AP2615+AP2618+AP2621+AP2623</f>
        <v>10800</v>
      </c>
      <c r="AQ2611" s="66"/>
    </row>
    <row r="2612" spans="2:43" ht="18" customHeight="1" x14ac:dyDescent="0.2">
      <c r="B2612" s="4"/>
      <c r="C2612" s="117"/>
      <c r="D2612" s="117"/>
      <c r="E2612" s="117"/>
      <c r="F2612" s="48"/>
      <c r="G2612" s="11"/>
      <c r="H2612" s="117"/>
      <c r="I2612" s="124"/>
      <c r="J2612" s="124"/>
      <c r="K2612" s="144"/>
      <c r="L2612" s="11"/>
      <c r="M2612" s="143"/>
      <c r="N2612" s="42"/>
      <c r="O2612" s="128"/>
      <c r="P2612" s="130"/>
      <c r="Q2612" s="131">
        <v>1</v>
      </c>
      <c r="R2612" s="68"/>
      <c r="S2612" s="35"/>
      <c r="T2612" s="69" t="s">
        <v>47</v>
      </c>
      <c r="U2612" s="92"/>
      <c r="V2612" s="70">
        <f>SUM(V2613:V2614)</f>
        <v>16000</v>
      </c>
      <c r="X2612" s="447">
        <f>SUM(X2613:X2614)</f>
        <v>17000</v>
      </c>
      <c r="Z2612" s="447">
        <f>SUM(Z2613:Z2614)</f>
        <v>10765</v>
      </c>
      <c r="AB2612" s="447">
        <f>SUM(AB2613:AB2614)</f>
        <v>11300</v>
      </c>
      <c r="AD2612" s="447">
        <f>SUM(AD2613:AD2614)</f>
        <v>10800</v>
      </c>
      <c r="AF2612" s="447">
        <f>SUM(AF2613:AF2614)</f>
        <v>0</v>
      </c>
      <c r="AH2612" s="447">
        <f t="shared" si="398"/>
        <v>10800</v>
      </c>
      <c r="AI2612" s="446"/>
      <c r="AJ2612" s="447">
        <f>SUM(AJ2613:AJ2614)</f>
        <v>2830</v>
      </c>
      <c r="AK2612" s="71"/>
      <c r="AL2612" s="447">
        <f>SUM(AL2613:AL2614)</f>
        <v>8700</v>
      </c>
      <c r="AM2612" s="447"/>
      <c r="AN2612" s="447">
        <f>SUM(AN2613:AN2614)</f>
        <v>8500</v>
      </c>
      <c r="AO2612" s="447"/>
      <c r="AP2612" s="447">
        <f>SUM(AP2613:AP2614)</f>
        <v>8500</v>
      </c>
      <c r="AQ2612" s="447"/>
    </row>
    <row r="2613" spans="2:43" ht="18" customHeight="1" x14ac:dyDescent="0.25">
      <c r="B2613" s="4"/>
      <c r="C2613" s="117"/>
      <c r="D2613" s="117"/>
      <c r="E2613" s="117"/>
      <c r="F2613" s="48"/>
      <c r="G2613" s="11"/>
      <c r="H2613" s="117"/>
      <c r="I2613" s="124"/>
      <c r="J2613" s="124"/>
      <c r="K2613" s="144"/>
      <c r="L2613" s="11"/>
      <c r="M2613" s="143"/>
      <c r="N2613" s="42"/>
      <c r="O2613" s="128"/>
      <c r="P2613" s="130"/>
      <c r="Q2613" s="130"/>
      <c r="R2613" s="72" t="s">
        <v>3</v>
      </c>
      <c r="S2613" s="181"/>
      <c r="T2613" s="73" t="s">
        <v>17</v>
      </c>
      <c r="V2613" s="566">
        <v>11000</v>
      </c>
      <c r="X2613" s="696">
        <v>11500</v>
      </c>
      <c r="Z2613" s="851">
        <v>9815</v>
      </c>
      <c r="AB2613" s="74">
        <v>11300</v>
      </c>
      <c r="AD2613" s="74">
        <v>10800</v>
      </c>
      <c r="AF2613" s="696">
        <v>0</v>
      </c>
      <c r="AH2613" s="696">
        <f t="shared" si="398"/>
        <v>10800</v>
      </c>
      <c r="AI2613" s="8"/>
      <c r="AJ2613" s="74">
        <f>CEILING(AB2613*25/100,10)</f>
        <v>2830</v>
      </c>
      <c r="AK2613" s="8"/>
      <c r="AL2613" s="74">
        <v>8400</v>
      </c>
      <c r="AM2613" s="74"/>
      <c r="AN2613" s="74">
        <v>8200</v>
      </c>
      <c r="AO2613" s="74"/>
      <c r="AP2613" s="74">
        <v>8200</v>
      </c>
      <c r="AQ2613" s="74"/>
    </row>
    <row r="2614" spans="2:43" ht="18" customHeight="1" x14ac:dyDescent="0.25">
      <c r="B2614" s="4"/>
      <c r="C2614" s="117"/>
      <c r="D2614" s="117"/>
      <c r="E2614" s="117"/>
      <c r="F2614" s="48"/>
      <c r="G2614" s="11"/>
      <c r="H2614" s="117"/>
      <c r="I2614" s="124"/>
      <c r="J2614" s="124"/>
      <c r="K2614" s="144"/>
      <c r="L2614" s="11"/>
      <c r="M2614" s="143"/>
      <c r="N2614" s="42"/>
      <c r="O2614" s="128"/>
      <c r="P2614" s="130"/>
      <c r="Q2614" s="130"/>
      <c r="R2614" s="72" t="s">
        <v>55</v>
      </c>
      <c r="S2614" s="181"/>
      <c r="T2614" s="73" t="s">
        <v>352</v>
      </c>
      <c r="V2614" s="74">
        <v>5000</v>
      </c>
      <c r="X2614" s="74">
        <v>5500</v>
      </c>
      <c r="Z2614" s="74">
        <v>950</v>
      </c>
      <c r="AB2614" s="74">
        <v>0</v>
      </c>
      <c r="AD2614" s="74">
        <v>0</v>
      </c>
      <c r="AF2614" s="696">
        <v>0</v>
      </c>
      <c r="AH2614" s="696">
        <f t="shared" si="398"/>
        <v>0</v>
      </c>
      <c r="AI2614" s="8"/>
      <c r="AJ2614" s="74">
        <v>0</v>
      </c>
      <c r="AK2614" s="8"/>
      <c r="AL2614" s="74">
        <v>300</v>
      </c>
      <c r="AM2614" s="74"/>
      <c r="AN2614" s="74">
        <v>300</v>
      </c>
      <c r="AO2614" s="74"/>
      <c r="AP2614" s="74">
        <v>300</v>
      </c>
      <c r="AQ2614" s="74"/>
    </row>
    <row r="2615" spans="2:43" ht="18" customHeight="1" x14ac:dyDescent="0.2">
      <c r="B2615" s="4"/>
      <c r="C2615" s="117"/>
      <c r="D2615" s="117"/>
      <c r="E2615" s="117"/>
      <c r="F2615" s="48"/>
      <c r="G2615" s="11"/>
      <c r="H2615" s="117"/>
      <c r="I2615" s="124"/>
      <c r="J2615" s="124"/>
      <c r="K2615" s="144"/>
      <c r="L2615" s="11"/>
      <c r="M2615" s="143"/>
      <c r="N2615" s="42"/>
      <c r="O2615" s="128"/>
      <c r="P2615" s="130"/>
      <c r="Q2615" s="131">
        <v>2</v>
      </c>
      <c r="R2615" s="68"/>
      <c r="S2615" s="35"/>
      <c r="T2615" s="69" t="s">
        <v>227</v>
      </c>
      <c r="U2615" s="92"/>
      <c r="V2615" s="70">
        <f>V2616+V2617</f>
        <v>3000</v>
      </c>
      <c r="X2615" s="447">
        <f>X2616+X2617</f>
        <v>3000</v>
      </c>
      <c r="Z2615" s="447">
        <f>Z2616+Z2617</f>
        <v>3330</v>
      </c>
      <c r="AB2615" s="447">
        <f>AB2616+AB2617</f>
        <v>3000</v>
      </c>
      <c r="AD2615" s="447">
        <f>AD2616+AD2617</f>
        <v>5600</v>
      </c>
      <c r="AF2615" s="447">
        <f>AF2616+AF2617</f>
        <v>0</v>
      </c>
      <c r="AH2615" s="447">
        <f t="shared" si="398"/>
        <v>5600</v>
      </c>
      <c r="AI2615" s="446"/>
      <c r="AJ2615" s="447">
        <f>AJ2616+AJ2617</f>
        <v>750</v>
      </c>
      <c r="AK2615" s="71"/>
      <c r="AL2615" s="447">
        <f>AL2616+AL2617</f>
        <v>2200</v>
      </c>
      <c r="AM2615" s="447"/>
      <c r="AN2615" s="447">
        <f>AN2616+AN2617</f>
        <v>2300</v>
      </c>
      <c r="AO2615" s="447"/>
      <c r="AP2615" s="447">
        <f>AP2616+AP2617</f>
        <v>2300</v>
      </c>
      <c r="AQ2615" s="447"/>
    </row>
    <row r="2616" spans="2:43" ht="18" hidden="1" customHeight="1" x14ac:dyDescent="0.2">
      <c r="B2616" s="4"/>
      <c r="C2616" s="117"/>
      <c r="D2616" s="117"/>
      <c r="E2616" s="117"/>
      <c r="F2616" s="48"/>
      <c r="G2616" s="11"/>
      <c r="H2616" s="117"/>
      <c r="I2616" s="124"/>
      <c r="J2616" s="124"/>
      <c r="K2616" s="144"/>
      <c r="L2616" s="11"/>
      <c r="M2616" s="143"/>
      <c r="N2616" s="42"/>
      <c r="O2616" s="128"/>
      <c r="P2616" s="130"/>
      <c r="Q2616" s="130"/>
      <c r="R2616" s="72" t="s">
        <v>3</v>
      </c>
      <c r="S2616" s="181"/>
      <c r="T2616" s="73" t="s">
        <v>78</v>
      </c>
      <c r="V2616" s="74">
        <v>0</v>
      </c>
      <c r="X2616" s="74">
        <v>0</v>
      </c>
      <c r="Z2616" s="74">
        <v>0</v>
      </c>
      <c r="AB2616" s="74">
        <v>0</v>
      </c>
      <c r="AD2616" s="74">
        <v>0</v>
      </c>
      <c r="AF2616" s="74">
        <v>0</v>
      </c>
      <c r="AH2616" s="74">
        <f t="shared" si="398"/>
        <v>0</v>
      </c>
      <c r="AI2616" s="8"/>
      <c r="AJ2616" s="74">
        <v>0</v>
      </c>
      <c r="AK2616" s="8"/>
      <c r="AL2616" s="74">
        <v>0</v>
      </c>
      <c r="AM2616" s="74"/>
      <c r="AN2616" s="74">
        <v>0</v>
      </c>
      <c r="AO2616" s="74"/>
      <c r="AP2616" s="74">
        <v>0</v>
      </c>
      <c r="AQ2616" s="74"/>
    </row>
    <row r="2617" spans="2:43" ht="18" customHeight="1" x14ac:dyDescent="0.25">
      <c r="B2617" s="4"/>
      <c r="C2617" s="117"/>
      <c r="D2617" s="117"/>
      <c r="E2617" s="117"/>
      <c r="F2617" s="48"/>
      <c r="G2617" s="11"/>
      <c r="H2617" s="117"/>
      <c r="I2617" s="124"/>
      <c r="J2617" s="124"/>
      <c r="K2617" s="144"/>
      <c r="L2617" s="11"/>
      <c r="M2617" s="143"/>
      <c r="N2617" s="42"/>
      <c r="O2617" s="128"/>
      <c r="P2617" s="130"/>
      <c r="Q2617" s="130"/>
      <c r="R2617" s="72" t="s">
        <v>0</v>
      </c>
      <c r="S2617" s="181"/>
      <c r="T2617" s="73" t="s">
        <v>228</v>
      </c>
      <c r="V2617" s="579">
        <v>3000</v>
      </c>
      <c r="X2617" s="703">
        <v>3000</v>
      </c>
      <c r="Z2617" s="852">
        <v>3330</v>
      </c>
      <c r="AB2617" s="74">
        <v>3000</v>
      </c>
      <c r="AD2617" s="74">
        <v>5600</v>
      </c>
      <c r="AF2617" s="696">
        <v>0</v>
      </c>
      <c r="AH2617" s="696">
        <f t="shared" si="398"/>
        <v>5600</v>
      </c>
      <c r="AI2617" s="8"/>
      <c r="AJ2617" s="74">
        <f>CEILING(AB2617*25/100,10)</f>
        <v>750</v>
      </c>
      <c r="AK2617" s="8"/>
      <c r="AL2617" s="74">
        <v>2200</v>
      </c>
      <c r="AM2617" s="74"/>
      <c r="AN2617" s="74">
        <v>2300</v>
      </c>
      <c r="AO2617" s="74"/>
      <c r="AP2617" s="74">
        <v>2300</v>
      </c>
      <c r="AQ2617" s="74"/>
    </row>
    <row r="2618" spans="2:43" ht="18" hidden="1" customHeight="1" x14ac:dyDescent="0.2">
      <c r="B2618" s="4"/>
      <c r="C2618" s="117"/>
      <c r="D2618" s="117"/>
      <c r="E2618" s="117"/>
      <c r="F2618" s="48"/>
      <c r="G2618" s="11"/>
      <c r="H2618" s="117"/>
      <c r="I2618" s="124"/>
      <c r="J2618" s="124"/>
      <c r="K2618" s="144"/>
      <c r="L2618" s="11"/>
      <c r="M2618" s="143"/>
      <c r="N2618" s="42"/>
      <c r="O2618" s="128"/>
      <c r="P2618" s="130"/>
      <c r="Q2618" s="131">
        <v>3</v>
      </c>
      <c r="R2618" s="68"/>
      <c r="S2618" s="35"/>
      <c r="T2618" s="69" t="s">
        <v>79</v>
      </c>
      <c r="U2618" s="92"/>
      <c r="V2618" s="70">
        <f>V2619+V2620</f>
        <v>0</v>
      </c>
      <c r="X2618" s="447">
        <f>X2619+X2620</f>
        <v>0</v>
      </c>
      <c r="Z2618" s="447">
        <f>Z2619+Z2620</f>
        <v>0</v>
      </c>
      <c r="AB2618" s="447">
        <f>AB2619+AB2620</f>
        <v>0</v>
      </c>
      <c r="AD2618" s="447" t="e">
        <f>#REF!+AD2620</f>
        <v>#REF!</v>
      </c>
      <c r="AF2618" s="447">
        <f>AF2619+AF2620</f>
        <v>0</v>
      </c>
      <c r="AH2618" s="447" t="e">
        <f t="shared" si="398"/>
        <v>#REF!</v>
      </c>
      <c r="AI2618" s="446"/>
      <c r="AJ2618" s="447">
        <f>AJ2619+AJ2620</f>
        <v>0</v>
      </c>
      <c r="AK2618" s="71"/>
      <c r="AL2618" s="447">
        <f>AL2619+AL2620</f>
        <v>0</v>
      </c>
      <c r="AM2618" s="447"/>
      <c r="AN2618" s="447">
        <f>AN2619+AN2620</f>
        <v>0</v>
      </c>
      <c r="AO2618" s="447"/>
      <c r="AP2618" s="447">
        <f>AP2619+AP2620</f>
        <v>0</v>
      </c>
      <c r="AQ2618" s="447"/>
    </row>
    <row r="2619" spans="2:43" ht="18" hidden="1" customHeight="1" x14ac:dyDescent="0.2">
      <c r="B2619" s="4"/>
      <c r="C2619" s="117"/>
      <c r="D2619" s="117"/>
      <c r="E2619" s="117"/>
      <c r="F2619" s="48"/>
      <c r="G2619" s="11"/>
      <c r="H2619" s="117"/>
      <c r="I2619" s="124"/>
      <c r="J2619" s="124"/>
      <c r="K2619" s="144"/>
      <c r="L2619" s="11"/>
      <c r="M2619" s="143"/>
      <c r="N2619" s="42"/>
      <c r="O2619" s="128"/>
      <c r="P2619" s="130"/>
      <c r="Q2619" s="131"/>
      <c r="R2619" s="72" t="s">
        <v>3</v>
      </c>
      <c r="S2619" s="181"/>
      <c r="T2619" s="73" t="s">
        <v>80</v>
      </c>
      <c r="V2619" s="83">
        <v>0</v>
      </c>
      <c r="X2619" s="448">
        <v>0</v>
      </c>
      <c r="Z2619" s="448">
        <v>0</v>
      </c>
      <c r="AB2619" s="448">
        <v>0</v>
      </c>
      <c r="AD2619" s="448">
        <v>0</v>
      </c>
      <c r="AF2619" s="448">
        <v>0</v>
      </c>
      <c r="AH2619" s="448">
        <f t="shared" si="398"/>
        <v>0</v>
      </c>
      <c r="AI2619" s="495"/>
      <c r="AJ2619" s="448">
        <v>0</v>
      </c>
      <c r="AK2619" s="87"/>
      <c r="AL2619" s="448">
        <v>0</v>
      </c>
      <c r="AM2619" s="448"/>
      <c r="AN2619" s="448">
        <v>0</v>
      </c>
      <c r="AO2619" s="448"/>
      <c r="AP2619" s="448">
        <v>0</v>
      </c>
      <c r="AQ2619" s="448"/>
    </row>
    <row r="2620" spans="2:43" ht="18" hidden="1" customHeight="1" x14ac:dyDescent="0.2">
      <c r="B2620" s="4"/>
      <c r="C2620" s="117"/>
      <c r="D2620" s="117"/>
      <c r="E2620" s="117"/>
      <c r="F2620" s="48"/>
      <c r="G2620" s="11"/>
      <c r="H2620" s="117"/>
      <c r="I2620" s="124"/>
      <c r="J2620" s="124"/>
      <c r="K2620" s="144"/>
      <c r="L2620" s="11"/>
      <c r="M2620" s="143"/>
      <c r="N2620" s="42"/>
      <c r="O2620" s="128"/>
      <c r="P2620" s="130"/>
      <c r="Q2620" s="130"/>
      <c r="R2620" s="72" t="s">
        <v>18</v>
      </c>
      <c r="S2620" s="181"/>
      <c r="T2620" s="73" t="s">
        <v>82</v>
      </c>
      <c r="V2620" s="74">
        <v>0</v>
      </c>
      <c r="X2620" s="74">
        <v>0</v>
      </c>
      <c r="Z2620" s="74">
        <v>0</v>
      </c>
      <c r="AB2620" s="74">
        <v>0</v>
      </c>
      <c r="AD2620" s="74">
        <v>0</v>
      </c>
      <c r="AF2620" s="74">
        <v>0</v>
      </c>
      <c r="AH2620" s="74">
        <f t="shared" si="398"/>
        <v>0</v>
      </c>
      <c r="AI2620" s="8"/>
      <c r="AJ2620" s="74">
        <v>0</v>
      </c>
      <c r="AK2620" s="8"/>
      <c r="AL2620" s="74">
        <v>0</v>
      </c>
      <c r="AM2620" s="74"/>
      <c r="AN2620" s="74">
        <v>0</v>
      </c>
      <c r="AO2620" s="74"/>
      <c r="AP2620" s="74">
        <v>0</v>
      </c>
      <c r="AQ2620" s="74"/>
    </row>
    <row r="2621" spans="2:43" ht="18" hidden="1" customHeight="1" x14ac:dyDescent="0.2">
      <c r="B2621" s="4"/>
      <c r="C2621" s="117"/>
      <c r="D2621" s="117"/>
      <c r="E2621" s="117"/>
      <c r="F2621" s="48"/>
      <c r="G2621" s="11"/>
      <c r="H2621" s="117"/>
      <c r="I2621" s="124"/>
      <c r="J2621" s="124"/>
      <c r="K2621" s="144"/>
      <c r="L2621" s="11"/>
      <c r="M2621" s="143"/>
      <c r="N2621" s="42"/>
      <c r="O2621" s="128"/>
      <c r="P2621" s="130"/>
      <c r="Q2621" s="131">
        <v>5</v>
      </c>
      <c r="R2621" s="68"/>
      <c r="S2621" s="35"/>
      <c r="T2621" s="69" t="s">
        <v>48</v>
      </c>
      <c r="U2621" s="92"/>
      <c r="V2621" s="70">
        <f>V2622</f>
        <v>0</v>
      </c>
      <c r="X2621" s="447">
        <f>X2622</f>
        <v>0</v>
      </c>
      <c r="Z2621" s="447">
        <f>Z2622</f>
        <v>0</v>
      </c>
      <c r="AB2621" s="447">
        <f>AB2622</f>
        <v>0</v>
      </c>
      <c r="AD2621" s="447">
        <f>AD2622</f>
        <v>0</v>
      </c>
      <c r="AF2621" s="447">
        <f>AF2622</f>
        <v>0</v>
      </c>
      <c r="AH2621" s="447">
        <f t="shared" si="398"/>
        <v>0</v>
      </c>
      <c r="AI2621" s="446"/>
      <c r="AJ2621" s="447">
        <f>AJ2622</f>
        <v>0</v>
      </c>
      <c r="AK2621" s="71"/>
      <c r="AL2621" s="447">
        <f>AL2622</f>
        <v>0</v>
      </c>
      <c r="AM2621" s="447"/>
      <c r="AN2621" s="447">
        <f>AN2622</f>
        <v>0</v>
      </c>
      <c r="AO2621" s="447"/>
      <c r="AP2621" s="447">
        <f>AP2622</f>
        <v>0</v>
      </c>
      <c r="AQ2621" s="447"/>
    </row>
    <row r="2622" spans="2:43" ht="18" hidden="1" customHeight="1" x14ac:dyDescent="0.25">
      <c r="B2622" s="4"/>
      <c r="C2622" s="117"/>
      <c r="D2622" s="117"/>
      <c r="E2622" s="117"/>
      <c r="F2622" s="48"/>
      <c r="G2622" s="11"/>
      <c r="H2622" s="117"/>
      <c r="I2622" s="124"/>
      <c r="J2622" s="124"/>
      <c r="K2622" s="144"/>
      <c r="L2622" s="11"/>
      <c r="M2622" s="143"/>
      <c r="N2622" s="42"/>
      <c r="O2622" s="128"/>
      <c r="P2622" s="130"/>
      <c r="Q2622" s="130"/>
      <c r="R2622" s="72" t="s">
        <v>3</v>
      </c>
      <c r="S2622" s="181"/>
      <c r="T2622" s="73" t="s">
        <v>551</v>
      </c>
      <c r="V2622" s="74">
        <v>0</v>
      </c>
      <c r="X2622" s="74">
        <v>0</v>
      </c>
      <c r="Z2622" s="74">
        <v>0</v>
      </c>
      <c r="AB2622" s="74">
        <v>0</v>
      </c>
      <c r="AD2622" s="696">
        <f>(AB2622*10/100)+AB2622</f>
        <v>0</v>
      </c>
      <c r="AF2622" s="696">
        <f>(AD2622*10/100)+AD2622</f>
        <v>0</v>
      </c>
      <c r="AH2622" s="696">
        <f t="shared" si="398"/>
        <v>0</v>
      </c>
      <c r="AI2622" s="8"/>
      <c r="AJ2622" s="74">
        <v>0</v>
      </c>
      <c r="AK2622" s="8"/>
      <c r="AL2622" s="74">
        <v>0</v>
      </c>
      <c r="AM2622" s="74"/>
      <c r="AN2622" s="74">
        <v>0</v>
      </c>
      <c r="AO2622" s="696"/>
      <c r="AP2622" s="74">
        <v>0</v>
      </c>
      <c r="AQ2622" s="696"/>
    </row>
    <row r="2623" spans="2:43" ht="18" hidden="1" customHeight="1" x14ac:dyDescent="0.2">
      <c r="B2623" s="4"/>
      <c r="C2623" s="117"/>
      <c r="D2623" s="117"/>
      <c r="E2623" s="117"/>
      <c r="F2623" s="48"/>
      <c r="G2623" s="11"/>
      <c r="H2623" s="117"/>
      <c r="I2623" s="124"/>
      <c r="J2623" s="124"/>
      <c r="K2623" s="144"/>
      <c r="L2623" s="11"/>
      <c r="M2623" s="143"/>
      <c r="N2623" s="42"/>
      <c r="O2623" s="128"/>
      <c r="P2623" s="130"/>
      <c r="Q2623" s="131">
        <v>6</v>
      </c>
      <c r="R2623" s="84"/>
      <c r="S2623" s="250"/>
      <c r="T2623" s="69" t="s">
        <v>19</v>
      </c>
      <c r="U2623" s="92"/>
      <c r="V2623" s="70">
        <f>V2624+V2625</f>
        <v>3500</v>
      </c>
      <c r="X2623" s="447">
        <f>X2624+X2625</f>
        <v>3000</v>
      </c>
      <c r="Z2623" s="447">
        <f>Z2624+Z2625</f>
        <v>0</v>
      </c>
      <c r="AB2623" s="447">
        <f>AB2624+AB2625</f>
        <v>0</v>
      </c>
      <c r="AD2623" s="447">
        <f>AD2624+AD2625</f>
        <v>0</v>
      </c>
      <c r="AF2623" s="447">
        <f>AF2624+AF2625</f>
        <v>0</v>
      </c>
      <c r="AH2623" s="447">
        <f t="shared" si="398"/>
        <v>0</v>
      </c>
      <c r="AI2623" s="446"/>
      <c r="AJ2623" s="447">
        <f>AJ2624+AJ2625</f>
        <v>0</v>
      </c>
      <c r="AK2623" s="71"/>
      <c r="AL2623" s="447">
        <f>AL2624+AL2625</f>
        <v>0</v>
      </c>
      <c r="AM2623" s="447"/>
      <c r="AN2623" s="447">
        <f>AN2624+AN2625</f>
        <v>0</v>
      </c>
      <c r="AO2623" s="447"/>
      <c r="AP2623" s="447">
        <f>AP2624+AP2625</f>
        <v>0</v>
      </c>
      <c r="AQ2623" s="447"/>
    </row>
    <row r="2624" spans="2:43" ht="18" hidden="1" customHeight="1" x14ac:dyDescent="0.25">
      <c r="B2624" s="4"/>
      <c r="C2624" s="117"/>
      <c r="D2624" s="117"/>
      <c r="E2624" s="117"/>
      <c r="F2624" s="48"/>
      <c r="G2624" s="11"/>
      <c r="H2624" s="117"/>
      <c r="I2624" s="124"/>
      <c r="J2624" s="124"/>
      <c r="K2624" s="144"/>
      <c r="L2624" s="11"/>
      <c r="M2624" s="143"/>
      <c r="N2624" s="42"/>
      <c r="O2624" s="128"/>
      <c r="P2624" s="130"/>
      <c r="Q2624" s="130"/>
      <c r="R2624" s="72" t="s">
        <v>3</v>
      </c>
      <c r="S2624" s="181"/>
      <c r="T2624" s="73" t="s">
        <v>243</v>
      </c>
      <c r="V2624" s="74">
        <v>500</v>
      </c>
      <c r="X2624" s="74">
        <v>0</v>
      </c>
      <c r="Z2624" s="74">
        <v>0</v>
      </c>
      <c r="AB2624" s="74">
        <v>0</v>
      </c>
      <c r="AD2624" s="696">
        <f>(AB2624*10/100)+AB2624</f>
        <v>0</v>
      </c>
      <c r="AF2624" s="696">
        <f>(AD2624*10/100)+AD2624</f>
        <v>0</v>
      </c>
      <c r="AH2624" s="696">
        <f t="shared" si="398"/>
        <v>0</v>
      </c>
      <c r="AI2624" s="8"/>
      <c r="AJ2624" s="74">
        <v>0</v>
      </c>
      <c r="AK2624" s="8"/>
      <c r="AL2624" s="74">
        <v>0</v>
      </c>
      <c r="AM2624" s="74"/>
      <c r="AN2624" s="74">
        <v>0</v>
      </c>
      <c r="AO2624" s="696"/>
      <c r="AP2624" s="74">
        <v>0</v>
      </c>
      <c r="AQ2624" s="696"/>
    </row>
    <row r="2625" spans="2:43" ht="18" hidden="1" customHeight="1" x14ac:dyDescent="0.25">
      <c r="B2625" s="4"/>
      <c r="C2625" s="117"/>
      <c r="D2625" s="117"/>
      <c r="E2625" s="117"/>
      <c r="F2625" s="48"/>
      <c r="G2625" s="11"/>
      <c r="H2625" s="117"/>
      <c r="I2625" s="124"/>
      <c r="J2625" s="124"/>
      <c r="K2625" s="144"/>
      <c r="L2625" s="11"/>
      <c r="M2625" s="143"/>
      <c r="N2625" s="42"/>
      <c r="O2625" s="128"/>
      <c r="P2625" s="130"/>
      <c r="Q2625" s="130"/>
      <c r="R2625" s="72">
        <v>90</v>
      </c>
      <c r="S2625" s="181"/>
      <c r="T2625" s="73" t="s">
        <v>225</v>
      </c>
      <c r="V2625" s="74">
        <v>3000</v>
      </c>
      <c r="X2625" s="74">
        <v>3000</v>
      </c>
      <c r="Z2625" s="74">
        <v>0</v>
      </c>
      <c r="AB2625" s="74">
        <v>0</v>
      </c>
      <c r="AD2625" s="74">
        <v>0</v>
      </c>
      <c r="AF2625" s="696">
        <v>0</v>
      </c>
      <c r="AH2625" s="696">
        <f t="shared" si="398"/>
        <v>0</v>
      </c>
      <c r="AI2625" s="8"/>
      <c r="AJ2625" s="74">
        <v>0</v>
      </c>
      <c r="AK2625" s="8"/>
      <c r="AL2625" s="74">
        <v>0</v>
      </c>
      <c r="AM2625" s="74"/>
      <c r="AN2625" s="74">
        <v>0</v>
      </c>
      <c r="AO2625" s="74"/>
      <c r="AP2625" s="74">
        <v>0</v>
      </c>
      <c r="AQ2625" s="74"/>
    </row>
    <row r="2626" spans="2:43" ht="18" customHeight="1" x14ac:dyDescent="0.2">
      <c r="B2626" s="4"/>
      <c r="C2626" s="117"/>
      <c r="D2626" s="117"/>
      <c r="E2626" s="117"/>
      <c r="F2626" s="48"/>
      <c r="G2626" s="11"/>
      <c r="H2626" s="117"/>
      <c r="I2626" s="124"/>
      <c r="J2626" s="124"/>
      <c r="K2626" s="144"/>
      <c r="L2626" s="11"/>
      <c r="M2626" s="143"/>
      <c r="N2626" s="42"/>
      <c r="O2626" s="128"/>
      <c r="P2626" s="129">
        <v>3</v>
      </c>
      <c r="Q2626" s="129"/>
      <c r="R2626" s="64"/>
      <c r="S2626" s="234"/>
      <c r="T2626" s="65" t="s">
        <v>215</v>
      </c>
      <c r="U2626" s="155"/>
      <c r="V2626" s="66">
        <f>V2627+V2629+V2631+V2633</f>
        <v>36500</v>
      </c>
      <c r="X2626" s="66">
        <f>X2627+X2629+X2631+X2633</f>
        <v>46500</v>
      </c>
      <c r="Z2626" s="66">
        <f>Z2627+Z2629+Z2631+Z2633</f>
        <v>38330</v>
      </c>
      <c r="AB2626" s="66">
        <f>AB2627+AB2629+AB2631+AB2633</f>
        <v>17300</v>
      </c>
      <c r="AD2626" s="66">
        <f>AD2627+AD2629+AD2631+AD2633</f>
        <v>18200</v>
      </c>
      <c r="AF2626" s="66">
        <f>AF2627+AF2629+AF2631+AF2633</f>
        <v>42300</v>
      </c>
      <c r="AH2626" s="66">
        <f t="shared" si="398"/>
        <v>60500</v>
      </c>
      <c r="AI2626" s="67"/>
      <c r="AJ2626" s="66">
        <f>AJ2627+AJ2629+AJ2631+AJ2633</f>
        <v>4330</v>
      </c>
      <c r="AK2626" s="67"/>
      <c r="AL2626" s="66">
        <f>AL2627+AL2629+AL2631+AL2633</f>
        <v>31420</v>
      </c>
      <c r="AM2626" s="66"/>
      <c r="AN2626" s="66">
        <f>AN2627+AN2629+AN2631+AN2633</f>
        <v>33630</v>
      </c>
      <c r="AO2626" s="66"/>
      <c r="AP2626" s="66">
        <f>AP2627+AP2629+AP2631+AP2633</f>
        <v>33630</v>
      </c>
      <c r="AQ2626" s="66"/>
    </row>
    <row r="2627" spans="2:43" ht="18" customHeight="1" x14ac:dyDescent="0.2">
      <c r="B2627" s="4"/>
      <c r="C2627" s="117"/>
      <c r="D2627" s="117"/>
      <c r="E2627" s="117"/>
      <c r="F2627" s="48"/>
      <c r="G2627" s="11"/>
      <c r="H2627" s="117"/>
      <c r="I2627" s="124"/>
      <c r="J2627" s="124"/>
      <c r="K2627" s="144"/>
      <c r="L2627" s="11"/>
      <c r="M2627" s="143"/>
      <c r="N2627" s="42"/>
      <c r="O2627" s="128"/>
      <c r="P2627" s="130"/>
      <c r="Q2627" s="131">
        <v>1</v>
      </c>
      <c r="R2627" s="68"/>
      <c r="S2627" s="35"/>
      <c r="T2627" s="69" t="s">
        <v>20</v>
      </c>
      <c r="U2627" s="92"/>
      <c r="V2627" s="70">
        <f>V2628</f>
        <v>8500</v>
      </c>
      <c r="X2627" s="447">
        <f>X2628</f>
        <v>8500</v>
      </c>
      <c r="Z2627" s="447">
        <f>Z2628</f>
        <v>5790</v>
      </c>
      <c r="AB2627" s="447">
        <f>AB2628</f>
        <v>0</v>
      </c>
      <c r="AD2627" s="447">
        <f>AD2628</f>
        <v>1000</v>
      </c>
      <c r="AF2627" s="447">
        <f>AF2628</f>
        <v>0</v>
      </c>
      <c r="AH2627" s="447">
        <f t="shared" si="398"/>
        <v>1000</v>
      </c>
      <c r="AI2627" s="446"/>
      <c r="AJ2627" s="447">
        <f>AJ2628</f>
        <v>0</v>
      </c>
      <c r="AK2627" s="71"/>
      <c r="AL2627" s="447">
        <f>AL2628</f>
        <v>2370</v>
      </c>
      <c r="AM2627" s="447"/>
      <c r="AN2627" s="447">
        <f>AN2628</f>
        <v>2570</v>
      </c>
      <c r="AO2627" s="447"/>
      <c r="AP2627" s="447">
        <f>AP2628</f>
        <v>2570</v>
      </c>
      <c r="AQ2627" s="447"/>
    </row>
    <row r="2628" spans="2:43" ht="18" customHeight="1" x14ac:dyDescent="0.25">
      <c r="B2628" s="4"/>
      <c r="C2628" s="117"/>
      <c r="D2628" s="117"/>
      <c r="E2628" s="117"/>
      <c r="F2628" s="48"/>
      <c r="G2628" s="11"/>
      <c r="H2628" s="117"/>
      <c r="I2628" s="124"/>
      <c r="J2628" s="124"/>
      <c r="K2628" s="144"/>
      <c r="L2628" s="11"/>
      <c r="M2628" s="143"/>
      <c r="N2628" s="42"/>
      <c r="O2628" s="128"/>
      <c r="P2628" s="130"/>
      <c r="Q2628" s="131"/>
      <c r="R2628" s="72" t="s">
        <v>3</v>
      </c>
      <c r="S2628" s="181"/>
      <c r="T2628" s="73" t="s">
        <v>20</v>
      </c>
      <c r="V2628" s="595">
        <v>8500</v>
      </c>
      <c r="X2628" s="704">
        <v>8500</v>
      </c>
      <c r="Z2628" s="853">
        <v>5790</v>
      </c>
      <c r="AB2628" s="74">
        <v>0</v>
      </c>
      <c r="AD2628" s="74">
        <v>1000</v>
      </c>
      <c r="AF2628" s="696">
        <v>0</v>
      </c>
      <c r="AH2628" s="696">
        <f t="shared" si="398"/>
        <v>1000</v>
      </c>
      <c r="AI2628" s="8"/>
      <c r="AJ2628" s="74">
        <v>0</v>
      </c>
      <c r="AK2628" s="8"/>
      <c r="AL2628" s="74">
        <v>2370</v>
      </c>
      <c r="AM2628" s="74"/>
      <c r="AN2628" s="74">
        <v>2570</v>
      </c>
      <c r="AO2628" s="74"/>
      <c r="AP2628" s="74">
        <v>2570</v>
      </c>
      <c r="AQ2628" s="74"/>
    </row>
    <row r="2629" spans="2:43" ht="18" customHeight="1" x14ac:dyDescent="0.2">
      <c r="B2629" s="4"/>
      <c r="C2629" s="117"/>
      <c r="D2629" s="117"/>
      <c r="E2629" s="117"/>
      <c r="F2629" s="48"/>
      <c r="G2629" s="11"/>
      <c r="H2629" s="117"/>
      <c r="I2629" s="124"/>
      <c r="J2629" s="124"/>
      <c r="K2629" s="144"/>
      <c r="L2629" s="11"/>
      <c r="M2629" s="143"/>
      <c r="N2629" s="42"/>
      <c r="O2629" s="128"/>
      <c r="P2629" s="130"/>
      <c r="Q2629" s="131">
        <v>2</v>
      </c>
      <c r="R2629" s="68"/>
      <c r="S2629" s="35"/>
      <c r="T2629" s="69" t="s">
        <v>21</v>
      </c>
      <c r="U2629" s="92"/>
      <c r="V2629" s="70">
        <f>V2630</f>
        <v>10000</v>
      </c>
      <c r="X2629" s="447">
        <f>X2630</f>
        <v>10500</v>
      </c>
      <c r="Z2629" s="447">
        <f>Z2630</f>
        <v>8320</v>
      </c>
      <c r="AB2629" s="447">
        <f>AB2630</f>
        <v>5600</v>
      </c>
      <c r="AD2629" s="447">
        <f>AD2630</f>
        <v>3900</v>
      </c>
      <c r="AF2629" s="447">
        <f>AF2630</f>
        <v>0</v>
      </c>
      <c r="AH2629" s="447">
        <f t="shared" si="398"/>
        <v>3900</v>
      </c>
      <c r="AI2629" s="446"/>
      <c r="AJ2629" s="447">
        <f>AJ2630</f>
        <v>1400</v>
      </c>
      <c r="AK2629" s="71"/>
      <c r="AL2629" s="447">
        <f>AL2630</f>
        <v>2340</v>
      </c>
      <c r="AM2629" s="447"/>
      <c r="AN2629" s="447">
        <f>AN2630</f>
        <v>2480</v>
      </c>
      <c r="AO2629" s="447"/>
      <c r="AP2629" s="447">
        <f>AP2630</f>
        <v>2480</v>
      </c>
      <c r="AQ2629" s="447"/>
    </row>
    <row r="2630" spans="2:43" ht="18" customHeight="1" x14ac:dyDescent="0.25">
      <c r="B2630" s="4"/>
      <c r="C2630" s="117"/>
      <c r="D2630" s="117"/>
      <c r="E2630" s="117"/>
      <c r="F2630" s="48"/>
      <c r="G2630" s="11"/>
      <c r="H2630" s="117"/>
      <c r="I2630" s="124"/>
      <c r="J2630" s="124"/>
      <c r="K2630" s="144"/>
      <c r="L2630" s="11"/>
      <c r="M2630" s="143"/>
      <c r="N2630" s="42"/>
      <c r="O2630" s="128"/>
      <c r="P2630" s="130"/>
      <c r="Q2630" s="130"/>
      <c r="R2630" s="72" t="s">
        <v>3</v>
      </c>
      <c r="S2630" s="181"/>
      <c r="T2630" s="73" t="s">
        <v>21</v>
      </c>
      <c r="V2630" s="608">
        <v>10000</v>
      </c>
      <c r="X2630" s="705">
        <v>10500</v>
      </c>
      <c r="Z2630" s="854">
        <v>8320</v>
      </c>
      <c r="AB2630" s="74">
        <v>5600</v>
      </c>
      <c r="AD2630" s="74">
        <v>3900</v>
      </c>
      <c r="AF2630" s="696">
        <v>0</v>
      </c>
      <c r="AH2630" s="696">
        <f t="shared" si="398"/>
        <v>3900</v>
      </c>
      <c r="AI2630" s="8"/>
      <c r="AJ2630" s="74">
        <f>CEILING(AB2630*25/100,10)</f>
        <v>1400</v>
      </c>
      <c r="AK2630" s="8"/>
      <c r="AL2630" s="74">
        <v>2340</v>
      </c>
      <c r="AM2630" s="74"/>
      <c r="AN2630" s="74">
        <v>2480</v>
      </c>
      <c r="AO2630" s="74"/>
      <c r="AP2630" s="74">
        <v>2480</v>
      </c>
      <c r="AQ2630" s="74"/>
    </row>
    <row r="2631" spans="2:43" ht="18" customHeight="1" x14ac:dyDescent="0.2">
      <c r="B2631" s="4"/>
      <c r="C2631" s="117"/>
      <c r="D2631" s="117"/>
      <c r="E2631" s="117"/>
      <c r="F2631" s="48"/>
      <c r="G2631" s="11"/>
      <c r="H2631" s="117"/>
      <c r="I2631" s="124"/>
      <c r="J2631" s="124"/>
      <c r="K2631" s="144"/>
      <c r="L2631" s="11"/>
      <c r="M2631" s="143"/>
      <c r="N2631" s="42"/>
      <c r="O2631" s="128"/>
      <c r="P2631" s="130"/>
      <c r="Q2631" s="131">
        <v>3</v>
      </c>
      <c r="R2631" s="68"/>
      <c r="S2631" s="35"/>
      <c r="T2631" s="69" t="s">
        <v>22</v>
      </c>
      <c r="U2631" s="92"/>
      <c r="V2631" s="70">
        <f>V2632</f>
        <v>7000</v>
      </c>
      <c r="X2631" s="447">
        <f>X2632</f>
        <v>7500</v>
      </c>
      <c r="Z2631" s="447">
        <f>Z2632</f>
        <v>11220</v>
      </c>
      <c r="AB2631" s="447">
        <f>AB2632</f>
        <v>0</v>
      </c>
      <c r="AD2631" s="447">
        <f>AD2632</f>
        <v>1000</v>
      </c>
      <c r="AF2631" s="447">
        <f>AF2632</f>
        <v>0</v>
      </c>
      <c r="AH2631" s="447">
        <f t="shared" si="398"/>
        <v>1000</v>
      </c>
      <c r="AI2631" s="446"/>
      <c r="AJ2631" s="447">
        <f>AJ2632</f>
        <v>0</v>
      </c>
      <c r="AK2631" s="71"/>
      <c r="AL2631" s="447">
        <f>AL2632</f>
        <v>5310</v>
      </c>
      <c r="AM2631" s="447"/>
      <c r="AN2631" s="447">
        <f>AN2632</f>
        <v>5680</v>
      </c>
      <c r="AO2631" s="447"/>
      <c r="AP2631" s="447">
        <f>AP2632</f>
        <v>5680</v>
      </c>
      <c r="AQ2631" s="447"/>
    </row>
    <row r="2632" spans="2:43" ht="18" customHeight="1" x14ac:dyDescent="0.25">
      <c r="B2632" s="4"/>
      <c r="C2632" s="117"/>
      <c r="D2632" s="117"/>
      <c r="E2632" s="117"/>
      <c r="F2632" s="48"/>
      <c r="G2632" s="11"/>
      <c r="H2632" s="117"/>
      <c r="I2632" s="124"/>
      <c r="J2632" s="124"/>
      <c r="K2632" s="144"/>
      <c r="L2632" s="11"/>
      <c r="M2632" s="143"/>
      <c r="N2632" s="42"/>
      <c r="O2632" s="128"/>
      <c r="P2632" s="130"/>
      <c r="Q2632" s="130"/>
      <c r="R2632" s="72" t="s">
        <v>3</v>
      </c>
      <c r="S2632" s="181"/>
      <c r="T2632" s="73" t="s">
        <v>22</v>
      </c>
      <c r="V2632" s="616">
        <v>7000</v>
      </c>
      <c r="X2632" s="706">
        <v>7500</v>
      </c>
      <c r="Z2632" s="855">
        <v>11220</v>
      </c>
      <c r="AB2632" s="74">
        <v>0</v>
      </c>
      <c r="AD2632" s="74">
        <v>1000</v>
      </c>
      <c r="AF2632" s="696">
        <v>0</v>
      </c>
      <c r="AH2632" s="696">
        <f t="shared" si="398"/>
        <v>1000</v>
      </c>
      <c r="AI2632" s="8"/>
      <c r="AJ2632" s="74">
        <v>0</v>
      </c>
      <c r="AK2632" s="8"/>
      <c r="AL2632" s="74">
        <v>5310</v>
      </c>
      <c r="AM2632" s="74"/>
      <c r="AN2632" s="74">
        <v>5680</v>
      </c>
      <c r="AO2632" s="74"/>
      <c r="AP2632" s="74">
        <v>5680</v>
      </c>
      <c r="AQ2632" s="74"/>
    </row>
    <row r="2633" spans="2:43" ht="18" customHeight="1" x14ac:dyDescent="0.2">
      <c r="B2633" s="4"/>
      <c r="C2633" s="117"/>
      <c r="D2633" s="117"/>
      <c r="E2633" s="117"/>
      <c r="F2633" s="48"/>
      <c r="G2633" s="11"/>
      <c r="H2633" s="117"/>
      <c r="I2633" s="124"/>
      <c r="J2633" s="124"/>
      <c r="K2633" s="144"/>
      <c r="L2633" s="11"/>
      <c r="M2633" s="143"/>
      <c r="N2633" s="42"/>
      <c r="O2633" s="128"/>
      <c r="P2633" s="130"/>
      <c r="Q2633" s="131">
        <v>6</v>
      </c>
      <c r="R2633" s="68"/>
      <c r="S2633" s="35"/>
      <c r="T2633" s="69" t="s">
        <v>218</v>
      </c>
      <c r="U2633" s="92"/>
      <c r="V2633" s="70">
        <f>V2634</f>
        <v>11000</v>
      </c>
      <c r="X2633" s="447">
        <f>X2634</f>
        <v>20000</v>
      </c>
      <c r="Z2633" s="447">
        <f>Z2634</f>
        <v>13000</v>
      </c>
      <c r="AB2633" s="447">
        <f>AB2634</f>
        <v>11700</v>
      </c>
      <c r="AD2633" s="447">
        <f>AD2634</f>
        <v>12300</v>
      </c>
      <c r="AF2633" s="447">
        <f>AF2634</f>
        <v>42300</v>
      </c>
      <c r="AH2633" s="447">
        <f t="shared" si="398"/>
        <v>54600</v>
      </c>
      <c r="AI2633" s="446"/>
      <c r="AJ2633" s="447">
        <f>AJ2634</f>
        <v>2930</v>
      </c>
      <c r="AK2633" s="71"/>
      <c r="AL2633" s="447">
        <f>AL2634</f>
        <v>21400</v>
      </c>
      <c r="AM2633" s="447"/>
      <c r="AN2633" s="447">
        <f>AN2634</f>
        <v>22900</v>
      </c>
      <c r="AO2633" s="447"/>
      <c r="AP2633" s="447">
        <f>AP2634</f>
        <v>22900</v>
      </c>
      <c r="AQ2633" s="447"/>
    </row>
    <row r="2634" spans="2:43" ht="18" customHeight="1" x14ac:dyDescent="0.25">
      <c r="B2634" s="4"/>
      <c r="C2634" s="117"/>
      <c r="D2634" s="117"/>
      <c r="E2634" s="117"/>
      <c r="F2634" s="48"/>
      <c r="G2634" s="11"/>
      <c r="H2634" s="117"/>
      <c r="I2634" s="124"/>
      <c r="J2634" s="124"/>
      <c r="K2634" s="144"/>
      <c r="L2634" s="11"/>
      <c r="M2634" s="143"/>
      <c r="N2634" s="42"/>
      <c r="O2634" s="128"/>
      <c r="P2634" s="130"/>
      <c r="Q2634" s="130"/>
      <c r="R2634" s="72" t="s">
        <v>0</v>
      </c>
      <c r="S2634" s="181"/>
      <c r="T2634" s="73" t="s">
        <v>220</v>
      </c>
      <c r="V2634" s="74">
        <v>11000</v>
      </c>
      <c r="X2634" s="74">
        <v>20000</v>
      </c>
      <c r="Z2634" s="829">
        <v>13000</v>
      </c>
      <c r="AB2634" s="74">
        <v>11700</v>
      </c>
      <c r="AD2634" s="74">
        <v>12300</v>
      </c>
      <c r="AF2634" s="696">
        <v>42300</v>
      </c>
      <c r="AH2634" s="696">
        <f t="shared" si="398"/>
        <v>54600</v>
      </c>
      <c r="AI2634" s="8"/>
      <c r="AJ2634" s="74">
        <f>CEILING(AB2634*25/100,10)</f>
        <v>2930</v>
      </c>
      <c r="AK2634" s="8"/>
      <c r="AL2634" s="74">
        <v>21400</v>
      </c>
      <c r="AM2634" s="74"/>
      <c r="AN2634" s="74">
        <v>22900</v>
      </c>
      <c r="AO2634" s="74"/>
      <c r="AP2634" s="74">
        <v>22900</v>
      </c>
      <c r="AQ2634" s="74"/>
    </row>
    <row r="2635" spans="2:43" ht="18" customHeight="1" x14ac:dyDescent="0.2">
      <c r="B2635" s="4"/>
      <c r="C2635" s="117"/>
      <c r="D2635" s="117"/>
      <c r="E2635" s="117"/>
      <c r="F2635" s="48"/>
      <c r="G2635" s="11"/>
      <c r="H2635" s="117"/>
      <c r="I2635" s="124"/>
      <c r="J2635" s="124"/>
      <c r="K2635" s="144"/>
      <c r="L2635" s="11"/>
      <c r="M2635" s="143"/>
      <c r="N2635" s="42"/>
      <c r="O2635" s="128"/>
      <c r="P2635" s="129">
        <v>5</v>
      </c>
      <c r="Q2635" s="129"/>
      <c r="R2635" s="64"/>
      <c r="S2635" s="234"/>
      <c r="T2635" s="65" t="s">
        <v>24</v>
      </c>
      <c r="U2635" s="155"/>
      <c r="V2635" s="66">
        <f>V2636</f>
        <v>3000</v>
      </c>
      <c r="X2635" s="66">
        <f>X2636</f>
        <v>3000</v>
      </c>
      <c r="Z2635" s="66">
        <f>Z2636</f>
        <v>3100</v>
      </c>
      <c r="AB2635" s="66">
        <f>AB2636</f>
        <v>2900</v>
      </c>
      <c r="AD2635" s="66">
        <f>AD2636</f>
        <v>3100</v>
      </c>
      <c r="AF2635" s="66">
        <f>AF2636</f>
        <v>0</v>
      </c>
      <c r="AH2635" s="66">
        <f t="shared" si="398"/>
        <v>3100</v>
      </c>
      <c r="AI2635" s="67"/>
      <c r="AJ2635" s="66">
        <f>AJ2636</f>
        <v>1020</v>
      </c>
      <c r="AK2635" s="67"/>
      <c r="AL2635" s="66">
        <f t="shared" ref="AL2635:AP2636" si="418">AL2636</f>
        <v>2500</v>
      </c>
      <c r="AM2635" s="66"/>
      <c r="AN2635" s="66">
        <f t="shared" si="418"/>
        <v>2500</v>
      </c>
      <c r="AO2635" s="66"/>
      <c r="AP2635" s="66">
        <f t="shared" si="418"/>
        <v>2500</v>
      </c>
      <c r="AQ2635" s="66"/>
    </row>
    <row r="2636" spans="2:43" ht="18" customHeight="1" x14ac:dyDescent="0.2">
      <c r="B2636" s="4"/>
      <c r="C2636" s="117"/>
      <c r="D2636" s="117"/>
      <c r="E2636" s="117"/>
      <c r="F2636" s="48"/>
      <c r="G2636" s="11"/>
      <c r="H2636" s="117"/>
      <c r="I2636" s="124"/>
      <c r="J2636" s="124"/>
      <c r="K2636" s="144"/>
      <c r="L2636" s="11"/>
      <c r="M2636" s="143"/>
      <c r="N2636" s="42"/>
      <c r="O2636" s="128"/>
      <c r="P2636" s="130"/>
      <c r="Q2636" s="131">
        <v>2</v>
      </c>
      <c r="R2636" s="68"/>
      <c r="S2636" s="35"/>
      <c r="T2636" s="69" t="s">
        <v>25</v>
      </c>
      <c r="U2636" s="92"/>
      <c r="V2636" s="70">
        <f>V2637</f>
        <v>3000</v>
      </c>
      <c r="X2636" s="447">
        <f>X2637</f>
        <v>3000</v>
      </c>
      <c r="Z2636" s="447">
        <f>Z2637</f>
        <v>3100</v>
      </c>
      <c r="AB2636" s="447">
        <f>AB2637</f>
        <v>2900</v>
      </c>
      <c r="AD2636" s="447">
        <f>AD2637</f>
        <v>3100</v>
      </c>
      <c r="AF2636" s="447">
        <f>AF2637</f>
        <v>0</v>
      </c>
      <c r="AH2636" s="447">
        <f t="shared" si="398"/>
        <v>3100</v>
      </c>
      <c r="AI2636" s="446"/>
      <c r="AJ2636" s="447">
        <f>AJ2637</f>
        <v>1020</v>
      </c>
      <c r="AK2636" s="71"/>
      <c r="AL2636" s="447">
        <f t="shared" si="418"/>
        <v>2500</v>
      </c>
      <c r="AM2636" s="447"/>
      <c r="AN2636" s="447">
        <f t="shared" si="418"/>
        <v>2500</v>
      </c>
      <c r="AO2636" s="447"/>
      <c r="AP2636" s="447">
        <f t="shared" si="418"/>
        <v>2500</v>
      </c>
      <c r="AQ2636" s="447"/>
    </row>
    <row r="2637" spans="2:43" ht="18" customHeight="1" x14ac:dyDescent="0.25">
      <c r="B2637" s="4"/>
      <c r="C2637" s="117"/>
      <c r="D2637" s="117"/>
      <c r="E2637" s="117"/>
      <c r="F2637" s="48"/>
      <c r="G2637" s="11"/>
      <c r="H2637" s="117"/>
      <c r="I2637" s="124"/>
      <c r="J2637" s="124"/>
      <c r="K2637" s="144"/>
      <c r="L2637" s="11"/>
      <c r="M2637" s="143"/>
      <c r="N2637" s="42"/>
      <c r="O2637" s="128"/>
      <c r="P2637" s="130"/>
      <c r="Q2637" s="130"/>
      <c r="R2637" s="72" t="s">
        <v>0</v>
      </c>
      <c r="S2637" s="181"/>
      <c r="T2637" s="73" t="s">
        <v>221</v>
      </c>
      <c r="V2637" s="496">
        <v>3000</v>
      </c>
      <c r="X2637" s="699">
        <v>3000</v>
      </c>
      <c r="Z2637" s="829">
        <v>3100</v>
      </c>
      <c r="AB2637" s="74">
        <v>2900</v>
      </c>
      <c r="AD2637" s="74">
        <v>3100</v>
      </c>
      <c r="AF2637" s="696">
        <v>0</v>
      </c>
      <c r="AH2637" s="696">
        <f t="shared" si="398"/>
        <v>3100</v>
      </c>
      <c r="AI2637" s="8"/>
      <c r="AJ2637" s="74">
        <f>CEILING(AB2637*35/100,10)</f>
        <v>1020</v>
      </c>
      <c r="AK2637" s="8"/>
      <c r="AL2637" s="74">
        <v>2500</v>
      </c>
      <c r="AM2637" s="74"/>
      <c r="AN2637" s="74">
        <v>2500</v>
      </c>
      <c r="AO2637" s="74"/>
      <c r="AP2637" s="74">
        <v>2500</v>
      </c>
      <c r="AQ2637" s="74"/>
    </row>
    <row r="2638" spans="2:43" ht="18" customHeight="1" x14ac:dyDescent="0.2">
      <c r="B2638" s="4"/>
      <c r="C2638" s="117"/>
      <c r="D2638" s="117"/>
      <c r="E2638" s="117"/>
      <c r="F2638" s="48"/>
      <c r="G2638" s="11"/>
      <c r="H2638" s="117"/>
      <c r="I2638" s="124"/>
      <c r="J2638" s="124"/>
      <c r="K2638" s="144"/>
      <c r="L2638" s="11"/>
      <c r="M2638" s="143"/>
      <c r="N2638" s="42"/>
      <c r="O2638" s="128"/>
      <c r="P2638" s="129">
        <v>7</v>
      </c>
      <c r="Q2638" s="129"/>
      <c r="R2638" s="64"/>
      <c r="S2638" s="234"/>
      <c r="T2638" s="65" t="s">
        <v>343</v>
      </c>
      <c r="U2638" s="155"/>
      <c r="V2638" s="66">
        <f>V2639+V2641</f>
        <v>2500</v>
      </c>
      <c r="X2638" s="66">
        <f>X2639+X2641</f>
        <v>3000</v>
      </c>
      <c r="Z2638" s="66">
        <f>Z2639+Z2641</f>
        <v>100</v>
      </c>
      <c r="AB2638" s="66">
        <f>AB2639+AB2641</f>
        <v>1000</v>
      </c>
      <c r="AD2638" s="66">
        <f>AD2639+AD2641</f>
        <v>1050</v>
      </c>
      <c r="AF2638" s="66">
        <f>AF2639+AF2641</f>
        <v>10000</v>
      </c>
      <c r="AH2638" s="66">
        <f t="shared" si="398"/>
        <v>11050</v>
      </c>
      <c r="AI2638" s="67"/>
      <c r="AJ2638" s="66">
        <f>AJ2641</f>
        <v>250</v>
      </c>
      <c r="AK2638" s="67"/>
      <c r="AL2638" s="66">
        <f>AL2641</f>
        <v>1000</v>
      </c>
      <c r="AM2638" s="66"/>
      <c r="AN2638" s="66">
        <f>AN2641</f>
        <v>1000</v>
      </c>
      <c r="AO2638" s="66"/>
      <c r="AP2638" s="66">
        <f>AP2641</f>
        <v>1000</v>
      </c>
      <c r="AQ2638" s="66"/>
    </row>
    <row r="2639" spans="2:43" ht="18" hidden="1" customHeight="1" x14ac:dyDescent="0.2">
      <c r="B2639" s="4"/>
      <c r="C2639" s="117"/>
      <c r="D2639" s="117"/>
      <c r="E2639" s="117"/>
      <c r="F2639" s="48"/>
      <c r="G2639" s="11"/>
      <c r="H2639" s="117"/>
      <c r="I2639" s="124"/>
      <c r="J2639" s="124"/>
      <c r="K2639" s="144"/>
      <c r="L2639" s="11"/>
      <c r="M2639" s="143"/>
      <c r="N2639" s="42"/>
      <c r="O2639" s="128"/>
      <c r="P2639" s="130"/>
      <c r="Q2639" s="131">
        <v>1</v>
      </c>
      <c r="R2639" s="68"/>
      <c r="S2639" s="35"/>
      <c r="T2639" s="450" t="s">
        <v>255</v>
      </c>
      <c r="U2639" s="92"/>
      <c r="V2639" s="70">
        <f>V2640</f>
        <v>0</v>
      </c>
      <c r="X2639" s="447">
        <f>X2640</f>
        <v>0</v>
      </c>
      <c r="Z2639" s="447">
        <f>Z2640</f>
        <v>0</v>
      </c>
      <c r="AB2639" s="447">
        <f>AB2640</f>
        <v>0</v>
      </c>
      <c r="AD2639" s="447">
        <f>AD2640</f>
        <v>0</v>
      </c>
      <c r="AF2639" s="447">
        <f>AF2640</f>
        <v>10000</v>
      </c>
      <c r="AH2639" s="447">
        <f t="shared" si="398"/>
        <v>10000</v>
      </c>
      <c r="AI2639" s="446"/>
      <c r="AJ2639" s="447">
        <f>AJ2640</f>
        <v>0</v>
      </c>
      <c r="AK2639" s="71"/>
      <c r="AL2639" s="447">
        <f>AL2640</f>
        <v>0</v>
      </c>
      <c r="AM2639" s="447"/>
      <c r="AN2639" s="447">
        <f>AN2640</f>
        <v>0</v>
      </c>
      <c r="AO2639" s="447"/>
      <c r="AP2639" s="447">
        <f>AP2640</f>
        <v>0</v>
      </c>
      <c r="AQ2639" s="447"/>
    </row>
    <row r="2640" spans="2:43" ht="18" hidden="1" customHeight="1" x14ac:dyDescent="0.25">
      <c r="B2640" s="4"/>
      <c r="C2640" s="117"/>
      <c r="D2640" s="117"/>
      <c r="E2640" s="117"/>
      <c r="F2640" s="48"/>
      <c r="G2640" s="11"/>
      <c r="H2640" s="117"/>
      <c r="I2640" s="124"/>
      <c r="J2640" s="124"/>
      <c r="K2640" s="144"/>
      <c r="L2640" s="11"/>
      <c r="M2640" s="143"/>
      <c r="N2640" s="42"/>
      <c r="O2640" s="128"/>
      <c r="P2640" s="130"/>
      <c r="Q2640" s="131"/>
      <c r="R2640" s="72" t="s">
        <v>0</v>
      </c>
      <c r="S2640" s="181"/>
      <c r="T2640" s="73" t="s">
        <v>57</v>
      </c>
      <c r="V2640" s="497">
        <v>0</v>
      </c>
      <c r="X2640" s="697">
        <v>0</v>
      </c>
      <c r="Z2640" s="697">
        <v>0</v>
      </c>
      <c r="AB2640" s="697">
        <v>0</v>
      </c>
      <c r="AD2640" s="696">
        <v>0</v>
      </c>
      <c r="AF2640" s="696">
        <v>10000</v>
      </c>
      <c r="AH2640" s="696">
        <f t="shared" si="398"/>
        <v>10000</v>
      </c>
      <c r="AI2640" s="8"/>
      <c r="AJ2640" s="74">
        <v>0</v>
      </c>
      <c r="AK2640" s="8"/>
      <c r="AL2640" s="74">
        <v>0</v>
      </c>
      <c r="AM2640" s="74"/>
      <c r="AN2640" s="74">
        <v>0</v>
      </c>
      <c r="AO2640" s="696"/>
      <c r="AP2640" s="74">
        <v>0</v>
      </c>
      <c r="AQ2640" s="696"/>
    </row>
    <row r="2641" spans="2:43" ht="18" customHeight="1" x14ac:dyDescent="0.2">
      <c r="B2641" s="4"/>
      <c r="C2641" s="117"/>
      <c r="D2641" s="117"/>
      <c r="E2641" s="117"/>
      <c r="F2641" s="48"/>
      <c r="G2641" s="11"/>
      <c r="H2641" s="117"/>
      <c r="I2641" s="124"/>
      <c r="J2641" s="124"/>
      <c r="K2641" s="144"/>
      <c r="L2641" s="11"/>
      <c r="M2641" s="143"/>
      <c r="N2641" s="42"/>
      <c r="O2641" s="128"/>
      <c r="P2641" s="130"/>
      <c r="Q2641" s="131">
        <v>3</v>
      </c>
      <c r="R2641" s="68"/>
      <c r="S2641" s="35"/>
      <c r="T2641" s="69" t="s">
        <v>224</v>
      </c>
      <c r="U2641" s="92"/>
      <c r="V2641" s="70">
        <f>V2642</f>
        <v>2500</v>
      </c>
      <c r="X2641" s="447">
        <f>X2642</f>
        <v>3000</v>
      </c>
      <c r="Z2641" s="447">
        <f>Z2642</f>
        <v>100</v>
      </c>
      <c r="AB2641" s="447">
        <f>AB2642</f>
        <v>1000</v>
      </c>
      <c r="AD2641" s="447">
        <f>AD2642</f>
        <v>1050</v>
      </c>
      <c r="AF2641" s="447">
        <f>AF2642</f>
        <v>0</v>
      </c>
      <c r="AH2641" s="447">
        <f t="shared" si="398"/>
        <v>1050</v>
      </c>
      <c r="AI2641" s="446"/>
      <c r="AJ2641" s="447">
        <f>AJ2642</f>
        <v>250</v>
      </c>
      <c r="AK2641" s="71"/>
      <c r="AL2641" s="447">
        <f>AL2642</f>
        <v>1000</v>
      </c>
      <c r="AM2641" s="447"/>
      <c r="AN2641" s="447">
        <f>AN2642</f>
        <v>1000</v>
      </c>
      <c r="AO2641" s="447"/>
      <c r="AP2641" s="447">
        <f>AP2642</f>
        <v>1000</v>
      </c>
      <c r="AQ2641" s="447"/>
    </row>
    <row r="2642" spans="2:43" ht="18" customHeight="1" x14ac:dyDescent="0.25">
      <c r="B2642" s="4"/>
      <c r="C2642" s="117"/>
      <c r="D2642" s="117"/>
      <c r="E2642" s="117"/>
      <c r="F2642" s="48"/>
      <c r="G2642" s="11"/>
      <c r="H2642" s="117"/>
      <c r="I2642" s="124"/>
      <c r="J2642" s="124"/>
      <c r="K2642" s="144"/>
      <c r="L2642" s="11"/>
      <c r="M2642" s="143"/>
      <c r="N2642" s="42"/>
      <c r="O2642" s="128"/>
      <c r="P2642" s="130"/>
      <c r="Q2642" s="131"/>
      <c r="R2642" s="72" t="s">
        <v>0</v>
      </c>
      <c r="S2642" s="181"/>
      <c r="T2642" s="73" t="s">
        <v>53</v>
      </c>
      <c r="V2642" s="497">
        <v>2500</v>
      </c>
      <c r="X2642" s="697">
        <v>3000</v>
      </c>
      <c r="Z2642" s="74">
        <v>100</v>
      </c>
      <c r="AB2642" s="74">
        <v>1000</v>
      </c>
      <c r="AD2642" s="74">
        <v>1050</v>
      </c>
      <c r="AF2642" s="696">
        <v>0</v>
      </c>
      <c r="AH2642" s="696">
        <f t="shared" si="398"/>
        <v>1050</v>
      </c>
      <c r="AI2642" s="8"/>
      <c r="AJ2642" s="74">
        <f>CEILING(AB2642*25/100,10)</f>
        <v>250</v>
      </c>
      <c r="AK2642" s="8"/>
      <c r="AL2642" s="74">
        <v>1000</v>
      </c>
      <c r="AM2642" s="74"/>
      <c r="AN2642" s="74">
        <v>1000</v>
      </c>
      <c r="AO2642" s="74"/>
      <c r="AP2642" s="74">
        <v>1000</v>
      </c>
      <c r="AQ2642" s="74"/>
    </row>
    <row r="2643" spans="2:43" ht="18" hidden="1" customHeight="1" x14ac:dyDescent="0.2">
      <c r="B2643" s="4"/>
      <c r="C2643" s="117"/>
      <c r="D2643" s="117"/>
      <c r="E2643" s="117"/>
      <c r="F2643" s="48"/>
      <c r="G2643" s="11"/>
      <c r="H2643" s="117"/>
      <c r="I2643" s="124"/>
      <c r="J2643" s="124"/>
      <c r="K2643" s="144"/>
      <c r="L2643" s="11"/>
      <c r="M2643" s="143"/>
      <c r="N2643" s="42"/>
      <c r="O2643" s="128"/>
      <c r="P2643" s="129">
        <v>9</v>
      </c>
      <c r="Q2643" s="129"/>
      <c r="R2643" s="64"/>
      <c r="S2643" s="234"/>
      <c r="T2643" s="65" t="s">
        <v>217</v>
      </c>
      <c r="U2643" s="155"/>
      <c r="V2643" s="66">
        <f>V2644+V2646</f>
        <v>0</v>
      </c>
      <c r="X2643" s="66">
        <f>X2644+X2646</f>
        <v>0</v>
      </c>
      <c r="Z2643" s="66">
        <f>Z2644+Z2646</f>
        <v>0</v>
      </c>
      <c r="AB2643" s="66">
        <f>AB2644+AB2646</f>
        <v>0</v>
      </c>
      <c r="AD2643" s="66">
        <f>AD2644+AD2646</f>
        <v>0</v>
      </c>
      <c r="AF2643" s="66">
        <f>AF2644+AF2646</f>
        <v>0</v>
      </c>
      <c r="AH2643" s="66">
        <f t="shared" si="398"/>
        <v>0</v>
      </c>
      <c r="AI2643" s="67"/>
      <c r="AJ2643" s="66">
        <f>AJ2644+AJ2646</f>
        <v>0</v>
      </c>
      <c r="AK2643" s="67"/>
      <c r="AL2643" s="66">
        <f>AL2644+AL2646</f>
        <v>0</v>
      </c>
      <c r="AM2643" s="66"/>
      <c r="AN2643" s="66">
        <f>AN2644+AN2646</f>
        <v>0</v>
      </c>
      <c r="AO2643" s="66"/>
      <c r="AP2643" s="66">
        <f>AP2644+AP2646</f>
        <v>0</v>
      </c>
      <c r="AQ2643" s="66"/>
    </row>
    <row r="2644" spans="2:43" ht="18" hidden="1" customHeight="1" x14ac:dyDescent="0.2">
      <c r="B2644" s="4"/>
      <c r="C2644" s="117"/>
      <c r="D2644" s="117"/>
      <c r="E2644" s="117"/>
      <c r="F2644" s="48"/>
      <c r="G2644" s="11"/>
      <c r="H2644" s="117"/>
      <c r="I2644" s="124"/>
      <c r="J2644" s="124"/>
      <c r="K2644" s="144"/>
      <c r="L2644" s="11"/>
      <c r="M2644" s="143"/>
      <c r="N2644" s="42"/>
      <c r="O2644" s="128"/>
      <c r="P2644" s="130"/>
      <c r="Q2644" s="131">
        <v>1</v>
      </c>
      <c r="R2644" s="68"/>
      <c r="S2644" s="35"/>
      <c r="T2644" s="69" t="s">
        <v>231</v>
      </c>
      <c r="U2644" s="92"/>
      <c r="V2644" s="70">
        <f>V2645</f>
        <v>0</v>
      </c>
      <c r="X2644" s="447">
        <f>X2645</f>
        <v>0</v>
      </c>
      <c r="Z2644" s="447">
        <f>Z2645</f>
        <v>0</v>
      </c>
      <c r="AB2644" s="447">
        <f>AB2645</f>
        <v>0</v>
      </c>
      <c r="AD2644" s="447">
        <f>AD2645</f>
        <v>0</v>
      </c>
      <c r="AF2644" s="447">
        <f>AF2645</f>
        <v>0</v>
      </c>
      <c r="AH2644" s="447">
        <f t="shared" si="398"/>
        <v>0</v>
      </c>
      <c r="AI2644" s="446"/>
      <c r="AJ2644" s="447">
        <f>AJ2645</f>
        <v>0</v>
      </c>
      <c r="AK2644" s="71"/>
      <c r="AL2644" s="447">
        <f>AL2645</f>
        <v>0</v>
      </c>
      <c r="AM2644" s="447"/>
      <c r="AN2644" s="447">
        <f>AN2645</f>
        <v>0</v>
      </c>
      <c r="AO2644" s="447"/>
      <c r="AP2644" s="447">
        <f>AP2645</f>
        <v>0</v>
      </c>
      <c r="AQ2644" s="447"/>
    </row>
    <row r="2645" spans="2:43" ht="18" hidden="1" customHeight="1" x14ac:dyDescent="0.25">
      <c r="B2645" s="4"/>
      <c r="C2645" s="117"/>
      <c r="D2645" s="117"/>
      <c r="E2645" s="117"/>
      <c r="F2645" s="48"/>
      <c r="G2645" s="11"/>
      <c r="H2645" s="117"/>
      <c r="I2645" s="124"/>
      <c r="J2645" s="124"/>
      <c r="K2645" s="144"/>
      <c r="L2645" s="11"/>
      <c r="M2645" s="143"/>
      <c r="N2645" s="42"/>
      <c r="O2645" s="128"/>
      <c r="P2645" s="130"/>
      <c r="Q2645" s="131"/>
      <c r="R2645" s="72" t="s">
        <v>3</v>
      </c>
      <c r="S2645" s="181"/>
      <c r="T2645" s="73" t="s">
        <v>231</v>
      </c>
      <c r="V2645" s="74">
        <v>0</v>
      </c>
      <c r="X2645" s="74">
        <v>0</v>
      </c>
      <c r="Z2645" s="74">
        <v>0</v>
      </c>
      <c r="AB2645" s="74">
        <v>0</v>
      </c>
      <c r="AD2645" s="696">
        <f>(AB2645*10/100)+AB2645</f>
        <v>0</v>
      </c>
      <c r="AF2645" s="696">
        <f>(AD2645*10/100)+AD2645</f>
        <v>0</v>
      </c>
      <c r="AH2645" s="696">
        <f t="shared" si="398"/>
        <v>0</v>
      </c>
      <c r="AI2645" s="8"/>
      <c r="AJ2645" s="74">
        <v>0</v>
      </c>
      <c r="AK2645" s="8"/>
      <c r="AL2645" s="74">
        <v>0</v>
      </c>
      <c r="AM2645" s="74"/>
      <c r="AN2645" s="74">
        <v>0</v>
      </c>
      <c r="AO2645" s="696"/>
      <c r="AP2645" s="74">
        <v>0</v>
      </c>
      <c r="AQ2645" s="696"/>
    </row>
    <row r="2646" spans="2:43" ht="18" hidden="1" customHeight="1" x14ac:dyDescent="0.2">
      <c r="B2646" s="4"/>
      <c r="C2646" s="117"/>
      <c r="D2646" s="117"/>
      <c r="E2646" s="117"/>
      <c r="F2646" s="48"/>
      <c r="G2646" s="11"/>
      <c r="H2646" s="117"/>
      <c r="I2646" s="124"/>
      <c r="J2646" s="124"/>
      <c r="K2646" s="144"/>
      <c r="L2646" s="11"/>
      <c r="M2646" s="143"/>
      <c r="N2646" s="42"/>
      <c r="O2646" s="128"/>
      <c r="P2646" s="130"/>
      <c r="Q2646" s="131">
        <v>2</v>
      </c>
      <c r="R2646" s="68"/>
      <c r="S2646" s="35"/>
      <c r="T2646" s="69" t="s">
        <v>232</v>
      </c>
      <c r="U2646" s="92"/>
      <c r="V2646" s="70">
        <f>V2647</f>
        <v>0</v>
      </c>
      <c r="X2646" s="447">
        <f>X2647</f>
        <v>0</v>
      </c>
      <c r="Z2646" s="447">
        <f>Z2647</f>
        <v>0</v>
      </c>
      <c r="AB2646" s="447">
        <f>AB2647</f>
        <v>0</v>
      </c>
      <c r="AD2646" s="447">
        <f>AD2647</f>
        <v>0</v>
      </c>
      <c r="AF2646" s="447">
        <f>AF2647</f>
        <v>0</v>
      </c>
      <c r="AH2646" s="447">
        <f t="shared" si="398"/>
        <v>0</v>
      </c>
      <c r="AI2646" s="446"/>
      <c r="AJ2646" s="447">
        <f>AJ2647</f>
        <v>0</v>
      </c>
      <c r="AK2646" s="71"/>
      <c r="AL2646" s="447">
        <f>AL2647</f>
        <v>0</v>
      </c>
      <c r="AM2646" s="447"/>
      <c r="AN2646" s="447">
        <f>AN2647</f>
        <v>0</v>
      </c>
      <c r="AO2646" s="447"/>
      <c r="AP2646" s="447">
        <f>AP2647</f>
        <v>0</v>
      </c>
      <c r="AQ2646" s="447"/>
    </row>
    <row r="2647" spans="2:43" ht="18" hidden="1" customHeight="1" x14ac:dyDescent="0.25">
      <c r="B2647" s="4"/>
      <c r="C2647" s="117"/>
      <c r="D2647" s="117"/>
      <c r="E2647" s="117"/>
      <c r="F2647" s="48"/>
      <c r="G2647" s="11"/>
      <c r="H2647" s="117"/>
      <c r="I2647" s="124"/>
      <c r="J2647" s="124"/>
      <c r="K2647" s="144"/>
      <c r="L2647" s="11"/>
      <c r="M2647" s="143"/>
      <c r="N2647" s="42"/>
      <c r="O2647" s="128"/>
      <c r="P2647" s="130"/>
      <c r="Q2647" s="131"/>
      <c r="R2647" s="72" t="s">
        <v>3</v>
      </c>
      <c r="S2647" s="181"/>
      <c r="T2647" s="77" t="s">
        <v>232</v>
      </c>
      <c r="U2647" s="141"/>
      <c r="V2647" s="74">
        <v>0</v>
      </c>
      <c r="X2647" s="74">
        <v>0</v>
      </c>
      <c r="Z2647" s="74">
        <v>0</v>
      </c>
      <c r="AB2647" s="74">
        <v>0</v>
      </c>
      <c r="AD2647" s="696">
        <f>(AB2647*10/100)+AB2647</f>
        <v>0</v>
      </c>
      <c r="AF2647" s="696">
        <f>(AD2647*10/100)+AD2647</f>
        <v>0</v>
      </c>
      <c r="AH2647" s="696">
        <f t="shared" si="398"/>
        <v>0</v>
      </c>
      <c r="AI2647" s="8"/>
      <c r="AJ2647" s="74">
        <v>0</v>
      </c>
      <c r="AK2647" s="8"/>
      <c r="AL2647" s="74">
        <v>0</v>
      </c>
      <c r="AM2647" s="74"/>
      <c r="AN2647" s="74">
        <v>0</v>
      </c>
      <c r="AO2647" s="696"/>
      <c r="AP2647" s="74">
        <v>0</v>
      </c>
      <c r="AQ2647" s="696"/>
    </row>
    <row r="2648" spans="2:43" ht="18" hidden="1" customHeight="1" x14ac:dyDescent="0.2">
      <c r="B2648" s="4"/>
      <c r="C2648" s="117"/>
      <c r="D2648" s="117"/>
      <c r="E2648" s="117"/>
      <c r="F2648" s="48"/>
      <c r="G2648" s="11"/>
      <c r="H2648" s="117"/>
      <c r="I2648" s="124"/>
      <c r="J2648" s="124"/>
      <c r="K2648" s="144"/>
      <c r="L2648" s="11"/>
      <c r="M2648" s="143"/>
      <c r="N2648" s="42"/>
      <c r="O2648" s="133" t="s">
        <v>55</v>
      </c>
      <c r="P2648" s="134"/>
      <c r="Q2648" s="134"/>
      <c r="R2648" s="79"/>
      <c r="S2648" s="252"/>
      <c r="T2648" s="80" t="s">
        <v>29</v>
      </c>
      <c r="U2648" s="242"/>
      <c r="V2648" s="88">
        <f>V2649</f>
        <v>0</v>
      </c>
      <c r="X2648" s="88">
        <f>X2649</f>
        <v>0</v>
      </c>
      <c r="Z2648" s="88">
        <f>Z2649</f>
        <v>0</v>
      </c>
      <c r="AB2648" s="88">
        <f>AB2649</f>
        <v>0</v>
      </c>
      <c r="AD2648" s="88" t="e">
        <f>#REF!</f>
        <v>#REF!</v>
      </c>
      <c r="AF2648" s="88">
        <f>AF2649</f>
        <v>0</v>
      </c>
      <c r="AH2648" s="88" t="e">
        <f t="shared" si="398"/>
        <v>#REF!</v>
      </c>
      <c r="AI2648" s="89"/>
      <c r="AJ2648" s="88">
        <f>AJ2649</f>
        <v>0</v>
      </c>
      <c r="AK2648" s="89"/>
      <c r="AL2648" s="88">
        <f t="shared" ref="AL2648:AP2650" si="419">AL2649</f>
        <v>0</v>
      </c>
      <c r="AM2648" s="88"/>
      <c r="AN2648" s="88">
        <f t="shared" si="419"/>
        <v>0</v>
      </c>
      <c r="AO2648" s="88"/>
      <c r="AP2648" s="88">
        <f t="shared" si="419"/>
        <v>0</v>
      </c>
      <c r="AQ2648" s="88"/>
    </row>
    <row r="2649" spans="2:43" ht="18" hidden="1" customHeight="1" x14ac:dyDescent="0.2">
      <c r="B2649" s="4"/>
      <c r="C2649" s="117"/>
      <c r="D2649" s="117"/>
      <c r="E2649" s="117"/>
      <c r="F2649" s="48"/>
      <c r="G2649" s="11"/>
      <c r="H2649" s="117"/>
      <c r="I2649" s="124"/>
      <c r="J2649" s="124"/>
      <c r="K2649" s="144"/>
      <c r="L2649" s="11"/>
      <c r="M2649" s="143"/>
      <c r="N2649" s="42"/>
      <c r="O2649" s="128"/>
      <c r="P2649" s="129">
        <v>3</v>
      </c>
      <c r="Q2649" s="129"/>
      <c r="R2649" s="64"/>
      <c r="S2649" s="234"/>
      <c r="T2649" s="65" t="s">
        <v>54</v>
      </c>
      <c r="U2649" s="155"/>
      <c r="V2649" s="66">
        <f>V2650</f>
        <v>0</v>
      </c>
      <c r="X2649" s="66">
        <f>X2650</f>
        <v>0</v>
      </c>
      <c r="Z2649" s="66">
        <f>Z2650</f>
        <v>0</v>
      </c>
      <c r="AB2649" s="66">
        <f>AB2650</f>
        <v>0</v>
      </c>
      <c r="AD2649" s="66" t="e">
        <f>#REF!</f>
        <v>#REF!</v>
      </c>
      <c r="AF2649" s="66">
        <f>AF2650</f>
        <v>0</v>
      </c>
      <c r="AH2649" s="66" t="e">
        <f t="shared" si="398"/>
        <v>#REF!</v>
      </c>
      <c r="AI2649" s="67"/>
      <c r="AJ2649" s="66">
        <f>AJ2650</f>
        <v>0</v>
      </c>
      <c r="AK2649" s="67"/>
      <c r="AL2649" s="66">
        <f t="shared" si="419"/>
        <v>0</v>
      </c>
      <c r="AM2649" s="66"/>
      <c r="AN2649" s="66">
        <f t="shared" si="419"/>
        <v>0</v>
      </c>
      <c r="AO2649" s="66"/>
      <c r="AP2649" s="66">
        <f t="shared" si="419"/>
        <v>0</v>
      </c>
      <c r="AQ2649" s="66"/>
    </row>
    <row r="2650" spans="2:43" ht="18" hidden="1" customHeight="1" x14ac:dyDescent="0.2">
      <c r="B2650" s="4"/>
      <c r="C2650" s="117"/>
      <c r="D2650" s="117"/>
      <c r="E2650" s="117"/>
      <c r="F2650" s="48"/>
      <c r="G2650" s="11"/>
      <c r="H2650" s="117"/>
      <c r="I2650" s="124"/>
      <c r="J2650" s="124"/>
      <c r="K2650" s="144"/>
      <c r="L2650" s="11"/>
      <c r="M2650" s="143"/>
      <c r="N2650" s="42"/>
      <c r="O2650" s="128"/>
      <c r="P2650" s="130"/>
      <c r="Q2650" s="131">
        <v>1</v>
      </c>
      <c r="R2650" s="68"/>
      <c r="S2650" s="35"/>
      <c r="T2650" s="69" t="s">
        <v>69</v>
      </c>
      <c r="U2650" s="92"/>
      <c r="V2650" s="70">
        <f>V2651</f>
        <v>0</v>
      </c>
      <c r="X2650" s="447">
        <f>X2651</f>
        <v>0</v>
      </c>
      <c r="Z2650" s="447">
        <f>Z2651</f>
        <v>0</v>
      </c>
      <c r="AB2650" s="447">
        <f>AB2651</f>
        <v>0</v>
      </c>
      <c r="AD2650" s="447" t="e">
        <f>#REF!</f>
        <v>#REF!</v>
      </c>
      <c r="AF2650" s="447">
        <f>AF2651</f>
        <v>0</v>
      </c>
      <c r="AH2650" s="447" t="e">
        <f t="shared" si="398"/>
        <v>#REF!</v>
      </c>
      <c r="AI2650" s="446"/>
      <c r="AJ2650" s="447">
        <f>AJ2651</f>
        <v>0</v>
      </c>
      <c r="AK2650" s="71"/>
      <c r="AL2650" s="447">
        <f t="shared" si="419"/>
        <v>0</v>
      </c>
      <c r="AM2650" s="447"/>
      <c r="AN2650" s="447">
        <f t="shared" si="419"/>
        <v>0</v>
      </c>
      <c r="AO2650" s="447"/>
      <c r="AP2650" s="447">
        <f t="shared" si="419"/>
        <v>0</v>
      </c>
      <c r="AQ2650" s="447"/>
    </row>
    <row r="2651" spans="2:43" ht="18" hidden="1" customHeight="1" x14ac:dyDescent="0.2">
      <c r="B2651" s="4"/>
      <c r="C2651" s="117"/>
      <c r="D2651" s="117"/>
      <c r="E2651" s="117"/>
      <c r="F2651" s="48"/>
      <c r="G2651" s="11"/>
      <c r="H2651" s="117"/>
      <c r="I2651" s="124"/>
      <c r="J2651" s="124"/>
      <c r="K2651" s="144"/>
      <c r="L2651" s="11"/>
      <c r="M2651" s="143"/>
      <c r="N2651" s="42"/>
      <c r="O2651" s="128"/>
      <c r="P2651" s="130"/>
      <c r="Q2651" s="130"/>
      <c r="R2651" s="72" t="s">
        <v>55</v>
      </c>
      <c r="S2651" s="181"/>
      <c r="T2651" s="73" t="s">
        <v>193</v>
      </c>
      <c r="V2651" s="74">
        <v>0</v>
      </c>
      <c r="X2651" s="74">
        <v>0</v>
      </c>
      <c r="Z2651" s="74">
        <v>0</v>
      </c>
      <c r="AB2651" s="74">
        <v>0</v>
      </c>
      <c r="AD2651" s="74">
        <v>0</v>
      </c>
      <c r="AF2651" s="74">
        <v>0</v>
      </c>
      <c r="AH2651" s="74">
        <f t="shared" si="398"/>
        <v>0</v>
      </c>
      <c r="AI2651" s="8"/>
      <c r="AJ2651" s="74">
        <v>0</v>
      </c>
      <c r="AK2651" s="8"/>
      <c r="AL2651" s="74">
        <v>0</v>
      </c>
      <c r="AM2651" s="74"/>
      <c r="AN2651" s="74">
        <v>0</v>
      </c>
      <c r="AO2651" s="74"/>
      <c r="AP2651" s="74">
        <v>0</v>
      </c>
      <c r="AQ2651" s="74"/>
    </row>
    <row r="2652" spans="2:43" ht="18" customHeight="1" x14ac:dyDescent="0.2">
      <c r="B2652" s="4"/>
      <c r="C2652" s="117"/>
      <c r="D2652" s="117"/>
      <c r="E2652" s="117"/>
      <c r="F2652" s="48"/>
      <c r="G2652" s="11"/>
      <c r="H2652" s="132"/>
      <c r="I2652" s="121"/>
      <c r="J2652" s="121"/>
      <c r="K2652" s="164">
        <v>8</v>
      </c>
      <c r="L2652" s="277"/>
      <c r="M2652" s="163"/>
      <c r="N2652" s="261"/>
      <c r="O2652" s="122"/>
      <c r="P2652" s="123"/>
      <c r="Q2652" s="123"/>
      <c r="R2652" s="49"/>
      <c r="S2652" s="18"/>
      <c r="T2652" s="50" t="s">
        <v>418</v>
      </c>
      <c r="U2652" s="76"/>
      <c r="V2652" s="51">
        <f>V2653</f>
        <v>156300</v>
      </c>
      <c r="X2652" s="51">
        <f>X2653</f>
        <v>211000</v>
      </c>
      <c r="Z2652" s="51">
        <f>Z2653</f>
        <v>0</v>
      </c>
      <c r="AB2652" s="51">
        <f>AB2653</f>
        <v>300</v>
      </c>
      <c r="AD2652" s="51">
        <f t="shared" ref="AD2652:AQ2656" si="420">AD2653</f>
        <v>400</v>
      </c>
      <c r="AE2652" s="51">
        <f t="shared" si="420"/>
        <v>0</v>
      </c>
      <c r="AF2652" s="51">
        <f t="shared" si="420"/>
        <v>0</v>
      </c>
      <c r="AG2652" s="51">
        <f t="shared" si="420"/>
        <v>0</v>
      </c>
      <c r="AH2652" s="51">
        <f t="shared" si="398"/>
        <v>400</v>
      </c>
      <c r="AI2652" s="51">
        <f t="shared" ref="AI2652:AJ2653" si="421">AI2653</f>
        <v>0</v>
      </c>
      <c r="AJ2652" s="51">
        <f t="shared" si="421"/>
        <v>110</v>
      </c>
      <c r="AK2652" s="51">
        <f t="shared" si="420"/>
        <v>0</v>
      </c>
      <c r="AL2652" s="51">
        <f t="shared" si="420"/>
        <v>500</v>
      </c>
      <c r="AM2652" s="51"/>
      <c r="AN2652" s="51">
        <f t="shared" si="420"/>
        <v>600</v>
      </c>
      <c r="AO2652" s="51">
        <f t="shared" si="420"/>
        <v>0</v>
      </c>
      <c r="AP2652" s="51">
        <f t="shared" si="420"/>
        <v>600</v>
      </c>
      <c r="AQ2652" s="51">
        <f t="shared" si="420"/>
        <v>0</v>
      </c>
    </row>
    <row r="2653" spans="2:43" ht="18" customHeight="1" x14ac:dyDescent="0.2">
      <c r="B2653" s="4"/>
      <c r="C2653" s="117"/>
      <c r="D2653" s="117"/>
      <c r="E2653" s="117"/>
      <c r="F2653" s="48"/>
      <c r="G2653" s="11"/>
      <c r="H2653" s="117"/>
      <c r="I2653" s="124"/>
      <c r="J2653" s="124"/>
      <c r="K2653" s="144"/>
      <c r="L2653" s="11"/>
      <c r="M2653" s="226">
        <v>2</v>
      </c>
      <c r="N2653" s="262"/>
      <c r="O2653" s="125"/>
      <c r="P2653" s="126"/>
      <c r="Q2653" s="126"/>
      <c r="R2653" s="60"/>
      <c r="S2653" s="249"/>
      <c r="T2653" s="61" t="s">
        <v>413</v>
      </c>
      <c r="U2653" s="241"/>
      <c r="V2653" s="62">
        <f>V2654+V2658+V2664</f>
        <v>156300</v>
      </c>
      <c r="X2653" s="62">
        <f>X2654+X2658+X2664</f>
        <v>211000</v>
      </c>
      <c r="Z2653" s="62">
        <f>Z2654</f>
        <v>0</v>
      </c>
      <c r="AB2653" s="62">
        <f>AB2654</f>
        <v>300</v>
      </c>
      <c r="AD2653" s="62">
        <f t="shared" si="420"/>
        <v>400</v>
      </c>
      <c r="AE2653" s="62">
        <f t="shared" si="420"/>
        <v>0</v>
      </c>
      <c r="AF2653" s="62">
        <f t="shared" si="420"/>
        <v>0</v>
      </c>
      <c r="AG2653" s="62">
        <f t="shared" si="420"/>
        <v>0</v>
      </c>
      <c r="AH2653" s="62">
        <f t="shared" ref="AH2653:AH2716" si="422">AD2653+AF2653</f>
        <v>400</v>
      </c>
      <c r="AI2653" s="62">
        <f t="shared" si="421"/>
        <v>0</v>
      </c>
      <c r="AJ2653" s="62">
        <f t="shared" si="421"/>
        <v>110</v>
      </c>
      <c r="AK2653" s="62">
        <f t="shared" si="420"/>
        <v>0</v>
      </c>
      <c r="AL2653" s="62">
        <f t="shared" si="420"/>
        <v>500</v>
      </c>
      <c r="AM2653" s="62"/>
      <c r="AN2653" s="62">
        <f t="shared" si="420"/>
        <v>600</v>
      </c>
      <c r="AO2653" s="62">
        <f t="shared" si="420"/>
        <v>0</v>
      </c>
      <c r="AP2653" s="62">
        <f t="shared" si="420"/>
        <v>600</v>
      </c>
      <c r="AQ2653" s="62">
        <f t="shared" si="420"/>
        <v>0</v>
      </c>
    </row>
    <row r="2654" spans="2:43" ht="18" customHeight="1" x14ac:dyDescent="0.2">
      <c r="B2654" s="4"/>
      <c r="C2654" s="117"/>
      <c r="D2654" s="117"/>
      <c r="E2654" s="117"/>
      <c r="F2654" s="48"/>
      <c r="G2654" s="11"/>
      <c r="H2654" s="117"/>
      <c r="I2654" s="124"/>
      <c r="J2654" s="124"/>
      <c r="K2654" s="144"/>
      <c r="L2654" s="11"/>
      <c r="M2654" s="143"/>
      <c r="N2654" s="42"/>
      <c r="O2654" s="127" t="s">
        <v>3</v>
      </c>
      <c r="P2654" s="123"/>
      <c r="Q2654" s="123"/>
      <c r="R2654" s="49"/>
      <c r="S2654" s="18"/>
      <c r="T2654" s="50" t="s">
        <v>7</v>
      </c>
      <c r="U2654" s="76"/>
      <c r="V2654" s="51">
        <f>V2655</f>
        <v>6300</v>
      </c>
      <c r="X2654" s="51">
        <f>X2655</f>
        <v>7000</v>
      </c>
      <c r="Z2654" s="51">
        <f>Z2655</f>
        <v>0</v>
      </c>
      <c r="AB2654" s="51">
        <f>AB2655</f>
        <v>300</v>
      </c>
      <c r="AD2654" s="51">
        <f>AD2655</f>
        <v>400</v>
      </c>
      <c r="AF2654" s="51">
        <f>AF2655</f>
        <v>0</v>
      </c>
      <c r="AH2654" s="51">
        <f t="shared" si="422"/>
        <v>400</v>
      </c>
      <c r="AI2654" s="5"/>
      <c r="AJ2654" s="51">
        <f>AJ2655</f>
        <v>110</v>
      </c>
      <c r="AK2654" s="5"/>
      <c r="AL2654" s="51">
        <f t="shared" si="420"/>
        <v>500</v>
      </c>
      <c r="AM2654" s="51"/>
      <c r="AN2654" s="51">
        <f t="shared" si="420"/>
        <v>600</v>
      </c>
      <c r="AO2654" s="51"/>
      <c r="AP2654" s="51">
        <f t="shared" si="420"/>
        <v>600</v>
      </c>
      <c r="AQ2654" s="51"/>
    </row>
    <row r="2655" spans="2:43" ht="18" customHeight="1" x14ac:dyDescent="0.2">
      <c r="B2655" s="4"/>
      <c r="C2655" s="117"/>
      <c r="D2655" s="117"/>
      <c r="E2655" s="117"/>
      <c r="F2655" s="48"/>
      <c r="G2655" s="11"/>
      <c r="H2655" s="117"/>
      <c r="I2655" s="124"/>
      <c r="J2655" s="124"/>
      <c r="K2655" s="144"/>
      <c r="L2655" s="11"/>
      <c r="M2655" s="143"/>
      <c r="N2655" s="42"/>
      <c r="O2655" s="128"/>
      <c r="P2655" s="129">
        <v>1</v>
      </c>
      <c r="Q2655" s="129"/>
      <c r="R2655" s="64"/>
      <c r="S2655" s="234"/>
      <c r="T2655" s="65" t="s">
        <v>8</v>
      </c>
      <c r="U2655" s="155"/>
      <c r="V2655" s="66">
        <f>V2656</f>
        <v>6300</v>
      </c>
      <c r="X2655" s="66">
        <f>X2656</f>
        <v>7000</v>
      </c>
      <c r="Z2655" s="66">
        <f>Z2656</f>
        <v>0</v>
      </c>
      <c r="AB2655" s="66">
        <f>AB2656</f>
        <v>300</v>
      </c>
      <c r="AD2655" s="66">
        <f>AD2656</f>
        <v>400</v>
      </c>
      <c r="AF2655" s="66">
        <f>AF2656</f>
        <v>0</v>
      </c>
      <c r="AH2655" s="66">
        <f t="shared" si="422"/>
        <v>400</v>
      </c>
      <c r="AI2655" s="67"/>
      <c r="AJ2655" s="66">
        <f>AJ2656</f>
        <v>110</v>
      </c>
      <c r="AK2655" s="67"/>
      <c r="AL2655" s="66">
        <f t="shared" si="420"/>
        <v>500</v>
      </c>
      <c r="AM2655" s="66"/>
      <c r="AN2655" s="66">
        <f t="shared" si="420"/>
        <v>600</v>
      </c>
      <c r="AO2655" s="66"/>
      <c r="AP2655" s="66">
        <f t="shared" si="420"/>
        <v>600</v>
      </c>
      <c r="AQ2655" s="66"/>
    </row>
    <row r="2656" spans="2:43" ht="18" customHeight="1" x14ac:dyDescent="0.2">
      <c r="B2656" s="4"/>
      <c r="C2656" s="117"/>
      <c r="D2656" s="117"/>
      <c r="E2656" s="117"/>
      <c r="F2656" s="48"/>
      <c r="G2656" s="11"/>
      <c r="H2656" s="117"/>
      <c r="I2656" s="124"/>
      <c r="J2656" s="124"/>
      <c r="K2656" s="144"/>
      <c r="L2656" s="11"/>
      <c r="M2656" s="143"/>
      <c r="N2656" s="42"/>
      <c r="O2656" s="128"/>
      <c r="P2656" s="130"/>
      <c r="Q2656" s="140" t="s">
        <v>173</v>
      </c>
      <c r="R2656" s="84"/>
      <c r="S2656" s="250"/>
      <c r="T2656" s="69" t="s">
        <v>204</v>
      </c>
      <c r="U2656" s="92"/>
      <c r="V2656" s="70">
        <f>V2657</f>
        <v>6300</v>
      </c>
      <c r="X2656" s="447">
        <f>X2657</f>
        <v>7000</v>
      </c>
      <c r="Z2656" s="447">
        <f>Z2657</f>
        <v>0</v>
      </c>
      <c r="AB2656" s="447">
        <f>AB2657</f>
        <v>300</v>
      </c>
      <c r="AD2656" s="447">
        <f>AD2657</f>
        <v>400</v>
      </c>
      <c r="AF2656" s="447">
        <f>AF2657</f>
        <v>0</v>
      </c>
      <c r="AH2656" s="447">
        <f t="shared" si="422"/>
        <v>400</v>
      </c>
      <c r="AI2656" s="446"/>
      <c r="AJ2656" s="447">
        <f>AJ2657</f>
        <v>110</v>
      </c>
      <c r="AK2656" s="71"/>
      <c r="AL2656" s="447">
        <f t="shared" si="420"/>
        <v>500</v>
      </c>
      <c r="AM2656" s="447"/>
      <c r="AN2656" s="447">
        <f t="shared" si="420"/>
        <v>600</v>
      </c>
      <c r="AO2656" s="447"/>
      <c r="AP2656" s="447">
        <f t="shared" si="420"/>
        <v>600</v>
      </c>
      <c r="AQ2656" s="447"/>
    </row>
    <row r="2657" spans="2:43" ht="18" customHeight="1" x14ac:dyDescent="0.2">
      <c r="B2657" s="4"/>
      <c r="C2657" s="117"/>
      <c r="D2657" s="117"/>
      <c r="E2657" s="117"/>
      <c r="F2657" s="48"/>
      <c r="G2657" s="11"/>
      <c r="H2657" s="117"/>
      <c r="I2657" s="124"/>
      <c r="J2657" s="124"/>
      <c r="K2657" s="144"/>
      <c r="L2657" s="11"/>
      <c r="M2657" s="143"/>
      <c r="N2657" s="42"/>
      <c r="O2657" s="128"/>
      <c r="P2657" s="130"/>
      <c r="Q2657" s="130"/>
      <c r="R2657" s="72" t="s">
        <v>3</v>
      </c>
      <c r="S2657" s="181"/>
      <c r="T2657" s="73" t="s">
        <v>204</v>
      </c>
      <c r="V2657" s="74">
        <v>6300</v>
      </c>
      <c r="X2657" s="74">
        <v>7000</v>
      </c>
      <c r="Z2657" s="74">
        <v>0</v>
      </c>
      <c r="AB2657" s="944">
        <v>300</v>
      </c>
      <c r="AD2657" s="74">
        <v>400</v>
      </c>
      <c r="AF2657" s="74">
        <v>0</v>
      </c>
      <c r="AH2657" s="74">
        <f t="shared" si="422"/>
        <v>400</v>
      </c>
      <c r="AI2657" s="8"/>
      <c r="AJ2657" s="74">
        <f>CEILING(AB2657*34/100,10)</f>
        <v>110</v>
      </c>
      <c r="AK2657" s="8"/>
      <c r="AL2657" s="74">
        <v>500</v>
      </c>
      <c r="AM2657" s="74"/>
      <c r="AN2657" s="74">
        <v>600</v>
      </c>
      <c r="AO2657" s="74"/>
      <c r="AP2657" s="74">
        <v>600</v>
      </c>
      <c r="AQ2657" s="74"/>
    </row>
    <row r="2658" spans="2:43" ht="18" customHeight="1" x14ac:dyDescent="0.2">
      <c r="B2658" s="4"/>
      <c r="C2658" s="117"/>
      <c r="D2658" s="117"/>
      <c r="E2658" s="117"/>
      <c r="F2658" s="48"/>
      <c r="G2658" s="11"/>
      <c r="H2658" s="117"/>
      <c r="I2658" s="124"/>
      <c r="J2658" s="124"/>
      <c r="K2658" s="144"/>
      <c r="L2658" s="11"/>
      <c r="M2658" s="143"/>
      <c r="N2658" s="42"/>
      <c r="O2658" s="128"/>
      <c r="P2658" s="130"/>
      <c r="Q2658" s="130"/>
      <c r="R2658" s="72"/>
      <c r="S2658" s="181"/>
      <c r="T2658" s="73"/>
      <c r="V2658" s="74"/>
      <c r="X2658" s="74"/>
      <c r="Z2658" s="74"/>
      <c r="AB2658" s="74"/>
      <c r="AD2658" s="74"/>
      <c r="AF2658" s="74"/>
      <c r="AH2658" s="74">
        <f t="shared" si="422"/>
        <v>0</v>
      </c>
      <c r="AI2658" s="8"/>
      <c r="AJ2658" s="74"/>
      <c r="AK2658" s="8"/>
      <c r="AL2658" s="74"/>
      <c r="AM2658" s="74"/>
      <c r="AN2658" s="74"/>
      <c r="AO2658" s="74"/>
      <c r="AP2658" s="74"/>
      <c r="AQ2658" s="74"/>
    </row>
    <row r="2659" spans="2:43" ht="18" customHeight="1" x14ac:dyDescent="0.2">
      <c r="B2659" s="4"/>
      <c r="C2659" s="117"/>
      <c r="D2659" s="117"/>
      <c r="E2659" s="117"/>
      <c r="F2659" s="113">
        <v>1</v>
      </c>
      <c r="G2659" s="283"/>
      <c r="H2659" s="171"/>
      <c r="I2659" s="114"/>
      <c r="J2659" s="114"/>
      <c r="K2659" s="167"/>
      <c r="L2659" s="276"/>
      <c r="M2659" s="166"/>
      <c r="N2659" s="259"/>
      <c r="O2659" s="115"/>
      <c r="P2659" s="116"/>
      <c r="Q2659" s="116"/>
      <c r="R2659" s="52"/>
      <c r="S2659" s="247"/>
      <c r="T2659" s="53" t="s">
        <v>201</v>
      </c>
      <c r="U2659" s="240"/>
      <c r="V2659" s="54">
        <f>V2660</f>
        <v>197000</v>
      </c>
      <c r="X2659" s="54">
        <f>X2660</f>
        <v>252100</v>
      </c>
      <c r="Z2659" s="54">
        <f>Z2660</f>
        <v>251460</v>
      </c>
      <c r="AB2659" s="54">
        <f>AB2660</f>
        <v>607700</v>
      </c>
      <c r="AD2659" s="54" t="e">
        <f>AD2660</f>
        <v>#REF!</v>
      </c>
      <c r="AF2659" s="54">
        <f>AF2660</f>
        <v>14800</v>
      </c>
      <c r="AH2659" s="54" t="e">
        <f t="shared" si="422"/>
        <v>#REF!</v>
      </c>
      <c r="AI2659" s="55"/>
      <c r="AJ2659" s="54">
        <f>AJ2660</f>
        <v>206090</v>
      </c>
      <c r="AK2659" s="55"/>
      <c r="AL2659" s="54">
        <f t="shared" ref="AL2659:AP2662" si="423">AL2660</f>
        <v>1075390</v>
      </c>
      <c r="AM2659" s="54"/>
      <c r="AN2659" s="54">
        <f t="shared" si="423"/>
        <v>1163140</v>
      </c>
      <c r="AO2659" s="54"/>
      <c r="AP2659" s="54">
        <f t="shared" si="423"/>
        <v>1163140</v>
      </c>
      <c r="AQ2659" s="54"/>
    </row>
    <row r="2660" spans="2:43" ht="18" customHeight="1" x14ac:dyDescent="0.2">
      <c r="B2660" s="4"/>
      <c r="C2660" s="117"/>
      <c r="D2660" s="117"/>
      <c r="E2660" s="117"/>
      <c r="F2660" s="48"/>
      <c r="G2660" s="11"/>
      <c r="H2660" s="112" t="s">
        <v>33</v>
      </c>
      <c r="I2660" s="118"/>
      <c r="J2660" s="118"/>
      <c r="K2660" s="170"/>
      <c r="L2660" s="34"/>
      <c r="M2660" s="169"/>
      <c r="N2660" s="260"/>
      <c r="O2660" s="119"/>
      <c r="P2660" s="120"/>
      <c r="Q2660" s="120"/>
      <c r="R2660" s="56"/>
      <c r="S2660" s="248"/>
      <c r="T2660" s="57" t="s">
        <v>92</v>
      </c>
      <c r="U2660" s="236"/>
      <c r="V2660" s="58">
        <f>V2661</f>
        <v>197000</v>
      </c>
      <c r="X2660" s="659">
        <f>X2661</f>
        <v>252100</v>
      </c>
      <c r="Z2660" s="659">
        <f>Z2661</f>
        <v>251460</v>
      </c>
      <c r="AB2660" s="659">
        <f>AB2661</f>
        <v>607700</v>
      </c>
      <c r="AD2660" s="659" t="e">
        <f>AD2661</f>
        <v>#REF!</v>
      </c>
      <c r="AF2660" s="659">
        <f>AF2661</f>
        <v>14800</v>
      </c>
      <c r="AH2660" s="659" t="e">
        <f t="shared" si="422"/>
        <v>#REF!</v>
      </c>
      <c r="AI2660" s="660"/>
      <c r="AJ2660" s="659">
        <f>AJ2661</f>
        <v>206090</v>
      </c>
      <c r="AK2660" s="59"/>
      <c r="AL2660" s="659">
        <f t="shared" si="423"/>
        <v>1075390</v>
      </c>
      <c r="AM2660" s="659"/>
      <c r="AN2660" s="659">
        <f t="shared" si="423"/>
        <v>1163140</v>
      </c>
      <c r="AO2660" s="659"/>
      <c r="AP2660" s="659">
        <f t="shared" si="423"/>
        <v>1163140</v>
      </c>
      <c r="AQ2660" s="659"/>
    </row>
    <row r="2661" spans="2:43" ht="18" customHeight="1" x14ac:dyDescent="0.2">
      <c r="B2661" s="4"/>
      <c r="C2661" s="117"/>
      <c r="D2661" s="117"/>
      <c r="E2661" s="117"/>
      <c r="F2661" s="48"/>
      <c r="G2661" s="11"/>
      <c r="H2661" s="132"/>
      <c r="I2661" s="121">
        <v>4</v>
      </c>
      <c r="J2661" s="121"/>
      <c r="K2661" s="164"/>
      <c r="L2661" s="277"/>
      <c r="M2661" s="163"/>
      <c r="N2661" s="261"/>
      <c r="O2661" s="122"/>
      <c r="P2661" s="123"/>
      <c r="Q2661" s="123"/>
      <c r="R2661" s="49"/>
      <c r="S2661" s="18"/>
      <c r="T2661" s="50" t="s">
        <v>93</v>
      </c>
      <c r="U2661" s="76"/>
      <c r="V2661" s="51">
        <f>V2662</f>
        <v>197000</v>
      </c>
      <c r="X2661" s="51">
        <f>X2662</f>
        <v>252100</v>
      </c>
      <c r="Z2661" s="51">
        <f>Z2662</f>
        <v>251460</v>
      </c>
      <c r="AB2661" s="51">
        <f>AB2662</f>
        <v>607700</v>
      </c>
      <c r="AD2661" s="51" t="e">
        <f>AD2662</f>
        <v>#REF!</v>
      </c>
      <c r="AF2661" s="51">
        <f>AF2662</f>
        <v>14800</v>
      </c>
      <c r="AH2661" s="51" t="e">
        <f t="shared" si="422"/>
        <v>#REF!</v>
      </c>
      <c r="AI2661" s="5"/>
      <c r="AJ2661" s="51">
        <f>AJ2662</f>
        <v>206090</v>
      </c>
      <c r="AK2661" s="5"/>
      <c r="AL2661" s="51">
        <f t="shared" si="423"/>
        <v>1075390</v>
      </c>
      <c r="AM2661" s="51"/>
      <c r="AN2661" s="51">
        <f t="shared" si="423"/>
        <v>1163140</v>
      </c>
      <c r="AO2661" s="51"/>
      <c r="AP2661" s="51">
        <f t="shared" si="423"/>
        <v>1163140</v>
      </c>
      <c r="AQ2661" s="51"/>
    </row>
    <row r="2662" spans="2:43" ht="18" customHeight="1" x14ac:dyDescent="0.2">
      <c r="B2662" s="4"/>
      <c r="C2662" s="117"/>
      <c r="D2662" s="117"/>
      <c r="E2662" s="117"/>
      <c r="F2662" s="48"/>
      <c r="G2662" s="11"/>
      <c r="H2662" s="132"/>
      <c r="I2662" s="121"/>
      <c r="J2662" s="121">
        <v>2</v>
      </c>
      <c r="K2662" s="164"/>
      <c r="L2662" s="277"/>
      <c r="M2662" s="163"/>
      <c r="N2662" s="261"/>
      <c r="O2662" s="122"/>
      <c r="P2662" s="123"/>
      <c r="Q2662" s="123"/>
      <c r="R2662" s="49"/>
      <c r="S2662" s="18"/>
      <c r="T2662" s="50" t="s">
        <v>248</v>
      </c>
      <c r="U2662" s="76"/>
      <c r="V2662" s="51">
        <f>V2663</f>
        <v>197000</v>
      </c>
      <c r="X2662" s="51">
        <f>X2663</f>
        <v>252100</v>
      </c>
      <c r="Z2662" s="51">
        <f>Z2663</f>
        <v>251460</v>
      </c>
      <c r="AB2662" s="51">
        <f>AB2663</f>
        <v>607700</v>
      </c>
      <c r="AD2662" s="51" t="e">
        <f>AD2663</f>
        <v>#REF!</v>
      </c>
      <c r="AF2662" s="51">
        <f>AF2663</f>
        <v>14800</v>
      </c>
      <c r="AH2662" s="51" t="e">
        <f t="shared" si="422"/>
        <v>#REF!</v>
      </c>
      <c r="AI2662" s="5"/>
      <c r="AJ2662" s="51">
        <f>AJ2663</f>
        <v>206090</v>
      </c>
      <c r="AK2662" s="5"/>
      <c r="AL2662" s="51">
        <f t="shared" si="423"/>
        <v>1075390</v>
      </c>
      <c r="AM2662" s="51"/>
      <c r="AN2662" s="51">
        <f t="shared" si="423"/>
        <v>1163140</v>
      </c>
      <c r="AO2662" s="51"/>
      <c r="AP2662" s="51">
        <f t="shared" si="423"/>
        <v>1163140</v>
      </c>
      <c r="AQ2662" s="51"/>
    </row>
    <row r="2663" spans="2:43" ht="18" customHeight="1" x14ac:dyDescent="0.2">
      <c r="B2663" s="4"/>
      <c r="C2663" s="117"/>
      <c r="D2663" s="117"/>
      <c r="E2663" s="117"/>
      <c r="F2663" s="48"/>
      <c r="G2663" s="11"/>
      <c r="H2663" s="117"/>
      <c r="I2663" s="124"/>
      <c r="J2663" s="124"/>
      <c r="K2663" s="144"/>
      <c r="L2663" s="11"/>
      <c r="M2663" s="226">
        <v>2</v>
      </c>
      <c r="N2663" s="262"/>
      <c r="O2663" s="125"/>
      <c r="P2663" s="126"/>
      <c r="Q2663" s="126"/>
      <c r="R2663" s="60"/>
      <c r="S2663" s="249"/>
      <c r="T2663" s="61" t="s">
        <v>413</v>
      </c>
      <c r="U2663" s="241"/>
      <c r="V2663" s="62">
        <f>V2664+V2678+V2684+V2720</f>
        <v>197000</v>
      </c>
      <c r="X2663" s="62">
        <f>X2664+X2678+X2684+X2720</f>
        <v>252100</v>
      </c>
      <c r="Z2663" s="62">
        <f>Z2664+Z2678+Z2684+Z2720</f>
        <v>251460</v>
      </c>
      <c r="AB2663" s="62">
        <f>AB2664+AB2678+AB2684+AB2720</f>
        <v>607700</v>
      </c>
      <c r="AD2663" s="62" t="e">
        <f>AD2664+AD2678+AD2684+AD2720</f>
        <v>#REF!</v>
      </c>
      <c r="AF2663" s="62">
        <f>AF2664+AF2678+AF2684+AF2720</f>
        <v>14800</v>
      </c>
      <c r="AH2663" s="62" t="e">
        <f t="shared" si="422"/>
        <v>#REF!</v>
      </c>
      <c r="AI2663" s="63"/>
      <c r="AJ2663" s="62">
        <f>AJ2664+AJ2678+AJ2684+AJ2720</f>
        <v>206090</v>
      </c>
      <c r="AK2663" s="63"/>
      <c r="AL2663" s="62">
        <f>AL2664+AL2678+AL2684+AL2720</f>
        <v>1075390</v>
      </c>
      <c r="AM2663" s="62"/>
      <c r="AN2663" s="62">
        <f>AN2664+AN2678+AN2684+AN2720</f>
        <v>1163140</v>
      </c>
      <c r="AO2663" s="62"/>
      <c r="AP2663" s="62">
        <f>AP2664+AP2678+AP2684+AP2720</f>
        <v>1163140</v>
      </c>
      <c r="AQ2663" s="62"/>
    </row>
    <row r="2664" spans="2:43" ht="18" customHeight="1" x14ac:dyDescent="0.2">
      <c r="B2664" s="4"/>
      <c r="C2664" s="117"/>
      <c r="D2664" s="117"/>
      <c r="E2664" s="117"/>
      <c r="F2664" s="48"/>
      <c r="G2664" s="11"/>
      <c r="H2664" s="117"/>
      <c r="I2664" s="124"/>
      <c r="J2664" s="124"/>
      <c r="K2664" s="144"/>
      <c r="L2664" s="11"/>
      <c r="M2664" s="143"/>
      <c r="N2664" s="42"/>
      <c r="O2664" s="127" t="s">
        <v>3</v>
      </c>
      <c r="P2664" s="123"/>
      <c r="Q2664" s="123"/>
      <c r="R2664" s="49"/>
      <c r="S2664" s="18"/>
      <c r="T2664" s="50" t="s">
        <v>7</v>
      </c>
      <c r="U2664" s="76"/>
      <c r="V2664" s="51">
        <f>V2665</f>
        <v>150000</v>
      </c>
      <c r="X2664" s="51">
        <f>X2665</f>
        <v>204000</v>
      </c>
      <c r="Z2664" s="51">
        <f>Z2665</f>
        <v>198600</v>
      </c>
      <c r="AB2664" s="51">
        <f>AB2665</f>
        <v>516900</v>
      </c>
      <c r="AD2664" s="51">
        <f>AD2665</f>
        <v>559000</v>
      </c>
      <c r="AF2664" s="51">
        <f>AF2665</f>
        <v>0</v>
      </c>
      <c r="AH2664" s="51">
        <f t="shared" si="422"/>
        <v>559000</v>
      </c>
      <c r="AI2664" s="5"/>
      <c r="AJ2664" s="51">
        <f>AJ2665</f>
        <v>175780</v>
      </c>
      <c r="AK2664" s="5"/>
      <c r="AL2664" s="51">
        <f>AL2665</f>
        <v>940100</v>
      </c>
      <c r="AM2664" s="51"/>
      <c r="AN2664" s="51">
        <f>AN2665</f>
        <v>1017150</v>
      </c>
      <c r="AO2664" s="51"/>
      <c r="AP2664" s="51">
        <f>AP2665</f>
        <v>1017150</v>
      </c>
      <c r="AQ2664" s="51"/>
    </row>
    <row r="2665" spans="2:43" ht="18" customHeight="1" x14ac:dyDescent="0.2">
      <c r="B2665" s="4"/>
      <c r="C2665" s="117"/>
      <c r="D2665" s="117"/>
      <c r="E2665" s="117"/>
      <c r="F2665" s="48"/>
      <c r="G2665" s="11"/>
      <c r="H2665" s="117"/>
      <c r="I2665" s="124"/>
      <c r="J2665" s="124"/>
      <c r="K2665" s="144"/>
      <c r="L2665" s="11"/>
      <c r="M2665" s="143"/>
      <c r="N2665" s="42"/>
      <c r="O2665" s="128"/>
      <c r="P2665" s="129">
        <v>1</v>
      </c>
      <c r="Q2665" s="129"/>
      <c r="R2665" s="64"/>
      <c r="S2665" s="234"/>
      <c r="T2665" s="65" t="s">
        <v>8</v>
      </c>
      <c r="U2665" s="155"/>
      <c r="V2665" s="66">
        <f>V2666+V2668+V2670+V2672+V2674+V2676</f>
        <v>150000</v>
      </c>
      <c r="X2665" s="66">
        <f>X2666+X2668+X2670+X2672+X2674+X2676</f>
        <v>204000</v>
      </c>
      <c r="Z2665" s="66">
        <f>Z2666+Z2668+Z2670+Z2672+Z2674+Z2676</f>
        <v>198600</v>
      </c>
      <c r="AB2665" s="66">
        <f>AB2666+AB2668+AB2670+AB2672+AB2674+AB2676</f>
        <v>516900</v>
      </c>
      <c r="AD2665" s="66">
        <f>AD2666+AD2668+AD2670+AD2672+AD2674+AD2676</f>
        <v>559000</v>
      </c>
      <c r="AF2665" s="66">
        <f>AF2666+AF2668+AF2670+AF2672+AF2674+AF2676</f>
        <v>0</v>
      </c>
      <c r="AH2665" s="66">
        <f t="shared" si="422"/>
        <v>559000</v>
      </c>
      <c r="AI2665" s="67"/>
      <c r="AJ2665" s="66">
        <f>AJ2666+AJ2668+AJ2670+AJ2672+AJ2674+AJ2676</f>
        <v>175780</v>
      </c>
      <c r="AK2665" s="67"/>
      <c r="AL2665" s="66">
        <f>AL2666+AL2668+AL2670+AL2672+AL2674+AL2676</f>
        <v>940100</v>
      </c>
      <c r="AM2665" s="66"/>
      <c r="AN2665" s="66">
        <f>AN2666+AN2668+AN2670+AN2672+AN2674+AN2676</f>
        <v>1017150</v>
      </c>
      <c r="AO2665" s="66"/>
      <c r="AP2665" s="66">
        <f>AP2666+AP2668+AP2670+AP2672+AP2674+AP2676</f>
        <v>1017150</v>
      </c>
      <c r="AQ2665" s="66"/>
    </row>
    <row r="2666" spans="2:43" ht="18" customHeight="1" x14ac:dyDescent="0.2">
      <c r="B2666" s="4"/>
      <c r="C2666" s="117"/>
      <c r="D2666" s="117"/>
      <c r="E2666" s="117"/>
      <c r="F2666" s="48"/>
      <c r="G2666" s="11"/>
      <c r="H2666" s="117"/>
      <c r="I2666" s="124"/>
      <c r="J2666" s="124"/>
      <c r="K2666" s="144"/>
      <c r="L2666" s="11"/>
      <c r="M2666" s="143"/>
      <c r="N2666" s="42"/>
      <c r="O2666" s="128"/>
      <c r="P2666" s="130"/>
      <c r="Q2666" s="140">
        <v>1</v>
      </c>
      <c r="R2666" s="68"/>
      <c r="S2666" s="35"/>
      <c r="T2666" s="69" t="s">
        <v>9</v>
      </c>
      <c r="U2666" s="92"/>
      <c r="V2666" s="70">
        <f>V2667</f>
        <v>67000</v>
      </c>
      <c r="X2666" s="447">
        <f>X2667</f>
        <v>85700</v>
      </c>
      <c r="Z2666" s="447">
        <f>Z2667</f>
        <v>101500</v>
      </c>
      <c r="AB2666" s="447">
        <f>AB2667</f>
        <v>210800</v>
      </c>
      <c r="AD2666" s="447">
        <f>AD2667</f>
        <v>285500</v>
      </c>
      <c r="AF2666" s="447">
        <f>AF2667</f>
        <v>0</v>
      </c>
      <c r="AH2666" s="447">
        <f t="shared" si="422"/>
        <v>285500</v>
      </c>
      <c r="AI2666" s="446"/>
      <c r="AJ2666" s="447">
        <f>AJ2667</f>
        <v>71680</v>
      </c>
      <c r="AK2666" s="71"/>
      <c r="AL2666" s="447">
        <f>AL2667</f>
        <v>364450</v>
      </c>
      <c r="AM2666" s="447"/>
      <c r="AN2666" s="447">
        <f>AN2667</f>
        <v>394350</v>
      </c>
      <c r="AO2666" s="447"/>
      <c r="AP2666" s="447">
        <f>AP2667</f>
        <v>394350</v>
      </c>
      <c r="AQ2666" s="447"/>
    </row>
    <row r="2667" spans="2:43" ht="18" customHeight="1" x14ac:dyDescent="0.2">
      <c r="B2667" s="4"/>
      <c r="C2667" s="117"/>
      <c r="D2667" s="117"/>
      <c r="E2667" s="117"/>
      <c r="F2667" s="48"/>
      <c r="G2667" s="11"/>
      <c r="H2667" s="117"/>
      <c r="I2667" s="124"/>
      <c r="J2667" s="124"/>
      <c r="K2667" s="144"/>
      <c r="L2667" s="11"/>
      <c r="M2667" s="143"/>
      <c r="N2667" s="42"/>
      <c r="O2667" s="128"/>
      <c r="P2667" s="130"/>
      <c r="Q2667" s="130"/>
      <c r="R2667" s="72" t="s">
        <v>3</v>
      </c>
      <c r="S2667" s="181"/>
      <c r="T2667" s="73" t="s">
        <v>9</v>
      </c>
      <c r="V2667" s="74">
        <v>67000</v>
      </c>
      <c r="X2667" s="74">
        <v>85700</v>
      </c>
      <c r="Z2667" s="829">
        <v>101500</v>
      </c>
      <c r="AB2667" s="74">
        <v>210800</v>
      </c>
      <c r="AD2667" s="74">
        <v>285500</v>
      </c>
      <c r="AF2667" s="74">
        <v>0</v>
      </c>
      <c r="AH2667" s="74">
        <f t="shared" si="422"/>
        <v>285500</v>
      </c>
      <c r="AI2667" s="8"/>
      <c r="AJ2667" s="74">
        <f>CEILING(AB2667*34/100,10)</f>
        <v>71680</v>
      </c>
      <c r="AK2667" s="8"/>
      <c r="AL2667" s="74">
        <v>364450</v>
      </c>
      <c r="AM2667" s="74"/>
      <c r="AN2667" s="74">
        <v>394350</v>
      </c>
      <c r="AO2667" s="74"/>
      <c r="AP2667" s="74">
        <v>394350</v>
      </c>
      <c r="AQ2667" s="74"/>
    </row>
    <row r="2668" spans="2:43" ht="18" customHeight="1" x14ac:dyDescent="0.2">
      <c r="B2668" s="4"/>
      <c r="C2668" s="117"/>
      <c r="D2668" s="117"/>
      <c r="E2668" s="117"/>
      <c r="F2668" s="48"/>
      <c r="G2668" s="11"/>
      <c r="H2668" s="117"/>
      <c r="I2668" s="124"/>
      <c r="J2668" s="124"/>
      <c r="K2668" s="144"/>
      <c r="L2668" s="11"/>
      <c r="M2668" s="143"/>
      <c r="N2668" s="42"/>
      <c r="O2668" s="128"/>
      <c r="P2668" s="130"/>
      <c r="Q2668" s="131">
        <v>2</v>
      </c>
      <c r="R2668" s="68"/>
      <c r="S2668" s="35"/>
      <c r="T2668" s="69" t="s">
        <v>11</v>
      </c>
      <c r="U2668" s="92"/>
      <c r="V2668" s="447">
        <f>V2669</f>
        <v>28000</v>
      </c>
      <c r="X2668" s="447">
        <f>X2669</f>
        <v>37100</v>
      </c>
      <c r="Z2668" s="447">
        <f>Z2669</f>
        <v>29900</v>
      </c>
      <c r="AB2668" s="447">
        <f>AB2669</f>
        <v>147900</v>
      </c>
      <c r="AD2668" s="447">
        <f>AD2669</f>
        <v>99000</v>
      </c>
      <c r="AF2668" s="447">
        <f>AF2669</f>
        <v>0</v>
      </c>
      <c r="AH2668" s="447">
        <f t="shared" si="422"/>
        <v>99000</v>
      </c>
      <c r="AI2668" s="446"/>
      <c r="AJ2668" s="447">
        <f>AJ2669</f>
        <v>50290</v>
      </c>
      <c r="AK2668" s="71"/>
      <c r="AL2668" s="447">
        <f>AL2669</f>
        <v>265900</v>
      </c>
      <c r="AM2668" s="447"/>
      <c r="AN2668" s="447">
        <f>AN2669</f>
        <v>287700</v>
      </c>
      <c r="AO2668" s="447"/>
      <c r="AP2668" s="447">
        <f>AP2669</f>
        <v>287700</v>
      </c>
      <c r="AQ2668" s="447"/>
    </row>
    <row r="2669" spans="2:43" ht="18" customHeight="1" x14ac:dyDescent="0.2">
      <c r="B2669" s="4"/>
      <c r="C2669" s="117"/>
      <c r="D2669" s="117"/>
      <c r="E2669" s="117"/>
      <c r="F2669" s="48"/>
      <c r="G2669" s="11"/>
      <c r="H2669" s="117"/>
      <c r="I2669" s="124"/>
      <c r="J2669" s="124"/>
      <c r="K2669" s="144"/>
      <c r="L2669" s="11"/>
      <c r="M2669" s="143"/>
      <c r="N2669" s="42"/>
      <c r="O2669" s="128"/>
      <c r="P2669" s="130"/>
      <c r="Q2669" s="130"/>
      <c r="R2669" s="72" t="s">
        <v>3</v>
      </c>
      <c r="S2669" s="181"/>
      <c r="T2669" s="73" t="s">
        <v>11</v>
      </c>
      <c r="V2669" s="74">
        <v>28000</v>
      </c>
      <c r="X2669" s="74">
        <v>37100</v>
      </c>
      <c r="Z2669" s="829">
        <v>29900</v>
      </c>
      <c r="AB2669" s="74">
        <v>147900</v>
      </c>
      <c r="AD2669" s="74">
        <v>99000</v>
      </c>
      <c r="AF2669" s="74">
        <v>0</v>
      </c>
      <c r="AH2669" s="74">
        <f t="shared" si="422"/>
        <v>99000</v>
      </c>
      <c r="AI2669" s="8"/>
      <c r="AJ2669" s="74">
        <f>CEILING(AB2669*34/100,10)</f>
        <v>50290</v>
      </c>
      <c r="AK2669" s="8"/>
      <c r="AL2669" s="74">
        <v>265900</v>
      </c>
      <c r="AM2669" s="74"/>
      <c r="AN2669" s="74">
        <v>287700</v>
      </c>
      <c r="AO2669" s="74"/>
      <c r="AP2669" s="74">
        <v>287700</v>
      </c>
      <c r="AQ2669" s="74"/>
    </row>
    <row r="2670" spans="2:43" ht="18" customHeight="1" x14ac:dyDescent="0.2">
      <c r="B2670" s="4"/>
      <c r="C2670" s="117"/>
      <c r="D2670" s="117"/>
      <c r="E2670" s="117"/>
      <c r="F2670" s="48"/>
      <c r="G2670" s="11"/>
      <c r="H2670" s="117"/>
      <c r="I2670" s="124"/>
      <c r="J2670" s="124"/>
      <c r="K2670" s="144"/>
      <c r="L2670" s="11"/>
      <c r="M2670" s="143"/>
      <c r="N2670" s="42"/>
      <c r="O2670" s="128"/>
      <c r="P2670" s="130"/>
      <c r="Q2670" s="131">
        <v>3</v>
      </c>
      <c r="R2670" s="84"/>
      <c r="S2670" s="250"/>
      <c r="T2670" s="69" t="s">
        <v>12</v>
      </c>
      <c r="U2670" s="92"/>
      <c r="V2670" s="447">
        <f>V2671</f>
        <v>48000</v>
      </c>
      <c r="X2670" s="447">
        <f>X2671</f>
        <v>68100</v>
      </c>
      <c r="Z2670" s="447">
        <f>Z2671</f>
        <v>51300</v>
      </c>
      <c r="AB2670" s="447">
        <f>AB2671</f>
        <v>125600</v>
      </c>
      <c r="AD2670" s="447">
        <f>AD2671</f>
        <v>160000</v>
      </c>
      <c r="AF2670" s="447">
        <f>AF2671</f>
        <v>0</v>
      </c>
      <c r="AH2670" s="447">
        <f t="shared" si="422"/>
        <v>160000</v>
      </c>
      <c r="AI2670" s="446"/>
      <c r="AJ2670" s="447">
        <f>AJ2671</f>
        <v>42710</v>
      </c>
      <c r="AK2670" s="71"/>
      <c r="AL2670" s="447">
        <f>AL2671</f>
        <v>257050</v>
      </c>
      <c r="AM2670" s="447"/>
      <c r="AN2670" s="447">
        <f>AN2671</f>
        <v>278100</v>
      </c>
      <c r="AO2670" s="447"/>
      <c r="AP2670" s="447">
        <f>AP2671</f>
        <v>278100</v>
      </c>
      <c r="AQ2670" s="447"/>
    </row>
    <row r="2671" spans="2:43" ht="18" customHeight="1" x14ac:dyDescent="0.2">
      <c r="B2671" s="4"/>
      <c r="C2671" s="117"/>
      <c r="D2671" s="117"/>
      <c r="E2671" s="117"/>
      <c r="F2671" s="48"/>
      <c r="G2671" s="11"/>
      <c r="H2671" s="117"/>
      <c r="I2671" s="124"/>
      <c r="J2671" s="124"/>
      <c r="K2671" s="144"/>
      <c r="L2671" s="11"/>
      <c r="M2671" s="143"/>
      <c r="N2671" s="42"/>
      <c r="O2671" s="128"/>
      <c r="P2671" s="130"/>
      <c r="Q2671" s="130"/>
      <c r="R2671" s="72" t="s">
        <v>3</v>
      </c>
      <c r="S2671" s="181"/>
      <c r="T2671" s="73" t="s">
        <v>12</v>
      </c>
      <c r="V2671" s="74">
        <v>48000</v>
      </c>
      <c r="X2671" s="74">
        <v>68100</v>
      </c>
      <c r="Z2671" s="829">
        <v>51300</v>
      </c>
      <c r="AB2671" s="74">
        <v>125600</v>
      </c>
      <c r="AD2671" s="74">
        <v>160000</v>
      </c>
      <c r="AF2671" s="74">
        <v>0</v>
      </c>
      <c r="AH2671" s="74">
        <f t="shared" si="422"/>
        <v>160000</v>
      </c>
      <c r="AI2671" s="8"/>
      <c r="AJ2671" s="74">
        <f>CEILING(AB2671*34/100,10)</f>
        <v>42710</v>
      </c>
      <c r="AK2671" s="8"/>
      <c r="AL2671" s="74">
        <v>257050</v>
      </c>
      <c r="AM2671" s="74"/>
      <c r="AN2671" s="74">
        <v>278100</v>
      </c>
      <c r="AO2671" s="74"/>
      <c r="AP2671" s="74">
        <v>278100</v>
      </c>
      <c r="AQ2671" s="74"/>
    </row>
    <row r="2672" spans="2:43" ht="18" customHeight="1" x14ac:dyDescent="0.2">
      <c r="B2672" s="4"/>
      <c r="C2672" s="117"/>
      <c r="D2672" s="117"/>
      <c r="E2672" s="117"/>
      <c r="F2672" s="48"/>
      <c r="G2672" s="11"/>
      <c r="H2672" s="117"/>
      <c r="I2672" s="124"/>
      <c r="J2672" s="124"/>
      <c r="K2672" s="144"/>
      <c r="L2672" s="11"/>
      <c r="M2672" s="143"/>
      <c r="N2672" s="42"/>
      <c r="O2672" s="128"/>
      <c r="P2672" s="130"/>
      <c r="Q2672" s="131">
        <v>4</v>
      </c>
      <c r="R2672" s="68"/>
      <c r="S2672" s="35"/>
      <c r="T2672" s="69" t="s">
        <v>13</v>
      </c>
      <c r="U2672" s="92"/>
      <c r="V2672" s="447">
        <f>V2673</f>
        <v>1000</v>
      </c>
      <c r="X2672" s="447">
        <f>X2673</f>
        <v>2800</v>
      </c>
      <c r="Z2672" s="447">
        <f>Z2673</f>
        <v>3000</v>
      </c>
      <c r="AB2672" s="447">
        <f>AB2673</f>
        <v>7300</v>
      </c>
      <c r="AD2672" s="447">
        <f>AD2673</f>
        <v>10000</v>
      </c>
      <c r="AF2672" s="447">
        <f>AF2673</f>
        <v>0</v>
      </c>
      <c r="AH2672" s="447">
        <f t="shared" si="422"/>
        <v>10000</v>
      </c>
      <c r="AI2672" s="446"/>
      <c r="AJ2672" s="447">
        <f>AJ2673</f>
        <v>2490</v>
      </c>
      <c r="AK2672" s="71"/>
      <c r="AL2672" s="447">
        <f>AL2673</f>
        <v>10000</v>
      </c>
      <c r="AM2672" s="447"/>
      <c r="AN2672" s="447">
        <f>AN2673</f>
        <v>10800</v>
      </c>
      <c r="AO2672" s="447"/>
      <c r="AP2672" s="447">
        <f>AP2673</f>
        <v>10800</v>
      </c>
      <c r="AQ2672" s="447"/>
    </row>
    <row r="2673" spans="2:43" ht="18" customHeight="1" x14ac:dyDescent="0.2">
      <c r="B2673" s="4"/>
      <c r="C2673" s="117"/>
      <c r="D2673" s="117"/>
      <c r="E2673" s="117"/>
      <c r="F2673" s="48"/>
      <c r="G2673" s="11"/>
      <c r="H2673" s="117"/>
      <c r="I2673" s="124"/>
      <c r="J2673" s="124"/>
      <c r="K2673" s="144"/>
      <c r="L2673" s="11"/>
      <c r="M2673" s="143"/>
      <c r="N2673" s="42"/>
      <c r="O2673" s="128"/>
      <c r="P2673" s="130"/>
      <c r="Q2673" s="130"/>
      <c r="R2673" s="72" t="s">
        <v>3</v>
      </c>
      <c r="S2673" s="181"/>
      <c r="T2673" s="73" t="s">
        <v>13</v>
      </c>
      <c r="V2673" s="74">
        <v>1000</v>
      </c>
      <c r="X2673" s="74">
        <v>2800</v>
      </c>
      <c r="Z2673" s="829">
        <v>3000</v>
      </c>
      <c r="AB2673" s="74">
        <v>7300</v>
      </c>
      <c r="AD2673" s="74">
        <v>10000</v>
      </c>
      <c r="AF2673" s="74">
        <v>0</v>
      </c>
      <c r="AH2673" s="74">
        <f t="shared" si="422"/>
        <v>10000</v>
      </c>
      <c r="AI2673" s="8"/>
      <c r="AJ2673" s="74">
        <f>CEILING(AB2673*34/100,10)</f>
        <v>2490</v>
      </c>
      <c r="AK2673" s="8"/>
      <c r="AL2673" s="74">
        <v>10000</v>
      </c>
      <c r="AM2673" s="74"/>
      <c r="AN2673" s="74">
        <v>10800</v>
      </c>
      <c r="AO2673" s="74"/>
      <c r="AP2673" s="74">
        <v>10800</v>
      </c>
      <c r="AQ2673" s="74"/>
    </row>
    <row r="2674" spans="2:43" ht="18" customHeight="1" x14ac:dyDescent="0.2">
      <c r="B2674" s="4"/>
      <c r="C2674" s="117"/>
      <c r="D2674" s="117"/>
      <c r="E2674" s="117"/>
      <c r="F2674" s="48"/>
      <c r="G2674" s="11"/>
      <c r="H2674" s="117"/>
      <c r="I2674" s="124"/>
      <c r="J2674" s="124"/>
      <c r="K2674" s="144"/>
      <c r="L2674" s="11"/>
      <c r="M2674" s="143"/>
      <c r="N2674" s="42"/>
      <c r="O2674" s="128"/>
      <c r="P2674" s="130"/>
      <c r="Q2674" s="131">
        <v>5</v>
      </c>
      <c r="R2674" s="84"/>
      <c r="S2674" s="250"/>
      <c r="T2674" s="69" t="s">
        <v>204</v>
      </c>
      <c r="U2674" s="92"/>
      <c r="V2674" s="447">
        <f>V2675</f>
        <v>6000</v>
      </c>
      <c r="X2674" s="447">
        <f>X2675</f>
        <v>10300</v>
      </c>
      <c r="Z2674" s="447">
        <f>Z2675</f>
        <v>12900</v>
      </c>
      <c r="AB2674" s="447">
        <f>AB2675</f>
        <v>25300</v>
      </c>
      <c r="AD2674" s="447">
        <f>AD2675</f>
        <v>4500</v>
      </c>
      <c r="AF2674" s="447">
        <f>AF2675</f>
        <v>0</v>
      </c>
      <c r="AH2674" s="447">
        <f t="shared" si="422"/>
        <v>4500</v>
      </c>
      <c r="AI2674" s="446"/>
      <c r="AJ2674" s="447">
        <f>AJ2675</f>
        <v>8610</v>
      </c>
      <c r="AK2674" s="71"/>
      <c r="AL2674" s="447">
        <f>AL2675</f>
        <v>42700</v>
      </c>
      <c r="AM2674" s="447"/>
      <c r="AN2674" s="447">
        <f>AN2675</f>
        <v>46200</v>
      </c>
      <c r="AO2674" s="447"/>
      <c r="AP2674" s="447">
        <f>AP2675</f>
        <v>46200</v>
      </c>
      <c r="AQ2674" s="447"/>
    </row>
    <row r="2675" spans="2:43" ht="18" customHeight="1" x14ac:dyDescent="0.2">
      <c r="B2675" s="4"/>
      <c r="C2675" s="117"/>
      <c r="D2675" s="117"/>
      <c r="E2675" s="117"/>
      <c r="F2675" s="48"/>
      <c r="G2675" s="11"/>
      <c r="H2675" s="117"/>
      <c r="I2675" s="124"/>
      <c r="J2675" s="124"/>
      <c r="K2675" s="144"/>
      <c r="L2675" s="11"/>
      <c r="M2675" s="143"/>
      <c r="N2675" s="42"/>
      <c r="O2675" s="128"/>
      <c r="P2675" s="130"/>
      <c r="Q2675" s="130"/>
      <c r="R2675" s="72" t="s">
        <v>3</v>
      </c>
      <c r="S2675" s="181"/>
      <c r="T2675" s="73" t="s">
        <v>204</v>
      </c>
      <c r="V2675" s="74">
        <v>6000</v>
      </c>
      <c r="X2675" s="74">
        <v>10300</v>
      </c>
      <c r="Z2675" s="829">
        <v>12900</v>
      </c>
      <c r="AB2675" s="74">
        <v>25300</v>
      </c>
      <c r="AD2675" s="74">
        <v>4500</v>
      </c>
      <c r="AF2675" s="74">
        <v>0</v>
      </c>
      <c r="AH2675" s="74">
        <f t="shared" si="422"/>
        <v>4500</v>
      </c>
      <c r="AI2675" s="8"/>
      <c r="AJ2675" s="74">
        <f>CEILING(AB2675*34/100,10)</f>
        <v>8610</v>
      </c>
      <c r="AK2675" s="8"/>
      <c r="AL2675" s="74">
        <v>42700</v>
      </c>
      <c r="AM2675" s="74"/>
      <c r="AN2675" s="74">
        <v>46200</v>
      </c>
      <c r="AO2675" s="74"/>
      <c r="AP2675" s="74">
        <v>46200</v>
      </c>
      <c r="AQ2675" s="74"/>
    </row>
    <row r="2676" spans="2:43" ht="18" hidden="1" customHeight="1" x14ac:dyDescent="0.2">
      <c r="B2676" s="4"/>
      <c r="C2676" s="117"/>
      <c r="D2676" s="117"/>
      <c r="E2676" s="117"/>
      <c r="F2676" s="48"/>
      <c r="G2676" s="11"/>
      <c r="H2676" s="117"/>
      <c r="I2676" s="124"/>
      <c r="J2676" s="124"/>
      <c r="K2676" s="144"/>
      <c r="L2676" s="11"/>
      <c r="M2676" s="143"/>
      <c r="N2676" s="42"/>
      <c r="O2676" s="128"/>
      <c r="P2676" s="130"/>
      <c r="Q2676" s="131">
        <v>6</v>
      </c>
      <c r="R2676" s="68"/>
      <c r="S2676" s="35"/>
      <c r="T2676" s="69" t="s">
        <v>375</v>
      </c>
      <c r="U2676" s="92"/>
      <c r="V2676" s="447">
        <f>SUM(V2677:V2677)</f>
        <v>0</v>
      </c>
      <c r="X2676" s="447">
        <f>SUM(X2677:X2677)</f>
        <v>0</v>
      </c>
      <c r="Z2676" s="447">
        <f>SUM(Z2677:Z2677)</f>
        <v>0</v>
      </c>
      <c r="AB2676" s="447">
        <f>SUM(AB2677:AB2677)</f>
        <v>0</v>
      </c>
      <c r="AD2676" s="447">
        <f>SUM(AD2677:AD2677)</f>
        <v>0</v>
      </c>
      <c r="AF2676" s="447">
        <f>SUM(AF2677:AF2677)</f>
        <v>0</v>
      </c>
      <c r="AH2676" s="447">
        <f t="shared" si="422"/>
        <v>0</v>
      </c>
      <c r="AI2676" s="446"/>
      <c r="AJ2676" s="447">
        <f>SUM(AJ2677:AJ2677)</f>
        <v>0</v>
      </c>
      <c r="AK2676" s="71"/>
      <c r="AL2676" s="447">
        <f>SUM(AL2677:AL2677)</f>
        <v>0</v>
      </c>
      <c r="AM2676" s="447"/>
      <c r="AN2676" s="447">
        <f>SUM(AN2677:AN2677)</f>
        <v>0</v>
      </c>
      <c r="AO2676" s="447"/>
      <c r="AP2676" s="447">
        <f>SUM(AP2677:AP2677)</f>
        <v>0</v>
      </c>
      <c r="AQ2676" s="447"/>
    </row>
    <row r="2677" spans="2:43" ht="18" hidden="1" customHeight="1" x14ac:dyDescent="0.2">
      <c r="B2677" s="4"/>
      <c r="C2677" s="117"/>
      <c r="D2677" s="117"/>
      <c r="E2677" s="117"/>
      <c r="F2677" s="48"/>
      <c r="G2677" s="11"/>
      <c r="H2677" s="117"/>
      <c r="I2677" s="124"/>
      <c r="J2677" s="124"/>
      <c r="K2677" s="144"/>
      <c r="L2677" s="11"/>
      <c r="M2677" s="143"/>
      <c r="N2677" s="42"/>
      <c r="O2677" s="128"/>
      <c r="P2677" s="130"/>
      <c r="Q2677" s="130"/>
      <c r="R2677" s="72" t="s">
        <v>3</v>
      </c>
      <c r="S2677" s="181"/>
      <c r="T2677" s="73" t="s">
        <v>375</v>
      </c>
      <c r="V2677" s="74">
        <v>0</v>
      </c>
      <c r="X2677" s="74">
        <v>0</v>
      </c>
      <c r="Z2677" s="74">
        <v>0</v>
      </c>
      <c r="AB2677" s="74">
        <v>0</v>
      </c>
      <c r="AD2677" s="74">
        <v>0</v>
      </c>
      <c r="AF2677" s="74">
        <v>0</v>
      </c>
      <c r="AH2677" s="74">
        <f t="shared" si="422"/>
        <v>0</v>
      </c>
      <c r="AI2677" s="8"/>
      <c r="AJ2677" s="74">
        <v>0</v>
      </c>
      <c r="AK2677" s="8"/>
      <c r="AL2677" s="74">
        <v>0</v>
      </c>
      <c r="AM2677" s="74"/>
      <c r="AN2677" s="74">
        <v>0</v>
      </c>
      <c r="AO2677" s="74"/>
      <c r="AP2677" s="74">
        <v>0</v>
      </c>
      <c r="AQ2677" s="74"/>
    </row>
    <row r="2678" spans="2:43" ht="18" customHeight="1" x14ac:dyDescent="0.2">
      <c r="B2678" s="4"/>
      <c r="C2678" s="117"/>
      <c r="D2678" s="117"/>
      <c r="E2678" s="117"/>
      <c r="F2678" s="48"/>
      <c r="G2678" s="11"/>
      <c r="H2678" s="117"/>
      <c r="I2678" s="124"/>
      <c r="J2678" s="124"/>
      <c r="K2678" s="144"/>
      <c r="L2678" s="11"/>
      <c r="M2678" s="143"/>
      <c r="N2678" s="42"/>
      <c r="O2678" s="127" t="s">
        <v>0</v>
      </c>
      <c r="P2678" s="123"/>
      <c r="Q2678" s="123"/>
      <c r="R2678" s="49"/>
      <c r="S2678" s="18"/>
      <c r="T2678" s="50" t="s">
        <v>60</v>
      </c>
      <c r="U2678" s="76"/>
      <c r="V2678" s="51">
        <f>V2679</f>
        <v>33000</v>
      </c>
      <c r="X2678" s="51">
        <f>X2679</f>
        <v>33600</v>
      </c>
      <c r="Z2678" s="51">
        <f>Z2679</f>
        <v>43200</v>
      </c>
      <c r="AB2678" s="51">
        <f>AB2679</f>
        <v>81700</v>
      </c>
      <c r="AD2678" s="51">
        <f>AD2679</f>
        <v>87900</v>
      </c>
      <c r="AF2678" s="51">
        <f>AF2679</f>
        <v>0</v>
      </c>
      <c r="AH2678" s="51">
        <f t="shared" si="422"/>
        <v>87900</v>
      </c>
      <c r="AI2678" s="5"/>
      <c r="AJ2678" s="51">
        <f>AJ2679</f>
        <v>27780</v>
      </c>
      <c r="AK2678" s="5"/>
      <c r="AL2678" s="51">
        <f t="shared" ref="AL2678:AP2679" si="424">AL2679</f>
        <v>118550</v>
      </c>
      <c r="AM2678" s="51"/>
      <c r="AN2678" s="51">
        <f t="shared" si="424"/>
        <v>128300</v>
      </c>
      <c r="AO2678" s="51"/>
      <c r="AP2678" s="51">
        <f t="shared" si="424"/>
        <v>128300</v>
      </c>
      <c r="AQ2678" s="51"/>
    </row>
    <row r="2679" spans="2:43" ht="18" customHeight="1" x14ac:dyDescent="0.2">
      <c r="B2679" s="4"/>
      <c r="C2679" s="117"/>
      <c r="D2679" s="117"/>
      <c r="E2679" s="117"/>
      <c r="F2679" s="48"/>
      <c r="G2679" s="11"/>
      <c r="H2679" s="117"/>
      <c r="I2679" s="124"/>
      <c r="J2679" s="124"/>
      <c r="K2679" s="144"/>
      <c r="L2679" s="11"/>
      <c r="M2679" s="143"/>
      <c r="N2679" s="42"/>
      <c r="O2679" s="128"/>
      <c r="P2679" s="129">
        <v>1</v>
      </c>
      <c r="Q2679" s="129"/>
      <c r="R2679" s="64"/>
      <c r="S2679" s="234"/>
      <c r="T2679" s="65" t="s">
        <v>8</v>
      </c>
      <c r="U2679" s="155"/>
      <c r="V2679" s="66">
        <f>V2680</f>
        <v>33000</v>
      </c>
      <c r="X2679" s="66">
        <f>X2680</f>
        <v>33600</v>
      </c>
      <c r="Z2679" s="66">
        <f>Z2680</f>
        <v>43200</v>
      </c>
      <c r="AB2679" s="66">
        <f>AB2680</f>
        <v>81700</v>
      </c>
      <c r="AD2679" s="66">
        <f>AD2680</f>
        <v>87900</v>
      </c>
      <c r="AF2679" s="66">
        <f>AF2680</f>
        <v>0</v>
      </c>
      <c r="AH2679" s="66">
        <f t="shared" si="422"/>
        <v>87900</v>
      </c>
      <c r="AI2679" s="67"/>
      <c r="AJ2679" s="66">
        <f>AJ2680</f>
        <v>27780</v>
      </c>
      <c r="AK2679" s="67"/>
      <c r="AL2679" s="66">
        <f t="shared" si="424"/>
        <v>118550</v>
      </c>
      <c r="AM2679" s="66"/>
      <c r="AN2679" s="66">
        <f t="shared" si="424"/>
        <v>128300</v>
      </c>
      <c r="AO2679" s="66"/>
      <c r="AP2679" s="66">
        <f t="shared" si="424"/>
        <v>128300</v>
      </c>
      <c r="AQ2679" s="66"/>
    </row>
    <row r="2680" spans="2:43" ht="18" customHeight="1" x14ac:dyDescent="0.2">
      <c r="B2680" s="4"/>
      <c r="C2680" s="117"/>
      <c r="D2680" s="117"/>
      <c r="E2680" s="117"/>
      <c r="F2680" s="48"/>
      <c r="G2680" s="11"/>
      <c r="H2680" s="117"/>
      <c r="I2680" s="124"/>
      <c r="J2680" s="124"/>
      <c r="K2680" s="144"/>
      <c r="L2680" s="11"/>
      <c r="M2680" s="143"/>
      <c r="N2680" s="42"/>
      <c r="O2680" s="128"/>
      <c r="P2680" s="130"/>
      <c r="Q2680" s="131">
        <v>6</v>
      </c>
      <c r="R2680" s="72"/>
      <c r="S2680" s="181"/>
      <c r="T2680" s="69" t="s">
        <v>62</v>
      </c>
      <c r="U2680" s="92"/>
      <c r="V2680" s="447">
        <f>SUM(V2681:V2683)</f>
        <v>33000</v>
      </c>
      <c r="X2680" s="447">
        <f>SUM(X2681:X2683)</f>
        <v>33600</v>
      </c>
      <c r="Z2680" s="447">
        <f>SUM(Z2681:Z2683)</f>
        <v>43200</v>
      </c>
      <c r="AB2680" s="447">
        <f>SUM(AB2681:AB2683)</f>
        <v>81700</v>
      </c>
      <c r="AD2680" s="447">
        <f>SUM(AD2681:AD2683)</f>
        <v>87900</v>
      </c>
      <c r="AF2680" s="447">
        <f>SUM(AF2681:AF2683)</f>
        <v>0</v>
      </c>
      <c r="AH2680" s="447">
        <f t="shared" si="422"/>
        <v>87900</v>
      </c>
      <c r="AI2680" s="446"/>
      <c r="AJ2680" s="447">
        <f>SUM(AJ2681:AJ2683)</f>
        <v>27780</v>
      </c>
      <c r="AK2680" s="71"/>
      <c r="AL2680" s="447">
        <f>SUM(AL2681:AL2683)</f>
        <v>118550</v>
      </c>
      <c r="AM2680" s="447"/>
      <c r="AN2680" s="447">
        <f>SUM(AN2681:AN2683)</f>
        <v>128300</v>
      </c>
      <c r="AO2680" s="447"/>
      <c r="AP2680" s="447">
        <f>SUM(AP2681:AP2683)</f>
        <v>128300</v>
      </c>
      <c r="AQ2680" s="447"/>
    </row>
    <row r="2681" spans="2:43" ht="18" customHeight="1" x14ac:dyDescent="0.2">
      <c r="B2681" s="4"/>
      <c r="C2681" s="117"/>
      <c r="D2681" s="117"/>
      <c r="E2681" s="117"/>
      <c r="F2681" s="48"/>
      <c r="G2681" s="11"/>
      <c r="H2681" s="117"/>
      <c r="I2681" s="124"/>
      <c r="J2681" s="124"/>
      <c r="K2681" s="144"/>
      <c r="L2681" s="11"/>
      <c r="M2681" s="143"/>
      <c r="N2681" s="42"/>
      <c r="O2681" s="128"/>
      <c r="P2681" s="130"/>
      <c r="Q2681" s="131"/>
      <c r="R2681" s="72">
        <v>1</v>
      </c>
      <c r="S2681" s="181"/>
      <c r="T2681" s="73" t="s">
        <v>430</v>
      </c>
      <c r="V2681" s="74">
        <v>21000</v>
      </c>
      <c r="X2681" s="74">
        <v>20900</v>
      </c>
      <c r="Z2681" s="829">
        <v>27000</v>
      </c>
      <c r="AB2681" s="74">
        <v>50700</v>
      </c>
      <c r="AD2681" s="74">
        <v>54200</v>
      </c>
      <c r="AF2681" s="74">
        <v>0</v>
      </c>
      <c r="AH2681" s="74">
        <f t="shared" si="422"/>
        <v>54200</v>
      </c>
      <c r="AI2681" s="8"/>
      <c r="AJ2681" s="74">
        <f t="shared" ref="AJ2681:AJ2682" si="425">CEILING(AB2681*34/100,10)</f>
        <v>17240</v>
      </c>
      <c r="AK2681" s="8"/>
      <c r="AL2681" s="74">
        <v>73000</v>
      </c>
      <c r="AM2681" s="74"/>
      <c r="AN2681" s="74">
        <v>79000</v>
      </c>
      <c r="AO2681" s="74"/>
      <c r="AP2681" s="74">
        <v>79000</v>
      </c>
      <c r="AQ2681" s="74"/>
    </row>
    <row r="2682" spans="2:43" ht="18" customHeight="1" x14ac:dyDescent="0.2">
      <c r="B2682" s="4"/>
      <c r="C2682" s="117"/>
      <c r="D2682" s="117"/>
      <c r="E2682" s="117"/>
      <c r="F2682" s="48"/>
      <c r="G2682" s="11"/>
      <c r="H2682" s="117"/>
      <c r="I2682" s="124"/>
      <c r="J2682" s="124"/>
      <c r="K2682" s="144"/>
      <c r="L2682" s="11"/>
      <c r="M2682" s="143"/>
      <c r="N2682" s="42"/>
      <c r="O2682" s="128"/>
      <c r="P2682" s="130"/>
      <c r="Q2682" s="131"/>
      <c r="R2682" s="72">
        <v>2</v>
      </c>
      <c r="S2682" s="181"/>
      <c r="T2682" s="73" t="s">
        <v>386</v>
      </c>
      <c r="V2682" s="74">
        <v>12000</v>
      </c>
      <c r="X2682" s="74">
        <v>12700</v>
      </c>
      <c r="Z2682" s="829">
        <v>16200</v>
      </c>
      <c r="AB2682" s="74">
        <v>31000</v>
      </c>
      <c r="AD2682" s="74">
        <v>33700</v>
      </c>
      <c r="AF2682" s="74">
        <v>0</v>
      </c>
      <c r="AH2682" s="74">
        <f t="shared" si="422"/>
        <v>33700</v>
      </c>
      <c r="AI2682" s="8"/>
      <c r="AJ2682" s="74">
        <f t="shared" si="425"/>
        <v>10540</v>
      </c>
      <c r="AK2682" s="8"/>
      <c r="AL2682" s="74">
        <v>45550</v>
      </c>
      <c r="AM2682" s="74"/>
      <c r="AN2682" s="74">
        <v>49300</v>
      </c>
      <c r="AO2682" s="74"/>
      <c r="AP2682" s="74">
        <v>49300</v>
      </c>
      <c r="AQ2682" s="74"/>
    </row>
    <row r="2683" spans="2:43" ht="18" hidden="1" customHeight="1" x14ac:dyDescent="0.2">
      <c r="B2683" s="4"/>
      <c r="C2683" s="117"/>
      <c r="D2683" s="117"/>
      <c r="E2683" s="117"/>
      <c r="F2683" s="48"/>
      <c r="G2683" s="11"/>
      <c r="H2683" s="117"/>
      <c r="I2683" s="124"/>
      <c r="J2683" s="124"/>
      <c r="K2683" s="144"/>
      <c r="L2683" s="11"/>
      <c r="M2683" s="143"/>
      <c r="N2683" s="42"/>
      <c r="O2683" s="128"/>
      <c r="P2683" s="130"/>
      <c r="Q2683" s="131"/>
      <c r="R2683" s="72">
        <v>8</v>
      </c>
      <c r="S2683" s="181"/>
      <c r="T2683" s="73" t="s">
        <v>463</v>
      </c>
      <c r="V2683" s="74">
        <v>0</v>
      </c>
      <c r="X2683" s="74">
        <v>0</v>
      </c>
      <c r="Z2683" s="74">
        <v>0</v>
      </c>
      <c r="AB2683" s="74">
        <v>0</v>
      </c>
      <c r="AD2683" s="74">
        <v>0</v>
      </c>
      <c r="AF2683" s="74">
        <v>0</v>
      </c>
      <c r="AH2683" s="74">
        <f t="shared" si="422"/>
        <v>0</v>
      </c>
      <c r="AI2683" s="8"/>
      <c r="AJ2683" s="74">
        <v>0</v>
      </c>
      <c r="AK2683" s="8"/>
      <c r="AL2683" s="74">
        <v>0</v>
      </c>
      <c r="AM2683" s="74"/>
      <c r="AN2683" s="74">
        <v>0</v>
      </c>
      <c r="AO2683" s="74"/>
      <c r="AP2683" s="74">
        <v>0</v>
      </c>
      <c r="AQ2683" s="74"/>
    </row>
    <row r="2684" spans="2:43" ht="18" customHeight="1" x14ac:dyDescent="0.2">
      <c r="B2684" s="4"/>
      <c r="C2684" s="117"/>
      <c r="D2684" s="117"/>
      <c r="E2684" s="117"/>
      <c r="F2684" s="48"/>
      <c r="G2684" s="11"/>
      <c r="H2684" s="117"/>
      <c r="I2684" s="124"/>
      <c r="J2684" s="124"/>
      <c r="K2684" s="144"/>
      <c r="L2684" s="11"/>
      <c r="M2684" s="143"/>
      <c r="N2684" s="42"/>
      <c r="O2684" s="127" t="s">
        <v>18</v>
      </c>
      <c r="P2684" s="123"/>
      <c r="Q2684" s="123"/>
      <c r="R2684" s="49"/>
      <c r="S2684" s="18"/>
      <c r="T2684" s="50" t="s">
        <v>190</v>
      </c>
      <c r="U2684" s="76"/>
      <c r="V2684" s="51">
        <f>V2685+V2700+V2709+V2712+V2715</f>
        <v>14000</v>
      </c>
      <c r="X2684" s="51">
        <f>X2685+X2700+X2709+X2712+X2715</f>
        <v>14500</v>
      </c>
      <c r="Z2684" s="51">
        <f>Z2685+Z2700+Z2709+Z2712+Z2715</f>
        <v>9660</v>
      </c>
      <c r="AB2684" s="51">
        <f>AB2685+AB2700+AB2709+AB2712+AB2715</f>
        <v>9100</v>
      </c>
      <c r="AD2684" s="51" t="e">
        <f>AD2685+AD2700+AD2709+AD2712+AD2715</f>
        <v>#REF!</v>
      </c>
      <c r="AF2684" s="51">
        <f>AF2685+AF2700+AF2709+AF2712+AF2715</f>
        <v>14800</v>
      </c>
      <c r="AH2684" s="51" t="e">
        <f t="shared" si="422"/>
        <v>#REF!</v>
      </c>
      <c r="AI2684" s="5"/>
      <c r="AJ2684" s="51">
        <f>AJ2685+AJ2700+AJ2709+AJ2712+AJ2715</f>
        <v>2530</v>
      </c>
      <c r="AK2684" s="5"/>
      <c r="AL2684" s="51">
        <f>AL2685+AL2700+AL2709+AL2712+AL2715</f>
        <v>16740</v>
      </c>
      <c r="AM2684" s="51"/>
      <c r="AN2684" s="51">
        <f>AN2685+AN2700+AN2709+AN2712+AN2715</f>
        <v>17690</v>
      </c>
      <c r="AO2684" s="51"/>
      <c r="AP2684" s="51">
        <f>AP2685+AP2700+AP2709+AP2712+AP2715</f>
        <v>17690</v>
      </c>
      <c r="AQ2684" s="51"/>
    </row>
    <row r="2685" spans="2:43" ht="18" hidden="1" customHeight="1" x14ac:dyDescent="0.2">
      <c r="B2685" s="4"/>
      <c r="C2685" s="117"/>
      <c r="D2685" s="117"/>
      <c r="E2685" s="117"/>
      <c r="F2685" s="48"/>
      <c r="G2685" s="11"/>
      <c r="H2685" s="117"/>
      <c r="I2685" s="124"/>
      <c r="J2685" s="124"/>
      <c r="K2685" s="144"/>
      <c r="L2685" s="11"/>
      <c r="M2685" s="143"/>
      <c r="N2685" s="42"/>
      <c r="O2685" s="128"/>
      <c r="P2685" s="129">
        <v>2</v>
      </c>
      <c r="Q2685" s="129"/>
      <c r="R2685" s="64"/>
      <c r="S2685" s="234"/>
      <c r="T2685" s="65" t="s">
        <v>195</v>
      </c>
      <c r="U2685" s="155"/>
      <c r="V2685" s="66">
        <f>V2686+V2689+V2692+V2695+V2697</f>
        <v>7000</v>
      </c>
      <c r="X2685" s="66">
        <f>X2686+X2689+X2692+X2695+X2697</f>
        <v>7000</v>
      </c>
      <c r="Z2685" s="66">
        <f>Z2686+Z2689+Z2692+Z2695+Z2697</f>
        <v>2250</v>
      </c>
      <c r="AB2685" s="66">
        <f>AB2686+AB2689+AB2692+AB2695+AB2697</f>
        <v>2900</v>
      </c>
      <c r="AD2685" s="66" t="e">
        <f>AD2686+AD2689+AD2692+AD2695+AD2697</f>
        <v>#REF!</v>
      </c>
      <c r="AF2685" s="66">
        <f>AF2686+AF2689+AF2692+AF2695+AF2697</f>
        <v>4700</v>
      </c>
      <c r="AH2685" s="66" t="e">
        <f t="shared" si="422"/>
        <v>#REF!</v>
      </c>
      <c r="AI2685" s="67"/>
      <c r="AJ2685" s="66">
        <f>AJ2686+AJ2689+AJ2692+AJ2695+AJ2697</f>
        <v>730</v>
      </c>
      <c r="AK2685" s="67"/>
      <c r="AL2685" s="66">
        <f>AL2686+AL2689+AL2692+AL2695+AL2697</f>
        <v>0</v>
      </c>
      <c r="AM2685" s="66"/>
      <c r="AN2685" s="66">
        <f>AN2686+AN2689+AN2692+AN2695+AN2697</f>
        <v>0</v>
      </c>
      <c r="AO2685" s="66"/>
      <c r="AP2685" s="66">
        <f>AP2686+AP2689+AP2692+AP2695+AP2697</f>
        <v>0</v>
      </c>
      <c r="AQ2685" s="66"/>
    </row>
    <row r="2686" spans="2:43" ht="18" hidden="1" customHeight="1" x14ac:dyDescent="0.2">
      <c r="B2686" s="4"/>
      <c r="C2686" s="117"/>
      <c r="D2686" s="117"/>
      <c r="E2686" s="117"/>
      <c r="F2686" s="48"/>
      <c r="G2686" s="11"/>
      <c r="H2686" s="117"/>
      <c r="I2686" s="124"/>
      <c r="J2686" s="124"/>
      <c r="K2686" s="144"/>
      <c r="L2686" s="11"/>
      <c r="M2686" s="143"/>
      <c r="N2686" s="42"/>
      <c r="O2686" s="128"/>
      <c r="P2686" s="130"/>
      <c r="Q2686" s="131">
        <v>1</v>
      </c>
      <c r="R2686" s="68"/>
      <c r="S2686" s="35"/>
      <c r="T2686" s="69" t="s">
        <v>47</v>
      </c>
      <c r="U2686" s="92"/>
      <c r="V2686" s="70">
        <f>SUM(V2687:V2688)</f>
        <v>5000</v>
      </c>
      <c r="X2686" s="447">
        <f>SUM(X2687:X2688)</f>
        <v>5000</v>
      </c>
      <c r="Z2686" s="447">
        <f>SUM(Z2687:Z2688)</f>
        <v>1710</v>
      </c>
      <c r="AB2686" s="447">
        <f>SUM(AB2687:AB2688)</f>
        <v>1800</v>
      </c>
      <c r="AD2686" s="447">
        <f>SUM(AD2687:AD2688)</f>
        <v>1700</v>
      </c>
      <c r="AF2686" s="447">
        <f>SUM(AF2687:AF2688)</f>
        <v>3300</v>
      </c>
      <c r="AH2686" s="447">
        <f t="shared" si="422"/>
        <v>5000</v>
      </c>
      <c r="AI2686" s="446"/>
      <c r="AJ2686" s="447">
        <f>SUM(AJ2687:AJ2688)</f>
        <v>450</v>
      </c>
      <c r="AK2686" s="71"/>
      <c r="AL2686" s="447">
        <f>SUM(AL2687:AL2688)</f>
        <v>0</v>
      </c>
      <c r="AM2686" s="447"/>
      <c r="AN2686" s="447">
        <f>SUM(AN2687:AN2688)</f>
        <v>0</v>
      </c>
      <c r="AO2686" s="447"/>
      <c r="AP2686" s="447">
        <f>SUM(AP2687:AP2688)</f>
        <v>0</v>
      </c>
      <c r="AQ2686" s="447"/>
    </row>
    <row r="2687" spans="2:43" ht="18" hidden="1" customHeight="1" x14ac:dyDescent="0.25">
      <c r="B2687" s="4"/>
      <c r="C2687" s="117"/>
      <c r="D2687" s="117"/>
      <c r="E2687" s="117"/>
      <c r="F2687" s="48"/>
      <c r="G2687" s="11"/>
      <c r="H2687" s="117"/>
      <c r="I2687" s="124"/>
      <c r="J2687" s="124"/>
      <c r="K2687" s="144"/>
      <c r="L2687" s="11"/>
      <c r="M2687" s="143"/>
      <c r="N2687" s="42"/>
      <c r="O2687" s="128"/>
      <c r="P2687" s="130"/>
      <c r="Q2687" s="130"/>
      <c r="R2687" s="72" t="s">
        <v>3</v>
      </c>
      <c r="S2687" s="181"/>
      <c r="T2687" s="73" t="s">
        <v>17</v>
      </c>
      <c r="V2687" s="567">
        <v>4000</v>
      </c>
      <c r="X2687" s="707">
        <v>4000</v>
      </c>
      <c r="Z2687" s="856">
        <v>1550</v>
      </c>
      <c r="AB2687" s="74">
        <v>1800</v>
      </c>
      <c r="AD2687" s="74">
        <v>1700</v>
      </c>
      <c r="AF2687" s="696">
        <v>3300</v>
      </c>
      <c r="AH2687" s="696">
        <f t="shared" si="422"/>
        <v>5000</v>
      </c>
      <c r="AI2687" s="8"/>
      <c r="AJ2687" s="74">
        <f>CEILING(AB2687*25/100,10)</f>
        <v>450</v>
      </c>
      <c r="AK2687" s="8"/>
      <c r="AL2687" s="74">
        <v>0</v>
      </c>
      <c r="AM2687" s="74"/>
      <c r="AN2687" s="74">
        <v>0</v>
      </c>
      <c r="AO2687" s="74"/>
      <c r="AP2687" s="74">
        <v>0</v>
      </c>
      <c r="AQ2687" s="74"/>
    </row>
    <row r="2688" spans="2:43" ht="18" hidden="1" customHeight="1" x14ac:dyDescent="0.25">
      <c r="B2688" s="4"/>
      <c r="C2688" s="117"/>
      <c r="D2688" s="117"/>
      <c r="E2688" s="117"/>
      <c r="F2688" s="48"/>
      <c r="G2688" s="11"/>
      <c r="H2688" s="117"/>
      <c r="I2688" s="124"/>
      <c r="J2688" s="124"/>
      <c r="K2688" s="144"/>
      <c r="L2688" s="11"/>
      <c r="M2688" s="143"/>
      <c r="N2688" s="42"/>
      <c r="O2688" s="128"/>
      <c r="P2688" s="130"/>
      <c r="Q2688" s="130"/>
      <c r="R2688" s="72" t="s">
        <v>55</v>
      </c>
      <c r="S2688" s="181"/>
      <c r="T2688" s="73" t="s">
        <v>352</v>
      </c>
      <c r="V2688" s="74">
        <v>1000</v>
      </c>
      <c r="X2688" s="74">
        <v>1000</v>
      </c>
      <c r="Z2688" s="74">
        <v>160</v>
      </c>
      <c r="AB2688" s="74">
        <v>0</v>
      </c>
      <c r="AD2688" s="74">
        <v>0</v>
      </c>
      <c r="AF2688" s="696">
        <v>0</v>
      </c>
      <c r="AH2688" s="696">
        <f t="shared" si="422"/>
        <v>0</v>
      </c>
      <c r="AI2688" s="8"/>
      <c r="AJ2688" s="74">
        <v>0</v>
      </c>
      <c r="AK2688" s="8"/>
      <c r="AL2688" s="74">
        <v>0</v>
      </c>
      <c r="AM2688" s="74"/>
      <c r="AN2688" s="74">
        <v>0</v>
      </c>
      <c r="AO2688" s="74"/>
      <c r="AP2688" s="74">
        <v>0</v>
      </c>
      <c r="AQ2688" s="74"/>
    </row>
    <row r="2689" spans="2:43" ht="18" hidden="1" customHeight="1" x14ac:dyDescent="0.2">
      <c r="B2689" s="4"/>
      <c r="C2689" s="117"/>
      <c r="D2689" s="117"/>
      <c r="E2689" s="117"/>
      <c r="F2689" s="48"/>
      <c r="G2689" s="11"/>
      <c r="H2689" s="117"/>
      <c r="I2689" s="124"/>
      <c r="J2689" s="124"/>
      <c r="K2689" s="144"/>
      <c r="L2689" s="11"/>
      <c r="M2689" s="143"/>
      <c r="N2689" s="42"/>
      <c r="O2689" s="128"/>
      <c r="P2689" s="130"/>
      <c r="Q2689" s="131">
        <v>2</v>
      </c>
      <c r="R2689" s="68"/>
      <c r="S2689" s="35"/>
      <c r="T2689" s="69" t="s">
        <v>227</v>
      </c>
      <c r="U2689" s="92"/>
      <c r="V2689" s="70">
        <f>V2690+V2691</f>
        <v>2000</v>
      </c>
      <c r="X2689" s="447">
        <f>X2690+X2691</f>
        <v>2000</v>
      </c>
      <c r="Z2689" s="447">
        <f>Z2690+Z2691</f>
        <v>540</v>
      </c>
      <c r="AB2689" s="447">
        <f>AB2690+AB2691</f>
        <v>1100</v>
      </c>
      <c r="AD2689" s="447">
        <f>AD2690+AD2691</f>
        <v>2100</v>
      </c>
      <c r="AF2689" s="447">
        <f>AF2690+AF2691</f>
        <v>1400</v>
      </c>
      <c r="AH2689" s="447">
        <f t="shared" si="422"/>
        <v>3500</v>
      </c>
      <c r="AI2689" s="446"/>
      <c r="AJ2689" s="447">
        <f>AJ2690+AJ2691</f>
        <v>280</v>
      </c>
      <c r="AK2689" s="71"/>
      <c r="AL2689" s="447">
        <f>AL2690+AL2691</f>
        <v>0</v>
      </c>
      <c r="AM2689" s="447"/>
      <c r="AN2689" s="447">
        <f>AN2690+AN2691</f>
        <v>0</v>
      </c>
      <c r="AO2689" s="447"/>
      <c r="AP2689" s="447">
        <f>AP2690+AP2691</f>
        <v>0</v>
      </c>
      <c r="AQ2689" s="447"/>
    </row>
    <row r="2690" spans="2:43" ht="18" hidden="1" customHeight="1" x14ac:dyDescent="0.2">
      <c r="B2690" s="4"/>
      <c r="C2690" s="117"/>
      <c r="D2690" s="117"/>
      <c r="E2690" s="117"/>
      <c r="F2690" s="48"/>
      <c r="G2690" s="11"/>
      <c r="H2690" s="117"/>
      <c r="I2690" s="124"/>
      <c r="J2690" s="124"/>
      <c r="K2690" s="144"/>
      <c r="L2690" s="11"/>
      <c r="M2690" s="143"/>
      <c r="N2690" s="42"/>
      <c r="O2690" s="128"/>
      <c r="P2690" s="130"/>
      <c r="Q2690" s="130"/>
      <c r="R2690" s="72" t="s">
        <v>3</v>
      </c>
      <c r="S2690" s="181"/>
      <c r="T2690" s="73" t="s">
        <v>78</v>
      </c>
      <c r="V2690" s="83">
        <v>0</v>
      </c>
      <c r="X2690" s="448">
        <v>0</v>
      </c>
      <c r="Z2690" s="448">
        <v>0</v>
      </c>
      <c r="AB2690" s="448">
        <v>0</v>
      </c>
      <c r="AD2690" s="448">
        <v>0</v>
      </c>
      <c r="AF2690" s="448">
        <v>0</v>
      </c>
      <c r="AH2690" s="448">
        <f t="shared" si="422"/>
        <v>0</v>
      </c>
      <c r="AI2690" s="495"/>
      <c r="AJ2690" s="448">
        <v>0</v>
      </c>
      <c r="AK2690" s="87"/>
      <c r="AL2690" s="448">
        <v>0</v>
      </c>
      <c r="AM2690" s="448"/>
      <c r="AN2690" s="448">
        <v>0</v>
      </c>
      <c r="AO2690" s="448"/>
      <c r="AP2690" s="448">
        <v>0</v>
      </c>
      <c r="AQ2690" s="448"/>
    </row>
    <row r="2691" spans="2:43" ht="18" hidden="1" customHeight="1" x14ac:dyDescent="0.25">
      <c r="B2691" s="4"/>
      <c r="C2691" s="117"/>
      <c r="D2691" s="117"/>
      <c r="E2691" s="117"/>
      <c r="F2691" s="48"/>
      <c r="G2691" s="11"/>
      <c r="H2691" s="117"/>
      <c r="I2691" s="124"/>
      <c r="J2691" s="124"/>
      <c r="K2691" s="144"/>
      <c r="L2691" s="11"/>
      <c r="M2691" s="143"/>
      <c r="N2691" s="42"/>
      <c r="O2691" s="128"/>
      <c r="P2691" s="130"/>
      <c r="Q2691" s="130"/>
      <c r="R2691" s="72" t="s">
        <v>0</v>
      </c>
      <c r="S2691" s="181"/>
      <c r="T2691" s="73" t="s">
        <v>228</v>
      </c>
      <c r="V2691" s="580">
        <v>2000</v>
      </c>
      <c r="X2691" s="708">
        <v>2000</v>
      </c>
      <c r="Z2691" s="74">
        <v>540</v>
      </c>
      <c r="AB2691" s="74">
        <v>1100</v>
      </c>
      <c r="AD2691" s="74">
        <v>2100</v>
      </c>
      <c r="AF2691" s="696">
        <v>1400</v>
      </c>
      <c r="AH2691" s="696">
        <f t="shared" si="422"/>
        <v>3500</v>
      </c>
      <c r="AI2691" s="8"/>
      <c r="AJ2691" s="74">
        <f>CEILING(AB2691*25/100,10)</f>
        <v>280</v>
      </c>
      <c r="AK2691" s="8"/>
      <c r="AL2691" s="74">
        <v>0</v>
      </c>
      <c r="AM2691" s="74"/>
      <c r="AN2691" s="74">
        <v>0</v>
      </c>
      <c r="AO2691" s="74"/>
      <c r="AP2691" s="74">
        <v>0</v>
      </c>
      <c r="AQ2691" s="74"/>
    </row>
    <row r="2692" spans="2:43" ht="18" hidden="1" customHeight="1" x14ac:dyDescent="0.2">
      <c r="B2692" s="4"/>
      <c r="C2692" s="117"/>
      <c r="D2692" s="117"/>
      <c r="E2692" s="117"/>
      <c r="F2692" s="48"/>
      <c r="G2692" s="11"/>
      <c r="H2692" s="117"/>
      <c r="I2692" s="124"/>
      <c r="J2692" s="124"/>
      <c r="K2692" s="144"/>
      <c r="L2692" s="11"/>
      <c r="M2692" s="143"/>
      <c r="N2692" s="42"/>
      <c r="O2692" s="128"/>
      <c r="P2692" s="130"/>
      <c r="Q2692" s="131">
        <v>3</v>
      </c>
      <c r="R2692" s="68"/>
      <c r="S2692" s="35"/>
      <c r="T2692" s="69" t="s">
        <v>79</v>
      </c>
      <c r="U2692" s="92"/>
      <c r="V2692" s="70">
        <f>V2693+V2694</f>
        <v>0</v>
      </c>
      <c r="X2692" s="447">
        <f>X2693+X2694</f>
        <v>0</v>
      </c>
      <c r="Z2692" s="447">
        <f>Z2693+Z2694</f>
        <v>0</v>
      </c>
      <c r="AB2692" s="447">
        <f>AB2693+AB2694</f>
        <v>0</v>
      </c>
      <c r="AD2692" s="447" t="e">
        <f>#REF!+AD2694</f>
        <v>#REF!</v>
      </c>
      <c r="AF2692" s="447">
        <f>AF2693+AF2694</f>
        <v>0</v>
      </c>
      <c r="AH2692" s="447" t="e">
        <f t="shared" si="422"/>
        <v>#REF!</v>
      </c>
      <c r="AI2692" s="446"/>
      <c r="AJ2692" s="447">
        <f>AJ2693+AJ2694</f>
        <v>0</v>
      </c>
      <c r="AK2692" s="71"/>
      <c r="AL2692" s="447">
        <f>AL2693+AL2694</f>
        <v>0</v>
      </c>
      <c r="AM2692" s="447"/>
      <c r="AN2692" s="447">
        <f>AN2693+AN2694</f>
        <v>0</v>
      </c>
      <c r="AO2692" s="447"/>
      <c r="AP2692" s="447">
        <f>AP2693+AP2694</f>
        <v>0</v>
      </c>
      <c r="AQ2692" s="447"/>
    </row>
    <row r="2693" spans="2:43" ht="18" hidden="1" customHeight="1" x14ac:dyDescent="0.2">
      <c r="B2693" s="4"/>
      <c r="C2693" s="117"/>
      <c r="D2693" s="117"/>
      <c r="E2693" s="117"/>
      <c r="F2693" s="48"/>
      <c r="G2693" s="11"/>
      <c r="H2693" s="117"/>
      <c r="I2693" s="124"/>
      <c r="J2693" s="124"/>
      <c r="K2693" s="144"/>
      <c r="L2693" s="11"/>
      <c r="M2693" s="143"/>
      <c r="N2693" s="42"/>
      <c r="O2693" s="128"/>
      <c r="P2693" s="130"/>
      <c r="Q2693" s="131"/>
      <c r="R2693" s="72" t="s">
        <v>3</v>
      </c>
      <c r="S2693" s="181"/>
      <c r="T2693" s="73" t="s">
        <v>80</v>
      </c>
      <c r="V2693" s="83">
        <v>0</v>
      </c>
      <c r="X2693" s="448">
        <v>0</v>
      </c>
      <c r="Z2693" s="448">
        <v>0</v>
      </c>
      <c r="AB2693" s="448">
        <v>0</v>
      </c>
      <c r="AD2693" s="448">
        <v>0</v>
      </c>
      <c r="AF2693" s="448">
        <v>0</v>
      </c>
      <c r="AH2693" s="448">
        <f t="shared" si="422"/>
        <v>0</v>
      </c>
      <c r="AI2693" s="495"/>
      <c r="AJ2693" s="448">
        <v>0</v>
      </c>
      <c r="AK2693" s="87"/>
      <c r="AL2693" s="448">
        <v>0</v>
      </c>
      <c r="AM2693" s="448"/>
      <c r="AN2693" s="448">
        <v>0</v>
      </c>
      <c r="AO2693" s="448"/>
      <c r="AP2693" s="448">
        <v>0</v>
      </c>
      <c r="AQ2693" s="448"/>
    </row>
    <row r="2694" spans="2:43" ht="18" hidden="1" customHeight="1" x14ac:dyDescent="0.2">
      <c r="B2694" s="4"/>
      <c r="C2694" s="117"/>
      <c r="D2694" s="117"/>
      <c r="E2694" s="117"/>
      <c r="F2694" s="48"/>
      <c r="G2694" s="11"/>
      <c r="H2694" s="117"/>
      <c r="I2694" s="124"/>
      <c r="J2694" s="124"/>
      <c r="K2694" s="144"/>
      <c r="L2694" s="11"/>
      <c r="M2694" s="143"/>
      <c r="N2694" s="42"/>
      <c r="O2694" s="128"/>
      <c r="P2694" s="130"/>
      <c r="Q2694" s="130"/>
      <c r="R2694" s="72" t="s">
        <v>18</v>
      </c>
      <c r="S2694" s="181"/>
      <c r="T2694" s="73" t="s">
        <v>82</v>
      </c>
      <c r="V2694" s="74">
        <v>0</v>
      </c>
      <c r="X2694" s="74">
        <v>0</v>
      </c>
      <c r="Z2694" s="74">
        <v>0</v>
      </c>
      <c r="AB2694" s="74">
        <v>0</v>
      </c>
      <c r="AD2694" s="74">
        <v>0</v>
      </c>
      <c r="AF2694" s="74">
        <v>0</v>
      </c>
      <c r="AH2694" s="74">
        <f t="shared" si="422"/>
        <v>0</v>
      </c>
      <c r="AI2694" s="8"/>
      <c r="AJ2694" s="74">
        <v>0</v>
      </c>
      <c r="AK2694" s="8"/>
      <c r="AL2694" s="74">
        <v>0</v>
      </c>
      <c r="AM2694" s="74"/>
      <c r="AN2694" s="74">
        <v>0</v>
      </c>
      <c r="AO2694" s="74"/>
      <c r="AP2694" s="74">
        <v>0</v>
      </c>
      <c r="AQ2694" s="74"/>
    </row>
    <row r="2695" spans="2:43" ht="18" hidden="1" customHeight="1" x14ac:dyDescent="0.2">
      <c r="B2695" s="4"/>
      <c r="C2695" s="117"/>
      <c r="D2695" s="117"/>
      <c r="E2695" s="117"/>
      <c r="F2695" s="48"/>
      <c r="G2695" s="11"/>
      <c r="H2695" s="117"/>
      <c r="I2695" s="124"/>
      <c r="J2695" s="124"/>
      <c r="K2695" s="144"/>
      <c r="L2695" s="11"/>
      <c r="M2695" s="143"/>
      <c r="N2695" s="42"/>
      <c r="O2695" s="128"/>
      <c r="P2695" s="130"/>
      <c r="Q2695" s="131">
        <v>5</v>
      </c>
      <c r="R2695" s="68"/>
      <c r="S2695" s="35"/>
      <c r="T2695" s="69" t="s">
        <v>48</v>
      </c>
      <c r="U2695" s="92"/>
      <c r="V2695" s="70">
        <f>V2696</f>
        <v>0</v>
      </c>
      <c r="X2695" s="447">
        <f>X2696</f>
        <v>0</v>
      </c>
      <c r="Z2695" s="447">
        <f>Z2696</f>
        <v>0</v>
      </c>
      <c r="AB2695" s="447">
        <f>AB2696</f>
        <v>0</v>
      </c>
      <c r="AD2695" s="447">
        <f>AD2696</f>
        <v>0</v>
      </c>
      <c r="AF2695" s="447">
        <f>AF2696</f>
        <v>0</v>
      </c>
      <c r="AH2695" s="447">
        <f t="shared" si="422"/>
        <v>0</v>
      </c>
      <c r="AI2695" s="446"/>
      <c r="AJ2695" s="447">
        <f>AJ2696</f>
        <v>0</v>
      </c>
      <c r="AK2695" s="71"/>
      <c r="AL2695" s="447">
        <f>AL2696</f>
        <v>0</v>
      </c>
      <c r="AM2695" s="447"/>
      <c r="AN2695" s="447">
        <f>AN2696</f>
        <v>0</v>
      </c>
      <c r="AO2695" s="447"/>
      <c r="AP2695" s="447">
        <f>AP2696</f>
        <v>0</v>
      </c>
      <c r="AQ2695" s="447"/>
    </row>
    <row r="2696" spans="2:43" ht="18" hidden="1" customHeight="1" x14ac:dyDescent="0.25">
      <c r="B2696" s="4"/>
      <c r="C2696" s="117"/>
      <c r="D2696" s="117"/>
      <c r="E2696" s="117"/>
      <c r="F2696" s="48"/>
      <c r="G2696" s="11"/>
      <c r="H2696" s="117"/>
      <c r="I2696" s="124"/>
      <c r="J2696" s="124"/>
      <c r="K2696" s="144"/>
      <c r="L2696" s="11"/>
      <c r="M2696" s="143"/>
      <c r="N2696" s="42"/>
      <c r="O2696" s="128"/>
      <c r="P2696" s="130"/>
      <c r="Q2696" s="130"/>
      <c r="R2696" s="72" t="s">
        <v>3</v>
      </c>
      <c r="S2696" s="181"/>
      <c r="T2696" s="73" t="s">
        <v>551</v>
      </c>
      <c r="V2696" s="74">
        <v>0</v>
      </c>
      <c r="X2696" s="74">
        <v>0</v>
      </c>
      <c r="Z2696" s="74">
        <v>0</v>
      </c>
      <c r="AB2696" s="74">
        <v>0</v>
      </c>
      <c r="AD2696" s="696">
        <f>(AB2696*10/100)+AB2696</f>
        <v>0</v>
      </c>
      <c r="AF2696" s="696">
        <f>(AD2696*10/100)+AD2696</f>
        <v>0</v>
      </c>
      <c r="AH2696" s="696">
        <f t="shared" si="422"/>
        <v>0</v>
      </c>
      <c r="AI2696" s="8"/>
      <c r="AJ2696" s="74">
        <v>0</v>
      </c>
      <c r="AK2696" s="8"/>
      <c r="AL2696" s="74">
        <v>0</v>
      </c>
      <c r="AM2696" s="74"/>
      <c r="AN2696" s="74">
        <v>0</v>
      </c>
      <c r="AO2696" s="696"/>
      <c r="AP2696" s="74">
        <v>0</v>
      </c>
      <c r="AQ2696" s="696"/>
    </row>
    <row r="2697" spans="2:43" ht="18" hidden="1" customHeight="1" x14ac:dyDescent="0.2">
      <c r="B2697" s="4"/>
      <c r="C2697" s="117"/>
      <c r="D2697" s="117"/>
      <c r="E2697" s="117"/>
      <c r="F2697" s="48"/>
      <c r="G2697" s="11"/>
      <c r="H2697" s="117"/>
      <c r="I2697" s="124"/>
      <c r="J2697" s="124"/>
      <c r="K2697" s="144"/>
      <c r="L2697" s="11"/>
      <c r="M2697" s="143"/>
      <c r="N2697" s="42"/>
      <c r="O2697" s="128"/>
      <c r="P2697" s="130"/>
      <c r="Q2697" s="131">
        <v>6</v>
      </c>
      <c r="R2697" s="84"/>
      <c r="S2697" s="250"/>
      <c r="T2697" s="69" t="s">
        <v>19</v>
      </c>
      <c r="U2697" s="92"/>
      <c r="V2697" s="70">
        <f>SUM(V2698:V2699)</f>
        <v>0</v>
      </c>
      <c r="X2697" s="447">
        <f>SUM(X2698:X2699)</f>
        <v>0</v>
      </c>
      <c r="Z2697" s="447">
        <f>SUM(Z2698:Z2699)</f>
        <v>0</v>
      </c>
      <c r="AB2697" s="447">
        <f>SUM(AB2698:AB2699)</f>
        <v>0</v>
      </c>
      <c r="AD2697" s="447">
        <f>SUM(AD2698:AD2699)</f>
        <v>0</v>
      </c>
      <c r="AF2697" s="447">
        <f>SUM(AF2698:AF2699)</f>
        <v>0</v>
      </c>
      <c r="AH2697" s="447">
        <f t="shared" si="422"/>
        <v>0</v>
      </c>
      <c r="AI2697" s="446"/>
      <c r="AJ2697" s="447">
        <f>SUM(AJ2698:AJ2699)</f>
        <v>0</v>
      </c>
      <c r="AK2697" s="71"/>
      <c r="AL2697" s="447">
        <f>SUM(AL2698:AL2699)</f>
        <v>0</v>
      </c>
      <c r="AM2697" s="447"/>
      <c r="AN2697" s="447">
        <f>SUM(AN2698:AN2699)</f>
        <v>0</v>
      </c>
      <c r="AO2697" s="447"/>
      <c r="AP2697" s="447">
        <f>SUM(AP2698:AP2699)</f>
        <v>0</v>
      </c>
      <c r="AQ2697" s="447"/>
    </row>
    <row r="2698" spans="2:43" ht="18" hidden="1" customHeight="1" x14ac:dyDescent="0.25">
      <c r="B2698" s="4"/>
      <c r="C2698" s="117"/>
      <c r="D2698" s="117"/>
      <c r="E2698" s="117"/>
      <c r="F2698" s="48"/>
      <c r="G2698" s="11"/>
      <c r="H2698" s="117"/>
      <c r="I2698" s="124"/>
      <c r="J2698" s="124"/>
      <c r="K2698" s="144"/>
      <c r="L2698" s="11"/>
      <c r="M2698" s="143"/>
      <c r="N2698" s="42"/>
      <c r="O2698" s="128"/>
      <c r="P2698" s="130"/>
      <c r="Q2698" s="130"/>
      <c r="R2698" s="72" t="s">
        <v>3</v>
      </c>
      <c r="S2698" s="181"/>
      <c r="T2698" s="73" t="s">
        <v>243</v>
      </c>
      <c r="V2698" s="74">
        <v>0</v>
      </c>
      <c r="X2698" s="74">
        <v>0</v>
      </c>
      <c r="Z2698" s="74">
        <v>0</v>
      </c>
      <c r="AB2698" s="74">
        <v>0</v>
      </c>
      <c r="AD2698" s="696">
        <f>(AB2698*10/100)+AB2698</f>
        <v>0</v>
      </c>
      <c r="AF2698" s="696">
        <f>(AD2698*10/100)+AD2698</f>
        <v>0</v>
      </c>
      <c r="AH2698" s="696">
        <f t="shared" si="422"/>
        <v>0</v>
      </c>
      <c r="AI2698" s="8"/>
      <c r="AJ2698" s="74">
        <v>0</v>
      </c>
      <c r="AK2698" s="8"/>
      <c r="AL2698" s="74">
        <v>0</v>
      </c>
      <c r="AM2698" s="74"/>
      <c r="AN2698" s="74">
        <v>0</v>
      </c>
      <c r="AO2698" s="696"/>
      <c r="AP2698" s="74">
        <v>0</v>
      </c>
      <c r="AQ2698" s="696"/>
    </row>
    <row r="2699" spans="2:43" ht="18" hidden="1" customHeight="1" x14ac:dyDescent="0.2">
      <c r="B2699" s="4"/>
      <c r="C2699" s="117"/>
      <c r="D2699" s="117"/>
      <c r="E2699" s="117"/>
      <c r="F2699" s="48"/>
      <c r="G2699" s="11"/>
      <c r="H2699" s="117"/>
      <c r="I2699" s="124"/>
      <c r="J2699" s="124"/>
      <c r="K2699" s="144"/>
      <c r="L2699" s="11"/>
      <c r="M2699" s="143"/>
      <c r="N2699" s="42"/>
      <c r="O2699" s="128"/>
      <c r="P2699" s="130"/>
      <c r="Q2699" s="130"/>
      <c r="R2699" s="72">
        <v>90</v>
      </c>
      <c r="S2699" s="181"/>
      <c r="T2699" s="73" t="s">
        <v>225</v>
      </c>
      <c r="V2699" s="74">
        <v>0</v>
      </c>
      <c r="X2699" s="74">
        <v>0</v>
      </c>
      <c r="Z2699" s="74">
        <v>0</v>
      </c>
      <c r="AB2699" s="74">
        <v>0</v>
      </c>
      <c r="AD2699" s="74">
        <v>0</v>
      </c>
      <c r="AF2699" s="74">
        <v>0</v>
      </c>
      <c r="AH2699" s="74">
        <f t="shared" si="422"/>
        <v>0</v>
      </c>
      <c r="AI2699" s="8"/>
      <c r="AJ2699" s="74">
        <v>0</v>
      </c>
      <c r="AK2699" s="8"/>
      <c r="AL2699" s="74">
        <v>0</v>
      </c>
      <c r="AM2699" s="74"/>
      <c r="AN2699" s="74">
        <v>0</v>
      </c>
      <c r="AO2699" s="74"/>
      <c r="AP2699" s="74">
        <v>0</v>
      </c>
      <c r="AQ2699" s="74"/>
    </row>
    <row r="2700" spans="2:43" ht="18" customHeight="1" x14ac:dyDescent="0.2">
      <c r="B2700" s="4"/>
      <c r="C2700" s="117"/>
      <c r="D2700" s="117"/>
      <c r="E2700" s="117"/>
      <c r="F2700" s="48"/>
      <c r="G2700" s="11"/>
      <c r="H2700" s="117"/>
      <c r="I2700" s="124"/>
      <c r="J2700" s="124"/>
      <c r="K2700" s="144"/>
      <c r="L2700" s="11"/>
      <c r="M2700" s="143"/>
      <c r="N2700" s="42"/>
      <c r="O2700" s="128"/>
      <c r="P2700" s="129">
        <v>3</v>
      </c>
      <c r="Q2700" s="129"/>
      <c r="R2700" s="64"/>
      <c r="S2700" s="234"/>
      <c r="T2700" s="65" t="s">
        <v>215</v>
      </c>
      <c r="U2700" s="155"/>
      <c r="V2700" s="66">
        <f>V2701+V2703+V2705</f>
        <v>3000</v>
      </c>
      <c r="X2700" s="66">
        <f>X2701+X2703+X2705</f>
        <v>3000</v>
      </c>
      <c r="Z2700" s="66">
        <f>Z2701+Z2703+Z2705+Z2707</f>
        <v>5510</v>
      </c>
      <c r="AB2700" s="66">
        <f>AB2701+AB2703+AB2705+AB2707</f>
        <v>3800</v>
      </c>
      <c r="AD2700" s="66">
        <f t="shared" ref="AD2700:AO2700" si="426">AD2701+AD2703+AD2705+AD2707</f>
        <v>6600</v>
      </c>
      <c r="AE2700" s="66">
        <f t="shared" si="426"/>
        <v>0</v>
      </c>
      <c r="AF2700" s="66">
        <f t="shared" si="426"/>
        <v>6800</v>
      </c>
      <c r="AG2700" s="66">
        <f t="shared" si="426"/>
        <v>0</v>
      </c>
      <c r="AH2700" s="66">
        <f t="shared" si="422"/>
        <v>13400</v>
      </c>
      <c r="AI2700" s="66">
        <f t="shared" ref="AI2700:AJ2700" si="427">AI2701+AI2703+AI2705+AI2707</f>
        <v>0</v>
      </c>
      <c r="AJ2700" s="66">
        <f t="shared" si="427"/>
        <v>960</v>
      </c>
      <c r="AK2700" s="66">
        <f t="shared" ref="AK2700" si="428">AK2701+AK2703+AK2705+AK2707</f>
        <v>0</v>
      </c>
      <c r="AL2700" s="66">
        <f t="shared" si="426"/>
        <v>14740</v>
      </c>
      <c r="AM2700" s="66"/>
      <c r="AN2700" s="66">
        <f t="shared" si="426"/>
        <v>15690</v>
      </c>
      <c r="AO2700" s="66">
        <f t="shared" si="426"/>
        <v>0</v>
      </c>
      <c r="AP2700" s="66">
        <f t="shared" ref="AP2700:AQ2700" si="429">AP2701+AP2703+AP2705+AP2707</f>
        <v>15690</v>
      </c>
      <c r="AQ2700" s="66">
        <f t="shared" si="429"/>
        <v>0</v>
      </c>
    </row>
    <row r="2701" spans="2:43" ht="18" customHeight="1" x14ac:dyDescent="0.2">
      <c r="B2701" s="4"/>
      <c r="C2701" s="117"/>
      <c r="D2701" s="117"/>
      <c r="E2701" s="117"/>
      <c r="F2701" s="48"/>
      <c r="G2701" s="11"/>
      <c r="H2701" s="117"/>
      <c r="I2701" s="124"/>
      <c r="J2701" s="124"/>
      <c r="K2701" s="144"/>
      <c r="L2701" s="11"/>
      <c r="M2701" s="143"/>
      <c r="N2701" s="42"/>
      <c r="O2701" s="128"/>
      <c r="P2701" s="130"/>
      <c r="Q2701" s="131">
        <v>1</v>
      </c>
      <c r="R2701" s="68"/>
      <c r="S2701" s="35"/>
      <c r="T2701" s="69" t="s">
        <v>20</v>
      </c>
      <c r="U2701" s="92"/>
      <c r="V2701" s="70">
        <f>V2702</f>
        <v>1000</v>
      </c>
      <c r="X2701" s="447">
        <f>X2702</f>
        <v>1000</v>
      </c>
      <c r="Z2701" s="447">
        <f>Z2702</f>
        <v>1260</v>
      </c>
      <c r="AB2701" s="447">
        <f>AB2702</f>
        <v>400</v>
      </c>
      <c r="AD2701" s="447">
        <f>AD2702</f>
        <v>2500</v>
      </c>
      <c r="AF2701" s="447">
        <f>AF2702</f>
        <v>0</v>
      </c>
      <c r="AH2701" s="447">
        <f t="shared" si="422"/>
        <v>2500</v>
      </c>
      <c r="AI2701" s="446"/>
      <c r="AJ2701" s="447">
        <f>AJ2702</f>
        <v>100</v>
      </c>
      <c r="AK2701" s="71"/>
      <c r="AL2701" s="447">
        <f>AL2702</f>
        <v>2680</v>
      </c>
      <c r="AM2701" s="447"/>
      <c r="AN2701" s="447">
        <f>AN2702</f>
        <v>2830</v>
      </c>
      <c r="AO2701" s="447"/>
      <c r="AP2701" s="447">
        <f>AP2702</f>
        <v>2830</v>
      </c>
      <c r="AQ2701" s="447"/>
    </row>
    <row r="2702" spans="2:43" ht="18" customHeight="1" x14ac:dyDescent="0.25">
      <c r="B2702" s="4"/>
      <c r="C2702" s="117"/>
      <c r="D2702" s="117"/>
      <c r="E2702" s="117"/>
      <c r="F2702" s="48"/>
      <c r="G2702" s="11"/>
      <c r="H2702" s="117"/>
      <c r="I2702" s="124"/>
      <c r="J2702" s="124"/>
      <c r="K2702" s="144"/>
      <c r="L2702" s="11"/>
      <c r="M2702" s="143"/>
      <c r="N2702" s="42"/>
      <c r="O2702" s="128"/>
      <c r="P2702" s="130"/>
      <c r="Q2702" s="131"/>
      <c r="R2702" s="72" t="s">
        <v>3</v>
      </c>
      <c r="S2702" s="181"/>
      <c r="T2702" s="73" t="s">
        <v>20</v>
      </c>
      <c r="V2702" s="596">
        <v>1000</v>
      </c>
      <c r="X2702" s="709">
        <v>1000</v>
      </c>
      <c r="Z2702" s="74">
        <v>1260</v>
      </c>
      <c r="AB2702" s="74">
        <v>400</v>
      </c>
      <c r="AD2702" s="74">
        <v>2500</v>
      </c>
      <c r="AF2702" s="696">
        <v>0</v>
      </c>
      <c r="AH2702" s="696">
        <f t="shared" si="422"/>
        <v>2500</v>
      </c>
      <c r="AI2702" s="8"/>
      <c r="AJ2702" s="74">
        <f>CEILING(AB2702*25/100,10)</f>
        <v>100</v>
      </c>
      <c r="AK2702" s="8"/>
      <c r="AL2702" s="74">
        <v>2680</v>
      </c>
      <c r="AM2702" s="74"/>
      <c r="AN2702" s="74">
        <v>2830</v>
      </c>
      <c r="AO2702" s="74"/>
      <c r="AP2702" s="74">
        <v>2830</v>
      </c>
      <c r="AQ2702" s="74"/>
    </row>
    <row r="2703" spans="2:43" ht="18" customHeight="1" x14ac:dyDescent="0.2">
      <c r="B2703" s="4"/>
      <c r="C2703" s="117"/>
      <c r="D2703" s="117"/>
      <c r="E2703" s="117"/>
      <c r="F2703" s="48"/>
      <c r="G2703" s="11"/>
      <c r="H2703" s="117"/>
      <c r="I2703" s="124"/>
      <c r="J2703" s="124"/>
      <c r="K2703" s="144"/>
      <c r="L2703" s="11"/>
      <c r="M2703" s="143"/>
      <c r="N2703" s="42"/>
      <c r="O2703" s="128"/>
      <c r="P2703" s="130"/>
      <c r="Q2703" s="131">
        <v>2</v>
      </c>
      <c r="R2703" s="68"/>
      <c r="S2703" s="35"/>
      <c r="T2703" s="69" t="s">
        <v>21</v>
      </c>
      <c r="U2703" s="92"/>
      <c r="V2703" s="70">
        <f>V2704</f>
        <v>1000</v>
      </c>
      <c r="X2703" s="447">
        <f>X2704</f>
        <v>1000</v>
      </c>
      <c r="Z2703" s="447">
        <f>Z2704</f>
        <v>1810</v>
      </c>
      <c r="AB2703" s="447">
        <f>AB2704</f>
        <v>1900</v>
      </c>
      <c r="AD2703" s="447">
        <f>AD2704</f>
        <v>2500</v>
      </c>
      <c r="AF2703" s="447">
        <f>AF2704</f>
        <v>0</v>
      </c>
      <c r="AH2703" s="447">
        <f t="shared" si="422"/>
        <v>2500</v>
      </c>
      <c r="AI2703" s="446"/>
      <c r="AJ2703" s="447">
        <f>AJ2704</f>
        <v>480</v>
      </c>
      <c r="AK2703" s="71"/>
      <c r="AL2703" s="447">
        <f>AL2704</f>
        <v>2600</v>
      </c>
      <c r="AM2703" s="447"/>
      <c r="AN2703" s="447">
        <f>AN2704</f>
        <v>2760</v>
      </c>
      <c r="AO2703" s="447"/>
      <c r="AP2703" s="447">
        <f>AP2704</f>
        <v>2760</v>
      </c>
      <c r="AQ2703" s="447"/>
    </row>
    <row r="2704" spans="2:43" ht="18" customHeight="1" x14ac:dyDescent="0.25">
      <c r="B2704" s="4"/>
      <c r="C2704" s="117"/>
      <c r="D2704" s="117"/>
      <c r="E2704" s="117"/>
      <c r="F2704" s="48"/>
      <c r="G2704" s="11"/>
      <c r="H2704" s="117"/>
      <c r="I2704" s="124"/>
      <c r="J2704" s="124"/>
      <c r="K2704" s="144"/>
      <c r="L2704" s="11"/>
      <c r="M2704" s="143"/>
      <c r="N2704" s="42"/>
      <c r="O2704" s="128"/>
      <c r="P2704" s="130"/>
      <c r="Q2704" s="130"/>
      <c r="R2704" s="72" t="s">
        <v>3</v>
      </c>
      <c r="S2704" s="181"/>
      <c r="T2704" s="73" t="s">
        <v>21</v>
      </c>
      <c r="V2704" s="609">
        <v>1000</v>
      </c>
      <c r="X2704" s="710">
        <v>1000</v>
      </c>
      <c r="Z2704" s="74">
        <v>1810</v>
      </c>
      <c r="AB2704" s="74">
        <v>1900</v>
      </c>
      <c r="AD2704" s="74">
        <v>2500</v>
      </c>
      <c r="AF2704" s="696">
        <v>0</v>
      </c>
      <c r="AH2704" s="696">
        <f t="shared" si="422"/>
        <v>2500</v>
      </c>
      <c r="AI2704" s="8"/>
      <c r="AJ2704" s="74">
        <f>CEILING(AB2704*25/100,10)</f>
        <v>480</v>
      </c>
      <c r="AK2704" s="8"/>
      <c r="AL2704" s="74">
        <v>2600</v>
      </c>
      <c r="AM2704" s="74"/>
      <c r="AN2704" s="74">
        <v>2760</v>
      </c>
      <c r="AO2704" s="74"/>
      <c r="AP2704" s="74">
        <v>2760</v>
      </c>
      <c r="AQ2704" s="74"/>
    </row>
    <row r="2705" spans="2:43" ht="18" customHeight="1" x14ac:dyDescent="0.2">
      <c r="B2705" s="4"/>
      <c r="C2705" s="117"/>
      <c r="D2705" s="117"/>
      <c r="E2705" s="117"/>
      <c r="F2705" s="48"/>
      <c r="G2705" s="11"/>
      <c r="H2705" s="117"/>
      <c r="I2705" s="124"/>
      <c r="J2705" s="124"/>
      <c r="K2705" s="144"/>
      <c r="L2705" s="11"/>
      <c r="M2705" s="143"/>
      <c r="N2705" s="42"/>
      <c r="O2705" s="128"/>
      <c r="P2705" s="130"/>
      <c r="Q2705" s="131">
        <v>3</v>
      </c>
      <c r="R2705" s="68"/>
      <c r="S2705" s="35"/>
      <c r="T2705" s="69" t="s">
        <v>22</v>
      </c>
      <c r="U2705" s="92"/>
      <c r="V2705" s="70">
        <f>V2706</f>
        <v>1000</v>
      </c>
      <c r="X2705" s="447">
        <f>X2706</f>
        <v>1000</v>
      </c>
      <c r="Z2705" s="447">
        <f>Z2706</f>
        <v>2440</v>
      </c>
      <c r="AB2705" s="447">
        <f>AB2706</f>
        <v>0</v>
      </c>
      <c r="AD2705" s="447">
        <f>AD2706</f>
        <v>0</v>
      </c>
      <c r="AF2705" s="447">
        <f>AF2706</f>
        <v>0</v>
      </c>
      <c r="AH2705" s="447">
        <f t="shared" si="422"/>
        <v>0</v>
      </c>
      <c r="AI2705" s="446"/>
      <c r="AJ2705" s="447">
        <f>AJ2706</f>
        <v>0</v>
      </c>
      <c r="AK2705" s="71"/>
      <c r="AL2705" s="447">
        <f>AL2706</f>
        <v>5810</v>
      </c>
      <c r="AM2705" s="447"/>
      <c r="AN2705" s="447">
        <f>AN2706</f>
        <v>6200</v>
      </c>
      <c r="AO2705" s="447"/>
      <c r="AP2705" s="447">
        <f>AP2706</f>
        <v>6200</v>
      </c>
      <c r="AQ2705" s="447"/>
    </row>
    <row r="2706" spans="2:43" ht="18" customHeight="1" x14ac:dyDescent="0.25">
      <c r="B2706" s="4"/>
      <c r="C2706" s="117"/>
      <c r="D2706" s="117"/>
      <c r="E2706" s="117"/>
      <c r="F2706" s="48"/>
      <c r="G2706" s="11"/>
      <c r="H2706" s="117"/>
      <c r="I2706" s="124"/>
      <c r="J2706" s="124"/>
      <c r="K2706" s="144"/>
      <c r="L2706" s="11"/>
      <c r="M2706" s="143"/>
      <c r="N2706" s="42"/>
      <c r="O2706" s="128"/>
      <c r="P2706" s="130"/>
      <c r="Q2706" s="130"/>
      <c r="R2706" s="72" t="s">
        <v>3</v>
      </c>
      <c r="S2706" s="181"/>
      <c r="T2706" s="73" t="s">
        <v>22</v>
      </c>
      <c r="V2706" s="617">
        <v>1000</v>
      </c>
      <c r="X2706" s="711">
        <v>1000</v>
      </c>
      <c r="Z2706" s="74">
        <v>2440</v>
      </c>
      <c r="AB2706" s="74">
        <v>0</v>
      </c>
      <c r="AD2706" s="74">
        <v>0</v>
      </c>
      <c r="AF2706" s="74">
        <v>0</v>
      </c>
      <c r="AH2706" s="696">
        <f t="shared" si="422"/>
        <v>0</v>
      </c>
      <c r="AI2706" s="8"/>
      <c r="AJ2706" s="74">
        <v>0</v>
      </c>
      <c r="AK2706" s="8"/>
      <c r="AL2706" s="74">
        <v>5810</v>
      </c>
      <c r="AM2706" s="74"/>
      <c r="AN2706" s="74">
        <v>6200</v>
      </c>
      <c r="AO2706" s="74"/>
      <c r="AP2706" s="74">
        <v>6200</v>
      </c>
      <c r="AQ2706" s="74"/>
    </row>
    <row r="2707" spans="2:43" ht="18" customHeight="1" x14ac:dyDescent="0.2">
      <c r="B2707" s="4"/>
      <c r="C2707" s="117"/>
      <c r="D2707" s="117"/>
      <c r="E2707" s="117"/>
      <c r="F2707" s="48"/>
      <c r="G2707" s="11"/>
      <c r="H2707" s="117"/>
      <c r="I2707" s="124"/>
      <c r="J2707" s="124"/>
      <c r="K2707" s="144"/>
      <c r="L2707" s="11"/>
      <c r="M2707" s="143"/>
      <c r="N2707" s="42"/>
      <c r="O2707" s="128"/>
      <c r="P2707" s="130"/>
      <c r="Q2707" s="131">
        <v>6</v>
      </c>
      <c r="R2707" s="68"/>
      <c r="S2707" s="35"/>
      <c r="T2707" s="69" t="s">
        <v>218</v>
      </c>
      <c r="U2707" s="92"/>
      <c r="V2707" s="70">
        <f>V2708</f>
        <v>1000</v>
      </c>
      <c r="X2707" s="447">
        <f>X2708</f>
        <v>1000</v>
      </c>
      <c r="Z2707" s="447">
        <f>Z2708</f>
        <v>0</v>
      </c>
      <c r="AB2707" s="447">
        <f>AB2708</f>
        <v>1500</v>
      </c>
      <c r="AD2707" s="447">
        <f>AD2708</f>
        <v>1600</v>
      </c>
      <c r="AF2707" s="447">
        <f>AF2708</f>
        <v>6800</v>
      </c>
      <c r="AH2707" s="447">
        <f t="shared" si="422"/>
        <v>8400</v>
      </c>
      <c r="AI2707" s="446"/>
      <c r="AJ2707" s="447">
        <f>AJ2708</f>
        <v>380</v>
      </c>
      <c r="AK2707" s="71"/>
      <c r="AL2707" s="447">
        <f>AL2708</f>
        <v>3650</v>
      </c>
      <c r="AM2707" s="447"/>
      <c r="AN2707" s="447">
        <f>AN2708</f>
        <v>3900</v>
      </c>
      <c r="AO2707" s="447"/>
      <c r="AP2707" s="447">
        <f>AP2708</f>
        <v>3900</v>
      </c>
      <c r="AQ2707" s="447"/>
    </row>
    <row r="2708" spans="2:43" ht="18" customHeight="1" x14ac:dyDescent="0.25">
      <c r="B2708" s="4"/>
      <c r="C2708" s="117"/>
      <c r="D2708" s="117"/>
      <c r="E2708" s="117"/>
      <c r="F2708" s="48"/>
      <c r="G2708" s="11"/>
      <c r="H2708" s="117"/>
      <c r="I2708" s="124"/>
      <c r="J2708" s="124"/>
      <c r="K2708" s="144"/>
      <c r="L2708" s="11"/>
      <c r="M2708" s="143"/>
      <c r="N2708" s="42"/>
      <c r="O2708" s="128"/>
      <c r="P2708" s="130"/>
      <c r="Q2708" s="130"/>
      <c r="R2708" s="72">
        <v>2</v>
      </c>
      <c r="S2708" s="181"/>
      <c r="T2708" s="73" t="s">
        <v>220</v>
      </c>
      <c r="V2708" s="617">
        <v>1000</v>
      </c>
      <c r="X2708" s="711">
        <v>1000</v>
      </c>
      <c r="Z2708" s="74">
        <v>0</v>
      </c>
      <c r="AB2708" s="74">
        <v>1500</v>
      </c>
      <c r="AD2708" s="74">
        <v>1600</v>
      </c>
      <c r="AF2708" s="74">
        <v>6800</v>
      </c>
      <c r="AH2708" s="696">
        <f t="shared" si="422"/>
        <v>8400</v>
      </c>
      <c r="AI2708" s="8"/>
      <c r="AJ2708" s="74">
        <f>CEILING(AB2708*25/100,10)</f>
        <v>380</v>
      </c>
      <c r="AK2708" s="8"/>
      <c r="AL2708" s="74">
        <v>3650</v>
      </c>
      <c r="AM2708" s="74"/>
      <c r="AN2708" s="74">
        <v>3900</v>
      </c>
      <c r="AO2708" s="74"/>
      <c r="AP2708" s="74">
        <v>3900</v>
      </c>
      <c r="AQ2708" s="74"/>
    </row>
    <row r="2709" spans="2:43" ht="18" customHeight="1" x14ac:dyDescent="0.2">
      <c r="B2709" s="4"/>
      <c r="C2709" s="117"/>
      <c r="D2709" s="117"/>
      <c r="E2709" s="117"/>
      <c r="F2709" s="48"/>
      <c r="G2709" s="11"/>
      <c r="H2709" s="117"/>
      <c r="I2709" s="124"/>
      <c r="J2709" s="124"/>
      <c r="K2709" s="144"/>
      <c r="L2709" s="11"/>
      <c r="M2709" s="143"/>
      <c r="N2709" s="42"/>
      <c r="O2709" s="128"/>
      <c r="P2709" s="129">
        <v>5</v>
      </c>
      <c r="Q2709" s="129"/>
      <c r="R2709" s="64"/>
      <c r="S2709" s="234"/>
      <c r="T2709" s="65" t="s">
        <v>24</v>
      </c>
      <c r="U2709" s="155"/>
      <c r="V2709" s="66">
        <f>V2710</f>
        <v>2000</v>
      </c>
      <c r="X2709" s="66">
        <f>X2710</f>
        <v>2500</v>
      </c>
      <c r="Z2709" s="66">
        <f>Z2710</f>
        <v>1900</v>
      </c>
      <c r="AB2709" s="66">
        <f>AB2710</f>
        <v>2400</v>
      </c>
      <c r="AD2709" s="66">
        <f>AD2710</f>
        <v>2500</v>
      </c>
      <c r="AF2709" s="66">
        <f>AF2710</f>
        <v>300</v>
      </c>
      <c r="AH2709" s="66">
        <f t="shared" si="422"/>
        <v>2800</v>
      </c>
      <c r="AI2709" s="67"/>
      <c r="AJ2709" s="66">
        <f>AJ2710</f>
        <v>840</v>
      </c>
      <c r="AK2709" s="67"/>
      <c r="AL2709" s="66">
        <f t="shared" ref="AL2709:AP2710" si="430">AL2710</f>
        <v>2000</v>
      </c>
      <c r="AM2709" s="66"/>
      <c r="AN2709" s="66">
        <f t="shared" si="430"/>
        <v>2000</v>
      </c>
      <c r="AO2709" s="66"/>
      <c r="AP2709" s="66">
        <f t="shared" si="430"/>
        <v>2000</v>
      </c>
      <c r="AQ2709" s="66"/>
    </row>
    <row r="2710" spans="2:43" ht="18" customHeight="1" x14ac:dyDescent="0.2">
      <c r="B2710" s="4"/>
      <c r="C2710" s="117"/>
      <c r="D2710" s="117"/>
      <c r="E2710" s="117"/>
      <c r="F2710" s="48"/>
      <c r="G2710" s="11"/>
      <c r="H2710" s="117"/>
      <c r="I2710" s="124"/>
      <c r="J2710" s="124"/>
      <c r="K2710" s="144"/>
      <c r="L2710" s="11"/>
      <c r="M2710" s="143"/>
      <c r="N2710" s="42"/>
      <c r="O2710" s="128"/>
      <c r="P2710" s="130"/>
      <c r="Q2710" s="131">
        <v>2</v>
      </c>
      <c r="R2710" s="68"/>
      <c r="S2710" s="35"/>
      <c r="T2710" s="69" t="s">
        <v>25</v>
      </c>
      <c r="U2710" s="92"/>
      <c r="V2710" s="70">
        <f>V2711</f>
        <v>2000</v>
      </c>
      <c r="X2710" s="447">
        <f>X2711</f>
        <v>2500</v>
      </c>
      <c r="Z2710" s="447">
        <f>Z2711</f>
        <v>1900</v>
      </c>
      <c r="AB2710" s="447">
        <f>AB2711</f>
        <v>2400</v>
      </c>
      <c r="AD2710" s="447">
        <f>AD2711</f>
        <v>2500</v>
      </c>
      <c r="AF2710" s="447">
        <f>AF2711</f>
        <v>300</v>
      </c>
      <c r="AH2710" s="447">
        <f t="shared" si="422"/>
        <v>2800</v>
      </c>
      <c r="AI2710" s="446"/>
      <c r="AJ2710" s="447">
        <f>AJ2711</f>
        <v>840</v>
      </c>
      <c r="AK2710" s="71"/>
      <c r="AL2710" s="447">
        <f t="shared" si="430"/>
        <v>2000</v>
      </c>
      <c r="AM2710" s="447"/>
      <c r="AN2710" s="447">
        <f t="shared" si="430"/>
        <v>2000</v>
      </c>
      <c r="AO2710" s="447"/>
      <c r="AP2710" s="447">
        <f t="shared" si="430"/>
        <v>2000</v>
      </c>
      <c r="AQ2710" s="447"/>
    </row>
    <row r="2711" spans="2:43" ht="18" customHeight="1" x14ac:dyDescent="0.25">
      <c r="B2711" s="4"/>
      <c r="C2711" s="117"/>
      <c r="D2711" s="117"/>
      <c r="E2711" s="117"/>
      <c r="F2711" s="48"/>
      <c r="G2711" s="11"/>
      <c r="H2711" s="117"/>
      <c r="I2711" s="124"/>
      <c r="J2711" s="124"/>
      <c r="K2711" s="144"/>
      <c r="L2711" s="11"/>
      <c r="M2711" s="143"/>
      <c r="N2711" s="42"/>
      <c r="O2711" s="128"/>
      <c r="P2711" s="130"/>
      <c r="Q2711" s="130"/>
      <c r="R2711" s="72" t="s">
        <v>0</v>
      </c>
      <c r="S2711" s="181"/>
      <c r="T2711" s="73" t="s">
        <v>221</v>
      </c>
      <c r="V2711" s="496">
        <v>2000</v>
      </c>
      <c r="X2711" s="699">
        <v>2500</v>
      </c>
      <c r="Z2711" s="74">
        <v>1900</v>
      </c>
      <c r="AB2711" s="74">
        <v>2400</v>
      </c>
      <c r="AD2711" s="74">
        <v>2500</v>
      </c>
      <c r="AF2711" s="696">
        <v>300</v>
      </c>
      <c r="AH2711" s="696">
        <f t="shared" si="422"/>
        <v>2800</v>
      </c>
      <c r="AI2711" s="8"/>
      <c r="AJ2711" s="74">
        <f>CEILING(AB2711*35/100,10)</f>
        <v>840</v>
      </c>
      <c r="AK2711" s="8"/>
      <c r="AL2711" s="74">
        <v>2000</v>
      </c>
      <c r="AM2711" s="74"/>
      <c r="AN2711" s="74">
        <v>2000</v>
      </c>
      <c r="AO2711" s="74"/>
      <c r="AP2711" s="74">
        <v>2000</v>
      </c>
      <c r="AQ2711" s="74"/>
    </row>
    <row r="2712" spans="2:43" ht="18" hidden="1" customHeight="1" x14ac:dyDescent="0.2">
      <c r="B2712" s="4"/>
      <c r="C2712" s="117"/>
      <c r="D2712" s="117"/>
      <c r="E2712" s="117"/>
      <c r="F2712" s="48"/>
      <c r="G2712" s="11"/>
      <c r="H2712" s="117"/>
      <c r="I2712" s="124"/>
      <c r="J2712" s="124"/>
      <c r="K2712" s="144"/>
      <c r="L2712" s="11"/>
      <c r="M2712" s="143"/>
      <c r="N2712" s="42"/>
      <c r="O2712" s="128"/>
      <c r="P2712" s="129">
        <v>7</v>
      </c>
      <c r="Q2712" s="129"/>
      <c r="R2712" s="64"/>
      <c r="S2712" s="234"/>
      <c r="T2712" s="65" t="s">
        <v>343</v>
      </c>
      <c r="U2712" s="155"/>
      <c r="V2712" s="66">
        <f>V2713</f>
        <v>2000</v>
      </c>
      <c r="X2712" s="66">
        <f>X2713</f>
        <v>2000</v>
      </c>
      <c r="Z2712" s="66">
        <f>Z2713</f>
        <v>0</v>
      </c>
      <c r="AB2712" s="66">
        <f>AB2713</f>
        <v>0</v>
      </c>
      <c r="AD2712" s="66">
        <f>AD2713</f>
        <v>0</v>
      </c>
      <c r="AF2712" s="66">
        <f>AF2713</f>
        <v>3000</v>
      </c>
      <c r="AH2712" s="66">
        <f t="shared" si="422"/>
        <v>3000</v>
      </c>
      <c r="AI2712" s="67"/>
      <c r="AJ2712" s="66">
        <f>AJ2713</f>
        <v>0</v>
      </c>
      <c r="AK2712" s="67"/>
      <c r="AL2712" s="66">
        <f t="shared" ref="AL2712:AP2713" si="431">AL2713</f>
        <v>0</v>
      </c>
      <c r="AM2712" s="66"/>
      <c r="AN2712" s="66">
        <f t="shared" si="431"/>
        <v>0</v>
      </c>
      <c r="AO2712" s="66"/>
      <c r="AP2712" s="66">
        <f t="shared" si="431"/>
        <v>0</v>
      </c>
      <c r="AQ2712" s="66"/>
    </row>
    <row r="2713" spans="2:43" ht="18" hidden="1" customHeight="1" x14ac:dyDescent="0.2">
      <c r="B2713" s="4"/>
      <c r="C2713" s="117"/>
      <c r="D2713" s="117"/>
      <c r="E2713" s="117"/>
      <c r="F2713" s="48"/>
      <c r="G2713" s="11"/>
      <c r="H2713" s="117"/>
      <c r="I2713" s="124"/>
      <c r="J2713" s="124"/>
      <c r="K2713" s="144"/>
      <c r="L2713" s="11"/>
      <c r="M2713" s="143"/>
      <c r="N2713" s="42"/>
      <c r="O2713" s="128"/>
      <c r="P2713" s="130"/>
      <c r="Q2713" s="131">
        <v>3</v>
      </c>
      <c r="R2713" s="68"/>
      <c r="S2713" s="35"/>
      <c r="T2713" s="69" t="s">
        <v>224</v>
      </c>
      <c r="U2713" s="92"/>
      <c r="V2713" s="70">
        <f>V2714</f>
        <v>2000</v>
      </c>
      <c r="X2713" s="447">
        <f>X2714</f>
        <v>2000</v>
      </c>
      <c r="Z2713" s="447">
        <f>Z2714</f>
        <v>0</v>
      </c>
      <c r="AB2713" s="447">
        <f>AB2714</f>
        <v>0</v>
      </c>
      <c r="AD2713" s="447">
        <f>AD2714</f>
        <v>0</v>
      </c>
      <c r="AF2713" s="447">
        <f>AF2714</f>
        <v>3000</v>
      </c>
      <c r="AH2713" s="447">
        <f t="shared" si="422"/>
        <v>3000</v>
      </c>
      <c r="AI2713" s="446"/>
      <c r="AJ2713" s="447">
        <f>AJ2714</f>
        <v>0</v>
      </c>
      <c r="AK2713" s="71"/>
      <c r="AL2713" s="447">
        <f t="shared" si="431"/>
        <v>0</v>
      </c>
      <c r="AM2713" s="447"/>
      <c r="AN2713" s="447">
        <f t="shared" si="431"/>
        <v>0</v>
      </c>
      <c r="AO2713" s="447"/>
      <c r="AP2713" s="447">
        <f t="shared" si="431"/>
        <v>0</v>
      </c>
      <c r="AQ2713" s="447"/>
    </row>
    <row r="2714" spans="2:43" ht="18" hidden="1" customHeight="1" x14ac:dyDescent="0.25">
      <c r="B2714" s="4"/>
      <c r="C2714" s="117"/>
      <c r="D2714" s="117"/>
      <c r="E2714" s="117"/>
      <c r="F2714" s="48"/>
      <c r="G2714" s="11"/>
      <c r="H2714" s="117"/>
      <c r="I2714" s="124"/>
      <c r="J2714" s="124"/>
      <c r="K2714" s="144"/>
      <c r="L2714" s="11"/>
      <c r="M2714" s="143"/>
      <c r="N2714" s="42"/>
      <c r="O2714" s="128"/>
      <c r="P2714" s="130"/>
      <c r="Q2714" s="131"/>
      <c r="R2714" s="72" t="s">
        <v>0</v>
      </c>
      <c r="S2714" s="181"/>
      <c r="T2714" s="73" t="s">
        <v>53</v>
      </c>
      <c r="V2714" s="497">
        <v>2000</v>
      </c>
      <c r="X2714" s="697">
        <v>2000</v>
      </c>
      <c r="Z2714" s="74">
        <v>0</v>
      </c>
      <c r="AB2714" s="74">
        <v>0</v>
      </c>
      <c r="AD2714" s="74">
        <v>0</v>
      </c>
      <c r="AF2714" s="696">
        <v>3000</v>
      </c>
      <c r="AH2714" s="696">
        <f t="shared" si="422"/>
        <v>3000</v>
      </c>
      <c r="AI2714" s="8"/>
      <c r="AJ2714" s="74">
        <v>0</v>
      </c>
      <c r="AK2714" s="8"/>
      <c r="AL2714" s="74">
        <v>0</v>
      </c>
      <c r="AM2714" s="74"/>
      <c r="AN2714" s="74">
        <v>0</v>
      </c>
      <c r="AO2714" s="74"/>
      <c r="AP2714" s="74">
        <v>0</v>
      </c>
      <c r="AQ2714" s="74"/>
    </row>
    <row r="2715" spans="2:43" ht="18" hidden="1" customHeight="1" x14ac:dyDescent="0.2">
      <c r="B2715" s="4"/>
      <c r="C2715" s="117"/>
      <c r="D2715" s="117"/>
      <c r="E2715" s="117"/>
      <c r="F2715" s="48"/>
      <c r="G2715" s="11"/>
      <c r="H2715" s="117"/>
      <c r="I2715" s="124"/>
      <c r="J2715" s="124"/>
      <c r="K2715" s="144"/>
      <c r="L2715" s="11"/>
      <c r="M2715" s="143"/>
      <c r="N2715" s="42"/>
      <c r="O2715" s="128"/>
      <c r="P2715" s="129">
        <v>9</v>
      </c>
      <c r="Q2715" s="129"/>
      <c r="R2715" s="64"/>
      <c r="S2715" s="234"/>
      <c r="T2715" s="65" t="s">
        <v>217</v>
      </c>
      <c r="U2715" s="155"/>
      <c r="V2715" s="66">
        <f>V2716+V2718</f>
        <v>0</v>
      </c>
      <c r="X2715" s="66">
        <f>X2716+X2718</f>
        <v>0</v>
      </c>
      <c r="Z2715" s="66">
        <f>Z2716+Z2718</f>
        <v>0</v>
      </c>
      <c r="AB2715" s="66">
        <f>AB2716+AB2718</f>
        <v>0</v>
      </c>
      <c r="AD2715" s="66">
        <f>AD2716+AD2718</f>
        <v>0</v>
      </c>
      <c r="AF2715" s="66">
        <f>AF2716+AF2718</f>
        <v>0</v>
      </c>
      <c r="AH2715" s="66">
        <f t="shared" si="422"/>
        <v>0</v>
      </c>
      <c r="AI2715" s="67"/>
      <c r="AJ2715" s="66">
        <f>AJ2716+AJ2718</f>
        <v>0</v>
      </c>
      <c r="AK2715" s="67"/>
      <c r="AL2715" s="66">
        <f>AL2716+AL2718</f>
        <v>0</v>
      </c>
      <c r="AM2715" s="66"/>
      <c r="AN2715" s="66">
        <f>AN2716+AN2718</f>
        <v>0</v>
      </c>
      <c r="AO2715" s="66"/>
      <c r="AP2715" s="66">
        <f>AP2716+AP2718</f>
        <v>0</v>
      </c>
      <c r="AQ2715" s="66"/>
    </row>
    <row r="2716" spans="2:43" ht="18" hidden="1" customHeight="1" x14ac:dyDescent="0.2">
      <c r="B2716" s="4"/>
      <c r="C2716" s="117"/>
      <c r="D2716" s="117"/>
      <c r="E2716" s="117"/>
      <c r="F2716" s="48"/>
      <c r="G2716" s="11"/>
      <c r="H2716" s="117"/>
      <c r="I2716" s="124"/>
      <c r="J2716" s="124"/>
      <c r="K2716" s="144"/>
      <c r="L2716" s="11"/>
      <c r="M2716" s="143"/>
      <c r="N2716" s="42"/>
      <c r="O2716" s="128"/>
      <c r="P2716" s="130"/>
      <c r="Q2716" s="131">
        <v>1</v>
      </c>
      <c r="R2716" s="68"/>
      <c r="S2716" s="35"/>
      <c r="T2716" s="69" t="s">
        <v>231</v>
      </c>
      <c r="U2716" s="92"/>
      <c r="V2716" s="70">
        <f>V2717</f>
        <v>0</v>
      </c>
      <c r="X2716" s="447">
        <f>X2717</f>
        <v>0</v>
      </c>
      <c r="Z2716" s="447">
        <f>Z2717</f>
        <v>0</v>
      </c>
      <c r="AB2716" s="447">
        <f>AB2717</f>
        <v>0</v>
      </c>
      <c r="AD2716" s="447">
        <f>AD2717</f>
        <v>0</v>
      </c>
      <c r="AF2716" s="447">
        <f>AF2717</f>
        <v>0</v>
      </c>
      <c r="AH2716" s="447">
        <f t="shared" si="422"/>
        <v>0</v>
      </c>
      <c r="AI2716" s="446"/>
      <c r="AJ2716" s="447">
        <f>AJ2717</f>
        <v>0</v>
      </c>
      <c r="AK2716" s="71"/>
      <c r="AL2716" s="447">
        <f>AL2717</f>
        <v>0</v>
      </c>
      <c r="AM2716" s="447"/>
      <c r="AN2716" s="447">
        <f>AN2717</f>
        <v>0</v>
      </c>
      <c r="AO2716" s="447"/>
      <c r="AP2716" s="447">
        <f>AP2717</f>
        <v>0</v>
      </c>
      <c r="AQ2716" s="447"/>
    </row>
    <row r="2717" spans="2:43" ht="18" hidden="1" customHeight="1" x14ac:dyDescent="0.25">
      <c r="B2717" s="4"/>
      <c r="C2717" s="117"/>
      <c r="D2717" s="117"/>
      <c r="E2717" s="117"/>
      <c r="F2717" s="48"/>
      <c r="G2717" s="11"/>
      <c r="H2717" s="117"/>
      <c r="I2717" s="124"/>
      <c r="J2717" s="124"/>
      <c r="K2717" s="144"/>
      <c r="L2717" s="11"/>
      <c r="M2717" s="143"/>
      <c r="N2717" s="42"/>
      <c r="O2717" s="128"/>
      <c r="P2717" s="130"/>
      <c r="Q2717" s="131"/>
      <c r="R2717" s="72" t="s">
        <v>3</v>
      </c>
      <c r="S2717" s="181"/>
      <c r="T2717" s="73" t="s">
        <v>231</v>
      </c>
      <c r="V2717" s="74">
        <v>0</v>
      </c>
      <c r="X2717" s="74">
        <v>0</v>
      </c>
      <c r="Z2717" s="74">
        <v>0</v>
      </c>
      <c r="AB2717" s="74">
        <v>0</v>
      </c>
      <c r="AD2717" s="696">
        <f>(AB2717*10/100)+AB2717</f>
        <v>0</v>
      </c>
      <c r="AF2717" s="696">
        <f>(AD2717*10/100)+AD2717</f>
        <v>0</v>
      </c>
      <c r="AH2717" s="696">
        <f t="shared" ref="AH2717:AH2780" si="432">AD2717+AF2717</f>
        <v>0</v>
      </c>
      <c r="AI2717" s="8"/>
      <c r="AJ2717" s="74">
        <v>0</v>
      </c>
      <c r="AK2717" s="8"/>
      <c r="AL2717" s="74">
        <v>0</v>
      </c>
      <c r="AM2717" s="74"/>
      <c r="AN2717" s="74">
        <v>0</v>
      </c>
      <c r="AO2717" s="696"/>
      <c r="AP2717" s="74">
        <v>0</v>
      </c>
      <c r="AQ2717" s="696"/>
    </row>
    <row r="2718" spans="2:43" ht="18" hidden="1" customHeight="1" x14ac:dyDescent="0.2">
      <c r="B2718" s="4"/>
      <c r="C2718" s="117"/>
      <c r="D2718" s="117"/>
      <c r="E2718" s="117"/>
      <c r="F2718" s="48"/>
      <c r="G2718" s="11"/>
      <c r="H2718" s="117"/>
      <c r="I2718" s="124"/>
      <c r="J2718" s="124"/>
      <c r="K2718" s="144"/>
      <c r="L2718" s="11"/>
      <c r="M2718" s="143"/>
      <c r="N2718" s="42"/>
      <c r="O2718" s="128"/>
      <c r="P2718" s="130"/>
      <c r="Q2718" s="131">
        <v>2</v>
      </c>
      <c r="R2718" s="68"/>
      <c r="S2718" s="35"/>
      <c r="T2718" s="69" t="s">
        <v>232</v>
      </c>
      <c r="U2718" s="92"/>
      <c r="V2718" s="70">
        <f>V2719</f>
        <v>0</v>
      </c>
      <c r="X2718" s="447">
        <f>X2719</f>
        <v>0</v>
      </c>
      <c r="Z2718" s="447">
        <f>Z2719</f>
        <v>0</v>
      </c>
      <c r="AB2718" s="447">
        <f>AB2719</f>
        <v>0</v>
      </c>
      <c r="AD2718" s="447">
        <f>AD2719</f>
        <v>0</v>
      </c>
      <c r="AF2718" s="447">
        <f>AF2719</f>
        <v>0</v>
      </c>
      <c r="AH2718" s="447">
        <f t="shared" si="432"/>
        <v>0</v>
      </c>
      <c r="AI2718" s="446"/>
      <c r="AJ2718" s="447">
        <f>AJ2719</f>
        <v>0</v>
      </c>
      <c r="AK2718" s="71"/>
      <c r="AL2718" s="447">
        <f>AL2719</f>
        <v>0</v>
      </c>
      <c r="AM2718" s="447"/>
      <c r="AN2718" s="447">
        <f>AN2719</f>
        <v>0</v>
      </c>
      <c r="AO2718" s="447"/>
      <c r="AP2718" s="447">
        <f>AP2719</f>
        <v>0</v>
      </c>
      <c r="AQ2718" s="447"/>
    </row>
    <row r="2719" spans="2:43" ht="18" hidden="1" customHeight="1" x14ac:dyDescent="0.25">
      <c r="B2719" s="4"/>
      <c r="C2719" s="117"/>
      <c r="D2719" s="117"/>
      <c r="E2719" s="117"/>
      <c r="F2719" s="48"/>
      <c r="G2719" s="11"/>
      <c r="H2719" s="117"/>
      <c r="I2719" s="124"/>
      <c r="J2719" s="124"/>
      <c r="K2719" s="144"/>
      <c r="L2719" s="11"/>
      <c r="M2719" s="143"/>
      <c r="N2719" s="42"/>
      <c r="O2719" s="128"/>
      <c r="P2719" s="130"/>
      <c r="Q2719" s="131"/>
      <c r="R2719" s="72" t="s">
        <v>3</v>
      </c>
      <c r="S2719" s="181"/>
      <c r="T2719" s="77" t="s">
        <v>232</v>
      </c>
      <c r="U2719" s="141"/>
      <c r="V2719" s="74">
        <v>0</v>
      </c>
      <c r="X2719" s="74">
        <v>0</v>
      </c>
      <c r="Z2719" s="74">
        <v>0</v>
      </c>
      <c r="AB2719" s="74">
        <v>0</v>
      </c>
      <c r="AD2719" s="696">
        <f>(AB2719*10/100)+AB2719</f>
        <v>0</v>
      </c>
      <c r="AF2719" s="696">
        <f>(AD2719*10/100)+AD2719</f>
        <v>0</v>
      </c>
      <c r="AH2719" s="696">
        <f t="shared" si="432"/>
        <v>0</v>
      </c>
      <c r="AI2719" s="8"/>
      <c r="AJ2719" s="74">
        <v>0</v>
      </c>
      <c r="AK2719" s="8"/>
      <c r="AL2719" s="74">
        <v>0</v>
      </c>
      <c r="AM2719" s="74"/>
      <c r="AN2719" s="74">
        <v>0</v>
      </c>
      <c r="AO2719" s="696"/>
      <c r="AP2719" s="74">
        <v>0</v>
      </c>
      <c r="AQ2719" s="696"/>
    </row>
    <row r="2720" spans="2:43" ht="18" hidden="1" customHeight="1" x14ac:dyDescent="0.2">
      <c r="B2720" s="4"/>
      <c r="C2720" s="117"/>
      <c r="D2720" s="117"/>
      <c r="E2720" s="117"/>
      <c r="F2720" s="48"/>
      <c r="G2720" s="11"/>
      <c r="H2720" s="117"/>
      <c r="I2720" s="124"/>
      <c r="J2720" s="124"/>
      <c r="K2720" s="144"/>
      <c r="L2720" s="11"/>
      <c r="M2720" s="143"/>
      <c r="N2720" s="42"/>
      <c r="O2720" s="133" t="s">
        <v>55</v>
      </c>
      <c r="P2720" s="134"/>
      <c r="Q2720" s="134"/>
      <c r="R2720" s="79"/>
      <c r="S2720" s="252"/>
      <c r="T2720" s="80" t="s">
        <v>29</v>
      </c>
      <c r="U2720" s="242"/>
      <c r="V2720" s="88">
        <f>V2721</f>
        <v>0</v>
      </c>
      <c r="X2720" s="88">
        <f>X2721</f>
        <v>0</v>
      </c>
      <c r="Z2720" s="88">
        <f>Z2721</f>
        <v>0</v>
      </c>
      <c r="AB2720" s="88">
        <f>AB2721</f>
        <v>0</v>
      </c>
      <c r="AD2720" s="88" t="e">
        <f>#REF!</f>
        <v>#REF!</v>
      </c>
      <c r="AF2720" s="88">
        <f>AF2721</f>
        <v>0</v>
      </c>
      <c r="AH2720" s="88" t="e">
        <f t="shared" si="432"/>
        <v>#REF!</v>
      </c>
      <c r="AI2720" s="89"/>
      <c r="AJ2720" s="88">
        <f>AJ2721</f>
        <v>0</v>
      </c>
      <c r="AK2720" s="89"/>
      <c r="AL2720" s="88">
        <f t="shared" ref="AL2720:AP2722" si="433">AL2721</f>
        <v>0</v>
      </c>
      <c r="AM2720" s="88"/>
      <c r="AN2720" s="88">
        <f t="shared" si="433"/>
        <v>0</v>
      </c>
      <c r="AO2720" s="88"/>
      <c r="AP2720" s="88">
        <f t="shared" si="433"/>
        <v>0</v>
      </c>
      <c r="AQ2720" s="88"/>
    </row>
    <row r="2721" spans="2:43" ht="18" hidden="1" customHeight="1" x14ac:dyDescent="0.2">
      <c r="B2721" s="4"/>
      <c r="C2721" s="117"/>
      <c r="D2721" s="117"/>
      <c r="E2721" s="117"/>
      <c r="F2721" s="48"/>
      <c r="G2721" s="11"/>
      <c r="H2721" s="117"/>
      <c r="I2721" s="124"/>
      <c r="J2721" s="124"/>
      <c r="K2721" s="144"/>
      <c r="L2721" s="11"/>
      <c r="M2721" s="143"/>
      <c r="N2721" s="42"/>
      <c r="O2721" s="128"/>
      <c r="P2721" s="129">
        <v>3</v>
      </c>
      <c r="Q2721" s="129"/>
      <c r="R2721" s="64"/>
      <c r="S2721" s="234"/>
      <c r="T2721" s="65" t="s">
        <v>54</v>
      </c>
      <c r="U2721" s="155"/>
      <c r="V2721" s="66">
        <f>V2722</f>
        <v>0</v>
      </c>
      <c r="X2721" s="66">
        <f>X2722</f>
        <v>0</v>
      </c>
      <c r="Z2721" s="66">
        <f>Z2722</f>
        <v>0</v>
      </c>
      <c r="AB2721" s="66">
        <f>AB2722</f>
        <v>0</v>
      </c>
      <c r="AD2721" s="66" t="e">
        <f>#REF!</f>
        <v>#REF!</v>
      </c>
      <c r="AF2721" s="66">
        <f>AF2722</f>
        <v>0</v>
      </c>
      <c r="AH2721" s="66" t="e">
        <f t="shared" si="432"/>
        <v>#REF!</v>
      </c>
      <c r="AI2721" s="67"/>
      <c r="AJ2721" s="66">
        <f>AJ2722</f>
        <v>0</v>
      </c>
      <c r="AK2721" s="67"/>
      <c r="AL2721" s="66">
        <f t="shared" si="433"/>
        <v>0</v>
      </c>
      <c r="AM2721" s="66"/>
      <c r="AN2721" s="66">
        <f t="shared" si="433"/>
        <v>0</v>
      </c>
      <c r="AO2721" s="66"/>
      <c r="AP2721" s="66">
        <f t="shared" si="433"/>
        <v>0</v>
      </c>
      <c r="AQ2721" s="66"/>
    </row>
    <row r="2722" spans="2:43" ht="18" hidden="1" customHeight="1" x14ac:dyDescent="0.2">
      <c r="B2722" s="4"/>
      <c r="C2722" s="117"/>
      <c r="D2722" s="117"/>
      <c r="E2722" s="117"/>
      <c r="F2722" s="48"/>
      <c r="G2722" s="11"/>
      <c r="H2722" s="117"/>
      <c r="I2722" s="124"/>
      <c r="J2722" s="124"/>
      <c r="K2722" s="144"/>
      <c r="L2722" s="11"/>
      <c r="M2722" s="143"/>
      <c r="N2722" s="42"/>
      <c r="O2722" s="128"/>
      <c r="P2722" s="130"/>
      <c r="Q2722" s="131">
        <v>1</v>
      </c>
      <c r="R2722" s="68"/>
      <c r="S2722" s="35"/>
      <c r="T2722" s="69" t="s">
        <v>69</v>
      </c>
      <c r="U2722" s="92"/>
      <c r="V2722" s="70">
        <f>V2723</f>
        <v>0</v>
      </c>
      <c r="X2722" s="447">
        <f>X2723</f>
        <v>0</v>
      </c>
      <c r="Z2722" s="447">
        <f>Z2723</f>
        <v>0</v>
      </c>
      <c r="AB2722" s="447">
        <f>AB2723</f>
        <v>0</v>
      </c>
      <c r="AD2722" s="447" t="e">
        <f>#REF!</f>
        <v>#REF!</v>
      </c>
      <c r="AF2722" s="447">
        <f>AF2723</f>
        <v>0</v>
      </c>
      <c r="AH2722" s="447" t="e">
        <f t="shared" si="432"/>
        <v>#REF!</v>
      </c>
      <c r="AI2722" s="446"/>
      <c r="AJ2722" s="447">
        <f>AJ2723</f>
        <v>0</v>
      </c>
      <c r="AK2722" s="71"/>
      <c r="AL2722" s="447">
        <f t="shared" si="433"/>
        <v>0</v>
      </c>
      <c r="AM2722" s="447"/>
      <c r="AN2722" s="447">
        <f t="shared" si="433"/>
        <v>0</v>
      </c>
      <c r="AO2722" s="447"/>
      <c r="AP2722" s="447">
        <f t="shared" si="433"/>
        <v>0</v>
      </c>
      <c r="AQ2722" s="447"/>
    </row>
    <row r="2723" spans="2:43" ht="18" hidden="1" customHeight="1" x14ac:dyDescent="0.2">
      <c r="B2723" s="4"/>
      <c r="C2723" s="117"/>
      <c r="D2723" s="117"/>
      <c r="E2723" s="117"/>
      <c r="F2723" s="48"/>
      <c r="G2723" s="11"/>
      <c r="H2723" s="117"/>
      <c r="I2723" s="124"/>
      <c r="J2723" s="124"/>
      <c r="K2723" s="144"/>
      <c r="L2723" s="11"/>
      <c r="M2723" s="143"/>
      <c r="N2723" s="42"/>
      <c r="O2723" s="128"/>
      <c r="P2723" s="130"/>
      <c r="Q2723" s="130"/>
      <c r="R2723" s="72" t="s">
        <v>55</v>
      </c>
      <c r="S2723" s="181"/>
      <c r="T2723" s="73" t="s">
        <v>193</v>
      </c>
      <c r="V2723" s="74">
        <v>0</v>
      </c>
      <c r="X2723" s="74">
        <v>0</v>
      </c>
      <c r="Z2723" s="74">
        <v>0</v>
      </c>
      <c r="AB2723" s="74">
        <v>0</v>
      </c>
      <c r="AD2723" s="74">
        <v>0</v>
      </c>
      <c r="AF2723" s="74">
        <v>0</v>
      </c>
      <c r="AH2723" s="74">
        <f t="shared" si="432"/>
        <v>0</v>
      </c>
      <c r="AI2723" s="8"/>
      <c r="AJ2723" s="74">
        <v>0</v>
      </c>
      <c r="AK2723" s="8"/>
      <c r="AL2723" s="74">
        <v>0</v>
      </c>
      <c r="AM2723" s="74"/>
      <c r="AN2723" s="74">
        <v>0</v>
      </c>
      <c r="AO2723" s="74"/>
      <c r="AP2723" s="74">
        <v>0</v>
      </c>
      <c r="AQ2723" s="74"/>
    </row>
    <row r="2724" spans="2:43" ht="18" customHeight="1" x14ac:dyDescent="0.2">
      <c r="B2724" s="4"/>
      <c r="C2724" s="117"/>
      <c r="D2724" s="117"/>
      <c r="E2724" s="117"/>
      <c r="F2724" s="48"/>
      <c r="G2724" s="11"/>
      <c r="H2724" s="117"/>
      <c r="I2724" s="124"/>
      <c r="J2724" s="124"/>
      <c r="K2724" s="144"/>
      <c r="L2724" s="11"/>
      <c r="M2724" s="143"/>
      <c r="N2724" s="42"/>
      <c r="O2724" s="128"/>
      <c r="P2724" s="130"/>
      <c r="Q2724" s="131"/>
      <c r="R2724" s="68"/>
      <c r="S2724" s="35"/>
      <c r="T2724" s="69"/>
      <c r="U2724" s="92"/>
      <c r="V2724" s="70"/>
      <c r="X2724" s="447"/>
      <c r="Z2724" s="447"/>
      <c r="AB2724" s="447"/>
      <c r="AD2724" s="447"/>
      <c r="AF2724" s="447"/>
      <c r="AH2724" s="447">
        <f t="shared" si="432"/>
        <v>0</v>
      </c>
      <c r="AI2724" s="446"/>
      <c r="AJ2724" s="447"/>
      <c r="AK2724" s="71"/>
      <c r="AL2724" s="447"/>
      <c r="AM2724" s="447"/>
      <c r="AN2724" s="447"/>
      <c r="AO2724" s="447"/>
      <c r="AP2724" s="447"/>
      <c r="AQ2724" s="447"/>
    </row>
    <row r="2725" spans="2:43" ht="18" customHeight="1" x14ac:dyDescent="0.2">
      <c r="B2725" s="4"/>
      <c r="C2725" s="117"/>
      <c r="D2725" s="117"/>
      <c r="E2725" s="117"/>
      <c r="F2725" s="113">
        <v>2</v>
      </c>
      <c r="G2725" s="283"/>
      <c r="H2725" s="171"/>
      <c r="I2725" s="114"/>
      <c r="J2725" s="114"/>
      <c r="K2725" s="167"/>
      <c r="L2725" s="276"/>
      <c r="M2725" s="166"/>
      <c r="N2725" s="259"/>
      <c r="O2725" s="115"/>
      <c r="P2725" s="116"/>
      <c r="Q2725" s="116"/>
      <c r="R2725" s="52"/>
      <c r="S2725" s="247"/>
      <c r="T2725" s="53" t="s">
        <v>178</v>
      </c>
      <c r="U2725" s="240"/>
      <c r="V2725" s="54">
        <f>V2726</f>
        <v>583500</v>
      </c>
      <c r="X2725" s="54">
        <f>X2726</f>
        <v>593700</v>
      </c>
      <c r="Z2725" s="54">
        <f>Z2726</f>
        <v>636850</v>
      </c>
      <c r="AB2725" s="54">
        <f>AB2726</f>
        <v>756300</v>
      </c>
      <c r="AD2725" s="54" t="e">
        <f>AD2726</f>
        <v>#REF!</v>
      </c>
      <c r="AF2725" s="54">
        <f>AF2726</f>
        <v>0</v>
      </c>
      <c r="AH2725" s="54" t="e">
        <f t="shared" si="432"/>
        <v>#REF!</v>
      </c>
      <c r="AI2725" s="55"/>
      <c r="AJ2725" s="54">
        <f>AJ2726</f>
        <v>255540</v>
      </c>
      <c r="AK2725" s="55"/>
      <c r="AL2725" s="54">
        <f t="shared" ref="AL2725:AP2728" si="434">AL2726</f>
        <v>1044990</v>
      </c>
      <c r="AM2725" s="54"/>
      <c r="AN2725" s="54">
        <f t="shared" si="434"/>
        <v>1130240</v>
      </c>
      <c r="AO2725" s="54"/>
      <c r="AP2725" s="54">
        <f t="shared" si="434"/>
        <v>1130240</v>
      </c>
      <c r="AQ2725" s="54"/>
    </row>
    <row r="2726" spans="2:43" ht="18" customHeight="1" x14ac:dyDescent="0.2">
      <c r="B2726" s="4"/>
      <c r="C2726" s="117"/>
      <c r="D2726" s="117"/>
      <c r="E2726" s="117"/>
      <c r="F2726" s="48"/>
      <c r="G2726" s="11"/>
      <c r="H2726" s="112" t="s">
        <v>33</v>
      </c>
      <c r="I2726" s="118"/>
      <c r="J2726" s="118"/>
      <c r="K2726" s="170"/>
      <c r="L2726" s="34"/>
      <c r="M2726" s="169"/>
      <c r="N2726" s="260"/>
      <c r="O2726" s="119"/>
      <c r="P2726" s="120"/>
      <c r="Q2726" s="120"/>
      <c r="R2726" s="56"/>
      <c r="S2726" s="248"/>
      <c r="T2726" s="57" t="s">
        <v>92</v>
      </c>
      <c r="U2726" s="236"/>
      <c r="V2726" s="58">
        <f>V2727</f>
        <v>583500</v>
      </c>
      <c r="X2726" s="659">
        <f>X2727</f>
        <v>593700</v>
      </c>
      <c r="Z2726" s="659">
        <f>Z2727</f>
        <v>636850</v>
      </c>
      <c r="AB2726" s="659">
        <f>AB2727</f>
        <v>756300</v>
      </c>
      <c r="AD2726" s="659" t="e">
        <f>AD2727</f>
        <v>#REF!</v>
      </c>
      <c r="AF2726" s="659">
        <f>AF2727</f>
        <v>0</v>
      </c>
      <c r="AH2726" s="659" t="e">
        <f t="shared" si="432"/>
        <v>#REF!</v>
      </c>
      <c r="AI2726" s="660"/>
      <c r="AJ2726" s="659">
        <f>AJ2727</f>
        <v>255540</v>
      </c>
      <c r="AK2726" s="59"/>
      <c r="AL2726" s="659">
        <f t="shared" si="434"/>
        <v>1044990</v>
      </c>
      <c r="AM2726" s="659"/>
      <c r="AN2726" s="659">
        <f t="shared" si="434"/>
        <v>1130240</v>
      </c>
      <c r="AO2726" s="659"/>
      <c r="AP2726" s="659">
        <f t="shared" si="434"/>
        <v>1130240</v>
      </c>
      <c r="AQ2726" s="659"/>
    </row>
    <row r="2727" spans="2:43" ht="18" customHeight="1" x14ac:dyDescent="0.2">
      <c r="B2727" s="4"/>
      <c r="C2727" s="117"/>
      <c r="D2727" s="117"/>
      <c r="E2727" s="117"/>
      <c r="F2727" s="48"/>
      <c r="G2727" s="11"/>
      <c r="H2727" s="132"/>
      <c r="I2727" s="121">
        <v>4</v>
      </c>
      <c r="J2727" s="121"/>
      <c r="K2727" s="164"/>
      <c r="L2727" s="277"/>
      <c r="M2727" s="163"/>
      <c r="N2727" s="261"/>
      <c r="O2727" s="122"/>
      <c r="P2727" s="123"/>
      <c r="Q2727" s="123"/>
      <c r="R2727" s="49"/>
      <c r="S2727" s="18"/>
      <c r="T2727" s="50" t="s">
        <v>93</v>
      </c>
      <c r="U2727" s="76"/>
      <c r="V2727" s="51">
        <f>V2728</f>
        <v>583500</v>
      </c>
      <c r="X2727" s="51">
        <f>X2728</f>
        <v>593700</v>
      </c>
      <c r="Z2727" s="51">
        <f>Z2728</f>
        <v>636850</v>
      </c>
      <c r="AB2727" s="51">
        <f>AB2728</f>
        <v>756300</v>
      </c>
      <c r="AD2727" s="51" t="e">
        <f>AD2728</f>
        <v>#REF!</v>
      </c>
      <c r="AF2727" s="51">
        <f>AF2728</f>
        <v>0</v>
      </c>
      <c r="AH2727" s="51" t="e">
        <f t="shared" si="432"/>
        <v>#REF!</v>
      </c>
      <c r="AI2727" s="5"/>
      <c r="AJ2727" s="51">
        <f>AJ2728</f>
        <v>255540</v>
      </c>
      <c r="AK2727" s="5"/>
      <c r="AL2727" s="51">
        <f t="shared" si="434"/>
        <v>1044990</v>
      </c>
      <c r="AM2727" s="51"/>
      <c r="AN2727" s="51">
        <f t="shared" si="434"/>
        <v>1130240</v>
      </c>
      <c r="AO2727" s="51"/>
      <c r="AP2727" s="51">
        <f t="shared" si="434"/>
        <v>1130240</v>
      </c>
      <c r="AQ2727" s="51"/>
    </row>
    <row r="2728" spans="2:43" ht="18" customHeight="1" x14ac:dyDescent="0.2">
      <c r="B2728" s="4"/>
      <c r="C2728" s="117"/>
      <c r="D2728" s="117"/>
      <c r="E2728" s="117"/>
      <c r="F2728" s="48"/>
      <c r="G2728" s="11"/>
      <c r="H2728" s="132"/>
      <c r="I2728" s="121"/>
      <c r="J2728" s="121">
        <v>2</v>
      </c>
      <c r="K2728" s="164"/>
      <c r="L2728" s="277"/>
      <c r="M2728" s="163"/>
      <c r="N2728" s="261"/>
      <c r="O2728" s="122"/>
      <c r="P2728" s="123"/>
      <c r="Q2728" s="123"/>
      <c r="R2728" s="49"/>
      <c r="S2728" s="18"/>
      <c r="T2728" s="50" t="s">
        <v>248</v>
      </c>
      <c r="U2728" s="76"/>
      <c r="V2728" s="51">
        <f>V2729</f>
        <v>583500</v>
      </c>
      <c r="X2728" s="51">
        <f>X2729</f>
        <v>593700</v>
      </c>
      <c r="Z2728" s="51">
        <f>Z2729</f>
        <v>636850</v>
      </c>
      <c r="AB2728" s="51">
        <f>AB2729</f>
        <v>756300</v>
      </c>
      <c r="AD2728" s="51" t="e">
        <f>AD2729</f>
        <v>#REF!</v>
      </c>
      <c r="AF2728" s="51">
        <f>AF2729</f>
        <v>0</v>
      </c>
      <c r="AH2728" s="51" t="e">
        <f t="shared" si="432"/>
        <v>#REF!</v>
      </c>
      <c r="AI2728" s="5"/>
      <c r="AJ2728" s="51">
        <f>AJ2729</f>
        <v>255540</v>
      </c>
      <c r="AK2728" s="5"/>
      <c r="AL2728" s="51">
        <f t="shared" si="434"/>
        <v>1044990</v>
      </c>
      <c r="AM2728" s="51"/>
      <c r="AN2728" s="51">
        <f t="shared" si="434"/>
        <v>1130240</v>
      </c>
      <c r="AO2728" s="51"/>
      <c r="AP2728" s="51">
        <f t="shared" si="434"/>
        <v>1130240</v>
      </c>
      <c r="AQ2728" s="51"/>
    </row>
    <row r="2729" spans="2:43" ht="18" customHeight="1" x14ac:dyDescent="0.2">
      <c r="B2729" s="4"/>
      <c r="C2729" s="117"/>
      <c r="D2729" s="117"/>
      <c r="E2729" s="117"/>
      <c r="F2729" s="48"/>
      <c r="G2729" s="11"/>
      <c r="H2729" s="117"/>
      <c r="I2729" s="124"/>
      <c r="J2729" s="124"/>
      <c r="K2729" s="144"/>
      <c r="L2729" s="11"/>
      <c r="M2729" s="226">
        <v>2</v>
      </c>
      <c r="N2729" s="262"/>
      <c r="O2729" s="125"/>
      <c r="P2729" s="126"/>
      <c r="Q2729" s="126"/>
      <c r="R2729" s="60"/>
      <c r="S2729" s="249"/>
      <c r="T2729" s="61" t="s">
        <v>413</v>
      </c>
      <c r="U2729" s="241"/>
      <c r="V2729" s="62">
        <f>V2730+V2750+V2756+V2794</f>
        <v>583500</v>
      </c>
      <c r="X2729" s="62">
        <f>X2730+X2750+X2756+X2794</f>
        <v>593700</v>
      </c>
      <c r="Z2729" s="62">
        <f>Z2730+Z2750+Z2756+Z2794</f>
        <v>636850</v>
      </c>
      <c r="AB2729" s="62">
        <f>AB2730+AB2750+AB2756+AB2794</f>
        <v>756300</v>
      </c>
      <c r="AD2729" s="62" t="e">
        <f>AD2730+AD2750+AD2756+AD2794</f>
        <v>#REF!</v>
      </c>
      <c r="AF2729" s="62">
        <f>AF2730+AF2750+AF2756+AF2794</f>
        <v>0</v>
      </c>
      <c r="AH2729" s="62" t="e">
        <f t="shared" si="432"/>
        <v>#REF!</v>
      </c>
      <c r="AI2729" s="63"/>
      <c r="AJ2729" s="62">
        <f>AJ2730+AJ2750+AJ2756+AJ2794</f>
        <v>255540</v>
      </c>
      <c r="AK2729" s="63"/>
      <c r="AL2729" s="62">
        <f>AL2730+AL2750+AL2756+AL2794</f>
        <v>1044990</v>
      </c>
      <c r="AM2729" s="62"/>
      <c r="AN2729" s="62">
        <f>AN2730+AN2750+AN2756+AN2794</f>
        <v>1130240</v>
      </c>
      <c r="AO2729" s="62"/>
      <c r="AP2729" s="62">
        <f>AP2730+AP2750+AP2756+AP2794</f>
        <v>1130240</v>
      </c>
      <c r="AQ2729" s="62"/>
    </row>
    <row r="2730" spans="2:43" ht="18" customHeight="1" x14ac:dyDescent="0.2">
      <c r="B2730" s="4"/>
      <c r="C2730" s="117"/>
      <c r="D2730" s="117"/>
      <c r="E2730" s="117"/>
      <c r="F2730" s="48"/>
      <c r="G2730" s="11"/>
      <c r="H2730" s="117"/>
      <c r="I2730" s="124"/>
      <c r="J2730" s="124"/>
      <c r="K2730" s="144"/>
      <c r="L2730" s="11"/>
      <c r="M2730" s="143"/>
      <c r="N2730" s="42"/>
      <c r="O2730" s="127" t="s">
        <v>3</v>
      </c>
      <c r="P2730" s="123"/>
      <c r="Q2730" s="123"/>
      <c r="R2730" s="49"/>
      <c r="S2730" s="18"/>
      <c r="T2730" s="50" t="s">
        <v>7</v>
      </c>
      <c r="U2730" s="76"/>
      <c r="V2730" s="51">
        <f>V2731</f>
        <v>444000</v>
      </c>
      <c r="X2730" s="51">
        <f>X2731</f>
        <v>463500</v>
      </c>
      <c r="Z2730" s="51">
        <f>Z2731</f>
        <v>508400</v>
      </c>
      <c r="AB2730" s="51">
        <f>AB2731</f>
        <v>645700</v>
      </c>
      <c r="AD2730" s="51">
        <f>AD2731</f>
        <v>796800</v>
      </c>
      <c r="AF2730" s="51">
        <f>AF2731</f>
        <v>0</v>
      </c>
      <c r="AH2730" s="51">
        <f t="shared" si="432"/>
        <v>796800</v>
      </c>
      <c r="AI2730" s="5"/>
      <c r="AJ2730" s="51">
        <f>AJ2731</f>
        <v>219550</v>
      </c>
      <c r="AK2730" s="5"/>
      <c r="AL2730" s="51">
        <f>AL2731</f>
        <v>909000</v>
      </c>
      <c r="AM2730" s="51"/>
      <c r="AN2730" s="51">
        <f>AN2731</f>
        <v>983600</v>
      </c>
      <c r="AO2730" s="51"/>
      <c r="AP2730" s="51">
        <f>AP2731</f>
        <v>983600</v>
      </c>
      <c r="AQ2730" s="51"/>
    </row>
    <row r="2731" spans="2:43" ht="18" customHeight="1" x14ac:dyDescent="0.2">
      <c r="B2731" s="4"/>
      <c r="C2731" s="117"/>
      <c r="D2731" s="117"/>
      <c r="E2731" s="117"/>
      <c r="F2731" s="48"/>
      <c r="G2731" s="11"/>
      <c r="H2731" s="117"/>
      <c r="I2731" s="124"/>
      <c r="J2731" s="124"/>
      <c r="K2731" s="144"/>
      <c r="L2731" s="11"/>
      <c r="M2731" s="143"/>
      <c r="N2731" s="42"/>
      <c r="O2731" s="128"/>
      <c r="P2731" s="129">
        <v>1</v>
      </c>
      <c r="Q2731" s="129"/>
      <c r="R2731" s="64"/>
      <c r="S2731" s="234"/>
      <c r="T2731" s="65" t="s">
        <v>8</v>
      </c>
      <c r="U2731" s="155"/>
      <c r="V2731" s="66">
        <f>V2732+V2736+V2740+V2742+V2746+V2748</f>
        <v>444000</v>
      </c>
      <c r="X2731" s="66">
        <f>X2732+X2736+X2740+X2742+X2746+X2748</f>
        <v>463500</v>
      </c>
      <c r="Z2731" s="66">
        <f>Z2732+Z2736+Z2740+Z2742+Z2746+Z2748</f>
        <v>508400</v>
      </c>
      <c r="AB2731" s="66">
        <f>AB2732+AB2736+AB2740+AB2742+AB2746+AB2748</f>
        <v>645700</v>
      </c>
      <c r="AD2731" s="66">
        <f>AD2732+AD2736+AD2740+AD2742+AD2746+AD2748</f>
        <v>796800</v>
      </c>
      <c r="AF2731" s="66">
        <f>AF2732+AF2736+AF2740+AF2742+AF2746+AF2748</f>
        <v>0</v>
      </c>
      <c r="AH2731" s="66">
        <f t="shared" si="432"/>
        <v>796800</v>
      </c>
      <c r="AI2731" s="67"/>
      <c r="AJ2731" s="66">
        <f>AJ2732+AJ2736+AJ2740+AJ2742+AJ2746+AJ2748</f>
        <v>219550</v>
      </c>
      <c r="AK2731" s="67"/>
      <c r="AL2731" s="66">
        <f>AL2732+AL2736+AL2740+AL2742+AL2746+AL2748</f>
        <v>909000</v>
      </c>
      <c r="AM2731" s="66"/>
      <c r="AN2731" s="66">
        <f>AN2732+AN2736+AN2740+AN2742+AN2746+AN2748</f>
        <v>983600</v>
      </c>
      <c r="AO2731" s="66"/>
      <c r="AP2731" s="66">
        <f>AP2732+AP2736+AP2740+AP2742+AP2746+AP2748</f>
        <v>983600</v>
      </c>
      <c r="AQ2731" s="66"/>
    </row>
    <row r="2732" spans="2:43" ht="18" customHeight="1" x14ac:dyDescent="0.2">
      <c r="B2732" s="4"/>
      <c r="C2732" s="117"/>
      <c r="D2732" s="117"/>
      <c r="E2732" s="117"/>
      <c r="F2732" s="48"/>
      <c r="G2732" s="11"/>
      <c r="H2732" s="117"/>
      <c r="I2732" s="124"/>
      <c r="J2732" s="124"/>
      <c r="K2732" s="144"/>
      <c r="L2732" s="11"/>
      <c r="M2732" s="143"/>
      <c r="N2732" s="42"/>
      <c r="O2732" s="128"/>
      <c r="P2732" s="130"/>
      <c r="Q2732" s="140">
        <v>1</v>
      </c>
      <c r="R2732" s="68"/>
      <c r="S2732" s="35"/>
      <c r="T2732" s="69" t="s">
        <v>9</v>
      </c>
      <c r="U2732" s="92"/>
      <c r="V2732" s="70">
        <f>V2733+V2734+V2735</f>
        <v>202000</v>
      </c>
      <c r="X2732" s="447">
        <f>X2733+X2734+X2735</f>
        <v>202800</v>
      </c>
      <c r="Z2732" s="447">
        <f>Z2733+Z2734+Z2735</f>
        <v>232000</v>
      </c>
      <c r="AB2732" s="447">
        <f>AB2733+AB2734+AB2735</f>
        <v>214500</v>
      </c>
      <c r="AD2732" s="447">
        <f>AD2733+AD2734+AD2735</f>
        <v>276200</v>
      </c>
      <c r="AF2732" s="447">
        <f>AF2733+AF2734+AF2735</f>
        <v>0</v>
      </c>
      <c r="AH2732" s="447">
        <f t="shared" si="432"/>
        <v>276200</v>
      </c>
      <c r="AI2732" s="446"/>
      <c r="AJ2732" s="447">
        <f>AJ2733+AJ2734+AJ2735</f>
        <v>72930</v>
      </c>
      <c r="AK2732" s="71"/>
      <c r="AL2732" s="447">
        <f>AL2733+AL2734+AL2735</f>
        <v>308150</v>
      </c>
      <c r="AM2732" s="447"/>
      <c r="AN2732" s="447">
        <f>AN2733+AN2734+AN2735</f>
        <v>333400</v>
      </c>
      <c r="AO2732" s="447"/>
      <c r="AP2732" s="447">
        <f>AP2733+AP2734+AP2735</f>
        <v>333400</v>
      </c>
      <c r="AQ2732" s="447"/>
    </row>
    <row r="2733" spans="2:43" ht="18" customHeight="1" x14ac:dyDescent="0.2">
      <c r="B2733" s="4"/>
      <c r="C2733" s="117"/>
      <c r="D2733" s="117"/>
      <c r="E2733" s="117"/>
      <c r="F2733" s="48"/>
      <c r="G2733" s="11"/>
      <c r="H2733" s="117"/>
      <c r="I2733" s="124"/>
      <c r="J2733" s="124"/>
      <c r="K2733" s="144"/>
      <c r="L2733" s="11"/>
      <c r="M2733" s="143"/>
      <c r="N2733" s="42"/>
      <c r="O2733" s="128"/>
      <c r="P2733" s="130"/>
      <c r="Q2733" s="130"/>
      <c r="R2733" s="72" t="s">
        <v>3</v>
      </c>
      <c r="S2733" s="181"/>
      <c r="T2733" s="73" t="s">
        <v>9</v>
      </c>
      <c r="V2733" s="74">
        <v>202000</v>
      </c>
      <c r="X2733" s="74">
        <v>202800</v>
      </c>
      <c r="Z2733" s="829">
        <v>232000</v>
      </c>
      <c r="AB2733" s="74">
        <v>214500</v>
      </c>
      <c r="AD2733" s="74">
        <v>276200</v>
      </c>
      <c r="AF2733" s="74">
        <v>0</v>
      </c>
      <c r="AH2733" s="74">
        <f t="shared" si="432"/>
        <v>276200</v>
      </c>
      <c r="AI2733" s="8"/>
      <c r="AJ2733" s="74">
        <f>CEILING(AB2733*34/100,10)</f>
        <v>72930</v>
      </c>
      <c r="AK2733" s="8"/>
      <c r="AL2733" s="74">
        <v>308150</v>
      </c>
      <c r="AM2733" s="74"/>
      <c r="AN2733" s="74">
        <v>333400</v>
      </c>
      <c r="AO2733" s="74"/>
      <c r="AP2733" s="74">
        <v>333400</v>
      </c>
      <c r="AQ2733" s="74"/>
    </row>
    <row r="2734" spans="2:43" ht="18" hidden="1" customHeight="1" x14ac:dyDescent="0.2">
      <c r="B2734" s="4"/>
      <c r="C2734" s="117"/>
      <c r="D2734" s="117"/>
      <c r="E2734" s="117"/>
      <c r="F2734" s="48"/>
      <c r="G2734" s="11"/>
      <c r="H2734" s="117"/>
      <c r="I2734" s="124"/>
      <c r="J2734" s="124"/>
      <c r="K2734" s="144"/>
      <c r="L2734" s="11"/>
      <c r="M2734" s="143"/>
      <c r="N2734" s="42"/>
      <c r="O2734" s="128"/>
      <c r="P2734" s="130"/>
      <c r="Q2734" s="130"/>
      <c r="R2734" s="72"/>
      <c r="S2734" s="181"/>
      <c r="T2734" s="73"/>
      <c r="V2734" s="74"/>
      <c r="X2734" s="74"/>
      <c r="Z2734" s="74"/>
      <c r="AB2734" s="74"/>
      <c r="AD2734" s="74"/>
      <c r="AF2734" s="74"/>
      <c r="AH2734" s="74">
        <f t="shared" si="432"/>
        <v>0</v>
      </c>
      <c r="AI2734" s="8"/>
      <c r="AJ2734" s="74"/>
      <c r="AK2734" s="8"/>
      <c r="AL2734" s="74"/>
      <c r="AM2734" s="74"/>
      <c r="AN2734" s="74"/>
      <c r="AO2734" s="74"/>
      <c r="AP2734" s="74"/>
      <c r="AQ2734" s="74"/>
    </row>
    <row r="2735" spans="2:43" ht="18" hidden="1" customHeight="1" x14ac:dyDescent="0.2">
      <c r="B2735" s="4"/>
      <c r="C2735" s="117"/>
      <c r="D2735" s="117"/>
      <c r="E2735" s="117"/>
      <c r="F2735" s="48"/>
      <c r="G2735" s="11"/>
      <c r="H2735" s="117"/>
      <c r="I2735" s="124"/>
      <c r="J2735" s="124"/>
      <c r="K2735" s="144"/>
      <c r="L2735" s="11"/>
      <c r="M2735" s="143"/>
      <c r="N2735" s="42"/>
      <c r="O2735" s="128"/>
      <c r="P2735" s="130"/>
      <c r="Q2735" s="130"/>
      <c r="R2735" s="72"/>
      <c r="S2735" s="181"/>
      <c r="T2735" s="73"/>
      <c r="V2735" s="74"/>
      <c r="X2735" s="74"/>
      <c r="Z2735" s="74"/>
      <c r="AB2735" s="74"/>
      <c r="AD2735" s="74"/>
      <c r="AF2735" s="74"/>
      <c r="AH2735" s="74">
        <f t="shared" si="432"/>
        <v>0</v>
      </c>
      <c r="AI2735" s="8"/>
      <c r="AJ2735" s="74"/>
      <c r="AK2735" s="8"/>
      <c r="AL2735" s="74"/>
      <c r="AM2735" s="74"/>
      <c r="AN2735" s="74"/>
      <c r="AO2735" s="74"/>
      <c r="AP2735" s="74"/>
      <c r="AQ2735" s="74"/>
    </row>
    <row r="2736" spans="2:43" ht="18" customHeight="1" x14ac:dyDescent="0.2">
      <c r="B2736" s="4"/>
      <c r="C2736" s="117"/>
      <c r="D2736" s="117"/>
      <c r="E2736" s="117"/>
      <c r="F2736" s="48"/>
      <c r="G2736" s="11"/>
      <c r="H2736" s="117"/>
      <c r="I2736" s="124"/>
      <c r="J2736" s="124"/>
      <c r="K2736" s="144"/>
      <c r="L2736" s="11"/>
      <c r="M2736" s="143"/>
      <c r="N2736" s="42"/>
      <c r="O2736" s="128"/>
      <c r="P2736" s="130"/>
      <c r="Q2736" s="131">
        <v>2</v>
      </c>
      <c r="R2736" s="68"/>
      <c r="S2736" s="35"/>
      <c r="T2736" s="69" t="s">
        <v>11</v>
      </c>
      <c r="U2736" s="92"/>
      <c r="V2736" s="447">
        <f>V2737+V2738+V2739</f>
        <v>81000</v>
      </c>
      <c r="X2736" s="447">
        <f>X2737+X2738+X2739</f>
        <v>81700</v>
      </c>
      <c r="Z2736" s="447">
        <f>Z2737+Z2738+Z2739</f>
        <v>94900</v>
      </c>
      <c r="AB2736" s="447">
        <f>AB2737+AB2738+AB2739</f>
        <v>219200</v>
      </c>
      <c r="AD2736" s="447">
        <f>AD2737+AD2738+AD2739</f>
        <v>321600</v>
      </c>
      <c r="AF2736" s="447">
        <f>AF2737+AF2738+AF2739</f>
        <v>0</v>
      </c>
      <c r="AH2736" s="447">
        <f t="shared" si="432"/>
        <v>321600</v>
      </c>
      <c r="AI2736" s="446"/>
      <c r="AJ2736" s="447">
        <f>AJ2737+AJ2738+AJ2739</f>
        <v>74530</v>
      </c>
      <c r="AK2736" s="71"/>
      <c r="AL2736" s="447">
        <f>AL2737+AL2738+AL2739</f>
        <v>279800</v>
      </c>
      <c r="AM2736" s="447"/>
      <c r="AN2736" s="447">
        <f>AN2737+AN2738+AN2739</f>
        <v>302750</v>
      </c>
      <c r="AO2736" s="447"/>
      <c r="AP2736" s="447">
        <f>AP2737+AP2738+AP2739</f>
        <v>302750</v>
      </c>
      <c r="AQ2736" s="447"/>
    </row>
    <row r="2737" spans="2:43" ht="18" customHeight="1" x14ac:dyDescent="0.2">
      <c r="B2737" s="4"/>
      <c r="C2737" s="117"/>
      <c r="D2737" s="117"/>
      <c r="E2737" s="117"/>
      <c r="F2737" s="48"/>
      <c r="G2737" s="11"/>
      <c r="H2737" s="117"/>
      <c r="I2737" s="124"/>
      <c r="J2737" s="124"/>
      <c r="K2737" s="144"/>
      <c r="L2737" s="11"/>
      <c r="M2737" s="143"/>
      <c r="N2737" s="42"/>
      <c r="O2737" s="128"/>
      <c r="P2737" s="130"/>
      <c r="Q2737" s="130"/>
      <c r="R2737" s="72" t="s">
        <v>3</v>
      </c>
      <c r="S2737" s="181"/>
      <c r="T2737" s="73" t="s">
        <v>11</v>
      </c>
      <c r="V2737" s="74">
        <v>81000</v>
      </c>
      <c r="X2737" s="74">
        <v>81700</v>
      </c>
      <c r="Z2737" s="829">
        <v>94900</v>
      </c>
      <c r="AB2737" s="74">
        <v>219200</v>
      </c>
      <c r="AD2737" s="74">
        <v>321600</v>
      </c>
      <c r="AF2737" s="74">
        <v>0</v>
      </c>
      <c r="AH2737" s="74">
        <f t="shared" si="432"/>
        <v>321600</v>
      </c>
      <c r="AI2737" s="8"/>
      <c r="AJ2737" s="74">
        <f>CEILING(AB2737*34/100,10)</f>
        <v>74530</v>
      </c>
      <c r="AK2737" s="8"/>
      <c r="AL2737" s="74">
        <v>279800</v>
      </c>
      <c r="AM2737" s="74"/>
      <c r="AN2737" s="74">
        <v>302750</v>
      </c>
      <c r="AO2737" s="74"/>
      <c r="AP2737" s="74">
        <v>302750</v>
      </c>
      <c r="AQ2737" s="74"/>
    </row>
    <row r="2738" spans="2:43" ht="18" hidden="1" customHeight="1" x14ac:dyDescent="0.2">
      <c r="B2738" s="4"/>
      <c r="C2738" s="117"/>
      <c r="D2738" s="117"/>
      <c r="E2738" s="117"/>
      <c r="F2738" s="48"/>
      <c r="G2738" s="11"/>
      <c r="H2738" s="117"/>
      <c r="I2738" s="124"/>
      <c r="J2738" s="124"/>
      <c r="K2738" s="144"/>
      <c r="L2738" s="11"/>
      <c r="M2738" s="143"/>
      <c r="N2738" s="42"/>
      <c r="O2738" s="128"/>
      <c r="P2738" s="130"/>
      <c r="Q2738" s="130"/>
      <c r="R2738" s="72"/>
      <c r="S2738" s="181"/>
      <c r="T2738" s="73"/>
      <c r="V2738" s="74"/>
      <c r="X2738" s="74"/>
      <c r="Z2738" s="74"/>
      <c r="AB2738" s="74"/>
      <c r="AD2738" s="74"/>
      <c r="AF2738" s="74"/>
      <c r="AH2738" s="74">
        <f t="shared" si="432"/>
        <v>0</v>
      </c>
      <c r="AI2738" s="8"/>
      <c r="AJ2738" s="74"/>
      <c r="AK2738" s="8"/>
      <c r="AL2738" s="74"/>
      <c r="AM2738" s="74"/>
      <c r="AN2738" s="74"/>
      <c r="AO2738" s="74"/>
      <c r="AP2738" s="74"/>
      <c r="AQ2738" s="74"/>
    </row>
    <row r="2739" spans="2:43" ht="18" hidden="1" customHeight="1" x14ac:dyDescent="0.2">
      <c r="B2739" s="4"/>
      <c r="C2739" s="117"/>
      <c r="D2739" s="117"/>
      <c r="E2739" s="117"/>
      <c r="F2739" s="48"/>
      <c r="G2739" s="11"/>
      <c r="H2739" s="117"/>
      <c r="I2739" s="124"/>
      <c r="J2739" s="124"/>
      <c r="K2739" s="144"/>
      <c r="L2739" s="11"/>
      <c r="M2739" s="143"/>
      <c r="N2739" s="42"/>
      <c r="O2739" s="128"/>
      <c r="P2739" s="130"/>
      <c r="Q2739" s="130"/>
      <c r="R2739" s="72"/>
      <c r="S2739" s="181"/>
      <c r="T2739" s="73"/>
      <c r="V2739" s="74"/>
      <c r="X2739" s="74"/>
      <c r="Z2739" s="74"/>
      <c r="AB2739" s="74"/>
      <c r="AD2739" s="74"/>
      <c r="AF2739" s="74"/>
      <c r="AH2739" s="74">
        <f t="shared" si="432"/>
        <v>0</v>
      </c>
      <c r="AI2739" s="8"/>
      <c r="AJ2739" s="74"/>
      <c r="AK2739" s="8"/>
      <c r="AL2739" s="74"/>
      <c r="AM2739" s="74"/>
      <c r="AN2739" s="74"/>
      <c r="AO2739" s="74"/>
      <c r="AP2739" s="74"/>
      <c r="AQ2739" s="74"/>
    </row>
    <row r="2740" spans="2:43" ht="18" customHeight="1" x14ac:dyDescent="0.2">
      <c r="B2740" s="4"/>
      <c r="C2740" s="117"/>
      <c r="D2740" s="117"/>
      <c r="E2740" s="117"/>
      <c r="F2740" s="48"/>
      <c r="G2740" s="11"/>
      <c r="H2740" s="117"/>
      <c r="I2740" s="124"/>
      <c r="J2740" s="124"/>
      <c r="K2740" s="144"/>
      <c r="L2740" s="11"/>
      <c r="M2740" s="143"/>
      <c r="N2740" s="42"/>
      <c r="O2740" s="128"/>
      <c r="P2740" s="130"/>
      <c r="Q2740" s="131">
        <v>3</v>
      </c>
      <c r="R2740" s="84"/>
      <c r="S2740" s="250"/>
      <c r="T2740" s="69" t="s">
        <v>12</v>
      </c>
      <c r="U2740" s="92"/>
      <c r="V2740" s="447">
        <f>V2741</f>
        <v>150000</v>
      </c>
      <c r="X2740" s="447">
        <f>X2741</f>
        <v>169300</v>
      </c>
      <c r="Z2740" s="447">
        <f>Z2741</f>
        <v>146300</v>
      </c>
      <c r="AB2740" s="447">
        <f>AB2741</f>
        <v>164900</v>
      </c>
      <c r="AD2740" s="447">
        <f>AD2741</f>
        <v>187500</v>
      </c>
      <c r="AF2740" s="447">
        <f>AF2741</f>
        <v>0</v>
      </c>
      <c r="AH2740" s="447">
        <f t="shared" si="432"/>
        <v>187500</v>
      </c>
      <c r="AI2740" s="446"/>
      <c r="AJ2740" s="447">
        <f>AJ2741</f>
        <v>56070</v>
      </c>
      <c r="AK2740" s="71"/>
      <c r="AL2740" s="447">
        <f>AL2741</f>
        <v>281500</v>
      </c>
      <c r="AM2740" s="447"/>
      <c r="AN2740" s="447">
        <f>AN2741</f>
        <v>304600</v>
      </c>
      <c r="AO2740" s="447"/>
      <c r="AP2740" s="447">
        <f>AP2741</f>
        <v>304600</v>
      </c>
      <c r="AQ2740" s="447"/>
    </row>
    <row r="2741" spans="2:43" ht="18" customHeight="1" x14ac:dyDescent="0.2">
      <c r="B2741" s="4"/>
      <c r="C2741" s="117"/>
      <c r="D2741" s="117"/>
      <c r="E2741" s="117"/>
      <c r="F2741" s="48"/>
      <c r="G2741" s="11"/>
      <c r="H2741" s="117"/>
      <c r="I2741" s="124"/>
      <c r="J2741" s="124"/>
      <c r="K2741" s="144"/>
      <c r="L2741" s="11"/>
      <c r="M2741" s="143"/>
      <c r="N2741" s="42"/>
      <c r="O2741" s="128"/>
      <c r="P2741" s="130"/>
      <c r="Q2741" s="130"/>
      <c r="R2741" s="72" t="s">
        <v>3</v>
      </c>
      <c r="S2741" s="181"/>
      <c r="T2741" s="73" t="s">
        <v>12</v>
      </c>
      <c r="V2741" s="74">
        <v>150000</v>
      </c>
      <c r="X2741" s="74">
        <v>169300</v>
      </c>
      <c r="Z2741" s="829">
        <v>146300</v>
      </c>
      <c r="AB2741" s="74">
        <v>164900</v>
      </c>
      <c r="AD2741" s="74">
        <v>187500</v>
      </c>
      <c r="AF2741" s="74">
        <v>0</v>
      </c>
      <c r="AH2741" s="74">
        <f t="shared" si="432"/>
        <v>187500</v>
      </c>
      <c r="AI2741" s="8"/>
      <c r="AJ2741" s="74">
        <f>CEILING(AB2741*34/100,10)</f>
        <v>56070</v>
      </c>
      <c r="AK2741" s="8"/>
      <c r="AL2741" s="74">
        <v>281500</v>
      </c>
      <c r="AM2741" s="74"/>
      <c r="AN2741" s="74">
        <v>304600</v>
      </c>
      <c r="AO2741" s="74"/>
      <c r="AP2741" s="74">
        <v>304600</v>
      </c>
      <c r="AQ2741" s="74"/>
    </row>
    <row r="2742" spans="2:43" ht="18" customHeight="1" x14ac:dyDescent="0.2">
      <c r="B2742" s="4"/>
      <c r="C2742" s="117"/>
      <c r="D2742" s="117"/>
      <c r="E2742" s="117"/>
      <c r="F2742" s="48"/>
      <c r="G2742" s="11"/>
      <c r="H2742" s="117"/>
      <c r="I2742" s="124"/>
      <c r="J2742" s="124"/>
      <c r="K2742" s="144"/>
      <c r="L2742" s="11"/>
      <c r="M2742" s="143"/>
      <c r="N2742" s="42"/>
      <c r="O2742" s="128"/>
      <c r="P2742" s="130"/>
      <c r="Q2742" s="131">
        <v>4</v>
      </c>
      <c r="R2742" s="68"/>
      <c r="S2742" s="35"/>
      <c r="T2742" s="69" t="s">
        <v>13</v>
      </c>
      <c r="U2742" s="92"/>
      <c r="V2742" s="447">
        <f>V2743+V2744+V2745</f>
        <v>2000</v>
      </c>
      <c r="X2742" s="447">
        <f>X2743+X2744+X2745</f>
        <v>4700</v>
      </c>
      <c r="Z2742" s="447">
        <f>Z2743+Z2744+Z2745</f>
        <v>800</v>
      </c>
      <c r="AB2742" s="447">
        <f>AB2743+AB2744+AB2745</f>
        <v>500</v>
      </c>
      <c r="AD2742" s="447">
        <f>AD2743+AD2744+AD2745</f>
        <v>5000</v>
      </c>
      <c r="AF2742" s="447">
        <f>AF2743+AF2744+AF2745</f>
        <v>0</v>
      </c>
      <c r="AH2742" s="447">
        <f t="shared" si="432"/>
        <v>5000</v>
      </c>
      <c r="AI2742" s="446"/>
      <c r="AJ2742" s="447">
        <f>AJ2743+AJ2744+AJ2745</f>
        <v>170</v>
      </c>
      <c r="AK2742" s="71"/>
      <c r="AL2742" s="447">
        <f>AL2743+AL2744+AL2745</f>
        <v>700</v>
      </c>
      <c r="AM2742" s="447"/>
      <c r="AN2742" s="447">
        <f>AN2743+AN2744+AN2745</f>
        <v>800</v>
      </c>
      <c r="AO2742" s="447"/>
      <c r="AP2742" s="447">
        <f>AP2743+AP2744+AP2745</f>
        <v>800</v>
      </c>
      <c r="AQ2742" s="447"/>
    </row>
    <row r="2743" spans="2:43" ht="18" customHeight="1" x14ac:dyDescent="0.2">
      <c r="B2743" s="4"/>
      <c r="C2743" s="117"/>
      <c r="D2743" s="117"/>
      <c r="E2743" s="117"/>
      <c r="F2743" s="48"/>
      <c r="G2743" s="11"/>
      <c r="H2743" s="117"/>
      <c r="I2743" s="124"/>
      <c r="J2743" s="124"/>
      <c r="K2743" s="144"/>
      <c r="L2743" s="11"/>
      <c r="M2743" s="143"/>
      <c r="N2743" s="42"/>
      <c r="O2743" s="128"/>
      <c r="P2743" s="130"/>
      <c r="Q2743" s="130"/>
      <c r="R2743" s="72" t="s">
        <v>3</v>
      </c>
      <c r="S2743" s="181"/>
      <c r="T2743" s="73" t="s">
        <v>13</v>
      </c>
      <c r="V2743" s="74">
        <v>2000</v>
      </c>
      <c r="X2743" s="74">
        <v>4700</v>
      </c>
      <c r="Z2743" s="829">
        <v>800</v>
      </c>
      <c r="AB2743" s="74">
        <v>500</v>
      </c>
      <c r="AD2743" s="74">
        <v>5000</v>
      </c>
      <c r="AF2743" s="74">
        <v>0</v>
      </c>
      <c r="AH2743" s="74">
        <f t="shared" si="432"/>
        <v>5000</v>
      </c>
      <c r="AI2743" s="8"/>
      <c r="AJ2743" s="74">
        <f>CEILING(AB2743*34/100,10)</f>
        <v>170</v>
      </c>
      <c r="AK2743" s="8"/>
      <c r="AL2743" s="74">
        <v>700</v>
      </c>
      <c r="AM2743" s="74"/>
      <c r="AN2743" s="74">
        <v>800</v>
      </c>
      <c r="AO2743" s="74"/>
      <c r="AP2743" s="74">
        <v>800</v>
      </c>
      <c r="AQ2743" s="74"/>
    </row>
    <row r="2744" spans="2:43" ht="18" hidden="1" customHeight="1" x14ac:dyDescent="0.2">
      <c r="B2744" s="4"/>
      <c r="C2744" s="117"/>
      <c r="D2744" s="117"/>
      <c r="E2744" s="117"/>
      <c r="F2744" s="48"/>
      <c r="G2744" s="11"/>
      <c r="H2744" s="117"/>
      <c r="I2744" s="124"/>
      <c r="J2744" s="124"/>
      <c r="K2744" s="144"/>
      <c r="L2744" s="11"/>
      <c r="M2744" s="143"/>
      <c r="N2744" s="42"/>
      <c r="O2744" s="128"/>
      <c r="P2744" s="130"/>
      <c r="Q2744" s="130"/>
      <c r="R2744" s="72"/>
      <c r="S2744" s="181"/>
      <c r="T2744" s="73"/>
      <c r="V2744" s="74"/>
      <c r="X2744" s="74"/>
      <c r="Z2744" s="74"/>
      <c r="AB2744" s="74"/>
      <c r="AD2744" s="74"/>
      <c r="AF2744" s="74"/>
      <c r="AH2744" s="74">
        <f t="shared" si="432"/>
        <v>0</v>
      </c>
      <c r="AI2744" s="8"/>
      <c r="AJ2744" s="74"/>
      <c r="AK2744" s="8"/>
      <c r="AL2744" s="74"/>
      <c r="AM2744" s="74"/>
      <c r="AN2744" s="74"/>
      <c r="AO2744" s="74"/>
      <c r="AP2744" s="74"/>
      <c r="AQ2744" s="74"/>
    </row>
    <row r="2745" spans="2:43" ht="18" hidden="1" customHeight="1" x14ac:dyDescent="0.2">
      <c r="B2745" s="4"/>
      <c r="C2745" s="117"/>
      <c r="D2745" s="117"/>
      <c r="E2745" s="117"/>
      <c r="F2745" s="48"/>
      <c r="G2745" s="11"/>
      <c r="H2745" s="117"/>
      <c r="I2745" s="124"/>
      <c r="J2745" s="124"/>
      <c r="K2745" s="144"/>
      <c r="L2745" s="11"/>
      <c r="M2745" s="143"/>
      <c r="N2745" s="42"/>
      <c r="O2745" s="128"/>
      <c r="P2745" s="130"/>
      <c r="Q2745" s="130"/>
      <c r="R2745" s="72"/>
      <c r="S2745" s="181"/>
      <c r="T2745" s="73"/>
      <c r="V2745" s="74"/>
      <c r="X2745" s="74"/>
      <c r="Z2745" s="74"/>
      <c r="AB2745" s="74"/>
      <c r="AD2745" s="74"/>
      <c r="AF2745" s="74"/>
      <c r="AH2745" s="74">
        <f t="shared" si="432"/>
        <v>0</v>
      </c>
      <c r="AI2745" s="8"/>
      <c r="AJ2745" s="74"/>
      <c r="AK2745" s="8"/>
      <c r="AL2745" s="74"/>
      <c r="AM2745" s="74"/>
      <c r="AN2745" s="74"/>
      <c r="AO2745" s="74"/>
      <c r="AP2745" s="74"/>
      <c r="AQ2745" s="74"/>
    </row>
    <row r="2746" spans="2:43" ht="18" customHeight="1" x14ac:dyDescent="0.2">
      <c r="B2746" s="4"/>
      <c r="C2746" s="117"/>
      <c r="D2746" s="117"/>
      <c r="E2746" s="117"/>
      <c r="F2746" s="48"/>
      <c r="G2746" s="11"/>
      <c r="H2746" s="117"/>
      <c r="I2746" s="124"/>
      <c r="J2746" s="124"/>
      <c r="K2746" s="144"/>
      <c r="L2746" s="11"/>
      <c r="M2746" s="143"/>
      <c r="N2746" s="42"/>
      <c r="O2746" s="128"/>
      <c r="P2746" s="130"/>
      <c r="Q2746" s="131">
        <v>5</v>
      </c>
      <c r="R2746" s="84"/>
      <c r="S2746" s="250"/>
      <c r="T2746" s="69" t="s">
        <v>204</v>
      </c>
      <c r="U2746" s="92"/>
      <c r="V2746" s="447">
        <f>V2747</f>
        <v>9000</v>
      </c>
      <c r="X2746" s="447">
        <f>X2747</f>
        <v>5000</v>
      </c>
      <c r="Z2746" s="447">
        <f>Z2747</f>
        <v>34400</v>
      </c>
      <c r="AB2746" s="447">
        <f>AB2747</f>
        <v>46600</v>
      </c>
      <c r="AD2746" s="447">
        <f>AD2747</f>
        <v>6500</v>
      </c>
      <c r="AF2746" s="447">
        <f>AF2747</f>
        <v>0</v>
      </c>
      <c r="AH2746" s="447">
        <f t="shared" si="432"/>
        <v>6500</v>
      </c>
      <c r="AI2746" s="446"/>
      <c r="AJ2746" s="447">
        <f>AJ2747</f>
        <v>15850</v>
      </c>
      <c r="AK2746" s="71"/>
      <c r="AL2746" s="447">
        <f>AL2747</f>
        <v>38850</v>
      </c>
      <c r="AM2746" s="447"/>
      <c r="AN2746" s="447">
        <f>AN2747</f>
        <v>42050</v>
      </c>
      <c r="AO2746" s="447"/>
      <c r="AP2746" s="447">
        <f>AP2747</f>
        <v>42050</v>
      </c>
      <c r="AQ2746" s="447"/>
    </row>
    <row r="2747" spans="2:43" ht="18" customHeight="1" x14ac:dyDescent="0.2">
      <c r="B2747" s="4"/>
      <c r="C2747" s="117"/>
      <c r="D2747" s="117"/>
      <c r="E2747" s="117"/>
      <c r="F2747" s="48"/>
      <c r="G2747" s="11"/>
      <c r="H2747" s="117"/>
      <c r="I2747" s="124"/>
      <c r="J2747" s="124"/>
      <c r="K2747" s="144"/>
      <c r="L2747" s="11"/>
      <c r="M2747" s="143"/>
      <c r="N2747" s="42"/>
      <c r="O2747" s="128"/>
      <c r="P2747" s="130"/>
      <c r="Q2747" s="130"/>
      <c r="R2747" s="72" t="s">
        <v>3</v>
      </c>
      <c r="S2747" s="181"/>
      <c r="T2747" s="73" t="s">
        <v>204</v>
      </c>
      <c r="V2747" s="74">
        <v>9000</v>
      </c>
      <c r="X2747" s="74">
        <v>5000</v>
      </c>
      <c r="Z2747" s="829">
        <v>34400</v>
      </c>
      <c r="AB2747" s="74">
        <v>46600</v>
      </c>
      <c r="AD2747" s="74">
        <v>6500</v>
      </c>
      <c r="AF2747" s="74">
        <v>0</v>
      </c>
      <c r="AH2747" s="74">
        <f t="shared" si="432"/>
        <v>6500</v>
      </c>
      <c r="AI2747" s="8"/>
      <c r="AJ2747" s="74">
        <f>CEILING(AB2747*34/100,10)</f>
        <v>15850</v>
      </c>
      <c r="AK2747" s="8"/>
      <c r="AL2747" s="74">
        <v>38850</v>
      </c>
      <c r="AM2747" s="74"/>
      <c r="AN2747" s="74">
        <v>42050</v>
      </c>
      <c r="AO2747" s="74"/>
      <c r="AP2747" s="74">
        <v>42050</v>
      </c>
      <c r="AQ2747" s="74"/>
    </row>
    <row r="2748" spans="2:43" ht="18" hidden="1" customHeight="1" x14ac:dyDescent="0.2">
      <c r="B2748" s="4"/>
      <c r="C2748" s="117"/>
      <c r="D2748" s="117"/>
      <c r="E2748" s="117"/>
      <c r="F2748" s="48"/>
      <c r="G2748" s="11"/>
      <c r="H2748" s="117"/>
      <c r="I2748" s="124"/>
      <c r="J2748" s="124"/>
      <c r="K2748" s="144"/>
      <c r="L2748" s="11"/>
      <c r="M2748" s="143"/>
      <c r="N2748" s="42"/>
      <c r="O2748" s="128"/>
      <c r="P2748" s="130"/>
      <c r="Q2748" s="131">
        <v>6</v>
      </c>
      <c r="R2748" s="68"/>
      <c r="S2748" s="35"/>
      <c r="T2748" s="69" t="s">
        <v>375</v>
      </c>
      <c r="U2748" s="92"/>
      <c r="V2748" s="447">
        <f>SUM(V2749:V2749)</f>
        <v>0</v>
      </c>
      <c r="X2748" s="447">
        <f>SUM(X2749:X2749)</f>
        <v>0</v>
      </c>
      <c r="Z2748" s="447">
        <f>SUM(Z2749:Z2749)</f>
        <v>0</v>
      </c>
      <c r="AB2748" s="447">
        <f>SUM(AB2749:AB2749)</f>
        <v>0</v>
      </c>
      <c r="AD2748" s="447">
        <f>SUM(AD2749:AD2749)</f>
        <v>0</v>
      </c>
      <c r="AF2748" s="447">
        <f>SUM(AF2749:AF2749)</f>
        <v>0</v>
      </c>
      <c r="AH2748" s="447">
        <f t="shared" si="432"/>
        <v>0</v>
      </c>
      <c r="AI2748" s="446"/>
      <c r="AJ2748" s="447">
        <f>SUM(AJ2749:AJ2749)</f>
        <v>0</v>
      </c>
      <c r="AK2748" s="71"/>
      <c r="AL2748" s="447">
        <f>SUM(AL2749:AL2749)</f>
        <v>0</v>
      </c>
      <c r="AM2748" s="447"/>
      <c r="AN2748" s="447">
        <f>SUM(AN2749:AN2749)</f>
        <v>0</v>
      </c>
      <c r="AO2748" s="447"/>
      <c r="AP2748" s="447">
        <f>SUM(AP2749:AP2749)</f>
        <v>0</v>
      </c>
      <c r="AQ2748" s="447"/>
    </row>
    <row r="2749" spans="2:43" ht="18" hidden="1" customHeight="1" x14ac:dyDescent="0.2">
      <c r="B2749" s="4"/>
      <c r="C2749" s="117"/>
      <c r="D2749" s="117"/>
      <c r="E2749" s="117"/>
      <c r="F2749" s="48"/>
      <c r="G2749" s="11"/>
      <c r="H2749" s="117"/>
      <c r="I2749" s="124"/>
      <c r="J2749" s="124"/>
      <c r="K2749" s="144"/>
      <c r="L2749" s="11"/>
      <c r="M2749" s="143"/>
      <c r="N2749" s="42"/>
      <c r="O2749" s="128"/>
      <c r="P2749" s="130"/>
      <c r="Q2749" s="130"/>
      <c r="R2749" s="72" t="s">
        <v>3</v>
      </c>
      <c r="S2749" s="181"/>
      <c r="T2749" s="73" t="s">
        <v>375</v>
      </c>
      <c r="V2749" s="74">
        <v>0</v>
      </c>
      <c r="X2749" s="74">
        <v>0</v>
      </c>
      <c r="Z2749" s="74">
        <v>0</v>
      </c>
      <c r="AB2749" s="74">
        <v>0</v>
      </c>
      <c r="AD2749" s="74">
        <v>0</v>
      </c>
      <c r="AF2749" s="74">
        <v>0</v>
      </c>
      <c r="AH2749" s="74">
        <f t="shared" si="432"/>
        <v>0</v>
      </c>
      <c r="AI2749" s="8"/>
      <c r="AJ2749" s="74">
        <v>0</v>
      </c>
      <c r="AK2749" s="8"/>
      <c r="AL2749" s="74">
        <v>0</v>
      </c>
      <c r="AM2749" s="74"/>
      <c r="AN2749" s="74">
        <v>0</v>
      </c>
      <c r="AO2749" s="74"/>
      <c r="AP2749" s="74">
        <v>0</v>
      </c>
      <c r="AQ2749" s="74"/>
    </row>
    <row r="2750" spans="2:43" ht="18" customHeight="1" x14ac:dyDescent="0.2">
      <c r="B2750" s="4"/>
      <c r="C2750" s="117"/>
      <c r="D2750" s="117"/>
      <c r="E2750" s="117"/>
      <c r="F2750" s="48"/>
      <c r="G2750" s="11"/>
      <c r="H2750" s="117"/>
      <c r="I2750" s="124"/>
      <c r="J2750" s="124"/>
      <c r="K2750" s="144"/>
      <c r="L2750" s="11"/>
      <c r="M2750" s="143"/>
      <c r="N2750" s="42"/>
      <c r="O2750" s="127" t="s">
        <v>0</v>
      </c>
      <c r="P2750" s="123"/>
      <c r="Q2750" s="123"/>
      <c r="R2750" s="49"/>
      <c r="S2750" s="18"/>
      <c r="T2750" s="50" t="s">
        <v>60</v>
      </c>
      <c r="U2750" s="76"/>
      <c r="V2750" s="51">
        <f>V2751</f>
        <v>104000</v>
      </c>
      <c r="X2750" s="51">
        <f>X2751</f>
        <v>94700</v>
      </c>
      <c r="Z2750" s="51">
        <f>Z2751</f>
        <v>106100</v>
      </c>
      <c r="AB2750" s="51">
        <f>AB2751</f>
        <v>91500</v>
      </c>
      <c r="AD2750" s="51">
        <f>AD2751</f>
        <v>97100</v>
      </c>
      <c r="AF2750" s="51">
        <f>AF2751</f>
        <v>0</v>
      </c>
      <c r="AH2750" s="51">
        <f t="shared" si="432"/>
        <v>97100</v>
      </c>
      <c r="AI2750" s="5"/>
      <c r="AJ2750" s="51">
        <f>AJ2751</f>
        <v>31110</v>
      </c>
      <c r="AK2750" s="5"/>
      <c r="AL2750" s="51">
        <f t="shared" ref="AL2750:AP2751" si="435">AL2751</f>
        <v>110000</v>
      </c>
      <c r="AM2750" s="51"/>
      <c r="AN2750" s="51">
        <f t="shared" si="435"/>
        <v>119050</v>
      </c>
      <c r="AO2750" s="51"/>
      <c r="AP2750" s="51">
        <f t="shared" si="435"/>
        <v>119050</v>
      </c>
      <c r="AQ2750" s="51"/>
    </row>
    <row r="2751" spans="2:43" ht="18" customHeight="1" x14ac:dyDescent="0.2">
      <c r="B2751" s="4"/>
      <c r="C2751" s="117"/>
      <c r="D2751" s="117"/>
      <c r="E2751" s="117"/>
      <c r="F2751" s="48"/>
      <c r="G2751" s="11"/>
      <c r="H2751" s="117"/>
      <c r="I2751" s="124"/>
      <c r="J2751" s="124"/>
      <c r="K2751" s="144"/>
      <c r="L2751" s="11"/>
      <c r="M2751" s="143"/>
      <c r="N2751" s="42"/>
      <c r="O2751" s="128"/>
      <c r="P2751" s="129">
        <v>1</v>
      </c>
      <c r="Q2751" s="129"/>
      <c r="R2751" s="64"/>
      <c r="S2751" s="234"/>
      <c r="T2751" s="65" t="s">
        <v>8</v>
      </c>
      <c r="U2751" s="155"/>
      <c r="V2751" s="66">
        <f>V2752</f>
        <v>104000</v>
      </c>
      <c r="X2751" s="66">
        <f>X2752</f>
        <v>94700</v>
      </c>
      <c r="Z2751" s="66">
        <f>Z2752</f>
        <v>106100</v>
      </c>
      <c r="AB2751" s="66">
        <f>AB2752</f>
        <v>91500</v>
      </c>
      <c r="AD2751" s="66">
        <f>AD2752</f>
        <v>97100</v>
      </c>
      <c r="AF2751" s="66">
        <f>AF2752</f>
        <v>0</v>
      </c>
      <c r="AH2751" s="66">
        <f t="shared" si="432"/>
        <v>97100</v>
      </c>
      <c r="AI2751" s="67"/>
      <c r="AJ2751" s="66">
        <f>AJ2752</f>
        <v>31110</v>
      </c>
      <c r="AK2751" s="67"/>
      <c r="AL2751" s="66">
        <f t="shared" si="435"/>
        <v>110000</v>
      </c>
      <c r="AM2751" s="66"/>
      <c r="AN2751" s="66">
        <f t="shared" si="435"/>
        <v>119050</v>
      </c>
      <c r="AO2751" s="66"/>
      <c r="AP2751" s="66">
        <f t="shared" si="435"/>
        <v>119050</v>
      </c>
      <c r="AQ2751" s="66"/>
    </row>
    <row r="2752" spans="2:43" ht="18" customHeight="1" x14ac:dyDescent="0.2">
      <c r="B2752" s="4"/>
      <c r="C2752" s="117"/>
      <c r="D2752" s="117"/>
      <c r="E2752" s="117"/>
      <c r="F2752" s="48"/>
      <c r="G2752" s="11"/>
      <c r="H2752" s="117"/>
      <c r="I2752" s="124"/>
      <c r="J2752" s="124"/>
      <c r="K2752" s="144"/>
      <c r="L2752" s="11"/>
      <c r="M2752" s="143"/>
      <c r="N2752" s="42"/>
      <c r="O2752" s="128"/>
      <c r="P2752" s="130"/>
      <c r="Q2752" s="131">
        <v>6</v>
      </c>
      <c r="R2752" s="72"/>
      <c r="S2752" s="181"/>
      <c r="T2752" s="69" t="s">
        <v>62</v>
      </c>
      <c r="U2752" s="92"/>
      <c r="V2752" s="447">
        <f>SUM(V2753:V2755)</f>
        <v>104000</v>
      </c>
      <c r="X2752" s="447">
        <f>SUM(X2753:X2755)</f>
        <v>94700</v>
      </c>
      <c r="Z2752" s="447">
        <f>SUM(Z2753:Z2755)</f>
        <v>106100</v>
      </c>
      <c r="AB2752" s="447">
        <f>SUM(AB2753:AB2755)</f>
        <v>91500</v>
      </c>
      <c r="AD2752" s="447">
        <f>SUM(AD2753:AD2755)</f>
        <v>97100</v>
      </c>
      <c r="AF2752" s="447">
        <f>SUM(AF2753:AF2755)</f>
        <v>0</v>
      </c>
      <c r="AH2752" s="447">
        <f t="shared" si="432"/>
        <v>97100</v>
      </c>
      <c r="AI2752" s="446"/>
      <c r="AJ2752" s="447">
        <f>SUM(AJ2753:AJ2755)</f>
        <v>31110</v>
      </c>
      <c r="AK2752" s="71"/>
      <c r="AL2752" s="447">
        <f>SUM(AL2753:AL2755)</f>
        <v>110000</v>
      </c>
      <c r="AM2752" s="447"/>
      <c r="AN2752" s="447">
        <f>SUM(AN2753:AN2755)</f>
        <v>119050</v>
      </c>
      <c r="AO2752" s="447"/>
      <c r="AP2752" s="447">
        <f>SUM(AP2753:AP2755)</f>
        <v>119050</v>
      </c>
      <c r="AQ2752" s="447"/>
    </row>
    <row r="2753" spans="2:43" ht="18" customHeight="1" x14ac:dyDescent="0.2">
      <c r="B2753" s="4"/>
      <c r="C2753" s="117"/>
      <c r="D2753" s="117"/>
      <c r="E2753" s="117"/>
      <c r="F2753" s="48"/>
      <c r="G2753" s="11"/>
      <c r="H2753" s="117"/>
      <c r="I2753" s="124"/>
      <c r="J2753" s="124"/>
      <c r="K2753" s="144"/>
      <c r="L2753" s="11"/>
      <c r="M2753" s="143"/>
      <c r="N2753" s="42"/>
      <c r="O2753" s="128"/>
      <c r="P2753" s="130"/>
      <c r="Q2753" s="131"/>
      <c r="R2753" s="72">
        <v>1</v>
      </c>
      <c r="S2753" s="181"/>
      <c r="T2753" s="73" t="s">
        <v>430</v>
      </c>
      <c r="V2753" s="74">
        <v>65000</v>
      </c>
      <c r="X2753" s="74">
        <v>59100</v>
      </c>
      <c r="Z2753" s="829">
        <v>66500</v>
      </c>
      <c r="AB2753" s="74">
        <v>58000</v>
      </c>
      <c r="AD2753" s="74">
        <v>60500</v>
      </c>
      <c r="AF2753" s="74">
        <v>0</v>
      </c>
      <c r="AH2753" s="74">
        <f t="shared" si="432"/>
        <v>60500</v>
      </c>
      <c r="AI2753" s="8"/>
      <c r="AJ2753" s="74">
        <f t="shared" ref="AJ2753:AJ2754" si="436">CEILING(AB2753*34/100,10)</f>
        <v>19720</v>
      </c>
      <c r="AK2753" s="8"/>
      <c r="AL2753" s="74">
        <v>70100</v>
      </c>
      <c r="AM2753" s="74"/>
      <c r="AN2753" s="74">
        <v>75850</v>
      </c>
      <c r="AO2753" s="74"/>
      <c r="AP2753" s="74">
        <v>75850</v>
      </c>
      <c r="AQ2753" s="74"/>
    </row>
    <row r="2754" spans="2:43" ht="18" customHeight="1" x14ac:dyDescent="0.2">
      <c r="B2754" s="4"/>
      <c r="C2754" s="117"/>
      <c r="D2754" s="117"/>
      <c r="E2754" s="117"/>
      <c r="F2754" s="48"/>
      <c r="G2754" s="11"/>
      <c r="H2754" s="117"/>
      <c r="I2754" s="124"/>
      <c r="J2754" s="124"/>
      <c r="K2754" s="144"/>
      <c r="L2754" s="11"/>
      <c r="M2754" s="143"/>
      <c r="N2754" s="42"/>
      <c r="O2754" s="128"/>
      <c r="P2754" s="130"/>
      <c r="Q2754" s="131"/>
      <c r="R2754" s="72">
        <v>2</v>
      </c>
      <c r="S2754" s="181"/>
      <c r="T2754" s="73" t="s">
        <v>386</v>
      </c>
      <c r="V2754" s="74">
        <v>39000</v>
      </c>
      <c r="X2754" s="74">
        <v>35600</v>
      </c>
      <c r="Z2754" s="829">
        <v>39600</v>
      </c>
      <c r="AB2754" s="74">
        <v>33500</v>
      </c>
      <c r="AD2754" s="74">
        <v>36600</v>
      </c>
      <c r="AF2754" s="74">
        <v>0</v>
      </c>
      <c r="AH2754" s="74">
        <f t="shared" si="432"/>
        <v>36600</v>
      </c>
      <c r="AI2754" s="8"/>
      <c r="AJ2754" s="74">
        <f t="shared" si="436"/>
        <v>11390</v>
      </c>
      <c r="AK2754" s="8"/>
      <c r="AL2754" s="74">
        <v>39900</v>
      </c>
      <c r="AM2754" s="74"/>
      <c r="AN2754" s="74">
        <v>43200</v>
      </c>
      <c r="AO2754" s="74"/>
      <c r="AP2754" s="74">
        <v>43200</v>
      </c>
      <c r="AQ2754" s="74"/>
    </row>
    <row r="2755" spans="2:43" ht="18" hidden="1" customHeight="1" x14ac:dyDescent="0.2">
      <c r="B2755" s="4"/>
      <c r="C2755" s="117"/>
      <c r="D2755" s="117"/>
      <c r="E2755" s="117"/>
      <c r="F2755" s="48"/>
      <c r="G2755" s="11"/>
      <c r="H2755" s="117"/>
      <c r="I2755" s="124"/>
      <c r="J2755" s="124"/>
      <c r="K2755" s="144"/>
      <c r="L2755" s="11"/>
      <c r="M2755" s="143"/>
      <c r="N2755" s="42"/>
      <c r="O2755" s="128"/>
      <c r="P2755" s="130"/>
      <c r="Q2755" s="131"/>
      <c r="R2755" s="72">
        <v>8</v>
      </c>
      <c r="S2755" s="181"/>
      <c r="T2755" s="73" t="s">
        <v>463</v>
      </c>
      <c r="V2755" s="74">
        <v>0</v>
      </c>
      <c r="X2755" s="74">
        <v>0</v>
      </c>
      <c r="Z2755" s="74">
        <v>0</v>
      </c>
      <c r="AB2755" s="74">
        <v>0</v>
      </c>
      <c r="AD2755" s="74">
        <v>0</v>
      </c>
      <c r="AF2755" s="74">
        <v>0</v>
      </c>
      <c r="AH2755" s="74">
        <f t="shared" si="432"/>
        <v>0</v>
      </c>
      <c r="AI2755" s="8"/>
      <c r="AJ2755" s="74">
        <v>0</v>
      </c>
      <c r="AK2755" s="8"/>
      <c r="AL2755" s="74">
        <v>0</v>
      </c>
      <c r="AM2755" s="74"/>
      <c r="AN2755" s="74">
        <v>0</v>
      </c>
      <c r="AO2755" s="74"/>
      <c r="AP2755" s="74">
        <v>0</v>
      </c>
      <c r="AQ2755" s="74"/>
    </row>
    <row r="2756" spans="2:43" ht="18" customHeight="1" x14ac:dyDescent="0.2">
      <c r="B2756" s="4"/>
      <c r="C2756" s="117"/>
      <c r="D2756" s="117"/>
      <c r="E2756" s="117"/>
      <c r="F2756" s="48"/>
      <c r="G2756" s="11"/>
      <c r="H2756" s="117"/>
      <c r="I2756" s="124"/>
      <c r="J2756" s="124"/>
      <c r="K2756" s="144"/>
      <c r="L2756" s="11"/>
      <c r="M2756" s="143"/>
      <c r="N2756" s="42"/>
      <c r="O2756" s="127" t="s">
        <v>18</v>
      </c>
      <c r="P2756" s="123"/>
      <c r="Q2756" s="123"/>
      <c r="R2756" s="49"/>
      <c r="S2756" s="18"/>
      <c r="T2756" s="50" t="s">
        <v>190</v>
      </c>
      <c r="U2756" s="76"/>
      <c r="V2756" s="51">
        <f>V2757+V2772+V2781+V2784+V2789</f>
        <v>35500</v>
      </c>
      <c r="X2756" s="51">
        <f>X2757+X2772+X2781+X2784+X2789</f>
        <v>35500</v>
      </c>
      <c r="Z2756" s="51">
        <f>Z2757+Z2772+Z2781+Z2784+Z2789</f>
        <v>22350</v>
      </c>
      <c r="AB2756" s="51">
        <f>AB2757+AB2772+AB2781+AB2784+AB2789</f>
        <v>19100</v>
      </c>
      <c r="AD2756" s="51" t="e">
        <f>AD2757+AD2772+AD2781+AD2784+AD2789</f>
        <v>#REF!</v>
      </c>
      <c r="AF2756" s="51">
        <f>AF2757+AF2772+AF2781+AF2784+AF2789</f>
        <v>0</v>
      </c>
      <c r="AH2756" s="51" t="e">
        <f t="shared" si="432"/>
        <v>#REF!</v>
      </c>
      <c r="AI2756" s="5"/>
      <c r="AJ2756" s="51">
        <f>AJ2757+AJ2772+AJ2781+AJ2784+AJ2789</f>
        <v>4880</v>
      </c>
      <c r="AK2756" s="5"/>
      <c r="AL2756" s="51">
        <f>AL2757+AL2772+AL2781+AL2784+AL2789</f>
        <v>25990</v>
      </c>
      <c r="AM2756" s="51"/>
      <c r="AN2756" s="51">
        <f>AN2757+AN2772+AN2781+AN2784+AN2789</f>
        <v>27590</v>
      </c>
      <c r="AO2756" s="51"/>
      <c r="AP2756" s="51">
        <f>AP2757+AP2772+AP2781+AP2784+AP2789</f>
        <v>27590</v>
      </c>
      <c r="AQ2756" s="51"/>
    </row>
    <row r="2757" spans="2:43" ht="18" customHeight="1" x14ac:dyDescent="0.2">
      <c r="B2757" s="4"/>
      <c r="C2757" s="117"/>
      <c r="D2757" s="117"/>
      <c r="E2757" s="117"/>
      <c r="F2757" s="48"/>
      <c r="G2757" s="11"/>
      <c r="H2757" s="117"/>
      <c r="I2757" s="124"/>
      <c r="J2757" s="124"/>
      <c r="K2757" s="144"/>
      <c r="L2757" s="11"/>
      <c r="M2757" s="143"/>
      <c r="N2757" s="42"/>
      <c r="O2757" s="128"/>
      <c r="P2757" s="129">
        <v>2</v>
      </c>
      <c r="Q2757" s="129"/>
      <c r="R2757" s="64"/>
      <c r="S2757" s="234"/>
      <c r="T2757" s="65" t="s">
        <v>195</v>
      </c>
      <c r="U2757" s="155"/>
      <c r="V2757" s="66">
        <f>V2758+V2761+V2764+V2767+V2769</f>
        <v>20000</v>
      </c>
      <c r="X2757" s="66">
        <f>X2758+X2761+X2764+X2767+X2769</f>
        <v>20000</v>
      </c>
      <c r="Z2757" s="66">
        <f>Z2758+Z2761+Z2764+Z2767+Z2769</f>
        <v>16760</v>
      </c>
      <c r="AB2757" s="66">
        <f>AB2758+AB2761+AB2764+AB2767+AB2769</f>
        <v>16600</v>
      </c>
      <c r="AD2757" s="66" t="e">
        <f>AD2758+AD2761+AD2764+AD2767+AD2769</f>
        <v>#REF!</v>
      </c>
      <c r="AF2757" s="66">
        <f>AF2758+AF2761+AF2764+AF2767+AF2769</f>
        <v>0</v>
      </c>
      <c r="AH2757" s="66" t="e">
        <f t="shared" si="432"/>
        <v>#REF!</v>
      </c>
      <c r="AI2757" s="67"/>
      <c r="AJ2757" s="66">
        <f>AJ2758+AJ2761+AJ2764+AJ2767+AJ2769</f>
        <v>4150</v>
      </c>
      <c r="AK2757" s="67"/>
      <c r="AL2757" s="66">
        <f>AL2758+AL2761+AL2764+AL2767+AL2769</f>
        <v>17100</v>
      </c>
      <c r="AM2757" s="66"/>
      <c r="AN2757" s="66">
        <f>AN2758+AN2761+AN2764+AN2767+AN2769</f>
        <v>18200</v>
      </c>
      <c r="AO2757" s="66"/>
      <c r="AP2757" s="66">
        <f>AP2758+AP2761+AP2764+AP2767+AP2769</f>
        <v>18200</v>
      </c>
      <c r="AQ2757" s="66"/>
    </row>
    <row r="2758" spans="2:43" ht="18" customHeight="1" x14ac:dyDescent="0.2">
      <c r="B2758" s="4"/>
      <c r="C2758" s="117"/>
      <c r="D2758" s="117"/>
      <c r="E2758" s="117"/>
      <c r="F2758" s="48"/>
      <c r="G2758" s="11"/>
      <c r="H2758" s="117"/>
      <c r="I2758" s="124"/>
      <c r="J2758" s="124"/>
      <c r="K2758" s="144"/>
      <c r="L2758" s="11"/>
      <c r="M2758" s="143"/>
      <c r="N2758" s="42"/>
      <c r="O2758" s="128"/>
      <c r="P2758" s="130"/>
      <c r="Q2758" s="131">
        <v>1</v>
      </c>
      <c r="R2758" s="68"/>
      <c r="S2758" s="35"/>
      <c r="T2758" s="69" t="s">
        <v>47</v>
      </c>
      <c r="U2758" s="92"/>
      <c r="V2758" s="70">
        <f>V2759</f>
        <v>5000</v>
      </c>
      <c r="X2758" s="447">
        <f>X2759</f>
        <v>5000</v>
      </c>
      <c r="Z2758" s="447">
        <f>Z2759+Z2760</f>
        <v>1340</v>
      </c>
      <c r="AB2758" s="447">
        <f>AB2759+AB2760</f>
        <v>1600</v>
      </c>
      <c r="AD2758" s="447">
        <f>AD2759+AD2760</f>
        <v>1500</v>
      </c>
      <c r="AF2758" s="447">
        <f>AF2759+AF2760</f>
        <v>0</v>
      </c>
      <c r="AH2758" s="447">
        <f t="shared" si="432"/>
        <v>1500</v>
      </c>
      <c r="AI2758" s="446"/>
      <c r="AJ2758" s="447">
        <f>AJ2759+AJ2760</f>
        <v>400</v>
      </c>
      <c r="AK2758" s="71"/>
      <c r="AL2758" s="447">
        <f>AL2759+AL2760</f>
        <v>2100</v>
      </c>
      <c r="AM2758" s="447"/>
      <c r="AN2758" s="447">
        <f>AN2759+AN2760</f>
        <v>2200</v>
      </c>
      <c r="AO2758" s="447"/>
      <c r="AP2758" s="447">
        <f>AP2759+AP2760</f>
        <v>2200</v>
      </c>
      <c r="AQ2758" s="447"/>
    </row>
    <row r="2759" spans="2:43" ht="18" customHeight="1" x14ac:dyDescent="0.25">
      <c r="B2759" s="4"/>
      <c r="C2759" s="117"/>
      <c r="D2759" s="117"/>
      <c r="E2759" s="117"/>
      <c r="F2759" s="48"/>
      <c r="G2759" s="11"/>
      <c r="H2759" s="117"/>
      <c r="I2759" s="124"/>
      <c r="J2759" s="124"/>
      <c r="K2759" s="144"/>
      <c r="L2759" s="11"/>
      <c r="M2759" s="143"/>
      <c r="N2759" s="42"/>
      <c r="O2759" s="128"/>
      <c r="P2759" s="130"/>
      <c r="Q2759" s="130"/>
      <c r="R2759" s="72" t="s">
        <v>3</v>
      </c>
      <c r="S2759" s="181"/>
      <c r="T2759" s="73" t="s">
        <v>17</v>
      </c>
      <c r="V2759" s="568">
        <v>5000</v>
      </c>
      <c r="X2759" s="712">
        <v>5000</v>
      </c>
      <c r="Z2759" s="857">
        <v>1210</v>
      </c>
      <c r="AB2759" s="74">
        <v>1600</v>
      </c>
      <c r="AD2759" s="74">
        <v>1500</v>
      </c>
      <c r="AF2759" s="696">
        <v>0</v>
      </c>
      <c r="AH2759" s="696">
        <f t="shared" si="432"/>
        <v>1500</v>
      </c>
      <c r="AI2759" s="8"/>
      <c r="AJ2759" s="74">
        <f>CEILING(AB2759*25/100,10)</f>
        <v>400</v>
      </c>
      <c r="AK2759" s="8"/>
      <c r="AL2759" s="74">
        <v>2100</v>
      </c>
      <c r="AM2759" s="74"/>
      <c r="AN2759" s="74">
        <v>2200</v>
      </c>
      <c r="AO2759" s="74"/>
      <c r="AP2759" s="74">
        <v>2200</v>
      </c>
      <c r="AQ2759" s="74"/>
    </row>
    <row r="2760" spans="2:43" ht="18" hidden="1" customHeight="1" x14ac:dyDescent="0.25">
      <c r="B2760" s="4"/>
      <c r="C2760" s="117"/>
      <c r="D2760" s="117"/>
      <c r="E2760" s="117"/>
      <c r="F2760" s="48"/>
      <c r="G2760" s="11"/>
      <c r="H2760" s="117"/>
      <c r="I2760" s="124"/>
      <c r="J2760" s="124"/>
      <c r="K2760" s="144"/>
      <c r="L2760" s="11"/>
      <c r="M2760" s="143"/>
      <c r="N2760" s="42"/>
      <c r="O2760" s="128"/>
      <c r="P2760" s="130"/>
      <c r="Q2760" s="130"/>
      <c r="R2760" s="72">
        <v>5</v>
      </c>
      <c r="S2760" s="181"/>
      <c r="T2760" s="73" t="s">
        <v>352</v>
      </c>
      <c r="V2760" s="568"/>
      <c r="X2760" s="712"/>
      <c r="Z2760" s="857">
        <v>130</v>
      </c>
      <c r="AB2760" s="74">
        <v>0</v>
      </c>
      <c r="AD2760" s="74">
        <v>0</v>
      </c>
      <c r="AF2760" s="696">
        <v>0</v>
      </c>
      <c r="AH2760" s="696">
        <f t="shared" si="432"/>
        <v>0</v>
      </c>
      <c r="AI2760" s="8"/>
      <c r="AJ2760" s="74">
        <v>0</v>
      </c>
      <c r="AK2760" s="8"/>
      <c r="AL2760" s="74">
        <v>0</v>
      </c>
      <c r="AM2760" s="74"/>
      <c r="AN2760" s="74">
        <v>0</v>
      </c>
      <c r="AO2760" s="74"/>
      <c r="AP2760" s="74">
        <v>0</v>
      </c>
      <c r="AQ2760" s="74"/>
    </row>
    <row r="2761" spans="2:43" ht="18" hidden="1" customHeight="1" x14ac:dyDescent="0.2">
      <c r="B2761" s="4"/>
      <c r="C2761" s="117"/>
      <c r="D2761" s="117"/>
      <c r="E2761" s="117"/>
      <c r="F2761" s="48"/>
      <c r="G2761" s="11"/>
      <c r="H2761" s="117"/>
      <c r="I2761" s="124"/>
      <c r="J2761" s="124"/>
      <c r="K2761" s="144"/>
      <c r="L2761" s="11"/>
      <c r="M2761" s="143"/>
      <c r="N2761" s="42"/>
      <c r="O2761" s="128"/>
      <c r="P2761" s="130"/>
      <c r="Q2761" s="131">
        <v>2</v>
      </c>
      <c r="R2761" s="68"/>
      <c r="S2761" s="35"/>
      <c r="T2761" s="69" t="s">
        <v>227</v>
      </c>
      <c r="U2761" s="92"/>
      <c r="V2761" s="70">
        <f>V2762+V2763</f>
        <v>0</v>
      </c>
      <c r="X2761" s="447">
        <f>X2762+X2763</f>
        <v>0</v>
      </c>
      <c r="Z2761" s="447">
        <f>Z2762+Z2763</f>
        <v>420</v>
      </c>
      <c r="AB2761" s="447">
        <f>AB2762+AB2763</f>
        <v>0</v>
      </c>
      <c r="AD2761" s="447">
        <f>AD2762+AD2763</f>
        <v>0</v>
      </c>
      <c r="AF2761" s="447">
        <f>AF2762+AF2763</f>
        <v>0</v>
      </c>
      <c r="AH2761" s="447">
        <f t="shared" si="432"/>
        <v>0</v>
      </c>
      <c r="AI2761" s="446"/>
      <c r="AJ2761" s="447">
        <f>AJ2762+AJ2763</f>
        <v>0</v>
      </c>
      <c r="AK2761" s="71"/>
      <c r="AL2761" s="447">
        <f>AL2762+AL2763</f>
        <v>0</v>
      </c>
      <c r="AM2761" s="447"/>
      <c r="AN2761" s="447">
        <f>AN2762+AN2763</f>
        <v>0</v>
      </c>
      <c r="AO2761" s="447"/>
      <c r="AP2761" s="447">
        <f>AP2762+AP2763</f>
        <v>0</v>
      </c>
      <c r="AQ2761" s="447"/>
    </row>
    <row r="2762" spans="2:43" ht="18" hidden="1" customHeight="1" x14ac:dyDescent="0.2">
      <c r="B2762" s="4"/>
      <c r="C2762" s="117"/>
      <c r="D2762" s="117"/>
      <c r="E2762" s="117"/>
      <c r="F2762" s="48"/>
      <c r="G2762" s="11"/>
      <c r="H2762" s="117"/>
      <c r="I2762" s="124"/>
      <c r="J2762" s="124"/>
      <c r="K2762" s="144"/>
      <c r="L2762" s="11"/>
      <c r="M2762" s="143"/>
      <c r="N2762" s="42"/>
      <c r="O2762" s="128"/>
      <c r="P2762" s="130"/>
      <c r="Q2762" s="130"/>
      <c r="R2762" s="72" t="s">
        <v>3</v>
      </c>
      <c r="S2762" s="181"/>
      <c r="T2762" s="73" t="s">
        <v>78</v>
      </c>
      <c r="V2762" s="74">
        <v>0</v>
      </c>
      <c r="X2762" s="74">
        <v>0</v>
      </c>
      <c r="Z2762" s="74">
        <v>0</v>
      </c>
      <c r="AB2762" s="74">
        <v>0</v>
      </c>
      <c r="AD2762" s="74">
        <v>0</v>
      </c>
      <c r="AF2762" s="74">
        <v>0</v>
      </c>
      <c r="AH2762" s="74">
        <f t="shared" si="432"/>
        <v>0</v>
      </c>
      <c r="AI2762" s="8"/>
      <c r="AJ2762" s="74">
        <v>0</v>
      </c>
      <c r="AK2762" s="8"/>
      <c r="AL2762" s="74">
        <v>0</v>
      </c>
      <c r="AM2762" s="74"/>
      <c r="AN2762" s="74">
        <v>0</v>
      </c>
      <c r="AO2762" s="74"/>
      <c r="AP2762" s="74">
        <v>0</v>
      </c>
      <c r="AQ2762" s="74"/>
    </row>
    <row r="2763" spans="2:43" ht="18" hidden="1" customHeight="1" x14ac:dyDescent="0.25">
      <c r="B2763" s="4"/>
      <c r="C2763" s="117"/>
      <c r="D2763" s="117"/>
      <c r="E2763" s="117"/>
      <c r="F2763" s="48"/>
      <c r="G2763" s="11"/>
      <c r="H2763" s="117"/>
      <c r="I2763" s="124"/>
      <c r="J2763" s="124"/>
      <c r="K2763" s="144"/>
      <c r="L2763" s="11"/>
      <c r="M2763" s="143"/>
      <c r="N2763" s="42"/>
      <c r="O2763" s="128"/>
      <c r="P2763" s="130"/>
      <c r="Q2763" s="130"/>
      <c r="R2763" s="72" t="s">
        <v>0</v>
      </c>
      <c r="S2763" s="181"/>
      <c r="T2763" s="73" t="s">
        <v>228</v>
      </c>
      <c r="V2763" s="74">
        <v>0</v>
      </c>
      <c r="X2763" s="74">
        <v>0</v>
      </c>
      <c r="Z2763" s="74">
        <v>420</v>
      </c>
      <c r="AB2763" s="74">
        <v>0</v>
      </c>
      <c r="AD2763" s="74">
        <v>0</v>
      </c>
      <c r="AF2763" s="696">
        <v>0</v>
      </c>
      <c r="AH2763" s="696">
        <f t="shared" si="432"/>
        <v>0</v>
      </c>
      <c r="AI2763" s="8"/>
      <c r="AJ2763" s="74">
        <v>0</v>
      </c>
      <c r="AK2763" s="8"/>
      <c r="AL2763" s="74">
        <v>0</v>
      </c>
      <c r="AM2763" s="74"/>
      <c r="AN2763" s="74">
        <v>0</v>
      </c>
      <c r="AO2763" s="696"/>
      <c r="AP2763" s="74">
        <v>0</v>
      </c>
      <c r="AQ2763" s="696"/>
    </row>
    <row r="2764" spans="2:43" ht="18" hidden="1" customHeight="1" x14ac:dyDescent="0.2">
      <c r="B2764" s="4"/>
      <c r="C2764" s="117"/>
      <c r="D2764" s="117"/>
      <c r="E2764" s="117"/>
      <c r="F2764" s="48"/>
      <c r="G2764" s="11"/>
      <c r="H2764" s="117"/>
      <c r="I2764" s="124"/>
      <c r="J2764" s="124"/>
      <c r="K2764" s="144"/>
      <c r="L2764" s="11"/>
      <c r="M2764" s="143"/>
      <c r="N2764" s="42"/>
      <c r="O2764" s="128"/>
      <c r="P2764" s="130"/>
      <c r="Q2764" s="131">
        <v>3</v>
      </c>
      <c r="R2764" s="68"/>
      <c r="S2764" s="35"/>
      <c r="T2764" s="69" t="s">
        <v>79</v>
      </c>
      <c r="U2764" s="92"/>
      <c r="V2764" s="70">
        <f>V2765+V2766</f>
        <v>0</v>
      </c>
      <c r="X2764" s="447">
        <f>X2765+X2766</f>
        <v>0</v>
      </c>
      <c r="Z2764" s="447">
        <f>Z2765+Z2766</f>
        <v>0</v>
      </c>
      <c r="AB2764" s="447">
        <f>AB2765+AB2766</f>
        <v>0</v>
      </c>
      <c r="AD2764" s="447" t="e">
        <f>#REF!+AD2766</f>
        <v>#REF!</v>
      </c>
      <c r="AF2764" s="447">
        <f>AF2765+AF2766</f>
        <v>0</v>
      </c>
      <c r="AH2764" s="447" t="e">
        <f t="shared" si="432"/>
        <v>#REF!</v>
      </c>
      <c r="AI2764" s="446"/>
      <c r="AJ2764" s="447">
        <f>AJ2765+AJ2766</f>
        <v>0</v>
      </c>
      <c r="AK2764" s="71"/>
      <c r="AL2764" s="447">
        <f>AL2765+AL2766</f>
        <v>0</v>
      </c>
      <c r="AM2764" s="447"/>
      <c r="AN2764" s="447">
        <f>AN2765+AN2766</f>
        <v>0</v>
      </c>
      <c r="AO2764" s="447"/>
      <c r="AP2764" s="447">
        <f>AP2765+AP2766</f>
        <v>0</v>
      </c>
      <c r="AQ2764" s="447"/>
    </row>
    <row r="2765" spans="2:43" ht="18" hidden="1" customHeight="1" x14ac:dyDescent="0.2">
      <c r="B2765" s="4"/>
      <c r="C2765" s="117"/>
      <c r="D2765" s="117"/>
      <c r="E2765" s="117"/>
      <c r="F2765" s="48"/>
      <c r="G2765" s="11"/>
      <c r="H2765" s="117"/>
      <c r="I2765" s="124"/>
      <c r="J2765" s="124"/>
      <c r="K2765" s="144"/>
      <c r="L2765" s="11"/>
      <c r="M2765" s="143"/>
      <c r="N2765" s="42"/>
      <c r="O2765" s="128"/>
      <c r="P2765" s="130"/>
      <c r="Q2765" s="131"/>
      <c r="R2765" s="72" t="s">
        <v>3</v>
      </c>
      <c r="S2765" s="181"/>
      <c r="T2765" s="73" t="s">
        <v>80</v>
      </c>
      <c r="V2765" s="83">
        <v>0</v>
      </c>
      <c r="X2765" s="448">
        <v>0</v>
      </c>
      <c r="Z2765" s="448">
        <v>0</v>
      </c>
      <c r="AB2765" s="448">
        <v>0</v>
      </c>
      <c r="AD2765" s="448">
        <v>0</v>
      </c>
      <c r="AF2765" s="448">
        <v>0</v>
      </c>
      <c r="AH2765" s="448">
        <f t="shared" si="432"/>
        <v>0</v>
      </c>
      <c r="AI2765" s="495"/>
      <c r="AJ2765" s="448">
        <v>0</v>
      </c>
      <c r="AK2765" s="87"/>
      <c r="AL2765" s="448">
        <v>0</v>
      </c>
      <c r="AM2765" s="448"/>
      <c r="AN2765" s="448">
        <v>0</v>
      </c>
      <c r="AO2765" s="448"/>
      <c r="AP2765" s="448">
        <v>0</v>
      </c>
      <c r="AQ2765" s="448"/>
    </row>
    <row r="2766" spans="2:43" ht="18" hidden="1" customHeight="1" x14ac:dyDescent="0.2">
      <c r="B2766" s="4"/>
      <c r="C2766" s="117"/>
      <c r="D2766" s="117"/>
      <c r="E2766" s="117"/>
      <c r="F2766" s="48"/>
      <c r="G2766" s="11"/>
      <c r="H2766" s="117"/>
      <c r="I2766" s="124"/>
      <c r="J2766" s="124"/>
      <c r="K2766" s="144"/>
      <c r="L2766" s="11"/>
      <c r="M2766" s="143"/>
      <c r="N2766" s="42"/>
      <c r="O2766" s="128"/>
      <c r="P2766" s="130"/>
      <c r="Q2766" s="130"/>
      <c r="R2766" s="72" t="s">
        <v>18</v>
      </c>
      <c r="S2766" s="181"/>
      <c r="T2766" s="73" t="s">
        <v>82</v>
      </c>
      <c r="V2766" s="74">
        <v>0</v>
      </c>
      <c r="X2766" s="74">
        <v>0</v>
      </c>
      <c r="Z2766" s="74">
        <v>0</v>
      </c>
      <c r="AB2766" s="74">
        <v>0</v>
      </c>
      <c r="AD2766" s="74">
        <v>0</v>
      </c>
      <c r="AF2766" s="74">
        <v>0</v>
      </c>
      <c r="AH2766" s="74">
        <f t="shared" si="432"/>
        <v>0</v>
      </c>
      <c r="AI2766" s="8"/>
      <c r="AJ2766" s="74">
        <v>0</v>
      </c>
      <c r="AK2766" s="8"/>
      <c r="AL2766" s="74">
        <v>0</v>
      </c>
      <c r="AM2766" s="74"/>
      <c r="AN2766" s="74">
        <v>0</v>
      </c>
      <c r="AO2766" s="74"/>
      <c r="AP2766" s="74">
        <v>0</v>
      </c>
      <c r="AQ2766" s="74"/>
    </row>
    <row r="2767" spans="2:43" ht="18" hidden="1" customHeight="1" x14ac:dyDescent="0.2">
      <c r="B2767" s="4"/>
      <c r="C2767" s="117"/>
      <c r="D2767" s="117"/>
      <c r="E2767" s="117"/>
      <c r="F2767" s="48"/>
      <c r="G2767" s="11"/>
      <c r="H2767" s="117"/>
      <c r="I2767" s="124"/>
      <c r="J2767" s="124"/>
      <c r="K2767" s="144"/>
      <c r="L2767" s="11"/>
      <c r="M2767" s="143"/>
      <c r="N2767" s="42"/>
      <c r="O2767" s="128"/>
      <c r="P2767" s="130"/>
      <c r="Q2767" s="131">
        <v>5</v>
      </c>
      <c r="R2767" s="68"/>
      <c r="S2767" s="35"/>
      <c r="T2767" s="69" t="s">
        <v>48</v>
      </c>
      <c r="U2767" s="92"/>
      <c r="V2767" s="70">
        <f>V2768</f>
        <v>0</v>
      </c>
      <c r="X2767" s="447">
        <f>X2768</f>
        <v>0</v>
      </c>
      <c r="Z2767" s="447">
        <f>Z2768</f>
        <v>0</v>
      </c>
      <c r="AB2767" s="447">
        <f>AB2768</f>
        <v>0</v>
      </c>
      <c r="AD2767" s="447">
        <f>AD2768</f>
        <v>0</v>
      </c>
      <c r="AF2767" s="447">
        <f>AF2768</f>
        <v>0</v>
      </c>
      <c r="AH2767" s="447">
        <f t="shared" si="432"/>
        <v>0</v>
      </c>
      <c r="AI2767" s="446"/>
      <c r="AJ2767" s="447">
        <f>AJ2768</f>
        <v>0</v>
      </c>
      <c r="AK2767" s="71"/>
      <c r="AL2767" s="447">
        <f>AL2768</f>
        <v>0</v>
      </c>
      <c r="AM2767" s="447"/>
      <c r="AN2767" s="447">
        <f>AN2768</f>
        <v>0</v>
      </c>
      <c r="AO2767" s="447"/>
      <c r="AP2767" s="447">
        <f>AP2768</f>
        <v>0</v>
      </c>
      <c r="AQ2767" s="447"/>
    </row>
    <row r="2768" spans="2:43" ht="18" hidden="1" customHeight="1" x14ac:dyDescent="0.25">
      <c r="B2768" s="4"/>
      <c r="C2768" s="117"/>
      <c r="D2768" s="117"/>
      <c r="E2768" s="117"/>
      <c r="F2768" s="48"/>
      <c r="G2768" s="11"/>
      <c r="H2768" s="117"/>
      <c r="I2768" s="124"/>
      <c r="J2768" s="124"/>
      <c r="K2768" s="144"/>
      <c r="L2768" s="11"/>
      <c r="M2768" s="143"/>
      <c r="N2768" s="42"/>
      <c r="O2768" s="128"/>
      <c r="P2768" s="130"/>
      <c r="Q2768" s="130"/>
      <c r="R2768" s="72" t="s">
        <v>3</v>
      </c>
      <c r="S2768" s="181"/>
      <c r="T2768" s="73" t="s">
        <v>551</v>
      </c>
      <c r="V2768" s="74">
        <v>0</v>
      </c>
      <c r="X2768" s="74">
        <v>0</v>
      </c>
      <c r="Z2768" s="74">
        <v>0</v>
      </c>
      <c r="AB2768" s="74">
        <v>0</v>
      </c>
      <c r="AD2768" s="696">
        <f>(AB2768*10/100)+AB2768</f>
        <v>0</v>
      </c>
      <c r="AF2768" s="696">
        <v>0</v>
      </c>
      <c r="AH2768" s="696">
        <f t="shared" si="432"/>
        <v>0</v>
      </c>
      <c r="AI2768" s="8"/>
      <c r="AJ2768" s="74">
        <v>0</v>
      </c>
      <c r="AK2768" s="8"/>
      <c r="AL2768" s="74">
        <v>0</v>
      </c>
      <c r="AM2768" s="74"/>
      <c r="AN2768" s="74">
        <v>0</v>
      </c>
      <c r="AO2768" s="696"/>
      <c r="AP2768" s="74">
        <v>0</v>
      </c>
      <c r="AQ2768" s="696"/>
    </row>
    <row r="2769" spans="2:43" ht="18" customHeight="1" x14ac:dyDescent="0.2">
      <c r="B2769" s="4"/>
      <c r="C2769" s="117"/>
      <c r="D2769" s="117"/>
      <c r="E2769" s="117"/>
      <c r="F2769" s="48"/>
      <c r="G2769" s="11"/>
      <c r="H2769" s="117"/>
      <c r="I2769" s="124"/>
      <c r="J2769" s="124"/>
      <c r="K2769" s="144"/>
      <c r="L2769" s="11"/>
      <c r="M2769" s="143"/>
      <c r="N2769" s="42"/>
      <c r="O2769" s="128"/>
      <c r="P2769" s="130"/>
      <c r="Q2769" s="131">
        <v>6</v>
      </c>
      <c r="R2769" s="84"/>
      <c r="S2769" s="250"/>
      <c r="T2769" s="69" t="s">
        <v>19</v>
      </c>
      <c r="U2769" s="92"/>
      <c r="V2769" s="70">
        <f>V2770+V2771</f>
        <v>15000</v>
      </c>
      <c r="X2769" s="447">
        <f>X2770+X2771</f>
        <v>15000</v>
      </c>
      <c r="Z2769" s="447">
        <f>Z2770+Z2771</f>
        <v>15000</v>
      </c>
      <c r="AB2769" s="447">
        <f>AB2770+AB2771</f>
        <v>15000</v>
      </c>
      <c r="AD2769" s="447">
        <f>AD2770+AD2771</f>
        <v>22750</v>
      </c>
      <c r="AF2769" s="447">
        <f>AF2770+AF2771</f>
        <v>0</v>
      </c>
      <c r="AH2769" s="447">
        <f t="shared" si="432"/>
        <v>22750</v>
      </c>
      <c r="AI2769" s="446"/>
      <c r="AJ2769" s="447">
        <f>AJ2770+AJ2771</f>
        <v>3750</v>
      </c>
      <c r="AK2769" s="71"/>
      <c r="AL2769" s="447">
        <f>AL2770+AL2771</f>
        <v>15000</v>
      </c>
      <c r="AM2769" s="447"/>
      <c r="AN2769" s="447">
        <f>AN2770+AN2771</f>
        <v>16000</v>
      </c>
      <c r="AO2769" s="447"/>
      <c r="AP2769" s="447">
        <f>AP2770+AP2771</f>
        <v>16000</v>
      </c>
      <c r="AQ2769" s="447"/>
    </row>
    <row r="2770" spans="2:43" ht="18" customHeight="1" x14ac:dyDescent="0.25">
      <c r="B2770" s="4"/>
      <c r="C2770" s="117"/>
      <c r="D2770" s="117"/>
      <c r="E2770" s="117"/>
      <c r="F2770" s="48"/>
      <c r="G2770" s="11"/>
      <c r="H2770" s="117"/>
      <c r="I2770" s="124"/>
      <c r="J2770" s="124"/>
      <c r="K2770" s="144"/>
      <c r="L2770" s="11"/>
      <c r="M2770" s="143"/>
      <c r="N2770" s="42"/>
      <c r="O2770" s="128"/>
      <c r="P2770" s="130"/>
      <c r="Q2770" s="130"/>
      <c r="R2770" s="72" t="s">
        <v>3</v>
      </c>
      <c r="S2770" s="181"/>
      <c r="T2770" s="73" t="s">
        <v>243</v>
      </c>
      <c r="V2770" s="591">
        <v>15000</v>
      </c>
      <c r="X2770" s="713">
        <v>15000</v>
      </c>
      <c r="Z2770" s="74">
        <v>15000</v>
      </c>
      <c r="AB2770" s="74">
        <v>15000</v>
      </c>
      <c r="AD2770" s="74">
        <v>22750</v>
      </c>
      <c r="AF2770" s="696">
        <v>0</v>
      </c>
      <c r="AH2770" s="696">
        <f t="shared" si="432"/>
        <v>22750</v>
      </c>
      <c r="AI2770" s="8"/>
      <c r="AJ2770" s="74">
        <f>CEILING(AB2770*25/100,10)</f>
        <v>3750</v>
      </c>
      <c r="AK2770" s="8"/>
      <c r="AL2770" s="74">
        <v>15000</v>
      </c>
      <c r="AM2770" s="74"/>
      <c r="AN2770" s="74">
        <v>16000</v>
      </c>
      <c r="AO2770" s="74"/>
      <c r="AP2770" s="74">
        <v>16000</v>
      </c>
      <c r="AQ2770" s="74"/>
    </row>
    <row r="2771" spans="2:43" ht="18" hidden="1" customHeight="1" x14ac:dyDescent="0.2">
      <c r="B2771" s="4"/>
      <c r="C2771" s="117"/>
      <c r="D2771" s="117"/>
      <c r="E2771" s="117"/>
      <c r="F2771" s="48"/>
      <c r="G2771" s="11"/>
      <c r="H2771" s="117"/>
      <c r="I2771" s="124"/>
      <c r="J2771" s="124"/>
      <c r="K2771" s="144"/>
      <c r="L2771" s="11"/>
      <c r="M2771" s="143"/>
      <c r="N2771" s="42"/>
      <c r="O2771" s="128"/>
      <c r="P2771" s="130"/>
      <c r="Q2771" s="130"/>
      <c r="R2771" s="72" t="s">
        <v>0</v>
      </c>
      <c r="S2771" s="181"/>
      <c r="T2771" s="73" t="s">
        <v>72</v>
      </c>
      <c r="V2771" s="74">
        <v>0</v>
      </c>
      <c r="X2771" s="74">
        <v>0</v>
      </c>
      <c r="Z2771" s="74">
        <v>0</v>
      </c>
      <c r="AB2771" s="74">
        <v>0</v>
      </c>
      <c r="AD2771" s="74">
        <v>0</v>
      </c>
      <c r="AF2771" s="74">
        <v>0</v>
      </c>
      <c r="AH2771" s="74">
        <f t="shared" si="432"/>
        <v>0</v>
      </c>
      <c r="AI2771" s="8"/>
      <c r="AJ2771" s="74">
        <v>0</v>
      </c>
      <c r="AK2771" s="8"/>
      <c r="AL2771" s="74">
        <v>0</v>
      </c>
      <c r="AM2771" s="74"/>
      <c r="AN2771" s="74">
        <v>0</v>
      </c>
      <c r="AO2771" s="74"/>
      <c r="AP2771" s="74">
        <v>0</v>
      </c>
      <c r="AQ2771" s="74"/>
    </row>
    <row r="2772" spans="2:43" ht="18" customHeight="1" x14ac:dyDescent="0.2">
      <c r="B2772" s="4"/>
      <c r="C2772" s="117"/>
      <c r="D2772" s="117"/>
      <c r="E2772" s="117"/>
      <c r="F2772" s="48"/>
      <c r="G2772" s="11"/>
      <c r="H2772" s="117"/>
      <c r="I2772" s="124"/>
      <c r="J2772" s="124"/>
      <c r="K2772" s="144"/>
      <c r="L2772" s="11"/>
      <c r="M2772" s="143"/>
      <c r="N2772" s="42"/>
      <c r="O2772" s="128"/>
      <c r="P2772" s="129">
        <v>3</v>
      </c>
      <c r="Q2772" s="129"/>
      <c r="R2772" s="64"/>
      <c r="S2772" s="234"/>
      <c r="T2772" s="65" t="s">
        <v>215</v>
      </c>
      <c r="U2772" s="155"/>
      <c r="V2772" s="66">
        <f>V2773+V2775+V2777+V2779</f>
        <v>13500</v>
      </c>
      <c r="X2772" s="66">
        <f>X2773+X2775+X2777+X2779</f>
        <v>13500</v>
      </c>
      <c r="Z2772" s="66">
        <f>Z2773+Z2775+Z2777+Z2779</f>
        <v>4290</v>
      </c>
      <c r="AB2772" s="66">
        <f>AB2773+AB2775+AB2777+AB2779</f>
        <v>1500</v>
      </c>
      <c r="AD2772" s="66">
        <f>AD2773+AD2775+AD2777+AD2779</f>
        <v>1600</v>
      </c>
      <c r="AF2772" s="66">
        <f>AF2773+AF2775+AF2777+AF2779</f>
        <v>0</v>
      </c>
      <c r="AH2772" s="66">
        <f t="shared" si="432"/>
        <v>1600</v>
      </c>
      <c r="AI2772" s="67"/>
      <c r="AJ2772" s="66">
        <f>AJ2773+AJ2775+AJ2777+AJ2779</f>
        <v>380</v>
      </c>
      <c r="AK2772" s="67"/>
      <c r="AL2772" s="66">
        <f>AL2773+AL2775+AL2777+AL2779</f>
        <v>7890</v>
      </c>
      <c r="AM2772" s="66"/>
      <c r="AN2772" s="66">
        <f>AN2773+AN2775+AN2777+AN2779</f>
        <v>8390</v>
      </c>
      <c r="AO2772" s="66"/>
      <c r="AP2772" s="66">
        <f>AP2773+AP2775+AP2777+AP2779</f>
        <v>8390</v>
      </c>
      <c r="AQ2772" s="66"/>
    </row>
    <row r="2773" spans="2:43" ht="18" customHeight="1" x14ac:dyDescent="0.2">
      <c r="B2773" s="4"/>
      <c r="C2773" s="117"/>
      <c r="D2773" s="117"/>
      <c r="E2773" s="117"/>
      <c r="F2773" s="48"/>
      <c r="G2773" s="11"/>
      <c r="H2773" s="117"/>
      <c r="I2773" s="124"/>
      <c r="J2773" s="124"/>
      <c r="K2773" s="144"/>
      <c r="L2773" s="11"/>
      <c r="M2773" s="143"/>
      <c r="N2773" s="42"/>
      <c r="O2773" s="128"/>
      <c r="P2773" s="130"/>
      <c r="Q2773" s="131">
        <v>1</v>
      </c>
      <c r="R2773" s="68"/>
      <c r="S2773" s="35"/>
      <c r="T2773" s="69" t="s">
        <v>20</v>
      </c>
      <c r="U2773" s="92"/>
      <c r="V2773" s="70">
        <f>V2774</f>
        <v>1500</v>
      </c>
      <c r="X2773" s="447">
        <f>X2774</f>
        <v>1000</v>
      </c>
      <c r="Z2773" s="447">
        <f>Z2774</f>
        <v>980</v>
      </c>
      <c r="AB2773" s="447">
        <f>AB2774</f>
        <v>0</v>
      </c>
      <c r="AD2773" s="447">
        <f>AD2774</f>
        <v>0</v>
      </c>
      <c r="AF2773" s="447">
        <f>AF2774</f>
        <v>0</v>
      </c>
      <c r="AH2773" s="447">
        <f t="shared" si="432"/>
        <v>0</v>
      </c>
      <c r="AI2773" s="446"/>
      <c r="AJ2773" s="447">
        <f>AJ2774</f>
        <v>0</v>
      </c>
      <c r="AK2773" s="71"/>
      <c r="AL2773" s="447">
        <f>AL2774</f>
        <v>1910</v>
      </c>
      <c r="AM2773" s="447"/>
      <c r="AN2773" s="447">
        <f>AN2774</f>
        <v>2020</v>
      </c>
      <c r="AO2773" s="447"/>
      <c r="AP2773" s="447">
        <f>AP2774</f>
        <v>2020</v>
      </c>
      <c r="AQ2773" s="447"/>
    </row>
    <row r="2774" spans="2:43" ht="18" customHeight="1" x14ac:dyDescent="0.25">
      <c r="B2774" s="4"/>
      <c r="C2774" s="117"/>
      <c r="D2774" s="117"/>
      <c r="E2774" s="117"/>
      <c r="F2774" s="48"/>
      <c r="G2774" s="11"/>
      <c r="H2774" s="117"/>
      <c r="I2774" s="124"/>
      <c r="J2774" s="124"/>
      <c r="K2774" s="144"/>
      <c r="L2774" s="11"/>
      <c r="M2774" s="143"/>
      <c r="N2774" s="42"/>
      <c r="O2774" s="128"/>
      <c r="P2774" s="130"/>
      <c r="Q2774" s="131"/>
      <c r="R2774" s="72" t="s">
        <v>3</v>
      </c>
      <c r="S2774" s="181"/>
      <c r="T2774" s="73" t="s">
        <v>20</v>
      </c>
      <c r="V2774" s="597">
        <v>1500</v>
      </c>
      <c r="X2774" s="714">
        <v>1000</v>
      </c>
      <c r="Z2774" s="858">
        <v>980</v>
      </c>
      <c r="AB2774" s="74">
        <v>0</v>
      </c>
      <c r="AD2774" s="74">
        <v>0</v>
      </c>
      <c r="AF2774" s="696">
        <v>0</v>
      </c>
      <c r="AH2774" s="696">
        <f t="shared" si="432"/>
        <v>0</v>
      </c>
      <c r="AI2774" s="8"/>
      <c r="AJ2774" s="74">
        <v>0</v>
      </c>
      <c r="AK2774" s="8"/>
      <c r="AL2774" s="74">
        <v>1910</v>
      </c>
      <c r="AM2774" s="74"/>
      <c r="AN2774" s="74">
        <v>2020</v>
      </c>
      <c r="AO2774" s="74"/>
      <c r="AP2774" s="74">
        <v>2020</v>
      </c>
      <c r="AQ2774" s="74"/>
    </row>
    <row r="2775" spans="2:43" ht="18" customHeight="1" x14ac:dyDescent="0.2">
      <c r="B2775" s="4"/>
      <c r="C2775" s="117"/>
      <c r="D2775" s="117"/>
      <c r="E2775" s="117"/>
      <c r="F2775" s="48"/>
      <c r="G2775" s="11"/>
      <c r="H2775" s="117"/>
      <c r="I2775" s="124"/>
      <c r="J2775" s="124"/>
      <c r="K2775" s="144"/>
      <c r="L2775" s="11"/>
      <c r="M2775" s="143"/>
      <c r="N2775" s="42"/>
      <c r="O2775" s="128"/>
      <c r="P2775" s="130"/>
      <c r="Q2775" s="131">
        <v>2</v>
      </c>
      <c r="R2775" s="68"/>
      <c r="S2775" s="35"/>
      <c r="T2775" s="69" t="s">
        <v>21</v>
      </c>
      <c r="U2775" s="92"/>
      <c r="V2775" s="70">
        <f>V2776</f>
        <v>3000</v>
      </c>
      <c r="X2775" s="447">
        <f>X2776</f>
        <v>3000</v>
      </c>
      <c r="Z2775" s="447">
        <f>Z2776</f>
        <v>1410</v>
      </c>
      <c r="AB2775" s="447">
        <f>AB2776</f>
        <v>1500</v>
      </c>
      <c r="AD2775" s="447">
        <f>AD2776</f>
        <v>1600</v>
      </c>
      <c r="AF2775" s="447">
        <f>AF2776</f>
        <v>0</v>
      </c>
      <c r="AH2775" s="447">
        <f t="shared" si="432"/>
        <v>1600</v>
      </c>
      <c r="AI2775" s="446"/>
      <c r="AJ2775" s="447">
        <f>AJ2776</f>
        <v>380</v>
      </c>
      <c r="AK2775" s="71"/>
      <c r="AL2775" s="447">
        <f>AL2776</f>
        <v>1850</v>
      </c>
      <c r="AM2775" s="447"/>
      <c r="AN2775" s="447">
        <f>AN2776</f>
        <v>1960</v>
      </c>
      <c r="AO2775" s="447"/>
      <c r="AP2775" s="447">
        <f>AP2776</f>
        <v>1960</v>
      </c>
      <c r="AQ2775" s="447"/>
    </row>
    <row r="2776" spans="2:43" ht="18" customHeight="1" x14ac:dyDescent="0.25">
      <c r="B2776" s="4"/>
      <c r="C2776" s="117"/>
      <c r="D2776" s="117"/>
      <c r="E2776" s="117"/>
      <c r="F2776" s="48"/>
      <c r="G2776" s="11"/>
      <c r="H2776" s="117"/>
      <c r="I2776" s="124"/>
      <c r="J2776" s="124"/>
      <c r="K2776" s="144"/>
      <c r="L2776" s="11"/>
      <c r="M2776" s="143"/>
      <c r="N2776" s="42"/>
      <c r="O2776" s="128"/>
      <c r="P2776" s="130"/>
      <c r="Q2776" s="130"/>
      <c r="R2776" s="72" t="s">
        <v>3</v>
      </c>
      <c r="S2776" s="181"/>
      <c r="T2776" s="73" t="s">
        <v>21</v>
      </c>
      <c r="V2776" s="610">
        <v>3000</v>
      </c>
      <c r="X2776" s="715">
        <v>3000</v>
      </c>
      <c r="Z2776" s="859">
        <v>1410</v>
      </c>
      <c r="AB2776" s="74">
        <v>1500</v>
      </c>
      <c r="AD2776" s="74">
        <v>1600</v>
      </c>
      <c r="AF2776" s="696">
        <v>0</v>
      </c>
      <c r="AH2776" s="696">
        <f t="shared" si="432"/>
        <v>1600</v>
      </c>
      <c r="AI2776" s="8"/>
      <c r="AJ2776" s="74">
        <f>CEILING(AB2776*25/100,10)</f>
        <v>380</v>
      </c>
      <c r="AK2776" s="8"/>
      <c r="AL2776" s="74">
        <v>1850</v>
      </c>
      <c r="AM2776" s="74"/>
      <c r="AN2776" s="74">
        <v>1960</v>
      </c>
      <c r="AO2776" s="74"/>
      <c r="AP2776" s="74">
        <v>1960</v>
      </c>
      <c r="AQ2776" s="74"/>
    </row>
    <row r="2777" spans="2:43" ht="18" customHeight="1" x14ac:dyDescent="0.2">
      <c r="B2777" s="4"/>
      <c r="C2777" s="117"/>
      <c r="D2777" s="117"/>
      <c r="E2777" s="117"/>
      <c r="F2777" s="48"/>
      <c r="G2777" s="11"/>
      <c r="H2777" s="117"/>
      <c r="I2777" s="124"/>
      <c r="J2777" s="124"/>
      <c r="K2777" s="144"/>
      <c r="L2777" s="11"/>
      <c r="M2777" s="143"/>
      <c r="N2777" s="42"/>
      <c r="O2777" s="128"/>
      <c r="P2777" s="130"/>
      <c r="Q2777" s="131">
        <v>3</v>
      </c>
      <c r="R2777" s="68"/>
      <c r="S2777" s="35"/>
      <c r="T2777" s="69" t="s">
        <v>22</v>
      </c>
      <c r="U2777" s="92"/>
      <c r="V2777" s="70">
        <f>V2778</f>
        <v>9000</v>
      </c>
      <c r="X2777" s="447">
        <f>X2778</f>
        <v>9500</v>
      </c>
      <c r="Z2777" s="447">
        <f>Z2778</f>
        <v>1900</v>
      </c>
      <c r="AB2777" s="447">
        <f>AB2778</f>
        <v>0</v>
      </c>
      <c r="AD2777" s="447">
        <f>AD2778</f>
        <v>0</v>
      </c>
      <c r="AF2777" s="447">
        <f>AF2778</f>
        <v>0</v>
      </c>
      <c r="AH2777" s="447">
        <f t="shared" si="432"/>
        <v>0</v>
      </c>
      <c r="AI2777" s="446"/>
      <c r="AJ2777" s="447">
        <f>AJ2778</f>
        <v>0</v>
      </c>
      <c r="AK2777" s="71"/>
      <c r="AL2777" s="447">
        <f>AL2778</f>
        <v>4130</v>
      </c>
      <c r="AM2777" s="447"/>
      <c r="AN2777" s="447">
        <f>AN2778</f>
        <v>4410</v>
      </c>
      <c r="AO2777" s="447"/>
      <c r="AP2777" s="447">
        <f>AP2778</f>
        <v>4410</v>
      </c>
      <c r="AQ2777" s="447"/>
    </row>
    <row r="2778" spans="2:43" ht="18" customHeight="1" x14ac:dyDescent="0.25">
      <c r="B2778" s="4"/>
      <c r="C2778" s="117"/>
      <c r="D2778" s="117"/>
      <c r="E2778" s="117"/>
      <c r="F2778" s="48"/>
      <c r="G2778" s="11"/>
      <c r="H2778" s="117"/>
      <c r="I2778" s="124"/>
      <c r="J2778" s="124"/>
      <c r="K2778" s="144"/>
      <c r="L2778" s="11"/>
      <c r="M2778" s="143"/>
      <c r="N2778" s="42"/>
      <c r="O2778" s="128"/>
      <c r="P2778" s="130"/>
      <c r="Q2778" s="130"/>
      <c r="R2778" s="72" t="s">
        <v>3</v>
      </c>
      <c r="S2778" s="181"/>
      <c r="T2778" s="73" t="s">
        <v>22</v>
      </c>
      <c r="V2778" s="618">
        <v>9000</v>
      </c>
      <c r="X2778" s="716">
        <v>9500</v>
      </c>
      <c r="Z2778" s="860">
        <v>1900</v>
      </c>
      <c r="AB2778" s="74">
        <v>0</v>
      </c>
      <c r="AD2778" s="74">
        <v>0</v>
      </c>
      <c r="AF2778" s="696">
        <v>0</v>
      </c>
      <c r="AH2778" s="696">
        <f t="shared" si="432"/>
        <v>0</v>
      </c>
      <c r="AI2778" s="8"/>
      <c r="AJ2778" s="74">
        <v>0</v>
      </c>
      <c r="AK2778" s="8"/>
      <c r="AL2778" s="74">
        <v>4130</v>
      </c>
      <c r="AM2778" s="74"/>
      <c r="AN2778" s="74">
        <v>4410</v>
      </c>
      <c r="AO2778" s="74"/>
      <c r="AP2778" s="74">
        <v>4410</v>
      </c>
      <c r="AQ2778" s="74"/>
    </row>
    <row r="2779" spans="2:43" ht="18" hidden="1" customHeight="1" x14ac:dyDescent="0.2">
      <c r="B2779" s="4"/>
      <c r="C2779" s="117"/>
      <c r="D2779" s="117"/>
      <c r="E2779" s="117"/>
      <c r="F2779" s="48"/>
      <c r="G2779" s="11"/>
      <c r="H2779" s="117"/>
      <c r="I2779" s="124"/>
      <c r="J2779" s="124"/>
      <c r="K2779" s="144"/>
      <c r="L2779" s="11"/>
      <c r="M2779" s="143"/>
      <c r="N2779" s="42"/>
      <c r="O2779" s="128"/>
      <c r="P2779" s="130"/>
      <c r="Q2779" s="131">
        <v>6</v>
      </c>
      <c r="R2779" s="68"/>
      <c r="S2779" s="35"/>
      <c r="T2779" s="69" t="s">
        <v>218</v>
      </c>
      <c r="U2779" s="92"/>
      <c r="V2779" s="70">
        <f>V2780</f>
        <v>0</v>
      </c>
      <c r="X2779" s="447">
        <f>X2780</f>
        <v>0</v>
      </c>
      <c r="Z2779" s="447">
        <f>Z2780</f>
        <v>0</v>
      </c>
      <c r="AB2779" s="447">
        <f>AB2780</f>
        <v>0</v>
      </c>
      <c r="AD2779" s="447">
        <f>AD2780</f>
        <v>0</v>
      </c>
      <c r="AF2779" s="447">
        <f>AF2780</f>
        <v>0</v>
      </c>
      <c r="AH2779" s="447">
        <f t="shared" si="432"/>
        <v>0</v>
      </c>
      <c r="AI2779" s="446"/>
      <c r="AJ2779" s="447">
        <f>AJ2780</f>
        <v>0</v>
      </c>
      <c r="AK2779" s="71"/>
      <c r="AL2779" s="447">
        <f>AL2780</f>
        <v>0</v>
      </c>
      <c r="AM2779" s="447"/>
      <c r="AN2779" s="447">
        <f>AN2780</f>
        <v>0</v>
      </c>
      <c r="AO2779" s="447"/>
      <c r="AP2779" s="447">
        <f>AP2780</f>
        <v>0</v>
      </c>
      <c r="AQ2779" s="447"/>
    </row>
    <row r="2780" spans="2:43" ht="18" hidden="1" customHeight="1" x14ac:dyDescent="0.25">
      <c r="B2780" s="4"/>
      <c r="C2780" s="117"/>
      <c r="D2780" s="117"/>
      <c r="E2780" s="117"/>
      <c r="F2780" s="48"/>
      <c r="G2780" s="11"/>
      <c r="H2780" s="117"/>
      <c r="I2780" s="124"/>
      <c r="J2780" s="124"/>
      <c r="K2780" s="144"/>
      <c r="L2780" s="11"/>
      <c r="M2780" s="143"/>
      <c r="N2780" s="42"/>
      <c r="O2780" s="128"/>
      <c r="P2780" s="130"/>
      <c r="Q2780" s="130"/>
      <c r="R2780" s="72" t="s">
        <v>0</v>
      </c>
      <c r="S2780" s="181"/>
      <c r="T2780" s="73" t="s">
        <v>220</v>
      </c>
      <c r="V2780" s="74">
        <v>0</v>
      </c>
      <c r="X2780" s="74">
        <v>0</v>
      </c>
      <c r="Z2780" s="74">
        <v>0</v>
      </c>
      <c r="AB2780" s="74">
        <v>0</v>
      </c>
      <c r="AD2780" s="74">
        <v>0</v>
      </c>
      <c r="AF2780" s="696">
        <v>0</v>
      </c>
      <c r="AH2780" s="696">
        <f t="shared" si="432"/>
        <v>0</v>
      </c>
      <c r="AI2780" s="8"/>
      <c r="AJ2780" s="74">
        <v>0</v>
      </c>
      <c r="AK2780" s="8"/>
      <c r="AL2780" s="74">
        <v>0</v>
      </c>
      <c r="AM2780" s="74"/>
      <c r="AN2780" s="74">
        <v>0</v>
      </c>
      <c r="AO2780" s="696"/>
      <c r="AP2780" s="74">
        <v>0</v>
      </c>
      <c r="AQ2780" s="696"/>
    </row>
    <row r="2781" spans="2:43" ht="18" customHeight="1" x14ac:dyDescent="0.2">
      <c r="B2781" s="4"/>
      <c r="C2781" s="117"/>
      <c r="D2781" s="117"/>
      <c r="E2781" s="117"/>
      <c r="F2781" s="48"/>
      <c r="G2781" s="11"/>
      <c r="H2781" s="117"/>
      <c r="I2781" s="124"/>
      <c r="J2781" s="124"/>
      <c r="K2781" s="144"/>
      <c r="L2781" s="11"/>
      <c r="M2781" s="143"/>
      <c r="N2781" s="42"/>
      <c r="O2781" s="128"/>
      <c r="P2781" s="129">
        <v>5</v>
      </c>
      <c r="Q2781" s="129"/>
      <c r="R2781" s="64"/>
      <c r="S2781" s="234"/>
      <c r="T2781" s="65" t="s">
        <v>24</v>
      </c>
      <c r="U2781" s="155"/>
      <c r="V2781" s="66">
        <f>V2782</f>
        <v>1000</v>
      </c>
      <c r="X2781" s="66">
        <f>X2782</f>
        <v>1000</v>
      </c>
      <c r="Z2781" s="66">
        <f>Z2782</f>
        <v>1100</v>
      </c>
      <c r="AB2781" s="66">
        <f>AB2782</f>
        <v>1000</v>
      </c>
      <c r="AD2781" s="66">
        <f>AD2782</f>
        <v>1000</v>
      </c>
      <c r="AF2781" s="66">
        <f>AF2782</f>
        <v>0</v>
      </c>
      <c r="AH2781" s="66">
        <f t="shared" ref="AH2781:AH2844" si="437">AD2781+AF2781</f>
        <v>1000</v>
      </c>
      <c r="AI2781" s="67"/>
      <c r="AJ2781" s="66">
        <f>AJ2782</f>
        <v>350</v>
      </c>
      <c r="AK2781" s="67"/>
      <c r="AL2781" s="66">
        <f t="shared" ref="AL2781:AP2782" si="438">AL2782</f>
        <v>1000</v>
      </c>
      <c r="AM2781" s="66"/>
      <c r="AN2781" s="66">
        <f t="shared" si="438"/>
        <v>1000</v>
      </c>
      <c r="AO2781" s="66"/>
      <c r="AP2781" s="66">
        <f t="shared" si="438"/>
        <v>1000</v>
      </c>
      <c r="AQ2781" s="66"/>
    </row>
    <row r="2782" spans="2:43" ht="18" customHeight="1" x14ac:dyDescent="0.2">
      <c r="B2782" s="4"/>
      <c r="C2782" s="117"/>
      <c r="D2782" s="117"/>
      <c r="E2782" s="117"/>
      <c r="F2782" s="48"/>
      <c r="G2782" s="11"/>
      <c r="H2782" s="117"/>
      <c r="I2782" s="124"/>
      <c r="J2782" s="124"/>
      <c r="K2782" s="144"/>
      <c r="L2782" s="11"/>
      <c r="M2782" s="143"/>
      <c r="N2782" s="42"/>
      <c r="O2782" s="128"/>
      <c r="P2782" s="130"/>
      <c r="Q2782" s="131">
        <v>2</v>
      </c>
      <c r="R2782" s="68"/>
      <c r="S2782" s="35"/>
      <c r="T2782" s="69" t="s">
        <v>25</v>
      </c>
      <c r="U2782" s="92"/>
      <c r="V2782" s="70">
        <f>V2783</f>
        <v>1000</v>
      </c>
      <c r="X2782" s="447">
        <f>X2783</f>
        <v>1000</v>
      </c>
      <c r="Z2782" s="447">
        <f>Z2783</f>
        <v>1100</v>
      </c>
      <c r="AB2782" s="447">
        <f>AB2783</f>
        <v>1000</v>
      </c>
      <c r="AD2782" s="447">
        <f>AD2783</f>
        <v>1000</v>
      </c>
      <c r="AF2782" s="447">
        <f>AF2783</f>
        <v>0</v>
      </c>
      <c r="AH2782" s="447">
        <f t="shared" si="437"/>
        <v>1000</v>
      </c>
      <c r="AI2782" s="446"/>
      <c r="AJ2782" s="447">
        <f>AJ2783</f>
        <v>350</v>
      </c>
      <c r="AK2782" s="71"/>
      <c r="AL2782" s="447">
        <f t="shared" si="438"/>
        <v>1000</v>
      </c>
      <c r="AM2782" s="447"/>
      <c r="AN2782" s="447">
        <f t="shared" si="438"/>
        <v>1000</v>
      </c>
      <c r="AO2782" s="447"/>
      <c r="AP2782" s="447">
        <f t="shared" si="438"/>
        <v>1000</v>
      </c>
      <c r="AQ2782" s="447"/>
    </row>
    <row r="2783" spans="2:43" ht="18" customHeight="1" x14ac:dyDescent="0.25">
      <c r="B2783" s="4"/>
      <c r="C2783" s="117"/>
      <c r="D2783" s="117"/>
      <c r="E2783" s="117"/>
      <c r="F2783" s="48"/>
      <c r="G2783" s="11"/>
      <c r="H2783" s="117"/>
      <c r="I2783" s="124"/>
      <c r="J2783" s="124"/>
      <c r="K2783" s="144"/>
      <c r="L2783" s="11"/>
      <c r="M2783" s="143"/>
      <c r="N2783" s="42"/>
      <c r="O2783" s="128"/>
      <c r="P2783" s="130"/>
      <c r="Q2783" s="130"/>
      <c r="R2783" s="72" t="s">
        <v>0</v>
      </c>
      <c r="S2783" s="181"/>
      <c r="T2783" s="73" t="s">
        <v>221</v>
      </c>
      <c r="V2783" s="497">
        <v>1000</v>
      </c>
      <c r="X2783" s="697">
        <v>1000</v>
      </c>
      <c r="Z2783" s="74">
        <v>1100</v>
      </c>
      <c r="AB2783" s="74">
        <v>1000</v>
      </c>
      <c r="AD2783" s="74">
        <v>1000</v>
      </c>
      <c r="AF2783" s="696">
        <v>0</v>
      </c>
      <c r="AH2783" s="696">
        <f t="shared" si="437"/>
        <v>1000</v>
      </c>
      <c r="AI2783" s="8"/>
      <c r="AJ2783" s="74">
        <f>CEILING(AB2783*35/100,10)</f>
        <v>350</v>
      </c>
      <c r="AK2783" s="8"/>
      <c r="AL2783" s="74">
        <v>1000</v>
      </c>
      <c r="AM2783" s="74"/>
      <c r="AN2783" s="74">
        <v>1000</v>
      </c>
      <c r="AO2783" s="74"/>
      <c r="AP2783" s="74">
        <v>1000</v>
      </c>
      <c r="AQ2783" s="74"/>
    </row>
    <row r="2784" spans="2:43" ht="19.5" hidden="1" customHeight="1" x14ac:dyDescent="0.2">
      <c r="B2784" s="4"/>
      <c r="C2784" s="117"/>
      <c r="D2784" s="117"/>
      <c r="E2784" s="117"/>
      <c r="F2784" s="48"/>
      <c r="G2784" s="11"/>
      <c r="H2784" s="117"/>
      <c r="I2784" s="124"/>
      <c r="J2784" s="124"/>
      <c r="K2784" s="144"/>
      <c r="L2784" s="11"/>
      <c r="M2784" s="143"/>
      <c r="N2784" s="42"/>
      <c r="O2784" s="128"/>
      <c r="P2784" s="129">
        <v>7</v>
      </c>
      <c r="Q2784" s="129"/>
      <c r="R2784" s="64"/>
      <c r="S2784" s="234"/>
      <c r="T2784" s="65" t="s">
        <v>343</v>
      </c>
      <c r="U2784" s="155"/>
      <c r="V2784" s="66">
        <f>V2787+V2785</f>
        <v>1000</v>
      </c>
      <c r="X2784" s="66">
        <f>X2787+X2785</f>
        <v>1000</v>
      </c>
      <c r="Z2784" s="66">
        <f>Z2787+Z2785</f>
        <v>200</v>
      </c>
      <c r="AB2784" s="66">
        <f>AB2787+AB2785</f>
        <v>0</v>
      </c>
      <c r="AD2784" s="66">
        <f>AD2787+AD2785</f>
        <v>750</v>
      </c>
      <c r="AF2784" s="66">
        <f>AF2787+AF2785</f>
        <v>0</v>
      </c>
      <c r="AH2784" s="66">
        <f t="shared" si="437"/>
        <v>750</v>
      </c>
      <c r="AI2784" s="67"/>
      <c r="AJ2784" s="66">
        <f>AJ2787+AJ2785</f>
        <v>0</v>
      </c>
      <c r="AK2784" s="67"/>
      <c r="AL2784" s="66">
        <f>AL2787+AL2785</f>
        <v>0</v>
      </c>
      <c r="AM2784" s="66"/>
      <c r="AN2784" s="66">
        <f>AN2787+AN2785</f>
        <v>0</v>
      </c>
      <c r="AO2784" s="66"/>
      <c r="AP2784" s="66">
        <f>AP2787+AP2785</f>
        <v>0</v>
      </c>
      <c r="AQ2784" s="66"/>
    </row>
    <row r="2785" spans="2:43" ht="19.5" hidden="1" customHeight="1" x14ac:dyDescent="0.2">
      <c r="B2785" s="4"/>
      <c r="C2785" s="117"/>
      <c r="D2785" s="117"/>
      <c r="E2785" s="117"/>
      <c r="F2785" s="48"/>
      <c r="G2785" s="11"/>
      <c r="H2785" s="117"/>
      <c r="I2785" s="124"/>
      <c r="J2785" s="124"/>
      <c r="K2785" s="144"/>
      <c r="L2785" s="11"/>
      <c r="M2785" s="143"/>
      <c r="N2785" s="42"/>
      <c r="O2785" s="128"/>
      <c r="P2785" s="130"/>
      <c r="Q2785" s="131">
        <v>1</v>
      </c>
      <c r="R2785" s="68"/>
      <c r="S2785" s="35"/>
      <c r="T2785" s="69" t="s">
        <v>255</v>
      </c>
      <c r="U2785" s="92"/>
      <c r="V2785" s="70">
        <f>V2786</f>
        <v>0</v>
      </c>
      <c r="X2785" s="447">
        <f>X2786</f>
        <v>0</v>
      </c>
      <c r="Z2785" s="447">
        <f>Z2786</f>
        <v>0</v>
      </c>
      <c r="AB2785" s="447">
        <f>AB2786</f>
        <v>0</v>
      </c>
      <c r="AD2785" s="447">
        <f>AD2786</f>
        <v>0</v>
      </c>
      <c r="AF2785" s="447">
        <f>AF2786</f>
        <v>0</v>
      </c>
      <c r="AH2785" s="447">
        <f t="shared" si="437"/>
        <v>0</v>
      </c>
      <c r="AI2785" s="446"/>
      <c r="AJ2785" s="447">
        <f>AJ2786</f>
        <v>0</v>
      </c>
      <c r="AK2785" s="71"/>
      <c r="AL2785" s="447">
        <f>AL2786</f>
        <v>0</v>
      </c>
      <c r="AM2785" s="447"/>
      <c r="AN2785" s="447">
        <f>AN2786</f>
        <v>0</v>
      </c>
      <c r="AO2785" s="447"/>
      <c r="AP2785" s="447">
        <f>AP2786</f>
        <v>0</v>
      </c>
      <c r="AQ2785" s="447"/>
    </row>
    <row r="2786" spans="2:43" ht="19.5" hidden="1" customHeight="1" x14ac:dyDescent="0.25">
      <c r="B2786" s="4"/>
      <c r="C2786" s="117"/>
      <c r="D2786" s="117"/>
      <c r="E2786" s="117"/>
      <c r="F2786" s="48"/>
      <c r="G2786" s="11"/>
      <c r="H2786" s="117"/>
      <c r="I2786" s="124"/>
      <c r="J2786" s="124"/>
      <c r="K2786" s="144"/>
      <c r="L2786" s="11"/>
      <c r="M2786" s="143"/>
      <c r="N2786" s="42"/>
      <c r="O2786" s="128"/>
      <c r="P2786" s="130"/>
      <c r="Q2786" s="131"/>
      <c r="R2786" s="72" t="s">
        <v>0</v>
      </c>
      <c r="S2786" s="181"/>
      <c r="T2786" s="73" t="s">
        <v>57</v>
      </c>
      <c r="V2786" s="74">
        <v>0</v>
      </c>
      <c r="X2786" s="74">
        <v>0</v>
      </c>
      <c r="Z2786" s="74">
        <v>0</v>
      </c>
      <c r="AB2786" s="74">
        <v>0</v>
      </c>
      <c r="AD2786" s="696">
        <f>(AB2786*10/100)+AB2786</f>
        <v>0</v>
      </c>
      <c r="AF2786" s="696">
        <f>(AD2786*10/100)+AD2786</f>
        <v>0</v>
      </c>
      <c r="AH2786" s="696">
        <f t="shared" si="437"/>
        <v>0</v>
      </c>
      <c r="AI2786" s="8"/>
      <c r="AJ2786" s="74"/>
      <c r="AK2786" s="8"/>
      <c r="AL2786" s="74"/>
      <c r="AM2786" s="74"/>
      <c r="AN2786" s="74"/>
      <c r="AO2786" s="696"/>
      <c r="AP2786" s="74"/>
      <c r="AQ2786" s="696"/>
    </row>
    <row r="2787" spans="2:43" ht="18" hidden="1" customHeight="1" x14ac:dyDescent="0.2">
      <c r="B2787" s="4"/>
      <c r="C2787" s="117"/>
      <c r="D2787" s="117"/>
      <c r="E2787" s="117"/>
      <c r="F2787" s="48"/>
      <c r="G2787" s="11"/>
      <c r="H2787" s="117"/>
      <c r="I2787" s="124"/>
      <c r="J2787" s="124"/>
      <c r="K2787" s="144"/>
      <c r="L2787" s="11"/>
      <c r="M2787" s="143"/>
      <c r="N2787" s="42"/>
      <c r="O2787" s="128"/>
      <c r="P2787" s="130"/>
      <c r="Q2787" s="131">
        <v>3</v>
      </c>
      <c r="R2787" s="68"/>
      <c r="S2787" s="35"/>
      <c r="T2787" s="69" t="s">
        <v>224</v>
      </c>
      <c r="U2787" s="92"/>
      <c r="V2787" s="70">
        <f>V2788</f>
        <v>1000</v>
      </c>
      <c r="X2787" s="447">
        <f>X2788</f>
        <v>1000</v>
      </c>
      <c r="Z2787" s="447">
        <f>Z2788</f>
        <v>200</v>
      </c>
      <c r="AB2787" s="447">
        <f>AB2788</f>
        <v>0</v>
      </c>
      <c r="AD2787" s="447">
        <f>AD2788</f>
        <v>750</v>
      </c>
      <c r="AF2787" s="447">
        <f>AF2788</f>
        <v>0</v>
      </c>
      <c r="AH2787" s="447">
        <f t="shared" si="437"/>
        <v>750</v>
      </c>
      <c r="AI2787" s="446"/>
      <c r="AJ2787" s="447">
        <f>AJ2788</f>
        <v>0</v>
      </c>
      <c r="AK2787" s="71"/>
      <c r="AL2787" s="447">
        <f>AL2788</f>
        <v>0</v>
      </c>
      <c r="AM2787" s="447"/>
      <c r="AN2787" s="447">
        <f>AN2788</f>
        <v>0</v>
      </c>
      <c r="AO2787" s="447"/>
      <c r="AP2787" s="447">
        <f>AP2788</f>
        <v>0</v>
      </c>
      <c r="AQ2787" s="447"/>
    </row>
    <row r="2788" spans="2:43" ht="18" hidden="1" customHeight="1" x14ac:dyDescent="0.25">
      <c r="B2788" s="4"/>
      <c r="C2788" s="117"/>
      <c r="D2788" s="117"/>
      <c r="E2788" s="117"/>
      <c r="F2788" s="48"/>
      <c r="G2788" s="11"/>
      <c r="H2788" s="117"/>
      <c r="I2788" s="124"/>
      <c r="J2788" s="124"/>
      <c r="K2788" s="144"/>
      <c r="L2788" s="11"/>
      <c r="M2788" s="143"/>
      <c r="N2788" s="42"/>
      <c r="O2788" s="128"/>
      <c r="P2788" s="130"/>
      <c r="Q2788" s="131"/>
      <c r="R2788" s="72" t="s">
        <v>0</v>
      </c>
      <c r="S2788" s="181"/>
      <c r="T2788" s="73" t="s">
        <v>53</v>
      </c>
      <c r="V2788" s="497">
        <v>1000</v>
      </c>
      <c r="X2788" s="697">
        <v>1000</v>
      </c>
      <c r="Z2788" s="74">
        <v>200</v>
      </c>
      <c r="AB2788" s="74">
        <v>0</v>
      </c>
      <c r="AD2788" s="74">
        <v>750</v>
      </c>
      <c r="AF2788" s="696">
        <v>0</v>
      </c>
      <c r="AH2788" s="696">
        <f t="shared" si="437"/>
        <v>750</v>
      </c>
      <c r="AI2788" s="8"/>
      <c r="AJ2788" s="74"/>
      <c r="AK2788" s="8"/>
      <c r="AL2788" s="74"/>
      <c r="AM2788" s="74"/>
      <c r="AN2788" s="74"/>
      <c r="AO2788" s="74"/>
      <c r="AP2788" s="74"/>
      <c r="AQ2788" s="74"/>
    </row>
    <row r="2789" spans="2:43" ht="18" hidden="1" customHeight="1" x14ac:dyDescent="0.2">
      <c r="B2789" s="4"/>
      <c r="C2789" s="117"/>
      <c r="D2789" s="117"/>
      <c r="E2789" s="117"/>
      <c r="F2789" s="48"/>
      <c r="G2789" s="11"/>
      <c r="H2789" s="117"/>
      <c r="I2789" s="124"/>
      <c r="J2789" s="124"/>
      <c r="K2789" s="144"/>
      <c r="L2789" s="11"/>
      <c r="M2789" s="143"/>
      <c r="N2789" s="42"/>
      <c r="O2789" s="128"/>
      <c r="P2789" s="129">
        <v>9</v>
      </c>
      <c r="Q2789" s="129"/>
      <c r="R2789" s="64"/>
      <c r="S2789" s="234"/>
      <c r="T2789" s="65" t="s">
        <v>217</v>
      </c>
      <c r="U2789" s="155"/>
      <c r="V2789" s="66">
        <f>V2790+V2792</f>
        <v>0</v>
      </c>
      <c r="X2789" s="66">
        <f>X2790+X2792</f>
        <v>0</v>
      </c>
      <c r="Z2789" s="66">
        <f>Z2790+Z2792</f>
        <v>0</v>
      </c>
      <c r="AB2789" s="66">
        <f>AB2790+AB2792</f>
        <v>0</v>
      </c>
      <c r="AD2789" s="66">
        <f>AD2790+AD2792</f>
        <v>0</v>
      </c>
      <c r="AF2789" s="66">
        <f>AF2790+AF2792</f>
        <v>0</v>
      </c>
      <c r="AH2789" s="66">
        <f t="shared" si="437"/>
        <v>0</v>
      </c>
      <c r="AI2789" s="67"/>
      <c r="AJ2789" s="66">
        <f>AJ2790+AJ2792</f>
        <v>0</v>
      </c>
      <c r="AK2789" s="67"/>
      <c r="AL2789" s="66">
        <f>AL2790+AL2792</f>
        <v>0</v>
      </c>
      <c r="AM2789" s="66"/>
      <c r="AN2789" s="66">
        <f>AN2790+AN2792</f>
        <v>0</v>
      </c>
      <c r="AO2789" s="66"/>
      <c r="AP2789" s="66">
        <f>AP2790+AP2792</f>
        <v>0</v>
      </c>
      <c r="AQ2789" s="66"/>
    </row>
    <row r="2790" spans="2:43" ht="18" hidden="1" customHeight="1" x14ac:dyDescent="0.2">
      <c r="B2790" s="4"/>
      <c r="C2790" s="117"/>
      <c r="D2790" s="117"/>
      <c r="E2790" s="117"/>
      <c r="F2790" s="48"/>
      <c r="G2790" s="11"/>
      <c r="H2790" s="117"/>
      <c r="I2790" s="124"/>
      <c r="J2790" s="124"/>
      <c r="K2790" s="144"/>
      <c r="L2790" s="11"/>
      <c r="M2790" s="143"/>
      <c r="N2790" s="42"/>
      <c r="O2790" s="128"/>
      <c r="P2790" s="130"/>
      <c r="Q2790" s="131">
        <v>1</v>
      </c>
      <c r="R2790" s="68"/>
      <c r="S2790" s="35"/>
      <c r="T2790" s="69" t="s">
        <v>231</v>
      </c>
      <c r="U2790" s="92"/>
      <c r="V2790" s="70">
        <f>V2791</f>
        <v>0</v>
      </c>
      <c r="X2790" s="447">
        <f>X2791</f>
        <v>0</v>
      </c>
      <c r="Z2790" s="447">
        <f>Z2791</f>
        <v>0</v>
      </c>
      <c r="AB2790" s="447">
        <f>AB2791</f>
        <v>0</v>
      </c>
      <c r="AD2790" s="447">
        <f>AD2791</f>
        <v>0</v>
      </c>
      <c r="AF2790" s="447">
        <f>AF2791</f>
        <v>0</v>
      </c>
      <c r="AH2790" s="447">
        <f t="shared" si="437"/>
        <v>0</v>
      </c>
      <c r="AI2790" s="446"/>
      <c r="AJ2790" s="447">
        <f>AJ2791</f>
        <v>0</v>
      </c>
      <c r="AK2790" s="71"/>
      <c r="AL2790" s="447">
        <f>AL2791</f>
        <v>0</v>
      </c>
      <c r="AM2790" s="447"/>
      <c r="AN2790" s="447">
        <f>AN2791</f>
        <v>0</v>
      </c>
      <c r="AO2790" s="447"/>
      <c r="AP2790" s="447">
        <f>AP2791</f>
        <v>0</v>
      </c>
      <c r="AQ2790" s="447"/>
    </row>
    <row r="2791" spans="2:43" ht="18" hidden="1" customHeight="1" x14ac:dyDescent="0.25">
      <c r="B2791" s="4"/>
      <c r="C2791" s="117"/>
      <c r="D2791" s="117"/>
      <c r="E2791" s="117"/>
      <c r="F2791" s="48"/>
      <c r="G2791" s="11"/>
      <c r="H2791" s="117"/>
      <c r="I2791" s="124"/>
      <c r="J2791" s="124"/>
      <c r="K2791" s="144"/>
      <c r="L2791" s="11"/>
      <c r="M2791" s="143"/>
      <c r="N2791" s="42"/>
      <c r="O2791" s="128"/>
      <c r="P2791" s="130"/>
      <c r="Q2791" s="131"/>
      <c r="R2791" s="72" t="s">
        <v>3</v>
      </c>
      <c r="S2791" s="181"/>
      <c r="T2791" s="73" t="s">
        <v>231</v>
      </c>
      <c r="V2791" s="74">
        <v>0</v>
      </c>
      <c r="X2791" s="74">
        <v>0</v>
      </c>
      <c r="Z2791" s="74">
        <v>0</v>
      </c>
      <c r="AB2791" s="74">
        <v>0</v>
      </c>
      <c r="AD2791" s="696">
        <f>(AB2791*10/100)+AB2791</f>
        <v>0</v>
      </c>
      <c r="AF2791" s="696">
        <f>(AD2791*10/100)+AD2791</f>
        <v>0</v>
      </c>
      <c r="AH2791" s="696">
        <f t="shared" si="437"/>
        <v>0</v>
      </c>
      <c r="AI2791" s="8"/>
      <c r="AJ2791" s="74">
        <v>0</v>
      </c>
      <c r="AK2791" s="8"/>
      <c r="AL2791" s="74">
        <v>0</v>
      </c>
      <c r="AM2791" s="74"/>
      <c r="AN2791" s="74">
        <v>0</v>
      </c>
      <c r="AO2791" s="696"/>
      <c r="AP2791" s="74">
        <v>0</v>
      </c>
      <c r="AQ2791" s="696"/>
    </row>
    <row r="2792" spans="2:43" ht="18" hidden="1" customHeight="1" x14ac:dyDescent="0.2">
      <c r="B2792" s="4"/>
      <c r="C2792" s="117"/>
      <c r="D2792" s="117"/>
      <c r="E2792" s="117"/>
      <c r="F2792" s="48"/>
      <c r="G2792" s="11"/>
      <c r="H2792" s="117"/>
      <c r="I2792" s="124"/>
      <c r="J2792" s="124"/>
      <c r="K2792" s="144"/>
      <c r="L2792" s="11"/>
      <c r="M2792" s="143"/>
      <c r="N2792" s="42"/>
      <c r="O2792" s="128"/>
      <c r="P2792" s="130"/>
      <c r="Q2792" s="131">
        <v>2</v>
      </c>
      <c r="R2792" s="68"/>
      <c r="S2792" s="35"/>
      <c r="T2792" s="69" t="s">
        <v>232</v>
      </c>
      <c r="U2792" s="92"/>
      <c r="V2792" s="70">
        <f>V2793</f>
        <v>0</v>
      </c>
      <c r="X2792" s="447">
        <f>X2793</f>
        <v>0</v>
      </c>
      <c r="Z2792" s="447">
        <f>Z2793</f>
        <v>0</v>
      </c>
      <c r="AB2792" s="447">
        <f>AB2793</f>
        <v>0</v>
      </c>
      <c r="AD2792" s="447">
        <f>AD2793</f>
        <v>0</v>
      </c>
      <c r="AF2792" s="447">
        <f>AF2793</f>
        <v>0</v>
      </c>
      <c r="AH2792" s="447">
        <f t="shared" si="437"/>
        <v>0</v>
      </c>
      <c r="AI2792" s="446"/>
      <c r="AJ2792" s="447">
        <f>AJ2793</f>
        <v>0</v>
      </c>
      <c r="AK2792" s="71"/>
      <c r="AL2792" s="447">
        <f>AL2793</f>
        <v>0</v>
      </c>
      <c r="AM2792" s="447"/>
      <c r="AN2792" s="447">
        <f>AN2793</f>
        <v>0</v>
      </c>
      <c r="AO2792" s="447"/>
      <c r="AP2792" s="447">
        <f>AP2793</f>
        <v>0</v>
      </c>
      <c r="AQ2792" s="447"/>
    </row>
    <row r="2793" spans="2:43" ht="18" hidden="1" customHeight="1" x14ac:dyDescent="0.25">
      <c r="B2793" s="4"/>
      <c r="C2793" s="117"/>
      <c r="D2793" s="117"/>
      <c r="E2793" s="117"/>
      <c r="F2793" s="48"/>
      <c r="G2793" s="11"/>
      <c r="H2793" s="117"/>
      <c r="I2793" s="124"/>
      <c r="J2793" s="124"/>
      <c r="K2793" s="144"/>
      <c r="L2793" s="11"/>
      <c r="M2793" s="143"/>
      <c r="N2793" s="42"/>
      <c r="O2793" s="128"/>
      <c r="P2793" s="130"/>
      <c r="Q2793" s="131"/>
      <c r="R2793" s="72" t="s">
        <v>3</v>
      </c>
      <c r="S2793" s="181"/>
      <c r="T2793" s="77" t="s">
        <v>232</v>
      </c>
      <c r="U2793" s="141"/>
      <c r="V2793" s="74">
        <v>0</v>
      </c>
      <c r="X2793" s="74">
        <v>0</v>
      </c>
      <c r="Z2793" s="74">
        <v>0</v>
      </c>
      <c r="AB2793" s="74">
        <v>0</v>
      </c>
      <c r="AD2793" s="696">
        <f>(AB2793*10/100)+AB2793</f>
        <v>0</v>
      </c>
      <c r="AF2793" s="696">
        <f>(AD2793*10/100)+AD2793</f>
        <v>0</v>
      </c>
      <c r="AH2793" s="696">
        <f t="shared" si="437"/>
        <v>0</v>
      </c>
      <c r="AI2793" s="8"/>
      <c r="AJ2793" s="74">
        <v>0</v>
      </c>
      <c r="AK2793" s="8"/>
      <c r="AL2793" s="74">
        <v>0</v>
      </c>
      <c r="AM2793" s="74"/>
      <c r="AN2793" s="74">
        <v>0</v>
      </c>
      <c r="AO2793" s="696"/>
      <c r="AP2793" s="74">
        <v>0</v>
      </c>
      <c r="AQ2793" s="696"/>
    </row>
    <row r="2794" spans="2:43" ht="18" hidden="1" customHeight="1" x14ac:dyDescent="0.2">
      <c r="B2794" s="4"/>
      <c r="C2794" s="117"/>
      <c r="D2794" s="117"/>
      <c r="E2794" s="117"/>
      <c r="F2794" s="48"/>
      <c r="G2794" s="11"/>
      <c r="H2794" s="117"/>
      <c r="I2794" s="124"/>
      <c r="J2794" s="124"/>
      <c r="K2794" s="144"/>
      <c r="L2794" s="11"/>
      <c r="M2794" s="143"/>
      <c r="N2794" s="42"/>
      <c r="O2794" s="133" t="s">
        <v>55</v>
      </c>
      <c r="P2794" s="134"/>
      <c r="Q2794" s="134"/>
      <c r="R2794" s="79"/>
      <c r="S2794" s="252"/>
      <c r="T2794" s="80" t="s">
        <v>29</v>
      </c>
      <c r="U2794" s="242"/>
      <c r="V2794" s="88">
        <f>V2795</f>
        <v>0</v>
      </c>
      <c r="X2794" s="88">
        <f>X2795</f>
        <v>0</v>
      </c>
      <c r="Z2794" s="88">
        <f>Z2795</f>
        <v>0</v>
      </c>
      <c r="AB2794" s="88">
        <f>AB2795</f>
        <v>0</v>
      </c>
      <c r="AD2794" s="88" t="e">
        <f>#REF!</f>
        <v>#REF!</v>
      </c>
      <c r="AF2794" s="88">
        <f>AF2795</f>
        <v>0</v>
      </c>
      <c r="AH2794" s="88" t="e">
        <f t="shared" si="437"/>
        <v>#REF!</v>
      </c>
      <c r="AI2794" s="89"/>
      <c r="AJ2794" s="88">
        <f>AJ2795</f>
        <v>0</v>
      </c>
      <c r="AK2794" s="89"/>
      <c r="AL2794" s="88">
        <f t="shared" ref="AL2794:AP2796" si="439">AL2795</f>
        <v>0</v>
      </c>
      <c r="AM2794" s="88"/>
      <c r="AN2794" s="88">
        <f t="shared" si="439"/>
        <v>0</v>
      </c>
      <c r="AO2794" s="88"/>
      <c r="AP2794" s="88">
        <f t="shared" si="439"/>
        <v>0</v>
      </c>
      <c r="AQ2794" s="88"/>
    </row>
    <row r="2795" spans="2:43" ht="18" hidden="1" customHeight="1" x14ac:dyDescent="0.2">
      <c r="B2795" s="4"/>
      <c r="C2795" s="117"/>
      <c r="D2795" s="117"/>
      <c r="E2795" s="117"/>
      <c r="F2795" s="48"/>
      <c r="G2795" s="11"/>
      <c r="H2795" s="117"/>
      <c r="I2795" s="124"/>
      <c r="J2795" s="124"/>
      <c r="K2795" s="144"/>
      <c r="L2795" s="11"/>
      <c r="M2795" s="143"/>
      <c r="N2795" s="42"/>
      <c r="O2795" s="128"/>
      <c r="P2795" s="129">
        <v>3</v>
      </c>
      <c r="Q2795" s="129"/>
      <c r="R2795" s="64"/>
      <c r="S2795" s="234"/>
      <c r="T2795" s="65" t="s">
        <v>54</v>
      </c>
      <c r="U2795" s="155"/>
      <c r="V2795" s="66">
        <f>V2796</f>
        <v>0</v>
      </c>
      <c r="X2795" s="66">
        <f>X2796</f>
        <v>0</v>
      </c>
      <c r="Z2795" s="66">
        <f>Z2796</f>
        <v>0</v>
      </c>
      <c r="AB2795" s="66">
        <f>AB2796</f>
        <v>0</v>
      </c>
      <c r="AD2795" s="66" t="e">
        <f>#REF!</f>
        <v>#REF!</v>
      </c>
      <c r="AF2795" s="66">
        <f>AF2796</f>
        <v>0</v>
      </c>
      <c r="AH2795" s="66" t="e">
        <f t="shared" si="437"/>
        <v>#REF!</v>
      </c>
      <c r="AI2795" s="67"/>
      <c r="AJ2795" s="66">
        <f>AJ2796</f>
        <v>0</v>
      </c>
      <c r="AK2795" s="67"/>
      <c r="AL2795" s="66">
        <f t="shared" si="439"/>
        <v>0</v>
      </c>
      <c r="AM2795" s="66"/>
      <c r="AN2795" s="66">
        <f t="shared" si="439"/>
        <v>0</v>
      </c>
      <c r="AO2795" s="66"/>
      <c r="AP2795" s="66">
        <f t="shared" si="439"/>
        <v>0</v>
      </c>
      <c r="AQ2795" s="66"/>
    </row>
    <row r="2796" spans="2:43" ht="18" hidden="1" customHeight="1" x14ac:dyDescent="0.2">
      <c r="B2796" s="4"/>
      <c r="C2796" s="117"/>
      <c r="D2796" s="117"/>
      <c r="E2796" s="117"/>
      <c r="F2796" s="48"/>
      <c r="G2796" s="11"/>
      <c r="H2796" s="117"/>
      <c r="I2796" s="124"/>
      <c r="J2796" s="124"/>
      <c r="K2796" s="144"/>
      <c r="L2796" s="11"/>
      <c r="M2796" s="143"/>
      <c r="N2796" s="42"/>
      <c r="O2796" s="128"/>
      <c r="P2796" s="130"/>
      <c r="Q2796" s="131">
        <v>1</v>
      </c>
      <c r="R2796" s="68"/>
      <c r="S2796" s="35"/>
      <c r="T2796" s="69" t="s">
        <v>69</v>
      </c>
      <c r="U2796" s="92"/>
      <c r="V2796" s="70">
        <f>V2797</f>
        <v>0</v>
      </c>
      <c r="X2796" s="447">
        <f>X2797</f>
        <v>0</v>
      </c>
      <c r="Z2796" s="447">
        <f>Z2797</f>
        <v>0</v>
      </c>
      <c r="AB2796" s="447">
        <f>AB2797</f>
        <v>0</v>
      </c>
      <c r="AD2796" s="447" t="e">
        <f>#REF!</f>
        <v>#REF!</v>
      </c>
      <c r="AF2796" s="447">
        <f>AF2797</f>
        <v>0</v>
      </c>
      <c r="AH2796" s="447" t="e">
        <f t="shared" si="437"/>
        <v>#REF!</v>
      </c>
      <c r="AI2796" s="446"/>
      <c r="AJ2796" s="447">
        <f>AJ2797</f>
        <v>0</v>
      </c>
      <c r="AK2796" s="71"/>
      <c r="AL2796" s="447">
        <f t="shared" si="439"/>
        <v>0</v>
      </c>
      <c r="AM2796" s="447"/>
      <c r="AN2796" s="447">
        <f t="shared" si="439"/>
        <v>0</v>
      </c>
      <c r="AO2796" s="447"/>
      <c r="AP2796" s="447">
        <f t="shared" si="439"/>
        <v>0</v>
      </c>
      <c r="AQ2796" s="447"/>
    </row>
    <row r="2797" spans="2:43" ht="18" hidden="1" customHeight="1" x14ac:dyDescent="0.2">
      <c r="B2797" s="4"/>
      <c r="C2797" s="117"/>
      <c r="D2797" s="117"/>
      <c r="E2797" s="117"/>
      <c r="F2797" s="48"/>
      <c r="G2797" s="11"/>
      <c r="H2797" s="117"/>
      <c r="I2797" s="124"/>
      <c r="J2797" s="124"/>
      <c r="K2797" s="144"/>
      <c r="L2797" s="11"/>
      <c r="M2797" s="143"/>
      <c r="N2797" s="42"/>
      <c r="O2797" s="128"/>
      <c r="P2797" s="130"/>
      <c r="Q2797" s="130"/>
      <c r="R2797" s="72" t="s">
        <v>55</v>
      </c>
      <c r="S2797" s="181"/>
      <c r="T2797" s="73" t="s">
        <v>193</v>
      </c>
      <c r="V2797" s="74">
        <v>0</v>
      </c>
      <c r="X2797" s="74">
        <v>0</v>
      </c>
      <c r="Z2797" s="74">
        <v>0</v>
      </c>
      <c r="AB2797" s="74">
        <v>0</v>
      </c>
      <c r="AD2797" s="74">
        <v>0</v>
      </c>
      <c r="AF2797" s="74">
        <v>0</v>
      </c>
      <c r="AH2797" s="74">
        <f t="shared" si="437"/>
        <v>0</v>
      </c>
      <c r="AI2797" s="8"/>
      <c r="AJ2797" s="74">
        <v>0</v>
      </c>
      <c r="AK2797" s="8"/>
      <c r="AL2797" s="74">
        <v>0</v>
      </c>
      <c r="AM2797" s="74"/>
      <c r="AN2797" s="74">
        <v>0</v>
      </c>
      <c r="AO2797" s="74"/>
      <c r="AP2797" s="74">
        <v>0</v>
      </c>
      <c r="AQ2797" s="74"/>
    </row>
    <row r="2798" spans="2:43" ht="18" customHeight="1" x14ac:dyDescent="0.2">
      <c r="B2798" s="4"/>
      <c r="C2798" s="117"/>
      <c r="D2798" s="117"/>
      <c r="E2798" s="117"/>
      <c r="F2798" s="48"/>
      <c r="G2798" s="11"/>
      <c r="H2798" s="117"/>
      <c r="I2798" s="124"/>
      <c r="J2798" s="124"/>
      <c r="K2798" s="144"/>
      <c r="L2798" s="11"/>
      <c r="M2798" s="143"/>
      <c r="N2798" s="42"/>
      <c r="O2798" s="128"/>
      <c r="P2798" s="130"/>
      <c r="Q2798" s="130"/>
      <c r="R2798" s="86"/>
      <c r="S2798" s="20"/>
      <c r="T2798" s="73"/>
      <c r="V2798" s="74"/>
      <c r="X2798" s="74"/>
      <c r="Z2798" s="74"/>
      <c r="AB2798" s="74"/>
      <c r="AD2798" s="74"/>
      <c r="AF2798" s="74"/>
      <c r="AH2798" s="74">
        <f t="shared" si="437"/>
        <v>0</v>
      </c>
      <c r="AI2798" s="8"/>
      <c r="AJ2798" s="74"/>
      <c r="AK2798" s="8"/>
      <c r="AL2798" s="74"/>
      <c r="AM2798" s="74"/>
      <c r="AN2798" s="74"/>
      <c r="AO2798" s="74"/>
      <c r="AP2798" s="74"/>
      <c r="AQ2798" s="74"/>
    </row>
    <row r="2799" spans="2:43" ht="18" customHeight="1" x14ac:dyDescent="0.2">
      <c r="B2799" s="4"/>
      <c r="C2799" s="117"/>
      <c r="D2799" s="117"/>
      <c r="E2799" s="117"/>
      <c r="F2799" s="113">
        <v>3</v>
      </c>
      <c r="G2799" s="283"/>
      <c r="H2799" s="171"/>
      <c r="I2799" s="114"/>
      <c r="J2799" s="114"/>
      <c r="K2799" s="167"/>
      <c r="L2799" s="276"/>
      <c r="M2799" s="166"/>
      <c r="N2799" s="259"/>
      <c r="O2799" s="115"/>
      <c r="P2799" s="116"/>
      <c r="Q2799" s="116"/>
      <c r="R2799" s="52"/>
      <c r="S2799" s="247"/>
      <c r="T2799" s="53" t="s">
        <v>610</v>
      </c>
      <c r="U2799" s="240"/>
      <c r="V2799" s="54">
        <f>V2800</f>
        <v>1195000</v>
      </c>
      <c r="X2799" s="54">
        <f>X2800</f>
        <v>1400600</v>
      </c>
      <c r="Z2799" s="54">
        <f>Z2800</f>
        <v>1413940</v>
      </c>
      <c r="AB2799" s="54">
        <f>AB2800</f>
        <v>1461400</v>
      </c>
      <c r="AD2799" s="54" t="e">
        <f>AD2800</f>
        <v>#REF!</v>
      </c>
      <c r="AF2799" s="54">
        <f>AF2800</f>
        <v>6800</v>
      </c>
      <c r="AH2799" s="54" t="e">
        <f t="shared" si="437"/>
        <v>#REF!</v>
      </c>
      <c r="AI2799" s="55"/>
      <c r="AJ2799" s="54">
        <f>AJ2800</f>
        <v>496050</v>
      </c>
      <c r="AK2799" s="55"/>
      <c r="AL2799" s="54">
        <f t="shared" ref="AL2799:AP2802" si="440">AL2800</f>
        <v>2095160</v>
      </c>
      <c r="AM2799" s="54"/>
      <c r="AN2799" s="54">
        <f t="shared" si="440"/>
        <v>2266790</v>
      </c>
      <c r="AO2799" s="54"/>
      <c r="AP2799" s="54">
        <f t="shared" si="440"/>
        <v>2266790</v>
      </c>
      <c r="AQ2799" s="54"/>
    </row>
    <row r="2800" spans="2:43" ht="18" customHeight="1" x14ac:dyDescent="0.2">
      <c r="B2800" s="4"/>
      <c r="C2800" s="117"/>
      <c r="D2800" s="117"/>
      <c r="E2800" s="117"/>
      <c r="F2800" s="48"/>
      <c r="G2800" s="11"/>
      <c r="H2800" s="112" t="s">
        <v>33</v>
      </c>
      <c r="I2800" s="118"/>
      <c r="J2800" s="118"/>
      <c r="K2800" s="170"/>
      <c r="L2800" s="34"/>
      <c r="M2800" s="169"/>
      <c r="N2800" s="260"/>
      <c r="O2800" s="119"/>
      <c r="P2800" s="120"/>
      <c r="Q2800" s="120"/>
      <c r="R2800" s="56"/>
      <c r="S2800" s="248"/>
      <c r="T2800" s="57" t="s">
        <v>92</v>
      </c>
      <c r="U2800" s="236"/>
      <c r="V2800" s="58">
        <f>V2801</f>
        <v>1195000</v>
      </c>
      <c r="X2800" s="659">
        <f>X2801</f>
        <v>1400600</v>
      </c>
      <c r="Z2800" s="659">
        <f>Z2801</f>
        <v>1413940</v>
      </c>
      <c r="AB2800" s="659">
        <f>AB2801</f>
        <v>1461400</v>
      </c>
      <c r="AD2800" s="659" t="e">
        <f>AD2801</f>
        <v>#REF!</v>
      </c>
      <c r="AF2800" s="659">
        <f>AF2801</f>
        <v>6800</v>
      </c>
      <c r="AH2800" s="659" t="e">
        <f t="shared" si="437"/>
        <v>#REF!</v>
      </c>
      <c r="AI2800" s="660"/>
      <c r="AJ2800" s="659">
        <f>AJ2801</f>
        <v>496050</v>
      </c>
      <c r="AK2800" s="59"/>
      <c r="AL2800" s="659">
        <f t="shared" si="440"/>
        <v>2095160</v>
      </c>
      <c r="AM2800" s="659"/>
      <c r="AN2800" s="659">
        <f t="shared" si="440"/>
        <v>2266790</v>
      </c>
      <c r="AO2800" s="659"/>
      <c r="AP2800" s="659">
        <f t="shared" si="440"/>
        <v>2266790</v>
      </c>
      <c r="AQ2800" s="659"/>
    </row>
    <row r="2801" spans="2:43" ht="18" customHeight="1" x14ac:dyDescent="0.2">
      <c r="B2801" s="4"/>
      <c r="C2801" s="117"/>
      <c r="D2801" s="117"/>
      <c r="E2801" s="117"/>
      <c r="F2801" s="48"/>
      <c r="G2801" s="11"/>
      <c r="H2801" s="132"/>
      <c r="I2801" s="121">
        <v>4</v>
      </c>
      <c r="J2801" s="121"/>
      <c r="K2801" s="164"/>
      <c r="L2801" s="277"/>
      <c r="M2801" s="163"/>
      <c r="N2801" s="261"/>
      <c r="O2801" s="122"/>
      <c r="P2801" s="123"/>
      <c r="Q2801" s="123"/>
      <c r="R2801" s="49"/>
      <c r="S2801" s="18"/>
      <c r="T2801" s="50" t="s">
        <v>93</v>
      </c>
      <c r="U2801" s="76"/>
      <c r="V2801" s="51">
        <f>V2802</f>
        <v>1195000</v>
      </c>
      <c r="X2801" s="51">
        <f>X2802</f>
        <v>1400600</v>
      </c>
      <c r="Z2801" s="51">
        <f>Z2802</f>
        <v>1413940</v>
      </c>
      <c r="AB2801" s="51">
        <f>AB2802</f>
        <v>1461400</v>
      </c>
      <c r="AD2801" s="51" t="e">
        <f>AD2802</f>
        <v>#REF!</v>
      </c>
      <c r="AF2801" s="51">
        <f>AF2802</f>
        <v>6800</v>
      </c>
      <c r="AH2801" s="51" t="e">
        <f t="shared" si="437"/>
        <v>#REF!</v>
      </c>
      <c r="AI2801" s="5"/>
      <c r="AJ2801" s="51">
        <f>AJ2802</f>
        <v>496050</v>
      </c>
      <c r="AK2801" s="5"/>
      <c r="AL2801" s="51">
        <f t="shared" si="440"/>
        <v>2095160</v>
      </c>
      <c r="AM2801" s="51"/>
      <c r="AN2801" s="51">
        <f t="shared" si="440"/>
        <v>2266790</v>
      </c>
      <c r="AO2801" s="51"/>
      <c r="AP2801" s="51">
        <f t="shared" si="440"/>
        <v>2266790</v>
      </c>
      <c r="AQ2801" s="51"/>
    </row>
    <row r="2802" spans="2:43" ht="18" customHeight="1" x14ac:dyDescent="0.2">
      <c r="B2802" s="4"/>
      <c r="C2802" s="117"/>
      <c r="D2802" s="117"/>
      <c r="E2802" s="117"/>
      <c r="F2802" s="48"/>
      <c r="G2802" s="11"/>
      <c r="H2802" s="132"/>
      <c r="I2802" s="121"/>
      <c r="J2802" s="121">
        <v>2</v>
      </c>
      <c r="K2802" s="164"/>
      <c r="L2802" s="277"/>
      <c r="M2802" s="163"/>
      <c r="N2802" s="261"/>
      <c r="O2802" s="122"/>
      <c r="P2802" s="123"/>
      <c r="Q2802" s="123"/>
      <c r="R2802" s="49"/>
      <c r="S2802" s="18"/>
      <c r="T2802" s="50" t="s">
        <v>248</v>
      </c>
      <c r="U2802" s="76"/>
      <c r="V2802" s="51">
        <f>V2803</f>
        <v>1195000</v>
      </c>
      <c r="X2802" s="51">
        <f>X2803</f>
        <v>1400600</v>
      </c>
      <c r="Z2802" s="51">
        <f>Z2803</f>
        <v>1413940</v>
      </c>
      <c r="AB2802" s="51">
        <f>AB2803</f>
        <v>1461400</v>
      </c>
      <c r="AD2802" s="51" t="e">
        <f>AD2803</f>
        <v>#REF!</v>
      </c>
      <c r="AF2802" s="51">
        <f>AF2803</f>
        <v>6800</v>
      </c>
      <c r="AH2802" s="51" t="e">
        <f t="shared" si="437"/>
        <v>#REF!</v>
      </c>
      <c r="AI2802" s="5"/>
      <c r="AJ2802" s="51">
        <f>AJ2803</f>
        <v>496050</v>
      </c>
      <c r="AK2802" s="5"/>
      <c r="AL2802" s="51">
        <f t="shared" si="440"/>
        <v>2095160</v>
      </c>
      <c r="AM2802" s="51"/>
      <c r="AN2802" s="51">
        <f t="shared" si="440"/>
        <v>2266790</v>
      </c>
      <c r="AO2802" s="51"/>
      <c r="AP2802" s="51">
        <f t="shared" si="440"/>
        <v>2266790</v>
      </c>
      <c r="AQ2802" s="51"/>
    </row>
    <row r="2803" spans="2:43" ht="18" customHeight="1" x14ac:dyDescent="0.2">
      <c r="B2803" s="4"/>
      <c r="C2803" s="117"/>
      <c r="D2803" s="117"/>
      <c r="E2803" s="117"/>
      <c r="F2803" s="48"/>
      <c r="G2803" s="11"/>
      <c r="H2803" s="117"/>
      <c r="I2803" s="124"/>
      <c r="J2803" s="124"/>
      <c r="K2803" s="144"/>
      <c r="L2803" s="11"/>
      <c r="M2803" s="226">
        <v>2</v>
      </c>
      <c r="N2803" s="262"/>
      <c r="O2803" s="125"/>
      <c r="P2803" s="126"/>
      <c r="Q2803" s="126"/>
      <c r="R2803" s="60"/>
      <c r="S2803" s="249"/>
      <c r="T2803" s="61" t="s">
        <v>413</v>
      </c>
      <c r="U2803" s="241"/>
      <c r="V2803" s="62">
        <f>V2804+V2824+V2830+V2865</f>
        <v>1195000</v>
      </c>
      <c r="X2803" s="62">
        <f>X2804+X2824+X2830+X2865</f>
        <v>1400600</v>
      </c>
      <c r="Z2803" s="62">
        <f>Z2804+Z2824+Z2830+Z2865</f>
        <v>1413940</v>
      </c>
      <c r="AB2803" s="62">
        <f>AB2804+AB2824+AB2830+AB2865</f>
        <v>1461400</v>
      </c>
      <c r="AD2803" s="62" t="e">
        <f>AD2804+AD2824+AD2830+AD2865</f>
        <v>#REF!</v>
      </c>
      <c r="AF2803" s="62">
        <f>AF2804+AF2824+AF2830+AF2865</f>
        <v>6800</v>
      </c>
      <c r="AH2803" s="62" t="e">
        <f t="shared" si="437"/>
        <v>#REF!</v>
      </c>
      <c r="AI2803" s="63"/>
      <c r="AJ2803" s="62">
        <f>AJ2804+AJ2824+AJ2830+AJ2865</f>
        <v>496050</v>
      </c>
      <c r="AK2803" s="63"/>
      <c r="AL2803" s="62">
        <f>AL2804+AL2824+AL2830+AL2865</f>
        <v>2095160</v>
      </c>
      <c r="AM2803" s="62"/>
      <c r="AN2803" s="62">
        <f>AN2804+AN2824+AN2830+AN2865</f>
        <v>2266790</v>
      </c>
      <c r="AO2803" s="62"/>
      <c r="AP2803" s="62">
        <f>AP2804+AP2824+AP2830+AP2865</f>
        <v>2266790</v>
      </c>
      <c r="AQ2803" s="62"/>
    </row>
    <row r="2804" spans="2:43" ht="18" customHeight="1" x14ac:dyDescent="0.2">
      <c r="B2804" s="4"/>
      <c r="C2804" s="117"/>
      <c r="D2804" s="117"/>
      <c r="E2804" s="117"/>
      <c r="F2804" s="48"/>
      <c r="G2804" s="11"/>
      <c r="H2804" s="117"/>
      <c r="I2804" s="124"/>
      <c r="J2804" s="124"/>
      <c r="K2804" s="144"/>
      <c r="L2804" s="11"/>
      <c r="M2804" s="143"/>
      <c r="N2804" s="42"/>
      <c r="O2804" s="127" t="s">
        <v>3</v>
      </c>
      <c r="P2804" s="123"/>
      <c r="Q2804" s="123"/>
      <c r="R2804" s="49"/>
      <c r="S2804" s="18"/>
      <c r="T2804" s="50" t="s">
        <v>7</v>
      </c>
      <c r="U2804" s="76"/>
      <c r="V2804" s="51">
        <f>V2805</f>
        <v>981000</v>
      </c>
      <c r="X2804" s="51">
        <f>X2805</f>
        <v>1179900</v>
      </c>
      <c r="Z2804" s="51">
        <f>Z2805</f>
        <v>1166300</v>
      </c>
      <c r="AB2804" s="51">
        <f>AB2805</f>
        <v>1266200</v>
      </c>
      <c r="AD2804" s="51">
        <f>AD2805</f>
        <v>1371600</v>
      </c>
      <c r="AF2804" s="51">
        <f>AF2805</f>
        <v>0</v>
      </c>
      <c r="AH2804" s="51">
        <f t="shared" si="437"/>
        <v>1371600</v>
      </c>
      <c r="AI2804" s="5"/>
      <c r="AJ2804" s="51">
        <f>AJ2805</f>
        <v>430530</v>
      </c>
      <c r="AK2804" s="5"/>
      <c r="AL2804" s="51">
        <f>AL2805</f>
        <v>1849700</v>
      </c>
      <c r="AM2804" s="51"/>
      <c r="AN2804" s="51">
        <f>AN2805</f>
        <v>2001500</v>
      </c>
      <c r="AO2804" s="51"/>
      <c r="AP2804" s="51">
        <f>AP2805</f>
        <v>2001500</v>
      </c>
      <c r="AQ2804" s="51"/>
    </row>
    <row r="2805" spans="2:43" ht="18" customHeight="1" x14ac:dyDescent="0.2">
      <c r="B2805" s="4"/>
      <c r="C2805" s="117"/>
      <c r="D2805" s="117"/>
      <c r="E2805" s="117"/>
      <c r="F2805" s="48"/>
      <c r="G2805" s="11"/>
      <c r="H2805" s="117"/>
      <c r="I2805" s="124"/>
      <c r="J2805" s="124"/>
      <c r="K2805" s="144"/>
      <c r="L2805" s="11"/>
      <c r="M2805" s="143"/>
      <c r="N2805" s="42"/>
      <c r="O2805" s="128"/>
      <c r="P2805" s="129">
        <v>1</v>
      </c>
      <c r="Q2805" s="129"/>
      <c r="R2805" s="64"/>
      <c r="S2805" s="234"/>
      <c r="T2805" s="65" t="s">
        <v>8</v>
      </c>
      <c r="U2805" s="155"/>
      <c r="V2805" s="66">
        <f>V2806+V2810+V2814+V2816+V2820+V2822</f>
        <v>981000</v>
      </c>
      <c r="X2805" s="66">
        <f>X2806+X2810+X2814+X2816+X2820+X2822</f>
        <v>1179900</v>
      </c>
      <c r="Z2805" s="66">
        <f>Z2806+Z2810+Z2814+Z2816+Z2820+Z2822</f>
        <v>1166300</v>
      </c>
      <c r="AB2805" s="66">
        <f>AB2806+AB2810+AB2814+AB2816+AB2820+AB2822</f>
        <v>1266200</v>
      </c>
      <c r="AD2805" s="66">
        <f>AD2806+AD2810+AD2814+AD2816+AD2820+AD2822</f>
        <v>1371600</v>
      </c>
      <c r="AF2805" s="66">
        <f>AF2806+AF2810+AF2814+AF2816+AF2820+AF2822</f>
        <v>0</v>
      </c>
      <c r="AH2805" s="66">
        <f t="shared" si="437"/>
        <v>1371600</v>
      </c>
      <c r="AI2805" s="67"/>
      <c r="AJ2805" s="66">
        <f>AJ2806+AJ2810+AJ2814+AJ2816+AJ2820+AJ2822</f>
        <v>430530</v>
      </c>
      <c r="AK2805" s="67"/>
      <c r="AL2805" s="66">
        <f>AL2806+AL2810+AL2814+AL2816+AL2820+AL2822</f>
        <v>1849700</v>
      </c>
      <c r="AM2805" s="66"/>
      <c r="AN2805" s="66">
        <f>AN2806+AN2810+AN2814+AN2816+AN2820+AN2822</f>
        <v>2001500</v>
      </c>
      <c r="AO2805" s="66"/>
      <c r="AP2805" s="66">
        <f>AP2806+AP2810+AP2814+AP2816+AP2820+AP2822</f>
        <v>2001500</v>
      </c>
      <c r="AQ2805" s="66"/>
    </row>
    <row r="2806" spans="2:43" ht="18" customHeight="1" x14ac:dyDescent="0.2">
      <c r="B2806" s="4"/>
      <c r="C2806" s="117"/>
      <c r="D2806" s="117"/>
      <c r="E2806" s="117"/>
      <c r="F2806" s="48"/>
      <c r="G2806" s="11"/>
      <c r="H2806" s="117"/>
      <c r="I2806" s="124"/>
      <c r="J2806" s="124"/>
      <c r="K2806" s="144"/>
      <c r="L2806" s="11"/>
      <c r="M2806" s="143"/>
      <c r="N2806" s="42"/>
      <c r="O2806" s="128"/>
      <c r="P2806" s="130"/>
      <c r="Q2806" s="140">
        <v>1</v>
      </c>
      <c r="R2806" s="68"/>
      <c r="S2806" s="35"/>
      <c r="T2806" s="69" t="s">
        <v>9</v>
      </c>
      <c r="U2806" s="92"/>
      <c r="V2806" s="70">
        <f>V2807+V2808+V2809</f>
        <v>402000</v>
      </c>
      <c r="X2806" s="447">
        <f>X2807+X2808+X2809</f>
        <v>493800</v>
      </c>
      <c r="Z2806" s="447">
        <f>Z2807+Z2808+Z2809</f>
        <v>550100</v>
      </c>
      <c r="AB2806" s="447">
        <f>AB2807+AB2808+AB2809</f>
        <v>439900</v>
      </c>
      <c r="AD2806" s="447">
        <f>AD2807+AD2808+AD2809</f>
        <v>529000</v>
      </c>
      <c r="AF2806" s="447">
        <f>AF2807+AF2808+AF2809</f>
        <v>0</v>
      </c>
      <c r="AH2806" s="447">
        <f t="shared" si="437"/>
        <v>529000</v>
      </c>
      <c r="AI2806" s="446"/>
      <c r="AJ2806" s="447">
        <f>AJ2807+AJ2808+AJ2809</f>
        <v>149570</v>
      </c>
      <c r="AK2806" s="71"/>
      <c r="AL2806" s="447">
        <f>AL2807+AL2808+AL2809</f>
        <v>636400</v>
      </c>
      <c r="AM2806" s="447"/>
      <c r="AN2806" s="447">
        <f>AN2807+AN2808+AN2809</f>
        <v>688650</v>
      </c>
      <c r="AO2806" s="447"/>
      <c r="AP2806" s="447">
        <f>AP2807+AP2808+AP2809</f>
        <v>688650</v>
      </c>
      <c r="AQ2806" s="447"/>
    </row>
    <row r="2807" spans="2:43" ht="18" customHeight="1" x14ac:dyDescent="0.25">
      <c r="B2807" s="4"/>
      <c r="C2807" s="117"/>
      <c r="D2807" s="117"/>
      <c r="E2807" s="117"/>
      <c r="F2807" s="48"/>
      <c r="G2807" s="11"/>
      <c r="H2807" s="117"/>
      <c r="I2807" s="124"/>
      <c r="J2807" s="124"/>
      <c r="K2807" s="144"/>
      <c r="L2807" s="11"/>
      <c r="M2807" s="143"/>
      <c r="N2807" s="42"/>
      <c r="O2807" s="128"/>
      <c r="P2807" s="130"/>
      <c r="Q2807" s="130"/>
      <c r="R2807" s="72" t="s">
        <v>3</v>
      </c>
      <c r="S2807" s="181"/>
      <c r="T2807" s="73" t="s">
        <v>9</v>
      </c>
      <c r="V2807" s="74">
        <v>402000</v>
      </c>
      <c r="X2807" s="74">
        <v>493800</v>
      </c>
      <c r="Z2807" s="829">
        <v>550100</v>
      </c>
      <c r="AB2807" s="74">
        <v>439900</v>
      </c>
      <c r="AD2807" s="74">
        <v>529000</v>
      </c>
      <c r="AF2807" s="74">
        <v>0</v>
      </c>
      <c r="AH2807" s="74">
        <f t="shared" si="437"/>
        <v>529000</v>
      </c>
      <c r="AI2807" s="8"/>
      <c r="AJ2807" s="74">
        <f>CEILING(AB2807*34/100,10)</f>
        <v>149570</v>
      </c>
      <c r="AK2807" s="8"/>
      <c r="AL2807" s="74">
        <v>636400</v>
      </c>
      <c r="AM2807" s="74"/>
      <c r="AN2807" s="74">
        <v>688650</v>
      </c>
      <c r="AO2807" s="696"/>
      <c r="AP2807" s="74">
        <v>688650</v>
      </c>
      <c r="AQ2807" s="696"/>
    </row>
    <row r="2808" spans="2:43" ht="18" hidden="1" customHeight="1" x14ac:dyDescent="0.2">
      <c r="B2808" s="4"/>
      <c r="C2808" s="117"/>
      <c r="D2808" s="117"/>
      <c r="E2808" s="117"/>
      <c r="F2808" s="48"/>
      <c r="G2808" s="11"/>
      <c r="H2808" s="117"/>
      <c r="I2808" s="124"/>
      <c r="J2808" s="124"/>
      <c r="K2808" s="144"/>
      <c r="L2808" s="11"/>
      <c r="M2808" s="143"/>
      <c r="N2808" s="42"/>
      <c r="O2808" s="128"/>
      <c r="P2808" s="130"/>
      <c r="Q2808" s="130"/>
      <c r="R2808" s="72"/>
      <c r="S2808" s="181"/>
      <c r="T2808" s="73"/>
      <c r="V2808" s="74"/>
      <c r="X2808" s="74"/>
      <c r="Z2808" s="74"/>
      <c r="AB2808" s="74"/>
      <c r="AD2808" s="74"/>
      <c r="AF2808" s="74"/>
      <c r="AH2808" s="74">
        <f t="shared" si="437"/>
        <v>0</v>
      </c>
      <c r="AI2808" s="8"/>
      <c r="AJ2808" s="74"/>
      <c r="AK2808" s="8"/>
      <c r="AL2808" s="74"/>
      <c r="AM2808" s="74"/>
      <c r="AN2808" s="74"/>
      <c r="AO2808" s="74"/>
      <c r="AP2808" s="74"/>
      <c r="AQ2808" s="74"/>
    </row>
    <row r="2809" spans="2:43" ht="18" hidden="1" customHeight="1" x14ac:dyDescent="0.2">
      <c r="B2809" s="4"/>
      <c r="C2809" s="117"/>
      <c r="D2809" s="117"/>
      <c r="E2809" s="117"/>
      <c r="F2809" s="48"/>
      <c r="G2809" s="11"/>
      <c r="H2809" s="117"/>
      <c r="I2809" s="124"/>
      <c r="J2809" s="124"/>
      <c r="K2809" s="144"/>
      <c r="L2809" s="11"/>
      <c r="M2809" s="143"/>
      <c r="N2809" s="42"/>
      <c r="O2809" s="128"/>
      <c r="P2809" s="130"/>
      <c r="Q2809" s="130"/>
      <c r="R2809" s="72"/>
      <c r="S2809" s="181"/>
      <c r="T2809" s="73"/>
      <c r="V2809" s="74"/>
      <c r="X2809" s="74"/>
      <c r="Z2809" s="74"/>
      <c r="AB2809" s="74"/>
      <c r="AD2809" s="74"/>
      <c r="AF2809" s="74"/>
      <c r="AH2809" s="74">
        <f t="shared" si="437"/>
        <v>0</v>
      </c>
      <c r="AI2809" s="8"/>
      <c r="AJ2809" s="74"/>
      <c r="AK2809" s="8"/>
      <c r="AL2809" s="74"/>
      <c r="AM2809" s="74"/>
      <c r="AN2809" s="74"/>
      <c r="AO2809" s="74"/>
      <c r="AP2809" s="74"/>
      <c r="AQ2809" s="74"/>
    </row>
    <row r="2810" spans="2:43" ht="18" customHeight="1" x14ac:dyDescent="0.2">
      <c r="B2810" s="4"/>
      <c r="C2810" s="117"/>
      <c r="D2810" s="117"/>
      <c r="E2810" s="117"/>
      <c r="F2810" s="48"/>
      <c r="G2810" s="11"/>
      <c r="H2810" s="117"/>
      <c r="I2810" s="124"/>
      <c r="J2810" s="124"/>
      <c r="K2810" s="144"/>
      <c r="L2810" s="11"/>
      <c r="M2810" s="143"/>
      <c r="N2810" s="42"/>
      <c r="O2810" s="128"/>
      <c r="P2810" s="130"/>
      <c r="Q2810" s="131">
        <v>2</v>
      </c>
      <c r="R2810" s="68"/>
      <c r="S2810" s="35"/>
      <c r="T2810" s="69" t="s">
        <v>11</v>
      </c>
      <c r="U2810" s="92"/>
      <c r="V2810" s="447">
        <f>V2811+V2812+V2813</f>
        <v>207000</v>
      </c>
      <c r="X2810" s="447">
        <f>X2811+X2812+X2813</f>
        <v>208000</v>
      </c>
      <c r="Z2810" s="447">
        <f>Z2811+Z2812+Z2813</f>
        <v>197700</v>
      </c>
      <c r="AB2810" s="447">
        <f>AB2811+AB2812+AB2813</f>
        <v>387100</v>
      </c>
      <c r="AD2810" s="447">
        <f>AD2811+AD2812+AD2813</f>
        <v>336500</v>
      </c>
      <c r="AF2810" s="447">
        <f>AF2811+AF2812+AF2813</f>
        <v>0</v>
      </c>
      <c r="AH2810" s="447">
        <f t="shared" si="437"/>
        <v>336500</v>
      </c>
      <c r="AI2810" s="446"/>
      <c r="AJ2810" s="447">
        <f>AJ2811+AJ2812+AJ2813</f>
        <v>131620</v>
      </c>
      <c r="AK2810" s="71"/>
      <c r="AL2810" s="447">
        <f>AL2811+AL2812+AL2813</f>
        <v>560050</v>
      </c>
      <c r="AM2810" s="447"/>
      <c r="AN2810" s="447">
        <f>AN2811+AN2812+AN2813</f>
        <v>605950</v>
      </c>
      <c r="AO2810" s="447"/>
      <c r="AP2810" s="447">
        <f>AP2811+AP2812+AP2813</f>
        <v>605950</v>
      </c>
      <c r="AQ2810" s="447"/>
    </row>
    <row r="2811" spans="2:43" ht="18" customHeight="1" x14ac:dyDescent="0.25">
      <c r="B2811" s="4"/>
      <c r="C2811" s="117"/>
      <c r="D2811" s="117"/>
      <c r="E2811" s="117"/>
      <c r="F2811" s="48"/>
      <c r="G2811" s="11"/>
      <c r="H2811" s="117"/>
      <c r="I2811" s="124"/>
      <c r="J2811" s="124"/>
      <c r="K2811" s="144"/>
      <c r="L2811" s="11"/>
      <c r="M2811" s="143"/>
      <c r="N2811" s="42"/>
      <c r="O2811" s="128"/>
      <c r="P2811" s="130"/>
      <c r="Q2811" s="130"/>
      <c r="R2811" s="72" t="s">
        <v>3</v>
      </c>
      <c r="S2811" s="181"/>
      <c r="T2811" s="73" t="s">
        <v>11</v>
      </c>
      <c r="V2811" s="74">
        <v>207000</v>
      </c>
      <c r="X2811" s="74">
        <v>208000</v>
      </c>
      <c r="Z2811" s="829">
        <v>197700</v>
      </c>
      <c r="AB2811" s="74">
        <v>387100</v>
      </c>
      <c r="AD2811" s="74">
        <v>336500</v>
      </c>
      <c r="AF2811" s="74">
        <v>0</v>
      </c>
      <c r="AH2811" s="74">
        <f t="shared" si="437"/>
        <v>336500</v>
      </c>
      <c r="AI2811" s="8"/>
      <c r="AJ2811" s="74">
        <f>CEILING(AB2811*34/100,10)</f>
        <v>131620</v>
      </c>
      <c r="AK2811" s="8"/>
      <c r="AL2811" s="74">
        <v>560050</v>
      </c>
      <c r="AM2811" s="74"/>
      <c r="AN2811" s="74">
        <v>605950</v>
      </c>
      <c r="AO2811" s="696"/>
      <c r="AP2811" s="74">
        <v>605950</v>
      </c>
      <c r="AQ2811" s="696"/>
    </row>
    <row r="2812" spans="2:43" ht="18" hidden="1" customHeight="1" x14ac:dyDescent="0.2">
      <c r="B2812" s="4"/>
      <c r="C2812" s="117"/>
      <c r="D2812" s="117"/>
      <c r="E2812" s="117"/>
      <c r="F2812" s="48"/>
      <c r="G2812" s="11"/>
      <c r="H2812" s="117"/>
      <c r="I2812" s="124"/>
      <c r="J2812" s="124"/>
      <c r="K2812" s="144"/>
      <c r="L2812" s="11"/>
      <c r="M2812" s="143"/>
      <c r="N2812" s="42"/>
      <c r="O2812" s="128"/>
      <c r="P2812" s="130"/>
      <c r="Q2812" s="130"/>
      <c r="R2812" s="72"/>
      <c r="S2812" s="181"/>
      <c r="T2812" s="73"/>
      <c r="V2812" s="74"/>
      <c r="X2812" s="74"/>
      <c r="Z2812" s="74"/>
      <c r="AB2812" s="74"/>
      <c r="AD2812" s="74"/>
      <c r="AF2812" s="74"/>
      <c r="AH2812" s="74">
        <f t="shared" si="437"/>
        <v>0</v>
      </c>
      <c r="AI2812" s="8"/>
      <c r="AJ2812" s="74"/>
      <c r="AK2812" s="8"/>
      <c r="AL2812" s="74"/>
      <c r="AM2812" s="74"/>
      <c r="AN2812" s="74"/>
      <c r="AO2812" s="74"/>
      <c r="AP2812" s="74"/>
      <c r="AQ2812" s="74"/>
    </row>
    <row r="2813" spans="2:43" ht="18" hidden="1" customHeight="1" x14ac:dyDescent="0.2">
      <c r="B2813" s="4"/>
      <c r="C2813" s="117"/>
      <c r="D2813" s="117"/>
      <c r="E2813" s="117"/>
      <c r="F2813" s="48"/>
      <c r="G2813" s="11"/>
      <c r="H2813" s="117"/>
      <c r="I2813" s="124"/>
      <c r="J2813" s="124"/>
      <c r="K2813" s="144"/>
      <c r="L2813" s="11"/>
      <c r="M2813" s="143"/>
      <c r="N2813" s="42"/>
      <c r="O2813" s="128"/>
      <c r="P2813" s="130"/>
      <c r="Q2813" s="130"/>
      <c r="R2813" s="72"/>
      <c r="S2813" s="181"/>
      <c r="T2813" s="73"/>
      <c r="V2813" s="74"/>
      <c r="X2813" s="74"/>
      <c r="Z2813" s="74"/>
      <c r="AB2813" s="74"/>
      <c r="AD2813" s="74"/>
      <c r="AF2813" s="74"/>
      <c r="AH2813" s="74">
        <f t="shared" si="437"/>
        <v>0</v>
      </c>
      <c r="AI2813" s="8"/>
      <c r="AJ2813" s="74"/>
      <c r="AK2813" s="8"/>
      <c r="AL2813" s="74"/>
      <c r="AM2813" s="74"/>
      <c r="AN2813" s="74"/>
      <c r="AO2813" s="74"/>
      <c r="AP2813" s="74"/>
      <c r="AQ2813" s="74"/>
    </row>
    <row r="2814" spans="2:43" ht="18" customHeight="1" x14ac:dyDescent="0.2">
      <c r="B2814" s="4"/>
      <c r="C2814" s="117"/>
      <c r="D2814" s="117"/>
      <c r="E2814" s="117"/>
      <c r="F2814" s="48"/>
      <c r="G2814" s="11"/>
      <c r="H2814" s="117"/>
      <c r="I2814" s="124"/>
      <c r="J2814" s="124"/>
      <c r="K2814" s="144"/>
      <c r="L2814" s="11"/>
      <c r="M2814" s="143"/>
      <c r="N2814" s="42"/>
      <c r="O2814" s="128"/>
      <c r="P2814" s="130"/>
      <c r="Q2814" s="131">
        <v>3</v>
      </c>
      <c r="R2814" s="84"/>
      <c r="S2814" s="250"/>
      <c r="T2814" s="69" t="s">
        <v>12</v>
      </c>
      <c r="U2814" s="92"/>
      <c r="V2814" s="447">
        <f>V2815</f>
        <v>322000</v>
      </c>
      <c r="X2814" s="447">
        <f>X2815</f>
        <v>420500</v>
      </c>
      <c r="Z2814" s="447">
        <f>Z2815</f>
        <v>327600</v>
      </c>
      <c r="AB2814" s="447">
        <f>AB2815</f>
        <v>329700</v>
      </c>
      <c r="AD2814" s="447">
        <f>AD2815</f>
        <v>489500</v>
      </c>
      <c r="AF2814" s="447">
        <f>AF2815</f>
        <v>0</v>
      </c>
      <c r="AH2814" s="447">
        <f t="shared" si="437"/>
        <v>489500</v>
      </c>
      <c r="AI2814" s="446"/>
      <c r="AJ2814" s="447">
        <f>AJ2815</f>
        <v>112100</v>
      </c>
      <c r="AK2814" s="71"/>
      <c r="AL2814" s="447">
        <f>AL2815</f>
        <v>552150</v>
      </c>
      <c r="AM2814" s="447"/>
      <c r="AN2814" s="447">
        <f>AN2815</f>
        <v>597500</v>
      </c>
      <c r="AO2814" s="447"/>
      <c r="AP2814" s="447">
        <f>AP2815</f>
        <v>597500</v>
      </c>
      <c r="AQ2814" s="447"/>
    </row>
    <row r="2815" spans="2:43" ht="18" customHeight="1" x14ac:dyDescent="0.25">
      <c r="B2815" s="4"/>
      <c r="C2815" s="117"/>
      <c r="D2815" s="117"/>
      <c r="E2815" s="117"/>
      <c r="F2815" s="48"/>
      <c r="G2815" s="11"/>
      <c r="H2815" s="117"/>
      <c r="I2815" s="124"/>
      <c r="J2815" s="124"/>
      <c r="K2815" s="144"/>
      <c r="L2815" s="11"/>
      <c r="M2815" s="143"/>
      <c r="N2815" s="42"/>
      <c r="O2815" s="128"/>
      <c r="P2815" s="130"/>
      <c r="Q2815" s="130"/>
      <c r="R2815" s="72" t="s">
        <v>3</v>
      </c>
      <c r="S2815" s="181"/>
      <c r="T2815" s="73" t="s">
        <v>12</v>
      </c>
      <c r="V2815" s="74">
        <v>322000</v>
      </c>
      <c r="X2815" s="74">
        <v>420500</v>
      </c>
      <c r="Z2815" s="829">
        <v>327600</v>
      </c>
      <c r="AB2815" s="74">
        <v>329700</v>
      </c>
      <c r="AD2815" s="74">
        <v>489500</v>
      </c>
      <c r="AF2815" s="74">
        <v>0</v>
      </c>
      <c r="AH2815" s="74">
        <f t="shared" si="437"/>
        <v>489500</v>
      </c>
      <c r="AI2815" s="8"/>
      <c r="AJ2815" s="74">
        <f>CEILING(AB2815*34/100,10)</f>
        <v>112100</v>
      </c>
      <c r="AK2815" s="8"/>
      <c r="AL2815" s="74">
        <v>552150</v>
      </c>
      <c r="AM2815" s="74"/>
      <c r="AN2815" s="74">
        <v>597500</v>
      </c>
      <c r="AO2815" s="696"/>
      <c r="AP2815" s="74">
        <v>597500</v>
      </c>
      <c r="AQ2815" s="696"/>
    </row>
    <row r="2816" spans="2:43" ht="18" customHeight="1" x14ac:dyDescent="0.2">
      <c r="B2816" s="4"/>
      <c r="C2816" s="117"/>
      <c r="D2816" s="117"/>
      <c r="E2816" s="117"/>
      <c r="F2816" s="48"/>
      <c r="G2816" s="11"/>
      <c r="H2816" s="117"/>
      <c r="I2816" s="124"/>
      <c r="J2816" s="124"/>
      <c r="K2816" s="144"/>
      <c r="L2816" s="11"/>
      <c r="M2816" s="143"/>
      <c r="N2816" s="42"/>
      <c r="O2816" s="128"/>
      <c r="P2816" s="130"/>
      <c r="Q2816" s="131">
        <v>4</v>
      </c>
      <c r="R2816" s="68"/>
      <c r="S2816" s="35"/>
      <c r="T2816" s="69" t="s">
        <v>13</v>
      </c>
      <c r="U2816" s="92"/>
      <c r="V2816" s="447">
        <f>V2817+V2818+V2819</f>
        <v>3000</v>
      </c>
      <c r="X2816" s="447">
        <f>X2817+X2818+X2819</f>
        <v>8100</v>
      </c>
      <c r="Z2816" s="447">
        <f>Z2817+Z2818+Z2819</f>
        <v>4900</v>
      </c>
      <c r="AB2816" s="447">
        <f>AB2817+AB2818+AB2819</f>
        <v>4600</v>
      </c>
      <c r="AD2816" s="447">
        <f>AD2817+AD2818+AD2819</f>
        <v>11600</v>
      </c>
      <c r="AF2816" s="447">
        <f>AF2817+AF2818+AF2819</f>
        <v>0</v>
      </c>
      <c r="AH2816" s="447">
        <f t="shared" si="437"/>
        <v>11600</v>
      </c>
      <c r="AI2816" s="446"/>
      <c r="AJ2816" s="447">
        <f>AJ2817+AJ2818+AJ2819</f>
        <v>1570</v>
      </c>
      <c r="AK2816" s="71"/>
      <c r="AL2816" s="447">
        <f>AL2817+AL2818+AL2819</f>
        <v>7650</v>
      </c>
      <c r="AM2816" s="447"/>
      <c r="AN2816" s="447">
        <f>AN2817+AN2818+AN2819</f>
        <v>8300</v>
      </c>
      <c r="AO2816" s="447"/>
      <c r="AP2816" s="447">
        <f>AP2817+AP2818+AP2819</f>
        <v>8300</v>
      </c>
      <c r="AQ2816" s="447"/>
    </row>
    <row r="2817" spans="2:43" ht="18" customHeight="1" x14ac:dyDescent="0.25">
      <c r="B2817" s="4"/>
      <c r="C2817" s="117"/>
      <c r="D2817" s="117"/>
      <c r="E2817" s="117"/>
      <c r="F2817" s="48"/>
      <c r="G2817" s="11"/>
      <c r="H2817" s="117"/>
      <c r="I2817" s="124"/>
      <c r="J2817" s="124"/>
      <c r="K2817" s="144"/>
      <c r="L2817" s="11"/>
      <c r="M2817" s="143"/>
      <c r="N2817" s="42"/>
      <c r="O2817" s="128"/>
      <c r="P2817" s="130"/>
      <c r="Q2817" s="130"/>
      <c r="R2817" s="72" t="s">
        <v>3</v>
      </c>
      <c r="S2817" s="181"/>
      <c r="T2817" s="73" t="s">
        <v>13</v>
      </c>
      <c r="V2817" s="74">
        <v>3000</v>
      </c>
      <c r="X2817" s="74">
        <v>8100</v>
      </c>
      <c r="Z2817" s="829">
        <v>4900</v>
      </c>
      <c r="AB2817" s="74">
        <v>4600</v>
      </c>
      <c r="AD2817" s="74">
        <v>11600</v>
      </c>
      <c r="AF2817" s="74">
        <v>0</v>
      </c>
      <c r="AH2817" s="74">
        <f t="shared" si="437"/>
        <v>11600</v>
      </c>
      <c r="AI2817" s="8"/>
      <c r="AJ2817" s="74">
        <f>CEILING(AB2817*34/100,10)</f>
        <v>1570</v>
      </c>
      <c r="AK2817" s="8"/>
      <c r="AL2817" s="74">
        <v>7650</v>
      </c>
      <c r="AM2817" s="74"/>
      <c r="AN2817" s="74">
        <v>8300</v>
      </c>
      <c r="AO2817" s="696"/>
      <c r="AP2817" s="74">
        <v>8300</v>
      </c>
      <c r="AQ2817" s="696"/>
    </row>
    <row r="2818" spans="2:43" ht="18" hidden="1" customHeight="1" x14ac:dyDescent="0.2">
      <c r="B2818" s="4"/>
      <c r="C2818" s="117"/>
      <c r="D2818" s="117"/>
      <c r="E2818" s="117"/>
      <c r="F2818" s="48"/>
      <c r="G2818" s="11"/>
      <c r="H2818" s="117"/>
      <c r="I2818" s="124"/>
      <c r="J2818" s="124"/>
      <c r="K2818" s="144"/>
      <c r="L2818" s="11"/>
      <c r="M2818" s="143"/>
      <c r="N2818" s="42"/>
      <c r="O2818" s="128"/>
      <c r="P2818" s="130"/>
      <c r="Q2818" s="130"/>
      <c r="R2818" s="72"/>
      <c r="S2818" s="181"/>
      <c r="T2818" s="73"/>
      <c r="V2818" s="74"/>
      <c r="X2818" s="74"/>
      <c r="Z2818" s="74"/>
      <c r="AB2818" s="74"/>
      <c r="AD2818" s="74"/>
      <c r="AF2818" s="74"/>
      <c r="AH2818" s="74">
        <f t="shared" si="437"/>
        <v>0</v>
      </c>
      <c r="AI2818" s="8"/>
      <c r="AJ2818" s="74"/>
      <c r="AK2818" s="8"/>
      <c r="AL2818" s="74"/>
      <c r="AM2818" s="74"/>
      <c r="AN2818" s="74"/>
      <c r="AO2818" s="74"/>
      <c r="AP2818" s="74"/>
      <c r="AQ2818" s="74"/>
    </row>
    <row r="2819" spans="2:43" ht="18" hidden="1" customHeight="1" x14ac:dyDescent="0.2">
      <c r="B2819" s="4"/>
      <c r="C2819" s="117"/>
      <c r="D2819" s="117"/>
      <c r="E2819" s="117"/>
      <c r="F2819" s="48"/>
      <c r="G2819" s="11"/>
      <c r="H2819" s="117"/>
      <c r="I2819" s="124"/>
      <c r="J2819" s="124"/>
      <c r="K2819" s="144"/>
      <c r="L2819" s="11"/>
      <c r="M2819" s="143"/>
      <c r="N2819" s="42"/>
      <c r="O2819" s="128"/>
      <c r="P2819" s="130"/>
      <c r="Q2819" s="130"/>
      <c r="R2819" s="72"/>
      <c r="S2819" s="181"/>
      <c r="T2819" s="73"/>
      <c r="V2819" s="74"/>
      <c r="X2819" s="74"/>
      <c r="Z2819" s="74"/>
      <c r="AB2819" s="74"/>
      <c r="AD2819" s="74"/>
      <c r="AF2819" s="74"/>
      <c r="AH2819" s="74">
        <f t="shared" si="437"/>
        <v>0</v>
      </c>
      <c r="AI2819" s="8"/>
      <c r="AJ2819" s="74"/>
      <c r="AK2819" s="8"/>
      <c r="AL2819" s="74"/>
      <c r="AM2819" s="74"/>
      <c r="AN2819" s="74"/>
      <c r="AO2819" s="74"/>
      <c r="AP2819" s="74"/>
      <c r="AQ2819" s="74"/>
    </row>
    <row r="2820" spans="2:43" ht="18" customHeight="1" x14ac:dyDescent="0.2">
      <c r="B2820" s="4"/>
      <c r="C2820" s="117"/>
      <c r="D2820" s="117"/>
      <c r="E2820" s="117"/>
      <c r="F2820" s="48"/>
      <c r="G2820" s="11"/>
      <c r="H2820" s="117"/>
      <c r="I2820" s="124"/>
      <c r="J2820" s="124"/>
      <c r="K2820" s="144"/>
      <c r="L2820" s="11"/>
      <c r="M2820" s="143"/>
      <c r="N2820" s="42"/>
      <c r="O2820" s="128"/>
      <c r="P2820" s="130"/>
      <c r="Q2820" s="131">
        <v>5</v>
      </c>
      <c r="R2820" s="84"/>
      <c r="S2820" s="250"/>
      <c r="T2820" s="69" t="s">
        <v>204</v>
      </c>
      <c r="U2820" s="92"/>
      <c r="V2820" s="447">
        <f>V2821</f>
        <v>47000</v>
      </c>
      <c r="X2820" s="447">
        <f>X2821</f>
        <v>49500</v>
      </c>
      <c r="Z2820" s="447">
        <f>Z2821</f>
        <v>86000</v>
      </c>
      <c r="AB2820" s="447">
        <f>AB2821</f>
        <v>104900</v>
      </c>
      <c r="AD2820" s="447">
        <f>AD2821</f>
        <v>5000</v>
      </c>
      <c r="AF2820" s="447">
        <f>AF2821</f>
        <v>0</v>
      </c>
      <c r="AH2820" s="447">
        <f t="shared" si="437"/>
        <v>5000</v>
      </c>
      <c r="AI2820" s="446"/>
      <c r="AJ2820" s="447">
        <f>AJ2821</f>
        <v>35670</v>
      </c>
      <c r="AK2820" s="71"/>
      <c r="AL2820" s="447">
        <f>AL2821</f>
        <v>93450</v>
      </c>
      <c r="AM2820" s="447"/>
      <c r="AN2820" s="447">
        <f>AN2821</f>
        <v>101100</v>
      </c>
      <c r="AO2820" s="447"/>
      <c r="AP2820" s="447">
        <f>AP2821</f>
        <v>101100</v>
      </c>
      <c r="AQ2820" s="447"/>
    </row>
    <row r="2821" spans="2:43" ht="18" customHeight="1" x14ac:dyDescent="0.25">
      <c r="B2821" s="4"/>
      <c r="C2821" s="117"/>
      <c r="D2821" s="117"/>
      <c r="E2821" s="117"/>
      <c r="F2821" s="48"/>
      <c r="G2821" s="11"/>
      <c r="H2821" s="117"/>
      <c r="I2821" s="124"/>
      <c r="J2821" s="124"/>
      <c r="K2821" s="144"/>
      <c r="L2821" s="11"/>
      <c r="M2821" s="143"/>
      <c r="N2821" s="42"/>
      <c r="O2821" s="128"/>
      <c r="P2821" s="130"/>
      <c r="Q2821" s="130"/>
      <c r="R2821" s="72" t="s">
        <v>3</v>
      </c>
      <c r="S2821" s="181"/>
      <c r="T2821" s="73" t="s">
        <v>204</v>
      </c>
      <c r="V2821" s="74">
        <v>47000</v>
      </c>
      <c r="X2821" s="74">
        <v>49500</v>
      </c>
      <c r="Z2821" s="829">
        <v>86000</v>
      </c>
      <c r="AB2821" s="74">
        <v>104900</v>
      </c>
      <c r="AD2821" s="74">
        <v>5000</v>
      </c>
      <c r="AF2821" s="74">
        <v>0</v>
      </c>
      <c r="AH2821" s="74">
        <f t="shared" si="437"/>
        <v>5000</v>
      </c>
      <c r="AI2821" s="8"/>
      <c r="AJ2821" s="74">
        <f>CEILING(AB2821*34/100,10)</f>
        <v>35670</v>
      </c>
      <c r="AK2821" s="8"/>
      <c r="AL2821" s="74">
        <v>93450</v>
      </c>
      <c r="AM2821" s="74"/>
      <c r="AN2821" s="74">
        <v>101100</v>
      </c>
      <c r="AO2821" s="696"/>
      <c r="AP2821" s="74">
        <v>101100</v>
      </c>
      <c r="AQ2821" s="696"/>
    </row>
    <row r="2822" spans="2:43" ht="18" hidden="1" customHeight="1" x14ac:dyDescent="0.2">
      <c r="B2822" s="4"/>
      <c r="C2822" s="117"/>
      <c r="D2822" s="117"/>
      <c r="E2822" s="117"/>
      <c r="F2822" s="48"/>
      <c r="G2822" s="11"/>
      <c r="H2822" s="117"/>
      <c r="I2822" s="124"/>
      <c r="J2822" s="124"/>
      <c r="K2822" s="144"/>
      <c r="L2822" s="11"/>
      <c r="M2822" s="143"/>
      <c r="N2822" s="42"/>
      <c r="O2822" s="128"/>
      <c r="P2822" s="130"/>
      <c r="Q2822" s="131">
        <v>6</v>
      </c>
      <c r="R2822" s="68"/>
      <c r="S2822" s="35"/>
      <c r="T2822" s="69" t="s">
        <v>375</v>
      </c>
      <c r="U2822" s="92"/>
      <c r="V2822" s="447">
        <f>SUM(V2823:V2823)</f>
        <v>0</v>
      </c>
      <c r="X2822" s="447">
        <f>SUM(X2823:X2823)</f>
        <v>0</v>
      </c>
      <c r="Z2822" s="447">
        <f>SUM(Z2823:Z2823)</f>
        <v>0</v>
      </c>
      <c r="AB2822" s="447">
        <f>SUM(AB2823:AB2823)</f>
        <v>0</v>
      </c>
      <c r="AD2822" s="447">
        <f>SUM(AD2823:AD2823)</f>
        <v>0</v>
      </c>
      <c r="AF2822" s="447">
        <f>SUM(AF2823:AF2823)</f>
        <v>0</v>
      </c>
      <c r="AH2822" s="447">
        <f t="shared" si="437"/>
        <v>0</v>
      </c>
      <c r="AI2822" s="446"/>
      <c r="AJ2822" s="447">
        <f>SUM(AJ2823:AJ2823)</f>
        <v>0</v>
      </c>
      <c r="AK2822" s="71"/>
      <c r="AL2822" s="447">
        <f>SUM(AL2823:AL2823)</f>
        <v>0</v>
      </c>
      <c r="AM2822" s="447"/>
      <c r="AN2822" s="447">
        <f>SUM(AN2823:AN2823)</f>
        <v>0</v>
      </c>
      <c r="AO2822" s="447"/>
      <c r="AP2822" s="447">
        <f>SUM(AP2823:AP2823)</f>
        <v>0</v>
      </c>
      <c r="AQ2822" s="447"/>
    </row>
    <row r="2823" spans="2:43" ht="18" hidden="1" customHeight="1" x14ac:dyDescent="0.2">
      <c r="B2823" s="4"/>
      <c r="C2823" s="117"/>
      <c r="D2823" s="117"/>
      <c r="E2823" s="117"/>
      <c r="F2823" s="48"/>
      <c r="G2823" s="11"/>
      <c r="H2823" s="117"/>
      <c r="I2823" s="124"/>
      <c r="J2823" s="124"/>
      <c r="K2823" s="144"/>
      <c r="L2823" s="11"/>
      <c r="M2823" s="143"/>
      <c r="N2823" s="42"/>
      <c r="O2823" s="128"/>
      <c r="P2823" s="130"/>
      <c r="Q2823" s="130"/>
      <c r="R2823" s="72" t="s">
        <v>3</v>
      </c>
      <c r="S2823" s="181"/>
      <c r="T2823" s="73" t="s">
        <v>375</v>
      </c>
      <c r="V2823" s="74">
        <v>0</v>
      </c>
      <c r="X2823" s="74">
        <v>0</v>
      </c>
      <c r="Z2823" s="74">
        <v>0</v>
      </c>
      <c r="AB2823" s="74">
        <v>0</v>
      </c>
      <c r="AD2823" s="74">
        <v>0</v>
      </c>
      <c r="AF2823" s="74">
        <v>0</v>
      </c>
      <c r="AH2823" s="74">
        <f t="shared" si="437"/>
        <v>0</v>
      </c>
      <c r="AI2823" s="8"/>
      <c r="AJ2823" s="74">
        <v>0</v>
      </c>
      <c r="AK2823" s="8"/>
      <c r="AL2823" s="74">
        <v>0</v>
      </c>
      <c r="AM2823" s="74"/>
      <c r="AN2823" s="74">
        <v>0</v>
      </c>
      <c r="AO2823" s="74"/>
      <c r="AP2823" s="74">
        <v>0</v>
      </c>
      <c r="AQ2823" s="74"/>
    </row>
    <row r="2824" spans="2:43" ht="18" customHeight="1" x14ac:dyDescent="0.2">
      <c r="B2824" s="4"/>
      <c r="C2824" s="117"/>
      <c r="D2824" s="117"/>
      <c r="E2824" s="117"/>
      <c r="F2824" s="48"/>
      <c r="G2824" s="11"/>
      <c r="H2824" s="117"/>
      <c r="I2824" s="124"/>
      <c r="J2824" s="124"/>
      <c r="K2824" s="144"/>
      <c r="L2824" s="11"/>
      <c r="M2824" s="143"/>
      <c r="N2824" s="42"/>
      <c r="O2824" s="127" t="s">
        <v>0</v>
      </c>
      <c r="P2824" s="123"/>
      <c r="Q2824" s="123"/>
      <c r="R2824" s="49"/>
      <c r="S2824" s="18"/>
      <c r="T2824" s="50" t="s">
        <v>60</v>
      </c>
      <c r="U2824" s="76"/>
      <c r="V2824" s="51">
        <f>V2825</f>
        <v>199000</v>
      </c>
      <c r="X2824" s="51">
        <f>X2825</f>
        <v>205200</v>
      </c>
      <c r="Z2824" s="51">
        <f>Z2825</f>
        <v>236100</v>
      </c>
      <c r="AB2824" s="51">
        <f>AB2825</f>
        <v>184400</v>
      </c>
      <c r="AD2824" s="51">
        <f>AD2825</f>
        <v>196700</v>
      </c>
      <c r="AF2824" s="51">
        <f>AF2825</f>
        <v>0</v>
      </c>
      <c r="AH2824" s="51">
        <f t="shared" si="437"/>
        <v>196700</v>
      </c>
      <c r="AI2824" s="5"/>
      <c r="AJ2824" s="51">
        <f>AJ2825</f>
        <v>62700</v>
      </c>
      <c r="AK2824" s="5"/>
      <c r="AL2824" s="51">
        <f t="shared" ref="AL2824:AP2825" si="441">AL2825</f>
        <v>219950</v>
      </c>
      <c r="AM2824" s="51"/>
      <c r="AN2824" s="51">
        <f t="shared" si="441"/>
        <v>238000</v>
      </c>
      <c r="AO2824" s="51"/>
      <c r="AP2824" s="51">
        <f t="shared" si="441"/>
        <v>238000</v>
      </c>
      <c r="AQ2824" s="51"/>
    </row>
    <row r="2825" spans="2:43" ht="18" customHeight="1" x14ac:dyDescent="0.2">
      <c r="B2825" s="4"/>
      <c r="C2825" s="117"/>
      <c r="D2825" s="117"/>
      <c r="E2825" s="117"/>
      <c r="F2825" s="48"/>
      <c r="G2825" s="11"/>
      <c r="H2825" s="117"/>
      <c r="I2825" s="124"/>
      <c r="J2825" s="124"/>
      <c r="K2825" s="144"/>
      <c r="L2825" s="11"/>
      <c r="M2825" s="143"/>
      <c r="N2825" s="42"/>
      <c r="O2825" s="128"/>
      <c r="P2825" s="129">
        <v>1</v>
      </c>
      <c r="Q2825" s="129"/>
      <c r="R2825" s="64"/>
      <c r="S2825" s="234"/>
      <c r="T2825" s="65" t="s">
        <v>8</v>
      </c>
      <c r="U2825" s="155"/>
      <c r="V2825" s="66">
        <f>V2826</f>
        <v>199000</v>
      </c>
      <c r="X2825" s="66">
        <f>X2826</f>
        <v>205200</v>
      </c>
      <c r="Z2825" s="66">
        <f>Z2826</f>
        <v>236100</v>
      </c>
      <c r="AB2825" s="66">
        <f>AB2826</f>
        <v>184400</v>
      </c>
      <c r="AD2825" s="66">
        <f>AD2826</f>
        <v>196700</v>
      </c>
      <c r="AF2825" s="66">
        <f>AF2826</f>
        <v>0</v>
      </c>
      <c r="AH2825" s="66">
        <f t="shared" si="437"/>
        <v>196700</v>
      </c>
      <c r="AI2825" s="67"/>
      <c r="AJ2825" s="66">
        <f>AJ2826</f>
        <v>62700</v>
      </c>
      <c r="AK2825" s="67"/>
      <c r="AL2825" s="66">
        <f t="shared" si="441"/>
        <v>219950</v>
      </c>
      <c r="AM2825" s="66"/>
      <c r="AN2825" s="66">
        <f t="shared" si="441"/>
        <v>238000</v>
      </c>
      <c r="AO2825" s="66"/>
      <c r="AP2825" s="66">
        <f t="shared" si="441"/>
        <v>238000</v>
      </c>
      <c r="AQ2825" s="66"/>
    </row>
    <row r="2826" spans="2:43" ht="18" customHeight="1" x14ac:dyDescent="0.2">
      <c r="B2826" s="4"/>
      <c r="C2826" s="117"/>
      <c r="D2826" s="117"/>
      <c r="E2826" s="117"/>
      <c r="F2826" s="48"/>
      <c r="G2826" s="11"/>
      <c r="H2826" s="117"/>
      <c r="I2826" s="124"/>
      <c r="J2826" s="124"/>
      <c r="K2826" s="144"/>
      <c r="L2826" s="11"/>
      <c r="M2826" s="143"/>
      <c r="N2826" s="42"/>
      <c r="O2826" s="128"/>
      <c r="P2826" s="130"/>
      <c r="Q2826" s="131">
        <v>6</v>
      </c>
      <c r="R2826" s="72"/>
      <c r="S2826" s="181"/>
      <c r="T2826" s="69" t="s">
        <v>62</v>
      </c>
      <c r="U2826" s="92"/>
      <c r="V2826" s="447">
        <f>SUM(V2827:V2829)</f>
        <v>199000</v>
      </c>
      <c r="X2826" s="447">
        <f>SUM(X2827:X2829)</f>
        <v>205200</v>
      </c>
      <c r="Z2826" s="447">
        <f>SUM(Z2827:Z2829)</f>
        <v>236100</v>
      </c>
      <c r="AB2826" s="447">
        <f>SUM(AB2827:AB2829)</f>
        <v>184400</v>
      </c>
      <c r="AD2826" s="447">
        <f>SUM(AD2827:AD2829)</f>
        <v>196700</v>
      </c>
      <c r="AF2826" s="447">
        <f>SUM(AF2827:AF2829)</f>
        <v>0</v>
      </c>
      <c r="AH2826" s="447">
        <f t="shared" si="437"/>
        <v>196700</v>
      </c>
      <c r="AI2826" s="446"/>
      <c r="AJ2826" s="447">
        <f>SUM(AJ2827:AJ2829)</f>
        <v>62700</v>
      </c>
      <c r="AK2826" s="71"/>
      <c r="AL2826" s="447">
        <f>SUM(AL2827:AL2829)</f>
        <v>219950</v>
      </c>
      <c r="AM2826" s="447"/>
      <c r="AN2826" s="447">
        <f>SUM(AN2827:AN2829)</f>
        <v>238000</v>
      </c>
      <c r="AO2826" s="447"/>
      <c r="AP2826" s="447">
        <f>SUM(AP2827:AP2829)</f>
        <v>238000</v>
      </c>
      <c r="AQ2826" s="447"/>
    </row>
    <row r="2827" spans="2:43" ht="18" customHeight="1" x14ac:dyDescent="0.25">
      <c r="B2827" s="4"/>
      <c r="C2827" s="117"/>
      <c r="D2827" s="117"/>
      <c r="E2827" s="117"/>
      <c r="F2827" s="48"/>
      <c r="G2827" s="11"/>
      <c r="H2827" s="117"/>
      <c r="I2827" s="124"/>
      <c r="J2827" s="124"/>
      <c r="K2827" s="144"/>
      <c r="L2827" s="11"/>
      <c r="M2827" s="143"/>
      <c r="N2827" s="42"/>
      <c r="O2827" s="128"/>
      <c r="P2827" s="130"/>
      <c r="Q2827" s="131"/>
      <c r="R2827" s="72">
        <v>1</v>
      </c>
      <c r="S2827" s="181"/>
      <c r="T2827" s="73" t="s">
        <v>430</v>
      </c>
      <c r="V2827" s="74">
        <v>125000</v>
      </c>
      <c r="X2827" s="74">
        <v>127700</v>
      </c>
      <c r="Z2827" s="829">
        <v>149100</v>
      </c>
      <c r="AB2827" s="74">
        <v>117900</v>
      </c>
      <c r="AD2827" s="74">
        <v>122100</v>
      </c>
      <c r="AF2827" s="74">
        <v>0</v>
      </c>
      <c r="AH2827" s="74">
        <f t="shared" si="437"/>
        <v>122100</v>
      </c>
      <c r="AI2827" s="8"/>
      <c r="AJ2827" s="74">
        <f t="shared" ref="AJ2827:AJ2828" si="442">CEILING(AB2827*34/100,10)</f>
        <v>40090</v>
      </c>
      <c r="AK2827" s="8"/>
      <c r="AL2827" s="74">
        <v>141050</v>
      </c>
      <c r="AM2827" s="74"/>
      <c r="AN2827" s="74">
        <v>152650</v>
      </c>
      <c r="AO2827" s="696"/>
      <c r="AP2827" s="74">
        <v>152650</v>
      </c>
      <c r="AQ2827" s="696"/>
    </row>
    <row r="2828" spans="2:43" ht="18" customHeight="1" x14ac:dyDescent="0.25">
      <c r="B2828" s="4"/>
      <c r="C2828" s="117"/>
      <c r="D2828" s="117"/>
      <c r="E2828" s="117"/>
      <c r="F2828" s="48"/>
      <c r="G2828" s="11"/>
      <c r="H2828" s="117"/>
      <c r="I2828" s="124"/>
      <c r="J2828" s="124"/>
      <c r="K2828" s="144"/>
      <c r="L2828" s="11"/>
      <c r="M2828" s="143"/>
      <c r="N2828" s="42"/>
      <c r="O2828" s="128"/>
      <c r="P2828" s="130"/>
      <c r="Q2828" s="131"/>
      <c r="R2828" s="72">
        <v>2</v>
      </c>
      <c r="S2828" s="181"/>
      <c r="T2828" s="73" t="s">
        <v>386</v>
      </c>
      <c r="V2828" s="74">
        <v>74000</v>
      </c>
      <c r="X2828" s="74">
        <v>77500</v>
      </c>
      <c r="Z2828" s="829">
        <v>87000</v>
      </c>
      <c r="AB2828" s="74">
        <v>66500</v>
      </c>
      <c r="AD2828" s="74">
        <v>74600</v>
      </c>
      <c r="AF2828" s="74">
        <v>0</v>
      </c>
      <c r="AH2828" s="74">
        <f t="shared" si="437"/>
        <v>74600</v>
      </c>
      <c r="AI2828" s="8"/>
      <c r="AJ2828" s="74">
        <f t="shared" si="442"/>
        <v>22610</v>
      </c>
      <c r="AK2828" s="8"/>
      <c r="AL2828" s="74">
        <v>78900</v>
      </c>
      <c r="AM2828" s="74"/>
      <c r="AN2828" s="74">
        <v>85350</v>
      </c>
      <c r="AO2828" s="696"/>
      <c r="AP2828" s="74">
        <v>85350</v>
      </c>
      <c r="AQ2828" s="696"/>
    </row>
    <row r="2829" spans="2:43" ht="18" hidden="1" customHeight="1" x14ac:dyDescent="0.2">
      <c r="B2829" s="4"/>
      <c r="C2829" s="117"/>
      <c r="D2829" s="117"/>
      <c r="E2829" s="117"/>
      <c r="F2829" s="48"/>
      <c r="G2829" s="11"/>
      <c r="H2829" s="117"/>
      <c r="I2829" s="124"/>
      <c r="J2829" s="124"/>
      <c r="K2829" s="144"/>
      <c r="L2829" s="11"/>
      <c r="M2829" s="143"/>
      <c r="N2829" s="42"/>
      <c r="O2829" s="128"/>
      <c r="P2829" s="130"/>
      <c r="Q2829" s="131"/>
      <c r="R2829" s="72">
        <v>8</v>
      </c>
      <c r="S2829" s="181"/>
      <c r="T2829" s="73" t="s">
        <v>463</v>
      </c>
      <c r="V2829" s="74">
        <v>0</v>
      </c>
      <c r="X2829" s="74">
        <v>0</v>
      </c>
      <c r="Z2829" s="74">
        <v>0</v>
      </c>
      <c r="AB2829" s="74">
        <v>0</v>
      </c>
      <c r="AD2829" s="74">
        <v>0</v>
      </c>
      <c r="AF2829" s="74">
        <v>0</v>
      </c>
      <c r="AH2829" s="74">
        <f t="shared" si="437"/>
        <v>0</v>
      </c>
      <c r="AI2829" s="8"/>
      <c r="AJ2829" s="74">
        <v>0</v>
      </c>
      <c r="AK2829" s="8"/>
      <c r="AL2829" s="74">
        <v>0</v>
      </c>
      <c r="AM2829" s="74"/>
      <c r="AN2829" s="74">
        <v>0</v>
      </c>
      <c r="AO2829" s="74"/>
      <c r="AP2829" s="74">
        <v>0</v>
      </c>
      <c r="AQ2829" s="74"/>
    </row>
    <row r="2830" spans="2:43" ht="18" customHeight="1" x14ac:dyDescent="0.2">
      <c r="B2830" s="4"/>
      <c r="C2830" s="117"/>
      <c r="D2830" s="117"/>
      <c r="E2830" s="117"/>
      <c r="F2830" s="48"/>
      <c r="G2830" s="11"/>
      <c r="H2830" s="117"/>
      <c r="I2830" s="124"/>
      <c r="J2830" s="124"/>
      <c r="K2830" s="144"/>
      <c r="L2830" s="11"/>
      <c r="M2830" s="143"/>
      <c r="N2830" s="42"/>
      <c r="O2830" s="127" t="s">
        <v>18</v>
      </c>
      <c r="P2830" s="123"/>
      <c r="Q2830" s="123"/>
      <c r="R2830" s="49"/>
      <c r="S2830" s="18"/>
      <c r="T2830" s="50" t="s">
        <v>190</v>
      </c>
      <c r="U2830" s="76"/>
      <c r="V2830" s="51">
        <f>V2831+V2845+V2854+V2857+V2860</f>
        <v>15000</v>
      </c>
      <c r="X2830" s="51">
        <f>X2831+X2845+X2854+X2857+X2860</f>
        <v>15500</v>
      </c>
      <c r="Z2830" s="51">
        <f>Z2831+Z2845+Z2854+Z2857+Z2860</f>
        <v>11540</v>
      </c>
      <c r="AB2830" s="51">
        <f>AB2831+AB2845+AB2854+AB2857+AB2860</f>
        <v>10800</v>
      </c>
      <c r="AD2830" s="51" t="e">
        <f>AD2831+AD2845+AD2854+AD2857+AD2860</f>
        <v>#REF!</v>
      </c>
      <c r="AF2830" s="51">
        <f>AF2831+AF2845+AF2854+AF2857+AF2860</f>
        <v>6800</v>
      </c>
      <c r="AH2830" s="51" t="e">
        <f t="shared" si="437"/>
        <v>#REF!</v>
      </c>
      <c r="AI2830" s="5"/>
      <c r="AJ2830" s="51">
        <f>AJ2831+AJ2845+AJ2854+AJ2857+AJ2860</f>
        <v>2820</v>
      </c>
      <c r="AK2830" s="5"/>
      <c r="AL2830" s="51">
        <f>AL2831+AL2845+AL2854+AL2857+AL2860</f>
        <v>25510</v>
      </c>
      <c r="AM2830" s="51"/>
      <c r="AN2830" s="51">
        <f>AN2831+AN2845+AN2854+AN2857+AN2860</f>
        <v>27290</v>
      </c>
      <c r="AO2830" s="51"/>
      <c r="AP2830" s="51">
        <f>AP2831+AP2845+AP2854+AP2857+AP2860</f>
        <v>27290</v>
      </c>
      <c r="AQ2830" s="51"/>
    </row>
    <row r="2831" spans="2:43" ht="18" customHeight="1" x14ac:dyDescent="0.2">
      <c r="B2831" s="4"/>
      <c r="C2831" s="117"/>
      <c r="D2831" s="117"/>
      <c r="E2831" s="117"/>
      <c r="F2831" s="48"/>
      <c r="G2831" s="11"/>
      <c r="H2831" s="117"/>
      <c r="I2831" s="124"/>
      <c r="J2831" s="124"/>
      <c r="K2831" s="144"/>
      <c r="L2831" s="11"/>
      <c r="M2831" s="143"/>
      <c r="N2831" s="42"/>
      <c r="O2831" s="128"/>
      <c r="P2831" s="129">
        <v>2</v>
      </c>
      <c r="Q2831" s="129"/>
      <c r="R2831" s="64"/>
      <c r="S2831" s="234"/>
      <c r="T2831" s="65" t="s">
        <v>195</v>
      </c>
      <c r="U2831" s="155"/>
      <c r="V2831" s="66">
        <f>V2832+V2835+V2838+V2841+V2843</f>
        <v>5000</v>
      </c>
      <c r="X2831" s="66">
        <f>X2832+X2835+X2838+X2841+X2843</f>
        <v>5000</v>
      </c>
      <c r="Z2831" s="66">
        <f>Z2832+Z2835+Z2838+Z2841+Z2843</f>
        <v>2980</v>
      </c>
      <c r="AB2831" s="66">
        <f>AB2832+AB2835+AB2838+AB2841+AB2843</f>
        <v>3000</v>
      </c>
      <c r="AD2831" s="66" t="e">
        <f>AD2832+AD2835+AD2838+AD2841+AD2843</f>
        <v>#REF!</v>
      </c>
      <c r="AF2831" s="66">
        <f>AF2832+AF2835+AF2838+AF2841+AF2843</f>
        <v>0</v>
      </c>
      <c r="AH2831" s="66" t="e">
        <f t="shared" si="437"/>
        <v>#REF!</v>
      </c>
      <c r="AI2831" s="67"/>
      <c r="AJ2831" s="66">
        <f>AJ2832+AJ2835+AJ2838+AJ2841+AJ2843</f>
        <v>750</v>
      </c>
      <c r="AK2831" s="67"/>
      <c r="AL2831" s="66">
        <f>AL2832+AL2835+AL2838+AL2841+AL2843</f>
        <v>4950</v>
      </c>
      <c r="AM2831" s="66"/>
      <c r="AN2831" s="66">
        <f>AN2832+AN2835+AN2838+AN2841+AN2843</f>
        <v>5550</v>
      </c>
      <c r="AO2831" s="66"/>
      <c r="AP2831" s="66">
        <f>AP2832+AP2835+AP2838+AP2841+AP2843</f>
        <v>5550</v>
      </c>
      <c r="AQ2831" s="66"/>
    </row>
    <row r="2832" spans="2:43" ht="18" customHeight="1" x14ac:dyDescent="0.2">
      <c r="B2832" s="4"/>
      <c r="C2832" s="117"/>
      <c r="D2832" s="117"/>
      <c r="E2832" s="117"/>
      <c r="F2832" s="48"/>
      <c r="G2832" s="11"/>
      <c r="H2832" s="117"/>
      <c r="I2832" s="124"/>
      <c r="J2832" s="124"/>
      <c r="K2832" s="144"/>
      <c r="L2832" s="11"/>
      <c r="M2832" s="143"/>
      <c r="N2832" s="42"/>
      <c r="O2832" s="128"/>
      <c r="P2832" s="130"/>
      <c r="Q2832" s="131">
        <v>1</v>
      </c>
      <c r="R2832" s="68"/>
      <c r="S2832" s="35"/>
      <c r="T2832" s="69" t="s">
        <v>47</v>
      </c>
      <c r="U2832" s="92"/>
      <c r="V2832" s="70">
        <f>V2833</f>
        <v>1000</v>
      </c>
      <c r="X2832" s="447">
        <f>X2833</f>
        <v>4000</v>
      </c>
      <c r="Z2832" s="447">
        <f>Z2833+Z2834</f>
        <v>2270</v>
      </c>
      <c r="AB2832" s="447">
        <f>AB2833+AB2834</f>
        <v>2000</v>
      </c>
      <c r="AD2832" s="447">
        <f t="shared" ref="AD2832:AL2832" si="443">AD2833+AD2834</f>
        <v>1800</v>
      </c>
      <c r="AE2832" s="447">
        <f t="shared" si="443"/>
        <v>0</v>
      </c>
      <c r="AF2832" s="447">
        <f t="shared" si="443"/>
        <v>0</v>
      </c>
      <c r="AG2832" s="447">
        <f t="shared" si="443"/>
        <v>0</v>
      </c>
      <c r="AH2832" s="447">
        <f t="shared" si="437"/>
        <v>1800</v>
      </c>
      <c r="AI2832" s="447">
        <f t="shared" ref="AI2832:AJ2832" si="444">AI2833+AI2834</f>
        <v>0</v>
      </c>
      <c r="AJ2832" s="447">
        <f t="shared" si="444"/>
        <v>500</v>
      </c>
      <c r="AK2832" s="447">
        <f t="shared" ref="AK2832" si="445">AK2833+AK2834</f>
        <v>0</v>
      </c>
      <c r="AL2832" s="447">
        <f t="shared" si="443"/>
        <v>3150</v>
      </c>
      <c r="AM2832" s="447"/>
      <c r="AN2832" s="447">
        <f t="shared" ref="AN2832:AP2832" si="446">AN2833+AN2834</f>
        <v>3650</v>
      </c>
      <c r="AO2832" s="447"/>
      <c r="AP2832" s="447">
        <f t="shared" si="446"/>
        <v>3650</v>
      </c>
      <c r="AQ2832" s="447"/>
    </row>
    <row r="2833" spans="2:43" ht="18" customHeight="1" x14ac:dyDescent="0.25">
      <c r="B2833" s="4"/>
      <c r="C2833" s="117"/>
      <c r="D2833" s="117"/>
      <c r="E2833" s="117"/>
      <c r="F2833" s="48"/>
      <c r="G2833" s="11"/>
      <c r="H2833" s="117"/>
      <c r="I2833" s="124"/>
      <c r="J2833" s="124"/>
      <c r="K2833" s="144"/>
      <c r="L2833" s="11"/>
      <c r="M2833" s="143"/>
      <c r="N2833" s="42"/>
      <c r="O2833" s="128"/>
      <c r="P2833" s="130"/>
      <c r="Q2833" s="130"/>
      <c r="R2833" s="72" t="s">
        <v>3</v>
      </c>
      <c r="S2833" s="181"/>
      <c r="T2833" s="73" t="s">
        <v>17</v>
      </c>
      <c r="V2833" s="569">
        <v>1000</v>
      </c>
      <c r="X2833" s="717">
        <v>4000</v>
      </c>
      <c r="Z2833" s="861">
        <v>2060</v>
      </c>
      <c r="AB2833" s="74">
        <v>2000</v>
      </c>
      <c r="AD2833" s="74">
        <v>1800</v>
      </c>
      <c r="AF2833" s="696">
        <v>0</v>
      </c>
      <c r="AH2833" s="696">
        <f t="shared" si="437"/>
        <v>1800</v>
      </c>
      <c r="AI2833" s="8"/>
      <c r="AJ2833" s="74">
        <f>CEILING(AB2833*25/100,10)</f>
        <v>500</v>
      </c>
      <c r="AK2833" s="8"/>
      <c r="AL2833" s="74">
        <v>3000</v>
      </c>
      <c r="AM2833" s="74"/>
      <c r="AN2833" s="74">
        <v>3500</v>
      </c>
      <c r="AO2833" s="696"/>
      <c r="AP2833" s="74">
        <v>3500</v>
      </c>
      <c r="AQ2833" s="696"/>
    </row>
    <row r="2834" spans="2:43" ht="18" customHeight="1" x14ac:dyDescent="0.25">
      <c r="B2834" s="4"/>
      <c r="C2834" s="117"/>
      <c r="D2834" s="117"/>
      <c r="E2834" s="117"/>
      <c r="F2834" s="48"/>
      <c r="G2834" s="11"/>
      <c r="H2834" s="117"/>
      <c r="I2834" s="124"/>
      <c r="J2834" s="124"/>
      <c r="K2834" s="144"/>
      <c r="L2834" s="11"/>
      <c r="M2834" s="143"/>
      <c r="N2834" s="42"/>
      <c r="O2834" s="128"/>
      <c r="P2834" s="130"/>
      <c r="Q2834" s="130"/>
      <c r="R2834" s="72">
        <v>5</v>
      </c>
      <c r="S2834" s="181"/>
      <c r="T2834" s="73" t="s">
        <v>352</v>
      </c>
      <c r="V2834" s="569"/>
      <c r="X2834" s="717"/>
      <c r="Z2834" s="861">
        <v>210</v>
      </c>
      <c r="AB2834" s="74">
        <v>0</v>
      </c>
      <c r="AD2834" s="696">
        <v>0</v>
      </c>
      <c r="AF2834" s="696">
        <v>0</v>
      </c>
      <c r="AH2834" s="696">
        <f t="shared" si="437"/>
        <v>0</v>
      </c>
      <c r="AI2834" s="8"/>
      <c r="AJ2834" s="74">
        <v>0</v>
      </c>
      <c r="AK2834" s="8"/>
      <c r="AL2834" s="74">
        <v>150</v>
      </c>
      <c r="AM2834" s="74"/>
      <c r="AN2834" s="74">
        <v>150</v>
      </c>
      <c r="AO2834" s="696"/>
      <c r="AP2834" s="74">
        <v>150</v>
      </c>
      <c r="AQ2834" s="696"/>
    </row>
    <row r="2835" spans="2:43" ht="18" customHeight="1" x14ac:dyDescent="0.2">
      <c r="B2835" s="4"/>
      <c r="C2835" s="117"/>
      <c r="D2835" s="117"/>
      <c r="E2835" s="117"/>
      <c r="F2835" s="48"/>
      <c r="G2835" s="11"/>
      <c r="H2835" s="117"/>
      <c r="I2835" s="124"/>
      <c r="J2835" s="124"/>
      <c r="K2835" s="144"/>
      <c r="L2835" s="11"/>
      <c r="M2835" s="143"/>
      <c r="N2835" s="42"/>
      <c r="O2835" s="128"/>
      <c r="P2835" s="130"/>
      <c r="Q2835" s="131">
        <v>2</v>
      </c>
      <c r="R2835" s="68"/>
      <c r="S2835" s="35"/>
      <c r="T2835" s="69" t="s">
        <v>227</v>
      </c>
      <c r="U2835" s="92"/>
      <c r="V2835" s="70">
        <f>V2836+V2837</f>
        <v>1500</v>
      </c>
      <c r="X2835" s="447">
        <f>X2836+X2837</f>
        <v>1000</v>
      </c>
      <c r="Z2835" s="447">
        <f>Z2836+Z2837</f>
        <v>710</v>
      </c>
      <c r="AB2835" s="447">
        <f>AB2836+AB2837</f>
        <v>1000</v>
      </c>
      <c r="AD2835" s="447">
        <f>AD2836+AD2837</f>
        <v>1900</v>
      </c>
      <c r="AF2835" s="447">
        <f>AF2836+AF2837</f>
        <v>0</v>
      </c>
      <c r="AH2835" s="447">
        <f t="shared" si="437"/>
        <v>1900</v>
      </c>
      <c r="AI2835" s="446"/>
      <c r="AJ2835" s="447">
        <f>AJ2836+AJ2837</f>
        <v>250</v>
      </c>
      <c r="AK2835" s="71"/>
      <c r="AL2835" s="447">
        <f>AL2836+AL2837</f>
        <v>1800</v>
      </c>
      <c r="AM2835" s="447"/>
      <c r="AN2835" s="447">
        <f>AN2836+AN2837</f>
        <v>1900</v>
      </c>
      <c r="AO2835" s="447"/>
      <c r="AP2835" s="447">
        <f>AP2836+AP2837</f>
        <v>1900</v>
      </c>
      <c r="AQ2835" s="447"/>
    </row>
    <row r="2836" spans="2:43" ht="18" hidden="1" customHeight="1" x14ac:dyDescent="0.2">
      <c r="B2836" s="4"/>
      <c r="C2836" s="117"/>
      <c r="D2836" s="117"/>
      <c r="E2836" s="117"/>
      <c r="F2836" s="48"/>
      <c r="G2836" s="11"/>
      <c r="H2836" s="117"/>
      <c r="I2836" s="124"/>
      <c r="J2836" s="124"/>
      <c r="K2836" s="144"/>
      <c r="L2836" s="11"/>
      <c r="M2836" s="143"/>
      <c r="N2836" s="42"/>
      <c r="O2836" s="128"/>
      <c r="P2836" s="130"/>
      <c r="Q2836" s="130"/>
      <c r="R2836" s="72" t="s">
        <v>3</v>
      </c>
      <c r="S2836" s="181"/>
      <c r="T2836" s="73" t="s">
        <v>78</v>
      </c>
      <c r="V2836" s="74">
        <v>0</v>
      </c>
      <c r="X2836" s="74">
        <v>0</v>
      </c>
      <c r="Z2836" s="74">
        <v>0</v>
      </c>
      <c r="AB2836" s="74">
        <v>0</v>
      </c>
      <c r="AD2836" s="74">
        <v>0</v>
      </c>
      <c r="AF2836" s="74">
        <v>0</v>
      </c>
      <c r="AH2836" s="74">
        <f t="shared" si="437"/>
        <v>0</v>
      </c>
      <c r="AI2836" s="8"/>
      <c r="AJ2836" s="74">
        <v>0</v>
      </c>
      <c r="AK2836" s="8"/>
      <c r="AL2836" s="74">
        <v>0</v>
      </c>
      <c r="AM2836" s="74"/>
      <c r="AN2836" s="74">
        <v>0</v>
      </c>
      <c r="AO2836" s="74"/>
      <c r="AP2836" s="74">
        <v>0</v>
      </c>
      <c r="AQ2836" s="74"/>
    </row>
    <row r="2837" spans="2:43" ht="18" customHeight="1" x14ac:dyDescent="0.25">
      <c r="B2837" s="4"/>
      <c r="C2837" s="117"/>
      <c r="D2837" s="117"/>
      <c r="E2837" s="117"/>
      <c r="F2837" s="48"/>
      <c r="G2837" s="11"/>
      <c r="H2837" s="117"/>
      <c r="I2837" s="124"/>
      <c r="J2837" s="124"/>
      <c r="K2837" s="144"/>
      <c r="L2837" s="11"/>
      <c r="M2837" s="143"/>
      <c r="N2837" s="42"/>
      <c r="O2837" s="128"/>
      <c r="P2837" s="130"/>
      <c r="Q2837" s="130"/>
      <c r="R2837" s="72" t="s">
        <v>0</v>
      </c>
      <c r="S2837" s="181"/>
      <c r="T2837" s="73" t="s">
        <v>228</v>
      </c>
      <c r="V2837" s="581">
        <v>1500</v>
      </c>
      <c r="X2837" s="718">
        <v>1000</v>
      </c>
      <c r="Z2837" s="74">
        <v>710</v>
      </c>
      <c r="AB2837" s="74">
        <v>1000</v>
      </c>
      <c r="AD2837" s="74">
        <v>1900</v>
      </c>
      <c r="AF2837" s="696">
        <v>0</v>
      </c>
      <c r="AH2837" s="696">
        <f t="shared" si="437"/>
        <v>1900</v>
      </c>
      <c r="AI2837" s="8"/>
      <c r="AJ2837" s="74">
        <f>CEILING(AB2837*25/100,10)</f>
        <v>250</v>
      </c>
      <c r="AK2837" s="8"/>
      <c r="AL2837" s="74">
        <v>1800</v>
      </c>
      <c r="AM2837" s="74"/>
      <c r="AN2837" s="74">
        <v>1900</v>
      </c>
      <c r="AO2837" s="696"/>
      <c r="AP2837" s="74">
        <v>1900</v>
      </c>
      <c r="AQ2837" s="696"/>
    </row>
    <row r="2838" spans="2:43" ht="18" hidden="1" customHeight="1" x14ac:dyDescent="0.2">
      <c r="B2838" s="4"/>
      <c r="C2838" s="117"/>
      <c r="D2838" s="117"/>
      <c r="E2838" s="117"/>
      <c r="F2838" s="48"/>
      <c r="G2838" s="11"/>
      <c r="H2838" s="117"/>
      <c r="I2838" s="124"/>
      <c r="J2838" s="124"/>
      <c r="K2838" s="144"/>
      <c r="L2838" s="11"/>
      <c r="M2838" s="143"/>
      <c r="N2838" s="42"/>
      <c r="O2838" s="128"/>
      <c r="P2838" s="130"/>
      <c r="Q2838" s="131">
        <v>3</v>
      </c>
      <c r="R2838" s="68"/>
      <c r="S2838" s="35"/>
      <c r="T2838" s="69" t="s">
        <v>79</v>
      </c>
      <c r="U2838" s="92"/>
      <c r="V2838" s="70">
        <f>V2839+V2840</f>
        <v>0</v>
      </c>
      <c r="X2838" s="447">
        <f>X2839+X2840</f>
        <v>0</v>
      </c>
      <c r="Z2838" s="447">
        <f>Z2839+Z2840</f>
        <v>0</v>
      </c>
      <c r="AB2838" s="447">
        <f>AB2839+AB2840</f>
        <v>0</v>
      </c>
      <c r="AD2838" s="447" t="e">
        <f>#REF!+AD2840</f>
        <v>#REF!</v>
      </c>
      <c r="AF2838" s="447">
        <f>AF2839+AF2840</f>
        <v>0</v>
      </c>
      <c r="AH2838" s="447" t="e">
        <f t="shared" si="437"/>
        <v>#REF!</v>
      </c>
      <c r="AI2838" s="446"/>
      <c r="AJ2838" s="447">
        <f>AJ2839+AJ2840</f>
        <v>0</v>
      </c>
      <c r="AK2838" s="71"/>
      <c r="AL2838" s="447">
        <f>AL2839+AL2840</f>
        <v>0</v>
      </c>
      <c r="AM2838" s="447"/>
      <c r="AN2838" s="447">
        <f>AN2839+AN2840</f>
        <v>0</v>
      </c>
      <c r="AO2838" s="447"/>
      <c r="AP2838" s="447">
        <f>AP2839+AP2840</f>
        <v>0</v>
      </c>
      <c r="AQ2838" s="447"/>
    </row>
    <row r="2839" spans="2:43" ht="18" hidden="1" customHeight="1" x14ac:dyDescent="0.2">
      <c r="B2839" s="4"/>
      <c r="C2839" s="117"/>
      <c r="D2839" s="117"/>
      <c r="E2839" s="117"/>
      <c r="F2839" s="48"/>
      <c r="G2839" s="11"/>
      <c r="H2839" s="117"/>
      <c r="I2839" s="124"/>
      <c r="J2839" s="124"/>
      <c r="K2839" s="144"/>
      <c r="L2839" s="11"/>
      <c r="M2839" s="143"/>
      <c r="N2839" s="42"/>
      <c r="O2839" s="128"/>
      <c r="P2839" s="130"/>
      <c r="Q2839" s="131"/>
      <c r="R2839" s="72" t="s">
        <v>3</v>
      </c>
      <c r="S2839" s="181"/>
      <c r="T2839" s="73" t="s">
        <v>80</v>
      </c>
      <c r="V2839" s="83">
        <v>0</v>
      </c>
      <c r="X2839" s="448">
        <v>0</v>
      </c>
      <c r="Z2839" s="448">
        <v>0</v>
      </c>
      <c r="AB2839" s="448">
        <v>0</v>
      </c>
      <c r="AD2839" s="448">
        <v>0</v>
      </c>
      <c r="AF2839" s="448">
        <v>0</v>
      </c>
      <c r="AH2839" s="448">
        <f t="shared" si="437"/>
        <v>0</v>
      </c>
      <c r="AI2839" s="495"/>
      <c r="AJ2839" s="448">
        <v>0</v>
      </c>
      <c r="AK2839" s="87"/>
      <c r="AL2839" s="448">
        <v>0</v>
      </c>
      <c r="AM2839" s="448"/>
      <c r="AN2839" s="448">
        <v>0</v>
      </c>
      <c r="AO2839" s="448"/>
      <c r="AP2839" s="448">
        <v>0</v>
      </c>
      <c r="AQ2839" s="448"/>
    </row>
    <row r="2840" spans="2:43" ht="18" hidden="1" customHeight="1" x14ac:dyDescent="0.2">
      <c r="B2840" s="4"/>
      <c r="C2840" s="117"/>
      <c r="D2840" s="117"/>
      <c r="E2840" s="117"/>
      <c r="F2840" s="48"/>
      <c r="G2840" s="11"/>
      <c r="H2840" s="117"/>
      <c r="I2840" s="124"/>
      <c r="J2840" s="124"/>
      <c r="K2840" s="144"/>
      <c r="L2840" s="11"/>
      <c r="M2840" s="143"/>
      <c r="N2840" s="42"/>
      <c r="O2840" s="128"/>
      <c r="P2840" s="130"/>
      <c r="Q2840" s="130"/>
      <c r="R2840" s="72" t="s">
        <v>18</v>
      </c>
      <c r="S2840" s="181"/>
      <c r="T2840" s="73" t="s">
        <v>82</v>
      </c>
      <c r="V2840" s="74">
        <v>0</v>
      </c>
      <c r="X2840" s="74">
        <v>0</v>
      </c>
      <c r="Z2840" s="74">
        <v>0</v>
      </c>
      <c r="AB2840" s="74">
        <v>0</v>
      </c>
      <c r="AD2840" s="74">
        <v>0</v>
      </c>
      <c r="AF2840" s="74">
        <v>0</v>
      </c>
      <c r="AH2840" s="74">
        <f t="shared" si="437"/>
        <v>0</v>
      </c>
      <c r="AI2840" s="8"/>
      <c r="AJ2840" s="74">
        <v>0</v>
      </c>
      <c r="AK2840" s="8"/>
      <c r="AL2840" s="74">
        <v>0</v>
      </c>
      <c r="AM2840" s="74"/>
      <c r="AN2840" s="74">
        <v>0</v>
      </c>
      <c r="AO2840" s="74"/>
      <c r="AP2840" s="74">
        <v>0</v>
      </c>
      <c r="AQ2840" s="74"/>
    </row>
    <row r="2841" spans="2:43" ht="18" hidden="1" customHeight="1" x14ac:dyDescent="0.2">
      <c r="B2841" s="4"/>
      <c r="C2841" s="117"/>
      <c r="D2841" s="117"/>
      <c r="E2841" s="117"/>
      <c r="F2841" s="48"/>
      <c r="G2841" s="11"/>
      <c r="H2841" s="117"/>
      <c r="I2841" s="124"/>
      <c r="J2841" s="124"/>
      <c r="K2841" s="144"/>
      <c r="L2841" s="11"/>
      <c r="M2841" s="143"/>
      <c r="N2841" s="42"/>
      <c r="O2841" s="128"/>
      <c r="P2841" s="130"/>
      <c r="Q2841" s="131">
        <v>5</v>
      </c>
      <c r="R2841" s="68"/>
      <c r="S2841" s="35"/>
      <c r="T2841" s="69" t="s">
        <v>48</v>
      </c>
      <c r="U2841" s="92"/>
      <c r="V2841" s="70">
        <f>V2842</f>
        <v>0</v>
      </c>
      <c r="X2841" s="447">
        <f>X2842</f>
        <v>0</v>
      </c>
      <c r="Z2841" s="447">
        <f>Z2842</f>
        <v>0</v>
      </c>
      <c r="AB2841" s="447">
        <f>AB2842</f>
        <v>0</v>
      </c>
      <c r="AD2841" s="447">
        <f>AD2842</f>
        <v>0</v>
      </c>
      <c r="AF2841" s="447">
        <f>AF2842</f>
        <v>0</v>
      </c>
      <c r="AH2841" s="447">
        <f t="shared" si="437"/>
        <v>0</v>
      </c>
      <c r="AI2841" s="446"/>
      <c r="AJ2841" s="447">
        <f>AJ2842</f>
        <v>0</v>
      </c>
      <c r="AK2841" s="71"/>
      <c r="AL2841" s="447">
        <f>AL2842</f>
        <v>0</v>
      </c>
      <c r="AM2841" s="447"/>
      <c r="AN2841" s="447">
        <f>AN2842</f>
        <v>0</v>
      </c>
      <c r="AO2841" s="447"/>
      <c r="AP2841" s="447">
        <f>AP2842</f>
        <v>0</v>
      </c>
      <c r="AQ2841" s="447"/>
    </row>
    <row r="2842" spans="2:43" ht="18" hidden="1" customHeight="1" x14ac:dyDescent="0.25">
      <c r="B2842" s="4"/>
      <c r="C2842" s="117"/>
      <c r="D2842" s="117"/>
      <c r="E2842" s="117"/>
      <c r="F2842" s="48"/>
      <c r="G2842" s="11"/>
      <c r="H2842" s="117"/>
      <c r="I2842" s="124"/>
      <c r="J2842" s="124"/>
      <c r="K2842" s="144"/>
      <c r="L2842" s="11"/>
      <c r="M2842" s="143"/>
      <c r="N2842" s="42"/>
      <c r="O2842" s="128"/>
      <c r="P2842" s="130"/>
      <c r="Q2842" s="130"/>
      <c r="R2842" s="72" t="s">
        <v>3</v>
      </c>
      <c r="S2842" s="181"/>
      <c r="T2842" s="73" t="s">
        <v>551</v>
      </c>
      <c r="V2842" s="74">
        <v>0</v>
      </c>
      <c r="X2842" s="74">
        <v>0</v>
      </c>
      <c r="Z2842" s="74">
        <v>0</v>
      </c>
      <c r="AB2842" s="74">
        <v>0</v>
      </c>
      <c r="AD2842" s="696">
        <v>0</v>
      </c>
      <c r="AF2842" s="696">
        <f>(AD2842*10/100)+AD2842</f>
        <v>0</v>
      </c>
      <c r="AH2842" s="696">
        <f t="shared" si="437"/>
        <v>0</v>
      </c>
      <c r="AI2842" s="8"/>
      <c r="AJ2842" s="74">
        <v>0</v>
      </c>
      <c r="AK2842" s="8"/>
      <c r="AL2842" s="74">
        <v>0</v>
      </c>
      <c r="AM2842" s="74"/>
      <c r="AN2842" s="74">
        <v>0</v>
      </c>
      <c r="AO2842" s="696"/>
      <c r="AP2842" s="74">
        <v>0</v>
      </c>
      <c r="AQ2842" s="696"/>
    </row>
    <row r="2843" spans="2:43" ht="18" hidden="1" customHeight="1" x14ac:dyDescent="0.2">
      <c r="B2843" s="4"/>
      <c r="C2843" s="117"/>
      <c r="D2843" s="117"/>
      <c r="E2843" s="117"/>
      <c r="F2843" s="48"/>
      <c r="G2843" s="11"/>
      <c r="H2843" s="117"/>
      <c r="I2843" s="124"/>
      <c r="J2843" s="124"/>
      <c r="K2843" s="144"/>
      <c r="L2843" s="11"/>
      <c r="M2843" s="143"/>
      <c r="N2843" s="42"/>
      <c r="O2843" s="128"/>
      <c r="P2843" s="130"/>
      <c r="Q2843" s="131">
        <v>6</v>
      </c>
      <c r="R2843" s="84"/>
      <c r="S2843" s="250"/>
      <c r="T2843" s="69" t="s">
        <v>19</v>
      </c>
      <c r="U2843" s="92"/>
      <c r="V2843" s="70">
        <f>V2844</f>
        <v>2500</v>
      </c>
      <c r="X2843" s="447">
        <f>X2844</f>
        <v>0</v>
      </c>
      <c r="Z2843" s="447">
        <f>Z2844</f>
        <v>0</v>
      </c>
      <c r="AB2843" s="447">
        <f>AB2844</f>
        <v>0</v>
      </c>
      <c r="AD2843" s="447">
        <f>AD2844</f>
        <v>0</v>
      </c>
      <c r="AF2843" s="447">
        <f>AF2844</f>
        <v>0</v>
      </c>
      <c r="AH2843" s="447">
        <f t="shared" si="437"/>
        <v>0</v>
      </c>
      <c r="AI2843" s="446"/>
      <c r="AJ2843" s="447">
        <f>AJ2844</f>
        <v>0</v>
      </c>
      <c r="AK2843" s="71"/>
      <c r="AL2843" s="447">
        <f>AL2844</f>
        <v>0</v>
      </c>
      <c r="AM2843" s="447"/>
      <c r="AN2843" s="447">
        <f>AN2844</f>
        <v>0</v>
      </c>
      <c r="AO2843" s="447"/>
      <c r="AP2843" s="447">
        <f>AP2844</f>
        <v>0</v>
      </c>
      <c r="AQ2843" s="447"/>
    </row>
    <row r="2844" spans="2:43" ht="18" hidden="1" customHeight="1" x14ac:dyDescent="0.25">
      <c r="B2844" s="4"/>
      <c r="C2844" s="117"/>
      <c r="D2844" s="117"/>
      <c r="E2844" s="117"/>
      <c r="F2844" s="48"/>
      <c r="G2844" s="11"/>
      <c r="H2844" s="117"/>
      <c r="I2844" s="124"/>
      <c r="J2844" s="124"/>
      <c r="K2844" s="144"/>
      <c r="L2844" s="11"/>
      <c r="M2844" s="143"/>
      <c r="N2844" s="42"/>
      <c r="O2844" s="128"/>
      <c r="P2844" s="130"/>
      <c r="Q2844" s="130"/>
      <c r="R2844" s="72" t="s">
        <v>3</v>
      </c>
      <c r="S2844" s="181"/>
      <c r="T2844" s="73" t="s">
        <v>243</v>
      </c>
      <c r="V2844" s="592">
        <v>2500</v>
      </c>
      <c r="X2844" s="719">
        <v>0</v>
      </c>
      <c r="Z2844" s="719">
        <v>0</v>
      </c>
      <c r="AB2844" s="719">
        <v>0</v>
      </c>
      <c r="AD2844" s="696">
        <v>0</v>
      </c>
      <c r="AF2844" s="696">
        <v>0</v>
      </c>
      <c r="AH2844" s="696">
        <f t="shared" si="437"/>
        <v>0</v>
      </c>
      <c r="AI2844" s="8"/>
      <c r="AJ2844" s="74">
        <v>0</v>
      </c>
      <c r="AK2844" s="8"/>
      <c r="AL2844" s="74">
        <v>0</v>
      </c>
      <c r="AM2844" s="74"/>
      <c r="AN2844" s="74">
        <v>0</v>
      </c>
      <c r="AO2844" s="696"/>
      <c r="AP2844" s="74">
        <v>0</v>
      </c>
      <c r="AQ2844" s="696"/>
    </row>
    <row r="2845" spans="2:43" ht="18" customHeight="1" x14ac:dyDescent="0.2">
      <c r="B2845" s="4"/>
      <c r="C2845" s="117"/>
      <c r="D2845" s="117"/>
      <c r="E2845" s="117"/>
      <c r="F2845" s="48"/>
      <c r="G2845" s="11"/>
      <c r="H2845" s="117"/>
      <c r="I2845" s="124"/>
      <c r="J2845" s="124"/>
      <c r="K2845" s="144"/>
      <c r="L2845" s="11"/>
      <c r="M2845" s="143"/>
      <c r="N2845" s="42"/>
      <c r="O2845" s="128"/>
      <c r="P2845" s="129">
        <v>3</v>
      </c>
      <c r="Q2845" s="129"/>
      <c r="R2845" s="64"/>
      <c r="S2845" s="234"/>
      <c r="T2845" s="65" t="s">
        <v>215</v>
      </c>
      <c r="U2845" s="155"/>
      <c r="V2845" s="66">
        <f>V2846+V2848+V2850</f>
        <v>4000</v>
      </c>
      <c r="X2845" s="66">
        <f>X2846+X2848+X2850</f>
        <v>4500</v>
      </c>
      <c r="Z2845" s="66">
        <f>Z2846+Z2848+Z2850+Z2852</f>
        <v>7360</v>
      </c>
      <c r="AB2845" s="66">
        <f>AB2846+AB2848+AB2850+AB2852</f>
        <v>5600</v>
      </c>
      <c r="AD2845" s="66">
        <f t="shared" ref="AD2845:AO2845" si="447">AD2846+AD2848+AD2850+AD2852</f>
        <v>5800</v>
      </c>
      <c r="AE2845" s="66">
        <f t="shared" si="447"/>
        <v>0</v>
      </c>
      <c r="AF2845" s="66">
        <f t="shared" si="447"/>
        <v>6800</v>
      </c>
      <c r="AG2845" s="66">
        <f t="shared" si="447"/>
        <v>0</v>
      </c>
      <c r="AH2845" s="66">
        <f t="shared" ref="AH2845:AH2908" si="448">AD2845+AF2845</f>
        <v>12600</v>
      </c>
      <c r="AI2845" s="66">
        <f t="shared" ref="AI2845:AJ2845" si="449">AI2846+AI2848+AI2850+AI2852</f>
        <v>0</v>
      </c>
      <c r="AJ2845" s="66">
        <f t="shared" si="449"/>
        <v>1400</v>
      </c>
      <c r="AK2845" s="66">
        <f t="shared" ref="AK2845" si="450">AK2846+AK2848+AK2850+AK2852</f>
        <v>0</v>
      </c>
      <c r="AL2845" s="66">
        <f t="shared" si="447"/>
        <v>18560</v>
      </c>
      <c r="AM2845" s="66"/>
      <c r="AN2845" s="66">
        <f t="shared" si="447"/>
        <v>19740</v>
      </c>
      <c r="AO2845" s="66">
        <f t="shared" si="447"/>
        <v>0</v>
      </c>
      <c r="AP2845" s="66">
        <f t="shared" ref="AP2845:AQ2845" si="451">AP2846+AP2848+AP2850+AP2852</f>
        <v>19740</v>
      </c>
      <c r="AQ2845" s="66">
        <f t="shared" si="451"/>
        <v>0</v>
      </c>
    </row>
    <row r="2846" spans="2:43" ht="18" customHeight="1" x14ac:dyDescent="0.2">
      <c r="B2846" s="4"/>
      <c r="C2846" s="117"/>
      <c r="D2846" s="117"/>
      <c r="E2846" s="117"/>
      <c r="F2846" s="48"/>
      <c r="G2846" s="11"/>
      <c r="H2846" s="117"/>
      <c r="I2846" s="124"/>
      <c r="J2846" s="124"/>
      <c r="K2846" s="144"/>
      <c r="L2846" s="11"/>
      <c r="M2846" s="143"/>
      <c r="N2846" s="42"/>
      <c r="O2846" s="128"/>
      <c r="P2846" s="130"/>
      <c r="Q2846" s="131">
        <v>1</v>
      </c>
      <c r="R2846" s="68"/>
      <c r="S2846" s="35"/>
      <c r="T2846" s="69" t="s">
        <v>20</v>
      </c>
      <c r="U2846" s="92"/>
      <c r="V2846" s="70">
        <f>V2847</f>
        <v>2000</v>
      </c>
      <c r="X2846" s="447">
        <f>X2847</f>
        <v>1000</v>
      </c>
      <c r="Z2846" s="447">
        <f>Z2847</f>
        <v>1680</v>
      </c>
      <c r="AB2846" s="447">
        <f>AB2847</f>
        <v>0</v>
      </c>
      <c r="AD2846" s="447">
        <f>AD2847</f>
        <v>0</v>
      </c>
      <c r="AF2846" s="447">
        <f>AF2847</f>
        <v>1500</v>
      </c>
      <c r="AH2846" s="447">
        <f t="shared" si="448"/>
        <v>1500</v>
      </c>
      <c r="AI2846" s="446"/>
      <c r="AJ2846" s="447">
        <f>AJ2847</f>
        <v>0</v>
      </c>
      <c r="AK2846" s="71"/>
      <c r="AL2846" s="447">
        <f>AL2847</f>
        <v>3600</v>
      </c>
      <c r="AM2846" s="447"/>
      <c r="AN2846" s="447">
        <f>AN2847</f>
        <v>3810</v>
      </c>
      <c r="AO2846" s="447"/>
      <c r="AP2846" s="447">
        <f>AP2847</f>
        <v>3810</v>
      </c>
      <c r="AQ2846" s="447"/>
    </row>
    <row r="2847" spans="2:43" ht="18" customHeight="1" x14ac:dyDescent="0.25">
      <c r="B2847" s="4"/>
      <c r="C2847" s="117"/>
      <c r="D2847" s="117"/>
      <c r="E2847" s="117"/>
      <c r="F2847" s="48"/>
      <c r="G2847" s="11"/>
      <c r="H2847" s="117"/>
      <c r="I2847" s="124"/>
      <c r="J2847" s="124"/>
      <c r="K2847" s="144"/>
      <c r="L2847" s="11"/>
      <c r="M2847" s="143"/>
      <c r="N2847" s="42"/>
      <c r="O2847" s="128"/>
      <c r="P2847" s="130"/>
      <c r="Q2847" s="131"/>
      <c r="R2847" s="72" t="s">
        <v>3</v>
      </c>
      <c r="S2847" s="181"/>
      <c r="T2847" s="73" t="s">
        <v>20</v>
      </c>
      <c r="V2847" s="598">
        <v>2000</v>
      </c>
      <c r="X2847" s="720">
        <v>1000</v>
      </c>
      <c r="Z2847" s="862">
        <v>1680</v>
      </c>
      <c r="AB2847" s="74">
        <v>0</v>
      </c>
      <c r="AD2847" s="74">
        <v>0</v>
      </c>
      <c r="AF2847" s="696">
        <v>1500</v>
      </c>
      <c r="AH2847" s="696">
        <f t="shared" si="448"/>
        <v>1500</v>
      </c>
      <c r="AI2847" s="8"/>
      <c r="AJ2847" s="74">
        <v>0</v>
      </c>
      <c r="AK2847" s="8"/>
      <c r="AL2847" s="74">
        <v>3600</v>
      </c>
      <c r="AM2847" s="74"/>
      <c r="AN2847" s="74">
        <v>3810</v>
      </c>
      <c r="AO2847" s="696"/>
      <c r="AP2847" s="74">
        <v>3810</v>
      </c>
      <c r="AQ2847" s="696"/>
    </row>
    <row r="2848" spans="2:43" ht="18" customHeight="1" x14ac:dyDescent="0.2">
      <c r="B2848" s="4"/>
      <c r="C2848" s="117"/>
      <c r="D2848" s="117"/>
      <c r="E2848" s="117"/>
      <c r="F2848" s="48"/>
      <c r="G2848" s="11"/>
      <c r="H2848" s="117"/>
      <c r="I2848" s="124"/>
      <c r="J2848" s="124"/>
      <c r="K2848" s="144"/>
      <c r="L2848" s="11"/>
      <c r="M2848" s="143"/>
      <c r="N2848" s="42"/>
      <c r="O2848" s="128"/>
      <c r="P2848" s="130"/>
      <c r="Q2848" s="131">
        <v>2</v>
      </c>
      <c r="R2848" s="68"/>
      <c r="S2848" s="35"/>
      <c r="T2848" s="69" t="s">
        <v>21</v>
      </c>
      <c r="U2848" s="92"/>
      <c r="V2848" s="70">
        <f>V2849</f>
        <v>1000</v>
      </c>
      <c r="X2848" s="447">
        <f>X2849</f>
        <v>1000</v>
      </c>
      <c r="Z2848" s="447">
        <f>Z2849</f>
        <v>2420</v>
      </c>
      <c r="AB2848" s="447">
        <f>AB2849</f>
        <v>2600</v>
      </c>
      <c r="AD2848" s="447">
        <f>AD2849</f>
        <v>2700</v>
      </c>
      <c r="AF2848" s="447">
        <f>AF2849</f>
        <v>0</v>
      </c>
      <c r="AH2848" s="447">
        <f t="shared" si="448"/>
        <v>2700</v>
      </c>
      <c r="AI2848" s="446"/>
      <c r="AJ2848" s="447">
        <f>AJ2849</f>
        <v>650</v>
      </c>
      <c r="AK2848" s="71"/>
      <c r="AL2848" s="447">
        <f>AL2849</f>
        <v>3500</v>
      </c>
      <c r="AM2848" s="447"/>
      <c r="AN2848" s="447">
        <f>AN2849</f>
        <v>3700</v>
      </c>
      <c r="AO2848" s="447"/>
      <c r="AP2848" s="447">
        <f>AP2849</f>
        <v>3700</v>
      </c>
      <c r="AQ2848" s="447"/>
    </row>
    <row r="2849" spans="2:43" ht="18" customHeight="1" x14ac:dyDescent="0.25">
      <c r="B2849" s="4"/>
      <c r="C2849" s="117"/>
      <c r="D2849" s="117"/>
      <c r="E2849" s="117"/>
      <c r="F2849" s="48"/>
      <c r="G2849" s="11"/>
      <c r="H2849" s="117"/>
      <c r="I2849" s="124"/>
      <c r="J2849" s="124"/>
      <c r="K2849" s="144"/>
      <c r="L2849" s="11"/>
      <c r="M2849" s="143"/>
      <c r="N2849" s="42"/>
      <c r="O2849" s="128"/>
      <c r="P2849" s="130"/>
      <c r="Q2849" s="130"/>
      <c r="R2849" s="72" t="s">
        <v>3</v>
      </c>
      <c r="S2849" s="181"/>
      <c r="T2849" s="73" t="s">
        <v>21</v>
      </c>
      <c r="V2849" s="611">
        <v>1000</v>
      </c>
      <c r="X2849" s="721">
        <v>1000</v>
      </c>
      <c r="Z2849" s="863">
        <v>2420</v>
      </c>
      <c r="AB2849" s="74">
        <v>2600</v>
      </c>
      <c r="AD2849" s="74">
        <v>2700</v>
      </c>
      <c r="AF2849" s="696">
        <v>0</v>
      </c>
      <c r="AH2849" s="696">
        <f t="shared" si="448"/>
        <v>2700</v>
      </c>
      <c r="AI2849" s="8"/>
      <c r="AJ2849" s="74">
        <f>CEILING(AB2849*25/100,10)</f>
        <v>650</v>
      </c>
      <c r="AK2849" s="8"/>
      <c r="AL2849" s="74">
        <v>3500</v>
      </c>
      <c r="AM2849" s="74"/>
      <c r="AN2849" s="74">
        <v>3700</v>
      </c>
      <c r="AO2849" s="696"/>
      <c r="AP2849" s="74">
        <v>3700</v>
      </c>
      <c r="AQ2849" s="696"/>
    </row>
    <row r="2850" spans="2:43" ht="18" customHeight="1" x14ac:dyDescent="0.2">
      <c r="B2850" s="4"/>
      <c r="C2850" s="117"/>
      <c r="D2850" s="117"/>
      <c r="E2850" s="117"/>
      <c r="F2850" s="48"/>
      <c r="G2850" s="11"/>
      <c r="H2850" s="117"/>
      <c r="I2850" s="124"/>
      <c r="J2850" s="124"/>
      <c r="K2850" s="144"/>
      <c r="L2850" s="11"/>
      <c r="M2850" s="143"/>
      <c r="N2850" s="42"/>
      <c r="O2850" s="128"/>
      <c r="P2850" s="130"/>
      <c r="Q2850" s="131">
        <v>3</v>
      </c>
      <c r="R2850" s="68"/>
      <c r="S2850" s="35"/>
      <c r="T2850" s="69" t="s">
        <v>22</v>
      </c>
      <c r="U2850" s="92"/>
      <c r="V2850" s="70">
        <f>V2851</f>
        <v>1000</v>
      </c>
      <c r="X2850" s="447">
        <f>X2851</f>
        <v>2500</v>
      </c>
      <c r="Z2850" s="447">
        <f>Z2851</f>
        <v>3260</v>
      </c>
      <c r="AB2850" s="447">
        <f>AB2851</f>
        <v>0</v>
      </c>
      <c r="AD2850" s="447">
        <f>AD2851</f>
        <v>0</v>
      </c>
      <c r="AF2850" s="447">
        <f>AF2851</f>
        <v>0</v>
      </c>
      <c r="AH2850" s="447">
        <f t="shared" si="448"/>
        <v>0</v>
      </c>
      <c r="AI2850" s="446"/>
      <c r="AJ2850" s="447">
        <f>AJ2851</f>
        <v>0</v>
      </c>
      <c r="AK2850" s="71"/>
      <c r="AL2850" s="447">
        <f>AL2851</f>
        <v>7810</v>
      </c>
      <c r="AM2850" s="447"/>
      <c r="AN2850" s="447">
        <f>AN2851</f>
        <v>8330</v>
      </c>
      <c r="AO2850" s="447"/>
      <c r="AP2850" s="447">
        <f>AP2851</f>
        <v>8330</v>
      </c>
      <c r="AQ2850" s="447"/>
    </row>
    <row r="2851" spans="2:43" ht="18" customHeight="1" x14ac:dyDescent="0.25">
      <c r="B2851" s="4"/>
      <c r="C2851" s="117"/>
      <c r="D2851" s="117"/>
      <c r="E2851" s="117"/>
      <c r="F2851" s="48"/>
      <c r="G2851" s="11"/>
      <c r="H2851" s="117"/>
      <c r="I2851" s="124"/>
      <c r="J2851" s="124"/>
      <c r="K2851" s="144"/>
      <c r="L2851" s="11"/>
      <c r="M2851" s="143"/>
      <c r="N2851" s="42"/>
      <c r="O2851" s="128"/>
      <c r="P2851" s="130"/>
      <c r="Q2851" s="130"/>
      <c r="R2851" s="72" t="s">
        <v>3</v>
      </c>
      <c r="S2851" s="181"/>
      <c r="T2851" s="73" t="s">
        <v>22</v>
      </c>
      <c r="V2851" s="619">
        <v>1000</v>
      </c>
      <c r="X2851" s="722">
        <v>2500</v>
      </c>
      <c r="Z2851" s="864">
        <v>3260</v>
      </c>
      <c r="AB2851" s="74">
        <v>0</v>
      </c>
      <c r="AD2851" s="74">
        <v>0</v>
      </c>
      <c r="AF2851" s="696">
        <v>0</v>
      </c>
      <c r="AH2851" s="696">
        <f t="shared" si="448"/>
        <v>0</v>
      </c>
      <c r="AI2851" s="8"/>
      <c r="AJ2851" s="74">
        <v>0</v>
      </c>
      <c r="AK2851" s="8"/>
      <c r="AL2851" s="74">
        <v>7810</v>
      </c>
      <c r="AM2851" s="74"/>
      <c r="AN2851" s="74">
        <v>8330</v>
      </c>
      <c r="AO2851" s="696"/>
      <c r="AP2851" s="74">
        <v>8330</v>
      </c>
      <c r="AQ2851" s="696"/>
    </row>
    <row r="2852" spans="2:43" ht="18" customHeight="1" x14ac:dyDescent="0.2">
      <c r="B2852" s="4"/>
      <c r="C2852" s="117"/>
      <c r="D2852" s="117"/>
      <c r="E2852" s="117"/>
      <c r="F2852" s="48"/>
      <c r="G2852" s="11"/>
      <c r="H2852" s="117"/>
      <c r="I2852" s="124"/>
      <c r="J2852" s="124"/>
      <c r="K2852" s="144"/>
      <c r="L2852" s="11"/>
      <c r="M2852" s="143"/>
      <c r="N2852" s="42"/>
      <c r="O2852" s="128"/>
      <c r="P2852" s="130"/>
      <c r="Q2852" s="131">
        <v>6</v>
      </c>
      <c r="R2852" s="68"/>
      <c r="S2852" s="35"/>
      <c r="T2852" s="69" t="s">
        <v>218</v>
      </c>
      <c r="U2852" s="92"/>
      <c r="V2852" s="70">
        <f>V2853</f>
        <v>1000</v>
      </c>
      <c r="X2852" s="447">
        <f>X2853</f>
        <v>2500</v>
      </c>
      <c r="Z2852" s="447">
        <f>Z2853</f>
        <v>0</v>
      </c>
      <c r="AB2852" s="447">
        <f>AB2853</f>
        <v>3000</v>
      </c>
      <c r="AD2852" s="447">
        <f>AD2853</f>
        <v>3100</v>
      </c>
      <c r="AF2852" s="447">
        <f>AF2853</f>
        <v>5300</v>
      </c>
      <c r="AH2852" s="447">
        <f t="shared" si="448"/>
        <v>8400</v>
      </c>
      <c r="AI2852" s="446"/>
      <c r="AJ2852" s="447">
        <f>AJ2853</f>
        <v>750</v>
      </c>
      <c r="AK2852" s="71"/>
      <c r="AL2852" s="447">
        <f>AL2853</f>
        <v>3650</v>
      </c>
      <c r="AM2852" s="447"/>
      <c r="AN2852" s="447">
        <f>AN2853</f>
        <v>3900</v>
      </c>
      <c r="AO2852" s="447"/>
      <c r="AP2852" s="447">
        <f>AP2853</f>
        <v>3900</v>
      </c>
      <c r="AQ2852" s="447"/>
    </row>
    <row r="2853" spans="2:43" ht="18" customHeight="1" x14ac:dyDescent="0.25">
      <c r="B2853" s="4"/>
      <c r="C2853" s="117"/>
      <c r="D2853" s="117"/>
      <c r="E2853" s="117"/>
      <c r="F2853" s="48"/>
      <c r="G2853" s="11"/>
      <c r="H2853" s="117"/>
      <c r="I2853" s="124"/>
      <c r="J2853" s="124"/>
      <c r="K2853" s="144"/>
      <c r="L2853" s="11"/>
      <c r="M2853" s="143"/>
      <c r="N2853" s="42"/>
      <c r="O2853" s="128"/>
      <c r="P2853" s="130"/>
      <c r="Q2853" s="130"/>
      <c r="R2853" s="72">
        <v>2</v>
      </c>
      <c r="S2853" s="181"/>
      <c r="T2853" s="73" t="s">
        <v>220</v>
      </c>
      <c r="V2853" s="619">
        <v>1000</v>
      </c>
      <c r="X2853" s="722">
        <v>2500</v>
      </c>
      <c r="Z2853" s="864">
        <v>0</v>
      </c>
      <c r="AB2853" s="74">
        <v>3000</v>
      </c>
      <c r="AD2853" s="696">
        <v>3100</v>
      </c>
      <c r="AF2853" s="696">
        <v>5300</v>
      </c>
      <c r="AH2853" s="696">
        <f t="shared" si="448"/>
        <v>8400</v>
      </c>
      <c r="AI2853" s="8"/>
      <c r="AJ2853" s="74">
        <f>CEILING(AB2853*25/100,10)</f>
        <v>750</v>
      </c>
      <c r="AK2853" s="8"/>
      <c r="AL2853" s="74">
        <v>3650</v>
      </c>
      <c r="AM2853" s="74"/>
      <c r="AN2853" s="74">
        <v>3900</v>
      </c>
      <c r="AO2853" s="696"/>
      <c r="AP2853" s="74">
        <v>3900</v>
      </c>
      <c r="AQ2853" s="696"/>
    </row>
    <row r="2854" spans="2:43" ht="18" customHeight="1" x14ac:dyDescent="0.2">
      <c r="B2854" s="4"/>
      <c r="C2854" s="117"/>
      <c r="D2854" s="117"/>
      <c r="E2854" s="117"/>
      <c r="F2854" s="48"/>
      <c r="G2854" s="11"/>
      <c r="H2854" s="117"/>
      <c r="I2854" s="124"/>
      <c r="J2854" s="124"/>
      <c r="K2854" s="144"/>
      <c r="L2854" s="11"/>
      <c r="M2854" s="143"/>
      <c r="N2854" s="42"/>
      <c r="O2854" s="128"/>
      <c r="P2854" s="129">
        <v>5</v>
      </c>
      <c r="Q2854" s="129"/>
      <c r="R2854" s="64"/>
      <c r="S2854" s="234"/>
      <c r="T2854" s="65" t="s">
        <v>24</v>
      </c>
      <c r="U2854" s="155"/>
      <c r="V2854" s="66">
        <f>V2855</f>
        <v>4000</v>
      </c>
      <c r="X2854" s="66">
        <f>X2855</f>
        <v>4000</v>
      </c>
      <c r="Z2854" s="66">
        <f>Z2855</f>
        <v>1200</v>
      </c>
      <c r="AB2854" s="66">
        <f>AB2855</f>
        <v>1200</v>
      </c>
      <c r="AD2854" s="66">
        <f>AD2855</f>
        <v>1200</v>
      </c>
      <c r="AF2854" s="66">
        <f>AF2855</f>
        <v>0</v>
      </c>
      <c r="AH2854" s="66">
        <f t="shared" si="448"/>
        <v>1200</v>
      </c>
      <c r="AI2854" s="67"/>
      <c r="AJ2854" s="66">
        <f>AJ2855</f>
        <v>420</v>
      </c>
      <c r="AK2854" s="67"/>
      <c r="AL2854" s="66">
        <f t="shared" ref="AL2854:AP2855" si="452">AL2855</f>
        <v>1000</v>
      </c>
      <c r="AM2854" s="66"/>
      <c r="AN2854" s="66">
        <f t="shared" si="452"/>
        <v>1000</v>
      </c>
      <c r="AO2854" s="66"/>
      <c r="AP2854" s="66">
        <f t="shared" si="452"/>
        <v>1000</v>
      </c>
      <c r="AQ2854" s="66"/>
    </row>
    <row r="2855" spans="2:43" ht="18" customHeight="1" x14ac:dyDescent="0.2">
      <c r="B2855" s="4"/>
      <c r="C2855" s="117"/>
      <c r="D2855" s="117"/>
      <c r="E2855" s="117"/>
      <c r="F2855" s="48"/>
      <c r="G2855" s="11"/>
      <c r="H2855" s="117"/>
      <c r="I2855" s="124"/>
      <c r="J2855" s="124"/>
      <c r="K2855" s="144"/>
      <c r="L2855" s="11"/>
      <c r="M2855" s="143"/>
      <c r="N2855" s="42"/>
      <c r="O2855" s="128"/>
      <c r="P2855" s="130"/>
      <c r="Q2855" s="131">
        <v>2</v>
      </c>
      <c r="R2855" s="68"/>
      <c r="S2855" s="35"/>
      <c r="T2855" s="69" t="s">
        <v>25</v>
      </c>
      <c r="U2855" s="92"/>
      <c r="V2855" s="70">
        <f>V2856</f>
        <v>4000</v>
      </c>
      <c r="X2855" s="447">
        <f>X2856</f>
        <v>4000</v>
      </c>
      <c r="Z2855" s="447">
        <f>Z2856</f>
        <v>1200</v>
      </c>
      <c r="AB2855" s="447">
        <f>AB2856</f>
        <v>1200</v>
      </c>
      <c r="AD2855" s="447">
        <f>AD2856</f>
        <v>1200</v>
      </c>
      <c r="AF2855" s="447">
        <f>AF2856</f>
        <v>0</v>
      </c>
      <c r="AH2855" s="447">
        <f t="shared" si="448"/>
        <v>1200</v>
      </c>
      <c r="AI2855" s="446"/>
      <c r="AJ2855" s="447">
        <f>AJ2856</f>
        <v>420</v>
      </c>
      <c r="AK2855" s="71"/>
      <c r="AL2855" s="447">
        <f t="shared" si="452"/>
        <v>1000</v>
      </c>
      <c r="AM2855" s="447"/>
      <c r="AN2855" s="447">
        <f t="shared" si="452"/>
        <v>1000</v>
      </c>
      <c r="AO2855" s="447"/>
      <c r="AP2855" s="447">
        <f t="shared" si="452"/>
        <v>1000</v>
      </c>
      <c r="AQ2855" s="447"/>
    </row>
    <row r="2856" spans="2:43" ht="18" customHeight="1" x14ac:dyDescent="0.25">
      <c r="B2856" s="4"/>
      <c r="C2856" s="117"/>
      <c r="D2856" s="117"/>
      <c r="E2856" s="117"/>
      <c r="F2856" s="48"/>
      <c r="G2856" s="11"/>
      <c r="H2856" s="117"/>
      <c r="I2856" s="124"/>
      <c r="J2856" s="124"/>
      <c r="K2856" s="144"/>
      <c r="L2856" s="11"/>
      <c r="M2856" s="143"/>
      <c r="N2856" s="42"/>
      <c r="O2856" s="128"/>
      <c r="P2856" s="130"/>
      <c r="Q2856" s="130"/>
      <c r="R2856" s="72" t="s">
        <v>0</v>
      </c>
      <c r="S2856" s="181"/>
      <c r="T2856" s="73" t="s">
        <v>221</v>
      </c>
      <c r="V2856" s="497">
        <v>4000</v>
      </c>
      <c r="X2856" s="697">
        <v>4000</v>
      </c>
      <c r="Z2856" s="829">
        <v>1200</v>
      </c>
      <c r="AB2856" s="944">
        <v>1200</v>
      </c>
      <c r="AD2856" s="696">
        <v>1200</v>
      </c>
      <c r="AF2856" s="696">
        <v>0</v>
      </c>
      <c r="AH2856" s="696">
        <f t="shared" si="448"/>
        <v>1200</v>
      </c>
      <c r="AI2856" s="8"/>
      <c r="AJ2856" s="74">
        <f>CEILING(AB2856*35/100,10)</f>
        <v>420</v>
      </c>
      <c r="AK2856" s="8"/>
      <c r="AL2856" s="74">
        <v>1000</v>
      </c>
      <c r="AM2856" s="74"/>
      <c r="AN2856" s="74">
        <v>1000</v>
      </c>
      <c r="AO2856" s="696"/>
      <c r="AP2856" s="74">
        <v>1000</v>
      </c>
      <c r="AQ2856" s="696"/>
    </row>
    <row r="2857" spans="2:43" ht="18" customHeight="1" x14ac:dyDescent="0.2">
      <c r="B2857" s="4"/>
      <c r="C2857" s="117"/>
      <c r="D2857" s="117"/>
      <c r="E2857" s="117"/>
      <c r="F2857" s="48"/>
      <c r="G2857" s="11"/>
      <c r="H2857" s="117"/>
      <c r="I2857" s="124"/>
      <c r="J2857" s="124"/>
      <c r="K2857" s="144"/>
      <c r="L2857" s="11"/>
      <c r="M2857" s="143"/>
      <c r="N2857" s="42"/>
      <c r="O2857" s="128"/>
      <c r="P2857" s="129">
        <v>7</v>
      </c>
      <c r="Q2857" s="129"/>
      <c r="R2857" s="64"/>
      <c r="S2857" s="234"/>
      <c r="T2857" s="65" t="s">
        <v>343</v>
      </c>
      <c r="U2857" s="155"/>
      <c r="V2857" s="66">
        <f>V2858</f>
        <v>2000</v>
      </c>
      <c r="X2857" s="66">
        <f>X2858</f>
        <v>2000</v>
      </c>
      <c r="Z2857" s="66">
        <f>Z2858</f>
        <v>0</v>
      </c>
      <c r="AB2857" s="66">
        <f>AB2858</f>
        <v>1000</v>
      </c>
      <c r="AD2857" s="66">
        <f>AD2858</f>
        <v>1050</v>
      </c>
      <c r="AF2857" s="66">
        <f>AF2858</f>
        <v>0</v>
      </c>
      <c r="AH2857" s="66">
        <f t="shared" si="448"/>
        <v>1050</v>
      </c>
      <c r="AI2857" s="67"/>
      <c r="AJ2857" s="66">
        <f>AJ2858</f>
        <v>250</v>
      </c>
      <c r="AK2857" s="67"/>
      <c r="AL2857" s="66">
        <f t="shared" ref="AL2857:AP2858" si="453">AL2858</f>
        <v>1000</v>
      </c>
      <c r="AM2857" s="66"/>
      <c r="AN2857" s="66">
        <f t="shared" si="453"/>
        <v>1000</v>
      </c>
      <c r="AO2857" s="66"/>
      <c r="AP2857" s="66">
        <f t="shared" si="453"/>
        <v>1000</v>
      </c>
      <c r="AQ2857" s="66"/>
    </row>
    <row r="2858" spans="2:43" ht="18" customHeight="1" x14ac:dyDescent="0.2">
      <c r="B2858" s="4"/>
      <c r="C2858" s="117"/>
      <c r="D2858" s="117"/>
      <c r="E2858" s="117"/>
      <c r="F2858" s="48"/>
      <c r="G2858" s="11"/>
      <c r="H2858" s="117"/>
      <c r="I2858" s="124"/>
      <c r="J2858" s="124"/>
      <c r="K2858" s="144"/>
      <c r="L2858" s="11"/>
      <c r="M2858" s="143"/>
      <c r="N2858" s="42"/>
      <c r="O2858" s="128"/>
      <c r="P2858" s="130"/>
      <c r="Q2858" s="131">
        <v>3</v>
      </c>
      <c r="R2858" s="68"/>
      <c r="S2858" s="35"/>
      <c r="T2858" s="69" t="s">
        <v>224</v>
      </c>
      <c r="U2858" s="92"/>
      <c r="V2858" s="70">
        <f>V2859</f>
        <v>2000</v>
      </c>
      <c r="X2858" s="447">
        <f>X2859</f>
        <v>2000</v>
      </c>
      <c r="Z2858" s="447">
        <f>Z2859</f>
        <v>0</v>
      </c>
      <c r="AB2858" s="447">
        <f>AB2859</f>
        <v>1000</v>
      </c>
      <c r="AD2858" s="447">
        <f>AD2859</f>
        <v>1050</v>
      </c>
      <c r="AF2858" s="447">
        <f>AF2859</f>
        <v>0</v>
      </c>
      <c r="AH2858" s="447">
        <f t="shared" si="448"/>
        <v>1050</v>
      </c>
      <c r="AI2858" s="446"/>
      <c r="AJ2858" s="447">
        <f>AJ2859</f>
        <v>250</v>
      </c>
      <c r="AK2858" s="71"/>
      <c r="AL2858" s="447">
        <f t="shared" si="453"/>
        <v>1000</v>
      </c>
      <c r="AM2858" s="447"/>
      <c r="AN2858" s="447">
        <f t="shared" si="453"/>
        <v>1000</v>
      </c>
      <c r="AO2858" s="447"/>
      <c r="AP2858" s="447">
        <f t="shared" si="453"/>
        <v>1000</v>
      </c>
      <c r="AQ2858" s="447"/>
    </row>
    <row r="2859" spans="2:43" ht="18" customHeight="1" x14ac:dyDescent="0.25">
      <c r="B2859" s="4"/>
      <c r="C2859" s="117"/>
      <c r="D2859" s="117"/>
      <c r="E2859" s="117"/>
      <c r="F2859" s="48"/>
      <c r="G2859" s="11"/>
      <c r="H2859" s="117"/>
      <c r="I2859" s="124"/>
      <c r="J2859" s="124"/>
      <c r="K2859" s="144"/>
      <c r="L2859" s="11"/>
      <c r="M2859" s="143"/>
      <c r="N2859" s="42"/>
      <c r="O2859" s="128"/>
      <c r="P2859" s="130"/>
      <c r="Q2859" s="131"/>
      <c r="R2859" s="72" t="s">
        <v>0</v>
      </c>
      <c r="S2859" s="181"/>
      <c r="T2859" s="73" t="s">
        <v>53</v>
      </c>
      <c r="V2859" s="497">
        <v>2000</v>
      </c>
      <c r="X2859" s="697">
        <v>2000</v>
      </c>
      <c r="Z2859" s="74">
        <v>0</v>
      </c>
      <c r="AB2859" s="74">
        <v>1000</v>
      </c>
      <c r="AD2859" s="696">
        <v>1050</v>
      </c>
      <c r="AF2859" s="696">
        <v>0</v>
      </c>
      <c r="AH2859" s="696">
        <f t="shared" si="448"/>
        <v>1050</v>
      </c>
      <c r="AI2859" s="8"/>
      <c r="AJ2859" s="74">
        <f>CEILING(AB2859*25/100,10)</f>
        <v>250</v>
      </c>
      <c r="AK2859" s="8"/>
      <c r="AL2859" s="74">
        <v>1000</v>
      </c>
      <c r="AM2859" s="74"/>
      <c r="AN2859" s="74">
        <v>1000</v>
      </c>
      <c r="AO2859" s="696"/>
      <c r="AP2859" s="74">
        <v>1000</v>
      </c>
      <c r="AQ2859" s="696"/>
    </row>
    <row r="2860" spans="2:43" ht="18" hidden="1" customHeight="1" x14ac:dyDescent="0.2">
      <c r="B2860" s="4"/>
      <c r="C2860" s="117"/>
      <c r="D2860" s="117"/>
      <c r="E2860" s="117"/>
      <c r="F2860" s="48"/>
      <c r="G2860" s="11"/>
      <c r="H2860" s="117"/>
      <c r="I2860" s="124"/>
      <c r="J2860" s="124"/>
      <c r="K2860" s="144"/>
      <c r="L2860" s="11"/>
      <c r="M2860" s="143"/>
      <c r="N2860" s="42"/>
      <c r="O2860" s="128"/>
      <c r="P2860" s="129">
        <v>9</v>
      </c>
      <c r="Q2860" s="129"/>
      <c r="R2860" s="64"/>
      <c r="S2860" s="234"/>
      <c r="T2860" s="65" t="s">
        <v>217</v>
      </c>
      <c r="U2860" s="155"/>
      <c r="V2860" s="66">
        <f>V2861+V2863</f>
        <v>0</v>
      </c>
      <c r="X2860" s="66">
        <f>X2861+X2863</f>
        <v>0</v>
      </c>
      <c r="Z2860" s="66">
        <f>Z2861+Z2863</f>
        <v>0</v>
      </c>
      <c r="AB2860" s="66">
        <f>AB2861+AB2863</f>
        <v>0</v>
      </c>
      <c r="AD2860" s="66">
        <f>AD2861+AD2863</f>
        <v>0</v>
      </c>
      <c r="AF2860" s="66">
        <f>AF2861+AF2863</f>
        <v>0</v>
      </c>
      <c r="AH2860" s="66">
        <f t="shared" si="448"/>
        <v>0</v>
      </c>
      <c r="AI2860" s="67"/>
      <c r="AJ2860" s="66">
        <f>AJ2861+AJ2863</f>
        <v>0</v>
      </c>
      <c r="AK2860" s="67"/>
      <c r="AL2860" s="66">
        <f>AL2861+AL2863</f>
        <v>0</v>
      </c>
      <c r="AM2860" s="66"/>
      <c r="AN2860" s="66">
        <f>AN2861+AN2863</f>
        <v>0</v>
      </c>
      <c r="AO2860" s="66"/>
      <c r="AP2860" s="66">
        <f>AP2861+AP2863</f>
        <v>0</v>
      </c>
      <c r="AQ2860" s="66"/>
    </row>
    <row r="2861" spans="2:43" ht="18" hidden="1" customHeight="1" x14ac:dyDescent="0.2">
      <c r="B2861" s="4"/>
      <c r="C2861" s="117"/>
      <c r="D2861" s="117"/>
      <c r="E2861" s="117"/>
      <c r="F2861" s="48"/>
      <c r="G2861" s="11"/>
      <c r="H2861" s="117"/>
      <c r="I2861" s="124"/>
      <c r="J2861" s="124"/>
      <c r="K2861" s="144"/>
      <c r="L2861" s="11"/>
      <c r="M2861" s="143"/>
      <c r="N2861" s="42"/>
      <c r="O2861" s="128"/>
      <c r="P2861" s="130"/>
      <c r="Q2861" s="131">
        <v>1</v>
      </c>
      <c r="R2861" s="68"/>
      <c r="S2861" s="35"/>
      <c r="T2861" s="69" t="s">
        <v>231</v>
      </c>
      <c r="U2861" s="92"/>
      <c r="V2861" s="70">
        <f>V2862</f>
        <v>0</v>
      </c>
      <c r="X2861" s="447">
        <f>X2862</f>
        <v>0</v>
      </c>
      <c r="Z2861" s="447">
        <f>Z2862</f>
        <v>0</v>
      </c>
      <c r="AB2861" s="447">
        <f>AB2862</f>
        <v>0</v>
      </c>
      <c r="AD2861" s="447">
        <f>AD2862</f>
        <v>0</v>
      </c>
      <c r="AF2861" s="447">
        <f>AF2862</f>
        <v>0</v>
      </c>
      <c r="AH2861" s="447">
        <f t="shared" si="448"/>
        <v>0</v>
      </c>
      <c r="AI2861" s="446"/>
      <c r="AJ2861" s="447">
        <f>AJ2862</f>
        <v>0</v>
      </c>
      <c r="AK2861" s="71"/>
      <c r="AL2861" s="447">
        <f>AL2862</f>
        <v>0</v>
      </c>
      <c r="AM2861" s="447"/>
      <c r="AN2861" s="447">
        <f>AN2862</f>
        <v>0</v>
      </c>
      <c r="AO2861" s="447"/>
      <c r="AP2861" s="447">
        <f>AP2862</f>
        <v>0</v>
      </c>
      <c r="AQ2861" s="447"/>
    </row>
    <row r="2862" spans="2:43" ht="18" hidden="1" customHeight="1" x14ac:dyDescent="0.2">
      <c r="B2862" s="4"/>
      <c r="C2862" s="117"/>
      <c r="D2862" s="117"/>
      <c r="E2862" s="117"/>
      <c r="F2862" s="48"/>
      <c r="G2862" s="11"/>
      <c r="H2862" s="117"/>
      <c r="I2862" s="124"/>
      <c r="J2862" s="124"/>
      <c r="K2862" s="144"/>
      <c r="L2862" s="11"/>
      <c r="M2862" s="143"/>
      <c r="N2862" s="42"/>
      <c r="O2862" s="128"/>
      <c r="P2862" s="130"/>
      <c r="Q2862" s="131"/>
      <c r="R2862" s="72" t="s">
        <v>3</v>
      </c>
      <c r="S2862" s="181"/>
      <c r="T2862" s="73" t="s">
        <v>231</v>
      </c>
      <c r="V2862" s="74">
        <v>0</v>
      </c>
      <c r="X2862" s="74">
        <v>0</v>
      </c>
      <c r="Z2862" s="74">
        <v>0</v>
      </c>
      <c r="AB2862" s="74">
        <v>0</v>
      </c>
      <c r="AD2862" s="74">
        <v>0</v>
      </c>
      <c r="AF2862" s="74">
        <v>0</v>
      </c>
      <c r="AH2862" s="74">
        <f t="shared" si="448"/>
        <v>0</v>
      </c>
      <c r="AI2862" s="8"/>
      <c r="AJ2862" s="74">
        <v>0</v>
      </c>
      <c r="AK2862" s="8"/>
      <c r="AL2862" s="74">
        <v>0</v>
      </c>
      <c r="AM2862" s="74"/>
      <c r="AN2862" s="74">
        <v>0</v>
      </c>
      <c r="AO2862" s="74"/>
      <c r="AP2862" s="74">
        <v>0</v>
      </c>
      <c r="AQ2862" s="74"/>
    </row>
    <row r="2863" spans="2:43" ht="18" hidden="1" customHeight="1" x14ac:dyDescent="0.2">
      <c r="B2863" s="4"/>
      <c r="C2863" s="117"/>
      <c r="D2863" s="117"/>
      <c r="E2863" s="117"/>
      <c r="F2863" s="48"/>
      <c r="G2863" s="11"/>
      <c r="H2863" s="117"/>
      <c r="I2863" s="124"/>
      <c r="J2863" s="124"/>
      <c r="K2863" s="144"/>
      <c r="L2863" s="11"/>
      <c r="M2863" s="143"/>
      <c r="N2863" s="42"/>
      <c r="O2863" s="128"/>
      <c r="P2863" s="130"/>
      <c r="Q2863" s="131">
        <v>2</v>
      </c>
      <c r="R2863" s="68"/>
      <c r="S2863" s="35"/>
      <c r="T2863" s="69" t="s">
        <v>232</v>
      </c>
      <c r="U2863" s="92"/>
      <c r="V2863" s="70">
        <f>V2864</f>
        <v>0</v>
      </c>
      <c r="X2863" s="447">
        <f>X2864</f>
        <v>0</v>
      </c>
      <c r="Z2863" s="447">
        <f>Z2864</f>
        <v>0</v>
      </c>
      <c r="AB2863" s="447">
        <f>AB2864</f>
        <v>0</v>
      </c>
      <c r="AD2863" s="447">
        <f>AD2864</f>
        <v>0</v>
      </c>
      <c r="AF2863" s="447">
        <f>AF2864</f>
        <v>0</v>
      </c>
      <c r="AH2863" s="447">
        <f t="shared" si="448"/>
        <v>0</v>
      </c>
      <c r="AI2863" s="446"/>
      <c r="AJ2863" s="447">
        <f>AJ2864</f>
        <v>0</v>
      </c>
      <c r="AK2863" s="71"/>
      <c r="AL2863" s="447">
        <f>AL2864</f>
        <v>0</v>
      </c>
      <c r="AM2863" s="447"/>
      <c r="AN2863" s="447">
        <f>AN2864</f>
        <v>0</v>
      </c>
      <c r="AO2863" s="447"/>
      <c r="AP2863" s="447">
        <f>AP2864</f>
        <v>0</v>
      </c>
      <c r="AQ2863" s="447"/>
    </row>
    <row r="2864" spans="2:43" ht="18" hidden="1" customHeight="1" x14ac:dyDescent="0.2">
      <c r="B2864" s="4"/>
      <c r="C2864" s="117"/>
      <c r="D2864" s="117"/>
      <c r="E2864" s="117"/>
      <c r="F2864" s="48"/>
      <c r="G2864" s="11"/>
      <c r="H2864" s="117"/>
      <c r="I2864" s="124"/>
      <c r="J2864" s="124"/>
      <c r="K2864" s="144"/>
      <c r="L2864" s="11"/>
      <c r="M2864" s="143"/>
      <c r="N2864" s="42"/>
      <c r="O2864" s="128"/>
      <c r="P2864" s="130"/>
      <c r="Q2864" s="131"/>
      <c r="R2864" s="72" t="s">
        <v>3</v>
      </c>
      <c r="S2864" s="181"/>
      <c r="T2864" s="77" t="s">
        <v>232</v>
      </c>
      <c r="U2864" s="141"/>
      <c r="V2864" s="74">
        <v>0</v>
      </c>
      <c r="X2864" s="74">
        <v>0</v>
      </c>
      <c r="Z2864" s="74">
        <v>0</v>
      </c>
      <c r="AB2864" s="74">
        <v>0</v>
      </c>
      <c r="AD2864" s="74">
        <v>0</v>
      </c>
      <c r="AF2864" s="74">
        <v>0</v>
      </c>
      <c r="AH2864" s="74">
        <f t="shared" si="448"/>
        <v>0</v>
      </c>
      <c r="AI2864" s="8"/>
      <c r="AJ2864" s="74">
        <v>0</v>
      </c>
      <c r="AK2864" s="8"/>
      <c r="AL2864" s="74">
        <v>0</v>
      </c>
      <c r="AM2864" s="74"/>
      <c r="AN2864" s="74">
        <v>0</v>
      </c>
      <c r="AO2864" s="74"/>
      <c r="AP2864" s="74">
        <v>0</v>
      </c>
      <c r="AQ2864" s="74"/>
    </row>
    <row r="2865" spans="2:43" ht="18" hidden="1" customHeight="1" x14ac:dyDescent="0.2">
      <c r="B2865" s="4"/>
      <c r="C2865" s="117"/>
      <c r="D2865" s="117"/>
      <c r="E2865" s="117"/>
      <c r="F2865" s="48"/>
      <c r="G2865" s="11"/>
      <c r="H2865" s="117"/>
      <c r="I2865" s="124"/>
      <c r="J2865" s="124"/>
      <c r="K2865" s="144"/>
      <c r="L2865" s="11"/>
      <c r="M2865" s="143"/>
      <c r="N2865" s="42"/>
      <c r="O2865" s="133" t="s">
        <v>55</v>
      </c>
      <c r="P2865" s="134"/>
      <c r="Q2865" s="134"/>
      <c r="R2865" s="79"/>
      <c r="S2865" s="252"/>
      <c r="T2865" s="80" t="s">
        <v>29</v>
      </c>
      <c r="U2865" s="242"/>
      <c r="V2865" s="88">
        <f>V2866</f>
        <v>0</v>
      </c>
      <c r="X2865" s="88">
        <f>X2866</f>
        <v>0</v>
      </c>
      <c r="Z2865" s="88">
        <f>Z2866</f>
        <v>0</v>
      </c>
      <c r="AB2865" s="88">
        <f>AB2866</f>
        <v>0</v>
      </c>
      <c r="AD2865" s="88" t="e">
        <f>#REF!</f>
        <v>#REF!</v>
      </c>
      <c r="AF2865" s="88">
        <f>AF2866</f>
        <v>0</v>
      </c>
      <c r="AH2865" s="88" t="e">
        <f t="shared" si="448"/>
        <v>#REF!</v>
      </c>
      <c r="AI2865" s="89"/>
      <c r="AJ2865" s="88">
        <f>AJ2866</f>
        <v>0</v>
      </c>
      <c r="AK2865" s="89"/>
      <c r="AL2865" s="88">
        <f t="shared" ref="AL2865:AP2867" si="454">AL2866</f>
        <v>0</v>
      </c>
      <c r="AM2865" s="88"/>
      <c r="AN2865" s="88">
        <f t="shared" si="454"/>
        <v>0</v>
      </c>
      <c r="AO2865" s="88"/>
      <c r="AP2865" s="88">
        <f t="shared" si="454"/>
        <v>0</v>
      </c>
      <c r="AQ2865" s="88"/>
    </row>
    <row r="2866" spans="2:43" ht="18" hidden="1" customHeight="1" x14ac:dyDescent="0.2">
      <c r="B2866" s="4"/>
      <c r="C2866" s="117"/>
      <c r="D2866" s="117"/>
      <c r="E2866" s="117"/>
      <c r="F2866" s="48"/>
      <c r="G2866" s="11"/>
      <c r="H2866" s="117"/>
      <c r="I2866" s="124"/>
      <c r="J2866" s="124"/>
      <c r="K2866" s="144"/>
      <c r="L2866" s="11"/>
      <c r="M2866" s="143"/>
      <c r="N2866" s="42"/>
      <c r="O2866" s="128"/>
      <c r="P2866" s="129">
        <v>3</v>
      </c>
      <c r="Q2866" s="129"/>
      <c r="R2866" s="64"/>
      <c r="S2866" s="234"/>
      <c r="T2866" s="65" t="s">
        <v>54</v>
      </c>
      <c r="U2866" s="155"/>
      <c r="V2866" s="66">
        <f>V2867</f>
        <v>0</v>
      </c>
      <c r="X2866" s="66">
        <f>X2867</f>
        <v>0</v>
      </c>
      <c r="Z2866" s="66">
        <f>Z2867</f>
        <v>0</v>
      </c>
      <c r="AB2866" s="66">
        <f>AB2867</f>
        <v>0</v>
      </c>
      <c r="AD2866" s="66" t="e">
        <f>#REF!</f>
        <v>#REF!</v>
      </c>
      <c r="AF2866" s="66">
        <f>AF2867</f>
        <v>0</v>
      </c>
      <c r="AH2866" s="66" t="e">
        <f t="shared" si="448"/>
        <v>#REF!</v>
      </c>
      <c r="AI2866" s="67"/>
      <c r="AJ2866" s="66">
        <f>AJ2867</f>
        <v>0</v>
      </c>
      <c r="AK2866" s="67"/>
      <c r="AL2866" s="66">
        <f t="shared" si="454"/>
        <v>0</v>
      </c>
      <c r="AM2866" s="66"/>
      <c r="AN2866" s="66">
        <f t="shared" si="454"/>
        <v>0</v>
      </c>
      <c r="AO2866" s="66"/>
      <c r="AP2866" s="66">
        <f t="shared" si="454"/>
        <v>0</v>
      </c>
      <c r="AQ2866" s="66"/>
    </row>
    <row r="2867" spans="2:43" ht="18" hidden="1" customHeight="1" x14ac:dyDescent="0.2">
      <c r="B2867" s="4"/>
      <c r="C2867" s="117"/>
      <c r="D2867" s="117"/>
      <c r="E2867" s="117"/>
      <c r="F2867" s="48"/>
      <c r="G2867" s="11"/>
      <c r="H2867" s="117"/>
      <c r="I2867" s="124"/>
      <c r="J2867" s="124"/>
      <c r="K2867" s="144"/>
      <c r="L2867" s="11"/>
      <c r="M2867" s="143"/>
      <c r="N2867" s="42"/>
      <c r="O2867" s="128"/>
      <c r="P2867" s="130"/>
      <c r="Q2867" s="131">
        <v>1</v>
      </c>
      <c r="R2867" s="68"/>
      <c r="S2867" s="35"/>
      <c r="T2867" s="69" t="s">
        <v>69</v>
      </c>
      <c r="U2867" s="92"/>
      <c r="V2867" s="70">
        <f>V2868</f>
        <v>0</v>
      </c>
      <c r="X2867" s="447">
        <f>X2868</f>
        <v>0</v>
      </c>
      <c r="Z2867" s="447">
        <f>Z2868</f>
        <v>0</v>
      </c>
      <c r="AB2867" s="447">
        <f>AB2868</f>
        <v>0</v>
      </c>
      <c r="AD2867" s="447" t="e">
        <f>#REF!</f>
        <v>#REF!</v>
      </c>
      <c r="AF2867" s="447">
        <f>AF2868</f>
        <v>0</v>
      </c>
      <c r="AH2867" s="447" t="e">
        <f t="shared" si="448"/>
        <v>#REF!</v>
      </c>
      <c r="AI2867" s="446"/>
      <c r="AJ2867" s="447">
        <f>AJ2868</f>
        <v>0</v>
      </c>
      <c r="AK2867" s="71"/>
      <c r="AL2867" s="447">
        <f t="shared" si="454"/>
        <v>0</v>
      </c>
      <c r="AM2867" s="447"/>
      <c r="AN2867" s="447">
        <f t="shared" si="454"/>
        <v>0</v>
      </c>
      <c r="AO2867" s="447"/>
      <c r="AP2867" s="447">
        <f t="shared" si="454"/>
        <v>0</v>
      </c>
      <c r="AQ2867" s="447"/>
    </row>
    <row r="2868" spans="2:43" ht="18" hidden="1" customHeight="1" x14ac:dyDescent="0.2">
      <c r="B2868" s="4"/>
      <c r="C2868" s="117"/>
      <c r="D2868" s="117"/>
      <c r="E2868" s="117"/>
      <c r="F2868" s="48"/>
      <c r="G2868" s="11"/>
      <c r="H2868" s="117"/>
      <c r="I2868" s="124"/>
      <c r="J2868" s="124"/>
      <c r="K2868" s="144"/>
      <c r="L2868" s="11"/>
      <c r="M2868" s="143"/>
      <c r="N2868" s="42"/>
      <c r="O2868" s="128"/>
      <c r="P2868" s="130"/>
      <c r="Q2868" s="130"/>
      <c r="R2868" s="72" t="s">
        <v>55</v>
      </c>
      <c r="S2868" s="181"/>
      <c r="T2868" s="73" t="s">
        <v>193</v>
      </c>
      <c r="V2868" s="74">
        <v>0</v>
      </c>
      <c r="X2868" s="74">
        <v>0</v>
      </c>
      <c r="Z2868" s="74">
        <v>0</v>
      </c>
      <c r="AB2868" s="74">
        <v>0</v>
      </c>
      <c r="AD2868" s="74">
        <v>0</v>
      </c>
      <c r="AF2868" s="74">
        <v>0</v>
      </c>
      <c r="AH2868" s="74">
        <f t="shared" si="448"/>
        <v>0</v>
      </c>
      <c r="AI2868" s="8"/>
      <c r="AJ2868" s="74">
        <v>0</v>
      </c>
      <c r="AK2868" s="8"/>
      <c r="AL2868" s="74">
        <v>0</v>
      </c>
      <c r="AM2868" s="74"/>
      <c r="AN2868" s="74">
        <v>0</v>
      </c>
      <c r="AO2868" s="74"/>
      <c r="AP2868" s="74">
        <v>0</v>
      </c>
      <c r="AQ2868" s="74"/>
    </row>
    <row r="2869" spans="2:43" ht="18" customHeight="1" x14ac:dyDescent="0.2">
      <c r="B2869" s="4"/>
      <c r="C2869" s="117"/>
      <c r="D2869" s="117"/>
      <c r="E2869" s="117"/>
      <c r="F2869" s="48"/>
      <c r="G2869" s="11"/>
      <c r="H2869" s="117"/>
      <c r="I2869" s="124"/>
      <c r="J2869" s="124"/>
      <c r="K2869" s="144"/>
      <c r="L2869" s="11"/>
      <c r="M2869" s="143"/>
      <c r="N2869" s="42"/>
      <c r="O2869" s="128"/>
      <c r="P2869" s="130"/>
      <c r="Q2869" s="130"/>
      <c r="R2869" s="72"/>
      <c r="S2869" s="181"/>
      <c r="T2869" s="73"/>
      <c r="V2869" s="70"/>
      <c r="X2869" s="447"/>
      <c r="Z2869" s="447"/>
      <c r="AB2869" s="447"/>
      <c r="AD2869" s="447"/>
      <c r="AF2869" s="447"/>
      <c r="AH2869" s="447">
        <f t="shared" si="448"/>
        <v>0</v>
      </c>
      <c r="AI2869" s="446"/>
      <c r="AJ2869" s="447"/>
      <c r="AK2869" s="71"/>
      <c r="AL2869" s="447"/>
      <c r="AM2869" s="447"/>
      <c r="AN2869" s="447"/>
      <c r="AO2869" s="447"/>
      <c r="AP2869" s="447"/>
      <c r="AQ2869" s="447"/>
    </row>
    <row r="2870" spans="2:43" ht="18" customHeight="1" x14ac:dyDescent="0.2">
      <c r="B2870" s="4"/>
      <c r="C2870" s="117"/>
      <c r="D2870" s="117"/>
      <c r="E2870" s="117"/>
      <c r="F2870" s="113">
        <v>14</v>
      </c>
      <c r="G2870" s="283"/>
      <c r="H2870" s="171"/>
      <c r="I2870" s="114"/>
      <c r="J2870" s="114"/>
      <c r="K2870" s="167"/>
      <c r="L2870" s="276"/>
      <c r="M2870" s="166"/>
      <c r="N2870" s="259"/>
      <c r="O2870" s="115"/>
      <c r="P2870" s="116"/>
      <c r="Q2870" s="116"/>
      <c r="R2870" s="52"/>
      <c r="S2870" s="247"/>
      <c r="T2870" s="53" t="s">
        <v>120</v>
      </c>
      <c r="U2870" s="240"/>
      <c r="V2870" s="54">
        <f>V2871</f>
        <v>457000</v>
      </c>
      <c r="X2870" s="54">
        <f>X2871</f>
        <v>557700</v>
      </c>
      <c r="Z2870" s="54">
        <f>Z2871</f>
        <v>604280</v>
      </c>
      <c r="AB2870" s="54">
        <f>AB2871</f>
        <v>713900</v>
      </c>
      <c r="AD2870" s="54" t="e">
        <f>AD2871</f>
        <v>#REF!</v>
      </c>
      <c r="AF2870" s="54">
        <f>AF2871</f>
        <v>10200</v>
      </c>
      <c r="AH2870" s="54" t="e">
        <f t="shared" si="448"/>
        <v>#REF!</v>
      </c>
      <c r="AI2870" s="55"/>
      <c r="AJ2870" s="54">
        <f>AJ2871</f>
        <v>240520</v>
      </c>
      <c r="AK2870" s="55"/>
      <c r="AL2870" s="54">
        <f t="shared" ref="AL2870:AP2873" si="455">AL2871</f>
        <v>942880</v>
      </c>
      <c r="AM2870" s="54"/>
      <c r="AN2870" s="54">
        <f t="shared" si="455"/>
        <v>1019930</v>
      </c>
      <c r="AO2870" s="54"/>
      <c r="AP2870" s="54">
        <f t="shared" si="455"/>
        <v>1019930</v>
      </c>
      <c r="AQ2870" s="54"/>
    </row>
    <row r="2871" spans="2:43" ht="18" customHeight="1" x14ac:dyDescent="0.2">
      <c r="B2871" s="4"/>
      <c r="C2871" s="117"/>
      <c r="D2871" s="117"/>
      <c r="E2871" s="117"/>
      <c r="F2871" s="48"/>
      <c r="G2871" s="11"/>
      <c r="H2871" s="112" t="s">
        <v>33</v>
      </c>
      <c r="I2871" s="118"/>
      <c r="J2871" s="118"/>
      <c r="K2871" s="170"/>
      <c r="L2871" s="34"/>
      <c r="M2871" s="169"/>
      <c r="N2871" s="260"/>
      <c r="O2871" s="119"/>
      <c r="P2871" s="120"/>
      <c r="Q2871" s="120"/>
      <c r="R2871" s="56"/>
      <c r="S2871" s="248"/>
      <c r="T2871" s="57" t="s">
        <v>92</v>
      </c>
      <c r="U2871" s="236"/>
      <c r="V2871" s="58">
        <f>V2872</f>
        <v>457000</v>
      </c>
      <c r="X2871" s="659">
        <f>X2872</f>
        <v>557700</v>
      </c>
      <c r="Z2871" s="659">
        <f>Z2872</f>
        <v>604280</v>
      </c>
      <c r="AB2871" s="659">
        <f>AB2872</f>
        <v>713900</v>
      </c>
      <c r="AD2871" s="659" t="e">
        <f>AD2872</f>
        <v>#REF!</v>
      </c>
      <c r="AF2871" s="659">
        <f>AF2872</f>
        <v>10200</v>
      </c>
      <c r="AH2871" s="659" t="e">
        <f t="shared" si="448"/>
        <v>#REF!</v>
      </c>
      <c r="AI2871" s="660"/>
      <c r="AJ2871" s="659">
        <f>AJ2872</f>
        <v>240520</v>
      </c>
      <c r="AK2871" s="59"/>
      <c r="AL2871" s="659">
        <f t="shared" si="455"/>
        <v>942880</v>
      </c>
      <c r="AM2871" s="659"/>
      <c r="AN2871" s="659">
        <f t="shared" si="455"/>
        <v>1019930</v>
      </c>
      <c r="AO2871" s="659"/>
      <c r="AP2871" s="659">
        <f t="shared" si="455"/>
        <v>1019930</v>
      </c>
      <c r="AQ2871" s="659"/>
    </row>
    <row r="2872" spans="2:43" ht="18" customHeight="1" x14ac:dyDescent="0.2">
      <c r="B2872" s="4"/>
      <c r="C2872" s="117"/>
      <c r="D2872" s="117"/>
      <c r="E2872" s="117"/>
      <c r="F2872" s="48"/>
      <c r="G2872" s="11"/>
      <c r="H2872" s="132"/>
      <c r="I2872" s="121">
        <v>4</v>
      </c>
      <c r="J2872" s="121"/>
      <c r="K2872" s="164"/>
      <c r="L2872" s="277"/>
      <c r="M2872" s="163"/>
      <c r="N2872" s="261"/>
      <c r="O2872" s="122"/>
      <c r="P2872" s="123"/>
      <c r="Q2872" s="123"/>
      <c r="R2872" s="49"/>
      <c r="S2872" s="18"/>
      <c r="T2872" s="50" t="s">
        <v>93</v>
      </c>
      <c r="U2872" s="76"/>
      <c r="V2872" s="51">
        <f>V2873</f>
        <v>457000</v>
      </c>
      <c r="X2872" s="51">
        <f>X2873</f>
        <v>557700</v>
      </c>
      <c r="Z2872" s="51">
        <f>Z2873</f>
        <v>604280</v>
      </c>
      <c r="AB2872" s="51">
        <f>AB2873</f>
        <v>713900</v>
      </c>
      <c r="AD2872" s="51" t="e">
        <f>AD2873</f>
        <v>#REF!</v>
      </c>
      <c r="AF2872" s="51">
        <f>AF2873</f>
        <v>10200</v>
      </c>
      <c r="AH2872" s="51" t="e">
        <f t="shared" si="448"/>
        <v>#REF!</v>
      </c>
      <c r="AI2872" s="5"/>
      <c r="AJ2872" s="51">
        <f>AJ2873</f>
        <v>240520</v>
      </c>
      <c r="AK2872" s="5"/>
      <c r="AL2872" s="51">
        <f t="shared" si="455"/>
        <v>942880</v>
      </c>
      <c r="AM2872" s="51"/>
      <c r="AN2872" s="51">
        <f t="shared" si="455"/>
        <v>1019930</v>
      </c>
      <c r="AO2872" s="51"/>
      <c r="AP2872" s="51">
        <f t="shared" si="455"/>
        <v>1019930</v>
      </c>
      <c r="AQ2872" s="51"/>
    </row>
    <row r="2873" spans="2:43" ht="18" customHeight="1" x14ac:dyDescent="0.2">
      <c r="B2873" s="4"/>
      <c r="C2873" s="117"/>
      <c r="D2873" s="117"/>
      <c r="E2873" s="117"/>
      <c r="F2873" s="48"/>
      <c r="G2873" s="11"/>
      <c r="H2873" s="132"/>
      <c r="I2873" s="121"/>
      <c r="J2873" s="121">
        <v>2</v>
      </c>
      <c r="K2873" s="164"/>
      <c r="L2873" s="277"/>
      <c r="M2873" s="163"/>
      <c r="N2873" s="261"/>
      <c r="O2873" s="122"/>
      <c r="P2873" s="123"/>
      <c r="Q2873" s="123"/>
      <c r="R2873" s="49"/>
      <c r="S2873" s="18"/>
      <c r="T2873" s="50" t="s">
        <v>248</v>
      </c>
      <c r="U2873" s="76"/>
      <c r="V2873" s="51">
        <f>V2874</f>
        <v>457000</v>
      </c>
      <c r="X2873" s="51">
        <f>X2874</f>
        <v>557700</v>
      </c>
      <c r="Z2873" s="51">
        <f>Z2874</f>
        <v>604280</v>
      </c>
      <c r="AB2873" s="51">
        <f>AB2874</f>
        <v>713900</v>
      </c>
      <c r="AD2873" s="51" t="e">
        <f>AD2874</f>
        <v>#REF!</v>
      </c>
      <c r="AF2873" s="51">
        <f>AF2874</f>
        <v>10200</v>
      </c>
      <c r="AH2873" s="51" t="e">
        <f t="shared" si="448"/>
        <v>#REF!</v>
      </c>
      <c r="AI2873" s="5"/>
      <c r="AJ2873" s="51">
        <f>AJ2874</f>
        <v>240520</v>
      </c>
      <c r="AK2873" s="5"/>
      <c r="AL2873" s="51">
        <f t="shared" si="455"/>
        <v>942880</v>
      </c>
      <c r="AM2873" s="51"/>
      <c r="AN2873" s="51">
        <f t="shared" si="455"/>
        <v>1019930</v>
      </c>
      <c r="AO2873" s="51"/>
      <c r="AP2873" s="51">
        <f t="shared" si="455"/>
        <v>1019930</v>
      </c>
      <c r="AQ2873" s="51"/>
    </row>
    <row r="2874" spans="2:43" ht="18" customHeight="1" x14ac:dyDescent="0.2">
      <c r="B2874" s="4"/>
      <c r="C2874" s="117"/>
      <c r="D2874" s="117"/>
      <c r="E2874" s="117"/>
      <c r="F2874" s="48"/>
      <c r="G2874" s="11"/>
      <c r="H2874" s="117"/>
      <c r="I2874" s="124"/>
      <c r="J2874" s="124"/>
      <c r="K2874" s="144"/>
      <c r="L2874" s="11"/>
      <c r="M2874" s="226">
        <v>2</v>
      </c>
      <c r="N2874" s="262"/>
      <c r="O2874" s="125"/>
      <c r="P2874" s="126"/>
      <c r="Q2874" s="126"/>
      <c r="R2874" s="60"/>
      <c r="S2874" s="249"/>
      <c r="T2874" s="61" t="s">
        <v>413</v>
      </c>
      <c r="U2874" s="241"/>
      <c r="V2874" s="62">
        <f>V2875+V2895+V2901+V2943</f>
        <v>457000</v>
      </c>
      <c r="X2874" s="62">
        <f>X2875+X2895+X2901+X2943</f>
        <v>557700</v>
      </c>
      <c r="Z2874" s="62">
        <f>Z2875+Z2895+Z2901+Z2943</f>
        <v>604280</v>
      </c>
      <c r="AB2874" s="62">
        <f>AB2875+AB2895+AB2901+AB2943</f>
        <v>713900</v>
      </c>
      <c r="AD2874" s="62" t="e">
        <f>AD2875+AD2895+AD2901+AD2943</f>
        <v>#REF!</v>
      </c>
      <c r="AF2874" s="62">
        <f>AF2875+AF2895+AF2901+AF2943</f>
        <v>10200</v>
      </c>
      <c r="AH2874" s="62" t="e">
        <f t="shared" si="448"/>
        <v>#REF!</v>
      </c>
      <c r="AI2874" s="63"/>
      <c r="AJ2874" s="62">
        <f>AJ2875+AJ2895+AJ2901+AJ2943</f>
        <v>240520</v>
      </c>
      <c r="AK2874" s="63"/>
      <c r="AL2874" s="62">
        <f>AL2875+AL2895+AL2901+AL2943</f>
        <v>942880</v>
      </c>
      <c r="AM2874" s="62"/>
      <c r="AN2874" s="62">
        <f>AN2875+AN2895+AN2901+AN2943</f>
        <v>1019930</v>
      </c>
      <c r="AO2874" s="62"/>
      <c r="AP2874" s="62">
        <f>AP2875+AP2895+AP2901+AP2943</f>
        <v>1019930</v>
      </c>
      <c r="AQ2874" s="62"/>
    </row>
    <row r="2875" spans="2:43" ht="18" customHeight="1" x14ac:dyDescent="0.2">
      <c r="B2875" s="4"/>
      <c r="C2875" s="117"/>
      <c r="D2875" s="117"/>
      <c r="E2875" s="117"/>
      <c r="F2875" s="48"/>
      <c r="G2875" s="11"/>
      <c r="H2875" s="117"/>
      <c r="I2875" s="124"/>
      <c r="J2875" s="124"/>
      <c r="K2875" s="144"/>
      <c r="L2875" s="11"/>
      <c r="M2875" s="143"/>
      <c r="N2875" s="42"/>
      <c r="O2875" s="127" t="s">
        <v>3</v>
      </c>
      <c r="P2875" s="123"/>
      <c r="Q2875" s="123"/>
      <c r="R2875" s="49"/>
      <c r="S2875" s="18"/>
      <c r="T2875" s="50" t="s">
        <v>7</v>
      </c>
      <c r="U2875" s="76"/>
      <c r="V2875" s="51">
        <f>V2876</f>
        <v>355000</v>
      </c>
      <c r="X2875" s="51">
        <f>X2876</f>
        <v>427000</v>
      </c>
      <c r="Z2875" s="51">
        <f>Z2876</f>
        <v>479000</v>
      </c>
      <c r="AB2875" s="51">
        <f>AB2876</f>
        <v>589700</v>
      </c>
      <c r="AD2875" s="51">
        <f>AD2876</f>
        <v>560600</v>
      </c>
      <c r="AF2875" s="51">
        <f>AF2876</f>
        <v>0</v>
      </c>
      <c r="AH2875" s="51">
        <f t="shared" si="448"/>
        <v>560600</v>
      </c>
      <c r="AI2875" s="5"/>
      <c r="AJ2875" s="51">
        <f>AJ2876</f>
        <v>200510</v>
      </c>
      <c r="AK2875" s="5"/>
      <c r="AL2875" s="51">
        <f>AL2876</f>
        <v>813000</v>
      </c>
      <c r="AM2875" s="51"/>
      <c r="AN2875" s="51">
        <f>AN2876</f>
        <v>879750</v>
      </c>
      <c r="AO2875" s="51"/>
      <c r="AP2875" s="51">
        <f>AP2876</f>
        <v>879750</v>
      </c>
      <c r="AQ2875" s="51"/>
    </row>
    <row r="2876" spans="2:43" ht="18" customHeight="1" x14ac:dyDescent="0.2">
      <c r="B2876" s="4"/>
      <c r="C2876" s="117"/>
      <c r="D2876" s="117"/>
      <c r="E2876" s="117"/>
      <c r="F2876" s="48"/>
      <c r="G2876" s="11"/>
      <c r="H2876" s="117"/>
      <c r="I2876" s="124"/>
      <c r="J2876" s="124"/>
      <c r="K2876" s="144"/>
      <c r="L2876" s="11"/>
      <c r="M2876" s="143"/>
      <c r="N2876" s="42"/>
      <c r="O2876" s="128"/>
      <c r="P2876" s="129">
        <v>1</v>
      </c>
      <c r="Q2876" s="129"/>
      <c r="R2876" s="64"/>
      <c r="S2876" s="234"/>
      <c r="T2876" s="65" t="s">
        <v>8</v>
      </c>
      <c r="U2876" s="155"/>
      <c r="V2876" s="66">
        <f>V2877+V2881+V2885+V2887+V2891+V2893</f>
        <v>355000</v>
      </c>
      <c r="X2876" s="66">
        <f>X2877+X2881+X2885+X2887+X2891+X2893</f>
        <v>427000</v>
      </c>
      <c r="Z2876" s="66">
        <f>Z2877+Z2881+Z2885+Z2887+Z2891+Z2893</f>
        <v>479000</v>
      </c>
      <c r="AB2876" s="66">
        <f>AB2877+AB2881+AB2885+AB2887+AB2891+AB2893</f>
        <v>589700</v>
      </c>
      <c r="AD2876" s="66">
        <f>AD2877+AD2881+AD2885+AD2887+AD2891+AD2893</f>
        <v>560600</v>
      </c>
      <c r="AF2876" s="66">
        <f>AF2877+AF2881+AF2885+AF2887+AF2891+AF2893</f>
        <v>0</v>
      </c>
      <c r="AH2876" s="66">
        <f t="shared" si="448"/>
        <v>560600</v>
      </c>
      <c r="AI2876" s="67"/>
      <c r="AJ2876" s="66">
        <f>AJ2877+AJ2881+AJ2885+AJ2887+AJ2891+AJ2893</f>
        <v>200510</v>
      </c>
      <c r="AK2876" s="67"/>
      <c r="AL2876" s="66">
        <f>AL2877+AL2881+AL2885+AL2887+AL2891+AL2893</f>
        <v>813000</v>
      </c>
      <c r="AM2876" s="66"/>
      <c r="AN2876" s="66">
        <f>AN2877+AN2881+AN2885+AN2887+AN2891+AN2893</f>
        <v>879750</v>
      </c>
      <c r="AO2876" s="66"/>
      <c r="AP2876" s="66">
        <f>AP2877+AP2881+AP2885+AP2887+AP2891+AP2893</f>
        <v>879750</v>
      </c>
      <c r="AQ2876" s="66"/>
    </row>
    <row r="2877" spans="2:43" ht="18" customHeight="1" x14ac:dyDescent="0.2">
      <c r="B2877" s="4"/>
      <c r="C2877" s="117"/>
      <c r="D2877" s="117"/>
      <c r="E2877" s="117"/>
      <c r="F2877" s="48"/>
      <c r="G2877" s="11"/>
      <c r="H2877" s="117"/>
      <c r="I2877" s="124"/>
      <c r="J2877" s="124"/>
      <c r="K2877" s="144"/>
      <c r="L2877" s="11"/>
      <c r="M2877" s="143"/>
      <c r="N2877" s="42"/>
      <c r="O2877" s="128"/>
      <c r="P2877" s="130"/>
      <c r="Q2877" s="140">
        <v>1</v>
      </c>
      <c r="R2877" s="68"/>
      <c r="S2877" s="35"/>
      <c r="T2877" s="69" t="s">
        <v>9</v>
      </c>
      <c r="U2877" s="92"/>
      <c r="V2877" s="70">
        <f>V2878+V2879+V2880</f>
        <v>178000</v>
      </c>
      <c r="X2877" s="447">
        <f>X2878+X2879+X2880</f>
        <v>203200</v>
      </c>
      <c r="Z2877" s="447">
        <f>Z2878+Z2879+Z2880</f>
        <v>260600</v>
      </c>
      <c r="AB2877" s="447">
        <f>AB2878+AB2879+AB2880</f>
        <v>250700</v>
      </c>
      <c r="AD2877" s="447">
        <f>AD2878+AD2879+AD2880</f>
        <v>241900</v>
      </c>
      <c r="AF2877" s="447">
        <f>AF2878+AF2879+AF2880</f>
        <v>0</v>
      </c>
      <c r="AH2877" s="447">
        <f t="shared" si="448"/>
        <v>241900</v>
      </c>
      <c r="AI2877" s="446"/>
      <c r="AJ2877" s="447">
        <f>AJ2878+AJ2879+AJ2880</f>
        <v>85240</v>
      </c>
      <c r="AK2877" s="71"/>
      <c r="AL2877" s="447">
        <f>AL2878+AL2879+AL2880</f>
        <v>331900</v>
      </c>
      <c r="AM2877" s="447"/>
      <c r="AN2877" s="447">
        <f>AN2878+AN2879+AN2880</f>
        <v>359150</v>
      </c>
      <c r="AO2877" s="447"/>
      <c r="AP2877" s="447">
        <f>AP2878+AP2879+AP2880</f>
        <v>359150</v>
      </c>
      <c r="AQ2877" s="447"/>
    </row>
    <row r="2878" spans="2:43" ht="18" customHeight="1" x14ac:dyDescent="0.25">
      <c r="B2878" s="4"/>
      <c r="C2878" s="117"/>
      <c r="D2878" s="117"/>
      <c r="E2878" s="117"/>
      <c r="F2878" s="48"/>
      <c r="G2878" s="11"/>
      <c r="H2878" s="117"/>
      <c r="I2878" s="124"/>
      <c r="J2878" s="124"/>
      <c r="K2878" s="144"/>
      <c r="L2878" s="11"/>
      <c r="M2878" s="143"/>
      <c r="N2878" s="42"/>
      <c r="O2878" s="128"/>
      <c r="P2878" s="130"/>
      <c r="Q2878" s="130"/>
      <c r="R2878" s="72" t="s">
        <v>3</v>
      </c>
      <c r="S2878" s="181"/>
      <c r="T2878" s="73" t="s">
        <v>9</v>
      </c>
      <c r="V2878" s="74">
        <v>178000</v>
      </c>
      <c r="X2878" s="74">
        <v>203200</v>
      </c>
      <c r="Z2878" s="829">
        <v>260600</v>
      </c>
      <c r="AB2878" s="74">
        <v>250700</v>
      </c>
      <c r="AD2878" s="696">
        <v>241900</v>
      </c>
      <c r="AF2878" s="74">
        <v>0</v>
      </c>
      <c r="AH2878" s="74">
        <f t="shared" si="448"/>
        <v>241900</v>
      </c>
      <c r="AI2878" s="8"/>
      <c r="AJ2878" s="74">
        <f>CEILING(AB2878*34/100,10)</f>
        <v>85240</v>
      </c>
      <c r="AK2878" s="8"/>
      <c r="AL2878" s="74">
        <v>331900</v>
      </c>
      <c r="AM2878" s="74"/>
      <c r="AN2878" s="74">
        <v>359150</v>
      </c>
      <c r="AO2878" s="696"/>
      <c r="AP2878" s="74">
        <v>359150</v>
      </c>
      <c r="AQ2878" s="696"/>
    </row>
    <row r="2879" spans="2:43" ht="18" hidden="1" customHeight="1" x14ac:dyDescent="0.2">
      <c r="B2879" s="4"/>
      <c r="C2879" s="117"/>
      <c r="D2879" s="117"/>
      <c r="E2879" s="117"/>
      <c r="F2879" s="48"/>
      <c r="G2879" s="11"/>
      <c r="H2879" s="117"/>
      <c r="I2879" s="124"/>
      <c r="J2879" s="124"/>
      <c r="K2879" s="144"/>
      <c r="L2879" s="11"/>
      <c r="M2879" s="143"/>
      <c r="N2879" s="42"/>
      <c r="O2879" s="128"/>
      <c r="P2879" s="130"/>
      <c r="Q2879" s="130"/>
      <c r="R2879" s="72"/>
      <c r="S2879" s="181"/>
      <c r="T2879" s="73"/>
      <c r="V2879" s="74"/>
      <c r="X2879" s="74"/>
      <c r="Z2879" s="74"/>
      <c r="AB2879" s="74"/>
      <c r="AD2879" s="74"/>
      <c r="AF2879" s="74"/>
      <c r="AH2879" s="74">
        <f t="shared" si="448"/>
        <v>0</v>
      </c>
      <c r="AI2879" s="8"/>
      <c r="AJ2879" s="74"/>
      <c r="AK2879" s="8"/>
      <c r="AL2879" s="74"/>
      <c r="AM2879" s="74"/>
      <c r="AN2879" s="74"/>
      <c r="AO2879" s="74"/>
      <c r="AP2879" s="74"/>
      <c r="AQ2879" s="74"/>
    </row>
    <row r="2880" spans="2:43" ht="18" hidden="1" customHeight="1" x14ac:dyDescent="0.2">
      <c r="B2880" s="4"/>
      <c r="C2880" s="117"/>
      <c r="D2880" s="117"/>
      <c r="E2880" s="117"/>
      <c r="F2880" s="48"/>
      <c r="G2880" s="11"/>
      <c r="H2880" s="117"/>
      <c r="I2880" s="124"/>
      <c r="J2880" s="124"/>
      <c r="K2880" s="144"/>
      <c r="L2880" s="11"/>
      <c r="M2880" s="143"/>
      <c r="N2880" s="42"/>
      <c r="O2880" s="128"/>
      <c r="P2880" s="130"/>
      <c r="Q2880" s="130"/>
      <c r="R2880" s="72"/>
      <c r="S2880" s="181"/>
      <c r="T2880" s="73"/>
      <c r="V2880" s="74"/>
      <c r="X2880" s="74"/>
      <c r="Z2880" s="74"/>
      <c r="AB2880" s="74"/>
      <c r="AD2880" s="74"/>
      <c r="AF2880" s="74"/>
      <c r="AH2880" s="74">
        <f t="shared" si="448"/>
        <v>0</v>
      </c>
      <c r="AI2880" s="8"/>
      <c r="AJ2880" s="74"/>
      <c r="AK2880" s="8"/>
      <c r="AL2880" s="74"/>
      <c r="AM2880" s="74"/>
      <c r="AN2880" s="74"/>
      <c r="AO2880" s="74"/>
      <c r="AP2880" s="74"/>
      <c r="AQ2880" s="74"/>
    </row>
    <row r="2881" spans="2:43" ht="18" customHeight="1" x14ac:dyDescent="0.2">
      <c r="B2881" s="4"/>
      <c r="C2881" s="117"/>
      <c r="D2881" s="117"/>
      <c r="E2881" s="117"/>
      <c r="F2881" s="48"/>
      <c r="G2881" s="11"/>
      <c r="H2881" s="117"/>
      <c r="I2881" s="124"/>
      <c r="J2881" s="124"/>
      <c r="K2881" s="144"/>
      <c r="L2881" s="11"/>
      <c r="M2881" s="143"/>
      <c r="N2881" s="42"/>
      <c r="O2881" s="128"/>
      <c r="P2881" s="130"/>
      <c r="Q2881" s="131">
        <v>2</v>
      </c>
      <c r="R2881" s="68"/>
      <c r="S2881" s="35"/>
      <c r="T2881" s="69" t="s">
        <v>11</v>
      </c>
      <c r="U2881" s="92"/>
      <c r="V2881" s="447">
        <f>V2882+V2883+V2884</f>
        <v>50000</v>
      </c>
      <c r="X2881" s="447">
        <f>X2882+X2883+X2884</f>
        <v>54000</v>
      </c>
      <c r="Z2881" s="447">
        <f>Z2882+Z2883+Z2884</f>
        <v>67400</v>
      </c>
      <c r="AB2881" s="447">
        <f>AB2882+AB2883+AB2884</f>
        <v>170400</v>
      </c>
      <c r="AD2881" s="447">
        <f>AD2882+AD2883+AD2884</f>
        <v>114600</v>
      </c>
      <c r="AF2881" s="447">
        <f>AF2882+AF2883+AF2884</f>
        <v>0</v>
      </c>
      <c r="AH2881" s="447">
        <f t="shared" si="448"/>
        <v>114600</v>
      </c>
      <c r="AI2881" s="446"/>
      <c r="AJ2881" s="447">
        <f>AJ2882+AJ2883+AJ2884</f>
        <v>57940</v>
      </c>
      <c r="AK2881" s="71"/>
      <c r="AL2881" s="447">
        <f>AL2882+AL2883+AL2884</f>
        <v>273250</v>
      </c>
      <c r="AM2881" s="447"/>
      <c r="AN2881" s="447">
        <f>AN2882+AN2883+AN2884</f>
        <v>295700</v>
      </c>
      <c r="AO2881" s="447"/>
      <c r="AP2881" s="447">
        <f>AP2882+AP2883+AP2884</f>
        <v>295700</v>
      </c>
      <c r="AQ2881" s="447"/>
    </row>
    <row r="2882" spans="2:43" ht="18" customHeight="1" x14ac:dyDescent="0.25">
      <c r="B2882" s="4"/>
      <c r="C2882" s="117"/>
      <c r="D2882" s="117"/>
      <c r="E2882" s="117"/>
      <c r="F2882" s="48"/>
      <c r="G2882" s="11"/>
      <c r="H2882" s="117"/>
      <c r="I2882" s="124"/>
      <c r="J2882" s="124"/>
      <c r="K2882" s="144"/>
      <c r="L2882" s="11"/>
      <c r="M2882" s="143"/>
      <c r="N2882" s="42"/>
      <c r="O2882" s="128"/>
      <c r="P2882" s="130"/>
      <c r="Q2882" s="130"/>
      <c r="R2882" s="72" t="s">
        <v>3</v>
      </c>
      <c r="S2882" s="181"/>
      <c r="T2882" s="73" t="s">
        <v>11</v>
      </c>
      <c r="V2882" s="74">
        <v>50000</v>
      </c>
      <c r="X2882" s="74">
        <v>54000</v>
      </c>
      <c r="Z2882" s="829">
        <v>67400</v>
      </c>
      <c r="AB2882" s="74">
        <v>170400</v>
      </c>
      <c r="AD2882" s="696">
        <v>114600</v>
      </c>
      <c r="AF2882" s="74">
        <v>0</v>
      </c>
      <c r="AH2882" s="74">
        <f t="shared" si="448"/>
        <v>114600</v>
      </c>
      <c r="AI2882" s="8"/>
      <c r="AJ2882" s="74">
        <f>CEILING(AB2882*34/100,10)</f>
        <v>57940</v>
      </c>
      <c r="AK2882" s="8"/>
      <c r="AL2882" s="74">
        <v>273250</v>
      </c>
      <c r="AM2882" s="74"/>
      <c r="AN2882" s="74">
        <v>295700</v>
      </c>
      <c r="AO2882" s="696"/>
      <c r="AP2882" s="74">
        <v>295700</v>
      </c>
      <c r="AQ2882" s="696"/>
    </row>
    <row r="2883" spans="2:43" ht="18" hidden="1" customHeight="1" x14ac:dyDescent="0.2">
      <c r="B2883" s="4"/>
      <c r="C2883" s="117"/>
      <c r="D2883" s="117"/>
      <c r="E2883" s="117"/>
      <c r="F2883" s="48"/>
      <c r="G2883" s="11"/>
      <c r="H2883" s="117"/>
      <c r="I2883" s="124"/>
      <c r="J2883" s="124"/>
      <c r="K2883" s="144"/>
      <c r="L2883" s="11"/>
      <c r="M2883" s="143"/>
      <c r="N2883" s="42"/>
      <c r="O2883" s="128"/>
      <c r="P2883" s="130"/>
      <c r="Q2883" s="130"/>
      <c r="R2883" s="72"/>
      <c r="S2883" s="181"/>
      <c r="T2883" s="73"/>
      <c r="V2883" s="74"/>
      <c r="X2883" s="74"/>
      <c r="Z2883" s="74"/>
      <c r="AB2883" s="74"/>
      <c r="AD2883" s="74"/>
      <c r="AF2883" s="74"/>
      <c r="AH2883" s="74">
        <f t="shared" si="448"/>
        <v>0</v>
      </c>
      <c r="AI2883" s="8"/>
      <c r="AJ2883" s="74"/>
      <c r="AK2883" s="8"/>
      <c r="AL2883" s="74"/>
      <c r="AM2883" s="74"/>
      <c r="AN2883" s="74"/>
      <c r="AO2883" s="74"/>
      <c r="AP2883" s="74"/>
      <c r="AQ2883" s="74"/>
    </row>
    <row r="2884" spans="2:43" ht="18" hidden="1" customHeight="1" x14ac:dyDescent="0.2">
      <c r="B2884" s="4"/>
      <c r="C2884" s="117"/>
      <c r="D2884" s="117"/>
      <c r="E2884" s="117"/>
      <c r="F2884" s="48"/>
      <c r="G2884" s="11"/>
      <c r="H2884" s="117"/>
      <c r="I2884" s="124"/>
      <c r="J2884" s="124"/>
      <c r="K2884" s="144"/>
      <c r="L2884" s="11"/>
      <c r="M2884" s="143"/>
      <c r="N2884" s="42"/>
      <c r="O2884" s="128"/>
      <c r="P2884" s="130"/>
      <c r="Q2884" s="130"/>
      <c r="R2884" s="72"/>
      <c r="S2884" s="181"/>
      <c r="T2884" s="73"/>
      <c r="V2884" s="74"/>
      <c r="X2884" s="74"/>
      <c r="Z2884" s="74"/>
      <c r="AB2884" s="74"/>
      <c r="AD2884" s="74"/>
      <c r="AF2884" s="74"/>
      <c r="AH2884" s="74">
        <f t="shared" si="448"/>
        <v>0</v>
      </c>
      <c r="AI2884" s="8"/>
      <c r="AJ2884" s="74"/>
      <c r="AK2884" s="8"/>
      <c r="AL2884" s="74"/>
      <c r="AM2884" s="74"/>
      <c r="AN2884" s="74"/>
      <c r="AO2884" s="74"/>
      <c r="AP2884" s="74"/>
      <c r="AQ2884" s="74"/>
    </row>
    <row r="2885" spans="2:43" ht="18" customHeight="1" x14ac:dyDescent="0.2">
      <c r="B2885" s="4"/>
      <c r="C2885" s="117"/>
      <c r="D2885" s="117"/>
      <c r="E2885" s="117"/>
      <c r="F2885" s="48"/>
      <c r="G2885" s="11"/>
      <c r="H2885" s="117"/>
      <c r="I2885" s="124"/>
      <c r="J2885" s="124"/>
      <c r="K2885" s="144"/>
      <c r="L2885" s="11"/>
      <c r="M2885" s="143"/>
      <c r="N2885" s="42"/>
      <c r="O2885" s="128"/>
      <c r="P2885" s="130"/>
      <c r="Q2885" s="131">
        <v>3</v>
      </c>
      <c r="R2885" s="84"/>
      <c r="S2885" s="250"/>
      <c r="T2885" s="69" t="s">
        <v>12</v>
      </c>
      <c r="U2885" s="92"/>
      <c r="V2885" s="447">
        <f>V2886</f>
        <v>116000</v>
      </c>
      <c r="X2885" s="447">
        <f>X2886</f>
        <v>150600</v>
      </c>
      <c r="Z2885" s="447">
        <f>Z2886</f>
        <v>126400</v>
      </c>
      <c r="AB2885" s="447">
        <f>AB2886</f>
        <v>136900</v>
      </c>
      <c r="AD2885" s="447">
        <f>AD2886</f>
        <v>189900</v>
      </c>
      <c r="AF2885" s="447">
        <f>AF2886</f>
        <v>0</v>
      </c>
      <c r="AH2885" s="447">
        <f t="shared" si="448"/>
        <v>189900</v>
      </c>
      <c r="AI2885" s="446"/>
      <c r="AJ2885" s="447">
        <f>AJ2886</f>
        <v>46550</v>
      </c>
      <c r="AK2885" s="71"/>
      <c r="AL2885" s="447">
        <f>AL2886</f>
        <v>164400</v>
      </c>
      <c r="AM2885" s="447"/>
      <c r="AN2885" s="447">
        <f>AN2886</f>
        <v>177900</v>
      </c>
      <c r="AO2885" s="447"/>
      <c r="AP2885" s="447">
        <f>AP2886</f>
        <v>177900</v>
      </c>
      <c r="AQ2885" s="447"/>
    </row>
    <row r="2886" spans="2:43" ht="18.75" customHeight="1" x14ac:dyDescent="0.25">
      <c r="B2886" s="4"/>
      <c r="C2886" s="117"/>
      <c r="D2886" s="117"/>
      <c r="E2886" s="117"/>
      <c r="F2886" s="48"/>
      <c r="G2886" s="11"/>
      <c r="H2886" s="117"/>
      <c r="I2886" s="124"/>
      <c r="J2886" s="124"/>
      <c r="K2886" s="144"/>
      <c r="L2886" s="11"/>
      <c r="M2886" s="143"/>
      <c r="N2886" s="42"/>
      <c r="O2886" s="128"/>
      <c r="P2886" s="130"/>
      <c r="Q2886" s="130"/>
      <c r="R2886" s="72" t="s">
        <v>3</v>
      </c>
      <c r="S2886" s="181"/>
      <c r="T2886" s="73" t="s">
        <v>12</v>
      </c>
      <c r="V2886" s="74">
        <v>116000</v>
      </c>
      <c r="X2886" s="74">
        <v>150600</v>
      </c>
      <c r="Z2886" s="829">
        <v>126400</v>
      </c>
      <c r="AB2886" s="74">
        <v>136900</v>
      </c>
      <c r="AD2886" s="696">
        <v>189900</v>
      </c>
      <c r="AF2886" s="74">
        <v>0</v>
      </c>
      <c r="AH2886" s="74">
        <f t="shared" si="448"/>
        <v>189900</v>
      </c>
      <c r="AI2886" s="8"/>
      <c r="AJ2886" s="74">
        <f>CEILING(AB2886*34/100,10)</f>
        <v>46550</v>
      </c>
      <c r="AK2886" s="8"/>
      <c r="AL2886" s="74">
        <v>164400</v>
      </c>
      <c r="AM2886" s="74"/>
      <c r="AN2886" s="74">
        <v>177900</v>
      </c>
      <c r="AO2886" s="696"/>
      <c r="AP2886" s="74">
        <v>177900</v>
      </c>
      <c r="AQ2886" s="696"/>
    </row>
    <row r="2887" spans="2:43" ht="18" customHeight="1" x14ac:dyDescent="0.2">
      <c r="B2887" s="4"/>
      <c r="C2887" s="117"/>
      <c r="D2887" s="117"/>
      <c r="E2887" s="117"/>
      <c r="F2887" s="48"/>
      <c r="G2887" s="11"/>
      <c r="H2887" s="117"/>
      <c r="I2887" s="124"/>
      <c r="J2887" s="124"/>
      <c r="K2887" s="144"/>
      <c r="L2887" s="11"/>
      <c r="M2887" s="143"/>
      <c r="N2887" s="42"/>
      <c r="O2887" s="128"/>
      <c r="P2887" s="130"/>
      <c r="Q2887" s="131">
        <v>4</v>
      </c>
      <c r="R2887" s="68"/>
      <c r="S2887" s="35"/>
      <c r="T2887" s="69" t="s">
        <v>13</v>
      </c>
      <c r="U2887" s="92"/>
      <c r="V2887" s="447">
        <f>V2888+V2889+V2890</f>
        <v>4000</v>
      </c>
      <c r="X2887" s="447">
        <f>X2888+X2889+X2890</f>
        <v>7000</v>
      </c>
      <c r="Z2887" s="447">
        <f>Z2888+Z2889+Z2890</f>
        <v>4100</v>
      </c>
      <c r="AB2887" s="447">
        <f>AB2888+AB2889+AB2890</f>
        <v>6700</v>
      </c>
      <c r="AD2887" s="447">
        <f>AD2888+AD2889+AD2890</f>
        <v>11200</v>
      </c>
      <c r="AF2887" s="447">
        <f>AF2888+AF2889+AF2890</f>
        <v>0</v>
      </c>
      <c r="AH2887" s="447">
        <f t="shared" si="448"/>
        <v>11200</v>
      </c>
      <c r="AI2887" s="446"/>
      <c r="AJ2887" s="447">
        <f>AJ2888+AJ2889+AJ2890</f>
        <v>2280</v>
      </c>
      <c r="AK2887" s="71"/>
      <c r="AL2887" s="447">
        <f>AL2888+AL2889+AL2890</f>
        <v>12500</v>
      </c>
      <c r="AM2887" s="447"/>
      <c r="AN2887" s="447">
        <f>AN2888+AN2889+AN2890</f>
        <v>13500</v>
      </c>
      <c r="AO2887" s="447"/>
      <c r="AP2887" s="447">
        <f>AP2888+AP2889+AP2890</f>
        <v>13500</v>
      </c>
      <c r="AQ2887" s="447"/>
    </row>
    <row r="2888" spans="2:43" ht="18" customHeight="1" x14ac:dyDescent="0.25">
      <c r="B2888" s="4"/>
      <c r="C2888" s="117"/>
      <c r="D2888" s="117"/>
      <c r="E2888" s="117"/>
      <c r="F2888" s="48"/>
      <c r="G2888" s="11"/>
      <c r="H2888" s="117"/>
      <c r="I2888" s="124"/>
      <c r="J2888" s="124"/>
      <c r="K2888" s="144"/>
      <c r="L2888" s="11"/>
      <c r="M2888" s="143"/>
      <c r="N2888" s="42"/>
      <c r="O2888" s="128"/>
      <c r="P2888" s="130"/>
      <c r="Q2888" s="130"/>
      <c r="R2888" s="72" t="s">
        <v>3</v>
      </c>
      <c r="S2888" s="181"/>
      <c r="T2888" s="73" t="s">
        <v>13</v>
      </c>
      <c r="V2888" s="74">
        <v>4000</v>
      </c>
      <c r="X2888" s="74">
        <v>7000</v>
      </c>
      <c r="Z2888" s="829">
        <v>4100</v>
      </c>
      <c r="AB2888" s="74">
        <v>6700</v>
      </c>
      <c r="AD2888" s="696">
        <v>11200</v>
      </c>
      <c r="AF2888" s="74">
        <v>0</v>
      </c>
      <c r="AH2888" s="74">
        <f t="shared" si="448"/>
        <v>11200</v>
      </c>
      <c r="AI2888" s="8"/>
      <c r="AJ2888" s="74">
        <f>CEILING(AB2888*34/100,10)</f>
        <v>2280</v>
      </c>
      <c r="AK2888" s="8"/>
      <c r="AL2888" s="74">
        <v>12500</v>
      </c>
      <c r="AM2888" s="74"/>
      <c r="AN2888" s="74">
        <v>13500</v>
      </c>
      <c r="AO2888" s="696"/>
      <c r="AP2888" s="74">
        <v>13500</v>
      </c>
      <c r="AQ2888" s="696"/>
    </row>
    <row r="2889" spans="2:43" ht="18" hidden="1" customHeight="1" x14ac:dyDescent="0.2">
      <c r="B2889" s="4"/>
      <c r="C2889" s="117"/>
      <c r="D2889" s="117"/>
      <c r="E2889" s="117"/>
      <c r="F2889" s="48"/>
      <c r="G2889" s="11"/>
      <c r="H2889" s="117"/>
      <c r="I2889" s="124"/>
      <c r="J2889" s="124"/>
      <c r="K2889" s="144"/>
      <c r="L2889" s="11"/>
      <c r="M2889" s="143"/>
      <c r="N2889" s="42"/>
      <c r="O2889" s="128"/>
      <c r="P2889" s="130"/>
      <c r="Q2889" s="130"/>
      <c r="R2889" s="72"/>
      <c r="S2889" s="181"/>
      <c r="T2889" s="73"/>
      <c r="V2889" s="74"/>
      <c r="X2889" s="74"/>
      <c r="Z2889" s="74"/>
      <c r="AB2889" s="74"/>
      <c r="AD2889" s="74"/>
      <c r="AF2889" s="74"/>
      <c r="AH2889" s="74">
        <f t="shared" si="448"/>
        <v>0</v>
      </c>
      <c r="AI2889" s="8"/>
      <c r="AJ2889" s="74"/>
      <c r="AK2889" s="8"/>
      <c r="AL2889" s="74"/>
      <c r="AM2889" s="74"/>
      <c r="AN2889" s="74"/>
      <c r="AO2889" s="74"/>
      <c r="AP2889" s="74"/>
      <c r="AQ2889" s="74"/>
    </row>
    <row r="2890" spans="2:43" ht="18" hidden="1" customHeight="1" x14ac:dyDescent="0.2">
      <c r="B2890" s="4"/>
      <c r="C2890" s="117"/>
      <c r="D2890" s="117"/>
      <c r="E2890" s="117"/>
      <c r="F2890" s="48"/>
      <c r="G2890" s="11"/>
      <c r="H2890" s="117"/>
      <c r="I2890" s="124"/>
      <c r="J2890" s="124"/>
      <c r="K2890" s="144"/>
      <c r="L2890" s="11"/>
      <c r="M2890" s="143"/>
      <c r="N2890" s="42"/>
      <c r="O2890" s="128"/>
      <c r="P2890" s="130"/>
      <c r="Q2890" s="130"/>
      <c r="R2890" s="72"/>
      <c r="S2890" s="181"/>
      <c r="T2890" s="73"/>
      <c r="V2890" s="74"/>
      <c r="X2890" s="74"/>
      <c r="Z2890" s="74"/>
      <c r="AB2890" s="74"/>
      <c r="AD2890" s="74"/>
      <c r="AF2890" s="74"/>
      <c r="AH2890" s="74">
        <f t="shared" si="448"/>
        <v>0</v>
      </c>
      <c r="AI2890" s="8"/>
      <c r="AJ2890" s="74"/>
      <c r="AK2890" s="8"/>
      <c r="AL2890" s="74"/>
      <c r="AM2890" s="74"/>
      <c r="AN2890" s="74"/>
      <c r="AO2890" s="74"/>
      <c r="AP2890" s="74"/>
      <c r="AQ2890" s="74"/>
    </row>
    <row r="2891" spans="2:43" ht="18" customHeight="1" x14ac:dyDescent="0.2">
      <c r="B2891" s="4"/>
      <c r="C2891" s="117"/>
      <c r="D2891" s="117"/>
      <c r="E2891" s="117"/>
      <c r="F2891" s="48"/>
      <c r="G2891" s="11"/>
      <c r="H2891" s="117"/>
      <c r="I2891" s="124"/>
      <c r="J2891" s="124"/>
      <c r="K2891" s="144"/>
      <c r="L2891" s="11"/>
      <c r="M2891" s="143"/>
      <c r="N2891" s="42"/>
      <c r="O2891" s="128"/>
      <c r="P2891" s="130"/>
      <c r="Q2891" s="131">
        <v>5</v>
      </c>
      <c r="R2891" s="84"/>
      <c r="S2891" s="250"/>
      <c r="T2891" s="69" t="s">
        <v>204</v>
      </c>
      <c r="U2891" s="92"/>
      <c r="V2891" s="447">
        <f>V2892</f>
        <v>7000</v>
      </c>
      <c r="X2891" s="447">
        <f>X2892</f>
        <v>12200</v>
      </c>
      <c r="Z2891" s="447">
        <f>Z2892</f>
        <v>20500</v>
      </c>
      <c r="AB2891" s="447">
        <f>AB2892</f>
        <v>25000</v>
      </c>
      <c r="AD2891" s="447">
        <f>AD2892</f>
        <v>3000</v>
      </c>
      <c r="AF2891" s="447">
        <f>AF2892</f>
        <v>0</v>
      </c>
      <c r="AH2891" s="447">
        <f t="shared" si="448"/>
        <v>3000</v>
      </c>
      <c r="AI2891" s="446"/>
      <c r="AJ2891" s="447">
        <f>AJ2892</f>
        <v>8500</v>
      </c>
      <c r="AK2891" s="71"/>
      <c r="AL2891" s="447">
        <f>AL2892</f>
        <v>30950</v>
      </c>
      <c r="AM2891" s="447"/>
      <c r="AN2891" s="447">
        <f>AN2892</f>
        <v>33500</v>
      </c>
      <c r="AO2891" s="447"/>
      <c r="AP2891" s="447">
        <f>AP2892</f>
        <v>33500</v>
      </c>
      <c r="AQ2891" s="447"/>
    </row>
    <row r="2892" spans="2:43" ht="18" customHeight="1" x14ac:dyDescent="0.25">
      <c r="B2892" s="4"/>
      <c r="C2892" s="117"/>
      <c r="D2892" s="117"/>
      <c r="E2892" s="117"/>
      <c r="F2892" s="48"/>
      <c r="G2892" s="11"/>
      <c r="H2892" s="117"/>
      <c r="I2892" s="124"/>
      <c r="J2892" s="124"/>
      <c r="K2892" s="144"/>
      <c r="L2892" s="11"/>
      <c r="M2892" s="143"/>
      <c r="N2892" s="42"/>
      <c r="O2892" s="128"/>
      <c r="P2892" s="130"/>
      <c r="Q2892" s="130"/>
      <c r="R2892" s="72" t="s">
        <v>3</v>
      </c>
      <c r="S2892" s="181"/>
      <c r="T2892" s="73" t="s">
        <v>204</v>
      </c>
      <c r="V2892" s="74">
        <v>7000</v>
      </c>
      <c r="X2892" s="74">
        <v>12200</v>
      </c>
      <c r="Z2892" s="829">
        <v>20500</v>
      </c>
      <c r="AB2892" s="74">
        <v>25000</v>
      </c>
      <c r="AD2892" s="696">
        <v>3000</v>
      </c>
      <c r="AF2892" s="74">
        <v>0</v>
      </c>
      <c r="AH2892" s="74">
        <f t="shared" si="448"/>
        <v>3000</v>
      </c>
      <c r="AI2892" s="8"/>
      <c r="AJ2892" s="74">
        <f>CEILING(AB2892*34/100,10)</f>
        <v>8500</v>
      </c>
      <c r="AK2892" s="8"/>
      <c r="AL2892" s="74">
        <v>30950</v>
      </c>
      <c r="AM2892" s="74"/>
      <c r="AN2892" s="74">
        <v>33500</v>
      </c>
      <c r="AO2892" s="696"/>
      <c r="AP2892" s="74">
        <v>33500</v>
      </c>
      <c r="AQ2892" s="696"/>
    </row>
    <row r="2893" spans="2:43" ht="18" hidden="1" customHeight="1" x14ac:dyDescent="0.2">
      <c r="B2893" s="4"/>
      <c r="C2893" s="117"/>
      <c r="D2893" s="117"/>
      <c r="E2893" s="117"/>
      <c r="F2893" s="48"/>
      <c r="G2893" s="11"/>
      <c r="H2893" s="117"/>
      <c r="I2893" s="124"/>
      <c r="J2893" s="124"/>
      <c r="K2893" s="144"/>
      <c r="L2893" s="11"/>
      <c r="M2893" s="143"/>
      <c r="N2893" s="42"/>
      <c r="O2893" s="128"/>
      <c r="P2893" s="130"/>
      <c r="Q2893" s="131">
        <v>6</v>
      </c>
      <c r="R2893" s="68"/>
      <c r="S2893" s="35"/>
      <c r="T2893" s="69" t="s">
        <v>375</v>
      </c>
      <c r="U2893" s="92"/>
      <c r="V2893" s="447">
        <f>SUM(V2894:V2894)</f>
        <v>0</v>
      </c>
      <c r="X2893" s="447">
        <f>SUM(X2894:X2894)</f>
        <v>0</v>
      </c>
      <c r="Z2893" s="447">
        <f>SUM(Z2894:Z2894)</f>
        <v>0</v>
      </c>
      <c r="AB2893" s="447">
        <f>SUM(AB2894:AB2894)</f>
        <v>0</v>
      </c>
      <c r="AD2893" s="447">
        <f>SUM(AD2894:AD2894)</f>
        <v>0</v>
      </c>
      <c r="AF2893" s="447">
        <f>SUM(AF2894:AF2894)</f>
        <v>0</v>
      </c>
      <c r="AH2893" s="447">
        <f t="shared" si="448"/>
        <v>0</v>
      </c>
      <c r="AI2893" s="446"/>
      <c r="AJ2893" s="447">
        <f>SUM(AJ2894:AJ2894)</f>
        <v>0</v>
      </c>
      <c r="AK2893" s="71"/>
      <c r="AL2893" s="447">
        <f>SUM(AL2894:AL2894)</f>
        <v>0</v>
      </c>
      <c r="AM2893" s="447"/>
      <c r="AN2893" s="447">
        <f>SUM(AN2894:AN2894)</f>
        <v>0</v>
      </c>
      <c r="AO2893" s="447"/>
      <c r="AP2893" s="447">
        <f>SUM(AP2894:AP2894)</f>
        <v>0</v>
      </c>
      <c r="AQ2893" s="447"/>
    </row>
    <row r="2894" spans="2:43" ht="18" hidden="1" customHeight="1" x14ac:dyDescent="0.2">
      <c r="B2894" s="4"/>
      <c r="C2894" s="117"/>
      <c r="D2894" s="117"/>
      <c r="E2894" s="117"/>
      <c r="F2894" s="48"/>
      <c r="G2894" s="11"/>
      <c r="H2894" s="117"/>
      <c r="I2894" s="124"/>
      <c r="J2894" s="124"/>
      <c r="K2894" s="144"/>
      <c r="L2894" s="11"/>
      <c r="M2894" s="143"/>
      <c r="N2894" s="42"/>
      <c r="O2894" s="128"/>
      <c r="P2894" s="130"/>
      <c r="Q2894" s="130"/>
      <c r="R2894" s="72" t="s">
        <v>3</v>
      </c>
      <c r="S2894" s="181"/>
      <c r="T2894" s="73" t="s">
        <v>375</v>
      </c>
      <c r="V2894" s="74">
        <v>0</v>
      </c>
      <c r="X2894" s="74">
        <v>0</v>
      </c>
      <c r="Z2894" s="74">
        <v>0</v>
      </c>
      <c r="AB2894" s="74">
        <v>0</v>
      </c>
      <c r="AD2894" s="74">
        <v>0</v>
      </c>
      <c r="AF2894" s="74">
        <v>0</v>
      </c>
      <c r="AH2894" s="74">
        <f t="shared" si="448"/>
        <v>0</v>
      </c>
      <c r="AI2894" s="8"/>
      <c r="AJ2894" s="74">
        <v>0</v>
      </c>
      <c r="AK2894" s="8"/>
      <c r="AL2894" s="74">
        <v>0</v>
      </c>
      <c r="AM2894" s="74"/>
      <c r="AN2894" s="74">
        <v>0</v>
      </c>
      <c r="AO2894" s="74"/>
      <c r="AP2894" s="74">
        <v>0</v>
      </c>
      <c r="AQ2894" s="74"/>
    </row>
    <row r="2895" spans="2:43" ht="18" customHeight="1" x14ac:dyDescent="0.2">
      <c r="B2895" s="4"/>
      <c r="C2895" s="117"/>
      <c r="D2895" s="117"/>
      <c r="E2895" s="117"/>
      <c r="F2895" s="48"/>
      <c r="G2895" s="11"/>
      <c r="H2895" s="117"/>
      <c r="I2895" s="124"/>
      <c r="J2895" s="124"/>
      <c r="K2895" s="144"/>
      <c r="L2895" s="11"/>
      <c r="M2895" s="143"/>
      <c r="N2895" s="42"/>
      <c r="O2895" s="127" t="s">
        <v>0</v>
      </c>
      <c r="P2895" s="123"/>
      <c r="Q2895" s="123"/>
      <c r="R2895" s="49"/>
      <c r="S2895" s="18"/>
      <c r="T2895" s="50" t="s">
        <v>60</v>
      </c>
      <c r="U2895" s="76"/>
      <c r="V2895" s="51">
        <f>V2896</f>
        <v>82000</v>
      </c>
      <c r="X2895" s="51">
        <f>X2896</f>
        <v>108200</v>
      </c>
      <c r="Z2895" s="51">
        <f>Z2896</f>
        <v>103500</v>
      </c>
      <c r="AB2895" s="51">
        <f>AB2896</f>
        <v>97400</v>
      </c>
      <c r="AD2895" s="51">
        <f>AD2896</f>
        <v>105300</v>
      </c>
      <c r="AF2895" s="51">
        <f>AF2896</f>
        <v>0</v>
      </c>
      <c r="AH2895" s="51">
        <f t="shared" si="448"/>
        <v>105300</v>
      </c>
      <c r="AI2895" s="5"/>
      <c r="AJ2895" s="51">
        <f>AJ2896</f>
        <v>33120</v>
      </c>
      <c r="AK2895" s="5"/>
      <c r="AL2895" s="51">
        <f t="shared" ref="AL2895:AP2896" si="456">AL2896</f>
        <v>106000</v>
      </c>
      <c r="AM2895" s="51"/>
      <c r="AN2895" s="51">
        <f t="shared" si="456"/>
        <v>114700</v>
      </c>
      <c r="AO2895" s="51"/>
      <c r="AP2895" s="51">
        <f t="shared" si="456"/>
        <v>114700</v>
      </c>
      <c r="AQ2895" s="51"/>
    </row>
    <row r="2896" spans="2:43" ht="18" customHeight="1" x14ac:dyDescent="0.2">
      <c r="B2896" s="4"/>
      <c r="C2896" s="117"/>
      <c r="D2896" s="117"/>
      <c r="E2896" s="117"/>
      <c r="F2896" s="48"/>
      <c r="G2896" s="11"/>
      <c r="H2896" s="117"/>
      <c r="I2896" s="124"/>
      <c r="J2896" s="124"/>
      <c r="K2896" s="144"/>
      <c r="L2896" s="11"/>
      <c r="M2896" s="143"/>
      <c r="N2896" s="42"/>
      <c r="O2896" s="128"/>
      <c r="P2896" s="129">
        <v>1</v>
      </c>
      <c r="Q2896" s="129"/>
      <c r="R2896" s="64"/>
      <c r="S2896" s="234"/>
      <c r="T2896" s="65" t="s">
        <v>8</v>
      </c>
      <c r="U2896" s="155"/>
      <c r="V2896" s="66">
        <f>V2897</f>
        <v>82000</v>
      </c>
      <c r="X2896" s="66">
        <f>X2897</f>
        <v>108200</v>
      </c>
      <c r="Z2896" s="66">
        <f>Z2897</f>
        <v>103500</v>
      </c>
      <c r="AB2896" s="66">
        <f>AB2897</f>
        <v>97400</v>
      </c>
      <c r="AD2896" s="66">
        <f>AD2897</f>
        <v>105300</v>
      </c>
      <c r="AF2896" s="66">
        <f>AF2897</f>
        <v>0</v>
      </c>
      <c r="AH2896" s="66">
        <f t="shared" si="448"/>
        <v>105300</v>
      </c>
      <c r="AI2896" s="67"/>
      <c r="AJ2896" s="66">
        <f>AJ2897</f>
        <v>33120</v>
      </c>
      <c r="AK2896" s="67"/>
      <c r="AL2896" s="66">
        <f t="shared" si="456"/>
        <v>106000</v>
      </c>
      <c r="AM2896" s="66"/>
      <c r="AN2896" s="66">
        <f t="shared" si="456"/>
        <v>114700</v>
      </c>
      <c r="AO2896" s="66"/>
      <c r="AP2896" s="66">
        <f t="shared" si="456"/>
        <v>114700</v>
      </c>
      <c r="AQ2896" s="66"/>
    </row>
    <row r="2897" spans="2:43" ht="18" customHeight="1" x14ac:dyDescent="0.2">
      <c r="B2897" s="4"/>
      <c r="C2897" s="117"/>
      <c r="D2897" s="117"/>
      <c r="E2897" s="117"/>
      <c r="F2897" s="48"/>
      <c r="G2897" s="11"/>
      <c r="H2897" s="117"/>
      <c r="I2897" s="124"/>
      <c r="J2897" s="124"/>
      <c r="K2897" s="144"/>
      <c r="L2897" s="11"/>
      <c r="M2897" s="143"/>
      <c r="N2897" s="42"/>
      <c r="O2897" s="128"/>
      <c r="P2897" s="130"/>
      <c r="Q2897" s="131">
        <v>6</v>
      </c>
      <c r="R2897" s="72"/>
      <c r="S2897" s="181"/>
      <c r="T2897" s="69" t="s">
        <v>62</v>
      </c>
      <c r="U2897" s="92"/>
      <c r="V2897" s="447">
        <f>SUM(V2898:V2900)</f>
        <v>82000</v>
      </c>
      <c r="X2897" s="447">
        <f>SUM(X2898:X2900)</f>
        <v>108200</v>
      </c>
      <c r="Z2897" s="447">
        <f>SUM(Z2898:Z2900)</f>
        <v>103500</v>
      </c>
      <c r="AB2897" s="447">
        <f>SUM(AB2898:AB2900)</f>
        <v>97400</v>
      </c>
      <c r="AD2897" s="447">
        <f>SUM(AD2898:AD2900)</f>
        <v>105300</v>
      </c>
      <c r="AF2897" s="447">
        <f>SUM(AF2898:AF2900)</f>
        <v>0</v>
      </c>
      <c r="AH2897" s="447">
        <f t="shared" si="448"/>
        <v>105300</v>
      </c>
      <c r="AI2897" s="446"/>
      <c r="AJ2897" s="447">
        <f>SUM(AJ2898:AJ2900)</f>
        <v>33120</v>
      </c>
      <c r="AK2897" s="71"/>
      <c r="AL2897" s="447">
        <f>SUM(AL2898:AL2900)</f>
        <v>106000</v>
      </c>
      <c r="AM2897" s="447"/>
      <c r="AN2897" s="447">
        <f>SUM(AN2898:AN2900)</f>
        <v>114700</v>
      </c>
      <c r="AO2897" s="447"/>
      <c r="AP2897" s="447">
        <f>SUM(AP2898:AP2900)</f>
        <v>114700</v>
      </c>
      <c r="AQ2897" s="447"/>
    </row>
    <row r="2898" spans="2:43" ht="18" customHeight="1" x14ac:dyDescent="0.25">
      <c r="B2898" s="4"/>
      <c r="C2898" s="117"/>
      <c r="D2898" s="117"/>
      <c r="E2898" s="117"/>
      <c r="F2898" s="48"/>
      <c r="G2898" s="11"/>
      <c r="H2898" s="117"/>
      <c r="I2898" s="124"/>
      <c r="J2898" s="124"/>
      <c r="K2898" s="144"/>
      <c r="L2898" s="11"/>
      <c r="M2898" s="143"/>
      <c r="N2898" s="42"/>
      <c r="O2898" s="128"/>
      <c r="P2898" s="130"/>
      <c r="Q2898" s="131"/>
      <c r="R2898" s="72">
        <v>1</v>
      </c>
      <c r="S2898" s="181"/>
      <c r="T2898" s="73" t="s">
        <v>430</v>
      </c>
      <c r="V2898" s="74">
        <v>51000</v>
      </c>
      <c r="X2898" s="74">
        <v>67300</v>
      </c>
      <c r="Z2898" s="829">
        <v>64500</v>
      </c>
      <c r="AB2898" s="74">
        <v>61000</v>
      </c>
      <c r="AD2898" s="696">
        <v>65500</v>
      </c>
      <c r="AF2898" s="74">
        <v>0</v>
      </c>
      <c r="AH2898" s="74">
        <f t="shared" si="448"/>
        <v>65500</v>
      </c>
      <c r="AI2898" s="8"/>
      <c r="AJ2898" s="74">
        <f t="shared" ref="AJ2898:AJ2899" si="457">CEILING(AB2898*34/100,10)</f>
        <v>20740</v>
      </c>
      <c r="AK2898" s="8"/>
      <c r="AL2898" s="74">
        <v>67050</v>
      </c>
      <c r="AM2898" s="74"/>
      <c r="AN2898" s="74">
        <v>72550</v>
      </c>
      <c r="AO2898" s="696"/>
      <c r="AP2898" s="74">
        <v>72550</v>
      </c>
      <c r="AQ2898" s="696"/>
    </row>
    <row r="2899" spans="2:43" ht="18" customHeight="1" x14ac:dyDescent="0.25">
      <c r="B2899" s="4"/>
      <c r="C2899" s="117"/>
      <c r="D2899" s="117"/>
      <c r="E2899" s="117"/>
      <c r="F2899" s="48"/>
      <c r="G2899" s="11"/>
      <c r="H2899" s="117"/>
      <c r="I2899" s="124"/>
      <c r="J2899" s="124"/>
      <c r="K2899" s="144"/>
      <c r="L2899" s="11"/>
      <c r="M2899" s="143"/>
      <c r="N2899" s="42"/>
      <c r="O2899" s="128"/>
      <c r="P2899" s="130"/>
      <c r="Q2899" s="131"/>
      <c r="R2899" s="72">
        <v>2</v>
      </c>
      <c r="S2899" s="181"/>
      <c r="T2899" s="73" t="s">
        <v>386</v>
      </c>
      <c r="V2899" s="74">
        <v>31000</v>
      </c>
      <c r="X2899" s="74">
        <v>40900</v>
      </c>
      <c r="Z2899" s="829">
        <v>39000</v>
      </c>
      <c r="AB2899" s="74">
        <v>36400</v>
      </c>
      <c r="AD2899" s="696">
        <v>39800</v>
      </c>
      <c r="AF2899" s="74">
        <v>0</v>
      </c>
      <c r="AH2899" s="74">
        <f t="shared" si="448"/>
        <v>39800</v>
      </c>
      <c r="AI2899" s="8"/>
      <c r="AJ2899" s="74">
        <f t="shared" si="457"/>
        <v>12380</v>
      </c>
      <c r="AK2899" s="8"/>
      <c r="AL2899" s="74">
        <v>38950</v>
      </c>
      <c r="AM2899" s="74"/>
      <c r="AN2899" s="74">
        <v>42150</v>
      </c>
      <c r="AO2899" s="696"/>
      <c r="AP2899" s="74">
        <v>42150</v>
      </c>
      <c r="AQ2899" s="696"/>
    </row>
    <row r="2900" spans="2:43" ht="18" hidden="1" customHeight="1" x14ac:dyDescent="0.2">
      <c r="B2900" s="4"/>
      <c r="C2900" s="117"/>
      <c r="D2900" s="117"/>
      <c r="E2900" s="117"/>
      <c r="F2900" s="48"/>
      <c r="G2900" s="11"/>
      <c r="H2900" s="117"/>
      <c r="I2900" s="124"/>
      <c r="J2900" s="124"/>
      <c r="K2900" s="144"/>
      <c r="L2900" s="11"/>
      <c r="M2900" s="143"/>
      <c r="N2900" s="42"/>
      <c r="O2900" s="128"/>
      <c r="P2900" s="130"/>
      <c r="Q2900" s="131"/>
      <c r="R2900" s="72">
        <v>8</v>
      </c>
      <c r="S2900" s="181"/>
      <c r="T2900" s="73" t="s">
        <v>463</v>
      </c>
      <c r="V2900" s="74">
        <v>0</v>
      </c>
      <c r="X2900" s="74">
        <v>0</v>
      </c>
      <c r="Z2900" s="74">
        <v>0</v>
      </c>
      <c r="AB2900" s="74">
        <v>0</v>
      </c>
      <c r="AD2900" s="74">
        <v>0</v>
      </c>
      <c r="AF2900" s="74">
        <v>0</v>
      </c>
      <c r="AH2900" s="74">
        <f t="shared" si="448"/>
        <v>0</v>
      </c>
      <c r="AI2900" s="8"/>
      <c r="AJ2900" s="74">
        <v>0</v>
      </c>
      <c r="AK2900" s="8"/>
      <c r="AL2900" s="74">
        <v>0</v>
      </c>
      <c r="AM2900" s="74"/>
      <c r="AN2900" s="74">
        <v>0</v>
      </c>
      <c r="AO2900" s="74"/>
      <c r="AP2900" s="74">
        <v>0</v>
      </c>
      <c r="AQ2900" s="74"/>
    </row>
    <row r="2901" spans="2:43" ht="18" customHeight="1" x14ac:dyDescent="0.2">
      <c r="B2901" s="4"/>
      <c r="C2901" s="117"/>
      <c r="D2901" s="117"/>
      <c r="E2901" s="117"/>
      <c r="F2901" s="48"/>
      <c r="G2901" s="11"/>
      <c r="H2901" s="117"/>
      <c r="I2901" s="124"/>
      <c r="J2901" s="124"/>
      <c r="K2901" s="144"/>
      <c r="L2901" s="11"/>
      <c r="M2901" s="143"/>
      <c r="N2901" s="42"/>
      <c r="O2901" s="127" t="s">
        <v>18</v>
      </c>
      <c r="P2901" s="123"/>
      <c r="Q2901" s="123"/>
      <c r="R2901" s="49"/>
      <c r="S2901" s="18"/>
      <c r="T2901" s="50" t="s">
        <v>190</v>
      </c>
      <c r="U2901" s="76"/>
      <c r="V2901" s="51">
        <f>V2902+V2921+V2928+V2933+V2938</f>
        <v>20000</v>
      </c>
      <c r="X2901" s="51">
        <f>X2902+X2921+X2928+X2933+X2938</f>
        <v>22500</v>
      </c>
      <c r="Z2901" s="51">
        <f>Z2902+Z2921+Z2928+Z2933+Z2938</f>
        <v>21780</v>
      </c>
      <c r="AB2901" s="51">
        <f>AB2902+AB2921+AB2928+AB2933+AB2938</f>
        <v>26800</v>
      </c>
      <c r="AD2901" s="51">
        <f>AD2902+AD2921+AD2928+AD2933+AD2938</f>
        <v>30750</v>
      </c>
      <c r="AF2901" s="51">
        <f>AF2902+AF2921+AF2928+AF2933+AF2938</f>
        <v>10200</v>
      </c>
      <c r="AH2901" s="51">
        <f t="shared" si="448"/>
        <v>40950</v>
      </c>
      <c r="AI2901" s="5"/>
      <c r="AJ2901" s="51">
        <f>AJ2902+AJ2921+AJ2928+AJ2933+AJ2938</f>
        <v>6890</v>
      </c>
      <c r="AK2901" s="5"/>
      <c r="AL2901" s="51">
        <f>AL2902+AL2921+AL2928+AL2933+AL2938</f>
        <v>23880</v>
      </c>
      <c r="AM2901" s="51"/>
      <c r="AN2901" s="51">
        <f>AN2902+AN2921+AN2928+AN2933+AN2938</f>
        <v>25480</v>
      </c>
      <c r="AO2901" s="51"/>
      <c r="AP2901" s="51">
        <f>AP2902+AP2921+AP2928+AP2933+AP2938</f>
        <v>25480</v>
      </c>
      <c r="AQ2901" s="51"/>
    </row>
    <row r="2902" spans="2:43" ht="18" customHeight="1" x14ac:dyDescent="0.2">
      <c r="B2902" s="4"/>
      <c r="C2902" s="117"/>
      <c r="D2902" s="117"/>
      <c r="E2902" s="117"/>
      <c r="F2902" s="48"/>
      <c r="G2902" s="11"/>
      <c r="H2902" s="117"/>
      <c r="I2902" s="124"/>
      <c r="J2902" s="124"/>
      <c r="K2902" s="144"/>
      <c r="L2902" s="11"/>
      <c r="M2902" s="143"/>
      <c r="N2902" s="42"/>
      <c r="O2902" s="128"/>
      <c r="P2902" s="129">
        <v>2</v>
      </c>
      <c r="Q2902" s="129"/>
      <c r="R2902" s="64"/>
      <c r="S2902" s="234"/>
      <c r="T2902" s="65" t="s">
        <v>195</v>
      </c>
      <c r="U2902" s="155"/>
      <c r="V2902" s="66">
        <f>V2903+V2906+V2909+V2914+V2916</f>
        <v>10000</v>
      </c>
      <c r="X2902" s="66">
        <f>X2903+X2906+X2909+X2914+X2912+X2916</f>
        <v>12000</v>
      </c>
      <c r="Z2902" s="66">
        <f>Z2903+Z2906+Z2909+Z2914+Z2912+Z2916</f>
        <v>11360</v>
      </c>
      <c r="AB2902" s="66">
        <f>AB2903+AB2906+AB2909+AB2914+AB2912+AB2916</f>
        <v>11400</v>
      </c>
      <c r="AD2902" s="66">
        <f>AD2903+AD2906+AD2909+AD2914+AD2912+AD2916</f>
        <v>15200</v>
      </c>
      <c r="AF2902" s="66">
        <f>AF2903+AF2906+AF2909+AF2914+AF2912+AF2916</f>
        <v>10200</v>
      </c>
      <c r="AH2902" s="66">
        <f t="shared" si="448"/>
        <v>25400</v>
      </c>
      <c r="AI2902" s="67"/>
      <c r="AJ2902" s="66">
        <f>AJ2903+AJ2906+AJ2909+AJ2914+AJ2912+AJ2916</f>
        <v>2860</v>
      </c>
      <c r="AK2902" s="67"/>
      <c r="AL2902" s="66">
        <f>AL2903+AL2906+AL2909+AL2914+AL2912+AL2916</f>
        <v>13300</v>
      </c>
      <c r="AM2902" s="66"/>
      <c r="AN2902" s="66">
        <f>AN2903+AN2906+AN2909+AN2914+AN2912+AN2916</f>
        <v>14400</v>
      </c>
      <c r="AO2902" s="66"/>
      <c r="AP2902" s="66">
        <f>AP2903+AP2906+AP2909+AP2914+AP2912+AP2916</f>
        <v>14400</v>
      </c>
      <c r="AQ2902" s="66"/>
    </row>
    <row r="2903" spans="2:43" ht="18" customHeight="1" x14ac:dyDescent="0.2">
      <c r="B2903" s="4"/>
      <c r="C2903" s="117"/>
      <c r="D2903" s="117"/>
      <c r="E2903" s="117"/>
      <c r="F2903" s="48"/>
      <c r="G2903" s="11"/>
      <c r="H2903" s="117"/>
      <c r="I2903" s="124"/>
      <c r="J2903" s="124"/>
      <c r="K2903" s="144"/>
      <c r="L2903" s="11"/>
      <c r="M2903" s="143"/>
      <c r="N2903" s="42"/>
      <c r="O2903" s="128"/>
      <c r="P2903" s="130"/>
      <c r="Q2903" s="131">
        <v>1</v>
      </c>
      <c r="R2903" s="68"/>
      <c r="S2903" s="35"/>
      <c r="T2903" s="69" t="s">
        <v>47</v>
      </c>
      <c r="U2903" s="92"/>
      <c r="V2903" s="70">
        <f>SUM(V2904:V2905)</f>
        <v>3500</v>
      </c>
      <c r="X2903" s="447">
        <f>SUM(X2904:X2905)</f>
        <v>3500</v>
      </c>
      <c r="Z2903" s="447">
        <f>SUM(Z2904:Z2905)</f>
        <v>1800</v>
      </c>
      <c r="AB2903" s="447">
        <f>SUM(AB2904:AB2905)</f>
        <v>3500</v>
      </c>
      <c r="AD2903" s="447">
        <f>SUM(AD2904:AD2905)</f>
        <v>4100</v>
      </c>
      <c r="AF2903" s="447">
        <f>SUM(AF2904:AF2905)</f>
        <v>1700</v>
      </c>
      <c r="AH2903" s="447">
        <f t="shared" si="448"/>
        <v>5800</v>
      </c>
      <c r="AI2903" s="446"/>
      <c r="AJ2903" s="447">
        <f>SUM(AJ2904:AJ2905)</f>
        <v>880</v>
      </c>
      <c r="AK2903" s="71"/>
      <c r="AL2903" s="447">
        <f>SUM(AL2904:AL2905)</f>
        <v>5000</v>
      </c>
      <c r="AM2903" s="447"/>
      <c r="AN2903" s="447">
        <f>SUM(AN2904:AN2905)</f>
        <v>5500</v>
      </c>
      <c r="AO2903" s="447"/>
      <c r="AP2903" s="447">
        <f>SUM(AP2904:AP2905)</f>
        <v>5500</v>
      </c>
      <c r="AQ2903" s="447"/>
    </row>
    <row r="2904" spans="2:43" ht="18" customHeight="1" x14ac:dyDescent="0.25">
      <c r="B2904" s="4"/>
      <c r="C2904" s="117"/>
      <c r="D2904" s="117"/>
      <c r="E2904" s="117"/>
      <c r="F2904" s="48"/>
      <c r="G2904" s="11"/>
      <c r="H2904" s="117"/>
      <c r="I2904" s="124"/>
      <c r="J2904" s="124"/>
      <c r="K2904" s="144"/>
      <c r="L2904" s="11"/>
      <c r="M2904" s="143"/>
      <c r="N2904" s="42"/>
      <c r="O2904" s="128"/>
      <c r="P2904" s="130"/>
      <c r="Q2904" s="130"/>
      <c r="R2904" s="72" t="s">
        <v>3</v>
      </c>
      <c r="S2904" s="181"/>
      <c r="T2904" s="73" t="s">
        <v>17</v>
      </c>
      <c r="V2904" s="570">
        <v>3000</v>
      </c>
      <c r="X2904" s="723">
        <v>3000</v>
      </c>
      <c r="Z2904" s="865">
        <v>1630</v>
      </c>
      <c r="AB2904" s="865">
        <v>3500</v>
      </c>
      <c r="AD2904" s="696">
        <v>4100</v>
      </c>
      <c r="AF2904" s="696">
        <v>1700</v>
      </c>
      <c r="AH2904" s="696">
        <f t="shared" si="448"/>
        <v>5800</v>
      </c>
      <c r="AI2904" s="8"/>
      <c r="AJ2904" s="74">
        <f>CEILING(AB2904*25/100,10)</f>
        <v>880</v>
      </c>
      <c r="AK2904" s="8"/>
      <c r="AL2904" s="74">
        <v>5000</v>
      </c>
      <c r="AM2904" s="74"/>
      <c r="AN2904" s="74">
        <v>5500</v>
      </c>
      <c r="AO2904" s="696"/>
      <c r="AP2904" s="74">
        <v>5500</v>
      </c>
      <c r="AQ2904" s="696"/>
    </row>
    <row r="2905" spans="2:43" ht="18" hidden="1" customHeight="1" x14ac:dyDescent="0.25">
      <c r="B2905" s="4"/>
      <c r="C2905" s="117"/>
      <c r="D2905" s="117"/>
      <c r="E2905" s="117"/>
      <c r="F2905" s="48"/>
      <c r="G2905" s="11"/>
      <c r="H2905" s="117"/>
      <c r="I2905" s="124"/>
      <c r="J2905" s="124"/>
      <c r="K2905" s="144"/>
      <c r="L2905" s="11"/>
      <c r="M2905" s="143"/>
      <c r="N2905" s="42"/>
      <c r="O2905" s="128"/>
      <c r="P2905" s="130"/>
      <c r="Q2905" s="130"/>
      <c r="R2905" s="72" t="s">
        <v>55</v>
      </c>
      <c r="S2905" s="181"/>
      <c r="T2905" s="73" t="s">
        <v>352</v>
      </c>
      <c r="V2905" s="74">
        <v>500</v>
      </c>
      <c r="X2905" s="74">
        <v>500</v>
      </c>
      <c r="Z2905" s="74">
        <v>170</v>
      </c>
      <c r="AB2905" s="74">
        <v>0</v>
      </c>
      <c r="AD2905" s="696">
        <v>0</v>
      </c>
      <c r="AF2905" s="696">
        <v>0</v>
      </c>
      <c r="AH2905" s="696">
        <f t="shared" si="448"/>
        <v>0</v>
      </c>
      <c r="AI2905" s="8"/>
      <c r="AJ2905" s="74">
        <v>0</v>
      </c>
      <c r="AK2905" s="8"/>
      <c r="AL2905" s="74">
        <v>0</v>
      </c>
      <c r="AM2905" s="74"/>
      <c r="AN2905" s="74">
        <v>0</v>
      </c>
      <c r="AO2905" s="696"/>
      <c r="AP2905" s="74">
        <v>0</v>
      </c>
      <c r="AQ2905" s="696"/>
    </row>
    <row r="2906" spans="2:43" ht="18" customHeight="1" x14ac:dyDescent="0.2">
      <c r="B2906" s="4"/>
      <c r="C2906" s="117"/>
      <c r="D2906" s="117"/>
      <c r="E2906" s="117"/>
      <c r="F2906" s="48"/>
      <c r="G2906" s="11"/>
      <c r="H2906" s="117"/>
      <c r="I2906" s="124"/>
      <c r="J2906" s="124"/>
      <c r="K2906" s="144"/>
      <c r="L2906" s="11"/>
      <c r="M2906" s="143"/>
      <c r="N2906" s="42"/>
      <c r="O2906" s="128"/>
      <c r="P2906" s="130"/>
      <c r="Q2906" s="131">
        <v>2</v>
      </c>
      <c r="R2906" s="68"/>
      <c r="S2906" s="35"/>
      <c r="T2906" s="69" t="s">
        <v>227</v>
      </c>
      <c r="U2906" s="92"/>
      <c r="V2906" s="70">
        <f>V2907+V2908</f>
        <v>500</v>
      </c>
      <c r="X2906" s="447">
        <f>X2907+X2908</f>
        <v>500</v>
      </c>
      <c r="Z2906" s="447">
        <f>Z2907+Z2908</f>
        <v>560</v>
      </c>
      <c r="AB2906" s="447">
        <f>AB2907+AB2908</f>
        <v>900</v>
      </c>
      <c r="AD2906" s="447">
        <f>AD2907+AD2908</f>
        <v>1600</v>
      </c>
      <c r="AF2906" s="447">
        <f>AF2907+AF2908</f>
        <v>1000</v>
      </c>
      <c r="AH2906" s="447">
        <f t="shared" si="448"/>
        <v>2600</v>
      </c>
      <c r="AI2906" s="446"/>
      <c r="AJ2906" s="447">
        <f>AJ2907+AJ2908</f>
        <v>230</v>
      </c>
      <c r="AK2906" s="71"/>
      <c r="AL2906" s="447">
        <f>AL2907+AL2908</f>
        <v>3800</v>
      </c>
      <c r="AM2906" s="447"/>
      <c r="AN2906" s="447">
        <f>AN2907+AN2908</f>
        <v>3900</v>
      </c>
      <c r="AO2906" s="447"/>
      <c r="AP2906" s="447">
        <f>AP2907+AP2908</f>
        <v>3900</v>
      </c>
      <c r="AQ2906" s="447"/>
    </row>
    <row r="2907" spans="2:43" ht="18" hidden="1" customHeight="1" x14ac:dyDescent="0.2">
      <c r="B2907" s="4"/>
      <c r="C2907" s="117"/>
      <c r="D2907" s="117"/>
      <c r="E2907" s="117"/>
      <c r="F2907" s="48"/>
      <c r="G2907" s="11"/>
      <c r="H2907" s="117"/>
      <c r="I2907" s="124"/>
      <c r="J2907" s="124"/>
      <c r="K2907" s="144"/>
      <c r="L2907" s="11"/>
      <c r="M2907" s="143"/>
      <c r="N2907" s="42"/>
      <c r="O2907" s="128"/>
      <c r="P2907" s="130"/>
      <c r="Q2907" s="130"/>
      <c r="R2907" s="72" t="s">
        <v>3</v>
      </c>
      <c r="S2907" s="181"/>
      <c r="T2907" s="73" t="s">
        <v>78</v>
      </c>
      <c r="V2907" s="74">
        <v>0</v>
      </c>
      <c r="X2907" s="74">
        <v>0</v>
      </c>
      <c r="Z2907" s="74">
        <v>0</v>
      </c>
      <c r="AB2907" s="74">
        <v>0</v>
      </c>
      <c r="AD2907" s="74">
        <v>0</v>
      </c>
      <c r="AF2907" s="74">
        <v>0</v>
      </c>
      <c r="AH2907" s="74">
        <f t="shared" si="448"/>
        <v>0</v>
      </c>
      <c r="AI2907" s="8"/>
      <c r="AJ2907" s="74">
        <v>0</v>
      </c>
      <c r="AK2907" s="8"/>
      <c r="AL2907" s="74">
        <v>0</v>
      </c>
      <c r="AM2907" s="74"/>
      <c r="AN2907" s="74">
        <v>0</v>
      </c>
      <c r="AO2907" s="74"/>
      <c r="AP2907" s="74">
        <v>0</v>
      </c>
      <c r="AQ2907" s="74"/>
    </row>
    <row r="2908" spans="2:43" ht="18" customHeight="1" x14ac:dyDescent="0.25">
      <c r="B2908" s="4"/>
      <c r="C2908" s="117"/>
      <c r="D2908" s="117"/>
      <c r="E2908" s="117"/>
      <c r="F2908" s="48"/>
      <c r="G2908" s="11"/>
      <c r="H2908" s="117"/>
      <c r="I2908" s="124"/>
      <c r="J2908" s="124"/>
      <c r="K2908" s="144"/>
      <c r="L2908" s="11"/>
      <c r="M2908" s="143"/>
      <c r="N2908" s="42"/>
      <c r="O2908" s="128"/>
      <c r="P2908" s="130"/>
      <c r="Q2908" s="130"/>
      <c r="R2908" s="72" t="s">
        <v>0</v>
      </c>
      <c r="S2908" s="181"/>
      <c r="T2908" s="73" t="s">
        <v>228</v>
      </c>
      <c r="V2908" s="582">
        <v>500</v>
      </c>
      <c r="X2908" s="724">
        <v>500</v>
      </c>
      <c r="Z2908" s="74">
        <v>560</v>
      </c>
      <c r="AB2908" s="74">
        <v>900</v>
      </c>
      <c r="AD2908" s="696">
        <v>1600</v>
      </c>
      <c r="AF2908" s="696">
        <v>1000</v>
      </c>
      <c r="AH2908" s="696">
        <f t="shared" si="448"/>
        <v>2600</v>
      </c>
      <c r="AI2908" s="8"/>
      <c r="AJ2908" s="74">
        <f>CEILING(AB2908*25/100,10)</f>
        <v>230</v>
      </c>
      <c r="AK2908" s="8"/>
      <c r="AL2908" s="74">
        <v>3800</v>
      </c>
      <c r="AM2908" s="74"/>
      <c r="AN2908" s="74">
        <v>3900</v>
      </c>
      <c r="AO2908" s="696"/>
      <c r="AP2908" s="74">
        <v>3900</v>
      </c>
      <c r="AQ2908" s="696"/>
    </row>
    <row r="2909" spans="2:43" ht="18" hidden="1" customHeight="1" x14ac:dyDescent="0.2">
      <c r="B2909" s="4"/>
      <c r="C2909" s="117"/>
      <c r="D2909" s="117"/>
      <c r="E2909" s="117"/>
      <c r="F2909" s="48"/>
      <c r="G2909" s="11"/>
      <c r="H2909" s="117"/>
      <c r="I2909" s="124"/>
      <c r="J2909" s="124"/>
      <c r="K2909" s="144"/>
      <c r="L2909" s="11"/>
      <c r="M2909" s="143"/>
      <c r="N2909" s="42"/>
      <c r="O2909" s="128"/>
      <c r="P2909" s="130"/>
      <c r="Q2909" s="131">
        <v>3</v>
      </c>
      <c r="R2909" s="68"/>
      <c r="S2909" s="35"/>
      <c r="T2909" s="69" t="s">
        <v>79</v>
      </c>
      <c r="U2909" s="92"/>
      <c r="V2909" s="70">
        <f>V2910+V2911</f>
        <v>0</v>
      </c>
      <c r="X2909" s="447">
        <f>X2910+X2911</f>
        <v>0</v>
      </c>
      <c r="Z2909" s="447">
        <f>Z2910+Z2911</f>
        <v>0</v>
      </c>
      <c r="AB2909" s="447">
        <f>AB2910+AB2911</f>
        <v>0</v>
      </c>
      <c r="AD2909" s="447">
        <f>AD2910+AD2911</f>
        <v>0</v>
      </c>
      <c r="AF2909" s="447">
        <f>AF2910+AF2911</f>
        <v>0</v>
      </c>
      <c r="AH2909" s="447">
        <f t="shared" ref="AH2909:AH2972" si="458">AD2909+AF2909</f>
        <v>0</v>
      </c>
      <c r="AI2909" s="446"/>
      <c r="AJ2909" s="447">
        <f>AJ2910+AJ2911</f>
        <v>0</v>
      </c>
      <c r="AK2909" s="71"/>
      <c r="AL2909" s="447">
        <f>AL2910+AL2911</f>
        <v>0</v>
      </c>
      <c r="AM2909" s="447"/>
      <c r="AN2909" s="447">
        <f>AN2910+AN2911</f>
        <v>0</v>
      </c>
      <c r="AO2909" s="447"/>
      <c r="AP2909" s="447">
        <f>AP2910+AP2911</f>
        <v>0</v>
      </c>
      <c r="AQ2909" s="447"/>
    </row>
    <row r="2910" spans="2:43" ht="18" hidden="1" customHeight="1" x14ac:dyDescent="0.2">
      <c r="B2910" s="4"/>
      <c r="C2910" s="117"/>
      <c r="D2910" s="117"/>
      <c r="E2910" s="117"/>
      <c r="F2910" s="48"/>
      <c r="G2910" s="11"/>
      <c r="H2910" s="117"/>
      <c r="I2910" s="124"/>
      <c r="J2910" s="124"/>
      <c r="K2910" s="144"/>
      <c r="L2910" s="11"/>
      <c r="M2910" s="143"/>
      <c r="N2910" s="42"/>
      <c r="O2910" s="128"/>
      <c r="P2910" s="130"/>
      <c r="Q2910" s="131"/>
      <c r="R2910" s="72" t="s">
        <v>3</v>
      </c>
      <c r="S2910" s="181"/>
      <c r="T2910" s="73" t="s">
        <v>80</v>
      </c>
      <c r="V2910" s="83">
        <v>0</v>
      </c>
      <c r="X2910" s="448">
        <v>0</v>
      </c>
      <c r="Z2910" s="448">
        <v>0</v>
      </c>
      <c r="AB2910" s="448">
        <v>0</v>
      </c>
      <c r="AD2910" s="448">
        <v>0</v>
      </c>
      <c r="AF2910" s="448">
        <v>0</v>
      </c>
      <c r="AH2910" s="448">
        <f t="shared" si="458"/>
        <v>0</v>
      </c>
      <c r="AI2910" s="495"/>
      <c r="AJ2910" s="448">
        <v>0</v>
      </c>
      <c r="AK2910" s="87"/>
      <c r="AL2910" s="448">
        <v>0</v>
      </c>
      <c r="AM2910" s="448"/>
      <c r="AN2910" s="448">
        <v>0</v>
      </c>
      <c r="AO2910" s="448"/>
      <c r="AP2910" s="448">
        <v>0</v>
      </c>
      <c r="AQ2910" s="448"/>
    </row>
    <row r="2911" spans="2:43" ht="18" hidden="1" customHeight="1" x14ac:dyDescent="0.2">
      <c r="B2911" s="4"/>
      <c r="C2911" s="117"/>
      <c r="D2911" s="117"/>
      <c r="E2911" s="117"/>
      <c r="F2911" s="48"/>
      <c r="G2911" s="11"/>
      <c r="H2911" s="117"/>
      <c r="I2911" s="124"/>
      <c r="J2911" s="124"/>
      <c r="K2911" s="144"/>
      <c r="L2911" s="11"/>
      <c r="M2911" s="143"/>
      <c r="N2911" s="42"/>
      <c r="O2911" s="128"/>
      <c r="P2911" s="130"/>
      <c r="Q2911" s="130"/>
      <c r="R2911" s="72" t="s">
        <v>18</v>
      </c>
      <c r="S2911" s="181"/>
      <c r="T2911" s="73" t="s">
        <v>82</v>
      </c>
      <c r="V2911" s="74">
        <v>0</v>
      </c>
      <c r="X2911" s="74">
        <v>0</v>
      </c>
      <c r="Z2911" s="74">
        <v>0</v>
      </c>
      <c r="AB2911" s="74">
        <v>0</v>
      </c>
      <c r="AD2911" s="74">
        <v>0</v>
      </c>
      <c r="AF2911" s="74">
        <v>0</v>
      </c>
      <c r="AH2911" s="74">
        <f t="shared" si="458"/>
        <v>0</v>
      </c>
      <c r="AI2911" s="8"/>
      <c r="AJ2911" s="74">
        <v>0</v>
      </c>
      <c r="AK2911" s="8"/>
      <c r="AL2911" s="74">
        <v>0</v>
      </c>
      <c r="AM2911" s="74"/>
      <c r="AN2911" s="74">
        <v>0</v>
      </c>
      <c r="AO2911" s="74"/>
      <c r="AP2911" s="74">
        <v>0</v>
      </c>
      <c r="AQ2911" s="74"/>
    </row>
    <row r="2912" spans="2:43" ht="18" customHeight="1" x14ac:dyDescent="0.2">
      <c r="B2912" s="4"/>
      <c r="C2912" s="117"/>
      <c r="D2912" s="117"/>
      <c r="E2912" s="117"/>
      <c r="F2912" s="48"/>
      <c r="G2912" s="11"/>
      <c r="H2912" s="117"/>
      <c r="I2912" s="124"/>
      <c r="J2912" s="124"/>
      <c r="K2912" s="144"/>
      <c r="L2912" s="11"/>
      <c r="M2912" s="143"/>
      <c r="N2912" s="42"/>
      <c r="O2912" s="128"/>
      <c r="P2912" s="130"/>
      <c r="Q2912" s="131">
        <v>4</v>
      </c>
      <c r="R2912" s="68"/>
      <c r="S2912" s="35"/>
      <c r="T2912" s="450" t="s">
        <v>591</v>
      </c>
      <c r="U2912" s="92"/>
      <c r="V2912" s="70">
        <f>V2913</f>
        <v>0</v>
      </c>
      <c r="X2912" s="447">
        <f>X2913</f>
        <v>1000</v>
      </c>
      <c r="Z2912" s="447">
        <f>Z2913</f>
        <v>1000</v>
      </c>
      <c r="AB2912" s="447">
        <f>AB2913</f>
        <v>1000</v>
      </c>
      <c r="AD2912" s="447">
        <f>AD2913</f>
        <v>1000</v>
      </c>
      <c r="AF2912" s="447">
        <f>AF2913</f>
        <v>0</v>
      </c>
      <c r="AH2912" s="447">
        <f t="shared" si="458"/>
        <v>1000</v>
      </c>
      <c r="AI2912" s="446"/>
      <c r="AJ2912" s="447">
        <f>AJ2913</f>
        <v>250</v>
      </c>
      <c r="AK2912" s="71"/>
      <c r="AL2912" s="447">
        <f>AL2913</f>
        <v>1000</v>
      </c>
      <c r="AM2912" s="447"/>
      <c r="AN2912" s="447">
        <f>AN2913</f>
        <v>1000</v>
      </c>
      <c r="AO2912" s="447"/>
      <c r="AP2912" s="447">
        <f>AP2913</f>
        <v>1000</v>
      </c>
      <c r="AQ2912" s="447"/>
    </row>
    <row r="2913" spans="2:43" ht="18" customHeight="1" x14ac:dyDescent="0.25">
      <c r="B2913" s="4"/>
      <c r="C2913" s="117"/>
      <c r="D2913" s="117"/>
      <c r="E2913" s="117"/>
      <c r="F2913" s="48"/>
      <c r="G2913" s="11"/>
      <c r="H2913" s="117"/>
      <c r="I2913" s="124"/>
      <c r="J2913" s="124"/>
      <c r="K2913" s="144"/>
      <c r="L2913" s="11"/>
      <c r="M2913" s="143"/>
      <c r="N2913" s="42"/>
      <c r="O2913" s="128"/>
      <c r="P2913" s="130"/>
      <c r="Q2913" s="130"/>
      <c r="R2913" s="72">
        <v>3</v>
      </c>
      <c r="S2913" s="181"/>
      <c r="T2913" s="73" t="s">
        <v>592</v>
      </c>
      <c r="V2913" s="74">
        <v>0</v>
      </c>
      <c r="X2913" s="74">
        <v>1000</v>
      </c>
      <c r="Z2913" s="74">
        <v>1000</v>
      </c>
      <c r="AB2913" s="74">
        <v>1000</v>
      </c>
      <c r="AD2913" s="696">
        <v>1000</v>
      </c>
      <c r="AF2913" s="696">
        <v>0</v>
      </c>
      <c r="AH2913" s="696">
        <f t="shared" si="458"/>
        <v>1000</v>
      </c>
      <c r="AI2913" s="8"/>
      <c r="AJ2913" s="74">
        <f>CEILING(AB2913*25/100,10)</f>
        <v>250</v>
      </c>
      <c r="AK2913" s="8"/>
      <c r="AL2913" s="74">
        <v>1000</v>
      </c>
      <c r="AM2913" s="74"/>
      <c r="AN2913" s="74">
        <v>1000</v>
      </c>
      <c r="AO2913" s="696"/>
      <c r="AP2913" s="74">
        <v>1000</v>
      </c>
      <c r="AQ2913" s="696"/>
    </row>
    <row r="2914" spans="2:43" ht="18" hidden="1" customHeight="1" x14ac:dyDescent="0.2">
      <c r="B2914" s="4"/>
      <c r="C2914" s="117"/>
      <c r="D2914" s="117"/>
      <c r="E2914" s="117"/>
      <c r="F2914" s="48"/>
      <c r="G2914" s="11"/>
      <c r="H2914" s="117"/>
      <c r="I2914" s="124"/>
      <c r="J2914" s="124"/>
      <c r="K2914" s="144"/>
      <c r="L2914" s="11"/>
      <c r="M2914" s="143"/>
      <c r="N2914" s="42"/>
      <c r="O2914" s="128"/>
      <c r="P2914" s="130"/>
      <c r="Q2914" s="131">
        <v>5</v>
      </c>
      <c r="R2914" s="68"/>
      <c r="S2914" s="35"/>
      <c r="T2914" s="69" t="s">
        <v>48</v>
      </c>
      <c r="U2914" s="92"/>
      <c r="V2914" s="70">
        <f>V2915</f>
        <v>0</v>
      </c>
      <c r="X2914" s="447">
        <f>X2915</f>
        <v>0</v>
      </c>
      <c r="Z2914" s="447">
        <f>Z2915</f>
        <v>0</v>
      </c>
      <c r="AB2914" s="447">
        <f>AB2915</f>
        <v>0</v>
      </c>
      <c r="AD2914" s="447">
        <f>AD2915</f>
        <v>0</v>
      </c>
      <c r="AF2914" s="447">
        <f>AF2915</f>
        <v>0</v>
      </c>
      <c r="AH2914" s="447">
        <f t="shared" si="458"/>
        <v>0</v>
      </c>
      <c r="AI2914" s="446"/>
      <c r="AJ2914" s="447">
        <f>AJ2915</f>
        <v>0</v>
      </c>
      <c r="AK2914" s="71"/>
      <c r="AL2914" s="447">
        <f>AL2915</f>
        <v>0</v>
      </c>
      <c r="AM2914" s="447"/>
      <c r="AN2914" s="447">
        <f>AN2915</f>
        <v>0</v>
      </c>
      <c r="AO2914" s="447"/>
      <c r="AP2914" s="447">
        <f>AP2915</f>
        <v>0</v>
      </c>
      <c r="AQ2914" s="447"/>
    </row>
    <row r="2915" spans="2:43" ht="18" hidden="1" customHeight="1" x14ac:dyDescent="0.25">
      <c r="B2915" s="4"/>
      <c r="C2915" s="117"/>
      <c r="D2915" s="117"/>
      <c r="E2915" s="117"/>
      <c r="F2915" s="48"/>
      <c r="G2915" s="11"/>
      <c r="H2915" s="117"/>
      <c r="I2915" s="124"/>
      <c r="J2915" s="124"/>
      <c r="K2915" s="144"/>
      <c r="L2915" s="11"/>
      <c r="M2915" s="143"/>
      <c r="N2915" s="42"/>
      <c r="O2915" s="128"/>
      <c r="P2915" s="130"/>
      <c r="Q2915" s="130"/>
      <c r="R2915" s="72" t="s">
        <v>3</v>
      </c>
      <c r="S2915" s="181"/>
      <c r="T2915" s="73" t="s">
        <v>551</v>
      </c>
      <c r="V2915" s="74">
        <v>0</v>
      </c>
      <c r="X2915" s="74">
        <v>0</v>
      </c>
      <c r="Z2915" s="74">
        <v>0</v>
      </c>
      <c r="AB2915" s="74">
        <v>0</v>
      </c>
      <c r="AD2915" s="696">
        <f>(AB2915*10/100)+AB2915</f>
        <v>0</v>
      </c>
      <c r="AF2915" s="696">
        <f>(AD2915*10/100)+AD2915</f>
        <v>0</v>
      </c>
      <c r="AH2915" s="696">
        <f t="shared" si="458"/>
        <v>0</v>
      </c>
      <c r="AI2915" s="8"/>
      <c r="AJ2915" s="74">
        <v>0</v>
      </c>
      <c r="AK2915" s="8"/>
      <c r="AL2915" s="74">
        <v>0</v>
      </c>
      <c r="AM2915" s="74"/>
      <c r="AN2915" s="74">
        <v>0</v>
      </c>
      <c r="AO2915" s="696"/>
      <c r="AP2915" s="74">
        <v>0</v>
      </c>
      <c r="AQ2915" s="696"/>
    </row>
    <row r="2916" spans="2:43" ht="18" customHeight="1" x14ac:dyDescent="0.2">
      <c r="B2916" s="4"/>
      <c r="C2916" s="117"/>
      <c r="D2916" s="117"/>
      <c r="E2916" s="117"/>
      <c r="F2916" s="48"/>
      <c r="G2916" s="11"/>
      <c r="H2916" s="117"/>
      <c r="I2916" s="124"/>
      <c r="J2916" s="124"/>
      <c r="K2916" s="144"/>
      <c r="L2916" s="11"/>
      <c r="M2916" s="143"/>
      <c r="N2916" s="42"/>
      <c r="O2916" s="128"/>
      <c r="P2916" s="130"/>
      <c r="Q2916" s="131">
        <v>6</v>
      </c>
      <c r="R2916" s="84"/>
      <c r="S2916" s="250"/>
      <c r="T2916" s="69" t="s">
        <v>19</v>
      </c>
      <c r="U2916" s="92"/>
      <c r="V2916" s="70">
        <f>SUM(V2917:V2920)</f>
        <v>6000</v>
      </c>
      <c r="X2916" s="447">
        <f>SUM(X2917:X2920)</f>
        <v>7000</v>
      </c>
      <c r="Z2916" s="447">
        <f>SUM(Z2917:Z2920)</f>
        <v>8000</v>
      </c>
      <c r="AB2916" s="447">
        <f>SUM(AB2917:AB2920)</f>
        <v>6000</v>
      </c>
      <c r="AD2916" s="447">
        <f>SUM(AD2917:AD2920)</f>
        <v>8500</v>
      </c>
      <c r="AF2916" s="447">
        <f>SUM(AF2917:AF2920)</f>
        <v>7500</v>
      </c>
      <c r="AH2916" s="447">
        <f t="shared" si="458"/>
        <v>16000</v>
      </c>
      <c r="AI2916" s="446"/>
      <c r="AJ2916" s="447">
        <f>SUM(AJ2917:AJ2920)</f>
        <v>1500</v>
      </c>
      <c r="AK2916" s="71"/>
      <c r="AL2916" s="447">
        <f>SUM(AL2917:AL2920)</f>
        <v>3500</v>
      </c>
      <c r="AM2916" s="447"/>
      <c r="AN2916" s="447">
        <f>SUM(AN2917:AN2920)</f>
        <v>4000</v>
      </c>
      <c r="AO2916" s="447"/>
      <c r="AP2916" s="447">
        <f>SUM(AP2917:AP2920)</f>
        <v>4000</v>
      </c>
      <c r="AQ2916" s="447"/>
    </row>
    <row r="2917" spans="2:43" ht="18" customHeight="1" x14ac:dyDescent="0.25">
      <c r="B2917" s="4"/>
      <c r="C2917" s="117"/>
      <c r="D2917" s="117"/>
      <c r="E2917" s="117"/>
      <c r="F2917" s="48"/>
      <c r="G2917" s="11"/>
      <c r="H2917" s="117"/>
      <c r="I2917" s="124"/>
      <c r="J2917" s="124"/>
      <c r="K2917" s="144"/>
      <c r="L2917" s="11"/>
      <c r="M2917" s="143"/>
      <c r="N2917" s="42"/>
      <c r="O2917" s="128"/>
      <c r="P2917" s="130"/>
      <c r="Q2917" s="130"/>
      <c r="R2917" s="72" t="s">
        <v>3</v>
      </c>
      <c r="S2917" s="181"/>
      <c r="T2917" s="73" t="s">
        <v>243</v>
      </c>
      <c r="V2917" s="593">
        <v>6000</v>
      </c>
      <c r="X2917" s="725">
        <v>6000</v>
      </c>
      <c r="Z2917" s="74">
        <v>7000</v>
      </c>
      <c r="AB2917" s="74">
        <v>5000</v>
      </c>
      <c r="AD2917" s="74">
        <v>7500</v>
      </c>
      <c r="AF2917" s="696">
        <v>7500</v>
      </c>
      <c r="AH2917" s="696">
        <f t="shared" si="458"/>
        <v>15000</v>
      </c>
      <c r="AI2917" s="8"/>
      <c r="AJ2917" s="74">
        <f>CEILING(AB2917*25/100,10)</f>
        <v>1250</v>
      </c>
      <c r="AK2917" s="8"/>
      <c r="AL2917" s="74">
        <v>2500</v>
      </c>
      <c r="AM2917" s="74"/>
      <c r="AN2917" s="74">
        <v>3000</v>
      </c>
      <c r="AO2917" s="696"/>
      <c r="AP2917" s="74">
        <v>3000</v>
      </c>
      <c r="AQ2917" s="696"/>
    </row>
    <row r="2918" spans="2:43" ht="18" hidden="1" customHeight="1" x14ac:dyDescent="0.25">
      <c r="B2918" s="4"/>
      <c r="C2918" s="117"/>
      <c r="D2918" s="117"/>
      <c r="E2918" s="117"/>
      <c r="F2918" s="48"/>
      <c r="G2918" s="11"/>
      <c r="H2918" s="117"/>
      <c r="I2918" s="124"/>
      <c r="J2918" s="124"/>
      <c r="K2918" s="144"/>
      <c r="L2918" s="11"/>
      <c r="M2918" s="143"/>
      <c r="N2918" s="42"/>
      <c r="O2918" s="128"/>
      <c r="P2918" s="130"/>
      <c r="Q2918" s="130"/>
      <c r="R2918" s="72">
        <v>2</v>
      </c>
      <c r="S2918" s="181"/>
      <c r="T2918" s="73" t="s">
        <v>72</v>
      </c>
      <c r="V2918" s="74">
        <v>0</v>
      </c>
      <c r="X2918" s="74">
        <v>0</v>
      </c>
      <c r="Z2918" s="74">
        <v>0</v>
      </c>
      <c r="AB2918" s="74">
        <v>0</v>
      </c>
      <c r="AD2918" s="696">
        <f t="shared" ref="AD2918" si="459">(AB2918*10/100)+AB2918</f>
        <v>0</v>
      </c>
      <c r="AF2918" s="696">
        <f>(AD2918*10/100)+AD2918</f>
        <v>0</v>
      </c>
      <c r="AH2918" s="696">
        <f t="shared" si="458"/>
        <v>0</v>
      </c>
      <c r="AI2918" s="8"/>
      <c r="AJ2918" s="74"/>
      <c r="AK2918" s="8"/>
      <c r="AL2918" s="74"/>
      <c r="AM2918" s="74"/>
      <c r="AN2918" s="74"/>
      <c r="AO2918" s="696"/>
      <c r="AP2918" s="74"/>
      <c r="AQ2918" s="696"/>
    </row>
    <row r="2919" spans="2:43" ht="18" customHeight="1" x14ac:dyDescent="0.25">
      <c r="B2919" s="4"/>
      <c r="C2919" s="117"/>
      <c r="D2919" s="117"/>
      <c r="E2919" s="117"/>
      <c r="F2919" s="48"/>
      <c r="G2919" s="11"/>
      <c r="H2919" s="117"/>
      <c r="I2919" s="124"/>
      <c r="J2919" s="124"/>
      <c r="K2919" s="144"/>
      <c r="L2919" s="11"/>
      <c r="M2919" s="143"/>
      <c r="N2919" s="42"/>
      <c r="O2919" s="128"/>
      <c r="P2919" s="130"/>
      <c r="Q2919" s="130"/>
      <c r="R2919" s="72">
        <v>4</v>
      </c>
      <c r="S2919" s="181"/>
      <c r="T2919" s="73" t="s">
        <v>593</v>
      </c>
      <c r="V2919" s="74">
        <v>0</v>
      </c>
      <c r="X2919" s="74">
        <v>1000</v>
      </c>
      <c r="Z2919" s="74">
        <v>1000</v>
      </c>
      <c r="AB2919" s="74">
        <v>1000</v>
      </c>
      <c r="AD2919" s="696">
        <v>1000</v>
      </c>
      <c r="AF2919" s="696">
        <v>0</v>
      </c>
      <c r="AH2919" s="696">
        <f t="shared" si="458"/>
        <v>1000</v>
      </c>
      <c r="AI2919" s="8"/>
      <c r="AJ2919" s="74">
        <f>CEILING(AB2919*25/100,10)</f>
        <v>250</v>
      </c>
      <c r="AK2919" s="8"/>
      <c r="AL2919" s="74">
        <v>1000</v>
      </c>
      <c r="AM2919" s="74"/>
      <c r="AN2919" s="74">
        <v>1000</v>
      </c>
      <c r="AO2919" s="696"/>
      <c r="AP2919" s="74">
        <v>1000</v>
      </c>
      <c r="AQ2919" s="696"/>
    </row>
    <row r="2920" spans="2:43" ht="18" hidden="1" customHeight="1" x14ac:dyDescent="0.25">
      <c r="B2920" s="4"/>
      <c r="C2920" s="117"/>
      <c r="D2920" s="117"/>
      <c r="E2920" s="117"/>
      <c r="F2920" s="48"/>
      <c r="G2920" s="11"/>
      <c r="H2920" s="117"/>
      <c r="I2920" s="124"/>
      <c r="J2920" s="124"/>
      <c r="K2920" s="144"/>
      <c r="L2920" s="11"/>
      <c r="M2920" s="143"/>
      <c r="N2920" s="42"/>
      <c r="O2920" s="128"/>
      <c r="P2920" s="130"/>
      <c r="Q2920" s="130"/>
      <c r="R2920" s="72">
        <v>90</v>
      </c>
      <c r="S2920" s="181"/>
      <c r="T2920" s="73" t="s">
        <v>225</v>
      </c>
      <c r="V2920" s="74">
        <v>0</v>
      </c>
      <c r="X2920" s="74">
        <v>0</v>
      </c>
      <c r="Z2920" s="74">
        <v>0</v>
      </c>
      <c r="AB2920" s="74">
        <v>0</v>
      </c>
      <c r="AD2920" s="696">
        <f>(AB2920*10/100)+AB2920</f>
        <v>0</v>
      </c>
      <c r="AF2920" s="696">
        <f>(AD2920*10/100)+AD2920</f>
        <v>0</v>
      </c>
      <c r="AH2920" s="696">
        <f t="shared" si="458"/>
        <v>0</v>
      </c>
      <c r="AI2920" s="8"/>
      <c r="AJ2920" s="74">
        <v>0</v>
      </c>
      <c r="AK2920" s="8"/>
      <c r="AL2920" s="74">
        <v>0</v>
      </c>
      <c r="AM2920" s="74"/>
      <c r="AN2920" s="74">
        <v>0</v>
      </c>
      <c r="AO2920" s="696"/>
      <c r="AP2920" s="74">
        <v>0</v>
      </c>
      <c r="AQ2920" s="696"/>
    </row>
    <row r="2921" spans="2:43" ht="18" customHeight="1" x14ac:dyDescent="0.2">
      <c r="B2921" s="4"/>
      <c r="C2921" s="117"/>
      <c r="D2921" s="117"/>
      <c r="E2921" s="117"/>
      <c r="F2921" s="48"/>
      <c r="G2921" s="11"/>
      <c r="H2921" s="117"/>
      <c r="I2921" s="124"/>
      <c r="J2921" s="124"/>
      <c r="K2921" s="144"/>
      <c r="L2921" s="11"/>
      <c r="M2921" s="143"/>
      <c r="N2921" s="42"/>
      <c r="O2921" s="128"/>
      <c r="P2921" s="129">
        <v>3</v>
      </c>
      <c r="Q2921" s="129"/>
      <c r="R2921" s="64"/>
      <c r="S2921" s="234"/>
      <c r="T2921" s="65" t="s">
        <v>215</v>
      </c>
      <c r="U2921" s="155"/>
      <c r="V2921" s="66">
        <f>V2922+V2924+V2926</f>
        <v>7000</v>
      </c>
      <c r="X2921" s="66">
        <f>X2922+X2924+X2926</f>
        <v>7500</v>
      </c>
      <c r="Z2921" s="66">
        <f>Z2922+Z2924+Z2926</f>
        <v>5820</v>
      </c>
      <c r="AB2921" s="66">
        <f>AB2922+AB2924+AB2926</f>
        <v>12700</v>
      </c>
      <c r="AD2921" s="66">
        <f>AD2922+AD2924+AD2926</f>
        <v>13500</v>
      </c>
      <c r="AF2921" s="66">
        <f>AF2922+AF2924+AF2926</f>
        <v>0</v>
      </c>
      <c r="AH2921" s="66">
        <f t="shared" si="458"/>
        <v>13500</v>
      </c>
      <c r="AI2921" s="67"/>
      <c r="AJ2921" s="66">
        <f>AJ2922+AJ2924+AJ2926</f>
        <v>3180</v>
      </c>
      <c r="AK2921" s="67"/>
      <c r="AL2921" s="66">
        <f>AL2922+AL2924+AL2926</f>
        <v>8080</v>
      </c>
      <c r="AM2921" s="66"/>
      <c r="AN2921" s="66">
        <f>AN2922+AN2924+AN2926</f>
        <v>8580</v>
      </c>
      <c r="AO2921" s="66"/>
      <c r="AP2921" s="66">
        <f>AP2922+AP2924+AP2926</f>
        <v>8580</v>
      </c>
      <c r="AQ2921" s="66"/>
    </row>
    <row r="2922" spans="2:43" ht="18" customHeight="1" x14ac:dyDescent="0.2">
      <c r="B2922" s="4"/>
      <c r="C2922" s="117"/>
      <c r="D2922" s="117"/>
      <c r="E2922" s="117"/>
      <c r="F2922" s="48"/>
      <c r="G2922" s="11"/>
      <c r="H2922" s="117"/>
      <c r="I2922" s="124"/>
      <c r="J2922" s="124"/>
      <c r="K2922" s="144"/>
      <c r="L2922" s="11"/>
      <c r="M2922" s="143"/>
      <c r="N2922" s="42"/>
      <c r="O2922" s="128"/>
      <c r="P2922" s="130"/>
      <c r="Q2922" s="131">
        <v>1</v>
      </c>
      <c r="R2922" s="68"/>
      <c r="S2922" s="35"/>
      <c r="T2922" s="69" t="s">
        <v>20</v>
      </c>
      <c r="U2922" s="92"/>
      <c r="V2922" s="70">
        <f>V2923</f>
        <v>1000</v>
      </c>
      <c r="X2922" s="447">
        <f>X2923</f>
        <v>1000</v>
      </c>
      <c r="Z2922" s="447">
        <f>Z2923</f>
        <v>1330</v>
      </c>
      <c r="AB2922" s="447">
        <f>AB2923</f>
        <v>0</v>
      </c>
      <c r="AD2922" s="447">
        <f>AD2923</f>
        <v>1300</v>
      </c>
      <c r="AF2922" s="447">
        <f>AF2923</f>
        <v>0</v>
      </c>
      <c r="AH2922" s="447">
        <f t="shared" si="458"/>
        <v>1300</v>
      </c>
      <c r="AI2922" s="446"/>
      <c r="AJ2922" s="447">
        <f>AJ2923</f>
        <v>0</v>
      </c>
      <c r="AK2922" s="71"/>
      <c r="AL2922" s="447">
        <f>AL2923</f>
        <v>1950</v>
      </c>
      <c r="AM2922" s="447"/>
      <c r="AN2922" s="447">
        <f>AN2923</f>
        <v>2060</v>
      </c>
      <c r="AO2922" s="447"/>
      <c r="AP2922" s="447">
        <f>AP2923</f>
        <v>2060</v>
      </c>
      <c r="AQ2922" s="447"/>
    </row>
    <row r="2923" spans="2:43" ht="18" customHeight="1" x14ac:dyDescent="0.25">
      <c r="B2923" s="4"/>
      <c r="C2923" s="117"/>
      <c r="D2923" s="117"/>
      <c r="E2923" s="117"/>
      <c r="F2923" s="48"/>
      <c r="G2923" s="11"/>
      <c r="H2923" s="117"/>
      <c r="I2923" s="124"/>
      <c r="J2923" s="124"/>
      <c r="K2923" s="144"/>
      <c r="L2923" s="11"/>
      <c r="M2923" s="143"/>
      <c r="N2923" s="42"/>
      <c r="O2923" s="128"/>
      <c r="P2923" s="130"/>
      <c r="Q2923" s="131"/>
      <c r="R2923" s="72" t="s">
        <v>3</v>
      </c>
      <c r="S2923" s="181"/>
      <c r="T2923" s="73" t="s">
        <v>20</v>
      </c>
      <c r="V2923" s="599">
        <v>1000</v>
      </c>
      <c r="X2923" s="726">
        <v>1000</v>
      </c>
      <c r="Z2923" s="866">
        <v>1330</v>
      </c>
      <c r="AB2923" s="866">
        <v>0</v>
      </c>
      <c r="AD2923" s="696">
        <v>1300</v>
      </c>
      <c r="AF2923" s="696">
        <v>0</v>
      </c>
      <c r="AH2923" s="696">
        <f t="shared" si="458"/>
        <v>1300</v>
      </c>
      <c r="AI2923" s="8"/>
      <c r="AJ2923" s="74">
        <f>CEILING(AB2923*25/100,10)</f>
        <v>0</v>
      </c>
      <c r="AK2923" s="8"/>
      <c r="AL2923" s="74">
        <v>1950</v>
      </c>
      <c r="AM2923" s="74"/>
      <c r="AN2923" s="74">
        <v>2060</v>
      </c>
      <c r="AO2923" s="696"/>
      <c r="AP2923" s="74">
        <v>2060</v>
      </c>
      <c r="AQ2923" s="696"/>
    </row>
    <row r="2924" spans="2:43" ht="18" customHeight="1" x14ac:dyDescent="0.2">
      <c r="B2924" s="4"/>
      <c r="C2924" s="117"/>
      <c r="D2924" s="117"/>
      <c r="E2924" s="117"/>
      <c r="F2924" s="48"/>
      <c r="G2924" s="11"/>
      <c r="H2924" s="117"/>
      <c r="I2924" s="124"/>
      <c r="J2924" s="124"/>
      <c r="K2924" s="144"/>
      <c r="L2924" s="11"/>
      <c r="M2924" s="143"/>
      <c r="N2924" s="42"/>
      <c r="O2924" s="128"/>
      <c r="P2924" s="130"/>
      <c r="Q2924" s="131">
        <v>2</v>
      </c>
      <c r="R2924" s="68"/>
      <c r="S2924" s="35"/>
      <c r="T2924" s="69" t="s">
        <v>21</v>
      </c>
      <c r="U2924" s="92"/>
      <c r="V2924" s="70">
        <f>V2925</f>
        <v>1000</v>
      </c>
      <c r="X2924" s="447">
        <f>X2925</f>
        <v>1000</v>
      </c>
      <c r="Z2924" s="447">
        <f>Z2925</f>
        <v>1910</v>
      </c>
      <c r="AB2924" s="447">
        <f>AB2925</f>
        <v>2000</v>
      </c>
      <c r="AD2924" s="447">
        <f>AD2925</f>
        <v>2200</v>
      </c>
      <c r="AF2924" s="447">
        <f>AF2925</f>
        <v>0</v>
      </c>
      <c r="AH2924" s="447">
        <f t="shared" si="458"/>
        <v>2200</v>
      </c>
      <c r="AI2924" s="446"/>
      <c r="AJ2924" s="447">
        <f>AJ2925</f>
        <v>500</v>
      </c>
      <c r="AK2924" s="71"/>
      <c r="AL2924" s="447">
        <f>AL2925</f>
        <v>1900</v>
      </c>
      <c r="AM2924" s="447"/>
      <c r="AN2924" s="447">
        <f>AN2925</f>
        <v>2010</v>
      </c>
      <c r="AO2924" s="447"/>
      <c r="AP2924" s="447">
        <f>AP2925</f>
        <v>2010</v>
      </c>
      <c r="AQ2924" s="447"/>
    </row>
    <row r="2925" spans="2:43" ht="18" customHeight="1" x14ac:dyDescent="0.25">
      <c r="B2925" s="4"/>
      <c r="C2925" s="117"/>
      <c r="D2925" s="117"/>
      <c r="E2925" s="117"/>
      <c r="F2925" s="48"/>
      <c r="G2925" s="11"/>
      <c r="H2925" s="117"/>
      <c r="I2925" s="124"/>
      <c r="J2925" s="124"/>
      <c r="K2925" s="144"/>
      <c r="L2925" s="11"/>
      <c r="M2925" s="143"/>
      <c r="N2925" s="42"/>
      <c r="O2925" s="128"/>
      <c r="P2925" s="130"/>
      <c r="Q2925" s="130"/>
      <c r="R2925" s="72" t="s">
        <v>3</v>
      </c>
      <c r="S2925" s="181"/>
      <c r="T2925" s="73" t="s">
        <v>21</v>
      </c>
      <c r="V2925" s="612">
        <v>1000</v>
      </c>
      <c r="X2925" s="727">
        <v>1000</v>
      </c>
      <c r="Z2925" s="867">
        <v>1910</v>
      </c>
      <c r="AB2925" s="74">
        <v>2000</v>
      </c>
      <c r="AD2925" s="696">
        <v>2200</v>
      </c>
      <c r="AF2925" s="696">
        <v>0</v>
      </c>
      <c r="AH2925" s="696">
        <f t="shared" si="458"/>
        <v>2200</v>
      </c>
      <c r="AI2925" s="8"/>
      <c r="AJ2925" s="74">
        <f>CEILING(AB2925*25/100,10)</f>
        <v>500</v>
      </c>
      <c r="AK2925" s="8"/>
      <c r="AL2925" s="74">
        <v>1900</v>
      </c>
      <c r="AM2925" s="74"/>
      <c r="AN2925" s="74">
        <v>2010</v>
      </c>
      <c r="AO2925" s="696"/>
      <c r="AP2925" s="74">
        <v>2010</v>
      </c>
      <c r="AQ2925" s="696"/>
    </row>
    <row r="2926" spans="2:43" ht="18" customHeight="1" x14ac:dyDescent="0.2">
      <c r="B2926" s="4"/>
      <c r="C2926" s="117"/>
      <c r="D2926" s="117"/>
      <c r="E2926" s="117"/>
      <c r="F2926" s="48"/>
      <c r="G2926" s="11"/>
      <c r="H2926" s="117"/>
      <c r="I2926" s="124"/>
      <c r="J2926" s="124"/>
      <c r="K2926" s="144"/>
      <c r="L2926" s="11"/>
      <c r="M2926" s="143"/>
      <c r="N2926" s="42"/>
      <c r="O2926" s="128"/>
      <c r="P2926" s="130"/>
      <c r="Q2926" s="131">
        <v>3</v>
      </c>
      <c r="R2926" s="68"/>
      <c r="S2926" s="35"/>
      <c r="T2926" s="69" t="s">
        <v>22</v>
      </c>
      <c r="U2926" s="92"/>
      <c r="V2926" s="70">
        <f>V2927</f>
        <v>5000</v>
      </c>
      <c r="X2926" s="447">
        <f>X2927</f>
        <v>5500</v>
      </c>
      <c r="Z2926" s="447">
        <f>Z2927</f>
        <v>2580</v>
      </c>
      <c r="AB2926" s="447">
        <f>AB2927</f>
        <v>10700</v>
      </c>
      <c r="AD2926" s="447">
        <f>AD2927</f>
        <v>10000</v>
      </c>
      <c r="AF2926" s="447">
        <f>AF2927</f>
        <v>0</v>
      </c>
      <c r="AH2926" s="447">
        <f t="shared" si="458"/>
        <v>10000</v>
      </c>
      <c r="AI2926" s="446"/>
      <c r="AJ2926" s="447">
        <f>AJ2927</f>
        <v>2680</v>
      </c>
      <c r="AK2926" s="71"/>
      <c r="AL2926" s="447">
        <f>AL2927</f>
        <v>4230</v>
      </c>
      <c r="AM2926" s="447"/>
      <c r="AN2926" s="447">
        <f>AN2927</f>
        <v>4510</v>
      </c>
      <c r="AO2926" s="447"/>
      <c r="AP2926" s="447">
        <f>AP2927</f>
        <v>4510</v>
      </c>
      <c r="AQ2926" s="447"/>
    </row>
    <row r="2927" spans="2:43" ht="18" customHeight="1" x14ac:dyDescent="0.25">
      <c r="B2927" s="4"/>
      <c r="C2927" s="117"/>
      <c r="D2927" s="117"/>
      <c r="E2927" s="117"/>
      <c r="F2927" s="48"/>
      <c r="G2927" s="11"/>
      <c r="H2927" s="117"/>
      <c r="I2927" s="124"/>
      <c r="J2927" s="124"/>
      <c r="K2927" s="144"/>
      <c r="L2927" s="11"/>
      <c r="M2927" s="143"/>
      <c r="N2927" s="42"/>
      <c r="O2927" s="128"/>
      <c r="P2927" s="130"/>
      <c r="Q2927" s="130"/>
      <c r="R2927" s="72" t="s">
        <v>3</v>
      </c>
      <c r="S2927" s="181"/>
      <c r="T2927" s="73" t="s">
        <v>22</v>
      </c>
      <c r="V2927" s="620">
        <v>5000</v>
      </c>
      <c r="X2927" s="728">
        <v>5500</v>
      </c>
      <c r="Z2927" s="868">
        <v>2580</v>
      </c>
      <c r="AB2927" s="74">
        <v>10700</v>
      </c>
      <c r="AD2927" s="696">
        <v>10000</v>
      </c>
      <c r="AF2927" s="696">
        <v>0</v>
      </c>
      <c r="AH2927" s="696">
        <f t="shared" si="458"/>
        <v>10000</v>
      </c>
      <c r="AI2927" s="8"/>
      <c r="AJ2927" s="74">
        <f>CEILING(AB2927*25/100,10)</f>
        <v>2680</v>
      </c>
      <c r="AK2927" s="8"/>
      <c r="AL2927" s="74">
        <v>4230</v>
      </c>
      <c r="AM2927" s="74"/>
      <c r="AN2927" s="74">
        <v>4510</v>
      </c>
      <c r="AO2927" s="696"/>
      <c r="AP2927" s="74">
        <v>4510</v>
      </c>
      <c r="AQ2927" s="696"/>
    </row>
    <row r="2928" spans="2:43" ht="18" customHeight="1" x14ac:dyDescent="0.2">
      <c r="B2928" s="4"/>
      <c r="C2928" s="117"/>
      <c r="D2928" s="117"/>
      <c r="E2928" s="117"/>
      <c r="F2928" s="48"/>
      <c r="G2928" s="11"/>
      <c r="H2928" s="117"/>
      <c r="I2928" s="124"/>
      <c r="J2928" s="124"/>
      <c r="K2928" s="144"/>
      <c r="L2928" s="11"/>
      <c r="M2928" s="143"/>
      <c r="N2928" s="42"/>
      <c r="O2928" s="128"/>
      <c r="P2928" s="129">
        <v>5</v>
      </c>
      <c r="Q2928" s="129"/>
      <c r="R2928" s="64"/>
      <c r="S2928" s="234"/>
      <c r="T2928" s="65" t="s">
        <v>24</v>
      </c>
      <c r="U2928" s="155"/>
      <c r="V2928" s="66">
        <f>V2929+V2931</f>
        <v>1000</v>
      </c>
      <c r="X2928" s="66">
        <f>X2929+X2931</f>
        <v>1000</v>
      </c>
      <c r="Z2928" s="66">
        <f>Z2929+Z2931</f>
        <v>2100</v>
      </c>
      <c r="AB2928" s="66">
        <f>AB2929+AB2931</f>
        <v>1700</v>
      </c>
      <c r="AD2928" s="66">
        <f>AD2929+AD2931</f>
        <v>1000</v>
      </c>
      <c r="AF2928" s="66">
        <f>AF2929+AF2931</f>
        <v>0</v>
      </c>
      <c r="AH2928" s="66">
        <f t="shared" si="458"/>
        <v>1000</v>
      </c>
      <c r="AI2928" s="67"/>
      <c r="AJ2928" s="66">
        <f>AJ2929+AJ2931</f>
        <v>600</v>
      </c>
      <c r="AK2928" s="67"/>
      <c r="AL2928" s="66">
        <f>AL2929+AL2931</f>
        <v>1500</v>
      </c>
      <c r="AM2928" s="66"/>
      <c r="AN2928" s="66">
        <f>AN2929+AN2931</f>
        <v>1500</v>
      </c>
      <c r="AO2928" s="66"/>
      <c r="AP2928" s="66">
        <f>AP2929+AP2931</f>
        <v>1500</v>
      </c>
      <c r="AQ2928" s="66"/>
    </row>
    <row r="2929" spans="2:43" ht="18" customHeight="1" x14ac:dyDescent="0.2">
      <c r="B2929" s="4"/>
      <c r="C2929" s="117"/>
      <c r="D2929" s="117"/>
      <c r="E2929" s="117"/>
      <c r="F2929" s="48"/>
      <c r="G2929" s="11"/>
      <c r="H2929" s="117"/>
      <c r="I2929" s="124"/>
      <c r="J2929" s="124"/>
      <c r="K2929" s="144"/>
      <c r="L2929" s="11"/>
      <c r="M2929" s="143"/>
      <c r="N2929" s="42"/>
      <c r="O2929" s="128"/>
      <c r="P2929" s="130"/>
      <c r="Q2929" s="131">
        <v>2</v>
      </c>
      <c r="R2929" s="68"/>
      <c r="S2929" s="35"/>
      <c r="T2929" s="69" t="s">
        <v>25</v>
      </c>
      <c r="U2929" s="92"/>
      <c r="V2929" s="70">
        <f>V2930</f>
        <v>1000</v>
      </c>
      <c r="X2929" s="447">
        <f>X2930</f>
        <v>1000</v>
      </c>
      <c r="Z2929" s="447">
        <f>Z2930</f>
        <v>2100</v>
      </c>
      <c r="AB2929" s="447">
        <f>AB2930</f>
        <v>1700</v>
      </c>
      <c r="AD2929" s="447">
        <f>AD2930</f>
        <v>1000</v>
      </c>
      <c r="AF2929" s="447">
        <f>AF2930</f>
        <v>0</v>
      </c>
      <c r="AH2929" s="447">
        <f t="shared" si="458"/>
        <v>1000</v>
      </c>
      <c r="AI2929" s="446"/>
      <c r="AJ2929" s="447">
        <f>AJ2930</f>
        <v>600</v>
      </c>
      <c r="AK2929" s="71"/>
      <c r="AL2929" s="447">
        <f>AL2930</f>
        <v>1500</v>
      </c>
      <c r="AM2929" s="447"/>
      <c r="AN2929" s="447">
        <f>AN2930</f>
        <v>1500</v>
      </c>
      <c r="AO2929" s="447"/>
      <c r="AP2929" s="447">
        <f>AP2930</f>
        <v>1500</v>
      </c>
      <c r="AQ2929" s="447"/>
    </row>
    <row r="2930" spans="2:43" ht="18" customHeight="1" x14ac:dyDescent="0.25">
      <c r="B2930" s="4"/>
      <c r="C2930" s="117"/>
      <c r="D2930" s="117"/>
      <c r="E2930" s="117"/>
      <c r="F2930" s="48"/>
      <c r="G2930" s="11"/>
      <c r="H2930" s="117"/>
      <c r="I2930" s="124"/>
      <c r="J2930" s="124"/>
      <c r="K2930" s="144"/>
      <c r="L2930" s="11"/>
      <c r="M2930" s="143"/>
      <c r="N2930" s="42"/>
      <c r="O2930" s="128"/>
      <c r="P2930" s="130"/>
      <c r="Q2930" s="130"/>
      <c r="R2930" s="72" t="s">
        <v>0</v>
      </c>
      <c r="S2930" s="181"/>
      <c r="T2930" s="73" t="s">
        <v>221</v>
      </c>
      <c r="V2930" s="497">
        <v>1000</v>
      </c>
      <c r="X2930" s="697">
        <v>1000</v>
      </c>
      <c r="Z2930" s="829">
        <v>2100</v>
      </c>
      <c r="AB2930" s="74">
        <v>1700</v>
      </c>
      <c r="AD2930" s="696">
        <v>1000</v>
      </c>
      <c r="AF2930" s="696">
        <v>0</v>
      </c>
      <c r="AH2930" s="696">
        <f t="shared" si="458"/>
        <v>1000</v>
      </c>
      <c r="AI2930" s="8"/>
      <c r="AJ2930" s="74">
        <f>CEILING(AB2930*35/100,10)</f>
        <v>600</v>
      </c>
      <c r="AK2930" s="8"/>
      <c r="AL2930" s="74">
        <v>1500</v>
      </c>
      <c r="AM2930" s="74"/>
      <c r="AN2930" s="74">
        <v>1500</v>
      </c>
      <c r="AO2930" s="696"/>
      <c r="AP2930" s="74">
        <v>1500</v>
      </c>
      <c r="AQ2930" s="696"/>
    </row>
    <row r="2931" spans="2:43" ht="18" hidden="1" customHeight="1" x14ac:dyDescent="0.2">
      <c r="B2931" s="4"/>
      <c r="C2931" s="117"/>
      <c r="D2931" s="117"/>
      <c r="E2931" s="117"/>
      <c r="F2931" s="48"/>
      <c r="G2931" s="11"/>
      <c r="H2931" s="117"/>
      <c r="I2931" s="124"/>
      <c r="J2931" s="124"/>
      <c r="K2931" s="144"/>
      <c r="L2931" s="11"/>
      <c r="M2931" s="143"/>
      <c r="N2931" s="42"/>
      <c r="O2931" s="128"/>
      <c r="P2931" s="130"/>
      <c r="Q2931" s="131">
        <v>9</v>
      </c>
      <c r="R2931" s="68"/>
      <c r="S2931" s="35"/>
      <c r="T2931" s="69" t="s">
        <v>34</v>
      </c>
      <c r="U2931" s="92"/>
      <c r="V2931" s="70">
        <f>V2932</f>
        <v>0</v>
      </c>
      <c r="X2931" s="447">
        <f>X2932</f>
        <v>0</v>
      </c>
      <c r="Z2931" s="447">
        <f>Z2932</f>
        <v>0</v>
      </c>
      <c r="AB2931" s="447">
        <f>AB2932</f>
        <v>0</v>
      </c>
      <c r="AD2931" s="447">
        <f>AD2932</f>
        <v>0</v>
      </c>
      <c r="AF2931" s="447">
        <f>AF2932</f>
        <v>0</v>
      </c>
      <c r="AH2931" s="447">
        <f t="shared" si="458"/>
        <v>0</v>
      </c>
      <c r="AI2931" s="446"/>
      <c r="AJ2931" s="447">
        <f>AJ2932</f>
        <v>0</v>
      </c>
      <c r="AK2931" s="71"/>
      <c r="AL2931" s="447">
        <f>AL2932</f>
        <v>0</v>
      </c>
      <c r="AM2931" s="447"/>
      <c r="AN2931" s="447">
        <f>AN2932</f>
        <v>0</v>
      </c>
      <c r="AO2931" s="447"/>
      <c r="AP2931" s="447">
        <f>AP2932</f>
        <v>0</v>
      </c>
      <c r="AQ2931" s="447"/>
    </row>
    <row r="2932" spans="2:43" ht="18" hidden="1" customHeight="1" x14ac:dyDescent="0.2">
      <c r="B2932" s="4"/>
      <c r="C2932" s="117"/>
      <c r="D2932" s="117"/>
      <c r="E2932" s="117"/>
      <c r="F2932" s="48"/>
      <c r="G2932" s="11"/>
      <c r="H2932" s="117"/>
      <c r="I2932" s="124"/>
      <c r="J2932" s="124"/>
      <c r="K2932" s="144"/>
      <c r="L2932" s="11"/>
      <c r="M2932" s="143"/>
      <c r="N2932" s="42"/>
      <c r="O2932" s="128"/>
      <c r="P2932" s="130"/>
      <c r="Q2932" s="130"/>
      <c r="R2932" s="72">
        <v>3</v>
      </c>
      <c r="S2932" s="181"/>
      <c r="T2932" s="73" t="s">
        <v>361</v>
      </c>
      <c r="V2932" s="74">
        <v>0</v>
      </c>
      <c r="X2932" s="74">
        <v>0</v>
      </c>
      <c r="Z2932" s="74">
        <v>0</v>
      </c>
      <c r="AB2932" s="74">
        <v>0</v>
      </c>
      <c r="AD2932" s="74">
        <v>0</v>
      </c>
      <c r="AF2932" s="74">
        <v>0</v>
      </c>
      <c r="AH2932" s="74">
        <f t="shared" si="458"/>
        <v>0</v>
      </c>
      <c r="AI2932" s="8"/>
      <c r="AJ2932" s="74">
        <v>0</v>
      </c>
      <c r="AK2932" s="8"/>
      <c r="AL2932" s="74">
        <v>0</v>
      </c>
      <c r="AM2932" s="74"/>
      <c r="AN2932" s="74">
        <v>0</v>
      </c>
      <c r="AO2932" s="74"/>
      <c r="AP2932" s="74">
        <v>0</v>
      </c>
      <c r="AQ2932" s="74"/>
    </row>
    <row r="2933" spans="2:43" ht="18" customHeight="1" x14ac:dyDescent="0.2">
      <c r="B2933" s="4"/>
      <c r="C2933" s="117"/>
      <c r="D2933" s="117"/>
      <c r="E2933" s="117"/>
      <c r="F2933" s="48"/>
      <c r="G2933" s="11"/>
      <c r="H2933" s="117"/>
      <c r="I2933" s="124"/>
      <c r="J2933" s="124"/>
      <c r="K2933" s="144"/>
      <c r="L2933" s="11"/>
      <c r="M2933" s="143"/>
      <c r="N2933" s="42"/>
      <c r="O2933" s="128"/>
      <c r="P2933" s="129">
        <v>7</v>
      </c>
      <c r="Q2933" s="129"/>
      <c r="R2933" s="64"/>
      <c r="S2933" s="234"/>
      <c r="T2933" s="65" t="s">
        <v>343</v>
      </c>
      <c r="U2933" s="155"/>
      <c r="V2933" s="66">
        <f>V2934+V2936</f>
        <v>2000</v>
      </c>
      <c r="X2933" s="66">
        <f>X2934+X2936</f>
        <v>2000</v>
      </c>
      <c r="Z2933" s="66">
        <f>Z2934+Z2936</f>
        <v>2500</v>
      </c>
      <c r="AB2933" s="66">
        <f>AB2934+AB2936</f>
        <v>1000</v>
      </c>
      <c r="AD2933" s="66">
        <f>AD2934+AD2936</f>
        <v>1050</v>
      </c>
      <c r="AF2933" s="66">
        <f>AF2934+AF2936</f>
        <v>0</v>
      </c>
      <c r="AH2933" s="66">
        <f t="shared" si="458"/>
        <v>1050</v>
      </c>
      <c r="AI2933" s="67"/>
      <c r="AJ2933" s="66">
        <f>AJ2934+AJ2936</f>
        <v>250</v>
      </c>
      <c r="AK2933" s="67"/>
      <c r="AL2933" s="66">
        <f>AL2934+AL2936</f>
        <v>1000</v>
      </c>
      <c r="AM2933" s="66"/>
      <c r="AN2933" s="66">
        <f>AN2934+AN2936</f>
        <v>1000</v>
      </c>
      <c r="AO2933" s="66"/>
      <c r="AP2933" s="66">
        <f>AP2934+AP2936</f>
        <v>1000</v>
      </c>
      <c r="AQ2933" s="66"/>
    </row>
    <row r="2934" spans="2:43" ht="18" hidden="1" customHeight="1" x14ac:dyDescent="0.2">
      <c r="B2934" s="4"/>
      <c r="C2934" s="117"/>
      <c r="D2934" s="117"/>
      <c r="E2934" s="117"/>
      <c r="F2934" s="48"/>
      <c r="G2934" s="11"/>
      <c r="H2934" s="117"/>
      <c r="I2934" s="124"/>
      <c r="J2934" s="124"/>
      <c r="K2934" s="144"/>
      <c r="L2934" s="11"/>
      <c r="M2934" s="143"/>
      <c r="N2934" s="42"/>
      <c r="O2934" s="128"/>
      <c r="P2934" s="130"/>
      <c r="Q2934" s="131">
        <v>1</v>
      </c>
      <c r="R2934" s="68"/>
      <c r="S2934" s="35"/>
      <c r="T2934" s="69" t="s">
        <v>255</v>
      </c>
      <c r="U2934" s="92"/>
      <c r="V2934" s="70">
        <f>V2935</f>
        <v>1000</v>
      </c>
      <c r="X2934" s="447">
        <f>X2935</f>
        <v>1000</v>
      </c>
      <c r="Z2934" s="447">
        <f>Z2935</f>
        <v>0</v>
      </c>
      <c r="AB2934" s="447">
        <f>AB2935</f>
        <v>0</v>
      </c>
      <c r="AD2934" s="447">
        <f>AD2935</f>
        <v>0</v>
      </c>
      <c r="AF2934" s="447">
        <f>AF2935</f>
        <v>0</v>
      </c>
      <c r="AH2934" s="447">
        <f t="shared" si="458"/>
        <v>0</v>
      </c>
      <c r="AI2934" s="446"/>
      <c r="AJ2934" s="447">
        <f>AJ2935</f>
        <v>0</v>
      </c>
      <c r="AK2934" s="71"/>
      <c r="AL2934" s="447">
        <f>AL2935</f>
        <v>0</v>
      </c>
      <c r="AM2934" s="447"/>
      <c r="AN2934" s="447">
        <f>AN2935</f>
        <v>0</v>
      </c>
      <c r="AO2934" s="447"/>
      <c r="AP2934" s="447">
        <f>AP2935</f>
        <v>0</v>
      </c>
      <c r="AQ2934" s="447"/>
    </row>
    <row r="2935" spans="2:43" ht="18" hidden="1" customHeight="1" x14ac:dyDescent="0.25">
      <c r="B2935" s="4"/>
      <c r="C2935" s="117"/>
      <c r="D2935" s="117"/>
      <c r="E2935" s="117"/>
      <c r="F2935" s="48"/>
      <c r="G2935" s="11"/>
      <c r="H2935" s="117"/>
      <c r="I2935" s="124"/>
      <c r="J2935" s="124"/>
      <c r="K2935" s="144"/>
      <c r="L2935" s="11"/>
      <c r="M2935" s="143"/>
      <c r="N2935" s="42"/>
      <c r="O2935" s="128"/>
      <c r="P2935" s="130"/>
      <c r="Q2935" s="131"/>
      <c r="R2935" s="72">
        <v>2</v>
      </c>
      <c r="S2935" s="181"/>
      <c r="T2935" s="73" t="s">
        <v>439</v>
      </c>
      <c r="V2935" s="74">
        <v>1000</v>
      </c>
      <c r="X2935" s="74">
        <v>1000</v>
      </c>
      <c r="Z2935" s="74">
        <v>0</v>
      </c>
      <c r="AB2935" s="74">
        <v>0</v>
      </c>
      <c r="AD2935" s="696">
        <v>0</v>
      </c>
      <c r="AF2935" s="696">
        <v>0</v>
      </c>
      <c r="AH2935" s="696">
        <f t="shared" si="458"/>
        <v>0</v>
      </c>
      <c r="AI2935" s="8"/>
      <c r="AJ2935" s="74">
        <v>0</v>
      </c>
      <c r="AK2935" s="8"/>
      <c r="AL2935" s="74">
        <v>0</v>
      </c>
      <c r="AM2935" s="74"/>
      <c r="AN2935" s="74">
        <v>0</v>
      </c>
      <c r="AO2935" s="696"/>
      <c r="AP2935" s="74">
        <v>0</v>
      </c>
      <c r="AQ2935" s="696"/>
    </row>
    <row r="2936" spans="2:43" ht="18" customHeight="1" x14ac:dyDescent="0.2">
      <c r="B2936" s="4"/>
      <c r="C2936" s="117"/>
      <c r="D2936" s="117"/>
      <c r="E2936" s="117"/>
      <c r="F2936" s="48"/>
      <c r="G2936" s="11"/>
      <c r="H2936" s="117"/>
      <c r="I2936" s="124"/>
      <c r="J2936" s="124"/>
      <c r="K2936" s="144"/>
      <c r="L2936" s="11"/>
      <c r="M2936" s="143"/>
      <c r="N2936" s="42"/>
      <c r="O2936" s="128"/>
      <c r="P2936" s="130"/>
      <c r="Q2936" s="131">
        <v>3</v>
      </c>
      <c r="R2936" s="68"/>
      <c r="S2936" s="35"/>
      <c r="T2936" s="69" t="s">
        <v>224</v>
      </c>
      <c r="U2936" s="92"/>
      <c r="V2936" s="70">
        <f>V2937</f>
        <v>1000</v>
      </c>
      <c r="X2936" s="447">
        <f>X2937</f>
        <v>1000</v>
      </c>
      <c r="Z2936" s="447">
        <f>Z2937</f>
        <v>2500</v>
      </c>
      <c r="AB2936" s="447">
        <f>AB2937</f>
        <v>1000</v>
      </c>
      <c r="AD2936" s="447">
        <f>AD2937</f>
        <v>1050</v>
      </c>
      <c r="AF2936" s="447">
        <f>AF2937</f>
        <v>0</v>
      </c>
      <c r="AH2936" s="447">
        <f t="shared" si="458"/>
        <v>1050</v>
      </c>
      <c r="AI2936" s="446"/>
      <c r="AJ2936" s="447">
        <f>AJ2937</f>
        <v>250</v>
      </c>
      <c r="AK2936" s="71"/>
      <c r="AL2936" s="447">
        <f>AL2937</f>
        <v>1000</v>
      </c>
      <c r="AM2936" s="447"/>
      <c r="AN2936" s="447">
        <f>AN2937</f>
        <v>1000</v>
      </c>
      <c r="AO2936" s="447"/>
      <c r="AP2936" s="447">
        <f>AP2937</f>
        <v>1000</v>
      </c>
      <c r="AQ2936" s="447"/>
    </row>
    <row r="2937" spans="2:43" ht="18" customHeight="1" x14ac:dyDescent="0.25">
      <c r="B2937" s="4"/>
      <c r="C2937" s="117"/>
      <c r="D2937" s="117"/>
      <c r="E2937" s="117"/>
      <c r="F2937" s="48"/>
      <c r="G2937" s="11"/>
      <c r="H2937" s="117"/>
      <c r="I2937" s="124"/>
      <c r="J2937" s="124"/>
      <c r="K2937" s="144"/>
      <c r="L2937" s="11"/>
      <c r="M2937" s="143"/>
      <c r="N2937" s="42"/>
      <c r="O2937" s="128"/>
      <c r="P2937" s="130"/>
      <c r="Q2937" s="131"/>
      <c r="R2937" s="72" t="s">
        <v>0</v>
      </c>
      <c r="S2937" s="181"/>
      <c r="T2937" s="73" t="s">
        <v>53</v>
      </c>
      <c r="V2937" s="497">
        <v>1000</v>
      </c>
      <c r="X2937" s="697">
        <v>1000</v>
      </c>
      <c r="Z2937" s="74">
        <v>2500</v>
      </c>
      <c r="AB2937" s="74">
        <v>1000</v>
      </c>
      <c r="AD2937" s="696">
        <v>1050</v>
      </c>
      <c r="AF2937" s="696">
        <v>0</v>
      </c>
      <c r="AH2937" s="696">
        <f t="shared" si="458"/>
        <v>1050</v>
      </c>
      <c r="AI2937" s="8"/>
      <c r="AJ2937" s="74">
        <f>CEILING(AB2937*25/100,10)</f>
        <v>250</v>
      </c>
      <c r="AK2937" s="8"/>
      <c r="AL2937" s="74">
        <v>1000</v>
      </c>
      <c r="AM2937" s="74"/>
      <c r="AN2937" s="74">
        <v>1000</v>
      </c>
      <c r="AO2937" s="696"/>
      <c r="AP2937" s="74">
        <v>1000</v>
      </c>
      <c r="AQ2937" s="696"/>
    </row>
    <row r="2938" spans="2:43" ht="18" hidden="1" customHeight="1" x14ac:dyDescent="0.2">
      <c r="B2938" s="4"/>
      <c r="C2938" s="117"/>
      <c r="D2938" s="117"/>
      <c r="E2938" s="117"/>
      <c r="F2938" s="48"/>
      <c r="G2938" s="11"/>
      <c r="H2938" s="117"/>
      <c r="I2938" s="124"/>
      <c r="J2938" s="124"/>
      <c r="K2938" s="144"/>
      <c r="L2938" s="11"/>
      <c r="M2938" s="143"/>
      <c r="N2938" s="42"/>
      <c r="O2938" s="128"/>
      <c r="P2938" s="129">
        <v>9</v>
      </c>
      <c r="Q2938" s="129"/>
      <c r="R2938" s="64"/>
      <c r="S2938" s="234"/>
      <c r="T2938" s="65" t="s">
        <v>217</v>
      </c>
      <c r="U2938" s="155"/>
      <c r="V2938" s="66">
        <f>V2939+V2941</f>
        <v>0</v>
      </c>
      <c r="X2938" s="66">
        <f>X2939+X2941</f>
        <v>0</v>
      </c>
      <c r="Z2938" s="66">
        <f>Z2939+Z2941</f>
        <v>0</v>
      </c>
      <c r="AB2938" s="66">
        <f>AB2939+AB2941</f>
        <v>0</v>
      </c>
      <c r="AD2938" s="66">
        <f>AD2939+AD2941</f>
        <v>0</v>
      </c>
      <c r="AF2938" s="66">
        <f>AF2939+AF2941</f>
        <v>0</v>
      </c>
      <c r="AH2938" s="66">
        <f t="shared" si="458"/>
        <v>0</v>
      </c>
      <c r="AI2938" s="67"/>
      <c r="AJ2938" s="66">
        <f>AJ2939+AJ2941</f>
        <v>0</v>
      </c>
      <c r="AK2938" s="67"/>
      <c r="AL2938" s="66">
        <f>AL2939+AL2941</f>
        <v>0</v>
      </c>
      <c r="AM2938" s="66"/>
      <c r="AN2938" s="66">
        <f>AN2939+AN2941</f>
        <v>0</v>
      </c>
      <c r="AO2938" s="66"/>
      <c r="AP2938" s="66">
        <f>AP2939+AP2941</f>
        <v>0</v>
      </c>
      <c r="AQ2938" s="66"/>
    </row>
    <row r="2939" spans="2:43" ht="18" hidden="1" customHeight="1" x14ac:dyDescent="0.2">
      <c r="B2939" s="4"/>
      <c r="C2939" s="117"/>
      <c r="D2939" s="117"/>
      <c r="E2939" s="117"/>
      <c r="F2939" s="48"/>
      <c r="G2939" s="11"/>
      <c r="H2939" s="117"/>
      <c r="I2939" s="124"/>
      <c r="J2939" s="124"/>
      <c r="K2939" s="144"/>
      <c r="L2939" s="11"/>
      <c r="M2939" s="143"/>
      <c r="N2939" s="42"/>
      <c r="O2939" s="128"/>
      <c r="P2939" s="130"/>
      <c r="Q2939" s="131">
        <v>1</v>
      </c>
      <c r="R2939" s="68"/>
      <c r="S2939" s="35"/>
      <c r="T2939" s="69" t="s">
        <v>231</v>
      </c>
      <c r="U2939" s="92"/>
      <c r="V2939" s="70">
        <f>V2940</f>
        <v>0</v>
      </c>
      <c r="X2939" s="447">
        <f>X2940</f>
        <v>0</v>
      </c>
      <c r="Z2939" s="447">
        <f>Z2940</f>
        <v>0</v>
      </c>
      <c r="AB2939" s="447">
        <f>AB2940</f>
        <v>0</v>
      </c>
      <c r="AD2939" s="447">
        <f>AD2940</f>
        <v>0</v>
      </c>
      <c r="AF2939" s="447">
        <f>AF2940</f>
        <v>0</v>
      </c>
      <c r="AH2939" s="447">
        <f t="shared" si="458"/>
        <v>0</v>
      </c>
      <c r="AI2939" s="446"/>
      <c r="AJ2939" s="447">
        <f>AJ2940</f>
        <v>0</v>
      </c>
      <c r="AK2939" s="71"/>
      <c r="AL2939" s="447">
        <f>AL2940</f>
        <v>0</v>
      </c>
      <c r="AM2939" s="447"/>
      <c r="AN2939" s="447">
        <f>AN2940</f>
        <v>0</v>
      </c>
      <c r="AO2939" s="447"/>
      <c r="AP2939" s="447">
        <f>AP2940</f>
        <v>0</v>
      </c>
      <c r="AQ2939" s="447"/>
    </row>
    <row r="2940" spans="2:43" ht="18" hidden="1" customHeight="1" x14ac:dyDescent="0.2">
      <c r="B2940" s="4"/>
      <c r="C2940" s="117"/>
      <c r="D2940" s="117"/>
      <c r="E2940" s="117"/>
      <c r="F2940" s="48"/>
      <c r="G2940" s="11"/>
      <c r="H2940" s="117"/>
      <c r="I2940" s="124"/>
      <c r="J2940" s="124"/>
      <c r="K2940" s="144"/>
      <c r="L2940" s="11"/>
      <c r="M2940" s="143"/>
      <c r="N2940" s="42"/>
      <c r="O2940" s="128"/>
      <c r="P2940" s="130"/>
      <c r="Q2940" s="131"/>
      <c r="R2940" s="72" t="s">
        <v>3</v>
      </c>
      <c r="S2940" s="181"/>
      <c r="T2940" s="73" t="s">
        <v>231</v>
      </c>
      <c r="V2940" s="74">
        <v>0</v>
      </c>
      <c r="X2940" s="74">
        <v>0</v>
      </c>
      <c r="Z2940" s="74">
        <v>0</v>
      </c>
      <c r="AB2940" s="74">
        <v>0</v>
      </c>
      <c r="AD2940" s="74">
        <v>0</v>
      </c>
      <c r="AF2940" s="74">
        <v>0</v>
      </c>
      <c r="AH2940" s="74">
        <f t="shared" si="458"/>
        <v>0</v>
      </c>
      <c r="AI2940" s="8"/>
      <c r="AJ2940" s="74">
        <v>0</v>
      </c>
      <c r="AK2940" s="8"/>
      <c r="AL2940" s="74">
        <v>0</v>
      </c>
      <c r="AM2940" s="74"/>
      <c r="AN2940" s="74">
        <v>0</v>
      </c>
      <c r="AO2940" s="74"/>
      <c r="AP2940" s="74">
        <v>0</v>
      </c>
      <c r="AQ2940" s="74"/>
    </row>
    <row r="2941" spans="2:43" ht="18" hidden="1" customHeight="1" x14ac:dyDescent="0.2">
      <c r="B2941" s="4"/>
      <c r="C2941" s="117"/>
      <c r="D2941" s="117"/>
      <c r="E2941" s="117"/>
      <c r="F2941" s="48"/>
      <c r="G2941" s="11"/>
      <c r="H2941" s="117"/>
      <c r="I2941" s="124"/>
      <c r="J2941" s="124"/>
      <c r="K2941" s="144"/>
      <c r="L2941" s="11"/>
      <c r="M2941" s="143"/>
      <c r="N2941" s="42"/>
      <c r="O2941" s="128"/>
      <c r="P2941" s="130"/>
      <c r="Q2941" s="131">
        <v>2</v>
      </c>
      <c r="R2941" s="68"/>
      <c r="S2941" s="35"/>
      <c r="T2941" s="69" t="s">
        <v>232</v>
      </c>
      <c r="U2941" s="92"/>
      <c r="V2941" s="70">
        <f>V2942</f>
        <v>0</v>
      </c>
      <c r="X2941" s="447">
        <f>X2942</f>
        <v>0</v>
      </c>
      <c r="Z2941" s="447">
        <f>Z2942</f>
        <v>0</v>
      </c>
      <c r="AB2941" s="447">
        <f>AB2942</f>
        <v>0</v>
      </c>
      <c r="AD2941" s="447">
        <f>AD2942</f>
        <v>0</v>
      </c>
      <c r="AF2941" s="447">
        <f>AF2942</f>
        <v>0</v>
      </c>
      <c r="AH2941" s="447">
        <f t="shared" si="458"/>
        <v>0</v>
      </c>
      <c r="AI2941" s="446"/>
      <c r="AJ2941" s="447">
        <f>AJ2942</f>
        <v>0</v>
      </c>
      <c r="AK2941" s="71"/>
      <c r="AL2941" s="447">
        <f>AL2942</f>
        <v>0</v>
      </c>
      <c r="AM2941" s="447"/>
      <c r="AN2941" s="447">
        <f>AN2942</f>
        <v>0</v>
      </c>
      <c r="AO2941" s="447"/>
      <c r="AP2941" s="447">
        <f>AP2942</f>
        <v>0</v>
      </c>
      <c r="AQ2941" s="447"/>
    </row>
    <row r="2942" spans="2:43" ht="18" hidden="1" customHeight="1" x14ac:dyDescent="0.2">
      <c r="B2942" s="4"/>
      <c r="C2942" s="117"/>
      <c r="D2942" s="117"/>
      <c r="E2942" s="117"/>
      <c r="F2942" s="48"/>
      <c r="G2942" s="11"/>
      <c r="H2942" s="117"/>
      <c r="I2942" s="124"/>
      <c r="J2942" s="124"/>
      <c r="K2942" s="144"/>
      <c r="L2942" s="11"/>
      <c r="M2942" s="143"/>
      <c r="N2942" s="42"/>
      <c r="O2942" s="128"/>
      <c r="P2942" s="130"/>
      <c r="Q2942" s="131"/>
      <c r="R2942" s="72" t="s">
        <v>3</v>
      </c>
      <c r="S2942" s="181"/>
      <c r="T2942" s="77" t="s">
        <v>232</v>
      </c>
      <c r="U2942" s="141"/>
      <c r="V2942" s="74">
        <v>0</v>
      </c>
      <c r="X2942" s="74">
        <v>0</v>
      </c>
      <c r="Z2942" s="74">
        <v>0</v>
      </c>
      <c r="AB2942" s="74">
        <v>0</v>
      </c>
      <c r="AD2942" s="74">
        <v>0</v>
      </c>
      <c r="AF2942" s="74">
        <v>0</v>
      </c>
      <c r="AH2942" s="74">
        <f t="shared" si="458"/>
        <v>0</v>
      </c>
      <c r="AI2942" s="8"/>
      <c r="AJ2942" s="74">
        <v>0</v>
      </c>
      <c r="AK2942" s="8"/>
      <c r="AL2942" s="74">
        <v>0</v>
      </c>
      <c r="AM2942" s="74"/>
      <c r="AN2942" s="74">
        <v>0</v>
      </c>
      <c r="AO2942" s="74"/>
      <c r="AP2942" s="74">
        <v>0</v>
      </c>
      <c r="AQ2942" s="74"/>
    </row>
    <row r="2943" spans="2:43" ht="18" hidden="1" customHeight="1" x14ac:dyDescent="0.2">
      <c r="B2943" s="4"/>
      <c r="C2943" s="117"/>
      <c r="D2943" s="117"/>
      <c r="E2943" s="117"/>
      <c r="F2943" s="48"/>
      <c r="G2943" s="11"/>
      <c r="H2943" s="117"/>
      <c r="I2943" s="124"/>
      <c r="J2943" s="124"/>
      <c r="K2943" s="144"/>
      <c r="L2943" s="11"/>
      <c r="M2943" s="143"/>
      <c r="N2943" s="42"/>
      <c r="O2943" s="133" t="s">
        <v>55</v>
      </c>
      <c r="P2943" s="134"/>
      <c r="Q2943" s="134"/>
      <c r="R2943" s="79"/>
      <c r="S2943" s="252"/>
      <c r="T2943" s="80" t="s">
        <v>29</v>
      </c>
      <c r="U2943" s="242"/>
      <c r="V2943" s="88">
        <f>V2944</f>
        <v>0</v>
      </c>
      <c r="X2943" s="88">
        <f>X2944</f>
        <v>0</v>
      </c>
      <c r="Z2943" s="88">
        <f>Z2944</f>
        <v>0</v>
      </c>
      <c r="AB2943" s="88">
        <f>AB2944</f>
        <v>0</v>
      </c>
      <c r="AD2943" s="88" t="e">
        <f>#REF!</f>
        <v>#REF!</v>
      </c>
      <c r="AF2943" s="88">
        <f>AF2944</f>
        <v>0</v>
      </c>
      <c r="AH2943" s="88" t="e">
        <f t="shared" si="458"/>
        <v>#REF!</v>
      </c>
      <c r="AI2943" s="89"/>
      <c r="AJ2943" s="88">
        <f>AJ2944</f>
        <v>0</v>
      </c>
      <c r="AK2943" s="89"/>
      <c r="AL2943" s="88">
        <f t="shared" ref="AL2943:AP2945" si="460">AL2944</f>
        <v>0</v>
      </c>
      <c r="AM2943" s="88"/>
      <c r="AN2943" s="88">
        <f t="shared" si="460"/>
        <v>0</v>
      </c>
      <c r="AO2943" s="88"/>
      <c r="AP2943" s="88">
        <f t="shared" si="460"/>
        <v>0</v>
      </c>
      <c r="AQ2943" s="88"/>
    </row>
    <row r="2944" spans="2:43" ht="18" hidden="1" customHeight="1" x14ac:dyDescent="0.2">
      <c r="B2944" s="4"/>
      <c r="C2944" s="117"/>
      <c r="D2944" s="117"/>
      <c r="E2944" s="117"/>
      <c r="F2944" s="48"/>
      <c r="G2944" s="11"/>
      <c r="H2944" s="117"/>
      <c r="I2944" s="124"/>
      <c r="J2944" s="124"/>
      <c r="K2944" s="144"/>
      <c r="L2944" s="11"/>
      <c r="M2944" s="143"/>
      <c r="N2944" s="42"/>
      <c r="O2944" s="128"/>
      <c r="P2944" s="129">
        <v>3</v>
      </c>
      <c r="Q2944" s="129"/>
      <c r="R2944" s="64"/>
      <c r="S2944" s="234"/>
      <c r="T2944" s="65" t="s">
        <v>54</v>
      </c>
      <c r="U2944" s="155"/>
      <c r="V2944" s="66">
        <f>V2945</f>
        <v>0</v>
      </c>
      <c r="X2944" s="66">
        <f>X2945</f>
        <v>0</v>
      </c>
      <c r="Z2944" s="66">
        <f>Z2945</f>
        <v>0</v>
      </c>
      <c r="AB2944" s="66">
        <f>AB2945</f>
        <v>0</v>
      </c>
      <c r="AD2944" s="66" t="e">
        <f>#REF!</f>
        <v>#REF!</v>
      </c>
      <c r="AF2944" s="66">
        <f>AF2945</f>
        <v>0</v>
      </c>
      <c r="AH2944" s="66" t="e">
        <f t="shared" si="458"/>
        <v>#REF!</v>
      </c>
      <c r="AI2944" s="67"/>
      <c r="AJ2944" s="66">
        <f>AJ2945</f>
        <v>0</v>
      </c>
      <c r="AK2944" s="67"/>
      <c r="AL2944" s="66">
        <f t="shared" si="460"/>
        <v>0</v>
      </c>
      <c r="AM2944" s="66"/>
      <c r="AN2944" s="66">
        <f t="shared" si="460"/>
        <v>0</v>
      </c>
      <c r="AO2944" s="66"/>
      <c r="AP2944" s="66">
        <f t="shared" si="460"/>
        <v>0</v>
      </c>
      <c r="AQ2944" s="66"/>
    </row>
    <row r="2945" spans="2:43" ht="18" hidden="1" customHeight="1" x14ac:dyDescent="0.2">
      <c r="B2945" s="4"/>
      <c r="C2945" s="117"/>
      <c r="D2945" s="117"/>
      <c r="E2945" s="117"/>
      <c r="F2945" s="48"/>
      <c r="G2945" s="11"/>
      <c r="H2945" s="117"/>
      <c r="I2945" s="124"/>
      <c r="J2945" s="124"/>
      <c r="K2945" s="144"/>
      <c r="L2945" s="11"/>
      <c r="M2945" s="143"/>
      <c r="N2945" s="42"/>
      <c r="O2945" s="128"/>
      <c r="P2945" s="130"/>
      <c r="Q2945" s="131">
        <v>1</v>
      </c>
      <c r="R2945" s="68"/>
      <c r="S2945" s="35"/>
      <c r="T2945" s="69" t="s">
        <v>69</v>
      </c>
      <c r="U2945" s="92"/>
      <c r="V2945" s="70">
        <f>V2946</f>
        <v>0</v>
      </c>
      <c r="X2945" s="447">
        <f>X2946</f>
        <v>0</v>
      </c>
      <c r="Z2945" s="447">
        <f>Z2946</f>
        <v>0</v>
      </c>
      <c r="AB2945" s="447">
        <f>AB2946</f>
        <v>0</v>
      </c>
      <c r="AD2945" s="447" t="e">
        <f>#REF!</f>
        <v>#REF!</v>
      </c>
      <c r="AF2945" s="447">
        <f>AF2946</f>
        <v>0</v>
      </c>
      <c r="AH2945" s="447" t="e">
        <f t="shared" si="458"/>
        <v>#REF!</v>
      </c>
      <c r="AI2945" s="446"/>
      <c r="AJ2945" s="447">
        <f>AJ2946</f>
        <v>0</v>
      </c>
      <c r="AK2945" s="71"/>
      <c r="AL2945" s="447">
        <f t="shared" si="460"/>
        <v>0</v>
      </c>
      <c r="AM2945" s="447"/>
      <c r="AN2945" s="447">
        <f t="shared" si="460"/>
        <v>0</v>
      </c>
      <c r="AO2945" s="447"/>
      <c r="AP2945" s="447">
        <f t="shared" si="460"/>
        <v>0</v>
      </c>
      <c r="AQ2945" s="447"/>
    </row>
    <row r="2946" spans="2:43" ht="18" hidden="1" customHeight="1" x14ac:dyDescent="0.2">
      <c r="B2946" s="4"/>
      <c r="C2946" s="117"/>
      <c r="D2946" s="117"/>
      <c r="E2946" s="117"/>
      <c r="F2946" s="48"/>
      <c r="G2946" s="11"/>
      <c r="H2946" s="117"/>
      <c r="I2946" s="124"/>
      <c r="J2946" s="124"/>
      <c r="K2946" s="144"/>
      <c r="L2946" s="11"/>
      <c r="M2946" s="143"/>
      <c r="N2946" s="42"/>
      <c r="O2946" s="128"/>
      <c r="P2946" s="130"/>
      <c r="Q2946" s="130"/>
      <c r="R2946" s="72" t="s">
        <v>55</v>
      </c>
      <c r="S2946" s="181"/>
      <c r="T2946" s="73" t="s">
        <v>193</v>
      </c>
      <c r="V2946" s="74">
        <v>0</v>
      </c>
      <c r="X2946" s="74">
        <v>0</v>
      </c>
      <c r="Z2946" s="74">
        <v>0</v>
      </c>
      <c r="AB2946" s="74">
        <v>0</v>
      </c>
      <c r="AD2946" s="74">
        <v>0</v>
      </c>
      <c r="AF2946" s="74">
        <v>0</v>
      </c>
      <c r="AH2946" s="74">
        <f t="shared" si="458"/>
        <v>0</v>
      </c>
      <c r="AI2946" s="8"/>
      <c r="AJ2946" s="74">
        <v>0</v>
      </c>
      <c r="AK2946" s="8"/>
      <c r="AL2946" s="74">
        <v>0</v>
      </c>
      <c r="AM2946" s="74"/>
      <c r="AN2946" s="74">
        <v>0</v>
      </c>
      <c r="AO2946" s="74"/>
      <c r="AP2946" s="74">
        <v>0</v>
      </c>
      <c r="AQ2946" s="74"/>
    </row>
    <row r="2947" spans="2:43" ht="18" customHeight="1" x14ac:dyDescent="0.2">
      <c r="B2947" s="4"/>
      <c r="C2947" s="117"/>
      <c r="D2947" s="117"/>
      <c r="E2947" s="117"/>
      <c r="F2947" s="48"/>
      <c r="G2947" s="11"/>
      <c r="H2947" s="117"/>
      <c r="I2947" s="124"/>
      <c r="J2947" s="124"/>
      <c r="K2947" s="144"/>
      <c r="L2947" s="11"/>
      <c r="M2947" s="143"/>
      <c r="N2947" s="42"/>
      <c r="O2947" s="128"/>
      <c r="P2947" s="130"/>
      <c r="Q2947" s="130"/>
      <c r="R2947" s="72"/>
      <c r="S2947" s="181"/>
      <c r="T2947" s="73"/>
      <c r="V2947" s="74"/>
      <c r="X2947" s="74"/>
      <c r="Z2947" s="74"/>
      <c r="AB2947" s="74"/>
      <c r="AD2947" s="74"/>
      <c r="AF2947" s="74"/>
      <c r="AH2947" s="74">
        <f t="shared" si="458"/>
        <v>0</v>
      </c>
      <c r="AI2947" s="8"/>
      <c r="AJ2947" s="74"/>
      <c r="AK2947" s="8"/>
      <c r="AL2947" s="74"/>
      <c r="AM2947" s="74"/>
      <c r="AN2947" s="74"/>
      <c r="AO2947" s="74"/>
      <c r="AP2947" s="74"/>
      <c r="AQ2947" s="74"/>
    </row>
    <row r="2948" spans="2:43" ht="18" customHeight="1" x14ac:dyDescent="0.2">
      <c r="B2948" s="4"/>
      <c r="C2948" s="117"/>
      <c r="D2948" s="117"/>
      <c r="E2948" s="150">
        <v>2</v>
      </c>
      <c r="F2948" s="136"/>
      <c r="G2948" s="284"/>
      <c r="H2948" s="150"/>
      <c r="I2948" s="137"/>
      <c r="J2948" s="137"/>
      <c r="K2948" s="268"/>
      <c r="L2948" s="278"/>
      <c r="M2948" s="227"/>
      <c r="N2948" s="263"/>
      <c r="O2948" s="138"/>
      <c r="P2948" s="134"/>
      <c r="Q2948" s="134"/>
      <c r="R2948" s="79"/>
      <c r="S2948" s="252"/>
      <c r="T2948" s="80" t="s">
        <v>183</v>
      </c>
      <c r="U2948" s="242"/>
      <c r="V2948" s="88">
        <f>V2949+V3077+V3328+V3422</f>
        <v>75077900</v>
      </c>
      <c r="X2948" s="88">
        <f>X2949+X3077+X3328+X3422</f>
        <v>89202200</v>
      </c>
      <c r="Z2948" s="88">
        <f>Z2949+Z3077+Z3328+Z3422</f>
        <v>86566260</v>
      </c>
      <c r="AB2948" s="88">
        <f>AB2949+AB3077+AB3328+AB3422+AB3294</f>
        <v>97810450</v>
      </c>
      <c r="AD2948" s="88" t="e">
        <f>AD2949+AD3077+AD3328+AD3422+AD3294</f>
        <v>#REF!</v>
      </c>
      <c r="AF2948" s="88">
        <f>AF2949+AF3077+AF3328+AF3422+AF3294</f>
        <v>17410600</v>
      </c>
      <c r="AH2948" s="88" t="e">
        <f t="shared" si="458"/>
        <v>#REF!</v>
      </c>
      <c r="AI2948" s="89"/>
      <c r="AJ2948" s="88">
        <f>AJ2949+AJ3077+AJ3328+AJ3422+AJ3294</f>
        <v>33011400</v>
      </c>
      <c r="AK2948" s="89"/>
      <c r="AL2948" s="88">
        <f>AL2949+AL3077+AL3328+AL3422+AL3294</f>
        <v>140658210</v>
      </c>
      <c r="AM2948" s="88"/>
      <c r="AN2948" s="88">
        <f>AN2949+AN3077+AN3328+AN3422+AN3294</f>
        <v>152179920</v>
      </c>
      <c r="AO2948" s="88"/>
      <c r="AP2948" s="88">
        <f>AP2949+AP3077+AP3328+AP3422+AP3294</f>
        <v>152179920</v>
      </c>
      <c r="AQ2948" s="88"/>
    </row>
    <row r="2949" spans="2:43" ht="18" customHeight="1" x14ac:dyDescent="0.2">
      <c r="B2949" s="4"/>
      <c r="C2949" s="117"/>
      <c r="D2949" s="117"/>
      <c r="E2949" s="117"/>
      <c r="F2949" s="113">
        <v>30</v>
      </c>
      <c r="G2949" s="283"/>
      <c r="H2949" s="171"/>
      <c r="I2949" s="114"/>
      <c r="J2949" s="114"/>
      <c r="K2949" s="167"/>
      <c r="L2949" s="276"/>
      <c r="M2949" s="166"/>
      <c r="N2949" s="259"/>
      <c r="O2949" s="115"/>
      <c r="P2949" s="116"/>
      <c r="Q2949" s="116"/>
      <c r="R2949" s="52"/>
      <c r="S2949" s="247"/>
      <c r="T2949" s="53" t="s">
        <v>121</v>
      </c>
      <c r="U2949" s="240"/>
      <c r="V2949" s="54">
        <f>V2950</f>
        <v>46983100</v>
      </c>
      <c r="X2949" s="54">
        <f>X2950</f>
        <v>55919100</v>
      </c>
      <c r="Z2949" s="54">
        <f>Z2950</f>
        <v>60669510</v>
      </c>
      <c r="AB2949" s="54">
        <f>AB2950</f>
        <v>69166500</v>
      </c>
      <c r="AD2949" s="54" t="e">
        <f>AD2950</f>
        <v>#REF!</v>
      </c>
      <c r="AF2949" s="54">
        <f>AF2950</f>
        <v>174900</v>
      </c>
      <c r="AH2949" s="54" t="e">
        <f t="shared" si="458"/>
        <v>#REF!</v>
      </c>
      <c r="AI2949" s="55"/>
      <c r="AJ2949" s="54">
        <f>AJ2950</f>
        <v>24228480</v>
      </c>
      <c r="AK2949" s="55"/>
      <c r="AL2949" s="54">
        <f t="shared" ref="AL2949:AP2951" si="461">AL2950</f>
        <v>105275070</v>
      </c>
      <c r="AM2949" s="54"/>
      <c r="AN2949" s="54">
        <f t="shared" si="461"/>
        <v>113916300</v>
      </c>
      <c r="AO2949" s="54"/>
      <c r="AP2949" s="54">
        <f t="shared" si="461"/>
        <v>113916300</v>
      </c>
      <c r="AQ2949" s="54"/>
    </row>
    <row r="2950" spans="2:43" ht="18" customHeight="1" x14ac:dyDescent="0.2">
      <c r="B2950" s="4"/>
      <c r="C2950" s="117"/>
      <c r="D2950" s="117"/>
      <c r="E2950" s="117"/>
      <c r="F2950" s="48"/>
      <c r="G2950" s="11"/>
      <c r="H2950" s="112" t="s">
        <v>33</v>
      </c>
      <c r="I2950" s="118"/>
      <c r="J2950" s="118"/>
      <c r="K2950" s="170"/>
      <c r="L2950" s="34"/>
      <c r="M2950" s="169"/>
      <c r="N2950" s="260"/>
      <c r="O2950" s="119"/>
      <c r="P2950" s="120"/>
      <c r="Q2950" s="120"/>
      <c r="R2950" s="56"/>
      <c r="S2950" s="248"/>
      <c r="T2950" s="57" t="s">
        <v>92</v>
      </c>
      <c r="U2950" s="236"/>
      <c r="V2950" s="58">
        <f>V2951</f>
        <v>46983100</v>
      </c>
      <c r="X2950" s="659">
        <f>X2951</f>
        <v>55919100</v>
      </c>
      <c r="Z2950" s="659">
        <f>Z2951</f>
        <v>60669510</v>
      </c>
      <c r="AB2950" s="659">
        <f>AB2951</f>
        <v>69166500</v>
      </c>
      <c r="AD2950" s="659" t="e">
        <f>AD2951</f>
        <v>#REF!</v>
      </c>
      <c r="AF2950" s="659">
        <f>AF2951</f>
        <v>174900</v>
      </c>
      <c r="AH2950" s="659" t="e">
        <f t="shared" si="458"/>
        <v>#REF!</v>
      </c>
      <c r="AI2950" s="660"/>
      <c r="AJ2950" s="659">
        <f>AJ2951</f>
        <v>24228480</v>
      </c>
      <c r="AK2950" s="59"/>
      <c r="AL2950" s="659">
        <f t="shared" si="461"/>
        <v>105275070</v>
      </c>
      <c r="AM2950" s="659"/>
      <c r="AN2950" s="659">
        <f t="shared" si="461"/>
        <v>113916300</v>
      </c>
      <c r="AO2950" s="659"/>
      <c r="AP2950" s="659">
        <f t="shared" si="461"/>
        <v>113916300</v>
      </c>
      <c r="AQ2950" s="659"/>
    </row>
    <row r="2951" spans="2:43" ht="18" customHeight="1" x14ac:dyDescent="0.2">
      <c r="B2951" s="4"/>
      <c r="C2951" s="117"/>
      <c r="D2951" s="117"/>
      <c r="E2951" s="117"/>
      <c r="F2951" s="48"/>
      <c r="G2951" s="11"/>
      <c r="H2951" s="132"/>
      <c r="I2951" s="121">
        <v>4</v>
      </c>
      <c r="J2951" s="121"/>
      <c r="K2951" s="164"/>
      <c r="L2951" s="277"/>
      <c r="M2951" s="163"/>
      <c r="N2951" s="261"/>
      <c r="O2951" s="122"/>
      <c r="P2951" s="123"/>
      <c r="Q2951" s="123"/>
      <c r="R2951" s="49"/>
      <c r="S2951" s="18"/>
      <c r="T2951" s="50" t="s">
        <v>93</v>
      </c>
      <c r="U2951" s="76"/>
      <c r="V2951" s="51">
        <f>V2952</f>
        <v>46983100</v>
      </c>
      <c r="X2951" s="51">
        <f>X2952</f>
        <v>55919100</v>
      </c>
      <c r="Z2951" s="51">
        <f>Z2952</f>
        <v>60669510</v>
      </c>
      <c r="AB2951" s="51">
        <f>AB2952</f>
        <v>69166500</v>
      </c>
      <c r="AD2951" s="51" t="e">
        <f>AD2952</f>
        <v>#REF!</v>
      </c>
      <c r="AF2951" s="51">
        <f>AF2952</f>
        <v>174900</v>
      </c>
      <c r="AH2951" s="51" t="e">
        <f t="shared" si="458"/>
        <v>#REF!</v>
      </c>
      <c r="AI2951" s="5"/>
      <c r="AJ2951" s="51">
        <f>AJ2952</f>
        <v>24228480</v>
      </c>
      <c r="AK2951" s="5"/>
      <c r="AL2951" s="51">
        <f t="shared" si="461"/>
        <v>105275070</v>
      </c>
      <c r="AM2951" s="51"/>
      <c r="AN2951" s="51">
        <f t="shared" si="461"/>
        <v>113916300</v>
      </c>
      <c r="AO2951" s="51"/>
      <c r="AP2951" s="51">
        <f t="shared" si="461"/>
        <v>113916300</v>
      </c>
      <c r="AQ2951" s="51"/>
    </row>
    <row r="2952" spans="2:43" ht="18" customHeight="1" x14ac:dyDescent="0.2">
      <c r="B2952" s="4"/>
      <c r="C2952" s="117"/>
      <c r="D2952" s="117"/>
      <c r="E2952" s="117"/>
      <c r="F2952" s="48"/>
      <c r="G2952" s="11"/>
      <c r="H2952" s="132"/>
      <c r="I2952" s="121"/>
      <c r="J2952" s="121">
        <v>1</v>
      </c>
      <c r="K2952" s="164"/>
      <c r="L2952" s="277"/>
      <c r="M2952" s="163"/>
      <c r="N2952" s="261"/>
      <c r="O2952" s="122"/>
      <c r="P2952" s="123"/>
      <c r="Q2952" s="123"/>
      <c r="R2952" s="49"/>
      <c r="S2952" s="18"/>
      <c r="T2952" s="50" t="s">
        <v>189</v>
      </c>
      <c r="U2952" s="76"/>
      <c r="V2952" s="51">
        <f>V2953+V3054</f>
        <v>46983100</v>
      </c>
      <c r="X2952" s="51">
        <f>X2953+X3054</f>
        <v>55919100</v>
      </c>
      <c r="Z2952" s="51">
        <f>Z2953+Z3054</f>
        <v>60669510</v>
      </c>
      <c r="AB2952" s="51">
        <f>AB2953+AB3054</f>
        <v>69166500</v>
      </c>
      <c r="AD2952" s="51" t="e">
        <f>AD2953+AD3054</f>
        <v>#REF!</v>
      </c>
      <c r="AF2952" s="51">
        <f>AF2953+AF3054</f>
        <v>174900</v>
      </c>
      <c r="AH2952" s="51" t="e">
        <f t="shared" si="458"/>
        <v>#REF!</v>
      </c>
      <c r="AI2952" s="5"/>
      <c r="AJ2952" s="51">
        <f>AJ2953+AJ3054</f>
        <v>24228480</v>
      </c>
      <c r="AK2952" s="5"/>
      <c r="AL2952" s="51">
        <f>AL2953+AL3054</f>
        <v>105275070</v>
      </c>
      <c r="AM2952" s="51"/>
      <c r="AN2952" s="51">
        <f>AN2953+AN3054</f>
        <v>113916300</v>
      </c>
      <c r="AO2952" s="51"/>
      <c r="AP2952" s="51">
        <f>AP2953+AP3054</f>
        <v>113916300</v>
      </c>
      <c r="AQ2952" s="51"/>
    </row>
    <row r="2953" spans="2:43" ht="18" customHeight="1" x14ac:dyDescent="0.2">
      <c r="B2953" s="4"/>
      <c r="C2953" s="117"/>
      <c r="D2953" s="117"/>
      <c r="E2953" s="117"/>
      <c r="F2953" s="48"/>
      <c r="G2953" s="11"/>
      <c r="H2953" s="117"/>
      <c r="I2953" s="124"/>
      <c r="J2953" s="124"/>
      <c r="K2953" s="144"/>
      <c r="L2953" s="11"/>
      <c r="M2953" s="226">
        <v>2</v>
      </c>
      <c r="N2953" s="262"/>
      <c r="O2953" s="125"/>
      <c r="P2953" s="126"/>
      <c r="Q2953" s="126"/>
      <c r="R2953" s="60"/>
      <c r="S2953" s="249"/>
      <c r="T2953" s="61" t="s">
        <v>413</v>
      </c>
      <c r="U2953" s="241"/>
      <c r="V2953" s="62">
        <f>V2954+V2991+V3010+V3049</f>
        <v>46976000</v>
      </c>
      <c r="X2953" s="62">
        <f>X2954+X2991+X3010+X3049</f>
        <v>55910900</v>
      </c>
      <c r="Z2953" s="62">
        <f>Z2954+Z2991+Z3010+Z3049</f>
        <v>60669510</v>
      </c>
      <c r="AB2953" s="62">
        <f>AB2954+AB2991+AB3010+AB3049</f>
        <v>69166500</v>
      </c>
      <c r="AD2953" s="62" t="e">
        <f>AD2954+AD2991+AD3010+AD3049</f>
        <v>#REF!</v>
      </c>
      <c r="AF2953" s="62">
        <f>AF2954+AF2991+AF3010+AF3049</f>
        <v>174900</v>
      </c>
      <c r="AH2953" s="62" t="e">
        <f t="shared" si="458"/>
        <v>#REF!</v>
      </c>
      <c r="AI2953" s="63"/>
      <c r="AJ2953" s="62">
        <f>AJ2954+AJ2991+AJ3010+AJ3049</f>
        <v>24228480</v>
      </c>
      <c r="AK2953" s="63"/>
      <c r="AL2953" s="62">
        <f>AL2954+AL2991+AL3010+AL3049</f>
        <v>105275070</v>
      </c>
      <c r="AM2953" s="62"/>
      <c r="AN2953" s="62">
        <f>AN2954+AN2991+AN3010+AN3049</f>
        <v>113916300</v>
      </c>
      <c r="AO2953" s="62"/>
      <c r="AP2953" s="62">
        <f>AP2954+AP2991+AP3010+AP3049</f>
        <v>113916300</v>
      </c>
      <c r="AQ2953" s="62"/>
    </row>
    <row r="2954" spans="2:43" ht="18" customHeight="1" x14ac:dyDescent="0.2">
      <c r="B2954" s="4"/>
      <c r="C2954" s="117"/>
      <c r="D2954" s="117"/>
      <c r="E2954" s="117"/>
      <c r="F2954" s="48"/>
      <c r="G2954" s="11"/>
      <c r="H2954" s="117"/>
      <c r="I2954" s="124"/>
      <c r="J2954" s="124"/>
      <c r="K2954" s="144"/>
      <c r="L2954" s="11"/>
      <c r="M2954" s="143"/>
      <c r="N2954" s="42"/>
      <c r="O2954" s="127" t="s">
        <v>3</v>
      </c>
      <c r="P2954" s="123"/>
      <c r="Q2954" s="123"/>
      <c r="R2954" s="49"/>
      <c r="S2954" s="18"/>
      <c r="T2954" s="50" t="s">
        <v>7</v>
      </c>
      <c r="U2954" s="76"/>
      <c r="V2954" s="51">
        <f>V2955+V2980+V2984</f>
        <v>38478000</v>
      </c>
      <c r="X2954" s="51">
        <f>X2955+X2980+X2984+X2988</f>
        <v>44667500</v>
      </c>
      <c r="Z2954" s="51">
        <f>Z2955+Z2980+Z2984+Z2988</f>
        <v>50254300</v>
      </c>
      <c r="AB2954" s="51">
        <f>AB2955+AB2980+AB2984+AB2988</f>
        <v>56385000</v>
      </c>
      <c r="AD2954" s="51">
        <f>AD2955+AD2980+AD2984+AD2988</f>
        <v>58858300</v>
      </c>
      <c r="AF2954" s="51">
        <f>AF2955+AF2980+AF2984+AF2988</f>
        <v>0</v>
      </c>
      <c r="AH2954" s="51">
        <f t="shared" si="458"/>
        <v>58858300</v>
      </c>
      <c r="AI2954" s="5"/>
      <c r="AJ2954" s="51">
        <f>AJ2955+AJ2980+AJ2984+AJ2988</f>
        <v>19735190</v>
      </c>
      <c r="AK2954" s="5"/>
      <c r="AL2954" s="51">
        <f>AL2955+AL2980+AL2984+AL2988</f>
        <v>88202400</v>
      </c>
      <c r="AM2954" s="51"/>
      <c r="AN2954" s="51">
        <f>AN2955+AN2980+AN2984+AN2988</f>
        <v>95450800</v>
      </c>
      <c r="AO2954" s="51"/>
      <c r="AP2954" s="51">
        <f>AP2955+AP2980+AP2984+AP2988</f>
        <v>95450800</v>
      </c>
      <c r="AQ2954" s="51"/>
    </row>
    <row r="2955" spans="2:43" ht="18" customHeight="1" x14ac:dyDescent="0.2">
      <c r="B2955" s="4"/>
      <c r="C2955" s="117"/>
      <c r="D2955" s="117"/>
      <c r="E2955" s="117"/>
      <c r="F2955" s="48"/>
      <c r="G2955" s="11"/>
      <c r="H2955" s="117"/>
      <c r="I2955" s="124"/>
      <c r="J2955" s="124"/>
      <c r="K2955" s="144"/>
      <c r="L2955" s="11"/>
      <c r="M2955" s="143"/>
      <c r="N2955" s="42"/>
      <c r="O2955" s="128"/>
      <c r="P2955" s="129">
        <v>1</v>
      </c>
      <c r="Q2955" s="129"/>
      <c r="R2955" s="64"/>
      <c r="S2955" s="234"/>
      <c r="T2955" s="65" t="s">
        <v>8</v>
      </c>
      <c r="U2955" s="155"/>
      <c r="V2955" s="66">
        <f>V2956+V2962+V2968+V2970+V2976+V2978</f>
        <v>38418000</v>
      </c>
      <c r="X2955" s="66">
        <f>X2956+X2962+X2968+X2970+X2976+X2978</f>
        <v>43433500</v>
      </c>
      <c r="Z2955" s="66">
        <f>Z2956+Z2962+Z2968+Z2970+Z2976+Z2978</f>
        <v>49005300</v>
      </c>
      <c r="AB2955" s="66">
        <f>AB2956+AB2962+AB2968+AB2970+AB2976+AB2978</f>
        <v>54859100</v>
      </c>
      <c r="AD2955" s="66">
        <f>AD2956+AD2962+AD2968+AD2970+AD2976+AD2978</f>
        <v>56833500</v>
      </c>
      <c r="AF2955" s="66">
        <f>AF2956+AF2962+AF2968+AF2970+AF2976+AF2978</f>
        <v>0</v>
      </c>
      <c r="AH2955" s="66">
        <f t="shared" si="458"/>
        <v>56833500</v>
      </c>
      <c r="AI2955" s="67"/>
      <c r="AJ2955" s="66">
        <f>AJ2956+AJ2962+AJ2968+AJ2970+AJ2976+AJ2978</f>
        <v>19176640</v>
      </c>
      <c r="AK2955" s="67"/>
      <c r="AL2955" s="66">
        <f>AL2956+AL2962+AL2968+AL2970+AL2976+AL2978</f>
        <v>86098400</v>
      </c>
      <c r="AM2955" s="66"/>
      <c r="AN2955" s="66">
        <f>AN2956+AN2962+AN2968+AN2970+AN2976+AN2978</f>
        <v>93174850</v>
      </c>
      <c r="AO2955" s="66"/>
      <c r="AP2955" s="66">
        <f>AP2956+AP2962+AP2968+AP2970+AP2976+AP2978</f>
        <v>93174850</v>
      </c>
      <c r="AQ2955" s="66"/>
    </row>
    <row r="2956" spans="2:43" ht="18" customHeight="1" x14ac:dyDescent="0.2">
      <c r="B2956" s="4"/>
      <c r="C2956" s="117"/>
      <c r="D2956" s="117"/>
      <c r="E2956" s="117"/>
      <c r="F2956" s="48"/>
      <c r="G2956" s="11"/>
      <c r="H2956" s="117"/>
      <c r="I2956" s="124"/>
      <c r="J2956" s="124"/>
      <c r="K2956" s="144"/>
      <c r="L2956" s="11"/>
      <c r="M2956" s="143"/>
      <c r="N2956" s="42"/>
      <c r="O2956" s="128"/>
      <c r="P2956" s="130"/>
      <c r="Q2956" s="140">
        <v>1</v>
      </c>
      <c r="R2956" s="68"/>
      <c r="S2956" s="35"/>
      <c r="T2956" s="69" t="s">
        <v>9</v>
      </c>
      <c r="U2956" s="92"/>
      <c r="V2956" s="70">
        <f>V2957+V2958+V2959+V2960+V2961</f>
        <v>15205000</v>
      </c>
      <c r="X2956" s="447">
        <f>X2957+X2958+X2959+X2960+X2961</f>
        <v>18941000</v>
      </c>
      <c r="Z2956" s="447">
        <f>Z2957+Z2958+Z2959+Z2960+Z2961</f>
        <v>21999100</v>
      </c>
      <c r="AB2956" s="447">
        <f>AB2957+AB2958+AB2959+AB2960+AB2961</f>
        <v>24350300</v>
      </c>
      <c r="AD2956" s="447">
        <f>AD2957+AD2958+AD2959+AD2960+AD2961</f>
        <v>22756000</v>
      </c>
      <c r="AF2956" s="447">
        <f>AF2957+AF2958+AF2959+AF2960+AF2961</f>
        <v>0</v>
      </c>
      <c r="AH2956" s="447">
        <f t="shared" si="458"/>
        <v>22756000</v>
      </c>
      <c r="AI2956" s="446"/>
      <c r="AJ2956" s="447">
        <f>AJ2957+AJ2958+AJ2959+AJ2960+AJ2961</f>
        <v>8704220</v>
      </c>
      <c r="AK2956" s="71"/>
      <c r="AL2956" s="447">
        <f>AL2957+AL2958+AL2959+AL2960+AL2961</f>
        <v>31035050</v>
      </c>
      <c r="AM2956" s="447"/>
      <c r="AN2956" s="447">
        <f>AN2957+AN2958+AN2959+AN2960+AN2961</f>
        <v>33582100</v>
      </c>
      <c r="AO2956" s="447"/>
      <c r="AP2956" s="447">
        <f>AP2957+AP2958+AP2959+AP2960+AP2961</f>
        <v>33582100</v>
      </c>
      <c r="AQ2956" s="447"/>
    </row>
    <row r="2957" spans="2:43" ht="18" customHeight="1" x14ac:dyDescent="0.25">
      <c r="B2957" s="4"/>
      <c r="C2957" s="117"/>
      <c r="D2957" s="117"/>
      <c r="E2957" s="117"/>
      <c r="F2957" s="48"/>
      <c r="G2957" s="11"/>
      <c r="H2957" s="117"/>
      <c r="I2957" s="124"/>
      <c r="J2957" s="124"/>
      <c r="K2957" s="144"/>
      <c r="L2957" s="11"/>
      <c r="M2957" s="143"/>
      <c r="N2957" s="42"/>
      <c r="O2957" s="128"/>
      <c r="P2957" s="130"/>
      <c r="Q2957" s="130"/>
      <c r="R2957" s="72" t="s">
        <v>3</v>
      </c>
      <c r="S2957" s="181"/>
      <c r="T2957" s="73" t="s">
        <v>9</v>
      </c>
      <c r="V2957" s="74">
        <v>15205000</v>
      </c>
      <c r="X2957" s="74">
        <v>18941000</v>
      </c>
      <c r="Z2957" s="829">
        <v>21999100</v>
      </c>
      <c r="AB2957" s="74">
        <v>24350300</v>
      </c>
      <c r="AD2957" s="944">
        <v>22756000</v>
      </c>
      <c r="AF2957" s="74">
        <v>0</v>
      </c>
      <c r="AH2957" s="74">
        <f t="shared" si="458"/>
        <v>22756000</v>
      </c>
      <c r="AI2957" s="8"/>
      <c r="AJ2957" s="74">
        <f>8736350-32130</f>
        <v>8704220</v>
      </c>
      <c r="AK2957" s="8"/>
      <c r="AL2957" s="74">
        <v>31035050</v>
      </c>
      <c r="AM2957" s="74"/>
      <c r="AN2957" s="74">
        <v>33582100</v>
      </c>
      <c r="AO2957" s="696"/>
      <c r="AP2957" s="74">
        <v>33582100</v>
      </c>
      <c r="AQ2957" s="696"/>
    </row>
    <row r="2958" spans="2:43" ht="18" hidden="1" customHeight="1" x14ac:dyDescent="0.2">
      <c r="B2958" s="4"/>
      <c r="C2958" s="117"/>
      <c r="D2958" s="117"/>
      <c r="E2958" s="117"/>
      <c r="F2958" s="48"/>
      <c r="G2958" s="11"/>
      <c r="H2958" s="117"/>
      <c r="I2958" s="124"/>
      <c r="J2958" s="124"/>
      <c r="K2958" s="144"/>
      <c r="L2958" s="11"/>
      <c r="M2958" s="143"/>
      <c r="N2958" s="42"/>
      <c r="O2958" s="128"/>
      <c r="P2958" s="130"/>
      <c r="Q2958" s="130"/>
      <c r="R2958" s="72"/>
      <c r="S2958" s="181"/>
      <c r="T2958" s="73"/>
      <c r="V2958" s="448"/>
      <c r="X2958" s="448"/>
      <c r="Z2958" s="448"/>
      <c r="AB2958" s="448"/>
      <c r="AD2958" s="448"/>
      <c r="AF2958" s="448"/>
      <c r="AH2958" s="448">
        <f t="shared" si="458"/>
        <v>0</v>
      </c>
      <c r="AI2958" s="495"/>
      <c r="AJ2958" s="448"/>
      <c r="AK2958" s="87"/>
      <c r="AL2958" s="448"/>
      <c r="AM2958" s="448"/>
      <c r="AN2958" s="448"/>
      <c r="AO2958" s="448"/>
      <c r="AP2958" s="448"/>
      <c r="AQ2958" s="448"/>
    </row>
    <row r="2959" spans="2:43" ht="18" hidden="1" customHeight="1" x14ac:dyDescent="0.2">
      <c r="B2959" s="4"/>
      <c r="C2959" s="117"/>
      <c r="D2959" s="117"/>
      <c r="E2959" s="117"/>
      <c r="F2959" s="48"/>
      <c r="G2959" s="11"/>
      <c r="H2959" s="117"/>
      <c r="I2959" s="124"/>
      <c r="J2959" s="124"/>
      <c r="K2959" s="144"/>
      <c r="L2959" s="11"/>
      <c r="M2959" s="143"/>
      <c r="N2959" s="42"/>
      <c r="O2959" s="128"/>
      <c r="P2959" s="130"/>
      <c r="Q2959" s="130"/>
      <c r="R2959" s="72"/>
      <c r="S2959" s="181"/>
      <c r="T2959" s="73"/>
      <c r="V2959" s="74"/>
      <c r="X2959" s="74"/>
      <c r="Z2959" s="74"/>
      <c r="AB2959" s="74"/>
      <c r="AD2959" s="74"/>
      <c r="AF2959" s="74"/>
      <c r="AH2959" s="74">
        <f t="shared" si="458"/>
        <v>0</v>
      </c>
      <c r="AI2959" s="8"/>
      <c r="AJ2959" s="74"/>
      <c r="AK2959" s="8"/>
      <c r="AL2959" s="74"/>
      <c r="AM2959" s="74"/>
      <c r="AN2959" s="74"/>
      <c r="AO2959" s="74"/>
      <c r="AP2959" s="74"/>
      <c r="AQ2959" s="74"/>
    </row>
    <row r="2960" spans="2:43" ht="18" hidden="1" customHeight="1" x14ac:dyDescent="0.2">
      <c r="B2960" s="4"/>
      <c r="C2960" s="117"/>
      <c r="D2960" s="117"/>
      <c r="E2960" s="117"/>
      <c r="F2960" s="48"/>
      <c r="G2960" s="11"/>
      <c r="H2960" s="117"/>
      <c r="I2960" s="124"/>
      <c r="J2960" s="124"/>
      <c r="K2960" s="144"/>
      <c r="L2960" s="11"/>
      <c r="M2960" s="143"/>
      <c r="N2960" s="42"/>
      <c r="O2960" s="128"/>
      <c r="P2960" s="130"/>
      <c r="Q2960" s="130"/>
      <c r="R2960" s="72"/>
      <c r="S2960" s="181"/>
      <c r="T2960" s="73"/>
      <c r="V2960" s="74"/>
      <c r="X2960" s="74"/>
      <c r="Z2960" s="74"/>
      <c r="AB2960" s="74"/>
      <c r="AD2960" s="74"/>
      <c r="AF2960" s="74"/>
      <c r="AH2960" s="74">
        <f t="shared" si="458"/>
        <v>0</v>
      </c>
      <c r="AI2960" s="8"/>
      <c r="AJ2960" s="74"/>
      <c r="AK2960" s="8"/>
      <c r="AL2960" s="74"/>
      <c r="AM2960" s="74"/>
      <c r="AN2960" s="74"/>
      <c r="AO2960" s="74"/>
      <c r="AP2960" s="74"/>
      <c r="AQ2960" s="74"/>
    </row>
    <row r="2961" spans="2:43" ht="18" hidden="1" customHeight="1" x14ac:dyDescent="0.2">
      <c r="B2961" s="4"/>
      <c r="C2961" s="117"/>
      <c r="D2961" s="117"/>
      <c r="E2961" s="117"/>
      <c r="F2961" s="48"/>
      <c r="G2961" s="11"/>
      <c r="H2961" s="117"/>
      <c r="I2961" s="124"/>
      <c r="J2961" s="124"/>
      <c r="K2961" s="144"/>
      <c r="L2961" s="11"/>
      <c r="M2961" s="143"/>
      <c r="N2961" s="42"/>
      <c r="O2961" s="128"/>
      <c r="P2961" s="130"/>
      <c r="Q2961" s="130"/>
      <c r="R2961" s="72"/>
      <c r="S2961" s="181"/>
      <c r="T2961" s="73"/>
      <c r="V2961" s="74"/>
      <c r="X2961" s="74"/>
      <c r="Z2961" s="74"/>
      <c r="AB2961" s="74"/>
      <c r="AD2961" s="74"/>
      <c r="AF2961" s="74"/>
      <c r="AH2961" s="74">
        <f t="shared" si="458"/>
        <v>0</v>
      </c>
      <c r="AI2961" s="8"/>
      <c r="AJ2961" s="74"/>
      <c r="AK2961" s="8"/>
      <c r="AL2961" s="74"/>
      <c r="AM2961" s="74"/>
      <c r="AN2961" s="74"/>
      <c r="AO2961" s="74"/>
      <c r="AP2961" s="74"/>
      <c r="AQ2961" s="74"/>
    </row>
    <row r="2962" spans="2:43" ht="18" customHeight="1" x14ac:dyDescent="0.2">
      <c r="B2962" s="4"/>
      <c r="C2962" s="117"/>
      <c r="D2962" s="117"/>
      <c r="E2962" s="117"/>
      <c r="F2962" s="48"/>
      <c r="G2962" s="11"/>
      <c r="H2962" s="117"/>
      <c r="I2962" s="124"/>
      <c r="J2962" s="124"/>
      <c r="K2962" s="144"/>
      <c r="L2962" s="11"/>
      <c r="M2962" s="143"/>
      <c r="N2962" s="42"/>
      <c r="O2962" s="128"/>
      <c r="P2962" s="130"/>
      <c r="Q2962" s="131">
        <v>2</v>
      </c>
      <c r="R2962" s="68"/>
      <c r="S2962" s="35"/>
      <c r="T2962" s="69" t="s">
        <v>11</v>
      </c>
      <c r="U2962" s="92"/>
      <c r="V2962" s="447">
        <f>V2963+V2964+V2965+V2966+V2967</f>
        <v>8273000</v>
      </c>
      <c r="X2962" s="447">
        <f>X2963+X2964+X2965+X2966+X2967</f>
        <v>8147100</v>
      </c>
      <c r="Z2962" s="447">
        <f>Z2963+Z2964+Z2965+Z2966+Z2967</f>
        <v>8627000</v>
      </c>
      <c r="AB2962" s="447">
        <f>AB2963+AB2964+AB2965+AB2966+AB2967</f>
        <v>10046600</v>
      </c>
      <c r="AD2962" s="447">
        <f>AD2963+AD2964+AD2965+AD2966+AD2967</f>
        <v>8996000</v>
      </c>
      <c r="AF2962" s="447">
        <f>AF2963+AF2964+AF2965+AF2966+AF2967</f>
        <v>0</v>
      </c>
      <c r="AH2962" s="447">
        <f t="shared" si="458"/>
        <v>8996000</v>
      </c>
      <c r="AI2962" s="446"/>
      <c r="AJ2962" s="447">
        <f>AJ2963+AJ2964+AJ2965+AJ2966+AJ2967</f>
        <v>3366860</v>
      </c>
      <c r="AK2962" s="71"/>
      <c r="AL2962" s="447">
        <f>AL2963+AL2964+AL2965+AL2966+AL2967</f>
        <v>25548350</v>
      </c>
      <c r="AM2962" s="447"/>
      <c r="AN2962" s="447">
        <f>AN2963+AN2964+AN2965+AN2966+AN2967</f>
        <v>27645050</v>
      </c>
      <c r="AO2962" s="447"/>
      <c r="AP2962" s="447">
        <f>AP2963+AP2964+AP2965+AP2966+AP2967</f>
        <v>27645050</v>
      </c>
      <c r="AQ2962" s="447"/>
    </row>
    <row r="2963" spans="2:43" ht="18" customHeight="1" x14ac:dyDescent="0.25">
      <c r="B2963" s="4"/>
      <c r="C2963" s="117"/>
      <c r="D2963" s="117"/>
      <c r="E2963" s="117"/>
      <c r="F2963" s="48"/>
      <c r="G2963" s="11"/>
      <c r="H2963" s="117"/>
      <c r="I2963" s="124"/>
      <c r="J2963" s="124"/>
      <c r="K2963" s="144"/>
      <c r="L2963" s="11"/>
      <c r="M2963" s="143"/>
      <c r="N2963" s="42"/>
      <c r="O2963" s="128"/>
      <c r="P2963" s="130"/>
      <c r="Q2963" s="130"/>
      <c r="R2963" s="72" t="s">
        <v>3</v>
      </c>
      <c r="S2963" s="181"/>
      <c r="T2963" s="73" t="s">
        <v>11</v>
      </c>
      <c r="V2963" s="74">
        <v>8273000</v>
      </c>
      <c r="X2963" s="74">
        <v>8147100</v>
      </c>
      <c r="Z2963" s="829">
        <v>8627000</v>
      </c>
      <c r="AB2963" s="74">
        <v>10046600</v>
      </c>
      <c r="AD2963" s="944">
        <v>8996000</v>
      </c>
      <c r="AF2963" s="74">
        <v>0</v>
      </c>
      <c r="AH2963" s="74">
        <f t="shared" si="458"/>
        <v>8996000</v>
      </c>
      <c r="AI2963" s="8"/>
      <c r="AJ2963" s="74">
        <f>3606290-239430</f>
        <v>3366860</v>
      </c>
      <c r="AK2963" s="8"/>
      <c r="AL2963" s="74">
        <v>25548350</v>
      </c>
      <c r="AM2963" s="74"/>
      <c r="AN2963" s="74">
        <v>27645050</v>
      </c>
      <c r="AO2963" s="696"/>
      <c r="AP2963" s="74">
        <v>27645050</v>
      </c>
      <c r="AQ2963" s="696"/>
    </row>
    <row r="2964" spans="2:43" ht="18" hidden="1" customHeight="1" x14ac:dyDescent="0.2">
      <c r="B2964" s="4"/>
      <c r="C2964" s="117"/>
      <c r="D2964" s="117"/>
      <c r="E2964" s="117"/>
      <c r="F2964" s="48"/>
      <c r="G2964" s="11"/>
      <c r="H2964" s="117"/>
      <c r="I2964" s="124"/>
      <c r="J2964" s="124"/>
      <c r="K2964" s="144"/>
      <c r="L2964" s="11"/>
      <c r="M2964" s="143"/>
      <c r="N2964" s="42"/>
      <c r="O2964" s="128"/>
      <c r="P2964" s="130"/>
      <c r="Q2964" s="130"/>
      <c r="R2964" s="72"/>
      <c r="S2964" s="181"/>
      <c r="T2964" s="73"/>
      <c r="V2964" s="74"/>
      <c r="X2964" s="74"/>
      <c r="Z2964" s="74"/>
      <c r="AB2964" s="74"/>
      <c r="AD2964" s="74"/>
      <c r="AF2964" s="74"/>
      <c r="AH2964" s="74">
        <f t="shared" si="458"/>
        <v>0</v>
      </c>
      <c r="AI2964" s="8"/>
      <c r="AJ2964" s="74"/>
      <c r="AK2964" s="8"/>
      <c r="AL2964" s="74"/>
      <c r="AM2964" s="74"/>
      <c r="AN2964" s="74"/>
      <c r="AO2964" s="74"/>
      <c r="AP2964" s="74"/>
      <c r="AQ2964" s="74"/>
    </row>
    <row r="2965" spans="2:43" ht="18" hidden="1" customHeight="1" x14ac:dyDescent="0.2">
      <c r="B2965" s="4"/>
      <c r="C2965" s="117"/>
      <c r="D2965" s="117"/>
      <c r="E2965" s="117"/>
      <c r="F2965" s="48"/>
      <c r="G2965" s="11"/>
      <c r="H2965" s="117"/>
      <c r="I2965" s="124"/>
      <c r="J2965" s="124"/>
      <c r="K2965" s="144"/>
      <c r="L2965" s="11"/>
      <c r="M2965" s="143"/>
      <c r="N2965" s="42"/>
      <c r="O2965" s="128"/>
      <c r="P2965" s="130"/>
      <c r="Q2965" s="130"/>
      <c r="R2965" s="72"/>
      <c r="S2965" s="181"/>
      <c r="T2965" s="73"/>
      <c r="V2965" s="74"/>
      <c r="X2965" s="74"/>
      <c r="Z2965" s="74"/>
      <c r="AB2965" s="74"/>
      <c r="AD2965" s="74"/>
      <c r="AF2965" s="74"/>
      <c r="AH2965" s="74">
        <f t="shared" si="458"/>
        <v>0</v>
      </c>
      <c r="AI2965" s="8"/>
      <c r="AJ2965" s="74"/>
      <c r="AK2965" s="8"/>
      <c r="AL2965" s="74"/>
      <c r="AM2965" s="74"/>
      <c r="AN2965" s="74"/>
      <c r="AO2965" s="74"/>
      <c r="AP2965" s="74"/>
      <c r="AQ2965" s="74"/>
    </row>
    <row r="2966" spans="2:43" ht="18" hidden="1" customHeight="1" x14ac:dyDescent="0.2">
      <c r="B2966" s="4"/>
      <c r="C2966" s="117"/>
      <c r="D2966" s="117"/>
      <c r="E2966" s="117"/>
      <c r="F2966" s="48"/>
      <c r="G2966" s="11"/>
      <c r="H2966" s="117"/>
      <c r="I2966" s="124"/>
      <c r="J2966" s="124"/>
      <c r="K2966" s="144"/>
      <c r="L2966" s="11"/>
      <c r="M2966" s="143"/>
      <c r="N2966" s="42"/>
      <c r="O2966" s="128"/>
      <c r="P2966" s="130"/>
      <c r="Q2966" s="130"/>
      <c r="R2966" s="72"/>
      <c r="S2966" s="181"/>
      <c r="T2966" s="73"/>
      <c r="V2966" s="74"/>
      <c r="X2966" s="74"/>
      <c r="Z2966" s="74"/>
      <c r="AB2966" s="74"/>
      <c r="AD2966" s="74"/>
      <c r="AF2966" s="74"/>
      <c r="AH2966" s="74">
        <f t="shared" si="458"/>
        <v>0</v>
      </c>
      <c r="AI2966" s="8"/>
      <c r="AJ2966" s="74"/>
      <c r="AK2966" s="8"/>
      <c r="AL2966" s="74"/>
      <c r="AM2966" s="74"/>
      <c r="AN2966" s="74"/>
      <c r="AO2966" s="74"/>
      <c r="AP2966" s="74"/>
      <c r="AQ2966" s="74"/>
    </row>
    <row r="2967" spans="2:43" ht="18" hidden="1" customHeight="1" x14ac:dyDescent="0.2">
      <c r="B2967" s="4"/>
      <c r="C2967" s="117"/>
      <c r="D2967" s="117"/>
      <c r="E2967" s="117"/>
      <c r="F2967" s="48"/>
      <c r="G2967" s="11"/>
      <c r="H2967" s="117"/>
      <c r="I2967" s="124"/>
      <c r="J2967" s="124"/>
      <c r="K2967" s="144"/>
      <c r="L2967" s="11"/>
      <c r="M2967" s="143"/>
      <c r="N2967" s="42"/>
      <c r="O2967" s="128"/>
      <c r="P2967" s="130"/>
      <c r="Q2967" s="130"/>
      <c r="R2967" s="72"/>
      <c r="S2967" s="181"/>
      <c r="T2967" s="73"/>
      <c r="V2967" s="74"/>
      <c r="X2967" s="74"/>
      <c r="Z2967" s="74"/>
      <c r="AB2967" s="74"/>
      <c r="AD2967" s="74"/>
      <c r="AF2967" s="74"/>
      <c r="AH2967" s="74">
        <f t="shared" si="458"/>
        <v>0</v>
      </c>
      <c r="AI2967" s="8"/>
      <c r="AJ2967" s="74"/>
      <c r="AK2967" s="8"/>
      <c r="AL2967" s="74"/>
      <c r="AM2967" s="74"/>
      <c r="AN2967" s="74"/>
      <c r="AO2967" s="74"/>
      <c r="AP2967" s="74"/>
      <c r="AQ2967" s="74"/>
    </row>
    <row r="2968" spans="2:43" ht="18" customHeight="1" x14ac:dyDescent="0.2">
      <c r="B2968" s="4"/>
      <c r="C2968" s="117"/>
      <c r="D2968" s="117"/>
      <c r="E2968" s="117"/>
      <c r="F2968" s="48"/>
      <c r="G2968" s="11"/>
      <c r="H2968" s="117"/>
      <c r="I2968" s="124"/>
      <c r="J2968" s="124"/>
      <c r="K2968" s="144"/>
      <c r="L2968" s="11"/>
      <c r="M2968" s="143"/>
      <c r="N2968" s="42"/>
      <c r="O2968" s="128"/>
      <c r="P2968" s="130"/>
      <c r="Q2968" s="131">
        <v>3</v>
      </c>
      <c r="R2968" s="84"/>
      <c r="S2968" s="250"/>
      <c r="T2968" s="69" t="s">
        <v>12</v>
      </c>
      <c r="U2968" s="92"/>
      <c r="V2968" s="447">
        <f>V2969</f>
        <v>12227000</v>
      </c>
      <c r="X2968" s="447">
        <f>X2969</f>
        <v>14020200</v>
      </c>
      <c r="Z2968" s="447">
        <f>Z2969</f>
        <v>14831600</v>
      </c>
      <c r="AB2968" s="447">
        <f>AB2969</f>
        <v>16151400</v>
      </c>
      <c r="AD2968" s="447">
        <f>AD2969</f>
        <v>24363000</v>
      </c>
      <c r="AF2968" s="447">
        <f>AF2969</f>
        <v>0</v>
      </c>
      <c r="AH2968" s="447">
        <f t="shared" si="458"/>
        <v>24363000</v>
      </c>
      <c r="AI2968" s="446"/>
      <c r="AJ2968" s="447">
        <f>AJ2969</f>
        <v>5632190</v>
      </c>
      <c r="AK2968" s="71"/>
      <c r="AL2968" s="447">
        <f>AL2969</f>
        <v>23481700</v>
      </c>
      <c r="AM2968" s="447"/>
      <c r="AN2968" s="447">
        <f>AN2969</f>
        <v>25408650</v>
      </c>
      <c r="AO2968" s="447"/>
      <c r="AP2968" s="447">
        <f>AP2969</f>
        <v>25408650</v>
      </c>
      <c r="AQ2968" s="447"/>
    </row>
    <row r="2969" spans="2:43" ht="18" customHeight="1" x14ac:dyDescent="0.25">
      <c r="B2969" s="4"/>
      <c r="C2969" s="117"/>
      <c r="D2969" s="117"/>
      <c r="E2969" s="117"/>
      <c r="F2969" s="48"/>
      <c r="G2969" s="11"/>
      <c r="H2969" s="117"/>
      <c r="I2969" s="124"/>
      <c r="J2969" s="124"/>
      <c r="K2969" s="144"/>
      <c r="L2969" s="11"/>
      <c r="M2969" s="143"/>
      <c r="N2969" s="42"/>
      <c r="O2969" s="128"/>
      <c r="P2969" s="130"/>
      <c r="Q2969" s="130"/>
      <c r="R2969" s="72" t="s">
        <v>3</v>
      </c>
      <c r="S2969" s="181"/>
      <c r="T2969" s="73" t="s">
        <v>12</v>
      </c>
      <c r="V2969" s="74">
        <v>12227000</v>
      </c>
      <c r="X2969" s="74">
        <v>14020200</v>
      </c>
      <c r="Z2969" s="829">
        <v>14831600</v>
      </c>
      <c r="AB2969" s="74">
        <v>16151400</v>
      </c>
      <c r="AD2969" s="944">
        <v>24363000</v>
      </c>
      <c r="AF2969" s="74">
        <v>0</v>
      </c>
      <c r="AH2969" s="74">
        <f t="shared" si="458"/>
        <v>24363000</v>
      </c>
      <c r="AI2969" s="8"/>
      <c r="AJ2969" s="74">
        <f>5658220-26030</f>
        <v>5632190</v>
      </c>
      <c r="AK2969" s="8"/>
      <c r="AL2969" s="74">
        <v>23481700</v>
      </c>
      <c r="AM2969" s="74"/>
      <c r="AN2969" s="74">
        <v>25408650</v>
      </c>
      <c r="AO2969" s="696"/>
      <c r="AP2969" s="74">
        <v>25408650</v>
      </c>
      <c r="AQ2969" s="696"/>
    </row>
    <row r="2970" spans="2:43" ht="18" customHeight="1" x14ac:dyDescent="0.2">
      <c r="B2970" s="4"/>
      <c r="C2970" s="117"/>
      <c r="D2970" s="117"/>
      <c r="E2970" s="117"/>
      <c r="F2970" s="48"/>
      <c r="G2970" s="11"/>
      <c r="H2970" s="117"/>
      <c r="I2970" s="124"/>
      <c r="J2970" s="124"/>
      <c r="K2970" s="144"/>
      <c r="L2970" s="11"/>
      <c r="M2970" s="143"/>
      <c r="N2970" s="42"/>
      <c r="O2970" s="128"/>
      <c r="P2970" s="130"/>
      <c r="Q2970" s="131">
        <v>4</v>
      </c>
      <c r="R2970" s="68"/>
      <c r="S2970" s="35"/>
      <c r="T2970" s="69" t="s">
        <v>13</v>
      </c>
      <c r="U2970" s="92"/>
      <c r="V2970" s="447">
        <f>V2971+V2972+V2973+V2974+V2975</f>
        <v>276000</v>
      </c>
      <c r="X2970" s="447">
        <f>X2971+X2972+X2973+X2974+X2975</f>
        <v>326100</v>
      </c>
      <c r="Z2970" s="447">
        <f>Z2971+Z2972+Z2973+Z2974+Z2975</f>
        <v>357700</v>
      </c>
      <c r="AB2970" s="447">
        <f>AB2971+AB2972+AB2973+AB2974+AB2975</f>
        <v>381800</v>
      </c>
      <c r="AD2970" s="447">
        <f>AD2971+AD2972+AD2973+AD2974+AD2975</f>
        <v>405500</v>
      </c>
      <c r="AF2970" s="447">
        <f>AF2971+AF2972+AF2973+AF2974+AF2975</f>
        <v>0</v>
      </c>
      <c r="AH2970" s="447">
        <f t="shared" si="458"/>
        <v>405500</v>
      </c>
      <c r="AI2970" s="446"/>
      <c r="AJ2970" s="447">
        <f>AJ2971+AJ2972+AJ2973+AJ2974+AJ2975</f>
        <v>118350</v>
      </c>
      <c r="AK2970" s="71"/>
      <c r="AL2970" s="447">
        <f>AL2971+AL2972+AL2973+AL2974+AL2975</f>
        <v>519700</v>
      </c>
      <c r="AM2970" s="447"/>
      <c r="AN2970" s="447">
        <f>AN2971+AN2972+AN2973+AN2974+AN2975</f>
        <v>562400</v>
      </c>
      <c r="AO2970" s="447"/>
      <c r="AP2970" s="447">
        <f>AP2971+AP2972+AP2973+AP2974+AP2975</f>
        <v>562400</v>
      </c>
      <c r="AQ2970" s="447"/>
    </row>
    <row r="2971" spans="2:43" ht="18" customHeight="1" x14ac:dyDescent="0.25">
      <c r="B2971" s="4"/>
      <c r="C2971" s="117"/>
      <c r="D2971" s="117"/>
      <c r="E2971" s="117"/>
      <c r="F2971" s="48"/>
      <c r="G2971" s="11"/>
      <c r="H2971" s="117"/>
      <c r="I2971" s="124"/>
      <c r="J2971" s="124"/>
      <c r="K2971" s="144"/>
      <c r="L2971" s="11"/>
      <c r="M2971" s="143"/>
      <c r="N2971" s="42"/>
      <c r="O2971" s="128"/>
      <c r="P2971" s="130"/>
      <c r="Q2971" s="130"/>
      <c r="R2971" s="72" t="s">
        <v>3</v>
      </c>
      <c r="S2971" s="181"/>
      <c r="T2971" s="73" t="s">
        <v>13</v>
      </c>
      <c r="V2971" s="74">
        <v>276000</v>
      </c>
      <c r="X2971" s="74">
        <v>326100</v>
      </c>
      <c r="Z2971" s="829">
        <v>357700</v>
      </c>
      <c r="AB2971" s="74">
        <v>381800</v>
      </c>
      <c r="AD2971" s="944">
        <v>405500</v>
      </c>
      <c r="AF2971" s="74">
        <v>0</v>
      </c>
      <c r="AH2971" s="74">
        <f t="shared" si="458"/>
        <v>405500</v>
      </c>
      <c r="AI2971" s="8"/>
      <c r="AJ2971" s="74">
        <f>139550-21200</f>
        <v>118350</v>
      </c>
      <c r="AK2971" s="8"/>
      <c r="AL2971" s="74">
        <v>519700</v>
      </c>
      <c r="AM2971" s="74"/>
      <c r="AN2971" s="74">
        <v>562400</v>
      </c>
      <c r="AO2971" s="696"/>
      <c r="AP2971" s="74">
        <v>562400</v>
      </c>
      <c r="AQ2971" s="696"/>
    </row>
    <row r="2972" spans="2:43" ht="18" hidden="1" customHeight="1" x14ac:dyDescent="0.2">
      <c r="B2972" s="4"/>
      <c r="C2972" s="117"/>
      <c r="D2972" s="117"/>
      <c r="E2972" s="117"/>
      <c r="F2972" s="48"/>
      <c r="G2972" s="11"/>
      <c r="H2972" s="117"/>
      <c r="I2972" s="124"/>
      <c r="J2972" s="124"/>
      <c r="K2972" s="144"/>
      <c r="L2972" s="11"/>
      <c r="M2972" s="143"/>
      <c r="N2972" s="42"/>
      <c r="O2972" s="128"/>
      <c r="P2972" s="130"/>
      <c r="Q2972" s="130"/>
      <c r="R2972" s="72"/>
      <c r="S2972" s="181"/>
      <c r="T2972" s="73"/>
      <c r="V2972" s="74"/>
      <c r="X2972" s="74"/>
      <c r="Z2972" s="74"/>
      <c r="AB2972" s="74"/>
      <c r="AD2972" s="74"/>
      <c r="AF2972" s="74"/>
      <c r="AH2972" s="74">
        <f t="shared" si="458"/>
        <v>0</v>
      </c>
      <c r="AI2972" s="8"/>
      <c r="AJ2972" s="74"/>
      <c r="AK2972" s="8"/>
      <c r="AL2972" s="74"/>
      <c r="AM2972" s="74"/>
      <c r="AN2972" s="74"/>
      <c r="AO2972" s="74"/>
      <c r="AP2972" s="74"/>
      <c r="AQ2972" s="74"/>
    </row>
    <row r="2973" spans="2:43" ht="18" hidden="1" customHeight="1" x14ac:dyDescent="0.2">
      <c r="B2973" s="4"/>
      <c r="C2973" s="117"/>
      <c r="D2973" s="117"/>
      <c r="E2973" s="117"/>
      <c r="F2973" s="48"/>
      <c r="G2973" s="11"/>
      <c r="H2973" s="117"/>
      <c r="I2973" s="124"/>
      <c r="J2973" s="124"/>
      <c r="K2973" s="144"/>
      <c r="L2973" s="11"/>
      <c r="M2973" s="143"/>
      <c r="N2973" s="42"/>
      <c r="O2973" s="128"/>
      <c r="P2973" s="130"/>
      <c r="Q2973" s="130"/>
      <c r="R2973" s="72"/>
      <c r="S2973" s="181"/>
      <c r="T2973" s="73"/>
      <c r="V2973" s="74"/>
      <c r="X2973" s="74"/>
      <c r="Z2973" s="74"/>
      <c r="AB2973" s="74"/>
      <c r="AD2973" s="74"/>
      <c r="AF2973" s="74"/>
      <c r="AH2973" s="74">
        <f t="shared" ref="AH2973:AH3036" si="462">AD2973+AF2973</f>
        <v>0</v>
      </c>
      <c r="AI2973" s="8"/>
      <c r="AJ2973" s="74"/>
      <c r="AK2973" s="8"/>
      <c r="AL2973" s="74"/>
      <c r="AM2973" s="74"/>
      <c r="AN2973" s="74"/>
      <c r="AO2973" s="74"/>
      <c r="AP2973" s="74"/>
      <c r="AQ2973" s="74"/>
    </row>
    <row r="2974" spans="2:43" ht="18" hidden="1" customHeight="1" x14ac:dyDescent="0.2">
      <c r="B2974" s="4"/>
      <c r="C2974" s="117"/>
      <c r="D2974" s="117"/>
      <c r="E2974" s="117"/>
      <c r="F2974" s="48"/>
      <c r="G2974" s="11"/>
      <c r="H2974" s="117"/>
      <c r="I2974" s="124"/>
      <c r="J2974" s="124"/>
      <c r="K2974" s="144"/>
      <c r="L2974" s="11"/>
      <c r="M2974" s="143"/>
      <c r="N2974" s="42"/>
      <c r="O2974" s="128"/>
      <c r="P2974" s="130"/>
      <c r="Q2974" s="130"/>
      <c r="R2974" s="72"/>
      <c r="S2974" s="181"/>
      <c r="T2974" s="73"/>
      <c r="V2974" s="74"/>
      <c r="X2974" s="74"/>
      <c r="Z2974" s="74"/>
      <c r="AB2974" s="74"/>
      <c r="AD2974" s="74"/>
      <c r="AF2974" s="74"/>
      <c r="AH2974" s="74">
        <f t="shared" si="462"/>
        <v>0</v>
      </c>
      <c r="AI2974" s="8"/>
      <c r="AJ2974" s="74"/>
      <c r="AK2974" s="8"/>
      <c r="AL2974" s="74"/>
      <c r="AM2974" s="74"/>
      <c r="AN2974" s="74"/>
      <c r="AO2974" s="74"/>
      <c r="AP2974" s="74"/>
      <c r="AQ2974" s="74"/>
    </row>
    <row r="2975" spans="2:43" ht="18" hidden="1" customHeight="1" x14ac:dyDescent="0.2">
      <c r="B2975" s="4"/>
      <c r="C2975" s="117"/>
      <c r="D2975" s="117"/>
      <c r="E2975" s="117"/>
      <c r="F2975" s="48"/>
      <c r="G2975" s="11"/>
      <c r="H2975" s="117"/>
      <c r="I2975" s="124"/>
      <c r="J2975" s="124"/>
      <c r="K2975" s="144"/>
      <c r="L2975" s="11"/>
      <c r="M2975" s="143"/>
      <c r="N2975" s="42"/>
      <c r="O2975" s="128"/>
      <c r="P2975" s="130"/>
      <c r="Q2975" s="130"/>
      <c r="R2975" s="72"/>
      <c r="S2975" s="181"/>
      <c r="T2975" s="73"/>
      <c r="V2975" s="74"/>
      <c r="X2975" s="74"/>
      <c r="Z2975" s="74"/>
      <c r="AB2975" s="74"/>
      <c r="AD2975" s="74"/>
      <c r="AF2975" s="74"/>
      <c r="AH2975" s="74">
        <f t="shared" si="462"/>
        <v>0</v>
      </c>
      <c r="AI2975" s="8"/>
      <c r="AJ2975" s="74"/>
      <c r="AK2975" s="8"/>
      <c r="AL2975" s="74"/>
      <c r="AM2975" s="74"/>
      <c r="AN2975" s="74"/>
      <c r="AO2975" s="74"/>
      <c r="AP2975" s="74"/>
      <c r="AQ2975" s="74"/>
    </row>
    <row r="2976" spans="2:43" ht="18" customHeight="1" x14ac:dyDescent="0.2">
      <c r="B2976" s="4"/>
      <c r="C2976" s="117"/>
      <c r="D2976" s="117"/>
      <c r="E2976" s="117"/>
      <c r="F2976" s="48"/>
      <c r="G2976" s="11"/>
      <c r="H2976" s="117"/>
      <c r="I2976" s="124"/>
      <c r="J2976" s="124"/>
      <c r="K2976" s="144"/>
      <c r="L2976" s="11"/>
      <c r="M2976" s="143"/>
      <c r="N2976" s="42"/>
      <c r="O2976" s="128"/>
      <c r="P2976" s="130"/>
      <c r="Q2976" s="131">
        <v>5</v>
      </c>
      <c r="R2976" s="84"/>
      <c r="S2976" s="250"/>
      <c r="T2976" s="69" t="s">
        <v>204</v>
      </c>
      <c r="U2976" s="92"/>
      <c r="V2976" s="447">
        <f>V2977</f>
        <v>2432000</v>
      </c>
      <c r="X2976" s="447">
        <f>X2977</f>
        <v>1994100</v>
      </c>
      <c r="Z2976" s="447">
        <f>Z2977</f>
        <v>3189900</v>
      </c>
      <c r="AB2976" s="447">
        <f>AB2977</f>
        <v>3929000</v>
      </c>
      <c r="AD2976" s="447">
        <f>AD2977</f>
        <v>313000</v>
      </c>
      <c r="AF2976" s="447">
        <f>AF2977</f>
        <v>0</v>
      </c>
      <c r="AH2976" s="447">
        <f t="shared" si="462"/>
        <v>313000</v>
      </c>
      <c r="AI2976" s="446"/>
      <c r="AJ2976" s="447">
        <f>AJ2977</f>
        <v>1355020</v>
      </c>
      <c r="AK2976" s="71"/>
      <c r="AL2976" s="447">
        <f>AL2977</f>
        <v>5513600</v>
      </c>
      <c r="AM2976" s="447"/>
      <c r="AN2976" s="447">
        <f>AN2977</f>
        <v>5976650</v>
      </c>
      <c r="AO2976" s="447"/>
      <c r="AP2976" s="447">
        <f>AP2977</f>
        <v>5976650</v>
      </c>
      <c r="AQ2976" s="447"/>
    </row>
    <row r="2977" spans="2:43" ht="18" customHeight="1" x14ac:dyDescent="0.25">
      <c r="B2977" s="4"/>
      <c r="C2977" s="117"/>
      <c r="D2977" s="117"/>
      <c r="E2977" s="117"/>
      <c r="F2977" s="48"/>
      <c r="G2977" s="11"/>
      <c r="H2977" s="117"/>
      <c r="I2977" s="124"/>
      <c r="J2977" s="124"/>
      <c r="K2977" s="144"/>
      <c r="L2977" s="11"/>
      <c r="M2977" s="143"/>
      <c r="N2977" s="42"/>
      <c r="O2977" s="128"/>
      <c r="P2977" s="130"/>
      <c r="Q2977" s="130"/>
      <c r="R2977" s="72" t="s">
        <v>3</v>
      </c>
      <c r="S2977" s="181"/>
      <c r="T2977" s="73" t="s">
        <v>204</v>
      </c>
      <c r="V2977" s="74">
        <v>2432000</v>
      </c>
      <c r="X2977" s="74">
        <v>1994100</v>
      </c>
      <c r="Z2977" s="829">
        <v>3189900</v>
      </c>
      <c r="AB2977" s="74">
        <v>3929000</v>
      </c>
      <c r="AD2977" s="944">
        <v>313000</v>
      </c>
      <c r="AF2977" s="74">
        <v>0</v>
      </c>
      <c r="AH2977" s="74">
        <f t="shared" si="462"/>
        <v>313000</v>
      </c>
      <c r="AI2977" s="8"/>
      <c r="AJ2977" s="74">
        <f>1355110-90</f>
        <v>1355020</v>
      </c>
      <c r="AK2977" s="8"/>
      <c r="AL2977" s="74">
        <v>5513600</v>
      </c>
      <c r="AM2977" s="74"/>
      <c r="AN2977" s="74">
        <v>5976650</v>
      </c>
      <c r="AO2977" s="696"/>
      <c r="AP2977" s="74">
        <v>5976650</v>
      </c>
      <c r="AQ2977" s="696"/>
    </row>
    <row r="2978" spans="2:43" ht="18" hidden="1" customHeight="1" x14ac:dyDescent="0.2">
      <c r="B2978" s="4"/>
      <c r="C2978" s="117"/>
      <c r="D2978" s="117"/>
      <c r="E2978" s="117"/>
      <c r="F2978" s="48"/>
      <c r="G2978" s="11"/>
      <c r="H2978" s="117"/>
      <c r="I2978" s="124"/>
      <c r="J2978" s="124"/>
      <c r="K2978" s="144"/>
      <c r="L2978" s="11"/>
      <c r="M2978" s="143"/>
      <c r="N2978" s="42"/>
      <c r="O2978" s="128"/>
      <c r="P2978" s="130"/>
      <c r="Q2978" s="131">
        <v>6</v>
      </c>
      <c r="R2978" s="68"/>
      <c r="S2978" s="35"/>
      <c r="T2978" s="69" t="s">
        <v>375</v>
      </c>
      <c r="U2978" s="92"/>
      <c r="V2978" s="447">
        <f>SUM(V2979:V2979)</f>
        <v>5000</v>
      </c>
      <c r="X2978" s="447">
        <f>SUM(X2979:X2979)</f>
        <v>5000</v>
      </c>
      <c r="Z2978" s="447">
        <f>SUM(Z2979:Z2979)</f>
        <v>0</v>
      </c>
      <c r="AB2978" s="447">
        <f>SUM(AB2979:AB2979)</f>
        <v>0</v>
      </c>
      <c r="AD2978" s="447">
        <f>SUM(AD2979:AD2979)</f>
        <v>0</v>
      </c>
      <c r="AF2978" s="447">
        <f>SUM(AF2979:AF2979)</f>
        <v>0</v>
      </c>
      <c r="AH2978" s="447">
        <f t="shared" si="462"/>
        <v>0</v>
      </c>
      <c r="AI2978" s="446"/>
      <c r="AJ2978" s="447">
        <f>SUM(AJ2979:AJ2979)</f>
        <v>0</v>
      </c>
      <c r="AK2978" s="71"/>
      <c r="AL2978" s="447">
        <f>SUM(AL2979:AL2979)</f>
        <v>0</v>
      </c>
      <c r="AM2978" s="447"/>
      <c r="AN2978" s="447">
        <f>SUM(AN2979:AN2979)</f>
        <v>0</v>
      </c>
      <c r="AO2978" s="447"/>
      <c r="AP2978" s="447">
        <f>SUM(AP2979:AP2979)</f>
        <v>0</v>
      </c>
      <c r="AQ2978" s="447"/>
    </row>
    <row r="2979" spans="2:43" ht="18" hidden="1" customHeight="1" x14ac:dyDescent="0.25">
      <c r="B2979" s="4"/>
      <c r="C2979" s="117"/>
      <c r="D2979" s="117"/>
      <c r="E2979" s="117"/>
      <c r="F2979" s="48"/>
      <c r="G2979" s="11"/>
      <c r="H2979" s="117"/>
      <c r="I2979" s="124"/>
      <c r="J2979" s="124"/>
      <c r="K2979" s="144"/>
      <c r="L2979" s="11"/>
      <c r="M2979" s="143"/>
      <c r="N2979" s="42"/>
      <c r="O2979" s="128"/>
      <c r="P2979" s="130"/>
      <c r="Q2979" s="130"/>
      <c r="R2979" s="72" t="s">
        <v>3</v>
      </c>
      <c r="S2979" s="181"/>
      <c r="T2979" s="73" t="s">
        <v>375</v>
      </c>
      <c r="V2979" s="74">
        <v>5000</v>
      </c>
      <c r="X2979" s="74">
        <v>5000</v>
      </c>
      <c r="Z2979" s="74">
        <v>0</v>
      </c>
      <c r="AB2979" s="74">
        <v>0</v>
      </c>
      <c r="AD2979" s="696">
        <f>(AB2979*10/100)+AB2979</f>
        <v>0</v>
      </c>
      <c r="AF2979" s="74">
        <v>0</v>
      </c>
      <c r="AH2979" s="74">
        <f t="shared" si="462"/>
        <v>0</v>
      </c>
      <c r="AI2979" s="8"/>
      <c r="AJ2979" s="74">
        <v>0</v>
      </c>
      <c r="AK2979" s="8"/>
      <c r="AL2979" s="74">
        <v>0</v>
      </c>
      <c r="AM2979" s="74"/>
      <c r="AN2979" s="74">
        <v>0</v>
      </c>
      <c r="AO2979" s="74"/>
      <c r="AP2979" s="74">
        <v>0</v>
      </c>
      <c r="AQ2979" s="74"/>
    </row>
    <row r="2980" spans="2:43" ht="18" customHeight="1" x14ac:dyDescent="0.2">
      <c r="B2980" s="4"/>
      <c r="C2980" s="117"/>
      <c r="D2980" s="117"/>
      <c r="E2980" s="117"/>
      <c r="F2980" s="48"/>
      <c r="G2980" s="11"/>
      <c r="H2980" s="117"/>
      <c r="I2980" s="124"/>
      <c r="J2980" s="124"/>
      <c r="K2980" s="144"/>
      <c r="L2980" s="11"/>
      <c r="M2980" s="143"/>
      <c r="N2980" s="42"/>
      <c r="O2980" s="128"/>
      <c r="P2980" s="129">
        <v>2</v>
      </c>
      <c r="Q2980" s="129"/>
      <c r="R2980" s="64"/>
      <c r="S2980" s="234"/>
      <c r="T2980" s="65" t="s">
        <v>75</v>
      </c>
      <c r="U2980" s="155"/>
      <c r="V2980" s="66">
        <f>V2981</f>
        <v>0</v>
      </c>
      <c r="X2980" s="66">
        <f>X2981</f>
        <v>0</v>
      </c>
      <c r="Z2980" s="66">
        <f>Z2981</f>
        <v>15900</v>
      </c>
      <c r="AB2980" s="66">
        <f>AB2981</f>
        <v>46900</v>
      </c>
      <c r="AD2980" s="66">
        <f>AD2981</f>
        <v>480000</v>
      </c>
      <c r="AF2980" s="66">
        <f>AF2981</f>
        <v>0</v>
      </c>
      <c r="AH2980" s="66">
        <f t="shared" si="462"/>
        <v>480000</v>
      </c>
      <c r="AI2980" s="67"/>
      <c r="AJ2980" s="66">
        <f>AJ2981</f>
        <v>15920</v>
      </c>
      <c r="AK2980" s="67"/>
      <c r="AL2980" s="66">
        <f>AL2981</f>
        <v>2300</v>
      </c>
      <c r="AM2980" s="66"/>
      <c r="AN2980" s="66">
        <f>AN2981</f>
        <v>2500</v>
      </c>
      <c r="AO2980" s="66"/>
      <c r="AP2980" s="66">
        <f>AP2981</f>
        <v>2500</v>
      </c>
      <c r="AQ2980" s="66"/>
    </row>
    <row r="2981" spans="2:43" ht="18" customHeight="1" x14ac:dyDescent="0.2">
      <c r="B2981" s="4"/>
      <c r="C2981" s="117"/>
      <c r="D2981" s="117"/>
      <c r="E2981" s="117"/>
      <c r="F2981" s="48"/>
      <c r="G2981" s="11"/>
      <c r="H2981" s="117"/>
      <c r="I2981" s="124"/>
      <c r="J2981" s="124"/>
      <c r="K2981" s="144"/>
      <c r="L2981" s="11"/>
      <c r="M2981" s="143"/>
      <c r="N2981" s="42"/>
      <c r="O2981" s="128"/>
      <c r="P2981" s="130"/>
      <c r="Q2981" s="140">
        <v>1</v>
      </c>
      <c r="R2981" s="68"/>
      <c r="S2981" s="35"/>
      <c r="T2981" s="69" t="s">
        <v>76</v>
      </c>
      <c r="U2981" s="92"/>
      <c r="V2981" s="447">
        <f>SUM(V2982:V2983)</f>
        <v>0</v>
      </c>
      <c r="X2981" s="447">
        <f>SUM(X2982:X2983)</f>
        <v>0</v>
      </c>
      <c r="Z2981" s="447">
        <f>SUM(Z2982:Z2983)</f>
        <v>15900</v>
      </c>
      <c r="AB2981" s="447">
        <f>SUM(AB2982:AB2983)</f>
        <v>46900</v>
      </c>
      <c r="AD2981" s="447">
        <f>SUM(AD2982:AD2983)</f>
        <v>480000</v>
      </c>
      <c r="AF2981" s="447">
        <f>SUM(AF2982:AF2983)</f>
        <v>0</v>
      </c>
      <c r="AH2981" s="447">
        <f t="shared" si="462"/>
        <v>480000</v>
      </c>
      <c r="AI2981" s="446"/>
      <c r="AJ2981" s="447">
        <f>SUM(AJ2982:AJ2983)</f>
        <v>15920</v>
      </c>
      <c r="AK2981" s="71"/>
      <c r="AL2981" s="447">
        <f>SUM(AL2982:AL2983)</f>
        <v>2300</v>
      </c>
      <c r="AM2981" s="447"/>
      <c r="AN2981" s="447">
        <f>SUM(AN2982:AN2983)</f>
        <v>2500</v>
      </c>
      <c r="AO2981" s="447"/>
      <c r="AP2981" s="447">
        <f>SUM(AP2982:AP2983)</f>
        <v>2500</v>
      </c>
      <c r="AQ2981" s="447"/>
    </row>
    <row r="2982" spans="2:43" ht="18" hidden="1" customHeight="1" x14ac:dyDescent="0.2">
      <c r="B2982" s="4"/>
      <c r="C2982" s="117"/>
      <c r="D2982" s="117"/>
      <c r="E2982" s="117"/>
      <c r="F2982" s="48"/>
      <c r="G2982" s="11"/>
      <c r="H2982" s="117"/>
      <c r="I2982" s="124"/>
      <c r="J2982" s="124"/>
      <c r="K2982" s="144"/>
      <c r="L2982" s="11"/>
      <c r="M2982" s="143"/>
      <c r="N2982" s="42"/>
      <c r="O2982" s="128"/>
      <c r="P2982" s="130"/>
      <c r="Q2982" s="130"/>
      <c r="R2982" s="72" t="s">
        <v>18</v>
      </c>
      <c r="S2982" s="181"/>
      <c r="T2982" s="73" t="s">
        <v>196</v>
      </c>
      <c r="V2982" s="74">
        <v>0</v>
      </c>
      <c r="X2982" s="74">
        <v>0</v>
      </c>
      <c r="Z2982" s="74">
        <v>0</v>
      </c>
      <c r="AB2982" s="74">
        <v>0</v>
      </c>
      <c r="AD2982" s="74">
        <v>0</v>
      </c>
      <c r="AF2982" s="74">
        <v>0</v>
      </c>
      <c r="AH2982" s="74">
        <f t="shared" si="462"/>
        <v>0</v>
      </c>
      <c r="AI2982" s="8"/>
      <c r="AJ2982" s="74">
        <v>0</v>
      </c>
      <c r="AK2982" s="8"/>
      <c r="AL2982" s="74">
        <v>0</v>
      </c>
      <c r="AM2982" s="74"/>
      <c r="AN2982" s="74">
        <v>0</v>
      </c>
      <c r="AO2982" s="74"/>
      <c r="AP2982" s="74">
        <v>0</v>
      </c>
      <c r="AQ2982" s="74"/>
    </row>
    <row r="2983" spans="2:43" ht="18" customHeight="1" x14ac:dyDescent="0.2">
      <c r="B2983" s="4"/>
      <c r="C2983" s="117"/>
      <c r="D2983" s="117"/>
      <c r="E2983" s="117"/>
      <c r="F2983" s="48"/>
      <c r="G2983" s="11"/>
      <c r="H2983" s="117"/>
      <c r="I2983" s="124"/>
      <c r="J2983" s="124"/>
      <c r="K2983" s="144"/>
      <c r="L2983" s="11"/>
      <c r="M2983" s="143"/>
      <c r="N2983" s="42"/>
      <c r="O2983" s="128"/>
      <c r="P2983" s="130"/>
      <c r="Q2983" s="130"/>
      <c r="R2983" s="72" t="s">
        <v>14</v>
      </c>
      <c r="S2983" s="181"/>
      <c r="T2983" s="73" t="s">
        <v>206</v>
      </c>
      <c r="V2983" s="74">
        <v>0</v>
      </c>
      <c r="X2983" s="74">
        <v>0</v>
      </c>
      <c r="Z2983" s="829">
        <v>15900</v>
      </c>
      <c r="AB2983" s="74">
        <v>46900</v>
      </c>
      <c r="AD2983" s="944">
        <v>480000</v>
      </c>
      <c r="AF2983" s="74">
        <v>0</v>
      </c>
      <c r="AH2983" s="74">
        <f t="shared" si="462"/>
        <v>480000</v>
      </c>
      <c r="AI2983" s="8"/>
      <c r="AJ2983" s="74">
        <f>CEILING(AB2983*34/100,10)-30</f>
        <v>15920</v>
      </c>
      <c r="AK2983" s="8"/>
      <c r="AL2983" s="74">
        <v>2300</v>
      </c>
      <c r="AM2983" s="74"/>
      <c r="AN2983" s="74">
        <v>2500</v>
      </c>
      <c r="AO2983" s="74"/>
      <c r="AP2983" s="74">
        <v>2500</v>
      </c>
      <c r="AQ2983" s="74"/>
    </row>
    <row r="2984" spans="2:43" ht="18" customHeight="1" x14ac:dyDescent="0.2">
      <c r="B2984" s="4"/>
      <c r="C2984" s="117"/>
      <c r="D2984" s="117"/>
      <c r="E2984" s="117"/>
      <c r="F2984" s="48"/>
      <c r="G2984" s="11"/>
      <c r="H2984" s="117"/>
      <c r="I2984" s="124"/>
      <c r="J2984" s="124"/>
      <c r="K2984" s="144"/>
      <c r="L2984" s="11"/>
      <c r="M2984" s="143"/>
      <c r="N2984" s="42"/>
      <c r="O2984" s="128"/>
      <c r="P2984" s="129">
        <v>4</v>
      </c>
      <c r="Q2984" s="129"/>
      <c r="R2984" s="64"/>
      <c r="S2984" s="234"/>
      <c r="T2984" s="65" t="s">
        <v>376</v>
      </c>
      <c r="U2984" s="155"/>
      <c r="V2984" s="66">
        <f>V2985</f>
        <v>60000</v>
      </c>
      <c r="X2984" s="66">
        <f>X2985</f>
        <v>116000</v>
      </c>
      <c r="Z2984" s="66">
        <f>Z2985</f>
        <v>98200</v>
      </c>
      <c r="AB2984" s="66">
        <f>AB2985</f>
        <v>66200</v>
      </c>
      <c r="AD2984" s="66">
        <f>AD2985</f>
        <v>40800</v>
      </c>
      <c r="AF2984" s="66">
        <f>AF2985</f>
        <v>0</v>
      </c>
      <c r="AH2984" s="66">
        <f t="shared" si="462"/>
        <v>40800</v>
      </c>
      <c r="AI2984" s="67"/>
      <c r="AJ2984" s="66">
        <f>AJ2985</f>
        <v>22430</v>
      </c>
      <c r="AK2984" s="67"/>
      <c r="AL2984" s="66">
        <f>AL2985</f>
        <v>264700</v>
      </c>
      <c r="AM2984" s="66"/>
      <c r="AN2984" s="66">
        <f>AN2985</f>
        <v>285450</v>
      </c>
      <c r="AO2984" s="66"/>
      <c r="AP2984" s="66">
        <f>AP2985</f>
        <v>285450</v>
      </c>
      <c r="AQ2984" s="66"/>
    </row>
    <row r="2985" spans="2:43" ht="18" customHeight="1" x14ac:dyDescent="0.2">
      <c r="B2985" s="4"/>
      <c r="C2985" s="117"/>
      <c r="D2985" s="117"/>
      <c r="E2985" s="117"/>
      <c r="F2985" s="48"/>
      <c r="G2985" s="11"/>
      <c r="H2985" s="117"/>
      <c r="I2985" s="124"/>
      <c r="J2985" s="124"/>
      <c r="K2985" s="144"/>
      <c r="L2985" s="11"/>
      <c r="M2985" s="143"/>
      <c r="N2985" s="42"/>
      <c r="O2985" s="128"/>
      <c r="P2985" s="130"/>
      <c r="Q2985" s="131">
        <v>1</v>
      </c>
      <c r="R2985" s="84"/>
      <c r="S2985" s="250"/>
      <c r="T2985" s="69" t="s">
        <v>76</v>
      </c>
      <c r="U2985" s="92"/>
      <c r="V2985" s="447">
        <f>V2986+V2987</f>
        <v>60000</v>
      </c>
      <c r="X2985" s="447">
        <f>X2986+X2987</f>
        <v>116000</v>
      </c>
      <c r="Z2985" s="447">
        <f>Z2986+Z2987</f>
        <v>98200</v>
      </c>
      <c r="AB2985" s="447">
        <f>AB2986+AB2987</f>
        <v>66200</v>
      </c>
      <c r="AD2985" s="447">
        <f>AD2986+AD2987</f>
        <v>40800</v>
      </c>
      <c r="AF2985" s="447">
        <f>AF2986+AF2987</f>
        <v>0</v>
      </c>
      <c r="AH2985" s="447">
        <f t="shared" si="462"/>
        <v>40800</v>
      </c>
      <c r="AI2985" s="446"/>
      <c r="AJ2985" s="447">
        <f>AJ2986+AJ2987</f>
        <v>22430</v>
      </c>
      <c r="AK2985" s="71"/>
      <c r="AL2985" s="447">
        <f>AL2986+AL2987</f>
        <v>264700</v>
      </c>
      <c r="AM2985" s="447"/>
      <c r="AN2985" s="447">
        <f>AN2986+AN2987</f>
        <v>285450</v>
      </c>
      <c r="AO2985" s="447"/>
      <c r="AP2985" s="447">
        <f>AP2986+AP2987</f>
        <v>285450</v>
      </c>
      <c r="AQ2985" s="447"/>
    </row>
    <row r="2986" spans="2:43" ht="15.75" hidden="1" customHeight="1" x14ac:dyDescent="0.2">
      <c r="B2986" s="4"/>
      <c r="C2986" s="117"/>
      <c r="D2986" s="117"/>
      <c r="E2986" s="117"/>
      <c r="F2986" s="48"/>
      <c r="G2986" s="11"/>
      <c r="H2986" s="117"/>
      <c r="I2986" s="124"/>
      <c r="J2986" s="124"/>
      <c r="K2986" s="144"/>
      <c r="L2986" s="11"/>
      <c r="M2986" s="143"/>
      <c r="N2986" s="42"/>
      <c r="O2986" s="128"/>
      <c r="P2986" s="130"/>
      <c r="Q2986" s="130"/>
      <c r="R2986" s="72" t="s">
        <v>14</v>
      </c>
      <c r="S2986" s="181"/>
      <c r="T2986" s="73" t="s">
        <v>377</v>
      </c>
      <c r="V2986" s="74">
        <v>0</v>
      </c>
      <c r="X2986" s="74">
        <v>0</v>
      </c>
      <c r="Z2986" s="74">
        <v>0</v>
      </c>
      <c r="AB2986" s="74">
        <v>0</v>
      </c>
      <c r="AD2986" s="74">
        <v>0</v>
      </c>
      <c r="AF2986" s="74">
        <v>0</v>
      </c>
      <c r="AH2986" s="74">
        <f t="shared" si="462"/>
        <v>0</v>
      </c>
      <c r="AI2986" s="8"/>
      <c r="AJ2986" s="74">
        <v>0</v>
      </c>
      <c r="AK2986" s="8"/>
      <c r="AL2986" s="74">
        <v>0</v>
      </c>
      <c r="AM2986" s="74"/>
      <c r="AN2986" s="74">
        <v>0</v>
      </c>
      <c r="AO2986" s="74"/>
      <c r="AP2986" s="74">
        <v>0</v>
      </c>
      <c r="AQ2986" s="74"/>
    </row>
    <row r="2987" spans="2:43" ht="18" customHeight="1" x14ac:dyDescent="0.25">
      <c r="B2987" s="4"/>
      <c r="C2987" s="117"/>
      <c r="D2987" s="117"/>
      <c r="E2987" s="117"/>
      <c r="F2987" s="48"/>
      <c r="G2987" s="11"/>
      <c r="H2987" s="117"/>
      <c r="I2987" s="124"/>
      <c r="J2987" s="124"/>
      <c r="K2987" s="144"/>
      <c r="L2987" s="11"/>
      <c r="M2987" s="143"/>
      <c r="N2987" s="42"/>
      <c r="O2987" s="128"/>
      <c r="P2987" s="130"/>
      <c r="Q2987" s="130"/>
      <c r="R2987" s="72">
        <v>90</v>
      </c>
      <c r="S2987" s="181"/>
      <c r="T2987" s="73" t="s">
        <v>500</v>
      </c>
      <c r="V2987" s="74">
        <v>60000</v>
      </c>
      <c r="X2987" s="74">
        <v>116000</v>
      </c>
      <c r="Z2987" s="829">
        <v>98200</v>
      </c>
      <c r="AB2987" s="74">
        <v>66200</v>
      </c>
      <c r="AD2987" s="944">
        <v>40800</v>
      </c>
      <c r="AF2987" s="74">
        <v>0</v>
      </c>
      <c r="AH2987" s="74">
        <f t="shared" si="462"/>
        <v>40800</v>
      </c>
      <c r="AI2987" s="8"/>
      <c r="AJ2987" s="74">
        <f>CEILING(AB2987*34/100,10)-80</f>
        <v>22430</v>
      </c>
      <c r="AK2987" s="8"/>
      <c r="AL2987" s="74">
        <v>264700</v>
      </c>
      <c r="AM2987" s="74"/>
      <c r="AN2987" s="74">
        <v>285450</v>
      </c>
      <c r="AO2987" s="696"/>
      <c r="AP2987" s="74">
        <v>285450</v>
      </c>
      <c r="AQ2987" s="696"/>
    </row>
    <row r="2988" spans="2:43" ht="18" customHeight="1" x14ac:dyDescent="0.2">
      <c r="B2988" s="4"/>
      <c r="C2988" s="117"/>
      <c r="D2988" s="117"/>
      <c r="E2988" s="117"/>
      <c r="F2988" s="48"/>
      <c r="G2988" s="11"/>
      <c r="H2988" s="117"/>
      <c r="I2988" s="124"/>
      <c r="J2988" s="124"/>
      <c r="K2988" s="144"/>
      <c r="L2988" s="11"/>
      <c r="M2988" s="143"/>
      <c r="N2988" s="42"/>
      <c r="O2988" s="128"/>
      <c r="P2988" s="669">
        <v>5</v>
      </c>
      <c r="Q2988" s="130"/>
      <c r="R2988" s="72"/>
      <c r="S2988" s="181"/>
      <c r="T2988" s="670" t="s">
        <v>211</v>
      </c>
      <c r="V2988" s="74"/>
      <c r="X2988" s="672">
        <f>X2989</f>
        <v>1118000</v>
      </c>
      <c r="Z2988" s="672">
        <f>Z2989</f>
        <v>1134900</v>
      </c>
      <c r="AB2988" s="672">
        <f>AB2989</f>
        <v>1412800</v>
      </c>
      <c r="AD2988" s="672">
        <f>AD2989</f>
        <v>1504000</v>
      </c>
      <c r="AF2988" s="672">
        <f>AF2989</f>
        <v>0</v>
      </c>
      <c r="AH2988" s="672">
        <f t="shared" si="462"/>
        <v>1504000</v>
      </c>
      <c r="AI2988" s="8"/>
      <c r="AJ2988" s="672">
        <f>AJ2989</f>
        <v>520200</v>
      </c>
      <c r="AK2988" s="8"/>
      <c r="AL2988" s="672">
        <f t="shared" ref="AL2988:AP2989" si="463">AL2989</f>
        <v>1837000</v>
      </c>
      <c r="AM2988" s="672"/>
      <c r="AN2988" s="672">
        <f t="shared" si="463"/>
        <v>1988000</v>
      </c>
      <c r="AO2988" s="672"/>
      <c r="AP2988" s="672">
        <f t="shared" si="463"/>
        <v>1988000</v>
      </c>
      <c r="AQ2988" s="672"/>
    </row>
    <row r="2989" spans="2:43" ht="18" customHeight="1" x14ac:dyDescent="0.2">
      <c r="B2989" s="4"/>
      <c r="C2989" s="117"/>
      <c r="D2989" s="117"/>
      <c r="E2989" s="117"/>
      <c r="F2989" s="48"/>
      <c r="G2989" s="11"/>
      <c r="H2989" s="117"/>
      <c r="I2989" s="124"/>
      <c r="J2989" s="124"/>
      <c r="K2989" s="144"/>
      <c r="L2989" s="11"/>
      <c r="M2989" s="143"/>
      <c r="N2989" s="42"/>
      <c r="O2989" s="128"/>
      <c r="P2989" s="130"/>
      <c r="Q2989" s="629">
        <v>1</v>
      </c>
      <c r="R2989" s="72"/>
      <c r="S2989" s="181"/>
      <c r="T2989" s="671" t="s">
        <v>606</v>
      </c>
      <c r="V2989" s="74"/>
      <c r="X2989" s="644">
        <f>X2990</f>
        <v>1118000</v>
      </c>
      <c r="Z2989" s="644">
        <f>Z2990</f>
        <v>1134900</v>
      </c>
      <c r="AB2989" s="644">
        <f>AB2990</f>
        <v>1412800</v>
      </c>
      <c r="AD2989" s="644">
        <f>AD2990</f>
        <v>1504000</v>
      </c>
      <c r="AF2989" s="644">
        <f>AF2990</f>
        <v>0</v>
      </c>
      <c r="AH2989" s="644">
        <f t="shared" si="462"/>
        <v>1504000</v>
      </c>
      <c r="AI2989" s="8"/>
      <c r="AJ2989" s="644">
        <f>AJ2990</f>
        <v>520200</v>
      </c>
      <c r="AK2989" s="8"/>
      <c r="AL2989" s="644">
        <f t="shared" si="463"/>
        <v>1837000</v>
      </c>
      <c r="AM2989" s="644"/>
      <c r="AN2989" s="644">
        <f t="shared" si="463"/>
        <v>1988000</v>
      </c>
      <c r="AO2989" s="644"/>
      <c r="AP2989" s="644">
        <f t="shared" si="463"/>
        <v>1988000</v>
      </c>
      <c r="AQ2989" s="644"/>
    </row>
    <row r="2990" spans="2:43" ht="18" customHeight="1" x14ac:dyDescent="0.25">
      <c r="B2990" s="4"/>
      <c r="C2990" s="117"/>
      <c r="D2990" s="117"/>
      <c r="E2990" s="117"/>
      <c r="F2990" s="48"/>
      <c r="G2990" s="11"/>
      <c r="H2990" s="117"/>
      <c r="I2990" s="124"/>
      <c r="J2990" s="124"/>
      <c r="K2990" s="144"/>
      <c r="L2990" s="11"/>
      <c r="M2990" s="143"/>
      <c r="N2990" s="42"/>
      <c r="O2990" s="128"/>
      <c r="P2990" s="130"/>
      <c r="Q2990" s="130"/>
      <c r="R2990" s="72">
        <v>4</v>
      </c>
      <c r="S2990" s="181"/>
      <c r="T2990" s="665" t="s">
        <v>607</v>
      </c>
      <c r="V2990" s="74"/>
      <c r="X2990" s="74">
        <v>1118000</v>
      </c>
      <c r="Z2990" s="829">
        <v>1134900</v>
      </c>
      <c r="AB2990" s="74">
        <v>1412800</v>
      </c>
      <c r="AD2990" s="944">
        <v>1504000</v>
      </c>
      <c r="AF2990" s="74">
        <v>0</v>
      </c>
      <c r="AH2990" s="74">
        <f t="shared" si="462"/>
        <v>1504000</v>
      </c>
      <c r="AI2990" s="8"/>
      <c r="AJ2990" s="74">
        <f>(AB2990+AB3136)*34/100</f>
        <v>520200</v>
      </c>
      <c r="AK2990" s="8"/>
      <c r="AL2990" s="74">
        <v>1837000</v>
      </c>
      <c r="AM2990" s="74"/>
      <c r="AN2990" s="74">
        <v>1988000</v>
      </c>
      <c r="AO2990" s="696"/>
      <c r="AP2990" s="74">
        <v>1988000</v>
      </c>
      <c r="AQ2990" s="696"/>
    </row>
    <row r="2991" spans="2:43" ht="18" customHeight="1" x14ac:dyDescent="0.2">
      <c r="B2991" s="4"/>
      <c r="C2991" s="117"/>
      <c r="D2991" s="117"/>
      <c r="E2991" s="117"/>
      <c r="F2991" s="48"/>
      <c r="G2991" s="11"/>
      <c r="H2991" s="117"/>
      <c r="I2991" s="124"/>
      <c r="J2991" s="124"/>
      <c r="K2991" s="144"/>
      <c r="L2991" s="11"/>
      <c r="M2991" s="143"/>
      <c r="N2991" s="42"/>
      <c r="O2991" s="127" t="s">
        <v>0</v>
      </c>
      <c r="P2991" s="123"/>
      <c r="Q2991" s="123"/>
      <c r="R2991" s="49"/>
      <c r="S2991" s="18"/>
      <c r="T2991" s="50" t="s">
        <v>60</v>
      </c>
      <c r="U2991" s="76"/>
      <c r="V2991" s="51">
        <f>V2992+V2997+V3001</f>
        <v>7824000</v>
      </c>
      <c r="X2991" s="51">
        <f>X2992+X3001+X3007</f>
        <v>10485400</v>
      </c>
      <c r="Z2991" s="51">
        <f>Z2992+Z3001+Z3007+Z2997</f>
        <v>9672700</v>
      </c>
      <c r="AB2991" s="51">
        <f>AB2992+AB3001+AB3007+AB2997</f>
        <v>12156000</v>
      </c>
      <c r="AD2991" s="51">
        <f>AD2992+AD3001+AD3007+AD2997</f>
        <v>12978500</v>
      </c>
      <c r="AF2991" s="51">
        <f>AF2992+AF3001+AF3007+AF2997</f>
        <v>0</v>
      </c>
      <c r="AH2991" s="51">
        <f t="shared" si="462"/>
        <v>12978500</v>
      </c>
      <c r="AI2991" s="5"/>
      <c r="AJ2991" s="51">
        <f>AJ2992+AJ3001+AJ3007+AJ2997</f>
        <v>4314500</v>
      </c>
      <c r="AK2991" s="5"/>
      <c r="AL2991" s="51">
        <f>AL2992+AL3001+AL3007+AL2997</f>
        <v>16390850</v>
      </c>
      <c r="AM2991" s="51"/>
      <c r="AN2991" s="51">
        <f>AN2992+AN3001+AN3007+AN2997</f>
        <v>17737050</v>
      </c>
      <c r="AO2991" s="51"/>
      <c r="AP2991" s="51">
        <f>AP2992+AP3001+AP3007+AP2997</f>
        <v>17737050</v>
      </c>
      <c r="AQ2991" s="51"/>
    </row>
    <row r="2992" spans="2:43" ht="18" customHeight="1" x14ac:dyDescent="0.2">
      <c r="B2992" s="4"/>
      <c r="C2992" s="117"/>
      <c r="D2992" s="117"/>
      <c r="E2992" s="117"/>
      <c r="F2992" s="48"/>
      <c r="G2992" s="11"/>
      <c r="H2992" s="117"/>
      <c r="I2992" s="124"/>
      <c r="J2992" s="124"/>
      <c r="K2992" s="144"/>
      <c r="L2992" s="11"/>
      <c r="M2992" s="143"/>
      <c r="N2992" s="42"/>
      <c r="O2992" s="128"/>
      <c r="P2992" s="129">
        <v>1</v>
      </c>
      <c r="Q2992" s="129"/>
      <c r="R2992" s="64"/>
      <c r="S2992" s="234"/>
      <c r="T2992" s="65" t="s">
        <v>8</v>
      </c>
      <c r="U2992" s="155"/>
      <c r="V2992" s="66">
        <f>V2993</f>
        <v>7814000</v>
      </c>
      <c r="X2992" s="66">
        <f>X2993</f>
        <v>10417600</v>
      </c>
      <c r="Z2992" s="66">
        <f>Z2993</f>
        <v>9607400</v>
      </c>
      <c r="AB2992" s="66">
        <f>AB2993</f>
        <v>12102500</v>
      </c>
      <c r="AD2992" s="66">
        <f>AD2993</f>
        <v>12861000</v>
      </c>
      <c r="AF2992" s="66">
        <f>AF2993</f>
        <v>0</v>
      </c>
      <c r="AH2992" s="66">
        <f t="shared" si="462"/>
        <v>12861000</v>
      </c>
      <c r="AI2992" s="67"/>
      <c r="AJ2992" s="66">
        <f>AJ2993</f>
        <v>4295820</v>
      </c>
      <c r="AK2992" s="67"/>
      <c r="AL2992" s="66">
        <f>AL2993</f>
        <v>16286750</v>
      </c>
      <c r="AM2992" s="66"/>
      <c r="AN2992" s="66">
        <f>AN2993</f>
        <v>17624450</v>
      </c>
      <c r="AO2992" s="66"/>
      <c r="AP2992" s="66">
        <f>AP2993</f>
        <v>17624450</v>
      </c>
      <c r="AQ2992" s="66"/>
    </row>
    <row r="2993" spans="1:43" ht="18" customHeight="1" x14ac:dyDescent="0.2">
      <c r="B2993" s="4"/>
      <c r="C2993" s="117"/>
      <c r="D2993" s="117"/>
      <c r="E2993" s="117"/>
      <c r="F2993" s="48"/>
      <c r="G2993" s="11"/>
      <c r="H2993" s="117"/>
      <c r="I2993" s="124"/>
      <c r="J2993" s="124"/>
      <c r="K2993" s="144"/>
      <c r="L2993" s="11"/>
      <c r="M2993" s="143"/>
      <c r="N2993" s="42"/>
      <c r="O2993" s="128"/>
      <c r="P2993" s="130"/>
      <c r="Q2993" s="131">
        <v>6</v>
      </c>
      <c r="R2993" s="72"/>
      <c r="S2993" s="181"/>
      <c r="T2993" s="69" t="s">
        <v>62</v>
      </c>
      <c r="U2993" s="92"/>
      <c r="V2993" s="447">
        <f>SUM(V2994:V2996)</f>
        <v>7814000</v>
      </c>
      <c r="X2993" s="447">
        <f>SUM(X2994:X2996)</f>
        <v>10417600</v>
      </c>
      <c r="Z2993" s="447">
        <f>SUM(Z2994:Z2996)</f>
        <v>9607400</v>
      </c>
      <c r="AB2993" s="447">
        <f>SUM(AB2994:AB2996)</f>
        <v>12102500</v>
      </c>
      <c r="AD2993" s="447">
        <f>SUM(AD2994:AD2996)</f>
        <v>12861000</v>
      </c>
      <c r="AF2993" s="447">
        <f>SUM(AF2994:AF2996)</f>
        <v>0</v>
      </c>
      <c r="AH2993" s="447">
        <f t="shared" si="462"/>
        <v>12861000</v>
      </c>
      <c r="AI2993" s="446"/>
      <c r="AJ2993" s="447">
        <f>SUM(AJ2994:AJ2996)</f>
        <v>4295820</v>
      </c>
      <c r="AK2993" s="71"/>
      <c r="AL2993" s="447">
        <f>SUM(AL2994:AL2996)</f>
        <v>16286750</v>
      </c>
      <c r="AM2993" s="447"/>
      <c r="AN2993" s="447">
        <f>SUM(AN2994:AN2996)</f>
        <v>17624450</v>
      </c>
      <c r="AO2993" s="447"/>
      <c r="AP2993" s="447">
        <f>SUM(AP2994:AP2996)</f>
        <v>17624450</v>
      </c>
      <c r="AQ2993" s="447"/>
    </row>
    <row r="2994" spans="1:43" ht="18" customHeight="1" x14ac:dyDescent="0.25">
      <c r="B2994" s="4"/>
      <c r="C2994" s="117"/>
      <c r="D2994" s="117"/>
      <c r="E2994" s="117"/>
      <c r="F2994" s="48"/>
      <c r="G2994" s="11"/>
      <c r="H2994" s="117"/>
      <c r="I2994" s="124"/>
      <c r="J2994" s="124"/>
      <c r="K2994" s="144"/>
      <c r="L2994" s="11"/>
      <c r="M2994" s="143"/>
      <c r="N2994" s="42"/>
      <c r="O2994" s="128"/>
      <c r="P2994" s="130"/>
      <c r="Q2994" s="131"/>
      <c r="R2994" s="72">
        <v>1</v>
      </c>
      <c r="S2994" s="181"/>
      <c r="T2994" s="73" t="s">
        <v>430</v>
      </c>
      <c r="V2994" s="74">
        <v>4754000</v>
      </c>
      <c r="X2994" s="74">
        <v>6481200</v>
      </c>
      <c r="Z2994" s="829">
        <v>5959000</v>
      </c>
      <c r="AB2994" s="74">
        <v>8972800</v>
      </c>
      <c r="AD2994" s="944">
        <v>7974000</v>
      </c>
      <c r="AF2994" s="74">
        <v>0</v>
      </c>
      <c r="AH2994" s="74">
        <f t="shared" si="462"/>
        <v>7974000</v>
      </c>
      <c r="AI2994" s="8"/>
      <c r="AJ2994" s="74">
        <f>3197680-12370</f>
        <v>3185310</v>
      </c>
      <c r="AK2994" s="8"/>
      <c r="AL2994" s="74">
        <v>12064450</v>
      </c>
      <c r="AM2994" s="74"/>
      <c r="AN2994" s="74">
        <v>13055500</v>
      </c>
      <c r="AO2994" s="696"/>
      <c r="AP2994" s="74">
        <v>13055500</v>
      </c>
      <c r="AQ2994" s="696"/>
    </row>
    <row r="2995" spans="1:43" ht="18" customHeight="1" x14ac:dyDescent="0.25">
      <c r="B2995" s="4"/>
      <c r="C2995" s="117"/>
      <c r="D2995" s="117"/>
      <c r="E2995" s="117"/>
      <c r="F2995" s="48"/>
      <c r="G2995" s="11"/>
      <c r="H2995" s="117"/>
      <c r="I2995" s="124"/>
      <c r="J2995" s="124"/>
      <c r="K2995" s="144"/>
      <c r="L2995" s="11"/>
      <c r="M2995" s="143"/>
      <c r="N2995" s="42"/>
      <c r="O2995" s="128"/>
      <c r="P2995" s="130"/>
      <c r="Q2995" s="131"/>
      <c r="R2995" s="72">
        <v>2</v>
      </c>
      <c r="S2995" s="181"/>
      <c r="T2995" s="73" t="s">
        <v>386</v>
      </c>
      <c r="V2995" s="74">
        <v>3060000</v>
      </c>
      <c r="X2995" s="74">
        <v>3936400</v>
      </c>
      <c r="Z2995" s="829">
        <v>3648400</v>
      </c>
      <c r="AB2995" s="74">
        <v>3129700</v>
      </c>
      <c r="AD2995" s="944">
        <v>4887000</v>
      </c>
      <c r="AF2995" s="74">
        <v>0</v>
      </c>
      <c r="AH2995" s="74">
        <f t="shared" si="462"/>
        <v>4887000</v>
      </c>
      <c r="AI2995" s="8"/>
      <c r="AJ2995" s="74">
        <f>1118100-7590</f>
        <v>1110510</v>
      </c>
      <c r="AK2995" s="8"/>
      <c r="AL2995" s="74">
        <v>4222300</v>
      </c>
      <c r="AM2995" s="74"/>
      <c r="AN2995" s="74">
        <v>4568950</v>
      </c>
      <c r="AO2995" s="696"/>
      <c r="AP2995" s="74">
        <v>4568950</v>
      </c>
      <c r="AQ2995" s="696"/>
    </row>
    <row r="2996" spans="1:43" ht="18" hidden="1" customHeight="1" x14ac:dyDescent="0.2">
      <c r="B2996" s="4"/>
      <c r="C2996" s="117"/>
      <c r="D2996" s="117"/>
      <c r="E2996" s="117"/>
      <c r="F2996" s="48"/>
      <c r="G2996" s="11"/>
      <c r="H2996" s="117"/>
      <c r="I2996" s="124"/>
      <c r="J2996" s="124"/>
      <c r="K2996" s="144"/>
      <c r="L2996" s="11"/>
      <c r="M2996" s="143"/>
      <c r="N2996" s="42"/>
      <c r="O2996" s="128"/>
      <c r="P2996" s="130"/>
      <c r="Q2996" s="131"/>
      <c r="R2996" s="72">
        <v>8</v>
      </c>
      <c r="S2996" s="181"/>
      <c r="T2996" s="73" t="s">
        <v>463</v>
      </c>
      <c r="V2996" s="74">
        <v>0</v>
      </c>
      <c r="X2996" s="74">
        <v>0</v>
      </c>
      <c r="Z2996" s="74">
        <v>0</v>
      </c>
      <c r="AB2996" s="74">
        <v>0</v>
      </c>
      <c r="AD2996" s="74">
        <v>0</v>
      </c>
      <c r="AF2996" s="74">
        <v>0</v>
      </c>
      <c r="AH2996" s="74">
        <f t="shared" si="462"/>
        <v>0</v>
      </c>
      <c r="AI2996" s="8"/>
      <c r="AJ2996" s="74">
        <v>0</v>
      </c>
      <c r="AK2996" s="8"/>
      <c r="AL2996" s="74">
        <v>0</v>
      </c>
      <c r="AM2996" s="74"/>
      <c r="AN2996" s="74">
        <v>0</v>
      </c>
      <c r="AO2996" s="74"/>
      <c r="AP2996" s="74">
        <v>0</v>
      </c>
      <c r="AQ2996" s="74"/>
    </row>
    <row r="2997" spans="1:43" ht="18" customHeight="1" x14ac:dyDescent="0.2">
      <c r="B2997" s="4"/>
      <c r="C2997" s="117"/>
      <c r="D2997" s="117"/>
      <c r="E2997" s="117"/>
      <c r="F2997" s="48"/>
      <c r="G2997" s="11"/>
      <c r="H2997" s="117"/>
      <c r="I2997" s="124"/>
      <c r="J2997" s="124"/>
      <c r="K2997" s="144"/>
      <c r="L2997" s="11"/>
      <c r="M2997" s="143"/>
      <c r="N2997" s="42"/>
      <c r="O2997" s="128"/>
      <c r="P2997" s="129">
        <v>2</v>
      </c>
      <c r="Q2997" s="129"/>
      <c r="R2997" s="64"/>
      <c r="S2997" s="234"/>
      <c r="T2997" s="65" t="s">
        <v>75</v>
      </c>
      <c r="U2997" s="155"/>
      <c r="V2997" s="66">
        <f>V2998</f>
        <v>0</v>
      </c>
      <c r="X2997" s="66">
        <f>X2998</f>
        <v>0</v>
      </c>
      <c r="Z2997" s="66">
        <f>Z2998</f>
        <v>4400</v>
      </c>
      <c r="AB2997" s="66">
        <f>AB2998</f>
        <v>17700</v>
      </c>
      <c r="AD2997" s="66">
        <f>AD2998</f>
        <v>93500</v>
      </c>
      <c r="AF2997" s="66">
        <f>AF2998</f>
        <v>0</v>
      </c>
      <c r="AH2997" s="66">
        <f t="shared" si="462"/>
        <v>93500</v>
      </c>
      <c r="AI2997" s="67"/>
      <c r="AJ2997" s="66">
        <f>AJ2998</f>
        <v>5970</v>
      </c>
      <c r="AK2997" s="67"/>
      <c r="AL2997" s="66">
        <f>AL2998</f>
        <v>43100</v>
      </c>
      <c r="AM2997" s="66"/>
      <c r="AN2997" s="66">
        <f>AN2998</f>
        <v>46600</v>
      </c>
      <c r="AO2997" s="66"/>
      <c r="AP2997" s="66">
        <f>AP2998</f>
        <v>46600</v>
      </c>
      <c r="AQ2997" s="66"/>
    </row>
    <row r="2998" spans="1:43" ht="18" customHeight="1" x14ac:dyDescent="0.2">
      <c r="B2998" s="4"/>
      <c r="C2998" s="117"/>
      <c r="D2998" s="117"/>
      <c r="E2998" s="117"/>
      <c r="F2998" s="48"/>
      <c r="G2998" s="11"/>
      <c r="H2998" s="117"/>
      <c r="I2998" s="124"/>
      <c r="J2998" s="124"/>
      <c r="K2998" s="144"/>
      <c r="L2998" s="11"/>
      <c r="M2998" s="143"/>
      <c r="N2998" s="42"/>
      <c r="O2998" s="128"/>
      <c r="P2998" s="130"/>
      <c r="Q2998" s="131">
        <v>6</v>
      </c>
      <c r="R2998" s="72"/>
      <c r="S2998" s="181"/>
      <c r="T2998" s="69" t="s">
        <v>62</v>
      </c>
      <c r="U2998" s="92"/>
      <c r="V2998" s="447">
        <f>SUM(V2999:V3000)</f>
        <v>0</v>
      </c>
      <c r="X2998" s="447">
        <f>SUM(X2999:X3000)</f>
        <v>0</v>
      </c>
      <c r="Z2998" s="447">
        <f>SUM(Z2999:Z3000)</f>
        <v>4400</v>
      </c>
      <c r="AB2998" s="447">
        <f>SUM(AB2999:AB3000)</f>
        <v>17700</v>
      </c>
      <c r="AD2998" s="447">
        <f>SUM(AD2999:AD3000)</f>
        <v>93500</v>
      </c>
      <c r="AF2998" s="447">
        <f>SUM(AF2999:AF3000)</f>
        <v>0</v>
      </c>
      <c r="AH2998" s="447">
        <f t="shared" si="462"/>
        <v>93500</v>
      </c>
      <c r="AI2998" s="446"/>
      <c r="AJ2998" s="447">
        <f>SUM(AJ2999:AJ3000)</f>
        <v>5970</v>
      </c>
      <c r="AK2998" s="71"/>
      <c r="AL2998" s="447">
        <f>SUM(AL2999:AL3000)</f>
        <v>43100</v>
      </c>
      <c r="AM2998" s="447"/>
      <c r="AN2998" s="447">
        <f>SUM(AN2999:AN3000)</f>
        <v>46600</v>
      </c>
      <c r="AO2998" s="447"/>
      <c r="AP2998" s="447">
        <f>SUM(AP2999:AP3000)</f>
        <v>46600</v>
      </c>
      <c r="AQ2998" s="447"/>
    </row>
    <row r="2999" spans="1:43" ht="18" customHeight="1" x14ac:dyDescent="0.2">
      <c r="B2999" s="4"/>
      <c r="C2999" s="117"/>
      <c r="D2999" s="117"/>
      <c r="E2999" s="117"/>
      <c r="F2999" s="48"/>
      <c r="G2999" s="11"/>
      <c r="H2999" s="117"/>
      <c r="I2999" s="124"/>
      <c r="J2999" s="124"/>
      <c r="K2999" s="144"/>
      <c r="L2999" s="11"/>
      <c r="M2999" s="143"/>
      <c r="N2999" s="42"/>
      <c r="O2999" s="128"/>
      <c r="P2999" s="130"/>
      <c r="Q2999" s="131"/>
      <c r="R2999" s="72">
        <v>1</v>
      </c>
      <c r="S2999" s="181"/>
      <c r="T2999" s="73" t="s">
        <v>430</v>
      </c>
      <c r="V2999" s="74">
        <v>0</v>
      </c>
      <c r="X2999" s="74">
        <v>0</v>
      </c>
      <c r="Z2999" s="829">
        <v>2700</v>
      </c>
      <c r="AB2999" s="74">
        <v>14300</v>
      </c>
      <c r="AD2999" s="944">
        <v>57500</v>
      </c>
      <c r="AF2999" s="74">
        <v>0</v>
      </c>
      <c r="AH2999" s="74">
        <f t="shared" si="462"/>
        <v>57500</v>
      </c>
      <c r="AI2999" s="8"/>
      <c r="AJ2999" s="74">
        <f>CEILING(AB2999*34/100,10)-30</f>
        <v>4840</v>
      </c>
      <c r="AK2999" s="8"/>
      <c r="AL2999" s="74">
        <v>34150</v>
      </c>
      <c r="AM2999" s="74"/>
      <c r="AN2999" s="74">
        <v>36950</v>
      </c>
      <c r="AO2999" s="74"/>
      <c r="AP2999" s="74">
        <v>36950</v>
      </c>
      <c r="AQ2999" s="74"/>
    </row>
    <row r="3000" spans="1:43" ht="18" customHeight="1" x14ac:dyDescent="0.2">
      <c r="B3000" s="4"/>
      <c r="C3000" s="117"/>
      <c r="D3000" s="117"/>
      <c r="E3000" s="117"/>
      <c r="F3000" s="48"/>
      <c r="G3000" s="11"/>
      <c r="H3000" s="117"/>
      <c r="I3000" s="124"/>
      <c r="J3000" s="124"/>
      <c r="K3000" s="144"/>
      <c r="L3000" s="11"/>
      <c r="M3000" s="143"/>
      <c r="N3000" s="42"/>
      <c r="O3000" s="128"/>
      <c r="P3000" s="130"/>
      <c r="Q3000" s="131"/>
      <c r="R3000" s="72">
        <v>2</v>
      </c>
      <c r="S3000" s="181"/>
      <c r="T3000" s="73" t="s">
        <v>386</v>
      </c>
      <c r="V3000" s="74">
        <v>0</v>
      </c>
      <c r="X3000" s="74">
        <v>0</v>
      </c>
      <c r="Z3000" s="829">
        <v>1700</v>
      </c>
      <c r="AB3000" s="74">
        <v>3400</v>
      </c>
      <c r="AD3000" s="944">
        <v>36000</v>
      </c>
      <c r="AF3000" s="74">
        <v>0</v>
      </c>
      <c r="AH3000" s="74">
        <f t="shared" si="462"/>
        <v>36000</v>
      </c>
      <c r="AI3000" s="8"/>
      <c r="AJ3000" s="74">
        <f>CEILING(AB3000*34/100,10)-30</f>
        <v>1130</v>
      </c>
      <c r="AK3000" s="8"/>
      <c r="AL3000" s="74">
        <v>8950</v>
      </c>
      <c r="AM3000" s="74"/>
      <c r="AN3000" s="74">
        <v>9650</v>
      </c>
      <c r="AO3000" s="74"/>
      <c r="AP3000" s="74">
        <v>9650</v>
      </c>
      <c r="AQ3000" s="74"/>
    </row>
    <row r="3001" spans="1:43" ht="18" customHeight="1" x14ac:dyDescent="0.2">
      <c r="B3001" s="4"/>
      <c r="C3001" s="117"/>
      <c r="D3001" s="117"/>
      <c r="E3001" s="117"/>
      <c r="F3001" s="48"/>
      <c r="G3001" s="11"/>
      <c r="H3001" s="117"/>
      <c r="I3001" s="124"/>
      <c r="J3001" s="124"/>
      <c r="K3001" s="144"/>
      <c r="L3001" s="11"/>
      <c r="M3001" s="143"/>
      <c r="N3001" s="42"/>
      <c r="O3001" s="128"/>
      <c r="P3001" s="129">
        <v>4</v>
      </c>
      <c r="Q3001" s="129"/>
      <c r="R3001" s="64"/>
      <c r="S3001" s="234"/>
      <c r="T3001" s="65" t="s">
        <v>376</v>
      </c>
      <c r="U3001" s="155"/>
      <c r="V3001" s="66">
        <f>V3004+V3002</f>
        <v>10000</v>
      </c>
      <c r="X3001" s="66">
        <f>X3004+X3002</f>
        <v>33600</v>
      </c>
      <c r="Z3001" s="66">
        <f>Z3004+Z3002</f>
        <v>26700</v>
      </c>
      <c r="AB3001" s="66">
        <f>AB3004+AB3002</f>
        <v>12500</v>
      </c>
      <c r="AD3001" s="66">
        <f>AD3004+AD3002</f>
        <v>8000</v>
      </c>
      <c r="AF3001" s="66">
        <f>AF3004+AF3002</f>
        <v>0</v>
      </c>
      <c r="AH3001" s="66">
        <f t="shared" si="462"/>
        <v>8000</v>
      </c>
      <c r="AI3001" s="66"/>
      <c r="AJ3001" s="66">
        <f>AJ3004+AJ3002</f>
        <v>4210</v>
      </c>
      <c r="AK3001" s="66"/>
      <c r="AL3001" s="66">
        <f>AL3004+AL3002</f>
        <v>5000</v>
      </c>
      <c r="AM3001" s="66"/>
      <c r="AN3001" s="66">
        <f>AN3004+AN3002</f>
        <v>5000</v>
      </c>
      <c r="AO3001" s="66"/>
      <c r="AP3001" s="66">
        <f>AP3004+AP3002</f>
        <v>5000</v>
      </c>
      <c r="AQ3001" s="66"/>
    </row>
    <row r="3002" spans="1:43" s="93" customFormat="1" ht="18" hidden="1" customHeight="1" x14ac:dyDescent="0.2">
      <c r="A3002" s="433"/>
      <c r="B3002" s="434"/>
      <c r="C3002" s="435"/>
      <c r="D3002" s="435"/>
      <c r="E3002" s="435"/>
      <c r="F3002" s="436"/>
      <c r="G3002" s="437"/>
      <c r="H3002" s="435"/>
      <c r="I3002" s="438"/>
      <c r="J3002" s="438"/>
      <c r="K3002" s="439"/>
      <c r="L3002" s="437"/>
      <c r="M3002" s="442"/>
      <c r="N3002" s="443"/>
      <c r="O3002" s="286"/>
      <c r="P3002" s="131"/>
      <c r="Q3002" s="131">
        <v>4</v>
      </c>
      <c r="R3002" s="68"/>
      <c r="S3002" s="35"/>
      <c r="T3002" s="69" t="s">
        <v>399</v>
      </c>
      <c r="U3002" s="92"/>
      <c r="V3002" s="447">
        <f>V3003</f>
        <v>0</v>
      </c>
      <c r="W3002" s="14"/>
      <c r="X3002" s="447">
        <f>X3003</f>
        <v>0</v>
      </c>
      <c r="Y3002" s="14"/>
      <c r="Z3002" s="447">
        <f>Z3003</f>
        <v>0</v>
      </c>
      <c r="AA3002" s="14"/>
      <c r="AB3002" s="447">
        <f>AB3003</f>
        <v>0</v>
      </c>
      <c r="AC3002" s="14"/>
      <c r="AD3002" s="447">
        <f>AD3003</f>
        <v>0</v>
      </c>
      <c r="AE3002" s="14"/>
      <c r="AF3002" s="447">
        <f>AF3003</f>
        <v>0</v>
      </c>
      <c r="AG3002" s="14"/>
      <c r="AH3002" s="447">
        <f t="shared" si="462"/>
        <v>0</v>
      </c>
      <c r="AI3002" s="447"/>
      <c r="AJ3002" s="447">
        <f>AJ3003</f>
        <v>0</v>
      </c>
      <c r="AK3002" s="70"/>
      <c r="AL3002" s="447">
        <f>AL3003</f>
        <v>0</v>
      </c>
      <c r="AM3002" s="447"/>
      <c r="AN3002" s="447">
        <f>AN3003</f>
        <v>0</v>
      </c>
      <c r="AO3002" s="447"/>
      <c r="AP3002" s="447">
        <f>AP3003</f>
        <v>0</v>
      </c>
      <c r="AQ3002" s="447"/>
    </row>
    <row r="3003" spans="1:43" ht="18" hidden="1" customHeight="1" x14ac:dyDescent="0.2">
      <c r="B3003" s="4"/>
      <c r="C3003" s="117"/>
      <c r="D3003" s="117"/>
      <c r="E3003" s="117"/>
      <c r="F3003" s="48"/>
      <c r="G3003" s="11"/>
      <c r="H3003" s="117"/>
      <c r="I3003" s="124"/>
      <c r="J3003" s="124"/>
      <c r="K3003" s="144"/>
      <c r="L3003" s="11"/>
      <c r="M3003" s="143"/>
      <c r="N3003" s="42"/>
      <c r="O3003" s="128"/>
      <c r="P3003" s="130"/>
      <c r="Q3003" s="130"/>
      <c r="R3003" s="86">
        <v>1</v>
      </c>
      <c r="S3003" s="20"/>
      <c r="T3003" s="73" t="s">
        <v>399</v>
      </c>
      <c r="V3003" s="74">
        <v>0</v>
      </c>
      <c r="X3003" s="74">
        <v>0</v>
      </c>
      <c r="Z3003" s="74">
        <v>0</v>
      </c>
      <c r="AB3003" s="74">
        <v>0</v>
      </c>
      <c r="AD3003" s="74">
        <v>0</v>
      </c>
      <c r="AF3003" s="74">
        <v>0</v>
      </c>
      <c r="AH3003" s="74">
        <f t="shared" si="462"/>
        <v>0</v>
      </c>
      <c r="AI3003" s="8"/>
      <c r="AJ3003" s="74">
        <v>0</v>
      </c>
      <c r="AK3003" s="8"/>
      <c r="AL3003" s="74">
        <v>0</v>
      </c>
      <c r="AM3003" s="74"/>
      <c r="AN3003" s="74">
        <v>0</v>
      </c>
      <c r="AO3003" s="74"/>
      <c r="AP3003" s="74">
        <v>0</v>
      </c>
      <c r="AQ3003" s="74"/>
    </row>
    <row r="3004" spans="1:43" ht="18" customHeight="1" x14ac:dyDescent="0.2">
      <c r="B3004" s="4"/>
      <c r="C3004" s="117"/>
      <c r="D3004" s="117"/>
      <c r="E3004" s="117"/>
      <c r="F3004" s="48"/>
      <c r="G3004" s="11"/>
      <c r="H3004" s="117"/>
      <c r="I3004" s="124"/>
      <c r="J3004" s="124"/>
      <c r="K3004" s="144"/>
      <c r="L3004" s="11"/>
      <c r="M3004" s="143"/>
      <c r="N3004" s="42"/>
      <c r="O3004" s="128"/>
      <c r="P3004" s="130"/>
      <c r="Q3004" s="131">
        <v>6</v>
      </c>
      <c r="R3004" s="72"/>
      <c r="S3004" s="181"/>
      <c r="T3004" s="69" t="s">
        <v>62</v>
      </c>
      <c r="U3004" s="92"/>
      <c r="V3004" s="447">
        <f>SUM(V3005:V3006)</f>
        <v>10000</v>
      </c>
      <c r="X3004" s="447">
        <f>SUM(X3005:X3006)</f>
        <v>33600</v>
      </c>
      <c r="Z3004" s="447">
        <f>SUM(Z3005:Z3006)</f>
        <v>26700</v>
      </c>
      <c r="AB3004" s="447">
        <f>SUM(AB3005:AB3006)</f>
        <v>12500</v>
      </c>
      <c r="AD3004" s="447">
        <f>SUM(AD3005:AD3006)</f>
        <v>8000</v>
      </c>
      <c r="AF3004" s="447">
        <f>SUM(AF3005:AF3006)</f>
        <v>0</v>
      </c>
      <c r="AH3004" s="447">
        <f t="shared" si="462"/>
        <v>8000</v>
      </c>
      <c r="AI3004" s="446"/>
      <c r="AJ3004" s="447">
        <f>SUM(AJ3005:AJ3006)</f>
        <v>4210</v>
      </c>
      <c r="AK3004" s="71"/>
      <c r="AL3004" s="447">
        <f>SUM(AL3005:AL3006)</f>
        <v>5000</v>
      </c>
      <c r="AM3004" s="447"/>
      <c r="AN3004" s="447">
        <f>SUM(AN3005:AN3006)</f>
        <v>5000</v>
      </c>
      <c r="AO3004" s="447"/>
      <c r="AP3004" s="447">
        <f>SUM(AP3005:AP3006)</f>
        <v>5000</v>
      </c>
      <c r="AQ3004" s="447"/>
    </row>
    <row r="3005" spans="1:43" ht="18" customHeight="1" x14ac:dyDescent="0.25">
      <c r="B3005" s="4"/>
      <c r="C3005" s="117"/>
      <c r="D3005" s="117"/>
      <c r="E3005" s="117"/>
      <c r="F3005" s="48"/>
      <c r="G3005" s="11"/>
      <c r="H3005" s="117"/>
      <c r="I3005" s="124"/>
      <c r="J3005" s="124"/>
      <c r="K3005" s="144"/>
      <c r="L3005" s="11"/>
      <c r="M3005" s="143"/>
      <c r="N3005" s="42"/>
      <c r="O3005" s="128"/>
      <c r="P3005" s="130"/>
      <c r="Q3005" s="131"/>
      <c r="R3005" s="72">
        <v>1</v>
      </c>
      <c r="S3005" s="181"/>
      <c r="T3005" s="73" t="s">
        <v>430</v>
      </c>
      <c r="V3005" s="497">
        <v>10000</v>
      </c>
      <c r="X3005" s="697">
        <v>20100</v>
      </c>
      <c r="Z3005" s="829">
        <v>26700</v>
      </c>
      <c r="AB3005" s="74">
        <v>12500</v>
      </c>
      <c r="AD3005" s="944">
        <v>5000</v>
      </c>
      <c r="AF3005" s="697">
        <v>0</v>
      </c>
      <c r="AH3005" s="697">
        <f t="shared" si="462"/>
        <v>5000</v>
      </c>
      <c r="AI3005" s="8"/>
      <c r="AJ3005" s="74">
        <f>CEILING(AB3005*34/100,10)-40</f>
        <v>4210</v>
      </c>
      <c r="AK3005" s="8"/>
      <c r="AL3005" s="74">
        <v>5000</v>
      </c>
      <c r="AM3005" s="74"/>
      <c r="AN3005" s="74">
        <v>5000</v>
      </c>
      <c r="AO3005" s="696"/>
      <c r="AP3005" s="74">
        <v>5000</v>
      </c>
      <c r="AQ3005" s="696"/>
    </row>
    <row r="3006" spans="1:43" ht="18" hidden="1" customHeight="1" x14ac:dyDescent="0.25">
      <c r="B3006" s="4"/>
      <c r="C3006" s="117"/>
      <c r="D3006" s="117"/>
      <c r="E3006" s="117"/>
      <c r="F3006" s="48"/>
      <c r="G3006" s="11"/>
      <c r="H3006" s="117"/>
      <c r="I3006" s="124"/>
      <c r="J3006" s="124"/>
      <c r="K3006" s="144"/>
      <c r="L3006" s="11"/>
      <c r="M3006" s="143"/>
      <c r="N3006" s="42"/>
      <c r="O3006" s="128"/>
      <c r="P3006" s="130"/>
      <c r="Q3006" s="131"/>
      <c r="R3006" s="72">
        <v>2</v>
      </c>
      <c r="S3006" s="181"/>
      <c r="T3006" s="73" t="s">
        <v>386</v>
      </c>
      <c r="V3006" s="74">
        <v>0</v>
      </c>
      <c r="W3006" s="449"/>
      <c r="X3006" s="74">
        <v>13500</v>
      </c>
      <c r="Y3006" s="449"/>
      <c r="Z3006" s="74">
        <v>0</v>
      </c>
      <c r="AA3006" s="449"/>
      <c r="AB3006" s="74">
        <v>0</v>
      </c>
      <c r="AD3006" s="944">
        <v>3000</v>
      </c>
      <c r="AE3006" s="449"/>
      <c r="AF3006" s="74">
        <v>0</v>
      </c>
      <c r="AG3006" s="449"/>
      <c r="AH3006" s="74">
        <f t="shared" si="462"/>
        <v>3000</v>
      </c>
      <c r="AI3006" s="8"/>
      <c r="AJ3006" s="74">
        <v>0</v>
      </c>
      <c r="AK3006" s="8"/>
      <c r="AL3006" s="74">
        <v>0</v>
      </c>
      <c r="AM3006" s="74"/>
      <c r="AN3006" s="74">
        <v>0</v>
      </c>
      <c r="AO3006" s="696"/>
      <c r="AP3006" s="74">
        <v>0</v>
      </c>
      <c r="AQ3006" s="696"/>
    </row>
    <row r="3007" spans="1:43" ht="18" customHeight="1" x14ac:dyDescent="0.2">
      <c r="B3007" s="4"/>
      <c r="C3007" s="117"/>
      <c r="D3007" s="117"/>
      <c r="E3007" s="117"/>
      <c r="F3007" s="48"/>
      <c r="G3007" s="11"/>
      <c r="H3007" s="117"/>
      <c r="I3007" s="124"/>
      <c r="J3007" s="124"/>
      <c r="K3007" s="144"/>
      <c r="L3007" s="11"/>
      <c r="M3007" s="143"/>
      <c r="N3007" s="42"/>
      <c r="O3007" s="128"/>
      <c r="P3007" s="666">
        <v>5</v>
      </c>
      <c r="Q3007" s="131"/>
      <c r="R3007" s="72"/>
      <c r="S3007" s="181"/>
      <c r="T3007" s="670" t="s">
        <v>211</v>
      </c>
      <c r="V3007" s="74"/>
      <c r="W3007" s="449"/>
      <c r="X3007" s="672">
        <f>X3008</f>
        <v>34200</v>
      </c>
      <c r="Y3007" s="449"/>
      <c r="Z3007" s="672">
        <f>Z3008</f>
        <v>34200</v>
      </c>
      <c r="AA3007" s="449"/>
      <c r="AB3007" s="672">
        <f>AB3008</f>
        <v>23300</v>
      </c>
      <c r="AC3007" s="449"/>
      <c r="AD3007" s="672">
        <f>AD3008</f>
        <v>16000</v>
      </c>
      <c r="AE3007" s="449"/>
      <c r="AF3007" s="672">
        <f>AF3008</f>
        <v>0</v>
      </c>
      <c r="AG3007" s="449"/>
      <c r="AH3007" s="672">
        <f t="shared" si="462"/>
        <v>16000</v>
      </c>
      <c r="AI3007" s="8"/>
      <c r="AJ3007" s="672">
        <f>AJ3008</f>
        <v>8500</v>
      </c>
      <c r="AK3007" s="8"/>
      <c r="AL3007" s="672">
        <f t="shared" ref="AL3007:AP3008" si="464">AL3008</f>
        <v>56000</v>
      </c>
      <c r="AM3007" s="672"/>
      <c r="AN3007" s="672">
        <f t="shared" si="464"/>
        <v>61000</v>
      </c>
      <c r="AO3007" s="672"/>
      <c r="AP3007" s="672">
        <f t="shared" si="464"/>
        <v>61000</v>
      </c>
      <c r="AQ3007" s="672"/>
    </row>
    <row r="3008" spans="1:43" ht="18" customHeight="1" x14ac:dyDescent="0.2">
      <c r="B3008" s="4"/>
      <c r="C3008" s="117"/>
      <c r="D3008" s="117"/>
      <c r="E3008" s="117"/>
      <c r="F3008" s="48"/>
      <c r="G3008" s="11"/>
      <c r="H3008" s="117"/>
      <c r="I3008" s="124"/>
      <c r="J3008" s="124"/>
      <c r="K3008" s="144"/>
      <c r="L3008" s="11"/>
      <c r="M3008" s="143"/>
      <c r="N3008" s="42"/>
      <c r="O3008" s="128"/>
      <c r="P3008" s="130"/>
      <c r="Q3008" s="131">
        <v>6</v>
      </c>
      <c r="R3008" s="72"/>
      <c r="S3008" s="181"/>
      <c r="T3008" s="671" t="s">
        <v>466</v>
      </c>
      <c r="V3008" s="74"/>
      <c r="W3008" s="449"/>
      <c r="X3008" s="644">
        <f>X3009</f>
        <v>34200</v>
      </c>
      <c r="Y3008" s="449"/>
      <c r="Z3008" s="644">
        <f>Z3009</f>
        <v>34200</v>
      </c>
      <c r="AA3008" s="449"/>
      <c r="AB3008" s="644">
        <f>AB3009</f>
        <v>23300</v>
      </c>
      <c r="AC3008" s="449"/>
      <c r="AD3008" s="644">
        <f>AD3009</f>
        <v>16000</v>
      </c>
      <c r="AE3008" s="449"/>
      <c r="AF3008" s="644">
        <f>AF3009</f>
        <v>0</v>
      </c>
      <c r="AG3008" s="449"/>
      <c r="AH3008" s="644">
        <f t="shared" si="462"/>
        <v>16000</v>
      </c>
      <c r="AI3008" s="8"/>
      <c r="AJ3008" s="644">
        <f>AJ3009</f>
        <v>8500</v>
      </c>
      <c r="AK3008" s="8"/>
      <c r="AL3008" s="644">
        <f t="shared" si="464"/>
        <v>56000</v>
      </c>
      <c r="AM3008" s="644"/>
      <c r="AN3008" s="644">
        <f t="shared" si="464"/>
        <v>61000</v>
      </c>
      <c r="AO3008" s="644"/>
      <c r="AP3008" s="644">
        <f t="shared" si="464"/>
        <v>61000</v>
      </c>
      <c r="AQ3008" s="644"/>
    </row>
    <row r="3009" spans="2:43" ht="18" customHeight="1" x14ac:dyDescent="0.25">
      <c r="B3009" s="4"/>
      <c r="C3009" s="117"/>
      <c r="D3009" s="117"/>
      <c r="E3009" s="117"/>
      <c r="F3009" s="48"/>
      <c r="G3009" s="11"/>
      <c r="H3009" s="117"/>
      <c r="I3009" s="124"/>
      <c r="J3009" s="124"/>
      <c r="K3009" s="144"/>
      <c r="L3009" s="11"/>
      <c r="M3009" s="143"/>
      <c r="N3009" s="42"/>
      <c r="O3009" s="128"/>
      <c r="P3009" s="130"/>
      <c r="Q3009" s="131"/>
      <c r="R3009" s="72">
        <v>1</v>
      </c>
      <c r="S3009" s="181"/>
      <c r="T3009" s="665" t="s">
        <v>430</v>
      </c>
      <c r="V3009" s="74"/>
      <c r="W3009" s="449"/>
      <c r="X3009" s="74">
        <v>34200</v>
      </c>
      <c r="Y3009" s="449"/>
      <c r="Z3009" s="829">
        <v>34200</v>
      </c>
      <c r="AA3009" s="449"/>
      <c r="AB3009" s="74">
        <v>23300</v>
      </c>
      <c r="AD3009" s="944">
        <v>16000</v>
      </c>
      <c r="AE3009" s="449"/>
      <c r="AF3009" s="74">
        <v>0</v>
      </c>
      <c r="AG3009" s="449"/>
      <c r="AH3009" s="74">
        <f t="shared" si="462"/>
        <v>16000</v>
      </c>
      <c r="AI3009" s="8"/>
      <c r="AJ3009" s="74">
        <f>(AB3009+AB3153)*34/100</f>
        <v>8500</v>
      </c>
      <c r="AK3009" s="8"/>
      <c r="AL3009" s="74">
        <v>56000</v>
      </c>
      <c r="AM3009" s="74"/>
      <c r="AN3009" s="74">
        <v>61000</v>
      </c>
      <c r="AO3009" s="696"/>
      <c r="AP3009" s="74">
        <v>61000</v>
      </c>
      <c r="AQ3009" s="696"/>
    </row>
    <row r="3010" spans="2:43" ht="18" customHeight="1" x14ac:dyDescent="0.2">
      <c r="B3010" s="4"/>
      <c r="C3010" s="117"/>
      <c r="D3010" s="117"/>
      <c r="E3010" s="117"/>
      <c r="F3010" s="48"/>
      <c r="G3010" s="11"/>
      <c r="H3010" s="117"/>
      <c r="I3010" s="124"/>
      <c r="J3010" s="124"/>
      <c r="K3010" s="144"/>
      <c r="L3010" s="11"/>
      <c r="M3010" s="143"/>
      <c r="N3010" s="42"/>
      <c r="O3010" s="127" t="s">
        <v>18</v>
      </c>
      <c r="P3010" s="123"/>
      <c r="Q3010" s="123"/>
      <c r="R3010" s="49"/>
      <c r="S3010" s="18"/>
      <c r="T3010" s="50" t="s">
        <v>190</v>
      </c>
      <c r="U3010" s="76"/>
      <c r="V3010" s="51">
        <f>V3011+V3028+V3038+V3041+V3044</f>
        <v>674000</v>
      </c>
      <c r="X3010" s="51">
        <f>X3011+X3028+X3038+X3041+X3044</f>
        <v>758000</v>
      </c>
      <c r="Z3010" s="51">
        <f>Z3011+Z3028+Z3038+Z3041+Z3044</f>
        <v>742510</v>
      </c>
      <c r="AB3010" s="51">
        <f>AB3011+AB3028+AB3038+AB3041+AB3044</f>
        <v>625500</v>
      </c>
      <c r="AD3010" s="51" t="e">
        <f>AD3011+AD3028+AD3038+AD3041+AD3044</f>
        <v>#REF!</v>
      </c>
      <c r="AF3010" s="51">
        <f>AF3011+AF3028+AF3038+AF3041+AF3044</f>
        <v>174900</v>
      </c>
      <c r="AH3010" s="51" t="e">
        <f t="shared" si="462"/>
        <v>#REF!</v>
      </c>
      <c r="AI3010" s="5"/>
      <c r="AJ3010" s="51">
        <f>AJ3011+AJ3028+AJ3038+AJ3041+AJ3044</f>
        <v>178790</v>
      </c>
      <c r="AK3010" s="5"/>
      <c r="AL3010" s="51">
        <f>AL3011+AL3028+AL3038+AL3041+AL3044</f>
        <v>681820</v>
      </c>
      <c r="AM3010" s="51"/>
      <c r="AN3010" s="51">
        <f>AN3011+AN3028+AN3038+AN3041+AN3044</f>
        <v>728450</v>
      </c>
      <c r="AO3010" s="51"/>
      <c r="AP3010" s="51">
        <f>AP3011+AP3028+AP3038+AP3041+AP3044</f>
        <v>728450</v>
      </c>
      <c r="AQ3010" s="51"/>
    </row>
    <row r="3011" spans="2:43" ht="18" customHeight="1" x14ac:dyDescent="0.2">
      <c r="B3011" s="4"/>
      <c r="C3011" s="117"/>
      <c r="D3011" s="117"/>
      <c r="E3011" s="117"/>
      <c r="F3011" s="48"/>
      <c r="G3011" s="11"/>
      <c r="H3011" s="117"/>
      <c r="I3011" s="124"/>
      <c r="J3011" s="124"/>
      <c r="K3011" s="144"/>
      <c r="L3011" s="11"/>
      <c r="M3011" s="143"/>
      <c r="N3011" s="42"/>
      <c r="O3011" s="128"/>
      <c r="P3011" s="129">
        <v>2</v>
      </c>
      <c r="Q3011" s="129"/>
      <c r="R3011" s="64"/>
      <c r="S3011" s="234"/>
      <c r="T3011" s="65" t="s">
        <v>195</v>
      </c>
      <c r="U3011" s="155"/>
      <c r="V3011" s="66">
        <f>V3012+V3016+V3019+V3022+V3024</f>
        <v>161500</v>
      </c>
      <c r="X3011" s="66">
        <f>X3012+X3016+X3019+X3022+X3024</f>
        <v>189000</v>
      </c>
      <c r="Z3011" s="66">
        <f>Z3012+Z3016+Z3019+Z3022+Z3024</f>
        <v>168570</v>
      </c>
      <c r="AB3011" s="66">
        <f>AB3012+AB3016+AB3019+AB3022+AB3024</f>
        <v>173000</v>
      </c>
      <c r="AD3011" s="66" t="e">
        <f>AD3012+AD3016+AD3019+AD3022+AD3024</f>
        <v>#REF!</v>
      </c>
      <c r="AF3011" s="66">
        <f>AF3012+AF3016+AF3019+AF3022+AF3024</f>
        <v>0</v>
      </c>
      <c r="AH3011" s="66" t="e">
        <f t="shared" si="462"/>
        <v>#REF!</v>
      </c>
      <c r="AI3011" s="67"/>
      <c r="AJ3011" s="66">
        <f>AJ3012+AJ3016+AJ3019+AJ3022+AJ3024</f>
        <v>47230</v>
      </c>
      <c r="AK3011" s="67"/>
      <c r="AL3011" s="66">
        <f>AL3012+AL3016+AL3019+AL3022+AL3024</f>
        <v>188450</v>
      </c>
      <c r="AM3011" s="66"/>
      <c r="AN3011" s="66">
        <f>AN3012+AN3016+AN3019+AN3022+AN3024</f>
        <v>200640</v>
      </c>
      <c r="AO3011" s="66"/>
      <c r="AP3011" s="66">
        <f>AP3012+AP3016+AP3019+AP3022+AP3024</f>
        <v>200640</v>
      </c>
      <c r="AQ3011" s="66"/>
    </row>
    <row r="3012" spans="2:43" ht="18" customHeight="1" x14ac:dyDescent="0.2">
      <c r="B3012" s="4"/>
      <c r="C3012" s="117"/>
      <c r="D3012" s="117"/>
      <c r="E3012" s="117"/>
      <c r="F3012" s="48"/>
      <c r="G3012" s="11"/>
      <c r="H3012" s="117"/>
      <c r="I3012" s="124"/>
      <c r="J3012" s="124"/>
      <c r="K3012" s="144"/>
      <c r="L3012" s="11"/>
      <c r="M3012" s="143"/>
      <c r="N3012" s="42"/>
      <c r="O3012" s="128"/>
      <c r="P3012" s="130"/>
      <c r="Q3012" s="131">
        <v>1</v>
      </c>
      <c r="R3012" s="68"/>
      <c r="S3012" s="35"/>
      <c r="T3012" s="69" t="s">
        <v>47</v>
      </c>
      <c r="U3012" s="92"/>
      <c r="V3012" s="70">
        <f>V3013</f>
        <v>70500</v>
      </c>
      <c r="X3012" s="447">
        <f>X3013</f>
        <v>69000</v>
      </c>
      <c r="Z3012" s="447">
        <f>Z3013+Z3014+Z3015</f>
        <v>78810</v>
      </c>
      <c r="AB3012" s="447">
        <f>AB3013+AB3014+AB3015</f>
        <v>77600</v>
      </c>
      <c r="AD3012" s="447">
        <f t="shared" ref="AD3012:AL3012" si="465">AD3013+AD3014+AD3015</f>
        <v>73500</v>
      </c>
      <c r="AE3012" s="447">
        <f t="shared" si="465"/>
        <v>0</v>
      </c>
      <c r="AF3012" s="447">
        <f t="shared" si="465"/>
        <v>0</v>
      </c>
      <c r="AG3012" s="447">
        <f t="shared" si="465"/>
        <v>0</v>
      </c>
      <c r="AH3012" s="447">
        <f t="shared" si="462"/>
        <v>73500</v>
      </c>
      <c r="AI3012" s="447">
        <f t="shared" ref="AI3012:AJ3012" si="466">AI3013+AI3014+AI3015</f>
        <v>0</v>
      </c>
      <c r="AJ3012" s="447">
        <f t="shared" si="466"/>
        <v>20170</v>
      </c>
      <c r="AK3012" s="447">
        <f t="shared" ref="AK3012" si="467">AK3013+AK3014+AK3015</f>
        <v>0</v>
      </c>
      <c r="AL3012" s="447">
        <f t="shared" si="465"/>
        <v>85950</v>
      </c>
      <c r="AM3012" s="447"/>
      <c r="AN3012" s="447">
        <f t="shared" ref="AN3012:AP3012" si="468">AN3013+AN3014+AN3015</f>
        <v>94640</v>
      </c>
      <c r="AO3012" s="447"/>
      <c r="AP3012" s="447">
        <f t="shared" si="468"/>
        <v>94640</v>
      </c>
      <c r="AQ3012" s="447"/>
    </row>
    <row r="3013" spans="2:43" ht="18" customHeight="1" x14ac:dyDescent="0.25">
      <c r="B3013" s="4"/>
      <c r="C3013" s="117"/>
      <c r="D3013" s="117"/>
      <c r="E3013" s="117"/>
      <c r="F3013" s="48"/>
      <c r="G3013" s="11"/>
      <c r="H3013" s="117"/>
      <c r="I3013" s="124"/>
      <c r="J3013" s="124"/>
      <c r="K3013" s="144"/>
      <c r="L3013" s="11"/>
      <c r="M3013" s="143"/>
      <c r="N3013" s="42"/>
      <c r="O3013" s="128"/>
      <c r="P3013" s="130"/>
      <c r="Q3013" s="130"/>
      <c r="R3013" s="72" t="s">
        <v>3</v>
      </c>
      <c r="S3013" s="181"/>
      <c r="T3013" s="73" t="s">
        <v>17</v>
      </c>
      <c r="V3013" s="74">
        <v>70500</v>
      </c>
      <c r="X3013" s="74">
        <v>69000</v>
      </c>
      <c r="Z3013" s="74">
        <v>73010</v>
      </c>
      <c r="AB3013" s="74">
        <v>76200</v>
      </c>
      <c r="AD3013" s="696">
        <v>73500</v>
      </c>
      <c r="AF3013" s="696">
        <v>0</v>
      </c>
      <c r="AH3013" s="696">
        <f t="shared" si="462"/>
        <v>73500</v>
      </c>
      <c r="AI3013" s="8"/>
      <c r="AJ3013" s="74">
        <f>CEILING(AB3013*25/100,10)+850-40</f>
        <v>19860</v>
      </c>
      <c r="AK3013" s="8"/>
      <c r="AL3013" s="74">
        <v>81000</v>
      </c>
      <c r="AM3013" s="74"/>
      <c r="AN3013" s="74">
        <f>72000+16900</f>
        <v>88900</v>
      </c>
      <c r="AO3013" s="696"/>
      <c r="AP3013" s="74">
        <f>72000+16900</f>
        <v>88900</v>
      </c>
      <c r="AQ3013" s="696"/>
    </row>
    <row r="3014" spans="2:43" ht="18" customHeight="1" x14ac:dyDescent="0.25">
      <c r="B3014" s="4"/>
      <c r="C3014" s="117"/>
      <c r="D3014" s="117"/>
      <c r="E3014" s="117"/>
      <c r="F3014" s="48"/>
      <c r="G3014" s="11"/>
      <c r="H3014" s="117"/>
      <c r="I3014" s="124"/>
      <c r="J3014" s="124"/>
      <c r="K3014" s="144"/>
      <c r="L3014" s="11"/>
      <c r="M3014" s="143"/>
      <c r="N3014" s="42"/>
      <c r="O3014" s="128"/>
      <c r="P3014" s="130"/>
      <c r="Q3014" s="130"/>
      <c r="R3014" s="72">
        <v>2</v>
      </c>
      <c r="S3014" s="181"/>
      <c r="T3014" s="73" t="s">
        <v>168</v>
      </c>
      <c r="V3014" s="74"/>
      <c r="X3014" s="74"/>
      <c r="Z3014" s="74">
        <v>1080</v>
      </c>
      <c r="AB3014" s="74">
        <v>1100</v>
      </c>
      <c r="AD3014" s="696">
        <v>0</v>
      </c>
      <c r="AF3014" s="696">
        <v>0</v>
      </c>
      <c r="AH3014" s="696">
        <f t="shared" si="462"/>
        <v>0</v>
      </c>
      <c r="AI3014" s="8"/>
      <c r="AJ3014" s="74">
        <f>CEILING(AB3014*25/100,10)-50</f>
        <v>230</v>
      </c>
      <c r="AK3014" s="8"/>
      <c r="AL3014" s="74">
        <v>4280</v>
      </c>
      <c r="AM3014" s="74"/>
      <c r="AN3014" s="74">
        <v>4280</v>
      </c>
      <c r="AO3014" s="696"/>
      <c r="AP3014" s="74">
        <v>4280</v>
      </c>
      <c r="AQ3014" s="696"/>
    </row>
    <row r="3015" spans="2:43" ht="18" customHeight="1" x14ac:dyDescent="0.25">
      <c r="B3015" s="4"/>
      <c r="C3015" s="117"/>
      <c r="D3015" s="117"/>
      <c r="E3015" s="117"/>
      <c r="F3015" s="48"/>
      <c r="G3015" s="11"/>
      <c r="H3015" s="117"/>
      <c r="I3015" s="124"/>
      <c r="J3015" s="124"/>
      <c r="K3015" s="144"/>
      <c r="L3015" s="11"/>
      <c r="M3015" s="143"/>
      <c r="N3015" s="42"/>
      <c r="O3015" s="128"/>
      <c r="P3015" s="130"/>
      <c r="Q3015" s="130"/>
      <c r="R3015" s="72">
        <v>5</v>
      </c>
      <c r="S3015" s="181"/>
      <c r="T3015" s="73" t="s">
        <v>352</v>
      </c>
      <c r="V3015" s="74"/>
      <c r="X3015" s="74"/>
      <c r="Z3015" s="74">
        <v>4720</v>
      </c>
      <c r="AB3015" s="74">
        <v>300</v>
      </c>
      <c r="AD3015" s="696">
        <v>0</v>
      </c>
      <c r="AF3015" s="696">
        <v>0</v>
      </c>
      <c r="AH3015" s="696">
        <f t="shared" si="462"/>
        <v>0</v>
      </c>
      <c r="AI3015" s="8"/>
      <c r="AJ3015" s="74">
        <f t="shared" ref="AJ3015" si="469">CEILING(AB3015*25/100,10)</f>
        <v>80</v>
      </c>
      <c r="AK3015" s="8"/>
      <c r="AL3015" s="74">
        <v>670</v>
      </c>
      <c r="AM3015" s="74"/>
      <c r="AN3015" s="74">
        <v>1460</v>
      </c>
      <c r="AO3015" s="696"/>
      <c r="AP3015" s="74">
        <v>1460</v>
      </c>
      <c r="AQ3015" s="696"/>
    </row>
    <row r="3016" spans="2:43" ht="18" customHeight="1" x14ac:dyDescent="0.2">
      <c r="B3016" s="4"/>
      <c r="C3016" s="117"/>
      <c r="D3016" s="117"/>
      <c r="E3016" s="117"/>
      <c r="F3016" s="48"/>
      <c r="G3016" s="11"/>
      <c r="H3016" s="117"/>
      <c r="I3016" s="124"/>
      <c r="J3016" s="124"/>
      <c r="K3016" s="144"/>
      <c r="L3016" s="11"/>
      <c r="M3016" s="143"/>
      <c r="N3016" s="42"/>
      <c r="O3016" s="128"/>
      <c r="P3016" s="130"/>
      <c r="Q3016" s="131">
        <v>2</v>
      </c>
      <c r="R3016" s="68"/>
      <c r="S3016" s="35"/>
      <c r="T3016" s="69" t="s">
        <v>227</v>
      </c>
      <c r="U3016" s="92"/>
      <c r="V3016" s="70">
        <f>V3017+V3018</f>
        <v>40000</v>
      </c>
      <c r="X3016" s="447">
        <f>X3017+X3018</f>
        <v>50000</v>
      </c>
      <c r="Z3016" s="447">
        <f>Z3017+Z3018</f>
        <v>36760</v>
      </c>
      <c r="AB3016" s="447">
        <f>AB3017+AB3018</f>
        <v>28600</v>
      </c>
      <c r="AD3016" s="447">
        <f>AD3017+AD3018</f>
        <v>27500</v>
      </c>
      <c r="AF3016" s="447">
        <f>AF3017+AF3018</f>
        <v>0</v>
      </c>
      <c r="AH3016" s="447">
        <f t="shared" si="462"/>
        <v>27500</v>
      </c>
      <c r="AI3016" s="446"/>
      <c r="AJ3016" s="447">
        <f>AJ3017+AJ3018</f>
        <v>7110</v>
      </c>
      <c r="AK3016" s="71"/>
      <c r="AL3016" s="447">
        <f>AL3017+AL3018</f>
        <v>26500</v>
      </c>
      <c r="AM3016" s="447"/>
      <c r="AN3016" s="447">
        <f>AN3017+AN3018</f>
        <v>27000</v>
      </c>
      <c r="AO3016" s="447"/>
      <c r="AP3016" s="447">
        <f>AP3017+AP3018</f>
        <v>27000</v>
      </c>
      <c r="AQ3016" s="447"/>
    </row>
    <row r="3017" spans="2:43" ht="18" hidden="1" customHeight="1" x14ac:dyDescent="0.2">
      <c r="B3017" s="4"/>
      <c r="C3017" s="117"/>
      <c r="D3017" s="117"/>
      <c r="E3017" s="117"/>
      <c r="F3017" s="48"/>
      <c r="G3017" s="11"/>
      <c r="H3017" s="117"/>
      <c r="I3017" s="124"/>
      <c r="J3017" s="124"/>
      <c r="K3017" s="144"/>
      <c r="L3017" s="11"/>
      <c r="M3017" s="143"/>
      <c r="N3017" s="42"/>
      <c r="O3017" s="128"/>
      <c r="P3017" s="130"/>
      <c r="Q3017" s="130"/>
      <c r="R3017" s="72" t="s">
        <v>3</v>
      </c>
      <c r="S3017" s="181"/>
      <c r="T3017" s="73" t="s">
        <v>78</v>
      </c>
      <c r="V3017" s="74">
        <v>0</v>
      </c>
      <c r="X3017" s="74">
        <v>0</v>
      </c>
      <c r="Z3017" s="74">
        <v>0</v>
      </c>
      <c r="AB3017" s="74">
        <v>0</v>
      </c>
      <c r="AD3017" s="74">
        <v>0</v>
      </c>
      <c r="AF3017" s="74">
        <v>0</v>
      </c>
      <c r="AH3017" s="74">
        <f t="shared" si="462"/>
        <v>0</v>
      </c>
      <c r="AI3017" s="8"/>
      <c r="AJ3017" s="74">
        <v>0</v>
      </c>
      <c r="AK3017" s="8"/>
      <c r="AL3017" s="74">
        <v>0</v>
      </c>
      <c r="AM3017" s="74"/>
      <c r="AN3017" s="74">
        <v>0</v>
      </c>
      <c r="AO3017" s="74"/>
      <c r="AP3017" s="74">
        <v>0</v>
      </c>
      <c r="AQ3017" s="74"/>
    </row>
    <row r="3018" spans="2:43" ht="18" customHeight="1" x14ac:dyDescent="0.25">
      <c r="B3018" s="4"/>
      <c r="C3018" s="117"/>
      <c r="D3018" s="117"/>
      <c r="E3018" s="117"/>
      <c r="F3018" s="48"/>
      <c r="G3018" s="11"/>
      <c r="H3018" s="117"/>
      <c r="I3018" s="124"/>
      <c r="J3018" s="124"/>
      <c r="K3018" s="144"/>
      <c r="L3018" s="11"/>
      <c r="M3018" s="143"/>
      <c r="N3018" s="42"/>
      <c r="O3018" s="128"/>
      <c r="P3018" s="130"/>
      <c r="Q3018" s="130"/>
      <c r="R3018" s="72" t="s">
        <v>0</v>
      </c>
      <c r="S3018" s="181"/>
      <c r="T3018" s="73" t="s">
        <v>228</v>
      </c>
      <c r="V3018" s="74">
        <v>40000</v>
      </c>
      <c r="X3018" s="74">
        <v>50000</v>
      </c>
      <c r="Z3018" s="74">
        <v>36760</v>
      </c>
      <c r="AB3018" s="74">
        <v>28600</v>
      </c>
      <c r="AD3018" s="696">
        <v>27500</v>
      </c>
      <c r="AF3018" s="696">
        <v>0</v>
      </c>
      <c r="AH3018" s="696">
        <f t="shared" si="462"/>
        <v>27500</v>
      </c>
      <c r="AI3018" s="8"/>
      <c r="AJ3018" s="74">
        <f>CEILING(AB3018*25/100,10)-40</f>
        <v>7110</v>
      </c>
      <c r="AK3018" s="8"/>
      <c r="AL3018" s="74">
        <f>28000-1500</f>
        <v>26500</v>
      </c>
      <c r="AM3018" s="74"/>
      <c r="AN3018" s="74">
        <v>27000</v>
      </c>
      <c r="AO3018" s="696"/>
      <c r="AP3018" s="74">
        <v>27000</v>
      </c>
      <c r="AQ3018" s="696"/>
    </row>
    <row r="3019" spans="2:43" ht="18" hidden="1" customHeight="1" x14ac:dyDescent="0.2">
      <c r="B3019" s="4"/>
      <c r="C3019" s="117"/>
      <c r="D3019" s="117"/>
      <c r="E3019" s="117"/>
      <c r="F3019" s="48"/>
      <c r="G3019" s="11"/>
      <c r="H3019" s="117"/>
      <c r="I3019" s="124"/>
      <c r="J3019" s="124"/>
      <c r="K3019" s="144"/>
      <c r="L3019" s="11"/>
      <c r="M3019" s="143"/>
      <c r="N3019" s="42"/>
      <c r="O3019" s="128"/>
      <c r="P3019" s="130"/>
      <c r="Q3019" s="131">
        <v>3</v>
      </c>
      <c r="R3019" s="68"/>
      <c r="S3019" s="35"/>
      <c r="T3019" s="69" t="s">
        <v>79</v>
      </c>
      <c r="U3019" s="92"/>
      <c r="V3019" s="70">
        <f>V3020+V3021</f>
        <v>0</v>
      </c>
      <c r="X3019" s="447">
        <f>X3020+X3021</f>
        <v>0</v>
      </c>
      <c r="Z3019" s="447">
        <f>Z3020+Z3021</f>
        <v>0</v>
      </c>
      <c r="AB3019" s="447">
        <f>AB3020+AB3021</f>
        <v>0</v>
      </c>
      <c r="AD3019" s="447" t="e">
        <f>#REF!+AD3021</f>
        <v>#REF!</v>
      </c>
      <c r="AF3019" s="447">
        <f>AF3020+AF3021</f>
        <v>0</v>
      </c>
      <c r="AH3019" s="447" t="e">
        <f t="shared" si="462"/>
        <v>#REF!</v>
      </c>
      <c r="AI3019" s="446"/>
      <c r="AJ3019" s="447">
        <f>AJ3020+AJ3021</f>
        <v>0</v>
      </c>
      <c r="AK3019" s="71"/>
      <c r="AL3019" s="447">
        <f>AL3020+AL3021</f>
        <v>0</v>
      </c>
      <c r="AM3019" s="447"/>
      <c r="AN3019" s="447">
        <f>AN3020+AN3021</f>
        <v>0</v>
      </c>
      <c r="AO3019" s="447"/>
      <c r="AP3019" s="447">
        <f>AP3020+AP3021</f>
        <v>0</v>
      </c>
      <c r="AQ3019" s="447"/>
    </row>
    <row r="3020" spans="2:43" ht="18" hidden="1" customHeight="1" x14ac:dyDescent="0.2">
      <c r="B3020" s="4"/>
      <c r="C3020" s="117"/>
      <c r="D3020" s="117"/>
      <c r="E3020" s="117"/>
      <c r="F3020" s="48"/>
      <c r="G3020" s="11"/>
      <c r="H3020" s="117"/>
      <c r="I3020" s="124"/>
      <c r="J3020" s="124"/>
      <c r="K3020" s="144"/>
      <c r="L3020" s="11"/>
      <c r="M3020" s="143"/>
      <c r="N3020" s="42"/>
      <c r="O3020" s="128"/>
      <c r="P3020" s="130"/>
      <c r="Q3020" s="131"/>
      <c r="R3020" s="72" t="s">
        <v>3</v>
      </c>
      <c r="S3020" s="181"/>
      <c r="T3020" s="73" t="s">
        <v>80</v>
      </c>
      <c r="V3020" s="83">
        <v>0</v>
      </c>
      <c r="X3020" s="448">
        <v>0</v>
      </c>
      <c r="Z3020" s="448">
        <v>0</v>
      </c>
      <c r="AB3020" s="448">
        <v>0</v>
      </c>
      <c r="AD3020" s="448">
        <v>0</v>
      </c>
      <c r="AF3020" s="448">
        <v>0</v>
      </c>
      <c r="AH3020" s="448">
        <f t="shared" si="462"/>
        <v>0</v>
      </c>
      <c r="AI3020" s="495"/>
      <c r="AJ3020" s="448">
        <v>0</v>
      </c>
      <c r="AK3020" s="87"/>
      <c r="AL3020" s="448">
        <v>0</v>
      </c>
      <c r="AM3020" s="448"/>
      <c r="AN3020" s="448">
        <v>0</v>
      </c>
      <c r="AO3020" s="448"/>
      <c r="AP3020" s="448">
        <v>0</v>
      </c>
      <c r="AQ3020" s="448"/>
    </row>
    <row r="3021" spans="2:43" ht="18" hidden="1" customHeight="1" x14ac:dyDescent="0.2">
      <c r="B3021" s="4"/>
      <c r="C3021" s="117"/>
      <c r="D3021" s="117"/>
      <c r="E3021" s="117"/>
      <c r="F3021" s="48"/>
      <c r="G3021" s="11"/>
      <c r="H3021" s="117"/>
      <c r="I3021" s="124"/>
      <c r="J3021" s="124"/>
      <c r="K3021" s="144"/>
      <c r="L3021" s="11"/>
      <c r="M3021" s="143"/>
      <c r="N3021" s="42"/>
      <c r="O3021" s="128"/>
      <c r="P3021" s="130"/>
      <c r="Q3021" s="130"/>
      <c r="R3021" s="72" t="s">
        <v>18</v>
      </c>
      <c r="S3021" s="181"/>
      <c r="T3021" s="73" t="s">
        <v>82</v>
      </c>
      <c r="V3021" s="74">
        <v>0</v>
      </c>
      <c r="X3021" s="74">
        <v>0</v>
      </c>
      <c r="Z3021" s="74">
        <v>0</v>
      </c>
      <c r="AB3021" s="74">
        <v>0</v>
      </c>
      <c r="AD3021" s="74">
        <v>0</v>
      </c>
      <c r="AF3021" s="74">
        <v>0</v>
      </c>
      <c r="AH3021" s="74">
        <f t="shared" si="462"/>
        <v>0</v>
      </c>
      <c r="AI3021" s="8"/>
      <c r="AJ3021" s="74">
        <v>0</v>
      </c>
      <c r="AK3021" s="8"/>
      <c r="AL3021" s="74">
        <v>0</v>
      </c>
      <c r="AM3021" s="74"/>
      <c r="AN3021" s="74">
        <v>0</v>
      </c>
      <c r="AO3021" s="74"/>
      <c r="AP3021" s="74">
        <v>0</v>
      </c>
      <c r="AQ3021" s="74"/>
    </row>
    <row r="3022" spans="2:43" ht="18" hidden="1" customHeight="1" x14ac:dyDescent="0.2">
      <c r="B3022" s="4"/>
      <c r="C3022" s="117"/>
      <c r="D3022" s="117"/>
      <c r="E3022" s="117"/>
      <c r="F3022" s="48"/>
      <c r="G3022" s="11"/>
      <c r="H3022" s="117"/>
      <c r="I3022" s="124"/>
      <c r="J3022" s="124"/>
      <c r="K3022" s="144"/>
      <c r="L3022" s="11"/>
      <c r="M3022" s="143"/>
      <c r="N3022" s="42"/>
      <c r="O3022" s="128"/>
      <c r="P3022" s="130"/>
      <c r="Q3022" s="131">
        <v>5</v>
      </c>
      <c r="R3022" s="68"/>
      <c r="S3022" s="35"/>
      <c r="T3022" s="69" t="s">
        <v>48</v>
      </c>
      <c r="U3022" s="92"/>
      <c r="V3022" s="70">
        <f>V3023</f>
        <v>0</v>
      </c>
      <c r="X3022" s="447">
        <f>X3023</f>
        <v>0</v>
      </c>
      <c r="Z3022" s="447">
        <f>Z3023</f>
        <v>0</v>
      </c>
      <c r="AB3022" s="447">
        <f>AB3023</f>
        <v>0</v>
      </c>
      <c r="AD3022" s="447">
        <f>AD3023</f>
        <v>0</v>
      </c>
      <c r="AF3022" s="447">
        <f>AF3023</f>
        <v>0</v>
      </c>
      <c r="AH3022" s="447">
        <f t="shared" si="462"/>
        <v>0</v>
      </c>
      <c r="AI3022" s="446"/>
      <c r="AJ3022" s="447">
        <f>AJ3023</f>
        <v>0</v>
      </c>
      <c r="AK3022" s="71"/>
      <c r="AL3022" s="447">
        <f>AL3023</f>
        <v>0</v>
      </c>
      <c r="AM3022" s="447"/>
      <c r="AN3022" s="447">
        <f>AN3023</f>
        <v>0</v>
      </c>
      <c r="AO3022" s="447"/>
      <c r="AP3022" s="447">
        <f>AP3023</f>
        <v>0</v>
      </c>
      <c r="AQ3022" s="447"/>
    </row>
    <row r="3023" spans="2:43" ht="18" hidden="1" customHeight="1" x14ac:dyDescent="0.2">
      <c r="B3023" s="4"/>
      <c r="C3023" s="117"/>
      <c r="D3023" s="117"/>
      <c r="E3023" s="117"/>
      <c r="F3023" s="48"/>
      <c r="G3023" s="11"/>
      <c r="H3023" s="117"/>
      <c r="I3023" s="124"/>
      <c r="J3023" s="124"/>
      <c r="K3023" s="144"/>
      <c r="L3023" s="11"/>
      <c r="M3023" s="143"/>
      <c r="N3023" s="42"/>
      <c r="O3023" s="128"/>
      <c r="P3023" s="130"/>
      <c r="Q3023" s="130"/>
      <c r="R3023" s="72" t="s">
        <v>3</v>
      </c>
      <c r="S3023" s="181"/>
      <c r="T3023" s="73" t="s">
        <v>551</v>
      </c>
      <c r="V3023" s="74">
        <v>0</v>
      </c>
      <c r="X3023" s="74">
        <v>0</v>
      </c>
      <c r="Z3023" s="74">
        <v>0</v>
      </c>
      <c r="AB3023" s="74">
        <v>0</v>
      </c>
      <c r="AD3023" s="74">
        <v>0</v>
      </c>
      <c r="AF3023" s="74">
        <v>0</v>
      </c>
      <c r="AH3023" s="74">
        <f t="shared" si="462"/>
        <v>0</v>
      </c>
      <c r="AI3023" s="8"/>
      <c r="AJ3023" s="74">
        <v>0</v>
      </c>
      <c r="AK3023" s="8"/>
      <c r="AL3023" s="74">
        <v>0</v>
      </c>
      <c r="AM3023" s="74"/>
      <c r="AN3023" s="74">
        <v>0</v>
      </c>
      <c r="AO3023" s="74"/>
      <c r="AP3023" s="74">
        <v>0</v>
      </c>
      <c r="AQ3023" s="74"/>
    </row>
    <row r="3024" spans="2:43" ht="18" customHeight="1" x14ac:dyDescent="0.2">
      <c r="B3024" s="4"/>
      <c r="C3024" s="117"/>
      <c r="D3024" s="117"/>
      <c r="E3024" s="117"/>
      <c r="F3024" s="48"/>
      <c r="G3024" s="11"/>
      <c r="H3024" s="117"/>
      <c r="I3024" s="124"/>
      <c r="J3024" s="124"/>
      <c r="K3024" s="144"/>
      <c r="L3024" s="11"/>
      <c r="M3024" s="143"/>
      <c r="N3024" s="42"/>
      <c r="O3024" s="128"/>
      <c r="P3024" s="130"/>
      <c r="Q3024" s="131">
        <v>6</v>
      </c>
      <c r="R3024" s="84"/>
      <c r="S3024" s="250"/>
      <c r="T3024" s="69" t="s">
        <v>19</v>
      </c>
      <c r="U3024" s="92"/>
      <c r="V3024" s="70">
        <f>V3025+V3026+V3027</f>
        <v>51000</v>
      </c>
      <c r="X3024" s="447">
        <f>X3025+X3026+X3027</f>
        <v>70000</v>
      </c>
      <c r="Z3024" s="447">
        <f>Z3025+Z3026+Z3027</f>
        <v>53000</v>
      </c>
      <c r="AB3024" s="447">
        <f>AB3025+AB3026+AB3027</f>
        <v>66800</v>
      </c>
      <c r="AD3024" s="447">
        <f>AD3025+AD3026+AD3027</f>
        <v>91000</v>
      </c>
      <c r="AF3024" s="447">
        <f>AF3025+AF3026+AF3027</f>
        <v>0</v>
      </c>
      <c r="AH3024" s="447">
        <f t="shared" si="462"/>
        <v>91000</v>
      </c>
      <c r="AI3024" s="446"/>
      <c r="AJ3024" s="447">
        <f>AJ3025+AJ3026+AJ3027</f>
        <v>19950</v>
      </c>
      <c r="AK3024" s="71"/>
      <c r="AL3024" s="447">
        <f>AL3025+AL3026+AL3027</f>
        <v>76000</v>
      </c>
      <c r="AM3024" s="447"/>
      <c r="AN3024" s="447">
        <f>AN3025+AN3026+AN3027</f>
        <v>79000</v>
      </c>
      <c r="AO3024" s="447"/>
      <c r="AP3024" s="447">
        <f>AP3025+AP3026+AP3027</f>
        <v>79000</v>
      </c>
      <c r="AQ3024" s="447"/>
    </row>
    <row r="3025" spans="2:43" ht="18" customHeight="1" x14ac:dyDescent="0.25">
      <c r="B3025" s="4"/>
      <c r="C3025" s="117"/>
      <c r="D3025" s="117"/>
      <c r="E3025" s="117"/>
      <c r="F3025" s="48"/>
      <c r="G3025" s="11"/>
      <c r="H3025" s="117"/>
      <c r="I3025" s="124"/>
      <c r="J3025" s="124"/>
      <c r="K3025" s="144"/>
      <c r="L3025" s="11"/>
      <c r="M3025" s="143"/>
      <c r="N3025" s="42"/>
      <c r="O3025" s="128"/>
      <c r="P3025" s="130"/>
      <c r="Q3025" s="130"/>
      <c r="R3025" s="72" t="s">
        <v>3</v>
      </c>
      <c r="S3025" s="181"/>
      <c r="T3025" s="73" t="s">
        <v>243</v>
      </c>
      <c r="V3025" s="496">
        <v>51000</v>
      </c>
      <c r="X3025" s="699">
        <v>70000</v>
      </c>
      <c r="Z3025" s="699">
        <v>53000</v>
      </c>
      <c r="AB3025" s="74">
        <v>66800</v>
      </c>
      <c r="AD3025" s="696">
        <v>91000</v>
      </c>
      <c r="AF3025" s="696">
        <v>0</v>
      </c>
      <c r="AH3025" s="696">
        <f t="shared" si="462"/>
        <v>91000</v>
      </c>
      <c r="AI3025" s="8"/>
      <c r="AJ3025" s="74">
        <f>CEILING(AB3025*25/100,10)+3250</f>
        <v>19950</v>
      </c>
      <c r="AK3025" s="8"/>
      <c r="AL3025" s="74">
        <v>76000</v>
      </c>
      <c r="AM3025" s="74"/>
      <c r="AN3025" s="74">
        <v>79000</v>
      </c>
      <c r="AO3025" s="696"/>
      <c r="AP3025" s="74">
        <v>79000</v>
      </c>
      <c r="AQ3025" s="696"/>
    </row>
    <row r="3026" spans="2:43" ht="18" hidden="1" customHeight="1" x14ac:dyDescent="0.2">
      <c r="B3026" s="4"/>
      <c r="C3026" s="117"/>
      <c r="D3026" s="117"/>
      <c r="E3026" s="117"/>
      <c r="F3026" s="48"/>
      <c r="G3026" s="11"/>
      <c r="H3026" s="117"/>
      <c r="I3026" s="124"/>
      <c r="J3026" s="124"/>
      <c r="K3026" s="144"/>
      <c r="L3026" s="11"/>
      <c r="M3026" s="143"/>
      <c r="N3026" s="42"/>
      <c r="O3026" s="128"/>
      <c r="P3026" s="130"/>
      <c r="Q3026" s="130"/>
      <c r="R3026" s="72" t="s">
        <v>0</v>
      </c>
      <c r="S3026" s="181"/>
      <c r="T3026" s="73" t="s">
        <v>72</v>
      </c>
      <c r="V3026" s="74">
        <v>0</v>
      </c>
      <c r="X3026" s="74">
        <v>0</v>
      </c>
      <c r="Z3026" s="74">
        <v>0</v>
      </c>
      <c r="AB3026" s="74">
        <v>0</v>
      </c>
      <c r="AD3026" s="74">
        <v>0</v>
      </c>
      <c r="AF3026" s="74">
        <v>0</v>
      </c>
      <c r="AH3026" s="74">
        <f t="shared" si="462"/>
        <v>0</v>
      </c>
      <c r="AI3026" s="8"/>
      <c r="AJ3026" s="74">
        <v>0</v>
      </c>
      <c r="AK3026" s="8"/>
      <c r="AL3026" s="74">
        <v>0</v>
      </c>
      <c r="AM3026" s="74"/>
      <c r="AN3026" s="74">
        <v>0</v>
      </c>
      <c r="AO3026" s="74"/>
      <c r="AP3026" s="74">
        <v>0</v>
      </c>
      <c r="AQ3026" s="74"/>
    </row>
    <row r="3027" spans="2:43" ht="18" hidden="1" customHeight="1" x14ac:dyDescent="0.2">
      <c r="B3027" s="4"/>
      <c r="C3027" s="117"/>
      <c r="D3027" s="117"/>
      <c r="E3027" s="117"/>
      <c r="F3027" s="48"/>
      <c r="G3027" s="11"/>
      <c r="H3027" s="117"/>
      <c r="I3027" s="124"/>
      <c r="J3027" s="124"/>
      <c r="K3027" s="144"/>
      <c r="L3027" s="11"/>
      <c r="M3027" s="143"/>
      <c r="N3027" s="42"/>
      <c r="O3027" s="128"/>
      <c r="P3027" s="130"/>
      <c r="Q3027" s="130"/>
      <c r="R3027" s="72" t="s">
        <v>14</v>
      </c>
      <c r="S3027" s="181"/>
      <c r="T3027" s="73" t="s">
        <v>244</v>
      </c>
      <c r="V3027" s="74">
        <v>0</v>
      </c>
      <c r="X3027" s="74">
        <v>0</v>
      </c>
      <c r="Z3027" s="74">
        <v>0</v>
      </c>
      <c r="AB3027" s="74">
        <v>0</v>
      </c>
      <c r="AD3027" s="74">
        <v>0</v>
      </c>
      <c r="AF3027" s="74">
        <v>0</v>
      </c>
      <c r="AH3027" s="74">
        <f t="shared" si="462"/>
        <v>0</v>
      </c>
      <c r="AI3027" s="8"/>
      <c r="AJ3027" s="74">
        <v>0</v>
      </c>
      <c r="AK3027" s="8"/>
      <c r="AL3027" s="74">
        <v>0</v>
      </c>
      <c r="AM3027" s="74"/>
      <c r="AN3027" s="74">
        <v>0</v>
      </c>
      <c r="AO3027" s="74"/>
      <c r="AP3027" s="74">
        <v>0</v>
      </c>
      <c r="AQ3027" s="74"/>
    </row>
    <row r="3028" spans="2:43" ht="18" customHeight="1" x14ac:dyDescent="0.2">
      <c r="B3028" s="4"/>
      <c r="C3028" s="117"/>
      <c r="D3028" s="117"/>
      <c r="E3028" s="117"/>
      <c r="F3028" s="48"/>
      <c r="G3028" s="11"/>
      <c r="H3028" s="117"/>
      <c r="I3028" s="124"/>
      <c r="J3028" s="124"/>
      <c r="K3028" s="144"/>
      <c r="L3028" s="11"/>
      <c r="M3028" s="143"/>
      <c r="N3028" s="42"/>
      <c r="O3028" s="128"/>
      <c r="P3028" s="129">
        <v>3</v>
      </c>
      <c r="Q3028" s="129"/>
      <c r="R3028" s="64"/>
      <c r="S3028" s="234"/>
      <c r="T3028" s="65" t="s">
        <v>215</v>
      </c>
      <c r="U3028" s="155"/>
      <c r="V3028" s="66">
        <f>V3029+V3031+V3033+V3036</f>
        <v>340000</v>
      </c>
      <c r="X3028" s="66">
        <f>X3029+X3031+X3033+X3036</f>
        <v>379000</v>
      </c>
      <c r="Z3028" s="66">
        <f>Z3029+Z3031+Z3033+Z3036</f>
        <v>401840</v>
      </c>
      <c r="AB3028" s="66">
        <f>AB3029+AB3031+AB3033+AB3036</f>
        <v>281900</v>
      </c>
      <c r="AD3028" s="66">
        <f>AD3029+AD3031+AD3033+AD3036</f>
        <v>296400</v>
      </c>
      <c r="AF3028" s="66">
        <f>AF3029+AF3031+AF3033+AF3036</f>
        <v>167000</v>
      </c>
      <c r="AH3028" s="66">
        <f t="shared" si="462"/>
        <v>463400</v>
      </c>
      <c r="AI3028" s="67"/>
      <c r="AJ3028" s="66">
        <f>AJ3029+AJ3031+AJ3033+AJ3036</f>
        <v>71810</v>
      </c>
      <c r="AK3028" s="67"/>
      <c r="AL3028" s="66">
        <f>AL3029+AL3031+AL3033+AL3036</f>
        <v>293370</v>
      </c>
      <c r="AM3028" s="66"/>
      <c r="AN3028" s="66">
        <f>AN3029+AN3031+AN3033+AN3036</f>
        <v>313810</v>
      </c>
      <c r="AO3028" s="66"/>
      <c r="AP3028" s="66">
        <f>AP3029+AP3031+AP3033+AP3036</f>
        <v>313810</v>
      </c>
      <c r="AQ3028" s="66"/>
    </row>
    <row r="3029" spans="2:43" ht="18" customHeight="1" x14ac:dyDescent="0.2">
      <c r="B3029" s="4"/>
      <c r="C3029" s="117"/>
      <c r="D3029" s="117"/>
      <c r="E3029" s="117"/>
      <c r="F3029" s="48"/>
      <c r="G3029" s="11"/>
      <c r="H3029" s="117"/>
      <c r="I3029" s="124"/>
      <c r="J3029" s="124"/>
      <c r="K3029" s="144"/>
      <c r="L3029" s="11"/>
      <c r="M3029" s="143"/>
      <c r="N3029" s="42"/>
      <c r="O3029" s="128"/>
      <c r="P3029" s="130"/>
      <c r="Q3029" s="131">
        <v>1</v>
      </c>
      <c r="R3029" s="68"/>
      <c r="S3029" s="35"/>
      <c r="T3029" s="69" t="s">
        <v>20</v>
      </c>
      <c r="U3029" s="92"/>
      <c r="V3029" s="70">
        <f>V3030</f>
        <v>35000</v>
      </c>
      <c r="X3029" s="447">
        <f>X3030</f>
        <v>30000</v>
      </c>
      <c r="Z3029" s="447">
        <f>Z3030</f>
        <v>45740</v>
      </c>
      <c r="AB3029" s="447">
        <f>AB3030</f>
        <v>8500</v>
      </c>
      <c r="AD3029" s="447">
        <f>AD3030</f>
        <v>8900</v>
      </c>
      <c r="AF3029" s="447">
        <f>AF3030</f>
        <v>11100</v>
      </c>
      <c r="AH3029" s="447">
        <f t="shared" si="462"/>
        <v>20000</v>
      </c>
      <c r="AI3029" s="446"/>
      <c r="AJ3029" s="447">
        <f>AJ3030</f>
        <v>2260</v>
      </c>
      <c r="AK3029" s="71"/>
      <c r="AL3029" s="447">
        <f>AL3030</f>
        <v>33200</v>
      </c>
      <c r="AM3029" s="447"/>
      <c r="AN3029" s="447">
        <f>AN3030</f>
        <v>35490</v>
      </c>
      <c r="AO3029" s="447"/>
      <c r="AP3029" s="447">
        <f>AP3030</f>
        <v>35490</v>
      </c>
      <c r="AQ3029" s="447"/>
    </row>
    <row r="3030" spans="2:43" ht="18" customHeight="1" x14ac:dyDescent="0.25">
      <c r="B3030" s="4"/>
      <c r="C3030" s="117"/>
      <c r="D3030" s="117"/>
      <c r="E3030" s="117"/>
      <c r="F3030" s="48"/>
      <c r="G3030" s="11"/>
      <c r="H3030" s="117"/>
      <c r="I3030" s="124"/>
      <c r="J3030" s="124"/>
      <c r="K3030" s="144"/>
      <c r="L3030" s="11"/>
      <c r="M3030" s="143"/>
      <c r="N3030" s="42"/>
      <c r="O3030" s="128"/>
      <c r="P3030" s="130"/>
      <c r="Q3030" s="131"/>
      <c r="R3030" s="72" t="s">
        <v>3</v>
      </c>
      <c r="S3030" s="181"/>
      <c r="T3030" s="73" t="s">
        <v>20</v>
      </c>
      <c r="V3030" s="497">
        <v>35000</v>
      </c>
      <c r="X3030" s="697">
        <v>30000</v>
      </c>
      <c r="Z3030" s="697">
        <v>45740</v>
      </c>
      <c r="AB3030" s="74">
        <v>8500</v>
      </c>
      <c r="AD3030" s="74">
        <v>8900</v>
      </c>
      <c r="AF3030" s="696">
        <v>11100</v>
      </c>
      <c r="AH3030" s="696">
        <f t="shared" si="462"/>
        <v>20000</v>
      </c>
      <c r="AI3030" s="8"/>
      <c r="AJ3030" s="74">
        <f>CEILING(AB3030*25/100,10)+130</f>
        <v>2260</v>
      </c>
      <c r="AK3030" s="8"/>
      <c r="AL3030" s="74">
        <v>33200</v>
      </c>
      <c r="AM3030" s="74"/>
      <c r="AN3030" s="74">
        <v>35490</v>
      </c>
      <c r="AO3030" s="696"/>
      <c r="AP3030" s="74">
        <v>35490</v>
      </c>
      <c r="AQ3030" s="696"/>
    </row>
    <row r="3031" spans="2:43" ht="18" customHeight="1" x14ac:dyDescent="0.2">
      <c r="B3031" s="4"/>
      <c r="C3031" s="117"/>
      <c r="D3031" s="117"/>
      <c r="E3031" s="117"/>
      <c r="F3031" s="48"/>
      <c r="G3031" s="11"/>
      <c r="H3031" s="117"/>
      <c r="I3031" s="124"/>
      <c r="J3031" s="124"/>
      <c r="K3031" s="144"/>
      <c r="L3031" s="11"/>
      <c r="M3031" s="143"/>
      <c r="N3031" s="42"/>
      <c r="O3031" s="128"/>
      <c r="P3031" s="130"/>
      <c r="Q3031" s="131">
        <v>2</v>
      </c>
      <c r="R3031" s="68"/>
      <c r="S3031" s="35"/>
      <c r="T3031" s="69" t="s">
        <v>21</v>
      </c>
      <c r="U3031" s="92"/>
      <c r="V3031" s="70">
        <f>V3032</f>
        <v>46000</v>
      </c>
      <c r="X3031" s="447">
        <f>X3032</f>
        <v>40000</v>
      </c>
      <c r="Z3031" s="447">
        <f>Z3032</f>
        <v>26060</v>
      </c>
      <c r="AB3031" s="447">
        <f>AB3032</f>
        <v>60200</v>
      </c>
      <c r="AD3031" s="447">
        <f>AD3032</f>
        <v>63400</v>
      </c>
      <c r="AF3031" s="447">
        <f>AF3032</f>
        <v>16600</v>
      </c>
      <c r="AH3031" s="447">
        <f t="shared" si="462"/>
        <v>80000</v>
      </c>
      <c r="AI3031" s="446"/>
      <c r="AJ3031" s="447">
        <f>AJ3032</f>
        <v>16250</v>
      </c>
      <c r="AK3031" s="71"/>
      <c r="AL3031" s="447">
        <f>AL3032</f>
        <v>35360</v>
      </c>
      <c r="AM3031" s="447"/>
      <c r="AN3031" s="447">
        <f>AN3032</f>
        <v>37660</v>
      </c>
      <c r="AO3031" s="447"/>
      <c r="AP3031" s="447">
        <f>AP3032</f>
        <v>37660</v>
      </c>
      <c r="AQ3031" s="447"/>
    </row>
    <row r="3032" spans="2:43" ht="18" customHeight="1" x14ac:dyDescent="0.25">
      <c r="B3032" s="4"/>
      <c r="C3032" s="117"/>
      <c r="D3032" s="117"/>
      <c r="E3032" s="117"/>
      <c r="F3032" s="48"/>
      <c r="G3032" s="11"/>
      <c r="H3032" s="117"/>
      <c r="I3032" s="124"/>
      <c r="J3032" s="124"/>
      <c r="K3032" s="144"/>
      <c r="L3032" s="11"/>
      <c r="M3032" s="143"/>
      <c r="N3032" s="42"/>
      <c r="O3032" s="128"/>
      <c r="P3032" s="130"/>
      <c r="Q3032" s="130"/>
      <c r="R3032" s="72" t="s">
        <v>3</v>
      </c>
      <c r="S3032" s="181"/>
      <c r="T3032" s="73" t="s">
        <v>21</v>
      </c>
      <c r="V3032" s="496">
        <v>46000</v>
      </c>
      <c r="X3032" s="699">
        <v>40000</v>
      </c>
      <c r="Z3032" s="699">
        <v>26060</v>
      </c>
      <c r="AB3032" s="74">
        <v>60200</v>
      </c>
      <c r="AD3032" s="74">
        <v>63400</v>
      </c>
      <c r="AF3032" s="696">
        <v>16600</v>
      </c>
      <c r="AH3032" s="696">
        <f t="shared" si="462"/>
        <v>80000</v>
      </c>
      <c r="AI3032" s="8"/>
      <c r="AJ3032" s="74">
        <f>CEILING(AB3032*25/100,10)+1200</f>
        <v>16250</v>
      </c>
      <c r="AK3032" s="8"/>
      <c r="AL3032" s="74">
        <v>35360</v>
      </c>
      <c r="AM3032" s="74"/>
      <c r="AN3032" s="74">
        <v>37660</v>
      </c>
      <c r="AO3032" s="696"/>
      <c r="AP3032" s="74">
        <v>37660</v>
      </c>
      <c r="AQ3032" s="696"/>
    </row>
    <row r="3033" spans="2:43" ht="18" customHeight="1" x14ac:dyDescent="0.2">
      <c r="B3033" s="4"/>
      <c r="C3033" s="117"/>
      <c r="D3033" s="117"/>
      <c r="E3033" s="117"/>
      <c r="F3033" s="48"/>
      <c r="G3033" s="11"/>
      <c r="H3033" s="117"/>
      <c r="I3033" s="124"/>
      <c r="J3033" s="124"/>
      <c r="K3033" s="144"/>
      <c r="L3033" s="11"/>
      <c r="M3033" s="143"/>
      <c r="N3033" s="42"/>
      <c r="O3033" s="128"/>
      <c r="P3033" s="130"/>
      <c r="Q3033" s="131">
        <v>3</v>
      </c>
      <c r="R3033" s="68"/>
      <c r="S3033" s="35"/>
      <c r="T3033" s="69" t="s">
        <v>22</v>
      </c>
      <c r="U3033" s="92"/>
      <c r="V3033" s="70">
        <f>V3034+V3035</f>
        <v>9000</v>
      </c>
      <c r="X3033" s="447">
        <f>X3034+X3035</f>
        <v>9000</v>
      </c>
      <c r="Z3033" s="447">
        <f>Z3034+Z3035</f>
        <v>33040</v>
      </c>
      <c r="AB3033" s="447">
        <f>AB3034+AB3035</f>
        <v>14000</v>
      </c>
      <c r="AD3033" s="447">
        <f>AD3034+AD3035</f>
        <v>14800</v>
      </c>
      <c r="AF3033" s="447">
        <f>AF3034+AF3035</f>
        <v>0</v>
      </c>
      <c r="AH3033" s="447">
        <f t="shared" si="462"/>
        <v>14800</v>
      </c>
      <c r="AI3033" s="446"/>
      <c r="AJ3033" s="447">
        <f>AJ3034+AJ3035</f>
        <v>3500</v>
      </c>
      <c r="AK3033" s="71"/>
      <c r="AL3033" s="447">
        <f>AL3034+AL3035</f>
        <v>25460</v>
      </c>
      <c r="AM3033" s="447"/>
      <c r="AN3033" s="447">
        <f>AN3034+AN3035</f>
        <v>27510</v>
      </c>
      <c r="AO3033" s="447"/>
      <c r="AP3033" s="447">
        <f>AP3034+AP3035</f>
        <v>27510</v>
      </c>
      <c r="AQ3033" s="447"/>
    </row>
    <row r="3034" spans="2:43" ht="18" customHeight="1" x14ac:dyDescent="0.25">
      <c r="B3034" s="4"/>
      <c r="C3034" s="117"/>
      <c r="D3034" s="117"/>
      <c r="E3034" s="117"/>
      <c r="F3034" s="48"/>
      <c r="G3034" s="11"/>
      <c r="H3034" s="117"/>
      <c r="I3034" s="124"/>
      <c r="J3034" s="124"/>
      <c r="K3034" s="144"/>
      <c r="L3034" s="11"/>
      <c r="M3034" s="143"/>
      <c r="N3034" s="42"/>
      <c r="O3034" s="128"/>
      <c r="P3034" s="130"/>
      <c r="Q3034" s="130"/>
      <c r="R3034" s="72" t="s">
        <v>3</v>
      </c>
      <c r="S3034" s="181"/>
      <c r="T3034" s="73" t="s">
        <v>22</v>
      </c>
      <c r="V3034" s="499">
        <v>9000</v>
      </c>
      <c r="X3034" s="729">
        <v>9000</v>
      </c>
      <c r="Z3034" s="869">
        <v>33040</v>
      </c>
      <c r="AB3034" s="74">
        <v>14000</v>
      </c>
      <c r="AD3034" s="696">
        <v>14800</v>
      </c>
      <c r="AF3034" s="696">
        <v>0</v>
      </c>
      <c r="AH3034" s="696">
        <f t="shared" si="462"/>
        <v>14800</v>
      </c>
      <c r="AI3034" s="8"/>
      <c r="AJ3034" s="74">
        <f>CEILING(AB3034*25/100,10)</f>
        <v>3500</v>
      </c>
      <c r="AK3034" s="8"/>
      <c r="AL3034" s="74">
        <v>25460</v>
      </c>
      <c r="AM3034" s="74"/>
      <c r="AN3034" s="74">
        <v>27510</v>
      </c>
      <c r="AO3034" s="696"/>
      <c r="AP3034" s="74">
        <v>27510</v>
      </c>
      <c r="AQ3034" s="696"/>
    </row>
    <row r="3035" spans="2:43" ht="18" hidden="1" customHeight="1" x14ac:dyDescent="0.2">
      <c r="B3035" s="4"/>
      <c r="C3035" s="117"/>
      <c r="D3035" s="117"/>
      <c r="E3035" s="117"/>
      <c r="F3035" s="48"/>
      <c r="G3035" s="11"/>
      <c r="H3035" s="117"/>
      <c r="I3035" s="124"/>
      <c r="J3035" s="124"/>
      <c r="K3035" s="144"/>
      <c r="L3035" s="11"/>
      <c r="M3035" s="143"/>
      <c r="N3035" s="42"/>
      <c r="O3035" s="128"/>
      <c r="P3035" s="130"/>
      <c r="Q3035" s="130"/>
      <c r="R3035" s="72" t="s">
        <v>0</v>
      </c>
      <c r="S3035" s="181"/>
      <c r="T3035" s="73" t="s">
        <v>270</v>
      </c>
      <c r="V3035" s="74">
        <v>0</v>
      </c>
      <c r="X3035" s="74">
        <v>0</v>
      </c>
      <c r="Z3035" s="74">
        <v>0</v>
      </c>
      <c r="AB3035" s="74">
        <v>0</v>
      </c>
      <c r="AD3035" s="74">
        <v>0</v>
      </c>
      <c r="AF3035" s="74">
        <v>0</v>
      </c>
      <c r="AH3035" s="74">
        <f t="shared" si="462"/>
        <v>0</v>
      </c>
      <c r="AI3035" s="8"/>
      <c r="AJ3035" s="74">
        <v>0</v>
      </c>
      <c r="AK3035" s="8"/>
      <c r="AL3035" s="74">
        <v>0</v>
      </c>
      <c r="AM3035" s="74"/>
      <c r="AN3035" s="74">
        <v>0</v>
      </c>
      <c r="AO3035" s="74"/>
      <c r="AP3035" s="74">
        <v>0</v>
      </c>
      <c r="AQ3035" s="74"/>
    </row>
    <row r="3036" spans="2:43" ht="18" customHeight="1" x14ac:dyDescent="0.2">
      <c r="B3036" s="4"/>
      <c r="C3036" s="117"/>
      <c r="D3036" s="117"/>
      <c r="E3036" s="117"/>
      <c r="F3036" s="48"/>
      <c r="G3036" s="11"/>
      <c r="H3036" s="117"/>
      <c r="I3036" s="124"/>
      <c r="J3036" s="124"/>
      <c r="K3036" s="144"/>
      <c r="L3036" s="11"/>
      <c r="M3036" s="143"/>
      <c r="N3036" s="42"/>
      <c r="O3036" s="128"/>
      <c r="P3036" s="130"/>
      <c r="Q3036" s="131">
        <v>6</v>
      </c>
      <c r="R3036" s="68"/>
      <c r="S3036" s="35"/>
      <c r="T3036" s="69" t="s">
        <v>218</v>
      </c>
      <c r="U3036" s="92"/>
      <c r="V3036" s="70">
        <f>V3037</f>
        <v>250000</v>
      </c>
      <c r="X3036" s="447">
        <f>X3037</f>
        <v>300000</v>
      </c>
      <c r="Z3036" s="447">
        <f>Z3037</f>
        <v>297000</v>
      </c>
      <c r="AB3036" s="447">
        <f>AB3037</f>
        <v>199200</v>
      </c>
      <c r="AD3036" s="447">
        <f>AD3037</f>
        <v>209300</v>
      </c>
      <c r="AF3036" s="447">
        <f>AF3037</f>
        <v>139300</v>
      </c>
      <c r="AH3036" s="447">
        <f t="shared" si="462"/>
        <v>348600</v>
      </c>
      <c r="AI3036" s="446"/>
      <c r="AJ3036" s="447">
        <f>AJ3037</f>
        <v>49800</v>
      </c>
      <c r="AK3036" s="71"/>
      <c r="AL3036" s="447">
        <f>AL3037</f>
        <v>199350</v>
      </c>
      <c r="AM3036" s="447"/>
      <c r="AN3036" s="447">
        <f>AN3037</f>
        <v>213150</v>
      </c>
      <c r="AO3036" s="447"/>
      <c r="AP3036" s="447">
        <f>AP3037</f>
        <v>213150</v>
      </c>
      <c r="AQ3036" s="447"/>
    </row>
    <row r="3037" spans="2:43" ht="18" customHeight="1" x14ac:dyDescent="0.25">
      <c r="B3037" s="4"/>
      <c r="C3037" s="117"/>
      <c r="D3037" s="117"/>
      <c r="E3037" s="117"/>
      <c r="F3037" s="48"/>
      <c r="G3037" s="11"/>
      <c r="H3037" s="117"/>
      <c r="I3037" s="124"/>
      <c r="J3037" s="124"/>
      <c r="K3037" s="144"/>
      <c r="L3037" s="11"/>
      <c r="M3037" s="143"/>
      <c r="N3037" s="42"/>
      <c r="O3037" s="128"/>
      <c r="P3037" s="130"/>
      <c r="Q3037" s="130"/>
      <c r="R3037" s="72" t="s">
        <v>0</v>
      </c>
      <c r="S3037" s="181"/>
      <c r="T3037" s="73" t="s">
        <v>220</v>
      </c>
      <c r="V3037" s="74">
        <v>250000</v>
      </c>
      <c r="X3037" s="74">
        <v>300000</v>
      </c>
      <c r="Z3037" s="74">
        <v>297000</v>
      </c>
      <c r="AB3037" s="74">
        <v>199200</v>
      </c>
      <c r="AD3037" s="696">
        <v>209300</v>
      </c>
      <c r="AF3037" s="696">
        <v>139300</v>
      </c>
      <c r="AH3037" s="696">
        <f t="shared" ref="AH3037:AH3100" si="470">AD3037+AF3037</f>
        <v>348600</v>
      </c>
      <c r="AI3037" s="8"/>
      <c r="AJ3037" s="74">
        <f>CEILING(AB3037*25/100,10)</f>
        <v>49800</v>
      </c>
      <c r="AK3037" s="8"/>
      <c r="AL3037" s="74">
        <v>199350</v>
      </c>
      <c r="AM3037" s="74"/>
      <c r="AN3037" s="74">
        <v>213150</v>
      </c>
      <c r="AO3037" s="696"/>
      <c r="AP3037" s="74">
        <v>213150</v>
      </c>
      <c r="AQ3037" s="696"/>
    </row>
    <row r="3038" spans="2:43" ht="18" customHeight="1" x14ac:dyDescent="0.2">
      <c r="B3038" s="4"/>
      <c r="C3038" s="117"/>
      <c r="D3038" s="117"/>
      <c r="E3038" s="117"/>
      <c r="F3038" s="48"/>
      <c r="G3038" s="11"/>
      <c r="H3038" s="117"/>
      <c r="I3038" s="124"/>
      <c r="J3038" s="124"/>
      <c r="K3038" s="144"/>
      <c r="L3038" s="11"/>
      <c r="M3038" s="143"/>
      <c r="N3038" s="42"/>
      <c r="O3038" s="128"/>
      <c r="P3038" s="129">
        <v>5</v>
      </c>
      <c r="Q3038" s="129"/>
      <c r="R3038" s="64"/>
      <c r="S3038" s="234"/>
      <c r="T3038" s="65" t="s">
        <v>24</v>
      </c>
      <c r="U3038" s="155"/>
      <c r="V3038" s="66">
        <f>V3039</f>
        <v>160000</v>
      </c>
      <c r="X3038" s="66">
        <f>X3039</f>
        <v>160000</v>
      </c>
      <c r="Z3038" s="66">
        <f>Z3039</f>
        <v>161100</v>
      </c>
      <c r="AB3038" s="66">
        <f>AB3039</f>
        <v>168600</v>
      </c>
      <c r="AD3038" s="66">
        <f>AD3039</f>
        <v>177500</v>
      </c>
      <c r="AF3038" s="66">
        <f>AF3039</f>
        <v>0</v>
      </c>
      <c r="AH3038" s="66">
        <f t="shared" si="470"/>
        <v>177500</v>
      </c>
      <c r="AI3038" s="67"/>
      <c r="AJ3038" s="66">
        <f>AJ3039</f>
        <v>59250</v>
      </c>
      <c r="AK3038" s="67"/>
      <c r="AL3038" s="66">
        <f t="shared" ref="AL3038:AP3039" si="471">AL3039</f>
        <v>182000</v>
      </c>
      <c r="AM3038" s="66"/>
      <c r="AN3038" s="66">
        <f t="shared" si="471"/>
        <v>195000</v>
      </c>
      <c r="AO3038" s="66"/>
      <c r="AP3038" s="66">
        <f t="shared" si="471"/>
        <v>195000</v>
      </c>
      <c r="AQ3038" s="66"/>
    </row>
    <row r="3039" spans="2:43" ht="18" customHeight="1" x14ac:dyDescent="0.2">
      <c r="B3039" s="4"/>
      <c r="C3039" s="117"/>
      <c r="D3039" s="117"/>
      <c r="E3039" s="117"/>
      <c r="F3039" s="48"/>
      <c r="G3039" s="11"/>
      <c r="H3039" s="117"/>
      <c r="I3039" s="124"/>
      <c r="J3039" s="124"/>
      <c r="K3039" s="144"/>
      <c r="L3039" s="11"/>
      <c r="M3039" s="143"/>
      <c r="N3039" s="42"/>
      <c r="O3039" s="128"/>
      <c r="P3039" s="130"/>
      <c r="Q3039" s="131">
        <v>2</v>
      </c>
      <c r="R3039" s="68"/>
      <c r="S3039" s="35"/>
      <c r="T3039" s="69" t="s">
        <v>25</v>
      </c>
      <c r="U3039" s="92"/>
      <c r="V3039" s="70">
        <f>V3040</f>
        <v>160000</v>
      </c>
      <c r="X3039" s="447">
        <f>X3040</f>
        <v>160000</v>
      </c>
      <c r="Z3039" s="447">
        <f>Z3040</f>
        <v>161100</v>
      </c>
      <c r="AB3039" s="447">
        <f>AB3040</f>
        <v>168600</v>
      </c>
      <c r="AD3039" s="447">
        <f>AD3040</f>
        <v>177500</v>
      </c>
      <c r="AF3039" s="447">
        <f>AF3040</f>
        <v>0</v>
      </c>
      <c r="AH3039" s="447">
        <f t="shared" si="470"/>
        <v>177500</v>
      </c>
      <c r="AI3039" s="446"/>
      <c r="AJ3039" s="447">
        <f>AJ3040</f>
        <v>59250</v>
      </c>
      <c r="AK3039" s="71"/>
      <c r="AL3039" s="447">
        <f t="shared" si="471"/>
        <v>182000</v>
      </c>
      <c r="AM3039" s="447"/>
      <c r="AN3039" s="447">
        <f t="shared" si="471"/>
        <v>195000</v>
      </c>
      <c r="AO3039" s="447"/>
      <c r="AP3039" s="447">
        <f t="shared" si="471"/>
        <v>195000</v>
      </c>
      <c r="AQ3039" s="447"/>
    </row>
    <row r="3040" spans="2:43" ht="18" customHeight="1" x14ac:dyDescent="0.25">
      <c r="B3040" s="4"/>
      <c r="C3040" s="117"/>
      <c r="D3040" s="117"/>
      <c r="E3040" s="117"/>
      <c r="F3040" s="48"/>
      <c r="G3040" s="11"/>
      <c r="H3040" s="117"/>
      <c r="I3040" s="124"/>
      <c r="J3040" s="124"/>
      <c r="K3040" s="144"/>
      <c r="L3040" s="11"/>
      <c r="M3040" s="143"/>
      <c r="N3040" s="42"/>
      <c r="O3040" s="128"/>
      <c r="P3040" s="130"/>
      <c r="Q3040" s="130"/>
      <c r="R3040" s="72" t="s">
        <v>0</v>
      </c>
      <c r="S3040" s="181"/>
      <c r="T3040" s="73" t="s">
        <v>221</v>
      </c>
      <c r="V3040" s="518">
        <v>160000</v>
      </c>
      <c r="X3040" s="730">
        <v>160000</v>
      </c>
      <c r="Z3040" s="829">
        <v>161100</v>
      </c>
      <c r="AB3040" s="74">
        <v>168600</v>
      </c>
      <c r="AD3040" s="74">
        <v>177500</v>
      </c>
      <c r="AF3040" s="696">
        <v>0</v>
      </c>
      <c r="AH3040" s="696">
        <f t="shared" si="470"/>
        <v>177500</v>
      </c>
      <c r="AI3040" s="8"/>
      <c r="AJ3040" s="74">
        <f>CEILING(AB3040*35/100,10)+320-80</f>
        <v>59250</v>
      </c>
      <c r="AK3040" s="8"/>
      <c r="AL3040" s="74">
        <v>182000</v>
      </c>
      <c r="AM3040" s="74"/>
      <c r="AN3040" s="74">
        <v>195000</v>
      </c>
      <c r="AO3040" s="696"/>
      <c r="AP3040" s="74">
        <v>195000</v>
      </c>
      <c r="AQ3040" s="696"/>
    </row>
    <row r="3041" spans="2:43" ht="18" customHeight="1" x14ac:dyDescent="0.2">
      <c r="B3041" s="4"/>
      <c r="C3041" s="117"/>
      <c r="D3041" s="117"/>
      <c r="E3041" s="117"/>
      <c r="F3041" s="48"/>
      <c r="G3041" s="11"/>
      <c r="H3041" s="117"/>
      <c r="I3041" s="124"/>
      <c r="J3041" s="124"/>
      <c r="K3041" s="144"/>
      <c r="L3041" s="11"/>
      <c r="M3041" s="143"/>
      <c r="N3041" s="42"/>
      <c r="O3041" s="128"/>
      <c r="P3041" s="129">
        <v>7</v>
      </c>
      <c r="Q3041" s="129"/>
      <c r="R3041" s="64"/>
      <c r="S3041" s="234"/>
      <c r="T3041" s="65" t="s">
        <v>343</v>
      </c>
      <c r="U3041" s="155"/>
      <c r="V3041" s="66">
        <f>V3042</f>
        <v>12500</v>
      </c>
      <c r="X3041" s="66">
        <f>X3042</f>
        <v>30000</v>
      </c>
      <c r="Z3041" s="66">
        <f>Z3042</f>
        <v>11000</v>
      </c>
      <c r="AB3041" s="66">
        <f>AB3042</f>
        <v>2000</v>
      </c>
      <c r="AD3041" s="66">
        <f>AD3042</f>
        <v>2100</v>
      </c>
      <c r="AF3041" s="66">
        <f>AF3042</f>
        <v>7900</v>
      </c>
      <c r="AH3041" s="66">
        <f t="shared" si="470"/>
        <v>10000</v>
      </c>
      <c r="AI3041" s="67"/>
      <c r="AJ3041" s="66">
        <f>AJ3042</f>
        <v>500</v>
      </c>
      <c r="AK3041" s="67"/>
      <c r="AL3041" s="66">
        <f t="shared" ref="AL3041:AP3042" si="472">AL3042</f>
        <v>18000</v>
      </c>
      <c r="AM3041" s="66"/>
      <c r="AN3041" s="66">
        <f t="shared" si="472"/>
        <v>19000</v>
      </c>
      <c r="AO3041" s="66"/>
      <c r="AP3041" s="66">
        <f t="shared" si="472"/>
        <v>19000</v>
      </c>
      <c r="AQ3041" s="66"/>
    </row>
    <row r="3042" spans="2:43" ht="18" customHeight="1" x14ac:dyDescent="0.2">
      <c r="B3042" s="4"/>
      <c r="C3042" s="117"/>
      <c r="D3042" s="117"/>
      <c r="E3042" s="117"/>
      <c r="F3042" s="48"/>
      <c r="G3042" s="11"/>
      <c r="H3042" s="117"/>
      <c r="I3042" s="124"/>
      <c r="J3042" s="124"/>
      <c r="K3042" s="144"/>
      <c r="L3042" s="11"/>
      <c r="M3042" s="143"/>
      <c r="N3042" s="42"/>
      <c r="O3042" s="128"/>
      <c r="P3042" s="130"/>
      <c r="Q3042" s="131">
        <v>3</v>
      </c>
      <c r="R3042" s="68"/>
      <c r="S3042" s="35"/>
      <c r="T3042" s="69" t="s">
        <v>224</v>
      </c>
      <c r="U3042" s="92"/>
      <c r="V3042" s="70">
        <f>V3043</f>
        <v>12500</v>
      </c>
      <c r="X3042" s="447">
        <f>X3043</f>
        <v>30000</v>
      </c>
      <c r="Z3042" s="447">
        <f>Z3043</f>
        <v>11000</v>
      </c>
      <c r="AB3042" s="447">
        <f>AB3043</f>
        <v>2000</v>
      </c>
      <c r="AD3042" s="447">
        <f>AD3043</f>
        <v>2100</v>
      </c>
      <c r="AF3042" s="447">
        <f>AF3043</f>
        <v>7900</v>
      </c>
      <c r="AH3042" s="447">
        <f t="shared" si="470"/>
        <v>10000</v>
      </c>
      <c r="AI3042" s="446"/>
      <c r="AJ3042" s="447">
        <f>AJ3043</f>
        <v>500</v>
      </c>
      <c r="AK3042" s="71"/>
      <c r="AL3042" s="447">
        <f t="shared" si="472"/>
        <v>18000</v>
      </c>
      <c r="AM3042" s="447"/>
      <c r="AN3042" s="447">
        <f t="shared" si="472"/>
        <v>19000</v>
      </c>
      <c r="AO3042" s="447"/>
      <c r="AP3042" s="447">
        <f t="shared" si="472"/>
        <v>19000</v>
      </c>
      <c r="AQ3042" s="447"/>
    </row>
    <row r="3043" spans="2:43" ht="18" customHeight="1" x14ac:dyDescent="0.25">
      <c r="B3043" s="4"/>
      <c r="C3043" s="117"/>
      <c r="D3043" s="117"/>
      <c r="E3043" s="117"/>
      <c r="F3043" s="48"/>
      <c r="G3043" s="11"/>
      <c r="H3043" s="117"/>
      <c r="I3043" s="124"/>
      <c r="J3043" s="124"/>
      <c r="K3043" s="144"/>
      <c r="L3043" s="11"/>
      <c r="M3043" s="143"/>
      <c r="N3043" s="42"/>
      <c r="O3043" s="128"/>
      <c r="P3043" s="130"/>
      <c r="Q3043" s="131"/>
      <c r="R3043" s="72" t="s">
        <v>0</v>
      </c>
      <c r="S3043" s="181"/>
      <c r="T3043" s="73" t="s">
        <v>53</v>
      </c>
      <c r="V3043" s="544">
        <v>12500</v>
      </c>
      <c r="X3043" s="731">
        <v>30000</v>
      </c>
      <c r="Z3043" s="870">
        <v>11000</v>
      </c>
      <c r="AB3043" s="74">
        <v>2000</v>
      </c>
      <c r="AD3043" s="74">
        <v>2100</v>
      </c>
      <c r="AF3043" s="696">
        <v>7900</v>
      </c>
      <c r="AH3043" s="696">
        <f t="shared" si="470"/>
        <v>10000</v>
      </c>
      <c r="AI3043" s="8"/>
      <c r="AJ3043" s="74">
        <f>CEILING(AB3043*25/100,10)</f>
        <v>500</v>
      </c>
      <c r="AK3043" s="8"/>
      <c r="AL3043" s="74">
        <v>18000</v>
      </c>
      <c r="AM3043" s="74"/>
      <c r="AN3043" s="74">
        <v>19000</v>
      </c>
      <c r="AO3043" s="696"/>
      <c r="AP3043" s="74">
        <v>19000</v>
      </c>
      <c r="AQ3043" s="696"/>
    </row>
    <row r="3044" spans="2:43" ht="18" hidden="1" customHeight="1" x14ac:dyDescent="0.2">
      <c r="B3044" s="4"/>
      <c r="C3044" s="117"/>
      <c r="D3044" s="117"/>
      <c r="E3044" s="117"/>
      <c r="F3044" s="48"/>
      <c r="G3044" s="11"/>
      <c r="H3044" s="117"/>
      <c r="I3044" s="124"/>
      <c r="J3044" s="124"/>
      <c r="K3044" s="144"/>
      <c r="L3044" s="11"/>
      <c r="M3044" s="143"/>
      <c r="N3044" s="42"/>
      <c r="O3044" s="128"/>
      <c r="P3044" s="129">
        <v>9</v>
      </c>
      <c r="Q3044" s="129"/>
      <c r="R3044" s="64"/>
      <c r="S3044" s="234"/>
      <c r="T3044" s="65" t="s">
        <v>217</v>
      </c>
      <c r="U3044" s="155"/>
      <c r="V3044" s="66">
        <f>V3045+V3047</f>
        <v>0</v>
      </c>
      <c r="X3044" s="66">
        <f>X3045+X3047</f>
        <v>0</v>
      </c>
      <c r="Z3044" s="66">
        <f>Z3045+Z3047</f>
        <v>0</v>
      </c>
      <c r="AB3044" s="66">
        <f>AB3045+AB3047</f>
        <v>0</v>
      </c>
      <c r="AD3044" s="66">
        <f>AD3045+AD3047</f>
        <v>0</v>
      </c>
      <c r="AF3044" s="66">
        <f>AF3045+AF3047</f>
        <v>0</v>
      </c>
      <c r="AH3044" s="66">
        <f t="shared" si="470"/>
        <v>0</v>
      </c>
      <c r="AI3044" s="67"/>
      <c r="AJ3044" s="66">
        <f>AJ3045+AJ3047</f>
        <v>0</v>
      </c>
      <c r="AK3044" s="67"/>
      <c r="AL3044" s="66">
        <f>AL3045+AL3047</f>
        <v>0</v>
      </c>
      <c r="AM3044" s="66"/>
      <c r="AN3044" s="66">
        <f>AN3045+AN3047</f>
        <v>0</v>
      </c>
      <c r="AO3044" s="66"/>
      <c r="AP3044" s="66">
        <f>AP3045+AP3047</f>
        <v>0</v>
      </c>
      <c r="AQ3044" s="66"/>
    </row>
    <row r="3045" spans="2:43" ht="18" hidden="1" customHeight="1" x14ac:dyDescent="0.2">
      <c r="B3045" s="4"/>
      <c r="C3045" s="117"/>
      <c r="D3045" s="117"/>
      <c r="E3045" s="117"/>
      <c r="F3045" s="48"/>
      <c r="G3045" s="11"/>
      <c r="H3045" s="117"/>
      <c r="I3045" s="124"/>
      <c r="J3045" s="124"/>
      <c r="K3045" s="144"/>
      <c r="L3045" s="11"/>
      <c r="M3045" s="143"/>
      <c r="N3045" s="42"/>
      <c r="O3045" s="128"/>
      <c r="P3045" s="130"/>
      <c r="Q3045" s="131">
        <v>1</v>
      </c>
      <c r="R3045" s="68"/>
      <c r="S3045" s="35"/>
      <c r="T3045" s="69" t="s">
        <v>231</v>
      </c>
      <c r="U3045" s="92"/>
      <c r="V3045" s="70">
        <f>V3046</f>
        <v>0</v>
      </c>
      <c r="X3045" s="447">
        <f>X3046</f>
        <v>0</v>
      </c>
      <c r="Z3045" s="447">
        <f>Z3046</f>
        <v>0</v>
      </c>
      <c r="AB3045" s="447">
        <f>AB3046</f>
        <v>0</v>
      </c>
      <c r="AD3045" s="447">
        <f>AD3046</f>
        <v>0</v>
      </c>
      <c r="AF3045" s="447">
        <f>AF3046</f>
        <v>0</v>
      </c>
      <c r="AH3045" s="447">
        <f t="shared" si="470"/>
        <v>0</v>
      </c>
      <c r="AI3045" s="446"/>
      <c r="AJ3045" s="447">
        <f>AJ3046</f>
        <v>0</v>
      </c>
      <c r="AK3045" s="71"/>
      <c r="AL3045" s="447">
        <f>AL3046</f>
        <v>0</v>
      </c>
      <c r="AM3045" s="447"/>
      <c r="AN3045" s="447">
        <f>AN3046</f>
        <v>0</v>
      </c>
      <c r="AO3045" s="447"/>
      <c r="AP3045" s="447">
        <f>AP3046</f>
        <v>0</v>
      </c>
      <c r="AQ3045" s="447"/>
    </row>
    <row r="3046" spans="2:43" ht="18" hidden="1" customHeight="1" x14ac:dyDescent="0.2">
      <c r="B3046" s="4"/>
      <c r="C3046" s="117"/>
      <c r="D3046" s="117"/>
      <c r="E3046" s="117"/>
      <c r="F3046" s="48"/>
      <c r="G3046" s="11"/>
      <c r="H3046" s="117"/>
      <c r="I3046" s="124"/>
      <c r="J3046" s="124"/>
      <c r="K3046" s="144"/>
      <c r="L3046" s="11"/>
      <c r="M3046" s="143"/>
      <c r="N3046" s="42"/>
      <c r="O3046" s="128"/>
      <c r="P3046" s="130"/>
      <c r="Q3046" s="131"/>
      <c r="R3046" s="72" t="s">
        <v>3</v>
      </c>
      <c r="S3046" s="181"/>
      <c r="T3046" s="73" t="s">
        <v>231</v>
      </c>
      <c r="V3046" s="74">
        <v>0</v>
      </c>
      <c r="X3046" s="74">
        <v>0</v>
      </c>
      <c r="Z3046" s="74">
        <v>0</v>
      </c>
      <c r="AB3046" s="74">
        <v>0</v>
      </c>
      <c r="AD3046" s="74">
        <v>0</v>
      </c>
      <c r="AF3046" s="74">
        <v>0</v>
      </c>
      <c r="AH3046" s="74">
        <f t="shared" si="470"/>
        <v>0</v>
      </c>
      <c r="AI3046" s="8"/>
      <c r="AJ3046" s="74">
        <v>0</v>
      </c>
      <c r="AK3046" s="8"/>
      <c r="AL3046" s="74">
        <v>0</v>
      </c>
      <c r="AM3046" s="74"/>
      <c r="AN3046" s="74">
        <v>0</v>
      </c>
      <c r="AO3046" s="74"/>
      <c r="AP3046" s="74">
        <v>0</v>
      </c>
      <c r="AQ3046" s="74"/>
    </row>
    <row r="3047" spans="2:43" ht="18" hidden="1" customHeight="1" x14ac:dyDescent="0.2">
      <c r="B3047" s="4"/>
      <c r="C3047" s="117"/>
      <c r="D3047" s="117"/>
      <c r="E3047" s="117"/>
      <c r="F3047" s="48"/>
      <c r="G3047" s="11"/>
      <c r="H3047" s="117"/>
      <c r="I3047" s="124"/>
      <c r="J3047" s="124"/>
      <c r="K3047" s="144"/>
      <c r="L3047" s="11"/>
      <c r="M3047" s="143"/>
      <c r="N3047" s="42"/>
      <c r="O3047" s="128"/>
      <c r="P3047" s="130"/>
      <c r="Q3047" s="131">
        <v>2</v>
      </c>
      <c r="R3047" s="68"/>
      <c r="S3047" s="35"/>
      <c r="T3047" s="69" t="s">
        <v>232</v>
      </c>
      <c r="U3047" s="92"/>
      <c r="V3047" s="70">
        <f>V3048</f>
        <v>0</v>
      </c>
      <c r="X3047" s="447">
        <f>X3048</f>
        <v>0</v>
      </c>
      <c r="Z3047" s="447">
        <f>Z3048</f>
        <v>0</v>
      </c>
      <c r="AB3047" s="447">
        <f>AB3048</f>
        <v>0</v>
      </c>
      <c r="AD3047" s="447">
        <f>AD3048</f>
        <v>0</v>
      </c>
      <c r="AF3047" s="447">
        <f>AF3048</f>
        <v>0</v>
      </c>
      <c r="AH3047" s="447">
        <f t="shared" si="470"/>
        <v>0</v>
      </c>
      <c r="AI3047" s="446"/>
      <c r="AJ3047" s="447">
        <f>AJ3048</f>
        <v>0</v>
      </c>
      <c r="AK3047" s="71"/>
      <c r="AL3047" s="447">
        <f>AL3048</f>
        <v>0</v>
      </c>
      <c r="AM3047" s="447"/>
      <c r="AN3047" s="447">
        <f>AN3048</f>
        <v>0</v>
      </c>
      <c r="AO3047" s="447"/>
      <c r="AP3047" s="447">
        <f>AP3048</f>
        <v>0</v>
      </c>
      <c r="AQ3047" s="447"/>
    </row>
    <row r="3048" spans="2:43" ht="18" hidden="1" customHeight="1" x14ac:dyDescent="0.2">
      <c r="B3048" s="4"/>
      <c r="C3048" s="117"/>
      <c r="D3048" s="117"/>
      <c r="E3048" s="117"/>
      <c r="F3048" s="48"/>
      <c r="G3048" s="11"/>
      <c r="H3048" s="117"/>
      <c r="I3048" s="124"/>
      <c r="J3048" s="124"/>
      <c r="K3048" s="144"/>
      <c r="L3048" s="11"/>
      <c r="M3048" s="143"/>
      <c r="N3048" s="42"/>
      <c r="O3048" s="128"/>
      <c r="P3048" s="130"/>
      <c r="Q3048" s="131"/>
      <c r="R3048" s="72" t="s">
        <v>3</v>
      </c>
      <c r="S3048" s="181"/>
      <c r="T3048" s="77" t="s">
        <v>232</v>
      </c>
      <c r="U3048" s="141"/>
      <c r="V3048" s="74">
        <v>0</v>
      </c>
      <c r="X3048" s="74">
        <v>0</v>
      </c>
      <c r="Z3048" s="74">
        <v>0</v>
      </c>
      <c r="AB3048" s="74">
        <v>0</v>
      </c>
      <c r="AD3048" s="74">
        <v>0</v>
      </c>
      <c r="AF3048" s="74">
        <v>0</v>
      </c>
      <c r="AH3048" s="74">
        <f t="shared" si="470"/>
        <v>0</v>
      </c>
      <c r="AI3048" s="8"/>
      <c r="AJ3048" s="74">
        <v>0</v>
      </c>
      <c r="AK3048" s="8"/>
      <c r="AL3048" s="74">
        <v>0</v>
      </c>
      <c r="AM3048" s="74"/>
      <c r="AN3048" s="74">
        <v>0</v>
      </c>
      <c r="AO3048" s="74"/>
      <c r="AP3048" s="74">
        <v>0</v>
      </c>
      <c r="AQ3048" s="74"/>
    </row>
    <row r="3049" spans="2:43" ht="18" hidden="1" customHeight="1" x14ac:dyDescent="0.2">
      <c r="B3049" s="4"/>
      <c r="C3049" s="117"/>
      <c r="D3049" s="117"/>
      <c r="E3049" s="117"/>
      <c r="F3049" s="48"/>
      <c r="G3049" s="11"/>
      <c r="H3049" s="117"/>
      <c r="I3049" s="124"/>
      <c r="J3049" s="124"/>
      <c r="K3049" s="144"/>
      <c r="L3049" s="11"/>
      <c r="M3049" s="143"/>
      <c r="N3049" s="42"/>
      <c r="O3049" s="133" t="s">
        <v>55</v>
      </c>
      <c r="P3049" s="134"/>
      <c r="Q3049" s="134"/>
      <c r="R3049" s="79"/>
      <c r="S3049" s="252"/>
      <c r="T3049" s="80" t="s">
        <v>29</v>
      </c>
      <c r="U3049" s="242"/>
      <c r="V3049" s="88">
        <f>V3050</f>
        <v>0</v>
      </c>
      <c r="X3049" s="88">
        <f>X3050</f>
        <v>0</v>
      </c>
      <c r="Z3049" s="88">
        <f>Z3050</f>
        <v>0</v>
      </c>
      <c r="AB3049" s="88">
        <f>AB3050</f>
        <v>0</v>
      </c>
      <c r="AD3049" s="88" t="e">
        <f>#REF!</f>
        <v>#REF!</v>
      </c>
      <c r="AF3049" s="88">
        <f>AF3050</f>
        <v>0</v>
      </c>
      <c r="AH3049" s="88" t="e">
        <f t="shared" si="470"/>
        <v>#REF!</v>
      </c>
      <c r="AI3049" s="89"/>
      <c r="AJ3049" s="88">
        <f>AJ3050</f>
        <v>0</v>
      </c>
      <c r="AK3049" s="89"/>
      <c r="AL3049" s="88">
        <f t="shared" ref="AL3049:AP3051" si="473">AL3050</f>
        <v>0</v>
      </c>
      <c r="AM3049" s="88"/>
      <c r="AN3049" s="88">
        <f t="shared" si="473"/>
        <v>0</v>
      </c>
      <c r="AO3049" s="88"/>
      <c r="AP3049" s="88">
        <f t="shared" si="473"/>
        <v>0</v>
      </c>
      <c r="AQ3049" s="88"/>
    </row>
    <row r="3050" spans="2:43" ht="18" hidden="1" customHeight="1" x14ac:dyDescent="0.2">
      <c r="B3050" s="4"/>
      <c r="C3050" s="117"/>
      <c r="D3050" s="117"/>
      <c r="E3050" s="117"/>
      <c r="F3050" s="48"/>
      <c r="G3050" s="11"/>
      <c r="H3050" s="117"/>
      <c r="I3050" s="124"/>
      <c r="J3050" s="124"/>
      <c r="K3050" s="144"/>
      <c r="L3050" s="11"/>
      <c r="M3050" s="143"/>
      <c r="N3050" s="42"/>
      <c r="O3050" s="128"/>
      <c r="P3050" s="129">
        <v>3</v>
      </c>
      <c r="Q3050" s="129"/>
      <c r="R3050" s="64"/>
      <c r="S3050" s="234"/>
      <c r="T3050" s="65" t="s">
        <v>54</v>
      </c>
      <c r="U3050" s="155"/>
      <c r="V3050" s="66">
        <f>V3051</f>
        <v>0</v>
      </c>
      <c r="X3050" s="66">
        <f>X3051</f>
        <v>0</v>
      </c>
      <c r="Z3050" s="66">
        <f>Z3051</f>
        <v>0</v>
      </c>
      <c r="AB3050" s="66">
        <f>AB3051</f>
        <v>0</v>
      </c>
      <c r="AD3050" s="66" t="e">
        <f>#REF!</f>
        <v>#REF!</v>
      </c>
      <c r="AF3050" s="66">
        <f>AF3051</f>
        <v>0</v>
      </c>
      <c r="AH3050" s="66" t="e">
        <f t="shared" si="470"/>
        <v>#REF!</v>
      </c>
      <c r="AI3050" s="67"/>
      <c r="AJ3050" s="66">
        <f>AJ3051</f>
        <v>0</v>
      </c>
      <c r="AK3050" s="67"/>
      <c r="AL3050" s="66">
        <f t="shared" si="473"/>
        <v>0</v>
      </c>
      <c r="AM3050" s="66"/>
      <c r="AN3050" s="66">
        <f t="shared" si="473"/>
        <v>0</v>
      </c>
      <c r="AO3050" s="66"/>
      <c r="AP3050" s="66">
        <f t="shared" si="473"/>
        <v>0</v>
      </c>
      <c r="AQ3050" s="66"/>
    </row>
    <row r="3051" spans="2:43" ht="18" hidden="1" customHeight="1" x14ac:dyDescent="0.2">
      <c r="B3051" s="4"/>
      <c r="C3051" s="117"/>
      <c r="D3051" s="117"/>
      <c r="E3051" s="117"/>
      <c r="F3051" s="48"/>
      <c r="G3051" s="11"/>
      <c r="H3051" s="117"/>
      <c r="I3051" s="124"/>
      <c r="J3051" s="124"/>
      <c r="K3051" s="144"/>
      <c r="L3051" s="11"/>
      <c r="M3051" s="143"/>
      <c r="N3051" s="42"/>
      <c r="O3051" s="128"/>
      <c r="P3051" s="130"/>
      <c r="Q3051" s="131">
        <v>1</v>
      </c>
      <c r="R3051" s="68"/>
      <c r="S3051" s="35"/>
      <c r="T3051" s="69" t="s">
        <v>69</v>
      </c>
      <c r="U3051" s="92"/>
      <c r="V3051" s="70">
        <f>V3052</f>
        <v>0</v>
      </c>
      <c r="X3051" s="447">
        <f>X3052</f>
        <v>0</v>
      </c>
      <c r="Z3051" s="447">
        <f>Z3052</f>
        <v>0</v>
      </c>
      <c r="AB3051" s="447">
        <f>AB3052</f>
        <v>0</v>
      </c>
      <c r="AD3051" s="447" t="e">
        <f>#REF!</f>
        <v>#REF!</v>
      </c>
      <c r="AF3051" s="447">
        <f>AF3052</f>
        <v>0</v>
      </c>
      <c r="AH3051" s="447" t="e">
        <f t="shared" si="470"/>
        <v>#REF!</v>
      </c>
      <c r="AI3051" s="446"/>
      <c r="AJ3051" s="447">
        <f>AJ3052</f>
        <v>0</v>
      </c>
      <c r="AK3051" s="71"/>
      <c r="AL3051" s="447">
        <f t="shared" si="473"/>
        <v>0</v>
      </c>
      <c r="AM3051" s="447"/>
      <c r="AN3051" s="447">
        <f t="shared" si="473"/>
        <v>0</v>
      </c>
      <c r="AO3051" s="447"/>
      <c r="AP3051" s="447">
        <f t="shared" si="473"/>
        <v>0</v>
      </c>
      <c r="AQ3051" s="447"/>
    </row>
    <row r="3052" spans="2:43" ht="18" hidden="1" customHeight="1" x14ac:dyDescent="0.2">
      <c r="B3052" s="4"/>
      <c r="C3052" s="117"/>
      <c r="D3052" s="117"/>
      <c r="E3052" s="117"/>
      <c r="F3052" s="48"/>
      <c r="G3052" s="11"/>
      <c r="H3052" s="117"/>
      <c r="I3052" s="124"/>
      <c r="J3052" s="124"/>
      <c r="K3052" s="144"/>
      <c r="L3052" s="11"/>
      <c r="M3052" s="143"/>
      <c r="N3052" s="42"/>
      <c r="O3052" s="128"/>
      <c r="P3052" s="130"/>
      <c r="Q3052" s="130"/>
      <c r="R3052" s="72" t="s">
        <v>55</v>
      </c>
      <c r="S3052" s="181"/>
      <c r="T3052" s="73" t="s">
        <v>193</v>
      </c>
      <c r="V3052" s="74">
        <v>0</v>
      </c>
      <c r="X3052" s="74">
        <v>0</v>
      </c>
      <c r="Z3052" s="74">
        <v>0</v>
      </c>
      <c r="AB3052" s="74">
        <v>0</v>
      </c>
      <c r="AD3052" s="74">
        <v>0</v>
      </c>
      <c r="AF3052" s="74">
        <v>0</v>
      </c>
      <c r="AH3052" s="74">
        <f t="shared" si="470"/>
        <v>0</v>
      </c>
      <c r="AI3052" s="8"/>
      <c r="AJ3052" s="74">
        <v>0</v>
      </c>
      <c r="AK3052" s="8"/>
      <c r="AL3052" s="74">
        <v>0</v>
      </c>
      <c r="AM3052" s="74"/>
      <c r="AN3052" s="74">
        <v>0</v>
      </c>
      <c r="AO3052" s="74"/>
      <c r="AP3052" s="74">
        <v>0</v>
      </c>
      <c r="AQ3052" s="74"/>
    </row>
    <row r="3053" spans="2:43" ht="18" hidden="1" customHeight="1" x14ac:dyDescent="0.2">
      <c r="B3053" s="4"/>
      <c r="C3053" s="117"/>
      <c r="D3053" s="117"/>
      <c r="E3053" s="117"/>
      <c r="F3053" s="48"/>
      <c r="G3053" s="11"/>
      <c r="H3053" s="117"/>
      <c r="I3053" s="124"/>
      <c r="J3053" s="124"/>
      <c r="K3053" s="144"/>
      <c r="L3053" s="11"/>
      <c r="M3053" s="143"/>
      <c r="N3053" s="42"/>
      <c r="O3053" s="128"/>
      <c r="P3053" s="129"/>
      <c r="Q3053" s="129"/>
      <c r="R3053" s="64"/>
      <c r="S3053" s="234"/>
      <c r="T3053" s="65"/>
      <c r="U3053" s="155"/>
      <c r="V3053" s="74"/>
      <c r="X3053" s="74"/>
      <c r="Z3053" s="74"/>
      <c r="AB3053" s="74"/>
      <c r="AD3053" s="74"/>
      <c r="AF3053" s="74"/>
      <c r="AH3053" s="74">
        <f t="shared" si="470"/>
        <v>0</v>
      </c>
      <c r="AI3053" s="8"/>
      <c r="AJ3053" s="74"/>
      <c r="AK3053" s="8"/>
      <c r="AL3053" s="74"/>
      <c r="AM3053" s="74"/>
      <c r="AN3053" s="74"/>
      <c r="AO3053" s="74"/>
      <c r="AP3053" s="74"/>
      <c r="AQ3053" s="74"/>
    </row>
    <row r="3054" spans="2:43" ht="18" hidden="1" customHeight="1" x14ac:dyDescent="0.2">
      <c r="B3054" s="4"/>
      <c r="C3054" s="117"/>
      <c r="D3054" s="117"/>
      <c r="E3054" s="117"/>
      <c r="F3054" s="48"/>
      <c r="G3054" s="11"/>
      <c r="H3054" s="132"/>
      <c r="I3054" s="121"/>
      <c r="J3054" s="121"/>
      <c r="K3054" s="164">
        <v>8</v>
      </c>
      <c r="L3054" s="277"/>
      <c r="M3054" s="163"/>
      <c r="N3054" s="261"/>
      <c r="O3054" s="122"/>
      <c r="P3054" s="123"/>
      <c r="Q3054" s="123"/>
      <c r="R3054" s="49"/>
      <c r="S3054" s="18"/>
      <c r="T3054" s="50" t="s">
        <v>418</v>
      </c>
      <c r="U3054" s="76"/>
      <c r="V3054" s="51">
        <f>V3055</f>
        <v>7100</v>
      </c>
      <c r="X3054" s="51">
        <f>X3055</f>
        <v>8200</v>
      </c>
      <c r="Z3054" s="51">
        <f>Z3055</f>
        <v>0</v>
      </c>
      <c r="AB3054" s="51">
        <f>AB3055</f>
        <v>0</v>
      </c>
      <c r="AD3054" s="51" t="e">
        <f>AD3055</f>
        <v>#REF!</v>
      </c>
      <c r="AF3054" s="51">
        <f>AF3055</f>
        <v>0</v>
      </c>
      <c r="AH3054" s="51" t="e">
        <f t="shared" si="470"/>
        <v>#REF!</v>
      </c>
      <c r="AI3054" s="5"/>
      <c r="AJ3054" s="51">
        <f>AJ3055</f>
        <v>0</v>
      </c>
      <c r="AK3054" s="5"/>
      <c r="AL3054" s="51">
        <f>AL3055</f>
        <v>0</v>
      </c>
      <c r="AM3054" s="51"/>
      <c r="AN3054" s="51">
        <f>AN3055</f>
        <v>0</v>
      </c>
      <c r="AO3054" s="51"/>
      <c r="AP3054" s="51">
        <f>AP3055</f>
        <v>0</v>
      </c>
      <c r="AQ3054" s="51"/>
    </row>
    <row r="3055" spans="2:43" ht="18" hidden="1" customHeight="1" x14ac:dyDescent="0.2">
      <c r="B3055" s="4"/>
      <c r="C3055" s="117"/>
      <c r="D3055" s="117"/>
      <c r="E3055" s="117"/>
      <c r="F3055" s="48"/>
      <c r="G3055" s="11"/>
      <c r="H3055" s="117"/>
      <c r="I3055" s="124"/>
      <c r="J3055" s="124"/>
      <c r="K3055" s="144"/>
      <c r="L3055" s="11"/>
      <c r="M3055" s="226">
        <v>2</v>
      </c>
      <c r="N3055" s="262"/>
      <c r="O3055" s="125"/>
      <c r="P3055" s="126"/>
      <c r="Q3055" s="126"/>
      <c r="R3055" s="60"/>
      <c r="S3055" s="249"/>
      <c r="T3055" s="61" t="s">
        <v>413</v>
      </c>
      <c r="U3055" s="241"/>
      <c r="V3055" s="62">
        <f>V3056+V3060+V3066</f>
        <v>7100</v>
      </c>
      <c r="X3055" s="62">
        <f>X3056+X3060+X3066</f>
        <v>8200</v>
      </c>
      <c r="Z3055" s="62">
        <f>Z3056+Z3060+Z3066</f>
        <v>0</v>
      </c>
      <c r="AB3055" s="62">
        <f>AB3056+AB3060+AB3066</f>
        <v>0</v>
      </c>
      <c r="AD3055" s="62" t="e">
        <f>AD3056+AD3060+AD3066</f>
        <v>#REF!</v>
      </c>
      <c r="AF3055" s="62">
        <f>AF3056+AF3060+AF3066</f>
        <v>0</v>
      </c>
      <c r="AH3055" s="62" t="e">
        <f t="shared" si="470"/>
        <v>#REF!</v>
      </c>
      <c r="AI3055" s="63"/>
      <c r="AJ3055" s="62">
        <f>AJ3056+AJ3060+AJ3066</f>
        <v>0</v>
      </c>
      <c r="AK3055" s="63"/>
      <c r="AL3055" s="62">
        <f>AL3056+AL3060+AL3066</f>
        <v>0</v>
      </c>
      <c r="AM3055" s="62"/>
      <c r="AN3055" s="62">
        <f>AN3056+AN3060+AN3066</f>
        <v>0</v>
      </c>
      <c r="AO3055" s="62"/>
      <c r="AP3055" s="62">
        <f>AP3056+AP3060+AP3066</f>
        <v>0</v>
      </c>
      <c r="AQ3055" s="62"/>
    </row>
    <row r="3056" spans="2:43" ht="18" hidden="1" customHeight="1" x14ac:dyDescent="0.2">
      <c r="B3056" s="4"/>
      <c r="C3056" s="117"/>
      <c r="D3056" s="117"/>
      <c r="E3056" s="117"/>
      <c r="F3056" s="48"/>
      <c r="G3056" s="11"/>
      <c r="H3056" s="117"/>
      <c r="I3056" s="124"/>
      <c r="J3056" s="124"/>
      <c r="K3056" s="144"/>
      <c r="L3056" s="11"/>
      <c r="M3056" s="143"/>
      <c r="N3056" s="42"/>
      <c r="O3056" s="127" t="s">
        <v>3</v>
      </c>
      <c r="P3056" s="123"/>
      <c r="Q3056" s="123"/>
      <c r="R3056" s="49"/>
      <c r="S3056" s="18"/>
      <c r="T3056" s="50" t="s">
        <v>7</v>
      </c>
      <c r="U3056" s="76"/>
      <c r="V3056" s="51">
        <f>V3057</f>
        <v>6300</v>
      </c>
      <c r="X3056" s="51">
        <f>X3057</f>
        <v>7000</v>
      </c>
      <c r="Z3056" s="51">
        <f>Z3057</f>
        <v>0</v>
      </c>
      <c r="AB3056" s="51">
        <f>AB3057</f>
        <v>0</v>
      </c>
      <c r="AD3056" s="51">
        <f>AD3057</f>
        <v>0</v>
      </c>
      <c r="AF3056" s="51">
        <f>AF3057</f>
        <v>0</v>
      </c>
      <c r="AH3056" s="51">
        <f t="shared" si="470"/>
        <v>0</v>
      </c>
      <c r="AI3056" s="5"/>
      <c r="AJ3056" s="51">
        <f>AJ3057</f>
        <v>0</v>
      </c>
      <c r="AK3056" s="5"/>
      <c r="AL3056" s="51">
        <f t="shared" ref="AL3056:AP3058" si="474">AL3057</f>
        <v>0</v>
      </c>
      <c r="AM3056" s="51"/>
      <c r="AN3056" s="51">
        <f t="shared" si="474"/>
        <v>0</v>
      </c>
      <c r="AO3056" s="51"/>
      <c r="AP3056" s="51">
        <f t="shared" si="474"/>
        <v>0</v>
      </c>
      <c r="AQ3056" s="51"/>
    </row>
    <row r="3057" spans="2:43" ht="18" hidden="1" customHeight="1" x14ac:dyDescent="0.2">
      <c r="B3057" s="4"/>
      <c r="C3057" s="117"/>
      <c r="D3057" s="117"/>
      <c r="E3057" s="117"/>
      <c r="F3057" s="48"/>
      <c r="G3057" s="11"/>
      <c r="H3057" s="117"/>
      <c r="I3057" s="124"/>
      <c r="J3057" s="124"/>
      <c r="K3057" s="144"/>
      <c r="L3057" s="11"/>
      <c r="M3057" s="143"/>
      <c r="N3057" s="42"/>
      <c r="O3057" s="128"/>
      <c r="P3057" s="129">
        <v>1</v>
      </c>
      <c r="Q3057" s="129"/>
      <c r="R3057" s="64"/>
      <c r="S3057" s="234"/>
      <c r="T3057" s="65" t="s">
        <v>8</v>
      </c>
      <c r="U3057" s="155"/>
      <c r="V3057" s="66">
        <f>V3058</f>
        <v>6300</v>
      </c>
      <c r="X3057" s="66">
        <f>X3058</f>
        <v>7000</v>
      </c>
      <c r="Z3057" s="66">
        <f>Z3058</f>
        <v>0</v>
      </c>
      <c r="AB3057" s="66">
        <f>AB3058</f>
        <v>0</v>
      </c>
      <c r="AD3057" s="66">
        <f>AD3058</f>
        <v>0</v>
      </c>
      <c r="AF3057" s="66">
        <f>AF3058</f>
        <v>0</v>
      </c>
      <c r="AH3057" s="66">
        <f t="shared" si="470"/>
        <v>0</v>
      </c>
      <c r="AI3057" s="67"/>
      <c r="AJ3057" s="66">
        <f>AJ3058</f>
        <v>0</v>
      </c>
      <c r="AK3057" s="67"/>
      <c r="AL3057" s="66">
        <f t="shared" si="474"/>
        <v>0</v>
      </c>
      <c r="AM3057" s="66"/>
      <c r="AN3057" s="66">
        <f t="shared" si="474"/>
        <v>0</v>
      </c>
      <c r="AO3057" s="66"/>
      <c r="AP3057" s="66">
        <f t="shared" si="474"/>
        <v>0</v>
      </c>
      <c r="AQ3057" s="66"/>
    </row>
    <row r="3058" spans="2:43" ht="18" hidden="1" customHeight="1" x14ac:dyDescent="0.2">
      <c r="B3058" s="4"/>
      <c r="C3058" s="117"/>
      <c r="D3058" s="117"/>
      <c r="E3058" s="117"/>
      <c r="F3058" s="48"/>
      <c r="G3058" s="11"/>
      <c r="H3058" s="117"/>
      <c r="I3058" s="124"/>
      <c r="J3058" s="124"/>
      <c r="K3058" s="144"/>
      <c r="L3058" s="11"/>
      <c r="M3058" s="143"/>
      <c r="N3058" s="42"/>
      <c r="O3058" s="128"/>
      <c r="P3058" s="130"/>
      <c r="Q3058" s="140" t="s">
        <v>173</v>
      </c>
      <c r="R3058" s="84"/>
      <c r="S3058" s="250"/>
      <c r="T3058" s="69" t="s">
        <v>204</v>
      </c>
      <c r="U3058" s="92"/>
      <c r="V3058" s="70">
        <f>V3059</f>
        <v>6300</v>
      </c>
      <c r="X3058" s="447">
        <f>X3059</f>
        <v>7000</v>
      </c>
      <c r="Z3058" s="447">
        <f>Z3059</f>
        <v>0</v>
      </c>
      <c r="AB3058" s="447">
        <f>AB3059</f>
        <v>0</v>
      </c>
      <c r="AD3058" s="447">
        <f>AD3059</f>
        <v>0</v>
      </c>
      <c r="AF3058" s="447">
        <f>AF3059</f>
        <v>0</v>
      </c>
      <c r="AH3058" s="447">
        <f t="shared" si="470"/>
        <v>0</v>
      </c>
      <c r="AI3058" s="446"/>
      <c r="AJ3058" s="447">
        <f>AJ3059</f>
        <v>0</v>
      </c>
      <c r="AK3058" s="71"/>
      <c r="AL3058" s="447">
        <f t="shared" si="474"/>
        <v>0</v>
      </c>
      <c r="AM3058" s="447"/>
      <c r="AN3058" s="447">
        <f t="shared" si="474"/>
        <v>0</v>
      </c>
      <c r="AO3058" s="447"/>
      <c r="AP3058" s="447">
        <f t="shared" si="474"/>
        <v>0</v>
      </c>
      <c r="AQ3058" s="447"/>
    </row>
    <row r="3059" spans="2:43" ht="18" hidden="1" customHeight="1" x14ac:dyDescent="0.25">
      <c r="B3059" s="4"/>
      <c r="C3059" s="117"/>
      <c r="D3059" s="117"/>
      <c r="E3059" s="117"/>
      <c r="F3059" s="48"/>
      <c r="G3059" s="11"/>
      <c r="H3059" s="117"/>
      <c r="I3059" s="124"/>
      <c r="J3059" s="124"/>
      <c r="K3059" s="144"/>
      <c r="L3059" s="11"/>
      <c r="M3059" s="143"/>
      <c r="N3059" s="42"/>
      <c r="O3059" s="128"/>
      <c r="P3059" s="130"/>
      <c r="Q3059" s="130"/>
      <c r="R3059" s="72" t="s">
        <v>3</v>
      </c>
      <c r="S3059" s="181"/>
      <c r="T3059" s="73" t="s">
        <v>204</v>
      </c>
      <c r="V3059" s="74">
        <v>6300</v>
      </c>
      <c r="X3059" s="74">
        <v>7000</v>
      </c>
      <c r="Z3059" s="74">
        <v>0</v>
      </c>
      <c r="AB3059" s="74">
        <v>0</v>
      </c>
      <c r="AD3059" s="696">
        <f>(AB3059*10/100)+AB3059</f>
        <v>0</v>
      </c>
      <c r="AF3059" s="74">
        <v>0</v>
      </c>
      <c r="AH3059" s="74">
        <f t="shared" si="470"/>
        <v>0</v>
      </c>
      <c r="AI3059" s="8"/>
      <c r="AJ3059" s="74">
        <v>0</v>
      </c>
      <c r="AK3059" s="8"/>
      <c r="AL3059" s="74">
        <v>0</v>
      </c>
      <c r="AM3059" s="74"/>
      <c r="AN3059" s="74">
        <v>0</v>
      </c>
      <c r="AO3059" s="74"/>
      <c r="AP3059" s="74">
        <v>0</v>
      </c>
      <c r="AQ3059" s="74"/>
    </row>
    <row r="3060" spans="2:43" ht="18" hidden="1" customHeight="1" x14ac:dyDescent="0.2">
      <c r="B3060" s="4"/>
      <c r="C3060" s="117"/>
      <c r="D3060" s="117"/>
      <c r="E3060" s="117"/>
      <c r="F3060" s="48"/>
      <c r="G3060" s="11"/>
      <c r="H3060" s="117"/>
      <c r="I3060" s="124"/>
      <c r="J3060" s="124"/>
      <c r="K3060" s="144"/>
      <c r="L3060" s="11"/>
      <c r="M3060" s="143"/>
      <c r="N3060" s="42"/>
      <c r="O3060" s="127" t="s">
        <v>0</v>
      </c>
      <c r="P3060" s="123"/>
      <c r="Q3060" s="123"/>
      <c r="R3060" s="49"/>
      <c r="S3060" s="18"/>
      <c r="T3060" s="50" t="s">
        <v>60</v>
      </c>
      <c r="U3060" s="76"/>
      <c r="V3060" s="88">
        <f>V3061</f>
        <v>0</v>
      </c>
      <c r="X3060" s="88">
        <f>X3061</f>
        <v>0</v>
      </c>
      <c r="Z3060" s="88">
        <f>Z3061</f>
        <v>0</v>
      </c>
      <c r="AB3060" s="88">
        <f>AB3061</f>
        <v>0</v>
      </c>
      <c r="AD3060" s="88" t="e">
        <f>#REF!</f>
        <v>#REF!</v>
      </c>
      <c r="AF3060" s="88">
        <f>AF3061</f>
        <v>0</v>
      </c>
      <c r="AH3060" s="88" t="e">
        <f t="shared" si="470"/>
        <v>#REF!</v>
      </c>
      <c r="AI3060" s="89"/>
      <c r="AJ3060" s="88">
        <f>AJ3061</f>
        <v>0</v>
      </c>
      <c r="AK3060" s="89"/>
      <c r="AL3060" s="88">
        <f t="shared" ref="AL3060:AP3061" si="475">AL3061</f>
        <v>0</v>
      </c>
      <c r="AM3060" s="88"/>
      <c r="AN3060" s="88">
        <f t="shared" si="475"/>
        <v>0</v>
      </c>
      <c r="AO3060" s="88"/>
      <c r="AP3060" s="88">
        <f t="shared" si="475"/>
        <v>0</v>
      </c>
      <c r="AQ3060" s="88"/>
    </row>
    <row r="3061" spans="2:43" ht="18" hidden="1" customHeight="1" x14ac:dyDescent="0.2">
      <c r="B3061" s="4"/>
      <c r="C3061" s="117"/>
      <c r="D3061" s="117"/>
      <c r="E3061" s="117"/>
      <c r="F3061" s="48"/>
      <c r="G3061" s="11"/>
      <c r="H3061" s="117"/>
      <c r="I3061" s="124"/>
      <c r="J3061" s="124"/>
      <c r="K3061" s="144"/>
      <c r="L3061" s="11"/>
      <c r="M3061" s="143"/>
      <c r="N3061" s="42"/>
      <c r="O3061" s="128"/>
      <c r="P3061" s="129">
        <v>1</v>
      </c>
      <c r="Q3061" s="129"/>
      <c r="R3061" s="64"/>
      <c r="S3061" s="234"/>
      <c r="T3061" s="65" t="s">
        <v>8</v>
      </c>
      <c r="U3061" s="155"/>
      <c r="V3061" s="66">
        <f>V3062</f>
        <v>0</v>
      </c>
      <c r="X3061" s="66">
        <f>X3062</f>
        <v>0</v>
      </c>
      <c r="Z3061" s="66">
        <f>Z3062</f>
        <v>0</v>
      </c>
      <c r="AB3061" s="66">
        <f>AB3062</f>
        <v>0</v>
      </c>
      <c r="AD3061" s="66" t="e">
        <f>#REF!</f>
        <v>#REF!</v>
      </c>
      <c r="AF3061" s="66">
        <f>AF3062</f>
        <v>0</v>
      </c>
      <c r="AH3061" s="66" t="e">
        <f t="shared" si="470"/>
        <v>#REF!</v>
      </c>
      <c r="AI3061" s="67"/>
      <c r="AJ3061" s="66">
        <f>AJ3062</f>
        <v>0</v>
      </c>
      <c r="AK3061" s="67"/>
      <c r="AL3061" s="66">
        <f t="shared" si="475"/>
        <v>0</v>
      </c>
      <c r="AM3061" s="66"/>
      <c r="AN3061" s="66">
        <f t="shared" si="475"/>
        <v>0</v>
      </c>
      <c r="AO3061" s="66"/>
      <c r="AP3061" s="66">
        <f t="shared" si="475"/>
        <v>0</v>
      </c>
      <c r="AQ3061" s="66"/>
    </row>
    <row r="3062" spans="2:43" ht="18" hidden="1" customHeight="1" x14ac:dyDescent="0.2">
      <c r="B3062" s="4"/>
      <c r="C3062" s="117"/>
      <c r="D3062" s="117"/>
      <c r="E3062" s="117"/>
      <c r="F3062" s="48"/>
      <c r="G3062" s="11"/>
      <c r="H3062" s="117"/>
      <c r="I3062" s="124"/>
      <c r="J3062" s="124"/>
      <c r="K3062" s="144"/>
      <c r="L3062" s="11"/>
      <c r="M3062" s="143"/>
      <c r="N3062" s="42"/>
      <c r="O3062" s="128"/>
      <c r="P3062" s="130"/>
      <c r="Q3062" s="131">
        <v>6</v>
      </c>
      <c r="R3062" s="72"/>
      <c r="S3062" s="181"/>
      <c r="T3062" s="69" t="s">
        <v>62</v>
      </c>
      <c r="U3062" s="92"/>
      <c r="V3062" s="70">
        <f>SUM(V3063:V3065)</f>
        <v>0</v>
      </c>
      <c r="X3062" s="447">
        <f>SUM(X3063:X3065)</f>
        <v>0</v>
      </c>
      <c r="Z3062" s="447">
        <f>SUM(Z3063:Z3065)</f>
        <v>0</v>
      </c>
      <c r="AB3062" s="447">
        <f>SUM(AB3063:AB3065)</f>
        <v>0</v>
      </c>
      <c r="AD3062" s="447">
        <f>SUM(AD3063:AD3065)</f>
        <v>0</v>
      </c>
      <c r="AF3062" s="447">
        <f>SUM(AF3063:AF3065)</f>
        <v>0</v>
      </c>
      <c r="AH3062" s="447">
        <f t="shared" si="470"/>
        <v>0</v>
      </c>
      <c r="AI3062" s="446"/>
      <c r="AJ3062" s="447">
        <f>SUM(AJ3063:AJ3065)</f>
        <v>0</v>
      </c>
      <c r="AK3062" s="71"/>
      <c r="AL3062" s="447">
        <f>SUM(AL3063:AL3065)</f>
        <v>0</v>
      </c>
      <c r="AM3062" s="447"/>
      <c r="AN3062" s="447">
        <f>SUM(AN3063:AN3065)</f>
        <v>0</v>
      </c>
      <c r="AO3062" s="447"/>
      <c r="AP3062" s="447">
        <f>SUM(AP3063:AP3065)</f>
        <v>0</v>
      </c>
      <c r="AQ3062" s="447"/>
    </row>
    <row r="3063" spans="2:43" ht="18" hidden="1" customHeight="1" x14ac:dyDescent="0.2">
      <c r="B3063" s="4"/>
      <c r="C3063" s="117"/>
      <c r="D3063" s="117"/>
      <c r="E3063" s="117"/>
      <c r="F3063" s="48"/>
      <c r="G3063" s="11"/>
      <c r="H3063" s="117"/>
      <c r="I3063" s="124"/>
      <c r="J3063" s="124"/>
      <c r="K3063" s="144"/>
      <c r="L3063" s="11"/>
      <c r="M3063" s="143"/>
      <c r="N3063" s="42"/>
      <c r="O3063" s="128"/>
      <c r="P3063" s="130"/>
      <c r="Q3063" s="131"/>
      <c r="R3063" s="72">
        <v>1</v>
      </c>
      <c r="S3063" s="181"/>
      <c r="T3063" s="73" t="s">
        <v>430</v>
      </c>
      <c r="V3063" s="74">
        <v>0</v>
      </c>
      <c r="X3063" s="74">
        <v>0</v>
      </c>
      <c r="Z3063" s="74">
        <v>0</v>
      </c>
      <c r="AB3063" s="74">
        <v>0</v>
      </c>
      <c r="AD3063" s="74">
        <v>0</v>
      </c>
      <c r="AF3063" s="74">
        <v>0</v>
      </c>
      <c r="AH3063" s="74">
        <f t="shared" si="470"/>
        <v>0</v>
      </c>
      <c r="AI3063" s="8"/>
      <c r="AJ3063" s="74">
        <v>0</v>
      </c>
      <c r="AK3063" s="8"/>
      <c r="AL3063" s="74">
        <v>0</v>
      </c>
      <c r="AM3063" s="74"/>
      <c r="AN3063" s="74">
        <v>0</v>
      </c>
      <c r="AO3063" s="74"/>
      <c r="AP3063" s="74">
        <v>0</v>
      </c>
      <c r="AQ3063" s="74"/>
    </row>
    <row r="3064" spans="2:43" ht="18" hidden="1" customHeight="1" x14ac:dyDescent="0.2">
      <c r="B3064" s="4"/>
      <c r="C3064" s="117"/>
      <c r="D3064" s="117"/>
      <c r="E3064" s="117"/>
      <c r="F3064" s="48"/>
      <c r="G3064" s="11"/>
      <c r="H3064" s="117"/>
      <c r="I3064" s="124"/>
      <c r="J3064" s="124"/>
      <c r="K3064" s="144"/>
      <c r="L3064" s="11"/>
      <c r="M3064" s="143"/>
      <c r="N3064" s="42"/>
      <c r="O3064" s="128"/>
      <c r="P3064" s="130"/>
      <c r="Q3064" s="131"/>
      <c r="R3064" s="72">
        <v>2</v>
      </c>
      <c r="S3064" s="181"/>
      <c r="T3064" s="73" t="s">
        <v>386</v>
      </c>
      <c r="V3064" s="74">
        <v>0</v>
      </c>
      <c r="X3064" s="74">
        <v>0</v>
      </c>
      <c r="Z3064" s="74">
        <v>0</v>
      </c>
      <c r="AB3064" s="74">
        <v>0</v>
      </c>
      <c r="AD3064" s="74">
        <v>0</v>
      </c>
      <c r="AF3064" s="74">
        <v>0</v>
      </c>
      <c r="AH3064" s="74">
        <f t="shared" si="470"/>
        <v>0</v>
      </c>
      <c r="AI3064" s="8"/>
      <c r="AJ3064" s="74">
        <v>0</v>
      </c>
      <c r="AK3064" s="8"/>
      <c r="AL3064" s="74">
        <v>0</v>
      </c>
      <c r="AM3064" s="74"/>
      <c r="AN3064" s="74">
        <v>0</v>
      </c>
      <c r="AO3064" s="74"/>
      <c r="AP3064" s="74">
        <v>0</v>
      </c>
      <c r="AQ3064" s="74"/>
    </row>
    <row r="3065" spans="2:43" ht="18" hidden="1" customHeight="1" x14ac:dyDescent="0.2">
      <c r="B3065" s="4"/>
      <c r="C3065" s="117"/>
      <c r="D3065" s="117"/>
      <c r="E3065" s="117"/>
      <c r="F3065" s="48"/>
      <c r="G3065" s="11"/>
      <c r="H3065" s="117"/>
      <c r="I3065" s="124"/>
      <c r="J3065" s="124"/>
      <c r="K3065" s="144"/>
      <c r="L3065" s="11"/>
      <c r="M3065" s="143"/>
      <c r="N3065" s="42"/>
      <c r="O3065" s="128"/>
      <c r="P3065" s="130"/>
      <c r="Q3065" s="131"/>
      <c r="R3065" s="72">
        <v>8</v>
      </c>
      <c r="S3065" s="181"/>
      <c r="T3065" s="73" t="s">
        <v>463</v>
      </c>
      <c r="V3065" s="74">
        <v>0</v>
      </c>
      <c r="X3065" s="74">
        <v>0</v>
      </c>
      <c r="Z3065" s="74">
        <v>0</v>
      </c>
      <c r="AB3065" s="74">
        <v>0</v>
      </c>
      <c r="AD3065" s="74">
        <v>0</v>
      </c>
      <c r="AF3065" s="74">
        <v>0</v>
      </c>
      <c r="AH3065" s="74">
        <f t="shared" si="470"/>
        <v>0</v>
      </c>
      <c r="AI3065" s="8"/>
      <c r="AJ3065" s="74">
        <v>0</v>
      </c>
      <c r="AK3065" s="8"/>
      <c r="AL3065" s="74">
        <v>0</v>
      </c>
      <c r="AM3065" s="74"/>
      <c r="AN3065" s="74">
        <v>0</v>
      </c>
      <c r="AO3065" s="74"/>
      <c r="AP3065" s="74">
        <v>0</v>
      </c>
      <c r="AQ3065" s="74"/>
    </row>
    <row r="3066" spans="2:43" ht="18" hidden="1" customHeight="1" x14ac:dyDescent="0.2">
      <c r="B3066" s="4"/>
      <c r="C3066" s="117"/>
      <c r="D3066" s="117"/>
      <c r="E3066" s="117"/>
      <c r="F3066" s="48"/>
      <c r="G3066" s="11"/>
      <c r="H3066" s="117"/>
      <c r="I3066" s="124"/>
      <c r="J3066" s="124"/>
      <c r="K3066" s="144"/>
      <c r="L3066" s="11"/>
      <c r="M3066" s="143"/>
      <c r="N3066" s="42"/>
      <c r="O3066" s="127" t="s">
        <v>18</v>
      </c>
      <c r="P3066" s="123"/>
      <c r="Q3066" s="123"/>
      <c r="R3066" s="49"/>
      <c r="S3066" s="18"/>
      <c r="T3066" s="50" t="s">
        <v>190</v>
      </c>
      <c r="U3066" s="76"/>
      <c r="V3066" s="51">
        <f>V3067+V3073</f>
        <v>800</v>
      </c>
      <c r="X3066" s="51">
        <f>X3067+X3073</f>
        <v>1200</v>
      </c>
      <c r="Z3066" s="51">
        <f>Z3067+Z3073</f>
        <v>0</v>
      </c>
      <c r="AB3066" s="51">
        <f>AB3067+AB3073</f>
        <v>0</v>
      </c>
      <c r="AD3066" s="51" t="e">
        <f>AD3067+AD3073</f>
        <v>#REF!</v>
      </c>
      <c r="AF3066" s="51">
        <f>AF3067+AF3073</f>
        <v>0</v>
      </c>
      <c r="AH3066" s="51" t="e">
        <f t="shared" si="470"/>
        <v>#REF!</v>
      </c>
      <c r="AI3066" s="5"/>
      <c r="AJ3066" s="51">
        <f>AJ3067+AJ3073</f>
        <v>0</v>
      </c>
      <c r="AK3066" s="5"/>
      <c r="AL3066" s="51">
        <f>AL3067+AL3073</f>
        <v>0</v>
      </c>
      <c r="AM3066" s="51"/>
      <c r="AN3066" s="51">
        <f>AN3067+AN3073</f>
        <v>0</v>
      </c>
      <c r="AO3066" s="51"/>
      <c r="AP3066" s="51">
        <f>AP3067+AP3073</f>
        <v>0</v>
      </c>
      <c r="AQ3066" s="51"/>
    </row>
    <row r="3067" spans="2:43" ht="18" hidden="1" customHeight="1" x14ac:dyDescent="0.2">
      <c r="B3067" s="4"/>
      <c r="C3067" s="117"/>
      <c r="D3067" s="117"/>
      <c r="E3067" s="117"/>
      <c r="F3067" s="48"/>
      <c r="G3067" s="11"/>
      <c r="H3067" s="117"/>
      <c r="I3067" s="124"/>
      <c r="J3067" s="124"/>
      <c r="K3067" s="144"/>
      <c r="L3067" s="11"/>
      <c r="M3067" s="143"/>
      <c r="N3067" s="42"/>
      <c r="O3067" s="128"/>
      <c r="P3067" s="129">
        <v>2</v>
      </c>
      <c r="Q3067" s="129"/>
      <c r="R3067" s="64"/>
      <c r="S3067" s="234"/>
      <c r="T3067" s="65" t="s">
        <v>195</v>
      </c>
      <c r="U3067" s="155"/>
      <c r="V3067" s="66">
        <f>V3068+V3070</f>
        <v>800</v>
      </c>
      <c r="X3067" s="66">
        <f>X3068+X3070</f>
        <v>1200</v>
      </c>
      <c r="Z3067" s="66">
        <f>Z3068+Z3070</f>
        <v>0</v>
      </c>
      <c r="AB3067" s="66">
        <f>AB3068+AB3070</f>
        <v>0</v>
      </c>
      <c r="AD3067" s="66" t="e">
        <f>AD3068+AD3070</f>
        <v>#REF!</v>
      </c>
      <c r="AF3067" s="66">
        <f>AF3068+AF3070</f>
        <v>0</v>
      </c>
      <c r="AH3067" s="66" t="e">
        <f t="shared" si="470"/>
        <v>#REF!</v>
      </c>
      <c r="AI3067" s="67"/>
      <c r="AJ3067" s="66">
        <f>AJ3068+AJ3070</f>
        <v>0</v>
      </c>
      <c r="AK3067" s="67"/>
      <c r="AL3067" s="66">
        <f>AL3068+AL3070</f>
        <v>0</v>
      </c>
      <c r="AM3067" s="66"/>
      <c r="AN3067" s="66">
        <f>AN3068+AN3070</f>
        <v>0</v>
      </c>
      <c r="AO3067" s="66"/>
      <c r="AP3067" s="66">
        <f>AP3068+AP3070</f>
        <v>0</v>
      </c>
      <c r="AQ3067" s="66"/>
    </row>
    <row r="3068" spans="2:43" ht="18" hidden="1" customHeight="1" x14ac:dyDescent="0.2">
      <c r="B3068" s="4"/>
      <c r="C3068" s="117"/>
      <c r="D3068" s="117"/>
      <c r="E3068" s="117"/>
      <c r="F3068" s="48"/>
      <c r="G3068" s="11"/>
      <c r="H3068" s="117"/>
      <c r="I3068" s="124"/>
      <c r="J3068" s="124"/>
      <c r="K3068" s="144"/>
      <c r="L3068" s="11"/>
      <c r="M3068" s="143"/>
      <c r="N3068" s="42"/>
      <c r="O3068" s="128"/>
      <c r="P3068" s="130"/>
      <c r="Q3068" s="131">
        <v>1</v>
      </c>
      <c r="R3068" s="68"/>
      <c r="S3068" s="35"/>
      <c r="T3068" s="69" t="s">
        <v>47</v>
      </c>
      <c r="U3068" s="92"/>
      <c r="V3068" s="70">
        <f>V3069</f>
        <v>800</v>
      </c>
      <c r="X3068" s="447">
        <f>X3069</f>
        <v>1200</v>
      </c>
      <c r="Z3068" s="447">
        <f>Z3069</f>
        <v>0</v>
      </c>
      <c r="AB3068" s="447">
        <f>AB3069</f>
        <v>0</v>
      </c>
      <c r="AD3068" s="447">
        <f>AD3069</f>
        <v>0</v>
      </c>
      <c r="AF3068" s="447">
        <f>AF3069</f>
        <v>0</v>
      </c>
      <c r="AH3068" s="447">
        <f t="shared" si="470"/>
        <v>0</v>
      </c>
      <c r="AI3068" s="446"/>
      <c r="AJ3068" s="447">
        <f>AJ3069</f>
        <v>0</v>
      </c>
      <c r="AK3068" s="71"/>
      <c r="AL3068" s="447">
        <f>AL3069</f>
        <v>0</v>
      </c>
      <c r="AM3068" s="447"/>
      <c r="AN3068" s="447">
        <f>AN3069</f>
        <v>0</v>
      </c>
      <c r="AO3068" s="447"/>
      <c r="AP3068" s="447">
        <f>AP3069</f>
        <v>0</v>
      </c>
      <c r="AQ3068" s="447"/>
    </row>
    <row r="3069" spans="2:43" ht="18" hidden="1" customHeight="1" x14ac:dyDescent="0.25">
      <c r="B3069" s="4"/>
      <c r="C3069" s="117"/>
      <c r="D3069" s="117"/>
      <c r="E3069" s="117"/>
      <c r="F3069" s="48"/>
      <c r="G3069" s="11"/>
      <c r="H3069" s="117"/>
      <c r="I3069" s="124"/>
      <c r="J3069" s="124"/>
      <c r="K3069" s="144"/>
      <c r="L3069" s="11"/>
      <c r="M3069" s="143"/>
      <c r="N3069" s="42"/>
      <c r="O3069" s="128"/>
      <c r="P3069" s="130"/>
      <c r="Q3069" s="130"/>
      <c r="R3069" s="72" t="s">
        <v>3</v>
      </c>
      <c r="S3069" s="181"/>
      <c r="T3069" s="73" t="s">
        <v>17</v>
      </c>
      <c r="V3069" s="74">
        <v>800</v>
      </c>
      <c r="X3069" s="74">
        <v>1200</v>
      </c>
      <c r="Z3069" s="74">
        <v>0</v>
      </c>
      <c r="AB3069" s="74">
        <v>0</v>
      </c>
      <c r="AD3069" s="696">
        <f>(AB3069*10/100)+AB3069</f>
        <v>0</v>
      </c>
      <c r="AF3069" s="74">
        <v>0</v>
      </c>
      <c r="AH3069" s="74">
        <f t="shared" si="470"/>
        <v>0</v>
      </c>
      <c r="AI3069" s="8"/>
      <c r="AJ3069" s="74">
        <v>0</v>
      </c>
      <c r="AK3069" s="8"/>
      <c r="AL3069" s="74">
        <v>0</v>
      </c>
      <c r="AM3069" s="74"/>
      <c r="AN3069" s="74">
        <v>0</v>
      </c>
      <c r="AO3069" s="74"/>
      <c r="AP3069" s="74">
        <v>0</v>
      </c>
      <c r="AQ3069" s="74"/>
    </row>
    <row r="3070" spans="2:43" ht="18" hidden="1" customHeight="1" x14ac:dyDescent="0.2">
      <c r="B3070" s="4"/>
      <c r="C3070" s="117"/>
      <c r="D3070" s="117"/>
      <c r="E3070" s="117"/>
      <c r="F3070" s="48"/>
      <c r="G3070" s="11"/>
      <c r="H3070" s="117"/>
      <c r="I3070" s="124"/>
      <c r="J3070" s="124"/>
      <c r="K3070" s="144"/>
      <c r="L3070" s="11"/>
      <c r="M3070" s="143"/>
      <c r="N3070" s="42"/>
      <c r="O3070" s="128"/>
      <c r="P3070" s="130"/>
      <c r="Q3070" s="131">
        <v>6</v>
      </c>
      <c r="R3070" s="84"/>
      <c r="S3070" s="250"/>
      <c r="T3070" s="69" t="s">
        <v>19</v>
      </c>
      <c r="U3070" s="92"/>
      <c r="V3070" s="70">
        <f>V3071+V3072</f>
        <v>0</v>
      </c>
      <c r="X3070" s="447">
        <f>X3071+X3072</f>
        <v>0</v>
      </c>
      <c r="Z3070" s="447">
        <f>Z3071+Z3072</f>
        <v>0</v>
      </c>
      <c r="AB3070" s="447">
        <f>AB3071+AB3072</f>
        <v>0</v>
      </c>
      <c r="AD3070" s="447" t="e">
        <f>#REF!+AD3072</f>
        <v>#REF!</v>
      </c>
      <c r="AF3070" s="447">
        <f>AF3071+AF3072</f>
        <v>0</v>
      </c>
      <c r="AH3070" s="447" t="e">
        <f t="shared" si="470"/>
        <v>#REF!</v>
      </c>
      <c r="AI3070" s="446"/>
      <c r="AJ3070" s="447">
        <f>AJ3071+AJ3072</f>
        <v>0</v>
      </c>
      <c r="AK3070" s="71"/>
      <c r="AL3070" s="447">
        <f>AL3071+AL3072</f>
        <v>0</v>
      </c>
      <c r="AM3070" s="447"/>
      <c r="AN3070" s="447">
        <f>AN3071+AN3072</f>
        <v>0</v>
      </c>
      <c r="AO3070" s="447"/>
      <c r="AP3070" s="447">
        <f>AP3071+AP3072</f>
        <v>0</v>
      </c>
      <c r="AQ3070" s="447"/>
    </row>
    <row r="3071" spans="2:43" ht="18" hidden="1" customHeight="1" x14ac:dyDescent="0.2">
      <c r="B3071" s="4"/>
      <c r="C3071" s="117"/>
      <c r="D3071" s="117"/>
      <c r="E3071" s="117"/>
      <c r="F3071" s="48"/>
      <c r="G3071" s="11"/>
      <c r="H3071" s="117"/>
      <c r="I3071" s="124"/>
      <c r="J3071" s="124"/>
      <c r="K3071" s="144"/>
      <c r="L3071" s="11"/>
      <c r="M3071" s="143"/>
      <c r="N3071" s="42"/>
      <c r="O3071" s="128"/>
      <c r="P3071" s="130"/>
      <c r="Q3071" s="130"/>
      <c r="R3071" s="72" t="s">
        <v>3</v>
      </c>
      <c r="S3071" s="181"/>
      <c r="T3071" s="73" t="s">
        <v>243</v>
      </c>
      <c r="V3071" s="74">
        <v>0</v>
      </c>
      <c r="X3071" s="74">
        <v>0</v>
      </c>
      <c r="Z3071" s="74">
        <v>0</v>
      </c>
      <c r="AB3071" s="74">
        <v>0</v>
      </c>
      <c r="AD3071" s="74">
        <v>0</v>
      </c>
      <c r="AF3071" s="74">
        <v>0</v>
      </c>
      <c r="AH3071" s="74">
        <f t="shared" si="470"/>
        <v>0</v>
      </c>
      <c r="AI3071" s="8"/>
      <c r="AJ3071" s="74">
        <v>0</v>
      </c>
      <c r="AK3071" s="8"/>
      <c r="AL3071" s="74">
        <v>0</v>
      </c>
      <c r="AM3071" s="74"/>
      <c r="AN3071" s="74">
        <v>0</v>
      </c>
      <c r="AO3071" s="74"/>
      <c r="AP3071" s="74">
        <v>0</v>
      </c>
      <c r="AQ3071" s="74"/>
    </row>
    <row r="3072" spans="2:43" ht="18" hidden="1" customHeight="1" x14ac:dyDescent="0.2">
      <c r="B3072" s="4"/>
      <c r="C3072" s="117"/>
      <c r="D3072" s="117"/>
      <c r="E3072" s="117"/>
      <c r="F3072" s="48"/>
      <c r="G3072" s="11"/>
      <c r="H3072" s="117"/>
      <c r="I3072" s="124"/>
      <c r="J3072" s="124"/>
      <c r="K3072" s="144"/>
      <c r="L3072" s="11"/>
      <c r="M3072" s="143"/>
      <c r="N3072" s="42"/>
      <c r="O3072" s="128"/>
      <c r="P3072" s="130"/>
      <c r="Q3072" s="130"/>
      <c r="R3072" s="72" t="s">
        <v>0</v>
      </c>
      <c r="S3072" s="181"/>
      <c r="T3072" s="73" t="s">
        <v>72</v>
      </c>
      <c r="V3072" s="74">
        <v>0</v>
      </c>
      <c r="X3072" s="74">
        <v>0</v>
      </c>
      <c r="Z3072" s="74">
        <v>0</v>
      </c>
      <c r="AB3072" s="74">
        <v>0</v>
      </c>
      <c r="AD3072" s="74">
        <v>0</v>
      </c>
      <c r="AF3072" s="74">
        <v>0</v>
      </c>
      <c r="AH3072" s="74">
        <f t="shared" si="470"/>
        <v>0</v>
      </c>
      <c r="AI3072" s="8"/>
      <c r="AJ3072" s="74">
        <v>0</v>
      </c>
      <c r="AK3072" s="8"/>
      <c r="AL3072" s="74">
        <v>0</v>
      </c>
      <c r="AM3072" s="74"/>
      <c r="AN3072" s="74">
        <v>0</v>
      </c>
      <c r="AO3072" s="74"/>
      <c r="AP3072" s="74">
        <v>0</v>
      </c>
      <c r="AQ3072" s="74"/>
    </row>
    <row r="3073" spans="2:43" ht="18" hidden="1" customHeight="1" x14ac:dyDescent="0.2">
      <c r="B3073" s="4"/>
      <c r="C3073" s="117"/>
      <c r="D3073" s="117"/>
      <c r="E3073" s="117"/>
      <c r="F3073" s="48"/>
      <c r="G3073" s="11"/>
      <c r="H3073" s="117"/>
      <c r="I3073" s="124"/>
      <c r="J3073" s="124"/>
      <c r="K3073" s="144"/>
      <c r="L3073" s="11"/>
      <c r="M3073" s="143"/>
      <c r="N3073" s="42"/>
      <c r="O3073" s="128"/>
      <c r="P3073" s="129">
        <v>3</v>
      </c>
      <c r="Q3073" s="129"/>
      <c r="R3073" s="64"/>
      <c r="S3073" s="234"/>
      <c r="T3073" s="65" t="s">
        <v>215</v>
      </c>
      <c r="U3073" s="155"/>
      <c r="V3073" s="66">
        <f>V3074</f>
        <v>0</v>
      </c>
      <c r="X3073" s="66">
        <f>X3074</f>
        <v>0</v>
      </c>
      <c r="Z3073" s="66">
        <f>Z3074</f>
        <v>0</v>
      </c>
      <c r="AB3073" s="66">
        <f>AB3074</f>
        <v>0</v>
      </c>
      <c r="AD3073" s="66" t="e">
        <f>#REF!</f>
        <v>#REF!</v>
      </c>
      <c r="AF3073" s="66">
        <f>AF3074</f>
        <v>0</v>
      </c>
      <c r="AH3073" s="66" t="e">
        <f t="shared" si="470"/>
        <v>#REF!</v>
      </c>
      <c r="AI3073" s="67"/>
      <c r="AJ3073" s="66">
        <f>AJ3074</f>
        <v>0</v>
      </c>
      <c r="AK3073" s="67"/>
      <c r="AL3073" s="66">
        <f t="shared" ref="AL3073:AP3074" si="476">AL3074</f>
        <v>0</v>
      </c>
      <c r="AM3073" s="66"/>
      <c r="AN3073" s="66">
        <f t="shared" si="476"/>
        <v>0</v>
      </c>
      <c r="AO3073" s="66"/>
      <c r="AP3073" s="66">
        <f t="shared" si="476"/>
        <v>0</v>
      </c>
      <c r="AQ3073" s="66"/>
    </row>
    <row r="3074" spans="2:43" ht="18" hidden="1" customHeight="1" x14ac:dyDescent="0.2">
      <c r="B3074" s="4"/>
      <c r="C3074" s="117"/>
      <c r="D3074" s="117"/>
      <c r="E3074" s="117"/>
      <c r="F3074" s="48"/>
      <c r="G3074" s="11"/>
      <c r="H3074" s="117"/>
      <c r="I3074" s="124"/>
      <c r="J3074" s="124"/>
      <c r="K3074" s="144"/>
      <c r="L3074" s="11"/>
      <c r="M3074" s="143"/>
      <c r="N3074" s="42"/>
      <c r="O3074" s="128"/>
      <c r="P3074" s="130"/>
      <c r="Q3074" s="131">
        <v>1</v>
      </c>
      <c r="R3074" s="68"/>
      <c r="S3074" s="35"/>
      <c r="T3074" s="69" t="s">
        <v>20</v>
      </c>
      <c r="U3074" s="92"/>
      <c r="V3074" s="70">
        <f>V3075</f>
        <v>0</v>
      </c>
      <c r="X3074" s="447">
        <f>X3075</f>
        <v>0</v>
      </c>
      <c r="Z3074" s="447">
        <f>Z3075</f>
        <v>0</v>
      </c>
      <c r="AB3074" s="447">
        <f>AB3075</f>
        <v>0</v>
      </c>
      <c r="AD3074" s="447" t="e">
        <f>#REF!</f>
        <v>#REF!</v>
      </c>
      <c r="AF3074" s="447">
        <f>AF3075</f>
        <v>0</v>
      </c>
      <c r="AH3074" s="447" t="e">
        <f t="shared" si="470"/>
        <v>#REF!</v>
      </c>
      <c r="AI3074" s="446"/>
      <c r="AJ3074" s="447">
        <f>AJ3075</f>
        <v>0</v>
      </c>
      <c r="AK3074" s="71"/>
      <c r="AL3074" s="447">
        <f t="shared" si="476"/>
        <v>0</v>
      </c>
      <c r="AM3074" s="447"/>
      <c r="AN3074" s="447">
        <f t="shared" si="476"/>
        <v>0</v>
      </c>
      <c r="AO3074" s="447"/>
      <c r="AP3074" s="447">
        <f t="shared" si="476"/>
        <v>0</v>
      </c>
      <c r="AQ3074" s="447"/>
    </row>
    <row r="3075" spans="2:43" ht="18" hidden="1" customHeight="1" x14ac:dyDescent="0.2">
      <c r="B3075" s="4"/>
      <c r="C3075" s="117"/>
      <c r="D3075" s="117"/>
      <c r="E3075" s="117"/>
      <c r="F3075" s="48"/>
      <c r="G3075" s="11"/>
      <c r="H3075" s="117"/>
      <c r="I3075" s="124"/>
      <c r="J3075" s="124"/>
      <c r="K3075" s="144"/>
      <c r="L3075" s="11"/>
      <c r="M3075" s="143"/>
      <c r="N3075" s="42"/>
      <c r="O3075" s="128"/>
      <c r="P3075" s="130"/>
      <c r="Q3075" s="131"/>
      <c r="R3075" s="72" t="s">
        <v>3</v>
      </c>
      <c r="S3075" s="181"/>
      <c r="T3075" s="73" t="s">
        <v>20</v>
      </c>
      <c r="V3075" s="74">
        <v>0</v>
      </c>
      <c r="X3075" s="74">
        <v>0</v>
      </c>
      <c r="Z3075" s="74">
        <v>0</v>
      </c>
      <c r="AB3075" s="74">
        <v>0</v>
      </c>
      <c r="AD3075" s="74">
        <v>0</v>
      </c>
      <c r="AF3075" s="74">
        <v>0</v>
      </c>
      <c r="AH3075" s="74">
        <f t="shared" si="470"/>
        <v>0</v>
      </c>
      <c r="AI3075" s="8"/>
      <c r="AJ3075" s="74">
        <v>0</v>
      </c>
      <c r="AK3075" s="8"/>
      <c r="AL3075" s="74">
        <v>0</v>
      </c>
      <c r="AM3075" s="74"/>
      <c r="AN3075" s="74">
        <v>0</v>
      </c>
      <c r="AO3075" s="74"/>
      <c r="AP3075" s="74">
        <v>0</v>
      </c>
      <c r="AQ3075" s="74"/>
    </row>
    <row r="3076" spans="2:43" ht="18" customHeight="1" x14ac:dyDescent="0.2">
      <c r="B3076" s="4"/>
      <c r="C3076" s="117"/>
      <c r="D3076" s="117"/>
      <c r="E3076" s="117"/>
      <c r="F3076" s="48"/>
      <c r="G3076" s="11"/>
      <c r="H3076" s="117"/>
      <c r="I3076" s="124"/>
      <c r="J3076" s="124"/>
      <c r="K3076" s="144"/>
      <c r="L3076" s="11"/>
      <c r="M3076" s="143"/>
      <c r="N3076" s="42"/>
      <c r="O3076" s="128"/>
      <c r="P3076" s="130"/>
      <c r="Q3076" s="131"/>
      <c r="R3076" s="72"/>
      <c r="S3076" s="181"/>
      <c r="T3076" s="73"/>
      <c r="V3076" s="74"/>
      <c r="X3076" s="74"/>
      <c r="Z3076" s="74"/>
      <c r="AB3076" s="74"/>
      <c r="AD3076" s="74"/>
      <c r="AF3076" s="74"/>
      <c r="AH3076" s="74">
        <f t="shared" si="470"/>
        <v>0</v>
      </c>
      <c r="AI3076" s="8"/>
      <c r="AJ3076" s="74"/>
      <c r="AK3076" s="8"/>
      <c r="AL3076" s="74"/>
      <c r="AM3076" s="74"/>
      <c r="AN3076" s="74"/>
      <c r="AO3076" s="74"/>
      <c r="AP3076" s="74"/>
      <c r="AQ3076" s="74"/>
    </row>
    <row r="3077" spans="2:43" ht="18" hidden="1" customHeight="1" x14ac:dyDescent="0.2">
      <c r="B3077" s="4"/>
      <c r="C3077" s="117"/>
      <c r="D3077" s="117"/>
      <c r="E3077" s="117"/>
      <c r="F3077" s="113">
        <v>31</v>
      </c>
      <c r="G3077" s="283"/>
      <c r="H3077" s="171"/>
      <c r="I3077" s="114"/>
      <c r="J3077" s="114"/>
      <c r="K3077" s="167"/>
      <c r="L3077" s="276"/>
      <c r="M3077" s="166"/>
      <c r="N3077" s="259"/>
      <c r="O3077" s="115"/>
      <c r="P3077" s="116"/>
      <c r="Q3077" s="116"/>
      <c r="R3077" s="52"/>
      <c r="S3077" s="247"/>
      <c r="T3077" s="53" t="s">
        <v>480</v>
      </c>
      <c r="U3077" s="240"/>
      <c r="V3077" s="54">
        <f>V3078+V3096</f>
        <v>8832000</v>
      </c>
      <c r="X3077" s="54">
        <f>X3078+X3096</f>
        <v>12410900</v>
      </c>
      <c r="Z3077" s="54">
        <f>Z3078+Z3096</f>
        <v>2869380</v>
      </c>
      <c r="AB3077" s="54">
        <f>AB3078+AB3096</f>
        <v>3213900</v>
      </c>
      <c r="AD3077" s="54" t="e">
        <f>AD3078+AD3096</f>
        <v>#REF!</v>
      </c>
      <c r="AF3077" s="54">
        <f>AF3078+AF3096</f>
        <v>0</v>
      </c>
      <c r="AH3077" s="54" t="e">
        <f t="shared" si="470"/>
        <v>#REF!</v>
      </c>
      <c r="AI3077" s="55"/>
      <c r="AJ3077" s="54">
        <f>AJ3078+AJ3096</f>
        <v>0</v>
      </c>
      <c r="AK3077" s="55"/>
      <c r="AL3077" s="54">
        <f>AL3078+AL3096</f>
        <v>0</v>
      </c>
      <c r="AM3077" s="54"/>
      <c r="AN3077" s="54">
        <f>AN3078+AN3096</f>
        <v>0</v>
      </c>
      <c r="AO3077" s="54"/>
      <c r="AP3077" s="54">
        <f>AP3078+AP3096</f>
        <v>0</v>
      </c>
      <c r="AQ3077" s="54"/>
    </row>
    <row r="3078" spans="2:43" ht="18" hidden="1" customHeight="1" x14ac:dyDescent="0.2">
      <c r="B3078" s="4"/>
      <c r="C3078" s="117"/>
      <c r="D3078" s="117"/>
      <c r="E3078" s="117"/>
      <c r="F3078" s="48"/>
      <c r="G3078" s="11"/>
      <c r="H3078" s="112" t="s">
        <v>63</v>
      </c>
      <c r="I3078" s="118"/>
      <c r="J3078" s="118"/>
      <c r="K3078" s="170"/>
      <c r="L3078" s="34"/>
      <c r="M3078" s="169"/>
      <c r="N3078" s="260"/>
      <c r="O3078" s="119"/>
      <c r="P3078" s="120"/>
      <c r="Q3078" s="120"/>
      <c r="R3078" s="56"/>
      <c r="S3078" s="248"/>
      <c r="T3078" s="57" t="s">
        <v>71</v>
      </c>
      <c r="U3078" s="236"/>
      <c r="V3078" s="58">
        <f>V3079</f>
        <v>1000000</v>
      </c>
      <c r="X3078" s="659">
        <f>X3079</f>
        <v>5000000</v>
      </c>
      <c r="Z3078" s="659">
        <f>Z3079</f>
        <v>1000</v>
      </c>
      <c r="AB3078" s="659">
        <f>AB3079</f>
        <v>1000</v>
      </c>
      <c r="AD3078" s="659">
        <f>AD3079</f>
        <v>0</v>
      </c>
      <c r="AF3078" s="659">
        <f>AF3079</f>
        <v>0</v>
      </c>
      <c r="AH3078" s="659">
        <f t="shared" si="470"/>
        <v>0</v>
      </c>
      <c r="AI3078" s="660"/>
      <c r="AJ3078" s="659">
        <f>AJ3079</f>
        <v>0</v>
      </c>
      <c r="AK3078" s="59"/>
      <c r="AL3078" s="659">
        <f t="shared" ref="AL3078:AP3081" si="477">AL3079</f>
        <v>0</v>
      </c>
      <c r="AM3078" s="659"/>
      <c r="AN3078" s="659">
        <f t="shared" si="477"/>
        <v>0</v>
      </c>
      <c r="AO3078" s="659"/>
      <c r="AP3078" s="659">
        <f t="shared" si="477"/>
        <v>0</v>
      </c>
      <c r="AQ3078" s="659"/>
    </row>
    <row r="3079" spans="2:43" ht="18" hidden="1" customHeight="1" x14ac:dyDescent="0.2">
      <c r="B3079" s="4"/>
      <c r="C3079" s="117"/>
      <c r="D3079" s="117"/>
      <c r="E3079" s="117"/>
      <c r="F3079" s="48"/>
      <c r="G3079" s="11"/>
      <c r="H3079" s="132"/>
      <c r="I3079" s="121">
        <v>3</v>
      </c>
      <c r="J3079" s="121"/>
      <c r="K3079" s="164"/>
      <c r="L3079" s="277"/>
      <c r="M3079" s="163"/>
      <c r="N3079" s="261"/>
      <c r="O3079" s="122"/>
      <c r="P3079" s="123"/>
      <c r="Q3079" s="123"/>
      <c r="R3079" s="49"/>
      <c r="S3079" s="18"/>
      <c r="T3079" s="50" t="s">
        <v>106</v>
      </c>
      <c r="U3079" s="76"/>
      <c r="V3079" s="51">
        <f>V3080</f>
        <v>1000000</v>
      </c>
      <c r="X3079" s="51">
        <f>X3080</f>
        <v>5000000</v>
      </c>
      <c r="Z3079" s="51">
        <f>Z3080</f>
        <v>1000</v>
      </c>
      <c r="AB3079" s="51">
        <f>AB3080</f>
        <v>1000</v>
      </c>
      <c r="AD3079" s="51">
        <f>AD3080</f>
        <v>0</v>
      </c>
      <c r="AF3079" s="51">
        <f>AF3080</f>
        <v>0</v>
      </c>
      <c r="AH3079" s="51">
        <f t="shared" si="470"/>
        <v>0</v>
      </c>
      <c r="AI3079" s="5"/>
      <c r="AJ3079" s="51">
        <f>AJ3080</f>
        <v>0</v>
      </c>
      <c r="AK3079" s="5"/>
      <c r="AL3079" s="51">
        <f t="shared" si="477"/>
        <v>0</v>
      </c>
      <c r="AM3079" s="51"/>
      <c r="AN3079" s="51">
        <f t="shared" si="477"/>
        <v>0</v>
      </c>
      <c r="AO3079" s="51"/>
      <c r="AP3079" s="51">
        <f t="shared" si="477"/>
        <v>0</v>
      </c>
      <c r="AQ3079" s="51"/>
    </row>
    <row r="3080" spans="2:43" ht="18" hidden="1" customHeight="1" x14ac:dyDescent="0.2">
      <c r="B3080" s="4"/>
      <c r="C3080" s="117"/>
      <c r="D3080" s="117"/>
      <c r="E3080" s="117"/>
      <c r="F3080" s="48"/>
      <c r="G3080" s="11"/>
      <c r="H3080" s="132"/>
      <c r="I3080" s="121"/>
      <c r="J3080" s="121">
        <v>1</v>
      </c>
      <c r="K3080" s="164"/>
      <c r="L3080" s="277"/>
      <c r="M3080" s="163"/>
      <c r="N3080" s="261"/>
      <c r="O3080" s="122"/>
      <c r="P3080" s="123"/>
      <c r="Q3080" s="123"/>
      <c r="R3080" s="49"/>
      <c r="S3080" s="18"/>
      <c r="T3080" s="50" t="s">
        <v>372</v>
      </c>
      <c r="U3080" s="76"/>
      <c r="V3080" s="51">
        <f>V3081</f>
        <v>1000000</v>
      </c>
      <c r="X3080" s="51">
        <f>X3081</f>
        <v>5000000</v>
      </c>
      <c r="Z3080" s="51">
        <f>Z3081</f>
        <v>1000</v>
      </c>
      <c r="AB3080" s="51">
        <f>AB3081</f>
        <v>1000</v>
      </c>
      <c r="AD3080" s="51">
        <f>AD3081</f>
        <v>0</v>
      </c>
      <c r="AF3080" s="51">
        <f>AF3081</f>
        <v>0</v>
      </c>
      <c r="AH3080" s="51">
        <f t="shared" si="470"/>
        <v>0</v>
      </c>
      <c r="AI3080" s="5"/>
      <c r="AJ3080" s="51">
        <f>AJ3081</f>
        <v>0</v>
      </c>
      <c r="AK3080" s="5"/>
      <c r="AL3080" s="51">
        <f t="shared" si="477"/>
        <v>0</v>
      </c>
      <c r="AM3080" s="51"/>
      <c r="AN3080" s="51">
        <f t="shared" si="477"/>
        <v>0</v>
      </c>
      <c r="AO3080" s="51"/>
      <c r="AP3080" s="51">
        <f t="shared" si="477"/>
        <v>0</v>
      </c>
      <c r="AQ3080" s="51"/>
    </row>
    <row r="3081" spans="2:43" ht="18" hidden="1" customHeight="1" x14ac:dyDescent="0.2">
      <c r="B3081" s="4"/>
      <c r="C3081" s="117"/>
      <c r="D3081" s="117"/>
      <c r="E3081" s="117"/>
      <c r="F3081" s="48"/>
      <c r="G3081" s="11"/>
      <c r="H3081" s="117"/>
      <c r="I3081" s="124"/>
      <c r="J3081" s="124"/>
      <c r="K3081" s="144"/>
      <c r="L3081" s="11"/>
      <c r="M3081" s="226">
        <v>2</v>
      </c>
      <c r="N3081" s="262"/>
      <c r="O3081" s="125"/>
      <c r="P3081" s="126"/>
      <c r="Q3081" s="126"/>
      <c r="R3081" s="60"/>
      <c r="S3081" s="249"/>
      <c r="T3081" s="61" t="s">
        <v>413</v>
      </c>
      <c r="U3081" s="241"/>
      <c r="V3081" s="62">
        <f>V3082</f>
        <v>1000000</v>
      </c>
      <c r="X3081" s="62">
        <f>X3082</f>
        <v>5000000</v>
      </c>
      <c r="Z3081" s="62">
        <f>Z3082</f>
        <v>1000</v>
      </c>
      <c r="AB3081" s="62">
        <f>AB3082</f>
        <v>1000</v>
      </c>
      <c r="AD3081" s="62">
        <f>AD3082</f>
        <v>0</v>
      </c>
      <c r="AF3081" s="62">
        <f>AF3082</f>
        <v>0</v>
      </c>
      <c r="AH3081" s="62">
        <f t="shared" si="470"/>
        <v>0</v>
      </c>
      <c r="AI3081" s="63"/>
      <c r="AJ3081" s="62">
        <f>AJ3082</f>
        <v>0</v>
      </c>
      <c r="AK3081" s="63"/>
      <c r="AL3081" s="62">
        <f t="shared" si="477"/>
        <v>0</v>
      </c>
      <c r="AM3081" s="62"/>
      <c r="AN3081" s="62">
        <f t="shared" si="477"/>
        <v>0</v>
      </c>
      <c r="AO3081" s="62"/>
      <c r="AP3081" s="62">
        <f t="shared" si="477"/>
        <v>0</v>
      </c>
      <c r="AQ3081" s="62"/>
    </row>
    <row r="3082" spans="2:43" ht="18" hidden="1" customHeight="1" x14ac:dyDescent="0.2">
      <c r="B3082" s="4"/>
      <c r="C3082" s="117"/>
      <c r="D3082" s="117"/>
      <c r="E3082" s="117"/>
      <c r="F3082" s="48"/>
      <c r="G3082" s="11"/>
      <c r="H3082" s="117"/>
      <c r="I3082" s="124"/>
      <c r="J3082" s="124"/>
      <c r="K3082" s="144"/>
      <c r="L3082" s="11"/>
      <c r="M3082" s="143"/>
      <c r="N3082" s="42"/>
      <c r="O3082" s="127" t="s">
        <v>23</v>
      </c>
      <c r="P3082" s="123"/>
      <c r="Q3082" s="123"/>
      <c r="R3082" s="49"/>
      <c r="S3082" s="18"/>
      <c r="T3082" s="50" t="s">
        <v>56</v>
      </c>
      <c r="U3082" s="76"/>
      <c r="V3082" s="51">
        <f>V3086+V3083+V3092</f>
        <v>1000000</v>
      </c>
      <c r="X3082" s="51">
        <f>X3086+X3083+X3092</f>
        <v>5000000</v>
      </c>
      <c r="Z3082" s="51">
        <f>Z3086+Z3083+Z3092</f>
        <v>1000</v>
      </c>
      <c r="AB3082" s="51">
        <f>AB3086+AB3083+AB3092</f>
        <v>1000</v>
      </c>
      <c r="AD3082" s="51">
        <f>AD3086+AD3083+AD3092</f>
        <v>0</v>
      </c>
      <c r="AF3082" s="51">
        <f>AF3086+AF3083+AF3092</f>
        <v>0</v>
      </c>
      <c r="AH3082" s="51">
        <f t="shared" si="470"/>
        <v>0</v>
      </c>
      <c r="AI3082" s="5"/>
      <c r="AJ3082" s="51">
        <f>AJ3086+AJ3083+AJ3092</f>
        <v>0</v>
      </c>
      <c r="AK3082" s="5"/>
      <c r="AL3082" s="51">
        <f>AL3086+AL3083+AL3092</f>
        <v>0</v>
      </c>
      <c r="AM3082" s="51"/>
      <c r="AN3082" s="51">
        <f>AN3086+AN3083+AN3092</f>
        <v>0</v>
      </c>
      <c r="AO3082" s="51"/>
      <c r="AP3082" s="51">
        <f>AP3086+AP3083+AP3092</f>
        <v>0</v>
      </c>
      <c r="AQ3082" s="51"/>
    </row>
    <row r="3083" spans="2:43" s="156" customFormat="1" ht="18" hidden="1" customHeight="1" x14ac:dyDescent="0.2">
      <c r="B3083" s="292"/>
      <c r="C3083" s="151"/>
      <c r="D3083" s="151"/>
      <c r="E3083" s="151"/>
      <c r="F3083" s="152"/>
      <c r="G3083" s="281"/>
      <c r="H3083" s="151"/>
      <c r="I3083" s="153"/>
      <c r="J3083" s="153"/>
      <c r="K3083" s="271"/>
      <c r="L3083" s="281"/>
      <c r="M3083" s="228"/>
      <c r="N3083" s="264"/>
      <c r="O3083" s="154"/>
      <c r="P3083" s="129">
        <v>1</v>
      </c>
      <c r="Q3083" s="129"/>
      <c r="R3083" s="64"/>
      <c r="S3083" s="234"/>
      <c r="T3083" s="65" t="s">
        <v>94</v>
      </c>
      <c r="U3083" s="155"/>
      <c r="V3083" s="66">
        <f>V3084</f>
        <v>0</v>
      </c>
      <c r="W3083" s="14"/>
      <c r="X3083" s="66">
        <f t="shared" ref="X3083:AF3084" si="478">X3084</f>
        <v>0</v>
      </c>
      <c r="Y3083" s="14"/>
      <c r="Z3083" s="66">
        <f t="shared" si="478"/>
        <v>0</v>
      </c>
      <c r="AA3083" s="14"/>
      <c r="AB3083" s="66">
        <f t="shared" si="478"/>
        <v>0</v>
      </c>
      <c r="AC3083" s="14"/>
      <c r="AD3083" s="66">
        <f t="shared" si="478"/>
        <v>0</v>
      </c>
      <c r="AE3083" s="14"/>
      <c r="AF3083" s="66">
        <f t="shared" si="478"/>
        <v>0</v>
      </c>
      <c r="AG3083" s="14"/>
      <c r="AH3083" s="66">
        <f t="shared" si="470"/>
        <v>0</v>
      </c>
      <c r="AI3083" s="67"/>
      <c r="AJ3083" s="66">
        <f>AJ3084</f>
        <v>0</v>
      </c>
      <c r="AK3083" s="67"/>
      <c r="AL3083" s="66">
        <f t="shared" ref="AL3083:AP3084" si="479">AL3084</f>
        <v>0</v>
      </c>
      <c r="AM3083" s="66"/>
      <c r="AN3083" s="66">
        <f t="shared" si="479"/>
        <v>0</v>
      </c>
      <c r="AO3083" s="66"/>
      <c r="AP3083" s="66">
        <f t="shared" si="479"/>
        <v>0</v>
      </c>
      <c r="AQ3083" s="66"/>
    </row>
    <row r="3084" spans="2:43" s="93" customFormat="1" ht="18" hidden="1" customHeight="1" x14ac:dyDescent="0.2">
      <c r="B3084" s="90"/>
      <c r="C3084" s="157"/>
      <c r="D3084" s="157"/>
      <c r="E3084" s="157"/>
      <c r="F3084" s="91"/>
      <c r="G3084" s="273"/>
      <c r="H3084" s="157"/>
      <c r="I3084" s="158"/>
      <c r="J3084" s="158"/>
      <c r="K3084" s="272"/>
      <c r="L3084" s="273"/>
      <c r="M3084" s="229"/>
      <c r="N3084" s="223"/>
      <c r="O3084" s="159"/>
      <c r="P3084" s="131"/>
      <c r="Q3084" s="140">
        <v>2</v>
      </c>
      <c r="R3084" s="68"/>
      <c r="S3084" s="35"/>
      <c r="T3084" s="69" t="s">
        <v>57</v>
      </c>
      <c r="U3084" s="92"/>
      <c r="V3084" s="70">
        <f>V3085</f>
        <v>0</v>
      </c>
      <c r="W3084" s="14"/>
      <c r="X3084" s="447">
        <f t="shared" si="478"/>
        <v>0</v>
      </c>
      <c r="Y3084" s="14"/>
      <c r="Z3084" s="447">
        <f t="shared" si="478"/>
        <v>0</v>
      </c>
      <c r="AA3084" s="14"/>
      <c r="AB3084" s="447">
        <f t="shared" si="478"/>
        <v>0</v>
      </c>
      <c r="AC3084" s="14"/>
      <c r="AD3084" s="447">
        <f t="shared" si="478"/>
        <v>0</v>
      </c>
      <c r="AE3084" s="14"/>
      <c r="AF3084" s="447">
        <f t="shared" si="478"/>
        <v>0</v>
      </c>
      <c r="AG3084" s="14"/>
      <c r="AH3084" s="447">
        <f t="shared" si="470"/>
        <v>0</v>
      </c>
      <c r="AI3084" s="446"/>
      <c r="AJ3084" s="447">
        <f>AJ3085</f>
        <v>0</v>
      </c>
      <c r="AK3084" s="71"/>
      <c r="AL3084" s="447">
        <f t="shared" si="479"/>
        <v>0</v>
      </c>
      <c r="AM3084" s="447"/>
      <c r="AN3084" s="447">
        <f t="shared" si="479"/>
        <v>0</v>
      </c>
      <c r="AO3084" s="447"/>
      <c r="AP3084" s="447">
        <f t="shared" si="479"/>
        <v>0</v>
      </c>
      <c r="AQ3084" s="447"/>
    </row>
    <row r="3085" spans="2:43" ht="18" hidden="1" customHeight="1" x14ac:dyDescent="0.2">
      <c r="B3085" s="4"/>
      <c r="C3085" s="117"/>
      <c r="D3085" s="117"/>
      <c r="E3085" s="117"/>
      <c r="F3085" s="48"/>
      <c r="G3085" s="11"/>
      <c r="H3085" s="117"/>
      <c r="I3085" s="124"/>
      <c r="J3085" s="124"/>
      <c r="K3085" s="144"/>
      <c r="L3085" s="11"/>
      <c r="M3085" s="143"/>
      <c r="N3085" s="42"/>
      <c r="O3085" s="160"/>
      <c r="P3085" s="130"/>
      <c r="Q3085" s="130"/>
      <c r="R3085" s="72" t="s">
        <v>3</v>
      </c>
      <c r="S3085" s="181"/>
      <c r="T3085" s="77" t="s">
        <v>552</v>
      </c>
      <c r="U3085" s="141"/>
      <c r="V3085" s="74">
        <v>0</v>
      </c>
      <c r="X3085" s="74">
        <v>0</v>
      </c>
      <c r="Z3085" s="74">
        <v>0</v>
      </c>
      <c r="AB3085" s="74">
        <v>0</v>
      </c>
      <c r="AD3085" s="74">
        <v>0</v>
      </c>
      <c r="AF3085" s="74">
        <v>0</v>
      </c>
      <c r="AH3085" s="74">
        <f t="shared" si="470"/>
        <v>0</v>
      </c>
      <c r="AI3085" s="8"/>
      <c r="AJ3085" s="74"/>
      <c r="AK3085" s="8"/>
      <c r="AL3085" s="74"/>
      <c r="AM3085" s="74"/>
      <c r="AN3085" s="74"/>
      <c r="AO3085" s="74"/>
      <c r="AP3085" s="74"/>
      <c r="AQ3085" s="74"/>
    </row>
    <row r="3086" spans="2:43" ht="18" hidden="1" customHeight="1" x14ac:dyDescent="0.2">
      <c r="B3086" s="4"/>
      <c r="C3086" s="117"/>
      <c r="D3086" s="117"/>
      <c r="E3086" s="117"/>
      <c r="F3086" s="48"/>
      <c r="G3086" s="11"/>
      <c r="H3086" s="117"/>
      <c r="I3086" s="124"/>
      <c r="J3086" s="124"/>
      <c r="K3086" s="144"/>
      <c r="L3086" s="11"/>
      <c r="M3086" s="143"/>
      <c r="N3086" s="42"/>
      <c r="O3086" s="128"/>
      <c r="P3086" s="129">
        <v>5</v>
      </c>
      <c r="Q3086" s="129"/>
      <c r="R3086" s="64"/>
      <c r="S3086" s="234"/>
      <c r="T3086" s="65" t="s">
        <v>102</v>
      </c>
      <c r="U3086" s="155"/>
      <c r="V3086" s="66">
        <f>V3089+V3087</f>
        <v>998000</v>
      </c>
      <c r="X3086" s="66">
        <f>X3089+X3087</f>
        <v>5000000</v>
      </c>
      <c r="Z3086" s="66">
        <f>Z3089+Z3087</f>
        <v>1000</v>
      </c>
      <c r="AB3086" s="66">
        <f>AB3089+AB3087</f>
        <v>1000</v>
      </c>
      <c r="AD3086" s="66">
        <f>AD3089+AD3087</f>
        <v>0</v>
      </c>
      <c r="AF3086" s="66">
        <f>AF3089+AF3087</f>
        <v>0</v>
      </c>
      <c r="AH3086" s="66">
        <f t="shared" si="470"/>
        <v>0</v>
      </c>
      <c r="AI3086" s="67"/>
      <c r="AJ3086" s="66">
        <f>AJ3089+AJ3087</f>
        <v>0</v>
      </c>
      <c r="AK3086" s="67"/>
      <c r="AL3086" s="66">
        <f>AL3089+AL3087</f>
        <v>0</v>
      </c>
      <c r="AM3086" s="66"/>
      <c r="AN3086" s="66">
        <f>AN3089+AN3087</f>
        <v>0</v>
      </c>
      <c r="AO3086" s="66"/>
      <c r="AP3086" s="66">
        <f>AP3089+AP3087</f>
        <v>0</v>
      </c>
      <c r="AQ3086" s="66"/>
    </row>
    <row r="3087" spans="2:43" ht="17.25" hidden="1" customHeight="1" x14ac:dyDescent="0.2">
      <c r="B3087" s="4"/>
      <c r="C3087" s="117"/>
      <c r="D3087" s="117"/>
      <c r="E3087" s="117"/>
      <c r="F3087" s="48"/>
      <c r="G3087" s="11"/>
      <c r="H3087" s="117"/>
      <c r="I3087" s="124"/>
      <c r="J3087" s="124"/>
      <c r="K3087" s="144"/>
      <c r="L3087" s="11"/>
      <c r="M3087" s="143"/>
      <c r="N3087" s="42"/>
      <c r="O3087" s="128"/>
      <c r="P3087" s="130"/>
      <c r="Q3087" s="140">
        <v>1</v>
      </c>
      <c r="R3087" s="68"/>
      <c r="S3087" s="35"/>
      <c r="T3087" s="69" t="s">
        <v>98</v>
      </c>
      <c r="U3087" s="92"/>
      <c r="V3087" s="70">
        <f>V3088</f>
        <v>0</v>
      </c>
      <c r="W3087" s="155"/>
      <c r="X3087" s="447">
        <f>X3088</f>
        <v>0</v>
      </c>
      <c r="Y3087" s="155"/>
      <c r="Z3087" s="447">
        <f>Z3088</f>
        <v>0</v>
      </c>
      <c r="AA3087" s="155"/>
      <c r="AB3087" s="447">
        <f>AB3088</f>
        <v>0</v>
      </c>
      <c r="AC3087" s="155"/>
      <c r="AD3087" s="447">
        <f>AD3088</f>
        <v>0</v>
      </c>
      <c r="AE3087" s="155"/>
      <c r="AF3087" s="447">
        <f>AF3088</f>
        <v>0</v>
      </c>
      <c r="AG3087" s="155"/>
      <c r="AH3087" s="447">
        <f t="shared" si="470"/>
        <v>0</v>
      </c>
      <c r="AI3087" s="446"/>
      <c r="AJ3087" s="447">
        <f>AJ3088</f>
        <v>0</v>
      </c>
      <c r="AK3087" s="71"/>
      <c r="AL3087" s="447">
        <f>AL3088</f>
        <v>0</v>
      </c>
      <c r="AM3087" s="447"/>
      <c r="AN3087" s="447">
        <f>AN3088</f>
        <v>0</v>
      </c>
      <c r="AO3087" s="447"/>
      <c r="AP3087" s="447">
        <f>AP3088</f>
        <v>0</v>
      </c>
      <c r="AQ3087" s="447"/>
    </row>
    <row r="3088" spans="2:43" ht="18" hidden="1" customHeight="1" x14ac:dyDescent="0.2">
      <c r="B3088" s="4"/>
      <c r="C3088" s="117"/>
      <c r="D3088" s="117"/>
      <c r="E3088" s="117"/>
      <c r="F3088" s="48"/>
      <c r="G3088" s="11"/>
      <c r="H3088" s="117"/>
      <c r="I3088" s="124"/>
      <c r="J3088" s="124"/>
      <c r="K3088" s="144"/>
      <c r="L3088" s="11"/>
      <c r="M3088" s="143"/>
      <c r="N3088" s="42"/>
      <c r="O3088" s="128"/>
      <c r="P3088" s="130"/>
      <c r="Q3088" s="130"/>
      <c r="R3088" s="72" t="s">
        <v>3</v>
      </c>
      <c r="S3088" s="181"/>
      <c r="T3088" s="73" t="s">
        <v>99</v>
      </c>
      <c r="V3088" s="74">
        <v>0</v>
      </c>
      <c r="W3088" s="449"/>
      <c r="X3088" s="74">
        <v>0</v>
      </c>
      <c r="Y3088" s="449"/>
      <c r="Z3088" s="74">
        <v>0</v>
      </c>
      <c r="AA3088" s="449"/>
      <c r="AB3088" s="74">
        <v>0</v>
      </c>
      <c r="AC3088" s="449"/>
      <c r="AD3088" s="74">
        <v>0</v>
      </c>
      <c r="AE3088" s="449"/>
      <c r="AF3088" s="74">
        <v>0</v>
      </c>
      <c r="AG3088" s="449"/>
      <c r="AH3088" s="74">
        <f t="shared" si="470"/>
        <v>0</v>
      </c>
      <c r="AI3088" s="8"/>
      <c r="AJ3088" s="74">
        <v>0</v>
      </c>
      <c r="AK3088" s="8"/>
      <c r="AL3088" s="74">
        <v>0</v>
      </c>
      <c r="AM3088" s="74"/>
      <c r="AN3088" s="74">
        <v>0</v>
      </c>
      <c r="AO3088" s="74"/>
      <c r="AP3088" s="74">
        <v>0</v>
      </c>
      <c r="AQ3088" s="74"/>
    </row>
    <row r="3089" spans="2:43" ht="18" hidden="1" customHeight="1" x14ac:dyDescent="0.2">
      <c r="B3089" s="4"/>
      <c r="C3089" s="117"/>
      <c r="D3089" s="117"/>
      <c r="E3089" s="117"/>
      <c r="F3089" s="48"/>
      <c r="G3089" s="11"/>
      <c r="H3089" s="117"/>
      <c r="I3089" s="124"/>
      <c r="J3089" s="124"/>
      <c r="K3089" s="144"/>
      <c r="L3089" s="11"/>
      <c r="M3089" s="143"/>
      <c r="N3089" s="42"/>
      <c r="O3089" s="128"/>
      <c r="P3089" s="130"/>
      <c r="Q3089" s="140">
        <v>7</v>
      </c>
      <c r="R3089" s="68"/>
      <c r="S3089" s="35"/>
      <c r="T3089" s="69" t="s">
        <v>252</v>
      </c>
      <c r="U3089" s="92"/>
      <c r="V3089" s="447">
        <f>V3090+V3091</f>
        <v>998000</v>
      </c>
      <c r="X3089" s="447">
        <f>X3090+X3091</f>
        <v>5000000</v>
      </c>
      <c r="Z3089" s="447">
        <f>Z3090+Z3091</f>
        <v>1000</v>
      </c>
      <c r="AB3089" s="447">
        <f>AB3090+AB3091</f>
        <v>1000</v>
      </c>
      <c r="AD3089" s="447">
        <f>AD3090+AD3091</f>
        <v>0</v>
      </c>
      <c r="AF3089" s="447">
        <f>AF3090+AF3091</f>
        <v>0</v>
      </c>
      <c r="AH3089" s="447">
        <f t="shared" si="470"/>
        <v>0</v>
      </c>
      <c r="AI3089" s="446"/>
      <c r="AJ3089" s="447">
        <f>AJ3090+AJ3091</f>
        <v>0</v>
      </c>
      <c r="AK3089" s="71"/>
      <c r="AL3089" s="447">
        <f>AL3090+AL3091</f>
        <v>0</v>
      </c>
      <c r="AM3089" s="447"/>
      <c r="AN3089" s="447">
        <f>AN3090+AN3091</f>
        <v>0</v>
      </c>
      <c r="AO3089" s="447"/>
      <c r="AP3089" s="447">
        <f>AP3090+AP3091</f>
        <v>0</v>
      </c>
      <c r="AQ3089" s="447"/>
    </row>
    <row r="3090" spans="2:43" ht="18" hidden="1" customHeight="1" x14ac:dyDescent="0.25">
      <c r="B3090" s="4"/>
      <c r="C3090" s="117"/>
      <c r="D3090" s="117"/>
      <c r="E3090" s="117"/>
      <c r="F3090" s="48"/>
      <c r="G3090" s="11"/>
      <c r="H3090" s="117"/>
      <c r="I3090" s="124"/>
      <c r="J3090" s="124"/>
      <c r="K3090" s="144"/>
      <c r="L3090" s="11"/>
      <c r="M3090" s="143"/>
      <c r="N3090" s="42"/>
      <c r="O3090" s="128"/>
      <c r="P3090" s="130"/>
      <c r="Q3090" s="130"/>
      <c r="R3090" s="72" t="s">
        <v>3</v>
      </c>
      <c r="S3090" s="181"/>
      <c r="T3090" s="73" t="s">
        <v>288</v>
      </c>
      <c r="V3090" s="74">
        <v>998000</v>
      </c>
      <c r="X3090" s="74">
        <v>5000000</v>
      </c>
      <c r="Z3090" s="74">
        <v>1000</v>
      </c>
      <c r="AB3090" s="74">
        <v>1000</v>
      </c>
      <c r="AD3090" s="696">
        <v>0</v>
      </c>
      <c r="AF3090" s="74">
        <v>0</v>
      </c>
      <c r="AH3090" s="74">
        <f t="shared" si="470"/>
        <v>0</v>
      </c>
      <c r="AI3090" s="8"/>
      <c r="AJ3090" s="74">
        <v>0</v>
      </c>
      <c r="AK3090" s="8"/>
      <c r="AL3090" s="74">
        <v>0</v>
      </c>
      <c r="AM3090" s="74"/>
      <c r="AN3090" s="74">
        <v>0</v>
      </c>
      <c r="AO3090" s="74"/>
      <c r="AP3090" s="74">
        <v>0</v>
      </c>
      <c r="AQ3090" s="74"/>
    </row>
    <row r="3091" spans="2:43" ht="18" hidden="1" customHeight="1" x14ac:dyDescent="0.2">
      <c r="B3091" s="4"/>
      <c r="C3091" s="117"/>
      <c r="D3091" s="117"/>
      <c r="E3091" s="117"/>
      <c r="F3091" s="48"/>
      <c r="G3091" s="11"/>
      <c r="H3091" s="117"/>
      <c r="I3091" s="124"/>
      <c r="J3091" s="124"/>
      <c r="K3091" s="144"/>
      <c r="L3091" s="11"/>
      <c r="M3091" s="143"/>
      <c r="N3091" s="42"/>
      <c r="O3091" s="128"/>
      <c r="P3091" s="130"/>
      <c r="Q3091" s="130"/>
      <c r="R3091" s="72">
        <v>90</v>
      </c>
      <c r="S3091" s="181"/>
      <c r="T3091" s="73" t="s">
        <v>202</v>
      </c>
      <c r="V3091" s="74">
        <v>0</v>
      </c>
      <c r="X3091" s="74">
        <v>0</v>
      </c>
      <c r="Z3091" s="74">
        <v>0</v>
      </c>
      <c r="AB3091" s="74">
        <v>0</v>
      </c>
      <c r="AD3091" s="74">
        <v>0</v>
      </c>
      <c r="AF3091" s="74">
        <v>0</v>
      </c>
      <c r="AH3091" s="74">
        <f t="shared" si="470"/>
        <v>0</v>
      </c>
      <c r="AI3091" s="8"/>
      <c r="AJ3091" s="74">
        <v>0</v>
      </c>
      <c r="AK3091" s="8"/>
      <c r="AL3091" s="74">
        <v>0</v>
      </c>
      <c r="AM3091" s="74"/>
      <c r="AN3091" s="74">
        <v>0</v>
      </c>
      <c r="AO3091" s="74"/>
      <c r="AP3091" s="74">
        <v>0</v>
      </c>
      <c r="AQ3091" s="74"/>
    </row>
    <row r="3092" spans="2:43" ht="18" hidden="1" customHeight="1" x14ac:dyDescent="0.2">
      <c r="B3092" s="4"/>
      <c r="C3092" s="117"/>
      <c r="D3092" s="117"/>
      <c r="E3092" s="117"/>
      <c r="F3092" s="48"/>
      <c r="G3092" s="11"/>
      <c r="H3092" s="117"/>
      <c r="I3092" s="124"/>
      <c r="J3092" s="124"/>
      <c r="K3092" s="144"/>
      <c r="L3092" s="11"/>
      <c r="M3092" s="143"/>
      <c r="N3092" s="42"/>
      <c r="O3092" s="128"/>
      <c r="P3092" s="129">
        <v>7</v>
      </c>
      <c r="Q3092" s="129"/>
      <c r="R3092" s="64"/>
      <c r="S3092" s="234"/>
      <c r="T3092" s="65" t="s">
        <v>323</v>
      </c>
      <c r="U3092" s="155"/>
      <c r="V3092" s="66">
        <f>V3095+V3093</f>
        <v>2000</v>
      </c>
      <c r="X3092" s="66">
        <f>X3095+X3093</f>
        <v>0</v>
      </c>
      <c r="Z3092" s="66">
        <f>Z3095+Z3093</f>
        <v>0</v>
      </c>
      <c r="AB3092" s="66">
        <f>AB3095+AB3093</f>
        <v>0</v>
      </c>
      <c r="AD3092" s="66">
        <f>AD3095+AD3093</f>
        <v>0</v>
      </c>
      <c r="AF3092" s="66">
        <f>AF3095+AF3093</f>
        <v>0</v>
      </c>
      <c r="AH3092" s="66">
        <f t="shared" si="470"/>
        <v>0</v>
      </c>
      <c r="AI3092" s="67"/>
      <c r="AJ3092" s="66">
        <f>AJ3095+AJ3093</f>
        <v>0</v>
      </c>
      <c r="AK3092" s="67"/>
      <c r="AL3092" s="66">
        <f>AL3095+AL3093</f>
        <v>0</v>
      </c>
      <c r="AM3092" s="66"/>
      <c r="AN3092" s="66">
        <f>AN3095+AN3093</f>
        <v>0</v>
      </c>
      <c r="AO3092" s="66"/>
      <c r="AP3092" s="66">
        <f>AP3095+AP3093</f>
        <v>0</v>
      </c>
      <c r="AQ3092" s="66"/>
    </row>
    <row r="3093" spans="2:43" ht="17.25" hidden="1" customHeight="1" x14ac:dyDescent="0.2">
      <c r="B3093" s="4"/>
      <c r="C3093" s="117"/>
      <c r="D3093" s="117"/>
      <c r="E3093" s="117"/>
      <c r="F3093" s="48"/>
      <c r="G3093" s="11"/>
      <c r="H3093" s="117"/>
      <c r="I3093" s="124"/>
      <c r="J3093" s="124"/>
      <c r="K3093" s="144"/>
      <c r="L3093" s="11"/>
      <c r="M3093" s="143"/>
      <c r="N3093" s="42"/>
      <c r="O3093" s="128"/>
      <c r="P3093" s="130"/>
      <c r="Q3093" s="140">
        <v>7</v>
      </c>
      <c r="R3093" s="68"/>
      <c r="S3093" s="35"/>
      <c r="T3093" s="69" t="s">
        <v>252</v>
      </c>
      <c r="U3093" s="92"/>
      <c r="V3093" s="70">
        <f>V3094</f>
        <v>2000</v>
      </c>
      <c r="W3093" s="155"/>
      <c r="X3093" s="447">
        <f>X3094</f>
        <v>0</v>
      </c>
      <c r="Y3093" s="155"/>
      <c r="Z3093" s="447">
        <f>Z3094</f>
        <v>0</v>
      </c>
      <c r="AA3093" s="155"/>
      <c r="AB3093" s="447">
        <f>AB3094</f>
        <v>0</v>
      </c>
      <c r="AC3093" s="155"/>
      <c r="AD3093" s="447">
        <f>AD3094</f>
        <v>0</v>
      </c>
      <c r="AE3093" s="155"/>
      <c r="AF3093" s="447">
        <f>AF3094</f>
        <v>0</v>
      </c>
      <c r="AG3093" s="155"/>
      <c r="AH3093" s="447">
        <f t="shared" si="470"/>
        <v>0</v>
      </c>
      <c r="AI3093" s="446"/>
      <c r="AJ3093" s="447">
        <f>AJ3094</f>
        <v>0</v>
      </c>
      <c r="AK3093" s="71"/>
      <c r="AL3093" s="447">
        <f>AL3094</f>
        <v>0</v>
      </c>
      <c r="AM3093" s="447"/>
      <c r="AN3093" s="447">
        <f>AN3094</f>
        <v>0</v>
      </c>
      <c r="AO3093" s="447"/>
      <c r="AP3093" s="447">
        <f>AP3094</f>
        <v>0</v>
      </c>
      <c r="AQ3093" s="447"/>
    </row>
    <row r="3094" spans="2:43" ht="18" hidden="1" customHeight="1" x14ac:dyDescent="0.2">
      <c r="B3094" s="4"/>
      <c r="C3094" s="117"/>
      <c r="D3094" s="117"/>
      <c r="E3094" s="117"/>
      <c r="F3094" s="48"/>
      <c r="G3094" s="11"/>
      <c r="H3094" s="117"/>
      <c r="I3094" s="124"/>
      <c r="J3094" s="124"/>
      <c r="K3094" s="144"/>
      <c r="L3094" s="11"/>
      <c r="M3094" s="143"/>
      <c r="N3094" s="42"/>
      <c r="O3094" s="128"/>
      <c r="P3094" s="130"/>
      <c r="Q3094" s="130"/>
      <c r="R3094" s="72">
        <v>90</v>
      </c>
      <c r="S3094" s="181"/>
      <c r="T3094" s="77" t="s">
        <v>202</v>
      </c>
      <c r="V3094" s="74">
        <v>2000</v>
      </c>
      <c r="W3094" s="449"/>
      <c r="X3094" s="74">
        <v>0</v>
      </c>
      <c r="Y3094" s="449"/>
      <c r="Z3094" s="74">
        <v>0</v>
      </c>
      <c r="AA3094" s="449"/>
      <c r="AB3094" s="74">
        <v>0</v>
      </c>
      <c r="AC3094" s="449"/>
      <c r="AD3094" s="74">
        <v>0</v>
      </c>
      <c r="AE3094" s="449"/>
      <c r="AF3094" s="74">
        <v>0</v>
      </c>
      <c r="AG3094" s="449"/>
      <c r="AH3094" s="74">
        <f t="shared" si="470"/>
        <v>0</v>
      </c>
      <c r="AI3094" s="8"/>
      <c r="AJ3094" s="74">
        <v>0</v>
      </c>
      <c r="AK3094" s="8"/>
      <c r="AL3094" s="74">
        <v>0</v>
      </c>
      <c r="AM3094" s="74"/>
      <c r="AN3094" s="74">
        <v>0</v>
      </c>
      <c r="AO3094" s="74"/>
      <c r="AP3094" s="74">
        <v>0</v>
      </c>
      <c r="AQ3094" s="74"/>
    </row>
    <row r="3095" spans="2:43" ht="18" hidden="1" customHeight="1" x14ac:dyDescent="0.2">
      <c r="B3095" s="4"/>
      <c r="C3095" s="117"/>
      <c r="D3095" s="117"/>
      <c r="E3095" s="117"/>
      <c r="F3095" s="113"/>
      <c r="G3095" s="283"/>
      <c r="H3095" s="171"/>
      <c r="I3095" s="114"/>
      <c r="J3095" s="114"/>
      <c r="K3095" s="167"/>
      <c r="L3095" s="276"/>
      <c r="M3095" s="166"/>
      <c r="N3095" s="259"/>
      <c r="O3095" s="115"/>
      <c r="P3095" s="116"/>
      <c r="Q3095" s="116"/>
      <c r="R3095" s="52"/>
      <c r="S3095" s="247"/>
      <c r="T3095" s="53"/>
      <c r="U3095" s="240"/>
      <c r="V3095" s="54"/>
      <c r="X3095" s="54"/>
      <c r="Z3095" s="54"/>
      <c r="AB3095" s="54"/>
      <c r="AD3095" s="54"/>
      <c r="AF3095" s="54"/>
      <c r="AH3095" s="54">
        <f t="shared" si="470"/>
        <v>0</v>
      </c>
      <c r="AI3095" s="55"/>
      <c r="AJ3095" s="54"/>
      <c r="AK3095" s="55"/>
      <c r="AL3095" s="54"/>
      <c r="AM3095" s="54"/>
      <c r="AN3095" s="54"/>
      <c r="AO3095" s="54"/>
      <c r="AP3095" s="54"/>
      <c r="AQ3095" s="54"/>
    </row>
    <row r="3096" spans="2:43" ht="18" hidden="1" customHeight="1" x14ac:dyDescent="0.2">
      <c r="B3096" s="4"/>
      <c r="C3096" s="117"/>
      <c r="D3096" s="117"/>
      <c r="E3096" s="117"/>
      <c r="F3096" s="48"/>
      <c r="G3096" s="11"/>
      <c r="H3096" s="112" t="s">
        <v>33</v>
      </c>
      <c r="I3096" s="118"/>
      <c r="J3096" s="118"/>
      <c r="K3096" s="170"/>
      <c r="L3096" s="34"/>
      <c r="M3096" s="169"/>
      <c r="N3096" s="260"/>
      <c r="O3096" s="119"/>
      <c r="P3096" s="120"/>
      <c r="Q3096" s="120"/>
      <c r="R3096" s="56"/>
      <c r="S3096" s="248"/>
      <c r="T3096" s="57" t="s">
        <v>92</v>
      </c>
      <c r="U3096" s="236"/>
      <c r="V3096" s="58">
        <f>V3097</f>
        <v>7832000</v>
      </c>
      <c r="X3096" s="659">
        <f>X3097</f>
        <v>7410900</v>
      </c>
      <c r="Z3096" s="659">
        <f>Z3097</f>
        <v>2868380</v>
      </c>
      <c r="AB3096" s="659">
        <f>AB3097</f>
        <v>3212900</v>
      </c>
      <c r="AD3096" s="659" t="e">
        <f>AD3097</f>
        <v>#REF!</v>
      </c>
      <c r="AF3096" s="659">
        <f>AF3097</f>
        <v>0</v>
      </c>
      <c r="AH3096" s="659" t="e">
        <f t="shared" si="470"/>
        <v>#REF!</v>
      </c>
      <c r="AI3096" s="660"/>
      <c r="AJ3096" s="659">
        <f>AJ3097</f>
        <v>0</v>
      </c>
      <c r="AK3096" s="59"/>
      <c r="AL3096" s="659">
        <f t="shared" ref="AL3096:AP3098" si="480">AL3097</f>
        <v>0</v>
      </c>
      <c r="AM3096" s="659"/>
      <c r="AN3096" s="659">
        <f t="shared" si="480"/>
        <v>0</v>
      </c>
      <c r="AO3096" s="659"/>
      <c r="AP3096" s="659">
        <f t="shared" si="480"/>
        <v>0</v>
      </c>
      <c r="AQ3096" s="659"/>
    </row>
    <row r="3097" spans="2:43" ht="18" hidden="1" customHeight="1" x14ac:dyDescent="0.2">
      <c r="B3097" s="4"/>
      <c r="C3097" s="117"/>
      <c r="D3097" s="117"/>
      <c r="E3097" s="117"/>
      <c r="F3097" s="48"/>
      <c r="G3097" s="11"/>
      <c r="H3097" s="132"/>
      <c r="I3097" s="121">
        <v>4</v>
      </c>
      <c r="J3097" s="121"/>
      <c r="K3097" s="164"/>
      <c r="L3097" s="277"/>
      <c r="M3097" s="163"/>
      <c r="N3097" s="261"/>
      <c r="O3097" s="122"/>
      <c r="P3097" s="123"/>
      <c r="Q3097" s="123"/>
      <c r="R3097" s="49"/>
      <c r="S3097" s="18"/>
      <c r="T3097" s="50" t="s">
        <v>93</v>
      </c>
      <c r="U3097" s="76"/>
      <c r="V3097" s="51">
        <f>V3098</f>
        <v>7832000</v>
      </c>
      <c r="X3097" s="51">
        <f>X3098</f>
        <v>7410900</v>
      </c>
      <c r="Z3097" s="51">
        <f>Z3098</f>
        <v>2868380</v>
      </c>
      <c r="AB3097" s="51">
        <f>AB3098</f>
        <v>3212900</v>
      </c>
      <c r="AD3097" s="51" t="e">
        <f>AD3098</f>
        <v>#REF!</v>
      </c>
      <c r="AF3097" s="51">
        <f>AF3098</f>
        <v>0</v>
      </c>
      <c r="AH3097" s="51" t="e">
        <f t="shared" si="470"/>
        <v>#REF!</v>
      </c>
      <c r="AI3097" s="5"/>
      <c r="AJ3097" s="51">
        <f>AJ3098</f>
        <v>0</v>
      </c>
      <c r="AK3097" s="5"/>
      <c r="AL3097" s="51">
        <f t="shared" si="480"/>
        <v>0</v>
      </c>
      <c r="AM3097" s="51"/>
      <c r="AN3097" s="51">
        <f t="shared" si="480"/>
        <v>0</v>
      </c>
      <c r="AO3097" s="51"/>
      <c r="AP3097" s="51">
        <f t="shared" si="480"/>
        <v>0</v>
      </c>
      <c r="AQ3097" s="51"/>
    </row>
    <row r="3098" spans="2:43" ht="18" hidden="1" customHeight="1" x14ac:dyDescent="0.2">
      <c r="B3098" s="4"/>
      <c r="C3098" s="117"/>
      <c r="D3098" s="117"/>
      <c r="E3098" s="117"/>
      <c r="F3098" s="48"/>
      <c r="G3098" s="11"/>
      <c r="H3098" s="132"/>
      <c r="I3098" s="121"/>
      <c r="J3098" s="121">
        <v>1</v>
      </c>
      <c r="K3098" s="164"/>
      <c r="L3098" s="277"/>
      <c r="M3098" s="163"/>
      <c r="N3098" s="261"/>
      <c r="O3098" s="122"/>
      <c r="P3098" s="123"/>
      <c r="Q3098" s="123"/>
      <c r="R3098" s="49"/>
      <c r="S3098" s="18"/>
      <c r="T3098" s="50" t="s">
        <v>189</v>
      </c>
      <c r="U3098" s="76"/>
      <c r="V3098" s="51">
        <f>V3099</f>
        <v>7832000</v>
      </c>
      <c r="X3098" s="51">
        <f>X3099</f>
        <v>7410900</v>
      </c>
      <c r="Z3098" s="51">
        <f>Z3099</f>
        <v>2868380</v>
      </c>
      <c r="AB3098" s="51">
        <f>AB3099</f>
        <v>3212900</v>
      </c>
      <c r="AD3098" s="51" t="e">
        <f>AD3099</f>
        <v>#REF!</v>
      </c>
      <c r="AF3098" s="51">
        <f>AF3099</f>
        <v>0</v>
      </c>
      <c r="AH3098" s="51" t="e">
        <f t="shared" si="470"/>
        <v>#REF!</v>
      </c>
      <c r="AI3098" s="5"/>
      <c r="AJ3098" s="51">
        <f>AJ3099</f>
        <v>0</v>
      </c>
      <c r="AK3098" s="5"/>
      <c r="AL3098" s="51">
        <f t="shared" si="480"/>
        <v>0</v>
      </c>
      <c r="AM3098" s="51"/>
      <c r="AN3098" s="51">
        <f t="shared" si="480"/>
        <v>0</v>
      </c>
      <c r="AO3098" s="51"/>
      <c r="AP3098" s="51">
        <f t="shared" si="480"/>
        <v>0</v>
      </c>
      <c r="AQ3098" s="51"/>
    </row>
    <row r="3099" spans="2:43" ht="18" hidden="1" customHeight="1" x14ac:dyDescent="0.2">
      <c r="B3099" s="4"/>
      <c r="C3099" s="117"/>
      <c r="D3099" s="117"/>
      <c r="E3099" s="117"/>
      <c r="F3099" s="48"/>
      <c r="G3099" s="11"/>
      <c r="H3099" s="117"/>
      <c r="I3099" s="124"/>
      <c r="J3099" s="124"/>
      <c r="K3099" s="144"/>
      <c r="L3099" s="11"/>
      <c r="M3099" s="226">
        <v>2</v>
      </c>
      <c r="N3099" s="262"/>
      <c r="O3099" s="125"/>
      <c r="P3099" s="126"/>
      <c r="Q3099" s="126"/>
      <c r="R3099" s="60"/>
      <c r="S3099" s="249"/>
      <c r="T3099" s="61" t="s">
        <v>413</v>
      </c>
      <c r="U3099" s="241"/>
      <c r="V3099" s="62">
        <f>V3100+V3154+V3200+V3137</f>
        <v>7832000</v>
      </c>
      <c r="X3099" s="62">
        <f>X3100+X3154+X3200+X3137</f>
        <v>7410900</v>
      </c>
      <c r="Z3099" s="62">
        <f>Z3100+Z3154+Z3200+Z3137</f>
        <v>2868380</v>
      </c>
      <c r="AB3099" s="62">
        <f>AB3100+AB3154+AB3200+AB3137</f>
        <v>3212900</v>
      </c>
      <c r="AD3099" s="62" t="e">
        <f>AD3100+AD3154+AD3200+AD3137</f>
        <v>#REF!</v>
      </c>
      <c r="AF3099" s="62">
        <f>AF3100+AF3154+AF3200+AF3137</f>
        <v>0</v>
      </c>
      <c r="AH3099" s="62" t="e">
        <f t="shared" si="470"/>
        <v>#REF!</v>
      </c>
      <c r="AI3099" s="63"/>
      <c r="AJ3099" s="62">
        <f>AJ3100+AJ3154+AJ3200+AJ3137</f>
        <v>0</v>
      </c>
      <c r="AK3099" s="63"/>
      <c r="AL3099" s="62">
        <f>AL3100+AL3154+AL3200+AL3137</f>
        <v>0</v>
      </c>
      <c r="AM3099" s="62"/>
      <c r="AN3099" s="62">
        <f>AN3100+AN3154+AN3200+AN3137</f>
        <v>0</v>
      </c>
      <c r="AO3099" s="62"/>
      <c r="AP3099" s="62">
        <f>AP3100+AP3154+AP3200+AP3137</f>
        <v>0</v>
      </c>
      <c r="AQ3099" s="62"/>
    </row>
    <row r="3100" spans="2:43" ht="18" hidden="1" customHeight="1" x14ac:dyDescent="0.2">
      <c r="B3100" s="4"/>
      <c r="C3100" s="117"/>
      <c r="D3100" s="117"/>
      <c r="E3100" s="117"/>
      <c r="F3100" s="48"/>
      <c r="G3100" s="11"/>
      <c r="H3100" s="117"/>
      <c r="I3100" s="124"/>
      <c r="J3100" s="124"/>
      <c r="K3100" s="144"/>
      <c r="L3100" s="11"/>
      <c r="M3100" s="143"/>
      <c r="N3100" s="42"/>
      <c r="O3100" s="127" t="s">
        <v>3</v>
      </c>
      <c r="P3100" s="123"/>
      <c r="Q3100" s="123"/>
      <c r="R3100" s="49"/>
      <c r="S3100" s="18"/>
      <c r="T3100" s="50" t="s">
        <v>7</v>
      </c>
      <c r="U3100" s="76"/>
      <c r="V3100" s="51">
        <f>V3101+V3126+V3130</f>
        <v>1503000</v>
      </c>
      <c r="X3100" s="51">
        <f>X3101+X3130+X3134</f>
        <v>2045900</v>
      </c>
      <c r="Z3100" s="51">
        <f>Z3101+Z3130+Z3134</f>
        <v>2375900</v>
      </c>
      <c r="AB3100" s="51">
        <f>AB3101+AB3130+AB3134</f>
        <v>2597700</v>
      </c>
      <c r="AD3100" s="51">
        <f>AD3101+AD3130+AD3134</f>
        <v>2670500</v>
      </c>
      <c r="AF3100" s="51">
        <f>AF3101+AF3130+AF3134</f>
        <v>0</v>
      </c>
      <c r="AH3100" s="51">
        <f t="shared" si="470"/>
        <v>2670500</v>
      </c>
      <c r="AI3100" s="5"/>
      <c r="AJ3100" s="51">
        <f>AJ3101+AJ3130+AJ3134</f>
        <v>0</v>
      </c>
      <c r="AK3100" s="5"/>
      <c r="AL3100" s="51">
        <f>AL3101+AL3130+AL3134</f>
        <v>0</v>
      </c>
      <c r="AM3100" s="51"/>
      <c r="AN3100" s="51">
        <f>AN3101+AN3130+AN3134</f>
        <v>0</v>
      </c>
      <c r="AO3100" s="51"/>
      <c r="AP3100" s="51">
        <f>AP3101+AP3130+AP3134</f>
        <v>0</v>
      </c>
      <c r="AQ3100" s="51"/>
    </row>
    <row r="3101" spans="2:43" ht="18" hidden="1" customHeight="1" x14ac:dyDescent="0.2">
      <c r="B3101" s="4"/>
      <c r="C3101" s="117"/>
      <c r="D3101" s="117"/>
      <c r="E3101" s="117"/>
      <c r="F3101" s="48"/>
      <c r="G3101" s="11"/>
      <c r="H3101" s="117"/>
      <c r="I3101" s="124"/>
      <c r="J3101" s="124"/>
      <c r="K3101" s="144"/>
      <c r="L3101" s="11"/>
      <c r="M3101" s="143"/>
      <c r="N3101" s="42"/>
      <c r="O3101" s="128"/>
      <c r="P3101" s="129">
        <v>1</v>
      </c>
      <c r="Q3101" s="129"/>
      <c r="R3101" s="64"/>
      <c r="S3101" s="234"/>
      <c r="T3101" s="65" t="s">
        <v>8</v>
      </c>
      <c r="U3101" s="155"/>
      <c r="V3101" s="66">
        <f>V3102+V3108+V3114+V3116+V3122+V3124</f>
        <v>1503000</v>
      </c>
      <c r="X3101" s="66">
        <f>X3102+X3108+X3114+X3116+X3122+X3124</f>
        <v>1985900</v>
      </c>
      <c r="Z3101" s="66">
        <f>Z3102+Z3108+Z3114+Z3116+Z3122+Z3124</f>
        <v>2297800</v>
      </c>
      <c r="AB3101" s="66">
        <f>AB3102+AB3108+AB3114+AB3116+AB3122+AB3124</f>
        <v>2480500</v>
      </c>
      <c r="AD3101" s="66">
        <f>AD3102+AD3108+AD3114+AD3116+AD3122+AD3124</f>
        <v>2508500</v>
      </c>
      <c r="AF3101" s="66">
        <f>AF3102+AF3108+AF3114+AF3116+AF3122+AF3124</f>
        <v>0</v>
      </c>
      <c r="AH3101" s="66">
        <f t="shared" ref="AH3101:AH3164" si="481">AD3101+AF3101</f>
        <v>2508500</v>
      </c>
      <c r="AI3101" s="67"/>
      <c r="AJ3101" s="66">
        <f>AJ3102+AJ3108+AJ3114+AJ3116+AJ3122+AJ3124</f>
        <v>0</v>
      </c>
      <c r="AK3101" s="67"/>
      <c r="AL3101" s="66">
        <f>AL3102+AL3108+AL3114+AL3116+AL3122+AL3124</f>
        <v>0</v>
      </c>
      <c r="AM3101" s="66"/>
      <c r="AN3101" s="66">
        <f>AN3102+AN3108+AN3114+AN3116+AN3122+AN3124</f>
        <v>0</v>
      </c>
      <c r="AO3101" s="66"/>
      <c r="AP3101" s="66">
        <f>AP3102+AP3108+AP3114+AP3116+AP3122+AP3124</f>
        <v>0</v>
      </c>
      <c r="AQ3101" s="66"/>
    </row>
    <row r="3102" spans="2:43" ht="18" hidden="1" customHeight="1" x14ac:dyDescent="0.2">
      <c r="B3102" s="4"/>
      <c r="C3102" s="117"/>
      <c r="D3102" s="117"/>
      <c r="E3102" s="117"/>
      <c r="F3102" s="48"/>
      <c r="G3102" s="11"/>
      <c r="H3102" s="117"/>
      <c r="I3102" s="124"/>
      <c r="J3102" s="124"/>
      <c r="K3102" s="144"/>
      <c r="L3102" s="11"/>
      <c r="M3102" s="143"/>
      <c r="N3102" s="42"/>
      <c r="O3102" s="128"/>
      <c r="P3102" s="130"/>
      <c r="Q3102" s="140">
        <v>1</v>
      </c>
      <c r="R3102" s="68"/>
      <c r="S3102" s="35"/>
      <c r="T3102" s="69" t="s">
        <v>9</v>
      </c>
      <c r="U3102" s="92"/>
      <c r="V3102" s="70">
        <f>V3103+V3104+V3105+V3106+V3107</f>
        <v>834000</v>
      </c>
      <c r="X3102" s="447">
        <f>X3103+X3104+X3105+X3106+X3107</f>
        <v>1063200</v>
      </c>
      <c r="Z3102" s="447">
        <f>Z3103+Z3104+Z3105+Z3106+Z3107</f>
        <v>1294300</v>
      </c>
      <c r="AB3102" s="447">
        <f>AB3103+AB3104+AB3105+AB3106+AB3107</f>
        <v>1344800</v>
      </c>
      <c r="AD3102" s="447">
        <f>AD3103+AD3104+AD3105+AD3106+AD3107</f>
        <v>1238000</v>
      </c>
      <c r="AF3102" s="447">
        <f>AF3103+AF3104+AF3105+AF3106+AF3107</f>
        <v>0</v>
      </c>
      <c r="AH3102" s="447">
        <f t="shared" si="481"/>
        <v>1238000</v>
      </c>
      <c r="AI3102" s="446"/>
      <c r="AJ3102" s="447">
        <f>AJ3103+AJ3104+AJ3105+AJ3106+AJ3107</f>
        <v>0</v>
      </c>
      <c r="AK3102" s="71"/>
      <c r="AL3102" s="447">
        <f>AL3103+AL3104+AL3105+AL3106+AL3107</f>
        <v>0</v>
      </c>
      <c r="AM3102" s="447"/>
      <c r="AN3102" s="447">
        <f>AN3103+AN3104+AN3105+AN3106+AN3107</f>
        <v>0</v>
      </c>
      <c r="AO3102" s="447"/>
      <c r="AP3102" s="447">
        <f>AP3103+AP3104+AP3105+AP3106+AP3107</f>
        <v>0</v>
      </c>
      <c r="AQ3102" s="447"/>
    </row>
    <row r="3103" spans="2:43" ht="18" hidden="1" customHeight="1" x14ac:dyDescent="0.25">
      <c r="B3103" s="4"/>
      <c r="C3103" s="117"/>
      <c r="D3103" s="117"/>
      <c r="E3103" s="117"/>
      <c r="F3103" s="48"/>
      <c r="G3103" s="11"/>
      <c r="H3103" s="117"/>
      <c r="I3103" s="124"/>
      <c r="J3103" s="124"/>
      <c r="K3103" s="144"/>
      <c r="L3103" s="11"/>
      <c r="M3103" s="143"/>
      <c r="N3103" s="42"/>
      <c r="O3103" s="128"/>
      <c r="P3103" s="130"/>
      <c r="Q3103" s="130"/>
      <c r="R3103" s="72" t="s">
        <v>3</v>
      </c>
      <c r="S3103" s="181"/>
      <c r="T3103" s="73" t="s">
        <v>9</v>
      </c>
      <c r="V3103" s="74">
        <v>834000</v>
      </c>
      <c r="X3103" s="74">
        <v>1063200</v>
      </c>
      <c r="Z3103" s="829">
        <v>1294300</v>
      </c>
      <c r="AB3103" s="74">
        <v>1344800</v>
      </c>
      <c r="AD3103" s="696">
        <v>1238000</v>
      </c>
      <c r="AF3103" s="74">
        <v>0</v>
      </c>
      <c r="AH3103" s="74">
        <f t="shared" si="481"/>
        <v>1238000</v>
      </c>
      <c r="AI3103" s="8"/>
      <c r="AJ3103" s="74">
        <v>0</v>
      </c>
      <c r="AK3103" s="8"/>
      <c r="AL3103" s="74">
        <v>0</v>
      </c>
      <c r="AM3103" s="74"/>
      <c r="AN3103" s="74">
        <v>0</v>
      </c>
      <c r="AO3103" s="696"/>
      <c r="AP3103" s="74">
        <v>0</v>
      </c>
      <c r="AQ3103" s="696"/>
    </row>
    <row r="3104" spans="2:43" ht="18" hidden="1" customHeight="1" x14ac:dyDescent="0.2">
      <c r="B3104" s="4"/>
      <c r="C3104" s="117"/>
      <c r="D3104" s="117"/>
      <c r="E3104" s="117"/>
      <c r="F3104" s="48"/>
      <c r="G3104" s="11"/>
      <c r="H3104" s="117"/>
      <c r="I3104" s="124"/>
      <c r="J3104" s="124"/>
      <c r="K3104" s="144"/>
      <c r="L3104" s="11"/>
      <c r="M3104" s="143"/>
      <c r="N3104" s="42"/>
      <c r="O3104" s="128"/>
      <c r="P3104" s="130"/>
      <c r="Q3104" s="130"/>
      <c r="R3104" s="72"/>
      <c r="S3104" s="181"/>
      <c r="T3104" s="73"/>
      <c r="V3104" s="83"/>
      <c r="X3104" s="448"/>
      <c r="Z3104" s="448"/>
      <c r="AB3104" s="448"/>
      <c r="AD3104" s="448"/>
      <c r="AF3104" s="448"/>
      <c r="AH3104" s="448">
        <f t="shared" si="481"/>
        <v>0</v>
      </c>
      <c r="AI3104" s="495"/>
      <c r="AJ3104" s="448"/>
      <c r="AK3104" s="87"/>
      <c r="AL3104" s="448"/>
      <c r="AM3104" s="448"/>
      <c r="AN3104" s="448"/>
      <c r="AO3104" s="448"/>
      <c r="AP3104" s="448"/>
      <c r="AQ3104" s="448"/>
    </row>
    <row r="3105" spans="2:43" ht="18" hidden="1" customHeight="1" x14ac:dyDescent="0.2">
      <c r="B3105" s="4"/>
      <c r="C3105" s="117"/>
      <c r="D3105" s="117"/>
      <c r="E3105" s="117"/>
      <c r="F3105" s="48"/>
      <c r="G3105" s="11"/>
      <c r="H3105" s="117"/>
      <c r="I3105" s="124"/>
      <c r="J3105" s="124"/>
      <c r="K3105" s="144"/>
      <c r="L3105" s="11"/>
      <c r="M3105" s="143"/>
      <c r="N3105" s="42"/>
      <c r="O3105" s="128"/>
      <c r="P3105" s="130"/>
      <c r="Q3105" s="130"/>
      <c r="R3105" s="72"/>
      <c r="S3105" s="181"/>
      <c r="T3105" s="73"/>
      <c r="V3105" s="74"/>
      <c r="X3105" s="74"/>
      <c r="Z3105" s="74"/>
      <c r="AB3105" s="74"/>
      <c r="AD3105" s="74"/>
      <c r="AF3105" s="74"/>
      <c r="AH3105" s="74">
        <f t="shared" si="481"/>
        <v>0</v>
      </c>
      <c r="AI3105" s="8"/>
      <c r="AJ3105" s="74"/>
      <c r="AK3105" s="8"/>
      <c r="AL3105" s="74"/>
      <c r="AM3105" s="74"/>
      <c r="AN3105" s="74"/>
      <c r="AO3105" s="74"/>
      <c r="AP3105" s="74"/>
      <c r="AQ3105" s="74"/>
    </row>
    <row r="3106" spans="2:43" ht="18" hidden="1" customHeight="1" x14ac:dyDescent="0.2">
      <c r="B3106" s="4"/>
      <c r="C3106" s="117"/>
      <c r="D3106" s="117"/>
      <c r="E3106" s="117"/>
      <c r="F3106" s="48"/>
      <c r="G3106" s="11"/>
      <c r="H3106" s="117"/>
      <c r="I3106" s="124"/>
      <c r="J3106" s="124"/>
      <c r="K3106" s="144"/>
      <c r="L3106" s="11"/>
      <c r="M3106" s="143"/>
      <c r="N3106" s="42"/>
      <c r="O3106" s="128"/>
      <c r="P3106" s="130"/>
      <c r="Q3106" s="130"/>
      <c r="R3106" s="72"/>
      <c r="S3106" s="181"/>
      <c r="T3106" s="73"/>
      <c r="V3106" s="74"/>
      <c r="X3106" s="74"/>
      <c r="Z3106" s="74"/>
      <c r="AB3106" s="74"/>
      <c r="AD3106" s="74"/>
      <c r="AF3106" s="74"/>
      <c r="AH3106" s="74">
        <f t="shared" si="481"/>
        <v>0</v>
      </c>
      <c r="AI3106" s="8"/>
      <c r="AJ3106" s="74"/>
      <c r="AK3106" s="8"/>
      <c r="AL3106" s="74"/>
      <c r="AM3106" s="74"/>
      <c r="AN3106" s="74"/>
      <c r="AO3106" s="74"/>
      <c r="AP3106" s="74"/>
      <c r="AQ3106" s="74"/>
    </row>
    <row r="3107" spans="2:43" ht="18" hidden="1" customHeight="1" x14ac:dyDescent="0.2">
      <c r="B3107" s="4"/>
      <c r="C3107" s="117"/>
      <c r="D3107" s="117"/>
      <c r="E3107" s="117"/>
      <c r="F3107" s="48"/>
      <c r="G3107" s="11"/>
      <c r="H3107" s="117"/>
      <c r="I3107" s="124"/>
      <c r="J3107" s="124"/>
      <c r="K3107" s="144"/>
      <c r="L3107" s="11"/>
      <c r="M3107" s="143"/>
      <c r="N3107" s="42"/>
      <c r="O3107" s="128"/>
      <c r="P3107" s="130"/>
      <c r="Q3107" s="130"/>
      <c r="R3107" s="72"/>
      <c r="S3107" s="181"/>
      <c r="T3107" s="73"/>
      <c r="V3107" s="74"/>
      <c r="X3107" s="74"/>
      <c r="Z3107" s="74"/>
      <c r="AB3107" s="74"/>
      <c r="AD3107" s="74"/>
      <c r="AF3107" s="74"/>
      <c r="AH3107" s="74">
        <f t="shared" si="481"/>
        <v>0</v>
      </c>
      <c r="AI3107" s="8"/>
      <c r="AJ3107" s="74"/>
      <c r="AK3107" s="8"/>
      <c r="AL3107" s="74"/>
      <c r="AM3107" s="74"/>
      <c r="AN3107" s="74"/>
      <c r="AO3107" s="74"/>
      <c r="AP3107" s="74"/>
      <c r="AQ3107" s="74"/>
    </row>
    <row r="3108" spans="2:43" ht="18" hidden="1" customHeight="1" x14ac:dyDescent="0.2">
      <c r="B3108" s="4"/>
      <c r="C3108" s="117"/>
      <c r="D3108" s="117"/>
      <c r="E3108" s="117"/>
      <c r="F3108" s="48"/>
      <c r="G3108" s="11"/>
      <c r="H3108" s="117"/>
      <c r="I3108" s="124"/>
      <c r="J3108" s="124"/>
      <c r="K3108" s="144"/>
      <c r="L3108" s="11"/>
      <c r="M3108" s="143"/>
      <c r="N3108" s="42"/>
      <c r="O3108" s="128"/>
      <c r="P3108" s="130"/>
      <c r="Q3108" s="131">
        <v>2</v>
      </c>
      <c r="R3108" s="68"/>
      <c r="S3108" s="35"/>
      <c r="T3108" s="69" t="s">
        <v>11</v>
      </c>
      <c r="U3108" s="92"/>
      <c r="V3108" s="70">
        <f>V3109+V3110+V3111+V3112+V3113</f>
        <v>470000</v>
      </c>
      <c r="X3108" s="447">
        <f>X3109+X3110+X3111+X3112+X3113</f>
        <v>615500</v>
      </c>
      <c r="Z3108" s="447">
        <f>Z3109+Z3110+Z3111+Z3112+Z3113</f>
        <v>512000</v>
      </c>
      <c r="AB3108" s="447">
        <f>AB3109+AB3110+AB3111+AB3112+AB3113</f>
        <v>560100</v>
      </c>
      <c r="AD3108" s="447">
        <f>AD3109+AD3110+AD3111+AD3112+AD3113</f>
        <v>722000</v>
      </c>
      <c r="AF3108" s="447">
        <f>AF3109+AF3110+AF3111+AF3112+AF3113</f>
        <v>0</v>
      </c>
      <c r="AH3108" s="447">
        <f t="shared" si="481"/>
        <v>722000</v>
      </c>
      <c r="AI3108" s="446"/>
      <c r="AJ3108" s="447">
        <f>AJ3109+AJ3110+AJ3111+AJ3112+AJ3113</f>
        <v>0</v>
      </c>
      <c r="AK3108" s="71"/>
      <c r="AL3108" s="447">
        <f>AL3109+AL3110+AL3111+AL3112+AL3113</f>
        <v>0</v>
      </c>
      <c r="AM3108" s="447"/>
      <c r="AN3108" s="447">
        <f>AN3109+AN3110+AN3111+AN3112+AN3113</f>
        <v>0</v>
      </c>
      <c r="AO3108" s="447"/>
      <c r="AP3108" s="447">
        <f>AP3109+AP3110+AP3111+AP3112+AP3113</f>
        <v>0</v>
      </c>
      <c r="AQ3108" s="447"/>
    </row>
    <row r="3109" spans="2:43" ht="18" hidden="1" customHeight="1" x14ac:dyDescent="0.25">
      <c r="B3109" s="4"/>
      <c r="C3109" s="117"/>
      <c r="D3109" s="117"/>
      <c r="E3109" s="117"/>
      <c r="F3109" s="48"/>
      <c r="G3109" s="11"/>
      <c r="H3109" s="117"/>
      <c r="I3109" s="124"/>
      <c r="J3109" s="124"/>
      <c r="K3109" s="144"/>
      <c r="L3109" s="11"/>
      <c r="M3109" s="143"/>
      <c r="N3109" s="42"/>
      <c r="O3109" s="128"/>
      <c r="P3109" s="130"/>
      <c r="Q3109" s="130"/>
      <c r="R3109" s="72" t="s">
        <v>3</v>
      </c>
      <c r="S3109" s="181"/>
      <c r="T3109" s="73" t="s">
        <v>11</v>
      </c>
      <c r="V3109" s="74">
        <v>470000</v>
      </c>
      <c r="X3109" s="74">
        <v>615500</v>
      </c>
      <c r="Z3109" s="829">
        <v>512000</v>
      </c>
      <c r="AB3109" s="74">
        <v>560100</v>
      </c>
      <c r="AD3109" s="944">
        <v>722000</v>
      </c>
      <c r="AF3109" s="74">
        <v>0</v>
      </c>
      <c r="AH3109" s="74">
        <f t="shared" si="481"/>
        <v>722000</v>
      </c>
      <c r="AI3109" s="8"/>
      <c r="AJ3109" s="74">
        <v>0</v>
      </c>
      <c r="AK3109" s="8"/>
      <c r="AL3109" s="74">
        <v>0</v>
      </c>
      <c r="AM3109" s="74"/>
      <c r="AN3109" s="74">
        <v>0</v>
      </c>
      <c r="AO3109" s="696"/>
      <c r="AP3109" s="74">
        <v>0</v>
      </c>
      <c r="AQ3109" s="696"/>
    </row>
    <row r="3110" spans="2:43" ht="18" hidden="1" customHeight="1" x14ac:dyDescent="0.2">
      <c r="B3110" s="4"/>
      <c r="C3110" s="117"/>
      <c r="D3110" s="117"/>
      <c r="E3110" s="117"/>
      <c r="F3110" s="48"/>
      <c r="G3110" s="11"/>
      <c r="H3110" s="117"/>
      <c r="I3110" s="124"/>
      <c r="J3110" s="124"/>
      <c r="K3110" s="144"/>
      <c r="L3110" s="11"/>
      <c r="M3110" s="143"/>
      <c r="N3110" s="42"/>
      <c r="O3110" s="128"/>
      <c r="P3110" s="130"/>
      <c r="Q3110" s="130"/>
      <c r="R3110" s="72"/>
      <c r="S3110" s="181"/>
      <c r="T3110" s="73"/>
      <c r="V3110" s="74"/>
      <c r="X3110" s="74"/>
      <c r="Z3110" s="74"/>
      <c r="AB3110" s="74"/>
      <c r="AD3110" s="74"/>
      <c r="AF3110" s="74"/>
      <c r="AH3110" s="74">
        <f t="shared" si="481"/>
        <v>0</v>
      </c>
      <c r="AI3110" s="8"/>
      <c r="AJ3110" s="74"/>
      <c r="AK3110" s="8"/>
      <c r="AL3110" s="74"/>
      <c r="AM3110" s="74"/>
      <c r="AN3110" s="74"/>
      <c r="AO3110" s="74"/>
      <c r="AP3110" s="74"/>
      <c r="AQ3110" s="74"/>
    </row>
    <row r="3111" spans="2:43" ht="18" hidden="1" customHeight="1" x14ac:dyDescent="0.2">
      <c r="B3111" s="4"/>
      <c r="C3111" s="117"/>
      <c r="D3111" s="117"/>
      <c r="E3111" s="117"/>
      <c r="F3111" s="48"/>
      <c r="G3111" s="11"/>
      <c r="H3111" s="117"/>
      <c r="I3111" s="124"/>
      <c r="J3111" s="124"/>
      <c r="K3111" s="144"/>
      <c r="L3111" s="11"/>
      <c r="M3111" s="143"/>
      <c r="N3111" s="42"/>
      <c r="O3111" s="128"/>
      <c r="P3111" s="130"/>
      <c r="Q3111" s="130"/>
      <c r="R3111" s="72"/>
      <c r="S3111" s="181"/>
      <c r="T3111" s="73"/>
      <c r="V3111" s="74"/>
      <c r="X3111" s="74"/>
      <c r="Z3111" s="74"/>
      <c r="AB3111" s="74"/>
      <c r="AD3111" s="74"/>
      <c r="AF3111" s="74"/>
      <c r="AH3111" s="74">
        <f t="shared" si="481"/>
        <v>0</v>
      </c>
      <c r="AI3111" s="8"/>
      <c r="AJ3111" s="74"/>
      <c r="AK3111" s="8"/>
      <c r="AL3111" s="74"/>
      <c r="AM3111" s="74"/>
      <c r="AN3111" s="74"/>
      <c r="AO3111" s="74"/>
      <c r="AP3111" s="74"/>
      <c r="AQ3111" s="74"/>
    </row>
    <row r="3112" spans="2:43" ht="18" hidden="1" customHeight="1" x14ac:dyDescent="0.2">
      <c r="B3112" s="4"/>
      <c r="C3112" s="117"/>
      <c r="D3112" s="117"/>
      <c r="E3112" s="117"/>
      <c r="F3112" s="48"/>
      <c r="G3112" s="11"/>
      <c r="H3112" s="117"/>
      <c r="I3112" s="124"/>
      <c r="J3112" s="124"/>
      <c r="K3112" s="144"/>
      <c r="L3112" s="11"/>
      <c r="M3112" s="143"/>
      <c r="N3112" s="42"/>
      <c r="O3112" s="128"/>
      <c r="P3112" s="130"/>
      <c r="Q3112" s="130"/>
      <c r="R3112" s="72"/>
      <c r="S3112" s="181"/>
      <c r="T3112" s="73"/>
      <c r="V3112" s="74"/>
      <c r="X3112" s="74"/>
      <c r="Z3112" s="74"/>
      <c r="AB3112" s="74"/>
      <c r="AD3112" s="74"/>
      <c r="AF3112" s="74"/>
      <c r="AH3112" s="74">
        <f t="shared" si="481"/>
        <v>0</v>
      </c>
      <c r="AI3112" s="8"/>
      <c r="AJ3112" s="74"/>
      <c r="AK3112" s="8"/>
      <c r="AL3112" s="74"/>
      <c r="AM3112" s="74"/>
      <c r="AN3112" s="74"/>
      <c r="AO3112" s="74"/>
      <c r="AP3112" s="74"/>
      <c r="AQ3112" s="74"/>
    </row>
    <row r="3113" spans="2:43" ht="18" hidden="1" customHeight="1" x14ac:dyDescent="0.2">
      <c r="B3113" s="4"/>
      <c r="C3113" s="117"/>
      <c r="D3113" s="117"/>
      <c r="E3113" s="117"/>
      <c r="F3113" s="48"/>
      <c r="G3113" s="11"/>
      <c r="H3113" s="117"/>
      <c r="I3113" s="124"/>
      <c r="J3113" s="124"/>
      <c r="K3113" s="144"/>
      <c r="L3113" s="11"/>
      <c r="M3113" s="143"/>
      <c r="N3113" s="42"/>
      <c r="O3113" s="128"/>
      <c r="P3113" s="130"/>
      <c r="Q3113" s="130"/>
      <c r="R3113" s="72"/>
      <c r="S3113" s="181"/>
      <c r="T3113" s="73"/>
      <c r="V3113" s="74"/>
      <c r="X3113" s="74"/>
      <c r="Z3113" s="74"/>
      <c r="AB3113" s="74"/>
      <c r="AD3113" s="74"/>
      <c r="AF3113" s="74"/>
      <c r="AH3113" s="74">
        <f t="shared" si="481"/>
        <v>0</v>
      </c>
      <c r="AI3113" s="8"/>
      <c r="AJ3113" s="74"/>
      <c r="AK3113" s="8"/>
      <c r="AL3113" s="74"/>
      <c r="AM3113" s="74"/>
      <c r="AN3113" s="74"/>
      <c r="AO3113" s="74"/>
      <c r="AP3113" s="74"/>
      <c r="AQ3113" s="74"/>
    </row>
    <row r="3114" spans="2:43" ht="18" hidden="1" customHeight="1" x14ac:dyDescent="0.2">
      <c r="B3114" s="4"/>
      <c r="C3114" s="117"/>
      <c r="D3114" s="117"/>
      <c r="E3114" s="117"/>
      <c r="F3114" s="48"/>
      <c r="G3114" s="11"/>
      <c r="H3114" s="117"/>
      <c r="I3114" s="124"/>
      <c r="J3114" s="124"/>
      <c r="K3114" s="144"/>
      <c r="L3114" s="11"/>
      <c r="M3114" s="143"/>
      <c r="N3114" s="42"/>
      <c r="O3114" s="128"/>
      <c r="P3114" s="130"/>
      <c r="Q3114" s="131">
        <v>3</v>
      </c>
      <c r="R3114" s="84"/>
      <c r="S3114" s="250"/>
      <c r="T3114" s="69" t="s">
        <v>12</v>
      </c>
      <c r="U3114" s="92"/>
      <c r="V3114" s="70">
        <f>V3115</f>
        <v>184000</v>
      </c>
      <c r="X3114" s="447">
        <f>X3115</f>
        <v>275500</v>
      </c>
      <c r="Z3114" s="447">
        <f>Z3115</f>
        <v>402300</v>
      </c>
      <c r="AB3114" s="447">
        <f>AB3115</f>
        <v>490400</v>
      </c>
      <c r="AD3114" s="447">
        <f>AD3115</f>
        <v>501000</v>
      </c>
      <c r="AF3114" s="447">
        <f>AF3115</f>
        <v>0</v>
      </c>
      <c r="AH3114" s="447">
        <f t="shared" si="481"/>
        <v>501000</v>
      </c>
      <c r="AI3114" s="446"/>
      <c r="AJ3114" s="447">
        <f>AJ3115</f>
        <v>0</v>
      </c>
      <c r="AK3114" s="71"/>
      <c r="AL3114" s="447">
        <f>AL3115</f>
        <v>0</v>
      </c>
      <c r="AM3114" s="447"/>
      <c r="AN3114" s="447">
        <f>AN3115</f>
        <v>0</v>
      </c>
      <c r="AO3114" s="447"/>
      <c r="AP3114" s="447">
        <f>AP3115</f>
        <v>0</v>
      </c>
      <c r="AQ3114" s="447"/>
    </row>
    <row r="3115" spans="2:43" ht="18" hidden="1" customHeight="1" x14ac:dyDescent="0.25">
      <c r="B3115" s="4"/>
      <c r="C3115" s="117"/>
      <c r="D3115" s="117"/>
      <c r="E3115" s="117"/>
      <c r="F3115" s="48"/>
      <c r="G3115" s="11"/>
      <c r="H3115" s="117"/>
      <c r="I3115" s="124"/>
      <c r="J3115" s="124"/>
      <c r="K3115" s="144"/>
      <c r="L3115" s="11"/>
      <c r="M3115" s="143"/>
      <c r="N3115" s="42"/>
      <c r="O3115" s="128"/>
      <c r="P3115" s="130"/>
      <c r="Q3115" s="130"/>
      <c r="R3115" s="72" t="s">
        <v>3</v>
      </c>
      <c r="S3115" s="181"/>
      <c r="T3115" s="73" t="s">
        <v>12</v>
      </c>
      <c r="V3115" s="74">
        <v>184000</v>
      </c>
      <c r="X3115" s="74">
        <v>275500</v>
      </c>
      <c r="Z3115" s="829">
        <v>402300</v>
      </c>
      <c r="AB3115" s="74">
        <v>490400</v>
      </c>
      <c r="AD3115" s="944">
        <v>501000</v>
      </c>
      <c r="AF3115" s="74">
        <v>0</v>
      </c>
      <c r="AH3115" s="74">
        <f t="shared" si="481"/>
        <v>501000</v>
      </c>
      <c r="AI3115" s="8"/>
      <c r="AJ3115" s="74">
        <v>0</v>
      </c>
      <c r="AK3115" s="8"/>
      <c r="AL3115" s="74">
        <v>0</v>
      </c>
      <c r="AM3115" s="74"/>
      <c r="AN3115" s="74">
        <v>0</v>
      </c>
      <c r="AO3115" s="696"/>
      <c r="AP3115" s="74">
        <v>0</v>
      </c>
      <c r="AQ3115" s="696"/>
    </row>
    <row r="3116" spans="2:43" ht="18" hidden="1" customHeight="1" x14ac:dyDescent="0.2">
      <c r="B3116" s="4"/>
      <c r="C3116" s="117"/>
      <c r="D3116" s="117"/>
      <c r="E3116" s="117"/>
      <c r="F3116" s="48"/>
      <c r="G3116" s="11"/>
      <c r="H3116" s="117"/>
      <c r="I3116" s="124"/>
      <c r="J3116" s="124"/>
      <c r="K3116" s="144"/>
      <c r="L3116" s="11"/>
      <c r="M3116" s="143"/>
      <c r="N3116" s="42"/>
      <c r="O3116" s="128"/>
      <c r="P3116" s="130"/>
      <c r="Q3116" s="131">
        <v>4</v>
      </c>
      <c r="R3116" s="68"/>
      <c r="S3116" s="35"/>
      <c r="T3116" s="69" t="s">
        <v>13</v>
      </c>
      <c r="U3116" s="92"/>
      <c r="V3116" s="70">
        <f>V3117+V3118+V3119+V3120+V3121</f>
        <v>15000</v>
      </c>
      <c r="X3116" s="447">
        <f>X3117+X3118+X3119+X3120+X3121</f>
        <v>18500</v>
      </c>
      <c r="Z3116" s="447">
        <f>Z3117+Z3118+Z3119+Z3120+Z3121</f>
        <v>25400</v>
      </c>
      <c r="AB3116" s="447">
        <f>AB3117+AB3118+AB3119+AB3120+AB3121</f>
        <v>28600</v>
      </c>
      <c r="AD3116" s="447">
        <f>AD3117+AD3118+AD3119+AD3120+AD3121</f>
        <v>44500</v>
      </c>
      <c r="AF3116" s="447">
        <f>AF3117+AF3118+AF3119+AF3120+AF3121</f>
        <v>0</v>
      </c>
      <c r="AH3116" s="447">
        <f t="shared" si="481"/>
        <v>44500</v>
      </c>
      <c r="AI3116" s="446"/>
      <c r="AJ3116" s="447">
        <f>AJ3117+AJ3118+AJ3119+AJ3120+AJ3121</f>
        <v>0</v>
      </c>
      <c r="AK3116" s="71"/>
      <c r="AL3116" s="447">
        <f>AL3117+AL3118+AL3119+AL3120+AL3121</f>
        <v>0</v>
      </c>
      <c r="AM3116" s="447"/>
      <c r="AN3116" s="447">
        <f>AN3117+AN3118+AN3119+AN3120+AN3121</f>
        <v>0</v>
      </c>
      <c r="AO3116" s="447"/>
      <c r="AP3116" s="447">
        <f>AP3117+AP3118+AP3119+AP3120+AP3121</f>
        <v>0</v>
      </c>
      <c r="AQ3116" s="447"/>
    </row>
    <row r="3117" spans="2:43" ht="18" hidden="1" customHeight="1" x14ac:dyDescent="0.25">
      <c r="B3117" s="4"/>
      <c r="C3117" s="117"/>
      <c r="D3117" s="117"/>
      <c r="E3117" s="117"/>
      <c r="F3117" s="48"/>
      <c r="G3117" s="11"/>
      <c r="H3117" s="117"/>
      <c r="I3117" s="124"/>
      <c r="J3117" s="124"/>
      <c r="K3117" s="144"/>
      <c r="L3117" s="11"/>
      <c r="M3117" s="143"/>
      <c r="N3117" s="42"/>
      <c r="O3117" s="128"/>
      <c r="P3117" s="130"/>
      <c r="Q3117" s="130"/>
      <c r="R3117" s="72" t="s">
        <v>3</v>
      </c>
      <c r="S3117" s="181"/>
      <c r="T3117" s="73" t="s">
        <v>13</v>
      </c>
      <c r="V3117" s="74">
        <v>15000</v>
      </c>
      <c r="X3117" s="74">
        <v>18500</v>
      </c>
      <c r="Z3117" s="829">
        <v>25400</v>
      </c>
      <c r="AB3117" s="74">
        <v>28600</v>
      </c>
      <c r="AD3117" s="944">
        <v>44500</v>
      </c>
      <c r="AF3117" s="74">
        <v>0</v>
      </c>
      <c r="AH3117" s="74">
        <f t="shared" si="481"/>
        <v>44500</v>
      </c>
      <c r="AI3117" s="8"/>
      <c r="AJ3117" s="74">
        <v>0</v>
      </c>
      <c r="AK3117" s="8"/>
      <c r="AL3117" s="74">
        <v>0</v>
      </c>
      <c r="AM3117" s="74"/>
      <c r="AN3117" s="74">
        <v>0</v>
      </c>
      <c r="AO3117" s="696"/>
      <c r="AP3117" s="74">
        <v>0</v>
      </c>
      <c r="AQ3117" s="696"/>
    </row>
    <row r="3118" spans="2:43" ht="18" hidden="1" customHeight="1" x14ac:dyDescent="0.2">
      <c r="B3118" s="4"/>
      <c r="C3118" s="117"/>
      <c r="D3118" s="117"/>
      <c r="E3118" s="117"/>
      <c r="F3118" s="48"/>
      <c r="G3118" s="11"/>
      <c r="H3118" s="117"/>
      <c r="I3118" s="124"/>
      <c r="J3118" s="124"/>
      <c r="K3118" s="144"/>
      <c r="L3118" s="11"/>
      <c r="M3118" s="143"/>
      <c r="N3118" s="42"/>
      <c r="O3118" s="128"/>
      <c r="P3118" s="130"/>
      <c r="Q3118" s="130"/>
      <c r="R3118" s="72"/>
      <c r="S3118" s="181"/>
      <c r="T3118" s="73"/>
      <c r="V3118" s="74"/>
      <c r="X3118" s="74"/>
      <c r="Z3118" s="74"/>
      <c r="AB3118" s="74"/>
      <c r="AD3118" s="74"/>
      <c r="AF3118" s="74"/>
      <c r="AH3118" s="74">
        <f t="shared" si="481"/>
        <v>0</v>
      </c>
      <c r="AI3118" s="8"/>
      <c r="AJ3118" s="74"/>
      <c r="AK3118" s="8"/>
      <c r="AL3118" s="74"/>
      <c r="AM3118" s="74"/>
      <c r="AN3118" s="74"/>
      <c r="AO3118" s="74"/>
      <c r="AP3118" s="74"/>
      <c r="AQ3118" s="74"/>
    </row>
    <row r="3119" spans="2:43" ht="18" hidden="1" customHeight="1" x14ac:dyDescent="0.2">
      <c r="B3119" s="4"/>
      <c r="C3119" s="117"/>
      <c r="D3119" s="117"/>
      <c r="E3119" s="117"/>
      <c r="F3119" s="48"/>
      <c r="G3119" s="11"/>
      <c r="H3119" s="117"/>
      <c r="I3119" s="124"/>
      <c r="J3119" s="124"/>
      <c r="K3119" s="144"/>
      <c r="L3119" s="11"/>
      <c r="M3119" s="143"/>
      <c r="N3119" s="42"/>
      <c r="O3119" s="128"/>
      <c r="P3119" s="130"/>
      <c r="Q3119" s="130"/>
      <c r="R3119" s="72"/>
      <c r="S3119" s="181"/>
      <c r="T3119" s="73"/>
      <c r="V3119" s="74"/>
      <c r="X3119" s="74"/>
      <c r="Z3119" s="74"/>
      <c r="AB3119" s="74"/>
      <c r="AD3119" s="74"/>
      <c r="AF3119" s="74"/>
      <c r="AH3119" s="74">
        <f t="shared" si="481"/>
        <v>0</v>
      </c>
      <c r="AI3119" s="8"/>
      <c r="AJ3119" s="74"/>
      <c r="AK3119" s="8"/>
      <c r="AL3119" s="74"/>
      <c r="AM3119" s="74"/>
      <c r="AN3119" s="74"/>
      <c r="AO3119" s="74"/>
      <c r="AP3119" s="74"/>
      <c r="AQ3119" s="74"/>
    </row>
    <row r="3120" spans="2:43" ht="18" hidden="1" customHeight="1" x14ac:dyDescent="0.2">
      <c r="B3120" s="4"/>
      <c r="C3120" s="117"/>
      <c r="D3120" s="117"/>
      <c r="E3120" s="117"/>
      <c r="F3120" s="48"/>
      <c r="G3120" s="11"/>
      <c r="H3120" s="117"/>
      <c r="I3120" s="124"/>
      <c r="J3120" s="124"/>
      <c r="K3120" s="144"/>
      <c r="L3120" s="11"/>
      <c r="M3120" s="143"/>
      <c r="N3120" s="42"/>
      <c r="O3120" s="128"/>
      <c r="P3120" s="130"/>
      <c r="Q3120" s="130"/>
      <c r="R3120" s="72"/>
      <c r="S3120" s="181"/>
      <c r="T3120" s="73"/>
      <c r="V3120" s="74"/>
      <c r="X3120" s="74"/>
      <c r="Z3120" s="74"/>
      <c r="AB3120" s="74"/>
      <c r="AD3120" s="74"/>
      <c r="AF3120" s="74"/>
      <c r="AH3120" s="74">
        <f t="shared" si="481"/>
        <v>0</v>
      </c>
      <c r="AI3120" s="8"/>
      <c r="AJ3120" s="74"/>
      <c r="AK3120" s="8"/>
      <c r="AL3120" s="74"/>
      <c r="AM3120" s="74"/>
      <c r="AN3120" s="74"/>
      <c r="AO3120" s="74"/>
      <c r="AP3120" s="74"/>
      <c r="AQ3120" s="74"/>
    </row>
    <row r="3121" spans="2:43" ht="18" hidden="1" customHeight="1" x14ac:dyDescent="0.2">
      <c r="B3121" s="4"/>
      <c r="C3121" s="117"/>
      <c r="D3121" s="117"/>
      <c r="E3121" s="117"/>
      <c r="F3121" s="48"/>
      <c r="G3121" s="11"/>
      <c r="H3121" s="117"/>
      <c r="I3121" s="124"/>
      <c r="J3121" s="124"/>
      <c r="K3121" s="144"/>
      <c r="L3121" s="11"/>
      <c r="M3121" s="143"/>
      <c r="N3121" s="42"/>
      <c r="O3121" s="128"/>
      <c r="P3121" s="130"/>
      <c r="Q3121" s="130"/>
      <c r="R3121" s="72"/>
      <c r="S3121" s="181"/>
      <c r="T3121" s="73"/>
      <c r="V3121" s="74"/>
      <c r="X3121" s="74"/>
      <c r="Z3121" s="74"/>
      <c r="AB3121" s="74"/>
      <c r="AD3121" s="74"/>
      <c r="AF3121" s="74"/>
      <c r="AH3121" s="74">
        <f t="shared" si="481"/>
        <v>0</v>
      </c>
      <c r="AI3121" s="8"/>
      <c r="AJ3121" s="74"/>
      <c r="AK3121" s="8"/>
      <c r="AL3121" s="74"/>
      <c r="AM3121" s="74"/>
      <c r="AN3121" s="74"/>
      <c r="AO3121" s="74"/>
      <c r="AP3121" s="74"/>
      <c r="AQ3121" s="74"/>
    </row>
    <row r="3122" spans="2:43" ht="18" hidden="1" customHeight="1" x14ac:dyDescent="0.2">
      <c r="B3122" s="4"/>
      <c r="C3122" s="117"/>
      <c r="D3122" s="117"/>
      <c r="E3122" s="117"/>
      <c r="F3122" s="48"/>
      <c r="G3122" s="11"/>
      <c r="H3122" s="117"/>
      <c r="I3122" s="124"/>
      <c r="J3122" s="124"/>
      <c r="K3122" s="144"/>
      <c r="L3122" s="11"/>
      <c r="M3122" s="143"/>
      <c r="N3122" s="42"/>
      <c r="O3122" s="128"/>
      <c r="P3122" s="130"/>
      <c r="Q3122" s="131">
        <v>5</v>
      </c>
      <c r="R3122" s="84"/>
      <c r="S3122" s="250"/>
      <c r="T3122" s="69" t="s">
        <v>204</v>
      </c>
      <c r="U3122" s="92"/>
      <c r="V3122" s="70">
        <f>V3123</f>
        <v>0</v>
      </c>
      <c r="X3122" s="447">
        <f>X3123</f>
        <v>13200</v>
      </c>
      <c r="Z3122" s="447">
        <f>Z3123</f>
        <v>63800</v>
      </c>
      <c r="AB3122" s="447">
        <f>AB3123</f>
        <v>56600</v>
      </c>
      <c r="AD3122" s="447">
        <f>AD3123</f>
        <v>3000</v>
      </c>
      <c r="AF3122" s="447">
        <f>AF3123</f>
        <v>0</v>
      </c>
      <c r="AH3122" s="447">
        <f t="shared" si="481"/>
        <v>3000</v>
      </c>
      <c r="AI3122" s="446"/>
      <c r="AJ3122" s="447">
        <f>AJ3123</f>
        <v>0</v>
      </c>
      <c r="AK3122" s="71"/>
      <c r="AL3122" s="447">
        <f>AL3123</f>
        <v>0</v>
      </c>
      <c r="AM3122" s="447"/>
      <c r="AN3122" s="447">
        <f>AN3123</f>
        <v>0</v>
      </c>
      <c r="AO3122" s="447"/>
      <c r="AP3122" s="447">
        <f>AP3123</f>
        <v>0</v>
      </c>
      <c r="AQ3122" s="447"/>
    </row>
    <row r="3123" spans="2:43" ht="18" hidden="1" customHeight="1" x14ac:dyDescent="0.25">
      <c r="B3123" s="4"/>
      <c r="C3123" s="117"/>
      <c r="D3123" s="117"/>
      <c r="E3123" s="117"/>
      <c r="F3123" s="48"/>
      <c r="G3123" s="11"/>
      <c r="H3123" s="117"/>
      <c r="I3123" s="124"/>
      <c r="J3123" s="124"/>
      <c r="K3123" s="144"/>
      <c r="L3123" s="11"/>
      <c r="M3123" s="143"/>
      <c r="N3123" s="42"/>
      <c r="O3123" s="128"/>
      <c r="P3123" s="130"/>
      <c r="Q3123" s="130"/>
      <c r="R3123" s="72" t="s">
        <v>3</v>
      </c>
      <c r="S3123" s="181"/>
      <c r="T3123" s="73" t="s">
        <v>204</v>
      </c>
      <c r="V3123" s="74">
        <v>0</v>
      </c>
      <c r="X3123" s="74">
        <v>13200</v>
      </c>
      <c r="Z3123" s="829">
        <v>63800</v>
      </c>
      <c r="AB3123" s="74">
        <v>56600</v>
      </c>
      <c r="AD3123" s="944">
        <v>3000</v>
      </c>
      <c r="AF3123" s="74">
        <v>0</v>
      </c>
      <c r="AH3123" s="74">
        <f t="shared" si="481"/>
        <v>3000</v>
      </c>
      <c r="AI3123" s="8"/>
      <c r="AJ3123" s="74">
        <v>0</v>
      </c>
      <c r="AK3123" s="8"/>
      <c r="AL3123" s="74">
        <v>0</v>
      </c>
      <c r="AM3123" s="74"/>
      <c r="AN3123" s="74">
        <v>0</v>
      </c>
      <c r="AO3123" s="696"/>
      <c r="AP3123" s="74">
        <v>0</v>
      </c>
      <c r="AQ3123" s="696"/>
    </row>
    <row r="3124" spans="2:43" ht="18" hidden="1" customHeight="1" x14ac:dyDescent="0.2">
      <c r="B3124" s="4"/>
      <c r="C3124" s="117"/>
      <c r="D3124" s="117"/>
      <c r="E3124" s="117"/>
      <c r="F3124" s="48"/>
      <c r="G3124" s="11"/>
      <c r="H3124" s="117"/>
      <c r="I3124" s="124"/>
      <c r="J3124" s="124"/>
      <c r="K3124" s="144"/>
      <c r="L3124" s="11"/>
      <c r="M3124" s="143"/>
      <c r="N3124" s="42"/>
      <c r="O3124" s="128"/>
      <c r="P3124" s="130"/>
      <c r="Q3124" s="131">
        <v>6</v>
      </c>
      <c r="R3124" s="68"/>
      <c r="S3124" s="35"/>
      <c r="T3124" s="69" t="s">
        <v>375</v>
      </c>
      <c r="U3124" s="92"/>
      <c r="V3124" s="70">
        <f>SUM(V3125:V3125)</f>
        <v>0</v>
      </c>
      <c r="X3124" s="447">
        <f>SUM(X3125:X3125)</f>
        <v>0</v>
      </c>
      <c r="Z3124" s="447">
        <f>SUM(Z3125:Z3125)</f>
        <v>0</v>
      </c>
      <c r="AB3124" s="447">
        <f>SUM(AB3125:AB3125)</f>
        <v>0</v>
      </c>
      <c r="AD3124" s="447">
        <f>SUM(AD3125:AD3125)</f>
        <v>0</v>
      </c>
      <c r="AF3124" s="447">
        <f>SUM(AF3125:AF3125)</f>
        <v>0</v>
      </c>
      <c r="AH3124" s="447">
        <f t="shared" si="481"/>
        <v>0</v>
      </c>
      <c r="AI3124" s="446"/>
      <c r="AJ3124" s="447">
        <f>SUM(AJ3125:AJ3125)</f>
        <v>0</v>
      </c>
      <c r="AK3124" s="71"/>
      <c r="AL3124" s="447">
        <f>SUM(AL3125:AL3125)</f>
        <v>0</v>
      </c>
      <c r="AM3124" s="447"/>
      <c r="AN3124" s="447">
        <f>SUM(AN3125:AN3125)</f>
        <v>0</v>
      </c>
      <c r="AO3124" s="447"/>
      <c r="AP3124" s="447">
        <f>SUM(AP3125:AP3125)</f>
        <v>0</v>
      </c>
      <c r="AQ3124" s="447"/>
    </row>
    <row r="3125" spans="2:43" ht="18" hidden="1" customHeight="1" x14ac:dyDescent="0.2">
      <c r="B3125" s="4"/>
      <c r="C3125" s="117"/>
      <c r="D3125" s="117"/>
      <c r="E3125" s="117"/>
      <c r="F3125" s="48"/>
      <c r="G3125" s="11"/>
      <c r="H3125" s="117"/>
      <c r="I3125" s="124"/>
      <c r="J3125" s="124"/>
      <c r="K3125" s="144"/>
      <c r="L3125" s="11"/>
      <c r="M3125" s="143"/>
      <c r="N3125" s="42"/>
      <c r="O3125" s="128"/>
      <c r="P3125" s="130"/>
      <c r="Q3125" s="130"/>
      <c r="R3125" s="72" t="s">
        <v>3</v>
      </c>
      <c r="S3125" s="181"/>
      <c r="T3125" s="73" t="s">
        <v>375</v>
      </c>
      <c r="V3125" s="74">
        <v>0</v>
      </c>
      <c r="X3125" s="74">
        <v>0</v>
      </c>
      <c r="Z3125" s="74">
        <v>0</v>
      </c>
      <c r="AB3125" s="74">
        <v>0</v>
      </c>
      <c r="AD3125" s="74">
        <v>0</v>
      </c>
      <c r="AF3125" s="74">
        <v>0</v>
      </c>
      <c r="AH3125" s="74">
        <f t="shared" si="481"/>
        <v>0</v>
      </c>
      <c r="AI3125" s="8"/>
      <c r="AJ3125" s="74">
        <v>0</v>
      </c>
      <c r="AK3125" s="8"/>
      <c r="AL3125" s="74">
        <v>0</v>
      </c>
      <c r="AM3125" s="74"/>
      <c r="AN3125" s="74">
        <v>0</v>
      </c>
      <c r="AO3125" s="74"/>
      <c r="AP3125" s="74">
        <v>0</v>
      </c>
      <c r="AQ3125" s="74"/>
    </row>
    <row r="3126" spans="2:43" ht="18" hidden="1" customHeight="1" x14ac:dyDescent="0.2">
      <c r="B3126" s="4"/>
      <c r="C3126" s="117"/>
      <c r="D3126" s="117"/>
      <c r="E3126" s="117"/>
      <c r="F3126" s="48"/>
      <c r="G3126" s="11"/>
      <c r="H3126" s="117"/>
      <c r="I3126" s="124"/>
      <c r="J3126" s="124"/>
      <c r="K3126" s="144"/>
      <c r="L3126" s="11"/>
      <c r="M3126" s="143"/>
      <c r="N3126" s="42"/>
      <c r="O3126" s="128"/>
      <c r="P3126" s="129">
        <v>2</v>
      </c>
      <c r="Q3126" s="129"/>
      <c r="R3126" s="64"/>
      <c r="S3126" s="234"/>
      <c r="T3126" s="65" t="s">
        <v>75</v>
      </c>
      <c r="U3126" s="155"/>
      <c r="V3126" s="66">
        <f>V3127</f>
        <v>0</v>
      </c>
      <c r="X3126" s="66">
        <f>X3127</f>
        <v>0</v>
      </c>
      <c r="Z3126" s="66">
        <f>Z3127</f>
        <v>0</v>
      </c>
      <c r="AB3126" s="66">
        <f>AB3127</f>
        <v>0</v>
      </c>
      <c r="AD3126" s="66" t="e">
        <f>#REF!</f>
        <v>#REF!</v>
      </c>
      <c r="AF3126" s="66">
        <f>AF3127</f>
        <v>0</v>
      </c>
      <c r="AH3126" s="66" t="e">
        <f t="shared" si="481"/>
        <v>#REF!</v>
      </c>
      <c r="AI3126" s="67"/>
      <c r="AJ3126" s="66">
        <f>AJ3127</f>
        <v>0</v>
      </c>
      <c r="AK3126" s="67"/>
      <c r="AL3126" s="66">
        <f>AL3127</f>
        <v>0</v>
      </c>
      <c r="AM3126" s="66"/>
      <c r="AN3126" s="66">
        <f>AN3127</f>
        <v>0</v>
      </c>
      <c r="AO3126" s="66"/>
      <c r="AP3126" s="66">
        <f>AP3127</f>
        <v>0</v>
      </c>
      <c r="AQ3126" s="66"/>
    </row>
    <row r="3127" spans="2:43" ht="18" hidden="1" customHeight="1" x14ac:dyDescent="0.2">
      <c r="B3127" s="4"/>
      <c r="C3127" s="117"/>
      <c r="D3127" s="117"/>
      <c r="E3127" s="117"/>
      <c r="F3127" s="48"/>
      <c r="G3127" s="11"/>
      <c r="H3127" s="117"/>
      <c r="I3127" s="124"/>
      <c r="J3127" s="124"/>
      <c r="K3127" s="144"/>
      <c r="L3127" s="11"/>
      <c r="M3127" s="143"/>
      <c r="N3127" s="42"/>
      <c r="O3127" s="128"/>
      <c r="P3127" s="130"/>
      <c r="Q3127" s="140">
        <v>1</v>
      </c>
      <c r="R3127" s="68"/>
      <c r="S3127" s="35"/>
      <c r="T3127" s="69" t="s">
        <v>76</v>
      </c>
      <c r="U3127" s="92"/>
      <c r="V3127" s="70">
        <f>SUM(V3128:V3129)</f>
        <v>0</v>
      </c>
      <c r="X3127" s="447">
        <f>SUM(X3128:X3129)</f>
        <v>0</v>
      </c>
      <c r="Z3127" s="447">
        <f>SUM(Z3128:Z3129)</f>
        <v>0</v>
      </c>
      <c r="AB3127" s="447">
        <f>SUM(AB3128:AB3129)</f>
        <v>0</v>
      </c>
      <c r="AD3127" s="447">
        <f>SUM(AD3128:AD3129)</f>
        <v>0</v>
      </c>
      <c r="AF3127" s="447">
        <f>SUM(AF3128:AF3129)</f>
        <v>0</v>
      </c>
      <c r="AH3127" s="447">
        <f t="shared" si="481"/>
        <v>0</v>
      </c>
      <c r="AI3127" s="446"/>
      <c r="AJ3127" s="447">
        <f>SUM(AJ3128:AJ3129)</f>
        <v>0</v>
      </c>
      <c r="AK3127" s="71"/>
      <c r="AL3127" s="447">
        <f>SUM(AL3128:AL3129)</f>
        <v>0</v>
      </c>
      <c r="AM3127" s="447"/>
      <c r="AN3127" s="447">
        <f>SUM(AN3128:AN3129)</f>
        <v>0</v>
      </c>
      <c r="AO3127" s="447"/>
      <c r="AP3127" s="447">
        <f>SUM(AP3128:AP3129)</f>
        <v>0</v>
      </c>
      <c r="AQ3127" s="447"/>
    </row>
    <row r="3128" spans="2:43" ht="18" hidden="1" customHeight="1" x14ac:dyDescent="0.2">
      <c r="B3128" s="4"/>
      <c r="C3128" s="117"/>
      <c r="D3128" s="117"/>
      <c r="E3128" s="117"/>
      <c r="F3128" s="48"/>
      <c r="G3128" s="11"/>
      <c r="H3128" s="117"/>
      <c r="I3128" s="124"/>
      <c r="J3128" s="124"/>
      <c r="K3128" s="144"/>
      <c r="L3128" s="11"/>
      <c r="M3128" s="143"/>
      <c r="N3128" s="42"/>
      <c r="O3128" s="128"/>
      <c r="P3128" s="130"/>
      <c r="Q3128" s="130"/>
      <c r="R3128" s="72" t="s">
        <v>18</v>
      </c>
      <c r="S3128" s="181"/>
      <c r="T3128" s="73" t="s">
        <v>196</v>
      </c>
      <c r="V3128" s="74">
        <v>0</v>
      </c>
      <c r="X3128" s="74">
        <v>0</v>
      </c>
      <c r="Z3128" s="74">
        <v>0</v>
      </c>
      <c r="AB3128" s="74">
        <v>0</v>
      </c>
      <c r="AD3128" s="74">
        <v>0</v>
      </c>
      <c r="AF3128" s="74">
        <v>0</v>
      </c>
      <c r="AH3128" s="74">
        <f t="shared" si="481"/>
        <v>0</v>
      </c>
      <c r="AI3128" s="8"/>
      <c r="AJ3128" s="74">
        <v>0</v>
      </c>
      <c r="AK3128" s="8"/>
      <c r="AL3128" s="74">
        <v>0</v>
      </c>
      <c r="AM3128" s="74"/>
      <c r="AN3128" s="74">
        <v>0</v>
      </c>
      <c r="AO3128" s="74"/>
      <c r="AP3128" s="74">
        <v>0</v>
      </c>
      <c r="AQ3128" s="74"/>
    </row>
    <row r="3129" spans="2:43" ht="18" hidden="1" customHeight="1" x14ac:dyDescent="0.2">
      <c r="B3129" s="4"/>
      <c r="C3129" s="117"/>
      <c r="D3129" s="117"/>
      <c r="E3129" s="117"/>
      <c r="F3129" s="48"/>
      <c r="G3129" s="11"/>
      <c r="H3129" s="117"/>
      <c r="I3129" s="124"/>
      <c r="J3129" s="124"/>
      <c r="K3129" s="144"/>
      <c r="L3129" s="11"/>
      <c r="M3129" s="143"/>
      <c r="N3129" s="42"/>
      <c r="O3129" s="128"/>
      <c r="P3129" s="130"/>
      <c r="Q3129" s="130"/>
      <c r="R3129" s="72" t="s">
        <v>14</v>
      </c>
      <c r="S3129" s="181"/>
      <c r="T3129" s="73" t="s">
        <v>206</v>
      </c>
      <c r="V3129" s="74">
        <v>0</v>
      </c>
      <c r="X3129" s="74">
        <v>0</v>
      </c>
      <c r="Z3129" s="74">
        <v>0</v>
      </c>
      <c r="AB3129" s="74">
        <v>0</v>
      </c>
      <c r="AD3129" s="74">
        <v>0</v>
      </c>
      <c r="AF3129" s="74">
        <v>0</v>
      </c>
      <c r="AH3129" s="74">
        <f t="shared" si="481"/>
        <v>0</v>
      </c>
      <c r="AI3129" s="8"/>
      <c r="AJ3129" s="74">
        <v>0</v>
      </c>
      <c r="AK3129" s="8"/>
      <c r="AL3129" s="74">
        <v>0</v>
      </c>
      <c r="AM3129" s="74"/>
      <c r="AN3129" s="74">
        <v>0</v>
      </c>
      <c r="AO3129" s="74"/>
      <c r="AP3129" s="74">
        <v>0</v>
      </c>
      <c r="AQ3129" s="74"/>
    </row>
    <row r="3130" spans="2:43" ht="18" hidden="1" customHeight="1" x14ac:dyDescent="0.2">
      <c r="B3130" s="4"/>
      <c r="C3130" s="117"/>
      <c r="D3130" s="117"/>
      <c r="E3130" s="117"/>
      <c r="F3130" s="48"/>
      <c r="G3130" s="11"/>
      <c r="H3130" s="117"/>
      <c r="I3130" s="124"/>
      <c r="J3130" s="124"/>
      <c r="K3130" s="144"/>
      <c r="L3130" s="11"/>
      <c r="M3130" s="143"/>
      <c r="N3130" s="42"/>
      <c r="O3130" s="128"/>
      <c r="P3130" s="129">
        <v>4</v>
      </c>
      <c r="Q3130" s="129"/>
      <c r="R3130" s="64"/>
      <c r="S3130" s="234"/>
      <c r="T3130" s="65" t="s">
        <v>376</v>
      </c>
      <c r="U3130" s="155"/>
      <c r="V3130" s="66">
        <f>V3131</f>
        <v>0</v>
      </c>
      <c r="X3130" s="66">
        <f>X3131</f>
        <v>0</v>
      </c>
      <c r="Z3130" s="66">
        <f>Z3131</f>
        <v>0</v>
      </c>
      <c r="AB3130" s="66">
        <f>AB3131</f>
        <v>0</v>
      </c>
      <c r="AD3130" s="66">
        <f>AD3131</f>
        <v>0</v>
      </c>
      <c r="AF3130" s="66">
        <f>AF3131</f>
        <v>0</v>
      </c>
      <c r="AH3130" s="66">
        <f t="shared" si="481"/>
        <v>0</v>
      </c>
      <c r="AI3130" s="67"/>
      <c r="AJ3130" s="66">
        <f>AJ3131</f>
        <v>0</v>
      </c>
      <c r="AK3130" s="67"/>
      <c r="AL3130" s="66">
        <f>AL3131</f>
        <v>0</v>
      </c>
      <c r="AM3130" s="66"/>
      <c r="AN3130" s="66">
        <f>AN3131</f>
        <v>0</v>
      </c>
      <c r="AO3130" s="66"/>
      <c r="AP3130" s="66">
        <f>AP3131</f>
        <v>0</v>
      </c>
      <c r="AQ3130" s="66"/>
    </row>
    <row r="3131" spans="2:43" ht="18" hidden="1" customHeight="1" x14ac:dyDescent="0.2">
      <c r="B3131" s="4"/>
      <c r="C3131" s="117"/>
      <c r="D3131" s="117"/>
      <c r="E3131" s="117"/>
      <c r="F3131" s="48"/>
      <c r="G3131" s="11"/>
      <c r="H3131" s="117"/>
      <c r="I3131" s="124"/>
      <c r="J3131" s="124"/>
      <c r="K3131" s="144"/>
      <c r="L3131" s="11"/>
      <c r="M3131" s="143"/>
      <c r="N3131" s="42"/>
      <c r="O3131" s="128"/>
      <c r="P3131" s="130"/>
      <c r="Q3131" s="131">
        <v>1</v>
      </c>
      <c r="R3131" s="84"/>
      <c r="S3131" s="250"/>
      <c r="T3131" s="69" t="s">
        <v>76</v>
      </c>
      <c r="U3131" s="92"/>
      <c r="V3131" s="447">
        <f>V3132+V3133</f>
        <v>0</v>
      </c>
      <c r="X3131" s="447">
        <f>X3132+X3133</f>
        <v>0</v>
      </c>
      <c r="Z3131" s="447">
        <f>Z3132+Z3133</f>
        <v>0</v>
      </c>
      <c r="AB3131" s="447">
        <f>AB3132+AB3133</f>
        <v>0</v>
      </c>
      <c r="AD3131" s="447">
        <f>AD3132+AD3133</f>
        <v>0</v>
      </c>
      <c r="AF3131" s="447">
        <f>AF3132+AF3133</f>
        <v>0</v>
      </c>
      <c r="AH3131" s="447">
        <f t="shared" si="481"/>
        <v>0</v>
      </c>
      <c r="AI3131" s="446"/>
      <c r="AJ3131" s="447">
        <f>AJ3132+AJ3133</f>
        <v>0</v>
      </c>
      <c r="AK3131" s="71"/>
      <c r="AL3131" s="447">
        <f>AL3132+AL3133</f>
        <v>0</v>
      </c>
      <c r="AM3131" s="447"/>
      <c r="AN3131" s="447">
        <f>AN3132+AN3133</f>
        <v>0</v>
      </c>
      <c r="AO3131" s="447"/>
      <c r="AP3131" s="447">
        <f>AP3132+AP3133</f>
        <v>0</v>
      </c>
      <c r="AQ3131" s="447"/>
    </row>
    <row r="3132" spans="2:43" ht="15.75" hidden="1" customHeight="1" x14ac:dyDescent="0.2">
      <c r="B3132" s="4"/>
      <c r="C3132" s="117"/>
      <c r="D3132" s="117"/>
      <c r="E3132" s="117"/>
      <c r="F3132" s="48"/>
      <c r="G3132" s="11"/>
      <c r="H3132" s="117"/>
      <c r="I3132" s="124"/>
      <c r="J3132" s="124"/>
      <c r="K3132" s="144"/>
      <c r="L3132" s="11"/>
      <c r="M3132" s="143"/>
      <c r="N3132" s="42"/>
      <c r="O3132" s="128"/>
      <c r="P3132" s="130"/>
      <c r="Q3132" s="130"/>
      <c r="R3132" s="72" t="s">
        <v>14</v>
      </c>
      <c r="S3132" s="181"/>
      <c r="T3132" s="73" t="s">
        <v>377</v>
      </c>
      <c r="V3132" s="74">
        <v>0</v>
      </c>
      <c r="X3132" s="74">
        <v>0</v>
      </c>
      <c r="Z3132" s="74">
        <v>0</v>
      </c>
      <c r="AB3132" s="74">
        <v>0</v>
      </c>
      <c r="AD3132" s="74">
        <v>0</v>
      </c>
      <c r="AF3132" s="74">
        <v>0</v>
      </c>
      <c r="AH3132" s="74">
        <f t="shared" si="481"/>
        <v>0</v>
      </c>
      <c r="AI3132" s="8"/>
      <c r="AJ3132" s="74">
        <v>0</v>
      </c>
      <c r="AK3132" s="8"/>
      <c r="AL3132" s="74">
        <v>0</v>
      </c>
      <c r="AM3132" s="74"/>
      <c r="AN3132" s="74">
        <v>0</v>
      </c>
      <c r="AO3132" s="74"/>
      <c r="AP3132" s="74">
        <v>0</v>
      </c>
      <c r="AQ3132" s="74"/>
    </row>
    <row r="3133" spans="2:43" ht="18" hidden="1" customHeight="1" x14ac:dyDescent="0.2">
      <c r="B3133" s="4"/>
      <c r="C3133" s="117"/>
      <c r="D3133" s="117"/>
      <c r="E3133" s="117"/>
      <c r="F3133" s="48"/>
      <c r="G3133" s="11"/>
      <c r="H3133" s="117"/>
      <c r="I3133" s="124"/>
      <c r="J3133" s="124"/>
      <c r="K3133" s="144"/>
      <c r="L3133" s="11"/>
      <c r="M3133" s="143"/>
      <c r="N3133" s="42"/>
      <c r="O3133" s="128"/>
      <c r="P3133" s="130"/>
      <c r="Q3133" s="130"/>
      <c r="R3133" s="72">
        <v>90</v>
      </c>
      <c r="S3133" s="181"/>
      <c r="T3133" s="73" t="s">
        <v>500</v>
      </c>
      <c r="V3133" s="74">
        <v>0</v>
      </c>
      <c r="X3133" s="74">
        <v>0</v>
      </c>
      <c r="Z3133" s="74">
        <v>0</v>
      </c>
      <c r="AB3133" s="74">
        <v>0</v>
      </c>
      <c r="AD3133" s="74">
        <v>0</v>
      </c>
      <c r="AF3133" s="74">
        <v>0</v>
      </c>
      <c r="AH3133" s="74">
        <f t="shared" si="481"/>
        <v>0</v>
      </c>
      <c r="AI3133" s="8"/>
      <c r="AJ3133" s="74"/>
      <c r="AK3133" s="8"/>
      <c r="AL3133" s="74"/>
      <c r="AM3133" s="74"/>
      <c r="AN3133" s="74"/>
      <c r="AO3133" s="74"/>
      <c r="AP3133" s="74"/>
      <c r="AQ3133" s="74"/>
    </row>
    <row r="3134" spans="2:43" ht="18" hidden="1" customHeight="1" x14ac:dyDescent="0.2">
      <c r="B3134" s="4"/>
      <c r="C3134" s="117"/>
      <c r="D3134" s="117"/>
      <c r="E3134" s="117"/>
      <c r="F3134" s="48"/>
      <c r="G3134" s="11"/>
      <c r="H3134" s="117"/>
      <c r="I3134" s="124"/>
      <c r="J3134" s="124"/>
      <c r="K3134" s="144"/>
      <c r="L3134" s="11"/>
      <c r="M3134" s="143"/>
      <c r="N3134" s="42"/>
      <c r="O3134" s="128"/>
      <c r="P3134" s="669">
        <v>5</v>
      </c>
      <c r="Q3134" s="130"/>
      <c r="R3134" s="72"/>
      <c r="S3134" s="181"/>
      <c r="T3134" s="670" t="s">
        <v>211</v>
      </c>
      <c r="V3134" s="74"/>
      <c r="X3134" s="672">
        <f>X3135</f>
        <v>60000</v>
      </c>
      <c r="Z3134" s="672">
        <f>Z3135</f>
        <v>78100</v>
      </c>
      <c r="AB3134" s="672">
        <f>AB3135</f>
        <v>117200</v>
      </c>
      <c r="AD3134" s="672">
        <f>AD3135</f>
        <v>162000</v>
      </c>
      <c r="AF3134" s="672">
        <f>AF3135</f>
        <v>0</v>
      </c>
      <c r="AH3134" s="672">
        <f t="shared" si="481"/>
        <v>162000</v>
      </c>
      <c r="AI3134" s="8"/>
      <c r="AJ3134" s="672">
        <f>AJ3135</f>
        <v>0</v>
      </c>
      <c r="AK3134" s="8"/>
      <c r="AL3134" s="672">
        <f t="shared" ref="AL3134:AP3135" si="482">AL3135</f>
        <v>0</v>
      </c>
      <c r="AM3134" s="672"/>
      <c r="AN3134" s="672">
        <f t="shared" si="482"/>
        <v>0</v>
      </c>
      <c r="AO3134" s="672"/>
      <c r="AP3134" s="672">
        <f t="shared" si="482"/>
        <v>0</v>
      </c>
      <c r="AQ3134" s="672"/>
    </row>
    <row r="3135" spans="2:43" ht="18" hidden="1" customHeight="1" x14ac:dyDescent="0.2">
      <c r="B3135" s="4"/>
      <c r="C3135" s="117"/>
      <c r="D3135" s="117"/>
      <c r="E3135" s="117"/>
      <c r="F3135" s="48"/>
      <c r="G3135" s="11"/>
      <c r="H3135" s="117"/>
      <c r="I3135" s="124"/>
      <c r="J3135" s="124"/>
      <c r="K3135" s="144"/>
      <c r="L3135" s="11"/>
      <c r="M3135" s="143"/>
      <c r="N3135" s="42"/>
      <c r="O3135" s="128"/>
      <c r="P3135" s="130"/>
      <c r="Q3135" s="629">
        <v>1</v>
      </c>
      <c r="R3135" s="72"/>
      <c r="S3135" s="181"/>
      <c r="T3135" s="671" t="s">
        <v>606</v>
      </c>
      <c r="V3135" s="74"/>
      <c r="X3135" s="644">
        <f>X3136</f>
        <v>60000</v>
      </c>
      <c r="Z3135" s="644">
        <f>Z3136</f>
        <v>78100</v>
      </c>
      <c r="AB3135" s="644">
        <f>AB3136</f>
        <v>117200</v>
      </c>
      <c r="AD3135" s="644">
        <f>AD3136</f>
        <v>162000</v>
      </c>
      <c r="AF3135" s="644">
        <f>AF3136</f>
        <v>0</v>
      </c>
      <c r="AH3135" s="644">
        <f t="shared" si="481"/>
        <v>162000</v>
      </c>
      <c r="AI3135" s="8"/>
      <c r="AJ3135" s="644">
        <f>AJ3136</f>
        <v>0</v>
      </c>
      <c r="AK3135" s="8"/>
      <c r="AL3135" s="644">
        <f t="shared" si="482"/>
        <v>0</v>
      </c>
      <c r="AM3135" s="644"/>
      <c r="AN3135" s="644">
        <f t="shared" si="482"/>
        <v>0</v>
      </c>
      <c r="AO3135" s="644"/>
      <c r="AP3135" s="644">
        <f t="shared" si="482"/>
        <v>0</v>
      </c>
      <c r="AQ3135" s="644"/>
    </row>
    <row r="3136" spans="2:43" ht="18" hidden="1" customHeight="1" x14ac:dyDescent="0.25">
      <c r="B3136" s="4"/>
      <c r="C3136" s="117"/>
      <c r="D3136" s="117"/>
      <c r="E3136" s="117"/>
      <c r="F3136" s="48"/>
      <c r="G3136" s="11"/>
      <c r="H3136" s="117"/>
      <c r="I3136" s="124"/>
      <c r="J3136" s="124"/>
      <c r="K3136" s="144"/>
      <c r="L3136" s="11"/>
      <c r="M3136" s="143"/>
      <c r="N3136" s="42"/>
      <c r="O3136" s="128"/>
      <c r="P3136" s="130"/>
      <c r="Q3136" s="130"/>
      <c r="R3136" s="72">
        <v>4</v>
      </c>
      <c r="S3136" s="181"/>
      <c r="T3136" s="665" t="s">
        <v>607</v>
      </c>
      <c r="V3136" s="74"/>
      <c r="X3136" s="74">
        <v>60000</v>
      </c>
      <c r="Z3136" s="829">
        <v>78100</v>
      </c>
      <c r="AB3136" s="74">
        <v>117200</v>
      </c>
      <c r="AD3136" s="944">
        <v>162000</v>
      </c>
      <c r="AF3136" s="74">
        <v>0</v>
      </c>
      <c r="AH3136" s="74">
        <f t="shared" si="481"/>
        <v>162000</v>
      </c>
      <c r="AI3136" s="8"/>
      <c r="AJ3136" s="74">
        <v>0</v>
      </c>
      <c r="AK3136" s="8"/>
      <c r="AL3136" s="74">
        <v>0</v>
      </c>
      <c r="AM3136" s="74"/>
      <c r="AN3136" s="74">
        <v>0</v>
      </c>
      <c r="AO3136" s="696"/>
      <c r="AP3136" s="74">
        <v>0</v>
      </c>
      <c r="AQ3136" s="696"/>
    </row>
    <row r="3137" spans="2:43" ht="18" hidden="1" customHeight="1" x14ac:dyDescent="0.2">
      <c r="B3137" s="4"/>
      <c r="C3137" s="117"/>
      <c r="D3137" s="117"/>
      <c r="E3137" s="117"/>
      <c r="F3137" s="48"/>
      <c r="G3137" s="11"/>
      <c r="H3137" s="117"/>
      <c r="I3137" s="124"/>
      <c r="J3137" s="124"/>
      <c r="K3137" s="144"/>
      <c r="L3137" s="11"/>
      <c r="M3137" s="143"/>
      <c r="N3137" s="42"/>
      <c r="O3137" s="127" t="s">
        <v>0</v>
      </c>
      <c r="P3137" s="123"/>
      <c r="Q3137" s="123"/>
      <c r="R3137" s="49"/>
      <c r="S3137" s="18"/>
      <c r="T3137" s="50" t="s">
        <v>60</v>
      </c>
      <c r="U3137" s="76"/>
      <c r="V3137" s="51">
        <f>V3138+V3143</f>
        <v>297000</v>
      </c>
      <c r="X3137" s="51">
        <f>X3138+X3151</f>
        <v>331500</v>
      </c>
      <c r="Z3137" s="51">
        <f>Z3138+Z3151+Z3147</f>
        <v>464300</v>
      </c>
      <c r="AB3137" s="51">
        <f>AB3138+AB3151+AB3147</f>
        <v>592600</v>
      </c>
      <c r="AD3137" s="51" t="e">
        <f>AD3138+AD3151+AD3147</f>
        <v>#REF!</v>
      </c>
      <c r="AF3137" s="51">
        <f>AF3138+AF3151+AF3147</f>
        <v>0</v>
      </c>
      <c r="AH3137" s="51" t="e">
        <f t="shared" si="481"/>
        <v>#REF!</v>
      </c>
      <c r="AI3137" s="5"/>
      <c r="AJ3137" s="51">
        <f>AJ3138+AJ3151+AJ3147</f>
        <v>0</v>
      </c>
      <c r="AK3137" s="5"/>
      <c r="AL3137" s="51">
        <f>AL3138+AL3151+AL3147</f>
        <v>0</v>
      </c>
      <c r="AM3137" s="51"/>
      <c r="AN3137" s="51">
        <f>AN3138+AN3151+AN3147</f>
        <v>0</v>
      </c>
      <c r="AO3137" s="51"/>
      <c r="AP3137" s="51">
        <f>AP3138+AP3151+AP3147</f>
        <v>0</v>
      </c>
      <c r="AQ3137" s="51"/>
    </row>
    <row r="3138" spans="2:43" ht="18" hidden="1" customHeight="1" x14ac:dyDescent="0.2">
      <c r="B3138" s="4"/>
      <c r="C3138" s="117"/>
      <c r="D3138" s="117"/>
      <c r="E3138" s="117"/>
      <c r="F3138" s="48"/>
      <c r="G3138" s="11"/>
      <c r="H3138" s="117"/>
      <c r="I3138" s="124"/>
      <c r="J3138" s="124"/>
      <c r="K3138" s="144"/>
      <c r="L3138" s="11"/>
      <c r="M3138" s="143"/>
      <c r="N3138" s="42"/>
      <c r="O3138" s="128"/>
      <c r="P3138" s="129">
        <v>1</v>
      </c>
      <c r="Q3138" s="129"/>
      <c r="R3138" s="64"/>
      <c r="S3138" s="234"/>
      <c r="T3138" s="65" t="s">
        <v>8</v>
      </c>
      <c r="U3138" s="155"/>
      <c r="V3138" s="66">
        <f>V3139</f>
        <v>297000</v>
      </c>
      <c r="X3138" s="66">
        <f>X3139</f>
        <v>329700</v>
      </c>
      <c r="Z3138" s="66">
        <f>Z3139</f>
        <v>461500</v>
      </c>
      <c r="AB3138" s="66">
        <f>AB3139</f>
        <v>590900</v>
      </c>
      <c r="AD3138" s="66">
        <f>AD3139</f>
        <v>611100</v>
      </c>
      <c r="AF3138" s="66">
        <f>AF3139</f>
        <v>0</v>
      </c>
      <c r="AH3138" s="66">
        <f t="shared" si="481"/>
        <v>611100</v>
      </c>
      <c r="AI3138" s="67"/>
      <c r="AJ3138" s="66">
        <f>AJ3139</f>
        <v>0</v>
      </c>
      <c r="AK3138" s="67"/>
      <c r="AL3138" s="66">
        <f>AL3139</f>
        <v>0</v>
      </c>
      <c r="AM3138" s="66"/>
      <c r="AN3138" s="66">
        <f>AN3139</f>
        <v>0</v>
      </c>
      <c r="AO3138" s="66"/>
      <c r="AP3138" s="66">
        <f>AP3139</f>
        <v>0</v>
      </c>
      <c r="AQ3138" s="66"/>
    </row>
    <row r="3139" spans="2:43" ht="18" hidden="1" customHeight="1" x14ac:dyDescent="0.2">
      <c r="B3139" s="4"/>
      <c r="C3139" s="117"/>
      <c r="D3139" s="117"/>
      <c r="E3139" s="117"/>
      <c r="F3139" s="48"/>
      <c r="G3139" s="11"/>
      <c r="H3139" s="117"/>
      <c r="I3139" s="124"/>
      <c r="J3139" s="124"/>
      <c r="K3139" s="144"/>
      <c r="L3139" s="11"/>
      <c r="M3139" s="143"/>
      <c r="N3139" s="42"/>
      <c r="O3139" s="128"/>
      <c r="P3139" s="130"/>
      <c r="Q3139" s="131">
        <v>6</v>
      </c>
      <c r="R3139" s="72"/>
      <c r="S3139" s="181"/>
      <c r="T3139" s="69" t="s">
        <v>62</v>
      </c>
      <c r="U3139" s="92"/>
      <c r="V3139" s="70">
        <f>SUM(V3140:V3142)</f>
        <v>297000</v>
      </c>
      <c r="X3139" s="447">
        <f>SUM(X3140:X3142)</f>
        <v>329700</v>
      </c>
      <c r="Z3139" s="447">
        <f>SUM(Z3140:Z3142)</f>
        <v>461500</v>
      </c>
      <c r="AB3139" s="447">
        <f>SUM(AB3140:AB3142)</f>
        <v>590900</v>
      </c>
      <c r="AD3139" s="447">
        <f>SUM(AD3140:AD3142)</f>
        <v>611100</v>
      </c>
      <c r="AF3139" s="447">
        <f>SUM(AF3140:AF3142)</f>
        <v>0</v>
      </c>
      <c r="AH3139" s="447">
        <f t="shared" si="481"/>
        <v>611100</v>
      </c>
      <c r="AI3139" s="446"/>
      <c r="AJ3139" s="447">
        <f>SUM(AJ3140:AJ3142)</f>
        <v>0</v>
      </c>
      <c r="AK3139" s="71"/>
      <c r="AL3139" s="447">
        <f>SUM(AL3140:AL3142)</f>
        <v>0</v>
      </c>
      <c r="AM3139" s="447"/>
      <c r="AN3139" s="447">
        <f>SUM(AN3140:AN3142)</f>
        <v>0</v>
      </c>
      <c r="AO3139" s="447"/>
      <c r="AP3139" s="447">
        <f>SUM(AP3140:AP3142)</f>
        <v>0</v>
      </c>
      <c r="AQ3139" s="447"/>
    </row>
    <row r="3140" spans="2:43" ht="18" hidden="1" customHeight="1" x14ac:dyDescent="0.25">
      <c r="B3140" s="4"/>
      <c r="C3140" s="117"/>
      <c r="D3140" s="117"/>
      <c r="E3140" s="117"/>
      <c r="F3140" s="48"/>
      <c r="G3140" s="11"/>
      <c r="H3140" s="117"/>
      <c r="I3140" s="124"/>
      <c r="J3140" s="124"/>
      <c r="K3140" s="144"/>
      <c r="L3140" s="11"/>
      <c r="M3140" s="143"/>
      <c r="N3140" s="42"/>
      <c r="O3140" s="128"/>
      <c r="P3140" s="130"/>
      <c r="Q3140" s="131"/>
      <c r="R3140" s="72">
        <v>1</v>
      </c>
      <c r="S3140" s="181"/>
      <c r="T3140" s="73" t="s">
        <v>430</v>
      </c>
      <c r="V3140" s="74">
        <v>174000</v>
      </c>
      <c r="X3140" s="74">
        <v>200800</v>
      </c>
      <c r="Z3140" s="829">
        <v>284600</v>
      </c>
      <c r="AB3140" s="74">
        <v>432100</v>
      </c>
      <c r="AD3140" s="696">
        <v>376200</v>
      </c>
      <c r="AF3140" s="74">
        <v>0</v>
      </c>
      <c r="AH3140" s="74">
        <f t="shared" si="481"/>
        <v>376200</v>
      </c>
      <c r="AI3140" s="8"/>
      <c r="AJ3140" s="74">
        <v>0</v>
      </c>
      <c r="AK3140" s="8"/>
      <c r="AL3140" s="74">
        <v>0</v>
      </c>
      <c r="AM3140" s="74"/>
      <c r="AN3140" s="74">
        <v>0</v>
      </c>
      <c r="AO3140" s="696"/>
      <c r="AP3140" s="74">
        <v>0</v>
      </c>
      <c r="AQ3140" s="696"/>
    </row>
    <row r="3141" spans="2:43" ht="18" hidden="1" customHeight="1" x14ac:dyDescent="0.25">
      <c r="B3141" s="4"/>
      <c r="C3141" s="117"/>
      <c r="D3141" s="117"/>
      <c r="E3141" s="117"/>
      <c r="F3141" s="48"/>
      <c r="G3141" s="11"/>
      <c r="H3141" s="117"/>
      <c r="I3141" s="124"/>
      <c r="J3141" s="124"/>
      <c r="K3141" s="144"/>
      <c r="L3141" s="11"/>
      <c r="M3141" s="143"/>
      <c r="N3141" s="42"/>
      <c r="O3141" s="128"/>
      <c r="P3141" s="130"/>
      <c r="Q3141" s="131"/>
      <c r="R3141" s="72">
        <v>2</v>
      </c>
      <c r="S3141" s="181"/>
      <c r="T3141" s="73" t="s">
        <v>386</v>
      </c>
      <c r="V3141" s="74">
        <v>123000</v>
      </c>
      <c r="X3141" s="74">
        <v>128900</v>
      </c>
      <c r="Z3141" s="829">
        <v>176900</v>
      </c>
      <c r="AB3141" s="74">
        <v>158800</v>
      </c>
      <c r="AD3141" s="696">
        <v>234900</v>
      </c>
      <c r="AF3141" s="74">
        <v>0</v>
      </c>
      <c r="AH3141" s="74">
        <f t="shared" si="481"/>
        <v>234900</v>
      </c>
      <c r="AI3141" s="8"/>
      <c r="AJ3141" s="74">
        <v>0</v>
      </c>
      <c r="AK3141" s="8"/>
      <c r="AL3141" s="74">
        <v>0</v>
      </c>
      <c r="AM3141" s="74"/>
      <c r="AN3141" s="74">
        <v>0</v>
      </c>
      <c r="AO3141" s="696"/>
      <c r="AP3141" s="74">
        <v>0</v>
      </c>
      <c r="AQ3141" s="696"/>
    </row>
    <row r="3142" spans="2:43" ht="18" hidden="1" customHeight="1" x14ac:dyDescent="0.2">
      <c r="B3142" s="4"/>
      <c r="C3142" s="117"/>
      <c r="D3142" s="117"/>
      <c r="E3142" s="117"/>
      <c r="F3142" s="48"/>
      <c r="G3142" s="11"/>
      <c r="H3142" s="117"/>
      <c r="I3142" s="124"/>
      <c r="J3142" s="124"/>
      <c r="K3142" s="144"/>
      <c r="L3142" s="11"/>
      <c r="M3142" s="143"/>
      <c r="N3142" s="42"/>
      <c r="O3142" s="128"/>
      <c r="P3142" s="130"/>
      <c r="Q3142" s="131"/>
      <c r="R3142" s="72">
        <v>8</v>
      </c>
      <c r="S3142" s="181"/>
      <c r="T3142" s="73" t="s">
        <v>463</v>
      </c>
      <c r="V3142" s="74">
        <v>0</v>
      </c>
      <c r="X3142" s="74">
        <v>0</v>
      </c>
      <c r="Z3142" s="74">
        <v>0</v>
      </c>
      <c r="AB3142" s="74">
        <v>0</v>
      </c>
      <c r="AD3142" s="74">
        <v>0</v>
      </c>
      <c r="AF3142" s="74">
        <v>0</v>
      </c>
      <c r="AH3142" s="74">
        <f t="shared" si="481"/>
        <v>0</v>
      </c>
      <c r="AI3142" s="8"/>
      <c r="AJ3142" s="74">
        <v>0</v>
      </c>
      <c r="AK3142" s="8"/>
      <c r="AL3142" s="74">
        <v>0</v>
      </c>
      <c r="AM3142" s="74"/>
      <c r="AN3142" s="74">
        <v>0</v>
      </c>
      <c r="AO3142" s="74"/>
      <c r="AP3142" s="74">
        <v>0</v>
      </c>
      <c r="AQ3142" s="74"/>
    </row>
    <row r="3143" spans="2:43" ht="18" hidden="1" customHeight="1" x14ac:dyDescent="0.2">
      <c r="B3143" s="4"/>
      <c r="C3143" s="117"/>
      <c r="D3143" s="117"/>
      <c r="E3143" s="117"/>
      <c r="F3143" s="48"/>
      <c r="G3143" s="11"/>
      <c r="H3143" s="117"/>
      <c r="I3143" s="124"/>
      <c r="J3143" s="124"/>
      <c r="K3143" s="144"/>
      <c r="L3143" s="11"/>
      <c r="M3143" s="143"/>
      <c r="N3143" s="42"/>
      <c r="O3143" s="128"/>
      <c r="P3143" s="129">
        <v>2</v>
      </c>
      <c r="Q3143" s="129"/>
      <c r="R3143" s="64"/>
      <c r="S3143" s="234"/>
      <c r="T3143" s="65" t="s">
        <v>75</v>
      </c>
      <c r="U3143" s="155"/>
      <c r="V3143" s="66">
        <f>V3144</f>
        <v>0</v>
      </c>
      <c r="X3143" s="66">
        <f>X3144</f>
        <v>0</v>
      </c>
      <c r="Z3143" s="66">
        <f>Z3144</f>
        <v>0</v>
      </c>
      <c r="AB3143" s="66">
        <f>AB3144</f>
        <v>0</v>
      </c>
      <c r="AD3143" s="66" t="e">
        <f>#REF!</f>
        <v>#REF!</v>
      </c>
      <c r="AF3143" s="66">
        <f>AF3144</f>
        <v>0</v>
      </c>
      <c r="AH3143" s="66" t="e">
        <f t="shared" si="481"/>
        <v>#REF!</v>
      </c>
      <c r="AI3143" s="67"/>
      <c r="AJ3143" s="66">
        <f>AJ3144</f>
        <v>0</v>
      </c>
      <c r="AK3143" s="67"/>
      <c r="AL3143" s="66">
        <f>AL3144</f>
        <v>0</v>
      </c>
      <c r="AM3143" s="66"/>
      <c r="AN3143" s="66">
        <f>AN3144</f>
        <v>0</v>
      </c>
      <c r="AO3143" s="66"/>
      <c r="AP3143" s="66">
        <f>AP3144</f>
        <v>0</v>
      </c>
      <c r="AQ3143" s="66"/>
    </row>
    <row r="3144" spans="2:43" ht="18" hidden="1" customHeight="1" x14ac:dyDescent="0.2">
      <c r="B3144" s="4"/>
      <c r="C3144" s="117"/>
      <c r="D3144" s="117"/>
      <c r="E3144" s="117"/>
      <c r="F3144" s="48"/>
      <c r="G3144" s="11"/>
      <c r="H3144" s="117"/>
      <c r="I3144" s="124"/>
      <c r="J3144" s="124"/>
      <c r="K3144" s="144"/>
      <c r="L3144" s="11"/>
      <c r="M3144" s="143"/>
      <c r="N3144" s="42"/>
      <c r="O3144" s="128"/>
      <c r="P3144" s="130"/>
      <c r="Q3144" s="131">
        <v>6</v>
      </c>
      <c r="R3144" s="72"/>
      <c r="S3144" s="181"/>
      <c r="T3144" s="69" t="s">
        <v>62</v>
      </c>
      <c r="U3144" s="92"/>
      <c r="V3144" s="70">
        <f>SUM(V3145:V3146)</f>
        <v>0</v>
      </c>
      <c r="X3144" s="447">
        <f>SUM(X3145:X3146)</f>
        <v>0</v>
      </c>
      <c r="Z3144" s="447">
        <f>SUM(Z3145:Z3146)</f>
        <v>0</v>
      </c>
      <c r="AB3144" s="447">
        <f>SUM(AB3145:AB3146)</f>
        <v>0</v>
      </c>
      <c r="AD3144" s="447">
        <f>SUM(AD3145:AD3146)</f>
        <v>0</v>
      </c>
      <c r="AF3144" s="447">
        <f>SUM(AF3145:AF3146)</f>
        <v>0</v>
      </c>
      <c r="AH3144" s="447">
        <f t="shared" si="481"/>
        <v>0</v>
      </c>
      <c r="AI3144" s="446"/>
      <c r="AJ3144" s="447">
        <f>SUM(AJ3145:AJ3146)</f>
        <v>0</v>
      </c>
      <c r="AK3144" s="71"/>
      <c r="AL3144" s="447">
        <f>SUM(AL3145:AL3146)</f>
        <v>0</v>
      </c>
      <c r="AM3144" s="447"/>
      <c r="AN3144" s="447">
        <f>SUM(AN3145:AN3146)</f>
        <v>0</v>
      </c>
      <c r="AO3144" s="447"/>
      <c r="AP3144" s="447">
        <f>SUM(AP3145:AP3146)</f>
        <v>0</v>
      </c>
      <c r="AQ3144" s="447"/>
    </row>
    <row r="3145" spans="2:43" ht="18" hidden="1" customHeight="1" x14ac:dyDescent="0.2">
      <c r="B3145" s="4"/>
      <c r="C3145" s="117"/>
      <c r="D3145" s="117"/>
      <c r="E3145" s="117"/>
      <c r="F3145" s="48"/>
      <c r="G3145" s="11"/>
      <c r="H3145" s="117"/>
      <c r="I3145" s="124"/>
      <c r="J3145" s="124"/>
      <c r="K3145" s="144"/>
      <c r="L3145" s="11"/>
      <c r="M3145" s="143"/>
      <c r="N3145" s="42"/>
      <c r="O3145" s="128"/>
      <c r="P3145" s="130"/>
      <c r="Q3145" s="131"/>
      <c r="R3145" s="72">
        <v>1</v>
      </c>
      <c r="S3145" s="181"/>
      <c r="T3145" s="73" t="s">
        <v>430</v>
      </c>
      <c r="V3145" s="74">
        <v>0</v>
      </c>
      <c r="X3145" s="74">
        <v>0</v>
      </c>
      <c r="Z3145" s="74">
        <v>0</v>
      </c>
      <c r="AB3145" s="74">
        <v>0</v>
      </c>
      <c r="AD3145" s="74">
        <v>0</v>
      </c>
      <c r="AF3145" s="74">
        <v>0</v>
      </c>
      <c r="AH3145" s="74">
        <f t="shared" si="481"/>
        <v>0</v>
      </c>
      <c r="AI3145" s="8"/>
      <c r="AJ3145" s="74">
        <v>0</v>
      </c>
      <c r="AK3145" s="8"/>
      <c r="AL3145" s="74">
        <v>0</v>
      </c>
      <c r="AM3145" s="74"/>
      <c r="AN3145" s="74">
        <v>0</v>
      </c>
      <c r="AO3145" s="74"/>
      <c r="AP3145" s="74">
        <v>0</v>
      </c>
      <c r="AQ3145" s="74"/>
    </row>
    <row r="3146" spans="2:43" ht="18" hidden="1" customHeight="1" x14ac:dyDescent="0.2">
      <c r="B3146" s="4"/>
      <c r="C3146" s="117"/>
      <c r="D3146" s="117"/>
      <c r="E3146" s="117"/>
      <c r="F3146" s="48"/>
      <c r="G3146" s="11"/>
      <c r="H3146" s="117"/>
      <c r="I3146" s="124"/>
      <c r="J3146" s="124"/>
      <c r="K3146" s="144"/>
      <c r="L3146" s="11"/>
      <c r="M3146" s="143"/>
      <c r="N3146" s="42"/>
      <c r="O3146" s="128"/>
      <c r="P3146" s="130"/>
      <c r="Q3146" s="131"/>
      <c r="R3146" s="72">
        <v>2</v>
      </c>
      <c r="S3146" s="181"/>
      <c r="T3146" s="73" t="s">
        <v>386</v>
      </c>
      <c r="V3146" s="74">
        <v>0</v>
      </c>
      <c r="X3146" s="74">
        <v>0</v>
      </c>
      <c r="Z3146" s="74">
        <v>0</v>
      </c>
      <c r="AB3146" s="74">
        <v>0</v>
      </c>
      <c r="AD3146" s="74">
        <v>0</v>
      </c>
      <c r="AF3146" s="74">
        <v>0</v>
      </c>
      <c r="AH3146" s="74">
        <f t="shared" si="481"/>
        <v>0</v>
      </c>
      <c r="AI3146" s="8"/>
      <c r="AJ3146" s="74">
        <v>0</v>
      </c>
      <c r="AK3146" s="8"/>
      <c r="AL3146" s="74">
        <v>0</v>
      </c>
      <c r="AM3146" s="74"/>
      <c r="AN3146" s="74">
        <v>0</v>
      </c>
      <c r="AO3146" s="74"/>
      <c r="AP3146" s="74">
        <v>0</v>
      </c>
      <c r="AQ3146" s="74"/>
    </row>
    <row r="3147" spans="2:43" ht="18" hidden="1" customHeight="1" x14ac:dyDescent="0.2">
      <c r="B3147" s="4"/>
      <c r="C3147" s="117"/>
      <c r="D3147" s="117"/>
      <c r="E3147" s="117"/>
      <c r="F3147" s="48"/>
      <c r="G3147" s="11"/>
      <c r="H3147" s="117"/>
      <c r="I3147" s="124"/>
      <c r="J3147" s="124"/>
      <c r="K3147" s="144"/>
      <c r="L3147" s="11"/>
      <c r="M3147" s="143"/>
      <c r="N3147" s="42"/>
      <c r="O3147" s="128"/>
      <c r="P3147" s="129">
        <v>4</v>
      </c>
      <c r="Q3147" s="129"/>
      <c r="R3147" s="64"/>
      <c r="S3147" s="234"/>
      <c r="T3147" s="65" t="s">
        <v>376</v>
      </c>
      <c r="U3147" s="155"/>
      <c r="V3147" s="66">
        <f>V3148</f>
        <v>0</v>
      </c>
      <c r="X3147" s="66">
        <f>X3148</f>
        <v>0</v>
      </c>
      <c r="Z3147" s="66">
        <f>Z3148</f>
        <v>0</v>
      </c>
      <c r="AB3147" s="66">
        <f>AB3148</f>
        <v>0</v>
      </c>
      <c r="AD3147" s="66" t="e">
        <f>#REF!</f>
        <v>#REF!</v>
      </c>
      <c r="AF3147" s="66">
        <f>AF3148</f>
        <v>0</v>
      </c>
      <c r="AH3147" s="66" t="e">
        <f t="shared" si="481"/>
        <v>#REF!</v>
      </c>
      <c r="AI3147" s="67"/>
      <c r="AJ3147" s="66">
        <f>AJ3148</f>
        <v>0</v>
      </c>
      <c r="AK3147" s="67"/>
      <c r="AL3147" s="66">
        <f>AL3148</f>
        <v>0</v>
      </c>
      <c r="AM3147" s="66"/>
      <c r="AN3147" s="66">
        <f>AN3148</f>
        <v>0</v>
      </c>
      <c r="AO3147" s="66"/>
      <c r="AP3147" s="66">
        <f>AP3148</f>
        <v>0</v>
      </c>
      <c r="AQ3147" s="66"/>
    </row>
    <row r="3148" spans="2:43" ht="18" hidden="1" customHeight="1" x14ac:dyDescent="0.2">
      <c r="B3148" s="4"/>
      <c r="C3148" s="117"/>
      <c r="D3148" s="117"/>
      <c r="E3148" s="117"/>
      <c r="F3148" s="48"/>
      <c r="G3148" s="11"/>
      <c r="H3148" s="117"/>
      <c r="I3148" s="124"/>
      <c r="J3148" s="124"/>
      <c r="K3148" s="144"/>
      <c r="L3148" s="11"/>
      <c r="M3148" s="143"/>
      <c r="N3148" s="42"/>
      <c r="O3148" s="128"/>
      <c r="P3148" s="130"/>
      <c r="Q3148" s="131">
        <v>6</v>
      </c>
      <c r="R3148" s="72"/>
      <c r="S3148" s="181"/>
      <c r="T3148" s="69" t="s">
        <v>62</v>
      </c>
      <c r="U3148" s="92"/>
      <c r="V3148" s="70">
        <f>SUM(V3149:V3150)</f>
        <v>0</v>
      </c>
      <c r="X3148" s="447">
        <f>SUM(X3149:X3150)</f>
        <v>0</v>
      </c>
      <c r="Z3148" s="447">
        <f>SUM(Z3149:Z3150)</f>
        <v>0</v>
      </c>
      <c r="AB3148" s="447">
        <f>SUM(AB3149:AB3150)</f>
        <v>0</v>
      </c>
      <c r="AD3148" s="447">
        <f>SUM(AD3149:AD3150)</f>
        <v>0</v>
      </c>
      <c r="AF3148" s="447">
        <f>SUM(AF3149:AF3150)</f>
        <v>0</v>
      </c>
      <c r="AH3148" s="447">
        <f t="shared" si="481"/>
        <v>0</v>
      </c>
      <c r="AI3148" s="446"/>
      <c r="AJ3148" s="447">
        <f>SUM(AJ3149:AJ3150)</f>
        <v>0</v>
      </c>
      <c r="AK3148" s="71"/>
      <c r="AL3148" s="447">
        <f>SUM(AL3149:AL3150)</f>
        <v>0</v>
      </c>
      <c r="AM3148" s="447"/>
      <c r="AN3148" s="447">
        <f>SUM(AN3149:AN3150)</f>
        <v>0</v>
      </c>
      <c r="AO3148" s="447"/>
      <c r="AP3148" s="447">
        <f>SUM(AP3149:AP3150)</f>
        <v>0</v>
      </c>
      <c r="AQ3148" s="447"/>
    </row>
    <row r="3149" spans="2:43" ht="18" hidden="1" customHeight="1" x14ac:dyDescent="0.2">
      <c r="B3149" s="4"/>
      <c r="C3149" s="117"/>
      <c r="D3149" s="117"/>
      <c r="E3149" s="117"/>
      <c r="F3149" s="48"/>
      <c r="G3149" s="11"/>
      <c r="H3149" s="117"/>
      <c r="I3149" s="124"/>
      <c r="J3149" s="124"/>
      <c r="K3149" s="144"/>
      <c r="L3149" s="11"/>
      <c r="M3149" s="143"/>
      <c r="N3149" s="42"/>
      <c r="O3149" s="128"/>
      <c r="P3149" s="130"/>
      <c r="Q3149" s="131"/>
      <c r="R3149" s="72">
        <v>1</v>
      </c>
      <c r="S3149" s="181"/>
      <c r="T3149" s="73" t="s">
        <v>430</v>
      </c>
      <c r="V3149" s="74">
        <v>0</v>
      </c>
      <c r="X3149" s="74">
        <v>0</v>
      </c>
      <c r="Z3149" s="74">
        <v>0</v>
      </c>
      <c r="AB3149" s="74">
        <v>0</v>
      </c>
      <c r="AD3149" s="74">
        <v>0</v>
      </c>
      <c r="AF3149" s="74">
        <v>0</v>
      </c>
      <c r="AH3149" s="74">
        <f t="shared" si="481"/>
        <v>0</v>
      </c>
      <c r="AI3149" s="8"/>
      <c r="AJ3149" s="74">
        <v>0</v>
      </c>
      <c r="AK3149" s="8"/>
      <c r="AL3149" s="74">
        <v>0</v>
      </c>
      <c r="AM3149" s="74"/>
      <c r="AN3149" s="74">
        <v>0</v>
      </c>
      <c r="AO3149" s="74"/>
      <c r="AP3149" s="74">
        <v>0</v>
      </c>
      <c r="AQ3149" s="74"/>
    </row>
    <row r="3150" spans="2:43" ht="18" hidden="1" customHeight="1" x14ac:dyDescent="0.2">
      <c r="B3150" s="4"/>
      <c r="C3150" s="117"/>
      <c r="D3150" s="117"/>
      <c r="E3150" s="117"/>
      <c r="F3150" s="48"/>
      <c r="G3150" s="11"/>
      <c r="H3150" s="117"/>
      <c r="I3150" s="124"/>
      <c r="J3150" s="124"/>
      <c r="K3150" s="144"/>
      <c r="L3150" s="11"/>
      <c r="M3150" s="143"/>
      <c r="N3150" s="42"/>
      <c r="O3150" s="128"/>
      <c r="P3150" s="130"/>
      <c r="Q3150" s="131"/>
      <c r="R3150" s="72">
        <v>2</v>
      </c>
      <c r="S3150" s="181"/>
      <c r="T3150" s="73" t="s">
        <v>386</v>
      </c>
      <c r="V3150" s="74">
        <v>0</v>
      </c>
      <c r="X3150" s="74">
        <v>0</v>
      </c>
      <c r="Z3150" s="74">
        <v>0</v>
      </c>
      <c r="AB3150" s="74">
        <v>0</v>
      </c>
      <c r="AD3150" s="74">
        <v>0</v>
      </c>
      <c r="AF3150" s="74">
        <v>0</v>
      </c>
      <c r="AH3150" s="74">
        <f t="shared" si="481"/>
        <v>0</v>
      </c>
      <c r="AI3150" s="8"/>
      <c r="AJ3150" s="74">
        <v>0</v>
      </c>
      <c r="AK3150" s="8"/>
      <c r="AL3150" s="74">
        <v>0</v>
      </c>
      <c r="AM3150" s="74"/>
      <c r="AN3150" s="74">
        <v>0</v>
      </c>
      <c r="AO3150" s="74"/>
      <c r="AP3150" s="74">
        <v>0</v>
      </c>
      <c r="AQ3150" s="74"/>
    </row>
    <row r="3151" spans="2:43" ht="18" hidden="1" customHeight="1" x14ac:dyDescent="0.2">
      <c r="B3151" s="4"/>
      <c r="C3151" s="117"/>
      <c r="D3151" s="117"/>
      <c r="E3151" s="117"/>
      <c r="F3151" s="48"/>
      <c r="G3151" s="11"/>
      <c r="H3151" s="117"/>
      <c r="I3151" s="124"/>
      <c r="J3151" s="124"/>
      <c r="K3151" s="144"/>
      <c r="L3151" s="11"/>
      <c r="M3151" s="143"/>
      <c r="N3151" s="42"/>
      <c r="O3151" s="128"/>
      <c r="P3151" s="668">
        <v>5</v>
      </c>
      <c r="Q3151" s="131"/>
      <c r="R3151" s="72"/>
      <c r="S3151" s="181"/>
      <c r="T3151" s="670" t="s">
        <v>211</v>
      </c>
      <c r="V3151" s="74"/>
      <c r="X3151" s="672">
        <f>X3152</f>
        <v>1800</v>
      </c>
      <c r="Z3151" s="672">
        <f>Z3152</f>
        <v>2800</v>
      </c>
      <c r="AB3151" s="672">
        <f>AB3152</f>
        <v>1700</v>
      </c>
      <c r="AD3151" s="672">
        <f>AD3152</f>
        <v>1700</v>
      </c>
      <c r="AF3151" s="672">
        <f>AF3152</f>
        <v>0</v>
      </c>
      <c r="AH3151" s="672">
        <f t="shared" si="481"/>
        <v>1700</v>
      </c>
      <c r="AI3151" s="8"/>
      <c r="AJ3151" s="672">
        <f>AJ3152</f>
        <v>0</v>
      </c>
      <c r="AK3151" s="8"/>
      <c r="AL3151" s="672">
        <f t="shared" ref="AL3151:AP3152" si="483">AL3152</f>
        <v>0</v>
      </c>
      <c r="AM3151" s="672"/>
      <c r="AN3151" s="672">
        <f t="shared" si="483"/>
        <v>0</v>
      </c>
      <c r="AO3151" s="672"/>
      <c r="AP3151" s="672">
        <f t="shared" si="483"/>
        <v>0</v>
      </c>
      <c r="AQ3151" s="672"/>
    </row>
    <row r="3152" spans="2:43" ht="18" hidden="1" customHeight="1" x14ac:dyDescent="0.2">
      <c r="B3152" s="4"/>
      <c r="C3152" s="117"/>
      <c r="D3152" s="117"/>
      <c r="E3152" s="117"/>
      <c r="F3152" s="48"/>
      <c r="G3152" s="11"/>
      <c r="H3152" s="117"/>
      <c r="I3152" s="124"/>
      <c r="J3152" s="124"/>
      <c r="K3152" s="144"/>
      <c r="L3152" s="11"/>
      <c r="M3152" s="143"/>
      <c r="N3152" s="42"/>
      <c r="O3152" s="128"/>
      <c r="P3152" s="130"/>
      <c r="Q3152" s="131">
        <v>6</v>
      </c>
      <c r="R3152" s="72"/>
      <c r="S3152" s="181"/>
      <c r="T3152" s="671" t="s">
        <v>466</v>
      </c>
      <c r="V3152" s="74"/>
      <c r="X3152" s="644">
        <f>X3153</f>
        <v>1800</v>
      </c>
      <c r="Z3152" s="644">
        <f>Z3153</f>
        <v>2800</v>
      </c>
      <c r="AB3152" s="644">
        <f>AB3153</f>
        <v>1700</v>
      </c>
      <c r="AD3152" s="644">
        <f>AD3153</f>
        <v>1700</v>
      </c>
      <c r="AF3152" s="644">
        <f>AF3153</f>
        <v>0</v>
      </c>
      <c r="AH3152" s="644">
        <f t="shared" si="481"/>
        <v>1700</v>
      </c>
      <c r="AI3152" s="8"/>
      <c r="AJ3152" s="644">
        <f>AJ3153</f>
        <v>0</v>
      </c>
      <c r="AK3152" s="8"/>
      <c r="AL3152" s="644">
        <f t="shared" si="483"/>
        <v>0</v>
      </c>
      <c r="AM3152" s="644"/>
      <c r="AN3152" s="644">
        <f t="shared" si="483"/>
        <v>0</v>
      </c>
      <c r="AO3152" s="644"/>
      <c r="AP3152" s="644">
        <f t="shared" si="483"/>
        <v>0</v>
      </c>
      <c r="AQ3152" s="644"/>
    </row>
    <row r="3153" spans="2:43" ht="18" hidden="1" customHeight="1" x14ac:dyDescent="0.25">
      <c r="B3153" s="4"/>
      <c r="C3153" s="117"/>
      <c r="D3153" s="117"/>
      <c r="E3153" s="117"/>
      <c r="F3153" s="48"/>
      <c r="G3153" s="11"/>
      <c r="H3153" s="117"/>
      <c r="I3153" s="124"/>
      <c r="J3153" s="124"/>
      <c r="K3153" s="144"/>
      <c r="L3153" s="11"/>
      <c r="M3153" s="143"/>
      <c r="N3153" s="42"/>
      <c r="O3153" s="128"/>
      <c r="P3153" s="130"/>
      <c r="Q3153" s="131"/>
      <c r="R3153" s="72">
        <v>1</v>
      </c>
      <c r="S3153" s="181"/>
      <c r="T3153" s="665" t="s">
        <v>430</v>
      </c>
      <c r="V3153" s="74"/>
      <c r="X3153" s="74">
        <v>1800</v>
      </c>
      <c r="Z3153" s="829">
        <v>2800</v>
      </c>
      <c r="AB3153" s="74">
        <v>1700</v>
      </c>
      <c r="AD3153" s="696">
        <v>1700</v>
      </c>
      <c r="AF3153" s="74">
        <v>0</v>
      </c>
      <c r="AH3153" s="74">
        <f t="shared" si="481"/>
        <v>1700</v>
      </c>
      <c r="AI3153" s="8"/>
      <c r="AJ3153" s="74">
        <v>0</v>
      </c>
      <c r="AK3153" s="8"/>
      <c r="AL3153" s="74">
        <v>0</v>
      </c>
      <c r="AM3153" s="74"/>
      <c r="AN3153" s="74">
        <v>0</v>
      </c>
      <c r="AO3153" s="696"/>
      <c r="AP3153" s="74">
        <v>0</v>
      </c>
      <c r="AQ3153" s="696"/>
    </row>
    <row r="3154" spans="2:43" ht="18" hidden="1" customHeight="1" x14ac:dyDescent="0.2">
      <c r="B3154" s="4"/>
      <c r="C3154" s="117"/>
      <c r="D3154" s="117"/>
      <c r="E3154" s="117"/>
      <c r="F3154" s="48"/>
      <c r="G3154" s="11"/>
      <c r="H3154" s="117"/>
      <c r="I3154" s="124"/>
      <c r="J3154" s="124"/>
      <c r="K3154" s="144"/>
      <c r="L3154" s="11"/>
      <c r="M3154" s="143"/>
      <c r="N3154" s="42"/>
      <c r="O3154" s="127" t="s">
        <v>18</v>
      </c>
      <c r="P3154" s="123"/>
      <c r="Q3154" s="123"/>
      <c r="R3154" s="49"/>
      <c r="S3154" s="18"/>
      <c r="T3154" s="50" t="s">
        <v>190</v>
      </c>
      <c r="U3154" s="76"/>
      <c r="V3154" s="51">
        <f>V3155+V3172+V3182+V3185+V3191</f>
        <v>32000</v>
      </c>
      <c r="X3154" s="51">
        <f>X3155+X3172+X3182+X3185+X3191</f>
        <v>33500</v>
      </c>
      <c r="Z3154" s="51">
        <f>Z3155+Z3172+Z3182+Z3185+Z3191</f>
        <v>26180</v>
      </c>
      <c r="AB3154" s="51">
        <f>AB3155+AB3172+AB3182+AB3185+AB3191</f>
        <v>22600</v>
      </c>
      <c r="AD3154" s="51" t="e">
        <f>AD3155+AD3172+AD3182+AD3185+AD3191</f>
        <v>#REF!</v>
      </c>
      <c r="AF3154" s="51">
        <f>AF3155+AF3172+AF3182+AF3185+AF3191</f>
        <v>0</v>
      </c>
      <c r="AH3154" s="51" t="e">
        <f t="shared" si="481"/>
        <v>#REF!</v>
      </c>
      <c r="AI3154" s="5"/>
      <c r="AJ3154" s="51">
        <f>AJ3155+AJ3172+AJ3182+AJ3185+AJ3191</f>
        <v>0</v>
      </c>
      <c r="AK3154" s="5"/>
      <c r="AL3154" s="51">
        <f>AL3155+AL3172+AL3182+AL3185+AL3191</f>
        <v>0</v>
      </c>
      <c r="AM3154" s="51"/>
      <c r="AN3154" s="51">
        <f>AN3155+AN3172+AN3182+AN3185+AN3191</f>
        <v>0</v>
      </c>
      <c r="AO3154" s="51"/>
      <c r="AP3154" s="51">
        <f>AP3155+AP3172+AP3182+AP3185+AP3191</f>
        <v>0</v>
      </c>
      <c r="AQ3154" s="51"/>
    </row>
    <row r="3155" spans="2:43" ht="18" hidden="1" customHeight="1" x14ac:dyDescent="0.2">
      <c r="B3155" s="4"/>
      <c r="C3155" s="117"/>
      <c r="D3155" s="117"/>
      <c r="E3155" s="117"/>
      <c r="F3155" s="48"/>
      <c r="G3155" s="11"/>
      <c r="H3155" s="117"/>
      <c r="I3155" s="124"/>
      <c r="J3155" s="124"/>
      <c r="K3155" s="144"/>
      <c r="L3155" s="11"/>
      <c r="M3155" s="143"/>
      <c r="N3155" s="42"/>
      <c r="O3155" s="128"/>
      <c r="P3155" s="129">
        <v>2</v>
      </c>
      <c r="Q3155" s="129"/>
      <c r="R3155" s="64"/>
      <c r="S3155" s="234"/>
      <c r="T3155" s="65" t="s">
        <v>195</v>
      </c>
      <c r="U3155" s="155"/>
      <c r="V3155" s="66">
        <f>V3156+V3160+V3163+V3166+V3168</f>
        <v>25000</v>
      </c>
      <c r="X3155" s="66">
        <f>X3156+X3160+X3163+X3166+X3168</f>
        <v>25500</v>
      </c>
      <c r="Z3155" s="66">
        <f>Z3156+Z3160+Z3163+Z3166+Z3168</f>
        <v>13150</v>
      </c>
      <c r="AB3155" s="66">
        <f>AB3156+AB3160+AB3163+AB3166+AB3168</f>
        <v>16400</v>
      </c>
      <c r="AD3155" s="66" t="e">
        <f>AD3156+AD3160+AD3163+AD3166+AD3168</f>
        <v>#REF!</v>
      </c>
      <c r="AF3155" s="66">
        <f>AF3156+AF3160+AF3163+AF3166+AF3168</f>
        <v>0</v>
      </c>
      <c r="AH3155" s="66" t="e">
        <f t="shared" si="481"/>
        <v>#REF!</v>
      </c>
      <c r="AI3155" s="67"/>
      <c r="AJ3155" s="66">
        <f>AJ3156+AJ3160+AJ3163+AJ3166+AJ3168</f>
        <v>0</v>
      </c>
      <c r="AK3155" s="67"/>
      <c r="AL3155" s="66">
        <f>AL3156+AL3160+AL3163+AL3166+AL3168</f>
        <v>0</v>
      </c>
      <c r="AM3155" s="66"/>
      <c r="AN3155" s="66">
        <f>AN3156+AN3160+AN3163+AN3166+AN3168</f>
        <v>0</v>
      </c>
      <c r="AO3155" s="66"/>
      <c r="AP3155" s="66">
        <f>AP3156+AP3160+AP3163+AP3166+AP3168</f>
        <v>0</v>
      </c>
      <c r="AQ3155" s="66"/>
    </row>
    <row r="3156" spans="2:43" ht="18" hidden="1" customHeight="1" x14ac:dyDescent="0.2">
      <c r="B3156" s="4"/>
      <c r="C3156" s="117"/>
      <c r="D3156" s="117"/>
      <c r="E3156" s="117"/>
      <c r="F3156" s="48"/>
      <c r="G3156" s="11"/>
      <c r="H3156" s="117"/>
      <c r="I3156" s="124"/>
      <c r="J3156" s="124"/>
      <c r="K3156" s="144"/>
      <c r="L3156" s="11"/>
      <c r="M3156" s="143"/>
      <c r="N3156" s="42"/>
      <c r="O3156" s="128"/>
      <c r="P3156" s="130"/>
      <c r="Q3156" s="131">
        <v>1</v>
      </c>
      <c r="R3156" s="68"/>
      <c r="S3156" s="35"/>
      <c r="T3156" s="69" t="s">
        <v>47</v>
      </c>
      <c r="U3156" s="92"/>
      <c r="V3156" s="70">
        <f>V3157</f>
        <v>12000</v>
      </c>
      <c r="X3156" s="447">
        <f>X3157</f>
        <v>12000</v>
      </c>
      <c r="Z3156" s="447">
        <f>Z3157+Z3158+Z3159</f>
        <v>8970</v>
      </c>
      <c r="AB3156" s="447">
        <f>AB3157+AB3158+AB3159</f>
        <v>3400</v>
      </c>
      <c r="AD3156" s="447">
        <f t="shared" ref="AD3156:AL3156" si="484">AD3157+AD3158+AD3159</f>
        <v>3300</v>
      </c>
      <c r="AE3156" s="447">
        <f t="shared" si="484"/>
        <v>0</v>
      </c>
      <c r="AF3156" s="447">
        <f t="shared" si="484"/>
        <v>0</v>
      </c>
      <c r="AG3156" s="447">
        <f t="shared" si="484"/>
        <v>0</v>
      </c>
      <c r="AH3156" s="447">
        <f t="shared" si="481"/>
        <v>3300</v>
      </c>
      <c r="AI3156" s="447">
        <f t="shared" ref="AI3156:AJ3156" si="485">AI3157+AI3158+AI3159</f>
        <v>0</v>
      </c>
      <c r="AJ3156" s="447">
        <f t="shared" si="485"/>
        <v>0</v>
      </c>
      <c r="AK3156" s="447">
        <f t="shared" ref="AK3156" si="486">AK3157+AK3158+AK3159</f>
        <v>0</v>
      </c>
      <c r="AL3156" s="447">
        <f t="shared" si="484"/>
        <v>0</v>
      </c>
      <c r="AM3156" s="447"/>
      <c r="AN3156" s="447">
        <f t="shared" ref="AN3156:AP3156" si="487">AN3157+AN3158+AN3159</f>
        <v>0</v>
      </c>
      <c r="AO3156" s="447"/>
      <c r="AP3156" s="447">
        <f t="shared" si="487"/>
        <v>0</v>
      </c>
      <c r="AQ3156" s="447"/>
    </row>
    <row r="3157" spans="2:43" ht="18" hidden="1" customHeight="1" x14ac:dyDescent="0.25">
      <c r="B3157" s="4"/>
      <c r="C3157" s="117"/>
      <c r="D3157" s="117"/>
      <c r="E3157" s="117"/>
      <c r="F3157" s="48"/>
      <c r="G3157" s="11"/>
      <c r="H3157" s="117"/>
      <c r="I3157" s="124"/>
      <c r="J3157" s="124"/>
      <c r="K3157" s="144"/>
      <c r="L3157" s="11"/>
      <c r="M3157" s="143"/>
      <c r="N3157" s="42"/>
      <c r="O3157" s="128"/>
      <c r="P3157" s="130"/>
      <c r="Q3157" s="130"/>
      <c r="R3157" s="72" t="s">
        <v>3</v>
      </c>
      <c r="S3157" s="181"/>
      <c r="T3157" s="73" t="s">
        <v>17</v>
      </c>
      <c r="V3157" s="74">
        <v>12000</v>
      </c>
      <c r="X3157" s="74">
        <v>12000</v>
      </c>
      <c r="Z3157" s="74">
        <v>8280</v>
      </c>
      <c r="AB3157" s="74">
        <v>3400</v>
      </c>
      <c r="AD3157" s="696">
        <v>3300</v>
      </c>
      <c r="AF3157" s="696">
        <v>0</v>
      </c>
      <c r="AH3157" s="696">
        <f t="shared" si="481"/>
        <v>3300</v>
      </c>
      <c r="AI3157" s="8"/>
      <c r="AJ3157" s="74">
        <v>0</v>
      </c>
      <c r="AK3157" s="8"/>
      <c r="AL3157" s="74">
        <v>0</v>
      </c>
      <c r="AM3157" s="74"/>
      <c r="AN3157" s="74">
        <v>0</v>
      </c>
      <c r="AO3157" s="696"/>
      <c r="AP3157" s="74">
        <v>0</v>
      </c>
      <c r="AQ3157" s="696"/>
    </row>
    <row r="3158" spans="2:43" ht="18" hidden="1" customHeight="1" x14ac:dyDescent="0.25">
      <c r="B3158" s="4"/>
      <c r="C3158" s="117"/>
      <c r="D3158" s="117"/>
      <c r="E3158" s="117"/>
      <c r="F3158" s="48"/>
      <c r="G3158" s="11"/>
      <c r="H3158" s="117"/>
      <c r="I3158" s="124"/>
      <c r="J3158" s="124"/>
      <c r="K3158" s="144"/>
      <c r="L3158" s="11"/>
      <c r="M3158" s="143"/>
      <c r="N3158" s="42"/>
      <c r="O3158" s="128"/>
      <c r="P3158" s="130"/>
      <c r="Q3158" s="130"/>
      <c r="R3158" s="72">
        <v>2</v>
      </c>
      <c r="S3158" s="181"/>
      <c r="T3158" s="73" t="s">
        <v>168</v>
      </c>
      <c r="V3158" s="74"/>
      <c r="X3158" s="74"/>
      <c r="Z3158" s="74">
        <v>140</v>
      </c>
      <c r="AB3158" s="74">
        <v>0</v>
      </c>
      <c r="AD3158" s="696">
        <v>0</v>
      </c>
      <c r="AF3158" s="696">
        <v>0</v>
      </c>
      <c r="AH3158" s="696">
        <f t="shared" si="481"/>
        <v>0</v>
      </c>
      <c r="AI3158" s="8"/>
      <c r="AJ3158" s="74">
        <v>0</v>
      </c>
      <c r="AK3158" s="8"/>
      <c r="AL3158" s="74">
        <v>0</v>
      </c>
      <c r="AM3158" s="74"/>
      <c r="AN3158" s="74">
        <v>0</v>
      </c>
      <c r="AO3158" s="696"/>
      <c r="AP3158" s="74">
        <v>0</v>
      </c>
      <c r="AQ3158" s="696"/>
    </row>
    <row r="3159" spans="2:43" ht="18" hidden="1" customHeight="1" x14ac:dyDescent="0.25">
      <c r="B3159" s="4"/>
      <c r="C3159" s="117"/>
      <c r="D3159" s="117"/>
      <c r="E3159" s="117"/>
      <c r="F3159" s="48"/>
      <c r="G3159" s="11"/>
      <c r="H3159" s="117"/>
      <c r="I3159" s="124"/>
      <c r="J3159" s="124"/>
      <c r="K3159" s="144"/>
      <c r="L3159" s="11"/>
      <c r="M3159" s="143"/>
      <c r="N3159" s="42"/>
      <c r="O3159" s="128"/>
      <c r="P3159" s="130"/>
      <c r="Q3159" s="130"/>
      <c r="R3159" s="72">
        <v>5</v>
      </c>
      <c r="S3159" s="181"/>
      <c r="T3159" s="73" t="s">
        <v>352</v>
      </c>
      <c r="V3159" s="74"/>
      <c r="X3159" s="74"/>
      <c r="Z3159" s="74">
        <v>550</v>
      </c>
      <c r="AB3159" s="74">
        <v>0</v>
      </c>
      <c r="AD3159" s="696">
        <v>0</v>
      </c>
      <c r="AF3159" s="696">
        <v>0</v>
      </c>
      <c r="AH3159" s="696">
        <f t="shared" si="481"/>
        <v>0</v>
      </c>
      <c r="AI3159" s="8"/>
      <c r="AJ3159" s="74">
        <v>0</v>
      </c>
      <c r="AK3159" s="8"/>
      <c r="AL3159" s="74">
        <v>0</v>
      </c>
      <c r="AM3159" s="74"/>
      <c r="AN3159" s="74">
        <v>0</v>
      </c>
      <c r="AO3159" s="696"/>
      <c r="AP3159" s="74">
        <v>0</v>
      </c>
      <c r="AQ3159" s="696"/>
    </row>
    <row r="3160" spans="2:43" ht="18" hidden="1" customHeight="1" x14ac:dyDescent="0.2">
      <c r="B3160" s="4"/>
      <c r="C3160" s="117"/>
      <c r="D3160" s="117"/>
      <c r="E3160" s="117"/>
      <c r="F3160" s="48"/>
      <c r="G3160" s="11"/>
      <c r="H3160" s="117"/>
      <c r="I3160" s="124"/>
      <c r="J3160" s="124"/>
      <c r="K3160" s="144"/>
      <c r="L3160" s="11"/>
      <c r="M3160" s="143"/>
      <c r="N3160" s="42"/>
      <c r="O3160" s="128"/>
      <c r="P3160" s="130"/>
      <c r="Q3160" s="131">
        <v>2</v>
      </c>
      <c r="R3160" s="68"/>
      <c r="S3160" s="35"/>
      <c r="T3160" s="69" t="s">
        <v>227</v>
      </c>
      <c r="U3160" s="92"/>
      <c r="V3160" s="70">
        <f>V3161+V3162</f>
        <v>7000</v>
      </c>
      <c r="X3160" s="447">
        <f>X3161+X3162</f>
        <v>7000</v>
      </c>
      <c r="Z3160" s="447">
        <f>Z3161+Z3162</f>
        <v>4180</v>
      </c>
      <c r="AB3160" s="447">
        <f>AB3161+AB3162</f>
        <v>0</v>
      </c>
      <c r="AD3160" s="447">
        <f>AD3161+AD3162</f>
        <v>1500</v>
      </c>
      <c r="AF3160" s="447">
        <f>AF3161+AF3162</f>
        <v>0</v>
      </c>
      <c r="AH3160" s="447">
        <f t="shared" si="481"/>
        <v>1500</v>
      </c>
      <c r="AI3160" s="446"/>
      <c r="AJ3160" s="447">
        <f>AJ3161+AJ3162</f>
        <v>0</v>
      </c>
      <c r="AK3160" s="71"/>
      <c r="AL3160" s="447">
        <f>AL3161+AL3162</f>
        <v>0</v>
      </c>
      <c r="AM3160" s="447"/>
      <c r="AN3160" s="447">
        <f>AN3161+AN3162</f>
        <v>0</v>
      </c>
      <c r="AO3160" s="447"/>
      <c r="AP3160" s="447">
        <f>AP3161+AP3162</f>
        <v>0</v>
      </c>
      <c r="AQ3160" s="447"/>
    </row>
    <row r="3161" spans="2:43" ht="18" hidden="1" customHeight="1" x14ac:dyDescent="0.2">
      <c r="B3161" s="4"/>
      <c r="C3161" s="117"/>
      <c r="D3161" s="117"/>
      <c r="E3161" s="117"/>
      <c r="F3161" s="48"/>
      <c r="G3161" s="11"/>
      <c r="H3161" s="117"/>
      <c r="I3161" s="124"/>
      <c r="J3161" s="124"/>
      <c r="K3161" s="144"/>
      <c r="L3161" s="11"/>
      <c r="M3161" s="143"/>
      <c r="N3161" s="42"/>
      <c r="O3161" s="128"/>
      <c r="P3161" s="130"/>
      <c r="Q3161" s="130"/>
      <c r="R3161" s="72" t="s">
        <v>3</v>
      </c>
      <c r="S3161" s="181"/>
      <c r="T3161" s="73" t="s">
        <v>78</v>
      </c>
      <c r="V3161" s="74">
        <v>0</v>
      </c>
      <c r="X3161" s="74">
        <v>0</v>
      </c>
      <c r="Z3161" s="74">
        <v>0</v>
      </c>
      <c r="AB3161" s="74">
        <v>0</v>
      </c>
      <c r="AD3161" s="74">
        <v>0</v>
      </c>
      <c r="AF3161" s="74">
        <v>0</v>
      </c>
      <c r="AH3161" s="74">
        <f t="shared" si="481"/>
        <v>0</v>
      </c>
      <c r="AI3161" s="8"/>
      <c r="AJ3161" s="74">
        <v>0</v>
      </c>
      <c r="AK3161" s="8"/>
      <c r="AL3161" s="74">
        <v>0</v>
      </c>
      <c r="AM3161" s="74"/>
      <c r="AN3161" s="74">
        <v>0</v>
      </c>
      <c r="AO3161" s="74"/>
      <c r="AP3161" s="74">
        <v>0</v>
      </c>
      <c r="AQ3161" s="74"/>
    </row>
    <row r="3162" spans="2:43" ht="18" hidden="1" customHeight="1" x14ac:dyDescent="0.25">
      <c r="B3162" s="4"/>
      <c r="C3162" s="117"/>
      <c r="D3162" s="117"/>
      <c r="E3162" s="117"/>
      <c r="F3162" s="48"/>
      <c r="G3162" s="11"/>
      <c r="H3162" s="117"/>
      <c r="I3162" s="124"/>
      <c r="J3162" s="124"/>
      <c r="K3162" s="144"/>
      <c r="L3162" s="11"/>
      <c r="M3162" s="143"/>
      <c r="N3162" s="42"/>
      <c r="O3162" s="128"/>
      <c r="P3162" s="130"/>
      <c r="Q3162" s="130"/>
      <c r="R3162" s="72" t="s">
        <v>0</v>
      </c>
      <c r="S3162" s="181"/>
      <c r="T3162" s="73" t="s">
        <v>228</v>
      </c>
      <c r="V3162" s="74">
        <v>7000</v>
      </c>
      <c r="X3162" s="74">
        <v>7000</v>
      </c>
      <c r="Z3162" s="74">
        <v>4180</v>
      </c>
      <c r="AB3162" s="74">
        <v>0</v>
      </c>
      <c r="AD3162" s="696">
        <v>1500</v>
      </c>
      <c r="AF3162" s="696">
        <v>0</v>
      </c>
      <c r="AH3162" s="696">
        <f t="shared" si="481"/>
        <v>1500</v>
      </c>
      <c r="AI3162" s="8"/>
      <c r="AJ3162" s="74">
        <v>0</v>
      </c>
      <c r="AK3162" s="8"/>
      <c r="AL3162" s="74">
        <v>0</v>
      </c>
      <c r="AM3162" s="74"/>
      <c r="AN3162" s="74">
        <v>0</v>
      </c>
      <c r="AO3162" s="696"/>
      <c r="AP3162" s="74">
        <v>0</v>
      </c>
      <c r="AQ3162" s="696"/>
    </row>
    <row r="3163" spans="2:43" ht="18" hidden="1" customHeight="1" x14ac:dyDescent="0.2">
      <c r="B3163" s="4"/>
      <c r="C3163" s="117"/>
      <c r="D3163" s="117"/>
      <c r="E3163" s="117"/>
      <c r="F3163" s="48"/>
      <c r="G3163" s="11"/>
      <c r="H3163" s="117"/>
      <c r="I3163" s="124"/>
      <c r="J3163" s="124"/>
      <c r="K3163" s="144"/>
      <c r="L3163" s="11"/>
      <c r="M3163" s="143"/>
      <c r="N3163" s="42"/>
      <c r="O3163" s="128"/>
      <c r="P3163" s="130"/>
      <c r="Q3163" s="131">
        <v>3</v>
      </c>
      <c r="R3163" s="68"/>
      <c r="S3163" s="35"/>
      <c r="T3163" s="69" t="s">
        <v>79</v>
      </c>
      <c r="U3163" s="92"/>
      <c r="V3163" s="70">
        <f>V3164+V3165</f>
        <v>0</v>
      </c>
      <c r="X3163" s="447">
        <f>X3164+X3165</f>
        <v>0</v>
      </c>
      <c r="Z3163" s="447">
        <f>Z3164+Z3165</f>
        <v>0</v>
      </c>
      <c r="AB3163" s="447">
        <f>AB3164+AB3165</f>
        <v>0</v>
      </c>
      <c r="AD3163" s="447" t="e">
        <f>#REF!+AD3165</f>
        <v>#REF!</v>
      </c>
      <c r="AF3163" s="447">
        <f>AF3164+AF3165</f>
        <v>0</v>
      </c>
      <c r="AH3163" s="447" t="e">
        <f t="shared" si="481"/>
        <v>#REF!</v>
      </c>
      <c r="AI3163" s="446"/>
      <c r="AJ3163" s="447">
        <f>AJ3164+AJ3165</f>
        <v>0</v>
      </c>
      <c r="AK3163" s="71"/>
      <c r="AL3163" s="447">
        <f>AL3164+AL3165</f>
        <v>0</v>
      </c>
      <c r="AM3163" s="447"/>
      <c r="AN3163" s="447">
        <f>AN3164+AN3165</f>
        <v>0</v>
      </c>
      <c r="AO3163" s="447"/>
      <c r="AP3163" s="447">
        <f>AP3164+AP3165</f>
        <v>0</v>
      </c>
      <c r="AQ3163" s="447"/>
    </row>
    <row r="3164" spans="2:43" ht="18" hidden="1" customHeight="1" x14ac:dyDescent="0.2">
      <c r="B3164" s="4"/>
      <c r="C3164" s="117"/>
      <c r="D3164" s="117"/>
      <c r="E3164" s="117"/>
      <c r="F3164" s="48"/>
      <c r="G3164" s="11"/>
      <c r="H3164" s="117"/>
      <c r="I3164" s="124"/>
      <c r="J3164" s="124"/>
      <c r="K3164" s="144"/>
      <c r="L3164" s="11"/>
      <c r="M3164" s="143"/>
      <c r="N3164" s="42"/>
      <c r="O3164" s="128"/>
      <c r="P3164" s="130"/>
      <c r="Q3164" s="131"/>
      <c r="R3164" s="72" t="s">
        <v>3</v>
      </c>
      <c r="S3164" s="181"/>
      <c r="T3164" s="73" t="s">
        <v>80</v>
      </c>
      <c r="V3164" s="83">
        <v>0</v>
      </c>
      <c r="X3164" s="448">
        <v>0</v>
      </c>
      <c r="Z3164" s="448">
        <v>0</v>
      </c>
      <c r="AB3164" s="448">
        <v>0</v>
      </c>
      <c r="AD3164" s="448">
        <v>0</v>
      </c>
      <c r="AF3164" s="448">
        <v>0</v>
      </c>
      <c r="AH3164" s="448">
        <f t="shared" si="481"/>
        <v>0</v>
      </c>
      <c r="AI3164" s="495"/>
      <c r="AJ3164" s="448">
        <v>0</v>
      </c>
      <c r="AK3164" s="87"/>
      <c r="AL3164" s="448">
        <v>0</v>
      </c>
      <c r="AM3164" s="448"/>
      <c r="AN3164" s="448">
        <v>0</v>
      </c>
      <c r="AO3164" s="448"/>
      <c r="AP3164" s="448">
        <v>0</v>
      </c>
      <c r="AQ3164" s="448"/>
    </row>
    <row r="3165" spans="2:43" ht="18" hidden="1" customHeight="1" x14ac:dyDescent="0.2">
      <c r="B3165" s="4"/>
      <c r="C3165" s="117"/>
      <c r="D3165" s="117"/>
      <c r="E3165" s="117"/>
      <c r="F3165" s="48"/>
      <c r="G3165" s="11"/>
      <c r="H3165" s="117"/>
      <c r="I3165" s="124"/>
      <c r="J3165" s="124"/>
      <c r="K3165" s="144"/>
      <c r="L3165" s="11"/>
      <c r="M3165" s="143"/>
      <c r="N3165" s="42"/>
      <c r="O3165" s="128"/>
      <c r="P3165" s="130"/>
      <c r="Q3165" s="130"/>
      <c r="R3165" s="72" t="s">
        <v>18</v>
      </c>
      <c r="S3165" s="181"/>
      <c r="T3165" s="73" t="s">
        <v>82</v>
      </c>
      <c r="V3165" s="74">
        <v>0</v>
      </c>
      <c r="X3165" s="74">
        <v>0</v>
      </c>
      <c r="Z3165" s="74">
        <v>0</v>
      </c>
      <c r="AB3165" s="74">
        <v>0</v>
      </c>
      <c r="AD3165" s="74">
        <v>0</v>
      </c>
      <c r="AF3165" s="74">
        <v>0</v>
      </c>
      <c r="AH3165" s="74">
        <f t="shared" ref="AH3165:AH3228" si="488">AD3165+AF3165</f>
        <v>0</v>
      </c>
      <c r="AI3165" s="8"/>
      <c r="AJ3165" s="74">
        <v>0</v>
      </c>
      <c r="AK3165" s="8"/>
      <c r="AL3165" s="74">
        <v>0</v>
      </c>
      <c r="AM3165" s="74"/>
      <c r="AN3165" s="74">
        <v>0</v>
      </c>
      <c r="AO3165" s="74"/>
      <c r="AP3165" s="74">
        <v>0</v>
      </c>
      <c r="AQ3165" s="74"/>
    </row>
    <row r="3166" spans="2:43" ht="18" hidden="1" customHeight="1" x14ac:dyDescent="0.2">
      <c r="B3166" s="4"/>
      <c r="C3166" s="117"/>
      <c r="D3166" s="117"/>
      <c r="E3166" s="117"/>
      <c r="F3166" s="48"/>
      <c r="G3166" s="11"/>
      <c r="H3166" s="117"/>
      <c r="I3166" s="124"/>
      <c r="J3166" s="124"/>
      <c r="K3166" s="144"/>
      <c r="L3166" s="11"/>
      <c r="M3166" s="143"/>
      <c r="N3166" s="42"/>
      <c r="O3166" s="128"/>
      <c r="P3166" s="130"/>
      <c r="Q3166" s="131">
        <v>5</v>
      </c>
      <c r="R3166" s="68"/>
      <c r="S3166" s="35"/>
      <c r="T3166" s="69" t="s">
        <v>48</v>
      </c>
      <c r="U3166" s="92"/>
      <c r="V3166" s="70">
        <f>V3167</f>
        <v>0</v>
      </c>
      <c r="X3166" s="447">
        <f>X3167</f>
        <v>0</v>
      </c>
      <c r="Z3166" s="447">
        <f>Z3167</f>
        <v>0</v>
      </c>
      <c r="AB3166" s="447">
        <f>AB3167</f>
        <v>0</v>
      </c>
      <c r="AD3166" s="447" t="e">
        <f>#REF!</f>
        <v>#REF!</v>
      </c>
      <c r="AF3166" s="447">
        <f>AF3167</f>
        <v>0</v>
      </c>
      <c r="AH3166" s="447" t="e">
        <f t="shared" si="488"/>
        <v>#REF!</v>
      </c>
      <c r="AI3166" s="446"/>
      <c r="AJ3166" s="447">
        <f>AJ3167</f>
        <v>0</v>
      </c>
      <c r="AK3166" s="71"/>
      <c r="AL3166" s="447">
        <f>AL3167</f>
        <v>0</v>
      </c>
      <c r="AM3166" s="447"/>
      <c r="AN3166" s="447">
        <f>AN3167</f>
        <v>0</v>
      </c>
      <c r="AO3166" s="447"/>
      <c r="AP3166" s="447">
        <f>AP3167</f>
        <v>0</v>
      </c>
      <c r="AQ3166" s="447"/>
    </row>
    <row r="3167" spans="2:43" ht="18" hidden="1" customHeight="1" x14ac:dyDescent="0.2">
      <c r="B3167" s="4"/>
      <c r="C3167" s="117"/>
      <c r="D3167" s="117"/>
      <c r="E3167" s="117"/>
      <c r="F3167" s="48"/>
      <c r="G3167" s="11"/>
      <c r="H3167" s="117"/>
      <c r="I3167" s="124"/>
      <c r="J3167" s="124"/>
      <c r="K3167" s="144"/>
      <c r="L3167" s="11"/>
      <c r="M3167" s="143"/>
      <c r="N3167" s="42"/>
      <c r="O3167" s="128"/>
      <c r="P3167" s="130"/>
      <c r="Q3167" s="130"/>
      <c r="R3167" s="72" t="s">
        <v>3</v>
      </c>
      <c r="S3167" s="181"/>
      <c r="T3167" s="73" t="s">
        <v>551</v>
      </c>
      <c r="V3167" s="74">
        <v>0</v>
      </c>
      <c r="X3167" s="74">
        <v>0</v>
      </c>
      <c r="Z3167" s="74">
        <v>0</v>
      </c>
      <c r="AB3167" s="74">
        <v>0</v>
      </c>
      <c r="AD3167" s="74">
        <v>0</v>
      </c>
      <c r="AF3167" s="74">
        <v>0</v>
      </c>
      <c r="AH3167" s="74">
        <f t="shared" si="488"/>
        <v>0</v>
      </c>
      <c r="AI3167" s="8"/>
      <c r="AJ3167" s="74">
        <v>0</v>
      </c>
      <c r="AK3167" s="8"/>
      <c r="AL3167" s="74">
        <v>0</v>
      </c>
      <c r="AM3167" s="74"/>
      <c r="AN3167" s="74">
        <v>0</v>
      </c>
      <c r="AO3167" s="74"/>
      <c r="AP3167" s="74">
        <v>0</v>
      </c>
      <c r="AQ3167" s="74"/>
    </row>
    <row r="3168" spans="2:43" ht="18" hidden="1" customHeight="1" x14ac:dyDescent="0.2">
      <c r="B3168" s="4"/>
      <c r="C3168" s="117"/>
      <c r="D3168" s="117"/>
      <c r="E3168" s="117"/>
      <c r="F3168" s="48"/>
      <c r="G3168" s="11"/>
      <c r="H3168" s="117"/>
      <c r="I3168" s="124"/>
      <c r="J3168" s="124"/>
      <c r="K3168" s="144"/>
      <c r="L3168" s="11"/>
      <c r="M3168" s="143"/>
      <c r="N3168" s="42"/>
      <c r="O3168" s="128"/>
      <c r="P3168" s="130"/>
      <c r="Q3168" s="131">
        <v>6</v>
      </c>
      <c r="R3168" s="84"/>
      <c r="S3168" s="250"/>
      <c r="T3168" s="69" t="s">
        <v>19</v>
      </c>
      <c r="U3168" s="92"/>
      <c r="V3168" s="70">
        <f>V3169+V3170+V3171</f>
        <v>6000</v>
      </c>
      <c r="X3168" s="447">
        <f>X3169+X3170+X3171</f>
        <v>6500</v>
      </c>
      <c r="Z3168" s="447">
        <f>Z3169+Z3170+Z3171</f>
        <v>0</v>
      </c>
      <c r="AB3168" s="447">
        <f>AB3169+AB3170+AB3171</f>
        <v>13000</v>
      </c>
      <c r="AD3168" s="447">
        <f>AD3169+AD3170+AD3171</f>
        <v>0</v>
      </c>
      <c r="AF3168" s="447">
        <f>AF3169+AF3170+AF3171</f>
        <v>0</v>
      </c>
      <c r="AH3168" s="447">
        <f t="shared" si="488"/>
        <v>0</v>
      </c>
      <c r="AI3168" s="446"/>
      <c r="AJ3168" s="447">
        <f>AJ3169+AJ3170+AJ3171</f>
        <v>0</v>
      </c>
      <c r="AK3168" s="71"/>
      <c r="AL3168" s="447">
        <f>AL3169+AL3170+AL3171</f>
        <v>0</v>
      </c>
      <c r="AM3168" s="447"/>
      <c r="AN3168" s="447">
        <f>AN3169+AN3170+AN3171</f>
        <v>0</v>
      </c>
      <c r="AO3168" s="447"/>
      <c r="AP3168" s="447">
        <f>AP3169+AP3170+AP3171</f>
        <v>0</v>
      </c>
      <c r="AQ3168" s="447"/>
    </row>
    <row r="3169" spans="2:43" ht="17.25" hidden="1" customHeight="1" x14ac:dyDescent="0.25">
      <c r="B3169" s="4"/>
      <c r="C3169" s="117"/>
      <c r="D3169" s="117"/>
      <c r="E3169" s="117"/>
      <c r="F3169" s="48"/>
      <c r="G3169" s="11"/>
      <c r="H3169" s="117"/>
      <c r="I3169" s="124"/>
      <c r="J3169" s="124"/>
      <c r="K3169" s="144"/>
      <c r="L3169" s="11"/>
      <c r="M3169" s="143"/>
      <c r="N3169" s="42"/>
      <c r="O3169" s="128"/>
      <c r="P3169" s="130"/>
      <c r="Q3169" s="130"/>
      <c r="R3169" s="72" t="s">
        <v>3</v>
      </c>
      <c r="S3169" s="181"/>
      <c r="T3169" s="73" t="s">
        <v>243</v>
      </c>
      <c r="V3169" s="497">
        <v>5000</v>
      </c>
      <c r="X3169" s="697">
        <v>5500</v>
      </c>
      <c r="Z3169" s="74">
        <v>0</v>
      </c>
      <c r="AB3169" s="74">
        <v>13000</v>
      </c>
      <c r="AD3169" s="696">
        <v>0</v>
      </c>
      <c r="AF3169" s="696">
        <v>0</v>
      </c>
      <c r="AH3169" s="696">
        <f t="shared" si="488"/>
        <v>0</v>
      </c>
      <c r="AI3169" s="8"/>
      <c r="AJ3169" s="74">
        <v>0</v>
      </c>
      <c r="AK3169" s="8"/>
      <c r="AL3169" s="74">
        <v>0</v>
      </c>
      <c r="AM3169" s="74"/>
      <c r="AN3169" s="74">
        <v>0</v>
      </c>
      <c r="AO3169" s="696"/>
      <c r="AP3169" s="74">
        <v>0</v>
      </c>
      <c r="AQ3169" s="696"/>
    </row>
    <row r="3170" spans="2:43" ht="18" hidden="1" customHeight="1" x14ac:dyDescent="0.25">
      <c r="B3170" s="4"/>
      <c r="C3170" s="117"/>
      <c r="D3170" s="117"/>
      <c r="E3170" s="117"/>
      <c r="F3170" s="48"/>
      <c r="G3170" s="11"/>
      <c r="H3170" s="117"/>
      <c r="I3170" s="124"/>
      <c r="J3170" s="124"/>
      <c r="K3170" s="144"/>
      <c r="L3170" s="11"/>
      <c r="M3170" s="143"/>
      <c r="N3170" s="42"/>
      <c r="O3170" s="128"/>
      <c r="P3170" s="130"/>
      <c r="Q3170" s="130"/>
      <c r="R3170" s="72" t="s">
        <v>0</v>
      </c>
      <c r="S3170" s="181"/>
      <c r="T3170" s="73" t="s">
        <v>72</v>
      </c>
      <c r="V3170" s="74">
        <v>1000</v>
      </c>
      <c r="X3170" s="74">
        <v>1000</v>
      </c>
      <c r="Z3170" s="74">
        <v>0</v>
      </c>
      <c r="AB3170" s="74">
        <v>0</v>
      </c>
      <c r="AD3170" s="696">
        <f t="shared" ref="AD3170" si="489">(AB3170*10/100)+AB3170</f>
        <v>0</v>
      </c>
      <c r="AF3170" s="696">
        <v>0</v>
      </c>
      <c r="AH3170" s="696">
        <f t="shared" si="488"/>
        <v>0</v>
      </c>
      <c r="AI3170" s="8"/>
      <c r="AJ3170" s="74">
        <v>0</v>
      </c>
      <c r="AK3170" s="8"/>
      <c r="AL3170" s="74">
        <v>0</v>
      </c>
      <c r="AM3170" s="74"/>
      <c r="AN3170" s="74">
        <v>0</v>
      </c>
      <c r="AO3170" s="696"/>
      <c r="AP3170" s="74">
        <v>0</v>
      </c>
      <c r="AQ3170" s="696"/>
    </row>
    <row r="3171" spans="2:43" ht="18" hidden="1" customHeight="1" x14ac:dyDescent="0.2">
      <c r="B3171" s="4"/>
      <c r="C3171" s="117"/>
      <c r="D3171" s="117"/>
      <c r="E3171" s="117"/>
      <c r="F3171" s="48"/>
      <c r="G3171" s="11"/>
      <c r="H3171" s="117"/>
      <c r="I3171" s="124"/>
      <c r="J3171" s="124"/>
      <c r="K3171" s="144"/>
      <c r="L3171" s="11"/>
      <c r="M3171" s="143"/>
      <c r="N3171" s="42"/>
      <c r="O3171" s="128"/>
      <c r="P3171" s="130"/>
      <c r="Q3171" s="130"/>
      <c r="R3171" s="72" t="s">
        <v>14</v>
      </c>
      <c r="S3171" s="181"/>
      <c r="T3171" s="73" t="s">
        <v>244</v>
      </c>
      <c r="V3171" s="74">
        <v>0</v>
      </c>
      <c r="X3171" s="74">
        <v>0</v>
      </c>
      <c r="Z3171" s="74">
        <v>0</v>
      </c>
      <c r="AB3171" s="74">
        <v>0</v>
      </c>
      <c r="AD3171" s="74">
        <v>0</v>
      </c>
      <c r="AF3171" s="74">
        <v>0</v>
      </c>
      <c r="AH3171" s="74">
        <f t="shared" si="488"/>
        <v>0</v>
      </c>
      <c r="AI3171" s="8"/>
      <c r="AJ3171" s="74">
        <v>0</v>
      </c>
      <c r="AK3171" s="8"/>
      <c r="AL3171" s="74">
        <v>0</v>
      </c>
      <c r="AM3171" s="74"/>
      <c r="AN3171" s="74">
        <v>0</v>
      </c>
      <c r="AO3171" s="74"/>
      <c r="AP3171" s="74">
        <v>0</v>
      </c>
      <c r="AQ3171" s="74"/>
    </row>
    <row r="3172" spans="2:43" ht="18" hidden="1" customHeight="1" x14ac:dyDescent="0.2">
      <c r="B3172" s="4"/>
      <c r="C3172" s="117"/>
      <c r="D3172" s="117"/>
      <c r="E3172" s="117"/>
      <c r="F3172" s="48"/>
      <c r="G3172" s="11"/>
      <c r="H3172" s="117"/>
      <c r="I3172" s="124"/>
      <c r="J3172" s="124"/>
      <c r="K3172" s="144"/>
      <c r="L3172" s="11"/>
      <c r="M3172" s="143"/>
      <c r="N3172" s="42"/>
      <c r="O3172" s="128"/>
      <c r="P3172" s="129">
        <v>3</v>
      </c>
      <c r="Q3172" s="129"/>
      <c r="R3172" s="64"/>
      <c r="S3172" s="234"/>
      <c r="T3172" s="65" t="s">
        <v>215</v>
      </c>
      <c r="U3172" s="155"/>
      <c r="V3172" s="66">
        <f>V3173+V3175+V3177+V3180</f>
        <v>4000</v>
      </c>
      <c r="X3172" s="66">
        <f>X3173+X3175+X3177+X3180</f>
        <v>5000</v>
      </c>
      <c r="Z3172" s="66">
        <f>Z3173+Z3175+Z3177+Z3180</f>
        <v>12130</v>
      </c>
      <c r="AB3172" s="66">
        <f>AB3173+AB3175+AB3177+AB3180</f>
        <v>5300</v>
      </c>
      <c r="AD3172" s="66" t="e">
        <f>AD3173+AD3175+AD3177+AD3180</f>
        <v>#REF!</v>
      </c>
      <c r="AF3172" s="66">
        <f>AF3173+AF3175+AF3177+AF3180</f>
        <v>0</v>
      </c>
      <c r="AH3172" s="66" t="e">
        <f t="shared" si="488"/>
        <v>#REF!</v>
      </c>
      <c r="AI3172" s="67"/>
      <c r="AJ3172" s="66">
        <f>AJ3173+AJ3175+AJ3177+AJ3180</f>
        <v>0</v>
      </c>
      <c r="AK3172" s="67"/>
      <c r="AL3172" s="66">
        <f>AL3173+AL3175+AL3177+AL3180</f>
        <v>0</v>
      </c>
      <c r="AM3172" s="66"/>
      <c r="AN3172" s="66">
        <f>AN3173+AN3175+AN3177+AN3180</f>
        <v>0</v>
      </c>
      <c r="AO3172" s="66"/>
      <c r="AP3172" s="66">
        <f>AP3173+AP3175+AP3177+AP3180</f>
        <v>0</v>
      </c>
      <c r="AQ3172" s="66"/>
    </row>
    <row r="3173" spans="2:43" ht="18" hidden="1" customHeight="1" x14ac:dyDescent="0.2">
      <c r="B3173" s="4"/>
      <c r="C3173" s="117"/>
      <c r="D3173" s="117"/>
      <c r="E3173" s="117"/>
      <c r="F3173" s="48"/>
      <c r="G3173" s="11"/>
      <c r="H3173" s="117"/>
      <c r="I3173" s="124"/>
      <c r="J3173" s="124"/>
      <c r="K3173" s="144"/>
      <c r="L3173" s="11"/>
      <c r="M3173" s="143"/>
      <c r="N3173" s="42"/>
      <c r="O3173" s="128"/>
      <c r="P3173" s="130"/>
      <c r="Q3173" s="131">
        <v>1</v>
      </c>
      <c r="R3173" s="68"/>
      <c r="S3173" s="35"/>
      <c r="T3173" s="69" t="s">
        <v>20</v>
      </c>
      <c r="U3173" s="92"/>
      <c r="V3173" s="70">
        <f>V3174</f>
        <v>3000</v>
      </c>
      <c r="X3173" s="447">
        <f>X3174</f>
        <v>3500</v>
      </c>
      <c r="Z3173" s="447">
        <f>Z3174</f>
        <v>5290</v>
      </c>
      <c r="AB3173" s="447">
        <f>AB3174</f>
        <v>500</v>
      </c>
      <c r="AD3173" s="447">
        <f>AD3174</f>
        <v>1400</v>
      </c>
      <c r="AF3173" s="447">
        <f>AF3174</f>
        <v>0</v>
      </c>
      <c r="AH3173" s="447">
        <f t="shared" si="488"/>
        <v>1400</v>
      </c>
      <c r="AI3173" s="446"/>
      <c r="AJ3173" s="447">
        <f>AJ3174</f>
        <v>0</v>
      </c>
      <c r="AK3173" s="71"/>
      <c r="AL3173" s="447">
        <f>AL3174</f>
        <v>0</v>
      </c>
      <c r="AM3173" s="447"/>
      <c r="AN3173" s="447">
        <f>AN3174</f>
        <v>0</v>
      </c>
      <c r="AO3173" s="447"/>
      <c r="AP3173" s="447">
        <f>AP3174</f>
        <v>0</v>
      </c>
      <c r="AQ3173" s="447"/>
    </row>
    <row r="3174" spans="2:43" ht="18" hidden="1" customHeight="1" x14ac:dyDescent="0.25">
      <c r="B3174" s="4"/>
      <c r="C3174" s="117"/>
      <c r="D3174" s="117"/>
      <c r="E3174" s="117"/>
      <c r="F3174" s="48"/>
      <c r="G3174" s="11"/>
      <c r="H3174" s="117"/>
      <c r="I3174" s="124"/>
      <c r="J3174" s="124"/>
      <c r="K3174" s="144"/>
      <c r="L3174" s="11"/>
      <c r="M3174" s="143"/>
      <c r="N3174" s="42"/>
      <c r="O3174" s="128"/>
      <c r="P3174" s="130"/>
      <c r="Q3174" s="131"/>
      <c r="R3174" s="72" t="s">
        <v>3</v>
      </c>
      <c r="S3174" s="181"/>
      <c r="T3174" s="73" t="s">
        <v>20</v>
      </c>
      <c r="V3174" s="497">
        <v>3000</v>
      </c>
      <c r="X3174" s="697">
        <v>3500</v>
      </c>
      <c r="Z3174" s="697">
        <v>5290</v>
      </c>
      <c r="AB3174" s="697">
        <v>500</v>
      </c>
      <c r="AD3174" s="696">
        <v>1400</v>
      </c>
      <c r="AF3174" s="696">
        <v>0</v>
      </c>
      <c r="AH3174" s="696">
        <f t="shared" si="488"/>
        <v>1400</v>
      </c>
      <c r="AI3174" s="8"/>
      <c r="AJ3174" s="74">
        <v>0</v>
      </c>
      <c r="AK3174" s="8"/>
      <c r="AL3174" s="74">
        <v>0</v>
      </c>
      <c r="AM3174" s="74"/>
      <c r="AN3174" s="74">
        <v>0</v>
      </c>
      <c r="AO3174" s="696"/>
      <c r="AP3174" s="74">
        <v>0</v>
      </c>
      <c r="AQ3174" s="696"/>
    </row>
    <row r="3175" spans="2:43" ht="18" hidden="1" customHeight="1" x14ac:dyDescent="0.2">
      <c r="B3175" s="4"/>
      <c r="C3175" s="117"/>
      <c r="D3175" s="117"/>
      <c r="E3175" s="117"/>
      <c r="F3175" s="48"/>
      <c r="G3175" s="11"/>
      <c r="H3175" s="117"/>
      <c r="I3175" s="124"/>
      <c r="J3175" s="124"/>
      <c r="K3175" s="144"/>
      <c r="L3175" s="11"/>
      <c r="M3175" s="143"/>
      <c r="N3175" s="42"/>
      <c r="O3175" s="128"/>
      <c r="P3175" s="130"/>
      <c r="Q3175" s="131">
        <v>2</v>
      </c>
      <c r="R3175" s="68"/>
      <c r="S3175" s="35"/>
      <c r="T3175" s="69" t="s">
        <v>21</v>
      </c>
      <c r="U3175" s="92"/>
      <c r="V3175" s="70">
        <f>V3176</f>
        <v>0</v>
      </c>
      <c r="X3175" s="447">
        <f>X3176</f>
        <v>0</v>
      </c>
      <c r="Z3175" s="447">
        <f>Z3176</f>
        <v>3020</v>
      </c>
      <c r="AB3175" s="447">
        <f>AB3176</f>
        <v>4800</v>
      </c>
      <c r="AD3175" s="447">
        <f>AD3176</f>
        <v>2500</v>
      </c>
      <c r="AF3175" s="447">
        <f>AF3176</f>
        <v>0</v>
      </c>
      <c r="AH3175" s="447">
        <f t="shared" si="488"/>
        <v>2500</v>
      </c>
      <c r="AI3175" s="446"/>
      <c r="AJ3175" s="447">
        <f>AJ3176</f>
        <v>0</v>
      </c>
      <c r="AK3175" s="71"/>
      <c r="AL3175" s="447">
        <f>AL3176</f>
        <v>0</v>
      </c>
      <c r="AM3175" s="447"/>
      <c r="AN3175" s="447">
        <f>AN3176</f>
        <v>0</v>
      </c>
      <c r="AO3175" s="447"/>
      <c r="AP3175" s="447">
        <f>AP3176</f>
        <v>0</v>
      </c>
      <c r="AQ3175" s="447"/>
    </row>
    <row r="3176" spans="2:43" ht="18" hidden="1" customHeight="1" x14ac:dyDescent="0.2">
      <c r="B3176" s="4"/>
      <c r="C3176" s="117"/>
      <c r="D3176" s="117"/>
      <c r="E3176" s="117"/>
      <c r="F3176" s="48"/>
      <c r="G3176" s="11"/>
      <c r="H3176" s="117"/>
      <c r="I3176" s="124"/>
      <c r="J3176" s="124"/>
      <c r="K3176" s="144"/>
      <c r="L3176" s="11"/>
      <c r="M3176" s="143"/>
      <c r="N3176" s="42"/>
      <c r="O3176" s="128"/>
      <c r="P3176" s="130"/>
      <c r="Q3176" s="130"/>
      <c r="R3176" s="72" t="s">
        <v>3</v>
      </c>
      <c r="S3176" s="181"/>
      <c r="T3176" s="73" t="s">
        <v>21</v>
      </c>
      <c r="V3176" s="74">
        <v>0</v>
      </c>
      <c r="X3176" s="74">
        <v>0</v>
      </c>
      <c r="Z3176" s="74">
        <v>3020</v>
      </c>
      <c r="AB3176" s="74">
        <v>4800</v>
      </c>
      <c r="AD3176" s="74">
        <v>2500</v>
      </c>
      <c r="AF3176" s="74">
        <v>0</v>
      </c>
      <c r="AH3176" s="74">
        <f t="shared" si="488"/>
        <v>2500</v>
      </c>
      <c r="AI3176" s="8"/>
      <c r="AJ3176" s="74">
        <v>0</v>
      </c>
      <c r="AK3176" s="8"/>
      <c r="AL3176" s="74">
        <v>0</v>
      </c>
      <c r="AM3176" s="74"/>
      <c r="AN3176" s="74">
        <v>0</v>
      </c>
      <c r="AO3176" s="74"/>
      <c r="AP3176" s="74">
        <v>0</v>
      </c>
      <c r="AQ3176" s="74"/>
    </row>
    <row r="3177" spans="2:43" ht="18" hidden="1" customHeight="1" x14ac:dyDescent="0.2">
      <c r="B3177" s="4"/>
      <c r="C3177" s="117"/>
      <c r="D3177" s="117"/>
      <c r="E3177" s="117"/>
      <c r="F3177" s="48"/>
      <c r="G3177" s="11"/>
      <c r="H3177" s="117"/>
      <c r="I3177" s="124"/>
      <c r="J3177" s="124"/>
      <c r="K3177" s="144"/>
      <c r="L3177" s="11"/>
      <c r="M3177" s="143"/>
      <c r="N3177" s="42"/>
      <c r="O3177" s="128"/>
      <c r="P3177" s="130"/>
      <c r="Q3177" s="131">
        <v>3</v>
      </c>
      <c r="R3177" s="68"/>
      <c r="S3177" s="35"/>
      <c r="T3177" s="69" t="s">
        <v>22</v>
      </c>
      <c r="U3177" s="92"/>
      <c r="V3177" s="70">
        <f>V3178+V3179</f>
        <v>1000</v>
      </c>
      <c r="X3177" s="447">
        <f>X3178+X3179</f>
        <v>1500</v>
      </c>
      <c r="Z3177" s="447">
        <f>Z3178+Z3179</f>
        <v>3820</v>
      </c>
      <c r="AB3177" s="447">
        <f>AB3178+AB3179</f>
        <v>0</v>
      </c>
      <c r="AD3177" s="447">
        <f>AD3178+AD3179</f>
        <v>0</v>
      </c>
      <c r="AF3177" s="447">
        <f>AF3178+AF3179</f>
        <v>0</v>
      </c>
      <c r="AH3177" s="447">
        <f t="shared" si="488"/>
        <v>0</v>
      </c>
      <c r="AI3177" s="446"/>
      <c r="AJ3177" s="447">
        <f>AJ3178+AJ3179</f>
        <v>0</v>
      </c>
      <c r="AK3177" s="71"/>
      <c r="AL3177" s="447">
        <f>AL3178+AL3179</f>
        <v>0</v>
      </c>
      <c r="AM3177" s="447"/>
      <c r="AN3177" s="447">
        <f>AN3178+AN3179</f>
        <v>0</v>
      </c>
      <c r="AO3177" s="447"/>
      <c r="AP3177" s="447">
        <f>AP3178+AP3179</f>
        <v>0</v>
      </c>
      <c r="AQ3177" s="447"/>
    </row>
    <row r="3178" spans="2:43" ht="18" hidden="1" customHeight="1" x14ac:dyDescent="0.25">
      <c r="B3178" s="4"/>
      <c r="C3178" s="117"/>
      <c r="D3178" s="117"/>
      <c r="E3178" s="117"/>
      <c r="F3178" s="48"/>
      <c r="G3178" s="11"/>
      <c r="H3178" s="117"/>
      <c r="I3178" s="124"/>
      <c r="J3178" s="124"/>
      <c r="K3178" s="144"/>
      <c r="L3178" s="11"/>
      <c r="M3178" s="143"/>
      <c r="N3178" s="42"/>
      <c r="O3178" s="128"/>
      <c r="P3178" s="130"/>
      <c r="Q3178" s="130"/>
      <c r="R3178" s="72" t="s">
        <v>3</v>
      </c>
      <c r="S3178" s="181"/>
      <c r="T3178" s="73" t="s">
        <v>22</v>
      </c>
      <c r="V3178" s="500">
        <v>1000</v>
      </c>
      <c r="X3178" s="732">
        <v>1500</v>
      </c>
      <c r="Z3178" s="871">
        <v>3820</v>
      </c>
      <c r="AB3178" s="871">
        <v>0</v>
      </c>
      <c r="AD3178" s="696">
        <v>0</v>
      </c>
      <c r="AF3178" s="696">
        <v>0</v>
      </c>
      <c r="AH3178" s="696">
        <f t="shared" si="488"/>
        <v>0</v>
      </c>
      <c r="AI3178" s="8"/>
      <c r="AJ3178" s="74">
        <v>0</v>
      </c>
      <c r="AK3178" s="8"/>
      <c r="AL3178" s="74">
        <v>0</v>
      </c>
      <c r="AM3178" s="74"/>
      <c r="AN3178" s="74">
        <v>0</v>
      </c>
      <c r="AO3178" s="696"/>
      <c r="AP3178" s="74">
        <v>0</v>
      </c>
      <c r="AQ3178" s="696"/>
    </row>
    <row r="3179" spans="2:43" ht="18" hidden="1" customHeight="1" x14ac:dyDescent="0.2">
      <c r="B3179" s="4"/>
      <c r="C3179" s="117"/>
      <c r="D3179" s="117"/>
      <c r="E3179" s="117"/>
      <c r="F3179" s="48"/>
      <c r="G3179" s="11"/>
      <c r="H3179" s="117"/>
      <c r="I3179" s="124"/>
      <c r="J3179" s="124"/>
      <c r="K3179" s="144"/>
      <c r="L3179" s="11"/>
      <c r="M3179" s="143"/>
      <c r="N3179" s="42"/>
      <c r="O3179" s="128"/>
      <c r="P3179" s="130"/>
      <c r="Q3179" s="130"/>
      <c r="R3179" s="72" t="s">
        <v>0</v>
      </c>
      <c r="S3179" s="181"/>
      <c r="T3179" s="73" t="s">
        <v>270</v>
      </c>
      <c r="V3179" s="74">
        <v>0</v>
      </c>
      <c r="X3179" s="74">
        <v>0</v>
      </c>
      <c r="Z3179" s="74">
        <v>0</v>
      </c>
      <c r="AB3179" s="74">
        <v>0</v>
      </c>
      <c r="AD3179" s="74">
        <v>0</v>
      </c>
      <c r="AF3179" s="74">
        <v>0</v>
      </c>
      <c r="AH3179" s="74">
        <f t="shared" si="488"/>
        <v>0</v>
      </c>
      <c r="AI3179" s="8"/>
      <c r="AJ3179" s="74">
        <v>0</v>
      </c>
      <c r="AK3179" s="8"/>
      <c r="AL3179" s="74">
        <v>0</v>
      </c>
      <c r="AM3179" s="74"/>
      <c r="AN3179" s="74">
        <v>0</v>
      </c>
      <c r="AO3179" s="74"/>
      <c r="AP3179" s="74">
        <v>0</v>
      </c>
      <c r="AQ3179" s="74"/>
    </row>
    <row r="3180" spans="2:43" ht="18" hidden="1" customHeight="1" x14ac:dyDescent="0.2">
      <c r="B3180" s="4"/>
      <c r="C3180" s="117"/>
      <c r="D3180" s="117"/>
      <c r="E3180" s="117"/>
      <c r="F3180" s="48"/>
      <c r="G3180" s="11"/>
      <c r="H3180" s="117"/>
      <c r="I3180" s="124"/>
      <c r="J3180" s="124"/>
      <c r="K3180" s="144"/>
      <c r="L3180" s="11"/>
      <c r="M3180" s="143"/>
      <c r="N3180" s="42"/>
      <c r="O3180" s="128"/>
      <c r="P3180" s="130"/>
      <c r="Q3180" s="131">
        <v>6</v>
      </c>
      <c r="R3180" s="68"/>
      <c r="S3180" s="35"/>
      <c r="T3180" s="69" t="s">
        <v>218</v>
      </c>
      <c r="U3180" s="92"/>
      <c r="V3180" s="70">
        <f>V3181</f>
        <v>0</v>
      </c>
      <c r="X3180" s="447">
        <f>X3181</f>
        <v>0</v>
      </c>
      <c r="Z3180" s="447">
        <f>Z3181</f>
        <v>0</v>
      </c>
      <c r="AB3180" s="447">
        <f>AB3181</f>
        <v>0</v>
      </c>
      <c r="AD3180" s="447" t="e">
        <f>#REF!</f>
        <v>#REF!</v>
      </c>
      <c r="AF3180" s="447">
        <f>AF3181</f>
        <v>0</v>
      </c>
      <c r="AH3180" s="447" t="e">
        <f t="shared" si="488"/>
        <v>#REF!</v>
      </c>
      <c r="AI3180" s="446"/>
      <c r="AJ3180" s="447">
        <f>AJ3181</f>
        <v>0</v>
      </c>
      <c r="AK3180" s="71"/>
      <c r="AL3180" s="447">
        <f>AL3181</f>
        <v>0</v>
      </c>
      <c r="AM3180" s="447"/>
      <c r="AN3180" s="447">
        <f>AN3181</f>
        <v>0</v>
      </c>
      <c r="AO3180" s="447"/>
      <c r="AP3180" s="447">
        <f>AP3181</f>
        <v>0</v>
      </c>
      <c r="AQ3180" s="447"/>
    </row>
    <row r="3181" spans="2:43" ht="18" hidden="1" customHeight="1" x14ac:dyDescent="0.2">
      <c r="B3181" s="4"/>
      <c r="C3181" s="117"/>
      <c r="D3181" s="117"/>
      <c r="E3181" s="117"/>
      <c r="F3181" s="48"/>
      <c r="G3181" s="11"/>
      <c r="H3181" s="117"/>
      <c r="I3181" s="124"/>
      <c r="J3181" s="124"/>
      <c r="K3181" s="144"/>
      <c r="L3181" s="11"/>
      <c r="M3181" s="143"/>
      <c r="N3181" s="42"/>
      <c r="O3181" s="128"/>
      <c r="P3181" s="130"/>
      <c r="Q3181" s="130"/>
      <c r="R3181" s="72" t="s">
        <v>0</v>
      </c>
      <c r="S3181" s="181"/>
      <c r="T3181" s="73" t="s">
        <v>220</v>
      </c>
      <c r="V3181" s="74">
        <v>0</v>
      </c>
      <c r="X3181" s="74">
        <v>0</v>
      </c>
      <c r="Z3181" s="74">
        <v>0</v>
      </c>
      <c r="AB3181" s="74">
        <v>0</v>
      </c>
      <c r="AD3181" s="74">
        <v>0</v>
      </c>
      <c r="AF3181" s="74">
        <v>0</v>
      </c>
      <c r="AH3181" s="74">
        <f t="shared" si="488"/>
        <v>0</v>
      </c>
      <c r="AI3181" s="8"/>
      <c r="AJ3181" s="74">
        <v>0</v>
      </c>
      <c r="AK3181" s="8"/>
      <c r="AL3181" s="74">
        <v>0</v>
      </c>
      <c r="AM3181" s="74"/>
      <c r="AN3181" s="74">
        <v>0</v>
      </c>
      <c r="AO3181" s="74"/>
      <c r="AP3181" s="74">
        <v>0</v>
      </c>
      <c r="AQ3181" s="74"/>
    </row>
    <row r="3182" spans="2:43" ht="18" hidden="1" customHeight="1" x14ac:dyDescent="0.2">
      <c r="B3182" s="4"/>
      <c r="C3182" s="117"/>
      <c r="D3182" s="117"/>
      <c r="E3182" s="117"/>
      <c r="F3182" s="48"/>
      <c r="G3182" s="11"/>
      <c r="H3182" s="117"/>
      <c r="I3182" s="124"/>
      <c r="J3182" s="124"/>
      <c r="K3182" s="144"/>
      <c r="L3182" s="11"/>
      <c r="M3182" s="143"/>
      <c r="N3182" s="42"/>
      <c r="O3182" s="128"/>
      <c r="P3182" s="129">
        <v>5</v>
      </c>
      <c r="Q3182" s="129"/>
      <c r="R3182" s="64"/>
      <c r="S3182" s="234"/>
      <c r="T3182" s="65" t="s">
        <v>24</v>
      </c>
      <c r="U3182" s="155"/>
      <c r="V3182" s="66">
        <f>V3183</f>
        <v>2000</v>
      </c>
      <c r="X3182" s="66">
        <f>X3183</f>
        <v>2000</v>
      </c>
      <c r="Z3182" s="66">
        <f>Z3183</f>
        <v>900</v>
      </c>
      <c r="AB3182" s="66">
        <f>AB3183</f>
        <v>900</v>
      </c>
      <c r="AD3182" s="66">
        <f>AD3183</f>
        <v>1100</v>
      </c>
      <c r="AF3182" s="66">
        <f>AF3183</f>
        <v>0</v>
      </c>
      <c r="AH3182" s="66">
        <f t="shared" si="488"/>
        <v>1100</v>
      </c>
      <c r="AI3182" s="67"/>
      <c r="AJ3182" s="66">
        <f>AJ3183</f>
        <v>0</v>
      </c>
      <c r="AK3182" s="67"/>
      <c r="AL3182" s="66">
        <f t="shared" ref="AL3182:AP3183" si="490">AL3183</f>
        <v>0</v>
      </c>
      <c r="AM3182" s="66"/>
      <c r="AN3182" s="66">
        <f t="shared" si="490"/>
        <v>0</v>
      </c>
      <c r="AO3182" s="66"/>
      <c r="AP3182" s="66">
        <f t="shared" si="490"/>
        <v>0</v>
      </c>
      <c r="AQ3182" s="66"/>
    </row>
    <row r="3183" spans="2:43" ht="18" hidden="1" customHeight="1" x14ac:dyDescent="0.2">
      <c r="B3183" s="4"/>
      <c r="C3183" s="117"/>
      <c r="D3183" s="117"/>
      <c r="E3183" s="117"/>
      <c r="F3183" s="48"/>
      <c r="G3183" s="11"/>
      <c r="H3183" s="117"/>
      <c r="I3183" s="124"/>
      <c r="J3183" s="124"/>
      <c r="K3183" s="144"/>
      <c r="L3183" s="11"/>
      <c r="M3183" s="143"/>
      <c r="N3183" s="42"/>
      <c r="O3183" s="128"/>
      <c r="P3183" s="130"/>
      <c r="Q3183" s="131">
        <v>2</v>
      </c>
      <c r="R3183" s="68"/>
      <c r="S3183" s="35"/>
      <c r="T3183" s="69" t="s">
        <v>25</v>
      </c>
      <c r="U3183" s="92"/>
      <c r="V3183" s="70">
        <f>V3184</f>
        <v>2000</v>
      </c>
      <c r="X3183" s="447">
        <f>X3184</f>
        <v>2000</v>
      </c>
      <c r="Z3183" s="447">
        <f>Z3184</f>
        <v>900</v>
      </c>
      <c r="AB3183" s="447">
        <f>AB3184</f>
        <v>900</v>
      </c>
      <c r="AD3183" s="447">
        <f>AD3184</f>
        <v>1100</v>
      </c>
      <c r="AF3183" s="447">
        <f>AF3184</f>
        <v>0</v>
      </c>
      <c r="AH3183" s="447">
        <f t="shared" si="488"/>
        <v>1100</v>
      </c>
      <c r="AI3183" s="446"/>
      <c r="AJ3183" s="447">
        <f>AJ3184</f>
        <v>0</v>
      </c>
      <c r="AK3183" s="71"/>
      <c r="AL3183" s="447">
        <f t="shared" si="490"/>
        <v>0</v>
      </c>
      <c r="AM3183" s="447"/>
      <c r="AN3183" s="447">
        <f t="shared" si="490"/>
        <v>0</v>
      </c>
      <c r="AO3183" s="447"/>
      <c r="AP3183" s="447">
        <f t="shared" si="490"/>
        <v>0</v>
      </c>
      <c r="AQ3183" s="447"/>
    </row>
    <row r="3184" spans="2:43" ht="18" hidden="1" customHeight="1" x14ac:dyDescent="0.25">
      <c r="B3184" s="4"/>
      <c r="C3184" s="117"/>
      <c r="D3184" s="117"/>
      <c r="E3184" s="117"/>
      <c r="F3184" s="48"/>
      <c r="G3184" s="11"/>
      <c r="H3184" s="117"/>
      <c r="I3184" s="124"/>
      <c r="J3184" s="124"/>
      <c r="K3184" s="144"/>
      <c r="L3184" s="11"/>
      <c r="M3184" s="143"/>
      <c r="N3184" s="42"/>
      <c r="O3184" s="128"/>
      <c r="P3184" s="130"/>
      <c r="Q3184" s="130"/>
      <c r="R3184" s="72" t="s">
        <v>0</v>
      </c>
      <c r="S3184" s="181"/>
      <c r="T3184" s="73" t="s">
        <v>221</v>
      </c>
      <c r="V3184" s="519">
        <v>2000</v>
      </c>
      <c r="X3184" s="733">
        <v>2000</v>
      </c>
      <c r="Z3184" s="74">
        <v>900</v>
      </c>
      <c r="AB3184" s="74">
        <v>900</v>
      </c>
      <c r="AD3184" s="696">
        <v>1100</v>
      </c>
      <c r="AF3184" s="696">
        <v>0</v>
      </c>
      <c r="AH3184" s="696">
        <f t="shared" si="488"/>
        <v>1100</v>
      </c>
      <c r="AI3184" s="8"/>
      <c r="AJ3184" s="74">
        <v>0</v>
      </c>
      <c r="AK3184" s="8"/>
      <c r="AL3184" s="74">
        <v>0</v>
      </c>
      <c r="AM3184" s="74"/>
      <c r="AN3184" s="74">
        <v>0</v>
      </c>
      <c r="AO3184" s="696"/>
      <c r="AP3184" s="74">
        <v>0</v>
      </c>
      <c r="AQ3184" s="696"/>
    </row>
    <row r="3185" spans="2:43" ht="18" hidden="1" customHeight="1" x14ac:dyDescent="0.2">
      <c r="B3185" s="4"/>
      <c r="C3185" s="117"/>
      <c r="D3185" s="117"/>
      <c r="E3185" s="117"/>
      <c r="F3185" s="48"/>
      <c r="G3185" s="11"/>
      <c r="H3185" s="117"/>
      <c r="I3185" s="124"/>
      <c r="J3185" s="124"/>
      <c r="K3185" s="144"/>
      <c r="L3185" s="11"/>
      <c r="M3185" s="143"/>
      <c r="N3185" s="42"/>
      <c r="O3185" s="128"/>
      <c r="P3185" s="129">
        <v>7</v>
      </c>
      <c r="Q3185" s="129"/>
      <c r="R3185" s="64"/>
      <c r="S3185" s="234"/>
      <c r="T3185" s="65" t="s">
        <v>343</v>
      </c>
      <c r="U3185" s="155"/>
      <c r="V3185" s="66">
        <f>V3186+V3189</f>
        <v>1000</v>
      </c>
      <c r="X3185" s="66">
        <f>X3186+X3189</f>
        <v>1000</v>
      </c>
      <c r="Z3185" s="66">
        <f>Z3186+Z3189</f>
        <v>0</v>
      </c>
      <c r="AB3185" s="66">
        <f>AB3186+AB3189</f>
        <v>0</v>
      </c>
      <c r="AD3185" s="66">
        <f>AD3186+AD3189</f>
        <v>0</v>
      </c>
      <c r="AF3185" s="66">
        <f>AF3186+AF3189</f>
        <v>0</v>
      </c>
      <c r="AH3185" s="66">
        <f t="shared" si="488"/>
        <v>0</v>
      </c>
      <c r="AI3185" s="67"/>
      <c r="AJ3185" s="66">
        <f>AJ3186+AJ3189</f>
        <v>0</v>
      </c>
      <c r="AK3185" s="67"/>
      <c r="AL3185" s="66">
        <f>AL3186+AL3189</f>
        <v>0</v>
      </c>
      <c r="AM3185" s="66"/>
      <c r="AN3185" s="66">
        <f>AN3186+AN3189</f>
        <v>0</v>
      </c>
      <c r="AO3185" s="66"/>
      <c r="AP3185" s="66">
        <f>AP3186+AP3189</f>
        <v>0</v>
      </c>
      <c r="AQ3185" s="66"/>
    </row>
    <row r="3186" spans="2:43" ht="18" hidden="1" customHeight="1" x14ac:dyDescent="0.2">
      <c r="B3186" s="4"/>
      <c r="C3186" s="117"/>
      <c r="D3186" s="117"/>
      <c r="E3186" s="117"/>
      <c r="F3186" s="48"/>
      <c r="G3186" s="11"/>
      <c r="H3186" s="117"/>
      <c r="I3186" s="124"/>
      <c r="J3186" s="124"/>
      <c r="K3186" s="144"/>
      <c r="L3186" s="11"/>
      <c r="M3186" s="143"/>
      <c r="N3186" s="42"/>
      <c r="O3186" s="128"/>
      <c r="P3186" s="130"/>
      <c r="Q3186" s="131">
        <v>1</v>
      </c>
      <c r="R3186" s="68"/>
      <c r="S3186" s="35"/>
      <c r="T3186" s="69" t="s">
        <v>255</v>
      </c>
      <c r="U3186" s="92"/>
      <c r="V3186" s="70">
        <f>SUM(V3187:V3188)</f>
        <v>0</v>
      </c>
      <c r="X3186" s="447">
        <f>SUM(X3187:X3188)</f>
        <v>0</v>
      </c>
      <c r="Z3186" s="447">
        <f>SUM(Z3187:Z3188)</f>
        <v>0</v>
      </c>
      <c r="AB3186" s="447">
        <f>SUM(AB3187:AB3188)</f>
        <v>0</v>
      </c>
      <c r="AD3186" s="447">
        <f>SUM(AD3187:AD3188)</f>
        <v>0</v>
      </c>
      <c r="AF3186" s="447">
        <f>SUM(AF3187:AF3188)</f>
        <v>0</v>
      </c>
      <c r="AH3186" s="447">
        <f t="shared" si="488"/>
        <v>0</v>
      </c>
      <c r="AI3186" s="446"/>
      <c r="AJ3186" s="447">
        <f>SUM(AJ3187:AJ3188)</f>
        <v>0</v>
      </c>
      <c r="AK3186" s="71"/>
      <c r="AL3186" s="447">
        <f>SUM(AL3187:AL3188)</f>
        <v>0</v>
      </c>
      <c r="AM3186" s="447"/>
      <c r="AN3186" s="447">
        <f>SUM(AN3187:AN3188)</f>
        <v>0</v>
      </c>
      <c r="AO3186" s="447"/>
      <c r="AP3186" s="447">
        <f>SUM(AP3187:AP3188)</f>
        <v>0</v>
      </c>
      <c r="AQ3186" s="447"/>
    </row>
    <row r="3187" spans="2:43" ht="18" hidden="1" customHeight="1" x14ac:dyDescent="0.2">
      <c r="B3187" s="4"/>
      <c r="C3187" s="117"/>
      <c r="D3187" s="117"/>
      <c r="E3187" s="117"/>
      <c r="F3187" s="48"/>
      <c r="G3187" s="11"/>
      <c r="H3187" s="117"/>
      <c r="I3187" s="124"/>
      <c r="J3187" s="124"/>
      <c r="K3187" s="144"/>
      <c r="L3187" s="11"/>
      <c r="M3187" s="143"/>
      <c r="N3187" s="42"/>
      <c r="O3187" s="128"/>
      <c r="P3187" s="130"/>
      <c r="Q3187" s="131"/>
      <c r="R3187" s="72">
        <v>1</v>
      </c>
      <c r="S3187" s="181"/>
      <c r="T3187" s="73" t="s">
        <v>256</v>
      </c>
      <c r="V3187" s="74">
        <v>0</v>
      </c>
      <c r="X3187" s="74">
        <v>0</v>
      </c>
      <c r="Z3187" s="74">
        <v>0</v>
      </c>
      <c r="AB3187" s="74">
        <v>0</v>
      </c>
      <c r="AD3187" s="74">
        <v>0</v>
      </c>
      <c r="AF3187" s="74">
        <v>0</v>
      </c>
      <c r="AH3187" s="74">
        <f t="shared" si="488"/>
        <v>0</v>
      </c>
      <c r="AI3187" s="8"/>
      <c r="AJ3187" s="74">
        <v>0</v>
      </c>
      <c r="AK3187" s="8"/>
      <c r="AL3187" s="74">
        <v>0</v>
      </c>
      <c r="AM3187" s="74"/>
      <c r="AN3187" s="74">
        <v>0</v>
      </c>
      <c r="AO3187" s="74"/>
      <c r="AP3187" s="74">
        <v>0</v>
      </c>
      <c r="AQ3187" s="74"/>
    </row>
    <row r="3188" spans="2:43" ht="18" hidden="1" customHeight="1" x14ac:dyDescent="0.2">
      <c r="B3188" s="4"/>
      <c r="C3188" s="117"/>
      <c r="D3188" s="117"/>
      <c r="E3188" s="117"/>
      <c r="F3188" s="48"/>
      <c r="G3188" s="11"/>
      <c r="H3188" s="117"/>
      <c r="I3188" s="124"/>
      <c r="J3188" s="124"/>
      <c r="K3188" s="144"/>
      <c r="L3188" s="11"/>
      <c r="M3188" s="143"/>
      <c r="N3188" s="42"/>
      <c r="O3188" s="128"/>
      <c r="P3188" s="130"/>
      <c r="Q3188" s="131"/>
      <c r="R3188" s="72">
        <v>2</v>
      </c>
      <c r="S3188" s="181"/>
      <c r="T3188" s="73" t="s">
        <v>57</v>
      </c>
      <c r="V3188" s="74">
        <v>0</v>
      </c>
      <c r="X3188" s="74">
        <v>0</v>
      </c>
      <c r="Z3188" s="74">
        <v>0</v>
      </c>
      <c r="AB3188" s="74">
        <v>0</v>
      </c>
      <c r="AD3188" s="74">
        <v>0</v>
      </c>
      <c r="AF3188" s="74">
        <v>0</v>
      </c>
      <c r="AH3188" s="74">
        <f t="shared" si="488"/>
        <v>0</v>
      </c>
      <c r="AI3188" s="8"/>
      <c r="AJ3188" s="74">
        <v>0</v>
      </c>
      <c r="AK3188" s="8"/>
      <c r="AL3188" s="74">
        <v>0</v>
      </c>
      <c r="AM3188" s="74"/>
      <c r="AN3188" s="74">
        <v>0</v>
      </c>
      <c r="AO3188" s="74"/>
      <c r="AP3188" s="74">
        <v>0</v>
      </c>
      <c r="AQ3188" s="74"/>
    </row>
    <row r="3189" spans="2:43" ht="18" hidden="1" customHeight="1" x14ac:dyDescent="0.2">
      <c r="B3189" s="4"/>
      <c r="C3189" s="117"/>
      <c r="D3189" s="117"/>
      <c r="E3189" s="117"/>
      <c r="F3189" s="48"/>
      <c r="G3189" s="11"/>
      <c r="H3189" s="117"/>
      <c r="I3189" s="124"/>
      <c r="J3189" s="124"/>
      <c r="K3189" s="144"/>
      <c r="L3189" s="11"/>
      <c r="M3189" s="143"/>
      <c r="N3189" s="42"/>
      <c r="O3189" s="128"/>
      <c r="P3189" s="130"/>
      <c r="Q3189" s="131">
        <v>3</v>
      </c>
      <c r="R3189" s="68"/>
      <c r="S3189" s="35"/>
      <c r="T3189" s="69" t="s">
        <v>224</v>
      </c>
      <c r="U3189" s="92"/>
      <c r="V3189" s="70">
        <f>V3190</f>
        <v>1000</v>
      </c>
      <c r="X3189" s="447">
        <f>X3190</f>
        <v>1000</v>
      </c>
      <c r="Z3189" s="447">
        <f>Z3190</f>
        <v>0</v>
      </c>
      <c r="AB3189" s="447">
        <f>AB3190</f>
        <v>0</v>
      </c>
      <c r="AD3189" s="447">
        <f>AD3190</f>
        <v>0</v>
      </c>
      <c r="AF3189" s="447">
        <f>AF3190</f>
        <v>0</v>
      </c>
      <c r="AH3189" s="447">
        <f t="shared" si="488"/>
        <v>0</v>
      </c>
      <c r="AI3189" s="446"/>
      <c r="AJ3189" s="447">
        <f>AJ3190</f>
        <v>0</v>
      </c>
      <c r="AK3189" s="71"/>
      <c r="AL3189" s="447">
        <f>AL3190</f>
        <v>0</v>
      </c>
      <c r="AM3189" s="447"/>
      <c r="AN3189" s="447">
        <f>AN3190</f>
        <v>0</v>
      </c>
      <c r="AO3189" s="447"/>
      <c r="AP3189" s="447">
        <f>AP3190</f>
        <v>0</v>
      </c>
      <c r="AQ3189" s="447"/>
    </row>
    <row r="3190" spans="2:43" ht="18" hidden="1" customHeight="1" x14ac:dyDescent="0.25">
      <c r="B3190" s="4"/>
      <c r="C3190" s="117"/>
      <c r="D3190" s="117"/>
      <c r="E3190" s="117"/>
      <c r="F3190" s="48"/>
      <c r="G3190" s="11"/>
      <c r="H3190" s="117"/>
      <c r="I3190" s="124"/>
      <c r="J3190" s="124"/>
      <c r="K3190" s="144"/>
      <c r="L3190" s="11"/>
      <c r="M3190" s="143"/>
      <c r="N3190" s="42"/>
      <c r="O3190" s="128"/>
      <c r="P3190" s="130"/>
      <c r="Q3190" s="131"/>
      <c r="R3190" s="72" t="s">
        <v>0</v>
      </c>
      <c r="S3190" s="181"/>
      <c r="T3190" s="73" t="s">
        <v>53</v>
      </c>
      <c r="V3190" s="545">
        <v>1000</v>
      </c>
      <c r="X3190" s="734">
        <v>1000</v>
      </c>
      <c r="Z3190" s="74">
        <v>0</v>
      </c>
      <c r="AB3190" s="74">
        <v>0</v>
      </c>
      <c r="AD3190" s="696">
        <f>(AB3190*10/100)+AB3190</f>
        <v>0</v>
      </c>
      <c r="AF3190" s="696">
        <v>0</v>
      </c>
      <c r="AH3190" s="696">
        <f t="shared" si="488"/>
        <v>0</v>
      </c>
      <c r="AI3190" s="8"/>
      <c r="AJ3190" s="74">
        <v>0</v>
      </c>
      <c r="AK3190" s="8"/>
      <c r="AL3190" s="74">
        <v>0</v>
      </c>
      <c r="AM3190" s="74"/>
      <c r="AN3190" s="74">
        <v>0</v>
      </c>
      <c r="AO3190" s="696"/>
      <c r="AP3190" s="74">
        <v>0</v>
      </c>
      <c r="AQ3190" s="696"/>
    </row>
    <row r="3191" spans="2:43" ht="18" hidden="1" customHeight="1" x14ac:dyDescent="0.2">
      <c r="B3191" s="4"/>
      <c r="C3191" s="117"/>
      <c r="D3191" s="117"/>
      <c r="E3191" s="117"/>
      <c r="F3191" s="48"/>
      <c r="G3191" s="11"/>
      <c r="H3191" s="117"/>
      <c r="I3191" s="124"/>
      <c r="J3191" s="124"/>
      <c r="K3191" s="144"/>
      <c r="L3191" s="11"/>
      <c r="M3191" s="143"/>
      <c r="N3191" s="42"/>
      <c r="O3191" s="128"/>
      <c r="P3191" s="129">
        <v>9</v>
      </c>
      <c r="Q3191" s="129"/>
      <c r="R3191" s="64"/>
      <c r="S3191" s="234"/>
      <c r="T3191" s="65" t="s">
        <v>217</v>
      </c>
      <c r="U3191" s="155"/>
      <c r="V3191" s="66">
        <f>V3192+V3194</f>
        <v>0</v>
      </c>
      <c r="X3191" s="66">
        <f>X3192+X3194</f>
        <v>0</v>
      </c>
      <c r="Z3191" s="66">
        <f>Z3192+Z3194</f>
        <v>0</v>
      </c>
      <c r="AB3191" s="66">
        <f>AB3192+AB3194</f>
        <v>0</v>
      </c>
      <c r="AD3191" s="66">
        <f>AD3192+AD3194</f>
        <v>0</v>
      </c>
      <c r="AF3191" s="66">
        <f>AF3192+AF3194</f>
        <v>0</v>
      </c>
      <c r="AH3191" s="66">
        <f t="shared" si="488"/>
        <v>0</v>
      </c>
      <c r="AI3191" s="67"/>
      <c r="AJ3191" s="66">
        <f>AJ3192+AJ3194</f>
        <v>0</v>
      </c>
      <c r="AK3191" s="67"/>
      <c r="AL3191" s="66">
        <f>AL3192+AL3194</f>
        <v>0</v>
      </c>
      <c r="AM3191" s="66"/>
      <c r="AN3191" s="66">
        <f>AN3192+AN3194</f>
        <v>0</v>
      </c>
      <c r="AO3191" s="66"/>
      <c r="AP3191" s="66">
        <f>AP3192+AP3194</f>
        <v>0</v>
      </c>
      <c r="AQ3191" s="66"/>
    </row>
    <row r="3192" spans="2:43" ht="18" hidden="1" customHeight="1" x14ac:dyDescent="0.2">
      <c r="B3192" s="4"/>
      <c r="C3192" s="117"/>
      <c r="D3192" s="117"/>
      <c r="E3192" s="117"/>
      <c r="F3192" s="48"/>
      <c r="G3192" s="11"/>
      <c r="H3192" s="117"/>
      <c r="I3192" s="124"/>
      <c r="J3192" s="124"/>
      <c r="K3192" s="144"/>
      <c r="L3192" s="11"/>
      <c r="M3192" s="143"/>
      <c r="N3192" s="42"/>
      <c r="O3192" s="128"/>
      <c r="P3192" s="130"/>
      <c r="Q3192" s="131">
        <v>1</v>
      </c>
      <c r="R3192" s="68"/>
      <c r="S3192" s="35"/>
      <c r="T3192" s="69" t="s">
        <v>231</v>
      </c>
      <c r="U3192" s="92"/>
      <c r="V3192" s="70">
        <f>V3193</f>
        <v>0</v>
      </c>
      <c r="X3192" s="447">
        <f>X3193</f>
        <v>0</v>
      </c>
      <c r="Z3192" s="447">
        <f>Z3193</f>
        <v>0</v>
      </c>
      <c r="AB3192" s="447">
        <f>AB3193</f>
        <v>0</v>
      </c>
      <c r="AD3192" s="447">
        <f>AD3193</f>
        <v>0</v>
      </c>
      <c r="AF3192" s="447">
        <f>AF3193</f>
        <v>0</v>
      </c>
      <c r="AH3192" s="447">
        <f t="shared" si="488"/>
        <v>0</v>
      </c>
      <c r="AI3192" s="446"/>
      <c r="AJ3192" s="447">
        <f>AJ3193</f>
        <v>0</v>
      </c>
      <c r="AK3192" s="71"/>
      <c r="AL3192" s="447">
        <f>AL3193</f>
        <v>0</v>
      </c>
      <c r="AM3192" s="447"/>
      <c r="AN3192" s="447">
        <f>AN3193</f>
        <v>0</v>
      </c>
      <c r="AO3192" s="447"/>
      <c r="AP3192" s="447">
        <f>AP3193</f>
        <v>0</v>
      </c>
      <c r="AQ3192" s="447"/>
    </row>
    <row r="3193" spans="2:43" ht="18" hidden="1" customHeight="1" x14ac:dyDescent="0.2">
      <c r="B3193" s="4"/>
      <c r="C3193" s="117"/>
      <c r="D3193" s="117"/>
      <c r="E3193" s="117"/>
      <c r="F3193" s="48"/>
      <c r="G3193" s="11"/>
      <c r="H3193" s="117"/>
      <c r="I3193" s="124"/>
      <c r="J3193" s="124"/>
      <c r="K3193" s="144"/>
      <c r="L3193" s="11"/>
      <c r="M3193" s="143"/>
      <c r="N3193" s="42"/>
      <c r="O3193" s="128"/>
      <c r="P3193" s="130"/>
      <c r="Q3193" s="131"/>
      <c r="R3193" s="72" t="s">
        <v>3</v>
      </c>
      <c r="S3193" s="181"/>
      <c r="T3193" s="73" t="s">
        <v>231</v>
      </c>
      <c r="V3193" s="74">
        <v>0</v>
      </c>
      <c r="X3193" s="74">
        <v>0</v>
      </c>
      <c r="Z3193" s="74">
        <v>0</v>
      </c>
      <c r="AB3193" s="74">
        <v>0</v>
      </c>
      <c r="AD3193" s="74">
        <v>0</v>
      </c>
      <c r="AF3193" s="74">
        <v>0</v>
      </c>
      <c r="AH3193" s="74">
        <f t="shared" si="488"/>
        <v>0</v>
      </c>
      <c r="AI3193" s="8"/>
      <c r="AJ3193" s="74">
        <v>0</v>
      </c>
      <c r="AK3193" s="8"/>
      <c r="AL3193" s="74">
        <v>0</v>
      </c>
      <c r="AM3193" s="74"/>
      <c r="AN3193" s="74">
        <v>0</v>
      </c>
      <c r="AO3193" s="74"/>
      <c r="AP3193" s="74">
        <v>0</v>
      </c>
      <c r="AQ3193" s="74"/>
    </row>
    <row r="3194" spans="2:43" ht="18" hidden="1" customHeight="1" x14ac:dyDescent="0.2">
      <c r="B3194" s="4"/>
      <c r="C3194" s="117"/>
      <c r="D3194" s="117"/>
      <c r="E3194" s="117"/>
      <c r="F3194" s="48"/>
      <c r="G3194" s="11"/>
      <c r="H3194" s="117"/>
      <c r="I3194" s="124"/>
      <c r="J3194" s="124"/>
      <c r="K3194" s="144"/>
      <c r="L3194" s="11"/>
      <c r="M3194" s="143"/>
      <c r="N3194" s="42"/>
      <c r="O3194" s="128"/>
      <c r="P3194" s="130"/>
      <c r="Q3194" s="131">
        <v>2</v>
      </c>
      <c r="R3194" s="68"/>
      <c r="S3194" s="35"/>
      <c r="T3194" s="69" t="s">
        <v>232</v>
      </c>
      <c r="U3194" s="92"/>
      <c r="V3194" s="70">
        <f>V3195</f>
        <v>0</v>
      </c>
      <c r="X3194" s="447">
        <f>X3195</f>
        <v>0</v>
      </c>
      <c r="Z3194" s="447">
        <f>Z3195</f>
        <v>0</v>
      </c>
      <c r="AB3194" s="447">
        <f>AB3195</f>
        <v>0</v>
      </c>
      <c r="AD3194" s="447">
        <f>AD3195</f>
        <v>0</v>
      </c>
      <c r="AF3194" s="447">
        <f>AF3195</f>
        <v>0</v>
      </c>
      <c r="AH3194" s="447">
        <f t="shared" si="488"/>
        <v>0</v>
      </c>
      <c r="AI3194" s="446"/>
      <c r="AJ3194" s="447">
        <f>AJ3195</f>
        <v>0</v>
      </c>
      <c r="AK3194" s="71"/>
      <c r="AL3194" s="447">
        <f>AL3195</f>
        <v>0</v>
      </c>
      <c r="AM3194" s="447"/>
      <c r="AN3194" s="447">
        <f>AN3195</f>
        <v>0</v>
      </c>
      <c r="AO3194" s="447"/>
      <c r="AP3194" s="447">
        <f>AP3195</f>
        <v>0</v>
      </c>
      <c r="AQ3194" s="447"/>
    </row>
    <row r="3195" spans="2:43" ht="18" hidden="1" customHeight="1" x14ac:dyDescent="0.2">
      <c r="B3195" s="4"/>
      <c r="C3195" s="117"/>
      <c r="D3195" s="117"/>
      <c r="E3195" s="117"/>
      <c r="F3195" s="48"/>
      <c r="G3195" s="11"/>
      <c r="H3195" s="117"/>
      <c r="I3195" s="124"/>
      <c r="J3195" s="124"/>
      <c r="K3195" s="144"/>
      <c r="L3195" s="11"/>
      <c r="M3195" s="143"/>
      <c r="N3195" s="42"/>
      <c r="O3195" s="128"/>
      <c r="P3195" s="130"/>
      <c r="Q3195" s="131"/>
      <c r="R3195" s="72" t="s">
        <v>3</v>
      </c>
      <c r="S3195" s="181"/>
      <c r="T3195" s="77" t="s">
        <v>232</v>
      </c>
      <c r="U3195" s="141"/>
      <c r="V3195" s="74">
        <v>0</v>
      </c>
      <c r="X3195" s="74">
        <v>0</v>
      </c>
      <c r="Z3195" s="74">
        <v>0</v>
      </c>
      <c r="AB3195" s="74">
        <v>0</v>
      </c>
      <c r="AD3195" s="74">
        <v>0</v>
      </c>
      <c r="AF3195" s="74">
        <v>0</v>
      </c>
      <c r="AH3195" s="74">
        <f t="shared" si="488"/>
        <v>0</v>
      </c>
      <c r="AI3195" s="8"/>
      <c r="AJ3195" s="74">
        <v>0</v>
      </c>
      <c r="AK3195" s="8"/>
      <c r="AL3195" s="74">
        <v>0</v>
      </c>
      <c r="AM3195" s="74"/>
      <c r="AN3195" s="74">
        <v>0</v>
      </c>
      <c r="AO3195" s="74"/>
      <c r="AP3195" s="74">
        <v>0</v>
      </c>
      <c r="AQ3195" s="74"/>
    </row>
    <row r="3196" spans="2:43" ht="18" hidden="1" customHeight="1" x14ac:dyDescent="0.2">
      <c r="B3196" s="4"/>
      <c r="C3196" s="117"/>
      <c r="D3196" s="117"/>
      <c r="E3196" s="117"/>
      <c r="F3196" s="48"/>
      <c r="G3196" s="11"/>
      <c r="H3196" s="117"/>
      <c r="I3196" s="124"/>
      <c r="J3196" s="124"/>
      <c r="K3196" s="144"/>
      <c r="L3196" s="11"/>
      <c r="M3196" s="143"/>
      <c r="N3196" s="42"/>
      <c r="O3196" s="133" t="s">
        <v>55</v>
      </c>
      <c r="P3196" s="134"/>
      <c r="Q3196" s="134"/>
      <c r="R3196" s="79"/>
      <c r="S3196" s="252"/>
      <c r="T3196" s="80" t="s">
        <v>29</v>
      </c>
      <c r="U3196" s="242"/>
      <c r="V3196" s="88">
        <f>V3197</f>
        <v>0</v>
      </c>
      <c r="X3196" s="88">
        <f>X3197</f>
        <v>0</v>
      </c>
      <c r="Z3196" s="88">
        <f>Z3197</f>
        <v>0</v>
      </c>
      <c r="AB3196" s="88">
        <f>AB3197</f>
        <v>0</v>
      </c>
      <c r="AD3196" s="88" t="e">
        <f>#REF!</f>
        <v>#REF!</v>
      </c>
      <c r="AF3196" s="88">
        <f>AF3197</f>
        <v>0</v>
      </c>
      <c r="AH3196" s="88" t="e">
        <f t="shared" si="488"/>
        <v>#REF!</v>
      </c>
      <c r="AI3196" s="89"/>
      <c r="AJ3196" s="88">
        <f>AJ3197</f>
        <v>0</v>
      </c>
      <c r="AK3196" s="89"/>
      <c r="AL3196" s="88">
        <f t="shared" ref="AL3196:AP3198" si="491">AL3197</f>
        <v>0</v>
      </c>
      <c r="AM3196" s="88"/>
      <c r="AN3196" s="88">
        <f t="shared" si="491"/>
        <v>0</v>
      </c>
      <c r="AO3196" s="88"/>
      <c r="AP3196" s="88">
        <f t="shared" si="491"/>
        <v>0</v>
      </c>
      <c r="AQ3196" s="88"/>
    </row>
    <row r="3197" spans="2:43" ht="18" hidden="1" customHeight="1" x14ac:dyDescent="0.2">
      <c r="B3197" s="4"/>
      <c r="C3197" s="117"/>
      <c r="D3197" s="117"/>
      <c r="E3197" s="117"/>
      <c r="F3197" s="48"/>
      <c r="G3197" s="11"/>
      <c r="H3197" s="117"/>
      <c r="I3197" s="124"/>
      <c r="J3197" s="124"/>
      <c r="K3197" s="144"/>
      <c r="L3197" s="11"/>
      <c r="M3197" s="143"/>
      <c r="N3197" s="42"/>
      <c r="O3197" s="128"/>
      <c r="P3197" s="129">
        <v>3</v>
      </c>
      <c r="Q3197" s="129"/>
      <c r="R3197" s="64"/>
      <c r="S3197" s="234"/>
      <c r="T3197" s="65" t="s">
        <v>54</v>
      </c>
      <c r="U3197" s="155"/>
      <c r="V3197" s="66">
        <f>V3198</f>
        <v>0</v>
      </c>
      <c r="X3197" s="66">
        <f>X3198</f>
        <v>0</v>
      </c>
      <c r="Z3197" s="66">
        <f>Z3198</f>
        <v>0</v>
      </c>
      <c r="AB3197" s="66">
        <f>AB3198</f>
        <v>0</v>
      </c>
      <c r="AD3197" s="66" t="e">
        <f>#REF!</f>
        <v>#REF!</v>
      </c>
      <c r="AF3197" s="66">
        <f>AF3198</f>
        <v>0</v>
      </c>
      <c r="AH3197" s="66" t="e">
        <f t="shared" si="488"/>
        <v>#REF!</v>
      </c>
      <c r="AI3197" s="67"/>
      <c r="AJ3197" s="66">
        <f>AJ3198</f>
        <v>0</v>
      </c>
      <c r="AK3197" s="67"/>
      <c r="AL3197" s="66">
        <f t="shared" si="491"/>
        <v>0</v>
      </c>
      <c r="AM3197" s="66"/>
      <c r="AN3197" s="66">
        <f t="shared" si="491"/>
        <v>0</v>
      </c>
      <c r="AO3197" s="66"/>
      <c r="AP3197" s="66">
        <f t="shared" si="491"/>
        <v>0</v>
      </c>
      <c r="AQ3197" s="66"/>
    </row>
    <row r="3198" spans="2:43" ht="18" hidden="1" customHeight="1" x14ac:dyDescent="0.2">
      <c r="B3198" s="4"/>
      <c r="C3198" s="117"/>
      <c r="D3198" s="117"/>
      <c r="E3198" s="117"/>
      <c r="F3198" s="48"/>
      <c r="G3198" s="11"/>
      <c r="H3198" s="117"/>
      <c r="I3198" s="124"/>
      <c r="J3198" s="124"/>
      <c r="K3198" s="144"/>
      <c r="L3198" s="11"/>
      <c r="M3198" s="143"/>
      <c r="N3198" s="42"/>
      <c r="O3198" s="128"/>
      <c r="P3198" s="130"/>
      <c r="Q3198" s="131">
        <v>1</v>
      </c>
      <c r="R3198" s="68"/>
      <c r="S3198" s="35"/>
      <c r="T3198" s="69" t="s">
        <v>69</v>
      </c>
      <c r="U3198" s="92"/>
      <c r="V3198" s="70">
        <f>V3199</f>
        <v>0</v>
      </c>
      <c r="X3198" s="447">
        <f>X3199</f>
        <v>0</v>
      </c>
      <c r="Z3198" s="447">
        <f>Z3199</f>
        <v>0</v>
      </c>
      <c r="AB3198" s="447">
        <f>AB3199</f>
        <v>0</v>
      </c>
      <c r="AD3198" s="447" t="e">
        <f>#REF!</f>
        <v>#REF!</v>
      </c>
      <c r="AF3198" s="447">
        <f>AF3199</f>
        <v>0</v>
      </c>
      <c r="AH3198" s="447" t="e">
        <f t="shared" si="488"/>
        <v>#REF!</v>
      </c>
      <c r="AI3198" s="446"/>
      <c r="AJ3198" s="447">
        <f>AJ3199</f>
        <v>0</v>
      </c>
      <c r="AK3198" s="71"/>
      <c r="AL3198" s="447">
        <f t="shared" si="491"/>
        <v>0</v>
      </c>
      <c r="AM3198" s="447"/>
      <c r="AN3198" s="447">
        <f t="shared" si="491"/>
        <v>0</v>
      </c>
      <c r="AO3198" s="447"/>
      <c r="AP3198" s="447">
        <f t="shared" si="491"/>
        <v>0</v>
      </c>
      <c r="AQ3198" s="447"/>
    </row>
    <row r="3199" spans="2:43" ht="18" hidden="1" customHeight="1" x14ac:dyDescent="0.2">
      <c r="B3199" s="4"/>
      <c r="C3199" s="117"/>
      <c r="D3199" s="117"/>
      <c r="E3199" s="117"/>
      <c r="F3199" s="48"/>
      <c r="G3199" s="11"/>
      <c r="H3199" s="117"/>
      <c r="I3199" s="124"/>
      <c r="J3199" s="124"/>
      <c r="K3199" s="144"/>
      <c r="L3199" s="11"/>
      <c r="M3199" s="143"/>
      <c r="N3199" s="42"/>
      <c r="O3199" s="128"/>
      <c r="P3199" s="130"/>
      <c r="Q3199" s="130"/>
      <c r="R3199" s="72" t="s">
        <v>55</v>
      </c>
      <c r="S3199" s="181"/>
      <c r="T3199" s="73" t="s">
        <v>193</v>
      </c>
      <c r="V3199" s="74">
        <v>0</v>
      </c>
      <c r="X3199" s="74">
        <v>0</v>
      </c>
      <c r="Z3199" s="74">
        <v>0</v>
      </c>
      <c r="AB3199" s="74">
        <v>0</v>
      </c>
      <c r="AD3199" s="74">
        <v>0</v>
      </c>
      <c r="AF3199" s="74">
        <v>0</v>
      </c>
      <c r="AH3199" s="74">
        <f t="shared" si="488"/>
        <v>0</v>
      </c>
      <c r="AI3199" s="8"/>
      <c r="AJ3199" s="74">
        <v>0</v>
      </c>
      <c r="AK3199" s="8"/>
      <c r="AL3199" s="74">
        <v>0</v>
      </c>
      <c r="AM3199" s="74"/>
      <c r="AN3199" s="74">
        <v>0</v>
      </c>
      <c r="AO3199" s="74"/>
      <c r="AP3199" s="74">
        <v>0</v>
      </c>
      <c r="AQ3199" s="74"/>
    </row>
    <row r="3200" spans="2:43" ht="18" hidden="1" customHeight="1" x14ac:dyDescent="0.2">
      <c r="B3200" s="4"/>
      <c r="C3200" s="117"/>
      <c r="D3200" s="117"/>
      <c r="E3200" s="117"/>
      <c r="F3200" s="48"/>
      <c r="G3200" s="11"/>
      <c r="H3200" s="117"/>
      <c r="I3200" s="124"/>
      <c r="J3200" s="124"/>
      <c r="K3200" s="144"/>
      <c r="L3200" s="11"/>
      <c r="M3200" s="226"/>
      <c r="N3200" s="262"/>
      <c r="O3200" s="127">
        <v>6</v>
      </c>
      <c r="P3200" s="123"/>
      <c r="Q3200" s="123"/>
      <c r="R3200" s="49"/>
      <c r="S3200" s="18"/>
      <c r="T3200" s="50" t="s">
        <v>56</v>
      </c>
      <c r="U3200" s="76"/>
      <c r="V3200" s="51">
        <f>V3201+V3206</f>
        <v>6000000</v>
      </c>
      <c r="X3200" s="51">
        <f>X3201+X3206</f>
        <v>5000000</v>
      </c>
      <c r="Z3200" s="51">
        <f>Z3201+Z3206</f>
        <v>2000</v>
      </c>
      <c r="AB3200" s="51">
        <f>AB3201+AB3206</f>
        <v>0</v>
      </c>
      <c r="AD3200" s="51" t="e">
        <f>AD3201+AD3206</f>
        <v>#REF!</v>
      </c>
      <c r="AF3200" s="51">
        <f>AF3201+AF3206</f>
        <v>0</v>
      </c>
      <c r="AH3200" s="51" t="e">
        <f t="shared" si="488"/>
        <v>#REF!</v>
      </c>
      <c r="AI3200" s="5"/>
      <c r="AJ3200" s="51">
        <f>AJ3201+AJ3206</f>
        <v>0</v>
      </c>
      <c r="AK3200" s="5"/>
      <c r="AL3200" s="51">
        <f>AL3201+AL3206</f>
        <v>0</v>
      </c>
      <c r="AM3200" s="51"/>
      <c r="AN3200" s="51">
        <f>AN3201+AN3206</f>
        <v>0</v>
      </c>
      <c r="AO3200" s="51"/>
      <c r="AP3200" s="51">
        <f>AP3201+AP3206</f>
        <v>0</v>
      </c>
      <c r="AQ3200" s="51"/>
    </row>
    <row r="3201" spans="2:43" ht="18" hidden="1" customHeight="1" x14ac:dyDescent="0.2">
      <c r="B3201" s="4"/>
      <c r="C3201" s="117"/>
      <c r="D3201" s="117"/>
      <c r="E3201" s="117"/>
      <c r="F3201" s="48"/>
      <c r="G3201" s="11"/>
      <c r="H3201" s="117"/>
      <c r="I3201" s="124"/>
      <c r="J3201" s="124"/>
      <c r="K3201" s="144"/>
      <c r="L3201" s="11"/>
      <c r="M3201" s="226"/>
      <c r="N3201" s="262"/>
      <c r="O3201" s="125"/>
      <c r="P3201" s="129">
        <v>5</v>
      </c>
      <c r="Q3201" s="129"/>
      <c r="R3201" s="64"/>
      <c r="S3201" s="234"/>
      <c r="T3201" s="65" t="s">
        <v>102</v>
      </c>
      <c r="U3201" s="155"/>
      <c r="V3201" s="66">
        <f>V3202</f>
        <v>6000000</v>
      </c>
      <c r="X3201" s="66">
        <f>X3202</f>
        <v>5000000</v>
      </c>
      <c r="Z3201" s="66">
        <f>Z3202</f>
        <v>2000</v>
      </c>
      <c r="AB3201" s="66">
        <f>AB3202</f>
        <v>0</v>
      </c>
      <c r="AD3201" s="66">
        <f>AD3202</f>
        <v>0</v>
      </c>
      <c r="AF3201" s="66">
        <f>AF3202</f>
        <v>0</v>
      </c>
      <c r="AH3201" s="66">
        <f t="shared" si="488"/>
        <v>0</v>
      </c>
      <c r="AI3201" s="67"/>
      <c r="AJ3201" s="66">
        <f>AJ3202</f>
        <v>0</v>
      </c>
      <c r="AK3201" s="67"/>
      <c r="AL3201" s="66">
        <f>AL3202</f>
        <v>0</v>
      </c>
      <c r="AM3201" s="66"/>
      <c r="AN3201" s="66">
        <f>AN3202</f>
        <v>0</v>
      </c>
      <c r="AO3201" s="66"/>
      <c r="AP3201" s="66">
        <f>AP3202</f>
        <v>0</v>
      </c>
      <c r="AQ3201" s="66"/>
    </row>
    <row r="3202" spans="2:43" ht="18" hidden="1" customHeight="1" x14ac:dyDescent="0.2">
      <c r="B3202" s="4"/>
      <c r="C3202" s="117"/>
      <c r="D3202" s="117"/>
      <c r="E3202" s="117"/>
      <c r="F3202" s="48"/>
      <c r="G3202" s="11"/>
      <c r="H3202" s="117"/>
      <c r="I3202" s="124"/>
      <c r="J3202" s="124"/>
      <c r="K3202" s="144"/>
      <c r="L3202" s="11"/>
      <c r="M3202" s="226"/>
      <c r="N3202" s="262"/>
      <c r="O3202" s="125"/>
      <c r="P3202" s="126"/>
      <c r="Q3202" s="131">
        <v>7</v>
      </c>
      <c r="R3202" s="68"/>
      <c r="S3202" s="35"/>
      <c r="T3202" s="69" t="s">
        <v>252</v>
      </c>
      <c r="U3202" s="92"/>
      <c r="V3202" s="70">
        <f>V3203+V3205+V3204</f>
        <v>6000000</v>
      </c>
      <c r="X3202" s="447">
        <f>X3203+X3205+X3204</f>
        <v>5000000</v>
      </c>
      <c r="Z3202" s="447">
        <f>Z3203+Z3205+Z3204</f>
        <v>2000</v>
      </c>
      <c r="AB3202" s="447">
        <f>AB3203+AB3205+AB3204</f>
        <v>0</v>
      </c>
      <c r="AD3202" s="447">
        <f>AD3203+AD3205+AD3204</f>
        <v>0</v>
      </c>
      <c r="AF3202" s="447">
        <f>AF3203+AF3205+AF3204</f>
        <v>0</v>
      </c>
      <c r="AH3202" s="447">
        <f t="shared" si="488"/>
        <v>0</v>
      </c>
      <c r="AI3202" s="446"/>
      <c r="AJ3202" s="447">
        <f>AJ3203+AJ3205+AJ3204</f>
        <v>0</v>
      </c>
      <c r="AK3202" s="71"/>
      <c r="AL3202" s="447">
        <f>AL3203+AL3205+AL3204</f>
        <v>0</v>
      </c>
      <c r="AM3202" s="447"/>
      <c r="AN3202" s="447">
        <f>AN3203+AN3205+AN3204</f>
        <v>0</v>
      </c>
      <c r="AO3202" s="447"/>
      <c r="AP3202" s="447">
        <f>AP3203+AP3205+AP3204</f>
        <v>0</v>
      </c>
      <c r="AQ3202" s="447"/>
    </row>
    <row r="3203" spans="2:43" ht="18" hidden="1" customHeight="1" x14ac:dyDescent="0.25">
      <c r="B3203" s="4"/>
      <c r="C3203" s="117"/>
      <c r="D3203" s="117"/>
      <c r="E3203" s="117"/>
      <c r="F3203" s="48"/>
      <c r="G3203" s="11"/>
      <c r="H3203" s="117"/>
      <c r="I3203" s="124"/>
      <c r="J3203" s="124"/>
      <c r="K3203" s="144"/>
      <c r="L3203" s="11"/>
      <c r="M3203" s="226"/>
      <c r="N3203" s="262"/>
      <c r="O3203" s="125"/>
      <c r="P3203" s="126"/>
      <c r="Q3203" s="130"/>
      <c r="R3203" s="72" t="s">
        <v>3</v>
      </c>
      <c r="S3203" s="181"/>
      <c r="T3203" s="73" t="s">
        <v>104</v>
      </c>
      <c r="V3203" s="83">
        <v>6000000</v>
      </c>
      <c r="X3203" s="448">
        <v>5000000</v>
      </c>
      <c r="Z3203" s="74">
        <v>2000</v>
      </c>
      <c r="AB3203" s="74">
        <v>0</v>
      </c>
      <c r="AD3203" s="74">
        <v>0</v>
      </c>
      <c r="AF3203" s="696">
        <f>(AD3203*10/100)+AD3203</f>
        <v>0</v>
      </c>
      <c r="AH3203" s="448">
        <f t="shared" si="488"/>
        <v>0</v>
      </c>
      <c r="AI3203" s="495"/>
      <c r="AJ3203" s="448">
        <v>0</v>
      </c>
      <c r="AK3203" s="87"/>
      <c r="AL3203" s="448">
        <v>0</v>
      </c>
      <c r="AM3203" s="448"/>
      <c r="AN3203" s="448">
        <v>0</v>
      </c>
      <c r="AO3203" s="696"/>
      <c r="AP3203" s="448">
        <v>0</v>
      </c>
      <c r="AQ3203" s="696"/>
    </row>
    <row r="3204" spans="2:43" ht="18" hidden="1" customHeight="1" x14ac:dyDescent="0.2">
      <c r="B3204" s="4"/>
      <c r="C3204" s="117"/>
      <c r="D3204" s="117"/>
      <c r="E3204" s="117"/>
      <c r="F3204" s="48"/>
      <c r="G3204" s="11"/>
      <c r="H3204" s="117"/>
      <c r="I3204" s="124"/>
      <c r="J3204" s="124"/>
      <c r="K3204" s="144"/>
      <c r="L3204" s="11"/>
      <c r="M3204" s="226"/>
      <c r="N3204" s="262"/>
      <c r="O3204" s="125"/>
      <c r="P3204" s="126"/>
      <c r="Q3204" s="130"/>
      <c r="R3204" s="72">
        <v>2</v>
      </c>
      <c r="S3204" s="181"/>
      <c r="T3204" s="73" t="s">
        <v>369</v>
      </c>
      <c r="V3204" s="74"/>
      <c r="X3204" s="74"/>
      <c r="Z3204" s="74"/>
      <c r="AB3204" s="74"/>
      <c r="AD3204" s="74"/>
      <c r="AF3204" s="74"/>
      <c r="AH3204" s="74">
        <f t="shared" si="488"/>
        <v>0</v>
      </c>
      <c r="AI3204" s="8"/>
      <c r="AJ3204" s="74"/>
      <c r="AK3204" s="8"/>
      <c r="AL3204" s="74"/>
      <c r="AM3204" s="74"/>
      <c r="AN3204" s="74"/>
      <c r="AO3204" s="74"/>
      <c r="AP3204" s="74"/>
      <c r="AQ3204" s="74"/>
    </row>
    <row r="3205" spans="2:43" ht="18" hidden="1" customHeight="1" x14ac:dyDescent="0.2">
      <c r="B3205" s="4"/>
      <c r="C3205" s="117"/>
      <c r="D3205" s="117"/>
      <c r="E3205" s="117"/>
      <c r="F3205" s="48"/>
      <c r="G3205" s="11"/>
      <c r="H3205" s="117"/>
      <c r="I3205" s="124"/>
      <c r="J3205" s="124"/>
      <c r="K3205" s="144"/>
      <c r="L3205" s="11"/>
      <c r="M3205" s="226"/>
      <c r="N3205" s="262"/>
      <c r="O3205" s="125"/>
      <c r="P3205" s="126"/>
      <c r="Q3205" s="130"/>
      <c r="R3205" s="72">
        <v>90</v>
      </c>
      <c r="S3205" s="181"/>
      <c r="T3205" s="73" t="s">
        <v>202</v>
      </c>
      <c r="V3205" s="74">
        <v>0</v>
      </c>
      <c r="X3205" s="74">
        <v>0</v>
      </c>
      <c r="Z3205" s="74">
        <v>0</v>
      </c>
      <c r="AB3205" s="74">
        <v>0</v>
      </c>
      <c r="AD3205" s="74">
        <v>0</v>
      </c>
      <c r="AF3205" s="74">
        <v>0</v>
      </c>
      <c r="AH3205" s="74">
        <f t="shared" si="488"/>
        <v>0</v>
      </c>
      <c r="AI3205" s="8"/>
      <c r="AJ3205" s="74">
        <v>0</v>
      </c>
      <c r="AK3205" s="8"/>
      <c r="AL3205" s="74">
        <v>0</v>
      </c>
      <c r="AM3205" s="74"/>
      <c r="AN3205" s="74">
        <v>0</v>
      </c>
      <c r="AO3205" s="74"/>
      <c r="AP3205" s="74">
        <v>0</v>
      </c>
      <c r="AQ3205" s="74"/>
    </row>
    <row r="3206" spans="2:43" ht="18" hidden="1" customHeight="1" x14ac:dyDescent="0.2">
      <c r="B3206" s="4"/>
      <c r="C3206" s="117"/>
      <c r="D3206" s="117"/>
      <c r="E3206" s="117"/>
      <c r="F3206" s="48"/>
      <c r="G3206" s="11"/>
      <c r="H3206" s="117"/>
      <c r="I3206" s="124"/>
      <c r="J3206" s="124"/>
      <c r="K3206" s="144"/>
      <c r="L3206" s="11"/>
      <c r="M3206" s="226"/>
      <c r="N3206" s="262"/>
      <c r="O3206" s="125"/>
      <c r="P3206" s="129">
        <v>7</v>
      </c>
      <c r="Q3206" s="129"/>
      <c r="R3206" s="64"/>
      <c r="S3206" s="234"/>
      <c r="T3206" s="65" t="s">
        <v>323</v>
      </c>
      <c r="U3206" s="155"/>
      <c r="V3206" s="66">
        <f>V3207</f>
        <v>0</v>
      </c>
      <c r="X3206" s="66">
        <f>X3207</f>
        <v>0</v>
      </c>
      <c r="Z3206" s="66">
        <f>Z3207</f>
        <v>0</v>
      </c>
      <c r="AB3206" s="66">
        <f>AB3207</f>
        <v>0</v>
      </c>
      <c r="AD3206" s="66" t="e">
        <f>#REF!</f>
        <v>#REF!</v>
      </c>
      <c r="AF3206" s="66">
        <f>AF3207</f>
        <v>0</v>
      </c>
      <c r="AH3206" s="66" t="e">
        <f t="shared" si="488"/>
        <v>#REF!</v>
      </c>
      <c r="AI3206" s="67"/>
      <c r="AJ3206" s="66">
        <f>AJ3207</f>
        <v>0</v>
      </c>
      <c r="AK3206" s="67"/>
      <c r="AL3206" s="66">
        <f t="shared" ref="AL3206:AP3207" si="492">AL3207</f>
        <v>0</v>
      </c>
      <c r="AM3206" s="66"/>
      <c r="AN3206" s="66">
        <f t="shared" si="492"/>
        <v>0</v>
      </c>
      <c r="AO3206" s="66"/>
      <c r="AP3206" s="66">
        <f t="shared" si="492"/>
        <v>0</v>
      </c>
      <c r="AQ3206" s="66"/>
    </row>
    <row r="3207" spans="2:43" ht="18" hidden="1" customHeight="1" x14ac:dyDescent="0.2">
      <c r="B3207" s="4"/>
      <c r="C3207" s="117"/>
      <c r="D3207" s="117"/>
      <c r="E3207" s="117"/>
      <c r="F3207" s="48"/>
      <c r="G3207" s="11"/>
      <c r="H3207" s="117"/>
      <c r="I3207" s="124"/>
      <c r="J3207" s="124"/>
      <c r="K3207" s="144"/>
      <c r="L3207" s="11"/>
      <c r="M3207" s="226"/>
      <c r="N3207" s="262"/>
      <c r="O3207" s="125"/>
      <c r="P3207" s="126"/>
      <c r="Q3207" s="131">
        <v>7</v>
      </c>
      <c r="R3207" s="68"/>
      <c r="S3207" s="35"/>
      <c r="T3207" s="69" t="s">
        <v>252</v>
      </c>
      <c r="U3207" s="92"/>
      <c r="V3207" s="70">
        <f>V3208</f>
        <v>0</v>
      </c>
      <c r="X3207" s="447">
        <f>X3208</f>
        <v>0</v>
      </c>
      <c r="Z3207" s="447">
        <f>Z3208</f>
        <v>0</v>
      </c>
      <c r="AB3207" s="447">
        <f>AB3208</f>
        <v>0</v>
      </c>
      <c r="AD3207" s="447" t="e">
        <f>#REF!</f>
        <v>#REF!</v>
      </c>
      <c r="AF3207" s="447">
        <f>AF3208</f>
        <v>0</v>
      </c>
      <c r="AH3207" s="447" t="e">
        <f t="shared" si="488"/>
        <v>#REF!</v>
      </c>
      <c r="AI3207" s="446"/>
      <c r="AJ3207" s="447">
        <f>AJ3208</f>
        <v>0</v>
      </c>
      <c r="AK3207" s="71"/>
      <c r="AL3207" s="447">
        <f t="shared" si="492"/>
        <v>0</v>
      </c>
      <c r="AM3207" s="447"/>
      <c r="AN3207" s="447">
        <f t="shared" si="492"/>
        <v>0</v>
      </c>
      <c r="AO3207" s="447"/>
      <c r="AP3207" s="447">
        <f t="shared" si="492"/>
        <v>0</v>
      </c>
      <c r="AQ3207" s="447"/>
    </row>
    <row r="3208" spans="2:43" ht="18" hidden="1" customHeight="1" x14ac:dyDescent="0.2">
      <c r="B3208" s="4"/>
      <c r="C3208" s="117"/>
      <c r="D3208" s="117"/>
      <c r="E3208" s="117"/>
      <c r="F3208" s="48"/>
      <c r="G3208" s="11"/>
      <c r="H3208" s="117"/>
      <c r="I3208" s="124"/>
      <c r="J3208" s="124"/>
      <c r="K3208" s="144"/>
      <c r="L3208" s="11"/>
      <c r="M3208" s="226"/>
      <c r="N3208" s="262"/>
      <c r="O3208" s="125"/>
      <c r="P3208" s="126"/>
      <c r="Q3208" s="130"/>
      <c r="R3208" s="72">
        <v>90</v>
      </c>
      <c r="S3208" s="181"/>
      <c r="T3208" s="73" t="s">
        <v>202</v>
      </c>
      <c r="V3208" s="74">
        <v>0</v>
      </c>
      <c r="X3208" s="74">
        <v>0</v>
      </c>
      <c r="Z3208" s="74">
        <v>0</v>
      </c>
      <c r="AB3208" s="74">
        <v>0</v>
      </c>
      <c r="AD3208" s="74">
        <v>0</v>
      </c>
      <c r="AF3208" s="74">
        <v>0</v>
      </c>
      <c r="AH3208" s="74">
        <f t="shared" si="488"/>
        <v>0</v>
      </c>
      <c r="AI3208" s="8"/>
      <c r="AJ3208" s="74">
        <v>0</v>
      </c>
      <c r="AK3208" s="8"/>
      <c r="AL3208" s="74">
        <v>0</v>
      </c>
      <c r="AM3208" s="74"/>
      <c r="AN3208" s="74">
        <v>0</v>
      </c>
      <c r="AO3208" s="74"/>
      <c r="AP3208" s="74">
        <v>0</v>
      </c>
      <c r="AQ3208" s="74"/>
    </row>
    <row r="3209" spans="2:43" ht="18" hidden="1" customHeight="1" x14ac:dyDescent="0.2">
      <c r="B3209" s="4"/>
      <c r="C3209" s="117"/>
      <c r="D3209" s="117"/>
      <c r="E3209" s="117"/>
      <c r="F3209" s="48"/>
      <c r="G3209" s="11"/>
      <c r="H3209" s="117"/>
      <c r="I3209" s="124"/>
      <c r="J3209" s="124"/>
      <c r="K3209" s="144"/>
      <c r="L3209" s="11"/>
      <c r="M3209" s="143"/>
      <c r="N3209" s="42"/>
      <c r="O3209" s="128"/>
      <c r="P3209" s="129"/>
      <c r="Q3209" s="129"/>
      <c r="R3209" s="64"/>
      <c r="S3209" s="234"/>
      <c r="T3209" s="65"/>
      <c r="U3209" s="155"/>
      <c r="V3209" s="74"/>
      <c r="X3209" s="74"/>
      <c r="Z3209" s="74"/>
      <c r="AB3209" s="74"/>
      <c r="AD3209" s="74"/>
      <c r="AF3209" s="74"/>
      <c r="AH3209" s="74">
        <f t="shared" si="488"/>
        <v>0</v>
      </c>
      <c r="AI3209" s="8"/>
      <c r="AJ3209" s="74"/>
      <c r="AK3209" s="8"/>
      <c r="AL3209" s="74"/>
      <c r="AM3209" s="74"/>
      <c r="AN3209" s="74"/>
      <c r="AO3209" s="74"/>
      <c r="AP3209" s="74"/>
      <c r="AQ3209" s="74"/>
    </row>
    <row r="3210" spans="2:43" s="6" customFormat="1" ht="18" hidden="1" customHeight="1" x14ac:dyDescent="0.2">
      <c r="B3210" s="291"/>
      <c r="C3210" s="132"/>
      <c r="D3210" s="132"/>
      <c r="E3210" s="132">
        <v>34</v>
      </c>
      <c r="F3210" s="94"/>
      <c r="G3210" s="277"/>
      <c r="H3210" s="132"/>
      <c r="I3210" s="121"/>
      <c r="J3210" s="121"/>
      <c r="K3210" s="164"/>
      <c r="L3210" s="277"/>
      <c r="M3210" s="163"/>
      <c r="N3210" s="261"/>
      <c r="O3210" s="122"/>
      <c r="P3210" s="116"/>
      <c r="Q3210" s="116"/>
      <c r="R3210" s="52"/>
      <c r="S3210" s="247"/>
      <c r="T3210" s="80" t="s">
        <v>183</v>
      </c>
      <c r="U3210" s="242"/>
      <c r="V3210" s="51">
        <f>V3211</f>
        <v>0</v>
      </c>
      <c r="W3210" s="14"/>
      <c r="X3210" s="51">
        <f>X3211</f>
        <v>0</v>
      </c>
      <c r="Y3210" s="14"/>
      <c r="Z3210" s="51">
        <f>Z3211</f>
        <v>0</v>
      </c>
      <c r="AA3210" s="14"/>
      <c r="AB3210" s="51">
        <f>AB3211</f>
        <v>0</v>
      </c>
      <c r="AC3210" s="14"/>
      <c r="AD3210" s="51" t="e">
        <f>#REF!</f>
        <v>#REF!</v>
      </c>
      <c r="AE3210" s="14"/>
      <c r="AF3210" s="51">
        <f>AF3211</f>
        <v>0</v>
      </c>
      <c r="AG3210" s="14"/>
      <c r="AH3210" s="51" t="e">
        <f t="shared" si="488"/>
        <v>#REF!</v>
      </c>
      <c r="AI3210" s="5"/>
      <c r="AJ3210" s="51">
        <f>AJ3211</f>
        <v>0</v>
      </c>
      <c r="AK3210" s="5"/>
      <c r="AL3210" s="51">
        <f t="shared" ref="AL3210:AP3214" si="493">AL3211</f>
        <v>0</v>
      </c>
      <c r="AM3210" s="51"/>
      <c r="AN3210" s="51">
        <f t="shared" si="493"/>
        <v>0</v>
      </c>
      <c r="AO3210" s="51"/>
      <c r="AP3210" s="51">
        <f t="shared" si="493"/>
        <v>0</v>
      </c>
      <c r="AQ3210" s="51"/>
    </row>
    <row r="3211" spans="2:43" ht="18" hidden="1" customHeight="1" x14ac:dyDescent="0.2">
      <c r="B3211" s="4"/>
      <c r="C3211" s="117"/>
      <c r="D3211" s="117"/>
      <c r="E3211" s="117"/>
      <c r="F3211" s="113">
        <v>30</v>
      </c>
      <c r="G3211" s="283"/>
      <c r="H3211" s="171"/>
      <c r="I3211" s="114"/>
      <c r="J3211" s="114"/>
      <c r="K3211" s="167"/>
      <c r="L3211" s="276"/>
      <c r="M3211" s="166"/>
      <c r="N3211" s="259"/>
      <c r="O3211" s="115"/>
      <c r="P3211" s="116"/>
      <c r="Q3211" s="116"/>
      <c r="R3211" s="52"/>
      <c r="S3211" s="247"/>
      <c r="T3211" s="53" t="s">
        <v>481</v>
      </c>
      <c r="U3211" s="240"/>
      <c r="V3211" s="54">
        <f>V3212</f>
        <v>0</v>
      </c>
      <c r="X3211" s="54">
        <f>X3212</f>
        <v>0</v>
      </c>
      <c r="Z3211" s="54">
        <f>Z3212</f>
        <v>0</v>
      </c>
      <c r="AB3211" s="54">
        <f>AB3212</f>
        <v>0</v>
      </c>
      <c r="AD3211" s="54" t="e">
        <f>#REF!</f>
        <v>#REF!</v>
      </c>
      <c r="AF3211" s="54">
        <f>AF3212</f>
        <v>0</v>
      </c>
      <c r="AH3211" s="54" t="e">
        <f t="shared" si="488"/>
        <v>#REF!</v>
      </c>
      <c r="AI3211" s="55"/>
      <c r="AJ3211" s="54">
        <f>AJ3212</f>
        <v>0</v>
      </c>
      <c r="AK3211" s="55"/>
      <c r="AL3211" s="54">
        <f t="shared" si="493"/>
        <v>0</v>
      </c>
      <c r="AM3211" s="54"/>
      <c r="AN3211" s="54">
        <f t="shared" si="493"/>
        <v>0</v>
      </c>
      <c r="AO3211" s="54"/>
      <c r="AP3211" s="54">
        <f t="shared" si="493"/>
        <v>0</v>
      </c>
      <c r="AQ3211" s="54"/>
    </row>
    <row r="3212" spans="2:43" ht="18" hidden="1" customHeight="1" x14ac:dyDescent="0.2">
      <c r="B3212" s="4"/>
      <c r="C3212" s="117"/>
      <c r="D3212" s="117"/>
      <c r="E3212" s="117"/>
      <c r="F3212" s="48"/>
      <c r="G3212" s="11"/>
      <c r="H3212" s="112" t="s">
        <v>33</v>
      </c>
      <c r="I3212" s="118"/>
      <c r="J3212" s="118"/>
      <c r="K3212" s="170"/>
      <c r="L3212" s="34"/>
      <c r="M3212" s="169"/>
      <c r="N3212" s="260"/>
      <c r="O3212" s="119"/>
      <c r="P3212" s="120"/>
      <c r="Q3212" s="120"/>
      <c r="R3212" s="56"/>
      <c r="S3212" s="248"/>
      <c r="T3212" s="57" t="s">
        <v>92</v>
      </c>
      <c r="U3212" s="236"/>
      <c r="V3212" s="58">
        <f>V3213</f>
        <v>0</v>
      </c>
      <c r="X3212" s="659">
        <f>X3213</f>
        <v>0</v>
      </c>
      <c r="Z3212" s="659">
        <f>Z3213</f>
        <v>0</v>
      </c>
      <c r="AB3212" s="659">
        <f>AB3213</f>
        <v>0</v>
      </c>
      <c r="AD3212" s="659" t="e">
        <f>#REF!</f>
        <v>#REF!</v>
      </c>
      <c r="AF3212" s="659">
        <f>AF3213</f>
        <v>0</v>
      </c>
      <c r="AH3212" s="659" t="e">
        <f t="shared" si="488"/>
        <v>#REF!</v>
      </c>
      <c r="AI3212" s="660"/>
      <c r="AJ3212" s="659">
        <f>AJ3213</f>
        <v>0</v>
      </c>
      <c r="AK3212" s="59"/>
      <c r="AL3212" s="659">
        <f t="shared" si="493"/>
        <v>0</v>
      </c>
      <c r="AM3212" s="659"/>
      <c r="AN3212" s="659">
        <f t="shared" si="493"/>
        <v>0</v>
      </c>
      <c r="AO3212" s="659"/>
      <c r="AP3212" s="659">
        <f t="shared" si="493"/>
        <v>0</v>
      </c>
      <c r="AQ3212" s="659"/>
    </row>
    <row r="3213" spans="2:43" ht="18" hidden="1" customHeight="1" x14ac:dyDescent="0.2">
      <c r="B3213" s="4"/>
      <c r="C3213" s="117"/>
      <c r="D3213" s="117"/>
      <c r="E3213" s="117"/>
      <c r="F3213" s="48"/>
      <c r="G3213" s="11"/>
      <c r="H3213" s="132"/>
      <c r="I3213" s="121">
        <v>4</v>
      </c>
      <c r="J3213" s="121"/>
      <c r="K3213" s="164"/>
      <c r="L3213" s="277"/>
      <c r="M3213" s="163"/>
      <c r="N3213" s="261"/>
      <c r="O3213" s="122"/>
      <c r="P3213" s="123"/>
      <c r="Q3213" s="123"/>
      <c r="R3213" s="49"/>
      <c r="S3213" s="18"/>
      <c r="T3213" s="50" t="s">
        <v>93</v>
      </c>
      <c r="U3213" s="76"/>
      <c r="V3213" s="51">
        <f>V3214</f>
        <v>0</v>
      </c>
      <c r="X3213" s="51">
        <f>X3214</f>
        <v>0</v>
      </c>
      <c r="Z3213" s="51">
        <f>Z3214</f>
        <v>0</v>
      </c>
      <c r="AB3213" s="51">
        <f>AB3214</f>
        <v>0</v>
      </c>
      <c r="AD3213" s="51" t="e">
        <f>#REF!</f>
        <v>#REF!</v>
      </c>
      <c r="AF3213" s="51">
        <f>AF3214</f>
        <v>0</v>
      </c>
      <c r="AH3213" s="51" t="e">
        <f t="shared" si="488"/>
        <v>#REF!</v>
      </c>
      <c r="AI3213" s="5"/>
      <c r="AJ3213" s="51">
        <f>AJ3214</f>
        <v>0</v>
      </c>
      <c r="AK3213" s="5"/>
      <c r="AL3213" s="51">
        <f t="shared" si="493"/>
        <v>0</v>
      </c>
      <c r="AM3213" s="51"/>
      <c r="AN3213" s="51">
        <f t="shared" si="493"/>
        <v>0</v>
      </c>
      <c r="AO3213" s="51"/>
      <c r="AP3213" s="51">
        <f t="shared" si="493"/>
        <v>0</v>
      </c>
      <c r="AQ3213" s="51"/>
    </row>
    <row r="3214" spans="2:43" ht="18" hidden="1" customHeight="1" x14ac:dyDescent="0.2">
      <c r="B3214" s="4"/>
      <c r="C3214" s="117"/>
      <c r="D3214" s="117"/>
      <c r="E3214" s="117"/>
      <c r="F3214" s="48"/>
      <c r="G3214" s="11"/>
      <c r="H3214" s="132"/>
      <c r="I3214" s="121"/>
      <c r="J3214" s="121">
        <v>1</v>
      </c>
      <c r="K3214" s="164"/>
      <c r="L3214" s="277"/>
      <c r="M3214" s="163"/>
      <c r="N3214" s="261"/>
      <c r="O3214" s="122"/>
      <c r="P3214" s="123"/>
      <c r="Q3214" s="123"/>
      <c r="R3214" s="49"/>
      <c r="S3214" s="18"/>
      <c r="T3214" s="50" t="s">
        <v>189</v>
      </c>
      <c r="U3214" s="76"/>
      <c r="V3214" s="51">
        <f>V3215</f>
        <v>0</v>
      </c>
      <c r="W3214" s="76"/>
      <c r="X3214" s="51">
        <f>X3215</f>
        <v>0</v>
      </c>
      <c r="Y3214" s="76"/>
      <c r="Z3214" s="51">
        <f>Z3215</f>
        <v>0</v>
      </c>
      <c r="AA3214" s="76"/>
      <c r="AB3214" s="51">
        <f>AB3215</f>
        <v>0</v>
      </c>
      <c r="AC3214" s="76"/>
      <c r="AD3214" s="51" t="e">
        <f>#REF!</f>
        <v>#REF!</v>
      </c>
      <c r="AE3214" s="76"/>
      <c r="AF3214" s="51">
        <f>AF3215</f>
        <v>0</v>
      </c>
      <c r="AG3214" s="76"/>
      <c r="AH3214" s="51" t="e">
        <f t="shared" si="488"/>
        <v>#REF!</v>
      </c>
      <c r="AI3214" s="5"/>
      <c r="AJ3214" s="51">
        <f>AJ3215</f>
        <v>0</v>
      </c>
      <c r="AK3214" s="5"/>
      <c r="AL3214" s="51">
        <f t="shared" si="493"/>
        <v>0</v>
      </c>
      <c r="AM3214" s="51"/>
      <c r="AN3214" s="51">
        <f t="shared" si="493"/>
        <v>0</v>
      </c>
      <c r="AO3214" s="51"/>
      <c r="AP3214" s="51">
        <f t="shared" si="493"/>
        <v>0</v>
      </c>
      <c r="AQ3214" s="51"/>
    </row>
    <row r="3215" spans="2:43" ht="18" hidden="1" customHeight="1" x14ac:dyDescent="0.2">
      <c r="B3215" s="4"/>
      <c r="C3215" s="117"/>
      <c r="D3215" s="117"/>
      <c r="E3215" s="117"/>
      <c r="F3215" s="48"/>
      <c r="G3215" s="11"/>
      <c r="H3215" s="117"/>
      <c r="I3215" s="124"/>
      <c r="J3215" s="124"/>
      <c r="K3215" s="144"/>
      <c r="L3215" s="11"/>
      <c r="M3215" s="226">
        <v>2</v>
      </c>
      <c r="N3215" s="262"/>
      <c r="O3215" s="125"/>
      <c r="P3215" s="126"/>
      <c r="Q3215" s="126"/>
      <c r="R3215" s="60"/>
      <c r="S3215" s="249"/>
      <c r="T3215" s="61" t="s">
        <v>413</v>
      </c>
      <c r="U3215" s="241"/>
      <c r="V3215" s="62">
        <f>V3216+V3246+V3256</f>
        <v>0</v>
      </c>
      <c r="X3215" s="62">
        <f>X3216+X3246+X3256</f>
        <v>0</v>
      </c>
      <c r="Z3215" s="62">
        <f>Z3216+Z3246+Z3256</f>
        <v>0</v>
      </c>
      <c r="AB3215" s="62">
        <f>AB3216+AB3246+AB3256</f>
        <v>0</v>
      </c>
      <c r="AD3215" s="62" t="e">
        <f>#REF!+AD3246+AD3256</f>
        <v>#REF!</v>
      </c>
      <c r="AF3215" s="62">
        <f>AF3216+AF3246+AF3256</f>
        <v>0</v>
      </c>
      <c r="AH3215" s="62" t="e">
        <f t="shared" si="488"/>
        <v>#REF!</v>
      </c>
      <c r="AI3215" s="63"/>
      <c r="AJ3215" s="62">
        <f>AJ3216+AJ3246+AJ3256</f>
        <v>0</v>
      </c>
      <c r="AK3215" s="63"/>
      <c r="AL3215" s="62">
        <f>AL3216+AL3246+AL3256</f>
        <v>0</v>
      </c>
      <c r="AM3215" s="62"/>
      <c r="AN3215" s="62">
        <f>AN3216+AN3246+AN3256</f>
        <v>0</v>
      </c>
      <c r="AO3215" s="62"/>
      <c r="AP3215" s="62">
        <f>AP3216+AP3246+AP3256</f>
        <v>0</v>
      </c>
      <c r="AQ3215" s="62"/>
    </row>
    <row r="3216" spans="2:43" ht="18" hidden="1" customHeight="1" x14ac:dyDescent="0.2">
      <c r="B3216" s="4"/>
      <c r="C3216" s="117"/>
      <c r="D3216" s="117"/>
      <c r="E3216" s="117"/>
      <c r="F3216" s="48"/>
      <c r="G3216" s="11"/>
      <c r="H3216" s="117"/>
      <c r="I3216" s="124"/>
      <c r="J3216" s="124"/>
      <c r="K3216" s="144"/>
      <c r="L3216" s="11"/>
      <c r="M3216" s="143"/>
      <c r="N3216" s="42"/>
      <c r="O3216" s="127" t="s">
        <v>3</v>
      </c>
      <c r="P3216" s="123"/>
      <c r="Q3216" s="123"/>
      <c r="R3216" s="49"/>
      <c r="S3216" s="18"/>
      <c r="T3216" s="50" t="s">
        <v>7</v>
      </c>
      <c r="U3216" s="76"/>
      <c r="V3216" s="51">
        <f>V3217+V3242</f>
        <v>0</v>
      </c>
      <c r="X3216" s="51">
        <f>X3217+X3242</f>
        <v>0</v>
      </c>
      <c r="Z3216" s="51">
        <f>Z3217+Z3242</f>
        <v>0</v>
      </c>
      <c r="AB3216" s="51">
        <f>AB3217+AB3242</f>
        <v>0</v>
      </c>
      <c r="AD3216" s="51" t="e">
        <f>#REF!+AD3242</f>
        <v>#REF!</v>
      </c>
      <c r="AF3216" s="51">
        <f>AF3217+AF3242</f>
        <v>0</v>
      </c>
      <c r="AH3216" s="51" t="e">
        <f t="shared" si="488"/>
        <v>#REF!</v>
      </c>
      <c r="AI3216" s="5"/>
      <c r="AJ3216" s="51">
        <f>AJ3217+AJ3242</f>
        <v>0</v>
      </c>
      <c r="AK3216" s="5"/>
      <c r="AL3216" s="51">
        <f>AL3217+AL3242</f>
        <v>0</v>
      </c>
      <c r="AM3216" s="51"/>
      <c r="AN3216" s="51">
        <f>AN3217+AN3242</f>
        <v>0</v>
      </c>
      <c r="AO3216" s="51"/>
      <c r="AP3216" s="51">
        <f>AP3217+AP3242</f>
        <v>0</v>
      </c>
      <c r="AQ3216" s="51"/>
    </row>
    <row r="3217" spans="2:43" ht="18" hidden="1" customHeight="1" x14ac:dyDescent="0.2">
      <c r="B3217" s="4"/>
      <c r="C3217" s="117"/>
      <c r="D3217" s="117"/>
      <c r="E3217" s="117"/>
      <c r="F3217" s="48"/>
      <c r="G3217" s="11"/>
      <c r="H3217" s="117"/>
      <c r="I3217" s="124"/>
      <c r="J3217" s="124"/>
      <c r="K3217" s="144"/>
      <c r="L3217" s="11"/>
      <c r="M3217" s="143"/>
      <c r="N3217" s="42"/>
      <c r="O3217" s="128"/>
      <c r="P3217" s="129">
        <v>1</v>
      </c>
      <c r="Q3217" s="129"/>
      <c r="R3217" s="64"/>
      <c r="S3217" s="234"/>
      <c r="T3217" s="65" t="s">
        <v>8</v>
      </c>
      <c r="U3217" s="155"/>
      <c r="V3217" s="66">
        <f>V3218+V3224+V3230+V3232+V3238+V3240</f>
        <v>0</v>
      </c>
      <c r="X3217" s="66">
        <f>X3218+X3224+X3230+X3232+X3238+X3240</f>
        <v>0</v>
      </c>
      <c r="Z3217" s="66">
        <f>Z3218+Z3224+Z3230+Z3232+Z3238+Z3240</f>
        <v>0</v>
      </c>
      <c r="AB3217" s="66">
        <f>AB3218+AB3224+AB3230+AB3232+AB3238+AB3240</f>
        <v>0</v>
      </c>
      <c r="AD3217" s="66" t="e">
        <f>#REF!+AD3224+AD3230+AD3232+AD3238+AD3240</f>
        <v>#REF!</v>
      </c>
      <c r="AF3217" s="66">
        <f>AF3218+AF3224+AF3230+AF3232+AF3238+AF3240</f>
        <v>0</v>
      </c>
      <c r="AH3217" s="66" t="e">
        <f t="shared" si="488"/>
        <v>#REF!</v>
      </c>
      <c r="AI3217" s="67"/>
      <c r="AJ3217" s="66">
        <f>AJ3218+AJ3224+AJ3230+AJ3232+AJ3238+AJ3240</f>
        <v>0</v>
      </c>
      <c r="AK3217" s="67"/>
      <c r="AL3217" s="66">
        <f>AL3218+AL3224+AL3230+AL3232+AL3238+AL3240</f>
        <v>0</v>
      </c>
      <c r="AM3217" s="66"/>
      <c r="AN3217" s="66">
        <f>AN3218+AN3224+AN3230+AN3232+AN3238+AN3240</f>
        <v>0</v>
      </c>
      <c r="AO3217" s="66"/>
      <c r="AP3217" s="66">
        <f>AP3218+AP3224+AP3230+AP3232+AP3238+AP3240</f>
        <v>0</v>
      </c>
      <c r="AQ3217" s="66"/>
    </row>
    <row r="3218" spans="2:43" ht="18" hidden="1" customHeight="1" x14ac:dyDescent="0.2">
      <c r="B3218" s="4"/>
      <c r="C3218" s="117"/>
      <c r="D3218" s="117"/>
      <c r="E3218" s="117"/>
      <c r="F3218" s="48"/>
      <c r="G3218" s="11"/>
      <c r="H3218" s="117"/>
      <c r="I3218" s="124"/>
      <c r="J3218" s="124"/>
      <c r="K3218" s="144"/>
      <c r="L3218" s="11"/>
      <c r="M3218" s="143"/>
      <c r="N3218" s="42"/>
      <c r="O3218" s="128"/>
      <c r="P3218" s="130"/>
      <c r="Q3218" s="140">
        <v>1</v>
      </c>
      <c r="R3218" s="68"/>
      <c r="S3218" s="35"/>
      <c r="T3218" s="69" t="s">
        <v>9</v>
      </c>
      <c r="U3218" s="92"/>
      <c r="V3218" s="70">
        <f>V3219+V3220+V3221+V3222+V3223</f>
        <v>0</v>
      </c>
      <c r="X3218" s="447">
        <f>X3219+X3220+X3221+X3222+X3223</f>
        <v>0</v>
      </c>
      <c r="Z3218" s="447">
        <f>Z3219+Z3220+Z3221+Z3222+Z3223</f>
        <v>0</v>
      </c>
      <c r="AB3218" s="447">
        <f>AB3219+AB3220+AB3221+AB3222+AB3223</f>
        <v>0</v>
      </c>
      <c r="AD3218" s="447" t="e">
        <f>#REF!+AD3220+AD3221+AD3222+AD3223</f>
        <v>#REF!</v>
      </c>
      <c r="AF3218" s="447">
        <f>AF3219+AF3220+AF3221+AF3222+AF3223</f>
        <v>0</v>
      </c>
      <c r="AH3218" s="447" t="e">
        <f t="shared" si="488"/>
        <v>#REF!</v>
      </c>
      <c r="AI3218" s="446"/>
      <c r="AJ3218" s="447">
        <f>AJ3219+AJ3220+AJ3221+AJ3222+AJ3223</f>
        <v>0</v>
      </c>
      <c r="AK3218" s="71"/>
      <c r="AL3218" s="447">
        <f>AL3219+AL3220+AL3221+AL3222+AL3223</f>
        <v>0</v>
      </c>
      <c r="AM3218" s="447"/>
      <c r="AN3218" s="447">
        <f>AN3219+AN3220+AN3221+AN3222+AN3223</f>
        <v>0</v>
      </c>
      <c r="AO3218" s="447"/>
      <c r="AP3218" s="447">
        <f>AP3219+AP3220+AP3221+AP3222+AP3223</f>
        <v>0</v>
      </c>
      <c r="AQ3218" s="447"/>
    </row>
    <row r="3219" spans="2:43" ht="18" hidden="1" customHeight="1" x14ac:dyDescent="0.2">
      <c r="B3219" s="4"/>
      <c r="C3219" s="117"/>
      <c r="D3219" s="117"/>
      <c r="E3219" s="117"/>
      <c r="F3219" s="48"/>
      <c r="G3219" s="11"/>
      <c r="H3219" s="117"/>
      <c r="I3219" s="124"/>
      <c r="J3219" s="124"/>
      <c r="K3219" s="144"/>
      <c r="L3219" s="11"/>
      <c r="M3219" s="143"/>
      <c r="N3219" s="42"/>
      <c r="O3219" s="128"/>
      <c r="P3219" s="130"/>
      <c r="Q3219" s="130"/>
      <c r="R3219" s="72" t="s">
        <v>3</v>
      </c>
      <c r="S3219" s="181"/>
      <c r="T3219" s="73" t="s">
        <v>9</v>
      </c>
      <c r="V3219" s="74">
        <v>0</v>
      </c>
      <c r="X3219" s="74">
        <v>0</v>
      </c>
      <c r="Z3219" s="74">
        <v>0</v>
      </c>
      <c r="AB3219" s="74">
        <v>0</v>
      </c>
      <c r="AD3219" s="74">
        <v>0</v>
      </c>
      <c r="AF3219" s="74">
        <v>0</v>
      </c>
      <c r="AH3219" s="74">
        <f t="shared" si="488"/>
        <v>0</v>
      </c>
      <c r="AI3219" s="8"/>
      <c r="AJ3219" s="74">
        <v>0</v>
      </c>
      <c r="AK3219" s="8"/>
      <c r="AL3219" s="74">
        <v>0</v>
      </c>
      <c r="AM3219" s="74"/>
      <c r="AN3219" s="74">
        <v>0</v>
      </c>
      <c r="AO3219" s="74"/>
      <c r="AP3219" s="74">
        <v>0</v>
      </c>
      <c r="AQ3219" s="74"/>
    </row>
    <row r="3220" spans="2:43" ht="18" hidden="1" customHeight="1" x14ac:dyDescent="0.2">
      <c r="B3220" s="4"/>
      <c r="C3220" s="117"/>
      <c r="D3220" s="117"/>
      <c r="E3220" s="117"/>
      <c r="F3220" s="48"/>
      <c r="G3220" s="11"/>
      <c r="H3220" s="117"/>
      <c r="I3220" s="124"/>
      <c r="J3220" s="124"/>
      <c r="K3220" s="144"/>
      <c r="L3220" s="11"/>
      <c r="M3220" s="143"/>
      <c r="N3220" s="42"/>
      <c r="O3220" s="128"/>
      <c r="P3220" s="130"/>
      <c r="Q3220" s="130"/>
      <c r="R3220" s="72"/>
      <c r="S3220" s="181"/>
      <c r="T3220" s="73"/>
      <c r="V3220" s="83"/>
      <c r="X3220" s="448"/>
      <c r="Z3220" s="448"/>
      <c r="AB3220" s="448"/>
      <c r="AD3220" s="448"/>
      <c r="AF3220" s="448"/>
      <c r="AH3220" s="448">
        <f t="shared" si="488"/>
        <v>0</v>
      </c>
      <c r="AI3220" s="495"/>
      <c r="AJ3220" s="448"/>
      <c r="AK3220" s="87"/>
      <c r="AL3220" s="448"/>
      <c r="AM3220" s="448"/>
      <c r="AN3220" s="448"/>
      <c r="AO3220" s="448"/>
      <c r="AP3220" s="448"/>
      <c r="AQ3220" s="448"/>
    </row>
    <row r="3221" spans="2:43" ht="18" hidden="1" customHeight="1" x14ac:dyDescent="0.2">
      <c r="B3221" s="4"/>
      <c r="C3221" s="117"/>
      <c r="D3221" s="117"/>
      <c r="E3221" s="117"/>
      <c r="F3221" s="48"/>
      <c r="G3221" s="11"/>
      <c r="H3221" s="117"/>
      <c r="I3221" s="124"/>
      <c r="J3221" s="124"/>
      <c r="K3221" s="144"/>
      <c r="L3221" s="11"/>
      <c r="M3221" s="143"/>
      <c r="N3221" s="42"/>
      <c r="O3221" s="128"/>
      <c r="P3221" s="130"/>
      <c r="Q3221" s="130"/>
      <c r="R3221" s="72"/>
      <c r="S3221" s="181"/>
      <c r="T3221" s="73"/>
      <c r="V3221" s="74"/>
      <c r="X3221" s="74"/>
      <c r="Z3221" s="74"/>
      <c r="AB3221" s="74"/>
      <c r="AD3221" s="74"/>
      <c r="AF3221" s="74"/>
      <c r="AH3221" s="74">
        <f t="shared" si="488"/>
        <v>0</v>
      </c>
      <c r="AI3221" s="8"/>
      <c r="AJ3221" s="74"/>
      <c r="AK3221" s="8"/>
      <c r="AL3221" s="74"/>
      <c r="AM3221" s="74"/>
      <c r="AN3221" s="74"/>
      <c r="AO3221" s="74"/>
      <c r="AP3221" s="74"/>
      <c r="AQ3221" s="74"/>
    </row>
    <row r="3222" spans="2:43" ht="18" hidden="1" customHeight="1" x14ac:dyDescent="0.2">
      <c r="B3222" s="4"/>
      <c r="C3222" s="117"/>
      <c r="D3222" s="117"/>
      <c r="E3222" s="117"/>
      <c r="F3222" s="48"/>
      <c r="G3222" s="11"/>
      <c r="H3222" s="117"/>
      <c r="I3222" s="124"/>
      <c r="J3222" s="124"/>
      <c r="K3222" s="144"/>
      <c r="L3222" s="11"/>
      <c r="M3222" s="143"/>
      <c r="N3222" s="42"/>
      <c r="O3222" s="128"/>
      <c r="P3222" s="130"/>
      <c r="Q3222" s="130"/>
      <c r="R3222" s="72"/>
      <c r="S3222" s="181"/>
      <c r="T3222" s="73"/>
      <c r="V3222" s="74"/>
      <c r="X3222" s="74"/>
      <c r="Z3222" s="74"/>
      <c r="AB3222" s="74"/>
      <c r="AD3222" s="74"/>
      <c r="AF3222" s="74"/>
      <c r="AH3222" s="74">
        <f t="shared" si="488"/>
        <v>0</v>
      </c>
      <c r="AI3222" s="8"/>
      <c r="AJ3222" s="74"/>
      <c r="AK3222" s="8"/>
      <c r="AL3222" s="74"/>
      <c r="AM3222" s="74"/>
      <c r="AN3222" s="74"/>
      <c r="AO3222" s="74"/>
      <c r="AP3222" s="74"/>
      <c r="AQ3222" s="74"/>
    </row>
    <row r="3223" spans="2:43" ht="18" hidden="1" customHeight="1" x14ac:dyDescent="0.2">
      <c r="B3223" s="4"/>
      <c r="C3223" s="117"/>
      <c r="D3223" s="117"/>
      <c r="E3223" s="117"/>
      <c r="F3223" s="48"/>
      <c r="G3223" s="11"/>
      <c r="H3223" s="117"/>
      <c r="I3223" s="124"/>
      <c r="J3223" s="124"/>
      <c r="K3223" s="144"/>
      <c r="L3223" s="11"/>
      <c r="M3223" s="143"/>
      <c r="N3223" s="42"/>
      <c r="O3223" s="128"/>
      <c r="P3223" s="130"/>
      <c r="Q3223" s="130"/>
      <c r="R3223" s="72"/>
      <c r="S3223" s="181"/>
      <c r="T3223" s="73"/>
      <c r="V3223" s="74"/>
      <c r="X3223" s="74"/>
      <c r="Z3223" s="74"/>
      <c r="AB3223" s="74"/>
      <c r="AD3223" s="74"/>
      <c r="AF3223" s="74"/>
      <c r="AH3223" s="74">
        <f t="shared" si="488"/>
        <v>0</v>
      </c>
      <c r="AI3223" s="8"/>
      <c r="AJ3223" s="74"/>
      <c r="AK3223" s="8"/>
      <c r="AL3223" s="74"/>
      <c r="AM3223" s="74"/>
      <c r="AN3223" s="74"/>
      <c r="AO3223" s="74"/>
      <c r="AP3223" s="74"/>
      <c r="AQ3223" s="74"/>
    </row>
    <row r="3224" spans="2:43" ht="18" hidden="1" customHeight="1" x14ac:dyDescent="0.2">
      <c r="B3224" s="4"/>
      <c r="C3224" s="117"/>
      <c r="D3224" s="117"/>
      <c r="E3224" s="117"/>
      <c r="F3224" s="48"/>
      <c r="G3224" s="11"/>
      <c r="H3224" s="117"/>
      <c r="I3224" s="124"/>
      <c r="J3224" s="124"/>
      <c r="K3224" s="144"/>
      <c r="L3224" s="11"/>
      <c r="M3224" s="143"/>
      <c r="N3224" s="42"/>
      <c r="O3224" s="128"/>
      <c r="P3224" s="130"/>
      <c r="Q3224" s="131">
        <v>2</v>
      </c>
      <c r="R3224" s="68"/>
      <c r="S3224" s="35"/>
      <c r="T3224" s="69" t="s">
        <v>11</v>
      </c>
      <c r="U3224" s="92"/>
      <c r="V3224" s="70">
        <f>V3225+V3226+V3227+V3228+V3229</f>
        <v>0</v>
      </c>
      <c r="X3224" s="447">
        <f>X3225+X3226+X3227+X3228+X3229</f>
        <v>0</v>
      </c>
      <c r="Z3224" s="447">
        <f>Z3225+Z3226+Z3227+Z3228+Z3229</f>
        <v>0</v>
      </c>
      <c r="AB3224" s="447">
        <f>AB3225+AB3226+AB3227+AB3228+AB3229</f>
        <v>0</v>
      </c>
      <c r="AD3224" s="447" t="e">
        <f>#REF!+AD3226+AD3227+AD3228+AD3229</f>
        <v>#REF!</v>
      </c>
      <c r="AF3224" s="447">
        <f>AF3225+AF3226+AF3227+AF3228+AF3229</f>
        <v>0</v>
      </c>
      <c r="AH3224" s="447" t="e">
        <f t="shared" si="488"/>
        <v>#REF!</v>
      </c>
      <c r="AI3224" s="446"/>
      <c r="AJ3224" s="447">
        <f>AJ3225+AJ3226+AJ3227+AJ3228+AJ3229</f>
        <v>0</v>
      </c>
      <c r="AK3224" s="71"/>
      <c r="AL3224" s="447">
        <f>AL3225+AL3226+AL3227+AL3228+AL3229</f>
        <v>0</v>
      </c>
      <c r="AM3224" s="447"/>
      <c r="AN3224" s="447">
        <f>AN3225+AN3226+AN3227+AN3228+AN3229</f>
        <v>0</v>
      </c>
      <c r="AO3224" s="447"/>
      <c r="AP3224" s="447">
        <f>AP3225+AP3226+AP3227+AP3228+AP3229</f>
        <v>0</v>
      </c>
      <c r="AQ3224" s="447"/>
    </row>
    <row r="3225" spans="2:43" ht="18" hidden="1" customHeight="1" x14ac:dyDescent="0.2">
      <c r="B3225" s="4"/>
      <c r="C3225" s="117"/>
      <c r="D3225" s="117"/>
      <c r="E3225" s="117"/>
      <c r="F3225" s="48"/>
      <c r="G3225" s="11"/>
      <c r="H3225" s="117"/>
      <c r="I3225" s="124"/>
      <c r="J3225" s="124"/>
      <c r="K3225" s="144"/>
      <c r="L3225" s="11"/>
      <c r="M3225" s="143"/>
      <c r="N3225" s="42"/>
      <c r="O3225" s="128"/>
      <c r="P3225" s="130"/>
      <c r="Q3225" s="130"/>
      <c r="R3225" s="72" t="s">
        <v>3</v>
      </c>
      <c r="S3225" s="181"/>
      <c r="T3225" s="73" t="s">
        <v>11</v>
      </c>
      <c r="V3225" s="74">
        <v>0</v>
      </c>
      <c r="X3225" s="74">
        <v>0</v>
      </c>
      <c r="Z3225" s="74">
        <v>0</v>
      </c>
      <c r="AB3225" s="74">
        <v>0</v>
      </c>
      <c r="AD3225" s="74">
        <v>0</v>
      </c>
      <c r="AF3225" s="74">
        <v>0</v>
      </c>
      <c r="AH3225" s="74">
        <f t="shared" si="488"/>
        <v>0</v>
      </c>
      <c r="AI3225" s="8"/>
      <c r="AJ3225" s="74">
        <v>0</v>
      </c>
      <c r="AK3225" s="8"/>
      <c r="AL3225" s="74">
        <v>0</v>
      </c>
      <c r="AM3225" s="74"/>
      <c r="AN3225" s="74">
        <v>0</v>
      </c>
      <c r="AO3225" s="74"/>
      <c r="AP3225" s="74">
        <v>0</v>
      </c>
      <c r="AQ3225" s="74"/>
    </row>
    <row r="3226" spans="2:43" ht="18" hidden="1" customHeight="1" x14ac:dyDescent="0.2">
      <c r="B3226" s="4"/>
      <c r="C3226" s="117"/>
      <c r="D3226" s="117"/>
      <c r="E3226" s="117"/>
      <c r="F3226" s="48"/>
      <c r="G3226" s="11"/>
      <c r="H3226" s="117"/>
      <c r="I3226" s="124"/>
      <c r="J3226" s="124"/>
      <c r="K3226" s="144"/>
      <c r="L3226" s="11"/>
      <c r="M3226" s="143"/>
      <c r="N3226" s="42"/>
      <c r="O3226" s="128"/>
      <c r="P3226" s="130"/>
      <c r="Q3226" s="130"/>
      <c r="R3226" s="72"/>
      <c r="S3226" s="181"/>
      <c r="T3226" s="73"/>
      <c r="V3226" s="74"/>
      <c r="X3226" s="74"/>
      <c r="Z3226" s="74"/>
      <c r="AB3226" s="74"/>
      <c r="AD3226" s="74"/>
      <c r="AF3226" s="74"/>
      <c r="AH3226" s="74">
        <f t="shared" si="488"/>
        <v>0</v>
      </c>
      <c r="AI3226" s="8"/>
      <c r="AJ3226" s="74"/>
      <c r="AK3226" s="8"/>
      <c r="AL3226" s="74"/>
      <c r="AM3226" s="74"/>
      <c r="AN3226" s="74"/>
      <c r="AO3226" s="74"/>
      <c r="AP3226" s="74"/>
      <c r="AQ3226" s="74"/>
    </row>
    <row r="3227" spans="2:43" ht="18" hidden="1" customHeight="1" x14ac:dyDescent="0.2">
      <c r="B3227" s="4"/>
      <c r="C3227" s="117"/>
      <c r="D3227" s="117"/>
      <c r="E3227" s="117"/>
      <c r="F3227" s="48"/>
      <c r="G3227" s="11"/>
      <c r="H3227" s="117"/>
      <c r="I3227" s="124"/>
      <c r="J3227" s="124"/>
      <c r="K3227" s="144"/>
      <c r="L3227" s="11"/>
      <c r="M3227" s="143"/>
      <c r="N3227" s="42"/>
      <c r="O3227" s="128"/>
      <c r="P3227" s="130"/>
      <c r="Q3227" s="130"/>
      <c r="R3227" s="72"/>
      <c r="S3227" s="181"/>
      <c r="T3227" s="73"/>
      <c r="V3227" s="74"/>
      <c r="X3227" s="74"/>
      <c r="Z3227" s="74"/>
      <c r="AB3227" s="74"/>
      <c r="AD3227" s="74"/>
      <c r="AF3227" s="74"/>
      <c r="AH3227" s="74">
        <f t="shared" si="488"/>
        <v>0</v>
      </c>
      <c r="AI3227" s="8"/>
      <c r="AJ3227" s="74"/>
      <c r="AK3227" s="8"/>
      <c r="AL3227" s="74"/>
      <c r="AM3227" s="74"/>
      <c r="AN3227" s="74"/>
      <c r="AO3227" s="74"/>
      <c r="AP3227" s="74"/>
      <c r="AQ3227" s="74"/>
    </row>
    <row r="3228" spans="2:43" ht="18" hidden="1" customHeight="1" x14ac:dyDescent="0.2">
      <c r="B3228" s="4"/>
      <c r="C3228" s="117"/>
      <c r="D3228" s="117"/>
      <c r="E3228" s="117"/>
      <c r="F3228" s="48"/>
      <c r="G3228" s="11"/>
      <c r="H3228" s="117"/>
      <c r="I3228" s="124"/>
      <c r="J3228" s="124"/>
      <c r="K3228" s="144"/>
      <c r="L3228" s="11"/>
      <c r="M3228" s="143"/>
      <c r="N3228" s="42"/>
      <c r="O3228" s="128"/>
      <c r="P3228" s="130"/>
      <c r="Q3228" s="130"/>
      <c r="R3228" s="72"/>
      <c r="S3228" s="181"/>
      <c r="T3228" s="73"/>
      <c r="V3228" s="74"/>
      <c r="X3228" s="74"/>
      <c r="Z3228" s="74"/>
      <c r="AB3228" s="74"/>
      <c r="AD3228" s="74"/>
      <c r="AF3228" s="74"/>
      <c r="AH3228" s="74">
        <f t="shared" si="488"/>
        <v>0</v>
      </c>
      <c r="AI3228" s="8"/>
      <c r="AJ3228" s="74"/>
      <c r="AK3228" s="8"/>
      <c r="AL3228" s="74"/>
      <c r="AM3228" s="74"/>
      <c r="AN3228" s="74"/>
      <c r="AO3228" s="74"/>
      <c r="AP3228" s="74"/>
      <c r="AQ3228" s="74"/>
    </row>
    <row r="3229" spans="2:43" ht="18" hidden="1" customHeight="1" x14ac:dyDescent="0.2">
      <c r="B3229" s="4"/>
      <c r="C3229" s="117"/>
      <c r="D3229" s="117"/>
      <c r="E3229" s="117"/>
      <c r="F3229" s="48"/>
      <c r="G3229" s="11"/>
      <c r="H3229" s="117"/>
      <c r="I3229" s="124"/>
      <c r="J3229" s="124"/>
      <c r="K3229" s="144"/>
      <c r="L3229" s="11"/>
      <c r="M3229" s="143"/>
      <c r="N3229" s="42"/>
      <c r="O3229" s="128"/>
      <c r="P3229" s="130"/>
      <c r="Q3229" s="130"/>
      <c r="R3229" s="72"/>
      <c r="S3229" s="181"/>
      <c r="T3229" s="73"/>
      <c r="V3229" s="74"/>
      <c r="X3229" s="74"/>
      <c r="Z3229" s="74"/>
      <c r="AB3229" s="74"/>
      <c r="AD3229" s="74"/>
      <c r="AF3229" s="74"/>
      <c r="AH3229" s="74">
        <f t="shared" ref="AH3229:AH3292" si="494">AD3229+AF3229</f>
        <v>0</v>
      </c>
      <c r="AI3229" s="8"/>
      <c r="AJ3229" s="74"/>
      <c r="AK3229" s="8"/>
      <c r="AL3229" s="74"/>
      <c r="AM3229" s="74"/>
      <c r="AN3229" s="74"/>
      <c r="AO3229" s="74"/>
      <c r="AP3229" s="74"/>
      <c r="AQ3229" s="74"/>
    </row>
    <row r="3230" spans="2:43" ht="18" hidden="1" customHeight="1" x14ac:dyDescent="0.2">
      <c r="B3230" s="4"/>
      <c r="C3230" s="117"/>
      <c r="D3230" s="117"/>
      <c r="E3230" s="117"/>
      <c r="F3230" s="48"/>
      <c r="G3230" s="11"/>
      <c r="H3230" s="117"/>
      <c r="I3230" s="124"/>
      <c r="J3230" s="124"/>
      <c r="K3230" s="144"/>
      <c r="L3230" s="11"/>
      <c r="M3230" s="143"/>
      <c r="N3230" s="42"/>
      <c r="O3230" s="128"/>
      <c r="P3230" s="130"/>
      <c r="Q3230" s="131">
        <v>3</v>
      </c>
      <c r="R3230" s="84"/>
      <c r="S3230" s="250"/>
      <c r="T3230" s="69" t="s">
        <v>12</v>
      </c>
      <c r="U3230" s="92"/>
      <c r="V3230" s="70">
        <f>V3231</f>
        <v>0</v>
      </c>
      <c r="X3230" s="447">
        <f>X3231</f>
        <v>0</v>
      </c>
      <c r="Z3230" s="447">
        <f>Z3231</f>
        <v>0</v>
      </c>
      <c r="AB3230" s="447">
        <f>AB3231</f>
        <v>0</v>
      </c>
      <c r="AD3230" s="447" t="e">
        <f>#REF!</f>
        <v>#REF!</v>
      </c>
      <c r="AF3230" s="447">
        <f>AF3231</f>
        <v>0</v>
      </c>
      <c r="AH3230" s="447" t="e">
        <f t="shared" si="494"/>
        <v>#REF!</v>
      </c>
      <c r="AI3230" s="446"/>
      <c r="AJ3230" s="447">
        <f>AJ3231</f>
        <v>0</v>
      </c>
      <c r="AK3230" s="71"/>
      <c r="AL3230" s="447">
        <f>AL3231</f>
        <v>0</v>
      </c>
      <c r="AM3230" s="447"/>
      <c r="AN3230" s="447">
        <f>AN3231</f>
        <v>0</v>
      </c>
      <c r="AO3230" s="447"/>
      <c r="AP3230" s="447">
        <f>AP3231</f>
        <v>0</v>
      </c>
      <c r="AQ3230" s="447"/>
    </row>
    <row r="3231" spans="2:43" ht="18" hidden="1" customHeight="1" x14ac:dyDescent="0.2">
      <c r="B3231" s="4"/>
      <c r="C3231" s="117"/>
      <c r="D3231" s="117"/>
      <c r="E3231" s="117"/>
      <c r="F3231" s="48"/>
      <c r="G3231" s="11"/>
      <c r="H3231" s="117"/>
      <c r="I3231" s="124"/>
      <c r="J3231" s="124"/>
      <c r="K3231" s="144"/>
      <c r="L3231" s="11"/>
      <c r="M3231" s="143"/>
      <c r="N3231" s="42"/>
      <c r="O3231" s="128"/>
      <c r="P3231" s="130"/>
      <c r="Q3231" s="130"/>
      <c r="R3231" s="72" t="s">
        <v>3</v>
      </c>
      <c r="S3231" s="181"/>
      <c r="T3231" s="73" t="s">
        <v>12</v>
      </c>
      <c r="V3231" s="74">
        <v>0</v>
      </c>
      <c r="X3231" s="74">
        <v>0</v>
      </c>
      <c r="Z3231" s="74">
        <v>0</v>
      </c>
      <c r="AB3231" s="74">
        <v>0</v>
      </c>
      <c r="AD3231" s="74">
        <v>0</v>
      </c>
      <c r="AF3231" s="74">
        <v>0</v>
      </c>
      <c r="AH3231" s="74">
        <f t="shared" si="494"/>
        <v>0</v>
      </c>
      <c r="AI3231" s="8"/>
      <c r="AJ3231" s="74">
        <v>0</v>
      </c>
      <c r="AK3231" s="8"/>
      <c r="AL3231" s="74">
        <v>0</v>
      </c>
      <c r="AM3231" s="74"/>
      <c r="AN3231" s="74">
        <v>0</v>
      </c>
      <c r="AO3231" s="74"/>
      <c r="AP3231" s="74">
        <v>0</v>
      </c>
      <c r="AQ3231" s="74"/>
    </row>
    <row r="3232" spans="2:43" ht="18" hidden="1" customHeight="1" x14ac:dyDescent="0.2">
      <c r="B3232" s="4"/>
      <c r="C3232" s="117"/>
      <c r="D3232" s="117"/>
      <c r="E3232" s="117"/>
      <c r="F3232" s="48"/>
      <c r="G3232" s="11"/>
      <c r="H3232" s="117"/>
      <c r="I3232" s="124"/>
      <c r="J3232" s="124"/>
      <c r="K3232" s="144"/>
      <c r="L3232" s="11"/>
      <c r="M3232" s="143"/>
      <c r="N3232" s="42"/>
      <c r="O3232" s="128"/>
      <c r="P3232" s="130"/>
      <c r="Q3232" s="131">
        <v>4</v>
      </c>
      <c r="R3232" s="68"/>
      <c r="S3232" s="35"/>
      <c r="T3232" s="69" t="s">
        <v>13</v>
      </c>
      <c r="U3232" s="92"/>
      <c r="V3232" s="70">
        <f>V3233+V3234+V3235+V3236+V3237</f>
        <v>0</v>
      </c>
      <c r="X3232" s="447">
        <f>X3233+X3234+X3235+X3236+X3237</f>
        <v>0</v>
      </c>
      <c r="Z3232" s="447">
        <f>Z3233+Z3234+Z3235+Z3236+Z3237</f>
        <v>0</v>
      </c>
      <c r="AB3232" s="447">
        <f>AB3233+AB3234+AB3235+AB3236+AB3237</f>
        <v>0</v>
      </c>
      <c r="AD3232" s="447" t="e">
        <f>#REF!+AD3234+AD3235+AD3236+AD3237</f>
        <v>#REF!</v>
      </c>
      <c r="AF3232" s="447">
        <f>AF3233+AF3234+AF3235+AF3236+AF3237</f>
        <v>0</v>
      </c>
      <c r="AH3232" s="447" t="e">
        <f t="shared" si="494"/>
        <v>#REF!</v>
      </c>
      <c r="AI3232" s="446"/>
      <c r="AJ3232" s="447">
        <f>AJ3233+AJ3234+AJ3235+AJ3236+AJ3237</f>
        <v>0</v>
      </c>
      <c r="AK3232" s="71"/>
      <c r="AL3232" s="447">
        <f>AL3233+AL3234+AL3235+AL3236+AL3237</f>
        <v>0</v>
      </c>
      <c r="AM3232" s="447"/>
      <c r="AN3232" s="447">
        <f>AN3233+AN3234+AN3235+AN3236+AN3237</f>
        <v>0</v>
      </c>
      <c r="AO3232" s="447"/>
      <c r="AP3232" s="447">
        <f>AP3233+AP3234+AP3235+AP3236+AP3237</f>
        <v>0</v>
      </c>
      <c r="AQ3232" s="447"/>
    </row>
    <row r="3233" spans="2:43" ht="18" hidden="1" customHeight="1" x14ac:dyDescent="0.2">
      <c r="B3233" s="4"/>
      <c r="C3233" s="117"/>
      <c r="D3233" s="117"/>
      <c r="E3233" s="117"/>
      <c r="F3233" s="48"/>
      <c r="G3233" s="11"/>
      <c r="H3233" s="117"/>
      <c r="I3233" s="124"/>
      <c r="J3233" s="124"/>
      <c r="K3233" s="144"/>
      <c r="L3233" s="11"/>
      <c r="M3233" s="143"/>
      <c r="N3233" s="42"/>
      <c r="O3233" s="128"/>
      <c r="P3233" s="130"/>
      <c r="Q3233" s="130"/>
      <c r="R3233" s="72" t="s">
        <v>3</v>
      </c>
      <c r="S3233" s="181"/>
      <c r="T3233" s="73" t="s">
        <v>13</v>
      </c>
      <c r="V3233" s="74">
        <v>0</v>
      </c>
      <c r="X3233" s="74">
        <v>0</v>
      </c>
      <c r="Z3233" s="74">
        <v>0</v>
      </c>
      <c r="AB3233" s="74">
        <v>0</v>
      </c>
      <c r="AD3233" s="74">
        <v>0</v>
      </c>
      <c r="AF3233" s="74">
        <v>0</v>
      </c>
      <c r="AH3233" s="74">
        <f t="shared" si="494"/>
        <v>0</v>
      </c>
      <c r="AI3233" s="8"/>
      <c r="AJ3233" s="74">
        <v>0</v>
      </c>
      <c r="AK3233" s="8"/>
      <c r="AL3233" s="74">
        <v>0</v>
      </c>
      <c r="AM3233" s="74"/>
      <c r="AN3233" s="74">
        <v>0</v>
      </c>
      <c r="AO3233" s="74"/>
      <c r="AP3233" s="74">
        <v>0</v>
      </c>
      <c r="AQ3233" s="74"/>
    </row>
    <row r="3234" spans="2:43" ht="18" hidden="1" customHeight="1" x14ac:dyDescent="0.2">
      <c r="B3234" s="4"/>
      <c r="C3234" s="117"/>
      <c r="D3234" s="117"/>
      <c r="E3234" s="117"/>
      <c r="F3234" s="48"/>
      <c r="G3234" s="11"/>
      <c r="H3234" s="117"/>
      <c r="I3234" s="124"/>
      <c r="J3234" s="124"/>
      <c r="K3234" s="144"/>
      <c r="L3234" s="11"/>
      <c r="M3234" s="143"/>
      <c r="N3234" s="42"/>
      <c r="O3234" s="128"/>
      <c r="P3234" s="130"/>
      <c r="Q3234" s="130"/>
      <c r="R3234" s="72"/>
      <c r="S3234" s="181"/>
      <c r="T3234" s="73"/>
      <c r="V3234" s="74"/>
      <c r="X3234" s="74"/>
      <c r="Z3234" s="74"/>
      <c r="AB3234" s="74"/>
      <c r="AD3234" s="74"/>
      <c r="AF3234" s="74"/>
      <c r="AH3234" s="74">
        <f t="shared" si="494"/>
        <v>0</v>
      </c>
      <c r="AI3234" s="8"/>
      <c r="AJ3234" s="74"/>
      <c r="AK3234" s="8"/>
      <c r="AL3234" s="74"/>
      <c r="AM3234" s="74"/>
      <c r="AN3234" s="74"/>
      <c r="AO3234" s="74"/>
      <c r="AP3234" s="74"/>
      <c r="AQ3234" s="74"/>
    </row>
    <row r="3235" spans="2:43" ht="18" hidden="1" customHeight="1" x14ac:dyDescent="0.2">
      <c r="B3235" s="4"/>
      <c r="C3235" s="117"/>
      <c r="D3235" s="117"/>
      <c r="E3235" s="117"/>
      <c r="F3235" s="48"/>
      <c r="G3235" s="11"/>
      <c r="H3235" s="117"/>
      <c r="I3235" s="124"/>
      <c r="J3235" s="124"/>
      <c r="K3235" s="144"/>
      <c r="L3235" s="11"/>
      <c r="M3235" s="143"/>
      <c r="N3235" s="42"/>
      <c r="O3235" s="128"/>
      <c r="P3235" s="130"/>
      <c r="Q3235" s="130"/>
      <c r="R3235" s="72"/>
      <c r="S3235" s="181"/>
      <c r="T3235" s="73"/>
      <c r="V3235" s="74"/>
      <c r="X3235" s="74"/>
      <c r="Z3235" s="74"/>
      <c r="AB3235" s="74"/>
      <c r="AD3235" s="74"/>
      <c r="AF3235" s="74"/>
      <c r="AH3235" s="74">
        <f t="shared" si="494"/>
        <v>0</v>
      </c>
      <c r="AI3235" s="8"/>
      <c r="AJ3235" s="74"/>
      <c r="AK3235" s="8"/>
      <c r="AL3235" s="74"/>
      <c r="AM3235" s="74"/>
      <c r="AN3235" s="74"/>
      <c r="AO3235" s="74"/>
      <c r="AP3235" s="74"/>
      <c r="AQ3235" s="74"/>
    </row>
    <row r="3236" spans="2:43" ht="18" hidden="1" customHeight="1" x14ac:dyDescent="0.2">
      <c r="B3236" s="4"/>
      <c r="C3236" s="117"/>
      <c r="D3236" s="117"/>
      <c r="E3236" s="117"/>
      <c r="F3236" s="48"/>
      <c r="G3236" s="11"/>
      <c r="H3236" s="117"/>
      <c r="I3236" s="124"/>
      <c r="J3236" s="124"/>
      <c r="K3236" s="144"/>
      <c r="L3236" s="11"/>
      <c r="M3236" s="143"/>
      <c r="N3236" s="42"/>
      <c r="O3236" s="128"/>
      <c r="P3236" s="130"/>
      <c r="Q3236" s="130"/>
      <c r="R3236" s="72"/>
      <c r="S3236" s="181"/>
      <c r="T3236" s="73"/>
      <c r="V3236" s="74"/>
      <c r="X3236" s="74"/>
      <c r="Z3236" s="74"/>
      <c r="AB3236" s="74"/>
      <c r="AD3236" s="74"/>
      <c r="AF3236" s="74"/>
      <c r="AH3236" s="74">
        <f t="shared" si="494"/>
        <v>0</v>
      </c>
      <c r="AI3236" s="8"/>
      <c r="AJ3236" s="74"/>
      <c r="AK3236" s="8"/>
      <c r="AL3236" s="74"/>
      <c r="AM3236" s="74"/>
      <c r="AN3236" s="74"/>
      <c r="AO3236" s="74"/>
      <c r="AP3236" s="74"/>
      <c r="AQ3236" s="74"/>
    </row>
    <row r="3237" spans="2:43" ht="18" hidden="1" customHeight="1" x14ac:dyDescent="0.2">
      <c r="B3237" s="4"/>
      <c r="C3237" s="117"/>
      <c r="D3237" s="117"/>
      <c r="E3237" s="117"/>
      <c r="F3237" s="48"/>
      <c r="G3237" s="11"/>
      <c r="H3237" s="117"/>
      <c r="I3237" s="124"/>
      <c r="J3237" s="124"/>
      <c r="K3237" s="144"/>
      <c r="L3237" s="11"/>
      <c r="M3237" s="143"/>
      <c r="N3237" s="42"/>
      <c r="O3237" s="128"/>
      <c r="P3237" s="130"/>
      <c r="Q3237" s="130"/>
      <c r="R3237" s="72"/>
      <c r="S3237" s="181"/>
      <c r="T3237" s="73"/>
      <c r="V3237" s="74"/>
      <c r="X3237" s="74"/>
      <c r="Z3237" s="74"/>
      <c r="AB3237" s="74"/>
      <c r="AD3237" s="74"/>
      <c r="AF3237" s="74"/>
      <c r="AH3237" s="74">
        <f t="shared" si="494"/>
        <v>0</v>
      </c>
      <c r="AI3237" s="8"/>
      <c r="AJ3237" s="74"/>
      <c r="AK3237" s="8"/>
      <c r="AL3237" s="74"/>
      <c r="AM3237" s="74"/>
      <c r="AN3237" s="74"/>
      <c r="AO3237" s="74"/>
      <c r="AP3237" s="74"/>
      <c r="AQ3237" s="74"/>
    </row>
    <row r="3238" spans="2:43" ht="18" hidden="1" customHeight="1" x14ac:dyDescent="0.2">
      <c r="B3238" s="4"/>
      <c r="C3238" s="117"/>
      <c r="D3238" s="117"/>
      <c r="E3238" s="117"/>
      <c r="F3238" s="48"/>
      <c r="G3238" s="11"/>
      <c r="H3238" s="117"/>
      <c r="I3238" s="124"/>
      <c r="J3238" s="124"/>
      <c r="K3238" s="144"/>
      <c r="L3238" s="11"/>
      <c r="M3238" s="143"/>
      <c r="N3238" s="42"/>
      <c r="O3238" s="128"/>
      <c r="P3238" s="130"/>
      <c r="Q3238" s="131">
        <v>5</v>
      </c>
      <c r="R3238" s="84"/>
      <c r="S3238" s="250"/>
      <c r="T3238" s="69" t="s">
        <v>204</v>
      </c>
      <c r="U3238" s="92"/>
      <c r="V3238" s="70">
        <f>V3239</f>
        <v>0</v>
      </c>
      <c r="X3238" s="447">
        <f>X3239</f>
        <v>0</v>
      </c>
      <c r="Z3238" s="447">
        <f>Z3239</f>
        <v>0</v>
      </c>
      <c r="AB3238" s="447">
        <f>AB3239</f>
        <v>0</v>
      </c>
      <c r="AD3238" s="447" t="e">
        <f>#REF!</f>
        <v>#REF!</v>
      </c>
      <c r="AF3238" s="447">
        <f>AF3239</f>
        <v>0</v>
      </c>
      <c r="AH3238" s="447" t="e">
        <f t="shared" si="494"/>
        <v>#REF!</v>
      </c>
      <c r="AI3238" s="446"/>
      <c r="AJ3238" s="447">
        <f>AJ3239</f>
        <v>0</v>
      </c>
      <c r="AK3238" s="71"/>
      <c r="AL3238" s="447">
        <f>AL3239</f>
        <v>0</v>
      </c>
      <c r="AM3238" s="447"/>
      <c r="AN3238" s="447">
        <f>AN3239</f>
        <v>0</v>
      </c>
      <c r="AO3238" s="447"/>
      <c r="AP3238" s="447">
        <f>AP3239</f>
        <v>0</v>
      </c>
      <c r="AQ3238" s="447"/>
    </row>
    <row r="3239" spans="2:43" ht="18" hidden="1" customHeight="1" x14ac:dyDescent="0.2">
      <c r="B3239" s="4"/>
      <c r="C3239" s="117"/>
      <c r="D3239" s="117"/>
      <c r="E3239" s="117"/>
      <c r="F3239" s="48"/>
      <c r="G3239" s="11"/>
      <c r="H3239" s="117"/>
      <c r="I3239" s="124"/>
      <c r="J3239" s="124"/>
      <c r="K3239" s="144"/>
      <c r="L3239" s="11"/>
      <c r="M3239" s="143"/>
      <c r="N3239" s="42"/>
      <c r="O3239" s="128"/>
      <c r="P3239" s="130"/>
      <c r="Q3239" s="130"/>
      <c r="R3239" s="72" t="s">
        <v>3</v>
      </c>
      <c r="S3239" s="181"/>
      <c r="T3239" s="73" t="s">
        <v>204</v>
      </c>
      <c r="V3239" s="74">
        <v>0</v>
      </c>
      <c r="X3239" s="74">
        <v>0</v>
      </c>
      <c r="Z3239" s="74">
        <v>0</v>
      </c>
      <c r="AB3239" s="74">
        <v>0</v>
      </c>
      <c r="AD3239" s="74">
        <v>0</v>
      </c>
      <c r="AF3239" s="74">
        <v>0</v>
      </c>
      <c r="AH3239" s="74">
        <f t="shared" si="494"/>
        <v>0</v>
      </c>
      <c r="AI3239" s="8"/>
      <c r="AJ3239" s="74">
        <v>0</v>
      </c>
      <c r="AK3239" s="8"/>
      <c r="AL3239" s="74">
        <v>0</v>
      </c>
      <c r="AM3239" s="74"/>
      <c r="AN3239" s="74">
        <v>0</v>
      </c>
      <c r="AO3239" s="74"/>
      <c r="AP3239" s="74">
        <v>0</v>
      </c>
      <c r="AQ3239" s="74"/>
    </row>
    <row r="3240" spans="2:43" ht="18" hidden="1" customHeight="1" x14ac:dyDescent="0.2">
      <c r="B3240" s="4"/>
      <c r="C3240" s="117"/>
      <c r="D3240" s="117"/>
      <c r="E3240" s="117"/>
      <c r="F3240" s="48"/>
      <c r="G3240" s="11"/>
      <c r="H3240" s="117"/>
      <c r="I3240" s="124"/>
      <c r="J3240" s="124"/>
      <c r="K3240" s="144"/>
      <c r="L3240" s="11"/>
      <c r="M3240" s="143"/>
      <c r="N3240" s="42"/>
      <c r="O3240" s="128"/>
      <c r="P3240" s="130"/>
      <c r="Q3240" s="131">
        <v>6</v>
      </c>
      <c r="R3240" s="68"/>
      <c r="S3240" s="35"/>
      <c r="T3240" s="69" t="s">
        <v>375</v>
      </c>
      <c r="U3240" s="92"/>
      <c r="V3240" s="70">
        <f>SUM(V3241:V3241)</f>
        <v>0</v>
      </c>
      <c r="X3240" s="447">
        <f>SUM(X3241:X3241)</f>
        <v>0</v>
      </c>
      <c r="Z3240" s="447">
        <f>SUM(Z3241:Z3241)</f>
        <v>0</v>
      </c>
      <c r="AB3240" s="447">
        <f>SUM(AB3241:AB3241)</f>
        <v>0</v>
      </c>
      <c r="AD3240" s="447">
        <f>SUM(AD3241:AD3241)</f>
        <v>0</v>
      </c>
      <c r="AF3240" s="447">
        <f>SUM(AF3241:AF3241)</f>
        <v>0</v>
      </c>
      <c r="AH3240" s="447">
        <f t="shared" si="494"/>
        <v>0</v>
      </c>
      <c r="AI3240" s="446"/>
      <c r="AJ3240" s="447">
        <f>SUM(AJ3241:AJ3241)</f>
        <v>0</v>
      </c>
      <c r="AK3240" s="71"/>
      <c r="AL3240" s="447">
        <f>SUM(AL3241:AL3241)</f>
        <v>0</v>
      </c>
      <c r="AM3240" s="447"/>
      <c r="AN3240" s="447">
        <f>SUM(AN3241:AN3241)</f>
        <v>0</v>
      </c>
      <c r="AO3240" s="447"/>
      <c r="AP3240" s="447">
        <f>SUM(AP3241:AP3241)</f>
        <v>0</v>
      </c>
      <c r="AQ3240" s="447"/>
    </row>
    <row r="3241" spans="2:43" ht="18" hidden="1" customHeight="1" x14ac:dyDescent="0.2">
      <c r="B3241" s="4"/>
      <c r="C3241" s="117"/>
      <c r="D3241" s="117"/>
      <c r="E3241" s="117"/>
      <c r="F3241" s="48"/>
      <c r="G3241" s="11"/>
      <c r="H3241" s="117"/>
      <c r="I3241" s="124"/>
      <c r="J3241" s="124"/>
      <c r="K3241" s="144"/>
      <c r="L3241" s="11"/>
      <c r="M3241" s="143"/>
      <c r="N3241" s="42"/>
      <c r="O3241" s="128"/>
      <c r="P3241" s="130"/>
      <c r="Q3241" s="130"/>
      <c r="R3241" s="72" t="s">
        <v>3</v>
      </c>
      <c r="S3241" s="181"/>
      <c r="T3241" s="73" t="s">
        <v>375</v>
      </c>
      <c r="V3241" s="74">
        <v>0</v>
      </c>
      <c r="X3241" s="74">
        <v>0</v>
      </c>
      <c r="Z3241" s="74">
        <v>0</v>
      </c>
      <c r="AB3241" s="74">
        <v>0</v>
      </c>
      <c r="AD3241" s="74">
        <v>0</v>
      </c>
      <c r="AF3241" s="74">
        <v>0</v>
      </c>
      <c r="AH3241" s="74">
        <f t="shared" si="494"/>
        <v>0</v>
      </c>
      <c r="AI3241" s="8"/>
      <c r="AJ3241" s="74">
        <v>0</v>
      </c>
      <c r="AK3241" s="8"/>
      <c r="AL3241" s="74">
        <v>0</v>
      </c>
      <c r="AM3241" s="74"/>
      <c r="AN3241" s="74">
        <v>0</v>
      </c>
      <c r="AO3241" s="74"/>
      <c r="AP3241" s="74">
        <v>0</v>
      </c>
      <c r="AQ3241" s="74"/>
    </row>
    <row r="3242" spans="2:43" ht="18" hidden="1" customHeight="1" x14ac:dyDescent="0.2">
      <c r="B3242" s="4"/>
      <c r="C3242" s="117"/>
      <c r="D3242" s="117"/>
      <c r="E3242" s="117"/>
      <c r="F3242" s="48"/>
      <c r="G3242" s="11"/>
      <c r="H3242" s="117"/>
      <c r="I3242" s="124"/>
      <c r="J3242" s="124"/>
      <c r="K3242" s="144"/>
      <c r="L3242" s="11"/>
      <c r="M3242" s="143"/>
      <c r="N3242" s="42"/>
      <c r="O3242" s="128"/>
      <c r="P3242" s="129">
        <v>2</v>
      </c>
      <c r="Q3242" s="129"/>
      <c r="R3242" s="64"/>
      <c r="S3242" s="234"/>
      <c r="T3242" s="65" t="s">
        <v>75</v>
      </c>
      <c r="U3242" s="155"/>
      <c r="V3242" s="66">
        <f>V3243</f>
        <v>0</v>
      </c>
      <c r="X3242" s="66">
        <f>X3243</f>
        <v>0</v>
      </c>
      <c r="Z3242" s="66">
        <f>Z3243</f>
        <v>0</v>
      </c>
      <c r="AB3242" s="66">
        <f>AB3243</f>
        <v>0</v>
      </c>
      <c r="AD3242" s="66" t="e">
        <f>#REF!</f>
        <v>#REF!</v>
      </c>
      <c r="AF3242" s="66">
        <f>AF3243</f>
        <v>0</v>
      </c>
      <c r="AH3242" s="66" t="e">
        <f t="shared" si="494"/>
        <v>#REF!</v>
      </c>
      <c r="AI3242" s="67"/>
      <c r="AJ3242" s="66">
        <f>AJ3243</f>
        <v>0</v>
      </c>
      <c r="AK3242" s="67"/>
      <c r="AL3242" s="66">
        <f>AL3243</f>
        <v>0</v>
      </c>
      <c r="AM3242" s="66"/>
      <c r="AN3242" s="66">
        <f>AN3243</f>
        <v>0</v>
      </c>
      <c r="AO3242" s="66"/>
      <c r="AP3242" s="66">
        <f>AP3243</f>
        <v>0</v>
      </c>
      <c r="AQ3242" s="66"/>
    </row>
    <row r="3243" spans="2:43" ht="18" hidden="1" customHeight="1" x14ac:dyDescent="0.2">
      <c r="B3243" s="4"/>
      <c r="C3243" s="117"/>
      <c r="D3243" s="117"/>
      <c r="E3243" s="117"/>
      <c r="F3243" s="48"/>
      <c r="G3243" s="11"/>
      <c r="H3243" s="117"/>
      <c r="I3243" s="124"/>
      <c r="J3243" s="124"/>
      <c r="K3243" s="144"/>
      <c r="L3243" s="11"/>
      <c r="M3243" s="143"/>
      <c r="N3243" s="42"/>
      <c r="O3243" s="128"/>
      <c r="P3243" s="130"/>
      <c r="Q3243" s="140">
        <v>1</v>
      </c>
      <c r="R3243" s="68"/>
      <c r="S3243" s="35"/>
      <c r="T3243" s="69" t="s">
        <v>76</v>
      </c>
      <c r="U3243" s="92"/>
      <c r="V3243" s="70">
        <f>SUM(V3244:V3245)</f>
        <v>0</v>
      </c>
      <c r="X3243" s="447">
        <f>SUM(X3244:X3245)</f>
        <v>0</v>
      </c>
      <c r="Z3243" s="447">
        <f>SUM(Z3244:Z3245)</f>
        <v>0</v>
      </c>
      <c r="AB3243" s="447">
        <f>SUM(AB3244:AB3245)</f>
        <v>0</v>
      </c>
      <c r="AD3243" s="447">
        <f>SUM(AD3244:AD3245)</f>
        <v>0</v>
      </c>
      <c r="AF3243" s="447">
        <f>SUM(AF3244:AF3245)</f>
        <v>0</v>
      </c>
      <c r="AH3243" s="447">
        <f t="shared" si="494"/>
        <v>0</v>
      </c>
      <c r="AI3243" s="446"/>
      <c r="AJ3243" s="447">
        <f>SUM(AJ3244:AJ3245)</f>
        <v>0</v>
      </c>
      <c r="AK3243" s="71"/>
      <c r="AL3243" s="447">
        <f>SUM(AL3244:AL3245)</f>
        <v>0</v>
      </c>
      <c r="AM3243" s="447"/>
      <c r="AN3243" s="447">
        <f>SUM(AN3244:AN3245)</f>
        <v>0</v>
      </c>
      <c r="AO3243" s="447"/>
      <c r="AP3243" s="447">
        <f>SUM(AP3244:AP3245)</f>
        <v>0</v>
      </c>
      <c r="AQ3243" s="447"/>
    </row>
    <row r="3244" spans="2:43" ht="18" hidden="1" customHeight="1" x14ac:dyDescent="0.2">
      <c r="B3244" s="4"/>
      <c r="C3244" s="117"/>
      <c r="D3244" s="117"/>
      <c r="E3244" s="117"/>
      <c r="F3244" s="48"/>
      <c r="G3244" s="11"/>
      <c r="H3244" s="117"/>
      <c r="I3244" s="124"/>
      <c r="J3244" s="124"/>
      <c r="K3244" s="144"/>
      <c r="L3244" s="11"/>
      <c r="M3244" s="143"/>
      <c r="N3244" s="42"/>
      <c r="O3244" s="128"/>
      <c r="P3244" s="130"/>
      <c r="Q3244" s="130"/>
      <c r="R3244" s="72" t="s">
        <v>18</v>
      </c>
      <c r="S3244" s="181"/>
      <c r="T3244" s="73" t="s">
        <v>196</v>
      </c>
      <c r="V3244" s="74">
        <v>0</v>
      </c>
      <c r="X3244" s="74">
        <v>0</v>
      </c>
      <c r="Z3244" s="74">
        <v>0</v>
      </c>
      <c r="AB3244" s="74">
        <v>0</v>
      </c>
      <c r="AD3244" s="74">
        <v>0</v>
      </c>
      <c r="AF3244" s="74">
        <v>0</v>
      </c>
      <c r="AH3244" s="74">
        <f t="shared" si="494"/>
        <v>0</v>
      </c>
      <c r="AI3244" s="8"/>
      <c r="AJ3244" s="74">
        <v>0</v>
      </c>
      <c r="AK3244" s="8"/>
      <c r="AL3244" s="74">
        <v>0</v>
      </c>
      <c r="AM3244" s="74"/>
      <c r="AN3244" s="74">
        <v>0</v>
      </c>
      <c r="AO3244" s="74"/>
      <c r="AP3244" s="74">
        <v>0</v>
      </c>
      <c r="AQ3244" s="74"/>
    </row>
    <row r="3245" spans="2:43" ht="18" hidden="1" customHeight="1" x14ac:dyDescent="0.2">
      <c r="B3245" s="4"/>
      <c r="C3245" s="117"/>
      <c r="D3245" s="117"/>
      <c r="E3245" s="117"/>
      <c r="F3245" s="48"/>
      <c r="G3245" s="11"/>
      <c r="H3245" s="117"/>
      <c r="I3245" s="124"/>
      <c r="J3245" s="124"/>
      <c r="K3245" s="144"/>
      <c r="L3245" s="11"/>
      <c r="M3245" s="143"/>
      <c r="N3245" s="42"/>
      <c r="O3245" s="128"/>
      <c r="P3245" s="130"/>
      <c r="Q3245" s="130"/>
      <c r="R3245" s="72" t="s">
        <v>14</v>
      </c>
      <c r="S3245" s="181"/>
      <c r="T3245" s="73" t="s">
        <v>206</v>
      </c>
      <c r="V3245" s="74">
        <v>0</v>
      </c>
      <c r="X3245" s="74">
        <v>0</v>
      </c>
      <c r="Z3245" s="74">
        <v>0</v>
      </c>
      <c r="AB3245" s="74">
        <v>0</v>
      </c>
      <c r="AD3245" s="74">
        <v>0</v>
      </c>
      <c r="AF3245" s="74">
        <v>0</v>
      </c>
      <c r="AH3245" s="74">
        <f t="shared" si="494"/>
        <v>0</v>
      </c>
      <c r="AI3245" s="8"/>
      <c r="AJ3245" s="74">
        <v>0</v>
      </c>
      <c r="AK3245" s="8"/>
      <c r="AL3245" s="74">
        <v>0</v>
      </c>
      <c r="AM3245" s="74"/>
      <c r="AN3245" s="74">
        <v>0</v>
      </c>
      <c r="AO3245" s="74"/>
      <c r="AP3245" s="74">
        <v>0</v>
      </c>
      <c r="AQ3245" s="74"/>
    </row>
    <row r="3246" spans="2:43" ht="18" hidden="1" customHeight="1" x14ac:dyDescent="0.2">
      <c r="B3246" s="4"/>
      <c r="C3246" s="117"/>
      <c r="D3246" s="117"/>
      <c r="E3246" s="117"/>
      <c r="F3246" s="48"/>
      <c r="G3246" s="11"/>
      <c r="H3246" s="117"/>
      <c r="I3246" s="124"/>
      <c r="J3246" s="124"/>
      <c r="K3246" s="144"/>
      <c r="L3246" s="11"/>
      <c r="M3246" s="143"/>
      <c r="N3246" s="42"/>
      <c r="O3246" s="127" t="s">
        <v>0</v>
      </c>
      <c r="P3246" s="123"/>
      <c r="Q3246" s="123"/>
      <c r="R3246" s="49"/>
      <c r="S3246" s="18"/>
      <c r="T3246" s="50" t="s">
        <v>60</v>
      </c>
      <c r="U3246" s="76"/>
      <c r="V3246" s="51">
        <f>V3247+V3252</f>
        <v>0</v>
      </c>
      <c r="X3246" s="51">
        <f>X3247+X3252</f>
        <v>0</v>
      </c>
      <c r="Z3246" s="51">
        <f>Z3247+Z3252</f>
        <v>0</v>
      </c>
      <c r="AB3246" s="51">
        <f>AB3247+AB3252</f>
        <v>0</v>
      </c>
      <c r="AD3246" s="51" t="e">
        <f>#REF!+AD3252</f>
        <v>#REF!</v>
      </c>
      <c r="AF3246" s="51">
        <f>AF3247+AF3252</f>
        <v>0</v>
      </c>
      <c r="AH3246" s="51" t="e">
        <f t="shared" si="494"/>
        <v>#REF!</v>
      </c>
      <c r="AI3246" s="5"/>
      <c r="AJ3246" s="51">
        <f>AJ3247+AJ3252</f>
        <v>0</v>
      </c>
      <c r="AK3246" s="5"/>
      <c r="AL3246" s="51">
        <f>AL3247+AL3252</f>
        <v>0</v>
      </c>
      <c r="AM3246" s="51"/>
      <c r="AN3246" s="51">
        <f>AN3247+AN3252</f>
        <v>0</v>
      </c>
      <c r="AO3246" s="51"/>
      <c r="AP3246" s="51">
        <f>AP3247+AP3252</f>
        <v>0</v>
      </c>
      <c r="AQ3246" s="51"/>
    </row>
    <row r="3247" spans="2:43" ht="18" hidden="1" customHeight="1" x14ac:dyDescent="0.2">
      <c r="B3247" s="4"/>
      <c r="C3247" s="117"/>
      <c r="D3247" s="117"/>
      <c r="E3247" s="117"/>
      <c r="F3247" s="48"/>
      <c r="G3247" s="11"/>
      <c r="H3247" s="117"/>
      <c r="I3247" s="124"/>
      <c r="J3247" s="124"/>
      <c r="K3247" s="144"/>
      <c r="L3247" s="11"/>
      <c r="M3247" s="143"/>
      <c r="N3247" s="42"/>
      <c r="O3247" s="128"/>
      <c r="P3247" s="129">
        <v>1</v>
      </c>
      <c r="Q3247" s="129"/>
      <c r="R3247" s="64"/>
      <c r="S3247" s="234"/>
      <c r="T3247" s="65" t="s">
        <v>8</v>
      </c>
      <c r="U3247" s="155"/>
      <c r="V3247" s="66">
        <f>V3248</f>
        <v>0</v>
      </c>
      <c r="X3247" s="66">
        <f>X3248</f>
        <v>0</v>
      </c>
      <c r="Z3247" s="66">
        <f>Z3248</f>
        <v>0</v>
      </c>
      <c r="AB3247" s="66">
        <f>AB3248</f>
        <v>0</v>
      </c>
      <c r="AD3247" s="66" t="e">
        <f>#REF!</f>
        <v>#REF!</v>
      </c>
      <c r="AF3247" s="66">
        <f>AF3248</f>
        <v>0</v>
      </c>
      <c r="AH3247" s="66" t="e">
        <f t="shared" si="494"/>
        <v>#REF!</v>
      </c>
      <c r="AI3247" s="67"/>
      <c r="AJ3247" s="66">
        <f>AJ3248</f>
        <v>0</v>
      </c>
      <c r="AK3247" s="67"/>
      <c r="AL3247" s="66">
        <f>AL3248</f>
        <v>0</v>
      </c>
      <c r="AM3247" s="66"/>
      <c r="AN3247" s="66">
        <f>AN3248</f>
        <v>0</v>
      </c>
      <c r="AO3247" s="66"/>
      <c r="AP3247" s="66">
        <f>AP3248</f>
        <v>0</v>
      </c>
      <c r="AQ3247" s="66"/>
    </row>
    <row r="3248" spans="2:43" ht="18" hidden="1" customHeight="1" x14ac:dyDescent="0.2">
      <c r="B3248" s="4"/>
      <c r="C3248" s="117"/>
      <c r="D3248" s="117"/>
      <c r="E3248" s="117"/>
      <c r="F3248" s="48"/>
      <c r="G3248" s="11"/>
      <c r="H3248" s="117"/>
      <c r="I3248" s="124"/>
      <c r="J3248" s="124"/>
      <c r="K3248" s="144"/>
      <c r="L3248" s="11"/>
      <c r="M3248" s="143"/>
      <c r="N3248" s="42"/>
      <c r="O3248" s="128"/>
      <c r="P3248" s="130"/>
      <c r="Q3248" s="131">
        <v>6</v>
      </c>
      <c r="R3248" s="72"/>
      <c r="S3248" s="181"/>
      <c r="T3248" s="69" t="s">
        <v>62</v>
      </c>
      <c r="U3248" s="92"/>
      <c r="V3248" s="70">
        <f>SUM(V3249:V3251)</f>
        <v>0</v>
      </c>
      <c r="X3248" s="447">
        <f>SUM(X3249:X3251)</f>
        <v>0</v>
      </c>
      <c r="Z3248" s="447">
        <f>SUM(Z3249:Z3251)</f>
        <v>0</v>
      </c>
      <c r="AB3248" s="447">
        <f>SUM(AB3249:AB3251)</f>
        <v>0</v>
      </c>
      <c r="AD3248" s="447">
        <f>SUM(AD3249:AD3251)</f>
        <v>0</v>
      </c>
      <c r="AF3248" s="447">
        <f>SUM(AF3249:AF3251)</f>
        <v>0</v>
      </c>
      <c r="AH3248" s="447">
        <f t="shared" si="494"/>
        <v>0</v>
      </c>
      <c r="AI3248" s="446"/>
      <c r="AJ3248" s="447">
        <f>SUM(AJ3249:AJ3251)</f>
        <v>0</v>
      </c>
      <c r="AK3248" s="71"/>
      <c r="AL3248" s="447">
        <f>SUM(AL3249:AL3251)</f>
        <v>0</v>
      </c>
      <c r="AM3248" s="447"/>
      <c r="AN3248" s="447">
        <f>SUM(AN3249:AN3251)</f>
        <v>0</v>
      </c>
      <c r="AO3248" s="447"/>
      <c r="AP3248" s="447">
        <f>SUM(AP3249:AP3251)</f>
        <v>0</v>
      </c>
      <c r="AQ3248" s="447"/>
    </row>
    <row r="3249" spans="2:43" ht="18" hidden="1" customHeight="1" x14ac:dyDescent="0.2">
      <c r="B3249" s="4"/>
      <c r="C3249" s="117"/>
      <c r="D3249" s="117"/>
      <c r="E3249" s="117"/>
      <c r="F3249" s="48"/>
      <c r="G3249" s="11"/>
      <c r="H3249" s="117"/>
      <c r="I3249" s="124"/>
      <c r="J3249" s="124"/>
      <c r="K3249" s="144"/>
      <c r="L3249" s="11"/>
      <c r="M3249" s="143"/>
      <c r="N3249" s="42"/>
      <c r="O3249" s="128"/>
      <c r="P3249" s="130"/>
      <c r="Q3249" s="131"/>
      <c r="R3249" s="72">
        <v>1</v>
      </c>
      <c r="S3249" s="181"/>
      <c r="T3249" s="73" t="s">
        <v>430</v>
      </c>
      <c r="V3249" s="74">
        <v>0</v>
      </c>
      <c r="X3249" s="74">
        <v>0</v>
      </c>
      <c r="Z3249" s="74">
        <v>0</v>
      </c>
      <c r="AB3249" s="74">
        <v>0</v>
      </c>
      <c r="AD3249" s="74">
        <v>0</v>
      </c>
      <c r="AF3249" s="74">
        <v>0</v>
      </c>
      <c r="AH3249" s="74">
        <f t="shared" si="494"/>
        <v>0</v>
      </c>
      <c r="AI3249" s="8"/>
      <c r="AJ3249" s="74">
        <v>0</v>
      </c>
      <c r="AK3249" s="8"/>
      <c r="AL3249" s="74">
        <v>0</v>
      </c>
      <c r="AM3249" s="74"/>
      <c r="AN3249" s="74">
        <v>0</v>
      </c>
      <c r="AO3249" s="74"/>
      <c r="AP3249" s="74">
        <v>0</v>
      </c>
      <c r="AQ3249" s="74"/>
    </row>
    <row r="3250" spans="2:43" ht="18" hidden="1" customHeight="1" x14ac:dyDescent="0.2">
      <c r="B3250" s="4"/>
      <c r="C3250" s="117"/>
      <c r="D3250" s="117"/>
      <c r="E3250" s="117"/>
      <c r="F3250" s="48"/>
      <c r="G3250" s="11"/>
      <c r="H3250" s="117"/>
      <c r="I3250" s="124"/>
      <c r="J3250" s="124"/>
      <c r="K3250" s="144"/>
      <c r="L3250" s="11"/>
      <c r="M3250" s="143"/>
      <c r="N3250" s="42"/>
      <c r="O3250" s="128"/>
      <c r="P3250" s="130"/>
      <c r="Q3250" s="131"/>
      <c r="R3250" s="72">
        <v>2</v>
      </c>
      <c r="S3250" s="181"/>
      <c r="T3250" s="73" t="s">
        <v>386</v>
      </c>
      <c r="V3250" s="74">
        <v>0</v>
      </c>
      <c r="X3250" s="74">
        <v>0</v>
      </c>
      <c r="Z3250" s="74">
        <v>0</v>
      </c>
      <c r="AB3250" s="74">
        <v>0</v>
      </c>
      <c r="AD3250" s="74">
        <v>0</v>
      </c>
      <c r="AF3250" s="74">
        <v>0</v>
      </c>
      <c r="AH3250" s="74">
        <f t="shared" si="494"/>
        <v>0</v>
      </c>
      <c r="AI3250" s="8"/>
      <c r="AJ3250" s="74">
        <v>0</v>
      </c>
      <c r="AK3250" s="8"/>
      <c r="AL3250" s="74">
        <v>0</v>
      </c>
      <c r="AM3250" s="74"/>
      <c r="AN3250" s="74">
        <v>0</v>
      </c>
      <c r="AO3250" s="74"/>
      <c r="AP3250" s="74">
        <v>0</v>
      </c>
      <c r="AQ3250" s="74"/>
    </row>
    <row r="3251" spans="2:43" ht="18" hidden="1" customHeight="1" x14ac:dyDescent="0.2">
      <c r="B3251" s="4"/>
      <c r="C3251" s="117"/>
      <c r="D3251" s="117"/>
      <c r="E3251" s="117"/>
      <c r="F3251" s="48"/>
      <c r="G3251" s="11"/>
      <c r="H3251" s="117"/>
      <c r="I3251" s="124"/>
      <c r="J3251" s="124"/>
      <c r="K3251" s="144"/>
      <c r="L3251" s="11"/>
      <c r="M3251" s="143"/>
      <c r="N3251" s="42"/>
      <c r="O3251" s="128"/>
      <c r="P3251" s="130"/>
      <c r="Q3251" s="131"/>
      <c r="R3251" s="72">
        <v>8</v>
      </c>
      <c r="S3251" s="181"/>
      <c r="T3251" s="73" t="s">
        <v>463</v>
      </c>
      <c r="V3251" s="74">
        <v>0</v>
      </c>
      <c r="X3251" s="74">
        <v>0</v>
      </c>
      <c r="Z3251" s="74">
        <v>0</v>
      </c>
      <c r="AB3251" s="74">
        <v>0</v>
      </c>
      <c r="AD3251" s="74">
        <v>0</v>
      </c>
      <c r="AF3251" s="74">
        <v>0</v>
      </c>
      <c r="AH3251" s="74">
        <f t="shared" si="494"/>
        <v>0</v>
      </c>
      <c r="AI3251" s="8"/>
      <c r="AJ3251" s="74">
        <v>0</v>
      </c>
      <c r="AK3251" s="8"/>
      <c r="AL3251" s="74">
        <v>0</v>
      </c>
      <c r="AM3251" s="74"/>
      <c r="AN3251" s="74">
        <v>0</v>
      </c>
      <c r="AO3251" s="74"/>
      <c r="AP3251" s="74">
        <v>0</v>
      </c>
      <c r="AQ3251" s="74"/>
    </row>
    <row r="3252" spans="2:43" ht="18" hidden="1" customHeight="1" x14ac:dyDescent="0.2">
      <c r="B3252" s="4"/>
      <c r="C3252" s="117"/>
      <c r="D3252" s="117"/>
      <c r="E3252" s="117"/>
      <c r="F3252" s="48"/>
      <c r="G3252" s="11"/>
      <c r="H3252" s="117"/>
      <c r="I3252" s="124"/>
      <c r="J3252" s="124"/>
      <c r="K3252" s="144"/>
      <c r="L3252" s="11"/>
      <c r="M3252" s="143"/>
      <c r="N3252" s="42"/>
      <c r="O3252" s="128"/>
      <c r="P3252" s="129">
        <v>2</v>
      </c>
      <c r="Q3252" s="129"/>
      <c r="R3252" s="64"/>
      <c r="S3252" s="234"/>
      <c r="T3252" s="65" t="s">
        <v>75</v>
      </c>
      <c r="U3252" s="155"/>
      <c r="V3252" s="66">
        <f>V3253</f>
        <v>0</v>
      </c>
      <c r="X3252" s="66">
        <f>X3253</f>
        <v>0</v>
      </c>
      <c r="Z3252" s="66">
        <f>Z3253</f>
        <v>0</v>
      </c>
      <c r="AB3252" s="66">
        <f>AB3253</f>
        <v>0</v>
      </c>
      <c r="AD3252" s="66" t="e">
        <f>#REF!</f>
        <v>#REF!</v>
      </c>
      <c r="AF3252" s="66">
        <f>AF3253</f>
        <v>0</v>
      </c>
      <c r="AH3252" s="66" t="e">
        <f t="shared" si="494"/>
        <v>#REF!</v>
      </c>
      <c r="AI3252" s="67"/>
      <c r="AJ3252" s="66">
        <f>AJ3253</f>
        <v>0</v>
      </c>
      <c r="AK3252" s="67"/>
      <c r="AL3252" s="66">
        <f>AL3253</f>
        <v>0</v>
      </c>
      <c r="AM3252" s="66"/>
      <c r="AN3252" s="66">
        <f>AN3253</f>
        <v>0</v>
      </c>
      <c r="AO3252" s="66"/>
      <c r="AP3252" s="66">
        <f>AP3253</f>
        <v>0</v>
      </c>
      <c r="AQ3252" s="66"/>
    </row>
    <row r="3253" spans="2:43" ht="18" hidden="1" customHeight="1" x14ac:dyDescent="0.2">
      <c r="B3253" s="4"/>
      <c r="C3253" s="117"/>
      <c r="D3253" s="117"/>
      <c r="E3253" s="117"/>
      <c r="F3253" s="48"/>
      <c r="G3253" s="11"/>
      <c r="H3253" s="117"/>
      <c r="I3253" s="124"/>
      <c r="J3253" s="124"/>
      <c r="K3253" s="144"/>
      <c r="L3253" s="11"/>
      <c r="M3253" s="143"/>
      <c r="N3253" s="42"/>
      <c r="O3253" s="128"/>
      <c r="P3253" s="130"/>
      <c r="Q3253" s="131">
        <v>6</v>
      </c>
      <c r="R3253" s="72"/>
      <c r="S3253" s="181"/>
      <c r="T3253" s="69" t="s">
        <v>62</v>
      </c>
      <c r="U3253" s="92"/>
      <c r="V3253" s="70">
        <f>SUM(V3254:V3255)</f>
        <v>0</v>
      </c>
      <c r="X3253" s="447">
        <f>SUM(X3254:X3255)</f>
        <v>0</v>
      </c>
      <c r="Z3253" s="447">
        <f>SUM(Z3254:Z3255)</f>
        <v>0</v>
      </c>
      <c r="AB3253" s="447">
        <f>SUM(AB3254:AB3255)</f>
        <v>0</v>
      </c>
      <c r="AD3253" s="447">
        <f>SUM(AD3254:AD3255)</f>
        <v>0</v>
      </c>
      <c r="AF3253" s="447">
        <f>SUM(AF3254:AF3255)</f>
        <v>0</v>
      </c>
      <c r="AH3253" s="447">
        <f t="shared" si="494"/>
        <v>0</v>
      </c>
      <c r="AI3253" s="446"/>
      <c r="AJ3253" s="447">
        <f>SUM(AJ3254:AJ3255)</f>
        <v>0</v>
      </c>
      <c r="AK3253" s="71"/>
      <c r="AL3253" s="447">
        <f>SUM(AL3254:AL3255)</f>
        <v>0</v>
      </c>
      <c r="AM3253" s="447"/>
      <c r="AN3253" s="447">
        <f>SUM(AN3254:AN3255)</f>
        <v>0</v>
      </c>
      <c r="AO3253" s="447"/>
      <c r="AP3253" s="447">
        <f>SUM(AP3254:AP3255)</f>
        <v>0</v>
      </c>
      <c r="AQ3253" s="447"/>
    </row>
    <row r="3254" spans="2:43" ht="18" hidden="1" customHeight="1" x14ac:dyDescent="0.2">
      <c r="B3254" s="4"/>
      <c r="C3254" s="117"/>
      <c r="D3254" s="117"/>
      <c r="E3254" s="117"/>
      <c r="F3254" s="48"/>
      <c r="G3254" s="11"/>
      <c r="H3254" s="117"/>
      <c r="I3254" s="124"/>
      <c r="J3254" s="124"/>
      <c r="K3254" s="144"/>
      <c r="L3254" s="11"/>
      <c r="M3254" s="143"/>
      <c r="N3254" s="42"/>
      <c r="O3254" s="128"/>
      <c r="P3254" s="130"/>
      <c r="Q3254" s="131"/>
      <c r="R3254" s="72">
        <v>1</v>
      </c>
      <c r="S3254" s="181"/>
      <c r="T3254" s="73" t="s">
        <v>430</v>
      </c>
      <c r="V3254" s="74">
        <v>0</v>
      </c>
      <c r="X3254" s="74">
        <v>0</v>
      </c>
      <c r="Z3254" s="74">
        <v>0</v>
      </c>
      <c r="AB3254" s="74">
        <v>0</v>
      </c>
      <c r="AD3254" s="74">
        <v>0</v>
      </c>
      <c r="AF3254" s="74">
        <v>0</v>
      </c>
      <c r="AH3254" s="74">
        <f t="shared" si="494"/>
        <v>0</v>
      </c>
      <c r="AI3254" s="8"/>
      <c r="AJ3254" s="74">
        <v>0</v>
      </c>
      <c r="AK3254" s="8"/>
      <c r="AL3254" s="74">
        <v>0</v>
      </c>
      <c r="AM3254" s="74"/>
      <c r="AN3254" s="74">
        <v>0</v>
      </c>
      <c r="AO3254" s="74"/>
      <c r="AP3254" s="74">
        <v>0</v>
      </c>
      <c r="AQ3254" s="74"/>
    </row>
    <row r="3255" spans="2:43" ht="18" hidden="1" customHeight="1" x14ac:dyDescent="0.2">
      <c r="B3255" s="4"/>
      <c r="C3255" s="117"/>
      <c r="D3255" s="117"/>
      <c r="E3255" s="117"/>
      <c r="F3255" s="48"/>
      <c r="G3255" s="11"/>
      <c r="H3255" s="117"/>
      <c r="I3255" s="124"/>
      <c r="J3255" s="124"/>
      <c r="K3255" s="144"/>
      <c r="L3255" s="11"/>
      <c r="M3255" s="143"/>
      <c r="N3255" s="42"/>
      <c r="O3255" s="128"/>
      <c r="P3255" s="130"/>
      <c r="Q3255" s="131"/>
      <c r="R3255" s="72">
        <v>2</v>
      </c>
      <c r="S3255" s="181"/>
      <c r="T3255" s="73" t="s">
        <v>386</v>
      </c>
      <c r="V3255" s="74">
        <v>0</v>
      </c>
      <c r="X3255" s="74">
        <v>0</v>
      </c>
      <c r="Z3255" s="74">
        <v>0</v>
      </c>
      <c r="AB3255" s="74">
        <v>0</v>
      </c>
      <c r="AD3255" s="74">
        <v>0</v>
      </c>
      <c r="AF3255" s="74">
        <v>0</v>
      </c>
      <c r="AH3255" s="74">
        <f t="shared" si="494"/>
        <v>0</v>
      </c>
      <c r="AI3255" s="8"/>
      <c r="AJ3255" s="74">
        <v>0</v>
      </c>
      <c r="AK3255" s="8"/>
      <c r="AL3255" s="74">
        <v>0</v>
      </c>
      <c r="AM3255" s="74"/>
      <c r="AN3255" s="74">
        <v>0</v>
      </c>
      <c r="AO3255" s="74"/>
      <c r="AP3255" s="74">
        <v>0</v>
      </c>
      <c r="AQ3255" s="74"/>
    </row>
    <row r="3256" spans="2:43" ht="18" hidden="1" customHeight="1" x14ac:dyDescent="0.2">
      <c r="B3256" s="4"/>
      <c r="C3256" s="117"/>
      <c r="D3256" s="117"/>
      <c r="E3256" s="117"/>
      <c r="F3256" s="48"/>
      <c r="G3256" s="11"/>
      <c r="H3256" s="117"/>
      <c r="I3256" s="124"/>
      <c r="J3256" s="124"/>
      <c r="K3256" s="144"/>
      <c r="L3256" s="11"/>
      <c r="M3256" s="143"/>
      <c r="N3256" s="42"/>
      <c r="O3256" s="127" t="s">
        <v>18</v>
      </c>
      <c r="P3256" s="123"/>
      <c r="Q3256" s="123"/>
      <c r="R3256" s="49"/>
      <c r="S3256" s="18"/>
      <c r="T3256" s="50" t="s">
        <v>190</v>
      </c>
      <c r="U3256" s="76"/>
      <c r="V3256" s="51">
        <f>V3257+V3272+V3282+V3285+V3288</f>
        <v>0</v>
      </c>
      <c r="X3256" s="51">
        <f>X3257+X3272+X3282+X3285+X3288</f>
        <v>0</v>
      </c>
      <c r="Z3256" s="51">
        <f>Z3257+Z3272+Z3282+Z3285+Z3288</f>
        <v>0</v>
      </c>
      <c r="AB3256" s="51">
        <f>AB3257+AB3272+AB3282+AB3285+AB3288</f>
        <v>0</v>
      </c>
      <c r="AD3256" s="51" t="e">
        <f>#REF!+AD3272+AD3282+AD3285+AD3288</f>
        <v>#REF!</v>
      </c>
      <c r="AF3256" s="51">
        <f>AF3257+AF3272+AF3282+AF3285+AF3288</f>
        <v>0</v>
      </c>
      <c r="AH3256" s="51" t="e">
        <f t="shared" si="494"/>
        <v>#REF!</v>
      </c>
      <c r="AI3256" s="5"/>
      <c r="AJ3256" s="51">
        <f>AJ3257+AJ3272+AJ3282+AJ3285+AJ3288</f>
        <v>0</v>
      </c>
      <c r="AK3256" s="5"/>
      <c r="AL3256" s="51">
        <f>AL3257+AL3272+AL3282+AL3285+AL3288</f>
        <v>0</v>
      </c>
      <c r="AM3256" s="51"/>
      <c r="AN3256" s="51">
        <f>AN3257+AN3272+AN3282+AN3285+AN3288</f>
        <v>0</v>
      </c>
      <c r="AO3256" s="51"/>
      <c r="AP3256" s="51">
        <f>AP3257+AP3272+AP3282+AP3285+AP3288</f>
        <v>0</v>
      </c>
      <c r="AQ3256" s="51"/>
    </row>
    <row r="3257" spans="2:43" ht="18" hidden="1" customHeight="1" x14ac:dyDescent="0.2">
      <c r="B3257" s="4"/>
      <c r="C3257" s="117"/>
      <c r="D3257" s="117"/>
      <c r="E3257" s="117"/>
      <c r="F3257" s="48"/>
      <c r="G3257" s="11"/>
      <c r="H3257" s="117"/>
      <c r="I3257" s="124"/>
      <c r="J3257" s="124"/>
      <c r="K3257" s="144"/>
      <c r="L3257" s="11"/>
      <c r="M3257" s="143"/>
      <c r="N3257" s="42"/>
      <c r="O3257" s="128"/>
      <c r="P3257" s="129">
        <v>2</v>
      </c>
      <c r="Q3257" s="129"/>
      <c r="R3257" s="64"/>
      <c r="S3257" s="234"/>
      <c r="T3257" s="65" t="s">
        <v>195</v>
      </c>
      <c r="U3257" s="155"/>
      <c r="V3257" s="66">
        <f>V3258+V3260+V3263+V3266+V3268</f>
        <v>0</v>
      </c>
      <c r="X3257" s="66">
        <f>X3258+X3260+X3263+X3266+X3268</f>
        <v>0</v>
      </c>
      <c r="Z3257" s="66">
        <f>Z3258+Z3260+Z3263+Z3266+Z3268</f>
        <v>0</v>
      </c>
      <c r="AB3257" s="66">
        <f>AB3258+AB3260+AB3263+AB3266+AB3268</f>
        <v>0</v>
      </c>
      <c r="AD3257" s="66" t="e">
        <f>#REF!+AD3260+AD3263+AD3266+AD3268</f>
        <v>#REF!</v>
      </c>
      <c r="AF3257" s="66">
        <f>AF3258+AF3260+AF3263+AF3266+AF3268</f>
        <v>0</v>
      </c>
      <c r="AH3257" s="66" t="e">
        <f t="shared" si="494"/>
        <v>#REF!</v>
      </c>
      <c r="AI3257" s="67"/>
      <c r="AJ3257" s="66">
        <f>AJ3258+AJ3260+AJ3263+AJ3266+AJ3268</f>
        <v>0</v>
      </c>
      <c r="AK3257" s="67"/>
      <c r="AL3257" s="66">
        <f>AL3258+AL3260+AL3263+AL3266+AL3268</f>
        <v>0</v>
      </c>
      <c r="AM3257" s="66"/>
      <c r="AN3257" s="66">
        <f>AN3258+AN3260+AN3263+AN3266+AN3268</f>
        <v>0</v>
      </c>
      <c r="AO3257" s="66"/>
      <c r="AP3257" s="66">
        <f>AP3258+AP3260+AP3263+AP3266+AP3268</f>
        <v>0</v>
      </c>
      <c r="AQ3257" s="66"/>
    </row>
    <row r="3258" spans="2:43" ht="18" hidden="1" customHeight="1" x14ac:dyDescent="0.2">
      <c r="B3258" s="4"/>
      <c r="C3258" s="117"/>
      <c r="D3258" s="117"/>
      <c r="E3258" s="117"/>
      <c r="F3258" s="48"/>
      <c r="G3258" s="11"/>
      <c r="H3258" s="117"/>
      <c r="I3258" s="124"/>
      <c r="J3258" s="124"/>
      <c r="K3258" s="144"/>
      <c r="L3258" s="11"/>
      <c r="M3258" s="143"/>
      <c r="N3258" s="42"/>
      <c r="O3258" s="128"/>
      <c r="P3258" s="130"/>
      <c r="Q3258" s="131">
        <v>1</v>
      </c>
      <c r="R3258" s="68"/>
      <c r="S3258" s="35"/>
      <c r="T3258" s="69" t="s">
        <v>47</v>
      </c>
      <c r="U3258" s="92"/>
      <c r="V3258" s="70">
        <f>V3259</f>
        <v>0</v>
      </c>
      <c r="X3258" s="447">
        <f>X3259</f>
        <v>0</v>
      </c>
      <c r="Z3258" s="447">
        <f>Z3259</f>
        <v>0</v>
      </c>
      <c r="AB3258" s="447">
        <f>AB3259</f>
        <v>0</v>
      </c>
      <c r="AD3258" s="447" t="e">
        <f>#REF!</f>
        <v>#REF!</v>
      </c>
      <c r="AF3258" s="447">
        <f>AF3259</f>
        <v>0</v>
      </c>
      <c r="AH3258" s="447" t="e">
        <f t="shared" si="494"/>
        <v>#REF!</v>
      </c>
      <c r="AI3258" s="446"/>
      <c r="AJ3258" s="447">
        <f>AJ3259</f>
        <v>0</v>
      </c>
      <c r="AK3258" s="71"/>
      <c r="AL3258" s="447">
        <f>AL3259</f>
        <v>0</v>
      </c>
      <c r="AM3258" s="447"/>
      <c r="AN3258" s="447">
        <f>AN3259</f>
        <v>0</v>
      </c>
      <c r="AO3258" s="447"/>
      <c r="AP3258" s="447">
        <f>AP3259</f>
        <v>0</v>
      </c>
      <c r="AQ3258" s="447"/>
    </row>
    <row r="3259" spans="2:43" ht="18" hidden="1" customHeight="1" x14ac:dyDescent="0.2">
      <c r="B3259" s="4"/>
      <c r="C3259" s="117"/>
      <c r="D3259" s="117"/>
      <c r="E3259" s="117"/>
      <c r="F3259" s="48"/>
      <c r="G3259" s="11"/>
      <c r="H3259" s="117"/>
      <c r="I3259" s="124"/>
      <c r="J3259" s="124"/>
      <c r="K3259" s="144"/>
      <c r="L3259" s="11"/>
      <c r="M3259" s="143"/>
      <c r="N3259" s="42"/>
      <c r="O3259" s="128"/>
      <c r="P3259" s="130"/>
      <c r="Q3259" s="130"/>
      <c r="R3259" s="72" t="s">
        <v>3</v>
      </c>
      <c r="S3259" s="181"/>
      <c r="T3259" s="73" t="s">
        <v>17</v>
      </c>
      <c r="V3259" s="74">
        <v>0</v>
      </c>
      <c r="X3259" s="74">
        <v>0</v>
      </c>
      <c r="Z3259" s="74">
        <v>0</v>
      </c>
      <c r="AB3259" s="74">
        <v>0</v>
      </c>
      <c r="AD3259" s="74">
        <v>0</v>
      </c>
      <c r="AF3259" s="74">
        <v>0</v>
      </c>
      <c r="AH3259" s="74">
        <f t="shared" si="494"/>
        <v>0</v>
      </c>
      <c r="AI3259" s="8"/>
      <c r="AJ3259" s="74">
        <v>0</v>
      </c>
      <c r="AK3259" s="8"/>
      <c r="AL3259" s="74">
        <v>0</v>
      </c>
      <c r="AM3259" s="74"/>
      <c r="AN3259" s="74">
        <v>0</v>
      </c>
      <c r="AO3259" s="74"/>
      <c r="AP3259" s="74">
        <v>0</v>
      </c>
      <c r="AQ3259" s="74"/>
    </row>
    <row r="3260" spans="2:43" ht="18" hidden="1" customHeight="1" x14ac:dyDescent="0.2">
      <c r="B3260" s="4"/>
      <c r="C3260" s="117"/>
      <c r="D3260" s="117"/>
      <c r="E3260" s="117"/>
      <c r="F3260" s="48"/>
      <c r="G3260" s="11"/>
      <c r="H3260" s="117"/>
      <c r="I3260" s="124"/>
      <c r="J3260" s="124"/>
      <c r="K3260" s="144"/>
      <c r="L3260" s="11"/>
      <c r="M3260" s="143"/>
      <c r="N3260" s="42"/>
      <c r="O3260" s="128"/>
      <c r="P3260" s="130"/>
      <c r="Q3260" s="131">
        <v>2</v>
      </c>
      <c r="R3260" s="68"/>
      <c r="S3260" s="35"/>
      <c r="T3260" s="69" t="s">
        <v>227</v>
      </c>
      <c r="U3260" s="92"/>
      <c r="V3260" s="70">
        <f>V3261+V3262</f>
        <v>0</v>
      </c>
      <c r="X3260" s="447">
        <f>X3261+X3262</f>
        <v>0</v>
      </c>
      <c r="Z3260" s="447">
        <f>Z3261+Z3262</f>
        <v>0</v>
      </c>
      <c r="AB3260" s="447">
        <f>AB3261+AB3262</f>
        <v>0</v>
      </c>
      <c r="AD3260" s="447" t="e">
        <f>#REF!+AD3262</f>
        <v>#REF!</v>
      </c>
      <c r="AF3260" s="447">
        <f>AF3261+AF3262</f>
        <v>0</v>
      </c>
      <c r="AH3260" s="447" t="e">
        <f t="shared" si="494"/>
        <v>#REF!</v>
      </c>
      <c r="AI3260" s="446"/>
      <c r="AJ3260" s="447">
        <f>AJ3261+AJ3262</f>
        <v>0</v>
      </c>
      <c r="AK3260" s="71"/>
      <c r="AL3260" s="447">
        <f>AL3261+AL3262</f>
        <v>0</v>
      </c>
      <c r="AM3260" s="447"/>
      <c r="AN3260" s="447">
        <f>AN3261+AN3262</f>
        <v>0</v>
      </c>
      <c r="AO3260" s="447"/>
      <c r="AP3260" s="447">
        <f>AP3261+AP3262</f>
        <v>0</v>
      </c>
      <c r="AQ3260" s="447"/>
    </row>
    <row r="3261" spans="2:43" ht="18" hidden="1" customHeight="1" x14ac:dyDescent="0.2">
      <c r="B3261" s="4"/>
      <c r="C3261" s="117"/>
      <c r="D3261" s="117"/>
      <c r="E3261" s="117"/>
      <c r="F3261" s="48"/>
      <c r="G3261" s="11"/>
      <c r="H3261" s="117"/>
      <c r="I3261" s="124"/>
      <c r="J3261" s="124"/>
      <c r="K3261" s="144"/>
      <c r="L3261" s="11"/>
      <c r="M3261" s="143"/>
      <c r="N3261" s="42"/>
      <c r="O3261" s="128"/>
      <c r="P3261" s="130"/>
      <c r="Q3261" s="130"/>
      <c r="R3261" s="72" t="s">
        <v>3</v>
      </c>
      <c r="S3261" s="181"/>
      <c r="T3261" s="73" t="s">
        <v>78</v>
      </c>
      <c r="V3261" s="74">
        <v>0</v>
      </c>
      <c r="X3261" s="74">
        <v>0</v>
      </c>
      <c r="Z3261" s="74">
        <v>0</v>
      </c>
      <c r="AB3261" s="74">
        <v>0</v>
      </c>
      <c r="AD3261" s="74">
        <v>0</v>
      </c>
      <c r="AF3261" s="74">
        <v>0</v>
      </c>
      <c r="AH3261" s="74">
        <f t="shared" si="494"/>
        <v>0</v>
      </c>
      <c r="AI3261" s="8"/>
      <c r="AJ3261" s="74">
        <v>0</v>
      </c>
      <c r="AK3261" s="8"/>
      <c r="AL3261" s="74">
        <v>0</v>
      </c>
      <c r="AM3261" s="74"/>
      <c r="AN3261" s="74">
        <v>0</v>
      </c>
      <c r="AO3261" s="74"/>
      <c r="AP3261" s="74">
        <v>0</v>
      </c>
      <c r="AQ3261" s="74"/>
    </row>
    <row r="3262" spans="2:43" ht="18" hidden="1" customHeight="1" x14ac:dyDescent="0.2">
      <c r="B3262" s="4"/>
      <c r="C3262" s="117"/>
      <c r="D3262" s="117"/>
      <c r="E3262" s="117"/>
      <c r="F3262" s="48"/>
      <c r="G3262" s="11"/>
      <c r="H3262" s="117"/>
      <c r="I3262" s="124"/>
      <c r="J3262" s="124"/>
      <c r="K3262" s="144"/>
      <c r="L3262" s="11"/>
      <c r="M3262" s="143"/>
      <c r="N3262" s="42"/>
      <c r="O3262" s="128"/>
      <c r="P3262" s="130"/>
      <c r="Q3262" s="130"/>
      <c r="R3262" s="72" t="s">
        <v>0</v>
      </c>
      <c r="S3262" s="181"/>
      <c r="T3262" s="73" t="s">
        <v>228</v>
      </c>
      <c r="V3262" s="74">
        <v>0</v>
      </c>
      <c r="X3262" s="74">
        <v>0</v>
      </c>
      <c r="Z3262" s="74">
        <v>0</v>
      </c>
      <c r="AB3262" s="74">
        <v>0</v>
      </c>
      <c r="AD3262" s="74">
        <v>0</v>
      </c>
      <c r="AF3262" s="74">
        <v>0</v>
      </c>
      <c r="AH3262" s="74">
        <f t="shared" si="494"/>
        <v>0</v>
      </c>
      <c r="AI3262" s="8"/>
      <c r="AJ3262" s="74">
        <v>0</v>
      </c>
      <c r="AK3262" s="8"/>
      <c r="AL3262" s="74">
        <v>0</v>
      </c>
      <c r="AM3262" s="74"/>
      <c r="AN3262" s="74">
        <v>0</v>
      </c>
      <c r="AO3262" s="74"/>
      <c r="AP3262" s="74">
        <v>0</v>
      </c>
      <c r="AQ3262" s="74"/>
    </row>
    <row r="3263" spans="2:43" ht="18" hidden="1" customHeight="1" x14ac:dyDescent="0.2">
      <c r="B3263" s="4"/>
      <c r="C3263" s="117"/>
      <c r="D3263" s="117"/>
      <c r="E3263" s="117"/>
      <c r="F3263" s="48"/>
      <c r="G3263" s="11"/>
      <c r="H3263" s="117"/>
      <c r="I3263" s="124"/>
      <c r="J3263" s="124"/>
      <c r="K3263" s="144"/>
      <c r="L3263" s="11"/>
      <c r="M3263" s="143"/>
      <c r="N3263" s="42"/>
      <c r="O3263" s="128"/>
      <c r="P3263" s="130"/>
      <c r="Q3263" s="131">
        <v>3</v>
      </c>
      <c r="R3263" s="68"/>
      <c r="S3263" s="35"/>
      <c r="T3263" s="69" t="s">
        <v>79</v>
      </c>
      <c r="U3263" s="92"/>
      <c r="V3263" s="70">
        <f>V3264+V3265</f>
        <v>0</v>
      </c>
      <c r="X3263" s="447">
        <f>X3264+X3265</f>
        <v>0</v>
      </c>
      <c r="Z3263" s="447">
        <f>Z3264+Z3265</f>
        <v>0</v>
      </c>
      <c r="AB3263" s="447">
        <f>AB3264+AB3265</f>
        <v>0</v>
      </c>
      <c r="AD3263" s="447" t="e">
        <f>#REF!+AD3265</f>
        <v>#REF!</v>
      </c>
      <c r="AF3263" s="447">
        <f>AF3264+AF3265</f>
        <v>0</v>
      </c>
      <c r="AH3263" s="447" t="e">
        <f t="shared" si="494"/>
        <v>#REF!</v>
      </c>
      <c r="AI3263" s="446"/>
      <c r="AJ3263" s="447">
        <f>AJ3264+AJ3265</f>
        <v>0</v>
      </c>
      <c r="AK3263" s="71"/>
      <c r="AL3263" s="447">
        <f>AL3264+AL3265</f>
        <v>0</v>
      </c>
      <c r="AM3263" s="447"/>
      <c r="AN3263" s="447">
        <f>AN3264+AN3265</f>
        <v>0</v>
      </c>
      <c r="AO3263" s="447"/>
      <c r="AP3263" s="447">
        <f>AP3264+AP3265</f>
        <v>0</v>
      </c>
      <c r="AQ3263" s="447"/>
    </row>
    <row r="3264" spans="2:43" ht="18" hidden="1" customHeight="1" x14ac:dyDescent="0.2">
      <c r="B3264" s="4"/>
      <c r="C3264" s="117"/>
      <c r="D3264" s="117"/>
      <c r="E3264" s="117"/>
      <c r="F3264" s="48"/>
      <c r="G3264" s="11"/>
      <c r="H3264" s="117"/>
      <c r="I3264" s="124"/>
      <c r="J3264" s="124"/>
      <c r="K3264" s="144"/>
      <c r="L3264" s="11"/>
      <c r="M3264" s="143"/>
      <c r="N3264" s="42"/>
      <c r="O3264" s="128"/>
      <c r="P3264" s="130"/>
      <c r="Q3264" s="131"/>
      <c r="R3264" s="72" t="s">
        <v>3</v>
      </c>
      <c r="S3264" s="181"/>
      <c r="T3264" s="73" t="s">
        <v>80</v>
      </c>
      <c r="V3264" s="83">
        <v>0</v>
      </c>
      <c r="X3264" s="448">
        <v>0</v>
      </c>
      <c r="Z3264" s="448">
        <v>0</v>
      </c>
      <c r="AB3264" s="448">
        <v>0</v>
      </c>
      <c r="AD3264" s="448">
        <v>0</v>
      </c>
      <c r="AF3264" s="448">
        <v>0</v>
      </c>
      <c r="AH3264" s="448">
        <f t="shared" si="494"/>
        <v>0</v>
      </c>
      <c r="AI3264" s="495"/>
      <c r="AJ3264" s="448">
        <v>0</v>
      </c>
      <c r="AK3264" s="87"/>
      <c r="AL3264" s="448">
        <v>0</v>
      </c>
      <c r="AM3264" s="448"/>
      <c r="AN3264" s="448">
        <v>0</v>
      </c>
      <c r="AO3264" s="448"/>
      <c r="AP3264" s="448">
        <v>0</v>
      </c>
      <c r="AQ3264" s="448"/>
    </row>
    <row r="3265" spans="2:43" ht="18" hidden="1" customHeight="1" x14ac:dyDescent="0.2">
      <c r="B3265" s="4"/>
      <c r="C3265" s="117"/>
      <c r="D3265" s="117"/>
      <c r="E3265" s="117"/>
      <c r="F3265" s="48"/>
      <c r="G3265" s="11"/>
      <c r="H3265" s="117"/>
      <c r="I3265" s="124"/>
      <c r="J3265" s="124"/>
      <c r="K3265" s="144"/>
      <c r="L3265" s="11"/>
      <c r="M3265" s="143"/>
      <c r="N3265" s="42"/>
      <c r="O3265" s="128"/>
      <c r="P3265" s="130"/>
      <c r="Q3265" s="130"/>
      <c r="R3265" s="72" t="s">
        <v>18</v>
      </c>
      <c r="S3265" s="181"/>
      <c r="T3265" s="73" t="s">
        <v>82</v>
      </c>
      <c r="V3265" s="74">
        <v>0</v>
      </c>
      <c r="X3265" s="74">
        <v>0</v>
      </c>
      <c r="Z3265" s="74">
        <v>0</v>
      </c>
      <c r="AB3265" s="74">
        <v>0</v>
      </c>
      <c r="AD3265" s="74">
        <v>0</v>
      </c>
      <c r="AF3265" s="74">
        <v>0</v>
      </c>
      <c r="AH3265" s="74">
        <f t="shared" si="494"/>
        <v>0</v>
      </c>
      <c r="AI3265" s="8"/>
      <c r="AJ3265" s="74">
        <v>0</v>
      </c>
      <c r="AK3265" s="8"/>
      <c r="AL3265" s="74">
        <v>0</v>
      </c>
      <c r="AM3265" s="74"/>
      <c r="AN3265" s="74">
        <v>0</v>
      </c>
      <c r="AO3265" s="74"/>
      <c r="AP3265" s="74">
        <v>0</v>
      </c>
      <c r="AQ3265" s="74"/>
    </row>
    <row r="3266" spans="2:43" ht="18" hidden="1" customHeight="1" x14ac:dyDescent="0.2">
      <c r="B3266" s="4"/>
      <c r="C3266" s="117"/>
      <c r="D3266" s="117"/>
      <c r="E3266" s="117"/>
      <c r="F3266" s="48"/>
      <c r="G3266" s="11"/>
      <c r="H3266" s="117"/>
      <c r="I3266" s="124"/>
      <c r="J3266" s="124"/>
      <c r="K3266" s="144"/>
      <c r="L3266" s="11"/>
      <c r="M3266" s="143"/>
      <c r="N3266" s="42"/>
      <c r="O3266" s="128"/>
      <c r="P3266" s="130"/>
      <c r="Q3266" s="131">
        <v>5</v>
      </c>
      <c r="R3266" s="68"/>
      <c r="S3266" s="35"/>
      <c r="T3266" s="69" t="s">
        <v>48</v>
      </c>
      <c r="U3266" s="92"/>
      <c r="V3266" s="70">
        <f>V3267</f>
        <v>0</v>
      </c>
      <c r="X3266" s="447">
        <f>X3267</f>
        <v>0</v>
      </c>
      <c r="Z3266" s="447">
        <f>Z3267</f>
        <v>0</v>
      </c>
      <c r="AB3266" s="447">
        <f>AB3267</f>
        <v>0</v>
      </c>
      <c r="AD3266" s="447" t="e">
        <f>#REF!</f>
        <v>#REF!</v>
      </c>
      <c r="AF3266" s="447">
        <f>AF3267</f>
        <v>0</v>
      </c>
      <c r="AH3266" s="447" t="e">
        <f t="shared" si="494"/>
        <v>#REF!</v>
      </c>
      <c r="AI3266" s="446"/>
      <c r="AJ3266" s="447">
        <f>AJ3267</f>
        <v>0</v>
      </c>
      <c r="AK3266" s="71"/>
      <c r="AL3266" s="447">
        <f>AL3267</f>
        <v>0</v>
      </c>
      <c r="AM3266" s="447"/>
      <c r="AN3266" s="447">
        <f>AN3267</f>
        <v>0</v>
      </c>
      <c r="AO3266" s="447"/>
      <c r="AP3266" s="447">
        <f>AP3267</f>
        <v>0</v>
      </c>
      <c r="AQ3266" s="447"/>
    </row>
    <row r="3267" spans="2:43" ht="18" hidden="1" customHeight="1" x14ac:dyDescent="0.2">
      <c r="B3267" s="4"/>
      <c r="C3267" s="117"/>
      <c r="D3267" s="117"/>
      <c r="E3267" s="117"/>
      <c r="F3267" s="48"/>
      <c r="G3267" s="11"/>
      <c r="H3267" s="117"/>
      <c r="I3267" s="124"/>
      <c r="J3267" s="124"/>
      <c r="K3267" s="144"/>
      <c r="L3267" s="11"/>
      <c r="M3267" s="143"/>
      <c r="N3267" s="42"/>
      <c r="O3267" s="128"/>
      <c r="P3267" s="130"/>
      <c r="Q3267" s="130"/>
      <c r="R3267" s="72" t="s">
        <v>3</v>
      </c>
      <c r="S3267" s="181"/>
      <c r="T3267" s="73" t="s">
        <v>551</v>
      </c>
      <c r="V3267" s="74">
        <v>0</v>
      </c>
      <c r="X3267" s="74">
        <v>0</v>
      </c>
      <c r="Z3267" s="74">
        <v>0</v>
      </c>
      <c r="AB3267" s="74">
        <v>0</v>
      </c>
      <c r="AD3267" s="74">
        <v>0</v>
      </c>
      <c r="AF3267" s="74">
        <v>0</v>
      </c>
      <c r="AH3267" s="74">
        <f t="shared" si="494"/>
        <v>0</v>
      </c>
      <c r="AI3267" s="8"/>
      <c r="AJ3267" s="74">
        <v>0</v>
      </c>
      <c r="AK3267" s="8"/>
      <c r="AL3267" s="74">
        <v>0</v>
      </c>
      <c r="AM3267" s="74"/>
      <c r="AN3267" s="74">
        <v>0</v>
      </c>
      <c r="AO3267" s="74"/>
      <c r="AP3267" s="74">
        <v>0</v>
      </c>
      <c r="AQ3267" s="74"/>
    </row>
    <row r="3268" spans="2:43" ht="18" hidden="1" customHeight="1" x14ac:dyDescent="0.2">
      <c r="B3268" s="4"/>
      <c r="C3268" s="117"/>
      <c r="D3268" s="117"/>
      <c r="E3268" s="117"/>
      <c r="F3268" s="48"/>
      <c r="G3268" s="11"/>
      <c r="H3268" s="117"/>
      <c r="I3268" s="124"/>
      <c r="J3268" s="124"/>
      <c r="K3268" s="144"/>
      <c r="L3268" s="11"/>
      <c r="M3268" s="143"/>
      <c r="N3268" s="42"/>
      <c r="O3268" s="128"/>
      <c r="P3268" s="130"/>
      <c r="Q3268" s="131">
        <v>6</v>
      </c>
      <c r="R3268" s="84"/>
      <c r="S3268" s="250"/>
      <c r="T3268" s="69" t="s">
        <v>19</v>
      </c>
      <c r="U3268" s="92"/>
      <c r="V3268" s="70">
        <f>V3269+V3270+V3271</f>
        <v>0</v>
      </c>
      <c r="X3268" s="447">
        <f>X3269+X3270+X3271</f>
        <v>0</v>
      </c>
      <c r="Z3268" s="447">
        <f>Z3269+Z3270+Z3271</f>
        <v>0</v>
      </c>
      <c r="AB3268" s="447">
        <f>AB3269+AB3270+AB3271</f>
        <v>0</v>
      </c>
      <c r="AD3268" s="447" t="e">
        <f>#REF!+AD3270+AD3271</f>
        <v>#REF!</v>
      </c>
      <c r="AF3268" s="447">
        <f>AF3269+AF3270+AF3271</f>
        <v>0</v>
      </c>
      <c r="AH3268" s="447" t="e">
        <f t="shared" si="494"/>
        <v>#REF!</v>
      </c>
      <c r="AI3268" s="446"/>
      <c r="AJ3268" s="447">
        <f>AJ3269+AJ3270+AJ3271</f>
        <v>0</v>
      </c>
      <c r="AK3268" s="71"/>
      <c r="AL3268" s="447">
        <f>AL3269+AL3270+AL3271</f>
        <v>0</v>
      </c>
      <c r="AM3268" s="447"/>
      <c r="AN3268" s="447">
        <f>AN3269+AN3270+AN3271</f>
        <v>0</v>
      </c>
      <c r="AO3268" s="447"/>
      <c r="AP3268" s="447">
        <f>AP3269+AP3270+AP3271</f>
        <v>0</v>
      </c>
      <c r="AQ3268" s="447"/>
    </row>
    <row r="3269" spans="2:43" ht="18" hidden="1" customHeight="1" x14ac:dyDescent="0.2">
      <c r="B3269" s="4"/>
      <c r="C3269" s="117"/>
      <c r="D3269" s="117"/>
      <c r="E3269" s="117"/>
      <c r="F3269" s="48"/>
      <c r="G3269" s="11"/>
      <c r="H3269" s="117"/>
      <c r="I3269" s="124"/>
      <c r="J3269" s="124"/>
      <c r="K3269" s="144"/>
      <c r="L3269" s="11"/>
      <c r="M3269" s="143"/>
      <c r="N3269" s="42"/>
      <c r="O3269" s="128"/>
      <c r="P3269" s="130"/>
      <c r="Q3269" s="130"/>
      <c r="R3269" s="72" t="s">
        <v>3</v>
      </c>
      <c r="S3269" s="181"/>
      <c r="T3269" s="73" t="s">
        <v>243</v>
      </c>
      <c r="V3269" s="74">
        <v>0</v>
      </c>
      <c r="X3269" s="74">
        <v>0</v>
      </c>
      <c r="Z3269" s="74">
        <v>0</v>
      </c>
      <c r="AB3269" s="74">
        <v>0</v>
      </c>
      <c r="AD3269" s="74">
        <v>0</v>
      </c>
      <c r="AF3269" s="74">
        <v>0</v>
      </c>
      <c r="AH3269" s="74">
        <f t="shared" si="494"/>
        <v>0</v>
      </c>
      <c r="AI3269" s="8"/>
      <c r="AJ3269" s="74">
        <v>0</v>
      </c>
      <c r="AK3269" s="8"/>
      <c r="AL3269" s="74">
        <v>0</v>
      </c>
      <c r="AM3269" s="74"/>
      <c r="AN3269" s="74">
        <v>0</v>
      </c>
      <c r="AO3269" s="74"/>
      <c r="AP3269" s="74">
        <v>0</v>
      </c>
      <c r="AQ3269" s="74"/>
    </row>
    <row r="3270" spans="2:43" ht="18" hidden="1" customHeight="1" x14ac:dyDescent="0.2">
      <c r="B3270" s="4"/>
      <c r="C3270" s="117"/>
      <c r="D3270" s="117"/>
      <c r="E3270" s="117"/>
      <c r="F3270" s="48"/>
      <c r="G3270" s="11"/>
      <c r="H3270" s="117"/>
      <c r="I3270" s="124"/>
      <c r="J3270" s="124"/>
      <c r="K3270" s="144"/>
      <c r="L3270" s="11"/>
      <c r="M3270" s="143"/>
      <c r="N3270" s="42"/>
      <c r="O3270" s="128"/>
      <c r="P3270" s="130"/>
      <c r="Q3270" s="130"/>
      <c r="R3270" s="72" t="s">
        <v>0</v>
      </c>
      <c r="S3270" s="181"/>
      <c r="T3270" s="73" t="s">
        <v>72</v>
      </c>
      <c r="V3270" s="74">
        <v>0</v>
      </c>
      <c r="X3270" s="74">
        <v>0</v>
      </c>
      <c r="Z3270" s="74">
        <v>0</v>
      </c>
      <c r="AB3270" s="74">
        <v>0</v>
      </c>
      <c r="AD3270" s="74">
        <v>0</v>
      </c>
      <c r="AF3270" s="74">
        <v>0</v>
      </c>
      <c r="AH3270" s="74">
        <f t="shared" si="494"/>
        <v>0</v>
      </c>
      <c r="AI3270" s="8"/>
      <c r="AJ3270" s="74">
        <v>0</v>
      </c>
      <c r="AK3270" s="8"/>
      <c r="AL3270" s="74">
        <v>0</v>
      </c>
      <c r="AM3270" s="74"/>
      <c r="AN3270" s="74">
        <v>0</v>
      </c>
      <c r="AO3270" s="74"/>
      <c r="AP3270" s="74">
        <v>0</v>
      </c>
      <c r="AQ3270" s="74"/>
    </row>
    <row r="3271" spans="2:43" ht="18" hidden="1" customHeight="1" x14ac:dyDescent="0.2">
      <c r="B3271" s="4"/>
      <c r="C3271" s="117"/>
      <c r="D3271" s="117"/>
      <c r="E3271" s="117"/>
      <c r="F3271" s="48"/>
      <c r="G3271" s="11"/>
      <c r="H3271" s="117"/>
      <c r="I3271" s="124"/>
      <c r="J3271" s="124"/>
      <c r="K3271" s="144"/>
      <c r="L3271" s="11"/>
      <c r="M3271" s="143"/>
      <c r="N3271" s="42"/>
      <c r="O3271" s="128"/>
      <c r="P3271" s="130"/>
      <c r="Q3271" s="130"/>
      <c r="R3271" s="72" t="s">
        <v>14</v>
      </c>
      <c r="S3271" s="181"/>
      <c r="T3271" s="73" t="s">
        <v>244</v>
      </c>
      <c r="V3271" s="74">
        <v>0</v>
      </c>
      <c r="X3271" s="74">
        <v>0</v>
      </c>
      <c r="Z3271" s="74">
        <v>0</v>
      </c>
      <c r="AB3271" s="74">
        <v>0</v>
      </c>
      <c r="AD3271" s="74">
        <v>0</v>
      </c>
      <c r="AF3271" s="74">
        <v>0</v>
      </c>
      <c r="AH3271" s="74">
        <f t="shared" si="494"/>
        <v>0</v>
      </c>
      <c r="AI3271" s="8"/>
      <c r="AJ3271" s="74">
        <v>0</v>
      </c>
      <c r="AK3271" s="8"/>
      <c r="AL3271" s="74">
        <v>0</v>
      </c>
      <c r="AM3271" s="74"/>
      <c r="AN3271" s="74">
        <v>0</v>
      </c>
      <c r="AO3271" s="74"/>
      <c r="AP3271" s="74">
        <v>0</v>
      </c>
      <c r="AQ3271" s="74"/>
    </row>
    <row r="3272" spans="2:43" ht="18" hidden="1" customHeight="1" x14ac:dyDescent="0.2">
      <c r="B3272" s="4"/>
      <c r="C3272" s="117"/>
      <c r="D3272" s="117"/>
      <c r="E3272" s="117"/>
      <c r="F3272" s="48"/>
      <c r="G3272" s="11"/>
      <c r="H3272" s="117"/>
      <c r="I3272" s="124"/>
      <c r="J3272" s="124"/>
      <c r="K3272" s="144"/>
      <c r="L3272" s="11"/>
      <c r="M3272" s="143"/>
      <c r="N3272" s="42"/>
      <c r="O3272" s="128"/>
      <c r="P3272" s="129">
        <v>3</v>
      </c>
      <c r="Q3272" s="129"/>
      <c r="R3272" s="64"/>
      <c r="S3272" s="234"/>
      <c r="T3272" s="65" t="s">
        <v>215</v>
      </c>
      <c r="U3272" s="155"/>
      <c r="V3272" s="66">
        <f>V3273+V3275+V3277+V3280</f>
        <v>0</v>
      </c>
      <c r="X3272" s="66">
        <f>X3273+X3275+X3277+X3280</f>
        <v>0</v>
      </c>
      <c r="Z3272" s="66">
        <f>Z3273+Z3275+Z3277+Z3280</f>
        <v>0</v>
      </c>
      <c r="AB3272" s="66">
        <f>AB3273+AB3275+AB3277+AB3280</f>
        <v>0</v>
      </c>
      <c r="AD3272" s="66" t="e">
        <f>#REF!+AD3275+AD3277+AD3280</f>
        <v>#REF!</v>
      </c>
      <c r="AF3272" s="66">
        <f>AF3273+AF3275+AF3277+AF3280</f>
        <v>0</v>
      </c>
      <c r="AH3272" s="66" t="e">
        <f t="shared" si="494"/>
        <v>#REF!</v>
      </c>
      <c r="AI3272" s="67"/>
      <c r="AJ3272" s="66">
        <f>AJ3273+AJ3275+AJ3277+AJ3280</f>
        <v>0</v>
      </c>
      <c r="AK3272" s="67"/>
      <c r="AL3272" s="66">
        <f>AL3273+AL3275+AL3277+AL3280</f>
        <v>0</v>
      </c>
      <c r="AM3272" s="66"/>
      <c r="AN3272" s="66">
        <f>AN3273+AN3275+AN3277+AN3280</f>
        <v>0</v>
      </c>
      <c r="AO3272" s="66"/>
      <c r="AP3272" s="66">
        <f>AP3273+AP3275+AP3277+AP3280</f>
        <v>0</v>
      </c>
      <c r="AQ3272" s="66"/>
    </row>
    <row r="3273" spans="2:43" ht="18" hidden="1" customHeight="1" x14ac:dyDescent="0.2">
      <c r="B3273" s="4"/>
      <c r="C3273" s="117"/>
      <c r="D3273" s="117"/>
      <c r="E3273" s="117"/>
      <c r="F3273" s="48"/>
      <c r="G3273" s="11"/>
      <c r="H3273" s="117"/>
      <c r="I3273" s="124"/>
      <c r="J3273" s="124"/>
      <c r="K3273" s="144"/>
      <c r="L3273" s="11"/>
      <c r="M3273" s="143"/>
      <c r="N3273" s="42"/>
      <c r="O3273" s="128"/>
      <c r="P3273" s="130"/>
      <c r="Q3273" s="131">
        <v>1</v>
      </c>
      <c r="R3273" s="68"/>
      <c r="S3273" s="35"/>
      <c r="T3273" s="69" t="s">
        <v>20</v>
      </c>
      <c r="U3273" s="92"/>
      <c r="V3273" s="70">
        <f>V3274</f>
        <v>0</v>
      </c>
      <c r="X3273" s="447">
        <f>X3274</f>
        <v>0</v>
      </c>
      <c r="Z3273" s="447">
        <f>Z3274</f>
        <v>0</v>
      </c>
      <c r="AB3273" s="447">
        <f>AB3274</f>
        <v>0</v>
      </c>
      <c r="AD3273" s="447" t="e">
        <f>#REF!</f>
        <v>#REF!</v>
      </c>
      <c r="AF3273" s="447">
        <f>AF3274</f>
        <v>0</v>
      </c>
      <c r="AH3273" s="447" t="e">
        <f t="shared" si="494"/>
        <v>#REF!</v>
      </c>
      <c r="AI3273" s="446"/>
      <c r="AJ3273" s="447">
        <f>AJ3274</f>
        <v>0</v>
      </c>
      <c r="AK3273" s="71"/>
      <c r="AL3273" s="447">
        <f>AL3274</f>
        <v>0</v>
      </c>
      <c r="AM3273" s="447"/>
      <c r="AN3273" s="447">
        <f>AN3274</f>
        <v>0</v>
      </c>
      <c r="AO3273" s="447"/>
      <c r="AP3273" s="447">
        <f>AP3274</f>
        <v>0</v>
      </c>
      <c r="AQ3273" s="447"/>
    </row>
    <row r="3274" spans="2:43" ht="18" hidden="1" customHeight="1" x14ac:dyDescent="0.2">
      <c r="B3274" s="4"/>
      <c r="C3274" s="117"/>
      <c r="D3274" s="117"/>
      <c r="E3274" s="117"/>
      <c r="F3274" s="48"/>
      <c r="G3274" s="11"/>
      <c r="H3274" s="117"/>
      <c r="I3274" s="124"/>
      <c r="J3274" s="124"/>
      <c r="K3274" s="144"/>
      <c r="L3274" s="11"/>
      <c r="M3274" s="143"/>
      <c r="N3274" s="42"/>
      <c r="O3274" s="128"/>
      <c r="P3274" s="130"/>
      <c r="Q3274" s="131"/>
      <c r="R3274" s="72" t="s">
        <v>3</v>
      </c>
      <c r="S3274" s="181"/>
      <c r="T3274" s="73" t="s">
        <v>20</v>
      </c>
      <c r="V3274" s="74">
        <v>0</v>
      </c>
      <c r="X3274" s="74">
        <v>0</v>
      </c>
      <c r="Z3274" s="74">
        <v>0</v>
      </c>
      <c r="AB3274" s="74">
        <v>0</v>
      </c>
      <c r="AD3274" s="74">
        <v>0</v>
      </c>
      <c r="AF3274" s="74">
        <v>0</v>
      </c>
      <c r="AH3274" s="74">
        <f t="shared" si="494"/>
        <v>0</v>
      </c>
      <c r="AI3274" s="8"/>
      <c r="AJ3274" s="74">
        <v>0</v>
      </c>
      <c r="AK3274" s="8"/>
      <c r="AL3274" s="74">
        <v>0</v>
      </c>
      <c r="AM3274" s="74"/>
      <c r="AN3274" s="74">
        <v>0</v>
      </c>
      <c r="AO3274" s="74"/>
      <c r="AP3274" s="74">
        <v>0</v>
      </c>
      <c r="AQ3274" s="74"/>
    </row>
    <row r="3275" spans="2:43" ht="18" hidden="1" customHeight="1" x14ac:dyDescent="0.2">
      <c r="B3275" s="4"/>
      <c r="C3275" s="117"/>
      <c r="D3275" s="117"/>
      <c r="E3275" s="117"/>
      <c r="F3275" s="48"/>
      <c r="G3275" s="11"/>
      <c r="H3275" s="117"/>
      <c r="I3275" s="124"/>
      <c r="J3275" s="124"/>
      <c r="K3275" s="144"/>
      <c r="L3275" s="11"/>
      <c r="M3275" s="143"/>
      <c r="N3275" s="42"/>
      <c r="O3275" s="128"/>
      <c r="P3275" s="130"/>
      <c r="Q3275" s="131">
        <v>2</v>
      </c>
      <c r="R3275" s="68"/>
      <c r="S3275" s="35"/>
      <c r="T3275" s="69" t="s">
        <v>21</v>
      </c>
      <c r="U3275" s="92"/>
      <c r="V3275" s="70">
        <f>V3276</f>
        <v>0</v>
      </c>
      <c r="X3275" s="447">
        <f>X3276</f>
        <v>0</v>
      </c>
      <c r="Z3275" s="447">
        <f>Z3276</f>
        <v>0</v>
      </c>
      <c r="AB3275" s="447">
        <f>AB3276</f>
        <v>0</v>
      </c>
      <c r="AD3275" s="447" t="e">
        <f>#REF!</f>
        <v>#REF!</v>
      </c>
      <c r="AF3275" s="447">
        <f>AF3276</f>
        <v>0</v>
      </c>
      <c r="AH3275" s="447" t="e">
        <f t="shared" si="494"/>
        <v>#REF!</v>
      </c>
      <c r="AI3275" s="446"/>
      <c r="AJ3275" s="447">
        <f>AJ3276</f>
        <v>0</v>
      </c>
      <c r="AK3275" s="71"/>
      <c r="AL3275" s="447">
        <f>AL3276</f>
        <v>0</v>
      </c>
      <c r="AM3275" s="447"/>
      <c r="AN3275" s="447">
        <f>AN3276</f>
        <v>0</v>
      </c>
      <c r="AO3275" s="447"/>
      <c r="AP3275" s="447">
        <f>AP3276</f>
        <v>0</v>
      </c>
      <c r="AQ3275" s="447"/>
    </row>
    <row r="3276" spans="2:43" ht="18" hidden="1" customHeight="1" x14ac:dyDescent="0.2">
      <c r="B3276" s="4"/>
      <c r="C3276" s="117"/>
      <c r="D3276" s="117"/>
      <c r="E3276" s="117"/>
      <c r="F3276" s="48"/>
      <c r="G3276" s="11"/>
      <c r="H3276" s="117"/>
      <c r="I3276" s="124"/>
      <c r="J3276" s="124"/>
      <c r="K3276" s="144"/>
      <c r="L3276" s="11"/>
      <c r="M3276" s="143"/>
      <c r="N3276" s="42"/>
      <c r="O3276" s="128"/>
      <c r="P3276" s="130"/>
      <c r="Q3276" s="130"/>
      <c r="R3276" s="72" t="s">
        <v>3</v>
      </c>
      <c r="S3276" s="181"/>
      <c r="T3276" s="73" t="s">
        <v>21</v>
      </c>
      <c r="V3276" s="74">
        <v>0</v>
      </c>
      <c r="X3276" s="74">
        <v>0</v>
      </c>
      <c r="Z3276" s="74">
        <v>0</v>
      </c>
      <c r="AB3276" s="74">
        <v>0</v>
      </c>
      <c r="AD3276" s="74">
        <v>0</v>
      </c>
      <c r="AF3276" s="74">
        <v>0</v>
      </c>
      <c r="AH3276" s="74">
        <f t="shared" si="494"/>
        <v>0</v>
      </c>
      <c r="AI3276" s="8"/>
      <c r="AJ3276" s="74">
        <v>0</v>
      </c>
      <c r="AK3276" s="8"/>
      <c r="AL3276" s="74">
        <v>0</v>
      </c>
      <c r="AM3276" s="74"/>
      <c r="AN3276" s="74">
        <v>0</v>
      </c>
      <c r="AO3276" s="74"/>
      <c r="AP3276" s="74">
        <v>0</v>
      </c>
      <c r="AQ3276" s="74"/>
    </row>
    <row r="3277" spans="2:43" ht="18" hidden="1" customHeight="1" x14ac:dyDescent="0.2">
      <c r="B3277" s="4"/>
      <c r="C3277" s="117"/>
      <c r="D3277" s="117"/>
      <c r="E3277" s="117"/>
      <c r="F3277" s="48"/>
      <c r="G3277" s="11"/>
      <c r="H3277" s="117"/>
      <c r="I3277" s="124"/>
      <c r="J3277" s="124"/>
      <c r="K3277" s="144"/>
      <c r="L3277" s="11"/>
      <c r="M3277" s="143"/>
      <c r="N3277" s="42"/>
      <c r="O3277" s="128"/>
      <c r="P3277" s="130"/>
      <c r="Q3277" s="131">
        <v>3</v>
      </c>
      <c r="R3277" s="68"/>
      <c r="S3277" s="35"/>
      <c r="T3277" s="69" t="s">
        <v>22</v>
      </c>
      <c r="U3277" s="92"/>
      <c r="V3277" s="70">
        <f>V3278+V3279</f>
        <v>0</v>
      </c>
      <c r="X3277" s="447">
        <f>X3278+X3279</f>
        <v>0</v>
      </c>
      <c r="Z3277" s="447">
        <f>Z3278+Z3279</f>
        <v>0</v>
      </c>
      <c r="AB3277" s="447">
        <f>AB3278+AB3279</f>
        <v>0</v>
      </c>
      <c r="AD3277" s="447" t="e">
        <f>#REF!+AD3279</f>
        <v>#REF!</v>
      </c>
      <c r="AF3277" s="447">
        <f>AF3278+AF3279</f>
        <v>0</v>
      </c>
      <c r="AH3277" s="447" t="e">
        <f t="shared" si="494"/>
        <v>#REF!</v>
      </c>
      <c r="AI3277" s="446"/>
      <c r="AJ3277" s="447">
        <f>AJ3278+AJ3279</f>
        <v>0</v>
      </c>
      <c r="AK3277" s="71"/>
      <c r="AL3277" s="447">
        <f>AL3278+AL3279</f>
        <v>0</v>
      </c>
      <c r="AM3277" s="447"/>
      <c r="AN3277" s="447">
        <f>AN3278+AN3279</f>
        <v>0</v>
      </c>
      <c r="AO3277" s="447"/>
      <c r="AP3277" s="447">
        <f>AP3278+AP3279</f>
        <v>0</v>
      </c>
      <c r="AQ3277" s="447"/>
    </row>
    <row r="3278" spans="2:43" ht="18" hidden="1" customHeight="1" x14ac:dyDescent="0.2">
      <c r="B3278" s="4"/>
      <c r="C3278" s="117"/>
      <c r="D3278" s="117"/>
      <c r="E3278" s="117"/>
      <c r="F3278" s="48"/>
      <c r="G3278" s="11"/>
      <c r="H3278" s="117"/>
      <c r="I3278" s="124"/>
      <c r="J3278" s="124"/>
      <c r="K3278" s="144"/>
      <c r="L3278" s="11"/>
      <c r="M3278" s="143"/>
      <c r="N3278" s="42"/>
      <c r="O3278" s="128"/>
      <c r="P3278" s="130"/>
      <c r="Q3278" s="130"/>
      <c r="R3278" s="72" t="s">
        <v>3</v>
      </c>
      <c r="S3278" s="181"/>
      <c r="T3278" s="73" t="s">
        <v>22</v>
      </c>
      <c r="V3278" s="74">
        <v>0</v>
      </c>
      <c r="X3278" s="74">
        <v>0</v>
      </c>
      <c r="Z3278" s="74">
        <v>0</v>
      </c>
      <c r="AB3278" s="74">
        <v>0</v>
      </c>
      <c r="AD3278" s="74">
        <v>0</v>
      </c>
      <c r="AF3278" s="74">
        <v>0</v>
      </c>
      <c r="AH3278" s="74">
        <f t="shared" si="494"/>
        <v>0</v>
      </c>
      <c r="AI3278" s="8"/>
      <c r="AJ3278" s="74">
        <v>0</v>
      </c>
      <c r="AK3278" s="8"/>
      <c r="AL3278" s="74">
        <v>0</v>
      </c>
      <c r="AM3278" s="74"/>
      <c r="AN3278" s="74">
        <v>0</v>
      </c>
      <c r="AO3278" s="74"/>
      <c r="AP3278" s="74">
        <v>0</v>
      </c>
      <c r="AQ3278" s="74"/>
    </row>
    <row r="3279" spans="2:43" ht="18" hidden="1" customHeight="1" x14ac:dyDescent="0.2">
      <c r="B3279" s="4"/>
      <c r="C3279" s="117"/>
      <c r="D3279" s="117"/>
      <c r="E3279" s="117"/>
      <c r="F3279" s="48"/>
      <c r="G3279" s="11"/>
      <c r="H3279" s="117"/>
      <c r="I3279" s="124"/>
      <c r="J3279" s="124"/>
      <c r="K3279" s="144"/>
      <c r="L3279" s="11"/>
      <c r="M3279" s="143"/>
      <c r="N3279" s="42"/>
      <c r="O3279" s="128"/>
      <c r="P3279" s="130"/>
      <c r="Q3279" s="130"/>
      <c r="R3279" s="72" t="s">
        <v>0</v>
      </c>
      <c r="S3279" s="181"/>
      <c r="T3279" s="73" t="s">
        <v>270</v>
      </c>
      <c r="V3279" s="74">
        <v>0</v>
      </c>
      <c r="X3279" s="74">
        <v>0</v>
      </c>
      <c r="Z3279" s="74">
        <v>0</v>
      </c>
      <c r="AB3279" s="74">
        <v>0</v>
      </c>
      <c r="AD3279" s="74">
        <v>0</v>
      </c>
      <c r="AF3279" s="74">
        <v>0</v>
      </c>
      <c r="AH3279" s="74">
        <f t="shared" si="494"/>
        <v>0</v>
      </c>
      <c r="AI3279" s="8"/>
      <c r="AJ3279" s="74">
        <v>0</v>
      </c>
      <c r="AK3279" s="8"/>
      <c r="AL3279" s="74">
        <v>0</v>
      </c>
      <c r="AM3279" s="74"/>
      <c r="AN3279" s="74">
        <v>0</v>
      </c>
      <c r="AO3279" s="74"/>
      <c r="AP3279" s="74">
        <v>0</v>
      </c>
      <c r="AQ3279" s="74"/>
    </row>
    <row r="3280" spans="2:43" ht="18" hidden="1" customHeight="1" x14ac:dyDescent="0.2">
      <c r="B3280" s="4"/>
      <c r="C3280" s="117"/>
      <c r="D3280" s="117"/>
      <c r="E3280" s="117"/>
      <c r="F3280" s="48"/>
      <c r="G3280" s="11"/>
      <c r="H3280" s="117"/>
      <c r="I3280" s="124"/>
      <c r="J3280" s="124"/>
      <c r="K3280" s="144"/>
      <c r="L3280" s="11"/>
      <c r="M3280" s="143"/>
      <c r="N3280" s="42"/>
      <c r="O3280" s="128"/>
      <c r="P3280" s="130"/>
      <c r="Q3280" s="131">
        <v>6</v>
      </c>
      <c r="R3280" s="68"/>
      <c r="S3280" s="35"/>
      <c r="T3280" s="69" t="s">
        <v>218</v>
      </c>
      <c r="U3280" s="92"/>
      <c r="V3280" s="70">
        <f>V3281</f>
        <v>0</v>
      </c>
      <c r="X3280" s="447">
        <f>X3281</f>
        <v>0</v>
      </c>
      <c r="Z3280" s="447">
        <f>Z3281</f>
        <v>0</v>
      </c>
      <c r="AB3280" s="447">
        <f>AB3281</f>
        <v>0</v>
      </c>
      <c r="AD3280" s="447" t="e">
        <f>#REF!</f>
        <v>#REF!</v>
      </c>
      <c r="AF3280" s="447">
        <f>AF3281</f>
        <v>0</v>
      </c>
      <c r="AH3280" s="447" t="e">
        <f t="shared" si="494"/>
        <v>#REF!</v>
      </c>
      <c r="AI3280" s="446"/>
      <c r="AJ3280" s="447">
        <f>AJ3281</f>
        <v>0</v>
      </c>
      <c r="AK3280" s="71"/>
      <c r="AL3280" s="447">
        <f>AL3281</f>
        <v>0</v>
      </c>
      <c r="AM3280" s="447"/>
      <c r="AN3280" s="447">
        <f>AN3281</f>
        <v>0</v>
      </c>
      <c r="AO3280" s="447"/>
      <c r="AP3280" s="447">
        <f>AP3281</f>
        <v>0</v>
      </c>
      <c r="AQ3280" s="447"/>
    </row>
    <row r="3281" spans="2:43" ht="18" hidden="1" customHeight="1" x14ac:dyDescent="0.2">
      <c r="B3281" s="4"/>
      <c r="C3281" s="117"/>
      <c r="D3281" s="117"/>
      <c r="E3281" s="117"/>
      <c r="F3281" s="48"/>
      <c r="G3281" s="11"/>
      <c r="H3281" s="117"/>
      <c r="I3281" s="124"/>
      <c r="J3281" s="124"/>
      <c r="K3281" s="144"/>
      <c r="L3281" s="11"/>
      <c r="M3281" s="143"/>
      <c r="N3281" s="42"/>
      <c r="O3281" s="128"/>
      <c r="P3281" s="130"/>
      <c r="Q3281" s="130"/>
      <c r="R3281" s="72" t="s">
        <v>0</v>
      </c>
      <c r="S3281" s="181"/>
      <c r="T3281" s="73" t="s">
        <v>220</v>
      </c>
      <c r="V3281" s="74">
        <v>0</v>
      </c>
      <c r="X3281" s="74">
        <v>0</v>
      </c>
      <c r="Z3281" s="74">
        <v>0</v>
      </c>
      <c r="AB3281" s="74">
        <v>0</v>
      </c>
      <c r="AD3281" s="74">
        <v>0</v>
      </c>
      <c r="AF3281" s="74">
        <v>0</v>
      </c>
      <c r="AH3281" s="74">
        <f t="shared" si="494"/>
        <v>0</v>
      </c>
      <c r="AI3281" s="8"/>
      <c r="AJ3281" s="74">
        <v>0</v>
      </c>
      <c r="AK3281" s="8"/>
      <c r="AL3281" s="74">
        <v>0</v>
      </c>
      <c r="AM3281" s="74"/>
      <c r="AN3281" s="74">
        <v>0</v>
      </c>
      <c r="AO3281" s="74"/>
      <c r="AP3281" s="74">
        <v>0</v>
      </c>
      <c r="AQ3281" s="74"/>
    </row>
    <row r="3282" spans="2:43" ht="18" hidden="1" customHeight="1" x14ac:dyDescent="0.2">
      <c r="B3282" s="4"/>
      <c r="C3282" s="117"/>
      <c r="D3282" s="117"/>
      <c r="E3282" s="117"/>
      <c r="F3282" s="48"/>
      <c r="G3282" s="11"/>
      <c r="H3282" s="117"/>
      <c r="I3282" s="124"/>
      <c r="J3282" s="124"/>
      <c r="K3282" s="144"/>
      <c r="L3282" s="11"/>
      <c r="M3282" s="143"/>
      <c r="N3282" s="42"/>
      <c r="O3282" s="128"/>
      <c r="P3282" s="129">
        <v>5</v>
      </c>
      <c r="Q3282" s="129"/>
      <c r="R3282" s="64"/>
      <c r="S3282" s="234"/>
      <c r="T3282" s="65" t="s">
        <v>24</v>
      </c>
      <c r="U3282" s="155"/>
      <c r="V3282" s="66">
        <f>V3283</f>
        <v>0</v>
      </c>
      <c r="X3282" s="66">
        <f>X3283</f>
        <v>0</v>
      </c>
      <c r="Z3282" s="66">
        <f>Z3283</f>
        <v>0</v>
      </c>
      <c r="AB3282" s="66">
        <f>AB3283</f>
        <v>0</v>
      </c>
      <c r="AD3282" s="66" t="e">
        <f>#REF!</f>
        <v>#REF!</v>
      </c>
      <c r="AF3282" s="66">
        <f>AF3283</f>
        <v>0</v>
      </c>
      <c r="AH3282" s="66" t="e">
        <f t="shared" si="494"/>
        <v>#REF!</v>
      </c>
      <c r="AI3282" s="67"/>
      <c r="AJ3282" s="66">
        <f>AJ3283</f>
        <v>0</v>
      </c>
      <c r="AK3282" s="67"/>
      <c r="AL3282" s="66">
        <f t="shared" ref="AL3282:AP3283" si="495">AL3283</f>
        <v>0</v>
      </c>
      <c r="AM3282" s="66"/>
      <c r="AN3282" s="66">
        <f t="shared" si="495"/>
        <v>0</v>
      </c>
      <c r="AO3282" s="66"/>
      <c r="AP3282" s="66">
        <f t="shared" si="495"/>
        <v>0</v>
      </c>
      <c r="AQ3282" s="66"/>
    </row>
    <row r="3283" spans="2:43" ht="18" hidden="1" customHeight="1" x14ac:dyDescent="0.2">
      <c r="B3283" s="4"/>
      <c r="C3283" s="117"/>
      <c r="D3283" s="117"/>
      <c r="E3283" s="117"/>
      <c r="F3283" s="48"/>
      <c r="G3283" s="11"/>
      <c r="H3283" s="117"/>
      <c r="I3283" s="124"/>
      <c r="J3283" s="124"/>
      <c r="K3283" s="144"/>
      <c r="L3283" s="11"/>
      <c r="M3283" s="143"/>
      <c r="N3283" s="42"/>
      <c r="O3283" s="128"/>
      <c r="P3283" s="130"/>
      <c r="Q3283" s="131">
        <v>2</v>
      </c>
      <c r="R3283" s="68"/>
      <c r="S3283" s="35"/>
      <c r="T3283" s="69" t="s">
        <v>25</v>
      </c>
      <c r="U3283" s="92"/>
      <c r="V3283" s="70">
        <f>V3284</f>
        <v>0</v>
      </c>
      <c r="X3283" s="447">
        <f>X3284</f>
        <v>0</v>
      </c>
      <c r="Z3283" s="447">
        <f>Z3284</f>
        <v>0</v>
      </c>
      <c r="AB3283" s="447">
        <f>AB3284</f>
        <v>0</v>
      </c>
      <c r="AD3283" s="447" t="e">
        <f>#REF!</f>
        <v>#REF!</v>
      </c>
      <c r="AF3283" s="447">
        <f>AF3284</f>
        <v>0</v>
      </c>
      <c r="AH3283" s="447" t="e">
        <f t="shared" si="494"/>
        <v>#REF!</v>
      </c>
      <c r="AI3283" s="446"/>
      <c r="AJ3283" s="447">
        <f>AJ3284</f>
        <v>0</v>
      </c>
      <c r="AK3283" s="71"/>
      <c r="AL3283" s="447">
        <f t="shared" si="495"/>
        <v>0</v>
      </c>
      <c r="AM3283" s="447"/>
      <c r="AN3283" s="447">
        <f t="shared" si="495"/>
        <v>0</v>
      </c>
      <c r="AO3283" s="447"/>
      <c r="AP3283" s="447">
        <f t="shared" si="495"/>
        <v>0</v>
      </c>
      <c r="AQ3283" s="447"/>
    </row>
    <row r="3284" spans="2:43" ht="18" hidden="1" customHeight="1" x14ac:dyDescent="0.2">
      <c r="B3284" s="4"/>
      <c r="C3284" s="117"/>
      <c r="D3284" s="117"/>
      <c r="E3284" s="117"/>
      <c r="F3284" s="48"/>
      <c r="G3284" s="11"/>
      <c r="H3284" s="117"/>
      <c r="I3284" s="124"/>
      <c r="J3284" s="124"/>
      <c r="K3284" s="144"/>
      <c r="L3284" s="11"/>
      <c r="M3284" s="143"/>
      <c r="N3284" s="42"/>
      <c r="O3284" s="128"/>
      <c r="P3284" s="130"/>
      <c r="Q3284" s="130"/>
      <c r="R3284" s="72" t="s">
        <v>0</v>
      </c>
      <c r="S3284" s="181"/>
      <c r="T3284" s="73" t="s">
        <v>221</v>
      </c>
      <c r="V3284" s="74">
        <v>0</v>
      </c>
      <c r="X3284" s="74">
        <v>0</v>
      </c>
      <c r="Z3284" s="74">
        <v>0</v>
      </c>
      <c r="AB3284" s="74">
        <v>0</v>
      </c>
      <c r="AD3284" s="74">
        <v>0</v>
      </c>
      <c r="AF3284" s="74">
        <v>0</v>
      </c>
      <c r="AH3284" s="74">
        <f t="shared" si="494"/>
        <v>0</v>
      </c>
      <c r="AI3284" s="8"/>
      <c r="AJ3284" s="74">
        <v>0</v>
      </c>
      <c r="AK3284" s="8"/>
      <c r="AL3284" s="74">
        <v>0</v>
      </c>
      <c r="AM3284" s="74"/>
      <c r="AN3284" s="74">
        <v>0</v>
      </c>
      <c r="AO3284" s="74"/>
      <c r="AP3284" s="74">
        <v>0</v>
      </c>
      <c r="AQ3284" s="74"/>
    </row>
    <row r="3285" spans="2:43" ht="18" hidden="1" customHeight="1" x14ac:dyDescent="0.2">
      <c r="B3285" s="4"/>
      <c r="C3285" s="117"/>
      <c r="D3285" s="117"/>
      <c r="E3285" s="117"/>
      <c r="F3285" s="48"/>
      <c r="G3285" s="11"/>
      <c r="H3285" s="117"/>
      <c r="I3285" s="124"/>
      <c r="J3285" s="124"/>
      <c r="K3285" s="144"/>
      <c r="L3285" s="11"/>
      <c r="M3285" s="143"/>
      <c r="N3285" s="42"/>
      <c r="O3285" s="128"/>
      <c r="P3285" s="129">
        <v>7</v>
      </c>
      <c r="Q3285" s="129"/>
      <c r="R3285" s="64"/>
      <c r="S3285" s="234"/>
      <c r="T3285" s="65" t="s">
        <v>343</v>
      </c>
      <c r="U3285" s="155"/>
      <c r="V3285" s="66">
        <f>V3286</f>
        <v>0</v>
      </c>
      <c r="X3285" s="66">
        <f>X3286</f>
        <v>0</v>
      </c>
      <c r="Z3285" s="66">
        <f>Z3286</f>
        <v>0</v>
      </c>
      <c r="AB3285" s="66">
        <f>AB3286</f>
        <v>0</v>
      </c>
      <c r="AD3285" s="66" t="e">
        <f>#REF!</f>
        <v>#REF!</v>
      </c>
      <c r="AF3285" s="66">
        <f>AF3286</f>
        <v>0</v>
      </c>
      <c r="AH3285" s="66" t="e">
        <f t="shared" si="494"/>
        <v>#REF!</v>
      </c>
      <c r="AI3285" s="67"/>
      <c r="AJ3285" s="66">
        <f>AJ3286</f>
        <v>0</v>
      </c>
      <c r="AK3285" s="67"/>
      <c r="AL3285" s="66">
        <f t="shared" ref="AL3285:AP3286" si="496">AL3286</f>
        <v>0</v>
      </c>
      <c r="AM3285" s="66"/>
      <c r="AN3285" s="66">
        <f t="shared" si="496"/>
        <v>0</v>
      </c>
      <c r="AO3285" s="66"/>
      <c r="AP3285" s="66">
        <f t="shared" si="496"/>
        <v>0</v>
      </c>
      <c r="AQ3285" s="66"/>
    </row>
    <row r="3286" spans="2:43" ht="18" hidden="1" customHeight="1" x14ac:dyDescent="0.2">
      <c r="B3286" s="4"/>
      <c r="C3286" s="117"/>
      <c r="D3286" s="117"/>
      <c r="E3286" s="117"/>
      <c r="F3286" s="48"/>
      <c r="G3286" s="11"/>
      <c r="H3286" s="117"/>
      <c r="I3286" s="124"/>
      <c r="J3286" s="124"/>
      <c r="K3286" s="144"/>
      <c r="L3286" s="11"/>
      <c r="M3286" s="143"/>
      <c r="N3286" s="42"/>
      <c r="O3286" s="128"/>
      <c r="P3286" s="130"/>
      <c r="Q3286" s="131">
        <v>3</v>
      </c>
      <c r="R3286" s="68"/>
      <c r="S3286" s="35"/>
      <c r="T3286" s="69" t="s">
        <v>224</v>
      </c>
      <c r="U3286" s="92"/>
      <c r="V3286" s="70">
        <f>V3287</f>
        <v>0</v>
      </c>
      <c r="X3286" s="447">
        <f>X3287</f>
        <v>0</v>
      </c>
      <c r="Z3286" s="447">
        <f>Z3287</f>
        <v>0</v>
      </c>
      <c r="AB3286" s="447">
        <f>AB3287</f>
        <v>0</v>
      </c>
      <c r="AD3286" s="447" t="e">
        <f>#REF!</f>
        <v>#REF!</v>
      </c>
      <c r="AF3286" s="447">
        <f>AF3287</f>
        <v>0</v>
      </c>
      <c r="AH3286" s="447" t="e">
        <f t="shared" si="494"/>
        <v>#REF!</v>
      </c>
      <c r="AI3286" s="446"/>
      <c r="AJ3286" s="447">
        <f>AJ3287</f>
        <v>0</v>
      </c>
      <c r="AK3286" s="71"/>
      <c r="AL3286" s="447">
        <f t="shared" si="496"/>
        <v>0</v>
      </c>
      <c r="AM3286" s="447"/>
      <c r="AN3286" s="447">
        <f t="shared" si="496"/>
        <v>0</v>
      </c>
      <c r="AO3286" s="447"/>
      <c r="AP3286" s="447">
        <f t="shared" si="496"/>
        <v>0</v>
      </c>
      <c r="AQ3286" s="447"/>
    </row>
    <row r="3287" spans="2:43" ht="18" hidden="1" customHeight="1" x14ac:dyDescent="0.2">
      <c r="B3287" s="4"/>
      <c r="C3287" s="117"/>
      <c r="D3287" s="117"/>
      <c r="E3287" s="117"/>
      <c r="F3287" s="48"/>
      <c r="G3287" s="11"/>
      <c r="H3287" s="117"/>
      <c r="I3287" s="124"/>
      <c r="J3287" s="124"/>
      <c r="K3287" s="144"/>
      <c r="L3287" s="11"/>
      <c r="M3287" s="143"/>
      <c r="N3287" s="42"/>
      <c r="O3287" s="128"/>
      <c r="P3287" s="130"/>
      <c r="Q3287" s="131"/>
      <c r="R3287" s="72" t="s">
        <v>0</v>
      </c>
      <c r="S3287" s="181"/>
      <c r="T3287" s="73" t="s">
        <v>53</v>
      </c>
      <c r="V3287" s="74">
        <v>0</v>
      </c>
      <c r="X3287" s="74">
        <v>0</v>
      </c>
      <c r="Z3287" s="74">
        <v>0</v>
      </c>
      <c r="AB3287" s="74">
        <v>0</v>
      </c>
      <c r="AD3287" s="74">
        <v>0</v>
      </c>
      <c r="AF3287" s="74">
        <v>0</v>
      </c>
      <c r="AH3287" s="74">
        <f t="shared" si="494"/>
        <v>0</v>
      </c>
      <c r="AI3287" s="8"/>
      <c r="AJ3287" s="74">
        <v>0</v>
      </c>
      <c r="AK3287" s="8"/>
      <c r="AL3287" s="74">
        <v>0</v>
      </c>
      <c r="AM3287" s="74"/>
      <c r="AN3287" s="74">
        <v>0</v>
      </c>
      <c r="AO3287" s="74"/>
      <c r="AP3287" s="74">
        <v>0</v>
      </c>
      <c r="AQ3287" s="74"/>
    </row>
    <row r="3288" spans="2:43" ht="18" hidden="1" customHeight="1" x14ac:dyDescent="0.2">
      <c r="B3288" s="4"/>
      <c r="C3288" s="117"/>
      <c r="D3288" s="117"/>
      <c r="E3288" s="117"/>
      <c r="F3288" s="48"/>
      <c r="G3288" s="11"/>
      <c r="H3288" s="117"/>
      <c r="I3288" s="124"/>
      <c r="J3288" s="124"/>
      <c r="K3288" s="144"/>
      <c r="L3288" s="11"/>
      <c r="M3288" s="143"/>
      <c r="N3288" s="42"/>
      <c r="O3288" s="128"/>
      <c r="P3288" s="129">
        <v>9</v>
      </c>
      <c r="Q3288" s="129"/>
      <c r="R3288" s="64"/>
      <c r="S3288" s="234"/>
      <c r="T3288" s="65" t="s">
        <v>217</v>
      </c>
      <c r="U3288" s="155"/>
      <c r="V3288" s="66">
        <f>V3289+V3291</f>
        <v>0</v>
      </c>
      <c r="X3288" s="66">
        <f>X3289+X3291</f>
        <v>0</v>
      </c>
      <c r="Z3288" s="66">
        <f>Z3289+Z3291</f>
        <v>0</v>
      </c>
      <c r="AB3288" s="66">
        <f>AB3289+AB3291</f>
        <v>0</v>
      </c>
      <c r="AD3288" s="66" t="e">
        <f>#REF!+AD3291</f>
        <v>#REF!</v>
      </c>
      <c r="AF3288" s="66">
        <f>AF3289+AF3291</f>
        <v>0</v>
      </c>
      <c r="AH3288" s="66" t="e">
        <f t="shared" si="494"/>
        <v>#REF!</v>
      </c>
      <c r="AI3288" s="67"/>
      <c r="AJ3288" s="66">
        <f>AJ3289+AJ3291</f>
        <v>0</v>
      </c>
      <c r="AK3288" s="67"/>
      <c r="AL3288" s="66">
        <f>AL3289+AL3291</f>
        <v>0</v>
      </c>
      <c r="AM3288" s="66"/>
      <c r="AN3288" s="66">
        <f>AN3289+AN3291</f>
        <v>0</v>
      </c>
      <c r="AO3288" s="66"/>
      <c r="AP3288" s="66">
        <f>AP3289+AP3291</f>
        <v>0</v>
      </c>
      <c r="AQ3288" s="66"/>
    </row>
    <row r="3289" spans="2:43" ht="18" hidden="1" customHeight="1" x14ac:dyDescent="0.2">
      <c r="B3289" s="4"/>
      <c r="C3289" s="117"/>
      <c r="D3289" s="117"/>
      <c r="E3289" s="117"/>
      <c r="F3289" s="48"/>
      <c r="G3289" s="11"/>
      <c r="H3289" s="117"/>
      <c r="I3289" s="124"/>
      <c r="J3289" s="124"/>
      <c r="K3289" s="144"/>
      <c r="L3289" s="11"/>
      <c r="M3289" s="143"/>
      <c r="N3289" s="42"/>
      <c r="O3289" s="128"/>
      <c r="P3289" s="130"/>
      <c r="Q3289" s="131">
        <v>1</v>
      </c>
      <c r="R3289" s="68"/>
      <c r="S3289" s="35"/>
      <c r="T3289" s="69" t="s">
        <v>231</v>
      </c>
      <c r="U3289" s="92"/>
      <c r="V3289" s="70">
        <f>V3290</f>
        <v>0</v>
      </c>
      <c r="X3289" s="447">
        <f>X3290</f>
        <v>0</v>
      </c>
      <c r="Z3289" s="447">
        <f>Z3290</f>
        <v>0</v>
      </c>
      <c r="AB3289" s="447">
        <f>AB3290</f>
        <v>0</v>
      </c>
      <c r="AD3289" s="447" t="e">
        <f>#REF!</f>
        <v>#REF!</v>
      </c>
      <c r="AF3289" s="447">
        <f>AF3290</f>
        <v>0</v>
      </c>
      <c r="AH3289" s="447" t="e">
        <f t="shared" si="494"/>
        <v>#REF!</v>
      </c>
      <c r="AI3289" s="446"/>
      <c r="AJ3289" s="447">
        <f>AJ3290</f>
        <v>0</v>
      </c>
      <c r="AK3289" s="71"/>
      <c r="AL3289" s="447">
        <f>AL3290</f>
        <v>0</v>
      </c>
      <c r="AM3289" s="447"/>
      <c r="AN3289" s="447">
        <f>AN3290</f>
        <v>0</v>
      </c>
      <c r="AO3289" s="447"/>
      <c r="AP3289" s="447">
        <f>AP3290</f>
        <v>0</v>
      </c>
      <c r="AQ3289" s="447"/>
    </row>
    <row r="3290" spans="2:43" ht="18" hidden="1" customHeight="1" x14ac:dyDescent="0.2">
      <c r="B3290" s="4"/>
      <c r="C3290" s="117"/>
      <c r="D3290" s="117"/>
      <c r="E3290" s="117"/>
      <c r="F3290" s="48"/>
      <c r="G3290" s="11"/>
      <c r="H3290" s="117"/>
      <c r="I3290" s="124"/>
      <c r="J3290" s="124"/>
      <c r="K3290" s="144"/>
      <c r="L3290" s="11"/>
      <c r="M3290" s="143"/>
      <c r="N3290" s="42"/>
      <c r="O3290" s="128"/>
      <c r="P3290" s="130"/>
      <c r="Q3290" s="131"/>
      <c r="R3290" s="72" t="s">
        <v>3</v>
      </c>
      <c r="S3290" s="181"/>
      <c r="T3290" s="73" t="s">
        <v>231</v>
      </c>
      <c r="V3290" s="74">
        <v>0</v>
      </c>
      <c r="X3290" s="74">
        <v>0</v>
      </c>
      <c r="Z3290" s="74">
        <v>0</v>
      </c>
      <c r="AB3290" s="74">
        <v>0</v>
      </c>
      <c r="AD3290" s="74">
        <v>0</v>
      </c>
      <c r="AF3290" s="74">
        <v>0</v>
      </c>
      <c r="AH3290" s="74">
        <f t="shared" si="494"/>
        <v>0</v>
      </c>
      <c r="AI3290" s="8"/>
      <c r="AJ3290" s="74">
        <v>0</v>
      </c>
      <c r="AK3290" s="8"/>
      <c r="AL3290" s="74">
        <v>0</v>
      </c>
      <c r="AM3290" s="74"/>
      <c r="AN3290" s="74">
        <v>0</v>
      </c>
      <c r="AO3290" s="74"/>
      <c r="AP3290" s="74">
        <v>0</v>
      </c>
      <c r="AQ3290" s="74"/>
    </row>
    <row r="3291" spans="2:43" ht="18" hidden="1" customHeight="1" x14ac:dyDescent="0.2">
      <c r="B3291" s="4"/>
      <c r="C3291" s="117"/>
      <c r="D3291" s="117"/>
      <c r="E3291" s="117"/>
      <c r="F3291" s="48"/>
      <c r="G3291" s="11"/>
      <c r="H3291" s="117"/>
      <c r="I3291" s="124"/>
      <c r="J3291" s="124"/>
      <c r="K3291" s="144"/>
      <c r="L3291" s="11"/>
      <c r="M3291" s="143"/>
      <c r="N3291" s="42"/>
      <c r="O3291" s="128"/>
      <c r="P3291" s="130"/>
      <c r="Q3291" s="131">
        <v>2</v>
      </c>
      <c r="R3291" s="68"/>
      <c r="S3291" s="35"/>
      <c r="T3291" s="69" t="s">
        <v>232</v>
      </c>
      <c r="U3291" s="92"/>
      <c r="V3291" s="70">
        <f>V3292</f>
        <v>0</v>
      </c>
      <c r="X3291" s="447">
        <f>X3292</f>
        <v>0</v>
      </c>
      <c r="Z3291" s="447">
        <f>Z3292</f>
        <v>0</v>
      </c>
      <c r="AB3291" s="447">
        <f>AB3292</f>
        <v>0</v>
      </c>
      <c r="AD3291" s="447" t="e">
        <f>#REF!</f>
        <v>#REF!</v>
      </c>
      <c r="AF3291" s="447">
        <f>AF3292</f>
        <v>0</v>
      </c>
      <c r="AH3291" s="447" t="e">
        <f t="shared" si="494"/>
        <v>#REF!</v>
      </c>
      <c r="AI3291" s="446"/>
      <c r="AJ3291" s="447">
        <f>AJ3292</f>
        <v>0</v>
      </c>
      <c r="AK3291" s="71"/>
      <c r="AL3291" s="447">
        <f>AL3292</f>
        <v>0</v>
      </c>
      <c r="AM3291" s="447"/>
      <c r="AN3291" s="447">
        <f>AN3292</f>
        <v>0</v>
      </c>
      <c r="AO3291" s="447"/>
      <c r="AP3291" s="447">
        <f>AP3292</f>
        <v>0</v>
      </c>
      <c r="AQ3291" s="447"/>
    </row>
    <row r="3292" spans="2:43" ht="18" hidden="1" customHeight="1" x14ac:dyDescent="0.2">
      <c r="B3292" s="4"/>
      <c r="C3292" s="117"/>
      <c r="D3292" s="117"/>
      <c r="E3292" s="117"/>
      <c r="F3292" s="48"/>
      <c r="G3292" s="11"/>
      <c r="H3292" s="117"/>
      <c r="I3292" s="124"/>
      <c r="J3292" s="124"/>
      <c r="K3292" s="144"/>
      <c r="L3292" s="11"/>
      <c r="M3292" s="143"/>
      <c r="N3292" s="42"/>
      <c r="O3292" s="128"/>
      <c r="P3292" s="130"/>
      <c r="Q3292" s="131"/>
      <c r="R3292" s="72" t="s">
        <v>3</v>
      </c>
      <c r="S3292" s="181"/>
      <c r="T3292" s="77" t="s">
        <v>232</v>
      </c>
      <c r="U3292" s="141"/>
      <c r="V3292" s="74">
        <v>0</v>
      </c>
      <c r="X3292" s="74">
        <v>0</v>
      </c>
      <c r="Z3292" s="74">
        <v>0</v>
      </c>
      <c r="AB3292" s="74">
        <v>0</v>
      </c>
      <c r="AD3292" s="74">
        <v>0</v>
      </c>
      <c r="AF3292" s="74">
        <v>0</v>
      </c>
      <c r="AH3292" s="74">
        <f t="shared" si="494"/>
        <v>0</v>
      </c>
      <c r="AI3292" s="8"/>
      <c r="AJ3292" s="74">
        <v>0</v>
      </c>
      <c r="AK3292" s="8"/>
      <c r="AL3292" s="74">
        <v>0</v>
      </c>
      <c r="AM3292" s="74"/>
      <c r="AN3292" s="74">
        <v>0</v>
      </c>
      <c r="AO3292" s="74"/>
      <c r="AP3292" s="74">
        <v>0</v>
      </c>
      <c r="AQ3292" s="74"/>
    </row>
    <row r="3293" spans="2:43" ht="18" hidden="1" customHeight="1" x14ac:dyDescent="0.2">
      <c r="B3293" s="4"/>
      <c r="C3293" s="117"/>
      <c r="D3293" s="117"/>
      <c r="E3293" s="117"/>
      <c r="F3293" s="48"/>
      <c r="G3293" s="11"/>
      <c r="H3293" s="117"/>
      <c r="I3293" s="124"/>
      <c r="J3293" s="124"/>
      <c r="K3293" s="144"/>
      <c r="L3293" s="11"/>
      <c r="M3293" s="143"/>
      <c r="N3293" s="42"/>
      <c r="O3293" s="128"/>
      <c r="P3293" s="130"/>
      <c r="Q3293" s="131"/>
      <c r="R3293" s="72"/>
      <c r="S3293" s="181"/>
      <c r="T3293" s="77"/>
      <c r="U3293" s="141"/>
      <c r="V3293" s="74"/>
      <c r="X3293" s="74"/>
      <c r="Z3293" s="74"/>
      <c r="AB3293" s="74"/>
      <c r="AD3293" s="74"/>
      <c r="AF3293" s="74"/>
      <c r="AH3293" s="74">
        <f t="shared" ref="AH3293:AH3357" si="497">AD3293+AF3293</f>
        <v>0</v>
      </c>
      <c r="AI3293" s="8"/>
      <c r="AJ3293" s="74"/>
      <c r="AK3293" s="8"/>
      <c r="AL3293" s="74"/>
      <c r="AM3293" s="74"/>
      <c r="AN3293" s="74"/>
      <c r="AO3293" s="74"/>
      <c r="AP3293" s="74"/>
      <c r="AQ3293" s="74"/>
    </row>
    <row r="3294" spans="2:43" ht="18" hidden="1" customHeight="1" x14ac:dyDescent="0.2">
      <c r="B3294" s="4"/>
      <c r="C3294" s="117"/>
      <c r="D3294" s="117"/>
      <c r="E3294" s="117"/>
      <c r="F3294" s="113">
        <v>32</v>
      </c>
      <c r="G3294" s="283"/>
      <c r="H3294" s="171"/>
      <c r="I3294" s="114"/>
      <c r="J3294" s="114"/>
      <c r="K3294" s="167"/>
      <c r="L3294" s="276"/>
      <c r="M3294" s="166"/>
      <c r="N3294" s="259"/>
      <c r="O3294" s="115"/>
      <c r="P3294" s="116"/>
      <c r="Q3294" s="116"/>
      <c r="R3294" s="52"/>
      <c r="S3294" s="247"/>
      <c r="T3294" s="53" t="s">
        <v>641</v>
      </c>
      <c r="U3294" s="240"/>
      <c r="V3294" s="54">
        <f>V3295</f>
        <v>43795000</v>
      </c>
      <c r="X3294" s="54">
        <f>X3295</f>
        <v>51852000</v>
      </c>
      <c r="Z3294" s="54">
        <f>Z3295</f>
        <v>55422800</v>
      </c>
      <c r="AB3294" s="54">
        <f>AB3295</f>
        <v>0</v>
      </c>
      <c r="AD3294" s="54">
        <f>AD3295</f>
        <v>772600</v>
      </c>
      <c r="AF3294" s="54">
        <f>AF3295</f>
        <v>0</v>
      </c>
      <c r="AH3294" s="54">
        <f t="shared" si="497"/>
        <v>772600</v>
      </c>
      <c r="AI3294" s="55"/>
      <c r="AJ3294" s="54">
        <f>AJ3295</f>
        <v>262690</v>
      </c>
      <c r="AK3294" s="55"/>
      <c r="AL3294" s="54">
        <f t="shared" ref="AL3294:AP3297" si="498">AL3295</f>
        <v>0</v>
      </c>
      <c r="AM3294" s="54"/>
      <c r="AN3294" s="54">
        <f t="shared" si="498"/>
        <v>0</v>
      </c>
      <c r="AO3294" s="54"/>
      <c r="AP3294" s="54">
        <f t="shared" si="498"/>
        <v>0</v>
      </c>
      <c r="AQ3294" s="54"/>
    </row>
    <row r="3295" spans="2:43" ht="18" hidden="1" customHeight="1" x14ac:dyDescent="0.2">
      <c r="B3295" s="4"/>
      <c r="C3295" s="117"/>
      <c r="D3295" s="117"/>
      <c r="E3295" s="117"/>
      <c r="F3295" s="48"/>
      <c r="G3295" s="11"/>
      <c r="H3295" s="112" t="s">
        <v>33</v>
      </c>
      <c r="I3295" s="118"/>
      <c r="J3295" s="118"/>
      <c r="K3295" s="170"/>
      <c r="L3295" s="34"/>
      <c r="M3295" s="169"/>
      <c r="N3295" s="260"/>
      <c r="O3295" s="119"/>
      <c r="P3295" s="120"/>
      <c r="Q3295" s="120"/>
      <c r="R3295" s="56"/>
      <c r="S3295" s="248"/>
      <c r="T3295" s="57" t="s">
        <v>92</v>
      </c>
      <c r="U3295" s="236"/>
      <c r="V3295" s="659">
        <f>V3296</f>
        <v>43795000</v>
      </c>
      <c r="X3295" s="659">
        <f>X3296</f>
        <v>51852000</v>
      </c>
      <c r="Z3295" s="659">
        <f>Z3296</f>
        <v>55422800</v>
      </c>
      <c r="AB3295" s="659">
        <f>AB3296</f>
        <v>0</v>
      </c>
      <c r="AD3295" s="659">
        <f>AD3296</f>
        <v>772600</v>
      </c>
      <c r="AF3295" s="659">
        <f>AF3296</f>
        <v>0</v>
      </c>
      <c r="AH3295" s="659">
        <f t="shared" si="497"/>
        <v>772600</v>
      </c>
      <c r="AI3295" s="660"/>
      <c r="AJ3295" s="659">
        <f>AJ3296</f>
        <v>262690</v>
      </c>
      <c r="AK3295" s="59"/>
      <c r="AL3295" s="659">
        <f t="shared" si="498"/>
        <v>0</v>
      </c>
      <c r="AM3295" s="659"/>
      <c r="AN3295" s="659">
        <f t="shared" si="498"/>
        <v>0</v>
      </c>
      <c r="AO3295" s="659"/>
      <c r="AP3295" s="659">
        <f t="shared" si="498"/>
        <v>0</v>
      </c>
      <c r="AQ3295" s="659"/>
    </row>
    <row r="3296" spans="2:43" ht="18" hidden="1" customHeight="1" x14ac:dyDescent="0.2">
      <c r="B3296" s="4"/>
      <c r="C3296" s="117"/>
      <c r="D3296" s="117"/>
      <c r="E3296" s="117"/>
      <c r="F3296" s="48"/>
      <c r="G3296" s="11"/>
      <c r="H3296" s="132"/>
      <c r="I3296" s="121">
        <v>4</v>
      </c>
      <c r="J3296" s="121"/>
      <c r="K3296" s="164"/>
      <c r="L3296" s="277"/>
      <c r="M3296" s="163"/>
      <c r="N3296" s="261"/>
      <c r="O3296" s="122"/>
      <c r="P3296" s="123"/>
      <c r="Q3296" s="123"/>
      <c r="R3296" s="49"/>
      <c r="S3296" s="18"/>
      <c r="T3296" s="50" t="s">
        <v>93</v>
      </c>
      <c r="U3296" s="76"/>
      <c r="V3296" s="51">
        <f>V3297</f>
        <v>43795000</v>
      </c>
      <c r="X3296" s="51">
        <f>X3297</f>
        <v>51852000</v>
      </c>
      <c r="Z3296" s="51">
        <f>Z3297</f>
        <v>55422800</v>
      </c>
      <c r="AB3296" s="51">
        <f>AB3297</f>
        <v>0</v>
      </c>
      <c r="AD3296" s="51">
        <f>AD3297</f>
        <v>772600</v>
      </c>
      <c r="AF3296" s="51">
        <f>AF3297</f>
        <v>0</v>
      </c>
      <c r="AH3296" s="51">
        <f t="shared" si="497"/>
        <v>772600</v>
      </c>
      <c r="AI3296" s="5"/>
      <c r="AJ3296" s="51">
        <f>AJ3297</f>
        <v>262690</v>
      </c>
      <c r="AK3296" s="5"/>
      <c r="AL3296" s="51">
        <f t="shared" si="498"/>
        <v>0</v>
      </c>
      <c r="AM3296" s="51"/>
      <c r="AN3296" s="51">
        <f t="shared" si="498"/>
        <v>0</v>
      </c>
      <c r="AO3296" s="51"/>
      <c r="AP3296" s="51">
        <f t="shared" si="498"/>
        <v>0</v>
      </c>
      <c r="AQ3296" s="51"/>
    </row>
    <row r="3297" spans="2:43" ht="18" hidden="1" customHeight="1" x14ac:dyDescent="0.2">
      <c r="B3297" s="4"/>
      <c r="C3297" s="117"/>
      <c r="D3297" s="117"/>
      <c r="E3297" s="117"/>
      <c r="F3297" s="48"/>
      <c r="G3297" s="11"/>
      <c r="H3297" s="132"/>
      <c r="I3297" s="121"/>
      <c r="J3297" s="121">
        <v>1</v>
      </c>
      <c r="K3297" s="164"/>
      <c r="L3297" s="277"/>
      <c r="M3297" s="163"/>
      <c r="N3297" s="261"/>
      <c r="O3297" s="122"/>
      <c r="P3297" s="123"/>
      <c r="Q3297" s="123"/>
      <c r="R3297" s="49"/>
      <c r="S3297" s="18"/>
      <c r="T3297" s="50" t="s">
        <v>189</v>
      </c>
      <c r="U3297" s="76"/>
      <c r="V3297" s="51">
        <f>V3298</f>
        <v>43795000</v>
      </c>
      <c r="X3297" s="51">
        <f>X3298</f>
        <v>51852000</v>
      </c>
      <c r="Z3297" s="51">
        <f>Z3298</f>
        <v>55422800</v>
      </c>
      <c r="AB3297" s="51">
        <f>AB3298</f>
        <v>0</v>
      </c>
      <c r="AD3297" s="51">
        <f>AD3298</f>
        <v>772600</v>
      </c>
      <c r="AF3297" s="51">
        <f>AF3298</f>
        <v>0</v>
      </c>
      <c r="AH3297" s="51">
        <f t="shared" si="497"/>
        <v>772600</v>
      </c>
      <c r="AI3297" s="5"/>
      <c r="AJ3297" s="51">
        <f>AJ3298</f>
        <v>262690</v>
      </c>
      <c r="AK3297" s="5"/>
      <c r="AL3297" s="51">
        <f t="shared" si="498"/>
        <v>0</v>
      </c>
      <c r="AM3297" s="51"/>
      <c r="AN3297" s="51">
        <f t="shared" si="498"/>
        <v>0</v>
      </c>
      <c r="AO3297" s="51"/>
      <c r="AP3297" s="51">
        <f t="shared" si="498"/>
        <v>0</v>
      </c>
      <c r="AQ3297" s="51"/>
    </row>
    <row r="3298" spans="2:43" ht="18" hidden="1" customHeight="1" x14ac:dyDescent="0.2">
      <c r="B3298" s="4"/>
      <c r="C3298" s="117"/>
      <c r="D3298" s="117"/>
      <c r="E3298" s="117"/>
      <c r="F3298" s="48"/>
      <c r="G3298" s="11"/>
      <c r="H3298" s="117"/>
      <c r="I3298" s="124"/>
      <c r="J3298" s="124"/>
      <c r="K3298" s="144"/>
      <c r="L3298" s="11"/>
      <c r="M3298" s="226">
        <v>2</v>
      </c>
      <c r="N3298" s="262"/>
      <c r="O3298" s="125"/>
      <c r="P3298" s="126"/>
      <c r="Q3298" s="126"/>
      <c r="R3298" s="60"/>
      <c r="S3298" s="249"/>
      <c r="T3298" s="61" t="s">
        <v>413</v>
      </c>
      <c r="U3298" s="241"/>
      <c r="V3298" s="62">
        <f>V3299+V3321</f>
        <v>43795000</v>
      </c>
      <c r="X3298" s="62">
        <f>X3299+X3321</f>
        <v>51852000</v>
      </c>
      <c r="Z3298" s="62">
        <f>Z3299+Z3321</f>
        <v>55422800</v>
      </c>
      <c r="AB3298" s="62">
        <f>AB3299+AB3321</f>
        <v>0</v>
      </c>
      <c r="AD3298" s="62">
        <f>AD3299+AD3321</f>
        <v>772600</v>
      </c>
      <c r="AF3298" s="62">
        <f>AF3299+AF3321</f>
        <v>0</v>
      </c>
      <c r="AH3298" s="62">
        <f t="shared" si="497"/>
        <v>772600</v>
      </c>
      <c r="AI3298" s="63"/>
      <c r="AJ3298" s="62">
        <f>AJ3299+AJ3321</f>
        <v>262690</v>
      </c>
      <c r="AK3298" s="63"/>
      <c r="AL3298" s="62">
        <f>AL3299+AL3321</f>
        <v>0</v>
      </c>
      <c r="AM3298" s="62"/>
      <c r="AN3298" s="62">
        <f>AN3299+AN3321</f>
        <v>0</v>
      </c>
      <c r="AO3298" s="62"/>
      <c r="AP3298" s="62">
        <f>AP3299+AP3321</f>
        <v>0</v>
      </c>
      <c r="AQ3298" s="62"/>
    </row>
    <row r="3299" spans="2:43" ht="18" hidden="1" customHeight="1" x14ac:dyDescent="0.2">
      <c r="B3299" s="4"/>
      <c r="C3299" s="117"/>
      <c r="D3299" s="117"/>
      <c r="E3299" s="117"/>
      <c r="F3299" s="48"/>
      <c r="G3299" s="11"/>
      <c r="H3299" s="117"/>
      <c r="I3299" s="124"/>
      <c r="J3299" s="124"/>
      <c r="K3299" s="144"/>
      <c r="L3299" s="11"/>
      <c r="M3299" s="143"/>
      <c r="N3299" s="42"/>
      <c r="O3299" s="127" t="s">
        <v>3</v>
      </c>
      <c r="P3299" s="123"/>
      <c r="Q3299" s="123"/>
      <c r="R3299" s="49"/>
      <c r="S3299" s="18"/>
      <c r="T3299" s="50" t="s">
        <v>7</v>
      </c>
      <c r="U3299" s="76"/>
      <c r="V3299" s="51">
        <f>V3300</f>
        <v>35981000</v>
      </c>
      <c r="X3299" s="51">
        <f>X3300</f>
        <v>41434400</v>
      </c>
      <c r="Z3299" s="51">
        <f>Z3300</f>
        <v>45815400</v>
      </c>
      <c r="AB3299" s="51">
        <f>AB3300</f>
        <v>0</v>
      </c>
      <c r="AD3299" s="51">
        <f>AD3300</f>
        <v>743600</v>
      </c>
      <c r="AF3299" s="51">
        <f>AF3300</f>
        <v>0</v>
      </c>
      <c r="AH3299" s="51">
        <f t="shared" si="497"/>
        <v>743600</v>
      </c>
      <c r="AI3299" s="5"/>
      <c r="AJ3299" s="51">
        <f>AJ3300</f>
        <v>252830</v>
      </c>
      <c r="AK3299" s="5"/>
      <c r="AL3299" s="51">
        <f>AL3300</f>
        <v>0</v>
      </c>
      <c r="AM3299" s="51"/>
      <c r="AN3299" s="51">
        <f>AN3300</f>
        <v>0</v>
      </c>
      <c r="AO3299" s="51"/>
      <c r="AP3299" s="51">
        <f>AP3300</f>
        <v>0</v>
      </c>
      <c r="AQ3299" s="51"/>
    </row>
    <row r="3300" spans="2:43" ht="18" hidden="1" customHeight="1" x14ac:dyDescent="0.2">
      <c r="B3300" s="4"/>
      <c r="C3300" s="117"/>
      <c r="D3300" s="117"/>
      <c r="E3300" s="117"/>
      <c r="F3300" s="48"/>
      <c r="G3300" s="11"/>
      <c r="H3300" s="117"/>
      <c r="I3300" s="124"/>
      <c r="J3300" s="124"/>
      <c r="K3300" s="144"/>
      <c r="L3300" s="11"/>
      <c r="M3300" s="143"/>
      <c r="N3300" s="42"/>
      <c r="O3300" s="128"/>
      <c r="P3300" s="129">
        <v>1</v>
      </c>
      <c r="Q3300" s="129"/>
      <c r="R3300" s="64"/>
      <c r="S3300" s="234"/>
      <c r="T3300" s="65" t="s">
        <v>8</v>
      </c>
      <c r="U3300" s="155"/>
      <c r="V3300" s="66">
        <f>V3301+V3307+V3313+V3315</f>
        <v>35981000</v>
      </c>
      <c r="X3300" s="66">
        <f>X3301+X3307+X3313+X3315</f>
        <v>41434400</v>
      </c>
      <c r="Z3300" s="66">
        <f>Z3301+Z3307+Z3313+Z3315</f>
        <v>45815400</v>
      </c>
      <c r="AB3300" s="66">
        <f>AB3301+AB3307+AB3313+AB3315</f>
        <v>0</v>
      </c>
      <c r="AD3300" s="66">
        <f>AD3301+AD3307+AD3313+AD3315</f>
        <v>743600</v>
      </c>
      <c r="AF3300" s="66">
        <f>AF3301+AF3307+AF3313+AF3315</f>
        <v>0</v>
      </c>
      <c r="AH3300" s="66">
        <f t="shared" si="497"/>
        <v>743600</v>
      </c>
      <c r="AI3300" s="67"/>
      <c r="AJ3300" s="66">
        <f>AJ3301+AJ3307+AJ3313+AJ3315</f>
        <v>252830</v>
      </c>
      <c r="AK3300" s="67"/>
      <c r="AL3300" s="66">
        <f>AL3301+AL3307+AL3313+AL3315</f>
        <v>0</v>
      </c>
      <c r="AM3300" s="66"/>
      <c r="AN3300" s="66">
        <f>AN3301+AN3307+AN3313+AN3315</f>
        <v>0</v>
      </c>
      <c r="AO3300" s="66"/>
      <c r="AP3300" s="66">
        <f>AP3301+AP3307+AP3313+AP3315</f>
        <v>0</v>
      </c>
      <c r="AQ3300" s="66"/>
    </row>
    <row r="3301" spans="2:43" ht="18" hidden="1" customHeight="1" x14ac:dyDescent="0.2">
      <c r="B3301" s="4"/>
      <c r="C3301" s="117"/>
      <c r="D3301" s="117"/>
      <c r="E3301" s="117"/>
      <c r="F3301" s="48"/>
      <c r="G3301" s="11"/>
      <c r="H3301" s="117"/>
      <c r="I3301" s="124"/>
      <c r="J3301" s="124"/>
      <c r="K3301" s="144"/>
      <c r="L3301" s="11"/>
      <c r="M3301" s="143"/>
      <c r="N3301" s="42"/>
      <c r="O3301" s="128"/>
      <c r="P3301" s="130"/>
      <c r="Q3301" s="140">
        <v>1</v>
      </c>
      <c r="R3301" s="68"/>
      <c r="S3301" s="35"/>
      <c r="T3301" s="69" t="s">
        <v>9</v>
      </c>
      <c r="U3301" s="92"/>
      <c r="V3301" s="70">
        <f>V3302+V3303+V3304+V3305+V3306</f>
        <v>15205000</v>
      </c>
      <c r="X3301" s="447">
        <f>X3302+X3303+X3304+X3305+X3306</f>
        <v>18941000</v>
      </c>
      <c r="Z3301" s="447">
        <f>Z3302+Z3303+Z3304+Z3305+Z3306</f>
        <v>21999100</v>
      </c>
      <c r="AB3301" s="447">
        <f>AB3302+AB3303+AB3304+AB3305+AB3306</f>
        <v>0</v>
      </c>
      <c r="AD3301" s="447">
        <f>AD3302+AD3303+AD3304+AD3305+AD3306</f>
        <v>36200</v>
      </c>
      <c r="AF3301" s="447">
        <f>AF3302+AF3303+AF3304+AF3305+AF3306</f>
        <v>0</v>
      </c>
      <c r="AH3301" s="447">
        <f t="shared" si="497"/>
        <v>36200</v>
      </c>
      <c r="AI3301" s="446"/>
      <c r="AJ3301" s="447">
        <f>AJ3302+AJ3303+AJ3304+AJ3305+AJ3306</f>
        <v>12310</v>
      </c>
      <c r="AK3301" s="71"/>
      <c r="AL3301" s="447">
        <f>AL3302+AL3303+AL3304+AL3305+AL3306</f>
        <v>0</v>
      </c>
      <c r="AM3301" s="447"/>
      <c r="AN3301" s="447">
        <f>AN3302+AN3303+AN3304+AN3305+AN3306</f>
        <v>0</v>
      </c>
      <c r="AO3301" s="447"/>
      <c r="AP3301" s="447">
        <f>AP3302+AP3303+AP3304+AP3305+AP3306</f>
        <v>0</v>
      </c>
      <c r="AQ3301" s="447"/>
    </row>
    <row r="3302" spans="2:43" ht="18" hidden="1" customHeight="1" x14ac:dyDescent="0.25">
      <c r="B3302" s="4"/>
      <c r="C3302" s="117"/>
      <c r="D3302" s="117"/>
      <c r="E3302" s="117"/>
      <c r="F3302" s="48"/>
      <c r="G3302" s="11"/>
      <c r="H3302" s="117"/>
      <c r="I3302" s="124"/>
      <c r="J3302" s="124"/>
      <c r="K3302" s="144"/>
      <c r="L3302" s="11"/>
      <c r="M3302" s="143"/>
      <c r="N3302" s="42"/>
      <c r="O3302" s="128"/>
      <c r="P3302" s="130"/>
      <c r="Q3302" s="130"/>
      <c r="R3302" s="72" t="s">
        <v>3</v>
      </c>
      <c r="S3302" s="181"/>
      <c r="T3302" s="73" t="s">
        <v>9</v>
      </c>
      <c r="V3302" s="74">
        <v>15205000</v>
      </c>
      <c r="X3302" s="74">
        <v>18941000</v>
      </c>
      <c r="Z3302" s="829">
        <v>21999100</v>
      </c>
      <c r="AB3302" s="74">
        <v>0</v>
      </c>
      <c r="AD3302" s="944">
        <v>36200</v>
      </c>
      <c r="AF3302" s="74">
        <v>0</v>
      </c>
      <c r="AH3302" s="74">
        <f t="shared" si="497"/>
        <v>36200</v>
      </c>
      <c r="AI3302" s="8"/>
      <c r="AJ3302" s="74">
        <f>CEILING(AH3302*34/100,10)</f>
        <v>12310</v>
      </c>
      <c r="AK3302" s="8"/>
      <c r="AL3302" s="74">
        <v>0</v>
      </c>
      <c r="AM3302" s="74"/>
      <c r="AN3302" s="74">
        <v>0</v>
      </c>
      <c r="AO3302" s="696"/>
      <c r="AP3302" s="74">
        <v>0</v>
      </c>
      <c r="AQ3302" s="696"/>
    </row>
    <row r="3303" spans="2:43" ht="18" hidden="1" customHeight="1" x14ac:dyDescent="0.2">
      <c r="B3303" s="4"/>
      <c r="C3303" s="117"/>
      <c r="D3303" s="117"/>
      <c r="E3303" s="117"/>
      <c r="F3303" s="48"/>
      <c r="G3303" s="11"/>
      <c r="H3303" s="117"/>
      <c r="I3303" s="124"/>
      <c r="J3303" s="124"/>
      <c r="K3303" s="144"/>
      <c r="L3303" s="11"/>
      <c r="M3303" s="143"/>
      <c r="N3303" s="42"/>
      <c r="O3303" s="128"/>
      <c r="P3303" s="130"/>
      <c r="Q3303" s="130"/>
      <c r="R3303" s="72"/>
      <c r="S3303" s="181"/>
      <c r="T3303" s="73"/>
      <c r="V3303" s="448"/>
      <c r="X3303" s="448"/>
      <c r="Z3303" s="448"/>
      <c r="AB3303" s="448"/>
      <c r="AD3303" s="448"/>
      <c r="AF3303" s="448"/>
      <c r="AH3303" s="448">
        <f t="shared" si="497"/>
        <v>0</v>
      </c>
      <c r="AI3303" s="495"/>
      <c r="AJ3303" s="448"/>
      <c r="AK3303" s="87"/>
      <c r="AL3303" s="448"/>
      <c r="AM3303" s="448"/>
      <c r="AN3303" s="448"/>
      <c r="AO3303" s="448"/>
      <c r="AP3303" s="448"/>
      <c r="AQ3303" s="448"/>
    </row>
    <row r="3304" spans="2:43" ht="18" hidden="1" customHeight="1" x14ac:dyDescent="0.2">
      <c r="B3304" s="4"/>
      <c r="C3304" s="117"/>
      <c r="D3304" s="117"/>
      <c r="E3304" s="117"/>
      <c r="F3304" s="48"/>
      <c r="G3304" s="11"/>
      <c r="H3304" s="117"/>
      <c r="I3304" s="124"/>
      <c r="J3304" s="124"/>
      <c r="K3304" s="144"/>
      <c r="L3304" s="11"/>
      <c r="M3304" s="143"/>
      <c r="N3304" s="42"/>
      <c r="O3304" s="128"/>
      <c r="P3304" s="130"/>
      <c r="Q3304" s="130"/>
      <c r="R3304" s="72"/>
      <c r="S3304" s="181"/>
      <c r="T3304" s="73"/>
      <c r="V3304" s="74"/>
      <c r="X3304" s="74"/>
      <c r="Z3304" s="74"/>
      <c r="AB3304" s="74"/>
      <c r="AD3304" s="74"/>
      <c r="AF3304" s="74"/>
      <c r="AH3304" s="74">
        <f t="shared" si="497"/>
        <v>0</v>
      </c>
      <c r="AI3304" s="8"/>
      <c r="AJ3304" s="74"/>
      <c r="AK3304" s="8"/>
      <c r="AL3304" s="74"/>
      <c r="AM3304" s="74"/>
      <c r="AN3304" s="74"/>
      <c r="AO3304" s="74"/>
      <c r="AP3304" s="74"/>
      <c r="AQ3304" s="74"/>
    </row>
    <row r="3305" spans="2:43" ht="18" hidden="1" customHeight="1" x14ac:dyDescent="0.2">
      <c r="B3305" s="4"/>
      <c r="C3305" s="117"/>
      <c r="D3305" s="117"/>
      <c r="E3305" s="117"/>
      <c r="F3305" s="48"/>
      <c r="G3305" s="11"/>
      <c r="H3305" s="117"/>
      <c r="I3305" s="124"/>
      <c r="J3305" s="124"/>
      <c r="K3305" s="144"/>
      <c r="L3305" s="11"/>
      <c r="M3305" s="143"/>
      <c r="N3305" s="42"/>
      <c r="O3305" s="128"/>
      <c r="P3305" s="130"/>
      <c r="Q3305" s="130"/>
      <c r="R3305" s="72"/>
      <c r="S3305" s="181"/>
      <c r="T3305" s="73"/>
      <c r="V3305" s="74"/>
      <c r="X3305" s="74"/>
      <c r="Z3305" s="74"/>
      <c r="AB3305" s="74"/>
      <c r="AD3305" s="74"/>
      <c r="AF3305" s="74"/>
      <c r="AH3305" s="74">
        <f t="shared" si="497"/>
        <v>0</v>
      </c>
      <c r="AI3305" s="8"/>
      <c r="AJ3305" s="74"/>
      <c r="AK3305" s="8"/>
      <c r="AL3305" s="74"/>
      <c r="AM3305" s="74"/>
      <c r="AN3305" s="74"/>
      <c r="AO3305" s="74"/>
      <c r="AP3305" s="74"/>
      <c r="AQ3305" s="74"/>
    </row>
    <row r="3306" spans="2:43" ht="18" hidden="1" customHeight="1" x14ac:dyDescent="0.2">
      <c r="B3306" s="4"/>
      <c r="C3306" s="117"/>
      <c r="D3306" s="117"/>
      <c r="E3306" s="117"/>
      <c r="F3306" s="48"/>
      <c r="G3306" s="11"/>
      <c r="H3306" s="117"/>
      <c r="I3306" s="124"/>
      <c r="J3306" s="124"/>
      <c r="K3306" s="144"/>
      <c r="L3306" s="11"/>
      <c r="M3306" s="143"/>
      <c r="N3306" s="42"/>
      <c r="O3306" s="128"/>
      <c r="P3306" s="130"/>
      <c r="Q3306" s="130"/>
      <c r="R3306" s="72"/>
      <c r="S3306" s="181"/>
      <c r="T3306" s="73"/>
      <c r="V3306" s="74"/>
      <c r="X3306" s="74"/>
      <c r="Z3306" s="74"/>
      <c r="AB3306" s="74"/>
      <c r="AD3306" s="74"/>
      <c r="AF3306" s="74"/>
      <c r="AH3306" s="74">
        <f t="shared" si="497"/>
        <v>0</v>
      </c>
      <c r="AI3306" s="8"/>
      <c r="AJ3306" s="74"/>
      <c r="AK3306" s="8"/>
      <c r="AL3306" s="74"/>
      <c r="AM3306" s="74"/>
      <c r="AN3306" s="74"/>
      <c r="AO3306" s="74"/>
      <c r="AP3306" s="74"/>
      <c r="AQ3306" s="74"/>
    </row>
    <row r="3307" spans="2:43" ht="18" hidden="1" customHeight="1" x14ac:dyDescent="0.2">
      <c r="B3307" s="4"/>
      <c r="C3307" s="117"/>
      <c r="D3307" s="117"/>
      <c r="E3307" s="117"/>
      <c r="F3307" s="48"/>
      <c r="G3307" s="11"/>
      <c r="H3307" s="117"/>
      <c r="I3307" s="124"/>
      <c r="J3307" s="124"/>
      <c r="K3307" s="144"/>
      <c r="L3307" s="11"/>
      <c r="M3307" s="143"/>
      <c r="N3307" s="42"/>
      <c r="O3307" s="128"/>
      <c r="P3307" s="130"/>
      <c r="Q3307" s="131">
        <v>2</v>
      </c>
      <c r="R3307" s="68"/>
      <c r="S3307" s="35"/>
      <c r="T3307" s="69" t="s">
        <v>11</v>
      </c>
      <c r="U3307" s="92"/>
      <c r="V3307" s="447">
        <f>V3308+V3309+V3310+V3311+V3312</f>
        <v>8273000</v>
      </c>
      <c r="X3307" s="447">
        <f>X3308+X3309+X3310+X3311+X3312</f>
        <v>8147100</v>
      </c>
      <c r="Z3307" s="447">
        <f>Z3308+Z3309+Z3310+Z3311+Z3312</f>
        <v>8627000</v>
      </c>
      <c r="AB3307" s="447">
        <f>AB3308+AB3309+AB3310+AB3311+AB3312</f>
        <v>0</v>
      </c>
      <c r="AD3307" s="447">
        <f>AD3308+AD3309+AD3310+AD3311+AD3312</f>
        <v>633000</v>
      </c>
      <c r="AF3307" s="447">
        <f>AF3308+AF3309+AF3310+AF3311+AF3312</f>
        <v>0</v>
      </c>
      <c r="AH3307" s="447">
        <f t="shared" si="497"/>
        <v>633000</v>
      </c>
      <c r="AI3307" s="446"/>
      <c r="AJ3307" s="447">
        <f>AJ3308+AJ3309+AJ3310+AJ3311+AJ3312</f>
        <v>215220</v>
      </c>
      <c r="AK3307" s="71"/>
      <c r="AL3307" s="447">
        <f>AL3308+AL3309+AL3310+AL3311+AL3312</f>
        <v>0</v>
      </c>
      <c r="AM3307" s="447"/>
      <c r="AN3307" s="447">
        <f>AN3308+AN3309+AN3310+AN3311+AN3312</f>
        <v>0</v>
      </c>
      <c r="AO3307" s="447"/>
      <c r="AP3307" s="447">
        <f>AP3308+AP3309+AP3310+AP3311+AP3312</f>
        <v>0</v>
      </c>
      <c r="AQ3307" s="447"/>
    </row>
    <row r="3308" spans="2:43" ht="18" hidden="1" customHeight="1" x14ac:dyDescent="0.25">
      <c r="B3308" s="4"/>
      <c r="C3308" s="117"/>
      <c r="D3308" s="117"/>
      <c r="E3308" s="117"/>
      <c r="F3308" s="48"/>
      <c r="G3308" s="11"/>
      <c r="H3308" s="117"/>
      <c r="I3308" s="124"/>
      <c r="J3308" s="124"/>
      <c r="K3308" s="144"/>
      <c r="L3308" s="11"/>
      <c r="M3308" s="143"/>
      <c r="N3308" s="42"/>
      <c r="O3308" s="128"/>
      <c r="P3308" s="130"/>
      <c r="Q3308" s="130"/>
      <c r="R3308" s="72" t="s">
        <v>3</v>
      </c>
      <c r="S3308" s="181"/>
      <c r="T3308" s="73" t="s">
        <v>11</v>
      </c>
      <c r="V3308" s="74">
        <v>8273000</v>
      </c>
      <c r="X3308" s="74">
        <v>8147100</v>
      </c>
      <c r="Z3308" s="829">
        <v>8627000</v>
      </c>
      <c r="AB3308" s="74">
        <v>0</v>
      </c>
      <c r="AD3308" s="944">
        <v>633000</v>
      </c>
      <c r="AF3308" s="74">
        <v>0</v>
      </c>
      <c r="AH3308" s="74">
        <f t="shared" si="497"/>
        <v>633000</v>
      </c>
      <c r="AI3308" s="8"/>
      <c r="AJ3308" s="74">
        <f>CEILING(AH3308*34/100,10)</f>
        <v>215220</v>
      </c>
      <c r="AK3308" s="8"/>
      <c r="AL3308" s="74">
        <v>0</v>
      </c>
      <c r="AM3308" s="74"/>
      <c r="AN3308" s="74">
        <v>0</v>
      </c>
      <c r="AO3308" s="696"/>
      <c r="AP3308" s="74">
        <v>0</v>
      </c>
      <c r="AQ3308" s="696"/>
    </row>
    <row r="3309" spans="2:43" ht="18" hidden="1" customHeight="1" x14ac:dyDescent="0.2">
      <c r="B3309" s="4"/>
      <c r="C3309" s="117"/>
      <c r="D3309" s="117"/>
      <c r="E3309" s="117"/>
      <c r="F3309" s="48"/>
      <c r="G3309" s="11"/>
      <c r="H3309" s="117"/>
      <c r="I3309" s="124"/>
      <c r="J3309" s="124"/>
      <c r="K3309" s="144"/>
      <c r="L3309" s="11"/>
      <c r="M3309" s="143"/>
      <c r="N3309" s="42"/>
      <c r="O3309" s="128"/>
      <c r="P3309" s="130"/>
      <c r="Q3309" s="130"/>
      <c r="R3309" s="72"/>
      <c r="S3309" s="181"/>
      <c r="T3309" s="73"/>
      <c r="V3309" s="74"/>
      <c r="X3309" s="74"/>
      <c r="Z3309" s="74"/>
      <c r="AB3309" s="74"/>
      <c r="AD3309" s="74"/>
      <c r="AF3309" s="74"/>
      <c r="AH3309" s="74">
        <f t="shared" si="497"/>
        <v>0</v>
      </c>
      <c r="AI3309" s="8"/>
      <c r="AJ3309" s="74"/>
      <c r="AK3309" s="8"/>
      <c r="AL3309" s="74"/>
      <c r="AM3309" s="74"/>
      <c r="AN3309" s="74"/>
      <c r="AO3309" s="74"/>
      <c r="AP3309" s="74"/>
      <c r="AQ3309" s="74"/>
    </row>
    <row r="3310" spans="2:43" ht="18" hidden="1" customHeight="1" x14ac:dyDescent="0.2">
      <c r="B3310" s="4"/>
      <c r="C3310" s="117"/>
      <c r="D3310" s="117"/>
      <c r="E3310" s="117"/>
      <c r="F3310" s="48"/>
      <c r="G3310" s="11"/>
      <c r="H3310" s="117"/>
      <c r="I3310" s="124"/>
      <c r="J3310" s="124"/>
      <c r="K3310" s="144"/>
      <c r="L3310" s="11"/>
      <c r="M3310" s="143"/>
      <c r="N3310" s="42"/>
      <c r="O3310" s="128"/>
      <c r="P3310" s="130"/>
      <c r="Q3310" s="130"/>
      <c r="R3310" s="72"/>
      <c r="S3310" s="181"/>
      <c r="T3310" s="73"/>
      <c r="V3310" s="74"/>
      <c r="X3310" s="74"/>
      <c r="Z3310" s="74"/>
      <c r="AB3310" s="74"/>
      <c r="AD3310" s="74"/>
      <c r="AF3310" s="74"/>
      <c r="AH3310" s="74">
        <f t="shared" si="497"/>
        <v>0</v>
      </c>
      <c r="AI3310" s="8"/>
      <c r="AJ3310" s="74"/>
      <c r="AK3310" s="8"/>
      <c r="AL3310" s="74"/>
      <c r="AM3310" s="74"/>
      <c r="AN3310" s="74"/>
      <c r="AO3310" s="74"/>
      <c r="AP3310" s="74"/>
      <c r="AQ3310" s="74"/>
    </row>
    <row r="3311" spans="2:43" ht="18" hidden="1" customHeight="1" x14ac:dyDescent="0.2">
      <c r="B3311" s="4"/>
      <c r="C3311" s="117"/>
      <c r="D3311" s="117"/>
      <c r="E3311" s="117"/>
      <c r="F3311" s="48"/>
      <c r="G3311" s="11"/>
      <c r="H3311" s="117"/>
      <c r="I3311" s="124"/>
      <c r="J3311" s="124"/>
      <c r="K3311" s="144"/>
      <c r="L3311" s="11"/>
      <c r="M3311" s="143"/>
      <c r="N3311" s="42"/>
      <c r="O3311" s="128"/>
      <c r="P3311" s="130"/>
      <c r="Q3311" s="130"/>
      <c r="R3311" s="72"/>
      <c r="S3311" s="181"/>
      <c r="T3311" s="73"/>
      <c r="V3311" s="74"/>
      <c r="X3311" s="74"/>
      <c r="Z3311" s="74"/>
      <c r="AB3311" s="74"/>
      <c r="AD3311" s="74"/>
      <c r="AF3311" s="74"/>
      <c r="AH3311" s="74">
        <f t="shared" si="497"/>
        <v>0</v>
      </c>
      <c r="AI3311" s="8"/>
      <c r="AJ3311" s="74"/>
      <c r="AK3311" s="8"/>
      <c r="AL3311" s="74"/>
      <c r="AM3311" s="74"/>
      <c r="AN3311" s="74"/>
      <c r="AO3311" s="74"/>
      <c r="AP3311" s="74"/>
      <c r="AQ3311" s="74"/>
    </row>
    <row r="3312" spans="2:43" ht="18" hidden="1" customHeight="1" x14ac:dyDescent="0.2">
      <c r="B3312" s="4"/>
      <c r="C3312" s="117"/>
      <c r="D3312" s="117"/>
      <c r="E3312" s="117"/>
      <c r="F3312" s="48"/>
      <c r="G3312" s="11"/>
      <c r="H3312" s="117"/>
      <c r="I3312" s="124"/>
      <c r="J3312" s="124"/>
      <c r="K3312" s="144"/>
      <c r="L3312" s="11"/>
      <c r="M3312" s="143"/>
      <c r="N3312" s="42"/>
      <c r="O3312" s="128"/>
      <c r="P3312" s="130"/>
      <c r="Q3312" s="130"/>
      <c r="R3312" s="72"/>
      <c r="S3312" s="181"/>
      <c r="T3312" s="73"/>
      <c r="V3312" s="74"/>
      <c r="X3312" s="74"/>
      <c r="Z3312" s="74"/>
      <c r="AB3312" s="74"/>
      <c r="AD3312" s="74"/>
      <c r="AF3312" s="74"/>
      <c r="AH3312" s="74">
        <f t="shared" si="497"/>
        <v>0</v>
      </c>
      <c r="AI3312" s="8"/>
      <c r="AJ3312" s="74"/>
      <c r="AK3312" s="8"/>
      <c r="AL3312" s="74"/>
      <c r="AM3312" s="74"/>
      <c r="AN3312" s="74"/>
      <c r="AO3312" s="74"/>
      <c r="AP3312" s="74"/>
      <c r="AQ3312" s="74"/>
    </row>
    <row r="3313" spans="2:43" ht="18" hidden="1" customHeight="1" x14ac:dyDescent="0.2">
      <c r="B3313" s="4"/>
      <c r="C3313" s="117"/>
      <c r="D3313" s="117"/>
      <c r="E3313" s="117"/>
      <c r="F3313" s="48"/>
      <c r="G3313" s="11"/>
      <c r="H3313" s="117"/>
      <c r="I3313" s="124"/>
      <c r="J3313" s="124"/>
      <c r="K3313" s="144"/>
      <c r="L3313" s="11"/>
      <c r="M3313" s="143"/>
      <c r="N3313" s="42"/>
      <c r="O3313" s="128"/>
      <c r="P3313" s="130"/>
      <c r="Q3313" s="131">
        <v>3</v>
      </c>
      <c r="R3313" s="84"/>
      <c r="S3313" s="250"/>
      <c r="T3313" s="69" t="s">
        <v>12</v>
      </c>
      <c r="U3313" s="92"/>
      <c r="V3313" s="447">
        <f>V3314</f>
        <v>12227000</v>
      </c>
      <c r="X3313" s="447">
        <f>X3314</f>
        <v>14020200</v>
      </c>
      <c r="Z3313" s="447">
        <f>Z3314</f>
        <v>14831600</v>
      </c>
      <c r="AB3313" s="447">
        <f>AB3314</f>
        <v>0</v>
      </c>
      <c r="AD3313" s="447">
        <f>AD3314</f>
        <v>38000</v>
      </c>
      <c r="AF3313" s="447">
        <f>AF3314</f>
        <v>0</v>
      </c>
      <c r="AH3313" s="447">
        <f t="shared" si="497"/>
        <v>38000</v>
      </c>
      <c r="AI3313" s="446"/>
      <c r="AJ3313" s="447">
        <f>AJ3314</f>
        <v>12920</v>
      </c>
      <c r="AK3313" s="71"/>
      <c r="AL3313" s="447">
        <f>AL3314</f>
        <v>0</v>
      </c>
      <c r="AM3313" s="447"/>
      <c r="AN3313" s="447">
        <f>AN3314</f>
        <v>0</v>
      </c>
      <c r="AO3313" s="447"/>
      <c r="AP3313" s="447">
        <f>AP3314</f>
        <v>0</v>
      </c>
      <c r="AQ3313" s="447"/>
    </row>
    <row r="3314" spans="2:43" ht="18" hidden="1" customHeight="1" x14ac:dyDescent="0.25">
      <c r="B3314" s="4"/>
      <c r="C3314" s="117"/>
      <c r="D3314" s="117"/>
      <c r="E3314" s="117"/>
      <c r="F3314" s="48"/>
      <c r="G3314" s="11"/>
      <c r="H3314" s="117"/>
      <c r="I3314" s="124"/>
      <c r="J3314" s="124"/>
      <c r="K3314" s="144"/>
      <c r="L3314" s="11"/>
      <c r="M3314" s="143"/>
      <c r="N3314" s="42"/>
      <c r="O3314" s="128"/>
      <c r="P3314" s="130"/>
      <c r="Q3314" s="130"/>
      <c r="R3314" s="72" t="s">
        <v>3</v>
      </c>
      <c r="S3314" s="181"/>
      <c r="T3314" s="73" t="s">
        <v>12</v>
      </c>
      <c r="V3314" s="74">
        <v>12227000</v>
      </c>
      <c r="X3314" s="74">
        <v>14020200</v>
      </c>
      <c r="Z3314" s="829">
        <v>14831600</v>
      </c>
      <c r="AB3314" s="74">
        <v>0</v>
      </c>
      <c r="AD3314" s="944">
        <v>38000</v>
      </c>
      <c r="AF3314" s="74">
        <v>0</v>
      </c>
      <c r="AH3314" s="74">
        <f t="shared" si="497"/>
        <v>38000</v>
      </c>
      <c r="AI3314" s="8"/>
      <c r="AJ3314" s="74">
        <f>CEILING(AH3314*34/100,10)</f>
        <v>12920</v>
      </c>
      <c r="AK3314" s="8"/>
      <c r="AL3314" s="74">
        <v>0</v>
      </c>
      <c r="AM3314" s="74"/>
      <c r="AN3314" s="74">
        <v>0</v>
      </c>
      <c r="AO3314" s="696"/>
      <c r="AP3314" s="74">
        <v>0</v>
      </c>
      <c r="AQ3314" s="696"/>
    </row>
    <row r="3315" spans="2:43" ht="18" hidden="1" customHeight="1" x14ac:dyDescent="0.2">
      <c r="B3315" s="4"/>
      <c r="C3315" s="117"/>
      <c r="D3315" s="117"/>
      <c r="E3315" s="117"/>
      <c r="F3315" s="48"/>
      <c r="G3315" s="11"/>
      <c r="H3315" s="117"/>
      <c r="I3315" s="124"/>
      <c r="J3315" s="124"/>
      <c r="K3315" s="144"/>
      <c r="L3315" s="11"/>
      <c r="M3315" s="143"/>
      <c r="N3315" s="42"/>
      <c r="O3315" s="128"/>
      <c r="P3315" s="130"/>
      <c r="Q3315" s="131">
        <v>4</v>
      </c>
      <c r="R3315" s="68"/>
      <c r="S3315" s="35"/>
      <c r="T3315" s="69" t="s">
        <v>13</v>
      </c>
      <c r="U3315" s="92"/>
      <c r="V3315" s="447">
        <f>V3316+V3317+V3318+V3319+V3320</f>
        <v>276000</v>
      </c>
      <c r="X3315" s="447">
        <f>X3316+X3317+X3318+X3319+X3320</f>
        <v>326100</v>
      </c>
      <c r="Z3315" s="447">
        <f>Z3316+Z3317+Z3318+Z3319+Z3320</f>
        <v>357700</v>
      </c>
      <c r="AB3315" s="447">
        <f>AB3316+AB3317+AB3318+AB3319+AB3320</f>
        <v>0</v>
      </c>
      <c r="AD3315" s="447">
        <f>AD3316+AD3317+AD3318+AD3319+AD3320</f>
        <v>36400</v>
      </c>
      <c r="AF3315" s="447">
        <f>AF3316+AF3317+AF3318+AF3319+AF3320</f>
        <v>0</v>
      </c>
      <c r="AH3315" s="447">
        <f t="shared" si="497"/>
        <v>36400</v>
      </c>
      <c r="AI3315" s="446"/>
      <c r="AJ3315" s="447">
        <f>AJ3316+AJ3317+AJ3318+AJ3319+AJ3320</f>
        <v>12380</v>
      </c>
      <c r="AK3315" s="71"/>
      <c r="AL3315" s="447">
        <f>AL3316+AL3317+AL3318+AL3319+AL3320</f>
        <v>0</v>
      </c>
      <c r="AM3315" s="447"/>
      <c r="AN3315" s="447">
        <f>AN3316+AN3317+AN3318+AN3319+AN3320</f>
        <v>0</v>
      </c>
      <c r="AO3315" s="447"/>
      <c r="AP3315" s="447">
        <f>AP3316+AP3317+AP3318+AP3319+AP3320</f>
        <v>0</v>
      </c>
      <c r="AQ3315" s="447"/>
    </row>
    <row r="3316" spans="2:43" ht="18" hidden="1" customHeight="1" x14ac:dyDescent="0.25">
      <c r="B3316" s="4"/>
      <c r="C3316" s="117"/>
      <c r="D3316" s="117"/>
      <c r="E3316" s="117"/>
      <c r="F3316" s="48"/>
      <c r="G3316" s="11"/>
      <c r="H3316" s="117"/>
      <c r="I3316" s="124"/>
      <c r="J3316" s="124"/>
      <c r="K3316" s="144"/>
      <c r="L3316" s="11"/>
      <c r="M3316" s="143"/>
      <c r="N3316" s="42"/>
      <c r="O3316" s="128"/>
      <c r="P3316" s="130"/>
      <c r="Q3316" s="130"/>
      <c r="R3316" s="72" t="s">
        <v>3</v>
      </c>
      <c r="S3316" s="181"/>
      <c r="T3316" s="73" t="s">
        <v>13</v>
      </c>
      <c r="V3316" s="74">
        <v>276000</v>
      </c>
      <c r="X3316" s="74">
        <v>326100</v>
      </c>
      <c r="Z3316" s="829">
        <v>357700</v>
      </c>
      <c r="AB3316" s="74">
        <v>0</v>
      </c>
      <c r="AD3316" s="944">
        <v>36400</v>
      </c>
      <c r="AF3316" s="74">
        <v>0</v>
      </c>
      <c r="AH3316" s="74">
        <f t="shared" si="497"/>
        <v>36400</v>
      </c>
      <c r="AI3316" s="8"/>
      <c r="AJ3316" s="74">
        <f>CEILING(AH3316*34/100,10)</f>
        <v>12380</v>
      </c>
      <c r="AK3316" s="8"/>
      <c r="AL3316" s="74">
        <v>0</v>
      </c>
      <c r="AM3316" s="74"/>
      <c r="AN3316" s="74">
        <v>0</v>
      </c>
      <c r="AO3316" s="696"/>
      <c r="AP3316" s="74">
        <v>0</v>
      </c>
      <c r="AQ3316" s="696"/>
    </row>
    <row r="3317" spans="2:43" ht="18" hidden="1" customHeight="1" x14ac:dyDescent="0.2">
      <c r="B3317" s="4"/>
      <c r="C3317" s="117"/>
      <c r="D3317" s="117"/>
      <c r="E3317" s="117"/>
      <c r="F3317" s="48"/>
      <c r="G3317" s="11"/>
      <c r="H3317" s="117"/>
      <c r="I3317" s="124"/>
      <c r="J3317" s="124"/>
      <c r="K3317" s="144"/>
      <c r="L3317" s="11"/>
      <c r="M3317" s="143"/>
      <c r="N3317" s="42"/>
      <c r="O3317" s="128"/>
      <c r="P3317" s="130"/>
      <c r="Q3317" s="130"/>
      <c r="R3317" s="72"/>
      <c r="S3317" s="181"/>
      <c r="T3317" s="73"/>
      <c r="V3317" s="74"/>
      <c r="X3317" s="74"/>
      <c r="Z3317" s="74"/>
      <c r="AB3317" s="74"/>
      <c r="AD3317" s="74"/>
      <c r="AF3317" s="74"/>
      <c r="AH3317" s="74">
        <f t="shared" si="497"/>
        <v>0</v>
      </c>
      <c r="AI3317" s="8"/>
      <c r="AJ3317" s="74"/>
      <c r="AK3317" s="8"/>
      <c r="AL3317" s="74"/>
      <c r="AM3317" s="74"/>
      <c r="AN3317" s="74"/>
      <c r="AO3317" s="74"/>
      <c r="AP3317" s="74"/>
      <c r="AQ3317" s="74"/>
    </row>
    <row r="3318" spans="2:43" ht="18" hidden="1" customHeight="1" x14ac:dyDescent="0.2">
      <c r="B3318" s="4"/>
      <c r="C3318" s="117"/>
      <c r="D3318" s="117"/>
      <c r="E3318" s="117"/>
      <c r="F3318" s="48"/>
      <c r="G3318" s="11"/>
      <c r="H3318" s="117"/>
      <c r="I3318" s="124"/>
      <c r="J3318" s="124"/>
      <c r="K3318" s="144"/>
      <c r="L3318" s="11"/>
      <c r="M3318" s="143"/>
      <c r="N3318" s="42"/>
      <c r="O3318" s="128"/>
      <c r="P3318" s="130"/>
      <c r="Q3318" s="130"/>
      <c r="R3318" s="72"/>
      <c r="S3318" s="181"/>
      <c r="T3318" s="73"/>
      <c r="V3318" s="74"/>
      <c r="X3318" s="74"/>
      <c r="Z3318" s="74"/>
      <c r="AB3318" s="74"/>
      <c r="AD3318" s="74"/>
      <c r="AF3318" s="74"/>
      <c r="AH3318" s="74">
        <f t="shared" si="497"/>
        <v>0</v>
      </c>
      <c r="AI3318" s="8"/>
      <c r="AJ3318" s="74"/>
      <c r="AK3318" s="8"/>
      <c r="AL3318" s="74"/>
      <c r="AM3318" s="74"/>
      <c r="AN3318" s="74"/>
      <c r="AO3318" s="74"/>
      <c r="AP3318" s="74"/>
      <c r="AQ3318" s="74"/>
    </row>
    <row r="3319" spans="2:43" ht="18" hidden="1" customHeight="1" x14ac:dyDescent="0.2">
      <c r="B3319" s="4"/>
      <c r="C3319" s="117"/>
      <c r="D3319" s="117"/>
      <c r="E3319" s="117"/>
      <c r="F3319" s="48"/>
      <c r="G3319" s="11"/>
      <c r="H3319" s="117"/>
      <c r="I3319" s="124"/>
      <c r="J3319" s="124"/>
      <c r="K3319" s="144"/>
      <c r="L3319" s="11"/>
      <c r="M3319" s="143"/>
      <c r="N3319" s="42"/>
      <c r="O3319" s="128"/>
      <c r="P3319" s="130"/>
      <c r="Q3319" s="130"/>
      <c r="R3319" s="72"/>
      <c r="S3319" s="181"/>
      <c r="T3319" s="73"/>
      <c r="V3319" s="74"/>
      <c r="X3319" s="74"/>
      <c r="Z3319" s="74"/>
      <c r="AB3319" s="74"/>
      <c r="AD3319" s="74"/>
      <c r="AF3319" s="74"/>
      <c r="AH3319" s="74">
        <f t="shared" si="497"/>
        <v>0</v>
      </c>
      <c r="AI3319" s="8"/>
      <c r="AJ3319" s="74"/>
      <c r="AK3319" s="8"/>
      <c r="AL3319" s="74"/>
      <c r="AM3319" s="74"/>
      <c r="AN3319" s="74"/>
      <c r="AO3319" s="74"/>
      <c r="AP3319" s="74"/>
      <c r="AQ3319" s="74"/>
    </row>
    <row r="3320" spans="2:43" ht="18" hidden="1" customHeight="1" x14ac:dyDescent="0.2">
      <c r="B3320" s="4"/>
      <c r="C3320" s="117"/>
      <c r="D3320" s="117"/>
      <c r="E3320" s="117"/>
      <c r="F3320" s="48"/>
      <c r="G3320" s="11"/>
      <c r="H3320" s="117"/>
      <c r="I3320" s="124"/>
      <c r="J3320" s="124"/>
      <c r="K3320" s="144"/>
      <c r="L3320" s="11"/>
      <c r="M3320" s="143"/>
      <c r="N3320" s="42"/>
      <c r="O3320" s="128"/>
      <c r="P3320" s="130"/>
      <c r="Q3320" s="130"/>
      <c r="R3320" s="72"/>
      <c r="S3320" s="181"/>
      <c r="T3320" s="73"/>
      <c r="V3320" s="74"/>
      <c r="X3320" s="74"/>
      <c r="Z3320" s="74"/>
      <c r="AB3320" s="74"/>
      <c r="AD3320" s="74"/>
      <c r="AF3320" s="74"/>
      <c r="AH3320" s="74">
        <f t="shared" si="497"/>
        <v>0</v>
      </c>
      <c r="AI3320" s="8"/>
      <c r="AJ3320" s="74"/>
      <c r="AK3320" s="8"/>
      <c r="AL3320" s="74"/>
      <c r="AM3320" s="74"/>
      <c r="AN3320" s="74"/>
      <c r="AO3320" s="74"/>
      <c r="AP3320" s="74"/>
      <c r="AQ3320" s="74"/>
    </row>
    <row r="3321" spans="2:43" ht="18" hidden="1" customHeight="1" x14ac:dyDescent="0.2">
      <c r="B3321" s="4"/>
      <c r="C3321" s="117"/>
      <c r="D3321" s="117"/>
      <c r="E3321" s="117"/>
      <c r="F3321" s="48"/>
      <c r="G3321" s="11"/>
      <c r="H3321" s="117"/>
      <c r="I3321" s="124"/>
      <c r="J3321" s="124"/>
      <c r="K3321" s="144"/>
      <c r="L3321" s="11"/>
      <c r="M3321" s="143"/>
      <c r="N3321" s="42"/>
      <c r="O3321" s="127" t="s">
        <v>0</v>
      </c>
      <c r="P3321" s="123"/>
      <c r="Q3321" s="123"/>
      <c r="R3321" s="49"/>
      <c r="S3321" s="18"/>
      <c r="T3321" s="50" t="s">
        <v>60</v>
      </c>
      <c r="U3321" s="76"/>
      <c r="V3321" s="51">
        <f>V3322</f>
        <v>7814000</v>
      </c>
      <c r="X3321" s="51">
        <f>X3322</f>
        <v>10417600</v>
      </c>
      <c r="Z3321" s="51">
        <f>Z3322</f>
        <v>9607400</v>
      </c>
      <c r="AB3321" s="51">
        <f>AB3322</f>
        <v>0</v>
      </c>
      <c r="AD3321" s="51">
        <f>AD3322</f>
        <v>29000</v>
      </c>
      <c r="AF3321" s="51">
        <f>AF3322</f>
        <v>0</v>
      </c>
      <c r="AH3321" s="51">
        <f t="shared" si="497"/>
        <v>29000</v>
      </c>
      <c r="AI3321" s="5"/>
      <c r="AJ3321" s="51">
        <f>AJ3322</f>
        <v>9860</v>
      </c>
      <c r="AK3321" s="5"/>
      <c r="AL3321" s="51">
        <f t="shared" ref="AL3321:AP3322" si="499">AL3322</f>
        <v>0</v>
      </c>
      <c r="AM3321" s="51"/>
      <c r="AN3321" s="51">
        <f t="shared" si="499"/>
        <v>0</v>
      </c>
      <c r="AO3321" s="51"/>
      <c r="AP3321" s="51">
        <f t="shared" si="499"/>
        <v>0</v>
      </c>
      <c r="AQ3321" s="51"/>
    </row>
    <row r="3322" spans="2:43" ht="18" hidden="1" customHeight="1" x14ac:dyDescent="0.2">
      <c r="B3322" s="4"/>
      <c r="C3322" s="117"/>
      <c r="D3322" s="117"/>
      <c r="E3322" s="117"/>
      <c r="F3322" s="48"/>
      <c r="G3322" s="11"/>
      <c r="H3322" s="117"/>
      <c r="I3322" s="124"/>
      <c r="J3322" s="124"/>
      <c r="K3322" s="144"/>
      <c r="L3322" s="11"/>
      <c r="M3322" s="143"/>
      <c r="N3322" s="42"/>
      <c r="O3322" s="128"/>
      <c r="P3322" s="129">
        <v>1</v>
      </c>
      <c r="Q3322" s="129"/>
      <c r="R3322" s="64"/>
      <c r="S3322" s="234"/>
      <c r="T3322" s="65" t="s">
        <v>8</v>
      </c>
      <c r="U3322" s="155"/>
      <c r="V3322" s="66">
        <f>V3323</f>
        <v>7814000</v>
      </c>
      <c r="X3322" s="66">
        <f>X3323</f>
        <v>10417600</v>
      </c>
      <c r="Z3322" s="66">
        <f>Z3323</f>
        <v>9607400</v>
      </c>
      <c r="AB3322" s="66">
        <f>AB3323</f>
        <v>0</v>
      </c>
      <c r="AD3322" s="66">
        <f>AD3323</f>
        <v>29000</v>
      </c>
      <c r="AF3322" s="66">
        <f>AF3323</f>
        <v>0</v>
      </c>
      <c r="AH3322" s="66">
        <f t="shared" si="497"/>
        <v>29000</v>
      </c>
      <c r="AI3322" s="67"/>
      <c r="AJ3322" s="66">
        <f>AJ3323</f>
        <v>9860</v>
      </c>
      <c r="AK3322" s="67"/>
      <c r="AL3322" s="66">
        <f t="shared" si="499"/>
        <v>0</v>
      </c>
      <c r="AM3322" s="66"/>
      <c r="AN3322" s="66">
        <f t="shared" si="499"/>
        <v>0</v>
      </c>
      <c r="AO3322" s="66"/>
      <c r="AP3322" s="66">
        <f t="shared" si="499"/>
        <v>0</v>
      </c>
      <c r="AQ3322" s="66"/>
    </row>
    <row r="3323" spans="2:43" ht="18" hidden="1" customHeight="1" x14ac:dyDescent="0.2">
      <c r="B3323" s="4"/>
      <c r="C3323" s="117"/>
      <c r="D3323" s="117"/>
      <c r="E3323" s="117"/>
      <c r="F3323" s="48"/>
      <c r="G3323" s="11"/>
      <c r="H3323" s="117"/>
      <c r="I3323" s="124"/>
      <c r="J3323" s="124"/>
      <c r="K3323" s="144"/>
      <c r="L3323" s="11"/>
      <c r="M3323" s="143"/>
      <c r="N3323" s="42"/>
      <c r="O3323" s="128"/>
      <c r="P3323" s="130"/>
      <c r="Q3323" s="131">
        <v>6</v>
      </c>
      <c r="R3323" s="72"/>
      <c r="S3323" s="181"/>
      <c r="T3323" s="69" t="s">
        <v>62</v>
      </c>
      <c r="U3323" s="92"/>
      <c r="V3323" s="447">
        <f>SUM(V3324:V3326)</f>
        <v>7814000</v>
      </c>
      <c r="X3323" s="447">
        <f>SUM(X3324:X3326)</f>
        <v>10417600</v>
      </c>
      <c r="Z3323" s="447">
        <f>SUM(Z3324:Z3326)</f>
        <v>9607400</v>
      </c>
      <c r="AB3323" s="447">
        <f>SUM(AB3324:AB3326)</f>
        <v>0</v>
      </c>
      <c r="AD3323" s="447">
        <f>SUM(AD3324:AD3326)</f>
        <v>29000</v>
      </c>
      <c r="AF3323" s="447">
        <f>SUM(AF3324:AF3326)</f>
        <v>0</v>
      </c>
      <c r="AH3323" s="447">
        <f t="shared" si="497"/>
        <v>29000</v>
      </c>
      <c r="AI3323" s="446"/>
      <c r="AJ3323" s="447">
        <f>SUM(AJ3324:AJ3326)</f>
        <v>9860</v>
      </c>
      <c r="AK3323" s="71"/>
      <c r="AL3323" s="447">
        <f>SUM(AL3324:AL3326)</f>
        <v>0</v>
      </c>
      <c r="AM3323" s="447"/>
      <c r="AN3323" s="447">
        <f>SUM(AN3324:AN3326)</f>
        <v>0</v>
      </c>
      <c r="AO3323" s="447"/>
      <c r="AP3323" s="447">
        <f>SUM(AP3324:AP3326)</f>
        <v>0</v>
      </c>
      <c r="AQ3323" s="447"/>
    </row>
    <row r="3324" spans="2:43" ht="18" hidden="1" customHeight="1" x14ac:dyDescent="0.25">
      <c r="B3324" s="4"/>
      <c r="C3324" s="117"/>
      <c r="D3324" s="117"/>
      <c r="E3324" s="117"/>
      <c r="F3324" s="48"/>
      <c r="G3324" s="11"/>
      <c r="H3324" s="117"/>
      <c r="I3324" s="124"/>
      <c r="J3324" s="124"/>
      <c r="K3324" s="144"/>
      <c r="L3324" s="11"/>
      <c r="M3324" s="143"/>
      <c r="N3324" s="42"/>
      <c r="O3324" s="128"/>
      <c r="P3324" s="130"/>
      <c r="Q3324" s="131"/>
      <c r="R3324" s="72">
        <v>1</v>
      </c>
      <c r="S3324" s="181"/>
      <c r="T3324" s="73" t="s">
        <v>430</v>
      </c>
      <c r="V3324" s="74">
        <v>4754000</v>
      </c>
      <c r="X3324" s="74">
        <v>6481200</v>
      </c>
      <c r="Z3324" s="829">
        <v>5959000</v>
      </c>
      <c r="AB3324" s="74">
        <v>0</v>
      </c>
      <c r="AD3324" s="944">
        <v>18000</v>
      </c>
      <c r="AF3324" s="74">
        <v>0</v>
      </c>
      <c r="AH3324" s="74">
        <f t="shared" si="497"/>
        <v>18000</v>
      </c>
      <c r="AI3324" s="8"/>
      <c r="AJ3324" s="74">
        <f t="shared" ref="AJ3324:AJ3325" si="500">CEILING(AH3324*34/100,10)</f>
        <v>6120</v>
      </c>
      <c r="AK3324" s="8"/>
      <c r="AL3324" s="74">
        <v>0</v>
      </c>
      <c r="AM3324" s="74"/>
      <c r="AN3324" s="74">
        <v>0</v>
      </c>
      <c r="AO3324" s="696"/>
      <c r="AP3324" s="74">
        <v>0</v>
      </c>
      <c r="AQ3324" s="696"/>
    </row>
    <row r="3325" spans="2:43" ht="18" hidden="1" customHeight="1" x14ac:dyDescent="0.25">
      <c r="B3325" s="4"/>
      <c r="C3325" s="117"/>
      <c r="D3325" s="117"/>
      <c r="E3325" s="117"/>
      <c r="F3325" s="48"/>
      <c r="G3325" s="11"/>
      <c r="H3325" s="117"/>
      <c r="I3325" s="124"/>
      <c r="J3325" s="124"/>
      <c r="K3325" s="144"/>
      <c r="L3325" s="11"/>
      <c r="M3325" s="143"/>
      <c r="N3325" s="42"/>
      <c r="O3325" s="128"/>
      <c r="P3325" s="130"/>
      <c r="Q3325" s="131"/>
      <c r="R3325" s="72">
        <v>2</v>
      </c>
      <c r="S3325" s="181"/>
      <c r="T3325" s="73" t="s">
        <v>386</v>
      </c>
      <c r="V3325" s="74">
        <v>3060000</v>
      </c>
      <c r="X3325" s="74">
        <v>3936400</v>
      </c>
      <c r="Z3325" s="829">
        <v>3648400</v>
      </c>
      <c r="AB3325" s="74">
        <v>0</v>
      </c>
      <c r="AD3325" s="944">
        <v>11000</v>
      </c>
      <c r="AF3325" s="74">
        <v>0</v>
      </c>
      <c r="AH3325" s="74">
        <f t="shared" si="497"/>
        <v>11000</v>
      </c>
      <c r="AI3325" s="8"/>
      <c r="AJ3325" s="74">
        <f t="shared" si="500"/>
        <v>3740</v>
      </c>
      <c r="AK3325" s="8"/>
      <c r="AL3325" s="74">
        <v>0</v>
      </c>
      <c r="AM3325" s="74"/>
      <c r="AN3325" s="74">
        <v>0</v>
      </c>
      <c r="AO3325" s="696"/>
      <c r="AP3325" s="74">
        <v>0</v>
      </c>
      <c r="AQ3325" s="696"/>
    </row>
    <row r="3326" spans="2:43" ht="18" hidden="1" customHeight="1" x14ac:dyDescent="0.2">
      <c r="B3326" s="4"/>
      <c r="C3326" s="117"/>
      <c r="D3326" s="117"/>
      <c r="E3326" s="117"/>
      <c r="F3326" s="48"/>
      <c r="G3326" s="11"/>
      <c r="H3326" s="117"/>
      <c r="I3326" s="124"/>
      <c r="J3326" s="124"/>
      <c r="K3326" s="144"/>
      <c r="L3326" s="11"/>
      <c r="M3326" s="143"/>
      <c r="N3326" s="42"/>
      <c r="O3326" s="128"/>
      <c r="P3326" s="130"/>
      <c r="Q3326" s="131"/>
      <c r="R3326" s="72">
        <v>8</v>
      </c>
      <c r="S3326" s="181"/>
      <c r="T3326" s="73" t="s">
        <v>463</v>
      </c>
      <c r="V3326" s="74">
        <v>0</v>
      </c>
      <c r="X3326" s="74">
        <v>0</v>
      </c>
      <c r="Z3326" s="74">
        <v>0</v>
      </c>
      <c r="AB3326" s="74">
        <v>0</v>
      </c>
      <c r="AD3326" s="74">
        <v>0</v>
      </c>
      <c r="AF3326" s="74">
        <v>0</v>
      </c>
      <c r="AH3326" s="74">
        <f t="shared" si="497"/>
        <v>0</v>
      </c>
      <c r="AI3326" s="8"/>
      <c r="AJ3326" s="74">
        <v>0</v>
      </c>
      <c r="AK3326" s="8"/>
      <c r="AL3326" s="74">
        <v>0</v>
      </c>
      <c r="AM3326" s="74"/>
      <c r="AN3326" s="74">
        <v>0</v>
      </c>
      <c r="AO3326" s="74"/>
      <c r="AP3326" s="74">
        <v>0</v>
      </c>
      <c r="AQ3326" s="74"/>
    </row>
    <row r="3327" spans="2:43" ht="18" hidden="1" customHeight="1" x14ac:dyDescent="0.2">
      <c r="B3327" s="4"/>
      <c r="C3327" s="117"/>
      <c r="D3327" s="117"/>
      <c r="E3327" s="117"/>
      <c r="F3327" s="48"/>
      <c r="G3327" s="11"/>
      <c r="H3327" s="117"/>
      <c r="I3327" s="124"/>
      <c r="J3327" s="124"/>
      <c r="K3327" s="144"/>
      <c r="L3327" s="11"/>
      <c r="M3327" s="143"/>
      <c r="N3327" s="42"/>
      <c r="O3327" s="128"/>
      <c r="P3327" s="130"/>
      <c r="Q3327" s="131"/>
      <c r="R3327" s="72"/>
      <c r="S3327" s="181"/>
      <c r="T3327" s="73"/>
      <c r="V3327" s="74"/>
      <c r="X3327" s="74"/>
      <c r="Z3327" s="74"/>
      <c r="AB3327" s="74"/>
      <c r="AD3327" s="74"/>
      <c r="AF3327" s="74"/>
      <c r="AH3327" s="74"/>
      <c r="AI3327" s="8"/>
      <c r="AJ3327" s="74"/>
      <c r="AK3327" s="8"/>
      <c r="AL3327" s="74"/>
      <c r="AM3327" s="74"/>
      <c r="AN3327" s="74"/>
      <c r="AO3327" s="74"/>
      <c r="AP3327" s="74"/>
      <c r="AQ3327" s="74"/>
    </row>
    <row r="3328" spans="2:43" ht="18" customHeight="1" x14ac:dyDescent="0.2">
      <c r="B3328" s="4"/>
      <c r="C3328" s="117"/>
      <c r="D3328" s="117"/>
      <c r="E3328" s="117"/>
      <c r="F3328" s="113">
        <v>34</v>
      </c>
      <c r="G3328" s="283"/>
      <c r="H3328" s="171"/>
      <c r="I3328" s="114"/>
      <c r="J3328" s="114"/>
      <c r="K3328" s="167"/>
      <c r="L3328" s="276"/>
      <c r="M3328" s="166"/>
      <c r="N3328" s="259"/>
      <c r="O3328" s="115"/>
      <c r="P3328" s="116"/>
      <c r="Q3328" s="116"/>
      <c r="R3328" s="52"/>
      <c r="S3328" s="247"/>
      <c r="T3328" s="53" t="s">
        <v>122</v>
      </c>
      <c r="U3328" s="240"/>
      <c r="V3328" s="54">
        <f>V3329+V3338</f>
        <v>10044000</v>
      </c>
      <c r="X3328" s="54">
        <f>X3329+X3338</f>
        <v>10488800</v>
      </c>
      <c r="Z3328" s="54">
        <f>Z3329+Z3338</f>
        <v>11453640</v>
      </c>
      <c r="AB3328" s="54">
        <f>AB3329+AB3338+AB3414</f>
        <v>13320350</v>
      </c>
      <c r="AD3328" s="54" t="e">
        <f>AD3329+AD3338+AD3414</f>
        <v>#REF!</v>
      </c>
      <c r="AF3328" s="54">
        <f>AF3329+AF3338+AF3414</f>
        <v>17161900</v>
      </c>
      <c r="AH3328" s="54" t="e">
        <f t="shared" si="497"/>
        <v>#REF!</v>
      </c>
      <c r="AI3328" s="8"/>
      <c r="AJ3328" s="54">
        <f>AJ3329+AJ3338+AJ3414</f>
        <v>4411500</v>
      </c>
      <c r="AK3328" s="55"/>
      <c r="AL3328" s="54">
        <f>AL3329+AL3338+AL3414</f>
        <v>18714720</v>
      </c>
      <c r="AM3328" s="54"/>
      <c r="AN3328" s="54">
        <f>AN3329+AN3338+AN3414</f>
        <v>20232320</v>
      </c>
      <c r="AO3328" s="54"/>
      <c r="AP3328" s="54">
        <f>AP3329+AP3338+AP3414</f>
        <v>20232320</v>
      </c>
      <c r="AQ3328" s="54"/>
    </row>
    <row r="3329" spans="2:43" ht="18" customHeight="1" x14ac:dyDescent="0.2">
      <c r="B3329" s="4"/>
      <c r="C3329" s="117"/>
      <c r="D3329" s="117"/>
      <c r="E3329" s="117"/>
      <c r="F3329" s="48"/>
      <c r="G3329" s="11"/>
      <c r="H3329" s="112" t="s">
        <v>63</v>
      </c>
      <c r="I3329" s="118"/>
      <c r="J3329" s="118"/>
      <c r="K3329" s="170"/>
      <c r="L3329" s="34"/>
      <c r="M3329" s="169"/>
      <c r="N3329" s="260"/>
      <c r="O3329" s="119"/>
      <c r="P3329" s="120"/>
      <c r="Q3329" s="120"/>
      <c r="R3329" s="56"/>
      <c r="S3329" s="248"/>
      <c r="T3329" s="57" t="s">
        <v>71</v>
      </c>
      <c r="U3329" s="236"/>
      <c r="V3329" s="58">
        <f t="shared" ref="V3329:V3335" si="501">V3330</f>
        <v>0</v>
      </c>
      <c r="X3329" s="659">
        <f t="shared" ref="X3329:AF3335" si="502">X3330</f>
        <v>0</v>
      </c>
      <c r="Z3329" s="659">
        <f t="shared" si="502"/>
        <v>0</v>
      </c>
      <c r="AB3329" s="659">
        <f t="shared" si="502"/>
        <v>0</v>
      </c>
      <c r="AD3329" s="659">
        <f t="shared" si="502"/>
        <v>0</v>
      </c>
      <c r="AF3329" s="659">
        <f t="shared" si="502"/>
        <v>0</v>
      </c>
      <c r="AH3329" s="659">
        <f t="shared" si="497"/>
        <v>0</v>
      </c>
      <c r="AI3329" s="55"/>
      <c r="AJ3329" s="659">
        <f t="shared" ref="AJ3329:AJ3335" si="503">AJ3330</f>
        <v>0</v>
      </c>
      <c r="AK3329" s="59"/>
      <c r="AL3329" s="659">
        <f t="shared" ref="AL3329:AP3335" si="504">AL3330</f>
        <v>544000</v>
      </c>
      <c r="AM3329" s="659"/>
      <c r="AN3329" s="659">
        <f t="shared" si="504"/>
        <v>574000</v>
      </c>
      <c r="AO3329" s="659"/>
      <c r="AP3329" s="659">
        <f t="shared" si="504"/>
        <v>574000</v>
      </c>
      <c r="AQ3329" s="659"/>
    </row>
    <row r="3330" spans="2:43" ht="18" customHeight="1" x14ac:dyDescent="0.2">
      <c r="B3330" s="4"/>
      <c r="C3330" s="117"/>
      <c r="D3330" s="117"/>
      <c r="E3330" s="117"/>
      <c r="F3330" s="48"/>
      <c r="G3330" s="11"/>
      <c r="H3330" s="132"/>
      <c r="I3330" s="121">
        <v>2</v>
      </c>
      <c r="J3330" s="121"/>
      <c r="K3330" s="164"/>
      <c r="L3330" s="277"/>
      <c r="M3330" s="163"/>
      <c r="N3330" s="261"/>
      <c r="O3330" s="122"/>
      <c r="P3330" s="123"/>
      <c r="Q3330" s="123"/>
      <c r="R3330" s="49"/>
      <c r="S3330" s="18"/>
      <c r="T3330" s="50" t="s">
        <v>644</v>
      </c>
      <c r="U3330" s="76"/>
      <c r="V3330" s="51">
        <f t="shared" si="501"/>
        <v>0</v>
      </c>
      <c r="X3330" s="51">
        <f t="shared" si="502"/>
        <v>0</v>
      </c>
      <c r="Z3330" s="51">
        <f t="shared" si="502"/>
        <v>0</v>
      </c>
      <c r="AB3330" s="51">
        <f t="shared" si="502"/>
        <v>0</v>
      </c>
      <c r="AD3330" s="51">
        <f t="shared" si="502"/>
        <v>0</v>
      </c>
      <c r="AF3330" s="51">
        <f t="shared" si="502"/>
        <v>0</v>
      </c>
      <c r="AH3330" s="51">
        <f t="shared" si="497"/>
        <v>0</v>
      </c>
      <c r="AI3330" s="660"/>
      <c r="AJ3330" s="51">
        <f t="shared" si="503"/>
        <v>0</v>
      </c>
      <c r="AK3330" s="5"/>
      <c r="AL3330" s="51">
        <f t="shared" si="504"/>
        <v>544000</v>
      </c>
      <c r="AM3330" s="51"/>
      <c r="AN3330" s="51">
        <f t="shared" si="504"/>
        <v>574000</v>
      </c>
      <c r="AO3330" s="51"/>
      <c r="AP3330" s="51">
        <f t="shared" si="504"/>
        <v>574000</v>
      </c>
      <c r="AQ3330" s="51"/>
    </row>
    <row r="3331" spans="2:43" ht="18" customHeight="1" x14ac:dyDescent="0.2">
      <c r="B3331" s="4"/>
      <c r="C3331" s="117"/>
      <c r="D3331" s="117"/>
      <c r="E3331" s="117"/>
      <c r="F3331" s="48"/>
      <c r="G3331" s="11"/>
      <c r="H3331" s="132"/>
      <c r="I3331" s="121"/>
      <c r="J3331" s="121">
        <v>3</v>
      </c>
      <c r="K3331" s="164"/>
      <c r="L3331" s="277"/>
      <c r="M3331" s="163"/>
      <c r="N3331" s="261"/>
      <c r="O3331" s="122"/>
      <c r="P3331" s="123"/>
      <c r="Q3331" s="123"/>
      <c r="R3331" s="49"/>
      <c r="S3331" s="18"/>
      <c r="T3331" s="50" t="s">
        <v>645</v>
      </c>
      <c r="U3331" s="76"/>
      <c r="V3331" s="51">
        <f t="shared" si="501"/>
        <v>0</v>
      </c>
      <c r="X3331" s="51">
        <f t="shared" si="502"/>
        <v>0</v>
      </c>
      <c r="Z3331" s="51">
        <f t="shared" si="502"/>
        <v>0</v>
      </c>
      <c r="AB3331" s="51">
        <f t="shared" si="502"/>
        <v>0</v>
      </c>
      <c r="AD3331" s="51">
        <f t="shared" si="502"/>
        <v>0</v>
      </c>
      <c r="AF3331" s="51">
        <f t="shared" si="502"/>
        <v>0</v>
      </c>
      <c r="AH3331" s="51">
        <f t="shared" si="497"/>
        <v>0</v>
      </c>
      <c r="AI3331" s="5"/>
      <c r="AJ3331" s="51">
        <f t="shared" si="503"/>
        <v>0</v>
      </c>
      <c r="AK3331" s="5"/>
      <c r="AL3331" s="51">
        <f t="shared" si="504"/>
        <v>544000</v>
      </c>
      <c r="AM3331" s="51"/>
      <c r="AN3331" s="51">
        <f t="shared" si="504"/>
        <v>574000</v>
      </c>
      <c r="AO3331" s="51"/>
      <c r="AP3331" s="51">
        <f t="shared" si="504"/>
        <v>574000</v>
      </c>
      <c r="AQ3331" s="51"/>
    </row>
    <row r="3332" spans="2:43" ht="18" customHeight="1" x14ac:dyDescent="0.2">
      <c r="B3332" s="4"/>
      <c r="C3332" s="117"/>
      <c r="D3332" s="117"/>
      <c r="E3332" s="117"/>
      <c r="F3332" s="48"/>
      <c r="G3332" s="11"/>
      <c r="H3332" s="117"/>
      <c r="I3332" s="124"/>
      <c r="J3332" s="124"/>
      <c r="K3332" s="144"/>
      <c r="L3332" s="11"/>
      <c r="M3332" s="226">
        <v>2</v>
      </c>
      <c r="N3332" s="262"/>
      <c r="O3332" s="125"/>
      <c r="P3332" s="126"/>
      <c r="Q3332" s="126"/>
      <c r="R3332" s="60"/>
      <c r="S3332" s="249"/>
      <c r="T3332" s="61" t="s">
        <v>413</v>
      </c>
      <c r="U3332" s="241"/>
      <c r="V3332" s="62">
        <f t="shared" si="501"/>
        <v>0</v>
      </c>
      <c r="X3332" s="62">
        <f t="shared" si="502"/>
        <v>0</v>
      </c>
      <c r="Z3332" s="62">
        <f t="shared" si="502"/>
        <v>0</v>
      </c>
      <c r="AB3332" s="62">
        <f t="shared" si="502"/>
        <v>0</v>
      </c>
      <c r="AD3332" s="62">
        <f t="shared" si="502"/>
        <v>0</v>
      </c>
      <c r="AF3332" s="62">
        <f t="shared" si="502"/>
        <v>0</v>
      </c>
      <c r="AH3332" s="62">
        <f t="shared" si="497"/>
        <v>0</v>
      </c>
      <c r="AI3332" s="5"/>
      <c r="AJ3332" s="62">
        <f t="shared" si="503"/>
        <v>0</v>
      </c>
      <c r="AK3332" s="63"/>
      <c r="AL3332" s="62">
        <f t="shared" si="504"/>
        <v>544000</v>
      </c>
      <c r="AM3332" s="62"/>
      <c r="AN3332" s="62">
        <f t="shared" si="504"/>
        <v>574000</v>
      </c>
      <c r="AO3332" s="62"/>
      <c r="AP3332" s="62">
        <f t="shared" si="504"/>
        <v>574000</v>
      </c>
      <c r="AQ3332" s="62"/>
    </row>
    <row r="3333" spans="2:43" ht="18" customHeight="1" x14ac:dyDescent="0.2">
      <c r="B3333" s="4"/>
      <c r="C3333" s="117"/>
      <c r="D3333" s="117"/>
      <c r="E3333" s="117"/>
      <c r="F3333" s="48"/>
      <c r="G3333" s="11"/>
      <c r="H3333" s="117"/>
      <c r="I3333" s="124"/>
      <c r="J3333" s="124"/>
      <c r="K3333" s="144"/>
      <c r="L3333" s="11"/>
      <c r="M3333" s="143"/>
      <c r="N3333" s="42"/>
      <c r="O3333" s="127">
        <v>5</v>
      </c>
      <c r="P3333" s="123"/>
      <c r="Q3333" s="123"/>
      <c r="R3333" s="49"/>
      <c r="S3333" s="18"/>
      <c r="T3333" s="50" t="s">
        <v>29</v>
      </c>
      <c r="U3333" s="76"/>
      <c r="V3333" s="51">
        <f t="shared" si="501"/>
        <v>0</v>
      </c>
      <c r="X3333" s="51">
        <f t="shared" si="502"/>
        <v>0</v>
      </c>
      <c r="Z3333" s="51">
        <f t="shared" si="502"/>
        <v>0</v>
      </c>
      <c r="AB3333" s="51">
        <f t="shared" si="502"/>
        <v>0</v>
      </c>
      <c r="AD3333" s="51">
        <f t="shared" si="502"/>
        <v>0</v>
      </c>
      <c r="AF3333" s="51">
        <f t="shared" si="502"/>
        <v>0</v>
      </c>
      <c r="AH3333" s="51">
        <f t="shared" si="497"/>
        <v>0</v>
      </c>
      <c r="AI3333" s="63"/>
      <c r="AJ3333" s="51">
        <f t="shared" si="503"/>
        <v>0</v>
      </c>
      <c r="AK3333" s="5"/>
      <c r="AL3333" s="51">
        <f t="shared" si="504"/>
        <v>544000</v>
      </c>
      <c r="AM3333" s="51"/>
      <c r="AN3333" s="51">
        <f t="shared" si="504"/>
        <v>574000</v>
      </c>
      <c r="AO3333" s="51"/>
      <c r="AP3333" s="51">
        <f t="shared" si="504"/>
        <v>574000</v>
      </c>
      <c r="AQ3333" s="51"/>
    </row>
    <row r="3334" spans="2:43" ht="18" customHeight="1" x14ac:dyDescent="0.2">
      <c r="B3334" s="4"/>
      <c r="C3334" s="117"/>
      <c r="D3334" s="117"/>
      <c r="E3334" s="117"/>
      <c r="F3334" s="48"/>
      <c r="G3334" s="11"/>
      <c r="H3334" s="117"/>
      <c r="I3334" s="124"/>
      <c r="J3334" s="124"/>
      <c r="K3334" s="144"/>
      <c r="L3334" s="11"/>
      <c r="M3334" s="143"/>
      <c r="N3334" s="42"/>
      <c r="O3334" s="128"/>
      <c r="P3334" s="129">
        <v>2</v>
      </c>
      <c r="Q3334" s="129"/>
      <c r="R3334" s="64"/>
      <c r="S3334" s="234"/>
      <c r="T3334" s="65" t="s">
        <v>348</v>
      </c>
      <c r="U3334" s="155"/>
      <c r="V3334" s="66">
        <f t="shared" si="501"/>
        <v>0</v>
      </c>
      <c r="X3334" s="66">
        <f t="shared" si="502"/>
        <v>0</v>
      </c>
      <c r="Z3334" s="66">
        <f t="shared" si="502"/>
        <v>0</v>
      </c>
      <c r="AB3334" s="66">
        <f t="shared" si="502"/>
        <v>0</v>
      </c>
      <c r="AD3334" s="66">
        <f t="shared" si="502"/>
        <v>0</v>
      </c>
      <c r="AF3334" s="66">
        <f t="shared" si="502"/>
        <v>0</v>
      </c>
      <c r="AH3334" s="66">
        <f t="shared" si="497"/>
        <v>0</v>
      </c>
      <c r="AI3334" s="5"/>
      <c r="AJ3334" s="66">
        <f t="shared" si="503"/>
        <v>0</v>
      </c>
      <c r="AK3334" s="67"/>
      <c r="AL3334" s="66">
        <f t="shared" si="504"/>
        <v>544000</v>
      </c>
      <c r="AM3334" s="66"/>
      <c r="AN3334" s="66">
        <f t="shared" si="504"/>
        <v>574000</v>
      </c>
      <c r="AO3334" s="66"/>
      <c r="AP3334" s="66">
        <f t="shared" si="504"/>
        <v>574000</v>
      </c>
      <c r="AQ3334" s="66"/>
    </row>
    <row r="3335" spans="2:43" ht="18" customHeight="1" x14ac:dyDescent="0.2">
      <c r="B3335" s="4"/>
      <c r="C3335" s="117"/>
      <c r="D3335" s="117"/>
      <c r="E3335" s="117"/>
      <c r="F3335" s="48"/>
      <c r="G3335" s="11"/>
      <c r="H3335" s="117"/>
      <c r="I3335" s="124"/>
      <c r="J3335" s="124"/>
      <c r="K3335" s="144"/>
      <c r="L3335" s="11"/>
      <c r="M3335" s="143"/>
      <c r="N3335" s="42"/>
      <c r="O3335" s="128"/>
      <c r="P3335" s="130"/>
      <c r="Q3335" s="140">
        <v>9</v>
      </c>
      <c r="R3335" s="68"/>
      <c r="S3335" s="35"/>
      <c r="T3335" s="450" t="s">
        <v>646</v>
      </c>
      <c r="U3335" s="92"/>
      <c r="V3335" s="70">
        <f t="shared" si="501"/>
        <v>0</v>
      </c>
      <c r="X3335" s="447">
        <f t="shared" si="502"/>
        <v>0</v>
      </c>
      <c r="Z3335" s="447">
        <f t="shared" si="502"/>
        <v>0</v>
      </c>
      <c r="AB3335" s="447">
        <f t="shared" si="502"/>
        <v>0</v>
      </c>
      <c r="AD3335" s="447">
        <f t="shared" si="502"/>
        <v>0</v>
      </c>
      <c r="AF3335" s="447">
        <f t="shared" si="502"/>
        <v>0</v>
      </c>
      <c r="AH3335" s="447">
        <f t="shared" si="497"/>
        <v>0</v>
      </c>
      <c r="AI3335" s="67"/>
      <c r="AJ3335" s="447">
        <f t="shared" si="503"/>
        <v>0</v>
      </c>
      <c r="AK3335" s="71"/>
      <c r="AL3335" s="447">
        <f t="shared" si="504"/>
        <v>544000</v>
      </c>
      <c r="AM3335" s="447"/>
      <c r="AN3335" s="447">
        <f t="shared" si="504"/>
        <v>574000</v>
      </c>
      <c r="AO3335" s="447"/>
      <c r="AP3335" s="447">
        <f t="shared" si="504"/>
        <v>574000</v>
      </c>
      <c r="AQ3335" s="447"/>
    </row>
    <row r="3336" spans="2:43" ht="18" customHeight="1" x14ac:dyDescent="0.2">
      <c r="B3336" s="4"/>
      <c r="C3336" s="117"/>
      <c r="D3336" s="117"/>
      <c r="E3336" s="117"/>
      <c r="F3336" s="48"/>
      <c r="G3336" s="11"/>
      <c r="H3336" s="117"/>
      <c r="I3336" s="124"/>
      <c r="J3336" s="124"/>
      <c r="K3336" s="144"/>
      <c r="L3336" s="11"/>
      <c r="M3336" s="143"/>
      <c r="N3336" s="42"/>
      <c r="O3336" s="128"/>
      <c r="P3336" s="130"/>
      <c r="Q3336" s="130"/>
      <c r="R3336" s="72">
        <v>20</v>
      </c>
      <c r="S3336" s="181"/>
      <c r="T3336" s="73" t="s">
        <v>647</v>
      </c>
      <c r="V3336" s="74">
        <v>0</v>
      </c>
      <c r="X3336" s="74">
        <v>0</v>
      </c>
      <c r="Z3336" s="74">
        <v>0</v>
      </c>
      <c r="AB3336" s="74">
        <v>0</v>
      </c>
      <c r="AD3336" s="74">
        <v>0</v>
      </c>
      <c r="AF3336" s="74">
        <v>0</v>
      </c>
      <c r="AH3336" s="74">
        <f t="shared" si="497"/>
        <v>0</v>
      </c>
      <c r="AI3336" s="446"/>
      <c r="AJ3336" s="74">
        <v>0</v>
      </c>
      <c r="AK3336" s="8"/>
      <c r="AL3336" s="74">
        <v>544000</v>
      </c>
      <c r="AM3336" s="74"/>
      <c r="AN3336" s="74">
        <v>574000</v>
      </c>
      <c r="AO3336" s="74"/>
      <c r="AP3336" s="74">
        <v>574000</v>
      </c>
      <c r="AQ3336" s="74"/>
    </row>
    <row r="3337" spans="2:43" ht="18" customHeight="1" x14ac:dyDescent="0.2">
      <c r="B3337" s="4"/>
      <c r="C3337" s="117"/>
      <c r="D3337" s="117"/>
      <c r="E3337" s="117"/>
      <c r="F3337" s="113"/>
      <c r="G3337" s="283"/>
      <c r="H3337" s="171"/>
      <c r="I3337" s="114"/>
      <c r="J3337" s="114"/>
      <c r="K3337" s="167"/>
      <c r="L3337" s="276"/>
      <c r="M3337" s="166"/>
      <c r="N3337" s="259"/>
      <c r="O3337" s="115"/>
      <c r="P3337" s="116"/>
      <c r="Q3337" s="116"/>
      <c r="R3337" s="52"/>
      <c r="S3337" s="247"/>
      <c r="T3337" s="53"/>
      <c r="U3337" s="240"/>
      <c r="V3337" s="54"/>
      <c r="X3337" s="54"/>
      <c r="Z3337" s="54"/>
      <c r="AB3337" s="54"/>
      <c r="AD3337" s="54"/>
      <c r="AF3337" s="54"/>
      <c r="AH3337" s="54"/>
      <c r="AI3337" s="8"/>
      <c r="AJ3337" s="54"/>
      <c r="AK3337" s="55"/>
      <c r="AL3337" s="54"/>
      <c r="AM3337" s="54"/>
      <c r="AN3337" s="54"/>
      <c r="AO3337" s="54"/>
      <c r="AP3337" s="54"/>
      <c r="AQ3337" s="54"/>
    </row>
    <row r="3338" spans="2:43" ht="18" customHeight="1" x14ac:dyDescent="0.2">
      <c r="B3338" s="4"/>
      <c r="C3338" s="117"/>
      <c r="D3338" s="117"/>
      <c r="E3338" s="117"/>
      <c r="F3338" s="48"/>
      <c r="G3338" s="11"/>
      <c r="H3338" s="112" t="s">
        <v>33</v>
      </c>
      <c r="I3338" s="118"/>
      <c r="J3338" s="118"/>
      <c r="K3338" s="170"/>
      <c r="L3338" s="34"/>
      <c r="M3338" s="169"/>
      <c r="N3338" s="260"/>
      <c r="O3338" s="119"/>
      <c r="P3338" s="120"/>
      <c r="Q3338" s="120"/>
      <c r="R3338" s="56"/>
      <c r="S3338" s="248"/>
      <c r="T3338" s="57" t="s">
        <v>92</v>
      </c>
      <c r="U3338" s="236"/>
      <c r="V3338" s="58">
        <f>V3339</f>
        <v>10044000</v>
      </c>
      <c r="X3338" s="659">
        <f>X3339</f>
        <v>10488800</v>
      </c>
      <c r="Z3338" s="659">
        <f>Z3339</f>
        <v>11453640</v>
      </c>
      <c r="AB3338" s="659">
        <f>AB3339</f>
        <v>12570350</v>
      </c>
      <c r="AD3338" s="659" t="e">
        <f>AD3339</f>
        <v>#REF!</v>
      </c>
      <c r="AF3338" s="659">
        <f>AF3339</f>
        <v>141900</v>
      </c>
      <c r="AH3338" s="659" t="e">
        <f t="shared" si="497"/>
        <v>#REF!</v>
      </c>
      <c r="AI3338" s="55"/>
      <c r="AJ3338" s="659">
        <f>AJ3339</f>
        <v>4261500</v>
      </c>
      <c r="AK3338" s="59"/>
      <c r="AL3338" s="659">
        <f t="shared" ref="AL3338:AP3340" si="505">AL3339</f>
        <v>18170720</v>
      </c>
      <c r="AM3338" s="659"/>
      <c r="AN3338" s="659">
        <f t="shared" si="505"/>
        <v>19658320</v>
      </c>
      <c r="AO3338" s="659"/>
      <c r="AP3338" s="659">
        <f t="shared" si="505"/>
        <v>19658320</v>
      </c>
      <c r="AQ3338" s="659"/>
    </row>
    <row r="3339" spans="2:43" ht="18" customHeight="1" x14ac:dyDescent="0.2">
      <c r="B3339" s="4"/>
      <c r="C3339" s="117"/>
      <c r="D3339" s="117"/>
      <c r="E3339" s="117"/>
      <c r="F3339" s="48"/>
      <c r="G3339" s="11"/>
      <c r="H3339" s="132"/>
      <c r="I3339" s="121">
        <v>4</v>
      </c>
      <c r="J3339" s="121"/>
      <c r="K3339" s="164"/>
      <c r="L3339" s="277"/>
      <c r="M3339" s="163"/>
      <c r="N3339" s="261"/>
      <c r="O3339" s="122"/>
      <c r="P3339" s="123"/>
      <c r="Q3339" s="123"/>
      <c r="R3339" s="49"/>
      <c r="S3339" s="18"/>
      <c r="T3339" s="50" t="s">
        <v>93</v>
      </c>
      <c r="U3339" s="76"/>
      <c r="V3339" s="51">
        <f>V3340</f>
        <v>10044000</v>
      </c>
      <c r="X3339" s="51">
        <f>X3340</f>
        <v>10488800</v>
      </c>
      <c r="Z3339" s="51">
        <f>Z3340</f>
        <v>11453640</v>
      </c>
      <c r="AB3339" s="51">
        <f>AB3340</f>
        <v>12570350</v>
      </c>
      <c r="AD3339" s="51" t="e">
        <f>AD3340</f>
        <v>#REF!</v>
      </c>
      <c r="AF3339" s="51">
        <f>AF3340</f>
        <v>141900</v>
      </c>
      <c r="AH3339" s="51" t="e">
        <f t="shared" si="497"/>
        <v>#REF!</v>
      </c>
      <c r="AI3339" s="660"/>
      <c r="AJ3339" s="51">
        <f>AJ3340</f>
        <v>4261500</v>
      </c>
      <c r="AK3339" s="5"/>
      <c r="AL3339" s="51">
        <f t="shared" si="505"/>
        <v>18170720</v>
      </c>
      <c r="AM3339" s="51"/>
      <c r="AN3339" s="51">
        <f t="shared" si="505"/>
        <v>19658320</v>
      </c>
      <c r="AO3339" s="51"/>
      <c r="AP3339" s="51">
        <f t="shared" si="505"/>
        <v>19658320</v>
      </c>
      <c r="AQ3339" s="51"/>
    </row>
    <row r="3340" spans="2:43" ht="18" customHeight="1" x14ac:dyDescent="0.2">
      <c r="B3340" s="4"/>
      <c r="C3340" s="117"/>
      <c r="D3340" s="117"/>
      <c r="E3340" s="117"/>
      <c r="F3340" s="48"/>
      <c r="G3340" s="11"/>
      <c r="H3340" s="132"/>
      <c r="I3340" s="121"/>
      <c r="J3340" s="121">
        <v>1</v>
      </c>
      <c r="K3340" s="164"/>
      <c r="L3340" s="277"/>
      <c r="M3340" s="163"/>
      <c r="N3340" s="261"/>
      <c r="O3340" s="122"/>
      <c r="P3340" s="123"/>
      <c r="Q3340" s="123"/>
      <c r="R3340" s="49"/>
      <c r="S3340" s="18"/>
      <c r="T3340" s="50" t="s">
        <v>189</v>
      </c>
      <c r="U3340" s="76"/>
      <c r="V3340" s="51">
        <f>V3341</f>
        <v>10044000</v>
      </c>
      <c r="X3340" s="51">
        <f>X3341</f>
        <v>10488800</v>
      </c>
      <c r="Z3340" s="51">
        <f>Z3341</f>
        <v>11453640</v>
      </c>
      <c r="AB3340" s="51">
        <f>AB3341</f>
        <v>12570350</v>
      </c>
      <c r="AD3340" s="51" t="e">
        <f>AD3341</f>
        <v>#REF!</v>
      </c>
      <c r="AF3340" s="51">
        <f>AF3341</f>
        <v>141900</v>
      </c>
      <c r="AH3340" s="51" t="e">
        <f t="shared" si="497"/>
        <v>#REF!</v>
      </c>
      <c r="AI3340" s="5"/>
      <c r="AJ3340" s="51">
        <f>AJ3341</f>
        <v>4261500</v>
      </c>
      <c r="AK3340" s="5"/>
      <c r="AL3340" s="51">
        <f t="shared" si="505"/>
        <v>18170720</v>
      </c>
      <c r="AM3340" s="51"/>
      <c r="AN3340" s="51">
        <f t="shared" si="505"/>
        <v>19658320</v>
      </c>
      <c r="AO3340" s="51"/>
      <c r="AP3340" s="51">
        <f t="shared" si="505"/>
        <v>19658320</v>
      </c>
      <c r="AQ3340" s="51"/>
    </row>
    <row r="3341" spans="2:43" ht="18" customHeight="1" x14ac:dyDescent="0.2">
      <c r="B3341" s="4"/>
      <c r="C3341" s="117"/>
      <c r="D3341" s="117"/>
      <c r="E3341" s="117"/>
      <c r="F3341" s="48"/>
      <c r="G3341" s="11"/>
      <c r="H3341" s="117"/>
      <c r="I3341" s="124"/>
      <c r="J3341" s="124"/>
      <c r="K3341" s="144"/>
      <c r="L3341" s="11"/>
      <c r="M3341" s="226">
        <v>2</v>
      </c>
      <c r="N3341" s="262"/>
      <c r="O3341" s="125"/>
      <c r="P3341" s="126"/>
      <c r="Q3341" s="126"/>
      <c r="R3341" s="60"/>
      <c r="S3341" s="249"/>
      <c r="T3341" s="61" t="s">
        <v>413</v>
      </c>
      <c r="U3341" s="241"/>
      <c r="V3341" s="62">
        <f>V3342+V3368+V3374</f>
        <v>10044000</v>
      </c>
      <c r="X3341" s="62">
        <f>X3342+X3368+X3374</f>
        <v>10488800</v>
      </c>
      <c r="Z3341" s="62">
        <f>Z3342+Z3368+Z3374</f>
        <v>11453640</v>
      </c>
      <c r="AB3341" s="62">
        <f>AB3342+AB3368+AB3374</f>
        <v>12570350</v>
      </c>
      <c r="AD3341" s="62" t="e">
        <f>AD3342+AD3368+AD3374</f>
        <v>#REF!</v>
      </c>
      <c r="AF3341" s="62">
        <f>AF3342+AF3368+AF3374</f>
        <v>141900</v>
      </c>
      <c r="AH3341" s="62" t="e">
        <f t="shared" si="497"/>
        <v>#REF!</v>
      </c>
      <c r="AI3341" s="5"/>
      <c r="AJ3341" s="62">
        <f>AJ3342+AJ3368+AJ3374</f>
        <v>4261500</v>
      </c>
      <c r="AK3341" s="63"/>
      <c r="AL3341" s="62">
        <f>AL3342+AL3368+AL3374</f>
        <v>18170720</v>
      </c>
      <c r="AM3341" s="62"/>
      <c r="AN3341" s="62">
        <f>AN3342+AN3368+AN3374</f>
        <v>19658320</v>
      </c>
      <c r="AO3341" s="62"/>
      <c r="AP3341" s="62">
        <f>AP3342+AP3368+AP3374</f>
        <v>19658320</v>
      </c>
      <c r="AQ3341" s="62"/>
    </row>
    <row r="3342" spans="2:43" ht="18" customHeight="1" x14ac:dyDescent="0.2">
      <c r="B3342" s="4"/>
      <c r="C3342" s="117"/>
      <c r="D3342" s="117"/>
      <c r="E3342" s="117"/>
      <c r="F3342" s="48"/>
      <c r="G3342" s="11"/>
      <c r="H3342" s="117"/>
      <c r="I3342" s="124"/>
      <c r="J3342" s="124"/>
      <c r="K3342" s="144"/>
      <c r="L3342" s="11"/>
      <c r="M3342" s="143"/>
      <c r="N3342" s="42"/>
      <c r="O3342" s="127" t="s">
        <v>3</v>
      </c>
      <c r="P3342" s="123"/>
      <c r="Q3342" s="123"/>
      <c r="R3342" s="49"/>
      <c r="S3342" s="18"/>
      <c r="T3342" s="50" t="s">
        <v>7</v>
      </c>
      <c r="U3342" s="76"/>
      <c r="V3342" s="51">
        <f>V3343</f>
        <v>8182000</v>
      </c>
      <c r="X3342" s="51">
        <f>X3343</f>
        <v>8738900</v>
      </c>
      <c r="Z3342" s="51">
        <f>Z3343</f>
        <v>9336800</v>
      </c>
      <c r="AB3342" s="51">
        <f>AB3343</f>
        <v>10031500</v>
      </c>
      <c r="AD3342" s="51">
        <f>AD3343</f>
        <v>10703400</v>
      </c>
      <c r="AF3342" s="51">
        <f>AF3343</f>
        <v>0</v>
      </c>
      <c r="AH3342" s="51">
        <f t="shared" si="497"/>
        <v>10703400</v>
      </c>
      <c r="AI3342" s="63"/>
      <c r="AJ3342" s="51">
        <f>AJ3343</f>
        <v>3410730</v>
      </c>
      <c r="AK3342" s="5"/>
      <c r="AL3342" s="51">
        <f>AL3343</f>
        <v>14986350</v>
      </c>
      <c r="AM3342" s="51"/>
      <c r="AN3342" s="51">
        <f>AN3343</f>
        <v>16218250</v>
      </c>
      <c r="AO3342" s="51"/>
      <c r="AP3342" s="51">
        <f>AP3343</f>
        <v>16218250</v>
      </c>
      <c r="AQ3342" s="51"/>
    </row>
    <row r="3343" spans="2:43" ht="18" customHeight="1" x14ac:dyDescent="0.2">
      <c r="B3343" s="4"/>
      <c r="C3343" s="117"/>
      <c r="D3343" s="117"/>
      <c r="E3343" s="117"/>
      <c r="F3343" s="48"/>
      <c r="G3343" s="11"/>
      <c r="H3343" s="117"/>
      <c r="I3343" s="124"/>
      <c r="J3343" s="124"/>
      <c r="K3343" s="144"/>
      <c r="L3343" s="11"/>
      <c r="M3343" s="143"/>
      <c r="N3343" s="42"/>
      <c r="O3343" s="128"/>
      <c r="P3343" s="129">
        <v>1</v>
      </c>
      <c r="Q3343" s="129"/>
      <c r="R3343" s="64"/>
      <c r="S3343" s="234"/>
      <c r="T3343" s="65" t="s">
        <v>8</v>
      </c>
      <c r="U3343" s="155"/>
      <c r="V3343" s="66">
        <f>V3344+V3350+V3356+V3358+V3364+V3366</f>
        <v>8182000</v>
      </c>
      <c r="X3343" s="66">
        <f>X3344+X3350+X3356+X3358+X3364+X3366</f>
        <v>8738900</v>
      </c>
      <c r="Z3343" s="66">
        <f>Z3344+Z3350+Z3356+Z3358+Z3364+Z3366</f>
        <v>9336800</v>
      </c>
      <c r="AB3343" s="66">
        <f>AB3344+AB3350+AB3356+AB3358+AB3364+AB3366</f>
        <v>10031500</v>
      </c>
      <c r="AD3343" s="66">
        <f>AD3344+AD3350+AD3356+AD3358+AD3364+AD3366</f>
        <v>10703400</v>
      </c>
      <c r="AF3343" s="66">
        <f>AF3344+AF3350+AF3356+AF3358+AF3364+AF3366</f>
        <v>0</v>
      </c>
      <c r="AH3343" s="66">
        <f t="shared" si="497"/>
        <v>10703400</v>
      </c>
      <c r="AI3343" s="5"/>
      <c r="AJ3343" s="66">
        <f>AJ3344+AJ3350+AJ3356+AJ3358+AJ3364+AJ3366</f>
        <v>3410730</v>
      </c>
      <c r="AK3343" s="67"/>
      <c r="AL3343" s="66">
        <f>AL3344+AL3350+AL3356+AL3358+AL3364+AL3366</f>
        <v>14986350</v>
      </c>
      <c r="AM3343" s="66"/>
      <c r="AN3343" s="66">
        <f>AN3344+AN3350+AN3356+AN3358+AN3364+AN3366</f>
        <v>16218250</v>
      </c>
      <c r="AO3343" s="66"/>
      <c r="AP3343" s="66">
        <f>AP3344+AP3350+AP3356+AP3358+AP3364+AP3366</f>
        <v>16218250</v>
      </c>
      <c r="AQ3343" s="66"/>
    </row>
    <row r="3344" spans="2:43" ht="18" customHeight="1" x14ac:dyDescent="0.2">
      <c r="B3344" s="4"/>
      <c r="C3344" s="117"/>
      <c r="D3344" s="117"/>
      <c r="E3344" s="117"/>
      <c r="F3344" s="48"/>
      <c r="G3344" s="11"/>
      <c r="H3344" s="117"/>
      <c r="I3344" s="124"/>
      <c r="J3344" s="124"/>
      <c r="K3344" s="144"/>
      <c r="L3344" s="11"/>
      <c r="M3344" s="143"/>
      <c r="N3344" s="42"/>
      <c r="O3344" s="128"/>
      <c r="P3344" s="130"/>
      <c r="Q3344" s="140">
        <v>1</v>
      </c>
      <c r="R3344" s="68"/>
      <c r="S3344" s="35"/>
      <c r="T3344" s="69" t="s">
        <v>9</v>
      </c>
      <c r="U3344" s="92"/>
      <c r="V3344" s="70">
        <f>V3345+V3346+V3347+V3348+V3349</f>
        <v>3603000</v>
      </c>
      <c r="X3344" s="447">
        <f>X3345+X3346+X3347+X3348+X3349</f>
        <v>4305600</v>
      </c>
      <c r="Z3344" s="447">
        <f>Z3345+Z3346+Z3347+Z3348+Z3349</f>
        <v>4755500</v>
      </c>
      <c r="AB3344" s="447">
        <f>AB3345+AB3346+AB3347+AB3348+AB3349</f>
        <v>5075100</v>
      </c>
      <c r="AD3344" s="447">
        <f>AD3345+AD3346+AD3347+AD3348+AD3349</f>
        <v>4800500</v>
      </c>
      <c r="AF3344" s="447">
        <f>AF3345+AF3346+AF3347+AF3348+AF3349</f>
        <v>0</v>
      </c>
      <c r="AH3344" s="447">
        <f t="shared" si="497"/>
        <v>4800500</v>
      </c>
      <c r="AI3344" s="67"/>
      <c r="AJ3344" s="447">
        <f>AJ3345+AJ3346+AJ3347+AJ3348+AJ3349</f>
        <v>1725540</v>
      </c>
      <c r="AK3344" s="71"/>
      <c r="AL3344" s="447">
        <f>AL3345+AL3346+AL3347+AL3348+AL3349</f>
        <v>5998500</v>
      </c>
      <c r="AM3344" s="447"/>
      <c r="AN3344" s="447">
        <f>AN3345+AN3346+AN3347+AN3348+AN3349</f>
        <v>6490800</v>
      </c>
      <c r="AO3344" s="447"/>
      <c r="AP3344" s="447">
        <f>AP3345+AP3346+AP3347+AP3348+AP3349</f>
        <v>6490800</v>
      </c>
      <c r="AQ3344" s="447"/>
    </row>
    <row r="3345" spans="2:43" ht="18" customHeight="1" x14ac:dyDescent="0.25">
      <c r="B3345" s="4"/>
      <c r="C3345" s="117"/>
      <c r="D3345" s="117"/>
      <c r="E3345" s="117"/>
      <c r="F3345" s="48"/>
      <c r="G3345" s="11"/>
      <c r="H3345" s="117"/>
      <c r="I3345" s="124"/>
      <c r="J3345" s="124"/>
      <c r="K3345" s="144"/>
      <c r="L3345" s="11"/>
      <c r="M3345" s="143"/>
      <c r="N3345" s="42"/>
      <c r="O3345" s="128"/>
      <c r="P3345" s="130"/>
      <c r="Q3345" s="130"/>
      <c r="R3345" s="72" t="s">
        <v>3</v>
      </c>
      <c r="S3345" s="181"/>
      <c r="T3345" s="73" t="s">
        <v>9</v>
      </c>
      <c r="V3345" s="74">
        <v>3603000</v>
      </c>
      <c r="X3345" s="74">
        <v>4305600</v>
      </c>
      <c r="Z3345" s="829">
        <v>4755500</v>
      </c>
      <c r="AB3345" s="74">
        <v>5075100</v>
      </c>
      <c r="AD3345" s="944">
        <v>4800500</v>
      </c>
      <c r="AF3345" s="74">
        <v>0</v>
      </c>
      <c r="AH3345" s="74">
        <f t="shared" si="497"/>
        <v>4800500</v>
      </c>
      <c r="AI3345" s="446"/>
      <c r="AJ3345" s="74">
        <f t="shared" ref="AJ3345" si="506">CEILING(AB3345*34/100,10)</f>
        <v>1725540</v>
      </c>
      <c r="AK3345" s="8"/>
      <c r="AL3345" s="74">
        <v>5998500</v>
      </c>
      <c r="AM3345" s="74"/>
      <c r="AN3345" s="74">
        <v>6490800</v>
      </c>
      <c r="AO3345" s="696"/>
      <c r="AP3345" s="74">
        <v>6490800</v>
      </c>
      <c r="AQ3345" s="696"/>
    </row>
    <row r="3346" spans="2:43" ht="18" hidden="1" customHeight="1" x14ac:dyDescent="0.2">
      <c r="B3346" s="4"/>
      <c r="C3346" s="117"/>
      <c r="D3346" s="117"/>
      <c r="E3346" s="117"/>
      <c r="F3346" s="48"/>
      <c r="G3346" s="11"/>
      <c r="H3346" s="117"/>
      <c r="I3346" s="124"/>
      <c r="J3346" s="124"/>
      <c r="K3346" s="144"/>
      <c r="L3346" s="11"/>
      <c r="M3346" s="143"/>
      <c r="N3346" s="42"/>
      <c r="O3346" s="128"/>
      <c r="P3346" s="130"/>
      <c r="Q3346" s="130"/>
      <c r="R3346" s="72"/>
      <c r="S3346" s="181"/>
      <c r="T3346" s="73"/>
      <c r="V3346" s="74"/>
      <c r="X3346" s="74"/>
      <c r="Z3346" s="74"/>
      <c r="AB3346" s="74"/>
      <c r="AD3346" s="74"/>
      <c r="AF3346" s="74"/>
      <c r="AH3346" s="74">
        <f t="shared" si="497"/>
        <v>0</v>
      </c>
      <c r="AI3346" s="8"/>
      <c r="AJ3346" s="74"/>
      <c r="AK3346" s="8"/>
      <c r="AL3346" s="74"/>
      <c r="AM3346" s="74"/>
      <c r="AN3346" s="74"/>
      <c r="AO3346" s="74"/>
      <c r="AP3346" s="74"/>
      <c r="AQ3346" s="74"/>
    </row>
    <row r="3347" spans="2:43" ht="18" hidden="1" customHeight="1" x14ac:dyDescent="0.2">
      <c r="B3347" s="4"/>
      <c r="C3347" s="117"/>
      <c r="D3347" s="117"/>
      <c r="E3347" s="117"/>
      <c r="F3347" s="48"/>
      <c r="G3347" s="11"/>
      <c r="H3347" s="117"/>
      <c r="I3347" s="124"/>
      <c r="J3347" s="124"/>
      <c r="K3347" s="144"/>
      <c r="L3347" s="11"/>
      <c r="M3347" s="143"/>
      <c r="N3347" s="42"/>
      <c r="O3347" s="128"/>
      <c r="P3347" s="130"/>
      <c r="Q3347" s="130"/>
      <c r="R3347" s="72"/>
      <c r="S3347" s="181"/>
      <c r="T3347" s="73"/>
      <c r="V3347" s="74"/>
      <c r="X3347" s="74"/>
      <c r="Z3347" s="74"/>
      <c r="AB3347" s="74"/>
      <c r="AD3347" s="74"/>
      <c r="AF3347" s="74"/>
      <c r="AH3347" s="74">
        <f t="shared" si="497"/>
        <v>0</v>
      </c>
      <c r="AI3347" s="8"/>
      <c r="AJ3347" s="74"/>
      <c r="AK3347" s="8"/>
      <c r="AL3347" s="74"/>
      <c r="AM3347" s="74"/>
      <c r="AN3347" s="74"/>
      <c r="AO3347" s="74"/>
      <c r="AP3347" s="74"/>
      <c r="AQ3347" s="74"/>
    </row>
    <row r="3348" spans="2:43" ht="18" hidden="1" customHeight="1" x14ac:dyDescent="0.2">
      <c r="B3348" s="4"/>
      <c r="C3348" s="117"/>
      <c r="D3348" s="117"/>
      <c r="E3348" s="117"/>
      <c r="F3348" s="48"/>
      <c r="G3348" s="11"/>
      <c r="H3348" s="117"/>
      <c r="I3348" s="124"/>
      <c r="J3348" s="124"/>
      <c r="K3348" s="144"/>
      <c r="L3348" s="11"/>
      <c r="M3348" s="143"/>
      <c r="N3348" s="42"/>
      <c r="O3348" s="128"/>
      <c r="P3348" s="130"/>
      <c r="Q3348" s="130"/>
      <c r="R3348" s="72"/>
      <c r="S3348" s="181"/>
      <c r="T3348" s="73"/>
      <c r="V3348" s="74"/>
      <c r="X3348" s="74"/>
      <c r="Z3348" s="74"/>
      <c r="AB3348" s="74"/>
      <c r="AD3348" s="74"/>
      <c r="AF3348" s="74"/>
      <c r="AH3348" s="74">
        <f t="shared" si="497"/>
        <v>0</v>
      </c>
      <c r="AI3348" s="8"/>
      <c r="AJ3348" s="74"/>
      <c r="AK3348" s="8"/>
      <c r="AL3348" s="74"/>
      <c r="AM3348" s="74"/>
      <c r="AN3348" s="74"/>
      <c r="AO3348" s="74"/>
      <c r="AP3348" s="74"/>
      <c r="AQ3348" s="74"/>
    </row>
    <row r="3349" spans="2:43" ht="18" hidden="1" customHeight="1" x14ac:dyDescent="0.2">
      <c r="B3349" s="4"/>
      <c r="C3349" s="117"/>
      <c r="D3349" s="117"/>
      <c r="E3349" s="117"/>
      <c r="F3349" s="48"/>
      <c r="G3349" s="11"/>
      <c r="H3349" s="117"/>
      <c r="I3349" s="124"/>
      <c r="J3349" s="124"/>
      <c r="K3349" s="144"/>
      <c r="L3349" s="11"/>
      <c r="M3349" s="143"/>
      <c r="N3349" s="42"/>
      <c r="O3349" s="128"/>
      <c r="P3349" s="130"/>
      <c r="Q3349" s="130"/>
      <c r="R3349" s="72"/>
      <c r="S3349" s="181"/>
      <c r="T3349" s="73"/>
      <c r="V3349" s="74"/>
      <c r="X3349" s="74"/>
      <c r="Z3349" s="74"/>
      <c r="AB3349" s="74"/>
      <c r="AD3349" s="74"/>
      <c r="AF3349" s="74"/>
      <c r="AH3349" s="74">
        <f t="shared" si="497"/>
        <v>0</v>
      </c>
      <c r="AI3349" s="8"/>
      <c r="AJ3349" s="74"/>
      <c r="AK3349" s="8"/>
      <c r="AL3349" s="74"/>
      <c r="AM3349" s="74"/>
      <c r="AN3349" s="74"/>
      <c r="AO3349" s="74"/>
      <c r="AP3349" s="74"/>
      <c r="AQ3349" s="74"/>
    </row>
    <row r="3350" spans="2:43" ht="18" customHeight="1" x14ac:dyDescent="0.2">
      <c r="B3350" s="4"/>
      <c r="C3350" s="117"/>
      <c r="D3350" s="117"/>
      <c r="E3350" s="117"/>
      <c r="F3350" s="48"/>
      <c r="G3350" s="11"/>
      <c r="H3350" s="117"/>
      <c r="I3350" s="124"/>
      <c r="J3350" s="124"/>
      <c r="K3350" s="144"/>
      <c r="L3350" s="11"/>
      <c r="M3350" s="143"/>
      <c r="N3350" s="42"/>
      <c r="O3350" s="128"/>
      <c r="P3350" s="130"/>
      <c r="Q3350" s="131">
        <v>2</v>
      </c>
      <c r="R3350" s="68"/>
      <c r="S3350" s="35"/>
      <c r="T3350" s="69" t="s">
        <v>11</v>
      </c>
      <c r="U3350" s="92"/>
      <c r="V3350" s="70">
        <f>V3351+V3352+V3353+V3354+V3355</f>
        <v>1769000</v>
      </c>
      <c r="X3350" s="447">
        <f>X3351+X3352+X3353+X3354+X3355</f>
        <v>1715200</v>
      </c>
      <c r="Z3350" s="447">
        <f>Z3351+Z3352+Z3353+Z3354+Z3355</f>
        <v>1641400</v>
      </c>
      <c r="AB3350" s="447">
        <f>AB3351+AB3352+AB3353+AB3354+AB3355</f>
        <v>1728200</v>
      </c>
      <c r="AD3350" s="447">
        <f>AD3351+AD3352+AD3353+AD3354+AD3355</f>
        <v>1807000</v>
      </c>
      <c r="AF3350" s="447">
        <f>AF3351+AF3352+AF3353+AF3354+AF3355</f>
        <v>0</v>
      </c>
      <c r="AH3350" s="447">
        <f t="shared" si="497"/>
        <v>1807000</v>
      </c>
      <c r="AI3350" s="8"/>
      <c r="AJ3350" s="447">
        <f>AJ3351+AJ3352+AJ3353+AJ3354+AJ3355</f>
        <v>587590</v>
      </c>
      <c r="AK3350" s="71"/>
      <c r="AL3350" s="447">
        <f>AL3351+AL3352+AL3353+AL3354+AL3355</f>
        <v>4057450</v>
      </c>
      <c r="AM3350" s="447"/>
      <c r="AN3350" s="447">
        <f>AN3351+AN3352+AN3353+AN3354+AN3355</f>
        <v>4390450</v>
      </c>
      <c r="AO3350" s="447"/>
      <c r="AP3350" s="447">
        <f>AP3351+AP3352+AP3353+AP3354+AP3355</f>
        <v>4390450</v>
      </c>
      <c r="AQ3350" s="447"/>
    </row>
    <row r="3351" spans="2:43" ht="18" customHeight="1" x14ac:dyDescent="0.25">
      <c r="B3351" s="4"/>
      <c r="C3351" s="117"/>
      <c r="D3351" s="117"/>
      <c r="E3351" s="117"/>
      <c r="F3351" s="48"/>
      <c r="G3351" s="11"/>
      <c r="H3351" s="117"/>
      <c r="I3351" s="124"/>
      <c r="J3351" s="124"/>
      <c r="K3351" s="144"/>
      <c r="L3351" s="11"/>
      <c r="M3351" s="143"/>
      <c r="N3351" s="42"/>
      <c r="O3351" s="128"/>
      <c r="P3351" s="130"/>
      <c r="Q3351" s="130"/>
      <c r="R3351" s="72" t="s">
        <v>3</v>
      </c>
      <c r="S3351" s="181"/>
      <c r="T3351" s="73" t="s">
        <v>11</v>
      </c>
      <c r="V3351" s="74">
        <v>1769000</v>
      </c>
      <c r="X3351" s="74">
        <v>1715200</v>
      </c>
      <c r="Z3351" s="829">
        <v>1641400</v>
      </c>
      <c r="AB3351" s="74">
        <v>1728200</v>
      </c>
      <c r="AD3351" s="944">
        <v>1807000</v>
      </c>
      <c r="AF3351" s="74">
        <v>0</v>
      </c>
      <c r="AH3351" s="74">
        <f t="shared" si="497"/>
        <v>1807000</v>
      </c>
      <c r="AI3351" s="446"/>
      <c r="AJ3351" s="74">
        <f t="shared" ref="AJ3351" si="507">CEILING(AB3351*34/100,10)</f>
        <v>587590</v>
      </c>
      <c r="AK3351" s="8"/>
      <c r="AL3351" s="74">
        <v>4057450</v>
      </c>
      <c r="AM3351" s="74"/>
      <c r="AN3351" s="74">
        <v>4390450</v>
      </c>
      <c r="AO3351" s="696"/>
      <c r="AP3351" s="74">
        <v>4390450</v>
      </c>
      <c r="AQ3351" s="696"/>
    </row>
    <row r="3352" spans="2:43" ht="18" hidden="1" customHeight="1" x14ac:dyDescent="0.2">
      <c r="B3352" s="4"/>
      <c r="C3352" s="117"/>
      <c r="D3352" s="117"/>
      <c r="E3352" s="117"/>
      <c r="F3352" s="48"/>
      <c r="G3352" s="11"/>
      <c r="H3352" s="117"/>
      <c r="I3352" s="124"/>
      <c r="J3352" s="124"/>
      <c r="K3352" s="144"/>
      <c r="L3352" s="11"/>
      <c r="M3352" s="143"/>
      <c r="N3352" s="42"/>
      <c r="O3352" s="128"/>
      <c r="P3352" s="130"/>
      <c r="Q3352" s="130"/>
      <c r="R3352" s="72"/>
      <c r="S3352" s="181"/>
      <c r="T3352" s="73"/>
      <c r="V3352" s="74"/>
      <c r="X3352" s="74"/>
      <c r="Z3352" s="74"/>
      <c r="AB3352" s="74"/>
      <c r="AD3352" s="74"/>
      <c r="AF3352" s="74"/>
      <c r="AH3352" s="74">
        <f t="shared" si="497"/>
        <v>0</v>
      </c>
      <c r="AI3352" s="8"/>
      <c r="AJ3352" s="74"/>
      <c r="AK3352" s="8"/>
      <c r="AL3352" s="74"/>
      <c r="AM3352" s="74"/>
      <c r="AN3352" s="74"/>
      <c r="AO3352" s="74"/>
      <c r="AP3352" s="74"/>
      <c r="AQ3352" s="74"/>
    </row>
    <row r="3353" spans="2:43" ht="18" hidden="1" customHeight="1" x14ac:dyDescent="0.2">
      <c r="B3353" s="4"/>
      <c r="C3353" s="117"/>
      <c r="D3353" s="117"/>
      <c r="E3353" s="117"/>
      <c r="F3353" s="48"/>
      <c r="G3353" s="11"/>
      <c r="H3353" s="117"/>
      <c r="I3353" s="124"/>
      <c r="J3353" s="124"/>
      <c r="K3353" s="144"/>
      <c r="L3353" s="11"/>
      <c r="M3353" s="143"/>
      <c r="N3353" s="42"/>
      <c r="O3353" s="128"/>
      <c r="P3353" s="130"/>
      <c r="Q3353" s="130"/>
      <c r="R3353" s="72"/>
      <c r="S3353" s="181"/>
      <c r="T3353" s="73"/>
      <c r="V3353" s="74"/>
      <c r="X3353" s="74"/>
      <c r="Z3353" s="74"/>
      <c r="AB3353" s="74"/>
      <c r="AD3353" s="74"/>
      <c r="AF3353" s="74"/>
      <c r="AH3353" s="74">
        <f t="shared" si="497"/>
        <v>0</v>
      </c>
      <c r="AI3353" s="8"/>
      <c r="AJ3353" s="74"/>
      <c r="AK3353" s="8"/>
      <c r="AL3353" s="74"/>
      <c r="AM3353" s="74"/>
      <c r="AN3353" s="74"/>
      <c r="AO3353" s="74"/>
      <c r="AP3353" s="74"/>
      <c r="AQ3353" s="74"/>
    </row>
    <row r="3354" spans="2:43" ht="18" hidden="1" customHeight="1" x14ac:dyDescent="0.2">
      <c r="B3354" s="4"/>
      <c r="C3354" s="117"/>
      <c r="D3354" s="117"/>
      <c r="E3354" s="117"/>
      <c r="F3354" s="48"/>
      <c r="G3354" s="11"/>
      <c r="H3354" s="117"/>
      <c r="I3354" s="124"/>
      <c r="J3354" s="124"/>
      <c r="K3354" s="144"/>
      <c r="L3354" s="11"/>
      <c r="M3354" s="143"/>
      <c r="N3354" s="42"/>
      <c r="O3354" s="128"/>
      <c r="P3354" s="130"/>
      <c r="Q3354" s="130"/>
      <c r="R3354" s="72"/>
      <c r="S3354" s="181"/>
      <c r="T3354" s="73"/>
      <c r="V3354" s="74"/>
      <c r="X3354" s="74"/>
      <c r="Z3354" s="74"/>
      <c r="AB3354" s="74"/>
      <c r="AD3354" s="74"/>
      <c r="AF3354" s="74"/>
      <c r="AH3354" s="74">
        <f t="shared" si="497"/>
        <v>0</v>
      </c>
      <c r="AI3354" s="8"/>
      <c r="AJ3354" s="74"/>
      <c r="AK3354" s="8"/>
      <c r="AL3354" s="74"/>
      <c r="AM3354" s="74"/>
      <c r="AN3354" s="74"/>
      <c r="AO3354" s="74"/>
      <c r="AP3354" s="74"/>
      <c r="AQ3354" s="74"/>
    </row>
    <row r="3355" spans="2:43" ht="18" hidden="1" customHeight="1" x14ac:dyDescent="0.2">
      <c r="B3355" s="4"/>
      <c r="C3355" s="117"/>
      <c r="D3355" s="117"/>
      <c r="E3355" s="117"/>
      <c r="F3355" s="48"/>
      <c r="G3355" s="11"/>
      <c r="H3355" s="117"/>
      <c r="I3355" s="124"/>
      <c r="J3355" s="124"/>
      <c r="K3355" s="144"/>
      <c r="L3355" s="11"/>
      <c r="M3355" s="143"/>
      <c r="N3355" s="42"/>
      <c r="O3355" s="128"/>
      <c r="P3355" s="130"/>
      <c r="Q3355" s="130"/>
      <c r="R3355" s="72"/>
      <c r="S3355" s="181"/>
      <c r="T3355" s="73"/>
      <c r="V3355" s="74"/>
      <c r="X3355" s="74"/>
      <c r="Z3355" s="74"/>
      <c r="AB3355" s="74"/>
      <c r="AD3355" s="74"/>
      <c r="AF3355" s="74"/>
      <c r="AH3355" s="74">
        <f t="shared" si="497"/>
        <v>0</v>
      </c>
      <c r="AI3355" s="8"/>
      <c r="AJ3355" s="74"/>
      <c r="AK3355" s="8"/>
      <c r="AL3355" s="74"/>
      <c r="AM3355" s="74"/>
      <c r="AN3355" s="74"/>
      <c r="AO3355" s="74"/>
      <c r="AP3355" s="74"/>
      <c r="AQ3355" s="74"/>
    </row>
    <row r="3356" spans="2:43" ht="18" customHeight="1" x14ac:dyDescent="0.2">
      <c r="B3356" s="4"/>
      <c r="C3356" s="117"/>
      <c r="D3356" s="117"/>
      <c r="E3356" s="117"/>
      <c r="F3356" s="48"/>
      <c r="G3356" s="11"/>
      <c r="H3356" s="117"/>
      <c r="I3356" s="124"/>
      <c r="J3356" s="124"/>
      <c r="K3356" s="144"/>
      <c r="L3356" s="11"/>
      <c r="M3356" s="143"/>
      <c r="N3356" s="42"/>
      <c r="O3356" s="128"/>
      <c r="P3356" s="130"/>
      <c r="Q3356" s="131">
        <v>3</v>
      </c>
      <c r="R3356" s="84"/>
      <c r="S3356" s="250"/>
      <c r="T3356" s="69" t="s">
        <v>12</v>
      </c>
      <c r="U3356" s="92"/>
      <c r="V3356" s="70">
        <f>V3357</f>
        <v>2154000</v>
      </c>
      <c r="X3356" s="447">
        <f>X3357</f>
        <v>2128600</v>
      </c>
      <c r="Z3356" s="447">
        <f>Z3357</f>
        <v>2385300</v>
      </c>
      <c r="AB3356" s="447">
        <f>AB3357</f>
        <v>2550000</v>
      </c>
      <c r="AD3356" s="447">
        <f>AD3357</f>
        <v>3946000</v>
      </c>
      <c r="AF3356" s="447">
        <f>AF3357</f>
        <v>0</v>
      </c>
      <c r="AH3356" s="447">
        <f t="shared" si="497"/>
        <v>3946000</v>
      </c>
      <c r="AI3356" s="8"/>
      <c r="AJ3356" s="447">
        <f>AJ3357</f>
        <v>867000</v>
      </c>
      <c r="AK3356" s="71"/>
      <c r="AL3356" s="447">
        <f>AL3357</f>
        <v>3762450</v>
      </c>
      <c r="AM3356" s="447"/>
      <c r="AN3356" s="447">
        <f>AN3357</f>
        <v>4071200</v>
      </c>
      <c r="AO3356" s="447"/>
      <c r="AP3356" s="447">
        <f>AP3357</f>
        <v>4071200</v>
      </c>
      <c r="AQ3356" s="447"/>
    </row>
    <row r="3357" spans="2:43" ht="18" customHeight="1" x14ac:dyDescent="0.25">
      <c r="B3357" s="4"/>
      <c r="C3357" s="117"/>
      <c r="D3357" s="117"/>
      <c r="E3357" s="117"/>
      <c r="F3357" s="48"/>
      <c r="G3357" s="11"/>
      <c r="H3357" s="117"/>
      <c r="I3357" s="124"/>
      <c r="J3357" s="124"/>
      <c r="K3357" s="144"/>
      <c r="L3357" s="11"/>
      <c r="M3357" s="143"/>
      <c r="N3357" s="42"/>
      <c r="O3357" s="128"/>
      <c r="P3357" s="130"/>
      <c r="Q3357" s="130"/>
      <c r="R3357" s="72" t="s">
        <v>3</v>
      </c>
      <c r="S3357" s="181"/>
      <c r="T3357" s="73" t="s">
        <v>12</v>
      </c>
      <c r="V3357" s="74">
        <v>2154000</v>
      </c>
      <c r="X3357" s="74">
        <v>2128600</v>
      </c>
      <c r="Z3357" s="829">
        <v>2385300</v>
      </c>
      <c r="AB3357" s="74">
        <v>2550000</v>
      </c>
      <c r="AD3357" s="944">
        <v>3946000</v>
      </c>
      <c r="AF3357" s="74">
        <v>0</v>
      </c>
      <c r="AH3357" s="74">
        <f t="shared" si="497"/>
        <v>3946000</v>
      </c>
      <c r="AI3357" s="446"/>
      <c r="AJ3357" s="74">
        <f t="shared" ref="AJ3357" si="508">CEILING(AB3357*34/100,10)</f>
        <v>867000</v>
      </c>
      <c r="AK3357" s="8"/>
      <c r="AL3357" s="74">
        <v>3762450</v>
      </c>
      <c r="AM3357" s="74"/>
      <c r="AN3357" s="74">
        <v>4071200</v>
      </c>
      <c r="AO3357" s="696"/>
      <c r="AP3357" s="74">
        <v>4071200</v>
      </c>
      <c r="AQ3357" s="696"/>
    </row>
    <row r="3358" spans="2:43" ht="18" customHeight="1" x14ac:dyDescent="0.2">
      <c r="B3358" s="4"/>
      <c r="C3358" s="117"/>
      <c r="D3358" s="117"/>
      <c r="E3358" s="117"/>
      <c r="F3358" s="48"/>
      <c r="G3358" s="11"/>
      <c r="H3358" s="117"/>
      <c r="I3358" s="124"/>
      <c r="J3358" s="124"/>
      <c r="K3358" s="144"/>
      <c r="L3358" s="11"/>
      <c r="M3358" s="143"/>
      <c r="N3358" s="42"/>
      <c r="O3358" s="128"/>
      <c r="P3358" s="130"/>
      <c r="Q3358" s="131">
        <v>4</v>
      </c>
      <c r="R3358" s="68"/>
      <c r="S3358" s="35"/>
      <c r="T3358" s="69" t="s">
        <v>13</v>
      </c>
      <c r="U3358" s="92"/>
      <c r="V3358" s="70">
        <f>V3359+V3360+V3361+V3362+V3363</f>
        <v>96000</v>
      </c>
      <c r="X3358" s="447">
        <f>X3359+X3360+X3361+X3362+X3363</f>
        <v>104200</v>
      </c>
      <c r="Z3358" s="447">
        <f>Z3359+Z3360+Z3361+Z3362+Z3363</f>
        <v>96900</v>
      </c>
      <c r="AB3358" s="447">
        <f>AB3359+AB3360+AB3361+AB3362+AB3363</f>
        <v>101100</v>
      </c>
      <c r="AD3358" s="447">
        <f>AD3359+AD3360+AD3361+AD3362+AD3363</f>
        <v>102400</v>
      </c>
      <c r="AF3358" s="447">
        <f>AF3359+AF3360+AF3361+AF3362+AF3363</f>
        <v>0</v>
      </c>
      <c r="AH3358" s="447">
        <f t="shared" ref="AH3358:AH3417" si="509">AD3358+AF3358</f>
        <v>102400</v>
      </c>
      <c r="AI3358" s="8"/>
      <c r="AJ3358" s="447">
        <f>AJ3359+AJ3360+AJ3361+AJ3362+AJ3363</f>
        <v>34380</v>
      </c>
      <c r="AK3358" s="71"/>
      <c r="AL3358" s="447">
        <f>AL3359+AL3360+AL3361+AL3362+AL3363</f>
        <v>108700</v>
      </c>
      <c r="AM3358" s="447"/>
      <c r="AN3358" s="447">
        <f>AN3359+AN3360+AN3361+AN3362+AN3363</f>
        <v>117600</v>
      </c>
      <c r="AO3358" s="447"/>
      <c r="AP3358" s="447">
        <f>AP3359+AP3360+AP3361+AP3362+AP3363</f>
        <v>117600</v>
      </c>
      <c r="AQ3358" s="447"/>
    </row>
    <row r="3359" spans="2:43" ht="18" customHeight="1" x14ac:dyDescent="0.25">
      <c r="B3359" s="4"/>
      <c r="C3359" s="117"/>
      <c r="D3359" s="117"/>
      <c r="E3359" s="117"/>
      <c r="F3359" s="48"/>
      <c r="G3359" s="11"/>
      <c r="H3359" s="117"/>
      <c r="I3359" s="124"/>
      <c r="J3359" s="124"/>
      <c r="K3359" s="144"/>
      <c r="L3359" s="11"/>
      <c r="M3359" s="143"/>
      <c r="N3359" s="42"/>
      <c r="O3359" s="128"/>
      <c r="P3359" s="130"/>
      <c r="Q3359" s="130"/>
      <c r="R3359" s="72" t="s">
        <v>3</v>
      </c>
      <c r="S3359" s="181"/>
      <c r="T3359" s="73" t="s">
        <v>13</v>
      </c>
      <c r="V3359" s="74">
        <v>96000</v>
      </c>
      <c r="X3359" s="74">
        <v>104200</v>
      </c>
      <c r="Z3359" s="829">
        <v>96900</v>
      </c>
      <c r="AB3359" s="74">
        <v>101100</v>
      </c>
      <c r="AD3359" s="944">
        <v>102400</v>
      </c>
      <c r="AF3359" s="74">
        <v>0</v>
      </c>
      <c r="AH3359" s="74">
        <f t="shared" si="509"/>
        <v>102400</v>
      </c>
      <c r="AI3359" s="446"/>
      <c r="AJ3359" s="74">
        <f t="shared" ref="AJ3359" si="510">CEILING(AB3359*34/100,10)</f>
        <v>34380</v>
      </c>
      <c r="AK3359" s="8"/>
      <c r="AL3359" s="74">
        <v>108700</v>
      </c>
      <c r="AM3359" s="74"/>
      <c r="AN3359" s="74">
        <v>117600</v>
      </c>
      <c r="AO3359" s="696"/>
      <c r="AP3359" s="74">
        <v>117600</v>
      </c>
      <c r="AQ3359" s="696"/>
    </row>
    <row r="3360" spans="2:43" ht="18" hidden="1" customHeight="1" x14ac:dyDescent="0.2">
      <c r="B3360" s="4"/>
      <c r="C3360" s="117"/>
      <c r="D3360" s="117"/>
      <c r="E3360" s="117"/>
      <c r="F3360" s="48"/>
      <c r="G3360" s="11"/>
      <c r="H3360" s="117"/>
      <c r="I3360" s="124"/>
      <c r="J3360" s="124"/>
      <c r="K3360" s="144"/>
      <c r="L3360" s="11"/>
      <c r="M3360" s="143"/>
      <c r="N3360" s="42"/>
      <c r="O3360" s="128"/>
      <c r="P3360" s="130"/>
      <c r="Q3360" s="130"/>
      <c r="R3360" s="72"/>
      <c r="S3360" s="181"/>
      <c r="T3360" s="73"/>
      <c r="V3360" s="74"/>
      <c r="X3360" s="74"/>
      <c r="Z3360" s="74"/>
      <c r="AB3360" s="74"/>
      <c r="AD3360" s="74"/>
      <c r="AF3360" s="74"/>
      <c r="AH3360" s="74">
        <f t="shared" si="509"/>
        <v>0</v>
      </c>
      <c r="AI3360" s="8"/>
      <c r="AJ3360" s="74"/>
      <c r="AK3360" s="8"/>
      <c r="AL3360" s="74"/>
      <c r="AM3360" s="74"/>
      <c r="AN3360" s="74"/>
      <c r="AO3360" s="74"/>
      <c r="AP3360" s="74"/>
      <c r="AQ3360" s="74"/>
    </row>
    <row r="3361" spans="2:43" ht="18" hidden="1" customHeight="1" x14ac:dyDescent="0.2">
      <c r="B3361" s="4"/>
      <c r="C3361" s="117"/>
      <c r="D3361" s="117"/>
      <c r="E3361" s="117"/>
      <c r="F3361" s="48"/>
      <c r="G3361" s="11"/>
      <c r="H3361" s="117"/>
      <c r="I3361" s="124"/>
      <c r="J3361" s="124"/>
      <c r="K3361" s="144"/>
      <c r="L3361" s="11"/>
      <c r="M3361" s="143"/>
      <c r="N3361" s="42"/>
      <c r="O3361" s="128"/>
      <c r="P3361" s="130"/>
      <c r="Q3361" s="130"/>
      <c r="R3361" s="72"/>
      <c r="S3361" s="181"/>
      <c r="T3361" s="73"/>
      <c r="V3361" s="74"/>
      <c r="X3361" s="74"/>
      <c r="Z3361" s="74"/>
      <c r="AB3361" s="74"/>
      <c r="AD3361" s="74"/>
      <c r="AF3361" s="74"/>
      <c r="AH3361" s="74">
        <f t="shared" si="509"/>
        <v>0</v>
      </c>
      <c r="AI3361" s="8"/>
      <c r="AJ3361" s="74"/>
      <c r="AK3361" s="8"/>
      <c r="AL3361" s="74"/>
      <c r="AM3361" s="74"/>
      <c r="AN3361" s="74"/>
      <c r="AO3361" s="74"/>
      <c r="AP3361" s="74"/>
      <c r="AQ3361" s="74"/>
    </row>
    <row r="3362" spans="2:43" ht="18" hidden="1" customHeight="1" x14ac:dyDescent="0.2">
      <c r="B3362" s="4"/>
      <c r="C3362" s="117"/>
      <c r="D3362" s="117"/>
      <c r="E3362" s="117"/>
      <c r="F3362" s="48"/>
      <c r="G3362" s="11"/>
      <c r="H3362" s="117"/>
      <c r="I3362" s="124"/>
      <c r="J3362" s="124"/>
      <c r="K3362" s="144"/>
      <c r="L3362" s="11"/>
      <c r="M3362" s="143"/>
      <c r="N3362" s="42"/>
      <c r="O3362" s="128"/>
      <c r="P3362" s="130"/>
      <c r="Q3362" s="130"/>
      <c r="R3362" s="72"/>
      <c r="S3362" s="181"/>
      <c r="T3362" s="73"/>
      <c r="V3362" s="74"/>
      <c r="X3362" s="74"/>
      <c r="Z3362" s="74"/>
      <c r="AB3362" s="74"/>
      <c r="AD3362" s="74"/>
      <c r="AF3362" s="74"/>
      <c r="AH3362" s="74">
        <f t="shared" si="509"/>
        <v>0</v>
      </c>
      <c r="AI3362" s="8"/>
      <c r="AJ3362" s="74"/>
      <c r="AK3362" s="8"/>
      <c r="AL3362" s="74"/>
      <c r="AM3362" s="74"/>
      <c r="AN3362" s="74"/>
      <c r="AO3362" s="74"/>
      <c r="AP3362" s="74"/>
      <c r="AQ3362" s="74"/>
    </row>
    <row r="3363" spans="2:43" ht="18" hidden="1" customHeight="1" x14ac:dyDescent="0.2">
      <c r="B3363" s="4"/>
      <c r="C3363" s="117"/>
      <c r="D3363" s="117"/>
      <c r="E3363" s="117"/>
      <c r="F3363" s="48"/>
      <c r="G3363" s="11"/>
      <c r="H3363" s="117"/>
      <c r="I3363" s="124"/>
      <c r="J3363" s="124"/>
      <c r="K3363" s="144"/>
      <c r="L3363" s="11"/>
      <c r="M3363" s="143"/>
      <c r="N3363" s="42"/>
      <c r="O3363" s="128"/>
      <c r="P3363" s="130"/>
      <c r="Q3363" s="130"/>
      <c r="R3363" s="72"/>
      <c r="S3363" s="181"/>
      <c r="T3363" s="73"/>
      <c r="V3363" s="74"/>
      <c r="X3363" s="74"/>
      <c r="Z3363" s="74"/>
      <c r="AB3363" s="74"/>
      <c r="AD3363" s="74"/>
      <c r="AF3363" s="74"/>
      <c r="AH3363" s="74">
        <f t="shared" si="509"/>
        <v>0</v>
      </c>
      <c r="AI3363" s="8"/>
      <c r="AJ3363" s="74"/>
      <c r="AK3363" s="8"/>
      <c r="AL3363" s="74"/>
      <c r="AM3363" s="74"/>
      <c r="AN3363" s="74"/>
      <c r="AO3363" s="74"/>
      <c r="AP3363" s="74"/>
      <c r="AQ3363" s="74"/>
    </row>
    <row r="3364" spans="2:43" ht="18" customHeight="1" x14ac:dyDescent="0.2">
      <c r="B3364" s="4"/>
      <c r="C3364" s="117"/>
      <c r="D3364" s="117"/>
      <c r="E3364" s="117"/>
      <c r="F3364" s="48"/>
      <c r="G3364" s="11"/>
      <c r="H3364" s="117"/>
      <c r="I3364" s="124"/>
      <c r="J3364" s="124"/>
      <c r="K3364" s="144"/>
      <c r="L3364" s="11"/>
      <c r="M3364" s="143"/>
      <c r="N3364" s="42"/>
      <c r="O3364" s="128"/>
      <c r="P3364" s="130"/>
      <c r="Q3364" s="131">
        <v>5</v>
      </c>
      <c r="R3364" s="84"/>
      <c r="S3364" s="250"/>
      <c r="T3364" s="69" t="s">
        <v>204</v>
      </c>
      <c r="U3364" s="92"/>
      <c r="V3364" s="70">
        <f>V3365</f>
        <v>560000</v>
      </c>
      <c r="X3364" s="447">
        <f>X3365</f>
        <v>485300</v>
      </c>
      <c r="Z3364" s="447">
        <f>Z3365</f>
        <v>457700</v>
      </c>
      <c r="AB3364" s="447">
        <f>AB3365</f>
        <v>577100</v>
      </c>
      <c r="AD3364" s="447">
        <f>AD3365</f>
        <v>47500</v>
      </c>
      <c r="AF3364" s="447">
        <f>AF3365</f>
        <v>0</v>
      </c>
      <c r="AH3364" s="447">
        <f t="shared" si="509"/>
        <v>47500</v>
      </c>
      <c r="AI3364" s="8"/>
      <c r="AJ3364" s="447">
        <f>AJ3365</f>
        <v>196220</v>
      </c>
      <c r="AK3364" s="71"/>
      <c r="AL3364" s="447">
        <f>AL3365</f>
        <v>1059250</v>
      </c>
      <c r="AM3364" s="447"/>
      <c r="AN3364" s="447">
        <f>AN3365</f>
        <v>1148200</v>
      </c>
      <c r="AO3364" s="447"/>
      <c r="AP3364" s="447">
        <f>AP3365</f>
        <v>1148200</v>
      </c>
      <c r="AQ3364" s="447"/>
    </row>
    <row r="3365" spans="2:43" ht="18" customHeight="1" x14ac:dyDescent="0.25">
      <c r="B3365" s="4"/>
      <c r="C3365" s="117"/>
      <c r="D3365" s="117"/>
      <c r="E3365" s="117"/>
      <c r="F3365" s="48"/>
      <c r="G3365" s="11"/>
      <c r="H3365" s="117"/>
      <c r="I3365" s="124"/>
      <c r="J3365" s="124"/>
      <c r="K3365" s="144"/>
      <c r="L3365" s="11"/>
      <c r="M3365" s="143"/>
      <c r="N3365" s="42"/>
      <c r="O3365" s="128"/>
      <c r="P3365" s="130"/>
      <c r="Q3365" s="130"/>
      <c r="R3365" s="72" t="s">
        <v>3</v>
      </c>
      <c r="S3365" s="181"/>
      <c r="T3365" s="73" t="s">
        <v>204</v>
      </c>
      <c r="V3365" s="74">
        <v>560000</v>
      </c>
      <c r="X3365" s="74">
        <v>485300</v>
      </c>
      <c r="Z3365" s="829">
        <v>457700</v>
      </c>
      <c r="AB3365" s="74">
        <v>577100</v>
      </c>
      <c r="AD3365" s="944">
        <v>47500</v>
      </c>
      <c r="AF3365" s="74">
        <v>0</v>
      </c>
      <c r="AH3365" s="74">
        <f t="shared" si="509"/>
        <v>47500</v>
      </c>
      <c r="AI3365" s="446"/>
      <c r="AJ3365" s="74">
        <f t="shared" ref="AJ3365" si="511">CEILING(AB3365*34/100,10)</f>
        <v>196220</v>
      </c>
      <c r="AK3365" s="8"/>
      <c r="AL3365" s="74">
        <v>1059250</v>
      </c>
      <c r="AM3365" s="74"/>
      <c r="AN3365" s="74">
        <v>1148200</v>
      </c>
      <c r="AO3365" s="696"/>
      <c r="AP3365" s="74">
        <v>1148200</v>
      </c>
      <c r="AQ3365" s="696"/>
    </row>
    <row r="3366" spans="2:43" ht="18" hidden="1" customHeight="1" x14ac:dyDescent="0.2">
      <c r="B3366" s="4"/>
      <c r="C3366" s="117"/>
      <c r="D3366" s="117"/>
      <c r="E3366" s="117"/>
      <c r="F3366" s="48"/>
      <c r="G3366" s="11"/>
      <c r="H3366" s="117"/>
      <c r="I3366" s="124"/>
      <c r="J3366" s="124"/>
      <c r="K3366" s="144"/>
      <c r="L3366" s="11"/>
      <c r="M3366" s="143"/>
      <c r="N3366" s="42"/>
      <c r="O3366" s="128"/>
      <c r="P3366" s="130"/>
      <c r="Q3366" s="131">
        <v>6</v>
      </c>
      <c r="R3366" s="68"/>
      <c r="S3366" s="35"/>
      <c r="T3366" s="69" t="s">
        <v>375</v>
      </c>
      <c r="U3366" s="92"/>
      <c r="V3366" s="70">
        <f>SUM(V3367:V3367)</f>
        <v>0</v>
      </c>
      <c r="X3366" s="447">
        <f>SUM(X3367:X3367)</f>
        <v>0</v>
      </c>
      <c r="Z3366" s="447">
        <f>SUM(Z3367:Z3367)</f>
        <v>0</v>
      </c>
      <c r="AB3366" s="447">
        <f>SUM(AB3367:AB3367)</f>
        <v>0</v>
      </c>
      <c r="AD3366" s="447">
        <f>SUM(AD3367:AD3367)</f>
        <v>0</v>
      </c>
      <c r="AF3366" s="447">
        <f>SUM(AF3367:AF3367)</f>
        <v>0</v>
      </c>
      <c r="AH3366" s="447">
        <f t="shared" si="509"/>
        <v>0</v>
      </c>
      <c r="AI3366" s="8"/>
      <c r="AJ3366" s="447">
        <f>SUM(AJ3367:AJ3367)</f>
        <v>0</v>
      </c>
      <c r="AK3366" s="71"/>
      <c r="AL3366" s="447">
        <f>SUM(AL3367:AL3367)</f>
        <v>0</v>
      </c>
      <c r="AM3366" s="447"/>
      <c r="AN3366" s="447">
        <f>SUM(AN3367:AN3367)</f>
        <v>0</v>
      </c>
      <c r="AO3366" s="447"/>
      <c r="AP3366" s="447">
        <f>SUM(AP3367:AP3367)</f>
        <v>0</v>
      </c>
      <c r="AQ3366" s="447"/>
    </row>
    <row r="3367" spans="2:43" ht="18" hidden="1" customHeight="1" x14ac:dyDescent="0.2">
      <c r="B3367" s="4"/>
      <c r="C3367" s="117"/>
      <c r="D3367" s="117"/>
      <c r="E3367" s="117"/>
      <c r="F3367" s="48"/>
      <c r="G3367" s="11"/>
      <c r="H3367" s="117"/>
      <c r="I3367" s="124"/>
      <c r="J3367" s="124"/>
      <c r="K3367" s="144"/>
      <c r="L3367" s="11"/>
      <c r="M3367" s="143"/>
      <c r="N3367" s="42"/>
      <c r="O3367" s="128"/>
      <c r="P3367" s="130"/>
      <c r="Q3367" s="130"/>
      <c r="R3367" s="72" t="s">
        <v>3</v>
      </c>
      <c r="S3367" s="181"/>
      <c r="T3367" s="73" t="s">
        <v>375</v>
      </c>
      <c r="V3367" s="74">
        <v>0</v>
      </c>
      <c r="X3367" s="74">
        <v>0</v>
      </c>
      <c r="Z3367" s="74">
        <v>0</v>
      </c>
      <c r="AB3367" s="74">
        <v>0</v>
      </c>
      <c r="AD3367" s="74">
        <v>0</v>
      </c>
      <c r="AF3367" s="74">
        <v>0</v>
      </c>
      <c r="AH3367" s="74">
        <f t="shared" si="509"/>
        <v>0</v>
      </c>
      <c r="AI3367" s="446"/>
      <c r="AJ3367" s="74">
        <v>0</v>
      </c>
      <c r="AK3367" s="8"/>
      <c r="AL3367" s="74">
        <v>0</v>
      </c>
      <c r="AM3367" s="74"/>
      <c r="AN3367" s="74">
        <v>0</v>
      </c>
      <c r="AO3367" s="74"/>
      <c r="AP3367" s="74">
        <v>0</v>
      </c>
      <c r="AQ3367" s="74"/>
    </row>
    <row r="3368" spans="2:43" ht="18" customHeight="1" x14ac:dyDescent="0.2">
      <c r="B3368" s="4"/>
      <c r="C3368" s="117"/>
      <c r="D3368" s="117"/>
      <c r="E3368" s="117"/>
      <c r="F3368" s="48"/>
      <c r="G3368" s="11"/>
      <c r="H3368" s="117"/>
      <c r="I3368" s="124"/>
      <c r="J3368" s="124"/>
      <c r="K3368" s="144"/>
      <c r="L3368" s="11"/>
      <c r="M3368" s="143"/>
      <c r="N3368" s="42"/>
      <c r="O3368" s="127" t="s">
        <v>0</v>
      </c>
      <c r="P3368" s="123"/>
      <c r="Q3368" s="123"/>
      <c r="R3368" s="49"/>
      <c r="S3368" s="18"/>
      <c r="T3368" s="50" t="s">
        <v>60</v>
      </c>
      <c r="U3368" s="76"/>
      <c r="V3368" s="51">
        <f>V3369</f>
        <v>1728000</v>
      </c>
      <c r="X3368" s="51">
        <f>X3369</f>
        <v>1607400</v>
      </c>
      <c r="Z3368" s="51">
        <f>Z3369</f>
        <v>1946900</v>
      </c>
      <c r="AB3368" s="51">
        <f>AB3369</f>
        <v>2384300</v>
      </c>
      <c r="AD3368" s="51">
        <f>AD3369</f>
        <v>2570400</v>
      </c>
      <c r="AF3368" s="51">
        <f>AF3369</f>
        <v>0</v>
      </c>
      <c r="AH3368" s="51">
        <f t="shared" si="509"/>
        <v>2570400</v>
      </c>
      <c r="AI3368" s="8"/>
      <c r="AJ3368" s="51">
        <f>AJ3369</f>
        <v>810670</v>
      </c>
      <c r="AK3368" s="5"/>
      <c r="AL3368" s="51">
        <f t="shared" ref="AL3368:AP3369" si="512">AL3369</f>
        <v>2988600</v>
      </c>
      <c r="AM3368" s="51"/>
      <c r="AN3368" s="51">
        <f t="shared" si="512"/>
        <v>3234000</v>
      </c>
      <c r="AO3368" s="51"/>
      <c r="AP3368" s="51">
        <f t="shared" si="512"/>
        <v>3234000</v>
      </c>
      <c r="AQ3368" s="51"/>
    </row>
    <row r="3369" spans="2:43" ht="18" customHeight="1" x14ac:dyDescent="0.2">
      <c r="B3369" s="4"/>
      <c r="C3369" s="117"/>
      <c r="D3369" s="117"/>
      <c r="E3369" s="117"/>
      <c r="F3369" s="48"/>
      <c r="G3369" s="11"/>
      <c r="H3369" s="117"/>
      <c r="I3369" s="124"/>
      <c r="J3369" s="124"/>
      <c r="K3369" s="144"/>
      <c r="L3369" s="11"/>
      <c r="M3369" s="143"/>
      <c r="N3369" s="42"/>
      <c r="O3369" s="128"/>
      <c r="P3369" s="129">
        <v>1</v>
      </c>
      <c r="Q3369" s="129"/>
      <c r="R3369" s="64"/>
      <c r="S3369" s="234"/>
      <c r="T3369" s="65" t="s">
        <v>8</v>
      </c>
      <c r="U3369" s="155"/>
      <c r="V3369" s="66">
        <f>V3370</f>
        <v>1728000</v>
      </c>
      <c r="X3369" s="66">
        <f>X3370</f>
        <v>1607400</v>
      </c>
      <c r="Z3369" s="66">
        <f>Z3370</f>
        <v>1946900</v>
      </c>
      <c r="AB3369" s="66">
        <f>AB3370</f>
        <v>2384300</v>
      </c>
      <c r="AD3369" s="66">
        <f>AD3370</f>
        <v>2570400</v>
      </c>
      <c r="AF3369" s="66">
        <f>AF3370</f>
        <v>0</v>
      </c>
      <c r="AH3369" s="66">
        <f t="shared" si="509"/>
        <v>2570400</v>
      </c>
      <c r="AI3369" s="5"/>
      <c r="AJ3369" s="66">
        <f>AJ3370</f>
        <v>810670</v>
      </c>
      <c r="AK3369" s="67"/>
      <c r="AL3369" s="66">
        <f t="shared" si="512"/>
        <v>2988600</v>
      </c>
      <c r="AM3369" s="66"/>
      <c r="AN3369" s="66">
        <f t="shared" si="512"/>
        <v>3234000</v>
      </c>
      <c r="AO3369" s="66"/>
      <c r="AP3369" s="66">
        <f t="shared" si="512"/>
        <v>3234000</v>
      </c>
      <c r="AQ3369" s="66"/>
    </row>
    <row r="3370" spans="2:43" ht="18" customHeight="1" x14ac:dyDescent="0.2">
      <c r="B3370" s="4"/>
      <c r="C3370" s="117"/>
      <c r="D3370" s="117"/>
      <c r="E3370" s="117"/>
      <c r="F3370" s="48"/>
      <c r="G3370" s="11"/>
      <c r="H3370" s="117"/>
      <c r="I3370" s="124"/>
      <c r="J3370" s="124"/>
      <c r="K3370" s="144"/>
      <c r="L3370" s="11"/>
      <c r="M3370" s="143"/>
      <c r="N3370" s="42"/>
      <c r="O3370" s="128"/>
      <c r="P3370" s="130"/>
      <c r="Q3370" s="131">
        <v>6</v>
      </c>
      <c r="R3370" s="72"/>
      <c r="S3370" s="181"/>
      <c r="T3370" s="69" t="s">
        <v>62</v>
      </c>
      <c r="U3370" s="92"/>
      <c r="V3370" s="70">
        <f>SUM(V3371:V3373)</f>
        <v>1728000</v>
      </c>
      <c r="X3370" s="447">
        <f>SUM(X3371:X3373)</f>
        <v>1607400</v>
      </c>
      <c r="Z3370" s="447">
        <f>SUM(Z3371:Z3373)</f>
        <v>1946900</v>
      </c>
      <c r="AB3370" s="447">
        <f>SUM(AB3371:AB3373)</f>
        <v>2384300</v>
      </c>
      <c r="AD3370" s="447">
        <f>SUM(AD3371:AD3373)</f>
        <v>2570400</v>
      </c>
      <c r="AF3370" s="447">
        <f>SUM(AF3371:AF3373)</f>
        <v>0</v>
      </c>
      <c r="AH3370" s="447">
        <f t="shared" si="509"/>
        <v>2570400</v>
      </c>
      <c r="AI3370" s="67"/>
      <c r="AJ3370" s="447">
        <f>SUM(AJ3371:AJ3373)</f>
        <v>810670</v>
      </c>
      <c r="AK3370" s="71"/>
      <c r="AL3370" s="447">
        <f>SUM(AL3371:AL3373)</f>
        <v>2988600</v>
      </c>
      <c r="AM3370" s="447"/>
      <c r="AN3370" s="447">
        <f>SUM(AN3371:AN3373)</f>
        <v>3234000</v>
      </c>
      <c r="AO3370" s="447"/>
      <c r="AP3370" s="447">
        <f>SUM(AP3371:AP3373)</f>
        <v>3234000</v>
      </c>
      <c r="AQ3370" s="447"/>
    </row>
    <row r="3371" spans="2:43" ht="18" customHeight="1" x14ac:dyDescent="0.25">
      <c r="B3371" s="4"/>
      <c r="C3371" s="117"/>
      <c r="D3371" s="117"/>
      <c r="E3371" s="117"/>
      <c r="F3371" s="48"/>
      <c r="G3371" s="11"/>
      <c r="H3371" s="117"/>
      <c r="I3371" s="124"/>
      <c r="J3371" s="124"/>
      <c r="K3371" s="144"/>
      <c r="L3371" s="11"/>
      <c r="M3371" s="143"/>
      <c r="N3371" s="42"/>
      <c r="O3371" s="128"/>
      <c r="P3371" s="130"/>
      <c r="Q3371" s="131"/>
      <c r="R3371" s="72">
        <v>1</v>
      </c>
      <c r="S3371" s="181"/>
      <c r="T3371" s="73" t="s">
        <v>430</v>
      </c>
      <c r="V3371" s="74">
        <v>1046000</v>
      </c>
      <c r="X3371" s="74">
        <v>999600</v>
      </c>
      <c r="Z3371" s="829">
        <v>1203100</v>
      </c>
      <c r="AB3371" s="74">
        <v>1749600</v>
      </c>
      <c r="AD3371" s="944">
        <v>1598400</v>
      </c>
      <c r="AF3371" s="74">
        <v>0</v>
      </c>
      <c r="AH3371" s="74">
        <f t="shared" si="509"/>
        <v>1598400</v>
      </c>
      <c r="AI3371" s="446"/>
      <c r="AJ3371" s="74">
        <f t="shared" ref="AJ3371:AJ3372" si="513">CEILING(AB3371*34/100,10)</f>
        <v>594870</v>
      </c>
      <c r="AK3371" s="8"/>
      <c r="AL3371" s="74">
        <v>2190000</v>
      </c>
      <c r="AM3371" s="74"/>
      <c r="AN3371" s="74">
        <v>2369850</v>
      </c>
      <c r="AO3371" s="696"/>
      <c r="AP3371" s="74">
        <v>2369850</v>
      </c>
      <c r="AQ3371" s="696"/>
    </row>
    <row r="3372" spans="2:43" ht="18" customHeight="1" x14ac:dyDescent="0.25">
      <c r="B3372" s="4"/>
      <c r="C3372" s="117"/>
      <c r="D3372" s="117"/>
      <c r="E3372" s="117"/>
      <c r="F3372" s="48"/>
      <c r="G3372" s="11"/>
      <c r="H3372" s="117"/>
      <c r="I3372" s="124"/>
      <c r="J3372" s="124"/>
      <c r="K3372" s="144"/>
      <c r="L3372" s="11"/>
      <c r="M3372" s="143"/>
      <c r="N3372" s="42"/>
      <c r="O3372" s="128"/>
      <c r="P3372" s="130"/>
      <c r="Q3372" s="131"/>
      <c r="R3372" s="72">
        <v>2</v>
      </c>
      <c r="S3372" s="181"/>
      <c r="T3372" s="73" t="s">
        <v>386</v>
      </c>
      <c r="V3372" s="74">
        <v>682000</v>
      </c>
      <c r="X3372" s="74">
        <v>607800</v>
      </c>
      <c r="Z3372" s="829">
        <v>743800</v>
      </c>
      <c r="AB3372" s="74">
        <v>634700</v>
      </c>
      <c r="AD3372" s="944">
        <v>972000</v>
      </c>
      <c r="AF3372" s="74">
        <v>0</v>
      </c>
      <c r="AH3372" s="74">
        <f t="shared" si="509"/>
        <v>972000</v>
      </c>
      <c r="AI3372" s="8"/>
      <c r="AJ3372" s="74">
        <f t="shared" si="513"/>
        <v>215800</v>
      </c>
      <c r="AK3372" s="8"/>
      <c r="AL3372" s="74">
        <v>798600</v>
      </c>
      <c r="AM3372" s="74"/>
      <c r="AN3372" s="74">
        <v>864150</v>
      </c>
      <c r="AO3372" s="696"/>
      <c r="AP3372" s="74">
        <v>864150</v>
      </c>
      <c r="AQ3372" s="696"/>
    </row>
    <row r="3373" spans="2:43" ht="18" hidden="1" customHeight="1" x14ac:dyDescent="0.2">
      <c r="B3373" s="4"/>
      <c r="C3373" s="117"/>
      <c r="D3373" s="117"/>
      <c r="E3373" s="117"/>
      <c r="F3373" s="48"/>
      <c r="G3373" s="11"/>
      <c r="H3373" s="117"/>
      <c r="I3373" s="124"/>
      <c r="J3373" s="124"/>
      <c r="K3373" s="144"/>
      <c r="L3373" s="11"/>
      <c r="M3373" s="143"/>
      <c r="N3373" s="42"/>
      <c r="O3373" s="128"/>
      <c r="P3373" s="130"/>
      <c r="Q3373" s="131"/>
      <c r="R3373" s="72">
        <v>8</v>
      </c>
      <c r="S3373" s="181"/>
      <c r="T3373" s="73" t="s">
        <v>463</v>
      </c>
      <c r="V3373" s="74">
        <v>0</v>
      </c>
      <c r="X3373" s="74">
        <v>0</v>
      </c>
      <c r="Z3373" s="74">
        <v>0</v>
      </c>
      <c r="AB3373" s="74">
        <v>0</v>
      </c>
      <c r="AD3373" s="74">
        <v>0</v>
      </c>
      <c r="AF3373" s="74">
        <v>0</v>
      </c>
      <c r="AH3373" s="74">
        <f t="shared" si="509"/>
        <v>0</v>
      </c>
      <c r="AI3373" s="8"/>
      <c r="AJ3373" s="74">
        <v>0</v>
      </c>
      <c r="AK3373" s="8"/>
      <c r="AL3373" s="74">
        <v>0</v>
      </c>
      <c r="AM3373" s="74"/>
      <c r="AN3373" s="74">
        <v>0</v>
      </c>
      <c r="AO3373" s="74"/>
      <c r="AP3373" s="74">
        <v>0</v>
      </c>
      <c r="AQ3373" s="74"/>
    </row>
    <row r="3374" spans="2:43" ht="18" customHeight="1" x14ac:dyDescent="0.2">
      <c r="B3374" s="4"/>
      <c r="C3374" s="117"/>
      <c r="D3374" s="117"/>
      <c r="E3374" s="117"/>
      <c r="F3374" s="48"/>
      <c r="G3374" s="11"/>
      <c r="H3374" s="117"/>
      <c r="I3374" s="124"/>
      <c r="J3374" s="124"/>
      <c r="K3374" s="144"/>
      <c r="L3374" s="11"/>
      <c r="M3374" s="143"/>
      <c r="N3374" s="42"/>
      <c r="O3374" s="127" t="s">
        <v>18</v>
      </c>
      <c r="P3374" s="123"/>
      <c r="Q3374" s="123"/>
      <c r="R3374" s="49"/>
      <c r="S3374" s="18"/>
      <c r="T3374" s="50" t="s">
        <v>190</v>
      </c>
      <c r="U3374" s="76"/>
      <c r="V3374" s="51">
        <f>SUM(V3375+V3391+V3400+V3403+V3409)</f>
        <v>134000</v>
      </c>
      <c r="X3374" s="51">
        <f>SUM(X3375+X3391+X3400+X3403+X3409)</f>
        <v>142500</v>
      </c>
      <c r="Z3374" s="51">
        <f>SUM(Z3375+Z3391+Z3400+Z3403+Z3409)</f>
        <v>169940</v>
      </c>
      <c r="AB3374" s="51">
        <f>SUM(AB3375+AB3391+AB3400+AB3403+AB3409)</f>
        <v>154550</v>
      </c>
      <c r="AD3374" s="51" t="e">
        <f>SUM(AD3375+AD3391+AD3400+AD3403+AD3409)</f>
        <v>#REF!</v>
      </c>
      <c r="AF3374" s="51">
        <f>SUM(AF3375+AF3391+AF3400+AF3403+AF3409)</f>
        <v>141900</v>
      </c>
      <c r="AH3374" s="51" t="e">
        <f t="shared" si="509"/>
        <v>#REF!</v>
      </c>
      <c r="AI3374" s="8"/>
      <c r="AJ3374" s="51">
        <f>SUM(AJ3375+AJ3391+AJ3400+AJ3403+AJ3409)</f>
        <v>40100</v>
      </c>
      <c r="AK3374" s="5"/>
      <c r="AL3374" s="51">
        <f>SUM(AL3375+AL3391+AL3400+AL3403+AL3409)</f>
        <v>195770</v>
      </c>
      <c r="AM3374" s="51"/>
      <c r="AN3374" s="51">
        <f>SUM(AN3375+AN3391+AN3400+AN3403+AN3409)</f>
        <v>206070</v>
      </c>
      <c r="AO3374" s="51"/>
      <c r="AP3374" s="51">
        <f>SUM(AP3375+AP3391+AP3400+AP3403+AP3409)</f>
        <v>206070</v>
      </c>
      <c r="AQ3374" s="51"/>
    </row>
    <row r="3375" spans="2:43" ht="18" customHeight="1" x14ac:dyDescent="0.2">
      <c r="B3375" s="4"/>
      <c r="C3375" s="117"/>
      <c r="D3375" s="117"/>
      <c r="E3375" s="117"/>
      <c r="F3375" s="48"/>
      <c r="G3375" s="11"/>
      <c r="H3375" s="117"/>
      <c r="I3375" s="124"/>
      <c r="J3375" s="124"/>
      <c r="K3375" s="144"/>
      <c r="L3375" s="11"/>
      <c r="M3375" s="143"/>
      <c r="N3375" s="42"/>
      <c r="O3375" s="128"/>
      <c r="P3375" s="129">
        <v>2</v>
      </c>
      <c r="Q3375" s="129"/>
      <c r="R3375" s="64"/>
      <c r="S3375" s="234"/>
      <c r="T3375" s="65" t="s">
        <v>195</v>
      </c>
      <c r="U3375" s="155"/>
      <c r="V3375" s="66">
        <f>V3376+V3380+V3383+V3386+V3388</f>
        <v>105000</v>
      </c>
      <c r="X3375" s="66">
        <f>X3376+X3380+X3383+X3386+X3388</f>
        <v>112000</v>
      </c>
      <c r="Z3375" s="66">
        <f>Z3376+Z3380+Z3383+Z3386+Z3388</f>
        <v>100690</v>
      </c>
      <c r="AB3375" s="66">
        <f>AB3376+AB3380+AB3383+AB3386+AB3388</f>
        <v>110950</v>
      </c>
      <c r="AD3375" s="66" t="e">
        <f>AD3376+AD3380+AD3383+AD3386+AD3388</f>
        <v>#REF!</v>
      </c>
      <c r="AF3375" s="66">
        <f>AF3376+AF3380+AF3383+AF3386+AF3388</f>
        <v>50000</v>
      </c>
      <c r="AH3375" s="66" t="e">
        <f t="shared" si="509"/>
        <v>#REF!</v>
      </c>
      <c r="AI3375" s="5"/>
      <c r="AJ3375" s="66">
        <f>AJ3376+AJ3380+AJ3383+AJ3386+AJ3388</f>
        <v>27740</v>
      </c>
      <c r="AK3375" s="67"/>
      <c r="AL3375" s="66">
        <f>AL3376+AL3380+AL3383+AL3386+AL3388</f>
        <v>114000</v>
      </c>
      <c r="AM3375" s="66"/>
      <c r="AN3375" s="66">
        <f>AN3376+AN3380+AN3383+AN3386+AN3388</f>
        <v>118000</v>
      </c>
      <c r="AO3375" s="66"/>
      <c r="AP3375" s="66">
        <f>AP3376+AP3380+AP3383+AP3386+AP3388</f>
        <v>118000</v>
      </c>
      <c r="AQ3375" s="66"/>
    </row>
    <row r="3376" spans="2:43" ht="18" customHeight="1" x14ac:dyDescent="0.2">
      <c r="B3376" s="4"/>
      <c r="C3376" s="117"/>
      <c r="D3376" s="117"/>
      <c r="E3376" s="117"/>
      <c r="F3376" s="48"/>
      <c r="G3376" s="11"/>
      <c r="H3376" s="117"/>
      <c r="I3376" s="124"/>
      <c r="J3376" s="124"/>
      <c r="K3376" s="144"/>
      <c r="L3376" s="11"/>
      <c r="M3376" s="143"/>
      <c r="N3376" s="42"/>
      <c r="O3376" s="128"/>
      <c r="P3376" s="130"/>
      <c r="Q3376" s="131">
        <v>1</v>
      </c>
      <c r="R3376" s="68"/>
      <c r="S3376" s="35"/>
      <c r="T3376" s="69" t="s">
        <v>47</v>
      </c>
      <c r="U3376" s="92"/>
      <c r="V3376" s="70">
        <f>V3377</f>
        <v>10000</v>
      </c>
      <c r="X3376" s="447">
        <f>X3377</f>
        <v>11000</v>
      </c>
      <c r="Z3376" s="447">
        <f>Z3377+Z3378+Z3379</f>
        <v>30480</v>
      </c>
      <c r="AB3376" s="447">
        <f>AB3377+AB3378+AB3379</f>
        <v>150</v>
      </c>
      <c r="AD3376" s="447">
        <f>AD3377+AD3378+AD3379</f>
        <v>10000</v>
      </c>
      <c r="AF3376" s="447">
        <f>AF3377+AF3378+AF3379</f>
        <v>0</v>
      </c>
      <c r="AH3376" s="447">
        <f t="shared" si="509"/>
        <v>10000</v>
      </c>
      <c r="AI3376" s="67"/>
      <c r="AJ3376" s="447">
        <f>AJ3377+AJ3378+AJ3379</f>
        <v>40</v>
      </c>
      <c r="AK3376" s="71"/>
      <c r="AL3376" s="447">
        <f>AL3377+AL3378+AL3379</f>
        <v>17000</v>
      </c>
      <c r="AM3376" s="447"/>
      <c r="AN3376" s="447">
        <f>AN3377+AN3378+AN3379</f>
        <v>19000</v>
      </c>
      <c r="AO3376" s="447"/>
      <c r="AP3376" s="447">
        <f>AP3377+AP3378+AP3379</f>
        <v>19000</v>
      </c>
      <c r="AQ3376" s="447"/>
    </row>
    <row r="3377" spans="2:43" ht="18" customHeight="1" x14ac:dyDescent="0.25">
      <c r="B3377" s="4"/>
      <c r="C3377" s="117"/>
      <c r="D3377" s="117"/>
      <c r="E3377" s="117"/>
      <c r="F3377" s="48"/>
      <c r="G3377" s="11"/>
      <c r="H3377" s="117"/>
      <c r="I3377" s="124"/>
      <c r="J3377" s="124"/>
      <c r="K3377" s="144"/>
      <c r="L3377" s="11"/>
      <c r="M3377" s="143"/>
      <c r="N3377" s="42"/>
      <c r="O3377" s="128"/>
      <c r="P3377" s="130"/>
      <c r="Q3377" s="130"/>
      <c r="R3377" s="72" t="s">
        <v>3</v>
      </c>
      <c r="S3377" s="181"/>
      <c r="T3377" s="73" t="s">
        <v>17</v>
      </c>
      <c r="V3377" s="74">
        <v>10000</v>
      </c>
      <c r="X3377" s="74">
        <v>11000</v>
      </c>
      <c r="Z3377" s="74">
        <v>28150</v>
      </c>
      <c r="AB3377" s="74">
        <v>150</v>
      </c>
      <c r="AD3377" s="74">
        <v>10000</v>
      </c>
      <c r="AF3377" s="696">
        <v>0</v>
      </c>
      <c r="AH3377" s="696">
        <f t="shared" si="509"/>
        <v>10000</v>
      </c>
      <c r="AI3377" s="446"/>
      <c r="AJ3377" s="74">
        <f>CEILING(AB3377*25/100,10)</f>
        <v>40</v>
      </c>
      <c r="AK3377" s="8"/>
      <c r="AL3377" s="74">
        <v>17000</v>
      </c>
      <c r="AM3377" s="74"/>
      <c r="AN3377" s="74">
        <v>19000</v>
      </c>
      <c r="AO3377" s="696"/>
      <c r="AP3377" s="74">
        <v>19000</v>
      </c>
      <c r="AQ3377" s="696"/>
    </row>
    <row r="3378" spans="2:43" ht="18" hidden="1" customHeight="1" x14ac:dyDescent="0.25">
      <c r="B3378" s="4"/>
      <c r="C3378" s="117"/>
      <c r="D3378" s="117"/>
      <c r="E3378" s="117"/>
      <c r="F3378" s="48"/>
      <c r="G3378" s="11"/>
      <c r="H3378" s="117"/>
      <c r="I3378" s="124"/>
      <c r="J3378" s="124"/>
      <c r="K3378" s="144"/>
      <c r="L3378" s="11"/>
      <c r="M3378" s="143"/>
      <c r="N3378" s="42"/>
      <c r="O3378" s="128"/>
      <c r="P3378" s="130"/>
      <c r="Q3378" s="130"/>
      <c r="R3378" s="72">
        <v>2</v>
      </c>
      <c r="S3378" s="181"/>
      <c r="T3378" s="73" t="s">
        <v>168</v>
      </c>
      <c r="V3378" s="74"/>
      <c r="X3378" s="74"/>
      <c r="Z3378" s="74">
        <v>470</v>
      </c>
      <c r="AB3378" s="74">
        <v>0</v>
      </c>
      <c r="AD3378" s="696">
        <v>0</v>
      </c>
      <c r="AE3378" s="696">
        <v>0</v>
      </c>
      <c r="AF3378" s="696">
        <v>0</v>
      </c>
      <c r="AH3378" s="696">
        <f t="shared" si="509"/>
        <v>0</v>
      </c>
      <c r="AI3378" s="8"/>
      <c r="AJ3378" s="74">
        <v>0</v>
      </c>
      <c r="AK3378" s="8"/>
      <c r="AL3378" s="74">
        <v>0</v>
      </c>
      <c r="AM3378" s="74"/>
      <c r="AN3378" s="74">
        <v>0</v>
      </c>
      <c r="AO3378" s="696"/>
      <c r="AP3378" s="74">
        <v>0</v>
      </c>
      <c r="AQ3378" s="696"/>
    </row>
    <row r="3379" spans="2:43" ht="18" hidden="1" customHeight="1" x14ac:dyDescent="0.25">
      <c r="B3379" s="4"/>
      <c r="C3379" s="117"/>
      <c r="D3379" s="117"/>
      <c r="E3379" s="117"/>
      <c r="F3379" s="48"/>
      <c r="G3379" s="11"/>
      <c r="H3379" s="117"/>
      <c r="I3379" s="124"/>
      <c r="J3379" s="124"/>
      <c r="K3379" s="144"/>
      <c r="L3379" s="11"/>
      <c r="M3379" s="143"/>
      <c r="N3379" s="42"/>
      <c r="O3379" s="128"/>
      <c r="P3379" s="130"/>
      <c r="Q3379" s="130"/>
      <c r="R3379" s="72">
        <v>5</v>
      </c>
      <c r="S3379" s="181"/>
      <c r="T3379" s="73" t="s">
        <v>352</v>
      </c>
      <c r="V3379" s="74"/>
      <c r="X3379" s="74"/>
      <c r="Z3379" s="74">
        <v>1860</v>
      </c>
      <c r="AB3379" s="74">
        <v>0</v>
      </c>
      <c r="AD3379" s="696">
        <v>0</v>
      </c>
      <c r="AE3379" s="696">
        <v>0</v>
      </c>
      <c r="AF3379" s="696">
        <v>0</v>
      </c>
      <c r="AH3379" s="696">
        <f t="shared" si="509"/>
        <v>0</v>
      </c>
      <c r="AI3379" s="8"/>
      <c r="AJ3379" s="74">
        <v>0</v>
      </c>
      <c r="AK3379" s="8"/>
      <c r="AL3379" s="74">
        <v>0</v>
      </c>
      <c r="AM3379" s="74"/>
      <c r="AN3379" s="74">
        <v>0</v>
      </c>
      <c r="AO3379" s="696"/>
      <c r="AP3379" s="74">
        <v>0</v>
      </c>
      <c r="AQ3379" s="696"/>
    </row>
    <row r="3380" spans="2:43" ht="18" customHeight="1" x14ac:dyDescent="0.2">
      <c r="B3380" s="4"/>
      <c r="C3380" s="117"/>
      <c r="D3380" s="117"/>
      <c r="E3380" s="117"/>
      <c r="F3380" s="48"/>
      <c r="G3380" s="11"/>
      <c r="H3380" s="117"/>
      <c r="I3380" s="124"/>
      <c r="J3380" s="124"/>
      <c r="K3380" s="144"/>
      <c r="L3380" s="11"/>
      <c r="M3380" s="143"/>
      <c r="N3380" s="42"/>
      <c r="O3380" s="128"/>
      <c r="P3380" s="130"/>
      <c r="Q3380" s="131">
        <v>2</v>
      </c>
      <c r="R3380" s="68"/>
      <c r="S3380" s="35"/>
      <c r="T3380" s="69" t="s">
        <v>227</v>
      </c>
      <c r="U3380" s="92"/>
      <c r="V3380" s="70">
        <f>V3381+V3382</f>
        <v>5000</v>
      </c>
      <c r="X3380" s="447">
        <f>X3381+X3382</f>
        <v>10000</v>
      </c>
      <c r="Z3380" s="447">
        <f>Z3381+Z3382</f>
        <v>14210</v>
      </c>
      <c r="AB3380" s="447">
        <f>AB3381+AB3382</f>
        <v>46800</v>
      </c>
      <c r="AD3380" s="447">
        <f>AD3381+AD3382</f>
        <v>35200</v>
      </c>
      <c r="AF3380" s="447">
        <f>AF3381+AF3382</f>
        <v>0</v>
      </c>
      <c r="AH3380" s="447">
        <f t="shared" si="509"/>
        <v>35200</v>
      </c>
      <c r="AI3380" s="8"/>
      <c r="AJ3380" s="447">
        <f>AJ3381+AJ3382</f>
        <v>11700</v>
      </c>
      <c r="AK3380" s="71"/>
      <c r="AL3380" s="447">
        <f>AL3381+AL3382</f>
        <v>22000</v>
      </c>
      <c r="AM3380" s="447"/>
      <c r="AN3380" s="447">
        <f>AN3381+AN3382</f>
        <v>22000</v>
      </c>
      <c r="AO3380" s="447"/>
      <c r="AP3380" s="447">
        <f>AP3381+AP3382</f>
        <v>22000</v>
      </c>
      <c r="AQ3380" s="447"/>
    </row>
    <row r="3381" spans="2:43" ht="18" hidden="1" customHeight="1" x14ac:dyDescent="0.2">
      <c r="B3381" s="4"/>
      <c r="C3381" s="117"/>
      <c r="D3381" s="117"/>
      <c r="E3381" s="117"/>
      <c r="F3381" s="48"/>
      <c r="G3381" s="11"/>
      <c r="H3381" s="117"/>
      <c r="I3381" s="124"/>
      <c r="J3381" s="124"/>
      <c r="K3381" s="144"/>
      <c r="L3381" s="11"/>
      <c r="M3381" s="143"/>
      <c r="N3381" s="42"/>
      <c r="O3381" s="128"/>
      <c r="P3381" s="130"/>
      <c r="Q3381" s="130"/>
      <c r="R3381" s="72" t="s">
        <v>3</v>
      </c>
      <c r="S3381" s="181"/>
      <c r="T3381" s="73" t="s">
        <v>78</v>
      </c>
      <c r="V3381" s="74">
        <v>0</v>
      </c>
      <c r="X3381" s="74">
        <v>0</v>
      </c>
      <c r="Z3381" s="74">
        <v>0</v>
      </c>
      <c r="AB3381" s="74">
        <v>0</v>
      </c>
      <c r="AD3381" s="74">
        <v>0</v>
      </c>
      <c r="AF3381" s="74">
        <v>0</v>
      </c>
      <c r="AH3381" s="74">
        <f t="shared" si="509"/>
        <v>0</v>
      </c>
      <c r="AI3381" s="446"/>
      <c r="AJ3381" s="74">
        <v>0</v>
      </c>
      <c r="AK3381" s="8"/>
      <c r="AL3381" s="74">
        <v>0</v>
      </c>
      <c r="AM3381" s="74"/>
      <c r="AN3381" s="74">
        <v>0</v>
      </c>
      <c r="AO3381" s="74"/>
      <c r="AP3381" s="74">
        <v>0</v>
      </c>
      <c r="AQ3381" s="74"/>
    </row>
    <row r="3382" spans="2:43" ht="18" customHeight="1" x14ac:dyDescent="0.25">
      <c r="B3382" s="4"/>
      <c r="C3382" s="117"/>
      <c r="D3382" s="117"/>
      <c r="E3382" s="117"/>
      <c r="F3382" s="48"/>
      <c r="G3382" s="11"/>
      <c r="H3382" s="117"/>
      <c r="I3382" s="124"/>
      <c r="J3382" s="124"/>
      <c r="K3382" s="144"/>
      <c r="L3382" s="11"/>
      <c r="M3382" s="143"/>
      <c r="N3382" s="42"/>
      <c r="O3382" s="128"/>
      <c r="P3382" s="130"/>
      <c r="Q3382" s="130"/>
      <c r="R3382" s="72" t="s">
        <v>0</v>
      </c>
      <c r="S3382" s="181"/>
      <c r="T3382" s="73" t="s">
        <v>228</v>
      </c>
      <c r="V3382" s="74">
        <v>5000</v>
      </c>
      <c r="X3382" s="74">
        <v>10000</v>
      </c>
      <c r="Z3382" s="74">
        <v>14210</v>
      </c>
      <c r="AB3382" s="74">
        <v>46800</v>
      </c>
      <c r="AD3382" s="74">
        <v>35200</v>
      </c>
      <c r="AF3382" s="696">
        <v>0</v>
      </c>
      <c r="AH3382" s="696">
        <f t="shared" si="509"/>
        <v>35200</v>
      </c>
      <c r="AI3382" s="8"/>
      <c r="AJ3382" s="74">
        <f>CEILING(AB3382*25/100,10)</f>
        <v>11700</v>
      </c>
      <c r="AK3382" s="8"/>
      <c r="AL3382" s="74">
        <v>22000</v>
      </c>
      <c r="AM3382" s="74"/>
      <c r="AN3382" s="74">
        <v>22000</v>
      </c>
      <c r="AO3382" s="696"/>
      <c r="AP3382" s="74">
        <v>22000</v>
      </c>
      <c r="AQ3382" s="696"/>
    </row>
    <row r="3383" spans="2:43" ht="18" hidden="1" customHeight="1" x14ac:dyDescent="0.2">
      <c r="B3383" s="4"/>
      <c r="C3383" s="117"/>
      <c r="D3383" s="117"/>
      <c r="E3383" s="117"/>
      <c r="F3383" s="48"/>
      <c r="G3383" s="11"/>
      <c r="H3383" s="117"/>
      <c r="I3383" s="124"/>
      <c r="J3383" s="124"/>
      <c r="K3383" s="144"/>
      <c r="L3383" s="11"/>
      <c r="M3383" s="143"/>
      <c r="N3383" s="42"/>
      <c r="O3383" s="128"/>
      <c r="P3383" s="130"/>
      <c r="Q3383" s="131">
        <v>3</v>
      </c>
      <c r="R3383" s="68"/>
      <c r="S3383" s="35"/>
      <c r="T3383" s="69" t="s">
        <v>79</v>
      </c>
      <c r="U3383" s="92"/>
      <c r="V3383" s="70">
        <f>V3384+V3385</f>
        <v>0</v>
      </c>
      <c r="X3383" s="447">
        <f>X3384+X3385</f>
        <v>0</v>
      </c>
      <c r="Z3383" s="447">
        <f>Z3384+Z3385</f>
        <v>0</v>
      </c>
      <c r="AB3383" s="447">
        <f>AB3384+AB3385</f>
        <v>0</v>
      </c>
      <c r="AD3383" s="447" t="e">
        <f>#REF!+AD3385</f>
        <v>#REF!</v>
      </c>
      <c r="AF3383" s="447">
        <f>AF3384+AF3385</f>
        <v>0</v>
      </c>
      <c r="AH3383" s="447" t="e">
        <f t="shared" si="509"/>
        <v>#REF!</v>
      </c>
      <c r="AI3383" s="8"/>
      <c r="AJ3383" s="447">
        <f>AJ3384+AJ3385</f>
        <v>0</v>
      </c>
      <c r="AK3383" s="71"/>
      <c r="AL3383" s="447">
        <f>AL3384+AL3385</f>
        <v>0</v>
      </c>
      <c r="AM3383" s="447"/>
      <c r="AN3383" s="447">
        <f>AN3384+AN3385</f>
        <v>0</v>
      </c>
      <c r="AO3383" s="447"/>
      <c r="AP3383" s="447">
        <f>AP3384+AP3385</f>
        <v>0</v>
      </c>
      <c r="AQ3383" s="447"/>
    </row>
    <row r="3384" spans="2:43" ht="18" hidden="1" customHeight="1" x14ac:dyDescent="0.2">
      <c r="B3384" s="4"/>
      <c r="C3384" s="117"/>
      <c r="D3384" s="117"/>
      <c r="E3384" s="117"/>
      <c r="F3384" s="48"/>
      <c r="G3384" s="11"/>
      <c r="H3384" s="117"/>
      <c r="I3384" s="124"/>
      <c r="J3384" s="124"/>
      <c r="K3384" s="144"/>
      <c r="L3384" s="11"/>
      <c r="M3384" s="143"/>
      <c r="N3384" s="42"/>
      <c r="O3384" s="128"/>
      <c r="P3384" s="130"/>
      <c r="Q3384" s="131"/>
      <c r="R3384" s="72" t="s">
        <v>3</v>
      </c>
      <c r="S3384" s="181"/>
      <c r="T3384" s="73" t="s">
        <v>80</v>
      </c>
      <c r="V3384" s="83">
        <v>0</v>
      </c>
      <c r="X3384" s="448">
        <v>0</v>
      </c>
      <c r="Z3384" s="448">
        <v>0</v>
      </c>
      <c r="AB3384" s="448">
        <v>0</v>
      </c>
      <c r="AD3384" s="448">
        <v>0</v>
      </c>
      <c r="AF3384" s="448">
        <v>0</v>
      </c>
      <c r="AH3384" s="448">
        <f t="shared" si="509"/>
        <v>0</v>
      </c>
      <c r="AI3384" s="446"/>
      <c r="AJ3384" s="448">
        <v>0</v>
      </c>
      <c r="AK3384" s="87"/>
      <c r="AL3384" s="448">
        <v>0</v>
      </c>
      <c r="AM3384" s="448"/>
      <c r="AN3384" s="448">
        <v>0</v>
      </c>
      <c r="AO3384" s="448"/>
      <c r="AP3384" s="448">
        <v>0</v>
      </c>
      <c r="AQ3384" s="448"/>
    </row>
    <row r="3385" spans="2:43" ht="18" hidden="1" customHeight="1" x14ac:dyDescent="0.2">
      <c r="B3385" s="4"/>
      <c r="C3385" s="117"/>
      <c r="D3385" s="117"/>
      <c r="E3385" s="117"/>
      <c r="F3385" s="48"/>
      <c r="G3385" s="11"/>
      <c r="H3385" s="117"/>
      <c r="I3385" s="124"/>
      <c r="J3385" s="124"/>
      <c r="K3385" s="144"/>
      <c r="L3385" s="11"/>
      <c r="M3385" s="143"/>
      <c r="N3385" s="42"/>
      <c r="O3385" s="128"/>
      <c r="P3385" s="130"/>
      <c r="Q3385" s="130"/>
      <c r="R3385" s="72" t="s">
        <v>18</v>
      </c>
      <c r="S3385" s="181"/>
      <c r="T3385" s="73" t="s">
        <v>82</v>
      </c>
      <c r="V3385" s="74">
        <v>0</v>
      </c>
      <c r="X3385" s="74">
        <v>0</v>
      </c>
      <c r="Z3385" s="74">
        <v>0</v>
      </c>
      <c r="AB3385" s="74">
        <v>0</v>
      </c>
      <c r="AD3385" s="74">
        <v>0</v>
      </c>
      <c r="AF3385" s="74">
        <v>0</v>
      </c>
      <c r="AH3385" s="74">
        <f t="shared" si="509"/>
        <v>0</v>
      </c>
      <c r="AI3385" s="495"/>
      <c r="AJ3385" s="74">
        <v>0</v>
      </c>
      <c r="AK3385" s="8"/>
      <c r="AL3385" s="74">
        <v>0</v>
      </c>
      <c r="AM3385" s="74"/>
      <c r="AN3385" s="74">
        <v>0</v>
      </c>
      <c r="AO3385" s="74"/>
      <c r="AP3385" s="74">
        <v>0</v>
      </c>
      <c r="AQ3385" s="74"/>
    </row>
    <row r="3386" spans="2:43" ht="18" hidden="1" customHeight="1" x14ac:dyDescent="0.2">
      <c r="B3386" s="4"/>
      <c r="C3386" s="117"/>
      <c r="D3386" s="117"/>
      <c r="E3386" s="117"/>
      <c r="F3386" s="48"/>
      <c r="G3386" s="11"/>
      <c r="H3386" s="117"/>
      <c r="I3386" s="124"/>
      <c r="J3386" s="124"/>
      <c r="K3386" s="144"/>
      <c r="L3386" s="11"/>
      <c r="M3386" s="143"/>
      <c r="N3386" s="42"/>
      <c r="O3386" s="128"/>
      <c r="P3386" s="130"/>
      <c r="Q3386" s="131">
        <v>5</v>
      </c>
      <c r="R3386" s="68"/>
      <c r="S3386" s="35"/>
      <c r="T3386" s="69" t="s">
        <v>48</v>
      </c>
      <c r="U3386" s="92"/>
      <c r="V3386" s="70">
        <f>V3387</f>
        <v>0</v>
      </c>
      <c r="X3386" s="447">
        <f>X3387</f>
        <v>0</v>
      </c>
      <c r="Z3386" s="447">
        <f>Z3387</f>
        <v>0</v>
      </c>
      <c r="AB3386" s="447">
        <f>AB3387</f>
        <v>0</v>
      </c>
      <c r="AD3386" s="447">
        <f>AD3387</f>
        <v>0</v>
      </c>
      <c r="AF3386" s="447">
        <f>AF3387</f>
        <v>0</v>
      </c>
      <c r="AH3386" s="447">
        <f t="shared" si="509"/>
        <v>0</v>
      </c>
      <c r="AI3386" s="8"/>
      <c r="AJ3386" s="447">
        <f>AJ3387</f>
        <v>0</v>
      </c>
      <c r="AK3386" s="71"/>
      <c r="AL3386" s="447">
        <f>AL3387</f>
        <v>0</v>
      </c>
      <c r="AM3386" s="447"/>
      <c r="AN3386" s="447">
        <f>AN3387</f>
        <v>0</v>
      </c>
      <c r="AO3386" s="447"/>
      <c r="AP3386" s="447">
        <f>AP3387</f>
        <v>0</v>
      </c>
      <c r="AQ3386" s="447"/>
    </row>
    <row r="3387" spans="2:43" ht="18" hidden="1" customHeight="1" x14ac:dyDescent="0.2">
      <c r="B3387" s="4"/>
      <c r="C3387" s="117"/>
      <c r="D3387" s="117"/>
      <c r="E3387" s="117"/>
      <c r="F3387" s="48"/>
      <c r="G3387" s="11"/>
      <c r="H3387" s="117"/>
      <c r="I3387" s="124"/>
      <c r="J3387" s="124"/>
      <c r="K3387" s="144"/>
      <c r="L3387" s="11"/>
      <c r="M3387" s="143"/>
      <c r="N3387" s="42"/>
      <c r="O3387" s="128"/>
      <c r="P3387" s="130"/>
      <c r="Q3387" s="130"/>
      <c r="R3387" s="72" t="s">
        <v>3</v>
      </c>
      <c r="S3387" s="181"/>
      <c r="T3387" s="73" t="s">
        <v>551</v>
      </c>
      <c r="V3387" s="74">
        <v>0</v>
      </c>
      <c r="X3387" s="74">
        <v>0</v>
      </c>
      <c r="Z3387" s="74">
        <v>0</v>
      </c>
      <c r="AB3387" s="74">
        <v>0</v>
      </c>
      <c r="AD3387" s="74">
        <v>0</v>
      </c>
      <c r="AF3387" s="74">
        <v>0</v>
      </c>
      <c r="AH3387" s="74">
        <f t="shared" si="509"/>
        <v>0</v>
      </c>
      <c r="AI3387" s="446"/>
      <c r="AJ3387" s="74">
        <v>0</v>
      </c>
      <c r="AK3387" s="8"/>
      <c r="AL3387" s="74">
        <v>0</v>
      </c>
      <c r="AM3387" s="74"/>
      <c r="AN3387" s="74">
        <v>0</v>
      </c>
      <c r="AO3387" s="74"/>
      <c r="AP3387" s="74">
        <v>0</v>
      </c>
      <c r="AQ3387" s="74"/>
    </row>
    <row r="3388" spans="2:43" ht="18" customHeight="1" x14ac:dyDescent="0.2">
      <c r="B3388" s="4"/>
      <c r="C3388" s="117"/>
      <c r="D3388" s="117"/>
      <c r="E3388" s="117"/>
      <c r="F3388" s="48"/>
      <c r="G3388" s="11"/>
      <c r="H3388" s="117"/>
      <c r="I3388" s="124"/>
      <c r="J3388" s="124"/>
      <c r="K3388" s="144"/>
      <c r="L3388" s="11"/>
      <c r="M3388" s="143"/>
      <c r="N3388" s="42"/>
      <c r="O3388" s="128"/>
      <c r="P3388" s="130"/>
      <c r="Q3388" s="131">
        <v>6</v>
      </c>
      <c r="R3388" s="84"/>
      <c r="S3388" s="250"/>
      <c r="T3388" s="69" t="s">
        <v>19</v>
      </c>
      <c r="U3388" s="92"/>
      <c r="V3388" s="70">
        <f>V3389+V3390</f>
        <v>90000</v>
      </c>
      <c r="X3388" s="447">
        <f>X3389+X3390</f>
        <v>91000</v>
      </c>
      <c r="Z3388" s="447">
        <f>Z3389+Z3390</f>
        <v>56000</v>
      </c>
      <c r="AB3388" s="447">
        <f>AB3389+AB3390</f>
        <v>64000</v>
      </c>
      <c r="AD3388" s="447">
        <f>AD3389+AD3390</f>
        <v>93900</v>
      </c>
      <c r="AF3388" s="447">
        <f>AF3389+AF3390</f>
        <v>50000</v>
      </c>
      <c r="AH3388" s="447">
        <f t="shared" si="509"/>
        <v>143900</v>
      </c>
      <c r="AI3388" s="8"/>
      <c r="AJ3388" s="447">
        <f>AJ3389+AJ3390</f>
        <v>16000</v>
      </c>
      <c r="AK3388" s="71"/>
      <c r="AL3388" s="447">
        <f>AL3389+AL3390</f>
        <v>75000</v>
      </c>
      <c r="AM3388" s="447"/>
      <c r="AN3388" s="447">
        <f>AN3389+AN3390</f>
        <v>77000</v>
      </c>
      <c r="AO3388" s="447"/>
      <c r="AP3388" s="447">
        <f>AP3389+AP3390</f>
        <v>77000</v>
      </c>
      <c r="AQ3388" s="447"/>
    </row>
    <row r="3389" spans="2:43" ht="18" customHeight="1" x14ac:dyDescent="0.25">
      <c r="B3389" s="4"/>
      <c r="C3389" s="117"/>
      <c r="D3389" s="117"/>
      <c r="E3389" s="117"/>
      <c r="F3389" s="48"/>
      <c r="G3389" s="11"/>
      <c r="H3389" s="117"/>
      <c r="I3389" s="124"/>
      <c r="J3389" s="124"/>
      <c r="K3389" s="144"/>
      <c r="L3389" s="11"/>
      <c r="M3389" s="143"/>
      <c r="N3389" s="42"/>
      <c r="O3389" s="128"/>
      <c r="P3389" s="130"/>
      <c r="Q3389" s="130"/>
      <c r="R3389" s="72" t="s">
        <v>3</v>
      </c>
      <c r="S3389" s="181"/>
      <c r="T3389" s="73" t="s">
        <v>243</v>
      </c>
      <c r="V3389" s="497">
        <v>90000</v>
      </c>
      <c r="X3389" s="697">
        <v>91000</v>
      </c>
      <c r="Z3389" s="697">
        <v>56000</v>
      </c>
      <c r="AB3389" s="74">
        <v>64000</v>
      </c>
      <c r="AD3389" s="74">
        <v>93900</v>
      </c>
      <c r="AF3389" s="696">
        <v>50000</v>
      </c>
      <c r="AH3389" s="696">
        <f t="shared" si="509"/>
        <v>143900</v>
      </c>
      <c r="AI3389" s="446"/>
      <c r="AJ3389" s="74">
        <f>CEILING(AB3389*25/100,10)</f>
        <v>16000</v>
      </c>
      <c r="AK3389" s="8"/>
      <c r="AL3389" s="74">
        <v>75000</v>
      </c>
      <c r="AM3389" s="74"/>
      <c r="AN3389" s="74">
        <v>77000</v>
      </c>
      <c r="AO3389" s="696"/>
      <c r="AP3389" s="74">
        <v>77000</v>
      </c>
      <c r="AQ3389" s="696"/>
    </row>
    <row r="3390" spans="2:43" ht="18" hidden="1" customHeight="1" x14ac:dyDescent="0.2">
      <c r="B3390" s="4"/>
      <c r="C3390" s="117"/>
      <c r="D3390" s="117"/>
      <c r="E3390" s="117"/>
      <c r="F3390" s="48"/>
      <c r="G3390" s="11"/>
      <c r="H3390" s="117"/>
      <c r="I3390" s="124"/>
      <c r="J3390" s="124"/>
      <c r="K3390" s="144"/>
      <c r="L3390" s="11"/>
      <c r="M3390" s="143"/>
      <c r="N3390" s="42"/>
      <c r="O3390" s="128"/>
      <c r="P3390" s="130"/>
      <c r="Q3390" s="130"/>
      <c r="R3390" s="72" t="s">
        <v>0</v>
      </c>
      <c r="S3390" s="181"/>
      <c r="T3390" s="73" t="s">
        <v>72</v>
      </c>
      <c r="V3390" s="74">
        <v>0</v>
      </c>
      <c r="X3390" s="74">
        <v>0</v>
      </c>
      <c r="Z3390" s="74">
        <v>0</v>
      </c>
      <c r="AB3390" s="74">
        <v>0</v>
      </c>
      <c r="AD3390" s="74">
        <v>0</v>
      </c>
      <c r="AF3390" s="74">
        <v>0</v>
      </c>
      <c r="AH3390" s="74">
        <f t="shared" si="509"/>
        <v>0</v>
      </c>
      <c r="AI3390" s="8"/>
      <c r="AJ3390" s="74">
        <v>0</v>
      </c>
      <c r="AK3390" s="8"/>
      <c r="AL3390" s="74">
        <v>0</v>
      </c>
      <c r="AM3390" s="74"/>
      <c r="AN3390" s="74">
        <v>0</v>
      </c>
      <c r="AO3390" s="74"/>
      <c r="AP3390" s="74">
        <v>0</v>
      </c>
      <c r="AQ3390" s="74"/>
    </row>
    <row r="3391" spans="2:43" ht="18" customHeight="1" x14ac:dyDescent="0.2">
      <c r="B3391" s="4"/>
      <c r="C3391" s="117"/>
      <c r="D3391" s="117"/>
      <c r="E3391" s="117"/>
      <c r="F3391" s="48"/>
      <c r="G3391" s="11"/>
      <c r="H3391" s="117"/>
      <c r="I3391" s="124"/>
      <c r="J3391" s="124"/>
      <c r="K3391" s="144"/>
      <c r="L3391" s="11"/>
      <c r="M3391" s="143"/>
      <c r="N3391" s="42"/>
      <c r="O3391" s="128"/>
      <c r="P3391" s="129">
        <v>3</v>
      </c>
      <c r="Q3391" s="129"/>
      <c r="R3391" s="64"/>
      <c r="S3391" s="234"/>
      <c r="T3391" s="65" t="s">
        <v>215</v>
      </c>
      <c r="U3391" s="155"/>
      <c r="V3391" s="66">
        <f>V3392+V3394+V3396</f>
        <v>16500</v>
      </c>
      <c r="X3391" s="66">
        <f>X3392+X3394+X3396</f>
        <v>16500</v>
      </c>
      <c r="Z3391" s="66">
        <f>Z3392+Z3394+Z3396+Z3398</f>
        <v>42650</v>
      </c>
      <c r="AB3391" s="66">
        <f>AB3392+AB3394+AB3396+AB3398</f>
        <v>26100</v>
      </c>
      <c r="AD3391" s="66">
        <f t="shared" ref="AD3391:AO3391" si="514">AD3392+AD3394+AD3396+AD3398</f>
        <v>27500</v>
      </c>
      <c r="AE3391" s="66">
        <f t="shared" si="514"/>
        <v>0</v>
      </c>
      <c r="AF3391" s="66">
        <f t="shared" si="514"/>
        <v>36900</v>
      </c>
      <c r="AG3391" s="66">
        <f t="shared" si="514"/>
        <v>0</v>
      </c>
      <c r="AH3391" s="66">
        <f t="shared" si="509"/>
        <v>64400</v>
      </c>
      <c r="AI3391" s="8"/>
      <c r="AJ3391" s="66">
        <f t="shared" ref="AJ3391" si="515">AJ3392+AJ3394+AJ3396+AJ3398</f>
        <v>6530</v>
      </c>
      <c r="AK3391" s="66">
        <f t="shared" ref="AK3391" si="516">AK3392+AK3394+AK3396+AK3398</f>
        <v>0</v>
      </c>
      <c r="AL3391" s="66">
        <f t="shared" si="514"/>
        <v>61770</v>
      </c>
      <c r="AM3391" s="66"/>
      <c r="AN3391" s="66">
        <f t="shared" si="514"/>
        <v>66070</v>
      </c>
      <c r="AO3391" s="66">
        <f t="shared" si="514"/>
        <v>0</v>
      </c>
      <c r="AP3391" s="66">
        <f t="shared" ref="AP3391:AQ3391" si="517">AP3392+AP3394+AP3396+AP3398</f>
        <v>66070</v>
      </c>
      <c r="AQ3391" s="66">
        <f t="shared" si="517"/>
        <v>0</v>
      </c>
    </row>
    <row r="3392" spans="2:43" ht="18" customHeight="1" x14ac:dyDescent="0.2">
      <c r="B3392" s="4"/>
      <c r="C3392" s="117"/>
      <c r="D3392" s="117"/>
      <c r="E3392" s="117"/>
      <c r="F3392" s="48"/>
      <c r="G3392" s="11"/>
      <c r="H3392" s="117"/>
      <c r="I3392" s="124"/>
      <c r="J3392" s="124"/>
      <c r="K3392" s="144"/>
      <c r="L3392" s="11"/>
      <c r="M3392" s="143"/>
      <c r="N3392" s="42"/>
      <c r="O3392" s="128"/>
      <c r="P3392" s="130"/>
      <c r="Q3392" s="131">
        <v>1</v>
      </c>
      <c r="R3392" s="68"/>
      <c r="S3392" s="35"/>
      <c r="T3392" s="69" t="s">
        <v>20</v>
      </c>
      <c r="U3392" s="92"/>
      <c r="V3392" s="70">
        <f>V3393</f>
        <v>6000</v>
      </c>
      <c r="X3392" s="447">
        <f>X3393</f>
        <v>6500</v>
      </c>
      <c r="Z3392" s="447">
        <f>Z3393</f>
        <v>18600</v>
      </c>
      <c r="AB3392" s="447">
        <f>AB3393</f>
        <v>1800</v>
      </c>
      <c r="AD3392" s="447">
        <f>AD3393</f>
        <v>1900</v>
      </c>
      <c r="AF3392" s="447">
        <f>AF3393</f>
        <v>0</v>
      </c>
      <c r="AH3392" s="447">
        <f t="shared" si="509"/>
        <v>1900</v>
      </c>
      <c r="AI3392" s="66">
        <f t="shared" ref="AI3392" si="518">AI3393+AI3395+AI3397+AI3399</f>
        <v>0</v>
      </c>
      <c r="AJ3392" s="447">
        <f>AJ3393</f>
        <v>450</v>
      </c>
      <c r="AK3392" s="71"/>
      <c r="AL3392" s="447">
        <f>AL3393</f>
        <v>10630</v>
      </c>
      <c r="AM3392" s="447"/>
      <c r="AN3392" s="447">
        <f>AN3393</f>
        <v>11360</v>
      </c>
      <c r="AO3392" s="447"/>
      <c r="AP3392" s="447">
        <f>AP3393</f>
        <v>11360</v>
      </c>
      <c r="AQ3392" s="447"/>
    </row>
    <row r="3393" spans="2:43" ht="18" customHeight="1" x14ac:dyDescent="0.25">
      <c r="B3393" s="4"/>
      <c r="C3393" s="117"/>
      <c r="D3393" s="117"/>
      <c r="E3393" s="117"/>
      <c r="F3393" s="48"/>
      <c r="G3393" s="11"/>
      <c r="H3393" s="117"/>
      <c r="I3393" s="124"/>
      <c r="J3393" s="124"/>
      <c r="K3393" s="144"/>
      <c r="L3393" s="11"/>
      <c r="M3393" s="143"/>
      <c r="N3393" s="42"/>
      <c r="O3393" s="128"/>
      <c r="P3393" s="130"/>
      <c r="Q3393" s="131"/>
      <c r="R3393" s="72" t="s">
        <v>3</v>
      </c>
      <c r="S3393" s="181"/>
      <c r="T3393" s="73" t="s">
        <v>20</v>
      </c>
      <c r="V3393" s="497">
        <v>6000</v>
      </c>
      <c r="X3393" s="697">
        <v>6500</v>
      </c>
      <c r="Z3393" s="697">
        <v>18600</v>
      </c>
      <c r="AB3393" s="74">
        <v>1800</v>
      </c>
      <c r="AD3393" s="696">
        <v>1900</v>
      </c>
      <c r="AF3393" s="696">
        <v>0</v>
      </c>
      <c r="AH3393" s="696">
        <f t="shared" si="509"/>
        <v>1900</v>
      </c>
      <c r="AI3393" s="446"/>
      <c r="AJ3393" s="74">
        <f>CEILING(AB3393*25/100,10)</f>
        <v>450</v>
      </c>
      <c r="AK3393" s="8"/>
      <c r="AL3393" s="74">
        <v>10630</v>
      </c>
      <c r="AM3393" s="74"/>
      <c r="AN3393" s="74">
        <v>11360</v>
      </c>
      <c r="AO3393" s="696"/>
      <c r="AP3393" s="74">
        <v>11360</v>
      </c>
      <c r="AQ3393" s="696"/>
    </row>
    <row r="3394" spans="2:43" ht="18" customHeight="1" x14ac:dyDescent="0.2">
      <c r="B3394" s="4"/>
      <c r="C3394" s="117"/>
      <c r="D3394" s="117"/>
      <c r="E3394" s="117"/>
      <c r="F3394" s="48"/>
      <c r="G3394" s="11"/>
      <c r="H3394" s="117"/>
      <c r="I3394" s="124"/>
      <c r="J3394" s="124"/>
      <c r="K3394" s="144"/>
      <c r="L3394" s="11"/>
      <c r="M3394" s="143"/>
      <c r="N3394" s="42"/>
      <c r="O3394" s="128"/>
      <c r="P3394" s="130"/>
      <c r="Q3394" s="131">
        <v>2</v>
      </c>
      <c r="R3394" s="68"/>
      <c r="S3394" s="35"/>
      <c r="T3394" s="69" t="s">
        <v>21</v>
      </c>
      <c r="U3394" s="92"/>
      <c r="V3394" s="70">
        <f>V3395</f>
        <v>6000</v>
      </c>
      <c r="X3394" s="447">
        <f>X3395</f>
        <v>5500</v>
      </c>
      <c r="Z3394" s="447">
        <f>Z3395</f>
        <v>10620</v>
      </c>
      <c r="AB3394" s="447">
        <f>AB3395</f>
        <v>7500</v>
      </c>
      <c r="AD3394" s="447">
        <f>AD3395</f>
        <v>7900</v>
      </c>
      <c r="AF3394" s="447">
        <f>AF3395</f>
        <v>0</v>
      </c>
      <c r="AH3394" s="447">
        <f t="shared" si="509"/>
        <v>7900</v>
      </c>
      <c r="AI3394" s="8"/>
      <c r="AJ3394" s="447">
        <f>AJ3395</f>
        <v>1880</v>
      </c>
      <c r="AK3394" s="71"/>
      <c r="AL3394" s="447">
        <f>AL3395</f>
        <v>11330</v>
      </c>
      <c r="AM3394" s="447"/>
      <c r="AN3394" s="447">
        <f>AN3395</f>
        <v>12050</v>
      </c>
      <c r="AO3394" s="447"/>
      <c r="AP3394" s="447">
        <f>AP3395</f>
        <v>12050</v>
      </c>
      <c r="AQ3394" s="447"/>
    </row>
    <row r="3395" spans="2:43" ht="18" customHeight="1" x14ac:dyDescent="0.25">
      <c r="B3395" s="4"/>
      <c r="C3395" s="117"/>
      <c r="D3395" s="117"/>
      <c r="E3395" s="117"/>
      <c r="F3395" s="48"/>
      <c r="G3395" s="11"/>
      <c r="H3395" s="117"/>
      <c r="I3395" s="124"/>
      <c r="J3395" s="124"/>
      <c r="K3395" s="144"/>
      <c r="L3395" s="11"/>
      <c r="M3395" s="143"/>
      <c r="N3395" s="42"/>
      <c r="O3395" s="128"/>
      <c r="P3395" s="130"/>
      <c r="Q3395" s="130"/>
      <c r="R3395" s="72" t="s">
        <v>3</v>
      </c>
      <c r="S3395" s="181"/>
      <c r="T3395" s="73" t="s">
        <v>21</v>
      </c>
      <c r="V3395" s="496">
        <v>6000</v>
      </c>
      <c r="X3395" s="699">
        <v>5500</v>
      </c>
      <c r="Z3395" s="699">
        <v>10620</v>
      </c>
      <c r="AB3395" s="74">
        <v>7500</v>
      </c>
      <c r="AD3395" s="74">
        <v>7900</v>
      </c>
      <c r="AF3395" s="696">
        <v>0</v>
      </c>
      <c r="AH3395" s="696">
        <f t="shared" si="509"/>
        <v>7900</v>
      </c>
      <c r="AI3395" s="446"/>
      <c r="AJ3395" s="74">
        <f>CEILING(AB3395*25/100,10)</f>
        <v>1880</v>
      </c>
      <c r="AK3395" s="8"/>
      <c r="AL3395" s="74">
        <v>11330</v>
      </c>
      <c r="AM3395" s="74"/>
      <c r="AN3395" s="74">
        <v>12050</v>
      </c>
      <c r="AO3395" s="696"/>
      <c r="AP3395" s="74">
        <v>12050</v>
      </c>
      <c r="AQ3395" s="696"/>
    </row>
    <row r="3396" spans="2:43" ht="18" customHeight="1" x14ac:dyDescent="0.2">
      <c r="B3396" s="4"/>
      <c r="C3396" s="117"/>
      <c r="D3396" s="117"/>
      <c r="E3396" s="117"/>
      <c r="F3396" s="48"/>
      <c r="G3396" s="11"/>
      <c r="H3396" s="117"/>
      <c r="I3396" s="124"/>
      <c r="J3396" s="124"/>
      <c r="K3396" s="144"/>
      <c r="L3396" s="11"/>
      <c r="M3396" s="143"/>
      <c r="N3396" s="42"/>
      <c r="O3396" s="128"/>
      <c r="P3396" s="130"/>
      <c r="Q3396" s="131">
        <v>3</v>
      </c>
      <c r="R3396" s="68"/>
      <c r="S3396" s="35"/>
      <c r="T3396" s="69" t="s">
        <v>22</v>
      </c>
      <c r="U3396" s="92"/>
      <c r="V3396" s="70">
        <f>V3397</f>
        <v>4500</v>
      </c>
      <c r="X3396" s="447">
        <f>X3397</f>
        <v>4500</v>
      </c>
      <c r="Z3396" s="447">
        <f>Z3397</f>
        <v>13430</v>
      </c>
      <c r="AB3396" s="447">
        <f>AB3397</f>
        <v>0</v>
      </c>
      <c r="AD3396" s="447">
        <f>AD3397</f>
        <v>0</v>
      </c>
      <c r="AF3396" s="447">
        <f>AF3397</f>
        <v>0</v>
      </c>
      <c r="AH3396" s="447">
        <f t="shared" si="509"/>
        <v>0</v>
      </c>
      <c r="AI3396" s="8"/>
      <c r="AJ3396" s="447">
        <f>AJ3397</f>
        <v>0</v>
      </c>
      <c r="AK3396" s="71"/>
      <c r="AL3396" s="447">
        <f>AL3397</f>
        <v>8160</v>
      </c>
      <c r="AM3396" s="447"/>
      <c r="AN3396" s="447">
        <f>AN3397</f>
        <v>8810</v>
      </c>
      <c r="AO3396" s="447"/>
      <c r="AP3396" s="447">
        <f>AP3397</f>
        <v>8810</v>
      </c>
      <c r="AQ3396" s="447"/>
    </row>
    <row r="3397" spans="2:43" ht="18" customHeight="1" x14ac:dyDescent="0.25">
      <c r="B3397" s="4"/>
      <c r="C3397" s="117"/>
      <c r="D3397" s="117"/>
      <c r="E3397" s="117"/>
      <c r="F3397" s="48"/>
      <c r="G3397" s="11"/>
      <c r="H3397" s="117"/>
      <c r="I3397" s="124"/>
      <c r="J3397" s="124"/>
      <c r="K3397" s="144"/>
      <c r="L3397" s="11"/>
      <c r="M3397" s="143"/>
      <c r="N3397" s="42"/>
      <c r="O3397" s="128"/>
      <c r="P3397" s="130"/>
      <c r="Q3397" s="130"/>
      <c r="R3397" s="72" t="s">
        <v>3</v>
      </c>
      <c r="S3397" s="181"/>
      <c r="T3397" s="73" t="s">
        <v>22</v>
      </c>
      <c r="V3397" s="501">
        <v>4500</v>
      </c>
      <c r="X3397" s="735">
        <v>4500</v>
      </c>
      <c r="Z3397" s="872">
        <v>13430</v>
      </c>
      <c r="AB3397" s="872">
        <v>0</v>
      </c>
      <c r="AD3397" s="696">
        <v>0</v>
      </c>
      <c r="AF3397" s="696">
        <v>0</v>
      </c>
      <c r="AH3397" s="696">
        <f t="shared" si="509"/>
        <v>0</v>
      </c>
      <c r="AI3397" s="446"/>
      <c r="AJ3397" s="74">
        <v>0</v>
      </c>
      <c r="AK3397" s="8"/>
      <c r="AL3397" s="74">
        <v>8160</v>
      </c>
      <c r="AM3397" s="74"/>
      <c r="AN3397" s="74">
        <v>8810</v>
      </c>
      <c r="AO3397" s="696"/>
      <c r="AP3397" s="74">
        <v>8810</v>
      </c>
      <c r="AQ3397" s="696"/>
    </row>
    <row r="3398" spans="2:43" ht="18" customHeight="1" x14ac:dyDescent="0.2">
      <c r="B3398" s="4"/>
      <c r="C3398" s="117"/>
      <c r="D3398" s="117"/>
      <c r="E3398" s="117"/>
      <c r="F3398" s="48"/>
      <c r="G3398" s="11"/>
      <c r="H3398" s="117"/>
      <c r="I3398" s="124"/>
      <c r="J3398" s="124"/>
      <c r="K3398" s="144"/>
      <c r="L3398" s="11"/>
      <c r="M3398" s="143"/>
      <c r="N3398" s="42"/>
      <c r="O3398" s="128"/>
      <c r="P3398" s="130"/>
      <c r="Q3398" s="131">
        <v>6</v>
      </c>
      <c r="R3398" s="68"/>
      <c r="S3398" s="35"/>
      <c r="T3398" s="69" t="s">
        <v>218</v>
      </c>
      <c r="U3398" s="92"/>
      <c r="V3398" s="70">
        <f>V3399</f>
        <v>4500</v>
      </c>
      <c r="X3398" s="447">
        <f>X3399</f>
        <v>4500</v>
      </c>
      <c r="Z3398" s="447">
        <f>Z3399</f>
        <v>0</v>
      </c>
      <c r="AB3398" s="447">
        <f>AB3399</f>
        <v>16800</v>
      </c>
      <c r="AD3398" s="447">
        <f>AD3399</f>
        <v>17700</v>
      </c>
      <c r="AF3398" s="447">
        <f>AF3399</f>
        <v>36900</v>
      </c>
      <c r="AH3398" s="447">
        <f t="shared" si="509"/>
        <v>54600</v>
      </c>
      <c r="AI3398" s="8"/>
      <c r="AJ3398" s="447">
        <f>AJ3399</f>
        <v>4200</v>
      </c>
      <c r="AK3398" s="71"/>
      <c r="AL3398" s="447">
        <f>AL3399</f>
        <v>31650</v>
      </c>
      <c r="AM3398" s="447"/>
      <c r="AN3398" s="447">
        <f>AN3399</f>
        <v>33850</v>
      </c>
      <c r="AO3398" s="447"/>
      <c r="AP3398" s="447">
        <f>AP3399</f>
        <v>33850</v>
      </c>
      <c r="AQ3398" s="447"/>
    </row>
    <row r="3399" spans="2:43" ht="18" customHeight="1" x14ac:dyDescent="0.25">
      <c r="B3399" s="4"/>
      <c r="C3399" s="117"/>
      <c r="D3399" s="117"/>
      <c r="E3399" s="117"/>
      <c r="F3399" s="48"/>
      <c r="G3399" s="11"/>
      <c r="H3399" s="117"/>
      <c r="I3399" s="124"/>
      <c r="J3399" s="124"/>
      <c r="K3399" s="144"/>
      <c r="L3399" s="11"/>
      <c r="M3399" s="143"/>
      <c r="N3399" s="42"/>
      <c r="O3399" s="128"/>
      <c r="P3399" s="130"/>
      <c r="Q3399" s="130"/>
      <c r="R3399" s="72">
        <v>2</v>
      </c>
      <c r="S3399" s="181"/>
      <c r="T3399" s="73" t="s">
        <v>220</v>
      </c>
      <c r="V3399" s="501">
        <v>4500</v>
      </c>
      <c r="X3399" s="735">
        <v>4500</v>
      </c>
      <c r="Z3399" s="872">
        <v>0</v>
      </c>
      <c r="AB3399" s="74">
        <v>16800</v>
      </c>
      <c r="AD3399" s="696">
        <v>17700</v>
      </c>
      <c r="AF3399" s="696">
        <v>36900</v>
      </c>
      <c r="AH3399" s="696">
        <f t="shared" si="509"/>
        <v>54600</v>
      </c>
      <c r="AI3399" s="446"/>
      <c r="AJ3399" s="74">
        <f>CEILING(AB3399*25/100,10)</f>
        <v>4200</v>
      </c>
      <c r="AK3399" s="8"/>
      <c r="AL3399" s="74">
        <v>31650</v>
      </c>
      <c r="AM3399" s="74"/>
      <c r="AN3399" s="74">
        <v>33850</v>
      </c>
      <c r="AO3399" s="696"/>
      <c r="AP3399" s="74">
        <v>33850</v>
      </c>
      <c r="AQ3399" s="696"/>
    </row>
    <row r="3400" spans="2:43" ht="18" customHeight="1" x14ac:dyDescent="0.2">
      <c r="B3400" s="4"/>
      <c r="C3400" s="117"/>
      <c r="D3400" s="117"/>
      <c r="E3400" s="117"/>
      <c r="F3400" s="48"/>
      <c r="G3400" s="11"/>
      <c r="H3400" s="117"/>
      <c r="I3400" s="124"/>
      <c r="J3400" s="124"/>
      <c r="K3400" s="144"/>
      <c r="L3400" s="11"/>
      <c r="M3400" s="143"/>
      <c r="N3400" s="42"/>
      <c r="O3400" s="128"/>
      <c r="P3400" s="129">
        <v>5</v>
      </c>
      <c r="Q3400" s="129"/>
      <c r="R3400" s="64"/>
      <c r="S3400" s="234"/>
      <c r="T3400" s="65" t="s">
        <v>24</v>
      </c>
      <c r="U3400" s="155"/>
      <c r="V3400" s="66">
        <f>V3401</f>
        <v>2500</v>
      </c>
      <c r="X3400" s="66">
        <f>X3401</f>
        <v>3500</v>
      </c>
      <c r="Z3400" s="66">
        <f>Z3401</f>
        <v>13600</v>
      </c>
      <c r="AB3400" s="66">
        <f>AB3401</f>
        <v>14500</v>
      </c>
      <c r="AD3400" s="66">
        <f>AD3401</f>
        <v>15300</v>
      </c>
      <c r="AF3400" s="66">
        <f>AF3401</f>
        <v>0</v>
      </c>
      <c r="AH3400" s="66">
        <f t="shared" si="509"/>
        <v>15300</v>
      </c>
      <c r="AI3400" s="8"/>
      <c r="AJ3400" s="66">
        <f>AJ3401</f>
        <v>5080</v>
      </c>
      <c r="AK3400" s="67"/>
      <c r="AL3400" s="66">
        <f t="shared" ref="AL3400:AP3401" si="519">AL3401</f>
        <v>16500</v>
      </c>
      <c r="AM3400" s="66"/>
      <c r="AN3400" s="66">
        <f t="shared" si="519"/>
        <v>18000</v>
      </c>
      <c r="AO3400" s="66"/>
      <c r="AP3400" s="66">
        <f t="shared" si="519"/>
        <v>18000</v>
      </c>
      <c r="AQ3400" s="66"/>
    </row>
    <row r="3401" spans="2:43" ht="18" customHeight="1" x14ac:dyDescent="0.2">
      <c r="B3401" s="4"/>
      <c r="C3401" s="117"/>
      <c r="D3401" s="117"/>
      <c r="E3401" s="117"/>
      <c r="F3401" s="48"/>
      <c r="G3401" s="11"/>
      <c r="H3401" s="117"/>
      <c r="I3401" s="124"/>
      <c r="J3401" s="124"/>
      <c r="K3401" s="144"/>
      <c r="L3401" s="11"/>
      <c r="M3401" s="143"/>
      <c r="N3401" s="42"/>
      <c r="O3401" s="128"/>
      <c r="P3401" s="130"/>
      <c r="Q3401" s="131">
        <v>2</v>
      </c>
      <c r="R3401" s="68"/>
      <c r="S3401" s="35"/>
      <c r="T3401" s="69" t="s">
        <v>25</v>
      </c>
      <c r="U3401" s="92"/>
      <c r="V3401" s="70">
        <f>V3402</f>
        <v>2500</v>
      </c>
      <c r="X3401" s="447">
        <f>X3402</f>
        <v>3500</v>
      </c>
      <c r="Z3401" s="447">
        <f>Z3402</f>
        <v>13600</v>
      </c>
      <c r="AB3401" s="447">
        <f>AB3402</f>
        <v>14500</v>
      </c>
      <c r="AD3401" s="447">
        <f>AD3402</f>
        <v>15300</v>
      </c>
      <c r="AF3401" s="447">
        <f>AF3402</f>
        <v>0</v>
      </c>
      <c r="AH3401" s="447">
        <f t="shared" si="509"/>
        <v>15300</v>
      </c>
      <c r="AI3401" s="67"/>
      <c r="AJ3401" s="447">
        <f>AJ3402</f>
        <v>5080</v>
      </c>
      <c r="AK3401" s="71"/>
      <c r="AL3401" s="447">
        <f t="shared" si="519"/>
        <v>16500</v>
      </c>
      <c r="AM3401" s="447"/>
      <c r="AN3401" s="447">
        <f t="shared" si="519"/>
        <v>18000</v>
      </c>
      <c r="AO3401" s="447"/>
      <c r="AP3401" s="447">
        <f t="shared" si="519"/>
        <v>18000</v>
      </c>
      <c r="AQ3401" s="447"/>
    </row>
    <row r="3402" spans="2:43" ht="18" customHeight="1" x14ac:dyDescent="0.25">
      <c r="B3402" s="4"/>
      <c r="C3402" s="117"/>
      <c r="D3402" s="117"/>
      <c r="E3402" s="117"/>
      <c r="F3402" s="48"/>
      <c r="G3402" s="11"/>
      <c r="H3402" s="117"/>
      <c r="I3402" s="124"/>
      <c r="J3402" s="124"/>
      <c r="K3402" s="144"/>
      <c r="L3402" s="11"/>
      <c r="M3402" s="143"/>
      <c r="N3402" s="42"/>
      <c r="O3402" s="128"/>
      <c r="P3402" s="130"/>
      <c r="Q3402" s="130"/>
      <c r="R3402" s="72" t="s">
        <v>0</v>
      </c>
      <c r="S3402" s="181"/>
      <c r="T3402" s="73" t="s">
        <v>221</v>
      </c>
      <c r="V3402" s="520">
        <v>2500</v>
      </c>
      <c r="X3402" s="736">
        <v>3500</v>
      </c>
      <c r="Z3402" s="829">
        <v>13600</v>
      </c>
      <c r="AB3402" s="74">
        <v>14500</v>
      </c>
      <c r="AD3402" s="74">
        <v>15300</v>
      </c>
      <c r="AF3402" s="696">
        <v>0</v>
      </c>
      <c r="AH3402" s="696">
        <f t="shared" si="509"/>
        <v>15300</v>
      </c>
      <c r="AI3402" s="446"/>
      <c r="AJ3402" s="74">
        <f>CEILING(AB3402*35/100,10)</f>
        <v>5080</v>
      </c>
      <c r="AK3402" s="8"/>
      <c r="AL3402" s="74">
        <v>16500</v>
      </c>
      <c r="AM3402" s="74"/>
      <c r="AN3402" s="74">
        <v>18000</v>
      </c>
      <c r="AO3402" s="696"/>
      <c r="AP3402" s="74">
        <v>18000</v>
      </c>
      <c r="AQ3402" s="696"/>
    </row>
    <row r="3403" spans="2:43" ht="18" customHeight="1" x14ac:dyDescent="0.2">
      <c r="B3403" s="4"/>
      <c r="C3403" s="117"/>
      <c r="D3403" s="117"/>
      <c r="E3403" s="117"/>
      <c r="F3403" s="48"/>
      <c r="G3403" s="11"/>
      <c r="H3403" s="117"/>
      <c r="I3403" s="124"/>
      <c r="J3403" s="124"/>
      <c r="K3403" s="144"/>
      <c r="L3403" s="11"/>
      <c r="M3403" s="143"/>
      <c r="N3403" s="42"/>
      <c r="O3403" s="128"/>
      <c r="P3403" s="129">
        <v>7</v>
      </c>
      <c r="Q3403" s="129"/>
      <c r="R3403" s="64"/>
      <c r="S3403" s="234"/>
      <c r="T3403" s="65" t="s">
        <v>343</v>
      </c>
      <c r="U3403" s="155"/>
      <c r="V3403" s="66">
        <f>V3407+V3404</f>
        <v>10000</v>
      </c>
      <c r="X3403" s="66">
        <f>X3407+X3404</f>
        <v>10500</v>
      </c>
      <c r="Z3403" s="66">
        <f>Z3407+Z3404</f>
        <v>13000</v>
      </c>
      <c r="AB3403" s="66">
        <f>AB3407+AB3404</f>
        <v>3000</v>
      </c>
      <c r="AD3403" s="66">
        <f>AD3407+AD3404</f>
        <v>3150</v>
      </c>
      <c r="AF3403" s="66">
        <f>AF3407+AF3404</f>
        <v>55000</v>
      </c>
      <c r="AH3403" s="66">
        <f t="shared" si="509"/>
        <v>58150</v>
      </c>
      <c r="AI3403" s="8"/>
      <c r="AJ3403" s="66">
        <f>AJ3407+AJ3404</f>
        <v>750</v>
      </c>
      <c r="AK3403" s="67"/>
      <c r="AL3403" s="66">
        <f>AL3407+AL3404</f>
        <v>3500</v>
      </c>
      <c r="AM3403" s="66"/>
      <c r="AN3403" s="66">
        <f>AN3407+AN3404</f>
        <v>4000</v>
      </c>
      <c r="AO3403" s="66"/>
      <c r="AP3403" s="66">
        <f>AP3407+AP3404</f>
        <v>4000</v>
      </c>
      <c r="AQ3403" s="66"/>
    </row>
    <row r="3404" spans="2:43" ht="18" hidden="1" customHeight="1" x14ac:dyDescent="0.2">
      <c r="B3404" s="4"/>
      <c r="C3404" s="117"/>
      <c r="D3404" s="117"/>
      <c r="E3404" s="117"/>
      <c r="F3404" s="48"/>
      <c r="G3404" s="11"/>
      <c r="H3404" s="117"/>
      <c r="I3404" s="124"/>
      <c r="J3404" s="124"/>
      <c r="K3404" s="144"/>
      <c r="L3404" s="11"/>
      <c r="M3404" s="143"/>
      <c r="N3404" s="42"/>
      <c r="O3404" s="128"/>
      <c r="P3404" s="130"/>
      <c r="Q3404" s="131">
        <v>1</v>
      </c>
      <c r="R3404" s="68"/>
      <c r="S3404" s="35"/>
      <c r="T3404" s="69" t="s">
        <v>255</v>
      </c>
      <c r="U3404" s="92"/>
      <c r="V3404" s="70">
        <f>SUM(V3405:V3406)</f>
        <v>8000</v>
      </c>
      <c r="X3404" s="70">
        <f>SUM(X3405:X3406)</f>
        <v>8500</v>
      </c>
      <c r="Z3404" s="70">
        <f>SUM(Z3405:Z3406)</f>
        <v>0</v>
      </c>
      <c r="AB3404" s="70">
        <f>SUM(AB3405:AB3406)</f>
        <v>0</v>
      </c>
      <c r="AD3404" s="70">
        <f>SUM(AD3405:AD3406)</f>
        <v>0</v>
      </c>
      <c r="AF3404" s="70">
        <f>SUM(AF3405:AF3406)</f>
        <v>0</v>
      </c>
      <c r="AH3404" s="70">
        <f t="shared" si="509"/>
        <v>0</v>
      </c>
      <c r="AI3404" s="67"/>
      <c r="AJ3404" s="447">
        <f>SUM(AJ3405:AJ3406)</f>
        <v>0</v>
      </c>
      <c r="AK3404" s="71"/>
      <c r="AL3404" s="447">
        <f>SUM(AL3405:AL3406)</f>
        <v>0</v>
      </c>
      <c r="AM3404" s="447"/>
      <c r="AN3404" s="447">
        <f>SUM(AN3405:AN3406)</f>
        <v>0</v>
      </c>
      <c r="AO3404" s="70"/>
      <c r="AP3404" s="447">
        <f>SUM(AP3405:AP3406)</f>
        <v>0</v>
      </c>
      <c r="AQ3404" s="70"/>
    </row>
    <row r="3405" spans="2:43" ht="18" hidden="1" customHeight="1" x14ac:dyDescent="0.25">
      <c r="B3405" s="4"/>
      <c r="C3405" s="117"/>
      <c r="D3405" s="117"/>
      <c r="E3405" s="117"/>
      <c r="F3405" s="48"/>
      <c r="G3405" s="11"/>
      <c r="H3405" s="117"/>
      <c r="I3405" s="124"/>
      <c r="J3405" s="124"/>
      <c r="K3405" s="144"/>
      <c r="L3405" s="11"/>
      <c r="M3405" s="143"/>
      <c r="N3405" s="42"/>
      <c r="O3405" s="128"/>
      <c r="P3405" s="130"/>
      <c r="Q3405" s="131"/>
      <c r="R3405" s="72">
        <v>2</v>
      </c>
      <c r="S3405" s="181"/>
      <c r="T3405" s="73" t="s">
        <v>439</v>
      </c>
      <c r="V3405" s="74">
        <v>0</v>
      </c>
      <c r="X3405" s="74">
        <v>0</v>
      </c>
      <c r="Z3405" s="74">
        <v>0</v>
      </c>
      <c r="AB3405" s="74">
        <v>0</v>
      </c>
      <c r="AD3405" s="696">
        <v>0</v>
      </c>
      <c r="AF3405" s="696">
        <v>0</v>
      </c>
      <c r="AH3405" s="696">
        <f t="shared" si="509"/>
        <v>0</v>
      </c>
      <c r="AI3405" s="446"/>
      <c r="AJ3405" s="74">
        <v>0</v>
      </c>
      <c r="AK3405" s="8"/>
      <c r="AL3405" s="74">
        <v>0</v>
      </c>
      <c r="AM3405" s="74"/>
      <c r="AN3405" s="74">
        <v>0</v>
      </c>
      <c r="AO3405" s="696"/>
      <c r="AP3405" s="74">
        <v>0</v>
      </c>
      <c r="AQ3405" s="696"/>
    </row>
    <row r="3406" spans="2:43" ht="18" hidden="1" customHeight="1" x14ac:dyDescent="0.25">
      <c r="B3406" s="4"/>
      <c r="C3406" s="117"/>
      <c r="D3406" s="117"/>
      <c r="E3406" s="117"/>
      <c r="F3406" s="48"/>
      <c r="G3406" s="11"/>
      <c r="H3406" s="117"/>
      <c r="I3406" s="124"/>
      <c r="J3406" s="124"/>
      <c r="K3406" s="144"/>
      <c r="L3406" s="11"/>
      <c r="M3406" s="143"/>
      <c r="N3406" s="42"/>
      <c r="O3406" s="128"/>
      <c r="P3406" s="130"/>
      <c r="Q3406" s="131"/>
      <c r="R3406" s="72">
        <v>3</v>
      </c>
      <c r="S3406" s="181"/>
      <c r="T3406" s="73" t="s">
        <v>523</v>
      </c>
      <c r="V3406" s="74">
        <v>8000</v>
      </c>
      <c r="X3406" s="74">
        <v>8500</v>
      </c>
      <c r="Z3406" s="74">
        <v>0</v>
      </c>
      <c r="AB3406" s="74">
        <v>0</v>
      </c>
      <c r="AD3406" s="74">
        <v>0</v>
      </c>
      <c r="AF3406" s="696">
        <v>0</v>
      </c>
      <c r="AH3406" s="696">
        <f t="shared" si="509"/>
        <v>0</v>
      </c>
      <c r="AI3406" s="8"/>
      <c r="AJ3406" s="74">
        <v>0</v>
      </c>
      <c r="AK3406" s="8"/>
      <c r="AL3406" s="74">
        <v>0</v>
      </c>
      <c r="AM3406" s="74"/>
      <c r="AN3406" s="74">
        <v>0</v>
      </c>
      <c r="AO3406" s="696"/>
      <c r="AP3406" s="74">
        <v>0</v>
      </c>
      <c r="AQ3406" s="696"/>
    </row>
    <row r="3407" spans="2:43" ht="18" customHeight="1" x14ac:dyDescent="0.2">
      <c r="B3407" s="4"/>
      <c r="C3407" s="117"/>
      <c r="D3407" s="117"/>
      <c r="E3407" s="117"/>
      <c r="F3407" s="48"/>
      <c r="G3407" s="11"/>
      <c r="H3407" s="117"/>
      <c r="I3407" s="124"/>
      <c r="J3407" s="124"/>
      <c r="K3407" s="144"/>
      <c r="L3407" s="11"/>
      <c r="M3407" s="143"/>
      <c r="N3407" s="42"/>
      <c r="O3407" s="128"/>
      <c r="P3407" s="130"/>
      <c r="Q3407" s="131">
        <v>3</v>
      </c>
      <c r="R3407" s="68"/>
      <c r="S3407" s="35"/>
      <c r="T3407" s="69" t="s">
        <v>224</v>
      </c>
      <c r="U3407" s="92"/>
      <c r="V3407" s="70">
        <f>V3408</f>
        <v>2000</v>
      </c>
      <c r="X3407" s="447">
        <f>X3408</f>
        <v>2000</v>
      </c>
      <c r="Z3407" s="447">
        <f>Z3408</f>
        <v>13000</v>
      </c>
      <c r="AB3407" s="447">
        <f>AB3408</f>
        <v>3000</v>
      </c>
      <c r="AD3407" s="447">
        <f>AD3408</f>
        <v>3150</v>
      </c>
      <c r="AF3407" s="447">
        <f>AF3408</f>
        <v>55000</v>
      </c>
      <c r="AH3407" s="447">
        <f t="shared" si="509"/>
        <v>58150</v>
      </c>
      <c r="AI3407" s="8"/>
      <c r="AJ3407" s="447">
        <f>AJ3408</f>
        <v>750</v>
      </c>
      <c r="AK3407" s="71"/>
      <c r="AL3407" s="447">
        <f>AL3408</f>
        <v>3500</v>
      </c>
      <c r="AM3407" s="447"/>
      <c r="AN3407" s="447">
        <f>AN3408</f>
        <v>4000</v>
      </c>
      <c r="AO3407" s="447"/>
      <c r="AP3407" s="447">
        <f>AP3408</f>
        <v>4000</v>
      </c>
      <c r="AQ3407" s="447"/>
    </row>
    <row r="3408" spans="2:43" ht="18" customHeight="1" x14ac:dyDescent="0.25">
      <c r="B3408" s="4"/>
      <c r="C3408" s="117"/>
      <c r="D3408" s="117"/>
      <c r="E3408" s="117"/>
      <c r="F3408" s="48"/>
      <c r="G3408" s="11"/>
      <c r="H3408" s="117"/>
      <c r="I3408" s="124"/>
      <c r="J3408" s="124"/>
      <c r="K3408" s="144"/>
      <c r="L3408" s="11"/>
      <c r="M3408" s="143"/>
      <c r="N3408" s="42"/>
      <c r="O3408" s="128"/>
      <c r="P3408" s="130"/>
      <c r="Q3408" s="131"/>
      <c r="R3408" s="72" t="s">
        <v>0</v>
      </c>
      <c r="S3408" s="181"/>
      <c r="T3408" s="73" t="s">
        <v>53</v>
      </c>
      <c r="V3408" s="546">
        <v>2000</v>
      </c>
      <c r="X3408" s="737">
        <v>2000</v>
      </c>
      <c r="Z3408" s="873">
        <v>13000</v>
      </c>
      <c r="AB3408" s="74">
        <v>3000</v>
      </c>
      <c r="AD3408" s="74">
        <v>3150</v>
      </c>
      <c r="AF3408" s="696">
        <v>55000</v>
      </c>
      <c r="AH3408" s="696">
        <f t="shared" si="509"/>
        <v>58150</v>
      </c>
      <c r="AI3408" s="446"/>
      <c r="AJ3408" s="74">
        <f>CEILING(AB3408*25/100,10)</f>
        <v>750</v>
      </c>
      <c r="AK3408" s="8"/>
      <c r="AL3408" s="74">
        <v>3500</v>
      </c>
      <c r="AM3408" s="74"/>
      <c r="AN3408" s="74">
        <v>4000</v>
      </c>
      <c r="AO3408" s="696"/>
      <c r="AP3408" s="74">
        <v>4000</v>
      </c>
      <c r="AQ3408" s="696"/>
    </row>
    <row r="3409" spans="2:43" ht="18" hidden="1" customHeight="1" x14ac:dyDescent="0.2">
      <c r="B3409" s="4"/>
      <c r="C3409" s="117"/>
      <c r="D3409" s="117"/>
      <c r="E3409" s="117"/>
      <c r="F3409" s="48"/>
      <c r="G3409" s="11"/>
      <c r="H3409" s="117"/>
      <c r="I3409" s="124"/>
      <c r="J3409" s="124"/>
      <c r="K3409" s="144"/>
      <c r="L3409" s="11"/>
      <c r="M3409" s="143"/>
      <c r="N3409" s="42"/>
      <c r="O3409" s="128"/>
      <c r="P3409" s="129">
        <v>9</v>
      </c>
      <c r="Q3409" s="129"/>
      <c r="R3409" s="64"/>
      <c r="S3409" s="234"/>
      <c r="T3409" s="65" t="s">
        <v>217</v>
      </c>
      <c r="U3409" s="155"/>
      <c r="V3409" s="66">
        <f>V3410+V3412</f>
        <v>0</v>
      </c>
      <c r="X3409" s="66">
        <f>X3410+X3412</f>
        <v>0</v>
      </c>
      <c r="Z3409" s="66">
        <f>Z3410+Z3412</f>
        <v>0</v>
      </c>
      <c r="AB3409" s="66">
        <f>AB3410+AB3412</f>
        <v>0</v>
      </c>
      <c r="AD3409" s="66">
        <f>AD3410+AD3412</f>
        <v>0</v>
      </c>
      <c r="AF3409" s="66">
        <f>AF3410+AF3412</f>
        <v>0</v>
      </c>
      <c r="AH3409" s="66">
        <f t="shared" si="509"/>
        <v>0</v>
      </c>
      <c r="AI3409" s="8"/>
      <c r="AJ3409" s="66">
        <f>AJ3410+AJ3412</f>
        <v>0</v>
      </c>
      <c r="AK3409" s="67"/>
      <c r="AL3409" s="66">
        <f>AL3410+AL3412</f>
        <v>0</v>
      </c>
      <c r="AM3409" s="66"/>
      <c r="AN3409" s="66">
        <f>AN3410+AN3412</f>
        <v>0</v>
      </c>
      <c r="AO3409" s="66"/>
      <c r="AP3409" s="66">
        <f>AP3410+AP3412</f>
        <v>0</v>
      </c>
      <c r="AQ3409" s="66"/>
    </row>
    <row r="3410" spans="2:43" ht="18" hidden="1" customHeight="1" x14ac:dyDescent="0.2">
      <c r="B3410" s="4"/>
      <c r="C3410" s="117"/>
      <c r="D3410" s="117"/>
      <c r="E3410" s="117"/>
      <c r="F3410" s="48"/>
      <c r="G3410" s="11"/>
      <c r="H3410" s="117"/>
      <c r="I3410" s="124"/>
      <c r="J3410" s="124"/>
      <c r="K3410" s="144"/>
      <c r="L3410" s="11"/>
      <c r="M3410" s="143"/>
      <c r="N3410" s="42"/>
      <c r="O3410" s="128"/>
      <c r="P3410" s="130"/>
      <c r="Q3410" s="131">
        <v>1</v>
      </c>
      <c r="R3410" s="68"/>
      <c r="S3410" s="35"/>
      <c r="T3410" s="69" t="s">
        <v>231</v>
      </c>
      <c r="U3410" s="92"/>
      <c r="V3410" s="70">
        <f>V3411</f>
        <v>0</v>
      </c>
      <c r="X3410" s="447">
        <f>X3411</f>
        <v>0</v>
      </c>
      <c r="Z3410" s="447">
        <f>Z3411</f>
        <v>0</v>
      </c>
      <c r="AB3410" s="447">
        <f>AB3411</f>
        <v>0</v>
      </c>
      <c r="AD3410" s="447">
        <f>AD3411</f>
        <v>0</v>
      </c>
      <c r="AF3410" s="447">
        <f>AF3411</f>
        <v>0</v>
      </c>
      <c r="AH3410" s="447">
        <f t="shared" si="509"/>
        <v>0</v>
      </c>
      <c r="AI3410" s="67"/>
      <c r="AJ3410" s="447">
        <f>AJ3411</f>
        <v>0</v>
      </c>
      <c r="AK3410" s="71"/>
      <c r="AL3410" s="447">
        <f>AL3411</f>
        <v>0</v>
      </c>
      <c r="AM3410" s="447"/>
      <c r="AN3410" s="447">
        <f>AN3411</f>
        <v>0</v>
      </c>
      <c r="AO3410" s="447"/>
      <c r="AP3410" s="447">
        <f>AP3411</f>
        <v>0</v>
      </c>
      <c r="AQ3410" s="447"/>
    </row>
    <row r="3411" spans="2:43" ht="18" hidden="1" customHeight="1" x14ac:dyDescent="0.25">
      <c r="B3411" s="4"/>
      <c r="C3411" s="117"/>
      <c r="D3411" s="117"/>
      <c r="E3411" s="117"/>
      <c r="F3411" s="48"/>
      <c r="G3411" s="11"/>
      <c r="H3411" s="117"/>
      <c r="I3411" s="124"/>
      <c r="J3411" s="124"/>
      <c r="K3411" s="144"/>
      <c r="L3411" s="11"/>
      <c r="M3411" s="143"/>
      <c r="N3411" s="42"/>
      <c r="O3411" s="128"/>
      <c r="P3411" s="130"/>
      <c r="Q3411" s="131"/>
      <c r="R3411" s="72" t="s">
        <v>3</v>
      </c>
      <c r="S3411" s="181"/>
      <c r="T3411" s="73" t="s">
        <v>231</v>
      </c>
      <c r="V3411" s="74">
        <v>0</v>
      </c>
      <c r="X3411" s="74">
        <v>0</v>
      </c>
      <c r="Z3411" s="74">
        <v>0</v>
      </c>
      <c r="AB3411" s="74">
        <v>0</v>
      </c>
      <c r="AD3411" s="74">
        <v>0</v>
      </c>
      <c r="AF3411" s="696">
        <v>0</v>
      </c>
      <c r="AH3411" s="74">
        <f t="shared" si="509"/>
        <v>0</v>
      </c>
      <c r="AI3411" s="446"/>
      <c r="AJ3411" s="74">
        <v>0</v>
      </c>
      <c r="AK3411" s="8"/>
      <c r="AL3411" s="74">
        <v>0</v>
      </c>
      <c r="AM3411" s="74"/>
      <c r="AN3411" s="74">
        <v>0</v>
      </c>
      <c r="AO3411" s="696"/>
      <c r="AP3411" s="74">
        <v>0</v>
      </c>
      <c r="AQ3411" s="696"/>
    </row>
    <row r="3412" spans="2:43" ht="18" hidden="1" customHeight="1" x14ac:dyDescent="0.2">
      <c r="B3412" s="4"/>
      <c r="C3412" s="117"/>
      <c r="D3412" s="117"/>
      <c r="E3412" s="117"/>
      <c r="F3412" s="48"/>
      <c r="G3412" s="11"/>
      <c r="H3412" s="117"/>
      <c r="I3412" s="124"/>
      <c r="J3412" s="124"/>
      <c r="K3412" s="144"/>
      <c r="L3412" s="11"/>
      <c r="M3412" s="143"/>
      <c r="N3412" s="42"/>
      <c r="O3412" s="128"/>
      <c r="P3412" s="130"/>
      <c r="Q3412" s="131">
        <v>2</v>
      </c>
      <c r="R3412" s="68"/>
      <c r="S3412" s="35"/>
      <c r="T3412" s="69" t="s">
        <v>232</v>
      </c>
      <c r="U3412" s="92"/>
      <c r="V3412" s="70">
        <f>V3413</f>
        <v>0</v>
      </c>
      <c r="X3412" s="447">
        <f>X3413</f>
        <v>0</v>
      </c>
      <c r="Z3412" s="447">
        <f>Z3413</f>
        <v>0</v>
      </c>
      <c r="AB3412" s="447">
        <f>AB3413</f>
        <v>0</v>
      </c>
      <c r="AD3412" s="447">
        <f>AD3413</f>
        <v>0</v>
      </c>
      <c r="AF3412" s="447">
        <f>AF3413</f>
        <v>0</v>
      </c>
      <c r="AH3412" s="447">
        <f t="shared" si="509"/>
        <v>0</v>
      </c>
      <c r="AI3412" s="8"/>
      <c r="AJ3412" s="447">
        <f>AJ3413</f>
        <v>0</v>
      </c>
      <c r="AK3412" s="71"/>
      <c r="AL3412" s="447">
        <f>AL3413</f>
        <v>0</v>
      </c>
      <c r="AM3412" s="447"/>
      <c r="AN3412" s="447">
        <f>AN3413</f>
        <v>0</v>
      </c>
      <c r="AO3412" s="447"/>
      <c r="AP3412" s="447">
        <f>AP3413</f>
        <v>0</v>
      </c>
      <c r="AQ3412" s="447"/>
    </row>
    <row r="3413" spans="2:43" ht="18" hidden="1" customHeight="1" x14ac:dyDescent="0.25">
      <c r="B3413" s="4"/>
      <c r="C3413" s="117"/>
      <c r="D3413" s="117"/>
      <c r="E3413" s="117"/>
      <c r="F3413" s="48"/>
      <c r="G3413" s="11"/>
      <c r="H3413" s="117"/>
      <c r="I3413" s="124"/>
      <c r="J3413" s="124"/>
      <c r="K3413" s="144"/>
      <c r="L3413" s="11"/>
      <c r="M3413" s="143"/>
      <c r="N3413" s="42"/>
      <c r="O3413" s="128"/>
      <c r="P3413" s="130"/>
      <c r="Q3413" s="131"/>
      <c r="R3413" s="72" t="s">
        <v>3</v>
      </c>
      <c r="S3413" s="181"/>
      <c r="T3413" s="77" t="s">
        <v>232</v>
      </c>
      <c r="U3413" s="141"/>
      <c r="V3413" s="74">
        <v>0</v>
      </c>
      <c r="X3413" s="74">
        <v>0</v>
      </c>
      <c r="Z3413" s="74">
        <v>0</v>
      </c>
      <c r="AB3413" s="74">
        <v>0</v>
      </c>
      <c r="AD3413" s="74">
        <v>0</v>
      </c>
      <c r="AF3413" s="696">
        <v>0</v>
      </c>
      <c r="AH3413" s="74">
        <f t="shared" si="509"/>
        <v>0</v>
      </c>
      <c r="AI3413" s="446"/>
      <c r="AJ3413" s="74">
        <v>0</v>
      </c>
      <c r="AK3413" s="8"/>
      <c r="AL3413" s="74">
        <v>0</v>
      </c>
      <c r="AM3413" s="74"/>
      <c r="AN3413" s="74">
        <v>0</v>
      </c>
      <c r="AO3413" s="696"/>
      <c r="AP3413" s="74">
        <v>0</v>
      </c>
      <c r="AQ3413" s="696"/>
    </row>
    <row r="3414" spans="2:43" ht="16.5" hidden="1" customHeight="1" x14ac:dyDescent="0.2">
      <c r="B3414" s="4"/>
      <c r="C3414" s="117"/>
      <c r="D3414" s="117"/>
      <c r="E3414" s="117"/>
      <c r="F3414" s="48"/>
      <c r="G3414" s="11"/>
      <c r="H3414" s="946" t="s">
        <v>63</v>
      </c>
      <c r="I3414" s="947"/>
      <c r="J3414" s="947"/>
      <c r="K3414" s="948"/>
      <c r="L3414" s="949"/>
      <c r="M3414" s="440"/>
      <c r="N3414" s="441"/>
      <c r="O3414" s="119"/>
      <c r="P3414" s="120"/>
      <c r="Q3414" s="120"/>
      <c r="R3414" s="56"/>
      <c r="S3414" s="248"/>
      <c r="T3414" s="663" t="s">
        <v>71</v>
      </c>
      <c r="V3414" s="74"/>
      <c r="X3414" s="74"/>
      <c r="Z3414" s="74"/>
      <c r="AB3414" s="659">
        <f>AB3415</f>
        <v>750000</v>
      </c>
      <c r="AD3414" s="659">
        <f>AD3415</f>
        <v>0</v>
      </c>
      <c r="AF3414" s="659">
        <f>AF3415</f>
        <v>17020000</v>
      </c>
      <c r="AH3414" s="659">
        <f t="shared" si="509"/>
        <v>17020000</v>
      </c>
      <c r="AI3414" s="8"/>
      <c r="AJ3414" s="659">
        <f>AJ3415</f>
        <v>150000</v>
      </c>
      <c r="AK3414" s="8"/>
      <c r="AL3414" s="659">
        <f t="shared" ref="AL3414:AP3419" si="520">AL3415</f>
        <v>0</v>
      </c>
      <c r="AM3414" s="659"/>
      <c r="AN3414" s="659">
        <f t="shared" si="520"/>
        <v>0</v>
      </c>
      <c r="AO3414" s="74"/>
      <c r="AP3414" s="659">
        <f t="shared" si="520"/>
        <v>0</v>
      </c>
      <c r="AQ3414" s="74"/>
    </row>
    <row r="3415" spans="2:43" ht="18" hidden="1" customHeight="1" x14ac:dyDescent="0.2">
      <c r="B3415" s="4"/>
      <c r="C3415" s="117"/>
      <c r="D3415" s="117"/>
      <c r="E3415" s="117"/>
      <c r="F3415" s="48"/>
      <c r="G3415" s="11"/>
      <c r="H3415" s="132"/>
      <c r="I3415" s="121">
        <v>3</v>
      </c>
      <c r="J3415" s="121"/>
      <c r="K3415" s="164"/>
      <c r="L3415" s="277"/>
      <c r="M3415" s="163"/>
      <c r="N3415" s="261"/>
      <c r="O3415" s="122"/>
      <c r="P3415" s="123"/>
      <c r="Q3415" s="123"/>
      <c r="R3415" s="49"/>
      <c r="S3415" s="18"/>
      <c r="T3415" s="50" t="s">
        <v>106</v>
      </c>
      <c r="V3415" s="74"/>
      <c r="X3415" s="74"/>
      <c r="Z3415" s="74"/>
      <c r="AB3415" s="51">
        <f>AB3416</f>
        <v>750000</v>
      </c>
      <c r="AD3415" s="51">
        <f>AD3416</f>
        <v>0</v>
      </c>
      <c r="AF3415" s="51">
        <f>AF3416</f>
        <v>17020000</v>
      </c>
      <c r="AH3415" s="51">
        <f t="shared" si="509"/>
        <v>17020000</v>
      </c>
      <c r="AI3415" s="8"/>
      <c r="AJ3415" s="51">
        <f>AJ3416</f>
        <v>150000</v>
      </c>
      <c r="AK3415" s="8"/>
      <c r="AL3415" s="51">
        <f t="shared" si="520"/>
        <v>0</v>
      </c>
      <c r="AM3415" s="51"/>
      <c r="AN3415" s="51">
        <f t="shared" si="520"/>
        <v>0</v>
      </c>
      <c r="AO3415" s="74"/>
      <c r="AP3415" s="51">
        <f t="shared" si="520"/>
        <v>0</v>
      </c>
      <c r="AQ3415" s="74"/>
    </row>
    <row r="3416" spans="2:43" ht="18" hidden="1" customHeight="1" x14ac:dyDescent="0.2">
      <c r="B3416" s="4"/>
      <c r="C3416" s="117"/>
      <c r="D3416" s="117"/>
      <c r="E3416" s="117"/>
      <c r="F3416" s="48"/>
      <c r="G3416" s="11"/>
      <c r="H3416" s="132"/>
      <c r="I3416" s="121"/>
      <c r="J3416" s="121">
        <v>1</v>
      </c>
      <c r="K3416" s="164"/>
      <c r="L3416" s="277"/>
      <c r="M3416" s="163"/>
      <c r="N3416" s="261"/>
      <c r="O3416" s="122"/>
      <c r="P3416" s="123"/>
      <c r="Q3416" s="123"/>
      <c r="R3416" s="49"/>
      <c r="S3416" s="18"/>
      <c r="T3416" s="50" t="s">
        <v>107</v>
      </c>
      <c r="V3416" s="74"/>
      <c r="X3416" s="74"/>
      <c r="Z3416" s="74"/>
      <c r="AB3416" s="51">
        <f t="shared" ref="AB3416:AF3416" si="521">AB3417</f>
        <v>750000</v>
      </c>
      <c r="AD3416" s="51">
        <f t="shared" si="521"/>
        <v>0</v>
      </c>
      <c r="AF3416" s="51">
        <f t="shared" si="521"/>
        <v>17020000</v>
      </c>
      <c r="AH3416" s="51">
        <f t="shared" si="509"/>
        <v>17020000</v>
      </c>
      <c r="AI3416" s="8"/>
      <c r="AJ3416" s="51">
        <f t="shared" ref="AJ3416" si="522">AJ3417</f>
        <v>150000</v>
      </c>
      <c r="AK3416" s="8"/>
      <c r="AL3416" s="51">
        <f t="shared" si="520"/>
        <v>0</v>
      </c>
      <c r="AM3416" s="51"/>
      <c r="AN3416" s="51">
        <f t="shared" si="520"/>
        <v>0</v>
      </c>
      <c r="AO3416" s="74"/>
      <c r="AP3416" s="51">
        <f t="shared" si="520"/>
        <v>0</v>
      </c>
      <c r="AQ3416" s="74"/>
    </row>
    <row r="3417" spans="2:43" ht="17.25" hidden="1" customHeight="1" x14ac:dyDescent="0.2">
      <c r="B3417" s="4"/>
      <c r="C3417" s="117"/>
      <c r="D3417" s="117"/>
      <c r="E3417" s="117"/>
      <c r="F3417" s="48"/>
      <c r="G3417" s="11"/>
      <c r="H3417" s="117"/>
      <c r="I3417" s="124"/>
      <c r="J3417" s="124"/>
      <c r="K3417" s="144"/>
      <c r="L3417" s="11"/>
      <c r="M3417" s="143"/>
      <c r="N3417" s="42"/>
      <c r="O3417" s="133">
        <v>6</v>
      </c>
      <c r="P3417" s="134"/>
      <c r="Q3417" s="134"/>
      <c r="R3417" s="79"/>
      <c r="S3417" s="252"/>
      <c r="T3417" s="80" t="s">
        <v>29</v>
      </c>
      <c r="V3417" s="74"/>
      <c r="X3417" s="74"/>
      <c r="Z3417" s="74"/>
      <c r="AB3417" s="88">
        <f>AB3418</f>
        <v>750000</v>
      </c>
      <c r="AD3417" s="88">
        <f>AD3418</f>
        <v>0</v>
      </c>
      <c r="AF3417" s="88">
        <f>AF3418</f>
        <v>17020000</v>
      </c>
      <c r="AH3417" s="88">
        <f t="shared" si="509"/>
        <v>17020000</v>
      </c>
      <c r="AI3417" s="8"/>
      <c r="AJ3417" s="88">
        <f>AJ3418</f>
        <v>150000</v>
      </c>
      <c r="AK3417" s="8"/>
      <c r="AL3417" s="88">
        <f t="shared" si="520"/>
        <v>0</v>
      </c>
      <c r="AM3417" s="88"/>
      <c r="AN3417" s="88">
        <f t="shared" si="520"/>
        <v>0</v>
      </c>
      <c r="AO3417" s="74"/>
      <c r="AP3417" s="88">
        <f t="shared" si="520"/>
        <v>0</v>
      </c>
      <c r="AQ3417" s="74"/>
    </row>
    <row r="3418" spans="2:43" ht="18" hidden="1" customHeight="1" x14ac:dyDescent="0.2">
      <c r="B3418" s="4"/>
      <c r="C3418" s="117"/>
      <c r="D3418" s="117"/>
      <c r="E3418" s="117"/>
      <c r="F3418" s="48"/>
      <c r="G3418" s="11"/>
      <c r="H3418" s="117"/>
      <c r="I3418" s="124"/>
      <c r="J3418" s="124"/>
      <c r="K3418" s="144"/>
      <c r="L3418" s="11"/>
      <c r="M3418" s="143"/>
      <c r="N3418" s="42"/>
      <c r="O3418" s="128"/>
      <c r="P3418" s="129">
        <v>1</v>
      </c>
      <c r="Q3418" s="129"/>
      <c r="R3418" s="64"/>
      <c r="S3418" s="234"/>
      <c r="T3418" s="65" t="s">
        <v>94</v>
      </c>
      <c r="V3418" s="74"/>
      <c r="X3418" s="74"/>
      <c r="Z3418" s="74"/>
      <c r="AB3418" s="66">
        <f>AB3419</f>
        <v>750000</v>
      </c>
      <c r="AD3418" s="66">
        <f>AD3419</f>
        <v>0</v>
      </c>
      <c r="AF3418" s="66">
        <f>AF3419</f>
        <v>17020000</v>
      </c>
      <c r="AH3418" s="66">
        <f t="shared" ref="AH3418:AH3481" si="523">AD3418+AF3418</f>
        <v>17020000</v>
      </c>
      <c r="AI3418" s="8"/>
      <c r="AJ3418" s="66">
        <f>AJ3419</f>
        <v>150000</v>
      </c>
      <c r="AK3418" s="8"/>
      <c r="AL3418" s="66">
        <f t="shared" si="520"/>
        <v>0</v>
      </c>
      <c r="AM3418" s="66"/>
      <c r="AN3418" s="66">
        <f t="shared" si="520"/>
        <v>0</v>
      </c>
      <c r="AO3418" s="74"/>
      <c r="AP3418" s="66">
        <f t="shared" si="520"/>
        <v>0</v>
      </c>
      <c r="AQ3418" s="74"/>
    </row>
    <row r="3419" spans="2:43" ht="18" hidden="1" customHeight="1" x14ac:dyDescent="0.2">
      <c r="B3419" s="4"/>
      <c r="C3419" s="117"/>
      <c r="D3419" s="117"/>
      <c r="E3419" s="117"/>
      <c r="F3419" s="48"/>
      <c r="G3419" s="11"/>
      <c r="H3419" s="117"/>
      <c r="I3419" s="124"/>
      <c r="J3419" s="124"/>
      <c r="K3419" s="144"/>
      <c r="L3419" s="11"/>
      <c r="M3419" s="143"/>
      <c r="N3419" s="42"/>
      <c r="O3419" s="128"/>
      <c r="P3419" s="130"/>
      <c r="Q3419" s="131">
        <v>2</v>
      </c>
      <c r="R3419" s="68"/>
      <c r="S3419" s="35"/>
      <c r="T3419" s="450" t="s">
        <v>439</v>
      </c>
      <c r="V3419" s="74"/>
      <c r="X3419" s="74"/>
      <c r="Z3419" s="74"/>
      <c r="AB3419" s="447">
        <f>AB3420</f>
        <v>750000</v>
      </c>
      <c r="AD3419" s="447">
        <f>AD3420</f>
        <v>0</v>
      </c>
      <c r="AF3419" s="447">
        <f>AF3420</f>
        <v>17020000</v>
      </c>
      <c r="AH3419" s="447">
        <f t="shared" si="523"/>
        <v>17020000</v>
      </c>
      <c r="AI3419" s="8"/>
      <c r="AJ3419" s="447">
        <f>AJ3420</f>
        <v>150000</v>
      </c>
      <c r="AK3419" s="8"/>
      <c r="AL3419" s="447">
        <f t="shared" si="520"/>
        <v>0</v>
      </c>
      <c r="AM3419" s="447"/>
      <c r="AN3419" s="447">
        <f t="shared" si="520"/>
        <v>0</v>
      </c>
      <c r="AO3419" s="74"/>
      <c r="AP3419" s="447">
        <f t="shared" si="520"/>
        <v>0</v>
      </c>
      <c r="AQ3419" s="74"/>
    </row>
    <row r="3420" spans="2:43" ht="18" hidden="1" customHeight="1" x14ac:dyDescent="0.2">
      <c r="B3420" s="4"/>
      <c r="C3420" s="117"/>
      <c r="D3420" s="117"/>
      <c r="E3420" s="117"/>
      <c r="F3420" s="48"/>
      <c r="G3420" s="11"/>
      <c r="H3420" s="117"/>
      <c r="I3420" s="124"/>
      <c r="J3420" s="124"/>
      <c r="K3420" s="144"/>
      <c r="L3420" s="11"/>
      <c r="M3420" s="143"/>
      <c r="N3420" s="42"/>
      <c r="O3420" s="128"/>
      <c r="P3420" s="130"/>
      <c r="Q3420" s="130"/>
      <c r="R3420" s="72">
        <v>3</v>
      </c>
      <c r="S3420" s="181"/>
      <c r="T3420" s="73" t="s">
        <v>171</v>
      </c>
      <c r="V3420" s="74"/>
      <c r="X3420" s="74"/>
      <c r="Z3420" s="74"/>
      <c r="AB3420" s="74">
        <v>750000</v>
      </c>
      <c r="AD3420" s="74">
        <v>0</v>
      </c>
      <c r="AF3420" s="74">
        <v>17020000</v>
      </c>
      <c r="AH3420" s="74">
        <f t="shared" si="523"/>
        <v>17020000</v>
      </c>
      <c r="AI3420" s="8"/>
      <c r="AJ3420" s="74">
        <f>CEILING(AB3420*20/100,10)</f>
        <v>150000</v>
      </c>
      <c r="AK3420" s="8"/>
      <c r="AL3420" s="74">
        <v>0</v>
      </c>
      <c r="AM3420" s="74"/>
      <c r="AN3420" s="74">
        <v>0</v>
      </c>
      <c r="AO3420" s="74"/>
      <c r="AP3420" s="74">
        <v>0</v>
      </c>
      <c r="AQ3420" s="74"/>
    </row>
    <row r="3421" spans="2:43" ht="18" customHeight="1" x14ac:dyDescent="0.2">
      <c r="B3421" s="4"/>
      <c r="C3421" s="117"/>
      <c r="D3421" s="117"/>
      <c r="E3421" s="117"/>
      <c r="F3421" s="48"/>
      <c r="G3421" s="11"/>
      <c r="H3421" s="117"/>
      <c r="I3421" s="124"/>
      <c r="J3421" s="124"/>
      <c r="K3421" s="144"/>
      <c r="L3421" s="11"/>
      <c r="M3421" s="143"/>
      <c r="N3421" s="42"/>
      <c r="O3421" s="128"/>
      <c r="P3421" s="130"/>
      <c r="Q3421" s="130"/>
      <c r="R3421" s="72"/>
      <c r="S3421" s="181"/>
      <c r="T3421" s="73"/>
      <c r="V3421" s="74"/>
      <c r="X3421" s="74"/>
      <c r="Z3421" s="74"/>
      <c r="AB3421" s="74"/>
      <c r="AD3421" s="74"/>
      <c r="AF3421" s="74"/>
      <c r="AH3421" s="74">
        <f t="shared" si="523"/>
        <v>0</v>
      </c>
      <c r="AI3421" s="8"/>
      <c r="AJ3421" s="74"/>
      <c r="AK3421" s="8"/>
      <c r="AL3421" s="74"/>
      <c r="AM3421" s="74"/>
      <c r="AN3421" s="74"/>
      <c r="AO3421" s="74"/>
      <c r="AP3421" s="74"/>
      <c r="AQ3421" s="74"/>
    </row>
    <row r="3422" spans="2:43" ht="18" customHeight="1" x14ac:dyDescent="0.2">
      <c r="B3422" s="4"/>
      <c r="C3422" s="117"/>
      <c r="D3422" s="117"/>
      <c r="E3422" s="117"/>
      <c r="F3422" s="113">
        <v>37</v>
      </c>
      <c r="G3422" s="283"/>
      <c r="H3422" s="171"/>
      <c r="I3422" s="114"/>
      <c r="J3422" s="114"/>
      <c r="K3422" s="167"/>
      <c r="L3422" s="276"/>
      <c r="M3422" s="166"/>
      <c r="N3422" s="259"/>
      <c r="O3422" s="115"/>
      <c r="P3422" s="116"/>
      <c r="Q3422" s="116"/>
      <c r="R3422" s="52"/>
      <c r="S3422" s="247"/>
      <c r="T3422" s="53" t="s">
        <v>123</v>
      </c>
      <c r="U3422" s="240"/>
      <c r="V3422" s="54">
        <f>V3423</f>
        <v>9218800</v>
      </c>
      <c r="X3422" s="54">
        <f>X3423</f>
        <v>10383400</v>
      </c>
      <c r="Z3422" s="54">
        <f>Z3423</f>
        <v>11573730</v>
      </c>
      <c r="AB3422" s="54">
        <f>AB3423</f>
        <v>12109700</v>
      </c>
      <c r="AD3422" s="54" t="e">
        <f>AD3423</f>
        <v>#REF!</v>
      </c>
      <c r="AF3422" s="54">
        <f>AF3423</f>
        <v>73800</v>
      </c>
      <c r="AH3422" s="54" t="e">
        <f t="shared" si="523"/>
        <v>#REF!</v>
      </c>
      <c r="AI3422" s="8"/>
      <c r="AJ3422" s="54">
        <f>AJ3423</f>
        <v>4108730</v>
      </c>
      <c r="AK3422" s="55"/>
      <c r="AL3422" s="54">
        <f t="shared" ref="AL3422:AP3424" si="524">AL3423</f>
        <v>16668420</v>
      </c>
      <c r="AM3422" s="54"/>
      <c r="AN3422" s="54">
        <f t="shared" si="524"/>
        <v>18031300</v>
      </c>
      <c r="AO3422" s="54"/>
      <c r="AP3422" s="54">
        <f t="shared" si="524"/>
        <v>18031300</v>
      </c>
      <c r="AQ3422" s="54"/>
    </row>
    <row r="3423" spans="2:43" ht="18" customHeight="1" x14ac:dyDescent="0.2">
      <c r="B3423" s="4"/>
      <c r="C3423" s="117"/>
      <c r="D3423" s="117"/>
      <c r="E3423" s="117"/>
      <c r="F3423" s="48"/>
      <c r="G3423" s="11"/>
      <c r="H3423" s="112" t="s">
        <v>33</v>
      </c>
      <c r="I3423" s="118"/>
      <c r="J3423" s="118"/>
      <c r="K3423" s="170"/>
      <c r="L3423" s="34"/>
      <c r="M3423" s="169"/>
      <c r="N3423" s="260"/>
      <c r="O3423" s="119"/>
      <c r="P3423" s="120"/>
      <c r="Q3423" s="120"/>
      <c r="R3423" s="56"/>
      <c r="S3423" s="248"/>
      <c r="T3423" s="57" t="s">
        <v>92</v>
      </c>
      <c r="U3423" s="236"/>
      <c r="V3423" s="58">
        <f>V3424</f>
        <v>9218800</v>
      </c>
      <c r="X3423" s="659">
        <f>X3424</f>
        <v>10383400</v>
      </c>
      <c r="Z3423" s="659">
        <f>Z3424</f>
        <v>11573730</v>
      </c>
      <c r="AB3423" s="659">
        <f>AB3424</f>
        <v>12109700</v>
      </c>
      <c r="AD3423" s="659" t="e">
        <f>AD3424</f>
        <v>#REF!</v>
      </c>
      <c r="AF3423" s="659">
        <f>AF3424</f>
        <v>73800</v>
      </c>
      <c r="AH3423" s="659" t="e">
        <f t="shared" si="523"/>
        <v>#REF!</v>
      </c>
      <c r="AI3423" s="55"/>
      <c r="AJ3423" s="659">
        <f>AJ3424</f>
        <v>4108730</v>
      </c>
      <c r="AK3423" s="59"/>
      <c r="AL3423" s="659">
        <f t="shared" si="524"/>
        <v>16668420</v>
      </c>
      <c r="AM3423" s="659"/>
      <c r="AN3423" s="659">
        <f t="shared" si="524"/>
        <v>18031300</v>
      </c>
      <c r="AO3423" s="659"/>
      <c r="AP3423" s="659">
        <f t="shared" si="524"/>
        <v>18031300</v>
      </c>
      <c r="AQ3423" s="659"/>
    </row>
    <row r="3424" spans="2:43" ht="18" customHeight="1" x14ac:dyDescent="0.2">
      <c r="B3424" s="4"/>
      <c r="C3424" s="117"/>
      <c r="D3424" s="117"/>
      <c r="E3424" s="117"/>
      <c r="F3424" s="48"/>
      <c r="G3424" s="11"/>
      <c r="H3424" s="132"/>
      <c r="I3424" s="121">
        <v>4</v>
      </c>
      <c r="J3424" s="121"/>
      <c r="K3424" s="164"/>
      <c r="L3424" s="277"/>
      <c r="M3424" s="163"/>
      <c r="N3424" s="261"/>
      <c r="O3424" s="122"/>
      <c r="P3424" s="123"/>
      <c r="Q3424" s="123"/>
      <c r="R3424" s="49"/>
      <c r="S3424" s="18"/>
      <c r="T3424" s="50" t="s">
        <v>93</v>
      </c>
      <c r="U3424" s="76"/>
      <c r="V3424" s="51">
        <f>V3425</f>
        <v>9218800</v>
      </c>
      <c r="X3424" s="51">
        <f>X3425</f>
        <v>10383400</v>
      </c>
      <c r="Z3424" s="51">
        <f>Z3425</f>
        <v>11573730</v>
      </c>
      <c r="AB3424" s="51">
        <f>AB3425</f>
        <v>12109700</v>
      </c>
      <c r="AD3424" s="51" t="e">
        <f>AD3425</f>
        <v>#REF!</v>
      </c>
      <c r="AF3424" s="51">
        <f>AF3425</f>
        <v>73800</v>
      </c>
      <c r="AH3424" s="51" t="e">
        <f t="shared" si="523"/>
        <v>#REF!</v>
      </c>
      <c r="AI3424" s="660"/>
      <c r="AJ3424" s="51">
        <f>AJ3425</f>
        <v>4108730</v>
      </c>
      <c r="AK3424" s="5"/>
      <c r="AL3424" s="51">
        <f t="shared" si="524"/>
        <v>16668420</v>
      </c>
      <c r="AM3424" s="51"/>
      <c r="AN3424" s="51">
        <f t="shared" si="524"/>
        <v>18031300</v>
      </c>
      <c r="AO3424" s="51"/>
      <c r="AP3424" s="51">
        <f t="shared" si="524"/>
        <v>18031300</v>
      </c>
      <c r="AQ3424" s="51"/>
    </row>
    <row r="3425" spans="2:43" ht="18" customHeight="1" x14ac:dyDescent="0.2">
      <c r="B3425" s="4"/>
      <c r="C3425" s="117"/>
      <c r="D3425" s="117"/>
      <c r="E3425" s="117"/>
      <c r="F3425" s="48"/>
      <c r="G3425" s="11"/>
      <c r="H3425" s="132"/>
      <c r="I3425" s="121"/>
      <c r="J3425" s="121">
        <v>1</v>
      </c>
      <c r="K3425" s="164"/>
      <c r="L3425" s="277"/>
      <c r="M3425" s="163"/>
      <c r="N3425" s="261"/>
      <c r="O3425" s="122"/>
      <c r="P3425" s="123"/>
      <c r="Q3425" s="123"/>
      <c r="R3425" s="49"/>
      <c r="S3425" s="18"/>
      <c r="T3425" s="50" t="s">
        <v>189</v>
      </c>
      <c r="U3425" s="76"/>
      <c r="V3425" s="51">
        <f>V3426+V3509</f>
        <v>9218800</v>
      </c>
      <c r="X3425" s="51">
        <f>X3426+X3509</f>
        <v>10383400</v>
      </c>
      <c r="Z3425" s="51">
        <f>Z3426+Z3509</f>
        <v>11573730</v>
      </c>
      <c r="AB3425" s="51">
        <f>AB3426+AB3509</f>
        <v>12109700</v>
      </c>
      <c r="AD3425" s="51" t="e">
        <f>AD3426+AD3509</f>
        <v>#REF!</v>
      </c>
      <c r="AF3425" s="51">
        <f>AF3426+AF3509</f>
        <v>73800</v>
      </c>
      <c r="AH3425" s="51" t="e">
        <f t="shared" si="523"/>
        <v>#REF!</v>
      </c>
      <c r="AI3425" s="5"/>
      <c r="AJ3425" s="51">
        <f>AJ3426+AJ3509</f>
        <v>4108730</v>
      </c>
      <c r="AK3425" s="5"/>
      <c r="AL3425" s="51">
        <f>AL3426+AL3509</f>
        <v>16668420</v>
      </c>
      <c r="AM3425" s="51"/>
      <c r="AN3425" s="51">
        <f>AN3426+AN3509</f>
        <v>18031300</v>
      </c>
      <c r="AO3425" s="51"/>
      <c r="AP3425" s="51">
        <f>AP3426+AP3509</f>
        <v>18031300</v>
      </c>
      <c r="AQ3425" s="51"/>
    </row>
    <row r="3426" spans="2:43" ht="18" customHeight="1" x14ac:dyDescent="0.2">
      <c r="B3426" s="4"/>
      <c r="C3426" s="117"/>
      <c r="D3426" s="117"/>
      <c r="E3426" s="117"/>
      <c r="F3426" s="48"/>
      <c r="G3426" s="11"/>
      <c r="H3426" s="132"/>
      <c r="I3426" s="121"/>
      <c r="J3426" s="121"/>
      <c r="K3426" s="164">
        <v>0</v>
      </c>
      <c r="L3426" s="277"/>
      <c r="M3426" s="163"/>
      <c r="N3426" s="261"/>
      <c r="O3426" s="122"/>
      <c r="P3426" s="123"/>
      <c r="Q3426" s="123"/>
      <c r="R3426" s="49"/>
      <c r="S3426" s="18"/>
      <c r="T3426" s="50" t="s">
        <v>189</v>
      </c>
      <c r="U3426" s="76"/>
      <c r="V3426" s="51">
        <f>V3427</f>
        <v>9193000</v>
      </c>
      <c r="X3426" s="51">
        <f>X3427</f>
        <v>10355900</v>
      </c>
      <c r="Z3426" s="51">
        <f>Z3427</f>
        <v>11543230</v>
      </c>
      <c r="AB3426" s="51">
        <f>AB3427</f>
        <v>12079700</v>
      </c>
      <c r="AD3426" s="51" t="e">
        <f>AD3427</f>
        <v>#REF!</v>
      </c>
      <c r="AF3426" s="51">
        <f>AF3427</f>
        <v>73800</v>
      </c>
      <c r="AH3426" s="51" t="e">
        <f t="shared" si="523"/>
        <v>#REF!</v>
      </c>
      <c r="AI3426" s="5"/>
      <c r="AJ3426" s="51">
        <f>AJ3427</f>
        <v>4098920</v>
      </c>
      <c r="AK3426" s="5"/>
      <c r="AL3426" s="51">
        <f>AL3427</f>
        <v>16636420</v>
      </c>
      <c r="AM3426" s="51"/>
      <c r="AN3426" s="51">
        <f>AN3427</f>
        <v>17998100</v>
      </c>
      <c r="AO3426" s="51"/>
      <c r="AP3426" s="51">
        <f>AP3427</f>
        <v>17998100</v>
      </c>
      <c r="AQ3426" s="51"/>
    </row>
    <row r="3427" spans="2:43" ht="18" customHeight="1" x14ac:dyDescent="0.2">
      <c r="B3427" s="4"/>
      <c r="C3427" s="117"/>
      <c r="D3427" s="117"/>
      <c r="E3427" s="117"/>
      <c r="F3427" s="48"/>
      <c r="G3427" s="11"/>
      <c r="H3427" s="117"/>
      <c r="I3427" s="124"/>
      <c r="J3427" s="124"/>
      <c r="K3427" s="144"/>
      <c r="L3427" s="11"/>
      <c r="M3427" s="226">
        <v>2</v>
      </c>
      <c r="N3427" s="262"/>
      <c r="O3427" s="125"/>
      <c r="P3427" s="126"/>
      <c r="Q3427" s="126"/>
      <c r="R3427" s="60"/>
      <c r="S3427" s="249"/>
      <c r="T3427" s="61" t="s">
        <v>413</v>
      </c>
      <c r="U3427" s="241"/>
      <c r="V3427" s="62">
        <f>V3428+V3454+V3460+V3504</f>
        <v>9193000</v>
      </c>
      <c r="X3427" s="62">
        <f>X3428+X3454+X3460+X3504</f>
        <v>10355900</v>
      </c>
      <c r="Z3427" s="62">
        <f>Z3428+Z3454+Z3460+Z3504</f>
        <v>11543230</v>
      </c>
      <c r="AB3427" s="62">
        <f>AB3428+AB3454+AB3460+AB3504</f>
        <v>12079700</v>
      </c>
      <c r="AD3427" s="62" t="e">
        <f>AD3428+AD3454+AD3460+AD3504</f>
        <v>#REF!</v>
      </c>
      <c r="AF3427" s="62">
        <f>AF3428+AF3454+AF3460+AF3504</f>
        <v>73800</v>
      </c>
      <c r="AH3427" s="62" t="e">
        <f t="shared" si="523"/>
        <v>#REF!</v>
      </c>
      <c r="AI3427" s="5"/>
      <c r="AJ3427" s="62">
        <f>AJ3428+AJ3454+AJ3460+AJ3504</f>
        <v>4098920</v>
      </c>
      <c r="AK3427" s="63"/>
      <c r="AL3427" s="62">
        <f>AL3428+AL3454+AL3460+AL3504</f>
        <v>16636420</v>
      </c>
      <c r="AM3427" s="62"/>
      <c r="AN3427" s="62">
        <f>AN3428+AN3454+AN3460+AN3504</f>
        <v>17998100</v>
      </c>
      <c r="AO3427" s="62"/>
      <c r="AP3427" s="62">
        <f>AP3428+AP3454+AP3460+AP3504</f>
        <v>17998100</v>
      </c>
      <c r="AQ3427" s="62"/>
    </row>
    <row r="3428" spans="2:43" ht="18" customHeight="1" x14ac:dyDescent="0.2">
      <c r="B3428" s="4"/>
      <c r="C3428" s="117"/>
      <c r="D3428" s="117"/>
      <c r="E3428" s="117"/>
      <c r="F3428" s="48"/>
      <c r="G3428" s="11"/>
      <c r="H3428" s="117"/>
      <c r="I3428" s="124"/>
      <c r="J3428" s="124"/>
      <c r="K3428" s="144"/>
      <c r="L3428" s="11"/>
      <c r="M3428" s="143"/>
      <c r="N3428" s="42"/>
      <c r="O3428" s="127" t="s">
        <v>3</v>
      </c>
      <c r="P3428" s="123"/>
      <c r="Q3428" s="123"/>
      <c r="R3428" s="49"/>
      <c r="S3428" s="18"/>
      <c r="T3428" s="50" t="s">
        <v>7</v>
      </c>
      <c r="U3428" s="76"/>
      <c r="V3428" s="51">
        <f>V3429</f>
        <v>7701000</v>
      </c>
      <c r="X3428" s="51">
        <f>X3429</f>
        <v>8964000</v>
      </c>
      <c r="Z3428" s="51">
        <f>Z3429</f>
        <v>9679000</v>
      </c>
      <c r="AB3428" s="51">
        <f>AB3429</f>
        <v>9891800</v>
      </c>
      <c r="AD3428" s="51">
        <f>AD3429</f>
        <v>10333500</v>
      </c>
      <c r="AF3428" s="51">
        <f>AF3429</f>
        <v>0</v>
      </c>
      <c r="AH3428" s="51">
        <f t="shared" si="523"/>
        <v>10333500</v>
      </c>
      <c r="AI3428" s="63"/>
      <c r="AJ3428" s="51">
        <f>AJ3429</f>
        <v>3363240</v>
      </c>
      <c r="AK3428" s="5"/>
      <c r="AL3428" s="51">
        <f>AL3429</f>
        <v>13909000</v>
      </c>
      <c r="AM3428" s="51"/>
      <c r="AN3428" s="51">
        <f>AN3429</f>
        <v>15050800</v>
      </c>
      <c r="AO3428" s="51"/>
      <c r="AP3428" s="51">
        <f>AP3429</f>
        <v>15050800</v>
      </c>
      <c r="AQ3428" s="51"/>
    </row>
    <row r="3429" spans="2:43" ht="18" customHeight="1" x14ac:dyDescent="0.2">
      <c r="B3429" s="4"/>
      <c r="C3429" s="117"/>
      <c r="D3429" s="117"/>
      <c r="E3429" s="117"/>
      <c r="F3429" s="48"/>
      <c r="G3429" s="11"/>
      <c r="H3429" s="117"/>
      <c r="I3429" s="124"/>
      <c r="J3429" s="124"/>
      <c r="K3429" s="144"/>
      <c r="L3429" s="11"/>
      <c r="M3429" s="143"/>
      <c r="N3429" s="42"/>
      <c r="O3429" s="128"/>
      <c r="P3429" s="129">
        <v>1</v>
      </c>
      <c r="Q3429" s="129"/>
      <c r="R3429" s="64"/>
      <c r="S3429" s="234"/>
      <c r="T3429" s="65" t="s">
        <v>8</v>
      </c>
      <c r="U3429" s="155"/>
      <c r="V3429" s="66">
        <f>V3430+V3436+V3442+V3444+V3450+V3452</f>
        <v>7701000</v>
      </c>
      <c r="X3429" s="66">
        <f>X3430+X3436+X3442+X3444+X3450+X3452</f>
        <v>8964000</v>
      </c>
      <c r="Z3429" s="66">
        <f>Z3430+Z3436+Z3442+Z3444+Z3450+Z3452</f>
        <v>9679000</v>
      </c>
      <c r="AB3429" s="66">
        <f>AB3430+AB3436+AB3442+AB3444+AB3450+AB3452</f>
        <v>9891800</v>
      </c>
      <c r="AD3429" s="66">
        <f>AD3430+AD3436+AD3442+AD3444+AD3450+AD3452</f>
        <v>10333500</v>
      </c>
      <c r="AF3429" s="66">
        <f>AF3430+AF3436+AF3442+AF3444+AF3450+AF3452</f>
        <v>0</v>
      </c>
      <c r="AH3429" s="66">
        <f t="shared" si="523"/>
        <v>10333500</v>
      </c>
      <c r="AI3429" s="5"/>
      <c r="AJ3429" s="66">
        <f>AJ3430+AJ3436+AJ3442+AJ3444+AJ3450+AJ3452</f>
        <v>3363240</v>
      </c>
      <c r="AK3429" s="67"/>
      <c r="AL3429" s="66">
        <f>AL3430+AL3436+AL3442+AL3444+AL3450+AL3452</f>
        <v>13909000</v>
      </c>
      <c r="AM3429" s="66"/>
      <c r="AN3429" s="66">
        <f>AN3430+AN3436+AN3442+AN3444+AN3450+AN3452</f>
        <v>15050800</v>
      </c>
      <c r="AO3429" s="66"/>
      <c r="AP3429" s="66">
        <f>AP3430+AP3436+AP3442+AP3444+AP3450+AP3452</f>
        <v>15050800</v>
      </c>
      <c r="AQ3429" s="66"/>
    </row>
    <row r="3430" spans="2:43" ht="18" customHeight="1" x14ac:dyDescent="0.2">
      <c r="B3430" s="4"/>
      <c r="C3430" s="117"/>
      <c r="D3430" s="117"/>
      <c r="E3430" s="117"/>
      <c r="F3430" s="48"/>
      <c r="G3430" s="11"/>
      <c r="H3430" s="117"/>
      <c r="I3430" s="124"/>
      <c r="J3430" s="124"/>
      <c r="K3430" s="144"/>
      <c r="L3430" s="11"/>
      <c r="M3430" s="143"/>
      <c r="N3430" s="42"/>
      <c r="O3430" s="128"/>
      <c r="P3430" s="130"/>
      <c r="Q3430" s="140">
        <v>1</v>
      </c>
      <c r="R3430" s="68"/>
      <c r="S3430" s="35"/>
      <c r="T3430" s="69" t="s">
        <v>9</v>
      </c>
      <c r="U3430" s="92"/>
      <c r="V3430" s="70">
        <f>V3431+V3432+V3433+V3434+V3435</f>
        <v>2778000</v>
      </c>
      <c r="X3430" s="447">
        <f>X3431+X3432+X3433+X3434+X3435</f>
        <v>3529300</v>
      </c>
      <c r="Z3430" s="447">
        <f>Z3431+Z3432+Z3433+Z3434+Z3435</f>
        <v>4068700</v>
      </c>
      <c r="AB3430" s="447">
        <f>AB3431+AB3432+AB3433+AB3434+AB3435</f>
        <v>4166000</v>
      </c>
      <c r="AD3430" s="447">
        <f>AD3431+AD3432+AD3433+AD3434+AD3435</f>
        <v>3842000</v>
      </c>
      <c r="AF3430" s="447">
        <f>AF3431+AF3432+AF3433+AF3434+AF3435</f>
        <v>0</v>
      </c>
      <c r="AH3430" s="447">
        <f t="shared" si="523"/>
        <v>3842000</v>
      </c>
      <c r="AI3430" s="67"/>
      <c r="AJ3430" s="447">
        <f>AJ3431+AJ3432+AJ3433+AJ3434+AJ3435</f>
        <v>1416440</v>
      </c>
      <c r="AK3430" s="71"/>
      <c r="AL3430" s="447">
        <f>AL3431+AL3432+AL3433+AL3434+AL3435</f>
        <v>4835150</v>
      </c>
      <c r="AM3430" s="447"/>
      <c r="AN3430" s="447">
        <f>AN3431+AN3432+AN3433+AN3434+AN3435</f>
        <v>5231950</v>
      </c>
      <c r="AO3430" s="447"/>
      <c r="AP3430" s="447">
        <f>AP3431+AP3432+AP3433+AP3434+AP3435</f>
        <v>5231950</v>
      </c>
      <c r="AQ3430" s="447"/>
    </row>
    <row r="3431" spans="2:43" ht="18" customHeight="1" x14ac:dyDescent="0.25">
      <c r="B3431" s="4"/>
      <c r="C3431" s="117"/>
      <c r="D3431" s="117"/>
      <c r="E3431" s="117"/>
      <c r="F3431" s="48"/>
      <c r="G3431" s="11"/>
      <c r="H3431" s="117"/>
      <c r="I3431" s="124"/>
      <c r="J3431" s="124"/>
      <c r="K3431" s="144"/>
      <c r="L3431" s="11"/>
      <c r="M3431" s="143"/>
      <c r="N3431" s="42"/>
      <c r="O3431" s="128"/>
      <c r="P3431" s="130"/>
      <c r="Q3431" s="130"/>
      <c r="R3431" s="72" t="s">
        <v>3</v>
      </c>
      <c r="S3431" s="181"/>
      <c r="T3431" s="73" t="s">
        <v>9</v>
      </c>
      <c r="V3431" s="74">
        <v>2778000</v>
      </c>
      <c r="X3431" s="74">
        <v>3529300</v>
      </c>
      <c r="Z3431" s="829">
        <v>4068700</v>
      </c>
      <c r="AB3431" s="74">
        <v>4166000</v>
      </c>
      <c r="AD3431" s="944">
        <v>3842000</v>
      </c>
      <c r="AF3431" s="74">
        <v>0</v>
      </c>
      <c r="AH3431" s="74">
        <f t="shared" si="523"/>
        <v>3842000</v>
      </c>
      <c r="AI3431" s="446"/>
      <c r="AJ3431" s="74">
        <f t="shared" ref="AJ3431" si="525">CEILING(AB3431*34/100,10)</f>
        <v>1416440</v>
      </c>
      <c r="AK3431" s="8"/>
      <c r="AL3431" s="74">
        <v>4835150</v>
      </c>
      <c r="AM3431" s="74"/>
      <c r="AN3431" s="74">
        <v>5231950</v>
      </c>
      <c r="AO3431" s="696"/>
      <c r="AP3431" s="74">
        <v>5231950</v>
      </c>
      <c r="AQ3431" s="696"/>
    </row>
    <row r="3432" spans="2:43" ht="18" hidden="1" customHeight="1" x14ac:dyDescent="0.2">
      <c r="B3432" s="4"/>
      <c r="C3432" s="117"/>
      <c r="D3432" s="117"/>
      <c r="E3432" s="117"/>
      <c r="F3432" s="48"/>
      <c r="G3432" s="11"/>
      <c r="H3432" s="117"/>
      <c r="I3432" s="124"/>
      <c r="J3432" s="124"/>
      <c r="K3432" s="144"/>
      <c r="L3432" s="11"/>
      <c r="M3432" s="143"/>
      <c r="N3432" s="42"/>
      <c r="O3432" s="128"/>
      <c r="P3432" s="130"/>
      <c r="Q3432" s="130"/>
      <c r="R3432" s="72"/>
      <c r="S3432" s="181"/>
      <c r="T3432" s="73"/>
      <c r="V3432" s="74"/>
      <c r="X3432" s="74"/>
      <c r="Z3432" s="74"/>
      <c r="AB3432" s="74"/>
      <c r="AD3432" s="74"/>
      <c r="AF3432" s="74"/>
      <c r="AH3432" s="74">
        <f t="shared" si="523"/>
        <v>0</v>
      </c>
      <c r="AI3432" s="8"/>
      <c r="AJ3432" s="74"/>
      <c r="AK3432" s="8"/>
      <c r="AL3432" s="74"/>
      <c r="AM3432" s="74"/>
      <c r="AN3432" s="74"/>
      <c r="AO3432" s="74"/>
      <c r="AP3432" s="74"/>
      <c r="AQ3432" s="74"/>
    </row>
    <row r="3433" spans="2:43" ht="18" hidden="1" customHeight="1" x14ac:dyDescent="0.2">
      <c r="B3433" s="4"/>
      <c r="C3433" s="117"/>
      <c r="D3433" s="117"/>
      <c r="E3433" s="117"/>
      <c r="F3433" s="48"/>
      <c r="G3433" s="11"/>
      <c r="H3433" s="117"/>
      <c r="I3433" s="124"/>
      <c r="J3433" s="124"/>
      <c r="K3433" s="144"/>
      <c r="L3433" s="11"/>
      <c r="M3433" s="143"/>
      <c r="N3433" s="42"/>
      <c r="O3433" s="128"/>
      <c r="P3433" s="130"/>
      <c r="Q3433" s="130"/>
      <c r="R3433" s="72"/>
      <c r="S3433" s="181"/>
      <c r="T3433" s="73"/>
      <c r="V3433" s="74"/>
      <c r="X3433" s="74"/>
      <c r="Z3433" s="74"/>
      <c r="AB3433" s="74"/>
      <c r="AD3433" s="74"/>
      <c r="AF3433" s="74"/>
      <c r="AH3433" s="74">
        <f t="shared" si="523"/>
        <v>0</v>
      </c>
      <c r="AI3433" s="8"/>
      <c r="AJ3433" s="74"/>
      <c r="AK3433" s="8"/>
      <c r="AL3433" s="74"/>
      <c r="AM3433" s="74"/>
      <c r="AN3433" s="74"/>
      <c r="AO3433" s="74"/>
      <c r="AP3433" s="74"/>
      <c r="AQ3433" s="74"/>
    </row>
    <row r="3434" spans="2:43" ht="18" hidden="1" customHeight="1" x14ac:dyDescent="0.2">
      <c r="B3434" s="4"/>
      <c r="C3434" s="117"/>
      <c r="D3434" s="117"/>
      <c r="E3434" s="117"/>
      <c r="F3434" s="48"/>
      <c r="G3434" s="11"/>
      <c r="H3434" s="117"/>
      <c r="I3434" s="124"/>
      <c r="J3434" s="124"/>
      <c r="K3434" s="144"/>
      <c r="L3434" s="11"/>
      <c r="M3434" s="143"/>
      <c r="N3434" s="42"/>
      <c r="O3434" s="128"/>
      <c r="P3434" s="130"/>
      <c r="Q3434" s="130"/>
      <c r="R3434" s="72"/>
      <c r="S3434" s="181"/>
      <c r="T3434" s="73"/>
      <c r="V3434" s="74"/>
      <c r="X3434" s="74"/>
      <c r="Z3434" s="74"/>
      <c r="AB3434" s="74"/>
      <c r="AD3434" s="74"/>
      <c r="AF3434" s="74"/>
      <c r="AH3434" s="74">
        <f t="shared" si="523"/>
        <v>0</v>
      </c>
      <c r="AI3434" s="8"/>
      <c r="AJ3434" s="74"/>
      <c r="AK3434" s="8"/>
      <c r="AL3434" s="74"/>
      <c r="AM3434" s="74"/>
      <c r="AN3434" s="74"/>
      <c r="AO3434" s="74"/>
      <c r="AP3434" s="74"/>
      <c r="AQ3434" s="74"/>
    </row>
    <row r="3435" spans="2:43" ht="18" hidden="1" customHeight="1" x14ac:dyDescent="0.2">
      <c r="B3435" s="4"/>
      <c r="C3435" s="117"/>
      <c r="D3435" s="117"/>
      <c r="E3435" s="117"/>
      <c r="F3435" s="48"/>
      <c r="G3435" s="11"/>
      <c r="H3435" s="117"/>
      <c r="I3435" s="124"/>
      <c r="J3435" s="124"/>
      <c r="K3435" s="144"/>
      <c r="L3435" s="11"/>
      <c r="M3435" s="143"/>
      <c r="N3435" s="42"/>
      <c r="O3435" s="128"/>
      <c r="P3435" s="130"/>
      <c r="Q3435" s="130"/>
      <c r="R3435" s="72"/>
      <c r="S3435" s="181"/>
      <c r="T3435" s="73"/>
      <c r="V3435" s="74"/>
      <c r="X3435" s="74"/>
      <c r="Z3435" s="74"/>
      <c r="AB3435" s="74"/>
      <c r="AD3435" s="74"/>
      <c r="AF3435" s="74"/>
      <c r="AH3435" s="74">
        <f t="shared" si="523"/>
        <v>0</v>
      </c>
      <c r="AI3435" s="8"/>
      <c r="AJ3435" s="74"/>
      <c r="AK3435" s="8"/>
      <c r="AL3435" s="74"/>
      <c r="AM3435" s="74"/>
      <c r="AN3435" s="74"/>
      <c r="AO3435" s="74"/>
      <c r="AP3435" s="74"/>
      <c r="AQ3435" s="74"/>
    </row>
    <row r="3436" spans="2:43" ht="18" customHeight="1" x14ac:dyDescent="0.2">
      <c r="B3436" s="4"/>
      <c r="C3436" s="117"/>
      <c r="D3436" s="117"/>
      <c r="E3436" s="117"/>
      <c r="F3436" s="48"/>
      <c r="G3436" s="11"/>
      <c r="H3436" s="117"/>
      <c r="I3436" s="124"/>
      <c r="J3436" s="124"/>
      <c r="K3436" s="144"/>
      <c r="L3436" s="11"/>
      <c r="M3436" s="143"/>
      <c r="N3436" s="42"/>
      <c r="O3436" s="128"/>
      <c r="P3436" s="130"/>
      <c r="Q3436" s="131">
        <v>2</v>
      </c>
      <c r="R3436" s="68"/>
      <c r="S3436" s="35"/>
      <c r="T3436" s="69" t="s">
        <v>11</v>
      </c>
      <c r="U3436" s="92"/>
      <c r="V3436" s="70">
        <f>V3437+V3438+V3439+V3440+V3441</f>
        <v>2663000</v>
      </c>
      <c r="X3436" s="447">
        <f>X3437+X3438+X3439+X3440+X3441</f>
        <v>2896300</v>
      </c>
      <c r="Z3436" s="447">
        <f>Z3437+Z3438+Z3439+Z3440+Z3441</f>
        <v>2985700</v>
      </c>
      <c r="AB3436" s="447">
        <f>AB3437+AB3438+AB3439+AB3440+AB3441</f>
        <v>2955300</v>
      </c>
      <c r="AD3436" s="447">
        <f>AD3437+AD3438+AD3439+AD3440+AD3441</f>
        <v>3156000</v>
      </c>
      <c r="AF3436" s="447">
        <f>AF3437+AF3438+AF3439+AF3440+AF3441</f>
        <v>0</v>
      </c>
      <c r="AH3436" s="447">
        <f t="shared" si="523"/>
        <v>3156000</v>
      </c>
      <c r="AI3436" s="8"/>
      <c r="AJ3436" s="447">
        <f>AJ3437+AJ3438+AJ3439+AJ3440+AJ3441</f>
        <v>1004810</v>
      </c>
      <c r="AK3436" s="71"/>
      <c r="AL3436" s="447">
        <f>AL3437+AL3438+AL3439+AL3440+AL3441</f>
        <v>5186000</v>
      </c>
      <c r="AM3436" s="447"/>
      <c r="AN3436" s="447">
        <f>AN3437+AN3438+AN3439+AN3440+AN3441</f>
        <v>5611550</v>
      </c>
      <c r="AO3436" s="447"/>
      <c r="AP3436" s="447">
        <f>AP3437+AP3438+AP3439+AP3440+AP3441</f>
        <v>5611550</v>
      </c>
      <c r="AQ3436" s="447"/>
    </row>
    <row r="3437" spans="2:43" ht="18" customHeight="1" x14ac:dyDescent="0.25">
      <c r="B3437" s="4"/>
      <c r="C3437" s="117"/>
      <c r="D3437" s="117"/>
      <c r="E3437" s="117"/>
      <c r="F3437" s="48"/>
      <c r="G3437" s="11"/>
      <c r="H3437" s="117"/>
      <c r="I3437" s="124"/>
      <c r="J3437" s="124"/>
      <c r="K3437" s="144"/>
      <c r="L3437" s="11"/>
      <c r="M3437" s="143"/>
      <c r="N3437" s="42"/>
      <c r="O3437" s="128"/>
      <c r="P3437" s="130"/>
      <c r="Q3437" s="130"/>
      <c r="R3437" s="72" t="s">
        <v>3</v>
      </c>
      <c r="S3437" s="181"/>
      <c r="T3437" s="73" t="s">
        <v>11</v>
      </c>
      <c r="V3437" s="74">
        <v>2663000</v>
      </c>
      <c r="X3437" s="74">
        <v>2896300</v>
      </c>
      <c r="Z3437" s="829">
        <v>2985700</v>
      </c>
      <c r="AB3437" s="944">
        <v>2955300</v>
      </c>
      <c r="AD3437" s="944">
        <v>3156000</v>
      </c>
      <c r="AF3437" s="74">
        <v>0</v>
      </c>
      <c r="AH3437" s="74">
        <f t="shared" si="523"/>
        <v>3156000</v>
      </c>
      <c r="AI3437" s="446"/>
      <c r="AJ3437" s="74">
        <f t="shared" ref="AJ3437" si="526">CEILING(AB3437*34/100,10)</f>
        <v>1004810</v>
      </c>
      <c r="AK3437" s="8"/>
      <c r="AL3437" s="74">
        <v>5186000</v>
      </c>
      <c r="AM3437" s="74"/>
      <c r="AN3437" s="74">
        <v>5611550</v>
      </c>
      <c r="AO3437" s="696"/>
      <c r="AP3437" s="74">
        <v>5611550</v>
      </c>
      <c r="AQ3437" s="696"/>
    </row>
    <row r="3438" spans="2:43" ht="18" hidden="1" customHeight="1" x14ac:dyDescent="0.2">
      <c r="B3438" s="4"/>
      <c r="C3438" s="117"/>
      <c r="D3438" s="117"/>
      <c r="E3438" s="117"/>
      <c r="F3438" s="48"/>
      <c r="G3438" s="11"/>
      <c r="H3438" s="117"/>
      <c r="I3438" s="124"/>
      <c r="J3438" s="124"/>
      <c r="K3438" s="144"/>
      <c r="L3438" s="11"/>
      <c r="M3438" s="143"/>
      <c r="N3438" s="42"/>
      <c r="O3438" s="128"/>
      <c r="P3438" s="130"/>
      <c r="Q3438" s="130"/>
      <c r="R3438" s="72"/>
      <c r="S3438" s="181"/>
      <c r="T3438" s="73"/>
      <c r="V3438" s="74"/>
      <c r="X3438" s="74"/>
      <c r="Z3438" s="74"/>
      <c r="AB3438" s="74"/>
      <c r="AD3438" s="74"/>
      <c r="AF3438" s="74"/>
      <c r="AH3438" s="74">
        <f t="shared" si="523"/>
        <v>0</v>
      </c>
      <c r="AI3438" s="8"/>
      <c r="AJ3438" s="74"/>
      <c r="AK3438" s="8"/>
      <c r="AL3438" s="74"/>
      <c r="AM3438" s="74"/>
      <c r="AN3438" s="74"/>
      <c r="AO3438" s="74"/>
      <c r="AP3438" s="74"/>
      <c r="AQ3438" s="74"/>
    </row>
    <row r="3439" spans="2:43" ht="18" hidden="1" customHeight="1" x14ac:dyDescent="0.2">
      <c r="B3439" s="4"/>
      <c r="C3439" s="117"/>
      <c r="D3439" s="117"/>
      <c r="E3439" s="117"/>
      <c r="F3439" s="48"/>
      <c r="G3439" s="11"/>
      <c r="H3439" s="117"/>
      <c r="I3439" s="124"/>
      <c r="J3439" s="124"/>
      <c r="K3439" s="144"/>
      <c r="L3439" s="11"/>
      <c r="M3439" s="143"/>
      <c r="N3439" s="42"/>
      <c r="O3439" s="128"/>
      <c r="P3439" s="130"/>
      <c r="Q3439" s="130"/>
      <c r="R3439" s="72"/>
      <c r="S3439" s="181"/>
      <c r="T3439" s="73"/>
      <c r="V3439" s="74"/>
      <c r="X3439" s="74"/>
      <c r="Z3439" s="74"/>
      <c r="AB3439" s="74"/>
      <c r="AD3439" s="74"/>
      <c r="AF3439" s="74"/>
      <c r="AH3439" s="74">
        <f t="shared" si="523"/>
        <v>0</v>
      </c>
      <c r="AI3439" s="8"/>
      <c r="AJ3439" s="74"/>
      <c r="AK3439" s="8"/>
      <c r="AL3439" s="74"/>
      <c r="AM3439" s="74"/>
      <c r="AN3439" s="74"/>
      <c r="AO3439" s="74"/>
      <c r="AP3439" s="74"/>
      <c r="AQ3439" s="74"/>
    </row>
    <row r="3440" spans="2:43" ht="18" hidden="1" customHeight="1" x14ac:dyDescent="0.2">
      <c r="B3440" s="4"/>
      <c r="C3440" s="117"/>
      <c r="D3440" s="117"/>
      <c r="E3440" s="117"/>
      <c r="F3440" s="48"/>
      <c r="G3440" s="11"/>
      <c r="H3440" s="117"/>
      <c r="I3440" s="124"/>
      <c r="J3440" s="124"/>
      <c r="K3440" s="144"/>
      <c r="L3440" s="11"/>
      <c r="M3440" s="143"/>
      <c r="N3440" s="42"/>
      <c r="O3440" s="128"/>
      <c r="P3440" s="130"/>
      <c r="Q3440" s="130"/>
      <c r="R3440" s="72"/>
      <c r="S3440" s="181"/>
      <c r="T3440" s="73"/>
      <c r="V3440" s="74"/>
      <c r="X3440" s="74"/>
      <c r="Z3440" s="74"/>
      <c r="AB3440" s="74"/>
      <c r="AD3440" s="74"/>
      <c r="AF3440" s="74"/>
      <c r="AH3440" s="74">
        <f t="shared" si="523"/>
        <v>0</v>
      </c>
      <c r="AI3440" s="8"/>
      <c r="AJ3440" s="74"/>
      <c r="AK3440" s="8"/>
      <c r="AL3440" s="74"/>
      <c r="AM3440" s="74"/>
      <c r="AN3440" s="74"/>
      <c r="AO3440" s="74"/>
      <c r="AP3440" s="74"/>
      <c r="AQ3440" s="74"/>
    </row>
    <row r="3441" spans="2:43" ht="18" hidden="1" customHeight="1" x14ac:dyDescent="0.2">
      <c r="B3441" s="4"/>
      <c r="C3441" s="117"/>
      <c r="D3441" s="117"/>
      <c r="E3441" s="117"/>
      <c r="F3441" s="48"/>
      <c r="G3441" s="11"/>
      <c r="H3441" s="117"/>
      <c r="I3441" s="124"/>
      <c r="J3441" s="124"/>
      <c r="K3441" s="144"/>
      <c r="L3441" s="11"/>
      <c r="M3441" s="143"/>
      <c r="N3441" s="42"/>
      <c r="O3441" s="128"/>
      <c r="P3441" s="130"/>
      <c r="Q3441" s="130"/>
      <c r="R3441" s="72"/>
      <c r="S3441" s="181"/>
      <c r="T3441" s="73"/>
      <c r="V3441" s="74"/>
      <c r="X3441" s="74"/>
      <c r="Z3441" s="74"/>
      <c r="AB3441" s="74"/>
      <c r="AD3441" s="74"/>
      <c r="AF3441" s="74"/>
      <c r="AH3441" s="74">
        <f t="shared" si="523"/>
        <v>0</v>
      </c>
      <c r="AI3441" s="8"/>
      <c r="AJ3441" s="74"/>
      <c r="AK3441" s="8"/>
      <c r="AL3441" s="74"/>
      <c r="AM3441" s="74"/>
      <c r="AN3441" s="74"/>
      <c r="AO3441" s="74"/>
      <c r="AP3441" s="74"/>
      <c r="AQ3441" s="74"/>
    </row>
    <row r="3442" spans="2:43" ht="18" customHeight="1" x14ac:dyDescent="0.2">
      <c r="B3442" s="4"/>
      <c r="C3442" s="117"/>
      <c r="D3442" s="117"/>
      <c r="E3442" s="117"/>
      <c r="F3442" s="48"/>
      <c r="G3442" s="11"/>
      <c r="H3442" s="117"/>
      <c r="I3442" s="124"/>
      <c r="J3442" s="124"/>
      <c r="K3442" s="144"/>
      <c r="L3442" s="11"/>
      <c r="M3442" s="143"/>
      <c r="N3442" s="42"/>
      <c r="O3442" s="128"/>
      <c r="P3442" s="130"/>
      <c r="Q3442" s="131">
        <v>3</v>
      </c>
      <c r="R3442" s="84"/>
      <c r="S3442" s="250"/>
      <c r="T3442" s="69" t="s">
        <v>12</v>
      </c>
      <c r="U3442" s="92"/>
      <c r="V3442" s="70">
        <f>V3443</f>
        <v>1771000</v>
      </c>
      <c r="X3442" s="447">
        <f>X3443</f>
        <v>2015600</v>
      </c>
      <c r="Z3442" s="447">
        <f>Z3443</f>
        <v>2136400</v>
      </c>
      <c r="AB3442" s="447">
        <f>AB3443</f>
        <v>2292300</v>
      </c>
      <c r="AD3442" s="447">
        <f>AD3443</f>
        <v>3200000</v>
      </c>
      <c r="AF3442" s="447">
        <f>AF3443</f>
        <v>0</v>
      </c>
      <c r="AH3442" s="447">
        <f t="shared" si="523"/>
        <v>3200000</v>
      </c>
      <c r="AI3442" s="8"/>
      <c r="AJ3442" s="447">
        <f>AJ3443</f>
        <v>779390</v>
      </c>
      <c r="AK3442" s="71"/>
      <c r="AL3442" s="447">
        <f>AL3443</f>
        <v>3568200</v>
      </c>
      <c r="AM3442" s="447"/>
      <c r="AN3442" s="447">
        <f>AN3443</f>
        <v>3861000</v>
      </c>
      <c r="AO3442" s="447"/>
      <c r="AP3442" s="447">
        <f>AP3443</f>
        <v>3861000</v>
      </c>
      <c r="AQ3442" s="447"/>
    </row>
    <row r="3443" spans="2:43" ht="18" customHeight="1" x14ac:dyDescent="0.25">
      <c r="B3443" s="4"/>
      <c r="C3443" s="117"/>
      <c r="D3443" s="117"/>
      <c r="E3443" s="117"/>
      <c r="F3443" s="48"/>
      <c r="G3443" s="11"/>
      <c r="H3443" s="117"/>
      <c r="I3443" s="124"/>
      <c r="J3443" s="124"/>
      <c r="K3443" s="144"/>
      <c r="L3443" s="11"/>
      <c r="M3443" s="143"/>
      <c r="N3443" s="42"/>
      <c r="O3443" s="128"/>
      <c r="P3443" s="130"/>
      <c r="Q3443" s="130"/>
      <c r="R3443" s="72" t="s">
        <v>3</v>
      </c>
      <c r="S3443" s="181"/>
      <c r="T3443" s="73" t="s">
        <v>12</v>
      </c>
      <c r="V3443" s="74">
        <v>1771000</v>
      </c>
      <c r="X3443" s="74">
        <v>2015600</v>
      </c>
      <c r="Z3443" s="829">
        <v>2136400</v>
      </c>
      <c r="AB3443" s="74">
        <v>2292300</v>
      </c>
      <c r="AD3443" s="944">
        <v>3200000</v>
      </c>
      <c r="AF3443" s="74">
        <v>0</v>
      </c>
      <c r="AH3443" s="74">
        <f t="shared" si="523"/>
        <v>3200000</v>
      </c>
      <c r="AI3443" s="446"/>
      <c r="AJ3443" s="74">
        <f t="shared" ref="AJ3443" si="527">CEILING(AB3443*34/100,10)</f>
        <v>779390</v>
      </c>
      <c r="AK3443" s="8"/>
      <c r="AL3443" s="74">
        <v>3568200</v>
      </c>
      <c r="AM3443" s="74"/>
      <c r="AN3443" s="74">
        <v>3861000</v>
      </c>
      <c r="AO3443" s="696"/>
      <c r="AP3443" s="74">
        <v>3861000</v>
      </c>
      <c r="AQ3443" s="696"/>
    </row>
    <row r="3444" spans="2:43" ht="18" customHeight="1" x14ac:dyDescent="0.2">
      <c r="B3444" s="4"/>
      <c r="C3444" s="117"/>
      <c r="D3444" s="117"/>
      <c r="E3444" s="117"/>
      <c r="F3444" s="48"/>
      <c r="G3444" s="11"/>
      <c r="H3444" s="117"/>
      <c r="I3444" s="124"/>
      <c r="J3444" s="124"/>
      <c r="K3444" s="144"/>
      <c r="L3444" s="11"/>
      <c r="M3444" s="143"/>
      <c r="N3444" s="42"/>
      <c r="O3444" s="128"/>
      <c r="P3444" s="130"/>
      <c r="Q3444" s="131">
        <v>4</v>
      </c>
      <c r="R3444" s="68"/>
      <c r="S3444" s="35"/>
      <c r="T3444" s="69" t="s">
        <v>13</v>
      </c>
      <c r="U3444" s="92"/>
      <c r="V3444" s="70">
        <f>V3445+V3446+V3447+V3448+V3449</f>
        <v>70000</v>
      </c>
      <c r="X3444" s="447">
        <f>X3445+X3446+X3447+X3448+X3449</f>
        <v>81600</v>
      </c>
      <c r="Z3444" s="447">
        <f>Z3445+Z3446+Z3447+Z3448+Z3449</f>
        <v>84400</v>
      </c>
      <c r="AB3444" s="447">
        <f>AB3445+AB3446+AB3447+AB3448+AB3449</f>
        <v>72300</v>
      </c>
      <c r="AD3444" s="447">
        <f>AD3445+AD3446+AD3447+AD3448+AD3449</f>
        <v>94500</v>
      </c>
      <c r="AF3444" s="447">
        <f>AF3445+AF3446+AF3447+AF3448+AF3449</f>
        <v>0</v>
      </c>
      <c r="AH3444" s="447">
        <f t="shared" si="523"/>
        <v>94500</v>
      </c>
      <c r="AI3444" s="8"/>
      <c r="AJ3444" s="447">
        <f>AJ3445+AJ3446+AJ3447+AJ3448+AJ3449</f>
        <v>24590</v>
      </c>
      <c r="AK3444" s="71"/>
      <c r="AL3444" s="447">
        <f>AL3445+AL3446+AL3447+AL3448+AL3449</f>
        <v>86500</v>
      </c>
      <c r="AM3444" s="447"/>
      <c r="AN3444" s="447">
        <f>AN3445+AN3446+AN3447+AN3448+AN3449</f>
        <v>93600</v>
      </c>
      <c r="AO3444" s="447"/>
      <c r="AP3444" s="447">
        <f>AP3445+AP3446+AP3447+AP3448+AP3449</f>
        <v>93600</v>
      </c>
      <c r="AQ3444" s="447"/>
    </row>
    <row r="3445" spans="2:43" ht="18" customHeight="1" x14ac:dyDescent="0.25">
      <c r="B3445" s="4"/>
      <c r="C3445" s="117"/>
      <c r="D3445" s="117"/>
      <c r="E3445" s="117"/>
      <c r="F3445" s="48"/>
      <c r="G3445" s="11"/>
      <c r="H3445" s="117"/>
      <c r="I3445" s="124"/>
      <c r="J3445" s="124"/>
      <c r="K3445" s="144"/>
      <c r="L3445" s="11"/>
      <c r="M3445" s="143"/>
      <c r="N3445" s="42"/>
      <c r="O3445" s="128"/>
      <c r="P3445" s="130"/>
      <c r="Q3445" s="130"/>
      <c r="R3445" s="72" t="s">
        <v>3</v>
      </c>
      <c r="S3445" s="181"/>
      <c r="T3445" s="73" t="s">
        <v>13</v>
      </c>
      <c r="V3445" s="74">
        <v>70000</v>
      </c>
      <c r="X3445" s="74">
        <v>81600</v>
      </c>
      <c r="Z3445" s="829">
        <v>84400</v>
      </c>
      <c r="AB3445" s="74">
        <v>72300</v>
      </c>
      <c r="AD3445" s="944">
        <v>94500</v>
      </c>
      <c r="AF3445" s="74">
        <v>0</v>
      </c>
      <c r="AH3445" s="74">
        <f t="shared" si="523"/>
        <v>94500</v>
      </c>
      <c r="AI3445" s="446"/>
      <c r="AJ3445" s="74">
        <f t="shared" ref="AJ3445" si="528">CEILING(AB3445*34/100,10)</f>
        <v>24590</v>
      </c>
      <c r="AK3445" s="8"/>
      <c r="AL3445" s="74">
        <v>86500</v>
      </c>
      <c r="AM3445" s="74"/>
      <c r="AN3445" s="74">
        <v>93600</v>
      </c>
      <c r="AO3445" s="696"/>
      <c r="AP3445" s="74">
        <v>93600</v>
      </c>
      <c r="AQ3445" s="696"/>
    </row>
    <row r="3446" spans="2:43" ht="18" hidden="1" customHeight="1" x14ac:dyDescent="0.2">
      <c r="B3446" s="4"/>
      <c r="C3446" s="117"/>
      <c r="D3446" s="117"/>
      <c r="E3446" s="117"/>
      <c r="F3446" s="48"/>
      <c r="G3446" s="11"/>
      <c r="H3446" s="117"/>
      <c r="I3446" s="124"/>
      <c r="J3446" s="124"/>
      <c r="K3446" s="144"/>
      <c r="L3446" s="11"/>
      <c r="M3446" s="143"/>
      <c r="N3446" s="42"/>
      <c r="O3446" s="128"/>
      <c r="P3446" s="130"/>
      <c r="Q3446" s="130"/>
      <c r="R3446" s="72"/>
      <c r="S3446" s="181"/>
      <c r="T3446" s="73"/>
      <c r="V3446" s="74"/>
      <c r="X3446" s="74"/>
      <c r="Z3446" s="74"/>
      <c r="AB3446" s="74"/>
      <c r="AD3446" s="74"/>
      <c r="AF3446" s="74"/>
      <c r="AH3446" s="74">
        <f t="shared" si="523"/>
        <v>0</v>
      </c>
      <c r="AI3446" s="8"/>
      <c r="AJ3446" s="74"/>
      <c r="AK3446" s="8"/>
      <c r="AL3446" s="74"/>
      <c r="AM3446" s="74"/>
      <c r="AN3446" s="74"/>
      <c r="AO3446" s="74"/>
      <c r="AP3446" s="74"/>
      <c r="AQ3446" s="74"/>
    </row>
    <row r="3447" spans="2:43" ht="18" hidden="1" customHeight="1" x14ac:dyDescent="0.2">
      <c r="B3447" s="4"/>
      <c r="C3447" s="117"/>
      <c r="D3447" s="117"/>
      <c r="E3447" s="117"/>
      <c r="F3447" s="48"/>
      <c r="G3447" s="11"/>
      <c r="H3447" s="117"/>
      <c r="I3447" s="124"/>
      <c r="J3447" s="124"/>
      <c r="K3447" s="144"/>
      <c r="L3447" s="11"/>
      <c r="M3447" s="143"/>
      <c r="N3447" s="42"/>
      <c r="O3447" s="128"/>
      <c r="P3447" s="130"/>
      <c r="Q3447" s="130"/>
      <c r="R3447" s="72"/>
      <c r="S3447" s="181"/>
      <c r="T3447" s="73"/>
      <c r="V3447" s="74"/>
      <c r="X3447" s="74"/>
      <c r="Z3447" s="74"/>
      <c r="AB3447" s="74"/>
      <c r="AD3447" s="74"/>
      <c r="AF3447" s="74"/>
      <c r="AH3447" s="74">
        <f t="shared" si="523"/>
        <v>0</v>
      </c>
      <c r="AI3447" s="8"/>
      <c r="AJ3447" s="74"/>
      <c r="AK3447" s="8"/>
      <c r="AL3447" s="74"/>
      <c r="AM3447" s="74"/>
      <c r="AN3447" s="74"/>
      <c r="AO3447" s="74"/>
      <c r="AP3447" s="74"/>
      <c r="AQ3447" s="74"/>
    </row>
    <row r="3448" spans="2:43" ht="18" hidden="1" customHeight="1" x14ac:dyDescent="0.2">
      <c r="B3448" s="4"/>
      <c r="C3448" s="117"/>
      <c r="D3448" s="117"/>
      <c r="E3448" s="117"/>
      <c r="F3448" s="48"/>
      <c r="G3448" s="11"/>
      <c r="H3448" s="117"/>
      <c r="I3448" s="124"/>
      <c r="J3448" s="124"/>
      <c r="K3448" s="144"/>
      <c r="L3448" s="11"/>
      <c r="M3448" s="143"/>
      <c r="N3448" s="42"/>
      <c r="O3448" s="128"/>
      <c r="P3448" s="130"/>
      <c r="Q3448" s="130"/>
      <c r="R3448" s="72"/>
      <c r="S3448" s="181"/>
      <c r="T3448" s="73"/>
      <c r="V3448" s="74"/>
      <c r="X3448" s="74"/>
      <c r="Z3448" s="74"/>
      <c r="AB3448" s="74"/>
      <c r="AD3448" s="74"/>
      <c r="AF3448" s="74"/>
      <c r="AH3448" s="74">
        <f t="shared" si="523"/>
        <v>0</v>
      </c>
      <c r="AI3448" s="8"/>
      <c r="AJ3448" s="74"/>
      <c r="AK3448" s="8"/>
      <c r="AL3448" s="74"/>
      <c r="AM3448" s="74"/>
      <c r="AN3448" s="74"/>
      <c r="AO3448" s="74"/>
      <c r="AP3448" s="74"/>
      <c r="AQ3448" s="74"/>
    </row>
    <row r="3449" spans="2:43" ht="18" hidden="1" customHeight="1" x14ac:dyDescent="0.2">
      <c r="B3449" s="4"/>
      <c r="C3449" s="117"/>
      <c r="D3449" s="117"/>
      <c r="E3449" s="117"/>
      <c r="F3449" s="48"/>
      <c r="G3449" s="11"/>
      <c r="H3449" s="117"/>
      <c r="I3449" s="124"/>
      <c r="J3449" s="124"/>
      <c r="K3449" s="144"/>
      <c r="L3449" s="11"/>
      <c r="M3449" s="143"/>
      <c r="N3449" s="42"/>
      <c r="O3449" s="128"/>
      <c r="P3449" s="130"/>
      <c r="Q3449" s="130"/>
      <c r="R3449" s="72"/>
      <c r="S3449" s="181"/>
      <c r="T3449" s="73"/>
      <c r="V3449" s="74"/>
      <c r="X3449" s="74"/>
      <c r="Z3449" s="74"/>
      <c r="AB3449" s="74"/>
      <c r="AD3449" s="74"/>
      <c r="AF3449" s="74"/>
      <c r="AH3449" s="74">
        <f t="shared" si="523"/>
        <v>0</v>
      </c>
      <c r="AI3449" s="8"/>
      <c r="AJ3449" s="74"/>
      <c r="AK3449" s="8"/>
      <c r="AL3449" s="74"/>
      <c r="AM3449" s="74"/>
      <c r="AN3449" s="74"/>
      <c r="AO3449" s="74"/>
      <c r="AP3449" s="74"/>
      <c r="AQ3449" s="74"/>
    </row>
    <row r="3450" spans="2:43" ht="18" customHeight="1" x14ac:dyDescent="0.2">
      <c r="B3450" s="4"/>
      <c r="C3450" s="117"/>
      <c r="D3450" s="117"/>
      <c r="E3450" s="117"/>
      <c r="F3450" s="48"/>
      <c r="G3450" s="11"/>
      <c r="H3450" s="117"/>
      <c r="I3450" s="124"/>
      <c r="J3450" s="124"/>
      <c r="K3450" s="144"/>
      <c r="L3450" s="11"/>
      <c r="M3450" s="143"/>
      <c r="N3450" s="42"/>
      <c r="O3450" s="128"/>
      <c r="P3450" s="130"/>
      <c r="Q3450" s="131">
        <v>5</v>
      </c>
      <c r="R3450" s="84"/>
      <c r="S3450" s="250"/>
      <c r="T3450" s="69" t="s">
        <v>204</v>
      </c>
      <c r="U3450" s="92"/>
      <c r="V3450" s="70">
        <f>V3451</f>
        <v>419000</v>
      </c>
      <c r="X3450" s="447">
        <f>X3451</f>
        <v>441200</v>
      </c>
      <c r="Z3450" s="447">
        <f>Z3451</f>
        <v>403800</v>
      </c>
      <c r="AB3450" s="447">
        <f>AB3451</f>
        <v>405900</v>
      </c>
      <c r="AD3450" s="447">
        <f>AD3451</f>
        <v>41000</v>
      </c>
      <c r="AF3450" s="447">
        <f>AF3451</f>
        <v>0</v>
      </c>
      <c r="AH3450" s="447">
        <f t="shared" si="523"/>
        <v>41000</v>
      </c>
      <c r="AI3450" s="8"/>
      <c r="AJ3450" s="447">
        <f>AJ3451</f>
        <v>138010</v>
      </c>
      <c r="AK3450" s="71"/>
      <c r="AL3450" s="447">
        <f>AL3451</f>
        <v>233150</v>
      </c>
      <c r="AM3450" s="447"/>
      <c r="AN3450" s="447">
        <f>AN3451</f>
        <v>252700</v>
      </c>
      <c r="AO3450" s="447"/>
      <c r="AP3450" s="447">
        <f>AP3451</f>
        <v>252700</v>
      </c>
      <c r="AQ3450" s="447"/>
    </row>
    <row r="3451" spans="2:43" ht="18" customHeight="1" x14ac:dyDescent="0.25">
      <c r="B3451" s="4"/>
      <c r="C3451" s="117"/>
      <c r="D3451" s="117"/>
      <c r="E3451" s="117"/>
      <c r="F3451" s="48"/>
      <c r="G3451" s="11"/>
      <c r="H3451" s="117"/>
      <c r="I3451" s="124"/>
      <c r="J3451" s="124"/>
      <c r="K3451" s="144"/>
      <c r="L3451" s="11"/>
      <c r="M3451" s="143"/>
      <c r="N3451" s="42"/>
      <c r="O3451" s="128"/>
      <c r="P3451" s="130"/>
      <c r="Q3451" s="130"/>
      <c r="R3451" s="72" t="s">
        <v>3</v>
      </c>
      <c r="S3451" s="181"/>
      <c r="T3451" s="73" t="s">
        <v>204</v>
      </c>
      <c r="V3451" s="74">
        <v>419000</v>
      </c>
      <c r="X3451" s="74">
        <v>441200</v>
      </c>
      <c r="Z3451" s="829">
        <v>403800</v>
      </c>
      <c r="AB3451" s="74">
        <v>405900</v>
      </c>
      <c r="AD3451" s="944">
        <v>41000</v>
      </c>
      <c r="AF3451" s="74">
        <v>0</v>
      </c>
      <c r="AH3451" s="74">
        <f t="shared" si="523"/>
        <v>41000</v>
      </c>
      <c r="AI3451" s="446"/>
      <c r="AJ3451" s="74">
        <f t="shared" ref="AJ3451" si="529">CEILING(AB3451*34/100,10)</f>
        <v>138010</v>
      </c>
      <c r="AK3451" s="8"/>
      <c r="AL3451" s="74">
        <v>233150</v>
      </c>
      <c r="AM3451" s="74"/>
      <c r="AN3451" s="74">
        <v>252700</v>
      </c>
      <c r="AO3451" s="696"/>
      <c r="AP3451" s="74">
        <v>252700</v>
      </c>
      <c r="AQ3451" s="696"/>
    </row>
    <row r="3452" spans="2:43" ht="18" hidden="1" customHeight="1" x14ac:dyDescent="0.2">
      <c r="B3452" s="4"/>
      <c r="C3452" s="117"/>
      <c r="D3452" s="117"/>
      <c r="E3452" s="117"/>
      <c r="F3452" s="48"/>
      <c r="G3452" s="11"/>
      <c r="H3452" s="117"/>
      <c r="I3452" s="124"/>
      <c r="J3452" s="124"/>
      <c r="K3452" s="144"/>
      <c r="L3452" s="11"/>
      <c r="M3452" s="143"/>
      <c r="N3452" s="42"/>
      <c r="O3452" s="128"/>
      <c r="P3452" s="130"/>
      <c r="Q3452" s="131">
        <v>6</v>
      </c>
      <c r="R3452" s="68"/>
      <c r="S3452" s="35"/>
      <c r="T3452" s="69" t="s">
        <v>375</v>
      </c>
      <c r="U3452" s="92"/>
      <c r="V3452" s="70">
        <f>SUM(V3453:V3453)</f>
        <v>0</v>
      </c>
      <c r="X3452" s="447">
        <f>SUM(X3453:X3453)</f>
        <v>0</v>
      </c>
      <c r="Z3452" s="447">
        <f>SUM(Z3453:Z3453)</f>
        <v>0</v>
      </c>
      <c r="AB3452" s="447">
        <f>SUM(AB3453:AB3453)</f>
        <v>0</v>
      </c>
      <c r="AD3452" s="447">
        <f>SUM(AD3453:AD3453)</f>
        <v>0</v>
      </c>
      <c r="AF3452" s="447">
        <f>SUM(AF3453:AF3453)</f>
        <v>0</v>
      </c>
      <c r="AH3452" s="447">
        <f t="shared" si="523"/>
        <v>0</v>
      </c>
      <c r="AI3452" s="8"/>
      <c r="AJ3452" s="447">
        <f>SUM(AJ3453:AJ3453)</f>
        <v>0</v>
      </c>
      <c r="AK3452" s="71"/>
      <c r="AL3452" s="447">
        <f>SUM(AL3453:AL3453)</f>
        <v>0</v>
      </c>
      <c r="AM3452" s="447"/>
      <c r="AN3452" s="447">
        <f>SUM(AN3453:AN3453)</f>
        <v>0</v>
      </c>
      <c r="AO3452" s="447"/>
      <c r="AP3452" s="447">
        <f>SUM(AP3453:AP3453)</f>
        <v>0</v>
      </c>
      <c r="AQ3452" s="447"/>
    </row>
    <row r="3453" spans="2:43" ht="18" hidden="1" customHeight="1" x14ac:dyDescent="0.2">
      <c r="B3453" s="4"/>
      <c r="C3453" s="117"/>
      <c r="D3453" s="117"/>
      <c r="E3453" s="117"/>
      <c r="F3453" s="48"/>
      <c r="G3453" s="11"/>
      <c r="H3453" s="117"/>
      <c r="I3453" s="124"/>
      <c r="J3453" s="124"/>
      <c r="K3453" s="144"/>
      <c r="L3453" s="11"/>
      <c r="M3453" s="143"/>
      <c r="N3453" s="42"/>
      <c r="O3453" s="128"/>
      <c r="P3453" s="130"/>
      <c r="Q3453" s="130"/>
      <c r="R3453" s="72" t="s">
        <v>3</v>
      </c>
      <c r="S3453" s="181"/>
      <c r="T3453" s="73" t="s">
        <v>375</v>
      </c>
      <c r="V3453" s="74">
        <v>0</v>
      </c>
      <c r="X3453" s="74">
        <v>0</v>
      </c>
      <c r="Z3453" s="74">
        <v>0</v>
      </c>
      <c r="AB3453" s="74">
        <v>0</v>
      </c>
      <c r="AD3453" s="74">
        <v>0</v>
      </c>
      <c r="AF3453" s="74">
        <v>0</v>
      </c>
      <c r="AH3453" s="74">
        <f t="shared" si="523"/>
        <v>0</v>
      </c>
      <c r="AI3453" s="446"/>
      <c r="AJ3453" s="74">
        <v>0</v>
      </c>
      <c r="AK3453" s="8"/>
      <c r="AL3453" s="74">
        <v>0</v>
      </c>
      <c r="AM3453" s="74"/>
      <c r="AN3453" s="74">
        <v>0</v>
      </c>
      <c r="AO3453" s="74"/>
      <c r="AP3453" s="74">
        <v>0</v>
      </c>
      <c r="AQ3453" s="74"/>
    </row>
    <row r="3454" spans="2:43" ht="18" customHeight="1" x14ac:dyDescent="0.2">
      <c r="B3454" s="4"/>
      <c r="C3454" s="117"/>
      <c r="D3454" s="117"/>
      <c r="E3454" s="117"/>
      <c r="F3454" s="48"/>
      <c r="G3454" s="11"/>
      <c r="H3454" s="117"/>
      <c r="I3454" s="124"/>
      <c r="J3454" s="124"/>
      <c r="K3454" s="144"/>
      <c r="L3454" s="11"/>
      <c r="M3454" s="143"/>
      <c r="N3454" s="42"/>
      <c r="O3454" s="127" t="s">
        <v>0</v>
      </c>
      <c r="P3454" s="123"/>
      <c r="Q3454" s="123"/>
      <c r="R3454" s="49"/>
      <c r="S3454" s="18"/>
      <c r="T3454" s="50" t="s">
        <v>60</v>
      </c>
      <c r="U3454" s="76"/>
      <c r="V3454" s="51">
        <f>V3455</f>
        <v>1373000</v>
      </c>
      <c r="X3454" s="51">
        <f>X3455</f>
        <v>1256900</v>
      </c>
      <c r="Z3454" s="51">
        <f>Z3455</f>
        <v>1742000</v>
      </c>
      <c r="AB3454" s="51">
        <f>AB3455</f>
        <v>2074000</v>
      </c>
      <c r="AD3454" s="51">
        <f>AD3455</f>
        <v>2246700</v>
      </c>
      <c r="AF3454" s="51">
        <f>AF3455</f>
        <v>0</v>
      </c>
      <c r="AH3454" s="51">
        <f t="shared" si="523"/>
        <v>2246700</v>
      </c>
      <c r="AI3454" s="8"/>
      <c r="AJ3454" s="51">
        <f>AJ3455</f>
        <v>705170</v>
      </c>
      <c r="AK3454" s="5"/>
      <c r="AL3454" s="51">
        <f t="shared" ref="AL3454:AP3455" si="530">AL3455</f>
        <v>2591400</v>
      </c>
      <c r="AM3454" s="51"/>
      <c r="AN3454" s="51">
        <f t="shared" si="530"/>
        <v>2804200</v>
      </c>
      <c r="AO3454" s="51"/>
      <c r="AP3454" s="51">
        <f t="shared" si="530"/>
        <v>2804200</v>
      </c>
      <c r="AQ3454" s="51"/>
    </row>
    <row r="3455" spans="2:43" ht="18" customHeight="1" x14ac:dyDescent="0.2">
      <c r="B3455" s="4"/>
      <c r="C3455" s="117"/>
      <c r="D3455" s="117"/>
      <c r="E3455" s="117"/>
      <c r="F3455" s="48"/>
      <c r="G3455" s="11"/>
      <c r="H3455" s="117"/>
      <c r="I3455" s="124"/>
      <c r="J3455" s="124"/>
      <c r="K3455" s="144"/>
      <c r="L3455" s="11"/>
      <c r="M3455" s="143"/>
      <c r="N3455" s="42"/>
      <c r="O3455" s="128"/>
      <c r="P3455" s="129">
        <v>1</v>
      </c>
      <c r="Q3455" s="129"/>
      <c r="R3455" s="64"/>
      <c r="S3455" s="234"/>
      <c r="T3455" s="65" t="s">
        <v>8</v>
      </c>
      <c r="U3455" s="155"/>
      <c r="V3455" s="66">
        <f>V3456</f>
        <v>1373000</v>
      </c>
      <c r="X3455" s="66">
        <f>X3456</f>
        <v>1256900</v>
      </c>
      <c r="Z3455" s="66">
        <f>Z3456</f>
        <v>1742000</v>
      </c>
      <c r="AB3455" s="66">
        <f>AB3456</f>
        <v>2074000</v>
      </c>
      <c r="AD3455" s="66">
        <f>AD3456</f>
        <v>2246700</v>
      </c>
      <c r="AF3455" s="66">
        <f>AF3456</f>
        <v>0</v>
      </c>
      <c r="AH3455" s="66">
        <f t="shared" si="523"/>
        <v>2246700</v>
      </c>
      <c r="AI3455" s="5"/>
      <c r="AJ3455" s="66">
        <f>AJ3456</f>
        <v>705170</v>
      </c>
      <c r="AK3455" s="67"/>
      <c r="AL3455" s="66">
        <f t="shared" si="530"/>
        <v>2591400</v>
      </c>
      <c r="AM3455" s="66"/>
      <c r="AN3455" s="66">
        <f t="shared" si="530"/>
        <v>2804200</v>
      </c>
      <c r="AO3455" s="66"/>
      <c r="AP3455" s="66">
        <f t="shared" si="530"/>
        <v>2804200</v>
      </c>
      <c r="AQ3455" s="66"/>
    </row>
    <row r="3456" spans="2:43" ht="18" customHeight="1" x14ac:dyDescent="0.2">
      <c r="B3456" s="4"/>
      <c r="C3456" s="117"/>
      <c r="D3456" s="117"/>
      <c r="E3456" s="117"/>
      <c r="F3456" s="48"/>
      <c r="G3456" s="11"/>
      <c r="H3456" s="117"/>
      <c r="I3456" s="124"/>
      <c r="J3456" s="124"/>
      <c r="K3456" s="144"/>
      <c r="L3456" s="11"/>
      <c r="M3456" s="143"/>
      <c r="N3456" s="42"/>
      <c r="O3456" s="128"/>
      <c r="P3456" s="130"/>
      <c r="Q3456" s="131">
        <v>6</v>
      </c>
      <c r="R3456" s="72"/>
      <c r="S3456" s="181"/>
      <c r="T3456" s="69" t="s">
        <v>62</v>
      </c>
      <c r="U3456" s="92"/>
      <c r="V3456" s="70">
        <f>SUM(V3457:V3459)</f>
        <v>1373000</v>
      </c>
      <c r="X3456" s="447">
        <f>SUM(X3457:X3459)</f>
        <v>1256900</v>
      </c>
      <c r="Z3456" s="447">
        <f>SUM(Z3457:Z3459)</f>
        <v>1742000</v>
      </c>
      <c r="AB3456" s="447">
        <f>SUM(AB3457:AB3459)</f>
        <v>2074000</v>
      </c>
      <c r="AD3456" s="447">
        <f>SUM(AD3457:AD3459)</f>
        <v>2246700</v>
      </c>
      <c r="AF3456" s="447">
        <f>SUM(AF3457:AF3459)</f>
        <v>0</v>
      </c>
      <c r="AH3456" s="447">
        <f t="shared" si="523"/>
        <v>2246700</v>
      </c>
      <c r="AI3456" s="67"/>
      <c r="AJ3456" s="447">
        <f>SUM(AJ3457:AJ3459)</f>
        <v>705170</v>
      </c>
      <c r="AK3456" s="71"/>
      <c r="AL3456" s="447">
        <f>SUM(AL3457:AL3459)</f>
        <v>2591400</v>
      </c>
      <c r="AM3456" s="447"/>
      <c r="AN3456" s="447">
        <f>SUM(AN3457:AN3459)</f>
        <v>2804200</v>
      </c>
      <c r="AO3456" s="447"/>
      <c r="AP3456" s="447">
        <f>SUM(AP3457:AP3459)</f>
        <v>2804200</v>
      </c>
      <c r="AQ3456" s="447"/>
    </row>
    <row r="3457" spans="2:43" ht="18" customHeight="1" x14ac:dyDescent="0.25">
      <c r="B3457" s="4"/>
      <c r="C3457" s="117"/>
      <c r="D3457" s="117"/>
      <c r="E3457" s="117"/>
      <c r="F3457" s="48"/>
      <c r="G3457" s="11"/>
      <c r="H3457" s="117"/>
      <c r="I3457" s="124"/>
      <c r="J3457" s="124"/>
      <c r="K3457" s="144"/>
      <c r="L3457" s="11"/>
      <c r="M3457" s="143"/>
      <c r="N3457" s="42"/>
      <c r="O3457" s="128"/>
      <c r="P3457" s="130"/>
      <c r="Q3457" s="131"/>
      <c r="R3457" s="72">
        <v>1</v>
      </c>
      <c r="S3457" s="181"/>
      <c r="T3457" s="73" t="s">
        <v>430</v>
      </c>
      <c r="V3457" s="74">
        <v>832000</v>
      </c>
      <c r="X3457" s="74">
        <v>782500</v>
      </c>
      <c r="Z3457" s="829">
        <v>1080700</v>
      </c>
      <c r="AB3457" s="74">
        <v>1531800</v>
      </c>
      <c r="AD3457" s="944">
        <v>1389000</v>
      </c>
      <c r="AF3457" s="74">
        <v>0</v>
      </c>
      <c r="AH3457" s="74">
        <f t="shared" si="523"/>
        <v>1389000</v>
      </c>
      <c r="AI3457" s="446"/>
      <c r="AJ3457" s="74">
        <f t="shared" ref="AJ3457:AJ3458" si="531">CEILING(AB3457*34/100,10)</f>
        <v>520820</v>
      </c>
      <c r="AK3457" s="8"/>
      <c r="AL3457" s="74">
        <v>1912900</v>
      </c>
      <c r="AM3457" s="74"/>
      <c r="AN3457" s="74">
        <v>2070050</v>
      </c>
      <c r="AO3457" s="696"/>
      <c r="AP3457" s="74">
        <v>2070050</v>
      </c>
      <c r="AQ3457" s="696"/>
    </row>
    <row r="3458" spans="2:43" ht="18" customHeight="1" x14ac:dyDescent="0.25">
      <c r="B3458" s="4"/>
      <c r="C3458" s="117"/>
      <c r="D3458" s="117"/>
      <c r="E3458" s="117"/>
      <c r="F3458" s="48"/>
      <c r="G3458" s="11"/>
      <c r="H3458" s="117"/>
      <c r="I3458" s="124"/>
      <c r="J3458" s="124"/>
      <c r="K3458" s="144"/>
      <c r="L3458" s="11"/>
      <c r="M3458" s="143"/>
      <c r="N3458" s="42"/>
      <c r="O3458" s="128"/>
      <c r="P3458" s="130"/>
      <c r="Q3458" s="131"/>
      <c r="R3458" s="72">
        <v>2</v>
      </c>
      <c r="S3458" s="181"/>
      <c r="T3458" s="73" t="s">
        <v>386</v>
      </c>
      <c r="V3458" s="74">
        <v>541000</v>
      </c>
      <c r="X3458" s="74">
        <v>474400</v>
      </c>
      <c r="Z3458" s="829">
        <v>661300</v>
      </c>
      <c r="AB3458" s="74">
        <v>542200</v>
      </c>
      <c r="AD3458" s="944">
        <v>857700</v>
      </c>
      <c r="AF3458" s="74">
        <v>0</v>
      </c>
      <c r="AH3458" s="74">
        <f t="shared" si="523"/>
        <v>857700</v>
      </c>
      <c r="AI3458" s="8"/>
      <c r="AJ3458" s="74">
        <f t="shared" si="531"/>
        <v>184350</v>
      </c>
      <c r="AK3458" s="8"/>
      <c r="AL3458" s="74">
        <v>678500</v>
      </c>
      <c r="AM3458" s="74"/>
      <c r="AN3458" s="74">
        <v>734150</v>
      </c>
      <c r="AO3458" s="696"/>
      <c r="AP3458" s="74">
        <v>734150</v>
      </c>
      <c r="AQ3458" s="696"/>
    </row>
    <row r="3459" spans="2:43" ht="18" hidden="1" customHeight="1" x14ac:dyDescent="0.2">
      <c r="B3459" s="4"/>
      <c r="C3459" s="117"/>
      <c r="D3459" s="117"/>
      <c r="E3459" s="117"/>
      <c r="F3459" s="48"/>
      <c r="G3459" s="11"/>
      <c r="H3459" s="117"/>
      <c r="I3459" s="124"/>
      <c r="J3459" s="124"/>
      <c r="K3459" s="144"/>
      <c r="L3459" s="11"/>
      <c r="M3459" s="143"/>
      <c r="N3459" s="42"/>
      <c r="O3459" s="128"/>
      <c r="P3459" s="130"/>
      <c r="Q3459" s="131"/>
      <c r="R3459" s="72">
        <v>8</v>
      </c>
      <c r="S3459" s="181"/>
      <c r="T3459" s="73" t="s">
        <v>463</v>
      </c>
      <c r="V3459" s="74">
        <v>0</v>
      </c>
      <c r="X3459" s="74">
        <v>0</v>
      </c>
      <c r="Z3459" s="74">
        <v>0</v>
      </c>
      <c r="AB3459" s="74">
        <v>0</v>
      </c>
      <c r="AD3459" s="74">
        <v>0</v>
      </c>
      <c r="AF3459" s="74">
        <v>0</v>
      </c>
      <c r="AH3459" s="74">
        <f t="shared" si="523"/>
        <v>0</v>
      </c>
      <c r="AI3459" s="8"/>
      <c r="AJ3459" s="74">
        <v>0</v>
      </c>
      <c r="AK3459" s="8"/>
      <c r="AL3459" s="74">
        <v>0</v>
      </c>
      <c r="AM3459" s="74"/>
      <c r="AN3459" s="74">
        <v>0</v>
      </c>
      <c r="AO3459" s="74"/>
      <c r="AP3459" s="74">
        <v>0</v>
      </c>
      <c r="AQ3459" s="74"/>
    </row>
    <row r="3460" spans="2:43" ht="18" customHeight="1" x14ac:dyDescent="0.2">
      <c r="B3460" s="4"/>
      <c r="C3460" s="117"/>
      <c r="D3460" s="117"/>
      <c r="E3460" s="117"/>
      <c r="F3460" s="48"/>
      <c r="G3460" s="11"/>
      <c r="H3460" s="117"/>
      <c r="I3460" s="124"/>
      <c r="J3460" s="124"/>
      <c r="K3460" s="144"/>
      <c r="L3460" s="11"/>
      <c r="M3460" s="143"/>
      <c r="N3460" s="42"/>
      <c r="O3460" s="127" t="s">
        <v>18</v>
      </c>
      <c r="P3460" s="123"/>
      <c r="Q3460" s="123"/>
      <c r="R3460" s="49"/>
      <c r="S3460" s="18"/>
      <c r="T3460" s="50" t="s">
        <v>190</v>
      </c>
      <c r="U3460" s="76"/>
      <c r="V3460" s="51">
        <f>V3461+V3478+V3485+V3494+V3499</f>
        <v>119000</v>
      </c>
      <c r="X3460" s="51">
        <f>X3461+X3478+X3485+X3494+X3499</f>
        <v>135000</v>
      </c>
      <c r="Z3460" s="51">
        <f>Z3461+Z3478+Z3485+Z3494+Z3499</f>
        <v>122230</v>
      </c>
      <c r="AB3460" s="51">
        <f>AB3461+AB3478+AB3485+AB3494+AB3499</f>
        <v>113900</v>
      </c>
      <c r="AD3460" s="51" t="e">
        <f>AD3461+AD3478+AD3485+AD3494+AD3499</f>
        <v>#REF!</v>
      </c>
      <c r="AF3460" s="51">
        <f>AF3461+AF3478+AF3485+AF3494+AF3499</f>
        <v>73800</v>
      </c>
      <c r="AH3460" s="51" t="e">
        <f t="shared" si="523"/>
        <v>#REF!</v>
      </c>
      <c r="AI3460" s="8"/>
      <c r="AJ3460" s="51">
        <f>AJ3461+AJ3478+AJ3485+AJ3494+AJ3499</f>
        <v>30510</v>
      </c>
      <c r="AK3460" s="5"/>
      <c r="AL3460" s="51">
        <f>AL3461+AL3478+AL3485+AL3494+AL3499</f>
        <v>136020</v>
      </c>
      <c r="AM3460" s="51"/>
      <c r="AN3460" s="51">
        <f>AN3461+AN3478+AN3485+AN3494+AN3499</f>
        <v>143100</v>
      </c>
      <c r="AO3460" s="51"/>
      <c r="AP3460" s="51">
        <f>AP3461+AP3478+AP3485+AP3494+AP3499</f>
        <v>143100</v>
      </c>
      <c r="AQ3460" s="51"/>
    </row>
    <row r="3461" spans="2:43" ht="18" customHeight="1" x14ac:dyDescent="0.2">
      <c r="B3461" s="4"/>
      <c r="C3461" s="117"/>
      <c r="D3461" s="117"/>
      <c r="E3461" s="117"/>
      <c r="F3461" s="48"/>
      <c r="G3461" s="11"/>
      <c r="H3461" s="117"/>
      <c r="I3461" s="124"/>
      <c r="J3461" s="124"/>
      <c r="K3461" s="144"/>
      <c r="L3461" s="11"/>
      <c r="M3461" s="143"/>
      <c r="N3461" s="42"/>
      <c r="O3461" s="128"/>
      <c r="P3461" s="129">
        <v>2</v>
      </c>
      <c r="Q3461" s="129"/>
      <c r="R3461" s="64"/>
      <c r="S3461" s="234"/>
      <c r="T3461" s="65" t="s">
        <v>195</v>
      </c>
      <c r="U3461" s="155"/>
      <c r="V3461" s="66">
        <f>V3462+V3466+V3469+V3472+V3474</f>
        <v>72000</v>
      </c>
      <c r="X3461" s="66">
        <f>X3462+X3466+X3469+X3472+X3474</f>
        <v>85500</v>
      </c>
      <c r="Z3461" s="66">
        <f>Z3462+Z3466+Z3469+Z3472+Z3474</f>
        <v>76120</v>
      </c>
      <c r="AB3461" s="66">
        <f>AB3462+AB3466+AB3469+AB3472+AB3474</f>
        <v>76700</v>
      </c>
      <c r="AD3461" s="66" t="e">
        <f>AD3462+AD3466+AD3469+AD3472+AD3474</f>
        <v>#REF!</v>
      </c>
      <c r="AF3461" s="66">
        <f>AF3462+AF3466+AF3469+AF3472+AF3474</f>
        <v>25500</v>
      </c>
      <c r="AH3461" s="66" t="e">
        <f t="shared" si="523"/>
        <v>#REF!</v>
      </c>
      <c r="AI3461" s="5"/>
      <c r="AJ3461" s="66">
        <f>AJ3462+AJ3466+AJ3469+AJ3472+AJ3474</f>
        <v>19160</v>
      </c>
      <c r="AK3461" s="67"/>
      <c r="AL3461" s="66">
        <f>AL3462+AL3466+AL3469+AL3472+AL3474</f>
        <v>88000</v>
      </c>
      <c r="AM3461" s="66"/>
      <c r="AN3461" s="66">
        <f>AN3462+AN3466+AN3469+AN3472+AN3474</f>
        <v>92000</v>
      </c>
      <c r="AO3461" s="66"/>
      <c r="AP3461" s="66">
        <f>AP3462+AP3466+AP3469+AP3472+AP3474</f>
        <v>92000</v>
      </c>
      <c r="AQ3461" s="66"/>
    </row>
    <row r="3462" spans="2:43" ht="18" customHeight="1" x14ac:dyDescent="0.2">
      <c r="B3462" s="4"/>
      <c r="C3462" s="117"/>
      <c r="D3462" s="117"/>
      <c r="E3462" s="117"/>
      <c r="F3462" s="48"/>
      <c r="G3462" s="11"/>
      <c r="H3462" s="117"/>
      <c r="I3462" s="124"/>
      <c r="J3462" s="124"/>
      <c r="K3462" s="144"/>
      <c r="L3462" s="11"/>
      <c r="M3462" s="143"/>
      <c r="N3462" s="42"/>
      <c r="O3462" s="128"/>
      <c r="P3462" s="130"/>
      <c r="Q3462" s="131">
        <v>1</v>
      </c>
      <c r="R3462" s="68"/>
      <c r="S3462" s="35"/>
      <c r="T3462" s="69" t="s">
        <v>47</v>
      </c>
      <c r="U3462" s="92"/>
      <c r="V3462" s="70">
        <f>SUM(V3463:V3465)</f>
        <v>13000</v>
      </c>
      <c r="X3462" s="447">
        <f>SUM(X3463:X3465)</f>
        <v>13000</v>
      </c>
      <c r="Z3462" s="447">
        <f>SUM(Z3463:Z3465)</f>
        <v>18500</v>
      </c>
      <c r="AB3462" s="447">
        <f>SUM(AB3463:AB3465)</f>
        <v>23000</v>
      </c>
      <c r="AD3462" s="447">
        <f>SUM(AD3463:AD3465)</f>
        <v>22200</v>
      </c>
      <c r="AF3462" s="447">
        <f>SUM(AF3463:AF3465)</f>
        <v>10000</v>
      </c>
      <c r="AH3462" s="447">
        <f t="shared" si="523"/>
        <v>32200</v>
      </c>
      <c r="AI3462" s="67"/>
      <c r="AJ3462" s="447">
        <f>SUM(AJ3463:AJ3465)</f>
        <v>5730</v>
      </c>
      <c r="AK3462" s="71"/>
      <c r="AL3462" s="447">
        <f>SUM(AL3463:AL3465)</f>
        <v>37000</v>
      </c>
      <c r="AM3462" s="447"/>
      <c r="AN3462" s="447">
        <f>SUM(AN3463:AN3465)</f>
        <v>39000</v>
      </c>
      <c r="AO3462" s="447"/>
      <c r="AP3462" s="447">
        <f>SUM(AP3463:AP3465)</f>
        <v>39000</v>
      </c>
      <c r="AQ3462" s="447"/>
    </row>
    <row r="3463" spans="2:43" ht="18" customHeight="1" x14ac:dyDescent="0.25">
      <c r="B3463" s="4"/>
      <c r="C3463" s="117"/>
      <c r="D3463" s="117"/>
      <c r="E3463" s="117"/>
      <c r="F3463" s="48"/>
      <c r="G3463" s="11"/>
      <c r="H3463" s="117"/>
      <c r="I3463" s="124"/>
      <c r="J3463" s="124"/>
      <c r="K3463" s="144"/>
      <c r="L3463" s="11"/>
      <c r="M3463" s="143"/>
      <c r="N3463" s="42"/>
      <c r="O3463" s="128"/>
      <c r="P3463" s="130"/>
      <c r="Q3463" s="130"/>
      <c r="R3463" s="72" t="s">
        <v>3</v>
      </c>
      <c r="S3463" s="181"/>
      <c r="T3463" s="73" t="s">
        <v>17</v>
      </c>
      <c r="V3463" s="74">
        <v>13000</v>
      </c>
      <c r="X3463" s="74">
        <v>13000</v>
      </c>
      <c r="Z3463" s="74">
        <v>17080</v>
      </c>
      <c r="AB3463" s="74">
        <v>21000</v>
      </c>
      <c r="AD3463" s="74">
        <v>20000</v>
      </c>
      <c r="AF3463" s="696">
        <v>10000</v>
      </c>
      <c r="AH3463" s="696">
        <f t="shared" si="523"/>
        <v>30000</v>
      </c>
      <c r="AI3463" s="446"/>
      <c r="AJ3463" s="74">
        <f>CEILING(AB3463*25/100,10)</f>
        <v>5250</v>
      </c>
      <c r="AK3463" s="8"/>
      <c r="AL3463" s="74">
        <v>37000</v>
      </c>
      <c r="AM3463" s="74"/>
      <c r="AN3463" s="74">
        <v>39000</v>
      </c>
      <c r="AO3463" s="696"/>
      <c r="AP3463" s="74">
        <v>39000</v>
      </c>
      <c r="AQ3463" s="696"/>
    </row>
    <row r="3464" spans="2:43" ht="18" hidden="1" customHeight="1" x14ac:dyDescent="0.25">
      <c r="B3464" s="4"/>
      <c r="C3464" s="117"/>
      <c r="D3464" s="117"/>
      <c r="E3464" s="117"/>
      <c r="F3464" s="48"/>
      <c r="G3464" s="11"/>
      <c r="H3464" s="117"/>
      <c r="I3464" s="124"/>
      <c r="J3464" s="124"/>
      <c r="K3464" s="144"/>
      <c r="L3464" s="11"/>
      <c r="M3464" s="143"/>
      <c r="N3464" s="42"/>
      <c r="O3464" s="128"/>
      <c r="P3464" s="130"/>
      <c r="Q3464" s="130"/>
      <c r="R3464" s="72">
        <v>2</v>
      </c>
      <c r="S3464" s="181"/>
      <c r="T3464" s="73" t="s">
        <v>168</v>
      </c>
      <c r="V3464" s="74"/>
      <c r="X3464" s="74"/>
      <c r="Z3464" s="74">
        <v>290</v>
      </c>
      <c r="AB3464" s="74">
        <v>0</v>
      </c>
      <c r="AD3464" s="74">
        <v>0</v>
      </c>
      <c r="AF3464" s="696">
        <f>(AD3464*10/100)+AD3464</f>
        <v>0</v>
      </c>
      <c r="AH3464" s="696">
        <f t="shared" si="523"/>
        <v>0</v>
      </c>
      <c r="AI3464" s="8"/>
      <c r="AJ3464" s="74">
        <v>0</v>
      </c>
      <c r="AK3464" s="8"/>
      <c r="AL3464" s="74">
        <v>0</v>
      </c>
      <c r="AM3464" s="74"/>
      <c r="AN3464" s="74">
        <v>0</v>
      </c>
      <c r="AO3464" s="696"/>
      <c r="AP3464" s="74">
        <v>0</v>
      </c>
      <c r="AQ3464" s="696"/>
    </row>
    <row r="3465" spans="2:43" ht="18" hidden="1" customHeight="1" x14ac:dyDescent="0.2">
      <c r="B3465" s="4"/>
      <c r="C3465" s="117"/>
      <c r="D3465" s="117"/>
      <c r="E3465" s="117"/>
      <c r="F3465" s="48"/>
      <c r="G3465" s="11"/>
      <c r="H3465" s="117"/>
      <c r="I3465" s="124"/>
      <c r="J3465" s="124"/>
      <c r="K3465" s="144"/>
      <c r="L3465" s="11"/>
      <c r="M3465" s="143"/>
      <c r="N3465" s="42"/>
      <c r="O3465" s="128"/>
      <c r="P3465" s="130"/>
      <c r="Q3465" s="130"/>
      <c r="R3465" s="72" t="s">
        <v>55</v>
      </c>
      <c r="S3465" s="181"/>
      <c r="T3465" s="73" t="s">
        <v>352</v>
      </c>
      <c r="V3465" s="74">
        <v>0</v>
      </c>
      <c r="X3465" s="74">
        <v>0</v>
      </c>
      <c r="Z3465" s="74">
        <v>1130</v>
      </c>
      <c r="AB3465" s="74">
        <v>2000</v>
      </c>
      <c r="AD3465" s="74">
        <v>2200</v>
      </c>
      <c r="AF3465" s="74">
        <v>0</v>
      </c>
      <c r="AH3465" s="74">
        <f t="shared" si="523"/>
        <v>2200</v>
      </c>
      <c r="AI3465" s="8"/>
      <c r="AJ3465" s="74">
        <f>CEILING(AB3465*25/100,10)-20</f>
        <v>480</v>
      </c>
      <c r="AK3465" s="8"/>
      <c r="AL3465" s="74">
        <v>0</v>
      </c>
      <c r="AM3465" s="74"/>
      <c r="AN3465" s="74">
        <v>0</v>
      </c>
      <c r="AO3465" s="74"/>
      <c r="AP3465" s="74">
        <v>0</v>
      </c>
      <c r="AQ3465" s="74"/>
    </row>
    <row r="3466" spans="2:43" ht="18" customHeight="1" x14ac:dyDescent="0.2">
      <c r="B3466" s="4"/>
      <c r="C3466" s="117"/>
      <c r="D3466" s="117"/>
      <c r="E3466" s="117"/>
      <c r="F3466" s="48"/>
      <c r="G3466" s="11"/>
      <c r="H3466" s="117"/>
      <c r="I3466" s="124"/>
      <c r="J3466" s="124"/>
      <c r="K3466" s="144"/>
      <c r="L3466" s="11"/>
      <c r="M3466" s="143"/>
      <c r="N3466" s="42"/>
      <c r="O3466" s="128"/>
      <c r="P3466" s="130"/>
      <c r="Q3466" s="131">
        <v>2</v>
      </c>
      <c r="R3466" s="68"/>
      <c r="S3466" s="35"/>
      <c r="T3466" s="69" t="s">
        <v>227</v>
      </c>
      <c r="U3466" s="92"/>
      <c r="V3466" s="70">
        <f>V3467+V3468</f>
        <v>13000</v>
      </c>
      <c r="X3466" s="447">
        <f>X3467+X3468</f>
        <v>18000</v>
      </c>
      <c r="Z3466" s="447">
        <f>Z3467+Z3468</f>
        <v>8620</v>
      </c>
      <c r="AB3466" s="447">
        <f>AB3467+AB3468</f>
        <v>16700</v>
      </c>
      <c r="AD3466" s="447">
        <f>AD3467+AD3468</f>
        <v>16000</v>
      </c>
      <c r="AF3466" s="447">
        <f>AF3467+AF3468</f>
        <v>4000</v>
      </c>
      <c r="AH3466" s="447">
        <f t="shared" si="523"/>
        <v>20000</v>
      </c>
      <c r="AI3466" s="8"/>
      <c r="AJ3466" s="447">
        <f>AJ3467+AJ3468</f>
        <v>4180</v>
      </c>
      <c r="AK3466" s="71"/>
      <c r="AL3466" s="447">
        <f>AL3467+AL3468</f>
        <v>13000</v>
      </c>
      <c r="AM3466" s="447"/>
      <c r="AN3466" s="447">
        <f>AN3467+AN3468</f>
        <v>13000</v>
      </c>
      <c r="AO3466" s="447"/>
      <c r="AP3466" s="447">
        <f>AP3467+AP3468</f>
        <v>13000</v>
      </c>
      <c r="AQ3466" s="447"/>
    </row>
    <row r="3467" spans="2:43" ht="18" hidden="1" customHeight="1" x14ac:dyDescent="0.2">
      <c r="B3467" s="4"/>
      <c r="C3467" s="117"/>
      <c r="D3467" s="117"/>
      <c r="E3467" s="117"/>
      <c r="F3467" s="48"/>
      <c r="G3467" s="11"/>
      <c r="H3467" s="117"/>
      <c r="I3467" s="124"/>
      <c r="J3467" s="124"/>
      <c r="K3467" s="144"/>
      <c r="L3467" s="11"/>
      <c r="M3467" s="143"/>
      <c r="N3467" s="42"/>
      <c r="O3467" s="128"/>
      <c r="P3467" s="130"/>
      <c r="Q3467" s="130"/>
      <c r="R3467" s="72" t="s">
        <v>3</v>
      </c>
      <c r="S3467" s="181"/>
      <c r="T3467" s="73" t="s">
        <v>78</v>
      </c>
      <c r="V3467" s="74">
        <v>0</v>
      </c>
      <c r="X3467" s="74">
        <v>0</v>
      </c>
      <c r="Z3467" s="74">
        <v>0</v>
      </c>
      <c r="AB3467" s="74">
        <v>0</v>
      </c>
      <c r="AD3467" s="74">
        <v>0</v>
      </c>
      <c r="AF3467" s="74">
        <v>0</v>
      </c>
      <c r="AH3467" s="74">
        <f t="shared" si="523"/>
        <v>0</v>
      </c>
      <c r="AI3467" s="446"/>
      <c r="AJ3467" s="74">
        <v>0</v>
      </c>
      <c r="AK3467" s="8"/>
      <c r="AL3467" s="74">
        <v>0</v>
      </c>
      <c r="AM3467" s="74"/>
      <c r="AN3467" s="74">
        <v>0</v>
      </c>
      <c r="AO3467" s="74"/>
      <c r="AP3467" s="74">
        <v>0</v>
      </c>
      <c r="AQ3467" s="74"/>
    </row>
    <row r="3468" spans="2:43" ht="18" customHeight="1" x14ac:dyDescent="0.25">
      <c r="B3468" s="4"/>
      <c r="C3468" s="117"/>
      <c r="D3468" s="117"/>
      <c r="E3468" s="117"/>
      <c r="F3468" s="48"/>
      <c r="G3468" s="11"/>
      <c r="H3468" s="117"/>
      <c r="I3468" s="124"/>
      <c r="J3468" s="124"/>
      <c r="K3468" s="144"/>
      <c r="L3468" s="11"/>
      <c r="M3468" s="143"/>
      <c r="N3468" s="42"/>
      <c r="O3468" s="128"/>
      <c r="P3468" s="130"/>
      <c r="Q3468" s="130"/>
      <c r="R3468" s="72" t="s">
        <v>0</v>
      </c>
      <c r="S3468" s="181"/>
      <c r="T3468" s="73" t="s">
        <v>228</v>
      </c>
      <c r="V3468" s="74">
        <v>13000</v>
      </c>
      <c r="X3468" s="74">
        <v>18000</v>
      </c>
      <c r="Z3468" s="74">
        <v>8620</v>
      </c>
      <c r="AB3468" s="74">
        <v>16700</v>
      </c>
      <c r="AD3468" s="74">
        <v>16000</v>
      </c>
      <c r="AF3468" s="696">
        <v>4000</v>
      </c>
      <c r="AH3468" s="696">
        <f t="shared" si="523"/>
        <v>20000</v>
      </c>
      <c r="AI3468" s="8"/>
      <c r="AJ3468" s="74">
        <f>CEILING(AB3468*25/100,10)</f>
        <v>4180</v>
      </c>
      <c r="AK3468" s="8"/>
      <c r="AL3468" s="74">
        <v>13000</v>
      </c>
      <c r="AM3468" s="74"/>
      <c r="AN3468" s="74">
        <v>13000</v>
      </c>
      <c r="AO3468" s="696"/>
      <c r="AP3468" s="74">
        <v>13000</v>
      </c>
      <c r="AQ3468" s="696"/>
    </row>
    <row r="3469" spans="2:43" ht="18" hidden="1" customHeight="1" x14ac:dyDescent="0.2">
      <c r="B3469" s="4"/>
      <c r="C3469" s="117"/>
      <c r="D3469" s="117"/>
      <c r="E3469" s="117"/>
      <c r="F3469" s="48"/>
      <c r="G3469" s="11"/>
      <c r="H3469" s="117"/>
      <c r="I3469" s="124"/>
      <c r="J3469" s="124"/>
      <c r="K3469" s="144"/>
      <c r="L3469" s="11"/>
      <c r="M3469" s="143"/>
      <c r="N3469" s="42"/>
      <c r="O3469" s="128"/>
      <c r="P3469" s="130"/>
      <c r="Q3469" s="131">
        <v>3</v>
      </c>
      <c r="R3469" s="68"/>
      <c r="S3469" s="35"/>
      <c r="T3469" s="69" t="s">
        <v>79</v>
      </c>
      <c r="U3469" s="92"/>
      <c r="V3469" s="70">
        <f>V3470+V3471</f>
        <v>0</v>
      </c>
      <c r="X3469" s="447">
        <f>X3470+X3471</f>
        <v>0</v>
      </c>
      <c r="Z3469" s="447">
        <f>Z3470+Z3471</f>
        <v>0</v>
      </c>
      <c r="AB3469" s="447">
        <f>AB3470+AB3471</f>
        <v>0</v>
      </c>
      <c r="AD3469" s="447" t="e">
        <f>#REF!+AD3471</f>
        <v>#REF!</v>
      </c>
      <c r="AF3469" s="447">
        <f>AF3470+AF3471</f>
        <v>0</v>
      </c>
      <c r="AH3469" s="447" t="e">
        <f t="shared" si="523"/>
        <v>#REF!</v>
      </c>
      <c r="AI3469" s="8"/>
      <c r="AJ3469" s="447">
        <f>AJ3470+AJ3471</f>
        <v>0</v>
      </c>
      <c r="AK3469" s="71"/>
      <c r="AL3469" s="447">
        <f>AL3470+AL3471</f>
        <v>0</v>
      </c>
      <c r="AM3469" s="447"/>
      <c r="AN3469" s="447">
        <f>AN3470+AN3471</f>
        <v>0</v>
      </c>
      <c r="AO3469" s="447"/>
      <c r="AP3469" s="447">
        <f>AP3470+AP3471</f>
        <v>0</v>
      </c>
      <c r="AQ3469" s="447"/>
    </row>
    <row r="3470" spans="2:43" ht="18" hidden="1" customHeight="1" x14ac:dyDescent="0.2">
      <c r="B3470" s="4"/>
      <c r="C3470" s="117"/>
      <c r="D3470" s="117"/>
      <c r="E3470" s="117"/>
      <c r="F3470" s="48"/>
      <c r="G3470" s="11"/>
      <c r="H3470" s="117"/>
      <c r="I3470" s="124"/>
      <c r="J3470" s="124"/>
      <c r="K3470" s="144"/>
      <c r="L3470" s="11"/>
      <c r="M3470" s="143"/>
      <c r="N3470" s="42"/>
      <c r="O3470" s="128"/>
      <c r="P3470" s="130"/>
      <c r="Q3470" s="131"/>
      <c r="R3470" s="72" t="s">
        <v>3</v>
      </c>
      <c r="S3470" s="181"/>
      <c r="T3470" s="73" t="s">
        <v>80</v>
      </c>
      <c r="V3470" s="83">
        <v>0</v>
      </c>
      <c r="X3470" s="448">
        <v>0</v>
      </c>
      <c r="Z3470" s="448">
        <v>0</v>
      </c>
      <c r="AB3470" s="448">
        <v>0</v>
      </c>
      <c r="AD3470" s="448">
        <v>0</v>
      </c>
      <c r="AF3470" s="448">
        <v>0</v>
      </c>
      <c r="AH3470" s="448">
        <f t="shared" si="523"/>
        <v>0</v>
      </c>
      <c r="AI3470" s="446"/>
      <c r="AJ3470" s="448">
        <v>0</v>
      </c>
      <c r="AK3470" s="87"/>
      <c r="AL3470" s="448">
        <v>0</v>
      </c>
      <c r="AM3470" s="448"/>
      <c r="AN3470" s="448">
        <v>0</v>
      </c>
      <c r="AO3470" s="448"/>
      <c r="AP3470" s="448">
        <v>0</v>
      </c>
      <c r="AQ3470" s="448"/>
    </row>
    <row r="3471" spans="2:43" ht="18" hidden="1" customHeight="1" x14ac:dyDescent="0.2">
      <c r="B3471" s="4"/>
      <c r="C3471" s="117"/>
      <c r="D3471" s="117"/>
      <c r="E3471" s="117"/>
      <c r="F3471" s="48"/>
      <c r="G3471" s="11"/>
      <c r="H3471" s="117"/>
      <c r="I3471" s="124"/>
      <c r="J3471" s="124"/>
      <c r="K3471" s="144"/>
      <c r="L3471" s="11"/>
      <c r="M3471" s="143"/>
      <c r="N3471" s="42"/>
      <c r="O3471" s="128"/>
      <c r="P3471" s="130"/>
      <c r="Q3471" s="130"/>
      <c r="R3471" s="72" t="s">
        <v>18</v>
      </c>
      <c r="S3471" s="181"/>
      <c r="T3471" s="73" t="s">
        <v>82</v>
      </c>
      <c r="V3471" s="74">
        <v>0</v>
      </c>
      <c r="X3471" s="74">
        <v>0</v>
      </c>
      <c r="Z3471" s="74">
        <v>0</v>
      </c>
      <c r="AB3471" s="74">
        <v>0</v>
      </c>
      <c r="AD3471" s="74">
        <v>0</v>
      </c>
      <c r="AF3471" s="74">
        <v>0</v>
      </c>
      <c r="AH3471" s="74">
        <f t="shared" si="523"/>
        <v>0</v>
      </c>
      <c r="AI3471" s="495"/>
      <c r="AJ3471" s="74">
        <v>0</v>
      </c>
      <c r="AK3471" s="8"/>
      <c r="AL3471" s="74">
        <v>0</v>
      </c>
      <c r="AM3471" s="74"/>
      <c r="AN3471" s="74">
        <v>0</v>
      </c>
      <c r="AO3471" s="74"/>
      <c r="AP3471" s="74">
        <v>0</v>
      </c>
      <c r="AQ3471" s="74"/>
    </row>
    <row r="3472" spans="2:43" ht="18" hidden="1" customHeight="1" x14ac:dyDescent="0.2">
      <c r="B3472" s="4"/>
      <c r="C3472" s="117"/>
      <c r="D3472" s="117"/>
      <c r="E3472" s="117"/>
      <c r="F3472" s="48"/>
      <c r="G3472" s="11"/>
      <c r="H3472" s="117"/>
      <c r="I3472" s="124"/>
      <c r="J3472" s="124"/>
      <c r="K3472" s="144"/>
      <c r="L3472" s="11"/>
      <c r="M3472" s="143"/>
      <c r="N3472" s="42"/>
      <c r="O3472" s="128"/>
      <c r="P3472" s="130"/>
      <c r="Q3472" s="131">
        <v>5</v>
      </c>
      <c r="R3472" s="68"/>
      <c r="S3472" s="35"/>
      <c r="T3472" s="69" t="s">
        <v>48</v>
      </c>
      <c r="U3472" s="92"/>
      <c r="V3472" s="70">
        <f>V3473</f>
        <v>0</v>
      </c>
      <c r="X3472" s="447">
        <f>X3473</f>
        <v>0</v>
      </c>
      <c r="Z3472" s="447">
        <f>Z3473</f>
        <v>0</v>
      </c>
      <c r="AB3472" s="447">
        <f>AB3473</f>
        <v>0</v>
      </c>
      <c r="AD3472" s="447">
        <f>AD3473</f>
        <v>0</v>
      </c>
      <c r="AF3472" s="447">
        <f>AF3473</f>
        <v>0</v>
      </c>
      <c r="AH3472" s="447">
        <f t="shared" si="523"/>
        <v>0</v>
      </c>
      <c r="AI3472" s="8"/>
      <c r="AJ3472" s="447">
        <f>AJ3473</f>
        <v>0</v>
      </c>
      <c r="AK3472" s="71"/>
      <c r="AL3472" s="447">
        <f>AL3473</f>
        <v>0</v>
      </c>
      <c r="AM3472" s="447"/>
      <c r="AN3472" s="447">
        <f>AN3473</f>
        <v>0</v>
      </c>
      <c r="AO3472" s="447"/>
      <c r="AP3472" s="447">
        <f>AP3473</f>
        <v>0</v>
      </c>
      <c r="AQ3472" s="447"/>
    </row>
    <row r="3473" spans="2:43" ht="18" hidden="1" customHeight="1" x14ac:dyDescent="0.2">
      <c r="B3473" s="4"/>
      <c r="C3473" s="117"/>
      <c r="D3473" s="117"/>
      <c r="E3473" s="117"/>
      <c r="F3473" s="48"/>
      <c r="G3473" s="11"/>
      <c r="H3473" s="117"/>
      <c r="I3473" s="124"/>
      <c r="J3473" s="124"/>
      <c r="K3473" s="144"/>
      <c r="L3473" s="11"/>
      <c r="M3473" s="143"/>
      <c r="N3473" s="42"/>
      <c r="O3473" s="128"/>
      <c r="P3473" s="130"/>
      <c r="Q3473" s="130"/>
      <c r="R3473" s="72" t="s">
        <v>3</v>
      </c>
      <c r="S3473" s="181"/>
      <c r="T3473" s="73" t="s">
        <v>551</v>
      </c>
      <c r="V3473" s="74">
        <v>0</v>
      </c>
      <c r="X3473" s="74">
        <v>0</v>
      </c>
      <c r="Z3473" s="74">
        <v>0</v>
      </c>
      <c r="AB3473" s="74">
        <v>0</v>
      </c>
      <c r="AD3473" s="74">
        <v>0</v>
      </c>
      <c r="AF3473" s="74">
        <v>0</v>
      </c>
      <c r="AH3473" s="74">
        <f t="shared" si="523"/>
        <v>0</v>
      </c>
      <c r="AI3473" s="446"/>
      <c r="AJ3473" s="74">
        <v>0</v>
      </c>
      <c r="AK3473" s="8"/>
      <c r="AL3473" s="74">
        <v>0</v>
      </c>
      <c r="AM3473" s="74"/>
      <c r="AN3473" s="74">
        <v>0</v>
      </c>
      <c r="AO3473" s="74"/>
      <c r="AP3473" s="74">
        <v>0</v>
      </c>
      <c r="AQ3473" s="74"/>
    </row>
    <row r="3474" spans="2:43" ht="18" customHeight="1" x14ac:dyDescent="0.2">
      <c r="B3474" s="4"/>
      <c r="C3474" s="117"/>
      <c r="D3474" s="117"/>
      <c r="E3474" s="117"/>
      <c r="F3474" s="48"/>
      <c r="G3474" s="11"/>
      <c r="H3474" s="117"/>
      <c r="I3474" s="124"/>
      <c r="J3474" s="124"/>
      <c r="K3474" s="144"/>
      <c r="L3474" s="11"/>
      <c r="M3474" s="143"/>
      <c r="N3474" s="42"/>
      <c r="O3474" s="128"/>
      <c r="P3474" s="130"/>
      <c r="Q3474" s="131">
        <v>6</v>
      </c>
      <c r="R3474" s="84"/>
      <c r="S3474" s="250"/>
      <c r="T3474" s="69" t="s">
        <v>19</v>
      </c>
      <c r="U3474" s="92"/>
      <c r="V3474" s="70">
        <f>V3475+V3476+V3477</f>
        <v>46000</v>
      </c>
      <c r="X3474" s="447">
        <f>X3475+X3476+X3477</f>
        <v>54500</v>
      </c>
      <c r="Z3474" s="447">
        <f>Z3475+Z3476+Z3477</f>
        <v>49000</v>
      </c>
      <c r="AB3474" s="447">
        <f>AB3475+AB3476+AB3477</f>
        <v>37000</v>
      </c>
      <c r="AD3474" s="447">
        <f>AD3475+AD3476+AD3477</f>
        <v>48500</v>
      </c>
      <c r="AF3474" s="447">
        <f>AF3475+AF3476+AF3477</f>
        <v>11500</v>
      </c>
      <c r="AH3474" s="447">
        <f t="shared" si="523"/>
        <v>60000</v>
      </c>
      <c r="AI3474" s="8"/>
      <c r="AJ3474" s="447">
        <f>AJ3475+AJ3476+AJ3477</f>
        <v>9250</v>
      </c>
      <c r="AK3474" s="71"/>
      <c r="AL3474" s="447">
        <f>AL3475+AL3476+AL3477</f>
        <v>38000</v>
      </c>
      <c r="AM3474" s="447"/>
      <c r="AN3474" s="447">
        <f>AN3475+AN3476+AN3477</f>
        <v>40000</v>
      </c>
      <c r="AO3474" s="447"/>
      <c r="AP3474" s="447">
        <f>AP3475+AP3476+AP3477</f>
        <v>40000</v>
      </c>
      <c r="AQ3474" s="447"/>
    </row>
    <row r="3475" spans="2:43" ht="18" customHeight="1" x14ac:dyDescent="0.25">
      <c r="B3475" s="4"/>
      <c r="C3475" s="117"/>
      <c r="D3475" s="117"/>
      <c r="E3475" s="117"/>
      <c r="F3475" s="48"/>
      <c r="G3475" s="11"/>
      <c r="H3475" s="117"/>
      <c r="I3475" s="124"/>
      <c r="J3475" s="124"/>
      <c r="K3475" s="144"/>
      <c r="L3475" s="11"/>
      <c r="M3475" s="143"/>
      <c r="N3475" s="42"/>
      <c r="O3475" s="128"/>
      <c r="P3475" s="130"/>
      <c r="Q3475" s="130"/>
      <c r="R3475" s="72" t="s">
        <v>3</v>
      </c>
      <c r="S3475" s="181"/>
      <c r="T3475" s="73" t="s">
        <v>243</v>
      </c>
      <c r="V3475" s="497">
        <v>32000</v>
      </c>
      <c r="X3475" s="697">
        <v>50000</v>
      </c>
      <c r="Z3475" s="697">
        <v>49000</v>
      </c>
      <c r="AB3475" s="74">
        <v>37000</v>
      </c>
      <c r="AD3475" s="74">
        <v>48500</v>
      </c>
      <c r="AF3475" s="696">
        <v>11500</v>
      </c>
      <c r="AH3475" s="696">
        <f t="shared" si="523"/>
        <v>60000</v>
      </c>
      <c r="AI3475" s="446"/>
      <c r="AJ3475" s="74">
        <f>CEILING(AB3475*25/100,10)</f>
        <v>9250</v>
      </c>
      <c r="AK3475" s="8"/>
      <c r="AL3475" s="74">
        <v>38000</v>
      </c>
      <c r="AM3475" s="74"/>
      <c r="AN3475" s="74">
        <v>40000</v>
      </c>
      <c r="AO3475" s="696"/>
      <c r="AP3475" s="74">
        <v>40000</v>
      </c>
      <c r="AQ3475" s="696"/>
    </row>
    <row r="3476" spans="2:43" ht="18" hidden="1" customHeight="1" x14ac:dyDescent="0.25">
      <c r="B3476" s="4"/>
      <c r="C3476" s="117"/>
      <c r="D3476" s="117"/>
      <c r="E3476" s="117"/>
      <c r="F3476" s="48"/>
      <c r="G3476" s="11"/>
      <c r="H3476" s="117"/>
      <c r="I3476" s="124"/>
      <c r="J3476" s="124"/>
      <c r="K3476" s="144"/>
      <c r="L3476" s="11"/>
      <c r="M3476" s="143"/>
      <c r="N3476" s="42"/>
      <c r="O3476" s="128"/>
      <c r="P3476" s="130"/>
      <c r="Q3476" s="130"/>
      <c r="R3476" s="72" t="s">
        <v>0</v>
      </c>
      <c r="S3476" s="181"/>
      <c r="T3476" s="73" t="s">
        <v>72</v>
      </c>
      <c r="V3476" s="74">
        <v>14000</v>
      </c>
      <c r="X3476" s="74">
        <v>4500</v>
      </c>
      <c r="Z3476" s="74">
        <v>0</v>
      </c>
      <c r="AB3476" s="74">
        <v>0</v>
      </c>
      <c r="AD3476" s="696">
        <f t="shared" ref="AD3476" si="532">(AB3476*10/100)+AB3476</f>
        <v>0</v>
      </c>
      <c r="AF3476" s="696">
        <v>0</v>
      </c>
      <c r="AH3476" s="696">
        <f t="shared" si="523"/>
        <v>0</v>
      </c>
      <c r="AI3476" s="8"/>
      <c r="AJ3476" s="74">
        <v>0</v>
      </c>
      <c r="AK3476" s="8"/>
      <c r="AL3476" s="74">
        <v>0</v>
      </c>
      <c r="AM3476" s="74"/>
      <c r="AN3476" s="74">
        <v>0</v>
      </c>
      <c r="AO3476" s="696"/>
      <c r="AP3476" s="74">
        <v>0</v>
      </c>
      <c r="AQ3476" s="696"/>
    </row>
    <row r="3477" spans="2:43" ht="18" hidden="1" customHeight="1" x14ac:dyDescent="0.2">
      <c r="B3477" s="4"/>
      <c r="C3477" s="117"/>
      <c r="D3477" s="117"/>
      <c r="E3477" s="117"/>
      <c r="F3477" s="48"/>
      <c r="G3477" s="11"/>
      <c r="H3477" s="117"/>
      <c r="I3477" s="124"/>
      <c r="J3477" s="124"/>
      <c r="K3477" s="144"/>
      <c r="L3477" s="11"/>
      <c r="M3477" s="143"/>
      <c r="N3477" s="42"/>
      <c r="O3477" s="128"/>
      <c r="P3477" s="130"/>
      <c r="Q3477" s="130"/>
      <c r="R3477" s="72" t="s">
        <v>14</v>
      </c>
      <c r="S3477" s="181"/>
      <c r="T3477" s="73" t="s">
        <v>244</v>
      </c>
      <c r="V3477" s="74">
        <v>0</v>
      </c>
      <c r="X3477" s="74">
        <v>0</v>
      </c>
      <c r="Z3477" s="74">
        <v>0</v>
      </c>
      <c r="AB3477" s="74">
        <v>0</v>
      </c>
      <c r="AD3477" s="74">
        <v>0</v>
      </c>
      <c r="AF3477" s="74">
        <v>0</v>
      </c>
      <c r="AH3477" s="74">
        <f t="shared" si="523"/>
        <v>0</v>
      </c>
      <c r="AI3477" s="8"/>
      <c r="AJ3477" s="74">
        <v>0</v>
      </c>
      <c r="AK3477" s="8"/>
      <c r="AL3477" s="74">
        <v>0</v>
      </c>
      <c r="AM3477" s="74"/>
      <c r="AN3477" s="74">
        <v>0</v>
      </c>
      <c r="AO3477" s="74"/>
      <c r="AP3477" s="74">
        <v>0</v>
      </c>
      <c r="AQ3477" s="74"/>
    </row>
    <row r="3478" spans="2:43" ht="18" customHeight="1" x14ac:dyDescent="0.2">
      <c r="B3478" s="4"/>
      <c r="C3478" s="117"/>
      <c r="D3478" s="117"/>
      <c r="E3478" s="117"/>
      <c r="F3478" s="48"/>
      <c r="G3478" s="11"/>
      <c r="H3478" s="117"/>
      <c r="I3478" s="124"/>
      <c r="J3478" s="124"/>
      <c r="K3478" s="144"/>
      <c r="L3478" s="11"/>
      <c r="M3478" s="143"/>
      <c r="N3478" s="42"/>
      <c r="O3478" s="128"/>
      <c r="P3478" s="129">
        <v>3</v>
      </c>
      <c r="Q3478" s="129"/>
      <c r="R3478" s="64"/>
      <c r="S3478" s="234"/>
      <c r="T3478" s="65" t="s">
        <v>215</v>
      </c>
      <c r="U3478" s="155"/>
      <c r="V3478" s="66">
        <f>V3479+V3481+V3483</f>
        <v>15000</v>
      </c>
      <c r="X3478" s="66">
        <f>X3479+X3481+X3483</f>
        <v>16000</v>
      </c>
      <c r="Z3478" s="66">
        <f>Z3479+Z3481+Z3483</f>
        <v>24710</v>
      </c>
      <c r="AB3478" s="66">
        <f>AB3479+AB3481+AB3483</f>
        <v>11900</v>
      </c>
      <c r="AD3478" s="66">
        <f>AD3479+AD3481+AD3483</f>
        <v>12500</v>
      </c>
      <c r="AF3478" s="66">
        <f>AF3479+AF3481+AF3483</f>
        <v>33300</v>
      </c>
      <c r="AH3478" s="66">
        <f t="shared" si="523"/>
        <v>45800</v>
      </c>
      <c r="AI3478" s="8"/>
      <c r="AJ3478" s="66">
        <f>AJ3479+AJ3481+AJ3483</f>
        <v>2990</v>
      </c>
      <c r="AK3478" s="67"/>
      <c r="AL3478" s="66">
        <f>AL3479+AL3481+AL3483</f>
        <v>22520</v>
      </c>
      <c r="AM3478" s="66"/>
      <c r="AN3478" s="66">
        <f>AN3479+AN3481+AN3483</f>
        <v>24100</v>
      </c>
      <c r="AO3478" s="66"/>
      <c r="AP3478" s="66">
        <f>AP3479+AP3481+AP3483</f>
        <v>24100</v>
      </c>
      <c r="AQ3478" s="66"/>
    </row>
    <row r="3479" spans="2:43" ht="18" customHeight="1" x14ac:dyDescent="0.2">
      <c r="B3479" s="4"/>
      <c r="C3479" s="117"/>
      <c r="D3479" s="117"/>
      <c r="E3479" s="117"/>
      <c r="F3479" s="48"/>
      <c r="G3479" s="11"/>
      <c r="H3479" s="117"/>
      <c r="I3479" s="124"/>
      <c r="J3479" s="124"/>
      <c r="K3479" s="144"/>
      <c r="L3479" s="11"/>
      <c r="M3479" s="143"/>
      <c r="N3479" s="42"/>
      <c r="O3479" s="128"/>
      <c r="P3479" s="130"/>
      <c r="Q3479" s="131">
        <v>1</v>
      </c>
      <c r="R3479" s="68"/>
      <c r="S3479" s="35"/>
      <c r="T3479" s="69" t="s">
        <v>20</v>
      </c>
      <c r="U3479" s="92"/>
      <c r="V3479" s="70">
        <f>V3480</f>
        <v>6000</v>
      </c>
      <c r="X3479" s="447">
        <f>X3480</f>
        <v>6500</v>
      </c>
      <c r="Z3479" s="447">
        <f>Z3480</f>
        <v>10780</v>
      </c>
      <c r="AB3479" s="447">
        <f>AB3480</f>
        <v>1900</v>
      </c>
      <c r="AD3479" s="447">
        <f>AD3480</f>
        <v>2000</v>
      </c>
      <c r="AF3479" s="447">
        <f>AF3480</f>
        <v>13200</v>
      </c>
      <c r="AH3479" s="447">
        <f t="shared" si="523"/>
        <v>15200</v>
      </c>
      <c r="AI3479" s="67"/>
      <c r="AJ3479" s="447">
        <f>AJ3480</f>
        <v>480</v>
      </c>
      <c r="AK3479" s="71"/>
      <c r="AL3479" s="447">
        <f>AL3480</f>
        <v>7950</v>
      </c>
      <c r="AM3479" s="447"/>
      <c r="AN3479" s="447">
        <f>AN3480</f>
        <v>8500</v>
      </c>
      <c r="AO3479" s="447"/>
      <c r="AP3479" s="447">
        <f>AP3480</f>
        <v>8500</v>
      </c>
      <c r="AQ3479" s="447"/>
    </row>
    <row r="3480" spans="2:43" ht="18" customHeight="1" x14ac:dyDescent="0.25">
      <c r="B3480" s="4"/>
      <c r="C3480" s="117"/>
      <c r="D3480" s="117"/>
      <c r="E3480" s="117"/>
      <c r="F3480" s="48"/>
      <c r="G3480" s="11"/>
      <c r="H3480" s="117"/>
      <c r="I3480" s="124"/>
      <c r="J3480" s="124"/>
      <c r="K3480" s="144"/>
      <c r="L3480" s="11"/>
      <c r="M3480" s="143"/>
      <c r="N3480" s="42"/>
      <c r="O3480" s="128"/>
      <c r="P3480" s="130"/>
      <c r="Q3480" s="131"/>
      <c r="R3480" s="72" t="s">
        <v>3</v>
      </c>
      <c r="S3480" s="181"/>
      <c r="T3480" s="73" t="s">
        <v>20</v>
      </c>
      <c r="V3480" s="497">
        <v>6000</v>
      </c>
      <c r="X3480" s="697">
        <v>6500</v>
      </c>
      <c r="Z3480" s="697">
        <v>10780</v>
      </c>
      <c r="AB3480" s="74">
        <v>1900</v>
      </c>
      <c r="AD3480" s="74">
        <v>2000</v>
      </c>
      <c r="AF3480" s="696">
        <v>13200</v>
      </c>
      <c r="AH3480" s="696">
        <f t="shared" si="523"/>
        <v>15200</v>
      </c>
      <c r="AI3480" s="446"/>
      <c r="AJ3480" s="74">
        <f>CEILING(AB3480*25/100,10)</f>
        <v>480</v>
      </c>
      <c r="AK3480" s="8"/>
      <c r="AL3480" s="74">
        <v>7950</v>
      </c>
      <c r="AM3480" s="74"/>
      <c r="AN3480" s="74">
        <v>8500</v>
      </c>
      <c r="AO3480" s="696"/>
      <c r="AP3480" s="74">
        <v>8500</v>
      </c>
      <c r="AQ3480" s="696"/>
    </row>
    <row r="3481" spans="2:43" ht="18" customHeight="1" x14ac:dyDescent="0.2">
      <c r="B3481" s="4"/>
      <c r="C3481" s="117"/>
      <c r="D3481" s="117"/>
      <c r="E3481" s="117"/>
      <c r="F3481" s="48"/>
      <c r="G3481" s="11"/>
      <c r="H3481" s="117"/>
      <c r="I3481" s="124"/>
      <c r="J3481" s="124"/>
      <c r="K3481" s="144"/>
      <c r="L3481" s="11"/>
      <c r="M3481" s="143"/>
      <c r="N3481" s="42"/>
      <c r="O3481" s="128"/>
      <c r="P3481" s="130"/>
      <c r="Q3481" s="131">
        <v>2</v>
      </c>
      <c r="R3481" s="68"/>
      <c r="S3481" s="35"/>
      <c r="T3481" s="69" t="s">
        <v>21</v>
      </c>
      <c r="U3481" s="92"/>
      <c r="V3481" s="70">
        <f>V3482</f>
        <v>2000</v>
      </c>
      <c r="X3481" s="447">
        <f>X3482</f>
        <v>2500</v>
      </c>
      <c r="Z3481" s="447">
        <f>Z3482</f>
        <v>6150</v>
      </c>
      <c r="AB3481" s="447">
        <f>AB3482</f>
        <v>6700</v>
      </c>
      <c r="AD3481" s="447">
        <f>AD3482</f>
        <v>7000</v>
      </c>
      <c r="AF3481" s="447">
        <f>AF3482</f>
        <v>0</v>
      </c>
      <c r="AH3481" s="447">
        <f t="shared" si="523"/>
        <v>7000</v>
      </c>
      <c r="AI3481" s="8"/>
      <c r="AJ3481" s="447">
        <f>AJ3482</f>
        <v>1680</v>
      </c>
      <c r="AK3481" s="71"/>
      <c r="AL3481" s="447">
        <f>AL3482</f>
        <v>8470</v>
      </c>
      <c r="AM3481" s="447"/>
      <c r="AN3481" s="447">
        <f>AN3482</f>
        <v>9010</v>
      </c>
      <c r="AO3481" s="447"/>
      <c r="AP3481" s="447">
        <f>AP3482</f>
        <v>9010</v>
      </c>
      <c r="AQ3481" s="447"/>
    </row>
    <row r="3482" spans="2:43" ht="18" customHeight="1" x14ac:dyDescent="0.25">
      <c r="B3482" s="4"/>
      <c r="C3482" s="117"/>
      <c r="D3482" s="117"/>
      <c r="E3482" s="117"/>
      <c r="F3482" s="48"/>
      <c r="G3482" s="11"/>
      <c r="H3482" s="117"/>
      <c r="I3482" s="124"/>
      <c r="J3482" s="124"/>
      <c r="K3482" s="144"/>
      <c r="L3482" s="11"/>
      <c r="M3482" s="143"/>
      <c r="N3482" s="42"/>
      <c r="O3482" s="128"/>
      <c r="P3482" s="130"/>
      <c r="Q3482" s="130"/>
      <c r="R3482" s="72" t="s">
        <v>3</v>
      </c>
      <c r="S3482" s="181"/>
      <c r="T3482" s="73" t="s">
        <v>21</v>
      </c>
      <c r="V3482" s="496">
        <v>2000</v>
      </c>
      <c r="X3482" s="699">
        <v>2500</v>
      </c>
      <c r="Z3482" s="699">
        <v>6150</v>
      </c>
      <c r="AB3482" s="74">
        <v>6700</v>
      </c>
      <c r="AD3482" s="74">
        <v>7000</v>
      </c>
      <c r="AF3482" s="696">
        <v>0</v>
      </c>
      <c r="AH3482" s="696">
        <f t="shared" ref="AH3482:AH3545" si="533">AD3482+AF3482</f>
        <v>7000</v>
      </c>
      <c r="AI3482" s="446"/>
      <c r="AJ3482" s="74">
        <f>CEILING(AB3482*25/100,10)</f>
        <v>1680</v>
      </c>
      <c r="AK3482" s="8"/>
      <c r="AL3482" s="74">
        <v>8470</v>
      </c>
      <c r="AM3482" s="74"/>
      <c r="AN3482" s="74">
        <v>9010</v>
      </c>
      <c r="AO3482" s="696"/>
      <c r="AP3482" s="74">
        <v>9010</v>
      </c>
      <c r="AQ3482" s="696"/>
    </row>
    <row r="3483" spans="2:43" ht="18" customHeight="1" x14ac:dyDescent="0.2">
      <c r="B3483" s="4"/>
      <c r="C3483" s="117"/>
      <c r="D3483" s="117"/>
      <c r="E3483" s="117"/>
      <c r="F3483" s="48"/>
      <c r="G3483" s="11"/>
      <c r="H3483" s="117"/>
      <c r="I3483" s="124"/>
      <c r="J3483" s="124"/>
      <c r="K3483" s="144"/>
      <c r="L3483" s="11"/>
      <c r="M3483" s="143"/>
      <c r="N3483" s="42"/>
      <c r="O3483" s="128"/>
      <c r="P3483" s="130"/>
      <c r="Q3483" s="131">
        <v>3</v>
      </c>
      <c r="R3483" s="68"/>
      <c r="S3483" s="35"/>
      <c r="T3483" s="69" t="s">
        <v>22</v>
      </c>
      <c r="U3483" s="92"/>
      <c r="V3483" s="70">
        <f>V3484</f>
        <v>7000</v>
      </c>
      <c r="X3483" s="447">
        <f>X3484</f>
        <v>7000</v>
      </c>
      <c r="Z3483" s="447">
        <f>Z3484</f>
        <v>7780</v>
      </c>
      <c r="AB3483" s="447">
        <f>AB3484</f>
        <v>3300</v>
      </c>
      <c r="AD3483" s="447">
        <f>AD3484</f>
        <v>3500</v>
      </c>
      <c r="AF3483" s="447">
        <f>AF3484</f>
        <v>20100</v>
      </c>
      <c r="AH3483" s="447">
        <f t="shared" si="533"/>
        <v>23600</v>
      </c>
      <c r="AI3483" s="8"/>
      <c r="AJ3483" s="447">
        <f>AJ3484</f>
        <v>830</v>
      </c>
      <c r="AK3483" s="71"/>
      <c r="AL3483" s="447">
        <f>AL3484</f>
        <v>6100</v>
      </c>
      <c r="AM3483" s="447"/>
      <c r="AN3483" s="447">
        <f>AN3484</f>
        <v>6590</v>
      </c>
      <c r="AO3483" s="447"/>
      <c r="AP3483" s="447">
        <f>AP3484</f>
        <v>6590</v>
      </c>
      <c r="AQ3483" s="447"/>
    </row>
    <row r="3484" spans="2:43" ht="18" customHeight="1" x14ac:dyDescent="0.25">
      <c r="B3484" s="4"/>
      <c r="C3484" s="117"/>
      <c r="D3484" s="117"/>
      <c r="E3484" s="117"/>
      <c r="F3484" s="48"/>
      <c r="G3484" s="11"/>
      <c r="H3484" s="117"/>
      <c r="I3484" s="124"/>
      <c r="J3484" s="124"/>
      <c r="K3484" s="144"/>
      <c r="L3484" s="11"/>
      <c r="M3484" s="143"/>
      <c r="N3484" s="42"/>
      <c r="O3484" s="128"/>
      <c r="P3484" s="130"/>
      <c r="Q3484" s="130"/>
      <c r="R3484" s="72" t="s">
        <v>3</v>
      </c>
      <c r="S3484" s="181"/>
      <c r="T3484" s="73" t="s">
        <v>22</v>
      </c>
      <c r="V3484" s="502">
        <v>7000</v>
      </c>
      <c r="X3484" s="738">
        <v>7000</v>
      </c>
      <c r="Z3484" s="874">
        <v>7780</v>
      </c>
      <c r="AB3484" s="74">
        <v>3300</v>
      </c>
      <c r="AD3484" s="74">
        <v>3500</v>
      </c>
      <c r="AF3484" s="696">
        <v>20100</v>
      </c>
      <c r="AH3484" s="696">
        <f t="shared" si="533"/>
        <v>23600</v>
      </c>
      <c r="AI3484" s="446"/>
      <c r="AJ3484" s="74">
        <f>CEILING(AB3484*25/100,10)</f>
        <v>830</v>
      </c>
      <c r="AK3484" s="8"/>
      <c r="AL3484" s="74">
        <v>6100</v>
      </c>
      <c r="AM3484" s="74"/>
      <c r="AN3484" s="74">
        <v>6590</v>
      </c>
      <c r="AO3484" s="696"/>
      <c r="AP3484" s="74">
        <v>6590</v>
      </c>
      <c r="AQ3484" s="696"/>
    </row>
    <row r="3485" spans="2:43" ht="18" customHeight="1" x14ac:dyDescent="0.2">
      <c r="B3485" s="4"/>
      <c r="C3485" s="117"/>
      <c r="D3485" s="117"/>
      <c r="E3485" s="117"/>
      <c r="F3485" s="48"/>
      <c r="G3485" s="11"/>
      <c r="H3485" s="117"/>
      <c r="I3485" s="124"/>
      <c r="J3485" s="124"/>
      <c r="K3485" s="144"/>
      <c r="L3485" s="11"/>
      <c r="M3485" s="143"/>
      <c r="N3485" s="42"/>
      <c r="O3485" s="128"/>
      <c r="P3485" s="129">
        <v>5</v>
      </c>
      <c r="Q3485" s="129"/>
      <c r="R3485" s="64"/>
      <c r="S3485" s="234"/>
      <c r="T3485" s="65" t="s">
        <v>24</v>
      </c>
      <c r="U3485" s="155"/>
      <c r="V3485" s="66">
        <f>V3486+V3488+V3492+V3490</f>
        <v>21000</v>
      </c>
      <c r="X3485" s="66">
        <f>X3486+X3488+X3492+X3490</f>
        <v>18500</v>
      </c>
      <c r="Z3485" s="66">
        <f>Z3486+Z3488+Z3492+Z3490</f>
        <v>16400</v>
      </c>
      <c r="AB3485" s="66">
        <f>AB3486+AB3488+AB3492+AB3490</f>
        <v>20300</v>
      </c>
      <c r="AD3485" s="66">
        <f>AD3486+AD3488+AD3492+AD3490</f>
        <v>21400</v>
      </c>
      <c r="AF3485" s="66">
        <f>AF3486+AF3488+AF3492+AF3490</f>
        <v>0</v>
      </c>
      <c r="AH3485" s="66">
        <f t="shared" si="533"/>
        <v>21400</v>
      </c>
      <c r="AI3485" s="8"/>
      <c r="AJ3485" s="66">
        <f t="shared" ref="AJ3485" si="534">AJ3486+AJ3488+AJ3492+AJ3490</f>
        <v>7110</v>
      </c>
      <c r="AK3485" s="66"/>
      <c r="AL3485" s="66">
        <f t="shared" ref="AL3485" si="535">AL3486+AL3488+AL3492+AL3490</f>
        <v>22000</v>
      </c>
      <c r="AM3485" s="66"/>
      <c r="AN3485" s="66">
        <f t="shared" ref="AN3485:AP3485" si="536">AN3486+AN3488+AN3492+AN3490</f>
        <v>23000</v>
      </c>
      <c r="AO3485" s="66"/>
      <c r="AP3485" s="66">
        <f t="shared" si="536"/>
        <v>23000</v>
      </c>
      <c r="AQ3485" s="66"/>
    </row>
    <row r="3486" spans="2:43" ht="18" hidden="1" customHeight="1" x14ac:dyDescent="0.2">
      <c r="B3486" s="4"/>
      <c r="C3486" s="117"/>
      <c r="D3486" s="117"/>
      <c r="E3486" s="117"/>
      <c r="F3486" s="48"/>
      <c r="G3486" s="11"/>
      <c r="H3486" s="117"/>
      <c r="I3486" s="124"/>
      <c r="J3486" s="124"/>
      <c r="K3486" s="144"/>
      <c r="L3486" s="11"/>
      <c r="M3486" s="143"/>
      <c r="N3486" s="42"/>
      <c r="O3486" s="128"/>
      <c r="P3486" s="129"/>
      <c r="Q3486" s="131">
        <v>1</v>
      </c>
      <c r="R3486" s="68"/>
      <c r="S3486" s="35"/>
      <c r="T3486" s="69" t="s">
        <v>98</v>
      </c>
      <c r="U3486" s="92"/>
      <c r="V3486" s="70">
        <f>V3487</f>
        <v>0</v>
      </c>
      <c r="X3486" s="447">
        <f>X3487</f>
        <v>0</v>
      </c>
      <c r="Z3486" s="447">
        <f>Z3487</f>
        <v>0</v>
      </c>
      <c r="AB3486" s="447">
        <f>AB3487</f>
        <v>0</v>
      </c>
      <c r="AD3486" s="447">
        <f>AD3487</f>
        <v>0</v>
      </c>
      <c r="AF3486" s="447">
        <f>AF3487</f>
        <v>0</v>
      </c>
      <c r="AH3486" s="447">
        <f t="shared" si="533"/>
        <v>0</v>
      </c>
      <c r="AI3486" s="66"/>
      <c r="AJ3486" s="447">
        <f>AJ3487</f>
        <v>0</v>
      </c>
      <c r="AK3486" s="71"/>
      <c r="AL3486" s="447">
        <f>AL3487</f>
        <v>0</v>
      </c>
      <c r="AM3486" s="447"/>
      <c r="AN3486" s="447">
        <f>AN3487</f>
        <v>0</v>
      </c>
      <c r="AO3486" s="447"/>
      <c r="AP3486" s="447">
        <f>AP3487</f>
        <v>0</v>
      </c>
      <c r="AQ3486" s="447"/>
    </row>
    <row r="3487" spans="2:43" ht="18" hidden="1" customHeight="1" x14ac:dyDescent="0.2">
      <c r="B3487" s="4"/>
      <c r="C3487" s="117"/>
      <c r="D3487" s="117"/>
      <c r="E3487" s="117"/>
      <c r="F3487" s="48"/>
      <c r="G3487" s="11"/>
      <c r="H3487" s="117"/>
      <c r="I3487" s="124"/>
      <c r="J3487" s="124"/>
      <c r="K3487" s="144"/>
      <c r="L3487" s="11"/>
      <c r="M3487" s="143"/>
      <c r="N3487" s="42"/>
      <c r="O3487" s="128"/>
      <c r="P3487" s="129"/>
      <c r="Q3487" s="131"/>
      <c r="R3487" s="78" t="s">
        <v>0</v>
      </c>
      <c r="S3487" s="251"/>
      <c r="T3487" s="77" t="s">
        <v>124</v>
      </c>
      <c r="U3487" s="141"/>
      <c r="V3487" s="74">
        <v>0</v>
      </c>
      <c r="X3487" s="74">
        <v>0</v>
      </c>
      <c r="Z3487" s="74">
        <v>0</v>
      </c>
      <c r="AB3487" s="74">
        <v>0</v>
      </c>
      <c r="AD3487" s="74">
        <v>0</v>
      </c>
      <c r="AF3487" s="74">
        <v>0</v>
      </c>
      <c r="AH3487" s="74">
        <f t="shared" si="533"/>
        <v>0</v>
      </c>
      <c r="AI3487" s="446"/>
      <c r="AJ3487" s="74">
        <v>0</v>
      </c>
      <c r="AK3487" s="8"/>
      <c r="AL3487" s="74">
        <v>0</v>
      </c>
      <c r="AM3487" s="74"/>
      <c r="AN3487" s="74">
        <v>0</v>
      </c>
      <c r="AO3487" s="74"/>
      <c r="AP3487" s="74">
        <v>0</v>
      </c>
      <c r="AQ3487" s="74"/>
    </row>
    <row r="3488" spans="2:43" ht="18" customHeight="1" x14ac:dyDescent="0.2">
      <c r="B3488" s="4"/>
      <c r="C3488" s="117"/>
      <c r="D3488" s="117"/>
      <c r="E3488" s="117"/>
      <c r="F3488" s="48"/>
      <c r="G3488" s="11"/>
      <c r="H3488" s="117"/>
      <c r="I3488" s="124"/>
      <c r="J3488" s="124"/>
      <c r="K3488" s="144"/>
      <c r="L3488" s="11"/>
      <c r="M3488" s="143"/>
      <c r="N3488" s="42"/>
      <c r="O3488" s="128"/>
      <c r="P3488" s="130"/>
      <c r="Q3488" s="131">
        <v>2</v>
      </c>
      <c r="R3488" s="68"/>
      <c r="S3488" s="35"/>
      <c r="T3488" s="69" t="s">
        <v>25</v>
      </c>
      <c r="U3488" s="92"/>
      <c r="V3488" s="70">
        <f>V3489</f>
        <v>2000</v>
      </c>
      <c r="X3488" s="447">
        <f>X3489</f>
        <v>2500</v>
      </c>
      <c r="Z3488" s="447">
        <f>Z3489</f>
        <v>16400</v>
      </c>
      <c r="AB3488" s="447">
        <f>AB3489</f>
        <v>20300</v>
      </c>
      <c r="AD3488" s="447">
        <f>AD3489</f>
        <v>21400</v>
      </c>
      <c r="AF3488" s="447">
        <f>AF3489</f>
        <v>0</v>
      </c>
      <c r="AH3488" s="447">
        <f t="shared" si="533"/>
        <v>21400</v>
      </c>
      <c r="AI3488" s="8"/>
      <c r="AJ3488" s="447">
        <f>AJ3489</f>
        <v>7110</v>
      </c>
      <c r="AK3488" s="71"/>
      <c r="AL3488" s="447">
        <f>AL3489</f>
        <v>22000</v>
      </c>
      <c r="AM3488" s="447"/>
      <c r="AN3488" s="447">
        <f>AN3489</f>
        <v>23000</v>
      </c>
      <c r="AO3488" s="447"/>
      <c r="AP3488" s="447">
        <f>AP3489</f>
        <v>23000</v>
      </c>
      <c r="AQ3488" s="447"/>
    </row>
    <row r="3489" spans="1:43" ht="18" customHeight="1" x14ac:dyDescent="0.25">
      <c r="B3489" s="4"/>
      <c r="C3489" s="117"/>
      <c r="D3489" s="117"/>
      <c r="E3489" s="117"/>
      <c r="F3489" s="48"/>
      <c r="G3489" s="11"/>
      <c r="H3489" s="117"/>
      <c r="I3489" s="124"/>
      <c r="J3489" s="124"/>
      <c r="K3489" s="144"/>
      <c r="L3489" s="11"/>
      <c r="M3489" s="143"/>
      <c r="N3489" s="42"/>
      <c r="O3489" s="128"/>
      <c r="P3489" s="130"/>
      <c r="Q3489" s="130"/>
      <c r="R3489" s="72" t="s">
        <v>0</v>
      </c>
      <c r="S3489" s="181"/>
      <c r="T3489" s="73" t="s">
        <v>221</v>
      </c>
      <c r="V3489" s="521">
        <v>2000</v>
      </c>
      <c r="X3489" s="739">
        <v>2500</v>
      </c>
      <c r="Z3489" s="829">
        <v>16400</v>
      </c>
      <c r="AB3489" s="74">
        <v>20300</v>
      </c>
      <c r="AD3489" s="74">
        <v>21400</v>
      </c>
      <c r="AF3489" s="696">
        <v>0</v>
      </c>
      <c r="AH3489" s="696">
        <f t="shared" si="533"/>
        <v>21400</v>
      </c>
      <c r="AI3489" s="446"/>
      <c r="AJ3489" s="74">
        <f>CEILING(AB3489*35/100,10)</f>
        <v>7110</v>
      </c>
      <c r="AK3489" s="8"/>
      <c r="AL3489" s="74">
        <v>22000</v>
      </c>
      <c r="AM3489" s="74"/>
      <c r="AN3489" s="74">
        <v>23000</v>
      </c>
      <c r="AO3489" s="696"/>
      <c r="AP3489" s="74">
        <v>23000</v>
      </c>
      <c r="AQ3489" s="696"/>
    </row>
    <row r="3490" spans="1:43" s="93" customFormat="1" ht="18" hidden="1" customHeight="1" x14ac:dyDescent="0.2">
      <c r="A3490" s="433"/>
      <c r="B3490" s="434"/>
      <c r="C3490" s="435"/>
      <c r="D3490" s="435"/>
      <c r="E3490" s="435"/>
      <c r="F3490" s="436"/>
      <c r="G3490" s="437"/>
      <c r="H3490" s="435"/>
      <c r="I3490" s="438"/>
      <c r="J3490" s="438"/>
      <c r="K3490" s="439"/>
      <c r="L3490" s="437"/>
      <c r="M3490" s="442"/>
      <c r="N3490" s="443"/>
      <c r="O3490" s="286"/>
      <c r="P3490" s="131"/>
      <c r="Q3490" s="131">
        <v>3</v>
      </c>
      <c r="R3490" s="84"/>
      <c r="S3490" s="250"/>
      <c r="T3490" s="69" t="s">
        <v>49</v>
      </c>
      <c r="U3490" s="92"/>
      <c r="V3490" s="70">
        <f>V3491</f>
        <v>4000</v>
      </c>
      <c r="W3490" s="14"/>
      <c r="X3490" s="447">
        <f>X3491</f>
        <v>0</v>
      </c>
      <c r="Y3490" s="14"/>
      <c r="Z3490" s="447">
        <f>Z3491</f>
        <v>0</v>
      </c>
      <c r="AA3490" s="14"/>
      <c r="AB3490" s="447">
        <f>AB3491</f>
        <v>0</v>
      </c>
      <c r="AC3490" s="14"/>
      <c r="AD3490" s="447">
        <f>AD3491</f>
        <v>0</v>
      </c>
      <c r="AE3490" s="14"/>
      <c r="AF3490" s="447">
        <f>AF3491</f>
        <v>0</v>
      </c>
      <c r="AG3490" s="14"/>
      <c r="AH3490" s="447">
        <f t="shared" si="533"/>
        <v>0</v>
      </c>
      <c r="AI3490" s="8"/>
      <c r="AJ3490" s="447">
        <f>AJ3491</f>
        <v>0</v>
      </c>
      <c r="AK3490" s="70"/>
      <c r="AL3490" s="447">
        <f>AL3491</f>
        <v>0</v>
      </c>
      <c r="AM3490" s="447"/>
      <c r="AN3490" s="447">
        <f>AN3491</f>
        <v>0</v>
      </c>
      <c r="AO3490" s="447"/>
      <c r="AP3490" s="447">
        <f>AP3491</f>
        <v>0</v>
      </c>
      <c r="AQ3490" s="447"/>
    </row>
    <row r="3491" spans="1:43" ht="18" hidden="1" customHeight="1" x14ac:dyDescent="0.25">
      <c r="B3491" s="4"/>
      <c r="C3491" s="117"/>
      <c r="D3491" s="117"/>
      <c r="E3491" s="117"/>
      <c r="F3491" s="48"/>
      <c r="G3491" s="11"/>
      <c r="H3491" s="117"/>
      <c r="I3491" s="124"/>
      <c r="J3491" s="124"/>
      <c r="K3491" s="144"/>
      <c r="L3491" s="11"/>
      <c r="M3491" s="143"/>
      <c r="N3491" s="42"/>
      <c r="O3491" s="128"/>
      <c r="P3491" s="130"/>
      <c r="Q3491" s="130"/>
      <c r="R3491" s="72">
        <v>3</v>
      </c>
      <c r="S3491" s="181"/>
      <c r="T3491" s="73" t="s">
        <v>461</v>
      </c>
      <c r="V3491" s="74">
        <v>4000</v>
      </c>
      <c r="X3491" s="74">
        <v>0</v>
      </c>
      <c r="Z3491" s="74">
        <v>0</v>
      </c>
      <c r="AB3491" s="74">
        <v>0</v>
      </c>
      <c r="AD3491" s="696">
        <v>0</v>
      </c>
      <c r="AF3491" s="696">
        <v>0</v>
      </c>
      <c r="AH3491" s="696">
        <f t="shared" si="533"/>
        <v>0</v>
      </c>
      <c r="AI3491" s="447"/>
      <c r="AJ3491" s="74"/>
      <c r="AK3491" s="8"/>
      <c r="AL3491" s="74"/>
      <c r="AM3491" s="74"/>
      <c r="AN3491" s="74"/>
      <c r="AO3491" s="696"/>
      <c r="AP3491" s="74"/>
      <c r="AQ3491" s="696"/>
    </row>
    <row r="3492" spans="1:43" ht="18" hidden="1" customHeight="1" x14ac:dyDescent="0.2">
      <c r="B3492" s="4"/>
      <c r="C3492" s="117"/>
      <c r="D3492" s="117"/>
      <c r="E3492" s="117"/>
      <c r="F3492" s="48"/>
      <c r="G3492" s="11"/>
      <c r="H3492" s="117"/>
      <c r="I3492" s="124"/>
      <c r="J3492" s="124"/>
      <c r="K3492" s="144"/>
      <c r="L3492" s="11"/>
      <c r="M3492" s="143"/>
      <c r="N3492" s="42"/>
      <c r="O3492" s="128"/>
      <c r="P3492" s="130"/>
      <c r="Q3492" s="131">
        <v>9</v>
      </c>
      <c r="R3492" s="84"/>
      <c r="S3492" s="250"/>
      <c r="T3492" s="69" t="s">
        <v>34</v>
      </c>
      <c r="U3492" s="92"/>
      <c r="V3492" s="70">
        <f>V3493</f>
        <v>15000</v>
      </c>
      <c r="X3492" s="447">
        <f>X3493</f>
        <v>16000</v>
      </c>
      <c r="Z3492" s="447">
        <f>Z3493</f>
        <v>0</v>
      </c>
      <c r="AB3492" s="447">
        <f>AB3493</f>
        <v>0</v>
      </c>
      <c r="AD3492" s="447">
        <f>AD3493</f>
        <v>0</v>
      </c>
      <c r="AF3492" s="447">
        <f>AF3493</f>
        <v>0</v>
      </c>
      <c r="AH3492" s="447">
        <f t="shared" si="533"/>
        <v>0</v>
      </c>
      <c r="AI3492" s="8"/>
      <c r="AJ3492" s="447">
        <f>AJ3493</f>
        <v>0</v>
      </c>
      <c r="AK3492" s="71"/>
      <c r="AL3492" s="447">
        <f>AL3493</f>
        <v>0</v>
      </c>
      <c r="AM3492" s="447"/>
      <c r="AN3492" s="447">
        <f>AN3493</f>
        <v>0</v>
      </c>
      <c r="AO3492" s="447"/>
      <c r="AP3492" s="447">
        <f>AP3493</f>
        <v>0</v>
      </c>
      <c r="AQ3492" s="447"/>
    </row>
    <row r="3493" spans="1:43" ht="18" hidden="1" customHeight="1" x14ac:dyDescent="0.25">
      <c r="B3493" s="4"/>
      <c r="C3493" s="117"/>
      <c r="D3493" s="117"/>
      <c r="E3493" s="117"/>
      <c r="F3493" s="48"/>
      <c r="G3493" s="11"/>
      <c r="H3493" s="117"/>
      <c r="I3493" s="124"/>
      <c r="J3493" s="124"/>
      <c r="K3493" s="144"/>
      <c r="L3493" s="11"/>
      <c r="M3493" s="143"/>
      <c r="N3493" s="42"/>
      <c r="O3493" s="128"/>
      <c r="P3493" s="130"/>
      <c r="Q3493" s="131"/>
      <c r="R3493" s="78">
        <v>90</v>
      </c>
      <c r="S3493" s="251"/>
      <c r="T3493" s="77" t="s">
        <v>182</v>
      </c>
      <c r="U3493" s="141"/>
      <c r="V3493" s="541">
        <v>15000</v>
      </c>
      <c r="X3493" s="740">
        <v>16000</v>
      </c>
      <c r="Z3493" s="74">
        <v>0</v>
      </c>
      <c r="AB3493" s="74">
        <v>0</v>
      </c>
      <c r="AD3493" s="74">
        <v>0</v>
      </c>
      <c r="AF3493" s="74">
        <v>0</v>
      </c>
      <c r="AH3493" s="696">
        <f t="shared" si="533"/>
        <v>0</v>
      </c>
      <c r="AI3493" s="446"/>
      <c r="AJ3493" s="448">
        <v>0</v>
      </c>
      <c r="AK3493" s="87"/>
      <c r="AL3493" s="448">
        <v>0</v>
      </c>
      <c r="AM3493" s="448"/>
      <c r="AN3493" s="448">
        <v>0</v>
      </c>
      <c r="AO3493" s="74"/>
      <c r="AP3493" s="448">
        <v>0</v>
      </c>
      <c r="AQ3493" s="74"/>
    </row>
    <row r="3494" spans="1:43" ht="18" customHeight="1" x14ac:dyDescent="0.2">
      <c r="B3494" s="4"/>
      <c r="C3494" s="117"/>
      <c r="D3494" s="117"/>
      <c r="E3494" s="117"/>
      <c r="F3494" s="48"/>
      <c r="G3494" s="11"/>
      <c r="H3494" s="117"/>
      <c r="I3494" s="124"/>
      <c r="J3494" s="124"/>
      <c r="K3494" s="144"/>
      <c r="L3494" s="11"/>
      <c r="M3494" s="143"/>
      <c r="N3494" s="42"/>
      <c r="O3494" s="128"/>
      <c r="P3494" s="129">
        <v>7</v>
      </c>
      <c r="Q3494" s="129"/>
      <c r="R3494" s="64"/>
      <c r="S3494" s="234"/>
      <c r="T3494" s="65" t="s">
        <v>343</v>
      </c>
      <c r="U3494" s="155"/>
      <c r="V3494" s="66">
        <f>V3495+V3497</f>
        <v>11000</v>
      </c>
      <c r="W3494" s="449"/>
      <c r="X3494" s="66">
        <f>X3495+X3497</f>
        <v>15000</v>
      </c>
      <c r="Y3494" s="449"/>
      <c r="Z3494" s="66">
        <f>Z3495+Z3497</f>
        <v>5000</v>
      </c>
      <c r="AA3494" s="449"/>
      <c r="AB3494" s="66">
        <f>AB3495+AB3497</f>
        <v>5000</v>
      </c>
      <c r="AC3494" s="449"/>
      <c r="AD3494" s="66">
        <f>AD3495+AD3497</f>
        <v>5250</v>
      </c>
      <c r="AE3494" s="449"/>
      <c r="AF3494" s="66">
        <f>AF3495+AF3497</f>
        <v>15000</v>
      </c>
      <c r="AG3494" s="449"/>
      <c r="AH3494" s="66">
        <f t="shared" si="533"/>
        <v>20250</v>
      </c>
      <c r="AI3494" s="495"/>
      <c r="AJ3494" s="66">
        <f>AJ3495+AJ3497</f>
        <v>1250</v>
      </c>
      <c r="AK3494" s="67"/>
      <c r="AL3494" s="66">
        <f>AL3495+AL3497</f>
        <v>3500</v>
      </c>
      <c r="AM3494" s="66"/>
      <c r="AN3494" s="66">
        <f>AN3495+AN3497</f>
        <v>4000</v>
      </c>
      <c r="AO3494" s="66"/>
      <c r="AP3494" s="66">
        <f>AP3495+AP3497</f>
        <v>4000</v>
      </c>
      <c r="AQ3494" s="66"/>
    </row>
    <row r="3495" spans="1:43" ht="18" hidden="1" customHeight="1" x14ac:dyDescent="0.2">
      <c r="B3495" s="4"/>
      <c r="C3495" s="117"/>
      <c r="D3495" s="117"/>
      <c r="E3495" s="117"/>
      <c r="F3495" s="48"/>
      <c r="G3495" s="11"/>
      <c r="H3495" s="117"/>
      <c r="I3495" s="124"/>
      <c r="J3495" s="124"/>
      <c r="K3495" s="144"/>
      <c r="L3495" s="11"/>
      <c r="M3495" s="143"/>
      <c r="N3495" s="42"/>
      <c r="O3495" s="128"/>
      <c r="P3495" s="130"/>
      <c r="Q3495" s="131">
        <v>1</v>
      </c>
      <c r="R3495" s="68"/>
      <c r="S3495" s="35"/>
      <c r="T3495" s="69" t="s">
        <v>255</v>
      </c>
      <c r="U3495" s="92"/>
      <c r="V3495" s="70">
        <f>V3496</f>
        <v>5000</v>
      </c>
      <c r="X3495" s="447">
        <f>X3496</f>
        <v>5000</v>
      </c>
      <c r="Z3495" s="447">
        <f>Z3496</f>
        <v>0</v>
      </c>
      <c r="AB3495" s="447">
        <f>AB3496</f>
        <v>0</v>
      </c>
      <c r="AD3495" s="447">
        <f>AD3496</f>
        <v>0</v>
      </c>
      <c r="AF3495" s="447">
        <f>AF3496</f>
        <v>10000</v>
      </c>
      <c r="AH3495" s="447">
        <f t="shared" si="533"/>
        <v>10000</v>
      </c>
      <c r="AI3495" s="67"/>
      <c r="AJ3495" s="447">
        <f>AJ3496</f>
        <v>0</v>
      </c>
      <c r="AK3495" s="71"/>
      <c r="AL3495" s="447">
        <f>AL3496</f>
        <v>0</v>
      </c>
      <c r="AM3495" s="447"/>
      <c r="AN3495" s="447">
        <f>AN3496</f>
        <v>0</v>
      </c>
      <c r="AO3495" s="447"/>
      <c r="AP3495" s="447">
        <f>AP3496</f>
        <v>0</v>
      </c>
      <c r="AQ3495" s="447"/>
    </row>
    <row r="3496" spans="1:43" ht="18" hidden="1" customHeight="1" x14ac:dyDescent="0.25">
      <c r="B3496" s="4"/>
      <c r="C3496" s="117"/>
      <c r="D3496" s="117"/>
      <c r="E3496" s="117"/>
      <c r="F3496" s="48"/>
      <c r="G3496" s="11"/>
      <c r="H3496" s="117"/>
      <c r="I3496" s="124"/>
      <c r="J3496" s="124"/>
      <c r="K3496" s="144"/>
      <c r="L3496" s="11"/>
      <c r="M3496" s="143"/>
      <c r="N3496" s="42"/>
      <c r="O3496" s="128"/>
      <c r="P3496" s="130"/>
      <c r="Q3496" s="131"/>
      <c r="R3496" s="72">
        <v>1</v>
      </c>
      <c r="S3496" s="181"/>
      <c r="T3496" s="73" t="s">
        <v>256</v>
      </c>
      <c r="V3496" s="74">
        <v>5000</v>
      </c>
      <c r="X3496" s="74">
        <v>5000</v>
      </c>
      <c r="Z3496" s="74">
        <v>0</v>
      </c>
      <c r="AB3496" s="74">
        <v>0</v>
      </c>
      <c r="AD3496" s="74">
        <v>0</v>
      </c>
      <c r="AF3496" s="696">
        <v>10000</v>
      </c>
      <c r="AH3496" s="696">
        <f t="shared" si="533"/>
        <v>10000</v>
      </c>
      <c r="AI3496" s="446"/>
      <c r="AJ3496" s="74">
        <v>0</v>
      </c>
      <c r="AK3496" s="8"/>
      <c r="AL3496" s="74">
        <v>0</v>
      </c>
      <c r="AM3496" s="74"/>
      <c r="AN3496" s="74">
        <v>0</v>
      </c>
      <c r="AO3496" s="74"/>
      <c r="AP3496" s="74">
        <v>0</v>
      </c>
      <c r="AQ3496" s="74"/>
    </row>
    <row r="3497" spans="1:43" ht="18" customHeight="1" x14ac:dyDescent="0.2">
      <c r="B3497" s="4"/>
      <c r="C3497" s="117"/>
      <c r="D3497" s="117"/>
      <c r="E3497" s="117"/>
      <c r="F3497" s="48"/>
      <c r="G3497" s="11"/>
      <c r="H3497" s="117"/>
      <c r="I3497" s="124"/>
      <c r="J3497" s="124"/>
      <c r="K3497" s="144"/>
      <c r="L3497" s="11"/>
      <c r="M3497" s="143"/>
      <c r="N3497" s="42"/>
      <c r="O3497" s="128"/>
      <c r="P3497" s="130"/>
      <c r="Q3497" s="131">
        <v>3</v>
      </c>
      <c r="R3497" s="68"/>
      <c r="S3497" s="35"/>
      <c r="T3497" s="69" t="s">
        <v>224</v>
      </c>
      <c r="U3497" s="92"/>
      <c r="V3497" s="70">
        <f>V3498</f>
        <v>6000</v>
      </c>
      <c r="X3497" s="447">
        <f>X3498</f>
        <v>10000</v>
      </c>
      <c r="Z3497" s="447">
        <f>Z3498</f>
        <v>5000</v>
      </c>
      <c r="AB3497" s="447">
        <f>AB3498</f>
        <v>5000</v>
      </c>
      <c r="AD3497" s="447">
        <f>AD3498</f>
        <v>5250</v>
      </c>
      <c r="AF3497" s="447">
        <f>AF3498</f>
        <v>5000</v>
      </c>
      <c r="AH3497" s="447">
        <f t="shared" si="533"/>
        <v>10250</v>
      </c>
      <c r="AI3497" s="8"/>
      <c r="AJ3497" s="447">
        <f>AJ3498</f>
        <v>1250</v>
      </c>
      <c r="AK3497" s="71"/>
      <c r="AL3497" s="447">
        <f>AL3498</f>
        <v>3500</v>
      </c>
      <c r="AM3497" s="447"/>
      <c r="AN3497" s="447">
        <f>AN3498</f>
        <v>4000</v>
      </c>
      <c r="AO3497" s="447"/>
      <c r="AP3497" s="447">
        <f>AP3498</f>
        <v>4000</v>
      </c>
      <c r="AQ3497" s="447"/>
    </row>
    <row r="3498" spans="1:43" ht="18" customHeight="1" x14ac:dyDescent="0.25">
      <c r="B3498" s="4"/>
      <c r="C3498" s="117"/>
      <c r="D3498" s="117"/>
      <c r="E3498" s="117"/>
      <c r="F3498" s="48"/>
      <c r="G3498" s="11"/>
      <c r="H3498" s="117"/>
      <c r="I3498" s="124"/>
      <c r="J3498" s="124"/>
      <c r="K3498" s="144"/>
      <c r="L3498" s="11"/>
      <c r="M3498" s="143"/>
      <c r="N3498" s="42"/>
      <c r="O3498" s="128"/>
      <c r="P3498" s="130"/>
      <c r="Q3498" s="131"/>
      <c r="R3498" s="72" t="s">
        <v>0</v>
      </c>
      <c r="S3498" s="181"/>
      <c r="T3498" s="73" t="s">
        <v>53</v>
      </c>
      <c r="V3498" s="547">
        <v>6000</v>
      </c>
      <c r="X3498" s="741">
        <v>10000</v>
      </c>
      <c r="Z3498" s="875">
        <v>5000</v>
      </c>
      <c r="AB3498" s="74">
        <v>5000</v>
      </c>
      <c r="AD3498" s="74">
        <v>5250</v>
      </c>
      <c r="AF3498" s="696">
        <v>5000</v>
      </c>
      <c r="AH3498" s="696">
        <f t="shared" si="533"/>
        <v>10250</v>
      </c>
      <c r="AI3498" s="446"/>
      <c r="AJ3498" s="74">
        <f>CEILING(AB3498*25/100,10)</f>
        <v>1250</v>
      </c>
      <c r="AK3498" s="8"/>
      <c r="AL3498" s="74">
        <v>3500</v>
      </c>
      <c r="AM3498" s="74"/>
      <c r="AN3498" s="74">
        <v>4000</v>
      </c>
      <c r="AO3498" s="696"/>
      <c r="AP3498" s="74">
        <v>4000</v>
      </c>
      <c r="AQ3498" s="696"/>
    </row>
    <row r="3499" spans="1:43" ht="18" hidden="1" customHeight="1" x14ac:dyDescent="0.2">
      <c r="B3499" s="4"/>
      <c r="C3499" s="117"/>
      <c r="D3499" s="117"/>
      <c r="E3499" s="117"/>
      <c r="F3499" s="48"/>
      <c r="G3499" s="11"/>
      <c r="H3499" s="117"/>
      <c r="I3499" s="124"/>
      <c r="J3499" s="124"/>
      <c r="K3499" s="144"/>
      <c r="L3499" s="11"/>
      <c r="M3499" s="143"/>
      <c r="N3499" s="42"/>
      <c r="O3499" s="128"/>
      <c r="P3499" s="129">
        <v>9</v>
      </c>
      <c r="Q3499" s="129"/>
      <c r="R3499" s="64"/>
      <c r="S3499" s="234"/>
      <c r="T3499" s="65" t="s">
        <v>217</v>
      </c>
      <c r="U3499" s="155"/>
      <c r="V3499" s="66">
        <f>V3500+V3502</f>
        <v>0</v>
      </c>
      <c r="X3499" s="66">
        <f>X3500+X3502</f>
        <v>0</v>
      </c>
      <c r="Z3499" s="66">
        <f>Z3500+Z3502</f>
        <v>0</v>
      </c>
      <c r="AB3499" s="66">
        <f>AB3500+AB3502</f>
        <v>0</v>
      </c>
      <c r="AD3499" s="66">
        <f>AD3500+AD3502</f>
        <v>0</v>
      </c>
      <c r="AF3499" s="66">
        <f>AF3500+AF3502</f>
        <v>0</v>
      </c>
      <c r="AH3499" s="66">
        <f t="shared" si="533"/>
        <v>0</v>
      </c>
      <c r="AI3499" s="8"/>
      <c r="AJ3499" s="66">
        <f>AJ3500+AJ3502</f>
        <v>0</v>
      </c>
      <c r="AK3499" s="67"/>
      <c r="AL3499" s="66">
        <f>AL3500+AL3502</f>
        <v>0</v>
      </c>
      <c r="AM3499" s="66"/>
      <c r="AN3499" s="66">
        <f>AN3500+AN3502</f>
        <v>0</v>
      </c>
      <c r="AO3499" s="66"/>
      <c r="AP3499" s="66">
        <f>AP3500+AP3502</f>
        <v>0</v>
      </c>
      <c r="AQ3499" s="66"/>
    </row>
    <row r="3500" spans="1:43" ht="18" hidden="1" customHeight="1" x14ac:dyDescent="0.2">
      <c r="B3500" s="4"/>
      <c r="C3500" s="117"/>
      <c r="D3500" s="117"/>
      <c r="E3500" s="117"/>
      <c r="F3500" s="48"/>
      <c r="G3500" s="11"/>
      <c r="H3500" s="117"/>
      <c r="I3500" s="124"/>
      <c r="J3500" s="124"/>
      <c r="K3500" s="144"/>
      <c r="L3500" s="11"/>
      <c r="M3500" s="143"/>
      <c r="N3500" s="42"/>
      <c r="O3500" s="128"/>
      <c r="P3500" s="130"/>
      <c r="Q3500" s="131">
        <v>1</v>
      </c>
      <c r="R3500" s="68"/>
      <c r="S3500" s="35"/>
      <c r="T3500" s="69" t="s">
        <v>231</v>
      </c>
      <c r="U3500" s="92"/>
      <c r="V3500" s="70">
        <f>V3501</f>
        <v>0</v>
      </c>
      <c r="X3500" s="447">
        <f>X3501</f>
        <v>0</v>
      </c>
      <c r="Z3500" s="447">
        <f>Z3501</f>
        <v>0</v>
      </c>
      <c r="AB3500" s="447">
        <f>AB3501</f>
        <v>0</v>
      </c>
      <c r="AD3500" s="447">
        <f>AD3501</f>
        <v>0</v>
      </c>
      <c r="AF3500" s="447">
        <f>AF3501</f>
        <v>0</v>
      </c>
      <c r="AH3500" s="447">
        <f t="shared" si="533"/>
        <v>0</v>
      </c>
      <c r="AI3500" s="67"/>
      <c r="AJ3500" s="447">
        <f>AJ3501</f>
        <v>0</v>
      </c>
      <c r="AK3500" s="71"/>
      <c r="AL3500" s="447">
        <f>AL3501</f>
        <v>0</v>
      </c>
      <c r="AM3500" s="447"/>
      <c r="AN3500" s="447">
        <f>AN3501</f>
        <v>0</v>
      </c>
      <c r="AO3500" s="447"/>
      <c r="AP3500" s="447">
        <f>AP3501</f>
        <v>0</v>
      </c>
      <c r="AQ3500" s="447"/>
    </row>
    <row r="3501" spans="1:43" ht="18" hidden="1" customHeight="1" x14ac:dyDescent="0.2">
      <c r="B3501" s="4"/>
      <c r="C3501" s="117"/>
      <c r="D3501" s="117"/>
      <c r="E3501" s="117"/>
      <c r="F3501" s="48"/>
      <c r="G3501" s="11"/>
      <c r="H3501" s="117"/>
      <c r="I3501" s="124"/>
      <c r="J3501" s="124"/>
      <c r="K3501" s="144"/>
      <c r="L3501" s="11"/>
      <c r="M3501" s="143"/>
      <c r="N3501" s="42"/>
      <c r="O3501" s="128"/>
      <c r="P3501" s="130"/>
      <c r="Q3501" s="131"/>
      <c r="R3501" s="72" t="s">
        <v>3</v>
      </c>
      <c r="S3501" s="181"/>
      <c r="T3501" s="73" t="s">
        <v>231</v>
      </c>
      <c r="V3501" s="74">
        <v>0</v>
      </c>
      <c r="X3501" s="74">
        <v>0</v>
      </c>
      <c r="Z3501" s="74">
        <v>0</v>
      </c>
      <c r="AB3501" s="74">
        <v>0</v>
      </c>
      <c r="AD3501" s="74">
        <v>0</v>
      </c>
      <c r="AF3501" s="74">
        <v>0</v>
      </c>
      <c r="AH3501" s="74">
        <f t="shared" si="533"/>
        <v>0</v>
      </c>
      <c r="AI3501" s="446"/>
      <c r="AJ3501" s="74">
        <v>0</v>
      </c>
      <c r="AK3501" s="8"/>
      <c r="AL3501" s="74">
        <v>0</v>
      </c>
      <c r="AM3501" s="74"/>
      <c r="AN3501" s="74">
        <v>0</v>
      </c>
      <c r="AO3501" s="74"/>
      <c r="AP3501" s="74">
        <v>0</v>
      </c>
      <c r="AQ3501" s="74"/>
    </row>
    <row r="3502" spans="1:43" ht="18" hidden="1" customHeight="1" x14ac:dyDescent="0.2">
      <c r="B3502" s="4"/>
      <c r="C3502" s="117"/>
      <c r="D3502" s="117"/>
      <c r="E3502" s="117"/>
      <c r="F3502" s="48"/>
      <c r="G3502" s="11"/>
      <c r="H3502" s="117"/>
      <c r="I3502" s="124"/>
      <c r="J3502" s="124"/>
      <c r="K3502" s="144"/>
      <c r="L3502" s="11"/>
      <c r="M3502" s="143"/>
      <c r="N3502" s="42"/>
      <c r="O3502" s="128"/>
      <c r="P3502" s="130"/>
      <c r="Q3502" s="131">
        <v>2</v>
      </c>
      <c r="R3502" s="68"/>
      <c r="S3502" s="35"/>
      <c r="T3502" s="69" t="s">
        <v>232</v>
      </c>
      <c r="U3502" s="92"/>
      <c r="V3502" s="70">
        <f>V3503</f>
        <v>0</v>
      </c>
      <c r="X3502" s="447">
        <f>X3503</f>
        <v>0</v>
      </c>
      <c r="Z3502" s="447">
        <f>Z3503</f>
        <v>0</v>
      </c>
      <c r="AB3502" s="447">
        <f>AB3503</f>
        <v>0</v>
      </c>
      <c r="AD3502" s="447">
        <f>AD3503</f>
        <v>0</v>
      </c>
      <c r="AF3502" s="447">
        <f>AF3503</f>
        <v>0</v>
      </c>
      <c r="AH3502" s="447">
        <f t="shared" si="533"/>
        <v>0</v>
      </c>
      <c r="AI3502" s="8"/>
      <c r="AJ3502" s="447">
        <f>AJ3503</f>
        <v>0</v>
      </c>
      <c r="AK3502" s="71"/>
      <c r="AL3502" s="447">
        <f>AL3503</f>
        <v>0</v>
      </c>
      <c r="AM3502" s="447"/>
      <c r="AN3502" s="447">
        <f>AN3503</f>
        <v>0</v>
      </c>
      <c r="AO3502" s="447"/>
      <c r="AP3502" s="447">
        <f>AP3503</f>
        <v>0</v>
      </c>
      <c r="AQ3502" s="447"/>
    </row>
    <row r="3503" spans="1:43" ht="18" hidden="1" customHeight="1" x14ac:dyDescent="0.2">
      <c r="B3503" s="4"/>
      <c r="C3503" s="117"/>
      <c r="D3503" s="117"/>
      <c r="E3503" s="117"/>
      <c r="F3503" s="48"/>
      <c r="G3503" s="11"/>
      <c r="H3503" s="117"/>
      <c r="I3503" s="124"/>
      <c r="J3503" s="124"/>
      <c r="K3503" s="144"/>
      <c r="L3503" s="11"/>
      <c r="M3503" s="143"/>
      <c r="N3503" s="42"/>
      <c r="O3503" s="128"/>
      <c r="P3503" s="130"/>
      <c r="Q3503" s="131"/>
      <c r="R3503" s="72" t="s">
        <v>3</v>
      </c>
      <c r="S3503" s="181"/>
      <c r="T3503" s="77" t="s">
        <v>232</v>
      </c>
      <c r="U3503" s="141"/>
      <c r="V3503" s="74">
        <v>0</v>
      </c>
      <c r="X3503" s="74">
        <v>0</v>
      </c>
      <c r="Z3503" s="74">
        <v>0</v>
      </c>
      <c r="AB3503" s="74">
        <v>0</v>
      </c>
      <c r="AD3503" s="74">
        <v>0</v>
      </c>
      <c r="AF3503" s="74">
        <v>0</v>
      </c>
      <c r="AH3503" s="74">
        <f t="shared" si="533"/>
        <v>0</v>
      </c>
      <c r="AI3503" s="446"/>
      <c r="AJ3503" s="74">
        <v>0</v>
      </c>
      <c r="AK3503" s="8"/>
      <c r="AL3503" s="74">
        <v>0</v>
      </c>
      <c r="AM3503" s="74"/>
      <c r="AN3503" s="74">
        <v>0</v>
      </c>
      <c r="AO3503" s="74"/>
      <c r="AP3503" s="74">
        <v>0</v>
      </c>
      <c r="AQ3503" s="74"/>
    </row>
    <row r="3504" spans="1:43" ht="18" hidden="1" customHeight="1" x14ac:dyDescent="0.2">
      <c r="B3504" s="4"/>
      <c r="C3504" s="117"/>
      <c r="D3504" s="117"/>
      <c r="E3504" s="117"/>
      <c r="F3504" s="48"/>
      <c r="G3504" s="11"/>
      <c r="H3504" s="117"/>
      <c r="I3504" s="124"/>
      <c r="J3504" s="124"/>
      <c r="K3504" s="144"/>
      <c r="L3504" s="11"/>
      <c r="M3504" s="143"/>
      <c r="N3504" s="42"/>
      <c r="O3504" s="133" t="s">
        <v>55</v>
      </c>
      <c r="P3504" s="134"/>
      <c r="Q3504" s="134"/>
      <c r="R3504" s="79"/>
      <c r="S3504" s="252"/>
      <c r="T3504" s="80" t="s">
        <v>29</v>
      </c>
      <c r="U3504" s="242"/>
      <c r="V3504" s="88">
        <f>V3505</f>
        <v>0</v>
      </c>
      <c r="X3504" s="88">
        <f>X3505</f>
        <v>0</v>
      </c>
      <c r="Z3504" s="88">
        <f>Z3505</f>
        <v>0</v>
      </c>
      <c r="AB3504" s="88">
        <f>AB3505</f>
        <v>0</v>
      </c>
      <c r="AD3504" s="88" t="e">
        <f>#REF!</f>
        <v>#REF!</v>
      </c>
      <c r="AF3504" s="88">
        <f>AF3505</f>
        <v>0</v>
      </c>
      <c r="AH3504" s="88" t="e">
        <f t="shared" si="533"/>
        <v>#REF!</v>
      </c>
      <c r="AI3504" s="8"/>
      <c r="AJ3504" s="88">
        <f>AJ3505</f>
        <v>0</v>
      </c>
      <c r="AK3504" s="89"/>
      <c r="AL3504" s="88">
        <f t="shared" ref="AL3504:AP3506" si="537">AL3505</f>
        <v>0</v>
      </c>
      <c r="AM3504" s="88"/>
      <c r="AN3504" s="88">
        <f t="shared" si="537"/>
        <v>0</v>
      </c>
      <c r="AO3504" s="88"/>
      <c r="AP3504" s="88">
        <f t="shared" si="537"/>
        <v>0</v>
      </c>
      <c r="AQ3504" s="88"/>
    </row>
    <row r="3505" spans="2:43" ht="18" hidden="1" customHeight="1" x14ac:dyDescent="0.2">
      <c r="B3505" s="4"/>
      <c r="C3505" s="117"/>
      <c r="D3505" s="117"/>
      <c r="E3505" s="117"/>
      <c r="F3505" s="48"/>
      <c r="G3505" s="11"/>
      <c r="H3505" s="117"/>
      <c r="I3505" s="124"/>
      <c r="J3505" s="124"/>
      <c r="K3505" s="144"/>
      <c r="L3505" s="11"/>
      <c r="M3505" s="143"/>
      <c r="N3505" s="42"/>
      <c r="O3505" s="128"/>
      <c r="P3505" s="129">
        <v>3</v>
      </c>
      <c r="Q3505" s="129"/>
      <c r="R3505" s="64"/>
      <c r="S3505" s="234"/>
      <c r="T3505" s="65" t="s">
        <v>54</v>
      </c>
      <c r="U3505" s="155"/>
      <c r="V3505" s="66">
        <f>V3506</f>
        <v>0</v>
      </c>
      <c r="X3505" s="66">
        <f>X3506</f>
        <v>0</v>
      </c>
      <c r="Z3505" s="66">
        <f>Z3506</f>
        <v>0</v>
      </c>
      <c r="AB3505" s="66">
        <f>AB3506</f>
        <v>0</v>
      </c>
      <c r="AD3505" s="66" t="e">
        <f>#REF!</f>
        <v>#REF!</v>
      </c>
      <c r="AF3505" s="66">
        <f>AF3506</f>
        <v>0</v>
      </c>
      <c r="AH3505" s="66" t="e">
        <f t="shared" si="533"/>
        <v>#REF!</v>
      </c>
      <c r="AI3505" s="89"/>
      <c r="AJ3505" s="66">
        <f>AJ3506</f>
        <v>0</v>
      </c>
      <c r="AK3505" s="67"/>
      <c r="AL3505" s="66">
        <f t="shared" si="537"/>
        <v>0</v>
      </c>
      <c r="AM3505" s="66"/>
      <c r="AN3505" s="66">
        <f t="shared" si="537"/>
        <v>0</v>
      </c>
      <c r="AO3505" s="66"/>
      <c r="AP3505" s="66">
        <f t="shared" si="537"/>
        <v>0</v>
      </c>
      <c r="AQ3505" s="66"/>
    </row>
    <row r="3506" spans="2:43" ht="18" hidden="1" customHeight="1" x14ac:dyDescent="0.2">
      <c r="B3506" s="4"/>
      <c r="C3506" s="117"/>
      <c r="D3506" s="117"/>
      <c r="E3506" s="117"/>
      <c r="F3506" s="48"/>
      <c r="G3506" s="11"/>
      <c r="H3506" s="117"/>
      <c r="I3506" s="124"/>
      <c r="J3506" s="124"/>
      <c r="K3506" s="144"/>
      <c r="L3506" s="11"/>
      <c r="M3506" s="143"/>
      <c r="N3506" s="42"/>
      <c r="O3506" s="128"/>
      <c r="P3506" s="130"/>
      <c r="Q3506" s="131">
        <v>1</v>
      </c>
      <c r="R3506" s="68"/>
      <c r="S3506" s="35"/>
      <c r="T3506" s="69" t="s">
        <v>69</v>
      </c>
      <c r="U3506" s="92"/>
      <c r="V3506" s="70">
        <f>V3507</f>
        <v>0</v>
      </c>
      <c r="X3506" s="447">
        <f>X3507</f>
        <v>0</v>
      </c>
      <c r="Z3506" s="447">
        <f>Z3507</f>
        <v>0</v>
      </c>
      <c r="AB3506" s="447">
        <f>AB3507</f>
        <v>0</v>
      </c>
      <c r="AD3506" s="447" t="e">
        <f>#REF!</f>
        <v>#REF!</v>
      </c>
      <c r="AF3506" s="447">
        <f>AF3507</f>
        <v>0</v>
      </c>
      <c r="AH3506" s="447" t="e">
        <f t="shared" si="533"/>
        <v>#REF!</v>
      </c>
      <c r="AI3506" s="67"/>
      <c r="AJ3506" s="447">
        <f>AJ3507</f>
        <v>0</v>
      </c>
      <c r="AK3506" s="71"/>
      <c r="AL3506" s="447">
        <f t="shared" si="537"/>
        <v>0</v>
      </c>
      <c r="AM3506" s="447"/>
      <c r="AN3506" s="447">
        <f t="shared" si="537"/>
        <v>0</v>
      </c>
      <c r="AO3506" s="447"/>
      <c r="AP3506" s="447">
        <f t="shared" si="537"/>
        <v>0</v>
      </c>
      <c r="AQ3506" s="447"/>
    </row>
    <row r="3507" spans="2:43" ht="18" hidden="1" customHeight="1" x14ac:dyDescent="0.2">
      <c r="B3507" s="4"/>
      <c r="C3507" s="117"/>
      <c r="D3507" s="117"/>
      <c r="E3507" s="117"/>
      <c r="F3507" s="48"/>
      <c r="G3507" s="11"/>
      <c r="H3507" s="117"/>
      <c r="I3507" s="124"/>
      <c r="J3507" s="124"/>
      <c r="K3507" s="144"/>
      <c r="L3507" s="11"/>
      <c r="M3507" s="143"/>
      <c r="N3507" s="42"/>
      <c r="O3507" s="128"/>
      <c r="P3507" s="130"/>
      <c r="Q3507" s="130"/>
      <c r="R3507" s="72" t="s">
        <v>55</v>
      </c>
      <c r="S3507" s="181"/>
      <c r="T3507" s="73" t="s">
        <v>193</v>
      </c>
      <c r="V3507" s="74">
        <v>0</v>
      </c>
      <c r="X3507" s="74">
        <v>0</v>
      </c>
      <c r="Z3507" s="74">
        <v>0</v>
      </c>
      <c r="AB3507" s="74">
        <v>0</v>
      </c>
      <c r="AD3507" s="74">
        <v>0</v>
      </c>
      <c r="AF3507" s="74">
        <v>0</v>
      </c>
      <c r="AH3507" s="74">
        <f t="shared" si="533"/>
        <v>0</v>
      </c>
      <c r="AI3507" s="446"/>
      <c r="AJ3507" s="74">
        <v>0</v>
      </c>
      <c r="AK3507" s="8"/>
      <c r="AL3507" s="74">
        <v>0</v>
      </c>
      <c r="AM3507" s="74"/>
      <c r="AN3507" s="74">
        <v>0</v>
      </c>
      <c r="AO3507" s="74"/>
      <c r="AP3507" s="74">
        <v>0</v>
      </c>
      <c r="AQ3507" s="74"/>
    </row>
    <row r="3508" spans="2:43" ht="18" customHeight="1" x14ac:dyDescent="0.2">
      <c r="B3508" s="4"/>
      <c r="C3508" s="117"/>
      <c r="D3508" s="117"/>
      <c r="E3508" s="117"/>
      <c r="F3508" s="48"/>
      <c r="G3508" s="11"/>
      <c r="H3508" s="117"/>
      <c r="I3508" s="124"/>
      <c r="J3508" s="124"/>
      <c r="K3508" s="144"/>
      <c r="L3508" s="11"/>
      <c r="M3508" s="143"/>
      <c r="N3508" s="42"/>
      <c r="O3508" s="128"/>
      <c r="P3508" s="130"/>
      <c r="Q3508" s="130"/>
      <c r="R3508" s="72"/>
      <c r="S3508" s="181"/>
      <c r="T3508" s="73"/>
      <c r="V3508" s="74"/>
      <c r="X3508" s="74"/>
      <c r="Z3508" s="74"/>
      <c r="AB3508" s="74"/>
      <c r="AD3508" s="74"/>
      <c r="AF3508" s="74"/>
      <c r="AH3508" s="74">
        <f t="shared" si="533"/>
        <v>0</v>
      </c>
      <c r="AI3508" s="8"/>
      <c r="AJ3508" s="74"/>
      <c r="AK3508" s="8"/>
      <c r="AL3508" s="74"/>
      <c r="AM3508" s="74"/>
      <c r="AN3508" s="74"/>
      <c r="AO3508" s="74"/>
      <c r="AP3508" s="74"/>
      <c r="AQ3508" s="74"/>
    </row>
    <row r="3509" spans="2:43" ht="18" customHeight="1" x14ac:dyDescent="0.2">
      <c r="B3509" s="4"/>
      <c r="C3509" s="117"/>
      <c r="D3509" s="117"/>
      <c r="E3509" s="117"/>
      <c r="F3509" s="48"/>
      <c r="G3509" s="11"/>
      <c r="H3509" s="132"/>
      <c r="I3509" s="121"/>
      <c r="J3509" s="121"/>
      <c r="K3509" s="164">
        <v>8</v>
      </c>
      <c r="L3509" s="277"/>
      <c r="M3509" s="163"/>
      <c r="N3509" s="261"/>
      <c r="O3509" s="122"/>
      <c r="P3509" s="123"/>
      <c r="Q3509" s="123"/>
      <c r="R3509" s="49"/>
      <c r="S3509" s="18"/>
      <c r="T3509" s="50" t="s">
        <v>418</v>
      </c>
      <c r="U3509" s="76"/>
      <c r="V3509" s="51">
        <f>V3510</f>
        <v>25800</v>
      </c>
      <c r="X3509" s="51">
        <f>X3510</f>
        <v>27500</v>
      </c>
      <c r="Z3509" s="51">
        <f>Z3510</f>
        <v>30500</v>
      </c>
      <c r="AB3509" s="51">
        <f>AB3510</f>
        <v>30000</v>
      </c>
      <c r="AD3509" s="51" t="e">
        <f>AD3510</f>
        <v>#REF!</v>
      </c>
      <c r="AF3509" s="51">
        <f>AF3510</f>
        <v>0</v>
      </c>
      <c r="AH3509" s="51" t="e">
        <f t="shared" si="533"/>
        <v>#REF!</v>
      </c>
      <c r="AI3509" s="8"/>
      <c r="AJ3509" s="51">
        <f>AJ3510</f>
        <v>9810</v>
      </c>
      <c r="AK3509" s="5"/>
      <c r="AL3509" s="51">
        <f>AL3510</f>
        <v>32000</v>
      </c>
      <c r="AM3509" s="51"/>
      <c r="AN3509" s="51">
        <f>AN3510</f>
        <v>33200</v>
      </c>
      <c r="AO3509" s="51"/>
      <c r="AP3509" s="51">
        <f>AP3510</f>
        <v>33200</v>
      </c>
      <c r="AQ3509" s="51"/>
    </row>
    <row r="3510" spans="2:43" ht="18" customHeight="1" x14ac:dyDescent="0.2">
      <c r="B3510" s="4"/>
      <c r="C3510" s="117"/>
      <c r="D3510" s="117"/>
      <c r="E3510" s="117"/>
      <c r="F3510" s="48"/>
      <c r="G3510" s="11"/>
      <c r="H3510" s="117"/>
      <c r="I3510" s="124"/>
      <c r="J3510" s="124"/>
      <c r="K3510" s="144"/>
      <c r="L3510" s="11"/>
      <c r="M3510" s="226">
        <v>2</v>
      </c>
      <c r="N3510" s="262"/>
      <c r="O3510" s="125"/>
      <c r="P3510" s="126"/>
      <c r="Q3510" s="126"/>
      <c r="R3510" s="60"/>
      <c r="S3510" s="249"/>
      <c r="T3510" s="61" t="s">
        <v>413</v>
      </c>
      <c r="U3510" s="241"/>
      <c r="V3510" s="62">
        <f>V3511+V3515+V3521</f>
        <v>25800</v>
      </c>
      <c r="X3510" s="62">
        <f>X3511+X3515+X3521</f>
        <v>27500</v>
      </c>
      <c r="Z3510" s="62">
        <f>Z3511+Z3515+Z3521</f>
        <v>30500</v>
      </c>
      <c r="AB3510" s="62">
        <f>AB3511+AB3515+AB3521</f>
        <v>30000</v>
      </c>
      <c r="AD3510" s="62" t="e">
        <f>AD3511+AD3515+AD3521</f>
        <v>#REF!</v>
      </c>
      <c r="AF3510" s="62">
        <f>AF3511+AF3515+AF3521</f>
        <v>0</v>
      </c>
      <c r="AH3510" s="62" t="e">
        <f t="shared" si="533"/>
        <v>#REF!</v>
      </c>
      <c r="AI3510" s="5"/>
      <c r="AJ3510" s="62">
        <f>AJ3511+AJ3515+AJ3521</f>
        <v>9810</v>
      </c>
      <c r="AK3510" s="63"/>
      <c r="AL3510" s="62">
        <f>AL3511+AL3515+AL3521</f>
        <v>32000</v>
      </c>
      <c r="AM3510" s="62"/>
      <c r="AN3510" s="62">
        <f>AN3511+AN3515+AN3521</f>
        <v>33200</v>
      </c>
      <c r="AO3510" s="62"/>
      <c r="AP3510" s="62">
        <f>AP3511+AP3515+AP3521</f>
        <v>33200</v>
      </c>
      <c r="AQ3510" s="62"/>
    </row>
    <row r="3511" spans="2:43" ht="18" customHeight="1" x14ac:dyDescent="0.2">
      <c r="B3511" s="4"/>
      <c r="C3511" s="117"/>
      <c r="D3511" s="117"/>
      <c r="E3511" s="117"/>
      <c r="F3511" s="48"/>
      <c r="G3511" s="11"/>
      <c r="H3511" s="117"/>
      <c r="I3511" s="124"/>
      <c r="J3511" s="124"/>
      <c r="K3511" s="144"/>
      <c r="L3511" s="11"/>
      <c r="M3511" s="143"/>
      <c r="N3511" s="42"/>
      <c r="O3511" s="127" t="s">
        <v>3</v>
      </c>
      <c r="P3511" s="123"/>
      <c r="Q3511" s="123"/>
      <c r="R3511" s="49"/>
      <c r="S3511" s="18"/>
      <c r="T3511" s="50" t="s">
        <v>7</v>
      </c>
      <c r="U3511" s="76"/>
      <c r="V3511" s="51">
        <f>V3512</f>
        <v>22000</v>
      </c>
      <c r="X3511" s="51">
        <f>X3512</f>
        <v>23500</v>
      </c>
      <c r="Z3511" s="51">
        <f>Z3512</f>
        <v>24600</v>
      </c>
      <c r="AB3511" s="51">
        <f>AB3512</f>
        <v>25600</v>
      </c>
      <c r="AD3511" s="51">
        <f>AD3512</f>
        <v>26800</v>
      </c>
      <c r="AF3511" s="51">
        <f>AF3512</f>
        <v>0</v>
      </c>
      <c r="AH3511" s="51">
        <f t="shared" si="533"/>
        <v>26800</v>
      </c>
      <c r="AI3511" s="63"/>
      <c r="AJ3511" s="51">
        <f>AJ3512</f>
        <v>8710</v>
      </c>
      <c r="AK3511" s="5"/>
      <c r="AL3511" s="51">
        <f t="shared" ref="AL3511:AP3513" si="538">AL3512</f>
        <v>27000</v>
      </c>
      <c r="AM3511" s="51"/>
      <c r="AN3511" s="51">
        <f t="shared" si="538"/>
        <v>28000</v>
      </c>
      <c r="AO3511" s="51"/>
      <c r="AP3511" s="51">
        <f t="shared" si="538"/>
        <v>28000</v>
      </c>
      <c r="AQ3511" s="51"/>
    </row>
    <row r="3512" spans="2:43" ht="18" customHeight="1" x14ac:dyDescent="0.2">
      <c r="B3512" s="4"/>
      <c r="C3512" s="117"/>
      <c r="D3512" s="117"/>
      <c r="E3512" s="117"/>
      <c r="F3512" s="48"/>
      <c r="G3512" s="11"/>
      <c r="H3512" s="117"/>
      <c r="I3512" s="124"/>
      <c r="J3512" s="124"/>
      <c r="K3512" s="144"/>
      <c r="L3512" s="11"/>
      <c r="M3512" s="143"/>
      <c r="N3512" s="42"/>
      <c r="O3512" s="128"/>
      <c r="P3512" s="129">
        <v>1</v>
      </c>
      <c r="Q3512" s="129"/>
      <c r="R3512" s="64"/>
      <c r="S3512" s="234"/>
      <c r="T3512" s="65" t="s">
        <v>8</v>
      </c>
      <c r="U3512" s="155"/>
      <c r="V3512" s="66">
        <f>V3513</f>
        <v>22000</v>
      </c>
      <c r="X3512" s="66">
        <f>X3513</f>
        <v>23500</v>
      </c>
      <c r="Z3512" s="66">
        <f>Z3513</f>
        <v>24600</v>
      </c>
      <c r="AB3512" s="66">
        <f>AB3513</f>
        <v>25600</v>
      </c>
      <c r="AD3512" s="66">
        <f>AD3513</f>
        <v>26800</v>
      </c>
      <c r="AF3512" s="66">
        <f>AF3513</f>
        <v>0</v>
      </c>
      <c r="AH3512" s="66">
        <f t="shared" si="533"/>
        <v>26800</v>
      </c>
      <c r="AI3512" s="5"/>
      <c r="AJ3512" s="66">
        <f>AJ3513</f>
        <v>8710</v>
      </c>
      <c r="AK3512" s="67"/>
      <c r="AL3512" s="66">
        <f t="shared" si="538"/>
        <v>27000</v>
      </c>
      <c r="AM3512" s="66"/>
      <c r="AN3512" s="66">
        <f t="shared" si="538"/>
        <v>28000</v>
      </c>
      <c r="AO3512" s="66"/>
      <c r="AP3512" s="66">
        <f t="shared" si="538"/>
        <v>28000</v>
      </c>
      <c r="AQ3512" s="66"/>
    </row>
    <row r="3513" spans="2:43" ht="18" customHeight="1" x14ac:dyDescent="0.2">
      <c r="B3513" s="4"/>
      <c r="C3513" s="117"/>
      <c r="D3513" s="117"/>
      <c r="E3513" s="117"/>
      <c r="F3513" s="48"/>
      <c r="G3513" s="11"/>
      <c r="H3513" s="117"/>
      <c r="I3513" s="124"/>
      <c r="J3513" s="124"/>
      <c r="K3513" s="144"/>
      <c r="L3513" s="11"/>
      <c r="M3513" s="143"/>
      <c r="N3513" s="42"/>
      <c r="O3513" s="128"/>
      <c r="P3513" s="130"/>
      <c r="Q3513" s="140" t="s">
        <v>173</v>
      </c>
      <c r="R3513" s="84"/>
      <c r="S3513" s="250"/>
      <c r="T3513" s="69" t="s">
        <v>204</v>
      </c>
      <c r="U3513" s="92"/>
      <c r="V3513" s="70">
        <f>V3514</f>
        <v>22000</v>
      </c>
      <c r="X3513" s="447">
        <f>X3514</f>
        <v>23500</v>
      </c>
      <c r="Z3513" s="447">
        <f>Z3514</f>
        <v>24600</v>
      </c>
      <c r="AB3513" s="447">
        <f>AB3514</f>
        <v>25600</v>
      </c>
      <c r="AD3513" s="447">
        <f>AD3514</f>
        <v>26800</v>
      </c>
      <c r="AF3513" s="447">
        <f>AF3514</f>
        <v>0</v>
      </c>
      <c r="AH3513" s="447">
        <f t="shared" si="533"/>
        <v>26800</v>
      </c>
      <c r="AI3513" s="67"/>
      <c r="AJ3513" s="447">
        <f>AJ3514</f>
        <v>8710</v>
      </c>
      <c r="AK3513" s="71"/>
      <c r="AL3513" s="447">
        <f t="shared" si="538"/>
        <v>27000</v>
      </c>
      <c r="AM3513" s="447"/>
      <c r="AN3513" s="447">
        <f t="shared" si="538"/>
        <v>28000</v>
      </c>
      <c r="AO3513" s="447"/>
      <c r="AP3513" s="447">
        <f t="shared" si="538"/>
        <v>28000</v>
      </c>
      <c r="AQ3513" s="447"/>
    </row>
    <row r="3514" spans="2:43" ht="18" customHeight="1" x14ac:dyDescent="0.2">
      <c r="B3514" s="4"/>
      <c r="C3514" s="117"/>
      <c r="D3514" s="117"/>
      <c r="E3514" s="117"/>
      <c r="F3514" s="48"/>
      <c r="G3514" s="11"/>
      <c r="H3514" s="117"/>
      <c r="I3514" s="124"/>
      <c r="J3514" s="124"/>
      <c r="K3514" s="144"/>
      <c r="L3514" s="11"/>
      <c r="M3514" s="143"/>
      <c r="N3514" s="42"/>
      <c r="O3514" s="128"/>
      <c r="P3514" s="130"/>
      <c r="Q3514" s="130"/>
      <c r="R3514" s="72" t="s">
        <v>3</v>
      </c>
      <c r="S3514" s="181"/>
      <c r="T3514" s="73" t="s">
        <v>204</v>
      </c>
      <c r="V3514" s="74">
        <v>22000</v>
      </c>
      <c r="X3514" s="74">
        <v>23500</v>
      </c>
      <c r="Z3514" s="876">
        <v>24600</v>
      </c>
      <c r="AB3514" s="944">
        <v>25600</v>
      </c>
      <c r="AD3514" s="74">
        <v>26800</v>
      </c>
      <c r="AF3514" s="74">
        <v>0</v>
      </c>
      <c r="AH3514" s="74">
        <f t="shared" si="533"/>
        <v>26800</v>
      </c>
      <c r="AI3514" s="446"/>
      <c r="AJ3514" s="74">
        <f t="shared" ref="AJ3514" si="539">CEILING(AB3514*34/100,10)</f>
        <v>8710</v>
      </c>
      <c r="AK3514" s="8"/>
      <c r="AL3514" s="74">
        <v>27000</v>
      </c>
      <c r="AM3514" s="74"/>
      <c r="AN3514" s="74">
        <v>28000</v>
      </c>
      <c r="AO3514" s="74"/>
      <c r="AP3514" s="74">
        <v>28000</v>
      </c>
      <c r="AQ3514" s="74"/>
    </row>
    <row r="3515" spans="2:43" ht="18" hidden="1" customHeight="1" x14ac:dyDescent="0.2">
      <c r="B3515" s="4"/>
      <c r="C3515" s="117"/>
      <c r="D3515" s="117"/>
      <c r="E3515" s="117"/>
      <c r="F3515" s="48"/>
      <c r="G3515" s="11"/>
      <c r="H3515" s="117"/>
      <c r="I3515" s="124"/>
      <c r="J3515" s="124"/>
      <c r="K3515" s="144"/>
      <c r="L3515" s="11"/>
      <c r="M3515" s="143"/>
      <c r="N3515" s="42"/>
      <c r="O3515" s="127" t="s">
        <v>0</v>
      </c>
      <c r="P3515" s="123"/>
      <c r="Q3515" s="123"/>
      <c r="R3515" s="49"/>
      <c r="S3515" s="18"/>
      <c r="T3515" s="50" t="s">
        <v>60</v>
      </c>
      <c r="U3515" s="76"/>
      <c r="V3515" s="88">
        <f>V3516</f>
        <v>0</v>
      </c>
      <c r="X3515" s="88">
        <f>X3516</f>
        <v>0</v>
      </c>
      <c r="Z3515" s="88">
        <f>Z3516</f>
        <v>0</v>
      </c>
      <c r="AB3515" s="88">
        <f>AB3516</f>
        <v>0</v>
      </c>
      <c r="AD3515" s="88" t="e">
        <f>#REF!</f>
        <v>#REF!</v>
      </c>
      <c r="AF3515" s="88">
        <f>AF3516</f>
        <v>0</v>
      </c>
      <c r="AH3515" s="88" t="e">
        <f t="shared" si="533"/>
        <v>#REF!</v>
      </c>
      <c r="AI3515" s="8"/>
      <c r="AJ3515" s="88">
        <f>AJ3516</f>
        <v>0</v>
      </c>
      <c r="AK3515" s="89"/>
      <c r="AL3515" s="88">
        <f t="shared" ref="AL3515:AP3516" si="540">AL3516</f>
        <v>0</v>
      </c>
      <c r="AM3515" s="88"/>
      <c r="AN3515" s="88">
        <f t="shared" si="540"/>
        <v>0</v>
      </c>
      <c r="AO3515" s="88"/>
      <c r="AP3515" s="88">
        <f t="shared" si="540"/>
        <v>0</v>
      </c>
      <c r="AQ3515" s="88"/>
    </row>
    <row r="3516" spans="2:43" ht="18" hidden="1" customHeight="1" x14ac:dyDescent="0.2">
      <c r="B3516" s="4"/>
      <c r="C3516" s="117"/>
      <c r="D3516" s="117"/>
      <c r="E3516" s="117"/>
      <c r="F3516" s="48"/>
      <c r="G3516" s="11"/>
      <c r="H3516" s="117"/>
      <c r="I3516" s="124"/>
      <c r="J3516" s="124"/>
      <c r="K3516" s="144"/>
      <c r="L3516" s="11"/>
      <c r="M3516" s="143"/>
      <c r="N3516" s="42"/>
      <c r="O3516" s="128"/>
      <c r="P3516" s="129">
        <v>1</v>
      </c>
      <c r="Q3516" s="129"/>
      <c r="R3516" s="64"/>
      <c r="S3516" s="234"/>
      <c r="T3516" s="65" t="s">
        <v>8</v>
      </c>
      <c r="U3516" s="155"/>
      <c r="V3516" s="66">
        <f>V3517</f>
        <v>0</v>
      </c>
      <c r="X3516" s="66">
        <f>X3517</f>
        <v>0</v>
      </c>
      <c r="Z3516" s="66">
        <f>Z3517</f>
        <v>0</v>
      </c>
      <c r="AB3516" s="66">
        <f>AB3517</f>
        <v>0</v>
      </c>
      <c r="AD3516" s="66" t="e">
        <f>#REF!</f>
        <v>#REF!</v>
      </c>
      <c r="AF3516" s="66">
        <f>AF3517</f>
        <v>0</v>
      </c>
      <c r="AH3516" s="66" t="e">
        <f t="shared" si="533"/>
        <v>#REF!</v>
      </c>
      <c r="AI3516" s="89"/>
      <c r="AJ3516" s="66">
        <f>AJ3517</f>
        <v>0</v>
      </c>
      <c r="AK3516" s="67"/>
      <c r="AL3516" s="66">
        <f t="shared" si="540"/>
        <v>0</v>
      </c>
      <c r="AM3516" s="66"/>
      <c r="AN3516" s="66">
        <f t="shared" si="540"/>
        <v>0</v>
      </c>
      <c r="AO3516" s="66"/>
      <c r="AP3516" s="66">
        <f t="shared" si="540"/>
        <v>0</v>
      </c>
      <c r="AQ3516" s="66"/>
    </row>
    <row r="3517" spans="2:43" ht="18" hidden="1" customHeight="1" x14ac:dyDescent="0.2">
      <c r="B3517" s="4"/>
      <c r="C3517" s="117"/>
      <c r="D3517" s="117"/>
      <c r="E3517" s="117"/>
      <c r="F3517" s="48"/>
      <c r="G3517" s="11"/>
      <c r="H3517" s="117"/>
      <c r="I3517" s="124"/>
      <c r="J3517" s="124"/>
      <c r="K3517" s="144"/>
      <c r="L3517" s="11"/>
      <c r="M3517" s="143"/>
      <c r="N3517" s="42"/>
      <c r="O3517" s="128"/>
      <c r="P3517" s="130"/>
      <c r="Q3517" s="131">
        <v>6</v>
      </c>
      <c r="R3517" s="72"/>
      <c r="S3517" s="181"/>
      <c r="T3517" s="69" t="s">
        <v>62</v>
      </c>
      <c r="U3517" s="92"/>
      <c r="V3517" s="70">
        <f>SUM(V3518:V3520)</f>
        <v>0</v>
      </c>
      <c r="X3517" s="447">
        <f>SUM(X3518:X3520)</f>
        <v>0</v>
      </c>
      <c r="Z3517" s="447">
        <f>SUM(Z3518:Z3520)</f>
        <v>0</v>
      </c>
      <c r="AB3517" s="447">
        <f>SUM(AB3518:AB3520)</f>
        <v>0</v>
      </c>
      <c r="AD3517" s="447">
        <f>SUM(AD3518:AD3520)</f>
        <v>0</v>
      </c>
      <c r="AF3517" s="447">
        <f>SUM(AF3518:AF3520)</f>
        <v>0</v>
      </c>
      <c r="AH3517" s="447">
        <f t="shared" si="533"/>
        <v>0</v>
      </c>
      <c r="AI3517" s="67"/>
      <c r="AJ3517" s="447">
        <f>SUM(AJ3518:AJ3520)</f>
        <v>0</v>
      </c>
      <c r="AK3517" s="71"/>
      <c r="AL3517" s="447">
        <f>SUM(AL3518:AL3520)</f>
        <v>0</v>
      </c>
      <c r="AM3517" s="447"/>
      <c r="AN3517" s="447">
        <f>SUM(AN3518:AN3520)</f>
        <v>0</v>
      </c>
      <c r="AO3517" s="447"/>
      <c r="AP3517" s="447">
        <f>SUM(AP3518:AP3520)</f>
        <v>0</v>
      </c>
      <c r="AQ3517" s="447"/>
    </row>
    <row r="3518" spans="2:43" ht="18" hidden="1" customHeight="1" x14ac:dyDescent="0.2">
      <c r="B3518" s="4"/>
      <c r="C3518" s="117"/>
      <c r="D3518" s="117"/>
      <c r="E3518" s="117"/>
      <c r="F3518" s="48"/>
      <c r="G3518" s="11"/>
      <c r="H3518" s="117"/>
      <c r="I3518" s="124"/>
      <c r="J3518" s="124"/>
      <c r="K3518" s="144"/>
      <c r="L3518" s="11"/>
      <c r="M3518" s="143"/>
      <c r="N3518" s="42"/>
      <c r="O3518" s="128"/>
      <c r="P3518" s="130"/>
      <c r="Q3518" s="131"/>
      <c r="R3518" s="72">
        <v>1</v>
      </c>
      <c r="S3518" s="181"/>
      <c r="T3518" s="73" t="s">
        <v>430</v>
      </c>
      <c r="V3518" s="74">
        <v>0</v>
      </c>
      <c r="X3518" s="74">
        <v>0</v>
      </c>
      <c r="Z3518" s="74">
        <v>0</v>
      </c>
      <c r="AB3518" s="74">
        <v>0</v>
      </c>
      <c r="AD3518" s="74">
        <v>0</v>
      </c>
      <c r="AF3518" s="74">
        <v>0</v>
      </c>
      <c r="AH3518" s="74">
        <f t="shared" si="533"/>
        <v>0</v>
      </c>
      <c r="AI3518" s="446"/>
      <c r="AJ3518" s="74">
        <v>0</v>
      </c>
      <c r="AK3518" s="8"/>
      <c r="AL3518" s="74">
        <v>0</v>
      </c>
      <c r="AM3518" s="74"/>
      <c r="AN3518" s="74">
        <v>0</v>
      </c>
      <c r="AO3518" s="74"/>
      <c r="AP3518" s="74">
        <v>0</v>
      </c>
      <c r="AQ3518" s="74"/>
    </row>
    <row r="3519" spans="2:43" ht="18" hidden="1" customHeight="1" x14ac:dyDescent="0.2">
      <c r="B3519" s="4"/>
      <c r="C3519" s="117"/>
      <c r="D3519" s="117"/>
      <c r="E3519" s="117"/>
      <c r="F3519" s="48"/>
      <c r="G3519" s="11"/>
      <c r="H3519" s="117"/>
      <c r="I3519" s="124"/>
      <c r="J3519" s="124"/>
      <c r="K3519" s="144"/>
      <c r="L3519" s="11"/>
      <c r="M3519" s="143"/>
      <c r="N3519" s="42"/>
      <c r="O3519" s="128"/>
      <c r="P3519" s="130"/>
      <c r="Q3519" s="131"/>
      <c r="R3519" s="72">
        <v>2</v>
      </c>
      <c r="S3519" s="181"/>
      <c r="T3519" s="73" t="s">
        <v>386</v>
      </c>
      <c r="V3519" s="74">
        <v>0</v>
      </c>
      <c r="X3519" s="74">
        <v>0</v>
      </c>
      <c r="Z3519" s="74">
        <v>0</v>
      </c>
      <c r="AB3519" s="74">
        <v>0</v>
      </c>
      <c r="AD3519" s="74">
        <v>0</v>
      </c>
      <c r="AF3519" s="74">
        <v>0</v>
      </c>
      <c r="AH3519" s="74">
        <f t="shared" si="533"/>
        <v>0</v>
      </c>
      <c r="AI3519" s="8"/>
      <c r="AJ3519" s="74">
        <v>0</v>
      </c>
      <c r="AK3519" s="8"/>
      <c r="AL3519" s="74">
        <v>0</v>
      </c>
      <c r="AM3519" s="74"/>
      <c r="AN3519" s="74">
        <v>0</v>
      </c>
      <c r="AO3519" s="74"/>
      <c r="AP3519" s="74">
        <v>0</v>
      </c>
      <c r="AQ3519" s="74"/>
    </row>
    <row r="3520" spans="2:43" ht="18" hidden="1" customHeight="1" x14ac:dyDescent="0.2">
      <c r="B3520" s="4"/>
      <c r="C3520" s="117"/>
      <c r="D3520" s="117"/>
      <c r="E3520" s="117"/>
      <c r="F3520" s="48"/>
      <c r="G3520" s="11"/>
      <c r="H3520" s="117"/>
      <c r="I3520" s="124"/>
      <c r="J3520" s="124"/>
      <c r="K3520" s="144"/>
      <c r="L3520" s="11"/>
      <c r="M3520" s="143"/>
      <c r="N3520" s="42"/>
      <c r="O3520" s="128"/>
      <c r="P3520" s="130"/>
      <c r="Q3520" s="131"/>
      <c r="R3520" s="72">
        <v>8</v>
      </c>
      <c r="S3520" s="181"/>
      <c r="T3520" s="73" t="s">
        <v>463</v>
      </c>
      <c r="V3520" s="74">
        <v>0</v>
      </c>
      <c r="X3520" s="74">
        <v>0</v>
      </c>
      <c r="Z3520" s="74">
        <v>0</v>
      </c>
      <c r="AB3520" s="74">
        <v>0</v>
      </c>
      <c r="AD3520" s="74">
        <v>0</v>
      </c>
      <c r="AF3520" s="74">
        <v>0</v>
      </c>
      <c r="AH3520" s="74">
        <f t="shared" si="533"/>
        <v>0</v>
      </c>
      <c r="AI3520" s="8"/>
      <c r="AJ3520" s="74">
        <v>0</v>
      </c>
      <c r="AK3520" s="8"/>
      <c r="AL3520" s="74">
        <v>0</v>
      </c>
      <c r="AM3520" s="74"/>
      <c r="AN3520" s="74">
        <v>0</v>
      </c>
      <c r="AO3520" s="74"/>
      <c r="AP3520" s="74">
        <v>0</v>
      </c>
      <c r="AQ3520" s="74"/>
    </row>
    <row r="3521" spans="1:43" ht="18" customHeight="1" x14ac:dyDescent="0.2">
      <c r="B3521" s="4"/>
      <c r="C3521" s="117"/>
      <c r="D3521" s="117"/>
      <c r="E3521" s="117"/>
      <c r="F3521" s="48"/>
      <c r="G3521" s="11"/>
      <c r="H3521" s="117"/>
      <c r="I3521" s="124"/>
      <c r="J3521" s="124"/>
      <c r="K3521" s="144"/>
      <c r="L3521" s="11"/>
      <c r="M3521" s="143"/>
      <c r="N3521" s="42"/>
      <c r="O3521" s="127" t="s">
        <v>18</v>
      </c>
      <c r="P3521" s="123"/>
      <c r="Q3521" s="123"/>
      <c r="R3521" s="49"/>
      <c r="S3521" s="18"/>
      <c r="T3521" s="50" t="s">
        <v>190</v>
      </c>
      <c r="U3521" s="76"/>
      <c r="V3521" s="51">
        <f>V3522+V3530</f>
        <v>3800</v>
      </c>
      <c r="X3521" s="51">
        <f>X3522+X3530</f>
        <v>4000</v>
      </c>
      <c r="Z3521" s="51">
        <f>Z3522+Z3530</f>
        <v>5900</v>
      </c>
      <c r="AB3521" s="51">
        <f>AB3522+AB3530</f>
        <v>4400</v>
      </c>
      <c r="AD3521" s="51" t="e">
        <f>AD3522+AD3530</f>
        <v>#REF!</v>
      </c>
      <c r="AF3521" s="51">
        <f>AF3522+AF3530</f>
        <v>0</v>
      </c>
      <c r="AH3521" s="51" t="e">
        <f t="shared" si="533"/>
        <v>#REF!</v>
      </c>
      <c r="AI3521" s="8"/>
      <c r="AJ3521" s="51">
        <f>AJ3522+AJ3530</f>
        <v>1100</v>
      </c>
      <c r="AK3521" s="5"/>
      <c r="AL3521" s="51">
        <f>AL3522+AL3530</f>
        <v>5000</v>
      </c>
      <c r="AM3521" s="51"/>
      <c r="AN3521" s="51">
        <f>AN3522+AN3530</f>
        <v>5200</v>
      </c>
      <c r="AO3521" s="51"/>
      <c r="AP3521" s="51">
        <f>AP3522+AP3530</f>
        <v>5200</v>
      </c>
      <c r="AQ3521" s="51"/>
    </row>
    <row r="3522" spans="1:43" ht="18" customHeight="1" x14ac:dyDescent="0.2">
      <c r="B3522" s="4"/>
      <c r="C3522" s="117"/>
      <c r="D3522" s="117"/>
      <c r="E3522" s="117"/>
      <c r="F3522" s="48"/>
      <c r="G3522" s="11"/>
      <c r="H3522" s="117"/>
      <c r="I3522" s="124"/>
      <c r="J3522" s="124"/>
      <c r="K3522" s="144"/>
      <c r="L3522" s="11"/>
      <c r="M3522" s="143"/>
      <c r="N3522" s="42"/>
      <c r="O3522" s="128"/>
      <c r="P3522" s="129">
        <v>2</v>
      </c>
      <c r="Q3522" s="129"/>
      <c r="R3522" s="64"/>
      <c r="S3522" s="234"/>
      <c r="T3522" s="65" t="s">
        <v>195</v>
      </c>
      <c r="U3522" s="155"/>
      <c r="V3522" s="66">
        <f>V3523+V3527+V3525</f>
        <v>3800</v>
      </c>
      <c r="X3522" s="66">
        <f>X3523+X3527+X3525</f>
        <v>4000</v>
      </c>
      <c r="Z3522" s="66">
        <f>Z3523+Z3527+Z3525</f>
        <v>5900</v>
      </c>
      <c r="AB3522" s="66">
        <f>AB3523+AB3527+AB3525</f>
        <v>4400</v>
      </c>
      <c r="AD3522" s="66" t="e">
        <f>AD3523+AD3527+AD3525</f>
        <v>#REF!</v>
      </c>
      <c r="AF3522" s="66">
        <f>AF3523+AF3527+AF3525</f>
        <v>0</v>
      </c>
      <c r="AH3522" s="66" t="e">
        <f t="shared" si="533"/>
        <v>#REF!</v>
      </c>
      <c r="AI3522" s="5"/>
      <c r="AJ3522" s="66">
        <f>AJ3523+AJ3527+AJ3525</f>
        <v>1100</v>
      </c>
      <c r="AK3522" s="66"/>
      <c r="AL3522" s="66">
        <f>AL3523+AL3527+AL3525</f>
        <v>5000</v>
      </c>
      <c r="AM3522" s="66"/>
      <c r="AN3522" s="66">
        <f>AN3523+AN3527+AN3525</f>
        <v>5200</v>
      </c>
      <c r="AO3522" s="66"/>
      <c r="AP3522" s="66">
        <f>AP3523+AP3527+AP3525</f>
        <v>5200</v>
      </c>
      <c r="AQ3522" s="66"/>
    </row>
    <row r="3523" spans="1:43" ht="18" customHeight="1" x14ac:dyDescent="0.2">
      <c r="B3523" s="4"/>
      <c r="C3523" s="117"/>
      <c r="D3523" s="117"/>
      <c r="E3523" s="117"/>
      <c r="F3523" s="48"/>
      <c r="G3523" s="11"/>
      <c r="H3523" s="117"/>
      <c r="I3523" s="124"/>
      <c r="J3523" s="124"/>
      <c r="K3523" s="144"/>
      <c r="L3523" s="11"/>
      <c r="M3523" s="143"/>
      <c r="N3523" s="42"/>
      <c r="O3523" s="128"/>
      <c r="P3523" s="130"/>
      <c r="Q3523" s="131">
        <v>1</v>
      </c>
      <c r="R3523" s="68"/>
      <c r="S3523" s="35"/>
      <c r="T3523" s="69" t="s">
        <v>47</v>
      </c>
      <c r="U3523" s="92"/>
      <c r="V3523" s="70">
        <f>V3524</f>
        <v>3400</v>
      </c>
      <c r="X3523" s="447">
        <f>X3524</f>
        <v>4000</v>
      </c>
      <c r="Z3523" s="447">
        <f>Z3524</f>
        <v>5900</v>
      </c>
      <c r="AB3523" s="447">
        <f>AB3524</f>
        <v>4400</v>
      </c>
      <c r="AD3523" s="447">
        <f>AD3524</f>
        <v>4700</v>
      </c>
      <c r="AF3523" s="447">
        <f>AF3524</f>
        <v>0</v>
      </c>
      <c r="AH3523" s="447">
        <f t="shared" si="533"/>
        <v>4700</v>
      </c>
      <c r="AI3523" s="66"/>
      <c r="AJ3523" s="447">
        <f>AJ3524</f>
        <v>1100</v>
      </c>
      <c r="AK3523" s="71"/>
      <c r="AL3523" s="447">
        <f>AL3524</f>
        <v>5000</v>
      </c>
      <c r="AM3523" s="447"/>
      <c r="AN3523" s="447">
        <f>AN3524</f>
        <v>5200</v>
      </c>
      <c r="AO3523" s="447"/>
      <c r="AP3523" s="447">
        <f>AP3524</f>
        <v>5200</v>
      </c>
      <c r="AQ3523" s="447"/>
    </row>
    <row r="3524" spans="1:43" ht="18" customHeight="1" x14ac:dyDescent="0.2">
      <c r="B3524" s="4"/>
      <c r="C3524" s="117"/>
      <c r="D3524" s="117"/>
      <c r="E3524" s="117"/>
      <c r="F3524" s="48"/>
      <c r="G3524" s="11"/>
      <c r="H3524" s="117"/>
      <c r="I3524" s="124"/>
      <c r="J3524" s="124"/>
      <c r="K3524" s="144"/>
      <c r="L3524" s="11"/>
      <c r="M3524" s="143"/>
      <c r="N3524" s="42"/>
      <c r="O3524" s="128"/>
      <c r="P3524" s="130"/>
      <c r="Q3524" s="130"/>
      <c r="R3524" s="72" t="s">
        <v>3</v>
      </c>
      <c r="S3524" s="181"/>
      <c r="T3524" s="73" t="s">
        <v>17</v>
      </c>
      <c r="V3524" s="74">
        <v>3400</v>
      </c>
      <c r="X3524" s="74">
        <v>4000</v>
      </c>
      <c r="Z3524" s="876">
        <v>5900</v>
      </c>
      <c r="AB3524" s="74">
        <v>4400</v>
      </c>
      <c r="AD3524" s="74">
        <v>4700</v>
      </c>
      <c r="AF3524" s="74">
        <v>0</v>
      </c>
      <c r="AH3524" s="74">
        <f t="shared" si="533"/>
        <v>4700</v>
      </c>
      <c r="AI3524" s="446"/>
      <c r="AJ3524" s="74">
        <f>CEILING(AB3524*25/100,10)</f>
        <v>1100</v>
      </c>
      <c r="AK3524" s="8"/>
      <c r="AL3524" s="74">
        <v>5000</v>
      </c>
      <c r="AM3524" s="74"/>
      <c r="AN3524" s="74">
        <v>5200</v>
      </c>
      <c r="AO3524" s="74"/>
      <c r="AP3524" s="74">
        <v>5200</v>
      </c>
      <c r="AQ3524" s="74"/>
    </row>
    <row r="3525" spans="1:43" s="93" customFormat="1" ht="18" hidden="1" customHeight="1" x14ac:dyDescent="0.2">
      <c r="A3525" s="433"/>
      <c r="B3525" s="434"/>
      <c r="C3525" s="435"/>
      <c r="D3525" s="435"/>
      <c r="E3525" s="435"/>
      <c r="F3525" s="436"/>
      <c r="G3525" s="437"/>
      <c r="H3525" s="435"/>
      <c r="I3525" s="438"/>
      <c r="J3525" s="438"/>
      <c r="K3525" s="439"/>
      <c r="L3525" s="437"/>
      <c r="M3525" s="442"/>
      <c r="N3525" s="443"/>
      <c r="O3525" s="286"/>
      <c r="P3525" s="131"/>
      <c r="Q3525" s="131">
        <v>2</v>
      </c>
      <c r="R3525" s="84"/>
      <c r="S3525" s="250"/>
      <c r="T3525" s="69" t="s">
        <v>227</v>
      </c>
      <c r="U3525" s="92"/>
      <c r="V3525" s="70">
        <f>V3526</f>
        <v>400</v>
      </c>
      <c r="W3525" s="14"/>
      <c r="X3525" s="447">
        <f>X3526</f>
        <v>0</v>
      </c>
      <c r="Y3525" s="14"/>
      <c r="Z3525" s="447">
        <f>Z3526</f>
        <v>0</v>
      </c>
      <c r="AA3525" s="14"/>
      <c r="AB3525" s="447">
        <f>AB3526</f>
        <v>0</v>
      </c>
      <c r="AC3525" s="14"/>
      <c r="AD3525" s="447">
        <f>AD3526</f>
        <v>0</v>
      </c>
      <c r="AE3525" s="14"/>
      <c r="AF3525" s="447">
        <f>AF3526</f>
        <v>0</v>
      </c>
      <c r="AG3525" s="14"/>
      <c r="AH3525" s="447">
        <f t="shared" si="533"/>
        <v>0</v>
      </c>
      <c r="AI3525" s="8"/>
      <c r="AJ3525" s="447">
        <f>AJ3526</f>
        <v>0</v>
      </c>
      <c r="AK3525" s="70"/>
      <c r="AL3525" s="447">
        <f>AL3526</f>
        <v>0</v>
      </c>
      <c r="AM3525" s="447"/>
      <c r="AN3525" s="447">
        <f>AN3526</f>
        <v>0</v>
      </c>
      <c r="AO3525" s="447"/>
      <c r="AP3525" s="447">
        <f>AP3526</f>
        <v>0</v>
      </c>
      <c r="AQ3525" s="447"/>
    </row>
    <row r="3526" spans="1:43" ht="18" hidden="1" customHeight="1" x14ac:dyDescent="0.2">
      <c r="B3526" s="4"/>
      <c r="C3526" s="117"/>
      <c r="D3526" s="117"/>
      <c r="E3526" s="117"/>
      <c r="F3526" s="48"/>
      <c r="G3526" s="11"/>
      <c r="H3526" s="117"/>
      <c r="I3526" s="124"/>
      <c r="J3526" s="124"/>
      <c r="K3526" s="144"/>
      <c r="L3526" s="11"/>
      <c r="M3526" s="143"/>
      <c r="N3526" s="42"/>
      <c r="O3526" s="128"/>
      <c r="P3526" s="130"/>
      <c r="Q3526" s="130"/>
      <c r="R3526" s="72">
        <v>2</v>
      </c>
      <c r="S3526" s="181"/>
      <c r="T3526" s="73" t="s">
        <v>228</v>
      </c>
      <c r="V3526" s="74">
        <v>400</v>
      </c>
      <c r="X3526" s="74">
        <v>0</v>
      </c>
      <c r="Z3526" s="74">
        <v>0</v>
      </c>
      <c r="AB3526" s="74">
        <v>0</v>
      </c>
      <c r="AD3526" s="74">
        <v>0</v>
      </c>
      <c r="AF3526" s="74">
        <v>0</v>
      </c>
      <c r="AH3526" s="74">
        <f t="shared" si="533"/>
        <v>0</v>
      </c>
      <c r="AI3526" s="447"/>
      <c r="AJ3526" s="74"/>
      <c r="AK3526" s="8"/>
      <c r="AL3526" s="74"/>
      <c r="AM3526" s="74"/>
      <c r="AN3526" s="74"/>
      <c r="AO3526" s="74"/>
      <c r="AP3526" s="74"/>
      <c r="AQ3526" s="74"/>
    </row>
    <row r="3527" spans="1:43" ht="18" hidden="1" customHeight="1" x14ac:dyDescent="0.2">
      <c r="B3527" s="4"/>
      <c r="C3527" s="117"/>
      <c r="D3527" s="117"/>
      <c r="E3527" s="117"/>
      <c r="F3527" s="48"/>
      <c r="G3527" s="11"/>
      <c r="H3527" s="117"/>
      <c r="I3527" s="124"/>
      <c r="J3527" s="124"/>
      <c r="K3527" s="144"/>
      <c r="L3527" s="11"/>
      <c r="M3527" s="143"/>
      <c r="N3527" s="42"/>
      <c r="O3527" s="128"/>
      <c r="P3527" s="130"/>
      <c r="Q3527" s="131">
        <v>6</v>
      </c>
      <c r="R3527" s="84"/>
      <c r="S3527" s="250"/>
      <c r="T3527" s="69" t="s">
        <v>19</v>
      </c>
      <c r="U3527" s="92"/>
      <c r="V3527" s="70">
        <f>V3528+V3529</f>
        <v>0</v>
      </c>
      <c r="X3527" s="447">
        <f>X3528+X3529</f>
        <v>0</v>
      </c>
      <c r="Z3527" s="447">
        <f>Z3528+Z3529</f>
        <v>0</v>
      </c>
      <c r="AB3527" s="447">
        <f>AB3528+AB3529</f>
        <v>0</v>
      </c>
      <c r="AD3527" s="447" t="e">
        <f>#REF!+AD3529</f>
        <v>#REF!</v>
      </c>
      <c r="AF3527" s="447">
        <f>AF3528+AF3529</f>
        <v>0</v>
      </c>
      <c r="AH3527" s="447" t="e">
        <f t="shared" si="533"/>
        <v>#REF!</v>
      </c>
      <c r="AI3527" s="8"/>
      <c r="AJ3527" s="447">
        <f>AJ3528+AJ3529</f>
        <v>0</v>
      </c>
      <c r="AK3527" s="71"/>
      <c r="AL3527" s="447">
        <f>AL3528+AL3529</f>
        <v>0</v>
      </c>
      <c r="AM3527" s="447"/>
      <c r="AN3527" s="447">
        <f>AN3528+AN3529</f>
        <v>0</v>
      </c>
      <c r="AO3527" s="447"/>
      <c r="AP3527" s="447">
        <f>AP3528+AP3529</f>
        <v>0</v>
      </c>
      <c r="AQ3527" s="447"/>
    </row>
    <row r="3528" spans="1:43" ht="18" hidden="1" customHeight="1" x14ac:dyDescent="0.2">
      <c r="B3528" s="4"/>
      <c r="C3528" s="117"/>
      <c r="D3528" s="117"/>
      <c r="E3528" s="117"/>
      <c r="F3528" s="48"/>
      <c r="G3528" s="11"/>
      <c r="H3528" s="117"/>
      <c r="I3528" s="124"/>
      <c r="J3528" s="124"/>
      <c r="K3528" s="144"/>
      <c r="L3528" s="11"/>
      <c r="M3528" s="143"/>
      <c r="N3528" s="42"/>
      <c r="O3528" s="128"/>
      <c r="P3528" s="130"/>
      <c r="Q3528" s="130"/>
      <c r="R3528" s="72" t="s">
        <v>3</v>
      </c>
      <c r="S3528" s="181"/>
      <c r="T3528" s="73" t="s">
        <v>243</v>
      </c>
      <c r="V3528" s="74">
        <v>0</v>
      </c>
      <c r="X3528" s="74">
        <v>0</v>
      </c>
      <c r="Z3528" s="74">
        <v>0</v>
      </c>
      <c r="AB3528" s="74">
        <v>0</v>
      </c>
      <c r="AD3528" s="74">
        <v>0</v>
      </c>
      <c r="AF3528" s="74">
        <v>0</v>
      </c>
      <c r="AH3528" s="74">
        <f t="shared" si="533"/>
        <v>0</v>
      </c>
      <c r="AI3528" s="446"/>
      <c r="AJ3528" s="74">
        <v>0</v>
      </c>
      <c r="AK3528" s="8"/>
      <c r="AL3528" s="74">
        <v>0</v>
      </c>
      <c r="AM3528" s="74"/>
      <c r="AN3528" s="74">
        <v>0</v>
      </c>
      <c r="AO3528" s="74"/>
      <c r="AP3528" s="74">
        <v>0</v>
      </c>
      <c r="AQ3528" s="74"/>
    </row>
    <row r="3529" spans="1:43" ht="18" hidden="1" customHeight="1" x14ac:dyDescent="0.2">
      <c r="B3529" s="4"/>
      <c r="C3529" s="117"/>
      <c r="D3529" s="117"/>
      <c r="E3529" s="117"/>
      <c r="F3529" s="48"/>
      <c r="G3529" s="11"/>
      <c r="H3529" s="117"/>
      <c r="I3529" s="124"/>
      <c r="J3529" s="124"/>
      <c r="K3529" s="144"/>
      <c r="L3529" s="11"/>
      <c r="M3529" s="143"/>
      <c r="N3529" s="42"/>
      <c r="O3529" s="128"/>
      <c r="P3529" s="130"/>
      <c r="Q3529" s="130"/>
      <c r="R3529" s="72" t="s">
        <v>0</v>
      </c>
      <c r="S3529" s="181"/>
      <c r="T3529" s="73" t="s">
        <v>72</v>
      </c>
      <c r="V3529" s="74">
        <v>0</v>
      </c>
      <c r="W3529" s="449"/>
      <c r="X3529" s="74">
        <v>0</v>
      </c>
      <c r="Y3529" s="449"/>
      <c r="Z3529" s="74">
        <v>0</v>
      </c>
      <c r="AA3529" s="449"/>
      <c r="AB3529" s="74">
        <v>0</v>
      </c>
      <c r="AC3529" s="449"/>
      <c r="AD3529" s="74">
        <v>0</v>
      </c>
      <c r="AE3529" s="449"/>
      <c r="AF3529" s="74">
        <v>0</v>
      </c>
      <c r="AG3529" s="449"/>
      <c r="AH3529" s="74">
        <f t="shared" si="533"/>
        <v>0</v>
      </c>
      <c r="AI3529" s="8"/>
      <c r="AJ3529" s="74">
        <v>0</v>
      </c>
      <c r="AK3529" s="8"/>
      <c r="AL3529" s="74">
        <v>0</v>
      </c>
      <c r="AM3529" s="74"/>
      <c r="AN3529" s="74">
        <v>0</v>
      </c>
      <c r="AO3529" s="74"/>
      <c r="AP3529" s="74">
        <v>0</v>
      </c>
      <c r="AQ3529" s="74"/>
    </row>
    <row r="3530" spans="1:43" ht="18" hidden="1" customHeight="1" x14ac:dyDescent="0.2">
      <c r="B3530" s="4"/>
      <c r="C3530" s="117"/>
      <c r="D3530" s="117"/>
      <c r="E3530" s="117"/>
      <c r="F3530" s="48"/>
      <c r="G3530" s="11"/>
      <c r="H3530" s="117"/>
      <c r="I3530" s="124"/>
      <c r="J3530" s="124"/>
      <c r="K3530" s="144"/>
      <c r="L3530" s="11"/>
      <c r="M3530" s="143"/>
      <c r="N3530" s="42"/>
      <c r="O3530" s="128"/>
      <c r="P3530" s="129">
        <v>3</v>
      </c>
      <c r="Q3530" s="129"/>
      <c r="R3530" s="64"/>
      <c r="S3530" s="234"/>
      <c r="T3530" s="65" t="s">
        <v>215</v>
      </c>
      <c r="U3530" s="155"/>
      <c r="V3530" s="66">
        <f>V3531+V3533</f>
        <v>0</v>
      </c>
      <c r="X3530" s="66">
        <f>X3531+X3533</f>
        <v>0</v>
      </c>
      <c r="Z3530" s="66">
        <f>Z3531+Z3533</f>
        <v>0</v>
      </c>
      <c r="AB3530" s="66">
        <f>AB3531+AB3533</f>
        <v>0</v>
      </c>
      <c r="AD3530" s="66" t="e">
        <f>#REF!+AD3533</f>
        <v>#REF!</v>
      </c>
      <c r="AF3530" s="66">
        <f>AF3531+AF3533</f>
        <v>0</v>
      </c>
      <c r="AH3530" s="66" t="e">
        <f t="shared" si="533"/>
        <v>#REF!</v>
      </c>
      <c r="AI3530" s="8"/>
      <c r="AJ3530" s="66">
        <f>AJ3531+AJ3533</f>
        <v>0</v>
      </c>
      <c r="AK3530" s="67"/>
      <c r="AL3530" s="66">
        <f>AL3531+AL3533</f>
        <v>0</v>
      </c>
      <c r="AM3530" s="66"/>
      <c r="AN3530" s="66">
        <f>AN3531+AN3533</f>
        <v>0</v>
      </c>
      <c r="AO3530" s="66"/>
      <c r="AP3530" s="66">
        <f>AP3531+AP3533</f>
        <v>0</v>
      </c>
      <c r="AQ3530" s="66"/>
    </row>
    <row r="3531" spans="1:43" ht="18" hidden="1" customHeight="1" x14ac:dyDescent="0.2">
      <c r="B3531" s="4"/>
      <c r="C3531" s="117"/>
      <c r="D3531" s="117"/>
      <c r="E3531" s="117"/>
      <c r="F3531" s="48"/>
      <c r="G3531" s="11"/>
      <c r="H3531" s="117"/>
      <c r="I3531" s="124"/>
      <c r="J3531" s="124"/>
      <c r="K3531" s="144"/>
      <c r="L3531" s="11"/>
      <c r="M3531" s="143"/>
      <c r="N3531" s="42"/>
      <c r="O3531" s="128"/>
      <c r="P3531" s="130"/>
      <c r="Q3531" s="131">
        <v>1</v>
      </c>
      <c r="R3531" s="68"/>
      <c r="S3531" s="35"/>
      <c r="T3531" s="69" t="s">
        <v>20</v>
      </c>
      <c r="U3531" s="92"/>
      <c r="V3531" s="70">
        <f>V3532</f>
        <v>0</v>
      </c>
      <c r="X3531" s="447">
        <f>X3532</f>
        <v>0</v>
      </c>
      <c r="Z3531" s="447">
        <f>Z3532</f>
        <v>0</v>
      </c>
      <c r="AB3531" s="447">
        <f>AB3532</f>
        <v>0</v>
      </c>
      <c r="AD3531" s="447" t="e">
        <f>#REF!</f>
        <v>#REF!</v>
      </c>
      <c r="AF3531" s="447">
        <f>AF3532</f>
        <v>0</v>
      </c>
      <c r="AH3531" s="447" t="e">
        <f t="shared" si="533"/>
        <v>#REF!</v>
      </c>
      <c r="AI3531" s="67"/>
      <c r="AJ3531" s="447">
        <f>AJ3532</f>
        <v>0</v>
      </c>
      <c r="AK3531" s="71"/>
      <c r="AL3531" s="447">
        <f>AL3532</f>
        <v>0</v>
      </c>
      <c r="AM3531" s="447"/>
      <c r="AN3531" s="447">
        <f>AN3532</f>
        <v>0</v>
      </c>
      <c r="AO3531" s="447"/>
      <c r="AP3531" s="447">
        <f>AP3532</f>
        <v>0</v>
      </c>
      <c r="AQ3531" s="447"/>
    </row>
    <row r="3532" spans="1:43" ht="18" hidden="1" customHeight="1" x14ac:dyDescent="0.2">
      <c r="B3532" s="4"/>
      <c r="C3532" s="117"/>
      <c r="D3532" s="117"/>
      <c r="E3532" s="117"/>
      <c r="F3532" s="48"/>
      <c r="G3532" s="11"/>
      <c r="H3532" s="117"/>
      <c r="I3532" s="124"/>
      <c r="J3532" s="124"/>
      <c r="K3532" s="144"/>
      <c r="L3532" s="11"/>
      <c r="M3532" s="143"/>
      <c r="N3532" s="42"/>
      <c r="O3532" s="128"/>
      <c r="P3532" s="130"/>
      <c r="Q3532" s="131"/>
      <c r="R3532" s="72" t="s">
        <v>3</v>
      </c>
      <c r="S3532" s="181"/>
      <c r="T3532" s="73" t="s">
        <v>20</v>
      </c>
      <c r="V3532" s="74">
        <v>0</v>
      </c>
      <c r="X3532" s="74">
        <v>0</v>
      </c>
      <c r="Z3532" s="74">
        <v>0</v>
      </c>
      <c r="AB3532" s="74">
        <v>0</v>
      </c>
      <c r="AD3532" s="74">
        <v>0</v>
      </c>
      <c r="AF3532" s="74">
        <v>0</v>
      </c>
      <c r="AH3532" s="74">
        <f t="shared" si="533"/>
        <v>0</v>
      </c>
      <c r="AI3532" s="446"/>
      <c r="AJ3532" s="74">
        <v>0</v>
      </c>
      <c r="AK3532" s="8"/>
      <c r="AL3532" s="74">
        <v>0</v>
      </c>
      <c r="AM3532" s="74"/>
      <c r="AN3532" s="74">
        <v>0</v>
      </c>
      <c r="AO3532" s="74"/>
      <c r="AP3532" s="74">
        <v>0</v>
      </c>
      <c r="AQ3532" s="74"/>
    </row>
    <row r="3533" spans="1:43" ht="18" hidden="1" customHeight="1" x14ac:dyDescent="0.2">
      <c r="B3533" s="4"/>
      <c r="C3533" s="117"/>
      <c r="D3533" s="117"/>
      <c r="E3533" s="117"/>
      <c r="F3533" s="48"/>
      <c r="G3533" s="11"/>
      <c r="H3533" s="117"/>
      <c r="I3533" s="124"/>
      <c r="J3533" s="124"/>
      <c r="K3533" s="144"/>
      <c r="L3533" s="11"/>
      <c r="M3533" s="143"/>
      <c r="N3533" s="42"/>
      <c r="O3533" s="128"/>
      <c r="P3533" s="130"/>
      <c r="Q3533" s="131">
        <v>3</v>
      </c>
      <c r="R3533" s="68"/>
      <c r="S3533" s="35"/>
      <c r="T3533" s="69" t="s">
        <v>22</v>
      </c>
      <c r="U3533" s="92"/>
      <c r="V3533" s="70">
        <f>V3534</f>
        <v>0</v>
      </c>
      <c r="X3533" s="447">
        <f>X3534</f>
        <v>0</v>
      </c>
      <c r="Z3533" s="447">
        <f>Z3534</f>
        <v>0</v>
      </c>
      <c r="AB3533" s="447">
        <f>AB3534</f>
        <v>0</v>
      </c>
      <c r="AD3533" s="447" t="e">
        <f>#REF!</f>
        <v>#REF!</v>
      </c>
      <c r="AF3533" s="447">
        <f>AF3534</f>
        <v>0</v>
      </c>
      <c r="AH3533" s="447" t="e">
        <f t="shared" si="533"/>
        <v>#REF!</v>
      </c>
      <c r="AI3533" s="8"/>
      <c r="AJ3533" s="447">
        <f>AJ3534</f>
        <v>0</v>
      </c>
      <c r="AK3533" s="71"/>
      <c r="AL3533" s="447">
        <f>AL3534</f>
        <v>0</v>
      </c>
      <c r="AM3533" s="447"/>
      <c r="AN3533" s="447">
        <f>AN3534</f>
        <v>0</v>
      </c>
      <c r="AO3533" s="447"/>
      <c r="AP3533" s="447">
        <f>AP3534</f>
        <v>0</v>
      </c>
      <c r="AQ3533" s="447"/>
    </row>
    <row r="3534" spans="1:43" ht="18" hidden="1" customHeight="1" x14ac:dyDescent="0.2">
      <c r="B3534" s="4"/>
      <c r="C3534" s="117"/>
      <c r="D3534" s="117"/>
      <c r="E3534" s="117"/>
      <c r="F3534" s="48"/>
      <c r="G3534" s="11"/>
      <c r="H3534" s="117"/>
      <c r="I3534" s="124"/>
      <c r="J3534" s="124"/>
      <c r="K3534" s="144"/>
      <c r="L3534" s="11"/>
      <c r="M3534" s="143"/>
      <c r="N3534" s="42"/>
      <c r="O3534" s="128"/>
      <c r="P3534" s="130"/>
      <c r="Q3534" s="130"/>
      <c r="R3534" s="72" t="s">
        <v>3</v>
      </c>
      <c r="S3534" s="181"/>
      <c r="T3534" s="73" t="s">
        <v>22</v>
      </c>
      <c r="V3534" s="74">
        <v>0</v>
      </c>
      <c r="X3534" s="74">
        <v>0</v>
      </c>
      <c r="Z3534" s="74">
        <v>0</v>
      </c>
      <c r="AB3534" s="74">
        <v>0</v>
      </c>
      <c r="AD3534" s="74">
        <v>0</v>
      </c>
      <c r="AF3534" s="74">
        <v>0</v>
      </c>
      <c r="AH3534" s="74">
        <f t="shared" si="533"/>
        <v>0</v>
      </c>
      <c r="AI3534" s="446"/>
      <c r="AJ3534" s="74">
        <v>0</v>
      </c>
      <c r="AK3534" s="8"/>
      <c r="AL3534" s="74">
        <v>0</v>
      </c>
      <c r="AM3534" s="74"/>
      <c r="AN3534" s="74">
        <v>0</v>
      </c>
      <c r="AO3534" s="74"/>
      <c r="AP3534" s="74">
        <v>0</v>
      </c>
      <c r="AQ3534" s="74"/>
    </row>
    <row r="3535" spans="1:43" ht="18" customHeight="1" x14ac:dyDescent="0.2">
      <c r="B3535" s="4"/>
      <c r="C3535" s="117"/>
      <c r="D3535" s="117"/>
      <c r="E3535" s="117"/>
      <c r="F3535" s="48"/>
      <c r="G3535" s="11"/>
      <c r="H3535" s="117"/>
      <c r="I3535" s="124"/>
      <c r="J3535" s="124"/>
      <c r="K3535" s="144"/>
      <c r="L3535" s="11"/>
      <c r="M3535" s="143"/>
      <c r="N3535" s="42"/>
      <c r="O3535" s="128"/>
      <c r="P3535" s="130"/>
      <c r="Q3535" s="130"/>
      <c r="R3535" s="72"/>
      <c r="S3535" s="181"/>
      <c r="T3535" s="73"/>
      <c r="V3535" s="74"/>
      <c r="X3535" s="74"/>
      <c r="Z3535" s="74"/>
      <c r="AB3535" s="74"/>
      <c r="AD3535" s="74"/>
      <c r="AF3535" s="74"/>
      <c r="AH3535" s="74">
        <f t="shared" si="533"/>
        <v>0</v>
      </c>
      <c r="AI3535" s="8"/>
      <c r="AJ3535" s="74"/>
      <c r="AK3535" s="8"/>
      <c r="AL3535" s="74"/>
      <c r="AM3535" s="74"/>
      <c r="AN3535" s="74"/>
      <c r="AO3535" s="74"/>
      <c r="AP3535" s="74"/>
      <c r="AQ3535" s="74"/>
    </row>
    <row r="3536" spans="1:43" ht="18" customHeight="1" x14ac:dyDescent="0.2">
      <c r="B3536" s="4"/>
      <c r="C3536" s="132"/>
      <c r="D3536" s="132"/>
      <c r="E3536" s="132">
        <v>2</v>
      </c>
      <c r="F3536" s="94"/>
      <c r="G3536" s="277"/>
      <c r="H3536" s="132"/>
      <c r="I3536" s="121"/>
      <c r="J3536" s="121"/>
      <c r="K3536" s="164"/>
      <c r="L3536" s="277"/>
      <c r="M3536" s="163"/>
      <c r="N3536" s="261"/>
      <c r="O3536" s="122"/>
      <c r="P3536" s="123"/>
      <c r="Q3536" s="123"/>
      <c r="R3536" s="233"/>
      <c r="S3536" s="256"/>
      <c r="T3536" s="50" t="s">
        <v>183</v>
      </c>
      <c r="U3536" s="76"/>
      <c r="V3536" s="51">
        <f>V3537</f>
        <v>9698700</v>
      </c>
      <c r="X3536" s="51">
        <f>X3537+X3637</f>
        <v>11363700</v>
      </c>
      <c r="Z3536" s="51">
        <f>Z3537+Z3637</f>
        <v>13234300</v>
      </c>
      <c r="AB3536" s="51">
        <f>AB3537+AB3637</f>
        <v>16729450</v>
      </c>
      <c r="AD3536" s="51" t="e">
        <f>AD3537+AD3637</f>
        <v>#REF!</v>
      </c>
      <c r="AF3536" s="51">
        <f>AF3537+AF3637</f>
        <v>76700</v>
      </c>
      <c r="AH3536" s="51" t="e">
        <f t="shared" si="533"/>
        <v>#REF!</v>
      </c>
      <c r="AI3536" s="8"/>
      <c r="AJ3536" s="51">
        <f>AJ3537+AJ3637</f>
        <v>5680530</v>
      </c>
      <c r="AK3536" s="5"/>
      <c r="AL3536" s="51">
        <f>AL3537+AL3637</f>
        <v>25103230</v>
      </c>
      <c r="AM3536" s="51"/>
      <c r="AN3536" s="51">
        <f>AN3537+AN3637</f>
        <v>27163120</v>
      </c>
      <c r="AO3536" s="51"/>
      <c r="AP3536" s="51">
        <f>AP3537+AP3637</f>
        <v>27163120</v>
      </c>
      <c r="AQ3536" s="51"/>
    </row>
    <row r="3537" spans="2:43" ht="18" customHeight="1" x14ac:dyDescent="0.2">
      <c r="B3537" s="4"/>
      <c r="C3537" s="117"/>
      <c r="D3537" s="117"/>
      <c r="E3537" s="117"/>
      <c r="F3537" s="113">
        <v>41</v>
      </c>
      <c r="G3537" s="283"/>
      <c r="H3537" s="171"/>
      <c r="I3537" s="114"/>
      <c r="J3537" s="114"/>
      <c r="K3537" s="167"/>
      <c r="L3537" s="276"/>
      <c r="M3537" s="166"/>
      <c r="N3537" s="259"/>
      <c r="O3537" s="115"/>
      <c r="P3537" s="116"/>
      <c r="Q3537" s="116"/>
      <c r="R3537" s="52"/>
      <c r="S3537" s="247"/>
      <c r="T3537" s="53" t="s">
        <v>481</v>
      </c>
      <c r="U3537" s="240"/>
      <c r="V3537" s="54">
        <f>V3538</f>
        <v>9698700</v>
      </c>
      <c r="X3537" s="54">
        <f>X3538</f>
        <v>11330800</v>
      </c>
      <c r="Z3537" s="54">
        <f>Z3538</f>
        <v>10994640</v>
      </c>
      <c r="AB3537" s="54">
        <f>AB3538</f>
        <v>13209450</v>
      </c>
      <c r="AD3537" s="54" t="e">
        <f>AD3538</f>
        <v>#REF!</v>
      </c>
      <c r="AF3537" s="54">
        <f>AF3538</f>
        <v>44000</v>
      </c>
      <c r="AH3537" s="54" t="e">
        <f t="shared" si="533"/>
        <v>#REF!</v>
      </c>
      <c r="AI3537" s="5"/>
      <c r="AJ3537" s="54">
        <f>AJ3538</f>
        <v>4485190</v>
      </c>
      <c r="AK3537" s="55"/>
      <c r="AL3537" s="54">
        <f t="shared" ref="AL3537:AP3538" si="541">AL3538</f>
        <v>19988620</v>
      </c>
      <c r="AM3537" s="54"/>
      <c r="AN3537" s="54">
        <f t="shared" si="541"/>
        <v>21628950</v>
      </c>
      <c r="AO3537" s="54"/>
      <c r="AP3537" s="54">
        <f t="shared" si="541"/>
        <v>21628950</v>
      </c>
      <c r="AQ3537" s="54"/>
    </row>
    <row r="3538" spans="2:43" ht="18" customHeight="1" x14ac:dyDescent="0.2">
      <c r="B3538" s="4"/>
      <c r="C3538" s="117"/>
      <c r="D3538" s="117"/>
      <c r="E3538" s="117"/>
      <c r="F3538" s="48"/>
      <c r="G3538" s="11"/>
      <c r="H3538" s="112" t="s">
        <v>33</v>
      </c>
      <c r="I3538" s="118"/>
      <c r="J3538" s="118"/>
      <c r="K3538" s="170"/>
      <c r="L3538" s="34"/>
      <c r="M3538" s="169"/>
      <c r="N3538" s="260"/>
      <c r="O3538" s="119"/>
      <c r="P3538" s="120"/>
      <c r="Q3538" s="120"/>
      <c r="R3538" s="56"/>
      <c r="S3538" s="248"/>
      <c r="T3538" s="57" t="s">
        <v>92</v>
      </c>
      <c r="U3538" s="236"/>
      <c r="V3538" s="58">
        <f>V3539</f>
        <v>9698700</v>
      </c>
      <c r="X3538" s="659">
        <f>X3539</f>
        <v>11330800</v>
      </c>
      <c r="Z3538" s="659">
        <f>Z3539</f>
        <v>10994640</v>
      </c>
      <c r="AB3538" s="659">
        <f>AB3539</f>
        <v>13209450</v>
      </c>
      <c r="AD3538" s="659" t="e">
        <f>AD3539</f>
        <v>#REF!</v>
      </c>
      <c r="AF3538" s="659">
        <f>AF3539</f>
        <v>44000</v>
      </c>
      <c r="AH3538" s="659" t="e">
        <f t="shared" si="533"/>
        <v>#REF!</v>
      </c>
      <c r="AI3538" s="55"/>
      <c r="AJ3538" s="659">
        <f>AJ3539</f>
        <v>4485190</v>
      </c>
      <c r="AK3538" s="59"/>
      <c r="AL3538" s="659">
        <f t="shared" si="541"/>
        <v>19988620</v>
      </c>
      <c r="AM3538" s="659"/>
      <c r="AN3538" s="659">
        <f t="shared" si="541"/>
        <v>21628950</v>
      </c>
      <c r="AO3538" s="659"/>
      <c r="AP3538" s="659">
        <f t="shared" si="541"/>
        <v>21628950</v>
      </c>
      <c r="AQ3538" s="659"/>
    </row>
    <row r="3539" spans="2:43" ht="18" customHeight="1" x14ac:dyDescent="0.2">
      <c r="B3539" s="4"/>
      <c r="C3539" s="117"/>
      <c r="D3539" s="117"/>
      <c r="E3539" s="117"/>
      <c r="F3539" s="48"/>
      <c r="G3539" s="11"/>
      <c r="H3539" s="132"/>
      <c r="I3539" s="121">
        <v>4</v>
      </c>
      <c r="J3539" s="121"/>
      <c r="K3539" s="164"/>
      <c r="L3539" s="277"/>
      <c r="M3539" s="163"/>
      <c r="N3539" s="261"/>
      <c r="O3539" s="122"/>
      <c r="P3539" s="123"/>
      <c r="Q3539" s="123"/>
      <c r="R3539" s="49"/>
      <c r="S3539" s="18"/>
      <c r="T3539" s="50" t="s">
        <v>93</v>
      </c>
      <c r="U3539" s="76"/>
      <c r="V3539" s="51">
        <f>V3540+V3615</f>
        <v>9698700</v>
      </c>
      <c r="X3539" s="51">
        <f>X3540+X3615</f>
        <v>11330800</v>
      </c>
      <c r="Z3539" s="51">
        <f>Z3540+Z3615</f>
        <v>10994640</v>
      </c>
      <c r="AB3539" s="51">
        <f>AB3540+AB3615</f>
        <v>13209450</v>
      </c>
      <c r="AD3539" s="51" t="e">
        <f>AD3540+AD3615</f>
        <v>#REF!</v>
      </c>
      <c r="AF3539" s="51">
        <f>AF3540+AF3615</f>
        <v>44000</v>
      </c>
      <c r="AH3539" s="51" t="e">
        <f t="shared" si="533"/>
        <v>#REF!</v>
      </c>
      <c r="AI3539" s="660"/>
      <c r="AJ3539" s="51">
        <f>AJ3540+AJ3615</f>
        <v>4485190</v>
      </c>
      <c r="AK3539" s="5"/>
      <c r="AL3539" s="51">
        <f>AL3540+AL3615</f>
        <v>19988620</v>
      </c>
      <c r="AM3539" s="51"/>
      <c r="AN3539" s="51">
        <f>AN3540+AN3615</f>
        <v>21628950</v>
      </c>
      <c r="AO3539" s="51"/>
      <c r="AP3539" s="51">
        <f>AP3540+AP3615</f>
        <v>21628950</v>
      </c>
      <c r="AQ3539" s="51"/>
    </row>
    <row r="3540" spans="2:43" ht="18" customHeight="1" x14ac:dyDescent="0.2">
      <c r="B3540" s="4"/>
      <c r="C3540" s="117"/>
      <c r="D3540" s="117"/>
      <c r="E3540" s="117"/>
      <c r="F3540" s="48"/>
      <c r="G3540" s="11"/>
      <c r="H3540" s="132"/>
      <c r="I3540" s="121"/>
      <c r="J3540" s="121">
        <v>1</v>
      </c>
      <c r="K3540" s="164"/>
      <c r="L3540" s="277"/>
      <c r="M3540" s="163"/>
      <c r="N3540" s="261"/>
      <c r="O3540" s="122"/>
      <c r="P3540" s="123"/>
      <c r="Q3540" s="123"/>
      <c r="R3540" s="49"/>
      <c r="S3540" s="18"/>
      <c r="T3540" s="50" t="s">
        <v>189</v>
      </c>
      <c r="U3540" s="76"/>
      <c r="V3540" s="51">
        <f>V3541</f>
        <v>9695000</v>
      </c>
      <c r="X3540" s="51">
        <f>X3541</f>
        <v>11326000</v>
      </c>
      <c r="Z3540" s="51">
        <f>Z3541</f>
        <v>10990240</v>
      </c>
      <c r="AB3540" s="51">
        <f>AB3541</f>
        <v>13204750</v>
      </c>
      <c r="AD3540" s="51" t="e">
        <f>AD3541</f>
        <v>#REF!</v>
      </c>
      <c r="AF3540" s="51">
        <f>AF3541</f>
        <v>44000</v>
      </c>
      <c r="AH3540" s="51" t="e">
        <f t="shared" si="533"/>
        <v>#REF!</v>
      </c>
      <c r="AI3540" s="5"/>
      <c r="AJ3540" s="51">
        <f>AJ3541</f>
        <v>4483650</v>
      </c>
      <c r="AK3540" s="5"/>
      <c r="AL3540" s="51">
        <f>AL3541</f>
        <v>19983320</v>
      </c>
      <c r="AM3540" s="51"/>
      <c r="AN3540" s="51">
        <f>AN3541</f>
        <v>21623050</v>
      </c>
      <c r="AO3540" s="51"/>
      <c r="AP3540" s="51">
        <f>AP3541</f>
        <v>21623050</v>
      </c>
      <c r="AQ3540" s="51"/>
    </row>
    <row r="3541" spans="2:43" ht="18" customHeight="1" x14ac:dyDescent="0.2">
      <c r="B3541" s="4"/>
      <c r="C3541" s="117"/>
      <c r="D3541" s="117"/>
      <c r="E3541" s="117"/>
      <c r="F3541" s="48"/>
      <c r="G3541" s="11"/>
      <c r="H3541" s="117"/>
      <c r="I3541" s="124"/>
      <c r="J3541" s="124"/>
      <c r="K3541" s="144"/>
      <c r="L3541" s="11"/>
      <c r="M3541" s="226">
        <v>2</v>
      </c>
      <c r="N3541" s="262"/>
      <c r="O3541" s="125"/>
      <c r="P3541" s="126"/>
      <c r="Q3541" s="126"/>
      <c r="R3541" s="60"/>
      <c r="S3541" s="249"/>
      <c r="T3541" s="61" t="s">
        <v>413</v>
      </c>
      <c r="U3541" s="241"/>
      <c r="V3541" s="62">
        <f>V3542+V3566+V3576</f>
        <v>9695000</v>
      </c>
      <c r="X3541" s="62">
        <f>X3542+X3566+X3576</f>
        <v>11326000</v>
      </c>
      <c r="Z3541" s="62">
        <f>Z3542+Z3566+Z3576</f>
        <v>10990240</v>
      </c>
      <c r="AB3541" s="62">
        <f>AB3542+AB3566+AB3576</f>
        <v>13204750</v>
      </c>
      <c r="AD3541" s="62" t="e">
        <f>AD3542+AD3566+AD3576</f>
        <v>#REF!</v>
      </c>
      <c r="AF3541" s="62">
        <f>AF3542+AF3566+AF3576</f>
        <v>44000</v>
      </c>
      <c r="AH3541" s="62" t="e">
        <f t="shared" si="533"/>
        <v>#REF!</v>
      </c>
      <c r="AI3541" s="5"/>
      <c r="AJ3541" s="62">
        <f>AJ3542+AJ3566+AJ3576</f>
        <v>4483650</v>
      </c>
      <c r="AK3541" s="63"/>
      <c r="AL3541" s="62">
        <f>AL3542+AL3566+AL3576</f>
        <v>19983320</v>
      </c>
      <c r="AM3541" s="62"/>
      <c r="AN3541" s="62">
        <f>AN3542+AN3566+AN3576</f>
        <v>21623050</v>
      </c>
      <c r="AO3541" s="62"/>
      <c r="AP3541" s="62">
        <f>AP3542+AP3566+AP3576</f>
        <v>21623050</v>
      </c>
      <c r="AQ3541" s="62"/>
    </row>
    <row r="3542" spans="2:43" ht="18" customHeight="1" x14ac:dyDescent="0.2">
      <c r="B3542" s="4"/>
      <c r="C3542" s="117"/>
      <c r="D3542" s="117"/>
      <c r="E3542" s="117"/>
      <c r="F3542" s="48"/>
      <c r="G3542" s="11"/>
      <c r="H3542" s="117"/>
      <c r="I3542" s="124"/>
      <c r="J3542" s="124"/>
      <c r="K3542" s="144"/>
      <c r="L3542" s="11"/>
      <c r="M3542" s="143"/>
      <c r="N3542" s="42"/>
      <c r="O3542" s="127" t="s">
        <v>3</v>
      </c>
      <c r="P3542" s="123"/>
      <c r="Q3542" s="123"/>
      <c r="R3542" s="49"/>
      <c r="S3542" s="18"/>
      <c r="T3542" s="50" t="s">
        <v>7</v>
      </c>
      <c r="U3542" s="76"/>
      <c r="V3542" s="51">
        <f>V3543+V3562</f>
        <v>8181000</v>
      </c>
      <c r="X3542" s="51">
        <f>X3543+X3562</f>
        <v>9906500</v>
      </c>
      <c r="Z3542" s="51">
        <f>Z3543+Z3562</f>
        <v>9292700</v>
      </c>
      <c r="AB3542" s="51">
        <f>AB3543+AB3562</f>
        <v>11005200</v>
      </c>
      <c r="AD3542" s="51">
        <f>AD3543+AD3562</f>
        <v>11930500</v>
      </c>
      <c r="AF3542" s="51">
        <f>AF3543+AF3562</f>
        <v>0</v>
      </c>
      <c r="AH3542" s="51">
        <f t="shared" si="533"/>
        <v>11930500</v>
      </c>
      <c r="AI3542" s="63"/>
      <c r="AJ3542" s="51">
        <f>AJ3543+AJ3562</f>
        <v>3741780</v>
      </c>
      <c r="AK3542" s="5"/>
      <c r="AL3542" s="51">
        <f>AL3543+AL3562</f>
        <v>16991950</v>
      </c>
      <c r="AM3542" s="51"/>
      <c r="AN3542" s="51">
        <f>AN3543+AN3562</f>
        <v>18388400</v>
      </c>
      <c r="AO3542" s="51"/>
      <c r="AP3542" s="51">
        <f>AP3543+AP3562</f>
        <v>18388400</v>
      </c>
      <c r="AQ3542" s="51"/>
    </row>
    <row r="3543" spans="2:43" ht="18" customHeight="1" x14ac:dyDescent="0.2">
      <c r="B3543" s="4"/>
      <c r="C3543" s="117"/>
      <c r="D3543" s="117"/>
      <c r="E3543" s="117"/>
      <c r="F3543" s="48"/>
      <c r="G3543" s="11"/>
      <c r="H3543" s="117"/>
      <c r="I3543" s="124"/>
      <c r="J3543" s="124"/>
      <c r="K3543" s="144"/>
      <c r="L3543" s="11"/>
      <c r="M3543" s="143"/>
      <c r="N3543" s="42"/>
      <c r="O3543" s="128"/>
      <c r="P3543" s="129">
        <v>1</v>
      </c>
      <c r="Q3543" s="129"/>
      <c r="R3543" s="64"/>
      <c r="S3543" s="234"/>
      <c r="T3543" s="65" t="s">
        <v>8</v>
      </c>
      <c r="U3543" s="155"/>
      <c r="V3543" s="66">
        <f>V3544+V3548+V3552+V3554+V3558+V3560</f>
        <v>8171000</v>
      </c>
      <c r="X3543" s="66">
        <f>X3544+X3548+X3552+X3554+X3558+X3560</f>
        <v>9899500</v>
      </c>
      <c r="Z3543" s="66">
        <f>Z3544+Z3548+Z3552+Z3554+Z3558+Z3560</f>
        <v>9291200</v>
      </c>
      <c r="AB3543" s="66">
        <f>AB3544+AB3548+AB3552+AB3554+AB3558+AB3560</f>
        <v>11000800</v>
      </c>
      <c r="AD3543" s="66">
        <f>AD3544+AD3548+AD3552+AD3554+AD3558+AD3560</f>
        <v>11906500</v>
      </c>
      <c r="AF3543" s="66">
        <f>AF3544+AF3548+AF3552+AF3554+AF3558+AF3560</f>
        <v>0</v>
      </c>
      <c r="AH3543" s="66">
        <f t="shared" si="533"/>
        <v>11906500</v>
      </c>
      <c r="AI3543" s="5"/>
      <c r="AJ3543" s="66">
        <f>AJ3544+AJ3548+AJ3552+AJ3554+AJ3558+AJ3560</f>
        <v>3740280</v>
      </c>
      <c r="AK3543" s="67"/>
      <c r="AL3543" s="66">
        <f>AL3544+AL3548+AL3552+AL3554+AL3558+AL3560</f>
        <v>16944050</v>
      </c>
      <c r="AM3543" s="66"/>
      <c r="AN3543" s="66">
        <f>AN3544+AN3548+AN3552+AN3554+AN3558+AN3560</f>
        <v>18336700</v>
      </c>
      <c r="AO3543" s="66"/>
      <c r="AP3543" s="66">
        <f>AP3544+AP3548+AP3552+AP3554+AP3558+AP3560</f>
        <v>18336700</v>
      </c>
      <c r="AQ3543" s="66"/>
    </row>
    <row r="3544" spans="2:43" ht="18" customHeight="1" x14ac:dyDescent="0.2">
      <c r="B3544" s="4"/>
      <c r="C3544" s="117"/>
      <c r="D3544" s="117"/>
      <c r="E3544" s="117"/>
      <c r="F3544" s="48"/>
      <c r="G3544" s="11"/>
      <c r="H3544" s="117"/>
      <c r="I3544" s="124"/>
      <c r="J3544" s="124"/>
      <c r="K3544" s="144"/>
      <c r="L3544" s="11"/>
      <c r="M3544" s="143"/>
      <c r="N3544" s="42"/>
      <c r="O3544" s="128"/>
      <c r="P3544" s="130"/>
      <c r="Q3544" s="140">
        <v>1</v>
      </c>
      <c r="R3544" s="68"/>
      <c r="S3544" s="35"/>
      <c r="T3544" s="69" t="s">
        <v>9</v>
      </c>
      <c r="U3544" s="92"/>
      <c r="V3544" s="70">
        <f>V3545+V3546+V3547</f>
        <v>2811000</v>
      </c>
      <c r="X3544" s="447">
        <f>X3545+X3546+X3547</f>
        <v>3644200</v>
      </c>
      <c r="Z3544" s="447">
        <f>Z3545+Z3546+Z3547</f>
        <v>3766000</v>
      </c>
      <c r="AB3544" s="447">
        <f>AB3545+AB3546+AB3547</f>
        <v>4601500</v>
      </c>
      <c r="AD3544" s="447">
        <f>AD3545+AD3546+AD3547</f>
        <v>4619000</v>
      </c>
      <c r="AF3544" s="447">
        <f>AF3545+AF3546+AF3547</f>
        <v>0</v>
      </c>
      <c r="AH3544" s="447">
        <f t="shared" si="533"/>
        <v>4619000</v>
      </c>
      <c r="AI3544" s="67"/>
      <c r="AJ3544" s="447">
        <f>AJ3545+AJ3546+AJ3547</f>
        <v>1564510</v>
      </c>
      <c r="AK3544" s="71"/>
      <c r="AL3544" s="447">
        <f>AL3545+AL3546+AL3547</f>
        <v>5911250</v>
      </c>
      <c r="AM3544" s="447"/>
      <c r="AN3544" s="447">
        <f>AN3545+AN3546+AN3547</f>
        <v>6396350</v>
      </c>
      <c r="AO3544" s="447"/>
      <c r="AP3544" s="447">
        <f>AP3545+AP3546+AP3547</f>
        <v>6396350</v>
      </c>
      <c r="AQ3544" s="447"/>
    </row>
    <row r="3545" spans="2:43" ht="18" customHeight="1" x14ac:dyDescent="0.2">
      <c r="B3545" s="4"/>
      <c r="C3545" s="117"/>
      <c r="D3545" s="117"/>
      <c r="E3545" s="117"/>
      <c r="F3545" s="48"/>
      <c r="G3545" s="11"/>
      <c r="H3545" s="117"/>
      <c r="I3545" s="124"/>
      <c r="J3545" s="124"/>
      <c r="K3545" s="144"/>
      <c r="L3545" s="11"/>
      <c r="M3545" s="143"/>
      <c r="N3545" s="42"/>
      <c r="O3545" s="128"/>
      <c r="P3545" s="130"/>
      <c r="Q3545" s="130"/>
      <c r="R3545" s="72" t="s">
        <v>3</v>
      </c>
      <c r="S3545" s="181"/>
      <c r="T3545" s="73" t="s">
        <v>9</v>
      </c>
      <c r="V3545" s="74">
        <v>2811000</v>
      </c>
      <c r="X3545" s="74">
        <v>3644200</v>
      </c>
      <c r="Z3545" s="829">
        <v>3766000</v>
      </c>
      <c r="AB3545" s="74">
        <v>4601500</v>
      </c>
      <c r="AD3545" s="944">
        <v>4619000</v>
      </c>
      <c r="AF3545" s="74">
        <v>0</v>
      </c>
      <c r="AH3545" s="74">
        <f t="shared" si="533"/>
        <v>4619000</v>
      </c>
      <c r="AI3545" s="446"/>
      <c r="AJ3545" s="74">
        <f t="shared" ref="AJ3545" si="542">CEILING(AB3545*34/100,10)</f>
        <v>1564510</v>
      </c>
      <c r="AK3545" s="8"/>
      <c r="AL3545" s="74">
        <v>5911250</v>
      </c>
      <c r="AM3545" s="74"/>
      <c r="AN3545" s="74">
        <v>6396350</v>
      </c>
      <c r="AO3545" s="74"/>
      <c r="AP3545" s="74">
        <v>6396350</v>
      </c>
      <c r="AQ3545" s="74"/>
    </row>
    <row r="3546" spans="2:43" ht="18" hidden="1" customHeight="1" x14ac:dyDescent="0.2">
      <c r="B3546" s="4"/>
      <c r="C3546" s="117"/>
      <c r="D3546" s="117"/>
      <c r="E3546" s="117"/>
      <c r="F3546" s="48"/>
      <c r="G3546" s="11"/>
      <c r="H3546" s="117"/>
      <c r="I3546" s="124"/>
      <c r="J3546" s="124"/>
      <c r="K3546" s="144"/>
      <c r="L3546" s="11"/>
      <c r="M3546" s="143"/>
      <c r="N3546" s="42"/>
      <c r="O3546" s="128"/>
      <c r="P3546" s="130"/>
      <c r="Q3546" s="130"/>
      <c r="R3546" s="72"/>
      <c r="S3546" s="181"/>
      <c r="T3546" s="73"/>
      <c r="V3546" s="74"/>
      <c r="X3546" s="74"/>
      <c r="Z3546" s="74"/>
      <c r="AB3546" s="74"/>
      <c r="AD3546" s="74"/>
      <c r="AF3546" s="74"/>
      <c r="AH3546" s="74">
        <f t="shared" ref="AH3546:AH3609" si="543">AD3546+AF3546</f>
        <v>0</v>
      </c>
      <c r="AI3546" s="8"/>
      <c r="AJ3546" s="74"/>
      <c r="AK3546" s="8"/>
      <c r="AL3546" s="74"/>
      <c r="AM3546" s="74"/>
      <c r="AN3546" s="74"/>
      <c r="AO3546" s="74"/>
      <c r="AP3546" s="74"/>
      <c r="AQ3546" s="74"/>
    </row>
    <row r="3547" spans="2:43" ht="18" hidden="1" customHeight="1" x14ac:dyDescent="0.2">
      <c r="B3547" s="4"/>
      <c r="C3547" s="117"/>
      <c r="D3547" s="117"/>
      <c r="E3547" s="117"/>
      <c r="F3547" s="48"/>
      <c r="G3547" s="11"/>
      <c r="H3547" s="117"/>
      <c r="I3547" s="124"/>
      <c r="J3547" s="124"/>
      <c r="K3547" s="144"/>
      <c r="L3547" s="11"/>
      <c r="M3547" s="143"/>
      <c r="N3547" s="42"/>
      <c r="O3547" s="128"/>
      <c r="P3547" s="130"/>
      <c r="Q3547" s="130"/>
      <c r="R3547" s="72"/>
      <c r="S3547" s="181"/>
      <c r="T3547" s="73"/>
      <c r="V3547" s="74"/>
      <c r="X3547" s="74"/>
      <c r="Z3547" s="74"/>
      <c r="AB3547" s="74"/>
      <c r="AD3547" s="74"/>
      <c r="AF3547" s="74"/>
      <c r="AH3547" s="74">
        <f t="shared" si="543"/>
        <v>0</v>
      </c>
      <c r="AI3547" s="8"/>
      <c r="AJ3547" s="74"/>
      <c r="AK3547" s="8"/>
      <c r="AL3547" s="74"/>
      <c r="AM3547" s="74"/>
      <c r="AN3547" s="74"/>
      <c r="AO3547" s="74"/>
      <c r="AP3547" s="74"/>
      <c r="AQ3547" s="74"/>
    </row>
    <row r="3548" spans="2:43" ht="18" customHeight="1" x14ac:dyDescent="0.2">
      <c r="B3548" s="4"/>
      <c r="C3548" s="117"/>
      <c r="D3548" s="117"/>
      <c r="E3548" s="117"/>
      <c r="F3548" s="48"/>
      <c r="G3548" s="11"/>
      <c r="H3548" s="117"/>
      <c r="I3548" s="124"/>
      <c r="J3548" s="124"/>
      <c r="K3548" s="144"/>
      <c r="L3548" s="11"/>
      <c r="M3548" s="143"/>
      <c r="N3548" s="42"/>
      <c r="O3548" s="128"/>
      <c r="P3548" s="130"/>
      <c r="Q3548" s="131">
        <v>2</v>
      </c>
      <c r="R3548" s="68"/>
      <c r="S3548" s="35"/>
      <c r="T3548" s="69" t="s">
        <v>11</v>
      </c>
      <c r="U3548" s="92"/>
      <c r="V3548" s="70">
        <f>V3549+V3550+V3551</f>
        <v>2499000</v>
      </c>
      <c r="X3548" s="447">
        <f>X3549+X3550+X3551</f>
        <v>2861100</v>
      </c>
      <c r="Z3548" s="447">
        <f>Z3549+Z3550+Z3551</f>
        <v>2575000</v>
      </c>
      <c r="AB3548" s="447">
        <f>AB3549+AB3550+AB3551</f>
        <v>2864700</v>
      </c>
      <c r="AD3548" s="447">
        <f>AD3549+AD3550+AD3551</f>
        <v>2955800</v>
      </c>
      <c r="AF3548" s="447">
        <f>AF3549+AF3550+AF3551</f>
        <v>0</v>
      </c>
      <c r="AH3548" s="447">
        <f t="shared" si="543"/>
        <v>2955800</v>
      </c>
      <c r="AI3548" s="8"/>
      <c r="AJ3548" s="447">
        <f>AJ3549+AJ3550+AJ3551</f>
        <v>974000</v>
      </c>
      <c r="AK3548" s="71"/>
      <c r="AL3548" s="447">
        <f>AL3549+AL3550+AL3551</f>
        <v>5850650</v>
      </c>
      <c r="AM3548" s="447"/>
      <c r="AN3548" s="447">
        <f>AN3549+AN3550+AN3551</f>
        <v>6330750</v>
      </c>
      <c r="AO3548" s="447"/>
      <c r="AP3548" s="447">
        <f>AP3549+AP3550+AP3551</f>
        <v>6330750</v>
      </c>
      <c r="AQ3548" s="447"/>
    </row>
    <row r="3549" spans="2:43" ht="18" customHeight="1" x14ac:dyDescent="0.2">
      <c r="B3549" s="4"/>
      <c r="C3549" s="117"/>
      <c r="D3549" s="117"/>
      <c r="E3549" s="117"/>
      <c r="F3549" s="48"/>
      <c r="G3549" s="11"/>
      <c r="H3549" s="117"/>
      <c r="I3549" s="124"/>
      <c r="J3549" s="124"/>
      <c r="K3549" s="144"/>
      <c r="L3549" s="11"/>
      <c r="M3549" s="143"/>
      <c r="N3549" s="42"/>
      <c r="O3549" s="128"/>
      <c r="P3549" s="130"/>
      <c r="Q3549" s="130"/>
      <c r="R3549" s="72" t="s">
        <v>3</v>
      </c>
      <c r="S3549" s="181"/>
      <c r="T3549" s="73" t="s">
        <v>11</v>
      </c>
      <c r="V3549" s="74">
        <v>2499000</v>
      </c>
      <c r="X3549" s="74">
        <v>2861100</v>
      </c>
      <c r="Z3549" s="829">
        <v>2575000</v>
      </c>
      <c r="AB3549" s="74">
        <v>2864700</v>
      </c>
      <c r="AD3549" s="944">
        <v>2955800</v>
      </c>
      <c r="AF3549" s="74">
        <v>0</v>
      </c>
      <c r="AH3549" s="74">
        <f t="shared" si="543"/>
        <v>2955800</v>
      </c>
      <c r="AI3549" s="446"/>
      <c r="AJ3549" s="74">
        <f t="shared" ref="AJ3549" si="544">CEILING(AB3549*34/100,10)</f>
        <v>974000</v>
      </c>
      <c r="AK3549" s="8"/>
      <c r="AL3549" s="74">
        <v>5850650</v>
      </c>
      <c r="AM3549" s="74"/>
      <c r="AN3549" s="74">
        <v>6330750</v>
      </c>
      <c r="AO3549" s="74"/>
      <c r="AP3549" s="74">
        <v>6330750</v>
      </c>
      <c r="AQ3549" s="74"/>
    </row>
    <row r="3550" spans="2:43" ht="18" hidden="1" customHeight="1" x14ac:dyDescent="0.2">
      <c r="B3550" s="4"/>
      <c r="C3550" s="117"/>
      <c r="D3550" s="117"/>
      <c r="E3550" s="117"/>
      <c r="F3550" s="48"/>
      <c r="G3550" s="11"/>
      <c r="H3550" s="117"/>
      <c r="I3550" s="124"/>
      <c r="J3550" s="124"/>
      <c r="K3550" s="144"/>
      <c r="L3550" s="11"/>
      <c r="M3550" s="143"/>
      <c r="N3550" s="42"/>
      <c r="O3550" s="128"/>
      <c r="P3550" s="130"/>
      <c r="Q3550" s="130"/>
      <c r="R3550" s="72"/>
      <c r="S3550" s="181"/>
      <c r="T3550" s="73"/>
      <c r="V3550" s="74"/>
      <c r="X3550" s="74"/>
      <c r="Z3550" s="74"/>
      <c r="AB3550" s="74"/>
      <c r="AD3550" s="74"/>
      <c r="AF3550" s="74"/>
      <c r="AH3550" s="74">
        <f t="shared" si="543"/>
        <v>0</v>
      </c>
      <c r="AI3550" s="8"/>
      <c r="AJ3550" s="74"/>
      <c r="AK3550" s="8"/>
      <c r="AL3550" s="74"/>
      <c r="AM3550" s="74"/>
      <c r="AN3550" s="74"/>
      <c r="AO3550" s="74"/>
      <c r="AP3550" s="74"/>
      <c r="AQ3550" s="74"/>
    </row>
    <row r="3551" spans="2:43" ht="18" hidden="1" customHeight="1" x14ac:dyDescent="0.2">
      <c r="B3551" s="4"/>
      <c r="C3551" s="117"/>
      <c r="D3551" s="117"/>
      <c r="E3551" s="117"/>
      <c r="F3551" s="48"/>
      <c r="G3551" s="11"/>
      <c r="H3551" s="117"/>
      <c r="I3551" s="124"/>
      <c r="J3551" s="124"/>
      <c r="K3551" s="144"/>
      <c r="L3551" s="11"/>
      <c r="M3551" s="143"/>
      <c r="N3551" s="42"/>
      <c r="O3551" s="128"/>
      <c r="P3551" s="130"/>
      <c r="Q3551" s="130"/>
      <c r="R3551" s="72"/>
      <c r="S3551" s="181"/>
      <c r="T3551" s="73"/>
      <c r="V3551" s="74"/>
      <c r="X3551" s="74"/>
      <c r="Z3551" s="74"/>
      <c r="AB3551" s="74"/>
      <c r="AD3551" s="74"/>
      <c r="AF3551" s="74"/>
      <c r="AH3551" s="74">
        <f t="shared" si="543"/>
        <v>0</v>
      </c>
      <c r="AI3551" s="8"/>
      <c r="AJ3551" s="74"/>
      <c r="AK3551" s="8"/>
      <c r="AL3551" s="74"/>
      <c r="AM3551" s="74"/>
      <c r="AN3551" s="74"/>
      <c r="AO3551" s="74"/>
      <c r="AP3551" s="74"/>
      <c r="AQ3551" s="74"/>
    </row>
    <row r="3552" spans="2:43" ht="18" customHeight="1" x14ac:dyDescent="0.2">
      <c r="B3552" s="4"/>
      <c r="C3552" s="117"/>
      <c r="D3552" s="117"/>
      <c r="E3552" s="117"/>
      <c r="F3552" s="48"/>
      <c r="G3552" s="11"/>
      <c r="H3552" s="117"/>
      <c r="I3552" s="124"/>
      <c r="J3552" s="124"/>
      <c r="K3552" s="144"/>
      <c r="L3552" s="11"/>
      <c r="M3552" s="143"/>
      <c r="N3552" s="42"/>
      <c r="O3552" s="128"/>
      <c r="P3552" s="130"/>
      <c r="Q3552" s="131">
        <v>3</v>
      </c>
      <c r="R3552" s="84"/>
      <c r="S3552" s="250"/>
      <c r="T3552" s="69" t="s">
        <v>12</v>
      </c>
      <c r="U3552" s="92"/>
      <c r="V3552" s="70">
        <f>V3553</f>
        <v>1898000</v>
      </c>
      <c r="X3552" s="447">
        <f>X3553</f>
        <v>2273000</v>
      </c>
      <c r="Z3552" s="447">
        <f>Z3553</f>
        <v>1919100</v>
      </c>
      <c r="AB3552" s="447">
        <f>AB3553</f>
        <v>2346700</v>
      </c>
      <c r="AD3552" s="447">
        <f>AD3553</f>
        <v>4126900</v>
      </c>
      <c r="AF3552" s="447">
        <f>AF3553</f>
        <v>0</v>
      </c>
      <c r="AH3552" s="447">
        <f t="shared" si="543"/>
        <v>4126900</v>
      </c>
      <c r="AI3552" s="8"/>
      <c r="AJ3552" s="447">
        <f>AJ3553</f>
        <v>797880</v>
      </c>
      <c r="AK3552" s="71"/>
      <c r="AL3552" s="447">
        <f>AL3553</f>
        <v>3918700</v>
      </c>
      <c r="AM3552" s="447"/>
      <c r="AN3552" s="447">
        <f>AN3553</f>
        <v>4240250</v>
      </c>
      <c r="AO3552" s="447"/>
      <c r="AP3552" s="447">
        <f>AP3553</f>
        <v>4240250</v>
      </c>
      <c r="AQ3552" s="447"/>
    </row>
    <row r="3553" spans="2:43" ht="18" customHeight="1" x14ac:dyDescent="0.2">
      <c r="B3553" s="4"/>
      <c r="C3553" s="117"/>
      <c r="D3553" s="117"/>
      <c r="E3553" s="117"/>
      <c r="F3553" s="48"/>
      <c r="G3553" s="11"/>
      <c r="H3553" s="117"/>
      <c r="I3553" s="124"/>
      <c r="J3553" s="124"/>
      <c r="K3553" s="144"/>
      <c r="L3553" s="11"/>
      <c r="M3553" s="143"/>
      <c r="N3553" s="42"/>
      <c r="O3553" s="128"/>
      <c r="P3553" s="130"/>
      <c r="Q3553" s="130"/>
      <c r="R3553" s="72" t="s">
        <v>3</v>
      </c>
      <c r="S3553" s="181"/>
      <c r="T3553" s="73" t="s">
        <v>12</v>
      </c>
      <c r="V3553" s="74">
        <v>1898000</v>
      </c>
      <c r="X3553" s="74">
        <v>2273000</v>
      </c>
      <c r="Z3553" s="829">
        <v>1919100</v>
      </c>
      <c r="AB3553" s="74">
        <v>2346700</v>
      </c>
      <c r="AD3553" s="944">
        <v>4126900</v>
      </c>
      <c r="AF3553" s="74">
        <v>0</v>
      </c>
      <c r="AH3553" s="74">
        <f t="shared" si="543"/>
        <v>4126900</v>
      </c>
      <c r="AI3553" s="446"/>
      <c r="AJ3553" s="74">
        <f t="shared" ref="AJ3553" si="545">CEILING(AB3553*34/100,10)</f>
        <v>797880</v>
      </c>
      <c r="AK3553" s="8"/>
      <c r="AL3553" s="74">
        <v>3918700</v>
      </c>
      <c r="AM3553" s="74"/>
      <c r="AN3553" s="74">
        <v>4240250</v>
      </c>
      <c r="AO3553" s="74"/>
      <c r="AP3553" s="74">
        <v>4240250</v>
      </c>
      <c r="AQ3553" s="74"/>
    </row>
    <row r="3554" spans="2:43" ht="18" customHeight="1" x14ac:dyDescent="0.2">
      <c r="B3554" s="4"/>
      <c r="C3554" s="117"/>
      <c r="D3554" s="117"/>
      <c r="E3554" s="117"/>
      <c r="F3554" s="48"/>
      <c r="G3554" s="11"/>
      <c r="H3554" s="117"/>
      <c r="I3554" s="124"/>
      <c r="J3554" s="124"/>
      <c r="K3554" s="144"/>
      <c r="L3554" s="11"/>
      <c r="M3554" s="143"/>
      <c r="N3554" s="42"/>
      <c r="O3554" s="128"/>
      <c r="P3554" s="130"/>
      <c r="Q3554" s="131">
        <v>4</v>
      </c>
      <c r="R3554" s="68"/>
      <c r="S3554" s="35"/>
      <c r="T3554" s="69" t="s">
        <v>13</v>
      </c>
      <c r="U3554" s="92"/>
      <c r="V3554" s="70">
        <f>V3555+V3556+V3557</f>
        <v>76000</v>
      </c>
      <c r="X3554" s="447">
        <f>X3555+X3556+X3557</f>
        <v>106500</v>
      </c>
      <c r="Z3554" s="447">
        <f>Z3555+Z3556+Z3557</f>
        <v>92200</v>
      </c>
      <c r="AB3554" s="447">
        <f>AB3555+AB3556+AB3557</f>
        <v>90400</v>
      </c>
      <c r="AD3554" s="447">
        <f>AD3555+AD3556+AD3557</f>
        <v>105800</v>
      </c>
      <c r="AF3554" s="447">
        <f>AF3555+AF3556+AF3557</f>
        <v>0</v>
      </c>
      <c r="AH3554" s="447">
        <f t="shared" si="543"/>
        <v>105800</v>
      </c>
      <c r="AI3554" s="8"/>
      <c r="AJ3554" s="447">
        <f>AJ3555+AJ3556+AJ3557</f>
        <v>30740</v>
      </c>
      <c r="AK3554" s="71"/>
      <c r="AL3554" s="447">
        <f>AL3555+AL3556+AL3557</f>
        <v>117250</v>
      </c>
      <c r="AM3554" s="447"/>
      <c r="AN3554" s="447">
        <f>AN3555+AN3556+AN3557</f>
        <v>126900</v>
      </c>
      <c r="AO3554" s="447"/>
      <c r="AP3554" s="447">
        <f>AP3555+AP3556+AP3557</f>
        <v>126900</v>
      </c>
      <c r="AQ3554" s="447"/>
    </row>
    <row r="3555" spans="2:43" ht="18" customHeight="1" x14ac:dyDescent="0.2">
      <c r="B3555" s="4"/>
      <c r="C3555" s="117"/>
      <c r="D3555" s="117"/>
      <c r="E3555" s="117"/>
      <c r="F3555" s="48"/>
      <c r="G3555" s="11"/>
      <c r="H3555" s="117"/>
      <c r="I3555" s="124"/>
      <c r="J3555" s="124"/>
      <c r="K3555" s="144"/>
      <c r="L3555" s="11"/>
      <c r="M3555" s="143"/>
      <c r="N3555" s="42"/>
      <c r="O3555" s="128"/>
      <c r="P3555" s="130"/>
      <c r="Q3555" s="130"/>
      <c r="R3555" s="72" t="s">
        <v>3</v>
      </c>
      <c r="S3555" s="181"/>
      <c r="T3555" s="73" t="s">
        <v>13</v>
      </c>
      <c r="V3555" s="74">
        <v>76000</v>
      </c>
      <c r="X3555" s="74">
        <v>106500</v>
      </c>
      <c r="Z3555" s="829">
        <v>92200</v>
      </c>
      <c r="AB3555" s="74">
        <v>90400</v>
      </c>
      <c r="AD3555" s="944">
        <v>105800</v>
      </c>
      <c r="AF3555" s="74">
        <v>0</v>
      </c>
      <c r="AH3555" s="74">
        <f t="shared" si="543"/>
        <v>105800</v>
      </c>
      <c r="AI3555" s="446"/>
      <c r="AJ3555" s="74">
        <f t="shared" ref="AJ3555" si="546">CEILING(AB3555*34/100,10)</f>
        <v>30740</v>
      </c>
      <c r="AK3555" s="8"/>
      <c r="AL3555" s="74">
        <v>117250</v>
      </c>
      <c r="AM3555" s="74"/>
      <c r="AN3555" s="74">
        <v>126900</v>
      </c>
      <c r="AO3555" s="74"/>
      <c r="AP3555" s="74">
        <v>126900</v>
      </c>
      <c r="AQ3555" s="74"/>
    </row>
    <row r="3556" spans="2:43" ht="18" hidden="1" customHeight="1" x14ac:dyDescent="0.2">
      <c r="B3556" s="4"/>
      <c r="C3556" s="117"/>
      <c r="D3556" s="117"/>
      <c r="E3556" s="117"/>
      <c r="F3556" s="48"/>
      <c r="G3556" s="11"/>
      <c r="H3556" s="117"/>
      <c r="I3556" s="124"/>
      <c r="J3556" s="124"/>
      <c r="K3556" s="144"/>
      <c r="L3556" s="11"/>
      <c r="M3556" s="143"/>
      <c r="N3556" s="42"/>
      <c r="O3556" s="128"/>
      <c r="P3556" s="130"/>
      <c r="Q3556" s="130"/>
      <c r="R3556" s="72"/>
      <c r="S3556" s="181"/>
      <c r="T3556" s="73"/>
      <c r="V3556" s="74"/>
      <c r="X3556" s="74"/>
      <c r="Z3556" s="74"/>
      <c r="AB3556" s="74"/>
      <c r="AD3556" s="74"/>
      <c r="AF3556" s="74"/>
      <c r="AH3556" s="74">
        <f t="shared" si="543"/>
        <v>0</v>
      </c>
      <c r="AI3556" s="8"/>
      <c r="AJ3556" s="74"/>
      <c r="AK3556" s="8"/>
      <c r="AL3556" s="74"/>
      <c r="AM3556" s="74"/>
      <c r="AN3556" s="74"/>
      <c r="AO3556" s="74"/>
      <c r="AP3556" s="74"/>
      <c r="AQ3556" s="74"/>
    </row>
    <row r="3557" spans="2:43" ht="18" hidden="1" customHeight="1" x14ac:dyDescent="0.2">
      <c r="B3557" s="4"/>
      <c r="C3557" s="117"/>
      <c r="D3557" s="117"/>
      <c r="E3557" s="117"/>
      <c r="F3557" s="48"/>
      <c r="G3557" s="11"/>
      <c r="H3557" s="117"/>
      <c r="I3557" s="124"/>
      <c r="J3557" s="124"/>
      <c r="K3557" s="144"/>
      <c r="L3557" s="11"/>
      <c r="M3557" s="143"/>
      <c r="N3557" s="42"/>
      <c r="O3557" s="128"/>
      <c r="P3557" s="130"/>
      <c r="Q3557" s="130"/>
      <c r="R3557" s="72"/>
      <c r="S3557" s="181"/>
      <c r="T3557" s="73"/>
      <c r="V3557" s="74"/>
      <c r="X3557" s="74"/>
      <c r="Z3557" s="74"/>
      <c r="AB3557" s="74"/>
      <c r="AD3557" s="74"/>
      <c r="AF3557" s="74"/>
      <c r="AH3557" s="74">
        <f t="shared" si="543"/>
        <v>0</v>
      </c>
      <c r="AI3557" s="8"/>
      <c r="AJ3557" s="74"/>
      <c r="AK3557" s="8"/>
      <c r="AL3557" s="74"/>
      <c r="AM3557" s="74"/>
      <c r="AN3557" s="74"/>
      <c r="AO3557" s="74"/>
      <c r="AP3557" s="74"/>
      <c r="AQ3557" s="74"/>
    </row>
    <row r="3558" spans="2:43" ht="18" customHeight="1" x14ac:dyDescent="0.2">
      <c r="B3558" s="4"/>
      <c r="C3558" s="117"/>
      <c r="D3558" s="117"/>
      <c r="E3558" s="117"/>
      <c r="F3558" s="48"/>
      <c r="G3558" s="11"/>
      <c r="H3558" s="117"/>
      <c r="I3558" s="124"/>
      <c r="J3558" s="124"/>
      <c r="K3558" s="144"/>
      <c r="L3558" s="11"/>
      <c r="M3558" s="143"/>
      <c r="N3558" s="42"/>
      <c r="O3558" s="128"/>
      <c r="P3558" s="130"/>
      <c r="Q3558" s="131">
        <v>5</v>
      </c>
      <c r="R3558" s="84"/>
      <c r="S3558" s="250"/>
      <c r="T3558" s="69" t="s">
        <v>204</v>
      </c>
      <c r="U3558" s="92"/>
      <c r="V3558" s="70">
        <f>V3559</f>
        <v>887000</v>
      </c>
      <c r="X3558" s="447">
        <f>X3559</f>
        <v>1014700</v>
      </c>
      <c r="Z3558" s="447">
        <f>Z3559</f>
        <v>938900</v>
      </c>
      <c r="AB3558" s="447">
        <f>AB3559</f>
        <v>1097500</v>
      </c>
      <c r="AD3558" s="447">
        <f>AD3559</f>
        <v>99000</v>
      </c>
      <c r="AF3558" s="447">
        <f>AF3559</f>
        <v>0</v>
      </c>
      <c r="AH3558" s="447">
        <f t="shared" si="543"/>
        <v>99000</v>
      </c>
      <c r="AI3558" s="8"/>
      <c r="AJ3558" s="447">
        <f>AJ3559</f>
        <v>373150</v>
      </c>
      <c r="AK3558" s="71"/>
      <c r="AL3558" s="447">
        <f>AL3559</f>
        <v>1146200</v>
      </c>
      <c r="AM3558" s="447"/>
      <c r="AN3558" s="447">
        <f>AN3559</f>
        <v>1242450</v>
      </c>
      <c r="AO3558" s="447"/>
      <c r="AP3558" s="447">
        <f>AP3559</f>
        <v>1242450</v>
      </c>
      <c r="AQ3558" s="447"/>
    </row>
    <row r="3559" spans="2:43" ht="18" customHeight="1" x14ac:dyDescent="0.2">
      <c r="B3559" s="4"/>
      <c r="C3559" s="117"/>
      <c r="D3559" s="117"/>
      <c r="E3559" s="117"/>
      <c r="F3559" s="48"/>
      <c r="G3559" s="11"/>
      <c r="H3559" s="117"/>
      <c r="I3559" s="124"/>
      <c r="J3559" s="124"/>
      <c r="K3559" s="144"/>
      <c r="L3559" s="11"/>
      <c r="M3559" s="143"/>
      <c r="N3559" s="42"/>
      <c r="O3559" s="128"/>
      <c r="P3559" s="130"/>
      <c r="Q3559" s="130"/>
      <c r="R3559" s="72" t="s">
        <v>3</v>
      </c>
      <c r="S3559" s="181"/>
      <c r="T3559" s="73" t="s">
        <v>204</v>
      </c>
      <c r="V3559" s="74">
        <v>887000</v>
      </c>
      <c r="X3559" s="74">
        <v>1014700</v>
      </c>
      <c r="Z3559" s="829">
        <v>938900</v>
      </c>
      <c r="AB3559" s="74">
        <v>1097500</v>
      </c>
      <c r="AD3559" s="944">
        <v>99000</v>
      </c>
      <c r="AF3559" s="74">
        <v>0</v>
      </c>
      <c r="AH3559" s="74">
        <f t="shared" si="543"/>
        <v>99000</v>
      </c>
      <c r="AI3559" s="446"/>
      <c r="AJ3559" s="74">
        <f t="shared" ref="AJ3559" si="547">CEILING(AB3559*34/100,10)</f>
        <v>373150</v>
      </c>
      <c r="AK3559" s="8"/>
      <c r="AL3559" s="74">
        <v>1146200</v>
      </c>
      <c r="AM3559" s="74"/>
      <c r="AN3559" s="74">
        <v>1242450</v>
      </c>
      <c r="AO3559" s="74"/>
      <c r="AP3559" s="74">
        <v>1242450</v>
      </c>
      <c r="AQ3559" s="74"/>
    </row>
    <row r="3560" spans="2:43" ht="18" hidden="1" customHeight="1" x14ac:dyDescent="0.2">
      <c r="B3560" s="4"/>
      <c r="C3560" s="117"/>
      <c r="D3560" s="117"/>
      <c r="E3560" s="117"/>
      <c r="F3560" s="48"/>
      <c r="G3560" s="11"/>
      <c r="H3560" s="117"/>
      <c r="I3560" s="124"/>
      <c r="J3560" s="124"/>
      <c r="K3560" s="144"/>
      <c r="L3560" s="11"/>
      <c r="M3560" s="143"/>
      <c r="N3560" s="42"/>
      <c r="O3560" s="128"/>
      <c r="P3560" s="130"/>
      <c r="Q3560" s="131">
        <v>6</v>
      </c>
      <c r="R3560" s="68"/>
      <c r="S3560" s="35"/>
      <c r="T3560" s="69" t="s">
        <v>375</v>
      </c>
      <c r="U3560" s="92"/>
      <c r="V3560" s="70">
        <f>SUM(V3561:V3561)</f>
        <v>0</v>
      </c>
      <c r="X3560" s="447">
        <f>SUM(X3561:X3561)</f>
        <v>0</v>
      </c>
      <c r="Z3560" s="447">
        <f>SUM(Z3561:Z3561)</f>
        <v>0</v>
      </c>
      <c r="AB3560" s="447">
        <f>SUM(AB3561:AB3561)</f>
        <v>0</v>
      </c>
      <c r="AD3560" s="447">
        <f>SUM(AD3561:AD3561)</f>
        <v>0</v>
      </c>
      <c r="AF3560" s="447">
        <f>SUM(AF3561:AF3561)</f>
        <v>0</v>
      </c>
      <c r="AH3560" s="447">
        <f t="shared" si="543"/>
        <v>0</v>
      </c>
      <c r="AI3560" s="8"/>
      <c r="AJ3560" s="447">
        <f>SUM(AJ3561:AJ3561)</f>
        <v>0</v>
      </c>
      <c r="AK3560" s="71"/>
      <c r="AL3560" s="447">
        <f>SUM(AL3561:AL3561)</f>
        <v>0</v>
      </c>
      <c r="AM3560" s="447"/>
      <c r="AN3560" s="447">
        <f>SUM(AN3561:AN3561)</f>
        <v>0</v>
      </c>
      <c r="AO3560" s="447"/>
      <c r="AP3560" s="447">
        <f>SUM(AP3561:AP3561)</f>
        <v>0</v>
      </c>
      <c r="AQ3560" s="447"/>
    </row>
    <row r="3561" spans="2:43" ht="18" hidden="1" customHeight="1" x14ac:dyDescent="0.2">
      <c r="B3561" s="4"/>
      <c r="C3561" s="117"/>
      <c r="D3561" s="117"/>
      <c r="E3561" s="117"/>
      <c r="F3561" s="48"/>
      <c r="G3561" s="11"/>
      <c r="H3561" s="117"/>
      <c r="I3561" s="124"/>
      <c r="J3561" s="124"/>
      <c r="K3561" s="144"/>
      <c r="L3561" s="11"/>
      <c r="M3561" s="143"/>
      <c r="N3561" s="42"/>
      <c r="O3561" s="128"/>
      <c r="P3561" s="130"/>
      <c r="Q3561" s="130"/>
      <c r="R3561" s="72" t="s">
        <v>3</v>
      </c>
      <c r="S3561" s="181"/>
      <c r="T3561" s="73" t="s">
        <v>375</v>
      </c>
      <c r="V3561" s="74">
        <v>0</v>
      </c>
      <c r="X3561" s="74">
        <v>0</v>
      </c>
      <c r="Z3561" s="74">
        <v>0</v>
      </c>
      <c r="AB3561" s="74">
        <v>0</v>
      </c>
      <c r="AD3561" s="74">
        <v>0</v>
      </c>
      <c r="AF3561" s="74">
        <v>0</v>
      </c>
      <c r="AH3561" s="74">
        <f t="shared" si="543"/>
        <v>0</v>
      </c>
      <c r="AI3561" s="446"/>
      <c r="AJ3561" s="74">
        <v>0</v>
      </c>
      <c r="AK3561" s="8"/>
      <c r="AL3561" s="74">
        <v>0</v>
      </c>
      <c r="AM3561" s="74"/>
      <c r="AN3561" s="74">
        <v>0</v>
      </c>
      <c r="AO3561" s="74"/>
      <c r="AP3561" s="74">
        <v>0</v>
      </c>
      <c r="AQ3561" s="74"/>
    </row>
    <row r="3562" spans="2:43" ht="18" customHeight="1" x14ac:dyDescent="0.2">
      <c r="B3562" s="4"/>
      <c r="C3562" s="117"/>
      <c r="D3562" s="117"/>
      <c r="E3562" s="117"/>
      <c r="F3562" s="48"/>
      <c r="G3562" s="11"/>
      <c r="H3562" s="117"/>
      <c r="I3562" s="124"/>
      <c r="J3562" s="124"/>
      <c r="K3562" s="144"/>
      <c r="L3562" s="11"/>
      <c r="M3562" s="143"/>
      <c r="N3562" s="42"/>
      <c r="O3562" s="128"/>
      <c r="P3562" s="129">
        <v>4</v>
      </c>
      <c r="Q3562" s="129"/>
      <c r="R3562" s="64"/>
      <c r="S3562" s="234"/>
      <c r="T3562" s="65" t="s">
        <v>376</v>
      </c>
      <c r="U3562" s="155"/>
      <c r="V3562" s="66">
        <f>V3563</f>
        <v>10000</v>
      </c>
      <c r="X3562" s="66">
        <f>X3563</f>
        <v>7000</v>
      </c>
      <c r="Z3562" s="66">
        <f>Z3563</f>
        <v>1500</v>
      </c>
      <c r="AB3562" s="66">
        <f>AB3563</f>
        <v>4400</v>
      </c>
      <c r="AD3562" s="66">
        <f>AD3563</f>
        <v>24000</v>
      </c>
      <c r="AF3562" s="66">
        <f>AF3563</f>
        <v>0</v>
      </c>
      <c r="AH3562" s="66">
        <f t="shared" si="543"/>
        <v>24000</v>
      </c>
      <c r="AI3562" s="8"/>
      <c r="AJ3562" s="66">
        <f>AJ3563</f>
        <v>1500</v>
      </c>
      <c r="AK3562" s="67"/>
      <c r="AL3562" s="66">
        <f>AL3563</f>
        <v>47900</v>
      </c>
      <c r="AM3562" s="66"/>
      <c r="AN3562" s="66">
        <f>AN3563</f>
        <v>51700</v>
      </c>
      <c r="AO3562" s="66"/>
      <c r="AP3562" s="66">
        <f>AP3563</f>
        <v>51700</v>
      </c>
      <c r="AQ3562" s="66"/>
    </row>
    <row r="3563" spans="2:43" ht="18" customHeight="1" x14ac:dyDescent="0.2">
      <c r="B3563" s="4"/>
      <c r="C3563" s="117"/>
      <c r="D3563" s="117"/>
      <c r="E3563" s="117"/>
      <c r="F3563" s="48"/>
      <c r="G3563" s="11"/>
      <c r="H3563" s="117"/>
      <c r="I3563" s="124"/>
      <c r="J3563" s="124"/>
      <c r="K3563" s="144"/>
      <c r="L3563" s="11"/>
      <c r="M3563" s="143"/>
      <c r="N3563" s="42"/>
      <c r="O3563" s="128"/>
      <c r="P3563" s="130"/>
      <c r="Q3563" s="131">
        <v>1</v>
      </c>
      <c r="R3563" s="84"/>
      <c r="S3563" s="250"/>
      <c r="T3563" s="69" t="s">
        <v>76</v>
      </c>
      <c r="U3563" s="92"/>
      <c r="V3563" s="70">
        <f>SUM(V3564:V3565)</f>
        <v>10000</v>
      </c>
      <c r="X3563" s="447">
        <f>SUM(X3564:X3565)</f>
        <v>7000</v>
      </c>
      <c r="Z3563" s="447">
        <f>SUM(Z3564:Z3565)</f>
        <v>1500</v>
      </c>
      <c r="AB3563" s="447">
        <f>SUM(AB3564:AB3565)</f>
        <v>4400</v>
      </c>
      <c r="AD3563" s="447">
        <f>SUM(AD3564:AD3565)</f>
        <v>24000</v>
      </c>
      <c r="AF3563" s="447">
        <f>SUM(AF3564:AF3565)</f>
        <v>0</v>
      </c>
      <c r="AH3563" s="447">
        <f t="shared" si="543"/>
        <v>24000</v>
      </c>
      <c r="AI3563" s="67"/>
      <c r="AJ3563" s="447">
        <f t="shared" ref="AJ3563" si="548">SUM(AJ3564:AJ3565)</f>
        <v>1500</v>
      </c>
      <c r="AK3563" s="70"/>
      <c r="AL3563" s="447">
        <f t="shared" ref="AL3563" si="549">SUM(AL3564:AL3565)</f>
        <v>47900</v>
      </c>
      <c r="AM3563" s="447"/>
      <c r="AN3563" s="447">
        <f t="shared" ref="AN3563:AP3563" si="550">SUM(AN3564:AN3565)</f>
        <v>51700</v>
      </c>
      <c r="AO3563" s="447"/>
      <c r="AP3563" s="447">
        <f t="shared" si="550"/>
        <v>51700</v>
      </c>
      <c r="AQ3563" s="447"/>
    </row>
    <row r="3564" spans="2:43" ht="18" hidden="1" customHeight="1" x14ac:dyDescent="0.2">
      <c r="B3564" s="4"/>
      <c r="C3564" s="117"/>
      <c r="D3564" s="117"/>
      <c r="E3564" s="117"/>
      <c r="F3564" s="48"/>
      <c r="G3564" s="11"/>
      <c r="H3564" s="117"/>
      <c r="I3564" s="124"/>
      <c r="J3564" s="124"/>
      <c r="K3564" s="144"/>
      <c r="L3564" s="11"/>
      <c r="M3564" s="143"/>
      <c r="N3564" s="42"/>
      <c r="O3564" s="128"/>
      <c r="P3564" s="130"/>
      <c r="Q3564" s="130"/>
      <c r="R3564" s="72" t="s">
        <v>14</v>
      </c>
      <c r="S3564" s="181"/>
      <c r="T3564" s="73" t="s">
        <v>377</v>
      </c>
      <c r="V3564" s="74">
        <v>0</v>
      </c>
      <c r="X3564" s="74">
        <v>0</v>
      </c>
      <c r="Z3564" s="74">
        <v>0</v>
      </c>
      <c r="AB3564" s="74">
        <v>0</v>
      </c>
      <c r="AD3564" s="74">
        <v>0</v>
      </c>
      <c r="AF3564" s="74">
        <v>0</v>
      </c>
      <c r="AH3564" s="74">
        <f t="shared" si="543"/>
        <v>0</v>
      </c>
      <c r="AI3564" s="447"/>
      <c r="AJ3564" s="74">
        <v>0</v>
      </c>
      <c r="AK3564" s="8"/>
      <c r="AL3564" s="74">
        <v>0</v>
      </c>
      <c r="AM3564" s="74"/>
      <c r="AN3564" s="74">
        <v>0</v>
      </c>
      <c r="AO3564" s="74"/>
      <c r="AP3564" s="74">
        <v>0</v>
      </c>
      <c r="AQ3564" s="74"/>
    </row>
    <row r="3565" spans="2:43" ht="18" customHeight="1" x14ac:dyDescent="0.2">
      <c r="B3565" s="4"/>
      <c r="C3565" s="117"/>
      <c r="D3565" s="117"/>
      <c r="E3565" s="117"/>
      <c r="F3565" s="48"/>
      <c r="G3565" s="11"/>
      <c r="H3565" s="117"/>
      <c r="I3565" s="124"/>
      <c r="J3565" s="124"/>
      <c r="K3565" s="144"/>
      <c r="L3565" s="11"/>
      <c r="M3565" s="143"/>
      <c r="N3565" s="42"/>
      <c r="O3565" s="128"/>
      <c r="P3565" s="130"/>
      <c r="Q3565" s="130"/>
      <c r="R3565" s="72">
        <v>90</v>
      </c>
      <c r="S3565" s="181"/>
      <c r="T3565" s="73" t="s">
        <v>500</v>
      </c>
      <c r="V3565" s="74">
        <v>10000</v>
      </c>
      <c r="X3565" s="74">
        <v>7000</v>
      </c>
      <c r="Z3565" s="829">
        <v>1500</v>
      </c>
      <c r="AB3565" s="74">
        <v>4400</v>
      </c>
      <c r="AD3565" s="944">
        <v>24000</v>
      </c>
      <c r="AF3565" s="74">
        <v>0</v>
      </c>
      <c r="AH3565" s="74">
        <f t="shared" si="543"/>
        <v>24000</v>
      </c>
      <c r="AI3565" s="8"/>
      <c r="AJ3565" s="74">
        <f t="shared" ref="AJ3565" si="551">CEILING(AB3565*34/100,10)</f>
        <v>1500</v>
      </c>
      <c r="AK3565" s="8"/>
      <c r="AL3565" s="74">
        <v>47900</v>
      </c>
      <c r="AM3565" s="74"/>
      <c r="AN3565" s="74">
        <v>51700</v>
      </c>
      <c r="AO3565" s="74"/>
      <c r="AP3565" s="74">
        <v>51700</v>
      </c>
      <c r="AQ3565" s="74"/>
    </row>
    <row r="3566" spans="2:43" ht="18" customHeight="1" x14ac:dyDescent="0.2">
      <c r="B3566" s="4"/>
      <c r="C3566" s="117"/>
      <c r="D3566" s="117"/>
      <c r="E3566" s="117"/>
      <c r="F3566" s="48"/>
      <c r="G3566" s="11"/>
      <c r="H3566" s="117"/>
      <c r="I3566" s="124"/>
      <c r="J3566" s="124"/>
      <c r="K3566" s="144"/>
      <c r="L3566" s="11"/>
      <c r="M3566" s="143"/>
      <c r="N3566" s="42"/>
      <c r="O3566" s="127" t="s">
        <v>0</v>
      </c>
      <c r="P3566" s="123"/>
      <c r="Q3566" s="123"/>
      <c r="R3566" s="49"/>
      <c r="S3566" s="18"/>
      <c r="T3566" s="50" t="s">
        <v>60</v>
      </c>
      <c r="U3566" s="76"/>
      <c r="V3566" s="51">
        <f>V3567+V3572</f>
        <v>1394000</v>
      </c>
      <c r="X3566" s="51">
        <f>X3567+X3572</f>
        <v>1316400</v>
      </c>
      <c r="Z3566" s="51">
        <f>Z3567+Z3572</f>
        <v>1590100</v>
      </c>
      <c r="AB3566" s="51">
        <f>AB3567+AB3572</f>
        <v>2125200</v>
      </c>
      <c r="AD3566" s="51">
        <f>AD3567+AD3572</f>
        <v>2297000</v>
      </c>
      <c r="AF3566" s="51">
        <f>AF3567+AF3572</f>
        <v>0</v>
      </c>
      <c r="AH3566" s="51">
        <f t="shared" si="543"/>
        <v>2297000</v>
      </c>
      <c r="AI3566" s="8"/>
      <c r="AJ3566" s="51">
        <f>AJ3567+AJ3572</f>
        <v>722580</v>
      </c>
      <c r="AK3566" s="5"/>
      <c r="AL3566" s="51">
        <f>AL3567+AL3572</f>
        <v>2888000</v>
      </c>
      <c r="AM3566" s="51"/>
      <c r="AN3566" s="51">
        <f>AN3567+AN3572</f>
        <v>3125150</v>
      </c>
      <c r="AO3566" s="51"/>
      <c r="AP3566" s="51">
        <f>AP3567+AP3572</f>
        <v>3125150</v>
      </c>
      <c r="AQ3566" s="51"/>
    </row>
    <row r="3567" spans="2:43" ht="18" customHeight="1" x14ac:dyDescent="0.2">
      <c r="B3567" s="4"/>
      <c r="C3567" s="117"/>
      <c r="D3567" s="117"/>
      <c r="E3567" s="117"/>
      <c r="F3567" s="48"/>
      <c r="G3567" s="11"/>
      <c r="H3567" s="117"/>
      <c r="I3567" s="124"/>
      <c r="J3567" s="124"/>
      <c r="K3567" s="144"/>
      <c r="L3567" s="11"/>
      <c r="M3567" s="143"/>
      <c r="N3567" s="42"/>
      <c r="O3567" s="128"/>
      <c r="P3567" s="129">
        <v>1</v>
      </c>
      <c r="Q3567" s="129"/>
      <c r="R3567" s="64"/>
      <c r="S3567" s="234"/>
      <c r="T3567" s="65" t="s">
        <v>8</v>
      </c>
      <c r="U3567" s="155"/>
      <c r="V3567" s="66">
        <f>V3568</f>
        <v>1393000</v>
      </c>
      <c r="X3567" s="66">
        <f>X3568</f>
        <v>1314400</v>
      </c>
      <c r="Z3567" s="66">
        <f>Z3568</f>
        <v>1589800</v>
      </c>
      <c r="AB3567" s="66">
        <f>AB3568</f>
        <v>2124100</v>
      </c>
      <c r="AD3567" s="66">
        <f>AD3568</f>
        <v>2292300</v>
      </c>
      <c r="AF3567" s="66">
        <f>AF3568</f>
        <v>0</v>
      </c>
      <c r="AH3567" s="66">
        <f t="shared" si="543"/>
        <v>2292300</v>
      </c>
      <c r="AI3567" s="5"/>
      <c r="AJ3567" s="66">
        <f>AJ3568</f>
        <v>722200</v>
      </c>
      <c r="AK3567" s="67"/>
      <c r="AL3567" s="66">
        <f>AL3568</f>
        <v>2885550</v>
      </c>
      <c r="AM3567" s="66"/>
      <c r="AN3567" s="66">
        <f>AN3568</f>
        <v>3122500</v>
      </c>
      <c r="AO3567" s="66"/>
      <c r="AP3567" s="66">
        <f>AP3568</f>
        <v>3122500</v>
      </c>
      <c r="AQ3567" s="66"/>
    </row>
    <row r="3568" spans="2:43" ht="18" customHeight="1" x14ac:dyDescent="0.2">
      <c r="B3568" s="4"/>
      <c r="C3568" s="117"/>
      <c r="D3568" s="117"/>
      <c r="E3568" s="117"/>
      <c r="F3568" s="48"/>
      <c r="G3568" s="11"/>
      <c r="H3568" s="117"/>
      <c r="I3568" s="124"/>
      <c r="J3568" s="124"/>
      <c r="K3568" s="144"/>
      <c r="L3568" s="11"/>
      <c r="M3568" s="143"/>
      <c r="N3568" s="42"/>
      <c r="O3568" s="128"/>
      <c r="P3568" s="130"/>
      <c r="Q3568" s="131">
        <v>6</v>
      </c>
      <c r="R3568" s="72"/>
      <c r="S3568" s="181"/>
      <c r="T3568" s="69" t="s">
        <v>62</v>
      </c>
      <c r="U3568" s="92"/>
      <c r="V3568" s="70">
        <f>SUM(V3569:V3571)</f>
        <v>1393000</v>
      </c>
      <c r="X3568" s="447">
        <f>SUM(X3569:X3571)</f>
        <v>1314400</v>
      </c>
      <c r="Z3568" s="447">
        <f>SUM(Z3569:Z3571)</f>
        <v>1589800</v>
      </c>
      <c r="AB3568" s="447">
        <f>SUM(AB3569:AB3571)</f>
        <v>2124100</v>
      </c>
      <c r="AD3568" s="447">
        <f>SUM(AD3569:AD3571)</f>
        <v>2292300</v>
      </c>
      <c r="AF3568" s="447">
        <f>SUM(AF3569:AF3571)</f>
        <v>0</v>
      </c>
      <c r="AH3568" s="447">
        <f t="shared" si="543"/>
        <v>2292300</v>
      </c>
      <c r="AI3568" s="67"/>
      <c r="AJ3568" s="447">
        <f>SUM(AJ3569:AJ3571)</f>
        <v>722200</v>
      </c>
      <c r="AK3568" s="71"/>
      <c r="AL3568" s="447">
        <f>SUM(AL3569:AL3571)</f>
        <v>2885550</v>
      </c>
      <c r="AM3568" s="447"/>
      <c r="AN3568" s="447">
        <f>SUM(AN3569:AN3571)</f>
        <v>3122500</v>
      </c>
      <c r="AO3568" s="447"/>
      <c r="AP3568" s="447">
        <f>SUM(AP3569:AP3571)</f>
        <v>3122500</v>
      </c>
      <c r="AQ3568" s="447"/>
    </row>
    <row r="3569" spans="2:43" ht="18" customHeight="1" x14ac:dyDescent="0.2">
      <c r="B3569" s="4"/>
      <c r="C3569" s="117"/>
      <c r="D3569" s="117"/>
      <c r="E3569" s="117"/>
      <c r="F3569" s="48"/>
      <c r="G3569" s="11"/>
      <c r="H3569" s="117"/>
      <c r="I3569" s="124"/>
      <c r="J3569" s="124"/>
      <c r="K3569" s="144"/>
      <c r="L3569" s="11"/>
      <c r="M3569" s="143"/>
      <c r="N3569" s="42"/>
      <c r="O3569" s="128"/>
      <c r="P3569" s="130"/>
      <c r="Q3569" s="131"/>
      <c r="R3569" s="72">
        <v>1</v>
      </c>
      <c r="S3569" s="181"/>
      <c r="T3569" s="73" t="s">
        <v>430</v>
      </c>
      <c r="V3569" s="74">
        <v>845000</v>
      </c>
      <c r="X3569" s="74">
        <v>817500</v>
      </c>
      <c r="Z3569" s="829">
        <v>991200</v>
      </c>
      <c r="AB3569" s="74">
        <v>1565500</v>
      </c>
      <c r="AD3569" s="944">
        <v>1420200</v>
      </c>
      <c r="AF3569" s="74">
        <v>0</v>
      </c>
      <c r="AH3569" s="74">
        <f t="shared" si="543"/>
        <v>1420200</v>
      </c>
      <c r="AI3569" s="446"/>
      <c r="AJ3569" s="74">
        <f t="shared" ref="AJ3569:AJ3570" si="552">CEILING(AB3569*34/100,10)</f>
        <v>532270</v>
      </c>
      <c r="AK3569" s="8"/>
      <c r="AL3569" s="74">
        <v>2127250</v>
      </c>
      <c r="AM3569" s="74"/>
      <c r="AN3569" s="74">
        <v>2301950</v>
      </c>
      <c r="AO3569" s="74"/>
      <c r="AP3569" s="74">
        <v>2301950</v>
      </c>
      <c r="AQ3569" s="74"/>
    </row>
    <row r="3570" spans="2:43" ht="18" customHeight="1" x14ac:dyDescent="0.2">
      <c r="B3570" s="4"/>
      <c r="C3570" s="117"/>
      <c r="D3570" s="117"/>
      <c r="E3570" s="117"/>
      <c r="F3570" s="48"/>
      <c r="G3570" s="11"/>
      <c r="H3570" s="117"/>
      <c r="I3570" s="124"/>
      <c r="J3570" s="124"/>
      <c r="K3570" s="144"/>
      <c r="L3570" s="11"/>
      <c r="M3570" s="143"/>
      <c r="N3570" s="42"/>
      <c r="O3570" s="128"/>
      <c r="P3570" s="130"/>
      <c r="Q3570" s="131"/>
      <c r="R3570" s="72">
        <v>2</v>
      </c>
      <c r="S3570" s="181"/>
      <c r="T3570" s="73" t="s">
        <v>386</v>
      </c>
      <c r="V3570" s="74">
        <v>548000</v>
      </c>
      <c r="X3570" s="74">
        <v>496900</v>
      </c>
      <c r="Z3570" s="829">
        <v>598600</v>
      </c>
      <c r="AB3570" s="74">
        <v>558600</v>
      </c>
      <c r="AD3570" s="944">
        <v>872100</v>
      </c>
      <c r="AF3570" s="74">
        <v>0</v>
      </c>
      <c r="AH3570" s="74">
        <f t="shared" si="543"/>
        <v>872100</v>
      </c>
      <c r="AI3570" s="8"/>
      <c r="AJ3570" s="74">
        <f t="shared" si="552"/>
        <v>189930</v>
      </c>
      <c r="AK3570" s="8"/>
      <c r="AL3570" s="74">
        <v>758300</v>
      </c>
      <c r="AM3570" s="74"/>
      <c r="AN3570" s="74">
        <v>820550</v>
      </c>
      <c r="AO3570" s="74"/>
      <c r="AP3570" s="74">
        <v>820550</v>
      </c>
      <c r="AQ3570" s="74"/>
    </row>
    <row r="3571" spans="2:43" ht="17.25" hidden="1" customHeight="1" x14ac:dyDescent="0.2">
      <c r="B3571" s="4"/>
      <c r="C3571" s="117"/>
      <c r="D3571" s="117"/>
      <c r="E3571" s="117"/>
      <c r="F3571" s="48"/>
      <c r="G3571" s="11"/>
      <c r="H3571" s="117"/>
      <c r="I3571" s="124"/>
      <c r="J3571" s="124"/>
      <c r="K3571" s="144"/>
      <c r="L3571" s="11"/>
      <c r="M3571" s="143"/>
      <c r="N3571" s="42"/>
      <c r="O3571" s="128"/>
      <c r="P3571" s="130"/>
      <c r="Q3571" s="131"/>
      <c r="R3571" s="72">
        <v>8</v>
      </c>
      <c r="S3571" s="181"/>
      <c r="T3571" s="73" t="s">
        <v>463</v>
      </c>
      <c r="V3571" s="74">
        <v>0</v>
      </c>
      <c r="X3571" s="74">
        <v>0</v>
      </c>
      <c r="Z3571" s="74">
        <v>0</v>
      </c>
      <c r="AB3571" s="74">
        <v>0</v>
      </c>
      <c r="AD3571" s="74">
        <v>0</v>
      </c>
      <c r="AF3571" s="74">
        <v>0</v>
      </c>
      <c r="AH3571" s="74">
        <f t="shared" si="543"/>
        <v>0</v>
      </c>
      <c r="AI3571" s="8"/>
      <c r="AJ3571" s="74">
        <v>0</v>
      </c>
      <c r="AK3571" s="8"/>
      <c r="AL3571" s="74">
        <v>0</v>
      </c>
      <c r="AM3571" s="74"/>
      <c r="AN3571" s="74">
        <v>0</v>
      </c>
      <c r="AO3571" s="74"/>
      <c r="AP3571" s="74">
        <v>0</v>
      </c>
      <c r="AQ3571" s="74"/>
    </row>
    <row r="3572" spans="2:43" ht="18" customHeight="1" x14ac:dyDescent="0.2">
      <c r="B3572" s="4"/>
      <c r="C3572" s="117"/>
      <c r="D3572" s="117"/>
      <c r="E3572" s="117"/>
      <c r="F3572" s="48"/>
      <c r="G3572" s="11"/>
      <c r="H3572" s="117"/>
      <c r="I3572" s="124"/>
      <c r="J3572" s="124"/>
      <c r="K3572" s="144"/>
      <c r="L3572" s="11"/>
      <c r="M3572" s="143"/>
      <c r="N3572" s="42"/>
      <c r="O3572" s="128"/>
      <c r="P3572" s="129">
        <v>4</v>
      </c>
      <c r="Q3572" s="129"/>
      <c r="R3572" s="64"/>
      <c r="S3572" s="234"/>
      <c r="T3572" s="65" t="s">
        <v>376</v>
      </c>
      <c r="U3572" s="155"/>
      <c r="V3572" s="66">
        <f>V3573</f>
        <v>1000</v>
      </c>
      <c r="X3572" s="66">
        <f>X3573</f>
        <v>2000</v>
      </c>
      <c r="Z3572" s="66">
        <f>Z3573</f>
        <v>300</v>
      </c>
      <c r="AB3572" s="66">
        <f>AB3573</f>
        <v>1100</v>
      </c>
      <c r="AD3572" s="66">
        <f>AD3573</f>
        <v>4700</v>
      </c>
      <c r="AF3572" s="66">
        <f>AF3573</f>
        <v>0</v>
      </c>
      <c r="AH3572" s="66">
        <f t="shared" si="543"/>
        <v>4700</v>
      </c>
      <c r="AI3572" s="8"/>
      <c r="AJ3572" s="66">
        <f>AJ3573</f>
        <v>380</v>
      </c>
      <c r="AK3572" s="67"/>
      <c r="AL3572" s="66">
        <f>AL3573</f>
        <v>2450</v>
      </c>
      <c r="AM3572" s="66"/>
      <c r="AN3572" s="66">
        <f>AN3573</f>
        <v>2650</v>
      </c>
      <c r="AO3572" s="66"/>
      <c r="AP3572" s="66">
        <f>AP3573</f>
        <v>2650</v>
      </c>
      <c r="AQ3572" s="66"/>
    </row>
    <row r="3573" spans="2:43" ht="18" customHeight="1" x14ac:dyDescent="0.2">
      <c r="B3573" s="4"/>
      <c r="C3573" s="117"/>
      <c r="D3573" s="117"/>
      <c r="E3573" s="117"/>
      <c r="F3573" s="48"/>
      <c r="G3573" s="11"/>
      <c r="H3573" s="117"/>
      <c r="I3573" s="124"/>
      <c r="J3573" s="124"/>
      <c r="K3573" s="144"/>
      <c r="L3573" s="11"/>
      <c r="M3573" s="143"/>
      <c r="N3573" s="42"/>
      <c r="O3573" s="128"/>
      <c r="P3573" s="130"/>
      <c r="Q3573" s="131">
        <v>6</v>
      </c>
      <c r="R3573" s="72"/>
      <c r="S3573" s="181"/>
      <c r="T3573" s="69" t="s">
        <v>62</v>
      </c>
      <c r="U3573" s="92"/>
      <c r="V3573" s="70">
        <f>SUM(V3574:V3575)</f>
        <v>1000</v>
      </c>
      <c r="X3573" s="447">
        <f>SUM(X3574:X3575)</f>
        <v>2000</v>
      </c>
      <c r="Z3573" s="447">
        <f>SUM(Z3574:Z3575)</f>
        <v>300</v>
      </c>
      <c r="AB3573" s="447">
        <f>SUM(AB3574:AB3575)</f>
        <v>1100</v>
      </c>
      <c r="AD3573" s="447">
        <f>SUM(AD3574:AD3575)</f>
        <v>4700</v>
      </c>
      <c r="AF3573" s="447">
        <f>SUM(AF3574:AF3575)</f>
        <v>0</v>
      </c>
      <c r="AH3573" s="447">
        <f t="shared" si="543"/>
        <v>4700</v>
      </c>
      <c r="AI3573" s="67"/>
      <c r="AJ3573" s="447">
        <f>SUM(AJ3574:AJ3575)</f>
        <v>380</v>
      </c>
      <c r="AK3573" s="71"/>
      <c r="AL3573" s="447">
        <f>SUM(AL3574:AL3575)</f>
        <v>2450</v>
      </c>
      <c r="AM3573" s="447"/>
      <c r="AN3573" s="447">
        <f>SUM(AN3574:AN3575)</f>
        <v>2650</v>
      </c>
      <c r="AO3573" s="447"/>
      <c r="AP3573" s="447">
        <f>SUM(AP3574:AP3575)</f>
        <v>2650</v>
      </c>
      <c r="AQ3573" s="447"/>
    </row>
    <row r="3574" spans="2:43" ht="18" customHeight="1" x14ac:dyDescent="0.25">
      <c r="B3574" s="4"/>
      <c r="C3574" s="117"/>
      <c r="D3574" s="117"/>
      <c r="E3574" s="117"/>
      <c r="F3574" s="48"/>
      <c r="G3574" s="11"/>
      <c r="H3574" s="117"/>
      <c r="I3574" s="124"/>
      <c r="J3574" s="124"/>
      <c r="K3574" s="144"/>
      <c r="L3574" s="11"/>
      <c r="M3574" s="143"/>
      <c r="N3574" s="42"/>
      <c r="O3574" s="128"/>
      <c r="P3574" s="130"/>
      <c r="Q3574" s="131"/>
      <c r="R3574" s="72">
        <v>1</v>
      </c>
      <c r="S3574" s="181"/>
      <c r="T3574" s="73" t="s">
        <v>430</v>
      </c>
      <c r="V3574" s="497">
        <v>1000</v>
      </c>
      <c r="X3574" s="697">
        <v>1200</v>
      </c>
      <c r="Z3574">
        <v>300</v>
      </c>
      <c r="AB3574" s="74">
        <v>1000</v>
      </c>
      <c r="AD3574" s="944">
        <v>2900</v>
      </c>
      <c r="AF3574" s="697">
        <v>0</v>
      </c>
      <c r="AH3574" s="697">
        <f t="shared" si="543"/>
        <v>2900</v>
      </c>
      <c r="AI3574" s="446"/>
      <c r="AJ3574" s="74">
        <f t="shared" ref="AJ3574:AJ3575" si="553">CEILING(AB3574*34/100,10)</f>
        <v>340</v>
      </c>
      <c r="AK3574" s="8"/>
      <c r="AL3574" s="74">
        <v>2300</v>
      </c>
      <c r="AM3574" s="74"/>
      <c r="AN3574" s="74">
        <v>2500</v>
      </c>
      <c r="AO3574" s="74"/>
      <c r="AP3574" s="74">
        <v>2500</v>
      </c>
      <c r="AQ3574" s="74"/>
    </row>
    <row r="3575" spans="2:43" ht="18" customHeight="1" x14ac:dyDescent="0.2">
      <c r="B3575" s="4"/>
      <c r="C3575" s="117"/>
      <c r="D3575" s="117"/>
      <c r="E3575" s="117"/>
      <c r="F3575" s="48"/>
      <c r="G3575" s="11"/>
      <c r="H3575" s="117"/>
      <c r="I3575" s="124"/>
      <c r="J3575" s="124"/>
      <c r="K3575" s="144"/>
      <c r="L3575" s="11"/>
      <c r="M3575" s="143"/>
      <c r="N3575" s="42"/>
      <c r="O3575" s="128"/>
      <c r="P3575" s="130"/>
      <c r="Q3575" s="131"/>
      <c r="R3575" s="72">
        <v>2</v>
      </c>
      <c r="S3575" s="181"/>
      <c r="T3575" s="73" t="s">
        <v>386</v>
      </c>
      <c r="V3575" s="74">
        <v>0</v>
      </c>
      <c r="X3575" s="74">
        <v>800</v>
      </c>
      <c r="Z3575" s="74">
        <v>0</v>
      </c>
      <c r="AB3575" s="74">
        <v>100</v>
      </c>
      <c r="AD3575" s="944">
        <v>1800</v>
      </c>
      <c r="AF3575" s="74">
        <v>0</v>
      </c>
      <c r="AH3575" s="74">
        <f t="shared" si="543"/>
        <v>1800</v>
      </c>
      <c r="AI3575" s="8"/>
      <c r="AJ3575" s="74">
        <f t="shared" si="553"/>
        <v>40</v>
      </c>
      <c r="AK3575" s="8"/>
      <c r="AL3575" s="74">
        <v>150</v>
      </c>
      <c r="AM3575" s="74"/>
      <c r="AN3575" s="74">
        <v>150</v>
      </c>
      <c r="AO3575" s="74"/>
      <c r="AP3575" s="74">
        <v>150</v>
      </c>
      <c r="AQ3575" s="74"/>
    </row>
    <row r="3576" spans="2:43" ht="18" customHeight="1" x14ac:dyDescent="0.2">
      <c r="B3576" s="4"/>
      <c r="C3576" s="117"/>
      <c r="D3576" s="117"/>
      <c r="E3576" s="117"/>
      <c r="F3576" s="48"/>
      <c r="G3576" s="11"/>
      <c r="H3576" s="117"/>
      <c r="I3576" s="124"/>
      <c r="J3576" s="124"/>
      <c r="K3576" s="144"/>
      <c r="L3576" s="11"/>
      <c r="M3576" s="143"/>
      <c r="N3576" s="42"/>
      <c r="O3576" s="127" t="s">
        <v>18</v>
      </c>
      <c r="P3576" s="123"/>
      <c r="Q3576" s="123"/>
      <c r="R3576" s="49"/>
      <c r="S3576" s="18"/>
      <c r="T3576" s="50" t="s">
        <v>190</v>
      </c>
      <c r="U3576" s="76"/>
      <c r="V3576" s="51">
        <f>V3577+V3594+V3601+V3604+V3609</f>
        <v>120000</v>
      </c>
      <c r="X3576" s="51">
        <f>X3577+X3594+X3601+X3604+X3609</f>
        <v>103100</v>
      </c>
      <c r="Z3576" s="51">
        <f>Z3577+Z3594+Z3601+Z3604+Z3609</f>
        <v>107440</v>
      </c>
      <c r="AB3576" s="51">
        <f>AB3577+AB3594+AB3601+AB3604+AB3609</f>
        <v>74350</v>
      </c>
      <c r="AD3576" s="51" t="e">
        <f>AD3577+AD3594+AD3601+AD3604+AD3609</f>
        <v>#REF!</v>
      </c>
      <c r="AF3576" s="51">
        <f>AF3577+AF3594+AF3601+AF3604+AF3609</f>
        <v>44000</v>
      </c>
      <c r="AH3576" s="51" t="e">
        <f t="shared" si="543"/>
        <v>#REF!</v>
      </c>
      <c r="AI3576" s="8"/>
      <c r="AJ3576" s="51">
        <f>AJ3577+AJ3594+AJ3601+AJ3604+AJ3609</f>
        <v>19290</v>
      </c>
      <c r="AK3576" s="5"/>
      <c r="AL3576" s="51">
        <f>AL3577+AL3594+AL3601+AL3604+AL3609</f>
        <v>103370</v>
      </c>
      <c r="AM3576" s="51"/>
      <c r="AN3576" s="51">
        <f>AN3577+AN3594+AN3601+AN3604+AN3609</f>
        <v>109500</v>
      </c>
      <c r="AO3576" s="51"/>
      <c r="AP3576" s="51">
        <f>AP3577+AP3594+AP3601+AP3604+AP3609</f>
        <v>109500</v>
      </c>
      <c r="AQ3576" s="51"/>
    </row>
    <row r="3577" spans="2:43" ht="18" customHeight="1" x14ac:dyDescent="0.2">
      <c r="B3577" s="4"/>
      <c r="C3577" s="117"/>
      <c r="D3577" s="117"/>
      <c r="E3577" s="117"/>
      <c r="F3577" s="48"/>
      <c r="G3577" s="11"/>
      <c r="H3577" s="117"/>
      <c r="I3577" s="124"/>
      <c r="J3577" s="124"/>
      <c r="K3577" s="144"/>
      <c r="L3577" s="11"/>
      <c r="M3577" s="143"/>
      <c r="N3577" s="42"/>
      <c r="O3577" s="128"/>
      <c r="P3577" s="129">
        <v>2</v>
      </c>
      <c r="Q3577" s="129"/>
      <c r="R3577" s="64"/>
      <c r="S3577" s="234"/>
      <c r="T3577" s="65" t="s">
        <v>195</v>
      </c>
      <c r="U3577" s="155"/>
      <c r="V3577" s="66">
        <f>V3578+V3582+V3585+V3588+V3590</f>
        <v>66000</v>
      </c>
      <c r="X3577" s="66">
        <f>X3578+X3582+X3585+X3588+X3590</f>
        <v>65100</v>
      </c>
      <c r="Z3577" s="66">
        <f>Z3578+Z3582+Z3585+Z3588+Z3590</f>
        <v>49060</v>
      </c>
      <c r="AB3577" s="66">
        <f>AB3578+AB3582+AB3585+AB3588+AB3590</f>
        <v>49350</v>
      </c>
      <c r="AD3577" s="66" t="e">
        <f>AD3578+AD3582+AD3585+AD3588+AD3590</f>
        <v>#REF!</v>
      </c>
      <c r="AF3577" s="66">
        <f>AF3578+AF3582+AF3585+AF3588+AF3590</f>
        <v>19000</v>
      </c>
      <c r="AH3577" s="66" t="e">
        <f t="shared" si="543"/>
        <v>#REF!</v>
      </c>
      <c r="AI3577" s="5"/>
      <c r="AJ3577" s="66">
        <f>AJ3578+AJ3582+AJ3585+AJ3588+AJ3590</f>
        <v>12340</v>
      </c>
      <c r="AK3577" s="67"/>
      <c r="AL3577" s="66">
        <f>AL3578+AL3582+AL3585+AL3588+AL3590</f>
        <v>55000</v>
      </c>
      <c r="AM3577" s="66"/>
      <c r="AN3577" s="66">
        <f>AN3578+AN3582+AN3585+AN3588+AN3590</f>
        <v>58000</v>
      </c>
      <c r="AO3577" s="66"/>
      <c r="AP3577" s="66">
        <f>AP3578+AP3582+AP3585+AP3588+AP3590</f>
        <v>58000</v>
      </c>
      <c r="AQ3577" s="66"/>
    </row>
    <row r="3578" spans="2:43" ht="18" customHeight="1" x14ac:dyDescent="0.2">
      <c r="B3578" s="4"/>
      <c r="C3578" s="117"/>
      <c r="D3578" s="117"/>
      <c r="E3578" s="117"/>
      <c r="F3578" s="48"/>
      <c r="G3578" s="11"/>
      <c r="H3578" s="117"/>
      <c r="I3578" s="124"/>
      <c r="J3578" s="124"/>
      <c r="K3578" s="144"/>
      <c r="L3578" s="11"/>
      <c r="M3578" s="143"/>
      <c r="N3578" s="42"/>
      <c r="O3578" s="128"/>
      <c r="P3578" s="130"/>
      <c r="Q3578" s="131">
        <v>1</v>
      </c>
      <c r="R3578" s="68"/>
      <c r="S3578" s="35"/>
      <c r="T3578" s="69" t="s">
        <v>47</v>
      </c>
      <c r="U3578" s="92"/>
      <c r="V3578" s="70">
        <f>V3579</f>
        <v>35000</v>
      </c>
      <c r="X3578" s="447">
        <f>X3579</f>
        <v>29700</v>
      </c>
      <c r="Z3578" s="447">
        <f>Z3579+Z3580+Z3581</f>
        <v>21870</v>
      </c>
      <c r="AB3578" s="447">
        <f t="shared" ref="AB3578" si="554">AB3579+AB3580+AB3581</f>
        <v>17350</v>
      </c>
      <c r="AD3578" s="447">
        <f t="shared" ref="AD3578:AL3578" si="555">AD3579+AD3580+AD3581</f>
        <v>16700</v>
      </c>
      <c r="AE3578" s="447">
        <f t="shared" si="555"/>
        <v>0</v>
      </c>
      <c r="AF3578" s="447">
        <f t="shared" si="555"/>
        <v>10000</v>
      </c>
      <c r="AG3578" s="447">
        <f t="shared" si="555"/>
        <v>0</v>
      </c>
      <c r="AH3578" s="447">
        <f t="shared" si="543"/>
        <v>26700</v>
      </c>
      <c r="AI3578" s="67"/>
      <c r="AJ3578" s="447">
        <f t="shared" ref="AJ3578" si="556">AJ3579+AJ3580+AJ3581</f>
        <v>4340</v>
      </c>
      <c r="AK3578" s="447">
        <f t="shared" ref="AK3578" si="557">AK3579+AK3580+AK3581</f>
        <v>0</v>
      </c>
      <c r="AL3578" s="447">
        <f t="shared" si="555"/>
        <v>24000</v>
      </c>
      <c r="AM3578" s="447"/>
      <c r="AN3578" s="447">
        <f t="shared" ref="AN3578:AP3578" si="558">AN3579+AN3580+AN3581</f>
        <v>26000</v>
      </c>
      <c r="AO3578" s="447"/>
      <c r="AP3578" s="447">
        <f t="shared" si="558"/>
        <v>26000</v>
      </c>
      <c r="AQ3578" s="447"/>
    </row>
    <row r="3579" spans="2:43" ht="18" customHeight="1" x14ac:dyDescent="0.25">
      <c r="B3579" s="4"/>
      <c r="C3579" s="117"/>
      <c r="D3579" s="117"/>
      <c r="E3579" s="117"/>
      <c r="F3579" s="48"/>
      <c r="G3579" s="11"/>
      <c r="H3579" s="117"/>
      <c r="I3579" s="124"/>
      <c r="J3579" s="124"/>
      <c r="K3579" s="144"/>
      <c r="L3579" s="11"/>
      <c r="M3579" s="143"/>
      <c r="N3579" s="42"/>
      <c r="O3579" s="128"/>
      <c r="P3579" s="130"/>
      <c r="Q3579" s="130"/>
      <c r="R3579" s="72" t="s">
        <v>3</v>
      </c>
      <c r="S3579" s="181"/>
      <c r="T3579" s="73" t="s">
        <v>17</v>
      </c>
      <c r="V3579" s="74">
        <v>35000</v>
      </c>
      <c r="X3579" s="74">
        <v>29700</v>
      </c>
      <c r="Z3579" s="74">
        <v>20190</v>
      </c>
      <c r="AB3579" s="74">
        <v>17000</v>
      </c>
      <c r="AD3579" s="74">
        <v>16700</v>
      </c>
      <c r="AF3579" s="696">
        <v>10000</v>
      </c>
      <c r="AH3579" s="696">
        <f t="shared" si="543"/>
        <v>26700</v>
      </c>
      <c r="AI3579" s="447">
        <f t="shared" ref="AI3579" si="559">AI3580+AI3581+AI3582</f>
        <v>0</v>
      </c>
      <c r="AJ3579" s="74">
        <f t="shared" ref="AJ3579:AJ3580" si="560">CEILING(AB3579*25/100,10)</f>
        <v>4250</v>
      </c>
      <c r="AK3579" s="8"/>
      <c r="AL3579" s="74">
        <v>24000</v>
      </c>
      <c r="AM3579" s="74"/>
      <c r="AN3579" s="74">
        <v>26000</v>
      </c>
      <c r="AO3579" s="74"/>
      <c r="AP3579" s="74">
        <v>26000</v>
      </c>
      <c r="AQ3579" s="74"/>
    </row>
    <row r="3580" spans="2:43" ht="18" hidden="1" customHeight="1" x14ac:dyDescent="0.25">
      <c r="B3580" s="4"/>
      <c r="C3580" s="117"/>
      <c r="D3580" s="117"/>
      <c r="E3580" s="117"/>
      <c r="F3580" s="48"/>
      <c r="G3580" s="11"/>
      <c r="H3580" s="117"/>
      <c r="I3580" s="124"/>
      <c r="J3580" s="124"/>
      <c r="K3580" s="144"/>
      <c r="L3580" s="11"/>
      <c r="M3580" s="143"/>
      <c r="N3580" s="42"/>
      <c r="O3580" s="128"/>
      <c r="P3580" s="130"/>
      <c r="Q3580" s="130"/>
      <c r="R3580" s="72">
        <v>2</v>
      </c>
      <c r="S3580" s="181"/>
      <c r="T3580" s="73" t="s">
        <v>168</v>
      </c>
      <c r="V3580" s="74"/>
      <c r="X3580" s="74"/>
      <c r="Z3580" s="74">
        <v>340</v>
      </c>
      <c r="AB3580" s="74">
        <v>350</v>
      </c>
      <c r="AD3580" s="74">
        <v>0</v>
      </c>
      <c r="AF3580" s="696">
        <v>0</v>
      </c>
      <c r="AH3580" s="696">
        <f t="shared" si="543"/>
        <v>0</v>
      </c>
      <c r="AI3580" s="8"/>
      <c r="AJ3580" s="74">
        <f t="shared" si="560"/>
        <v>90</v>
      </c>
      <c r="AK3580" s="8"/>
      <c r="AL3580" s="74">
        <v>0</v>
      </c>
      <c r="AM3580" s="74"/>
      <c r="AN3580" s="74">
        <v>0</v>
      </c>
      <c r="AO3580" s="74"/>
      <c r="AP3580" s="74">
        <v>0</v>
      </c>
      <c r="AQ3580" s="74"/>
    </row>
    <row r="3581" spans="2:43" ht="18" hidden="1" customHeight="1" x14ac:dyDescent="0.25">
      <c r="B3581" s="4"/>
      <c r="C3581" s="117"/>
      <c r="D3581" s="117"/>
      <c r="E3581" s="117"/>
      <c r="F3581" s="48"/>
      <c r="G3581" s="11"/>
      <c r="H3581" s="117"/>
      <c r="I3581" s="124"/>
      <c r="J3581" s="124"/>
      <c r="K3581" s="144"/>
      <c r="L3581" s="11"/>
      <c r="M3581" s="143"/>
      <c r="N3581" s="42"/>
      <c r="O3581" s="128"/>
      <c r="P3581" s="130"/>
      <c r="Q3581" s="130"/>
      <c r="R3581" s="72">
        <v>5</v>
      </c>
      <c r="S3581" s="181"/>
      <c r="T3581" s="73" t="s">
        <v>352</v>
      </c>
      <c r="V3581" s="74"/>
      <c r="X3581" s="74"/>
      <c r="Z3581" s="74">
        <v>1340</v>
      </c>
      <c r="AB3581" s="74">
        <v>0</v>
      </c>
      <c r="AD3581" s="74">
        <v>0</v>
      </c>
      <c r="AF3581" s="696">
        <v>0</v>
      </c>
      <c r="AH3581" s="696">
        <f t="shared" si="543"/>
        <v>0</v>
      </c>
      <c r="AI3581" s="8"/>
      <c r="AJ3581" s="74">
        <v>0</v>
      </c>
      <c r="AK3581" s="8"/>
      <c r="AL3581" s="74">
        <v>0</v>
      </c>
      <c r="AM3581" s="74"/>
      <c r="AN3581" s="74">
        <v>0</v>
      </c>
      <c r="AO3581" s="74"/>
      <c r="AP3581" s="74">
        <v>0</v>
      </c>
      <c r="AQ3581" s="74"/>
    </row>
    <row r="3582" spans="2:43" ht="18" customHeight="1" x14ac:dyDescent="0.2">
      <c r="B3582" s="4"/>
      <c r="C3582" s="117"/>
      <c r="D3582" s="117"/>
      <c r="E3582" s="117"/>
      <c r="F3582" s="48"/>
      <c r="G3582" s="11"/>
      <c r="H3582" s="117"/>
      <c r="I3582" s="124"/>
      <c r="J3582" s="124"/>
      <c r="K3582" s="144"/>
      <c r="L3582" s="11"/>
      <c r="M3582" s="143"/>
      <c r="N3582" s="42"/>
      <c r="O3582" s="128"/>
      <c r="P3582" s="130"/>
      <c r="Q3582" s="131">
        <v>2</v>
      </c>
      <c r="R3582" s="68"/>
      <c r="S3582" s="35"/>
      <c r="T3582" s="69" t="s">
        <v>227</v>
      </c>
      <c r="U3582" s="92"/>
      <c r="V3582" s="70">
        <f>V3583+V3584</f>
        <v>13000</v>
      </c>
      <c r="X3582" s="447">
        <f>X3583+X3584</f>
        <v>12500</v>
      </c>
      <c r="Z3582" s="447">
        <f>Z3583+Z3584</f>
        <v>10190</v>
      </c>
      <c r="AB3582" s="447">
        <f>AB3583+AB3584</f>
        <v>16000</v>
      </c>
      <c r="AD3582" s="447">
        <f>AD3583+AD3584</f>
        <v>15300</v>
      </c>
      <c r="AF3582" s="447">
        <f>AF3583+AF3584</f>
        <v>5000</v>
      </c>
      <c r="AH3582" s="447">
        <f t="shared" si="543"/>
        <v>20300</v>
      </c>
      <c r="AI3582" s="8"/>
      <c r="AJ3582" s="447">
        <f>AJ3583+AJ3584</f>
        <v>4000</v>
      </c>
      <c r="AK3582" s="71"/>
      <c r="AL3582" s="447">
        <f>AL3583+AL3584</f>
        <v>12000</v>
      </c>
      <c r="AM3582" s="447"/>
      <c r="AN3582" s="447">
        <f>AN3583+AN3584</f>
        <v>12000</v>
      </c>
      <c r="AO3582" s="447"/>
      <c r="AP3582" s="447">
        <f>AP3583+AP3584</f>
        <v>12000</v>
      </c>
      <c r="AQ3582" s="447"/>
    </row>
    <row r="3583" spans="2:43" ht="18" hidden="1" customHeight="1" x14ac:dyDescent="0.2">
      <c r="B3583" s="4"/>
      <c r="C3583" s="117"/>
      <c r="D3583" s="117"/>
      <c r="E3583" s="117"/>
      <c r="F3583" s="48"/>
      <c r="G3583" s="11"/>
      <c r="H3583" s="117"/>
      <c r="I3583" s="124"/>
      <c r="J3583" s="124"/>
      <c r="K3583" s="144"/>
      <c r="L3583" s="11"/>
      <c r="M3583" s="143"/>
      <c r="N3583" s="42"/>
      <c r="O3583" s="128"/>
      <c r="P3583" s="130"/>
      <c r="Q3583" s="130"/>
      <c r="R3583" s="72" t="s">
        <v>3</v>
      </c>
      <c r="S3583" s="181"/>
      <c r="T3583" s="73" t="s">
        <v>78</v>
      </c>
      <c r="V3583" s="74">
        <v>0</v>
      </c>
      <c r="X3583" s="74">
        <v>0</v>
      </c>
      <c r="Z3583" s="74">
        <v>0</v>
      </c>
      <c r="AB3583" s="74">
        <v>0</v>
      </c>
      <c r="AD3583" s="74">
        <v>0</v>
      </c>
      <c r="AF3583" s="74">
        <v>0</v>
      </c>
      <c r="AH3583" s="74">
        <f t="shared" si="543"/>
        <v>0</v>
      </c>
      <c r="AI3583" s="446"/>
      <c r="AJ3583" s="74">
        <v>0</v>
      </c>
      <c r="AK3583" s="8"/>
      <c r="AL3583" s="74">
        <v>0</v>
      </c>
      <c r="AM3583" s="74"/>
      <c r="AN3583" s="74">
        <v>0</v>
      </c>
      <c r="AO3583" s="74"/>
      <c r="AP3583" s="74">
        <v>0</v>
      </c>
      <c r="AQ3583" s="74"/>
    </row>
    <row r="3584" spans="2:43" ht="18" customHeight="1" x14ac:dyDescent="0.25">
      <c r="B3584" s="4"/>
      <c r="C3584" s="117"/>
      <c r="D3584" s="117"/>
      <c r="E3584" s="117"/>
      <c r="F3584" s="48"/>
      <c r="G3584" s="11"/>
      <c r="H3584" s="117"/>
      <c r="I3584" s="124"/>
      <c r="J3584" s="124"/>
      <c r="K3584" s="144"/>
      <c r="L3584" s="11"/>
      <c r="M3584" s="143"/>
      <c r="N3584" s="42"/>
      <c r="O3584" s="128"/>
      <c r="P3584" s="130"/>
      <c r="Q3584" s="130"/>
      <c r="R3584" s="72" t="s">
        <v>0</v>
      </c>
      <c r="S3584" s="181"/>
      <c r="T3584" s="73" t="s">
        <v>228</v>
      </c>
      <c r="V3584" s="74">
        <v>13000</v>
      </c>
      <c r="X3584" s="74">
        <v>12500</v>
      </c>
      <c r="Z3584" s="74">
        <v>10190</v>
      </c>
      <c r="AB3584" s="74">
        <v>16000</v>
      </c>
      <c r="AD3584" s="74">
        <v>15300</v>
      </c>
      <c r="AF3584" s="696">
        <v>5000</v>
      </c>
      <c r="AH3584" s="696">
        <f t="shared" si="543"/>
        <v>20300</v>
      </c>
      <c r="AI3584" s="8"/>
      <c r="AJ3584" s="74">
        <f>CEILING(AB3584*25/100,10)</f>
        <v>4000</v>
      </c>
      <c r="AK3584" s="8"/>
      <c r="AL3584" s="74">
        <v>12000</v>
      </c>
      <c r="AM3584" s="74"/>
      <c r="AN3584" s="74">
        <v>12000</v>
      </c>
      <c r="AO3584" s="74"/>
      <c r="AP3584" s="74">
        <v>12000</v>
      </c>
      <c r="AQ3584" s="74"/>
    </row>
    <row r="3585" spans="2:43" ht="18" hidden="1" customHeight="1" x14ac:dyDescent="0.2">
      <c r="B3585" s="4"/>
      <c r="C3585" s="117"/>
      <c r="D3585" s="117"/>
      <c r="E3585" s="117"/>
      <c r="F3585" s="48"/>
      <c r="G3585" s="11"/>
      <c r="H3585" s="117"/>
      <c r="I3585" s="124"/>
      <c r="J3585" s="124"/>
      <c r="K3585" s="144"/>
      <c r="L3585" s="11"/>
      <c r="M3585" s="143"/>
      <c r="N3585" s="42"/>
      <c r="O3585" s="128"/>
      <c r="P3585" s="130"/>
      <c r="Q3585" s="131">
        <v>3</v>
      </c>
      <c r="R3585" s="68"/>
      <c r="S3585" s="35"/>
      <c r="T3585" s="69" t="s">
        <v>79</v>
      </c>
      <c r="U3585" s="92"/>
      <c r="V3585" s="70">
        <f>V3586+V3587</f>
        <v>0</v>
      </c>
      <c r="X3585" s="447">
        <f>X3586+X3587</f>
        <v>0</v>
      </c>
      <c r="Z3585" s="447">
        <f>Z3586+Z3587</f>
        <v>0</v>
      </c>
      <c r="AB3585" s="447">
        <f>AB3586+AB3587</f>
        <v>0</v>
      </c>
      <c r="AD3585" s="447" t="e">
        <f>#REF!+AD3587</f>
        <v>#REF!</v>
      </c>
      <c r="AF3585" s="447">
        <f>AF3586+AF3587</f>
        <v>0</v>
      </c>
      <c r="AH3585" s="447" t="e">
        <f t="shared" si="543"/>
        <v>#REF!</v>
      </c>
      <c r="AI3585" s="8"/>
      <c r="AJ3585" s="447">
        <f>AJ3586+AJ3587</f>
        <v>0</v>
      </c>
      <c r="AK3585" s="71"/>
      <c r="AL3585" s="447">
        <f>AL3586+AL3587</f>
        <v>0</v>
      </c>
      <c r="AM3585" s="447"/>
      <c r="AN3585" s="447">
        <f>AN3586+AN3587</f>
        <v>0</v>
      </c>
      <c r="AO3585" s="447"/>
      <c r="AP3585" s="447">
        <f>AP3586+AP3587</f>
        <v>0</v>
      </c>
      <c r="AQ3585" s="447"/>
    </row>
    <row r="3586" spans="2:43" ht="18" hidden="1" customHeight="1" x14ac:dyDescent="0.2">
      <c r="B3586" s="4"/>
      <c r="C3586" s="117"/>
      <c r="D3586" s="117"/>
      <c r="E3586" s="117"/>
      <c r="F3586" s="48"/>
      <c r="G3586" s="11"/>
      <c r="H3586" s="117"/>
      <c r="I3586" s="124"/>
      <c r="J3586" s="124"/>
      <c r="K3586" s="144"/>
      <c r="L3586" s="11"/>
      <c r="M3586" s="143"/>
      <c r="N3586" s="42"/>
      <c r="O3586" s="128"/>
      <c r="P3586" s="130"/>
      <c r="Q3586" s="131"/>
      <c r="R3586" s="72" t="s">
        <v>3</v>
      </c>
      <c r="S3586" s="181"/>
      <c r="T3586" s="73" t="s">
        <v>80</v>
      </c>
      <c r="V3586" s="83">
        <v>0</v>
      </c>
      <c r="X3586" s="448">
        <v>0</v>
      </c>
      <c r="Z3586" s="448">
        <v>0</v>
      </c>
      <c r="AB3586" s="448">
        <v>0</v>
      </c>
      <c r="AD3586" s="448">
        <v>0</v>
      </c>
      <c r="AF3586" s="448">
        <v>0</v>
      </c>
      <c r="AH3586" s="448">
        <f t="shared" si="543"/>
        <v>0</v>
      </c>
      <c r="AI3586" s="446"/>
      <c r="AJ3586" s="448">
        <v>0</v>
      </c>
      <c r="AK3586" s="87"/>
      <c r="AL3586" s="448">
        <v>0</v>
      </c>
      <c r="AM3586" s="448"/>
      <c r="AN3586" s="448">
        <v>0</v>
      </c>
      <c r="AO3586" s="448"/>
      <c r="AP3586" s="448">
        <v>0</v>
      </c>
      <c r="AQ3586" s="448"/>
    </row>
    <row r="3587" spans="2:43" ht="18" hidden="1" customHeight="1" x14ac:dyDescent="0.2">
      <c r="B3587" s="4"/>
      <c r="C3587" s="117"/>
      <c r="D3587" s="117"/>
      <c r="E3587" s="117"/>
      <c r="F3587" s="48"/>
      <c r="G3587" s="11"/>
      <c r="H3587" s="117"/>
      <c r="I3587" s="124"/>
      <c r="J3587" s="124"/>
      <c r="K3587" s="144"/>
      <c r="L3587" s="11"/>
      <c r="M3587" s="143"/>
      <c r="N3587" s="42"/>
      <c r="O3587" s="128"/>
      <c r="P3587" s="130"/>
      <c r="Q3587" s="130"/>
      <c r="R3587" s="72" t="s">
        <v>18</v>
      </c>
      <c r="S3587" s="181"/>
      <c r="T3587" s="73" t="s">
        <v>82</v>
      </c>
      <c r="V3587" s="74">
        <v>0</v>
      </c>
      <c r="X3587" s="74">
        <v>0</v>
      </c>
      <c r="Z3587" s="74">
        <v>0</v>
      </c>
      <c r="AB3587" s="74">
        <v>0</v>
      </c>
      <c r="AD3587" s="74">
        <v>0</v>
      </c>
      <c r="AF3587" s="74">
        <v>0</v>
      </c>
      <c r="AH3587" s="74">
        <f t="shared" si="543"/>
        <v>0</v>
      </c>
      <c r="AI3587" s="495"/>
      <c r="AJ3587" s="74">
        <v>0</v>
      </c>
      <c r="AK3587" s="8"/>
      <c r="AL3587" s="74">
        <v>0</v>
      </c>
      <c r="AM3587" s="74"/>
      <c r="AN3587" s="74">
        <v>0</v>
      </c>
      <c r="AO3587" s="74"/>
      <c r="AP3587" s="74">
        <v>0</v>
      </c>
      <c r="AQ3587" s="74"/>
    </row>
    <row r="3588" spans="2:43" ht="18" hidden="1" customHeight="1" x14ac:dyDescent="0.2">
      <c r="B3588" s="4"/>
      <c r="C3588" s="117"/>
      <c r="D3588" s="117"/>
      <c r="E3588" s="117"/>
      <c r="F3588" s="48"/>
      <c r="G3588" s="11"/>
      <c r="H3588" s="117"/>
      <c r="I3588" s="124"/>
      <c r="J3588" s="124"/>
      <c r="K3588" s="144"/>
      <c r="L3588" s="11"/>
      <c r="M3588" s="143"/>
      <c r="N3588" s="42"/>
      <c r="O3588" s="128"/>
      <c r="P3588" s="130"/>
      <c r="Q3588" s="131">
        <v>5</v>
      </c>
      <c r="R3588" s="68"/>
      <c r="S3588" s="35"/>
      <c r="T3588" s="69" t="s">
        <v>48</v>
      </c>
      <c r="U3588" s="92"/>
      <c r="V3588" s="70">
        <f>V3589</f>
        <v>0</v>
      </c>
      <c r="X3588" s="447">
        <f>X3589</f>
        <v>0</v>
      </c>
      <c r="Z3588" s="447">
        <f>Z3589</f>
        <v>0</v>
      </c>
      <c r="AB3588" s="447">
        <f>AB3589</f>
        <v>0</v>
      </c>
      <c r="AD3588" s="447">
        <f>AD3589</f>
        <v>0</v>
      </c>
      <c r="AF3588" s="447">
        <f>AF3589</f>
        <v>0</v>
      </c>
      <c r="AH3588" s="447">
        <f t="shared" si="543"/>
        <v>0</v>
      </c>
      <c r="AI3588" s="8"/>
      <c r="AJ3588" s="447">
        <f>AJ3589</f>
        <v>0</v>
      </c>
      <c r="AK3588" s="71"/>
      <c r="AL3588" s="447">
        <f>AL3589</f>
        <v>0</v>
      </c>
      <c r="AM3588" s="447"/>
      <c r="AN3588" s="447">
        <f>AN3589</f>
        <v>0</v>
      </c>
      <c r="AO3588" s="447"/>
      <c r="AP3588" s="447">
        <f>AP3589</f>
        <v>0</v>
      </c>
      <c r="AQ3588" s="447"/>
    </row>
    <row r="3589" spans="2:43" ht="17.25" hidden="1" customHeight="1" x14ac:dyDescent="0.2">
      <c r="B3589" s="4"/>
      <c r="C3589" s="117"/>
      <c r="D3589" s="117"/>
      <c r="E3589" s="117"/>
      <c r="F3589" s="48"/>
      <c r="G3589" s="11"/>
      <c r="H3589" s="117"/>
      <c r="I3589" s="124"/>
      <c r="J3589" s="124"/>
      <c r="K3589" s="144"/>
      <c r="L3589" s="11"/>
      <c r="M3589" s="143"/>
      <c r="N3589" s="42"/>
      <c r="O3589" s="128"/>
      <c r="P3589" s="130"/>
      <c r="Q3589" s="130"/>
      <c r="R3589" s="72" t="s">
        <v>3</v>
      </c>
      <c r="S3589" s="181"/>
      <c r="T3589" s="73" t="s">
        <v>551</v>
      </c>
      <c r="V3589" s="74">
        <v>0</v>
      </c>
      <c r="X3589" s="74">
        <v>0</v>
      </c>
      <c r="Z3589" s="74">
        <v>0</v>
      </c>
      <c r="AB3589" s="74">
        <v>0</v>
      </c>
      <c r="AD3589" s="74">
        <v>0</v>
      </c>
      <c r="AF3589" s="74">
        <v>0</v>
      </c>
      <c r="AH3589" s="74">
        <f t="shared" si="543"/>
        <v>0</v>
      </c>
      <c r="AI3589" s="446"/>
      <c r="AJ3589" s="74">
        <v>0</v>
      </c>
      <c r="AK3589" s="8"/>
      <c r="AL3589" s="74">
        <v>0</v>
      </c>
      <c r="AM3589" s="74"/>
      <c r="AN3589" s="74">
        <v>0</v>
      </c>
      <c r="AO3589" s="74"/>
      <c r="AP3589" s="74">
        <v>0</v>
      </c>
      <c r="AQ3589" s="74"/>
    </row>
    <row r="3590" spans="2:43" ht="18" customHeight="1" x14ac:dyDescent="0.2">
      <c r="B3590" s="4"/>
      <c r="C3590" s="117"/>
      <c r="D3590" s="117"/>
      <c r="E3590" s="117"/>
      <c r="F3590" s="48"/>
      <c r="G3590" s="11"/>
      <c r="H3590" s="117"/>
      <c r="I3590" s="124"/>
      <c r="J3590" s="124"/>
      <c r="K3590" s="144"/>
      <c r="L3590" s="11"/>
      <c r="M3590" s="143"/>
      <c r="N3590" s="42"/>
      <c r="O3590" s="128"/>
      <c r="P3590" s="130"/>
      <c r="Q3590" s="131">
        <v>6</v>
      </c>
      <c r="R3590" s="84"/>
      <c r="S3590" s="250"/>
      <c r="T3590" s="69" t="s">
        <v>19</v>
      </c>
      <c r="U3590" s="92"/>
      <c r="V3590" s="70">
        <f>SUM(V3591:V3593)</f>
        <v>18000</v>
      </c>
      <c r="X3590" s="447">
        <f>SUM(X3591:X3593)</f>
        <v>22900</v>
      </c>
      <c r="Z3590" s="447">
        <f>SUM(Z3591:Z3593)</f>
        <v>17000</v>
      </c>
      <c r="AB3590" s="447">
        <f>SUM(AB3591:AB3593)</f>
        <v>16000</v>
      </c>
      <c r="AD3590" s="447">
        <f>SUM(AD3591:AD3593)</f>
        <v>20600</v>
      </c>
      <c r="AF3590" s="447">
        <f>SUM(AF3591:AF3593)</f>
        <v>4000</v>
      </c>
      <c r="AH3590" s="447">
        <f t="shared" si="543"/>
        <v>24600</v>
      </c>
      <c r="AI3590" s="8"/>
      <c r="AJ3590" s="447">
        <f>SUM(AJ3591:AJ3593)</f>
        <v>4000</v>
      </c>
      <c r="AK3590" s="71"/>
      <c r="AL3590" s="447">
        <f>SUM(AL3591:AL3593)</f>
        <v>19000</v>
      </c>
      <c r="AM3590" s="447"/>
      <c r="AN3590" s="447">
        <f>SUM(AN3591:AN3593)</f>
        <v>20000</v>
      </c>
      <c r="AO3590" s="447"/>
      <c r="AP3590" s="447">
        <f>SUM(AP3591:AP3593)</f>
        <v>20000</v>
      </c>
      <c r="AQ3590" s="447"/>
    </row>
    <row r="3591" spans="2:43" ht="18" customHeight="1" x14ac:dyDescent="0.25">
      <c r="B3591" s="4"/>
      <c r="C3591" s="117"/>
      <c r="D3591" s="117"/>
      <c r="E3591" s="117"/>
      <c r="F3591" s="48"/>
      <c r="G3591" s="11"/>
      <c r="H3591" s="117"/>
      <c r="I3591" s="124"/>
      <c r="J3591" s="124"/>
      <c r="K3591" s="144"/>
      <c r="L3591" s="11"/>
      <c r="M3591" s="143"/>
      <c r="N3591" s="42"/>
      <c r="O3591" s="128"/>
      <c r="P3591" s="130"/>
      <c r="Q3591" s="130"/>
      <c r="R3591" s="72" t="s">
        <v>3</v>
      </c>
      <c r="S3591" s="181"/>
      <c r="T3591" s="73" t="s">
        <v>243</v>
      </c>
      <c r="V3591" s="497">
        <v>12000</v>
      </c>
      <c r="X3591" s="697">
        <v>17500</v>
      </c>
      <c r="Z3591" s="697">
        <v>12000</v>
      </c>
      <c r="AB3591" s="74">
        <v>11000</v>
      </c>
      <c r="AD3591" s="697">
        <v>20600</v>
      </c>
      <c r="AF3591" s="697">
        <v>4000</v>
      </c>
      <c r="AH3591" s="696">
        <f t="shared" si="543"/>
        <v>24600</v>
      </c>
      <c r="AI3591" s="446"/>
      <c r="AJ3591" s="74">
        <f t="shared" ref="AJ3591:AJ3592" si="561">CEILING(AB3591*25/100,10)</f>
        <v>2750</v>
      </c>
      <c r="AK3591" s="8"/>
      <c r="AL3591" s="74">
        <v>19000</v>
      </c>
      <c r="AM3591" s="74"/>
      <c r="AN3591" s="74">
        <v>20000</v>
      </c>
      <c r="AO3591" s="74"/>
      <c r="AP3591" s="74">
        <v>20000</v>
      </c>
      <c r="AQ3591" s="74"/>
    </row>
    <row r="3592" spans="2:43" ht="18" hidden="1" customHeight="1" x14ac:dyDescent="0.25">
      <c r="B3592" s="4"/>
      <c r="C3592" s="117"/>
      <c r="D3592" s="117"/>
      <c r="E3592" s="117"/>
      <c r="F3592" s="48"/>
      <c r="G3592" s="11"/>
      <c r="H3592" s="117"/>
      <c r="I3592" s="124"/>
      <c r="J3592" s="124"/>
      <c r="K3592" s="144"/>
      <c r="L3592" s="11"/>
      <c r="M3592" s="143"/>
      <c r="N3592" s="42"/>
      <c r="O3592" s="128"/>
      <c r="P3592" s="130"/>
      <c r="Q3592" s="130"/>
      <c r="R3592" s="72" t="s">
        <v>0</v>
      </c>
      <c r="S3592" s="181"/>
      <c r="T3592" s="73" t="s">
        <v>72</v>
      </c>
      <c r="V3592" s="74">
        <v>6000</v>
      </c>
      <c r="X3592" s="74">
        <v>5400</v>
      </c>
      <c r="Z3592" s="74">
        <v>5000</v>
      </c>
      <c r="AB3592" s="74">
        <v>5000</v>
      </c>
      <c r="AD3592" s="74">
        <v>0</v>
      </c>
      <c r="AF3592" s="74">
        <v>0</v>
      </c>
      <c r="AH3592" s="696">
        <f t="shared" si="543"/>
        <v>0</v>
      </c>
      <c r="AI3592" s="8"/>
      <c r="AJ3592" s="74">
        <f t="shared" si="561"/>
        <v>1250</v>
      </c>
      <c r="AK3592" s="8"/>
      <c r="AL3592" s="74">
        <v>0</v>
      </c>
      <c r="AM3592" s="74"/>
      <c r="AN3592" s="74">
        <v>0</v>
      </c>
      <c r="AO3592" s="74"/>
      <c r="AP3592" s="74">
        <v>0</v>
      </c>
      <c r="AQ3592" s="74"/>
    </row>
    <row r="3593" spans="2:43" ht="18" hidden="1" customHeight="1" x14ac:dyDescent="0.2">
      <c r="B3593" s="4"/>
      <c r="C3593" s="117"/>
      <c r="D3593" s="117"/>
      <c r="E3593" s="117"/>
      <c r="F3593" s="48"/>
      <c r="G3593" s="11"/>
      <c r="H3593" s="117"/>
      <c r="I3593" s="124"/>
      <c r="J3593" s="124"/>
      <c r="K3593" s="144"/>
      <c r="L3593" s="11"/>
      <c r="M3593" s="143"/>
      <c r="N3593" s="42"/>
      <c r="O3593" s="128"/>
      <c r="P3593" s="130"/>
      <c r="Q3593" s="130"/>
      <c r="R3593" s="72">
        <v>4</v>
      </c>
      <c r="S3593" s="181"/>
      <c r="T3593" s="73" t="s">
        <v>259</v>
      </c>
      <c r="V3593" s="74">
        <v>0</v>
      </c>
      <c r="X3593" s="74">
        <v>0</v>
      </c>
      <c r="Z3593" s="74">
        <v>0</v>
      </c>
      <c r="AB3593" s="74">
        <v>0</v>
      </c>
      <c r="AD3593" s="74">
        <v>0</v>
      </c>
      <c r="AF3593" s="74">
        <v>0</v>
      </c>
      <c r="AH3593" s="74">
        <f t="shared" si="543"/>
        <v>0</v>
      </c>
      <c r="AI3593" s="8"/>
      <c r="AJ3593" s="74">
        <v>0</v>
      </c>
      <c r="AK3593" s="8"/>
      <c r="AL3593" s="74">
        <v>0</v>
      </c>
      <c r="AM3593" s="74"/>
      <c r="AN3593" s="74">
        <v>0</v>
      </c>
      <c r="AO3593" s="74"/>
      <c r="AP3593" s="74">
        <v>0</v>
      </c>
      <c r="AQ3593" s="74"/>
    </row>
    <row r="3594" spans="2:43" ht="18" customHeight="1" x14ac:dyDescent="0.2">
      <c r="B3594" s="4"/>
      <c r="C3594" s="117"/>
      <c r="D3594" s="117"/>
      <c r="E3594" s="117"/>
      <c r="F3594" s="48"/>
      <c r="G3594" s="11"/>
      <c r="H3594" s="117"/>
      <c r="I3594" s="124"/>
      <c r="J3594" s="124"/>
      <c r="K3594" s="144"/>
      <c r="L3594" s="11"/>
      <c r="M3594" s="143"/>
      <c r="N3594" s="42"/>
      <c r="O3594" s="128"/>
      <c r="P3594" s="129">
        <v>3</v>
      </c>
      <c r="Q3594" s="129"/>
      <c r="R3594" s="64"/>
      <c r="S3594" s="234"/>
      <c r="T3594" s="65" t="s">
        <v>215</v>
      </c>
      <c r="U3594" s="155"/>
      <c r="V3594" s="66">
        <f>V3595+V3597+V3599</f>
        <v>15000</v>
      </c>
      <c r="X3594" s="66">
        <f>X3595+X3597+X3599</f>
        <v>12000</v>
      </c>
      <c r="Z3594" s="66">
        <f>Z3595+Z3597+Z3599</f>
        <v>24480</v>
      </c>
      <c r="AB3594" s="66">
        <f>AB3595+AB3597+AB3599</f>
        <v>3100</v>
      </c>
      <c r="AD3594" s="66">
        <f>AD3595+AD3597+AD3599</f>
        <v>3300</v>
      </c>
      <c r="AF3594" s="66">
        <f>AF3595+AF3597+AF3599</f>
        <v>0</v>
      </c>
      <c r="AH3594" s="66">
        <f t="shared" si="543"/>
        <v>3300</v>
      </c>
      <c r="AI3594" s="8"/>
      <c r="AJ3594" s="66">
        <f>AJ3595+AJ3597+AJ3599</f>
        <v>780</v>
      </c>
      <c r="AK3594" s="67"/>
      <c r="AL3594" s="66">
        <f>AL3595+AL3597+AL3599</f>
        <v>30370</v>
      </c>
      <c r="AM3594" s="66"/>
      <c r="AN3594" s="66">
        <f>AN3595+AN3597+AN3599</f>
        <v>32500</v>
      </c>
      <c r="AO3594" s="66"/>
      <c r="AP3594" s="66">
        <f>AP3595+AP3597+AP3599</f>
        <v>32500</v>
      </c>
      <c r="AQ3594" s="66"/>
    </row>
    <row r="3595" spans="2:43" ht="18" customHeight="1" x14ac:dyDescent="0.2">
      <c r="B3595" s="4"/>
      <c r="C3595" s="117"/>
      <c r="D3595" s="117"/>
      <c r="E3595" s="117"/>
      <c r="F3595" s="48"/>
      <c r="G3595" s="11"/>
      <c r="H3595" s="117"/>
      <c r="I3595" s="124"/>
      <c r="J3595" s="124"/>
      <c r="K3595" s="144"/>
      <c r="L3595" s="11"/>
      <c r="M3595" s="143"/>
      <c r="N3595" s="42"/>
      <c r="O3595" s="128"/>
      <c r="P3595" s="130"/>
      <c r="Q3595" s="131">
        <v>1</v>
      </c>
      <c r="R3595" s="68"/>
      <c r="S3595" s="35"/>
      <c r="T3595" s="69" t="s">
        <v>20</v>
      </c>
      <c r="U3595" s="92"/>
      <c r="V3595" s="70">
        <f>V3596</f>
        <v>8000</v>
      </c>
      <c r="X3595" s="447">
        <f>X3596</f>
        <v>5500</v>
      </c>
      <c r="Z3595" s="447">
        <f>Z3596</f>
        <v>10680</v>
      </c>
      <c r="AB3595" s="447">
        <f>AB3596</f>
        <v>3100</v>
      </c>
      <c r="AD3595" s="447">
        <f>AD3596</f>
        <v>3300</v>
      </c>
      <c r="AF3595" s="447">
        <f>AF3596</f>
        <v>0</v>
      </c>
      <c r="AH3595" s="447">
        <f t="shared" si="543"/>
        <v>3300</v>
      </c>
      <c r="AI3595" s="67"/>
      <c r="AJ3595" s="447">
        <f>AJ3596</f>
        <v>780</v>
      </c>
      <c r="AK3595" s="71"/>
      <c r="AL3595" s="447">
        <f>AL3596</f>
        <v>10720</v>
      </c>
      <c r="AM3595" s="447"/>
      <c r="AN3595" s="447">
        <f>AN3596</f>
        <v>11460</v>
      </c>
      <c r="AO3595" s="447"/>
      <c r="AP3595" s="447">
        <f>AP3596</f>
        <v>11460</v>
      </c>
      <c r="AQ3595" s="447"/>
    </row>
    <row r="3596" spans="2:43" ht="18" customHeight="1" x14ac:dyDescent="0.25">
      <c r="B3596" s="4"/>
      <c r="C3596" s="117"/>
      <c r="D3596" s="117"/>
      <c r="E3596" s="117"/>
      <c r="F3596" s="48"/>
      <c r="G3596" s="11"/>
      <c r="H3596" s="117"/>
      <c r="I3596" s="124"/>
      <c r="J3596" s="124"/>
      <c r="K3596" s="144"/>
      <c r="L3596" s="11"/>
      <c r="M3596" s="143"/>
      <c r="N3596" s="42"/>
      <c r="O3596" s="128"/>
      <c r="P3596" s="130"/>
      <c r="Q3596" s="131"/>
      <c r="R3596" s="72" t="s">
        <v>3</v>
      </c>
      <c r="S3596" s="181"/>
      <c r="T3596" s="73" t="s">
        <v>20</v>
      </c>
      <c r="V3596" s="497">
        <v>8000</v>
      </c>
      <c r="X3596" s="697">
        <v>5500</v>
      </c>
      <c r="Z3596" s="697">
        <v>10680</v>
      </c>
      <c r="AB3596" s="74">
        <v>3100</v>
      </c>
      <c r="AD3596" s="74">
        <v>3300</v>
      </c>
      <c r="AF3596" s="74">
        <v>0</v>
      </c>
      <c r="AH3596" s="696">
        <f t="shared" si="543"/>
        <v>3300</v>
      </c>
      <c r="AI3596" s="446"/>
      <c r="AJ3596" s="74">
        <f>CEILING(AB3596*25/100,10)</f>
        <v>780</v>
      </c>
      <c r="AK3596" s="8"/>
      <c r="AL3596" s="74">
        <v>10720</v>
      </c>
      <c r="AM3596" s="74"/>
      <c r="AN3596" s="74">
        <v>11460</v>
      </c>
      <c r="AO3596" s="74"/>
      <c r="AP3596" s="74">
        <v>11460</v>
      </c>
      <c r="AQ3596" s="74"/>
    </row>
    <row r="3597" spans="2:43" ht="18" customHeight="1" x14ac:dyDescent="0.2">
      <c r="B3597" s="4"/>
      <c r="C3597" s="117"/>
      <c r="D3597" s="117"/>
      <c r="E3597" s="117"/>
      <c r="F3597" s="48"/>
      <c r="G3597" s="11"/>
      <c r="H3597" s="117"/>
      <c r="I3597" s="124"/>
      <c r="J3597" s="124"/>
      <c r="K3597" s="144"/>
      <c r="L3597" s="11"/>
      <c r="M3597" s="143"/>
      <c r="N3597" s="42"/>
      <c r="O3597" s="128"/>
      <c r="P3597" s="130"/>
      <c r="Q3597" s="131">
        <v>2</v>
      </c>
      <c r="R3597" s="68"/>
      <c r="S3597" s="35"/>
      <c r="T3597" s="69" t="s">
        <v>21</v>
      </c>
      <c r="U3597" s="92"/>
      <c r="V3597" s="70">
        <f>V3598</f>
        <v>0</v>
      </c>
      <c r="X3597" s="447">
        <f>X3598</f>
        <v>2000</v>
      </c>
      <c r="Z3597" s="447">
        <f>Z3598</f>
        <v>6090</v>
      </c>
      <c r="AB3597" s="447">
        <f>AB3598</f>
        <v>0</v>
      </c>
      <c r="AD3597" s="447">
        <f>AD3598</f>
        <v>0</v>
      </c>
      <c r="AF3597" s="447">
        <f>AF3598</f>
        <v>0</v>
      </c>
      <c r="AH3597" s="447">
        <f t="shared" si="543"/>
        <v>0</v>
      </c>
      <c r="AI3597" s="8"/>
      <c r="AJ3597" s="447">
        <f>AJ3598</f>
        <v>0</v>
      </c>
      <c r="AK3597" s="71"/>
      <c r="AL3597" s="447">
        <f>AL3598</f>
        <v>11420</v>
      </c>
      <c r="AM3597" s="447"/>
      <c r="AN3597" s="447">
        <f>AN3598</f>
        <v>12150</v>
      </c>
      <c r="AO3597" s="447"/>
      <c r="AP3597" s="447">
        <f>AP3598</f>
        <v>12150</v>
      </c>
      <c r="AQ3597" s="447"/>
    </row>
    <row r="3598" spans="2:43" ht="18" customHeight="1" x14ac:dyDescent="0.2">
      <c r="B3598" s="4"/>
      <c r="C3598" s="117"/>
      <c r="D3598" s="117"/>
      <c r="E3598" s="117"/>
      <c r="F3598" s="48"/>
      <c r="G3598" s="11"/>
      <c r="H3598" s="117"/>
      <c r="I3598" s="124"/>
      <c r="J3598" s="124"/>
      <c r="K3598" s="144"/>
      <c r="L3598" s="11"/>
      <c r="M3598" s="143"/>
      <c r="N3598" s="42"/>
      <c r="O3598" s="128"/>
      <c r="P3598" s="130"/>
      <c r="Q3598" s="130"/>
      <c r="R3598" s="72" t="s">
        <v>3</v>
      </c>
      <c r="S3598" s="181"/>
      <c r="T3598" s="73" t="s">
        <v>21</v>
      </c>
      <c r="V3598" s="74">
        <v>0</v>
      </c>
      <c r="X3598" s="74">
        <v>2000</v>
      </c>
      <c r="Z3598" s="74">
        <v>6090</v>
      </c>
      <c r="AB3598" s="74">
        <v>0</v>
      </c>
      <c r="AD3598" s="74">
        <v>0</v>
      </c>
      <c r="AF3598" s="74">
        <v>0</v>
      </c>
      <c r="AH3598" s="74">
        <f t="shared" si="543"/>
        <v>0</v>
      </c>
      <c r="AI3598" s="446"/>
      <c r="AJ3598" s="74">
        <v>0</v>
      </c>
      <c r="AK3598" s="8"/>
      <c r="AL3598" s="74">
        <v>11420</v>
      </c>
      <c r="AM3598" s="74"/>
      <c r="AN3598" s="74">
        <v>12150</v>
      </c>
      <c r="AO3598" s="74"/>
      <c r="AP3598" s="74">
        <v>12150</v>
      </c>
      <c r="AQ3598" s="74"/>
    </row>
    <row r="3599" spans="2:43" ht="18" customHeight="1" x14ac:dyDescent="0.2">
      <c r="B3599" s="4"/>
      <c r="C3599" s="117"/>
      <c r="D3599" s="117"/>
      <c r="E3599" s="117"/>
      <c r="F3599" s="48"/>
      <c r="G3599" s="11"/>
      <c r="H3599" s="117"/>
      <c r="I3599" s="124"/>
      <c r="J3599" s="124"/>
      <c r="K3599" s="144"/>
      <c r="L3599" s="11"/>
      <c r="M3599" s="143"/>
      <c r="N3599" s="42"/>
      <c r="O3599" s="128"/>
      <c r="P3599" s="130"/>
      <c r="Q3599" s="131">
        <v>3</v>
      </c>
      <c r="R3599" s="68"/>
      <c r="S3599" s="35"/>
      <c r="T3599" s="69" t="s">
        <v>22</v>
      </c>
      <c r="U3599" s="92"/>
      <c r="V3599" s="70">
        <f>V3600</f>
        <v>7000</v>
      </c>
      <c r="X3599" s="447">
        <f>X3600</f>
        <v>4500</v>
      </c>
      <c r="Z3599" s="447">
        <f>Z3600</f>
        <v>7710</v>
      </c>
      <c r="AB3599" s="447">
        <f>AB3600</f>
        <v>0</v>
      </c>
      <c r="AD3599" s="447">
        <f>AD3600</f>
        <v>0</v>
      </c>
      <c r="AF3599" s="447">
        <f>AF3600</f>
        <v>0</v>
      </c>
      <c r="AH3599" s="447">
        <f t="shared" si="543"/>
        <v>0</v>
      </c>
      <c r="AI3599" s="8"/>
      <c r="AJ3599" s="447">
        <f>AJ3600</f>
        <v>0</v>
      </c>
      <c r="AK3599" s="71"/>
      <c r="AL3599" s="447">
        <f>AL3600</f>
        <v>8230</v>
      </c>
      <c r="AM3599" s="447"/>
      <c r="AN3599" s="447">
        <f>AN3600</f>
        <v>8890</v>
      </c>
      <c r="AO3599" s="447"/>
      <c r="AP3599" s="447">
        <f>AP3600</f>
        <v>8890</v>
      </c>
      <c r="AQ3599" s="447"/>
    </row>
    <row r="3600" spans="2:43" ht="18" customHeight="1" x14ac:dyDescent="0.25">
      <c r="B3600" s="4"/>
      <c r="C3600" s="117"/>
      <c r="D3600" s="117"/>
      <c r="E3600" s="117"/>
      <c r="F3600" s="48"/>
      <c r="G3600" s="11"/>
      <c r="H3600" s="117"/>
      <c r="I3600" s="124"/>
      <c r="J3600" s="124"/>
      <c r="K3600" s="144"/>
      <c r="L3600" s="11"/>
      <c r="M3600" s="143"/>
      <c r="N3600" s="42"/>
      <c r="O3600" s="128"/>
      <c r="P3600" s="130"/>
      <c r="Q3600" s="130"/>
      <c r="R3600" s="72" t="s">
        <v>3</v>
      </c>
      <c r="S3600" s="181"/>
      <c r="T3600" s="73" t="s">
        <v>22</v>
      </c>
      <c r="V3600" s="503">
        <v>7000</v>
      </c>
      <c r="X3600" s="742">
        <v>4500</v>
      </c>
      <c r="Z3600" s="877">
        <v>7710</v>
      </c>
      <c r="AB3600" s="74">
        <v>0</v>
      </c>
      <c r="AD3600" s="74">
        <v>0</v>
      </c>
      <c r="AF3600" s="696">
        <v>0</v>
      </c>
      <c r="AH3600" s="696">
        <f t="shared" si="543"/>
        <v>0</v>
      </c>
      <c r="AI3600" s="446"/>
      <c r="AJ3600" s="74">
        <v>0</v>
      </c>
      <c r="AK3600" s="8"/>
      <c r="AL3600" s="74">
        <v>8230</v>
      </c>
      <c r="AM3600" s="74"/>
      <c r="AN3600" s="74">
        <v>8890</v>
      </c>
      <c r="AO3600" s="74"/>
      <c r="AP3600" s="74">
        <v>8890</v>
      </c>
      <c r="AQ3600" s="74"/>
    </row>
    <row r="3601" spans="2:43" ht="18" customHeight="1" x14ac:dyDescent="0.2">
      <c r="B3601" s="4"/>
      <c r="C3601" s="117"/>
      <c r="D3601" s="117"/>
      <c r="E3601" s="117"/>
      <c r="F3601" s="48"/>
      <c r="G3601" s="11"/>
      <c r="H3601" s="117"/>
      <c r="I3601" s="124"/>
      <c r="J3601" s="124"/>
      <c r="K3601" s="144"/>
      <c r="L3601" s="11"/>
      <c r="M3601" s="143"/>
      <c r="N3601" s="42"/>
      <c r="O3601" s="128"/>
      <c r="P3601" s="129">
        <v>5</v>
      </c>
      <c r="Q3601" s="129"/>
      <c r="R3601" s="64"/>
      <c r="S3601" s="234"/>
      <c r="T3601" s="65" t="s">
        <v>24</v>
      </c>
      <c r="U3601" s="155"/>
      <c r="V3601" s="66">
        <f>V3602</f>
        <v>16000</v>
      </c>
      <c r="X3601" s="66">
        <f>X3602</f>
        <v>12000</v>
      </c>
      <c r="Z3601" s="66">
        <f>Z3602</f>
        <v>6900</v>
      </c>
      <c r="AB3601" s="66">
        <f>AB3602</f>
        <v>6900</v>
      </c>
      <c r="AD3601" s="66">
        <f>AD3602</f>
        <v>7200</v>
      </c>
      <c r="AF3601" s="66">
        <f>AF3602</f>
        <v>0</v>
      </c>
      <c r="AH3601" s="66">
        <f t="shared" si="543"/>
        <v>7200</v>
      </c>
      <c r="AI3601" s="8"/>
      <c r="AJ3601" s="66">
        <f>AJ3602</f>
        <v>2420</v>
      </c>
      <c r="AK3601" s="67"/>
      <c r="AL3601" s="66">
        <f t="shared" ref="AL3601:AP3602" si="562">AL3602</f>
        <v>7500</v>
      </c>
      <c r="AM3601" s="66"/>
      <c r="AN3601" s="66">
        <f t="shared" si="562"/>
        <v>8000</v>
      </c>
      <c r="AO3601" s="66"/>
      <c r="AP3601" s="66">
        <f t="shared" si="562"/>
        <v>8000</v>
      </c>
      <c r="AQ3601" s="66"/>
    </row>
    <row r="3602" spans="2:43" ht="18" customHeight="1" x14ac:dyDescent="0.2">
      <c r="B3602" s="4"/>
      <c r="C3602" s="117"/>
      <c r="D3602" s="117"/>
      <c r="E3602" s="117"/>
      <c r="F3602" s="48"/>
      <c r="G3602" s="11"/>
      <c r="H3602" s="117"/>
      <c r="I3602" s="124"/>
      <c r="J3602" s="124"/>
      <c r="K3602" s="144"/>
      <c r="L3602" s="11"/>
      <c r="M3602" s="143"/>
      <c r="N3602" s="42"/>
      <c r="O3602" s="128"/>
      <c r="P3602" s="130"/>
      <c r="Q3602" s="131">
        <v>2</v>
      </c>
      <c r="R3602" s="68"/>
      <c r="S3602" s="35"/>
      <c r="T3602" s="69" t="s">
        <v>25</v>
      </c>
      <c r="U3602" s="92"/>
      <c r="V3602" s="70">
        <f>V3603</f>
        <v>16000</v>
      </c>
      <c r="X3602" s="447">
        <f>X3603</f>
        <v>12000</v>
      </c>
      <c r="Z3602" s="447">
        <f>Z3603</f>
        <v>6900</v>
      </c>
      <c r="AB3602" s="447">
        <f>AB3603</f>
        <v>6900</v>
      </c>
      <c r="AD3602" s="447">
        <f>AD3603</f>
        <v>7200</v>
      </c>
      <c r="AF3602" s="447">
        <f>AF3603</f>
        <v>0</v>
      </c>
      <c r="AH3602" s="447">
        <f t="shared" si="543"/>
        <v>7200</v>
      </c>
      <c r="AI3602" s="67"/>
      <c r="AJ3602" s="447">
        <f>AJ3603</f>
        <v>2420</v>
      </c>
      <c r="AK3602" s="71"/>
      <c r="AL3602" s="447">
        <f t="shared" si="562"/>
        <v>7500</v>
      </c>
      <c r="AM3602" s="447"/>
      <c r="AN3602" s="447">
        <f t="shared" si="562"/>
        <v>8000</v>
      </c>
      <c r="AO3602" s="447"/>
      <c r="AP3602" s="447">
        <f t="shared" si="562"/>
        <v>8000</v>
      </c>
      <c r="AQ3602" s="447"/>
    </row>
    <row r="3603" spans="2:43" ht="18" customHeight="1" x14ac:dyDescent="0.25">
      <c r="B3603" s="4"/>
      <c r="C3603" s="117"/>
      <c r="D3603" s="117"/>
      <c r="E3603" s="117"/>
      <c r="F3603" s="48"/>
      <c r="G3603" s="11"/>
      <c r="H3603" s="117"/>
      <c r="I3603" s="124"/>
      <c r="J3603" s="124"/>
      <c r="K3603" s="144"/>
      <c r="L3603" s="11"/>
      <c r="M3603" s="143"/>
      <c r="N3603" s="42"/>
      <c r="O3603" s="128"/>
      <c r="P3603" s="130"/>
      <c r="Q3603" s="130"/>
      <c r="R3603" s="72" t="s">
        <v>0</v>
      </c>
      <c r="S3603" s="181"/>
      <c r="T3603" s="73" t="s">
        <v>221</v>
      </c>
      <c r="V3603" s="522">
        <v>16000</v>
      </c>
      <c r="X3603" s="743">
        <v>12000</v>
      </c>
      <c r="Z3603" s="829">
        <v>6900</v>
      </c>
      <c r="AB3603" s="74">
        <v>6900</v>
      </c>
      <c r="AD3603" s="74">
        <v>7200</v>
      </c>
      <c r="AF3603" s="696">
        <v>0</v>
      </c>
      <c r="AH3603" s="696">
        <f t="shared" si="543"/>
        <v>7200</v>
      </c>
      <c r="AI3603" s="446"/>
      <c r="AJ3603" s="74">
        <f>CEILING(AB3603*35/100,10)</f>
        <v>2420</v>
      </c>
      <c r="AK3603" s="8"/>
      <c r="AL3603" s="74">
        <v>7500</v>
      </c>
      <c r="AM3603" s="74"/>
      <c r="AN3603" s="74">
        <v>8000</v>
      </c>
      <c r="AO3603" s="74"/>
      <c r="AP3603" s="74">
        <v>8000</v>
      </c>
      <c r="AQ3603" s="74"/>
    </row>
    <row r="3604" spans="2:43" ht="18" customHeight="1" x14ac:dyDescent="0.2">
      <c r="B3604" s="4"/>
      <c r="C3604" s="117"/>
      <c r="D3604" s="117"/>
      <c r="E3604" s="117"/>
      <c r="F3604" s="48"/>
      <c r="G3604" s="11"/>
      <c r="H3604" s="117"/>
      <c r="I3604" s="124"/>
      <c r="J3604" s="124"/>
      <c r="K3604" s="144"/>
      <c r="L3604" s="11"/>
      <c r="M3604" s="143"/>
      <c r="N3604" s="42"/>
      <c r="O3604" s="128"/>
      <c r="P3604" s="129">
        <v>7</v>
      </c>
      <c r="Q3604" s="129"/>
      <c r="R3604" s="64"/>
      <c r="S3604" s="234"/>
      <c r="T3604" s="65" t="s">
        <v>343</v>
      </c>
      <c r="U3604" s="155"/>
      <c r="V3604" s="66">
        <f>V3605+V3607</f>
        <v>23000</v>
      </c>
      <c r="X3604" s="66">
        <f>X3605+X3607</f>
        <v>14000</v>
      </c>
      <c r="Z3604" s="66">
        <f>Z3605+Z3607</f>
        <v>27000</v>
      </c>
      <c r="AB3604" s="66">
        <f>AB3605+AB3608</f>
        <v>15000</v>
      </c>
      <c r="AD3604" s="66">
        <f>AD3605+AD3607</f>
        <v>15750</v>
      </c>
      <c r="AF3604" s="66">
        <f>AF3605+AF3607</f>
        <v>25000</v>
      </c>
      <c r="AH3604" s="66">
        <f t="shared" si="543"/>
        <v>40750</v>
      </c>
      <c r="AI3604" s="8"/>
      <c r="AJ3604" s="66">
        <f>AJ3605+AJ3607</f>
        <v>3750</v>
      </c>
      <c r="AK3604" s="67"/>
      <c r="AL3604" s="66">
        <f>AL3605+AL3607</f>
        <v>10500</v>
      </c>
      <c r="AM3604" s="66"/>
      <c r="AN3604" s="66">
        <f>AN3605+AN3607</f>
        <v>11000</v>
      </c>
      <c r="AO3604" s="66"/>
      <c r="AP3604" s="66">
        <f>AP3605+AP3607</f>
        <v>11000</v>
      </c>
      <c r="AQ3604" s="66"/>
    </row>
    <row r="3605" spans="2:43" ht="18" hidden="1" customHeight="1" x14ac:dyDescent="0.2">
      <c r="B3605" s="4"/>
      <c r="C3605" s="117"/>
      <c r="D3605" s="117"/>
      <c r="E3605" s="117"/>
      <c r="F3605" s="48"/>
      <c r="G3605" s="11"/>
      <c r="H3605" s="117"/>
      <c r="I3605" s="124"/>
      <c r="J3605" s="124"/>
      <c r="K3605" s="144"/>
      <c r="L3605" s="11"/>
      <c r="M3605" s="143"/>
      <c r="N3605" s="42"/>
      <c r="O3605" s="128"/>
      <c r="P3605" s="130"/>
      <c r="Q3605" s="131">
        <v>1</v>
      </c>
      <c r="R3605" s="68"/>
      <c r="S3605" s="35"/>
      <c r="T3605" s="69" t="s">
        <v>255</v>
      </c>
      <c r="U3605" s="92"/>
      <c r="V3605" s="70">
        <f>V3606</f>
        <v>0</v>
      </c>
      <c r="X3605" s="447">
        <f>X3606</f>
        <v>0</v>
      </c>
      <c r="Z3605" s="447">
        <f>Z3606</f>
        <v>0</v>
      </c>
      <c r="AB3605" s="447">
        <f>AB3606</f>
        <v>0</v>
      </c>
      <c r="AD3605" s="447">
        <f>AD3606</f>
        <v>0</v>
      </c>
      <c r="AF3605" s="447">
        <f>AF3606</f>
        <v>0</v>
      </c>
      <c r="AH3605" s="447">
        <f t="shared" si="543"/>
        <v>0</v>
      </c>
      <c r="AI3605" s="67"/>
      <c r="AJ3605" s="447">
        <f>AJ3606</f>
        <v>0</v>
      </c>
      <c r="AK3605" s="71"/>
      <c r="AL3605" s="447">
        <f>AL3606</f>
        <v>0</v>
      </c>
      <c r="AM3605" s="447"/>
      <c r="AN3605" s="447">
        <f>AN3606</f>
        <v>0</v>
      </c>
      <c r="AO3605" s="447"/>
      <c r="AP3605" s="447">
        <f>AP3606</f>
        <v>0</v>
      </c>
      <c r="AQ3605" s="447"/>
    </row>
    <row r="3606" spans="2:43" ht="18" hidden="1" customHeight="1" x14ac:dyDescent="0.2">
      <c r="B3606" s="4"/>
      <c r="C3606" s="117"/>
      <c r="D3606" s="117"/>
      <c r="E3606" s="117"/>
      <c r="F3606" s="48"/>
      <c r="G3606" s="11"/>
      <c r="H3606" s="117"/>
      <c r="I3606" s="124"/>
      <c r="J3606" s="124"/>
      <c r="K3606" s="144"/>
      <c r="L3606" s="11"/>
      <c r="M3606" s="143"/>
      <c r="N3606" s="42"/>
      <c r="O3606" s="128"/>
      <c r="P3606" s="130"/>
      <c r="Q3606" s="131"/>
      <c r="R3606" s="72">
        <v>1</v>
      </c>
      <c r="S3606" s="181"/>
      <c r="T3606" s="73" t="s">
        <v>256</v>
      </c>
      <c r="V3606" s="74">
        <v>0</v>
      </c>
      <c r="X3606" s="74">
        <v>0</v>
      </c>
      <c r="Z3606" s="74">
        <v>0</v>
      </c>
      <c r="AB3606" s="74">
        <v>0</v>
      </c>
      <c r="AD3606" s="74">
        <v>0</v>
      </c>
      <c r="AF3606" s="74">
        <v>0</v>
      </c>
      <c r="AH3606" s="74">
        <f t="shared" si="543"/>
        <v>0</v>
      </c>
      <c r="AI3606" s="446"/>
      <c r="AJ3606" s="74">
        <v>0</v>
      </c>
      <c r="AK3606" s="8"/>
      <c r="AL3606" s="74">
        <v>0</v>
      </c>
      <c r="AM3606" s="74"/>
      <c r="AN3606" s="74">
        <v>0</v>
      </c>
      <c r="AO3606" s="74"/>
      <c r="AP3606" s="74">
        <v>0</v>
      </c>
      <c r="AQ3606" s="74"/>
    </row>
    <row r="3607" spans="2:43" ht="18" customHeight="1" x14ac:dyDescent="0.2">
      <c r="B3607" s="4"/>
      <c r="C3607" s="117"/>
      <c r="D3607" s="117"/>
      <c r="E3607" s="117"/>
      <c r="F3607" s="48"/>
      <c r="G3607" s="11"/>
      <c r="H3607" s="117"/>
      <c r="I3607" s="124"/>
      <c r="J3607" s="124"/>
      <c r="K3607" s="144"/>
      <c r="L3607" s="11"/>
      <c r="M3607" s="143"/>
      <c r="N3607" s="42"/>
      <c r="O3607" s="128"/>
      <c r="P3607" s="130"/>
      <c r="Q3607" s="131">
        <v>3</v>
      </c>
      <c r="R3607" s="68"/>
      <c r="S3607" s="35"/>
      <c r="T3607" s="69" t="s">
        <v>224</v>
      </c>
      <c r="U3607" s="92"/>
      <c r="V3607" s="70">
        <f>V3608</f>
        <v>23000</v>
      </c>
      <c r="X3607" s="447">
        <f>X3608</f>
        <v>14000</v>
      </c>
      <c r="Z3607" s="447">
        <f>Z3608</f>
        <v>27000</v>
      </c>
      <c r="AB3607" s="447">
        <f>AB3608</f>
        <v>15000</v>
      </c>
      <c r="AD3607" s="447">
        <f>AD3608</f>
        <v>15750</v>
      </c>
      <c r="AF3607" s="447">
        <f>AF3608</f>
        <v>25000</v>
      </c>
      <c r="AH3607" s="447">
        <f t="shared" si="543"/>
        <v>40750</v>
      </c>
      <c r="AI3607" s="8"/>
      <c r="AJ3607" s="447">
        <f>AJ3608</f>
        <v>3750</v>
      </c>
      <c r="AK3607" s="71"/>
      <c r="AL3607" s="447">
        <f>AL3608</f>
        <v>10500</v>
      </c>
      <c r="AM3607" s="447"/>
      <c r="AN3607" s="447">
        <f>AN3608</f>
        <v>11000</v>
      </c>
      <c r="AO3607" s="447"/>
      <c r="AP3607" s="447">
        <f>AP3608</f>
        <v>11000</v>
      </c>
      <c r="AQ3607" s="447"/>
    </row>
    <row r="3608" spans="2:43" ht="18" customHeight="1" x14ac:dyDescent="0.25">
      <c r="B3608" s="4"/>
      <c r="C3608" s="117"/>
      <c r="D3608" s="117"/>
      <c r="E3608" s="117"/>
      <c r="F3608" s="48"/>
      <c r="G3608" s="11"/>
      <c r="H3608" s="117"/>
      <c r="I3608" s="124"/>
      <c r="J3608" s="124"/>
      <c r="K3608" s="144"/>
      <c r="L3608" s="11"/>
      <c r="M3608" s="143"/>
      <c r="N3608" s="42"/>
      <c r="O3608" s="128"/>
      <c r="P3608" s="130"/>
      <c r="Q3608" s="131"/>
      <c r="R3608" s="72" t="s">
        <v>0</v>
      </c>
      <c r="S3608" s="181"/>
      <c r="T3608" s="73" t="s">
        <v>53</v>
      </c>
      <c r="V3608" s="548">
        <v>23000</v>
      </c>
      <c r="X3608" s="744">
        <v>14000</v>
      </c>
      <c r="Z3608" s="878">
        <v>27000</v>
      </c>
      <c r="AB3608" s="74">
        <v>15000</v>
      </c>
      <c r="AD3608" s="74">
        <v>15750</v>
      </c>
      <c r="AF3608" s="74">
        <v>25000</v>
      </c>
      <c r="AH3608" s="696">
        <f t="shared" si="543"/>
        <v>40750</v>
      </c>
      <c r="AI3608" s="446"/>
      <c r="AJ3608" s="74">
        <f>CEILING(AB3608*25/100,10)</f>
        <v>3750</v>
      </c>
      <c r="AK3608" s="8"/>
      <c r="AL3608" s="74">
        <v>10500</v>
      </c>
      <c r="AM3608" s="74"/>
      <c r="AN3608" s="74">
        <v>11000</v>
      </c>
      <c r="AO3608" s="74"/>
      <c r="AP3608" s="74">
        <v>11000</v>
      </c>
      <c r="AQ3608" s="74"/>
    </row>
    <row r="3609" spans="2:43" ht="18" hidden="1" customHeight="1" x14ac:dyDescent="0.2">
      <c r="B3609" s="4"/>
      <c r="C3609" s="117"/>
      <c r="D3609" s="117"/>
      <c r="E3609" s="117"/>
      <c r="F3609" s="48"/>
      <c r="G3609" s="11"/>
      <c r="H3609" s="117"/>
      <c r="I3609" s="124"/>
      <c r="J3609" s="124"/>
      <c r="K3609" s="144"/>
      <c r="L3609" s="11"/>
      <c r="M3609" s="143"/>
      <c r="N3609" s="42"/>
      <c r="O3609" s="128"/>
      <c r="P3609" s="129">
        <v>9</v>
      </c>
      <c r="Q3609" s="129"/>
      <c r="R3609" s="64"/>
      <c r="S3609" s="234"/>
      <c r="T3609" s="65" t="s">
        <v>217</v>
      </c>
      <c r="U3609" s="155"/>
      <c r="V3609" s="66">
        <f>V3610+V3612</f>
        <v>0</v>
      </c>
      <c r="X3609" s="66">
        <f>X3610+X3612</f>
        <v>0</v>
      </c>
      <c r="Z3609" s="66">
        <f>Z3610+Z3612</f>
        <v>0</v>
      </c>
      <c r="AB3609" s="66">
        <f>AB3610+AB3612</f>
        <v>0</v>
      </c>
      <c r="AD3609" s="66">
        <f>AD3610+AD3612</f>
        <v>0</v>
      </c>
      <c r="AF3609" s="66">
        <f>AF3610+AF3612</f>
        <v>0</v>
      </c>
      <c r="AH3609" s="66">
        <f t="shared" si="543"/>
        <v>0</v>
      </c>
      <c r="AI3609" s="8"/>
      <c r="AJ3609" s="66">
        <f>AJ3610+AJ3612</f>
        <v>0</v>
      </c>
      <c r="AK3609" s="67"/>
      <c r="AL3609" s="66">
        <f>AL3610+AL3612</f>
        <v>0</v>
      </c>
      <c r="AM3609" s="66"/>
      <c r="AN3609" s="66">
        <f>AN3610+AN3612</f>
        <v>0</v>
      </c>
      <c r="AO3609" s="66"/>
      <c r="AP3609" s="66">
        <f>AP3610+AP3612</f>
        <v>0</v>
      </c>
      <c r="AQ3609" s="66"/>
    </row>
    <row r="3610" spans="2:43" ht="18" hidden="1" customHeight="1" x14ac:dyDescent="0.2">
      <c r="B3610" s="4"/>
      <c r="C3610" s="117"/>
      <c r="D3610" s="117"/>
      <c r="E3610" s="117"/>
      <c r="F3610" s="48"/>
      <c r="G3610" s="11"/>
      <c r="H3610" s="117"/>
      <c r="I3610" s="124"/>
      <c r="J3610" s="124"/>
      <c r="K3610" s="144"/>
      <c r="L3610" s="11"/>
      <c r="M3610" s="143"/>
      <c r="N3610" s="42"/>
      <c r="O3610" s="128"/>
      <c r="P3610" s="130"/>
      <c r="Q3610" s="131">
        <v>1</v>
      </c>
      <c r="R3610" s="68"/>
      <c r="S3610" s="35"/>
      <c r="T3610" s="69" t="s">
        <v>231</v>
      </c>
      <c r="U3610" s="92"/>
      <c r="V3610" s="70">
        <f>V3611</f>
        <v>0</v>
      </c>
      <c r="X3610" s="447">
        <f>X3611</f>
        <v>0</v>
      </c>
      <c r="Z3610" s="447">
        <f>Z3611</f>
        <v>0</v>
      </c>
      <c r="AB3610" s="447">
        <f>AB3611</f>
        <v>0</v>
      </c>
      <c r="AD3610" s="447">
        <f>AD3611</f>
        <v>0</v>
      </c>
      <c r="AF3610" s="447">
        <f>AF3611</f>
        <v>0</v>
      </c>
      <c r="AH3610" s="447">
        <f t="shared" ref="AH3610:AH3673" si="563">AD3610+AF3610</f>
        <v>0</v>
      </c>
      <c r="AI3610" s="67"/>
      <c r="AJ3610" s="447">
        <f>AJ3611</f>
        <v>0</v>
      </c>
      <c r="AK3610" s="71"/>
      <c r="AL3610" s="447">
        <f>AL3611</f>
        <v>0</v>
      </c>
      <c r="AM3610" s="447"/>
      <c r="AN3610" s="447">
        <f>AN3611</f>
        <v>0</v>
      </c>
      <c r="AO3610" s="447"/>
      <c r="AP3610" s="447">
        <f>AP3611</f>
        <v>0</v>
      </c>
      <c r="AQ3610" s="447"/>
    </row>
    <row r="3611" spans="2:43" ht="18" hidden="1" customHeight="1" x14ac:dyDescent="0.2">
      <c r="B3611" s="4"/>
      <c r="C3611" s="117"/>
      <c r="D3611" s="117"/>
      <c r="E3611" s="117"/>
      <c r="F3611" s="48"/>
      <c r="G3611" s="11"/>
      <c r="H3611" s="117"/>
      <c r="I3611" s="124"/>
      <c r="J3611" s="124"/>
      <c r="K3611" s="144"/>
      <c r="L3611" s="11"/>
      <c r="M3611" s="143"/>
      <c r="N3611" s="42"/>
      <c r="O3611" s="128"/>
      <c r="P3611" s="130"/>
      <c r="Q3611" s="131"/>
      <c r="R3611" s="72" t="s">
        <v>3</v>
      </c>
      <c r="S3611" s="181"/>
      <c r="T3611" s="73" t="s">
        <v>231</v>
      </c>
      <c r="V3611" s="74">
        <v>0</v>
      </c>
      <c r="X3611" s="74">
        <v>0</v>
      </c>
      <c r="Z3611" s="74">
        <v>0</v>
      </c>
      <c r="AB3611" s="74">
        <v>0</v>
      </c>
      <c r="AD3611" s="74">
        <v>0</v>
      </c>
      <c r="AF3611" s="74">
        <v>0</v>
      </c>
      <c r="AH3611" s="74">
        <f t="shared" si="563"/>
        <v>0</v>
      </c>
      <c r="AI3611" s="446"/>
      <c r="AJ3611" s="74">
        <v>0</v>
      </c>
      <c r="AK3611" s="8"/>
      <c r="AL3611" s="74">
        <v>0</v>
      </c>
      <c r="AM3611" s="74"/>
      <c r="AN3611" s="74">
        <v>0</v>
      </c>
      <c r="AO3611" s="74"/>
      <c r="AP3611" s="74">
        <v>0</v>
      </c>
      <c r="AQ3611" s="74"/>
    </row>
    <row r="3612" spans="2:43" ht="18" hidden="1" customHeight="1" x14ac:dyDescent="0.2">
      <c r="B3612" s="4"/>
      <c r="C3612" s="117"/>
      <c r="D3612" s="117"/>
      <c r="E3612" s="117"/>
      <c r="F3612" s="48"/>
      <c r="G3612" s="11"/>
      <c r="H3612" s="117"/>
      <c r="I3612" s="124"/>
      <c r="J3612" s="124"/>
      <c r="K3612" s="144"/>
      <c r="L3612" s="11"/>
      <c r="M3612" s="143"/>
      <c r="N3612" s="42"/>
      <c r="O3612" s="128"/>
      <c r="P3612" s="130"/>
      <c r="Q3612" s="131">
        <v>2</v>
      </c>
      <c r="R3612" s="68"/>
      <c r="S3612" s="35"/>
      <c r="T3612" s="69" t="s">
        <v>232</v>
      </c>
      <c r="U3612" s="92"/>
      <c r="V3612" s="70">
        <f>V3613</f>
        <v>0</v>
      </c>
      <c r="X3612" s="447">
        <f>X3613</f>
        <v>0</v>
      </c>
      <c r="Z3612" s="447">
        <f>Z3613</f>
        <v>0</v>
      </c>
      <c r="AB3612" s="447">
        <f>AB3613</f>
        <v>0</v>
      </c>
      <c r="AD3612" s="447">
        <f>AD3613</f>
        <v>0</v>
      </c>
      <c r="AF3612" s="447">
        <f>AF3613</f>
        <v>0</v>
      </c>
      <c r="AH3612" s="447">
        <f t="shared" si="563"/>
        <v>0</v>
      </c>
      <c r="AI3612" s="8"/>
      <c r="AJ3612" s="447">
        <f>AJ3613</f>
        <v>0</v>
      </c>
      <c r="AK3612" s="71"/>
      <c r="AL3612" s="447">
        <f>AL3613</f>
        <v>0</v>
      </c>
      <c r="AM3612" s="447"/>
      <c r="AN3612" s="447">
        <f>AN3613</f>
        <v>0</v>
      </c>
      <c r="AO3612" s="447"/>
      <c r="AP3612" s="447">
        <f>AP3613</f>
        <v>0</v>
      </c>
      <c r="AQ3612" s="447"/>
    </row>
    <row r="3613" spans="2:43" ht="18" hidden="1" customHeight="1" x14ac:dyDescent="0.2">
      <c r="B3613" s="4"/>
      <c r="C3613" s="117"/>
      <c r="D3613" s="117"/>
      <c r="E3613" s="117"/>
      <c r="F3613" s="48"/>
      <c r="G3613" s="11"/>
      <c r="H3613" s="117"/>
      <c r="I3613" s="124"/>
      <c r="J3613" s="124"/>
      <c r="K3613" s="144"/>
      <c r="L3613" s="11"/>
      <c r="M3613" s="143"/>
      <c r="N3613" s="42"/>
      <c r="O3613" s="128"/>
      <c r="P3613" s="130"/>
      <c r="Q3613" s="131"/>
      <c r="R3613" s="72" t="s">
        <v>3</v>
      </c>
      <c r="S3613" s="181"/>
      <c r="T3613" s="77" t="s">
        <v>232</v>
      </c>
      <c r="U3613" s="141"/>
      <c r="V3613" s="74">
        <v>0</v>
      </c>
      <c r="X3613" s="74">
        <v>0</v>
      </c>
      <c r="Z3613" s="74">
        <v>0</v>
      </c>
      <c r="AB3613" s="74">
        <v>0</v>
      </c>
      <c r="AD3613" s="74">
        <v>0</v>
      </c>
      <c r="AF3613" s="74">
        <v>0</v>
      </c>
      <c r="AH3613" s="74">
        <f t="shared" si="563"/>
        <v>0</v>
      </c>
      <c r="AI3613" s="446"/>
      <c r="AJ3613" s="74">
        <v>0</v>
      </c>
      <c r="AK3613" s="8"/>
      <c r="AL3613" s="74">
        <v>0</v>
      </c>
      <c r="AM3613" s="74"/>
      <c r="AN3613" s="74">
        <v>0</v>
      </c>
      <c r="AO3613" s="74"/>
      <c r="AP3613" s="74">
        <v>0</v>
      </c>
      <c r="AQ3613" s="74"/>
    </row>
    <row r="3614" spans="2:43" ht="18" customHeight="1" x14ac:dyDescent="0.2">
      <c r="B3614" s="4"/>
      <c r="C3614" s="117"/>
      <c r="D3614" s="117"/>
      <c r="E3614" s="117"/>
      <c r="F3614" s="48"/>
      <c r="G3614" s="11"/>
      <c r="H3614" s="117"/>
      <c r="I3614" s="124"/>
      <c r="J3614" s="124"/>
      <c r="K3614" s="144"/>
      <c r="L3614" s="11"/>
      <c r="M3614" s="143"/>
      <c r="N3614" s="42"/>
      <c r="O3614" s="128"/>
      <c r="P3614" s="130"/>
      <c r="Q3614" s="131"/>
      <c r="R3614" s="72"/>
      <c r="S3614" s="181"/>
      <c r="T3614" s="77"/>
      <c r="U3614" s="141"/>
      <c r="V3614" s="74"/>
      <c r="X3614" s="74"/>
      <c r="Z3614" s="74"/>
      <c r="AB3614" s="74"/>
      <c r="AD3614" s="74"/>
      <c r="AF3614" s="74"/>
      <c r="AH3614" s="74">
        <f t="shared" si="563"/>
        <v>0</v>
      </c>
      <c r="AI3614" s="8"/>
      <c r="AJ3614" s="74"/>
      <c r="AK3614" s="8"/>
      <c r="AL3614" s="74"/>
      <c r="AM3614" s="74"/>
      <c r="AN3614" s="74"/>
      <c r="AO3614" s="74"/>
      <c r="AP3614" s="74"/>
      <c r="AQ3614" s="74"/>
    </row>
    <row r="3615" spans="2:43" ht="18" customHeight="1" x14ac:dyDescent="0.2">
      <c r="B3615" s="4"/>
      <c r="C3615" s="117"/>
      <c r="D3615" s="117"/>
      <c r="E3615" s="117"/>
      <c r="F3615" s="48"/>
      <c r="G3615" s="11"/>
      <c r="H3615" s="132"/>
      <c r="I3615" s="121"/>
      <c r="J3615" s="121"/>
      <c r="K3615" s="164">
        <v>8</v>
      </c>
      <c r="L3615" s="277"/>
      <c r="M3615" s="163"/>
      <c r="N3615" s="261"/>
      <c r="O3615" s="122"/>
      <c r="P3615" s="123"/>
      <c r="Q3615" s="123"/>
      <c r="R3615" s="49"/>
      <c r="S3615" s="18"/>
      <c r="T3615" s="50" t="s">
        <v>418</v>
      </c>
      <c r="U3615" s="76"/>
      <c r="V3615" s="51">
        <f>V3616</f>
        <v>3700</v>
      </c>
      <c r="X3615" s="51">
        <f>X3616</f>
        <v>4800</v>
      </c>
      <c r="Z3615" s="51">
        <f>Z3616</f>
        <v>4400</v>
      </c>
      <c r="AB3615" s="51">
        <f>AB3616</f>
        <v>4700</v>
      </c>
      <c r="AD3615" s="51" t="e">
        <f>AD3616</f>
        <v>#REF!</v>
      </c>
      <c r="AF3615" s="51">
        <f>AF3616</f>
        <v>0</v>
      </c>
      <c r="AH3615" s="51" t="e">
        <f t="shared" si="563"/>
        <v>#REF!</v>
      </c>
      <c r="AI3615" s="8"/>
      <c r="AJ3615" s="51">
        <f>AJ3616</f>
        <v>1540</v>
      </c>
      <c r="AK3615" s="5"/>
      <c r="AL3615" s="51">
        <f>AL3616</f>
        <v>5300</v>
      </c>
      <c r="AM3615" s="51"/>
      <c r="AN3615" s="51">
        <f>AN3616</f>
        <v>5900</v>
      </c>
      <c r="AO3615" s="51"/>
      <c r="AP3615" s="51">
        <f>AP3616</f>
        <v>5900</v>
      </c>
      <c r="AQ3615" s="51"/>
    </row>
    <row r="3616" spans="2:43" ht="18" customHeight="1" x14ac:dyDescent="0.2">
      <c r="B3616" s="4"/>
      <c r="C3616" s="117"/>
      <c r="D3616" s="117"/>
      <c r="E3616" s="117"/>
      <c r="F3616" s="48"/>
      <c r="G3616" s="11"/>
      <c r="H3616" s="117"/>
      <c r="I3616" s="124"/>
      <c r="J3616" s="124"/>
      <c r="K3616" s="144"/>
      <c r="L3616" s="11"/>
      <c r="M3616" s="226">
        <v>2</v>
      </c>
      <c r="N3616" s="262"/>
      <c r="O3616" s="125"/>
      <c r="P3616" s="126"/>
      <c r="Q3616" s="126"/>
      <c r="R3616" s="60"/>
      <c r="S3616" s="249"/>
      <c r="T3616" s="61" t="s">
        <v>413</v>
      </c>
      <c r="U3616" s="241"/>
      <c r="V3616" s="62">
        <f>V3617+V3621+V3627</f>
        <v>3700</v>
      </c>
      <c r="X3616" s="62">
        <f>X3617+X3621+X3627</f>
        <v>4800</v>
      </c>
      <c r="Z3616" s="62">
        <f>Z3617+Z3621+Z3627</f>
        <v>4400</v>
      </c>
      <c r="AB3616" s="62">
        <f>AB3617+AB3621+AB3627</f>
        <v>4700</v>
      </c>
      <c r="AD3616" s="62" t="e">
        <f>AD3617+AD3621+AD3627</f>
        <v>#REF!</v>
      </c>
      <c r="AF3616" s="62">
        <f>AF3617+AF3621+AF3627</f>
        <v>0</v>
      </c>
      <c r="AH3616" s="62" t="e">
        <f t="shared" si="563"/>
        <v>#REF!</v>
      </c>
      <c r="AI3616" s="5"/>
      <c r="AJ3616" s="62">
        <f>AJ3617+AJ3621+AJ3627</f>
        <v>1540</v>
      </c>
      <c r="AK3616" s="63"/>
      <c r="AL3616" s="62">
        <f>AL3617+AL3621+AL3627</f>
        <v>5300</v>
      </c>
      <c r="AM3616" s="62"/>
      <c r="AN3616" s="62">
        <f>AN3617+AN3621+AN3627</f>
        <v>5900</v>
      </c>
      <c r="AO3616" s="62"/>
      <c r="AP3616" s="62">
        <f>AP3617+AP3621+AP3627</f>
        <v>5900</v>
      </c>
      <c r="AQ3616" s="62"/>
    </row>
    <row r="3617" spans="2:43" ht="18" customHeight="1" x14ac:dyDescent="0.2">
      <c r="B3617" s="4"/>
      <c r="C3617" s="117"/>
      <c r="D3617" s="117"/>
      <c r="E3617" s="117"/>
      <c r="F3617" s="48"/>
      <c r="G3617" s="11"/>
      <c r="H3617" s="117"/>
      <c r="I3617" s="124"/>
      <c r="J3617" s="124"/>
      <c r="K3617" s="144"/>
      <c r="L3617" s="11"/>
      <c r="M3617" s="143"/>
      <c r="N3617" s="42"/>
      <c r="O3617" s="127" t="s">
        <v>3</v>
      </c>
      <c r="P3617" s="123"/>
      <c r="Q3617" s="123"/>
      <c r="R3617" s="49"/>
      <c r="S3617" s="18"/>
      <c r="T3617" s="50" t="s">
        <v>7</v>
      </c>
      <c r="U3617" s="76"/>
      <c r="V3617" s="51">
        <f>V3618</f>
        <v>3200</v>
      </c>
      <c r="X3617" s="51">
        <f>X3618</f>
        <v>3800</v>
      </c>
      <c r="Z3617" s="51">
        <f>Z3618</f>
        <v>3800</v>
      </c>
      <c r="AB3617" s="51">
        <f>AB3618</f>
        <v>4000</v>
      </c>
      <c r="AD3617" s="51">
        <f>AD3618</f>
        <v>4200</v>
      </c>
      <c r="AF3617" s="51">
        <f>AF3618</f>
        <v>0</v>
      </c>
      <c r="AH3617" s="51">
        <f t="shared" si="563"/>
        <v>4200</v>
      </c>
      <c r="AI3617" s="63"/>
      <c r="AJ3617" s="51">
        <f>AJ3618</f>
        <v>1360</v>
      </c>
      <c r="AK3617" s="5"/>
      <c r="AL3617" s="51">
        <f t="shared" ref="AL3617:AP3619" si="564">AL3618</f>
        <v>4500</v>
      </c>
      <c r="AM3617" s="51"/>
      <c r="AN3617" s="51">
        <f t="shared" si="564"/>
        <v>5000</v>
      </c>
      <c r="AO3617" s="51"/>
      <c r="AP3617" s="51">
        <f t="shared" si="564"/>
        <v>5000</v>
      </c>
      <c r="AQ3617" s="51"/>
    </row>
    <row r="3618" spans="2:43" ht="18" customHeight="1" x14ac:dyDescent="0.2">
      <c r="B3618" s="4"/>
      <c r="C3618" s="117"/>
      <c r="D3618" s="117"/>
      <c r="E3618" s="117"/>
      <c r="F3618" s="48"/>
      <c r="G3618" s="11"/>
      <c r="H3618" s="117"/>
      <c r="I3618" s="124"/>
      <c r="J3618" s="124"/>
      <c r="K3618" s="144"/>
      <c r="L3618" s="11"/>
      <c r="M3618" s="143"/>
      <c r="N3618" s="42"/>
      <c r="O3618" s="128"/>
      <c r="P3618" s="129">
        <v>1</v>
      </c>
      <c r="Q3618" s="129"/>
      <c r="R3618" s="64"/>
      <c r="S3618" s="234"/>
      <c r="T3618" s="65" t="s">
        <v>8</v>
      </c>
      <c r="U3618" s="155"/>
      <c r="V3618" s="66">
        <f>V3619</f>
        <v>3200</v>
      </c>
      <c r="X3618" s="66">
        <f>X3619</f>
        <v>3800</v>
      </c>
      <c r="Z3618" s="66">
        <f>Z3619</f>
        <v>3800</v>
      </c>
      <c r="AB3618" s="66">
        <f>AB3619</f>
        <v>4000</v>
      </c>
      <c r="AD3618" s="66">
        <f>AD3619</f>
        <v>4200</v>
      </c>
      <c r="AF3618" s="66">
        <f>AF3619</f>
        <v>0</v>
      </c>
      <c r="AH3618" s="66">
        <f t="shared" si="563"/>
        <v>4200</v>
      </c>
      <c r="AI3618" s="5"/>
      <c r="AJ3618" s="66">
        <f>AJ3619</f>
        <v>1360</v>
      </c>
      <c r="AK3618" s="67"/>
      <c r="AL3618" s="66">
        <f t="shared" si="564"/>
        <v>4500</v>
      </c>
      <c r="AM3618" s="66"/>
      <c r="AN3618" s="66">
        <f t="shared" si="564"/>
        <v>5000</v>
      </c>
      <c r="AO3618" s="66"/>
      <c r="AP3618" s="66">
        <f t="shared" si="564"/>
        <v>5000</v>
      </c>
      <c r="AQ3618" s="66"/>
    </row>
    <row r="3619" spans="2:43" ht="18" customHeight="1" x14ac:dyDescent="0.2">
      <c r="B3619" s="4"/>
      <c r="C3619" s="117"/>
      <c r="D3619" s="117"/>
      <c r="E3619" s="117"/>
      <c r="F3619" s="48"/>
      <c r="G3619" s="11"/>
      <c r="H3619" s="117"/>
      <c r="I3619" s="124"/>
      <c r="J3619" s="124"/>
      <c r="K3619" s="144"/>
      <c r="L3619" s="11"/>
      <c r="M3619" s="143"/>
      <c r="N3619" s="42"/>
      <c r="O3619" s="128"/>
      <c r="P3619" s="130"/>
      <c r="Q3619" s="140" t="s">
        <v>173</v>
      </c>
      <c r="R3619" s="84"/>
      <c r="S3619" s="250"/>
      <c r="T3619" s="69" t="s">
        <v>204</v>
      </c>
      <c r="U3619" s="92"/>
      <c r="V3619" s="70">
        <f>V3620</f>
        <v>3200</v>
      </c>
      <c r="X3619" s="447">
        <f>X3620</f>
        <v>3800</v>
      </c>
      <c r="Z3619" s="447">
        <f>Z3620</f>
        <v>3800</v>
      </c>
      <c r="AB3619" s="447">
        <f>AB3620</f>
        <v>4000</v>
      </c>
      <c r="AD3619" s="447">
        <f>AD3620</f>
        <v>4200</v>
      </c>
      <c r="AF3619" s="447">
        <f>AF3620</f>
        <v>0</v>
      </c>
      <c r="AH3619" s="447">
        <f t="shared" si="563"/>
        <v>4200</v>
      </c>
      <c r="AI3619" s="67"/>
      <c r="AJ3619" s="447">
        <f>AJ3620</f>
        <v>1360</v>
      </c>
      <c r="AK3619" s="71"/>
      <c r="AL3619" s="447">
        <f t="shared" si="564"/>
        <v>4500</v>
      </c>
      <c r="AM3619" s="447"/>
      <c r="AN3619" s="447">
        <f t="shared" si="564"/>
        <v>5000</v>
      </c>
      <c r="AO3619" s="447"/>
      <c r="AP3619" s="447">
        <f t="shared" si="564"/>
        <v>5000</v>
      </c>
      <c r="AQ3619" s="447"/>
    </row>
    <row r="3620" spans="2:43" ht="18" customHeight="1" x14ac:dyDescent="0.2">
      <c r="B3620" s="4"/>
      <c r="C3620" s="117"/>
      <c r="D3620" s="117"/>
      <c r="E3620" s="117"/>
      <c r="F3620" s="48"/>
      <c r="G3620" s="11"/>
      <c r="H3620" s="117"/>
      <c r="I3620" s="124"/>
      <c r="J3620" s="124"/>
      <c r="K3620" s="144"/>
      <c r="L3620" s="11"/>
      <c r="M3620" s="143"/>
      <c r="N3620" s="42"/>
      <c r="O3620" s="128"/>
      <c r="P3620" s="130"/>
      <c r="Q3620" s="130"/>
      <c r="R3620" s="72" t="s">
        <v>3</v>
      </c>
      <c r="S3620" s="181"/>
      <c r="T3620" s="73" t="s">
        <v>204</v>
      </c>
      <c r="V3620" s="74">
        <v>3200</v>
      </c>
      <c r="X3620" s="74">
        <v>3800</v>
      </c>
      <c r="Z3620" s="876">
        <v>3800</v>
      </c>
      <c r="AB3620" s="944">
        <v>4000</v>
      </c>
      <c r="AD3620" s="74">
        <v>4200</v>
      </c>
      <c r="AF3620" s="74">
        <v>0</v>
      </c>
      <c r="AH3620" s="74">
        <f t="shared" si="563"/>
        <v>4200</v>
      </c>
      <c r="AI3620" s="446"/>
      <c r="AJ3620" s="74">
        <f t="shared" ref="AJ3620" si="565">CEILING(AB3620*34/100,10)</f>
        <v>1360</v>
      </c>
      <c r="AK3620" s="8"/>
      <c r="AL3620" s="74">
        <v>4500</v>
      </c>
      <c r="AM3620" s="74"/>
      <c r="AN3620" s="74">
        <v>5000</v>
      </c>
      <c r="AO3620" s="74"/>
      <c r="AP3620" s="74">
        <v>5000</v>
      </c>
      <c r="AQ3620" s="74"/>
    </row>
    <row r="3621" spans="2:43" ht="18" hidden="1" customHeight="1" x14ac:dyDescent="0.2">
      <c r="B3621" s="4"/>
      <c r="C3621" s="117"/>
      <c r="D3621" s="117"/>
      <c r="E3621" s="117"/>
      <c r="F3621" s="48"/>
      <c r="G3621" s="11"/>
      <c r="H3621" s="117"/>
      <c r="I3621" s="124"/>
      <c r="J3621" s="124"/>
      <c r="K3621" s="144"/>
      <c r="L3621" s="11"/>
      <c r="M3621" s="143"/>
      <c r="N3621" s="42"/>
      <c r="O3621" s="127" t="s">
        <v>0</v>
      </c>
      <c r="P3621" s="123"/>
      <c r="Q3621" s="123"/>
      <c r="R3621" s="49"/>
      <c r="S3621" s="18"/>
      <c r="T3621" s="50" t="s">
        <v>60</v>
      </c>
      <c r="U3621" s="76"/>
      <c r="V3621" s="88">
        <f>V3622</f>
        <v>0</v>
      </c>
      <c r="X3621" s="88">
        <f>X3622</f>
        <v>0</v>
      </c>
      <c r="Z3621" s="88">
        <f>Z3622</f>
        <v>0</v>
      </c>
      <c r="AB3621" s="88">
        <f>AB3622</f>
        <v>0</v>
      </c>
      <c r="AD3621" s="88" t="e">
        <f>#REF!</f>
        <v>#REF!</v>
      </c>
      <c r="AF3621" s="88">
        <f>AF3622</f>
        <v>0</v>
      </c>
      <c r="AH3621" s="88" t="e">
        <f t="shared" si="563"/>
        <v>#REF!</v>
      </c>
      <c r="AI3621" s="8"/>
      <c r="AJ3621" s="88">
        <f>AJ3622</f>
        <v>0</v>
      </c>
      <c r="AK3621" s="89"/>
      <c r="AL3621" s="88">
        <f t="shared" ref="AL3621:AP3622" si="566">AL3622</f>
        <v>0</v>
      </c>
      <c r="AM3621" s="88"/>
      <c r="AN3621" s="88">
        <f t="shared" si="566"/>
        <v>0</v>
      </c>
      <c r="AO3621" s="88"/>
      <c r="AP3621" s="88">
        <f t="shared" si="566"/>
        <v>0</v>
      </c>
      <c r="AQ3621" s="88"/>
    </row>
    <row r="3622" spans="2:43" ht="18" hidden="1" customHeight="1" x14ac:dyDescent="0.2">
      <c r="B3622" s="4"/>
      <c r="C3622" s="117"/>
      <c r="D3622" s="117"/>
      <c r="E3622" s="117"/>
      <c r="F3622" s="48"/>
      <c r="G3622" s="11"/>
      <c r="H3622" s="117"/>
      <c r="I3622" s="124"/>
      <c r="J3622" s="124"/>
      <c r="K3622" s="144"/>
      <c r="L3622" s="11"/>
      <c r="M3622" s="143"/>
      <c r="N3622" s="42"/>
      <c r="O3622" s="128"/>
      <c r="P3622" s="129">
        <v>1</v>
      </c>
      <c r="Q3622" s="129"/>
      <c r="R3622" s="64"/>
      <c r="S3622" s="234"/>
      <c r="T3622" s="65" t="s">
        <v>8</v>
      </c>
      <c r="U3622" s="155"/>
      <c r="V3622" s="66">
        <f>V3623</f>
        <v>0</v>
      </c>
      <c r="X3622" s="66">
        <f>X3623</f>
        <v>0</v>
      </c>
      <c r="Z3622" s="66">
        <f>Z3623</f>
        <v>0</v>
      </c>
      <c r="AB3622" s="66">
        <f>AB3623</f>
        <v>0</v>
      </c>
      <c r="AD3622" s="66" t="e">
        <f>#REF!</f>
        <v>#REF!</v>
      </c>
      <c r="AF3622" s="66">
        <f>AF3623</f>
        <v>0</v>
      </c>
      <c r="AH3622" s="66" t="e">
        <f t="shared" si="563"/>
        <v>#REF!</v>
      </c>
      <c r="AI3622" s="89"/>
      <c r="AJ3622" s="66">
        <f>AJ3623</f>
        <v>0</v>
      </c>
      <c r="AK3622" s="67"/>
      <c r="AL3622" s="66">
        <f t="shared" si="566"/>
        <v>0</v>
      </c>
      <c r="AM3622" s="66"/>
      <c r="AN3622" s="66">
        <f t="shared" si="566"/>
        <v>0</v>
      </c>
      <c r="AO3622" s="66"/>
      <c r="AP3622" s="66">
        <f t="shared" si="566"/>
        <v>0</v>
      </c>
      <c r="AQ3622" s="66"/>
    </row>
    <row r="3623" spans="2:43" ht="18" hidden="1" customHeight="1" x14ac:dyDescent="0.2">
      <c r="B3623" s="4"/>
      <c r="C3623" s="117"/>
      <c r="D3623" s="117"/>
      <c r="E3623" s="117"/>
      <c r="F3623" s="48"/>
      <c r="G3623" s="11"/>
      <c r="H3623" s="117"/>
      <c r="I3623" s="124"/>
      <c r="J3623" s="124"/>
      <c r="K3623" s="144"/>
      <c r="L3623" s="11"/>
      <c r="M3623" s="143"/>
      <c r="N3623" s="42"/>
      <c r="O3623" s="128"/>
      <c r="P3623" s="130"/>
      <c r="Q3623" s="131">
        <v>6</v>
      </c>
      <c r="R3623" s="72"/>
      <c r="S3623" s="181"/>
      <c r="T3623" s="69" t="s">
        <v>62</v>
      </c>
      <c r="U3623" s="92"/>
      <c r="V3623" s="70">
        <f>SUM(V3624:V3626)</f>
        <v>0</v>
      </c>
      <c r="X3623" s="447">
        <f>SUM(X3624:X3626)</f>
        <v>0</v>
      </c>
      <c r="Z3623" s="447">
        <f>SUM(Z3624:Z3626)</f>
        <v>0</v>
      </c>
      <c r="AB3623" s="447">
        <f>SUM(AB3624:AB3626)</f>
        <v>0</v>
      </c>
      <c r="AD3623" s="447">
        <f>SUM(AD3624:AD3626)</f>
        <v>0</v>
      </c>
      <c r="AF3623" s="447">
        <f>SUM(AF3624:AF3626)</f>
        <v>0</v>
      </c>
      <c r="AH3623" s="447">
        <f t="shared" si="563"/>
        <v>0</v>
      </c>
      <c r="AI3623" s="67"/>
      <c r="AJ3623" s="447">
        <f>SUM(AJ3624:AJ3626)</f>
        <v>0</v>
      </c>
      <c r="AK3623" s="71"/>
      <c r="AL3623" s="447">
        <f>SUM(AL3624:AL3626)</f>
        <v>0</v>
      </c>
      <c r="AM3623" s="447"/>
      <c r="AN3623" s="447">
        <f>SUM(AN3624:AN3626)</f>
        <v>0</v>
      </c>
      <c r="AO3623" s="447"/>
      <c r="AP3623" s="447">
        <f>SUM(AP3624:AP3626)</f>
        <v>0</v>
      </c>
      <c r="AQ3623" s="447"/>
    </row>
    <row r="3624" spans="2:43" ht="18" hidden="1" customHeight="1" x14ac:dyDescent="0.2">
      <c r="B3624" s="4"/>
      <c r="C3624" s="117"/>
      <c r="D3624" s="117"/>
      <c r="E3624" s="117"/>
      <c r="F3624" s="48"/>
      <c r="G3624" s="11"/>
      <c r="H3624" s="117"/>
      <c r="I3624" s="124"/>
      <c r="J3624" s="124"/>
      <c r="K3624" s="144"/>
      <c r="L3624" s="11"/>
      <c r="M3624" s="143"/>
      <c r="N3624" s="42"/>
      <c r="O3624" s="128"/>
      <c r="P3624" s="130"/>
      <c r="Q3624" s="131"/>
      <c r="R3624" s="72">
        <v>1</v>
      </c>
      <c r="S3624" s="181"/>
      <c r="T3624" s="73" t="s">
        <v>430</v>
      </c>
      <c r="V3624" s="74">
        <v>0</v>
      </c>
      <c r="X3624" s="74">
        <v>0</v>
      </c>
      <c r="Z3624" s="74">
        <v>0</v>
      </c>
      <c r="AB3624" s="74">
        <v>0</v>
      </c>
      <c r="AD3624" s="74">
        <v>0</v>
      </c>
      <c r="AF3624" s="74">
        <v>0</v>
      </c>
      <c r="AH3624" s="74">
        <f t="shared" si="563"/>
        <v>0</v>
      </c>
      <c r="AI3624" s="446"/>
      <c r="AJ3624" s="74">
        <v>0</v>
      </c>
      <c r="AK3624" s="8"/>
      <c r="AL3624" s="74">
        <v>0</v>
      </c>
      <c r="AM3624" s="74"/>
      <c r="AN3624" s="74">
        <v>0</v>
      </c>
      <c r="AO3624" s="74"/>
      <c r="AP3624" s="74">
        <v>0</v>
      </c>
      <c r="AQ3624" s="74"/>
    </row>
    <row r="3625" spans="2:43" ht="18" hidden="1" customHeight="1" x14ac:dyDescent="0.2">
      <c r="B3625" s="4"/>
      <c r="C3625" s="117"/>
      <c r="D3625" s="117"/>
      <c r="E3625" s="117"/>
      <c r="F3625" s="48"/>
      <c r="G3625" s="11"/>
      <c r="H3625" s="117"/>
      <c r="I3625" s="124"/>
      <c r="J3625" s="124"/>
      <c r="K3625" s="144"/>
      <c r="L3625" s="11"/>
      <c r="M3625" s="143"/>
      <c r="N3625" s="42"/>
      <c r="O3625" s="128"/>
      <c r="P3625" s="130"/>
      <c r="Q3625" s="131"/>
      <c r="R3625" s="72">
        <v>2</v>
      </c>
      <c r="S3625" s="181"/>
      <c r="T3625" s="73" t="s">
        <v>386</v>
      </c>
      <c r="V3625" s="74">
        <v>0</v>
      </c>
      <c r="X3625" s="74">
        <v>0</v>
      </c>
      <c r="Z3625" s="74">
        <v>0</v>
      </c>
      <c r="AB3625" s="74">
        <v>0</v>
      </c>
      <c r="AD3625" s="74">
        <v>0</v>
      </c>
      <c r="AF3625" s="74">
        <v>0</v>
      </c>
      <c r="AH3625" s="74">
        <f t="shared" si="563"/>
        <v>0</v>
      </c>
      <c r="AI3625" s="8"/>
      <c r="AJ3625" s="74">
        <v>0</v>
      </c>
      <c r="AK3625" s="8"/>
      <c r="AL3625" s="74">
        <v>0</v>
      </c>
      <c r="AM3625" s="74"/>
      <c r="AN3625" s="74">
        <v>0</v>
      </c>
      <c r="AO3625" s="74"/>
      <c r="AP3625" s="74">
        <v>0</v>
      </c>
      <c r="AQ3625" s="74"/>
    </row>
    <row r="3626" spans="2:43" ht="18" hidden="1" customHeight="1" x14ac:dyDescent="0.2">
      <c r="B3626" s="4"/>
      <c r="C3626" s="117"/>
      <c r="D3626" s="117"/>
      <c r="E3626" s="117"/>
      <c r="F3626" s="48"/>
      <c r="G3626" s="11"/>
      <c r="H3626" s="117"/>
      <c r="I3626" s="124"/>
      <c r="J3626" s="124"/>
      <c r="K3626" s="144"/>
      <c r="L3626" s="11"/>
      <c r="M3626" s="143"/>
      <c r="N3626" s="42"/>
      <c r="O3626" s="128"/>
      <c r="P3626" s="130"/>
      <c r="Q3626" s="131"/>
      <c r="R3626" s="72">
        <v>8</v>
      </c>
      <c r="S3626" s="181"/>
      <c r="T3626" s="73" t="s">
        <v>463</v>
      </c>
      <c r="V3626" s="74">
        <v>0</v>
      </c>
      <c r="X3626" s="74">
        <v>0</v>
      </c>
      <c r="Z3626" s="74">
        <v>0</v>
      </c>
      <c r="AB3626" s="74">
        <v>0</v>
      </c>
      <c r="AD3626" s="74">
        <v>0</v>
      </c>
      <c r="AF3626" s="74">
        <v>0</v>
      </c>
      <c r="AH3626" s="74">
        <f t="shared" si="563"/>
        <v>0</v>
      </c>
      <c r="AI3626" s="8"/>
      <c r="AJ3626" s="74">
        <v>0</v>
      </c>
      <c r="AK3626" s="8"/>
      <c r="AL3626" s="74">
        <v>0</v>
      </c>
      <c r="AM3626" s="74"/>
      <c r="AN3626" s="74">
        <v>0</v>
      </c>
      <c r="AO3626" s="74"/>
      <c r="AP3626" s="74">
        <v>0</v>
      </c>
      <c r="AQ3626" s="74"/>
    </row>
    <row r="3627" spans="2:43" ht="18" customHeight="1" x14ac:dyDescent="0.2">
      <c r="B3627" s="4"/>
      <c r="C3627" s="117"/>
      <c r="D3627" s="117"/>
      <c r="E3627" s="117"/>
      <c r="F3627" s="48"/>
      <c r="G3627" s="11"/>
      <c r="H3627" s="117"/>
      <c r="I3627" s="124"/>
      <c r="J3627" s="124"/>
      <c r="K3627" s="144"/>
      <c r="L3627" s="11"/>
      <c r="M3627" s="143"/>
      <c r="N3627" s="42"/>
      <c r="O3627" s="127" t="s">
        <v>18</v>
      </c>
      <c r="P3627" s="123"/>
      <c r="Q3627" s="123"/>
      <c r="R3627" s="49"/>
      <c r="S3627" s="18"/>
      <c r="T3627" s="50" t="s">
        <v>190</v>
      </c>
      <c r="U3627" s="76"/>
      <c r="V3627" s="51">
        <f>V3628+V3631</f>
        <v>500</v>
      </c>
      <c r="X3627" s="51">
        <f>X3628+X3631</f>
        <v>1000</v>
      </c>
      <c r="Z3627" s="51">
        <f>Z3628+Z3631</f>
        <v>600</v>
      </c>
      <c r="AB3627" s="51">
        <f>AB3628+AB3631</f>
        <v>700</v>
      </c>
      <c r="AD3627" s="51" t="e">
        <f>AD3628+AD3631</f>
        <v>#REF!</v>
      </c>
      <c r="AF3627" s="51">
        <f>AF3628+AF3631</f>
        <v>0</v>
      </c>
      <c r="AH3627" s="51" t="e">
        <f t="shared" si="563"/>
        <v>#REF!</v>
      </c>
      <c r="AI3627" s="8"/>
      <c r="AJ3627" s="51">
        <f>AJ3628+AJ3631</f>
        <v>180</v>
      </c>
      <c r="AK3627" s="5"/>
      <c r="AL3627" s="51">
        <f>AL3628+AL3631</f>
        <v>800</v>
      </c>
      <c r="AM3627" s="51"/>
      <c r="AN3627" s="51">
        <f>AN3628+AN3631</f>
        <v>900</v>
      </c>
      <c r="AO3627" s="51"/>
      <c r="AP3627" s="51">
        <f>AP3628+AP3631</f>
        <v>900</v>
      </c>
      <c r="AQ3627" s="51"/>
    </row>
    <row r="3628" spans="2:43" ht="18" customHeight="1" x14ac:dyDescent="0.2">
      <c r="B3628" s="4"/>
      <c r="C3628" s="117"/>
      <c r="D3628" s="117"/>
      <c r="E3628" s="117"/>
      <c r="F3628" s="48"/>
      <c r="G3628" s="11"/>
      <c r="H3628" s="117"/>
      <c r="I3628" s="124"/>
      <c r="J3628" s="124"/>
      <c r="K3628" s="144"/>
      <c r="L3628" s="11"/>
      <c r="M3628" s="143"/>
      <c r="N3628" s="42"/>
      <c r="O3628" s="128"/>
      <c r="P3628" s="129">
        <v>2</v>
      </c>
      <c r="Q3628" s="129"/>
      <c r="R3628" s="64"/>
      <c r="S3628" s="234"/>
      <c r="T3628" s="65" t="s">
        <v>195</v>
      </c>
      <c r="U3628" s="155"/>
      <c r="V3628" s="66">
        <f>V3629</f>
        <v>500</v>
      </c>
      <c r="X3628" s="66">
        <f>X3629</f>
        <v>1000</v>
      </c>
      <c r="Z3628" s="66">
        <f>Z3629</f>
        <v>600</v>
      </c>
      <c r="AB3628" s="66">
        <f>AB3629</f>
        <v>700</v>
      </c>
      <c r="AD3628" s="66">
        <f>AD3629</f>
        <v>700</v>
      </c>
      <c r="AF3628" s="66">
        <f>AF3629</f>
        <v>0</v>
      </c>
      <c r="AH3628" s="66">
        <f t="shared" si="563"/>
        <v>700</v>
      </c>
      <c r="AI3628" s="5"/>
      <c r="AJ3628" s="66">
        <f>AJ3629</f>
        <v>180</v>
      </c>
      <c r="AK3628" s="67"/>
      <c r="AL3628" s="66">
        <f t="shared" ref="AL3628:AP3629" si="567">AL3629</f>
        <v>800</v>
      </c>
      <c r="AM3628" s="66"/>
      <c r="AN3628" s="66">
        <f t="shared" si="567"/>
        <v>900</v>
      </c>
      <c r="AO3628" s="66"/>
      <c r="AP3628" s="66">
        <f t="shared" si="567"/>
        <v>900</v>
      </c>
      <c r="AQ3628" s="66"/>
    </row>
    <row r="3629" spans="2:43" ht="18" customHeight="1" x14ac:dyDescent="0.2">
      <c r="B3629" s="4"/>
      <c r="C3629" s="117"/>
      <c r="D3629" s="117"/>
      <c r="E3629" s="117"/>
      <c r="F3629" s="48"/>
      <c r="G3629" s="11"/>
      <c r="H3629" s="117"/>
      <c r="I3629" s="124"/>
      <c r="J3629" s="124"/>
      <c r="K3629" s="144"/>
      <c r="L3629" s="11"/>
      <c r="M3629" s="143"/>
      <c r="N3629" s="42"/>
      <c r="O3629" s="128"/>
      <c r="P3629" s="130"/>
      <c r="Q3629" s="131">
        <v>1</v>
      </c>
      <c r="R3629" s="68"/>
      <c r="S3629" s="35"/>
      <c r="T3629" s="69" t="s">
        <v>47</v>
      </c>
      <c r="U3629" s="92"/>
      <c r="V3629" s="70">
        <f>V3630</f>
        <v>500</v>
      </c>
      <c r="X3629" s="447">
        <f>X3630</f>
        <v>1000</v>
      </c>
      <c r="Z3629" s="447">
        <f>Z3630</f>
        <v>600</v>
      </c>
      <c r="AB3629" s="447">
        <f>AB3630</f>
        <v>700</v>
      </c>
      <c r="AD3629" s="447">
        <f>AD3630</f>
        <v>700</v>
      </c>
      <c r="AF3629" s="447">
        <f>AF3630</f>
        <v>0</v>
      </c>
      <c r="AH3629" s="447">
        <f t="shared" si="563"/>
        <v>700</v>
      </c>
      <c r="AI3629" s="67"/>
      <c r="AJ3629" s="447">
        <f>AJ3630</f>
        <v>180</v>
      </c>
      <c r="AK3629" s="71"/>
      <c r="AL3629" s="447">
        <f t="shared" si="567"/>
        <v>800</v>
      </c>
      <c r="AM3629" s="447"/>
      <c r="AN3629" s="447">
        <f t="shared" si="567"/>
        <v>900</v>
      </c>
      <c r="AO3629" s="447"/>
      <c r="AP3629" s="447">
        <f t="shared" si="567"/>
        <v>900</v>
      </c>
      <c r="AQ3629" s="447"/>
    </row>
    <row r="3630" spans="2:43" ht="18" customHeight="1" x14ac:dyDescent="0.2">
      <c r="B3630" s="4"/>
      <c r="C3630" s="117"/>
      <c r="D3630" s="117"/>
      <c r="E3630" s="117"/>
      <c r="F3630" s="48"/>
      <c r="G3630" s="11"/>
      <c r="H3630" s="117"/>
      <c r="I3630" s="124"/>
      <c r="J3630" s="124"/>
      <c r="K3630" s="144"/>
      <c r="L3630" s="11"/>
      <c r="M3630" s="143"/>
      <c r="N3630" s="42"/>
      <c r="O3630" s="128"/>
      <c r="P3630" s="130"/>
      <c r="Q3630" s="130"/>
      <c r="R3630" s="72">
        <v>1</v>
      </c>
      <c r="S3630" s="181"/>
      <c r="T3630" s="73" t="s">
        <v>17</v>
      </c>
      <c r="V3630" s="74">
        <v>500</v>
      </c>
      <c r="X3630" s="74">
        <v>1000</v>
      </c>
      <c r="Z3630" s="876">
        <v>600</v>
      </c>
      <c r="AB3630" s="74">
        <v>700</v>
      </c>
      <c r="AD3630" s="74">
        <v>700</v>
      </c>
      <c r="AF3630" s="74">
        <v>0</v>
      </c>
      <c r="AH3630" s="74">
        <f t="shared" si="563"/>
        <v>700</v>
      </c>
      <c r="AI3630" s="446"/>
      <c r="AJ3630" s="74">
        <f>CEILING(AB3630*25/100,10)</f>
        <v>180</v>
      </c>
      <c r="AK3630" s="8"/>
      <c r="AL3630" s="74">
        <v>800</v>
      </c>
      <c r="AM3630" s="74"/>
      <c r="AN3630" s="74">
        <v>900</v>
      </c>
      <c r="AO3630" s="74"/>
      <c r="AP3630" s="74">
        <v>900</v>
      </c>
      <c r="AQ3630" s="74"/>
    </row>
    <row r="3631" spans="2:43" ht="18" hidden="1" customHeight="1" x14ac:dyDescent="0.2">
      <c r="B3631" s="4"/>
      <c r="C3631" s="117"/>
      <c r="D3631" s="117"/>
      <c r="E3631" s="117"/>
      <c r="F3631" s="48"/>
      <c r="G3631" s="11"/>
      <c r="H3631" s="117"/>
      <c r="I3631" s="124"/>
      <c r="J3631" s="124"/>
      <c r="K3631" s="144"/>
      <c r="L3631" s="11"/>
      <c r="M3631" s="143"/>
      <c r="N3631" s="42"/>
      <c r="O3631" s="128"/>
      <c r="P3631" s="129">
        <v>3</v>
      </c>
      <c r="Q3631" s="129"/>
      <c r="R3631" s="64"/>
      <c r="S3631" s="234"/>
      <c r="T3631" s="65" t="s">
        <v>215</v>
      </c>
      <c r="U3631" s="155"/>
      <c r="V3631" s="66">
        <f>V3632+V3634</f>
        <v>0</v>
      </c>
      <c r="X3631" s="66">
        <f>X3632+X3634</f>
        <v>0</v>
      </c>
      <c r="Z3631" s="66">
        <f>Z3632+Z3634</f>
        <v>0</v>
      </c>
      <c r="AB3631" s="66">
        <f>AB3632+AB3634</f>
        <v>0</v>
      </c>
      <c r="AD3631" s="66" t="e">
        <f>#REF!+AD3634</f>
        <v>#REF!</v>
      </c>
      <c r="AF3631" s="66">
        <f>AF3632+AF3634</f>
        <v>0</v>
      </c>
      <c r="AH3631" s="66" t="e">
        <f t="shared" si="563"/>
        <v>#REF!</v>
      </c>
      <c r="AI3631" s="8"/>
      <c r="AJ3631" s="66">
        <f>AJ3632+AJ3634</f>
        <v>0</v>
      </c>
      <c r="AK3631" s="67"/>
      <c r="AL3631" s="66">
        <f>AL3632+AL3634</f>
        <v>0</v>
      </c>
      <c r="AM3631" s="66"/>
      <c r="AN3631" s="66">
        <f>AN3632+AN3634</f>
        <v>0</v>
      </c>
      <c r="AO3631" s="66"/>
      <c r="AP3631" s="66">
        <f>AP3632+AP3634</f>
        <v>0</v>
      </c>
      <c r="AQ3631" s="66"/>
    </row>
    <row r="3632" spans="2:43" ht="18" hidden="1" customHeight="1" x14ac:dyDescent="0.2">
      <c r="B3632" s="4"/>
      <c r="C3632" s="117"/>
      <c r="D3632" s="117"/>
      <c r="E3632" s="117"/>
      <c r="F3632" s="48"/>
      <c r="G3632" s="11"/>
      <c r="H3632" s="117"/>
      <c r="I3632" s="124"/>
      <c r="J3632" s="124"/>
      <c r="K3632" s="144"/>
      <c r="L3632" s="11"/>
      <c r="M3632" s="143"/>
      <c r="N3632" s="42"/>
      <c r="O3632" s="128"/>
      <c r="P3632" s="130"/>
      <c r="Q3632" s="131">
        <v>1</v>
      </c>
      <c r="R3632" s="68"/>
      <c r="S3632" s="35"/>
      <c r="T3632" s="69" t="s">
        <v>20</v>
      </c>
      <c r="U3632" s="92"/>
      <c r="V3632" s="70">
        <f>V3633</f>
        <v>0</v>
      </c>
      <c r="X3632" s="447">
        <f>X3633</f>
        <v>0</v>
      </c>
      <c r="Z3632" s="447">
        <f>Z3633</f>
        <v>0</v>
      </c>
      <c r="AB3632" s="447">
        <f>AB3633</f>
        <v>0</v>
      </c>
      <c r="AD3632" s="447" t="e">
        <f>#REF!</f>
        <v>#REF!</v>
      </c>
      <c r="AF3632" s="447">
        <f>AF3633</f>
        <v>0</v>
      </c>
      <c r="AH3632" s="447" t="e">
        <f t="shared" si="563"/>
        <v>#REF!</v>
      </c>
      <c r="AI3632" s="67"/>
      <c r="AJ3632" s="447">
        <f>AJ3633</f>
        <v>0</v>
      </c>
      <c r="AK3632" s="71"/>
      <c r="AL3632" s="447">
        <f>AL3633</f>
        <v>0</v>
      </c>
      <c r="AM3632" s="447"/>
      <c r="AN3632" s="447">
        <f>AN3633</f>
        <v>0</v>
      </c>
      <c r="AO3632" s="447"/>
      <c r="AP3632" s="447">
        <f>AP3633</f>
        <v>0</v>
      </c>
      <c r="AQ3632" s="447"/>
    </row>
    <row r="3633" spans="2:43" ht="18" hidden="1" customHeight="1" x14ac:dyDescent="0.2">
      <c r="B3633" s="4"/>
      <c r="C3633" s="117"/>
      <c r="D3633" s="117"/>
      <c r="E3633" s="117"/>
      <c r="F3633" s="48"/>
      <c r="G3633" s="11"/>
      <c r="H3633" s="117"/>
      <c r="I3633" s="124"/>
      <c r="J3633" s="124"/>
      <c r="K3633" s="144"/>
      <c r="L3633" s="11"/>
      <c r="M3633" s="143"/>
      <c r="N3633" s="42"/>
      <c r="O3633" s="128"/>
      <c r="P3633" s="130"/>
      <c r="Q3633" s="131"/>
      <c r="R3633" s="72" t="s">
        <v>3</v>
      </c>
      <c r="S3633" s="181"/>
      <c r="T3633" s="73" t="s">
        <v>20</v>
      </c>
      <c r="V3633" s="74">
        <v>0</v>
      </c>
      <c r="X3633" s="74">
        <v>0</v>
      </c>
      <c r="Z3633" s="74">
        <v>0</v>
      </c>
      <c r="AB3633" s="74">
        <v>0</v>
      </c>
      <c r="AD3633" s="74">
        <v>0</v>
      </c>
      <c r="AF3633" s="74">
        <v>0</v>
      </c>
      <c r="AH3633" s="74">
        <f t="shared" si="563"/>
        <v>0</v>
      </c>
      <c r="AI3633" s="446"/>
      <c r="AJ3633" s="74">
        <v>0</v>
      </c>
      <c r="AK3633" s="8"/>
      <c r="AL3633" s="74">
        <v>0</v>
      </c>
      <c r="AM3633" s="74"/>
      <c r="AN3633" s="74">
        <v>0</v>
      </c>
      <c r="AO3633" s="74"/>
      <c r="AP3633" s="74">
        <v>0</v>
      </c>
      <c r="AQ3633" s="74"/>
    </row>
    <row r="3634" spans="2:43" ht="18" hidden="1" customHeight="1" x14ac:dyDescent="0.2">
      <c r="B3634" s="4"/>
      <c r="C3634" s="117"/>
      <c r="D3634" s="117"/>
      <c r="E3634" s="117"/>
      <c r="F3634" s="48"/>
      <c r="G3634" s="11"/>
      <c r="H3634" s="117"/>
      <c r="I3634" s="124"/>
      <c r="J3634" s="124"/>
      <c r="K3634" s="144"/>
      <c r="L3634" s="11"/>
      <c r="M3634" s="143"/>
      <c r="N3634" s="42"/>
      <c r="O3634" s="128"/>
      <c r="P3634" s="130"/>
      <c r="Q3634" s="131">
        <v>3</v>
      </c>
      <c r="R3634" s="68"/>
      <c r="S3634" s="35"/>
      <c r="T3634" s="69" t="s">
        <v>22</v>
      </c>
      <c r="U3634" s="92"/>
      <c r="V3634" s="70">
        <f>V3635</f>
        <v>0</v>
      </c>
      <c r="X3634" s="447">
        <f>X3635</f>
        <v>0</v>
      </c>
      <c r="Z3634" s="447">
        <f>Z3635</f>
        <v>0</v>
      </c>
      <c r="AB3634" s="447">
        <f>AB3635</f>
        <v>0</v>
      </c>
      <c r="AD3634" s="447" t="e">
        <f>#REF!</f>
        <v>#REF!</v>
      </c>
      <c r="AF3634" s="447">
        <f>AF3635</f>
        <v>0</v>
      </c>
      <c r="AH3634" s="447" t="e">
        <f t="shared" si="563"/>
        <v>#REF!</v>
      </c>
      <c r="AI3634" s="8"/>
      <c r="AJ3634" s="447">
        <f>AJ3635</f>
        <v>0</v>
      </c>
      <c r="AK3634" s="71"/>
      <c r="AL3634" s="447">
        <f>AL3635</f>
        <v>0</v>
      </c>
      <c r="AM3634" s="447"/>
      <c r="AN3634" s="447">
        <f>AN3635</f>
        <v>0</v>
      </c>
      <c r="AO3634" s="447"/>
      <c r="AP3634" s="447">
        <f>AP3635</f>
        <v>0</v>
      </c>
      <c r="AQ3634" s="447"/>
    </row>
    <row r="3635" spans="2:43" ht="18" hidden="1" customHeight="1" x14ac:dyDescent="0.2">
      <c r="B3635" s="4"/>
      <c r="C3635" s="117"/>
      <c r="D3635" s="117"/>
      <c r="E3635" s="117"/>
      <c r="F3635" s="48"/>
      <c r="G3635" s="11"/>
      <c r="H3635" s="117"/>
      <c r="I3635" s="124"/>
      <c r="J3635" s="124"/>
      <c r="K3635" s="144"/>
      <c r="L3635" s="11"/>
      <c r="M3635" s="143"/>
      <c r="N3635" s="42"/>
      <c r="O3635" s="128"/>
      <c r="P3635" s="130"/>
      <c r="Q3635" s="130"/>
      <c r="R3635" s="72" t="s">
        <v>3</v>
      </c>
      <c r="S3635" s="181"/>
      <c r="T3635" s="73" t="s">
        <v>22</v>
      </c>
      <c r="V3635" s="74">
        <v>0</v>
      </c>
      <c r="X3635" s="74">
        <v>0</v>
      </c>
      <c r="Z3635" s="74">
        <v>0</v>
      </c>
      <c r="AB3635" s="74">
        <v>0</v>
      </c>
      <c r="AD3635" s="74">
        <v>0</v>
      </c>
      <c r="AF3635" s="74">
        <v>0</v>
      </c>
      <c r="AH3635" s="74">
        <f t="shared" si="563"/>
        <v>0</v>
      </c>
      <c r="AI3635" s="446"/>
      <c r="AJ3635" s="74">
        <v>0</v>
      </c>
      <c r="AK3635" s="8"/>
      <c r="AL3635" s="74">
        <v>0</v>
      </c>
      <c r="AM3635" s="74"/>
      <c r="AN3635" s="74">
        <v>0</v>
      </c>
      <c r="AO3635" s="74"/>
      <c r="AP3635" s="74">
        <v>0</v>
      </c>
      <c r="AQ3635" s="74"/>
    </row>
    <row r="3636" spans="2:43" ht="18" customHeight="1" x14ac:dyDescent="0.2">
      <c r="B3636" s="4"/>
      <c r="C3636" s="117"/>
      <c r="D3636" s="117"/>
      <c r="E3636" s="117"/>
      <c r="F3636" s="48"/>
      <c r="G3636" s="11"/>
      <c r="H3636" s="117"/>
      <c r="I3636" s="124"/>
      <c r="J3636" s="124"/>
      <c r="K3636" s="144"/>
      <c r="L3636" s="11"/>
      <c r="M3636" s="143"/>
      <c r="N3636" s="42"/>
      <c r="O3636" s="128"/>
      <c r="P3636" s="130"/>
      <c r="Q3636" s="130"/>
      <c r="R3636" s="72"/>
      <c r="S3636" s="181"/>
      <c r="T3636" s="73"/>
      <c r="V3636" s="74"/>
      <c r="X3636" s="74"/>
      <c r="Z3636" s="74"/>
      <c r="AB3636" s="74"/>
      <c r="AD3636" s="74"/>
      <c r="AF3636" s="74"/>
      <c r="AH3636" s="74">
        <f t="shared" si="563"/>
        <v>0</v>
      </c>
      <c r="AI3636" s="8"/>
      <c r="AJ3636" s="74"/>
      <c r="AK3636" s="8"/>
      <c r="AL3636" s="74"/>
      <c r="AM3636" s="74"/>
      <c r="AN3636" s="74"/>
      <c r="AO3636" s="74"/>
      <c r="AP3636" s="74"/>
      <c r="AQ3636" s="74"/>
    </row>
    <row r="3637" spans="2:43" ht="18" customHeight="1" x14ac:dyDescent="0.2">
      <c r="B3637" s="4"/>
      <c r="C3637" s="117"/>
      <c r="D3637" s="117"/>
      <c r="E3637" s="117"/>
      <c r="F3637" s="673">
        <v>43</v>
      </c>
      <c r="G3637" s="11"/>
      <c r="H3637" s="117"/>
      <c r="I3637" s="124"/>
      <c r="J3637" s="124"/>
      <c r="K3637" s="144"/>
      <c r="L3637" s="11"/>
      <c r="M3637" s="143"/>
      <c r="N3637" s="42"/>
      <c r="O3637" s="128"/>
      <c r="P3637" s="130"/>
      <c r="Q3637" s="130"/>
      <c r="R3637" s="72"/>
      <c r="S3637" s="181"/>
      <c r="T3637" s="676" t="s">
        <v>608</v>
      </c>
      <c r="V3637" s="74"/>
      <c r="X3637" s="686">
        <f>X3638</f>
        <v>32900</v>
      </c>
      <c r="Z3637" s="686">
        <f>Z3638</f>
        <v>2239660</v>
      </c>
      <c r="AB3637" s="686">
        <f>AB3638</f>
        <v>3520000</v>
      </c>
      <c r="AD3637" s="686">
        <f>AD3638</f>
        <v>3953850</v>
      </c>
      <c r="AF3637" s="689">
        <f>AF3638</f>
        <v>32700</v>
      </c>
      <c r="AH3637" s="51">
        <f t="shared" si="563"/>
        <v>3986550</v>
      </c>
      <c r="AI3637" s="8"/>
      <c r="AJ3637" s="51">
        <f>AJ3638</f>
        <v>1195340</v>
      </c>
      <c r="AK3637" s="8"/>
      <c r="AL3637" s="51">
        <f t="shared" ref="AL3637:AP3640" si="568">AL3638</f>
        <v>5114610</v>
      </c>
      <c r="AM3637" s="51"/>
      <c r="AN3637" s="51">
        <f t="shared" si="568"/>
        <v>5534170</v>
      </c>
      <c r="AO3637" s="51"/>
      <c r="AP3637" s="51">
        <f t="shared" si="568"/>
        <v>5534170</v>
      </c>
      <c r="AQ3637" s="51"/>
    </row>
    <row r="3638" spans="2:43" ht="18" customHeight="1" x14ac:dyDescent="0.2">
      <c r="B3638" s="4"/>
      <c r="C3638" s="117"/>
      <c r="D3638" s="117"/>
      <c r="E3638" s="117"/>
      <c r="F3638" s="48"/>
      <c r="G3638" s="11"/>
      <c r="H3638" s="674">
        <v>9</v>
      </c>
      <c r="I3638" s="124"/>
      <c r="J3638" s="124"/>
      <c r="K3638" s="144"/>
      <c r="L3638" s="11"/>
      <c r="M3638" s="143"/>
      <c r="N3638" s="42"/>
      <c r="O3638" s="128"/>
      <c r="P3638" s="130"/>
      <c r="Q3638" s="130"/>
      <c r="R3638" s="72"/>
      <c r="S3638" s="181"/>
      <c r="T3638" s="677" t="s">
        <v>92</v>
      </c>
      <c r="V3638" s="74"/>
      <c r="X3638" s="687">
        <f>X3639</f>
        <v>32900</v>
      </c>
      <c r="Z3638" s="687">
        <f>Z3639</f>
        <v>2239660</v>
      </c>
      <c r="AB3638" s="687">
        <f>AB3639</f>
        <v>3520000</v>
      </c>
      <c r="AD3638" s="687">
        <f>AD3639</f>
        <v>3953850</v>
      </c>
      <c r="AF3638" s="687">
        <f>AF3639</f>
        <v>32700</v>
      </c>
      <c r="AH3638" s="687">
        <f t="shared" si="563"/>
        <v>3986550</v>
      </c>
      <c r="AI3638" s="8"/>
      <c r="AJ3638" s="687">
        <f>AJ3639</f>
        <v>1195340</v>
      </c>
      <c r="AK3638" s="8"/>
      <c r="AL3638" s="687">
        <f t="shared" si="568"/>
        <v>5114610</v>
      </c>
      <c r="AM3638" s="687"/>
      <c r="AN3638" s="687">
        <f t="shared" si="568"/>
        <v>5534170</v>
      </c>
      <c r="AO3638" s="687"/>
      <c r="AP3638" s="687">
        <f t="shared" si="568"/>
        <v>5534170</v>
      </c>
      <c r="AQ3638" s="687"/>
    </row>
    <row r="3639" spans="2:43" ht="18" customHeight="1" x14ac:dyDescent="0.2">
      <c r="B3639" s="4"/>
      <c r="C3639" s="117"/>
      <c r="D3639" s="117"/>
      <c r="E3639" s="117"/>
      <c r="F3639" s="48"/>
      <c r="G3639" s="11"/>
      <c r="H3639" s="117"/>
      <c r="I3639" s="121">
        <v>4</v>
      </c>
      <c r="J3639" s="124"/>
      <c r="K3639" s="144"/>
      <c r="L3639" s="11"/>
      <c r="M3639" s="143"/>
      <c r="N3639" s="42"/>
      <c r="O3639" s="128"/>
      <c r="P3639" s="130"/>
      <c r="Q3639" s="130"/>
      <c r="R3639" s="72"/>
      <c r="S3639" s="181"/>
      <c r="T3639" s="50" t="s">
        <v>93</v>
      </c>
      <c r="V3639" s="74"/>
      <c r="X3639" s="51">
        <f>X3640</f>
        <v>32900</v>
      </c>
      <c r="Z3639" s="51">
        <f>Z3640</f>
        <v>2239660</v>
      </c>
      <c r="AB3639" s="51">
        <f>AB3640</f>
        <v>3520000</v>
      </c>
      <c r="AD3639" s="51">
        <f>AD3640</f>
        <v>3953850</v>
      </c>
      <c r="AF3639" s="51">
        <f>AF3640</f>
        <v>32700</v>
      </c>
      <c r="AH3639" s="51">
        <f t="shared" si="563"/>
        <v>3986550</v>
      </c>
      <c r="AI3639" s="8"/>
      <c r="AJ3639" s="51">
        <f>AJ3640</f>
        <v>1195340</v>
      </c>
      <c r="AK3639" s="8"/>
      <c r="AL3639" s="51">
        <f t="shared" si="568"/>
        <v>5114610</v>
      </c>
      <c r="AM3639" s="51"/>
      <c r="AN3639" s="51">
        <f t="shared" si="568"/>
        <v>5534170</v>
      </c>
      <c r="AO3639" s="51"/>
      <c r="AP3639" s="51">
        <f t="shared" si="568"/>
        <v>5534170</v>
      </c>
      <c r="AQ3639" s="51"/>
    </row>
    <row r="3640" spans="2:43" ht="18" customHeight="1" x14ac:dyDescent="0.2">
      <c r="B3640" s="4"/>
      <c r="C3640" s="117"/>
      <c r="D3640" s="117"/>
      <c r="E3640" s="117"/>
      <c r="F3640" s="48"/>
      <c r="G3640" s="11"/>
      <c r="H3640" s="117"/>
      <c r="I3640" s="124"/>
      <c r="J3640" s="121">
        <v>1</v>
      </c>
      <c r="K3640" s="144"/>
      <c r="L3640" s="11"/>
      <c r="M3640" s="143"/>
      <c r="N3640" s="42"/>
      <c r="O3640" s="128"/>
      <c r="P3640" s="130"/>
      <c r="Q3640" s="130"/>
      <c r="R3640" s="72"/>
      <c r="S3640" s="181"/>
      <c r="T3640" s="678" t="s">
        <v>189</v>
      </c>
      <c r="V3640" s="74"/>
      <c r="X3640" s="51">
        <f>X3641</f>
        <v>32900</v>
      </c>
      <c r="Z3640" s="51">
        <f>Z3641</f>
        <v>2239660</v>
      </c>
      <c r="AB3640" s="51">
        <f>AB3641</f>
        <v>3520000</v>
      </c>
      <c r="AD3640" s="51">
        <f>AD3641</f>
        <v>3953850</v>
      </c>
      <c r="AF3640" s="51">
        <f>AF3641</f>
        <v>32700</v>
      </c>
      <c r="AH3640" s="51">
        <f t="shared" si="563"/>
        <v>3986550</v>
      </c>
      <c r="AI3640" s="8"/>
      <c r="AJ3640" s="51">
        <f>AJ3641</f>
        <v>1195340</v>
      </c>
      <c r="AK3640" s="8"/>
      <c r="AL3640" s="51">
        <f t="shared" si="568"/>
        <v>5114610</v>
      </c>
      <c r="AM3640" s="51"/>
      <c r="AN3640" s="51">
        <f t="shared" si="568"/>
        <v>5534170</v>
      </c>
      <c r="AO3640" s="51"/>
      <c r="AP3640" s="51">
        <f t="shared" si="568"/>
        <v>5534170</v>
      </c>
      <c r="AQ3640" s="51"/>
    </row>
    <row r="3641" spans="2:43" ht="18" customHeight="1" x14ac:dyDescent="0.2">
      <c r="B3641" s="4"/>
      <c r="C3641" s="117"/>
      <c r="D3641" s="117"/>
      <c r="E3641" s="117"/>
      <c r="F3641" s="48"/>
      <c r="G3641" s="11"/>
      <c r="H3641" s="117"/>
      <c r="I3641" s="124"/>
      <c r="J3641" s="124"/>
      <c r="K3641" s="144"/>
      <c r="L3641" s="11"/>
      <c r="M3641" s="675">
        <v>2</v>
      </c>
      <c r="N3641" s="42"/>
      <c r="O3641" s="128"/>
      <c r="P3641" s="130"/>
      <c r="Q3641" s="130"/>
      <c r="R3641" s="72"/>
      <c r="S3641" s="181"/>
      <c r="T3641" s="679" t="s">
        <v>413</v>
      </c>
      <c r="V3641" s="74"/>
      <c r="X3641" s="685">
        <f>X3642+X3654+X3659</f>
        <v>32900</v>
      </c>
      <c r="Z3641" s="685">
        <f>Z3642+Z3654+Z3659</f>
        <v>2239660</v>
      </c>
      <c r="AB3641" s="685">
        <f>AB3642+AB3654+AB3659</f>
        <v>3520000</v>
      </c>
      <c r="AD3641" s="685">
        <f>AD3642+AD3654+AD3659</f>
        <v>3953850</v>
      </c>
      <c r="AF3641" s="685">
        <f>AF3642+AF3654+AF3659</f>
        <v>32700</v>
      </c>
      <c r="AH3641" s="685">
        <f t="shared" si="563"/>
        <v>3986550</v>
      </c>
      <c r="AI3641" s="8"/>
      <c r="AJ3641" s="685">
        <f>AJ3642+AJ3654+AJ3659</f>
        <v>1195340</v>
      </c>
      <c r="AK3641" s="8"/>
      <c r="AL3641" s="685">
        <f>AL3642+AL3654+AL3659</f>
        <v>5114610</v>
      </c>
      <c r="AM3641" s="685"/>
      <c r="AN3641" s="685">
        <f>AN3642+AN3654+AN3659</f>
        <v>5534170</v>
      </c>
      <c r="AO3641" s="685"/>
      <c r="AP3641" s="685">
        <f>AP3642+AP3654+AP3659</f>
        <v>5534170</v>
      </c>
      <c r="AQ3641" s="685"/>
    </row>
    <row r="3642" spans="2:43" ht="18" customHeight="1" x14ac:dyDescent="0.2">
      <c r="B3642" s="4"/>
      <c r="C3642" s="117"/>
      <c r="D3642" s="117"/>
      <c r="E3642" s="117"/>
      <c r="F3642" s="48"/>
      <c r="G3642" s="11"/>
      <c r="H3642" s="117"/>
      <c r="I3642" s="124"/>
      <c r="J3642" s="124"/>
      <c r="K3642" s="144"/>
      <c r="L3642" s="11"/>
      <c r="M3642" s="675"/>
      <c r="N3642" s="42"/>
      <c r="O3642" s="122">
        <v>1</v>
      </c>
      <c r="P3642" s="130"/>
      <c r="Q3642" s="130"/>
      <c r="R3642" s="72"/>
      <c r="S3642" s="181"/>
      <c r="T3642" s="50" t="s">
        <v>7</v>
      </c>
      <c r="V3642" s="74"/>
      <c r="X3642" s="51">
        <f>X3643</f>
        <v>0</v>
      </c>
      <c r="Z3642" s="51">
        <f>Z3643</f>
        <v>1885200</v>
      </c>
      <c r="AB3642" s="51">
        <f t="shared" ref="AB3642" si="569">AB3643</f>
        <v>2911900</v>
      </c>
      <c r="AD3642" s="51">
        <f t="shared" ref="AD3642:AP3642" si="570">AD3643</f>
        <v>3297300</v>
      </c>
      <c r="AE3642" s="51">
        <f t="shared" si="570"/>
        <v>0</v>
      </c>
      <c r="AF3642" s="51">
        <f t="shared" si="570"/>
        <v>0</v>
      </c>
      <c r="AG3642" s="51">
        <f t="shared" si="570"/>
        <v>0</v>
      </c>
      <c r="AH3642" s="51">
        <f t="shared" si="563"/>
        <v>3297300</v>
      </c>
      <c r="AI3642" s="8"/>
      <c r="AJ3642" s="51">
        <f t="shared" ref="AJ3642" si="571">AJ3643</f>
        <v>990070</v>
      </c>
      <c r="AK3642" s="51">
        <f t="shared" si="570"/>
        <v>0</v>
      </c>
      <c r="AL3642" s="51">
        <f t="shared" si="570"/>
        <v>4354650</v>
      </c>
      <c r="AM3642" s="51"/>
      <c r="AN3642" s="51">
        <f t="shared" si="570"/>
        <v>4712500</v>
      </c>
      <c r="AO3642" s="51"/>
      <c r="AP3642" s="51">
        <f t="shared" si="570"/>
        <v>4712500</v>
      </c>
      <c r="AQ3642" s="51"/>
    </row>
    <row r="3643" spans="2:43" ht="18" customHeight="1" x14ac:dyDescent="0.2">
      <c r="B3643" s="4"/>
      <c r="C3643" s="117"/>
      <c r="D3643" s="117"/>
      <c r="E3643" s="117"/>
      <c r="F3643" s="48"/>
      <c r="G3643" s="11"/>
      <c r="H3643" s="117"/>
      <c r="I3643" s="124"/>
      <c r="J3643" s="124"/>
      <c r="K3643" s="144"/>
      <c r="L3643" s="11"/>
      <c r="M3643" s="675"/>
      <c r="N3643" s="42"/>
      <c r="O3643" s="128"/>
      <c r="P3643" s="667">
        <v>1</v>
      </c>
      <c r="Q3643" s="130"/>
      <c r="R3643" s="72"/>
      <c r="S3643" s="181"/>
      <c r="T3643" s="65" t="s">
        <v>8</v>
      </c>
      <c r="V3643" s="74"/>
      <c r="X3643" s="672">
        <f>X3644+X3646+X3648+X3650</f>
        <v>0</v>
      </c>
      <c r="Z3643" s="672">
        <f>Z3644+Z3646+Z3648+Z3650+Z3652</f>
        <v>1885200</v>
      </c>
      <c r="AB3643" s="672">
        <f t="shared" ref="AB3643" si="572">AB3644+AB3646+AB3648+AB3650+AB3652</f>
        <v>2911900</v>
      </c>
      <c r="AD3643" s="672">
        <f t="shared" ref="AD3643:AL3643" si="573">AD3644+AD3646+AD3648+AD3650+AD3652</f>
        <v>3297300</v>
      </c>
      <c r="AE3643" s="672">
        <f t="shared" si="573"/>
        <v>0</v>
      </c>
      <c r="AF3643" s="672">
        <f t="shared" si="573"/>
        <v>0</v>
      </c>
      <c r="AG3643" s="672">
        <f t="shared" si="573"/>
        <v>0</v>
      </c>
      <c r="AH3643" s="672">
        <f t="shared" si="563"/>
        <v>3297300</v>
      </c>
      <c r="AI3643" s="51">
        <f t="shared" ref="AI3643" si="574">AI3644</f>
        <v>0</v>
      </c>
      <c r="AJ3643" s="672">
        <f t="shared" ref="AJ3643" si="575">AJ3644+AJ3646+AJ3648+AJ3650+AJ3652</f>
        <v>990070</v>
      </c>
      <c r="AK3643" s="672">
        <f t="shared" ref="AK3643" si="576">AK3644+AK3646+AK3648+AK3650+AK3652</f>
        <v>0</v>
      </c>
      <c r="AL3643" s="672">
        <f t="shared" si="573"/>
        <v>4354650</v>
      </c>
      <c r="AM3643" s="672"/>
      <c r="AN3643" s="672">
        <f t="shared" ref="AN3643:AP3643" si="577">AN3644+AN3646+AN3648+AN3650+AN3652</f>
        <v>4712500</v>
      </c>
      <c r="AO3643" s="672"/>
      <c r="AP3643" s="672">
        <f t="shared" si="577"/>
        <v>4712500</v>
      </c>
      <c r="AQ3643" s="672"/>
    </row>
    <row r="3644" spans="2:43" ht="18" customHeight="1" x14ac:dyDescent="0.2">
      <c r="B3644" s="4"/>
      <c r="C3644" s="117"/>
      <c r="D3644" s="117"/>
      <c r="E3644" s="117"/>
      <c r="F3644" s="48"/>
      <c r="G3644" s="11"/>
      <c r="H3644" s="117"/>
      <c r="I3644" s="124"/>
      <c r="J3644" s="124"/>
      <c r="K3644" s="144"/>
      <c r="L3644" s="11"/>
      <c r="M3644" s="675"/>
      <c r="N3644" s="42"/>
      <c r="O3644" s="128"/>
      <c r="P3644" s="130"/>
      <c r="Q3644" s="629">
        <v>1</v>
      </c>
      <c r="R3644" s="72"/>
      <c r="S3644" s="181"/>
      <c r="T3644" s="69" t="s">
        <v>9</v>
      </c>
      <c r="V3644" s="74"/>
      <c r="X3644" s="644">
        <f>X3645</f>
        <v>0</v>
      </c>
      <c r="Z3644" s="644">
        <f>Z3645</f>
        <v>784600</v>
      </c>
      <c r="AB3644" s="644">
        <f t="shared" ref="AB3644" si="578">AB3645</f>
        <v>1304900</v>
      </c>
      <c r="AC3644" s="643"/>
      <c r="AD3644" s="644">
        <f>AD3645</f>
        <v>1006300</v>
      </c>
      <c r="AE3644" s="643"/>
      <c r="AF3644" s="644">
        <f>AF3645</f>
        <v>0</v>
      </c>
      <c r="AG3644" s="643"/>
      <c r="AH3644" s="644">
        <f t="shared" si="563"/>
        <v>1006300</v>
      </c>
      <c r="AI3644" s="672">
        <f t="shared" ref="AI3644" si="579">AI3645+AI3647+AI3649+AI3651+AI3653</f>
        <v>0</v>
      </c>
      <c r="AJ3644" s="644">
        <f t="shared" ref="AJ3644" si="580">AJ3645</f>
        <v>443670</v>
      </c>
      <c r="AK3644" s="644">
        <f t="shared" ref="AK3644" si="581">AK3645</f>
        <v>0</v>
      </c>
      <c r="AL3644" s="644">
        <f t="shared" ref="AL3644:AP3644" si="582">AL3645</f>
        <v>1523750</v>
      </c>
      <c r="AM3644" s="644"/>
      <c r="AN3644" s="644">
        <f t="shared" si="582"/>
        <v>1648800</v>
      </c>
      <c r="AO3644" s="644"/>
      <c r="AP3644" s="644">
        <f t="shared" si="582"/>
        <v>1648800</v>
      </c>
      <c r="AQ3644" s="644"/>
    </row>
    <row r="3645" spans="2:43" ht="18" customHeight="1" x14ac:dyDescent="0.2">
      <c r="B3645" s="4"/>
      <c r="C3645" s="117"/>
      <c r="D3645" s="117"/>
      <c r="E3645" s="117"/>
      <c r="F3645" s="48"/>
      <c r="G3645" s="11"/>
      <c r="H3645" s="117"/>
      <c r="I3645" s="124"/>
      <c r="J3645" s="124"/>
      <c r="K3645" s="144"/>
      <c r="L3645" s="11"/>
      <c r="M3645" s="675"/>
      <c r="N3645" s="42"/>
      <c r="O3645" s="128"/>
      <c r="P3645" s="130"/>
      <c r="Q3645" s="629"/>
      <c r="R3645" s="72">
        <v>1</v>
      </c>
      <c r="S3645" s="181"/>
      <c r="T3645" s="73" t="s">
        <v>9</v>
      </c>
      <c r="V3645" s="74"/>
      <c r="X3645" s="74">
        <v>0</v>
      </c>
      <c r="Z3645" s="829">
        <v>784600</v>
      </c>
      <c r="AB3645" s="74">
        <v>1304900</v>
      </c>
      <c r="AD3645" s="944">
        <v>1006300</v>
      </c>
      <c r="AF3645" s="74">
        <v>0</v>
      </c>
      <c r="AH3645" s="74">
        <f t="shared" si="563"/>
        <v>1006300</v>
      </c>
      <c r="AI3645" s="644">
        <f t="shared" ref="AI3645" si="583">AI3646</f>
        <v>0</v>
      </c>
      <c r="AJ3645" s="74">
        <f t="shared" ref="AJ3645" si="584">CEILING(AB3645*34/100,10)</f>
        <v>443670</v>
      </c>
      <c r="AK3645" s="8"/>
      <c r="AL3645" s="74">
        <v>1523750</v>
      </c>
      <c r="AM3645" s="74"/>
      <c r="AN3645" s="74">
        <v>1648800</v>
      </c>
      <c r="AO3645" s="74"/>
      <c r="AP3645" s="74">
        <v>1648800</v>
      </c>
      <c r="AQ3645" s="74"/>
    </row>
    <row r="3646" spans="2:43" ht="18" customHeight="1" x14ac:dyDescent="0.2">
      <c r="B3646" s="4"/>
      <c r="C3646" s="117"/>
      <c r="D3646" s="117"/>
      <c r="E3646" s="117"/>
      <c r="F3646" s="48"/>
      <c r="G3646" s="11"/>
      <c r="H3646" s="117"/>
      <c r="I3646" s="124"/>
      <c r="J3646" s="124"/>
      <c r="K3646" s="144"/>
      <c r="L3646" s="11"/>
      <c r="M3646" s="675"/>
      <c r="N3646" s="42"/>
      <c r="O3646" s="128"/>
      <c r="P3646" s="130"/>
      <c r="Q3646" s="629">
        <v>2</v>
      </c>
      <c r="R3646" s="72"/>
      <c r="S3646" s="181"/>
      <c r="T3646" s="69" t="s">
        <v>11</v>
      </c>
      <c r="V3646" s="74"/>
      <c r="X3646" s="644">
        <f>X3647</f>
        <v>0</v>
      </c>
      <c r="Z3646" s="644">
        <f>Z3647</f>
        <v>460600</v>
      </c>
      <c r="AB3646" s="644">
        <f t="shared" ref="AB3646" si="585">AB3647</f>
        <v>704800</v>
      </c>
      <c r="AC3646" s="643"/>
      <c r="AD3646" s="644">
        <f>AD3647</f>
        <v>1263400</v>
      </c>
      <c r="AE3646" s="643"/>
      <c r="AF3646" s="644">
        <f>AF3647</f>
        <v>0</v>
      </c>
      <c r="AG3646" s="643"/>
      <c r="AH3646" s="644">
        <f t="shared" si="563"/>
        <v>1263400</v>
      </c>
      <c r="AI3646" s="8"/>
      <c r="AJ3646" s="644">
        <f t="shared" ref="AJ3646" si="586">AJ3647</f>
        <v>239640</v>
      </c>
      <c r="AK3646" s="644">
        <f t="shared" ref="AK3646:AP3646" si="587">AK3647</f>
        <v>0</v>
      </c>
      <c r="AL3646" s="644">
        <f t="shared" si="587"/>
        <v>1490200</v>
      </c>
      <c r="AM3646" s="644"/>
      <c r="AN3646" s="644">
        <f t="shared" si="587"/>
        <v>1612500</v>
      </c>
      <c r="AO3646" s="644"/>
      <c r="AP3646" s="644">
        <f t="shared" si="587"/>
        <v>1612500</v>
      </c>
      <c r="AQ3646" s="644"/>
    </row>
    <row r="3647" spans="2:43" ht="18" customHeight="1" x14ac:dyDescent="0.2">
      <c r="B3647" s="4"/>
      <c r="C3647" s="117"/>
      <c r="D3647" s="117"/>
      <c r="E3647" s="117"/>
      <c r="F3647" s="48"/>
      <c r="G3647" s="11"/>
      <c r="H3647" s="117"/>
      <c r="I3647" s="124"/>
      <c r="J3647" s="124"/>
      <c r="K3647" s="144"/>
      <c r="L3647" s="11"/>
      <c r="M3647" s="675"/>
      <c r="N3647" s="42"/>
      <c r="O3647" s="128"/>
      <c r="P3647" s="130"/>
      <c r="Q3647" s="629"/>
      <c r="R3647" s="72">
        <v>1</v>
      </c>
      <c r="S3647" s="181"/>
      <c r="T3647" s="73" t="s">
        <v>11</v>
      </c>
      <c r="V3647" s="74"/>
      <c r="X3647" s="74">
        <v>0</v>
      </c>
      <c r="Z3647" s="829">
        <v>460600</v>
      </c>
      <c r="AB3647" s="74">
        <v>704800</v>
      </c>
      <c r="AD3647" s="944">
        <v>1263400</v>
      </c>
      <c r="AF3647" s="74">
        <v>0</v>
      </c>
      <c r="AH3647" s="74">
        <f t="shared" si="563"/>
        <v>1263400</v>
      </c>
      <c r="AI3647" s="644">
        <f t="shared" ref="AI3647" si="588">AI3648</f>
        <v>0</v>
      </c>
      <c r="AJ3647" s="74">
        <f t="shared" ref="AJ3647" si="589">CEILING(AB3647*34/100,10)</f>
        <v>239640</v>
      </c>
      <c r="AK3647" s="8"/>
      <c r="AL3647" s="74">
        <v>1490200</v>
      </c>
      <c r="AM3647" s="74"/>
      <c r="AN3647" s="74">
        <v>1612500</v>
      </c>
      <c r="AO3647" s="74"/>
      <c r="AP3647" s="74">
        <v>1612500</v>
      </c>
      <c r="AQ3647" s="74"/>
    </row>
    <row r="3648" spans="2:43" ht="18" customHeight="1" x14ac:dyDescent="0.2">
      <c r="B3648" s="4"/>
      <c r="C3648" s="117"/>
      <c r="D3648" s="117"/>
      <c r="E3648" s="117"/>
      <c r="F3648" s="48"/>
      <c r="G3648" s="11"/>
      <c r="H3648" s="117"/>
      <c r="I3648" s="124"/>
      <c r="J3648" s="124"/>
      <c r="K3648" s="144"/>
      <c r="L3648" s="11"/>
      <c r="M3648" s="675"/>
      <c r="N3648" s="42"/>
      <c r="O3648" s="128"/>
      <c r="P3648" s="130"/>
      <c r="Q3648" s="629">
        <v>3</v>
      </c>
      <c r="R3648" s="72"/>
      <c r="S3648" s="181"/>
      <c r="T3648" s="69" t="s">
        <v>12</v>
      </c>
      <c r="V3648" s="74"/>
      <c r="X3648" s="644">
        <f>X3649</f>
        <v>0</v>
      </c>
      <c r="Z3648" s="644">
        <f>Z3649</f>
        <v>463000</v>
      </c>
      <c r="AB3648" s="644">
        <f t="shared" ref="AB3648" si="590">AB3649</f>
        <v>714900</v>
      </c>
      <c r="AC3648" s="643"/>
      <c r="AD3648" s="644">
        <f t="shared" ref="AD3648:AP3648" si="591">AD3649</f>
        <v>855900</v>
      </c>
      <c r="AE3648" s="644">
        <f t="shared" si="591"/>
        <v>0</v>
      </c>
      <c r="AF3648" s="644">
        <f t="shared" si="591"/>
        <v>0</v>
      </c>
      <c r="AG3648" s="644">
        <f t="shared" si="591"/>
        <v>0</v>
      </c>
      <c r="AH3648" s="644">
        <f t="shared" si="563"/>
        <v>855900</v>
      </c>
      <c r="AI3648" s="8"/>
      <c r="AJ3648" s="644">
        <f t="shared" ref="AJ3648" si="592">AJ3649</f>
        <v>243070</v>
      </c>
      <c r="AK3648" s="644">
        <f t="shared" si="591"/>
        <v>0</v>
      </c>
      <c r="AL3648" s="644">
        <f t="shared" si="591"/>
        <v>1074650</v>
      </c>
      <c r="AM3648" s="644"/>
      <c r="AN3648" s="644">
        <f t="shared" si="591"/>
        <v>1162850</v>
      </c>
      <c r="AO3648" s="644"/>
      <c r="AP3648" s="644">
        <f t="shared" si="591"/>
        <v>1162850</v>
      </c>
      <c r="AQ3648" s="644"/>
    </row>
    <row r="3649" spans="2:43" ht="18" customHeight="1" x14ac:dyDescent="0.2">
      <c r="B3649" s="4"/>
      <c r="C3649" s="117"/>
      <c r="D3649" s="117"/>
      <c r="E3649" s="117"/>
      <c r="F3649" s="48"/>
      <c r="G3649" s="11"/>
      <c r="H3649" s="117"/>
      <c r="I3649" s="124"/>
      <c r="J3649" s="124"/>
      <c r="K3649" s="144"/>
      <c r="L3649" s="11"/>
      <c r="M3649" s="675"/>
      <c r="N3649" s="42"/>
      <c r="O3649" s="128"/>
      <c r="P3649" s="130"/>
      <c r="Q3649" s="629"/>
      <c r="R3649" s="72">
        <v>1</v>
      </c>
      <c r="S3649" s="181"/>
      <c r="T3649" s="73" t="s">
        <v>12</v>
      </c>
      <c r="V3649" s="74"/>
      <c r="X3649" s="74">
        <v>0</v>
      </c>
      <c r="Z3649" s="829">
        <v>463000</v>
      </c>
      <c r="AB3649" s="74">
        <v>714900</v>
      </c>
      <c r="AD3649" s="944">
        <v>855900</v>
      </c>
      <c r="AF3649" s="74">
        <v>0</v>
      </c>
      <c r="AH3649" s="74">
        <f t="shared" si="563"/>
        <v>855900</v>
      </c>
      <c r="AI3649" s="644">
        <f t="shared" ref="AI3649" si="593">AI3650</f>
        <v>0</v>
      </c>
      <c r="AJ3649" s="74">
        <f t="shared" ref="AJ3649" si="594">CEILING(AB3649*34/100,10)</f>
        <v>243070</v>
      </c>
      <c r="AK3649" s="8"/>
      <c r="AL3649" s="74">
        <v>1074650</v>
      </c>
      <c r="AM3649" s="74"/>
      <c r="AN3649" s="74">
        <v>1162850</v>
      </c>
      <c r="AO3649" s="74"/>
      <c r="AP3649" s="74">
        <v>1162850</v>
      </c>
      <c r="AQ3649" s="74"/>
    </row>
    <row r="3650" spans="2:43" ht="18" customHeight="1" x14ac:dyDescent="0.2">
      <c r="B3650" s="4"/>
      <c r="C3650" s="117"/>
      <c r="D3650" s="117"/>
      <c r="E3650" s="117"/>
      <c r="F3650" s="48"/>
      <c r="G3650" s="11"/>
      <c r="H3650" s="117"/>
      <c r="I3650" s="124"/>
      <c r="J3650" s="124"/>
      <c r="K3650" s="144"/>
      <c r="L3650" s="11"/>
      <c r="M3650" s="675"/>
      <c r="N3650" s="42"/>
      <c r="O3650" s="128"/>
      <c r="P3650" s="130"/>
      <c r="Q3650" s="629">
        <v>4</v>
      </c>
      <c r="R3650" s="72"/>
      <c r="S3650" s="181"/>
      <c r="T3650" s="69" t="s">
        <v>13</v>
      </c>
      <c r="V3650" s="74"/>
      <c r="X3650" s="644">
        <f>X3651</f>
        <v>0</v>
      </c>
      <c r="Z3650" s="644">
        <f>Z3651</f>
        <v>14600</v>
      </c>
      <c r="AB3650" s="644">
        <f t="shared" ref="AB3650:AB3652" si="595">AB3651</f>
        <v>16600</v>
      </c>
      <c r="AC3650" s="643"/>
      <c r="AD3650" s="644">
        <f>AD3651</f>
        <v>27700</v>
      </c>
      <c r="AE3650" s="643"/>
      <c r="AF3650" s="644">
        <f t="shared" ref="AF3650:AP3652" si="596">AF3651</f>
        <v>0</v>
      </c>
      <c r="AG3650" s="644">
        <f t="shared" si="596"/>
        <v>0</v>
      </c>
      <c r="AH3650" s="644">
        <f t="shared" si="563"/>
        <v>27700</v>
      </c>
      <c r="AI3650" s="8"/>
      <c r="AJ3650" s="644">
        <f t="shared" ref="AJ3650:AJ3652" si="597">AJ3651</f>
        <v>5650</v>
      </c>
      <c r="AK3650" s="644">
        <f t="shared" si="596"/>
        <v>0</v>
      </c>
      <c r="AL3650" s="644">
        <f t="shared" si="596"/>
        <v>20150</v>
      </c>
      <c r="AM3650" s="644"/>
      <c r="AN3650" s="644">
        <f t="shared" si="596"/>
        <v>21800</v>
      </c>
      <c r="AO3650" s="644"/>
      <c r="AP3650" s="644">
        <f t="shared" si="596"/>
        <v>21800</v>
      </c>
      <c r="AQ3650" s="644"/>
    </row>
    <row r="3651" spans="2:43" ht="18" customHeight="1" x14ac:dyDescent="0.2">
      <c r="B3651" s="4"/>
      <c r="C3651" s="117"/>
      <c r="D3651" s="117"/>
      <c r="E3651" s="117"/>
      <c r="F3651" s="48"/>
      <c r="G3651" s="11"/>
      <c r="H3651" s="117"/>
      <c r="I3651" s="124"/>
      <c r="J3651" s="124"/>
      <c r="K3651" s="144"/>
      <c r="L3651" s="11"/>
      <c r="M3651" s="675"/>
      <c r="N3651" s="42"/>
      <c r="O3651" s="128"/>
      <c r="P3651" s="130"/>
      <c r="Q3651" s="130"/>
      <c r="R3651" s="72">
        <v>1</v>
      </c>
      <c r="S3651" s="181"/>
      <c r="T3651" s="73" t="s">
        <v>13</v>
      </c>
      <c r="V3651" s="74"/>
      <c r="X3651" s="74">
        <v>0</v>
      </c>
      <c r="Z3651" s="829">
        <v>14600</v>
      </c>
      <c r="AB3651" s="74">
        <v>16600</v>
      </c>
      <c r="AD3651" s="944">
        <v>27700</v>
      </c>
      <c r="AF3651" s="74">
        <v>0</v>
      </c>
      <c r="AH3651" s="74">
        <f t="shared" si="563"/>
        <v>27700</v>
      </c>
      <c r="AI3651" s="644">
        <f t="shared" ref="AI3651:AI3653" si="598">AI3652</f>
        <v>0</v>
      </c>
      <c r="AJ3651" s="74">
        <f t="shared" ref="AJ3651" si="599">CEILING(AB3651*34/100,10)</f>
        <v>5650</v>
      </c>
      <c r="AK3651" s="8"/>
      <c r="AL3651" s="74">
        <v>20150</v>
      </c>
      <c r="AM3651" s="74"/>
      <c r="AN3651" s="74">
        <v>21800</v>
      </c>
      <c r="AO3651" s="74"/>
      <c r="AP3651" s="74">
        <v>21800</v>
      </c>
      <c r="AQ3651" s="74"/>
    </row>
    <row r="3652" spans="2:43" ht="18" customHeight="1" x14ac:dyDescent="0.2">
      <c r="B3652" s="4"/>
      <c r="C3652" s="117"/>
      <c r="D3652" s="117"/>
      <c r="E3652" s="117"/>
      <c r="F3652" s="48"/>
      <c r="G3652" s="11"/>
      <c r="H3652" s="117"/>
      <c r="I3652" s="124"/>
      <c r="J3652" s="124"/>
      <c r="K3652" s="144"/>
      <c r="L3652" s="11"/>
      <c r="M3652" s="675"/>
      <c r="N3652" s="42"/>
      <c r="O3652" s="128"/>
      <c r="P3652" s="130"/>
      <c r="Q3652" s="629">
        <v>5</v>
      </c>
      <c r="R3652" s="72"/>
      <c r="S3652" s="181"/>
      <c r="T3652" s="450" t="s">
        <v>204</v>
      </c>
      <c r="V3652" s="74"/>
      <c r="X3652" s="644">
        <f>X3653</f>
        <v>0</v>
      </c>
      <c r="Z3652" s="644">
        <f>Z3653</f>
        <v>162400</v>
      </c>
      <c r="AB3652" s="644">
        <f t="shared" si="595"/>
        <v>170700</v>
      </c>
      <c r="AC3652" s="643"/>
      <c r="AD3652" s="644">
        <f>AD3653</f>
        <v>144000</v>
      </c>
      <c r="AE3652" s="643"/>
      <c r="AF3652" s="644">
        <f t="shared" si="596"/>
        <v>0</v>
      </c>
      <c r="AG3652" s="644">
        <f t="shared" si="596"/>
        <v>0</v>
      </c>
      <c r="AH3652" s="644">
        <f t="shared" si="563"/>
        <v>144000</v>
      </c>
      <c r="AI3652" s="8"/>
      <c r="AJ3652" s="644">
        <f t="shared" si="597"/>
        <v>58040</v>
      </c>
      <c r="AK3652" s="644">
        <f t="shared" si="596"/>
        <v>0</v>
      </c>
      <c r="AL3652" s="644">
        <f t="shared" si="596"/>
        <v>245900</v>
      </c>
      <c r="AM3652" s="644"/>
      <c r="AN3652" s="644">
        <f t="shared" si="596"/>
        <v>266550</v>
      </c>
      <c r="AO3652" s="644"/>
      <c r="AP3652" s="644">
        <f t="shared" si="596"/>
        <v>266550</v>
      </c>
      <c r="AQ3652" s="644"/>
    </row>
    <row r="3653" spans="2:43" ht="18" customHeight="1" x14ac:dyDescent="0.2">
      <c r="B3653" s="4"/>
      <c r="C3653" s="117"/>
      <c r="D3653" s="117"/>
      <c r="E3653" s="117"/>
      <c r="F3653" s="48"/>
      <c r="G3653" s="11"/>
      <c r="H3653" s="117"/>
      <c r="I3653" s="124"/>
      <c r="J3653" s="124"/>
      <c r="K3653" s="144"/>
      <c r="L3653" s="11"/>
      <c r="M3653" s="675"/>
      <c r="N3653" s="42"/>
      <c r="O3653" s="128"/>
      <c r="P3653" s="130"/>
      <c r="Q3653" s="130"/>
      <c r="R3653" s="72">
        <v>1</v>
      </c>
      <c r="S3653" s="181"/>
      <c r="T3653" s="73" t="s">
        <v>204</v>
      </c>
      <c r="V3653" s="74"/>
      <c r="X3653" s="74">
        <v>0</v>
      </c>
      <c r="Z3653" s="829">
        <v>162400</v>
      </c>
      <c r="AB3653" s="74">
        <v>170700</v>
      </c>
      <c r="AD3653" s="944">
        <v>144000</v>
      </c>
      <c r="AF3653" s="74">
        <v>0</v>
      </c>
      <c r="AH3653" s="74">
        <f t="shared" si="563"/>
        <v>144000</v>
      </c>
      <c r="AI3653" s="644">
        <f t="shared" si="598"/>
        <v>0</v>
      </c>
      <c r="AJ3653" s="74">
        <f t="shared" ref="AJ3653" si="600">CEILING(AB3653*34/100,10)</f>
        <v>58040</v>
      </c>
      <c r="AK3653" s="8"/>
      <c r="AL3653" s="74">
        <v>245900</v>
      </c>
      <c r="AM3653" s="74"/>
      <c r="AN3653" s="74">
        <v>266550</v>
      </c>
      <c r="AO3653" s="74"/>
      <c r="AP3653" s="74">
        <v>266550</v>
      </c>
      <c r="AQ3653" s="74"/>
    </row>
    <row r="3654" spans="2:43" ht="18" customHeight="1" x14ac:dyDescent="0.2">
      <c r="B3654" s="4"/>
      <c r="C3654" s="117"/>
      <c r="D3654" s="117"/>
      <c r="E3654" s="117"/>
      <c r="F3654" s="48"/>
      <c r="G3654" s="11"/>
      <c r="H3654" s="117"/>
      <c r="I3654" s="124"/>
      <c r="J3654" s="124"/>
      <c r="K3654" s="144"/>
      <c r="L3654" s="11"/>
      <c r="M3654" s="143"/>
      <c r="N3654" s="42"/>
      <c r="O3654" s="127" t="s">
        <v>0</v>
      </c>
      <c r="P3654" s="123"/>
      <c r="Q3654" s="123"/>
      <c r="R3654" s="49"/>
      <c r="S3654" s="18"/>
      <c r="T3654" s="50" t="s">
        <v>60</v>
      </c>
      <c r="U3654" s="76"/>
      <c r="V3654" s="51">
        <f>V3655</f>
        <v>1373000</v>
      </c>
      <c r="X3654" s="51">
        <f>X3655</f>
        <v>0</v>
      </c>
      <c r="Z3654" s="51">
        <f>Z3655</f>
        <v>331400</v>
      </c>
      <c r="AB3654" s="51">
        <f>AB3655</f>
        <v>586600</v>
      </c>
      <c r="AD3654" s="51">
        <f>AD3655</f>
        <v>635100</v>
      </c>
      <c r="AF3654" s="51">
        <f>AF3655</f>
        <v>0</v>
      </c>
      <c r="AH3654" s="51">
        <f t="shared" si="563"/>
        <v>635100</v>
      </c>
      <c r="AI3654" s="8"/>
      <c r="AJ3654" s="51">
        <f>AJ3655</f>
        <v>199450</v>
      </c>
      <c r="AK3654" s="5"/>
      <c r="AL3654" s="51">
        <f t="shared" ref="AL3654:AP3655" si="601">AL3655</f>
        <v>728400</v>
      </c>
      <c r="AM3654" s="51"/>
      <c r="AN3654" s="51">
        <f t="shared" si="601"/>
        <v>788200</v>
      </c>
      <c r="AO3654" s="51"/>
      <c r="AP3654" s="51">
        <f t="shared" si="601"/>
        <v>788200</v>
      </c>
      <c r="AQ3654" s="51"/>
    </row>
    <row r="3655" spans="2:43" ht="18" customHeight="1" x14ac:dyDescent="0.2">
      <c r="B3655" s="4"/>
      <c r="C3655" s="117"/>
      <c r="D3655" s="117"/>
      <c r="E3655" s="117"/>
      <c r="F3655" s="48"/>
      <c r="G3655" s="11"/>
      <c r="H3655" s="117"/>
      <c r="I3655" s="124"/>
      <c r="J3655" s="124"/>
      <c r="K3655" s="144"/>
      <c r="L3655" s="11"/>
      <c r="M3655" s="143"/>
      <c r="N3655" s="42"/>
      <c r="O3655" s="128"/>
      <c r="P3655" s="129">
        <v>1</v>
      </c>
      <c r="Q3655" s="129"/>
      <c r="R3655" s="64"/>
      <c r="S3655" s="234"/>
      <c r="T3655" s="65" t="s">
        <v>8</v>
      </c>
      <c r="U3655" s="155"/>
      <c r="V3655" s="66">
        <f>V3656</f>
        <v>1373000</v>
      </c>
      <c r="X3655" s="66">
        <f>X3656</f>
        <v>0</v>
      </c>
      <c r="Z3655" s="66">
        <f>Z3656</f>
        <v>331400</v>
      </c>
      <c r="AB3655" s="66">
        <f>AB3656</f>
        <v>586600</v>
      </c>
      <c r="AD3655" s="66">
        <f>AD3656</f>
        <v>635100</v>
      </c>
      <c r="AF3655" s="66">
        <f>AF3656</f>
        <v>0</v>
      </c>
      <c r="AH3655" s="66">
        <f t="shared" si="563"/>
        <v>635100</v>
      </c>
      <c r="AI3655" s="5"/>
      <c r="AJ3655" s="66">
        <f>AJ3656</f>
        <v>199450</v>
      </c>
      <c r="AK3655" s="67"/>
      <c r="AL3655" s="66">
        <f t="shared" si="601"/>
        <v>728400</v>
      </c>
      <c r="AM3655" s="66"/>
      <c r="AN3655" s="66">
        <f t="shared" si="601"/>
        <v>788200</v>
      </c>
      <c r="AO3655" s="66"/>
      <c r="AP3655" s="66">
        <f t="shared" si="601"/>
        <v>788200</v>
      </c>
      <c r="AQ3655" s="66"/>
    </row>
    <row r="3656" spans="2:43" ht="18" customHeight="1" x14ac:dyDescent="0.2">
      <c r="B3656" s="4"/>
      <c r="C3656" s="117"/>
      <c r="D3656" s="117"/>
      <c r="E3656" s="117"/>
      <c r="F3656" s="48"/>
      <c r="G3656" s="11"/>
      <c r="H3656" s="117"/>
      <c r="I3656" s="124"/>
      <c r="J3656" s="124"/>
      <c r="K3656" s="144"/>
      <c r="L3656" s="11"/>
      <c r="M3656" s="143"/>
      <c r="N3656" s="42"/>
      <c r="O3656" s="128"/>
      <c r="P3656" s="130"/>
      <c r="Q3656" s="131">
        <v>6</v>
      </c>
      <c r="R3656" s="72"/>
      <c r="S3656" s="181"/>
      <c r="T3656" s="69" t="s">
        <v>62</v>
      </c>
      <c r="U3656" s="92"/>
      <c r="V3656" s="70">
        <f>SUM(V3657:V3659)</f>
        <v>1373000</v>
      </c>
      <c r="X3656" s="447">
        <f>SUM(X3657:X3658)</f>
        <v>0</v>
      </c>
      <c r="Z3656" s="447">
        <f>SUM(Z3657:Z3658)</f>
        <v>331400</v>
      </c>
      <c r="AB3656" s="447">
        <f>SUM(AB3657:AB3658)</f>
        <v>586600</v>
      </c>
      <c r="AD3656" s="447">
        <f>SUM(AD3657:AD3658)</f>
        <v>635100</v>
      </c>
      <c r="AF3656" s="447">
        <f>SUM(AF3657:AF3658)</f>
        <v>0</v>
      </c>
      <c r="AH3656" s="447">
        <f t="shared" si="563"/>
        <v>635100</v>
      </c>
      <c r="AI3656" s="67"/>
      <c r="AJ3656" s="447">
        <f>SUM(AJ3657:AJ3658)</f>
        <v>199450</v>
      </c>
      <c r="AK3656" s="71"/>
      <c r="AL3656" s="447">
        <f>SUM(AL3657:AL3658)</f>
        <v>728400</v>
      </c>
      <c r="AM3656" s="447"/>
      <c r="AN3656" s="447">
        <f>SUM(AN3657:AN3658)</f>
        <v>788200</v>
      </c>
      <c r="AO3656" s="447"/>
      <c r="AP3656" s="447">
        <f>SUM(AP3657:AP3658)</f>
        <v>788200</v>
      </c>
      <c r="AQ3656" s="447"/>
    </row>
    <row r="3657" spans="2:43" ht="18" customHeight="1" x14ac:dyDescent="0.2">
      <c r="B3657" s="4"/>
      <c r="C3657" s="117"/>
      <c r="D3657" s="117"/>
      <c r="E3657" s="117"/>
      <c r="F3657" s="48"/>
      <c r="G3657" s="11"/>
      <c r="H3657" s="117"/>
      <c r="I3657" s="124"/>
      <c r="J3657" s="124"/>
      <c r="K3657" s="144"/>
      <c r="L3657" s="11"/>
      <c r="M3657" s="143"/>
      <c r="N3657" s="42"/>
      <c r="O3657" s="128"/>
      <c r="P3657" s="130"/>
      <c r="Q3657" s="131"/>
      <c r="R3657" s="72">
        <v>1</v>
      </c>
      <c r="S3657" s="181"/>
      <c r="T3657" s="73" t="s">
        <v>430</v>
      </c>
      <c r="V3657" s="74">
        <v>832000</v>
      </c>
      <c r="X3657" s="74">
        <v>0</v>
      </c>
      <c r="Z3657" s="829">
        <v>206400</v>
      </c>
      <c r="AB3657" s="74">
        <v>432000</v>
      </c>
      <c r="AD3657" s="944">
        <v>394200</v>
      </c>
      <c r="AF3657" s="74">
        <v>0</v>
      </c>
      <c r="AH3657" s="74">
        <f t="shared" si="563"/>
        <v>394200</v>
      </c>
      <c r="AI3657" s="446"/>
      <c r="AJ3657" s="74">
        <f t="shared" ref="AJ3657:AJ3658" si="602">CEILING(AB3657*34/100,10)</f>
        <v>146880</v>
      </c>
      <c r="AK3657" s="8"/>
      <c r="AL3657" s="74">
        <v>533800</v>
      </c>
      <c r="AM3657" s="74"/>
      <c r="AN3657" s="74">
        <v>577650</v>
      </c>
      <c r="AO3657" s="74"/>
      <c r="AP3657" s="74">
        <v>577650</v>
      </c>
      <c r="AQ3657" s="74"/>
    </row>
    <row r="3658" spans="2:43" ht="18" customHeight="1" x14ac:dyDescent="0.2">
      <c r="B3658" s="4"/>
      <c r="C3658" s="117"/>
      <c r="D3658" s="117"/>
      <c r="E3658" s="117"/>
      <c r="F3658" s="48"/>
      <c r="G3658" s="11"/>
      <c r="H3658" s="117"/>
      <c r="I3658" s="124"/>
      <c r="J3658" s="124"/>
      <c r="K3658" s="144"/>
      <c r="L3658" s="11"/>
      <c r="M3658" s="143"/>
      <c r="N3658" s="42"/>
      <c r="O3658" s="128"/>
      <c r="P3658" s="130"/>
      <c r="Q3658" s="131"/>
      <c r="R3658" s="72">
        <v>2</v>
      </c>
      <c r="S3658" s="181"/>
      <c r="T3658" s="73" t="s">
        <v>386</v>
      </c>
      <c r="V3658" s="74">
        <v>541000</v>
      </c>
      <c r="X3658" s="74">
        <v>0</v>
      </c>
      <c r="Z3658" s="829">
        <v>125000</v>
      </c>
      <c r="AB3658" s="74">
        <v>154600</v>
      </c>
      <c r="AD3658" s="944">
        <v>240900</v>
      </c>
      <c r="AF3658" s="74">
        <v>0</v>
      </c>
      <c r="AH3658" s="74">
        <f t="shared" si="563"/>
        <v>240900</v>
      </c>
      <c r="AI3658" s="8"/>
      <c r="AJ3658" s="74">
        <f t="shared" si="602"/>
        <v>52570</v>
      </c>
      <c r="AK3658" s="8"/>
      <c r="AL3658" s="74">
        <v>194600</v>
      </c>
      <c r="AM3658" s="74"/>
      <c r="AN3658" s="74">
        <v>210550</v>
      </c>
      <c r="AO3658" s="74"/>
      <c r="AP3658" s="74">
        <v>210550</v>
      </c>
      <c r="AQ3658" s="74"/>
    </row>
    <row r="3659" spans="2:43" ht="18" customHeight="1" x14ac:dyDescent="0.2">
      <c r="B3659" s="4"/>
      <c r="C3659" s="117"/>
      <c r="D3659" s="117"/>
      <c r="E3659" s="117"/>
      <c r="F3659" s="48"/>
      <c r="G3659" s="11"/>
      <c r="H3659" s="117"/>
      <c r="I3659" s="124"/>
      <c r="J3659" s="124"/>
      <c r="K3659" s="144"/>
      <c r="L3659" s="11"/>
      <c r="M3659" s="143"/>
      <c r="N3659" s="42"/>
      <c r="O3659" s="122">
        <v>3</v>
      </c>
      <c r="P3659" s="130"/>
      <c r="Q3659" s="130"/>
      <c r="R3659" s="72"/>
      <c r="S3659" s="181"/>
      <c r="T3659" s="678" t="s">
        <v>190</v>
      </c>
      <c r="V3659" s="74"/>
      <c r="X3659" s="51">
        <f>X3660+X3670+X3677+X3680</f>
        <v>32900</v>
      </c>
      <c r="Z3659" s="51">
        <f>Z3660+Z3670+Z3677+Z3680</f>
        <v>23060</v>
      </c>
      <c r="AB3659" s="51">
        <f>AB3660+AB3670+AB3677+AB3680</f>
        <v>21500</v>
      </c>
      <c r="AD3659" s="51">
        <f>AD3660+AD3670+AD3677+AD3680</f>
        <v>21450</v>
      </c>
      <c r="AF3659" s="51">
        <f>AF3660+AF3670+AF3677+AF3680</f>
        <v>32700</v>
      </c>
      <c r="AH3659" s="51">
        <f t="shared" si="563"/>
        <v>54150</v>
      </c>
      <c r="AI3659" s="8"/>
      <c r="AJ3659" s="51">
        <f>AJ3660+AJ3670+AJ3677+AJ3680</f>
        <v>5820</v>
      </c>
      <c r="AK3659" s="8"/>
      <c r="AL3659" s="51">
        <f>AL3660+AL3670+AL3677+AL3680</f>
        <v>31560</v>
      </c>
      <c r="AM3659" s="51"/>
      <c r="AN3659" s="51">
        <f>AN3660+AN3670+AN3677+AN3680</f>
        <v>33470</v>
      </c>
      <c r="AO3659" s="51"/>
      <c r="AP3659" s="51">
        <f>AP3660+AP3670+AP3677+AP3680</f>
        <v>33470</v>
      </c>
      <c r="AQ3659" s="51"/>
    </row>
    <row r="3660" spans="2:43" ht="18" customHeight="1" x14ac:dyDescent="0.2">
      <c r="B3660" s="4"/>
      <c r="C3660" s="117"/>
      <c r="D3660" s="117"/>
      <c r="E3660" s="117"/>
      <c r="F3660" s="48"/>
      <c r="G3660" s="11"/>
      <c r="H3660" s="117"/>
      <c r="I3660" s="124"/>
      <c r="J3660" s="124"/>
      <c r="K3660" s="144"/>
      <c r="L3660" s="11"/>
      <c r="M3660" s="143"/>
      <c r="N3660" s="42"/>
      <c r="O3660" s="128"/>
      <c r="P3660" s="667">
        <v>2</v>
      </c>
      <c r="Q3660" s="130"/>
      <c r="R3660" s="72"/>
      <c r="S3660" s="181"/>
      <c r="T3660" s="670" t="s">
        <v>195</v>
      </c>
      <c r="V3660" s="74"/>
      <c r="X3660" s="684">
        <f>X3661+X3665+X3667</f>
        <v>11900</v>
      </c>
      <c r="Z3660" s="684">
        <f>Z3661+Z3665+Z3667</f>
        <v>11200</v>
      </c>
      <c r="AB3660" s="672">
        <f>AB3661+AB3665+AB3667</f>
        <v>11500</v>
      </c>
      <c r="AD3660" s="684">
        <f>AD3661+AD3665+AD3667</f>
        <v>11000</v>
      </c>
      <c r="AF3660" s="672">
        <f>AF3661+AF3665+AF3667</f>
        <v>26200</v>
      </c>
      <c r="AH3660" s="672">
        <f t="shared" si="563"/>
        <v>37200</v>
      </c>
      <c r="AI3660" s="8"/>
      <c r="AJ3660" s="672">
        <f>AJ3661+AJ3665+AJ3667</f>
        <v>2880</v>
      </c>
      <c r="AK3660" s="8"/>
      <c r="AL3660" s="672">
        <f>AL3661+AL3665+AL3667</f>
        <v>19000</v>
      </c>
      <c r="AM3660" s="672"/>
      <c r="AN3660" s="672">
        <f>AN3661+AN3665+AN3667</f>
        <v>20000</v>
      </c>
      <c r="AO3660" s="672"/>
      <c r="AP3660" s="672">
        <f>AP3661+AP3665+AP3667</f>
        <v>20000</v>
      </c>
      <c r="AQ3660" s="672"/>
    </row>
    <row r="3661" spans="2:43" ht="18" customHeight="1" x14ac:dyDescent="0.2">
      <c r="B3661" s="4"/>
      <c r="C3661" s="117"/>
      <c r="D3661" s="117"/>
      <c r="E3661" s="117"/>
      <c r="F3661" s="48"/>
      <c r="G3661" s="11"/>
      <c r="H3661" s="117"/>
      <c r="I3661" s="124"/>
      <c r="J3661" s="124"/>
      <c r="K3661" s="144"/>
      <c r="L3661" s="11"/>
      <c r="M3661" s="143"/>
      <c r="N3661" s="42"/>
      <c r="O3661" s="128"/>
      <c r="P3661" s="130"/>
      <c r="Q3661" s="629">
        <v>1</v>
      </c>
      <c r="R3661" s="72"/>
      <c r="S3661" s="181"/>
      <c r="T3661" s="671" t="s">
        <v>47</v>
      </c>
      <c r="V3661" s="74"/>
      <c r="X3661" s="644">
        <f>X3662</f>
        <v>5800</v>
      </c>
      <c r="Z3661" s="644">
        <f>Z3662+Z3663+Z3664</f>
        <v>7640</v>
      </c>
      <c r="AB3661" s="644">
        <f t="shared" ref="AB3661" si="603">AB3662+AB3663+AB3664</f>
        <v>5000</v>
      </c>
      <c r="AD3661" s="644">
        <f t="shared" ref="AD3661:AL3661" si="604">AD3662+AD3663+AD3664</f>
        <v>4800</v>
      </c>
      <c r="AE3661" s="644">
        <f t="shared" si="604"/>
        <v>0</v>
      </c>
      <c r="AF3661" s="644">
        <f t="shared" si="604"/>
        <v>7200</v>
      </c>
      <c r="AG3661" s="644">
        <f t="shared" si="604"/>
        <v>0</v>
      </c>
      <c r="AH3661" s="644">
        <f t="shared" si="563"/>
        <v>12000</v>
      </c>
      <c r="AI3661" s="8"/>
      <c r="AJ3661" s="644">
        <f t="shared" ref="AJ3661" si="605">AJ3662+AJ3663+AJ3664</f>
        <v>1250</v>
      </c>
      <c r="AK3661" s="644">
        <f t="shared" ref="AK3661" si="606">AK3662+AK3663+AK3664</f>
        <v>0</v>
      </c>
      <c r="AL3661" s="644">
        <f t="shared" si="604"/>
        <v>5000</v>
      </c>
      <c r="AM3661" s="644"/>
      <c r="AN3661" s="644">
        <f t="shared" ref="AN3661:AP3661" si="607">AN3662+AN3663+AN3664</f>
        <v>5500</v>
      </c>
      <c r="AO3661" s="644"/>
      <c r="AP3661" s="644">
        <f t="shared" si="607"/>
        <v>5500</v>
      </c>
      <c r="AQ3661" s="644"/>
    </row>
    <row r="3662" spans="2:43" ht="18" customHeight="1" x14ac:dyDescent="0.2">
      <c r="B3662" s="4"/>
      <c r="C3662" s="117"/>
      <c r="D3662" s="117"/>
      <c r="E3662" s="117"/>
      <c r="F3662" s="48"/>
      <c r="G3662" s="11"/>
      <c r="H3662" s="117"/>
      <c r="I3662" s="124"/>
      <c r="J3662" s="124"/>
      <c r="K3662" s="144"/>
      <c r="L3662" s="11"/>
      <c r="M3662" s="143"/>
      <c r="N3662" s="42"/>
      <c r="O3662" s="128"/>
      <c r="P3662" s="130"/>
      <c r="Q3662" s="130"/>
      <c r="R3662" s="72">
        <v>1</v>
      </c>
      <c r="S3662" s="181"/>
      <c r="T3662" s="665" t="s">
        <v>17</v>
      </c>
      <c r="V3662" s="74"/>
      <c r="X3662" s="74">
        <v>5800</v>
      </c>
      <c r="Z3662" s="74">
        <v>7050</v>
      </c>
      <c r="AB3662" s="74">
        <v>5000</v>
      </c>
      <c r="AD3662" s="74">
        <v>4800</v>
      </c>
      <c r="AF3662" s="74">
        <v>7200</v>
      </c>
      <c r="AH3662" s="74">
        <f t="shared" si="563"/>
        <v>12000</v>
      </c>
      <c r="AI3662" s="644">
        <f t="shared" ref="AI3662" si="608">AI3663+AI3664+AI3665</f>
        <v>0</v>
      </c>
      <c r="AJ3662" s="74">
        <f>CEILING(AB3662*25/100,10)</f>
        <v>1250</v>
      </c>
      <c r="AK3662" s="8"/>
      <c r="AL3662" s="74">
        <v>5000</v>
      </c>
      <c r="AM3662" s="74"/>
      <c r="AN3662" s="74">
        <v>5500</v>
      </c>
      <c r="AO3662" s="74"/>
      <c r="AP3662" s="74">
        <v>5500</v>
      </c>
      <c r="AQ3662" s="74"/>
    </row>
    <row r="3663" spans="2:43" ht="18" hidden="1" customHeight="1" x14ac:dyDescent="0.2">
      <c r="B3663" s="4"/>
      <c r="C3663" s="117"/>
      <c r="D3663" s="117"/>
      <c r="E3663" s="117"/>
      <c r="F3663" s="48"/>
      <c r="G3663" s="11"/>
      <c r="H3663" s="117"/>
      <c r="I3663" s="124"/>
      <c r="J3663" s="124"/>
      <c r="K3663" s="144"/>
      <c r="L3663" s="11"/>
      <c r="M3663" s="143"/>
      <c r="N3663" s="42"/>
      <c r="O3663" s="128"/>
      <c r="P3663" s="130"/>
      <c r="Q3663" s="130"/>
      <c r="R3663" s="72">
        <v>2</v>
      </c>
      <c r="S3663" s="181"/>
      <c r="T3663" s="73" t="s">
        <v>168</v>
      </c>
      <c r="V3663" s="74"/>
      <c r="X3663" s="74"/>
      <c r="Z3663" s="74">
        <v>120</v>
      </c>
      <c r="AB3663" s="74">
        <v>0</v>
      </c>
      <c r="AD3663" s="74">
        <v>0</v>
      </c>
      <c r="AF3663" s="74">
        <v>0</v>
      </c>
      <c r="AH3663" s="74">
        <f t="shared" si="563"/>
        <v>0</v>
      </c>
      <c r="AI3663" s="8"/>
      <c r="AJ3663" s="74">
        <v>0</v>
      </c>
      <c r="AK3663" s="8"/>
      <c r="AL3663" s="74">
        <v>0</v>
      </c>
      <c r="AM3663" s="74"/>
      <c r="AN3663" s="74">
        <v>0</v>
      </c>
      <c r="AO3663" s="74"/>
      <c r="AP3663" s="74">
        <v>0</v>
      </c>
      <c r="AQ3663" s="74"/>
    </row>
    <row r="3664" spans="2:43" ht="18" hidden="1" customHeight="1" x14ac:dyDescent="0.2">
      <c r="B3664" s="4"/>
      <c r="C3664" s="117"/>
      <c r="D3664" s="117"/>
      <c r="E3664" s="117"/>
      <c r="F3664" s="48"/>
      <c r="G3664" s="11"/>
      <c r="H3664" s="117"/>
      <c r="I3664" s="124"/>
      <c r="J3664" s="124"/>
      <c r="K3664" s="144"/>
      <c r="L3664" s="11"/>
      <c r="M3664" s="143"/>
      <c r="N3664" s="42"/>
      <c r="O3664" s="128"/>
      <c r="P3664" s="130"/>
      <c r="Q3664" s="130"/>
      <c r="R3664" s="72">
        <v>5</v>
      </c>
      <c r="S3664" s="181"/>
      <c r="T3664" s="73" t="s">
        <v>352</v>
      </c>
      <c r="V3664" s="74"/>
      <c r="X3664" s="74"/>
      <c r="Z3664" s="74">
        <v>470</v>
      </c>
      <c r="AB3664" s="74">
        <v>0</v>
      </c>
      <c r="AD3664" s="74">
        <v>0</v>
      </c>
      <c r="AF3664" s="74">
        <v>0</v>
      </c>
      <c r="AH3664" s="74">
        <f t="shared" si="563"/>
        <v>0</v>
      </c>
      <c r="AI3664" s="8"/>
      <c r="AJ3664" s="74">
        <v>0</v>
      </c>
      <c r="AK3664" s="8"/>
      <c r="AL3664" s="74">
        <v>0</v>
      </c>
      <c r="AM3664" s="74"/>
      <c r="AN3664" s="74">
        <v>0</v>
      </c>
      <c r="AO3664" s="74"/>
      <c r="AP3664" s="74">
        <v>0</v>
      </c>
      <c r="AQ3664" s="74"/>
    </row>
    <row r="3665" spans="2:43" ht="18" customHeight="1" x14ac:dyDescent="0.2">
      <c r="B3665" s="4"/>
      <c r="C3665" s="117"/>
      <c r="D3665" s="117"/>
      <c r="E3665" s="117"/>
      <c r="F3665" s="48"/>
      <c r="G3665" s="11"/>
      <c r="H3665" s="117"/>
      <c r="I3665" s="124"/>
      <c r="J3665" s="124"/>
      <c r="K3665" s="144"/>
      <c r="L3665" s="11"/>
      <c r="M3665" s="143"/>
      <c r="N3665" s="42"/>
      <c r="O3665" s="128"/>
      <c r="P3665" s="130"/>
      <c r="Q3665" s="629">
        <v>2</v>
      </c>
      <c r="R3665" s="72"/>
      <c r="S3665" s="181"/>
      <c r="T3665" s="671" t="s">
        <v>227</v>
      </c>
      <c r="V3665" s="74"/>
      <c r="X3665" s="644">
        <f>X3666</f>
        <v>2500</v>
      </c>
      <c r="Z3665" s="644">
        <f>Z3666</f>
        <v>3560</v>
      </c>
      <c r="AB3665" s="644">
        <f>AB3666</f>
        <v>6500</v>
      </c>
      <c r="AD3665" s="644">
        <f>AD3666</f>
        <v>6200</v>
      </c>
      <c r="AF3665" s="644">
        <f>AF3666</f>
        <v>0</v>
      </c>
      <c r="AH3665" s="644">
        <f t="shared" si="563"/>
        <v>6200</v>
      </c>
      <c r="AI3665" s="8"/>
      <c r="AJ3665" s="644">
        <f>AJ3666</f>
        <v>1630</v>
      </c>
      <c r="AK3665" s="8"/>
      <c r="AL3665" s="644">
        <f>AL3666</f>
        <v>5000</v>
      </c>
      <c r="AM3665" s="644"/>
      <c r="AN3665" s="644">
        <f>AN3666</f>
        <v>5000</v>
      </c>
      <c r="AO3665" s="644"/>
      <c r="AP3665" s="644">
        <f>AP3666</f>
        <v>5000</v>
      </c>
      <c r="AQ3665" s="644"/>
    </row>
    <row r="3666" spans="2:43" ht="18" customHeight="1" x14ac:dyDescent="0.2">
      <c r="B3666" s="4"/>
      <c r="C3666" s="117"/>
      <c r="D3666" s="117"/>
      <c r="E3666" s="117"/>
      <c r="F3666" s="48"/>
      <c r="G3666" s="11"/>
      <c r="H3666" s="117"/>
      <c r="I3666" s="124"/>
      <c r="J3666" s="124"/>
      <c r="K3666" s="144"/>
      <c r="L3666" s="11"/>
      <c r="M3666" s="143"/>
      <c r="N3666" s="42"/>
      <c r="O3666" s="128"/>
      <c r="P3666" s="130"/>
      <c r="Q3666" s="130"/>
      <c r="R3666" s="72">
        <v>2</v>
      </c>
      <c r="S3666" s="181"/>
      <c r="T3666" s="665" t="s">
        <v>228</v>
      </c>
      <c r="V3666" s="74"/>
      <c r="X3666" s="74">
        <v>2500</v>
      </c>
      <c r="Z3666" s="74">
        <v>3560</v>
      </c>
      <c r="AB3666" s="74">
        <v>6500</v>
      </c>
      <c r="AD3666" s="74">
        <v>6200</v>
      </c>
      <c r="AF3666" s="74">
        <v>0</v>
      </c>
      <c r="AH3666" s="74">
        <f t="shared" si="563"/>
        <v>6200</v>
      </c>
      <c r="AI3666" s="8"/>
      <c r="AJ3666" s="74">
        <f>CEILING(AB3666*25/100,10)</f>
        <v>1630</v>
      </c>
      <c r="AK3666" s="8"/>
      <c r="AL3666" s="74">
        <v>5000</v>
      </c>
      <c r="AM3666" s="74"/>
      <c r="AN3666" s="74">
        <v>5000</v>
      </c>
      <c r="AO3666" s="74"/>
      <c r="AP3666" s="74">
        <v>5000</v>
      </c>
      <c r="AQ3666" s="74"/>
    </row>
    <row r="3667" spans="2:43" ht="18" customHeight="1" x14ac:dyDescent="0.2">
      <c r="B3667" s="4"/>
      <c r="C3667" s="117"/>
      <c r="D3667" s="117"/>
      <c r="E3667" s="117"/>
      <c r="F3667" s="48"/>
      <c r="G3667" s="11"/>
      <c r="H3667" s="117"/>
      <c r="I3667" s="124"/>
      <c r="J3667" s="124"/>
      <c r="K3667" s="144"/>
      <c r="L3667" s="11"/>
      <c r="M3667" s="143"/>
      <c r="N3667" s="42"/>
      <c r="O3667" s="128"/>
      <c r="P3667" s="130"/>
      <c r="Q3667" s="629">
        <v>6</v>
      </c>
      <c r="R3667" s="72"/>
      <c r="S3667" s="181"/>
      <c r="T3667" s="671" t="s">
        <v>19</v>
      </c>
      <c r="V3667" s="74"/>
      <c r="X3667" s="644">
        <f>X3668+X3669</f>
        <v>3600</v>
      </c>
      <c r="Z3667" s="644">
        <f>Z3668+Z3669</f>
        <v>0</v>
      </c>
      <c r="AB3667" s="644">
        <f>AB3668+AB3669</f>
        <v>0</v>
      </c>
      <c r="AD3667" s="644">
        <f>AD3668+AD3669</f>
        <v>0</v>
      </c>
      <c r="AF3667" s="644">
        <f>AF3668+AF3669</f>
        <v>19000</v>
      </c>
      <c r="AH3667" s="644">
        <f t="shared" si="563"/>
        <v>19000</v>
      </c>
      <c r="AI3667" s="8"/>
      <c r="AJ3667" s="644">
        <f>AJ3668+AJ3669</f>
        <v>0</v>
      </c>
      <c r="AK3667" s="8"/>
      <c r="AL3667" s="644">
        <f>AL3668+AL3669</f>
        <v>9000</v>
      </c>
      <c r="AM3667" s="644"/>
      <c r="AN3667" s="644">
        <f>AN3668+AN3669</f>
        <v>9500</v>
      </c>
      <c r="AO3667" s="644"/>
      <c r="AP3667" s="644">
        <f>AP3668+AP3669</f>
        <v>9500</v>
      </c>
      <c r="AQ3667" s="644"/>
    </row>
    <row r="3668" spans="2:43" ht="18" customHeight="1" x14ac:dyDescent="0.2">
      <c r="B3668" s="4"/>
      <c r="C3668" s="117"/>
      <c r="D3668" s="117"/>
      <c r="E3668" s="117"/>
      <c r="F3668" s="48"/>
      <c r="G3668" s="11"/>
      <c r="H3668" s="117"/>
      <c r="I3668" s="124"/>
      <c r="J3668" s="124"/>
      <c r="K3668" s="144"/>
      <c r="L3668" s="11"/>
      <c r="M3668" s="143"/>
      <c r="N3668" s="42"/>
      <c r="O3668" s="128"/>
      <c r="P3668" s="130"/>
      <c r="Q3668" s="130"/>
      <c r="R3668" s="72">
        <v>1</v>
      </c>
      <c r="S3668" s="181"/>
      <c r="T3668" s="665" t="s">
        <v>243</v>
      </c>
      <c r="V3668" s="74"/>
      <c r="X3668" s="74">
        <v>2500</v>
      </c>
      <c r="Z3668" s="74">
        <v>0</v>
      </c>
      <c r="AB3668" s="74">
        <v>0</v>
      </c>
      <c r="AD3668" s="74">
        <v>0</v>
      </c>
      <c r="AF3668" s="74">
        <v>11000</v>
      </c>
      <c r="AH3668" s="74">
        <f t="shared" si="563"/>
        <v>11000</v>
      </c>
      <c r="AI3668" s="8"/>
      <c r="AJ3668" s="74">
        <f t="shared" ref="AJ3668:AJ3669" si="609">CEILING(AB3668*25/100,10)</f>
        <v>0</v>
      </c>
      <c r="AK3668" s="8"/>
      <c r="AL3668" s="74">
        <v>9000</v>
      </c>
      <c r="AM3668" s="74"/>
      <c r="AN3668" s="74">
        <v>9500</v>
      </c>
      <c r="AO3668" s="74"/>
      <c r="AP3668" s="74">
        <v>9500</v>
      </c>
      <c r="AQ3668" s="74"/>
    </row>
    <row r="3669" spans="2:43" ht="18" hidden="1" customHeight="1" x14ac:dyDescent="0.2">
      <c r="B3669" s="4"/>
      <c r="C3669" s="117"/>
      <c r="D3669" s="117"/>
      <c r="E3669" s="117"/>
      <c r="F3669" s="48"/>
      <c r="G3669" s="11"/>
      <c r="H3669" s="117"/>
      <c r="I3669" s="124"/>
      <c r="J3669" s="124"/>
      <c r="K3669" s="144"/>
      <c r="L3669" s="11"/>
      <c r="M3669" s="143"/>
      <c r="N3669" s="42"/>
      <c r="O3669" s="128"/>
      <c r="P3669" s="130"/>
      <c r="Q3669" s="130"/>
      <c r="R3669" s="72">
        <v>2</v>
      </c>
      <c r="S3669" s="181"/>
      <c r="T3669" s="665" t="s">
        <v>72</v>
      </c>
      <c r="V3669" s="74"/>
      <c r="X3669" s="74">
        <v>1100</v>
      </c>
      <c r="Z3669" s="74">
        <v>0</v>
      </c>
      <c r="AB3669" s="74">
        <v>0</v>
      </c>
      <c r="AD3669" s="74">
        <v>0</v>
      </c>
      <c r="AF3669" s="74">
        <v>8000</v>
      </c>
      <c r="AH3669" s="74">
        <f t="shared" si="563"/>
        <v>8000</v>
      </c>
      <c r="AI3669" s="8"/>
      <c r="AJ3669" s="74">
        <f t="shared" si="609"/>
        <v>0</v>
      </c>
      <c r="AK3669" s="8"/>
      <c r="AL3669" s="74">
        <v>0</v>
      </c>
      <c r="AM3669" s="74"/>
      <c r="AN3669" s="74">
        <v>0</v>
      </c>
      <c r="AO3669" s="74"/>
      <c r="AP3669" s="74">
        <v>0</v>
      </c>
      <c r="AQ3669" s="74"/>
    </row>
    <row r="3670" spans="2:43" ht="18" customHeight="1" x14ac:dyDescent="0.2">
      <c r="B3670" s="4"/>
      <c r="C3670" s="117"/>
      <c r="D3670" s="117"/>
      <c r="E3670" s="117"/>
      <c r="F3670" s="48"/>
      <c r="G3670" s="11"/>
      <c r="H3670" s="117"/>
      <c r="I3670" s="124"/>
      <c r="J3670" s="124"/>
      <c r="K3670" s="144"/>
      <c r="L3670" s="11"/>
      <c r="M3670" s="143"/>
      <c r="N3670" s="42"/>
      <c r="O3670" s="128"/>
      <c r="P3670" s="668">
        <v>3</v>
      </c>
      <c r="Q3670" s="130"/>
      <c r="R3670" s="72"/>
      <c r="S3670" s="181"/>
      <c r="T3670" s="670" t="s">
        <v>215</v>
      </c>
      <c r="V3670" s="74"/>
      <c r="X3670" s="672">
        <f>X3671+X3673+X3675</f>
        <v>6500</v>
      </c>
      <c r="Z3670" s="672">
        <f>Z3671+Z3673+Z3675</f>
        <v>7660</v>
      </c>
      <c r="AB3670" s="672">
        <f>AB3671+AB3673+AB3675</f>
        <v>4700</v>
      </c>
      <c r="AD3670" s="672">
        <f>AD3671+AD3673+AD3675</f>
        <v>4900</v>
      </c>
      <c r="AF3670" s="672">
        <f>AF3671+AF3673+AF3675</f>
        <v>6500</v>
      </c>
      <c r="AH3670" s="672">
        <f t="shared" si="563"/>
        <v>11400</v>
      </c>
      <c r="AI3670" s="8"/>
      <c r="AJ3670" s="672">
        <f>AJ3671+AJ3673+AJ3675</f>
        <v>1180</v>
      </c>
      <c r="AK3670" s="8"/>
      <c r="AL3670" s="672">
        <f>AL3671+AL3673+AL3675</f>
        <v>6060</v>
      </c>
      <c r="AM3670" s="672"/>
      <c r="AN3670" s="672">
        <f>AN3671+AN3673+AN3675</f>
        <v>6470</v>
      </c>
      <c r="AO3670" s="672"/>
      <c r="AP3670" s="672">
        <f>AP3671+AP3673+AP3675</f>
        <v>6470</v>
      </c>
      <c r="AQ3670" s="672"/>
    </row>
    <row r="3671" spans="2:43" ht="18" customHeight="1" x14ac:dyDescent="0.2">
      <c r="B3671" s="4"/>
      <c r="C3671" s="117"/>
      <c r="D3671" s="117"/>
      <c r="E3671" s="117"/>
      <c r="F3671" s="48"/>
      <c r="G3671" s="11"/>
      <c r="H3671" s="117"/>
      <c r="I3671" s="124"/>
      <c r="J3671" s="124"/>
      <c r="K3671" s="144"/>
      <c r="L3671" s="11"/>
      <c r="M3671" s="143"/>
      <c r="N3671" s="42"/>
      <c r="O3671" s="128"/>
      <c r="P3671" s="130"/>
      <c r="Q3671" s="629">
        <v>1</v>
      </c>
      <c r="R3671" s="72"/>
      <c r="S3671" s="181"/>
      <c r="T3671" s="671" t="s">
        <v>20</v>
      </c>
      <c r="V3671" s="74"/>
      <c r="X3671" s="644">
        <f>X3672</f>
        <v>3000</v>
      </c>
      <c r="Z3671" s="644">
        <f>Z3672</f>
        <v>3340</v>
      </c>
      <c r="AB3671" s="644">
        <f>AB3672</f>
        <v>2700</v>
      </c>
      <c r="AD3671" s="644">
        <f>AD3672</f>
        <v>2800</v>
      </c>
      <c r="AF3671" s="644">
        <f>AF3672</f>
        <v>0</v>
      </c>
      <c r="AH3671" s="644">
        <f t="shared" si="563"/>
        <v>2800</v>
      </c>
      <c r="AI3671" s="8"/>
      <c r="AJ3671" s="644">
        <f>AJ3672</f>
        <v>680</v>
      </c>
      <c r="AK3671" s="8"/>
      <c r="AL3671" s="644">
        <f>AL3672</f>
        <v>2140</v>
      </c>
      <c r="AM3671" s="644"/>
      <c r="AN3671" s="644">
        <f>AN3672</f>
        <v>2280</v>
      </c>
      <c r="AO3671" s="644"/>
      <c r="AP3671" s="644">
        <f>AP3672</f>
        <v>2280</v>
      </c>
      <c r="AQ3671" s="644"/>
    </row>
    <row r="3672" spans="2:43" ht="18" customHeight="1" x14ac:dyDescent="0.2">
      <c r="B3672" s="4"/>
      <c r="C3672" s="117"/>
      <c r="D3672" s="117"/>
      <c r="E3672" s="117"/>
      <c r="F3672" s="48"/>
      <c r="G3672" s="11"/>
      <c r="H3672" s="117"/>
      <c r="I3672" s="124"/>
      <c r="J3672" s="124"/>
      <c r="K3672" s="144"/>
      <c r="L3672" s="11"/>
      <c r="M3672" s="143"/>
      <c r="N3672" s="42"/>
      <c r="O3672" s="128"/>
      <c r="P3672" s="130"/>
      <c r="Q3672" s="130"/>
      <c r="R3672" s="72">
        <v>1</v>
      </c>
      <c r="S3672" s="181"/>
      <c r="T3672" s="665" t="s">
        <v>20</v>
      </c>
      <c r="V3672" s="74"/>
      <c r="X3672" s="74">
        <v>3000</v>
      </c>
      <c r="Z3672" s="74">
        <v>3340</v>
      </c>
      <c r="AB3672" s="74">
        <v>2700</v>
      </c>
      <c r="AD3672" s="74">
        <v>2800</v>
      </c>
      <c r="AF3672" s="74">
        <v>0</v>
      </c>
      <c r="AH3672" s="74">
        <f t="shared" si="563"/>
        <v>2800</v>
      </c>
      <c r="AI3672" s="8"/>
      <c r="AJ3672" s="74">
        <f>CEILING(AB3672*25/100,10)</f>
        <v>680</v>
      </c>
      <c r="AK3672" s="8"/>
      <c r="AL3672" s="74">
        <v>2140</v>
      </c>
      <c r="AM3672" s="74"/>
      <c r="AN3672" s="74">
        <v>2280</v>
      </c>
      <c r="AO3672" s="74"/>
      <c r="AP3672" s="74">
        <v>2280</v>
      </c>
      <c r="AQ3672" s="74"/>
    </row>
    <row r="3673" spans="2:43" ht="18" customHeight="1" x14ac:dyDescent="0.2">
      <c r="B3673" s="4"/>
      <c r="C3673" s="117"/>
      <c r="D3673" s="117"/>
      <c r="E3673" s="117"/>
      <c r="F3673" s="48"/>
      <c r="G3673" s="11"/>
      <c r="H3673" s="117"/>
      <c r="I3673" s="124"/>
      <c r="J3673" s="124"/>
      <c r="K3673" s="144"/>
      <c r="L3673" s="11"/>
      <c r="M3673" s="143"/>
      <c r="N3673" s="42"/>
      <c r="O3673" s="128"/>
      <c r="P3673" s="130"/>
      <c r="Q3673" s="629">
        <v>2</v>
      </c>
      <c r="R3673" s="72"/>
      <c r="S3673" s="181"/>
      <c r="T3673" s="671" t="s">
        <v>21</v>
      </c>
      <c r="V3673" s="74"/>
      <c r="X3673" s="644">
        <f>X3674</f>
        <v>1000</v>
      </c>
      <c r="Z3673" s="644">
        <f>Z3674</f>
        <v>1910</v>
      </c>
      <c r="AB3673" s="644">
        <f>AB3674</f>
        <v>2000</v>
      </c>
      <c r="AD3673" s="644">
        <f>AD3674</f>
        <v>2100</v>
      </c>
      <c r="AF3673" s="644">
        <f>AF3674</f>
        <v>0</v>
      </c>
      <c r="AH3673" s="644">
        <f t="shared" si="563"/>
        <v>2100</v>
      </c>
      <c r="AI3673" s="8"/>
      <c r="AJ3673" s="644">
        <f>AJ3674</f>
        <v>500</v>
      </c>
      <c r="AK3673" s="8"/>
      <c r="AL3673" s="644">
        <f>AL3674</f>
        <v>2280</v>
      </c>
      <c r="AM3673" s="644"/>
      <c r="AN3673" s="644">
        <f>AN3674</f>
        <v>2420</v>
      </c>
      <c r="AO3673" s="644"/>
      <c r="AP3673" s="644">
        <f>AP3674</f>
        <v>2420</v>
      </c>
      <c r="AQ3673" s="644"/>
    </row>
    <row r="3674" spans="2:43" ht="18" customHeight="1" x14ac:dyDescent="0.2">
      <c r="B3674" s="4"/>
      <c r="C3674" s="117"/>
      <c r="D3674" s="117"/>
      <c r="E3674" s="117"/>
      <c r="F3674" s="48"/>
      <c r="G3674" s="11"/>
      <c r="H3674" s="117"/>
      <c r="I3674" s="124"/>
      <c r="J3674" s="124"/>
      <c r="K3674" s="144"/>
      <c r="L3674" s="11"/>
      <c r="M3674" s="143"/>
      <c r="N3674" s="42"/>
      <c r="O3674" s="128"/>
      <c r="P3674" s="130"/>
      <c r="Q3674" s="130"/>
      <c r="R3674" s="72">
        <v>1</v>
      </c>
      <c r="S3674" s="181"/>
      <c r="T3674" s="665" t="s">
        <v>21</v>
      </c>
      <c r="V3674" s="74"/>
      <c r="X3674" s="74">
        <v>1000</v>
      </c>
      <c r="Z3674" s="74">
        <v>1910</v>
      </c>
      <c r="AB3674" s="74">
        <v>2000</v>
      </c>
      <c r="AD3674" s="74">
        <v>2100</v>
      </c>
      <c r="AF3674" s="74">
        <v>0</v>
      </c>
      <c r="AH3674" s="74">
        <f t="shared" ref="AH3674:AH3737" si="610">AD3674+AF3674</f>
        <v>2100</v>
      </c>
      <c r="AI3674" s="8"/>
      <c r="AJ3674" s="74">
        <f>CEILING(AB3674*25/100,10)</f>
        <v>500</v>
      </c>
      <c r="AK3674" s="8"/>
      <c r="AL3674" s="74">
        <v>2280</v>
      </c>
      <c r="AM3674" s="74"/>
      <c r="AN3674" s="74">
        <v>2420</v>
      </c>
      <c r="AO3674" s="74"/>
      <c r="AP3674" s="74">
        <v>2420</v>
      </c>
      <c r="AQ3674" s="74"/>
    </row>
    <row r="3675" spans="2:43" ht="18" customHeight="1" x14ac:dyDescent="0.2">
      <c r="B3675" s="4"/>
      <c r="C3675" s="117"/>
      <c r="D3675" s="117"/>
      <c r="E3675" s="117"/>
      <c r="F3675" s="48"/>
      <c r="G3675" s="11"/>
      <c r="H3675" s="117"/>
      <c r="I3675" s="124"/>
      <c r="J3675" s="124"/>
      <c r="K3675" s="144"/>
      <c r="L3675" s="11"/>
      <c r="M3675" s="143"/>
      <c r="N3675" s="42"/>
      <c r="O3675" s="128"/>
      <c r="P3675" s="130"/>
      <c r="Q3675" s="629">
        <v>3</v>
      </c>
      <c r="R3675" s="72"/>
      <c r="S3675" s="181"/>
      <c r="T3675" s="671" t="s">
        <v>22</v>
      </c>
      <c r="V3675" s="74"/>
      <c r="X3675" s="644">
        <f>X3676</f>
        <v>2500</v>
      </c>
      <c r="Z3675" s="644">
        <f>Z3676</f>
        <v>2410</v>
      </c>
      <c r="AB3675" s="644">
        <f>AB3676</f>
        <v>0</v>
      </c>
      <c r="AD3675" s="644">
        <f>AD3676</f>
        <v>0</v>
      </c>
      <c r="AF3675" s="644">
        <f>AF3676</f>
        <v>6500</v>
      </c>
      <c r="AH3675" s="644">
        <f t="shared" si="610"/>
        <v>6500</v>
      </c>
      <c r="AI3675" s="8"/>
      <c r="AJ3675" s="644">
        <f>AJ3676</f>
        <v>0</v>
      </c>
      <c r="AK3675" s="8"/>
      <c r="AL3675" s="644">
        <f>AL3676</f>
        <v>1640</v>
      </c>
      <c r="AM3675" s="644"/>
      <c r="AN3675" s="644">
        <f>AN3676</f>
        <v>1770</v>
      </c>
      <c r="AO3675" s="644"/>
      <c r="AP3675" s="644">
        <f>AP3676</f>
        <v>1770</v>
      </c>
      <c r="AQ3675" s="644"/>
    </row>
    <row r="3676" spans="2:43" ht="18" customHeight="1" x14ac:dyDescent="0.2">
      <c r="B3676" s="4"/>
      <c r="C3676" s="117"/>
      <c r="D3676" s="117"/>
      <c r="E3676" s="117"/>
      <c r="F3676" s="48"/>
      <c r="G3676" s="11"/>
      <c r="H3676" s="117"/>
      <c r="I3676" s="124"/>
      <c r="J3676" s="124"/>
      <c r="K3676" s="144"/>
      <c r="L3676" s="11"/>
      <c r="M3676" s="143"/>
      <c r="N3676" s="42"/>
      <c r="O3676" s="128"/>
      <c r="P3676" s="130"/>
      <c r="Q3676" s="130"/>
      <c r="R3676" s="72">
        <v>1</v>
      </c>
      <c r="S3676" s="181"/>
      <c r="T3676" s="665" t="s">
        <v>22</v>
      </c>
      <c r="V3676" s="74"/>
      <c r="X3676" s="74">
        <v>2500</v>
      </c>
      <c r="Z3676" s="74">
        <v>2410</v>
      </c>
      <c r="AB3676" s="74">
        <v>0</v>
      </c>
      <c r="AD3676" s="74">
        <v>0</v>
      </c>
      <c r="AF3676" s="74">
        <v>6500</v>
      </c>
      <c r="AH3676" s="74">
        <f t="shared" si="610"/>
        <v>6500</v>
      </c>
      <c r="AI3676" s="8"/>
      <c r="AJ3676" s="74">
        <f>CEILING(AB3676*25/100,10)</f>
        <v>0</v>
      </c>
      <c r="AK3676" s="8"/>
      <c r="AL3676" s="74">
        <v>1640</v>
      </c>
      <c r="AM3676" s="74"/>
      <c r="AN3676" s="74">
        <v>1770</v>
      </c>
      <c r="AO3676" s="74"/>
      <c r="AP3676" s="74">
        <v>1770</v>
      </c>
      <c r="AQ3676" s="74"/>
    </row>
    <row r="3677" spans="2:43" ht="18" customHeight="1" x14ac:dyDescent="0.2">
      <c r="B3677" s="4"/>
      <c r="C3677" s="117"/>
      <c r="D3677" s="117"/>
      <c r="E3677" s="117"/>
      <c r="F3677" s="48"/>
      <c r="G3677" s="11"/>
      <c r="H3677" s="117"/>
      <c r="I3677" s="124"/>
      <c r="J3677" s="124"/>
      <c r="K3677" s="144"/>
      <c r="L3677" s="11"/>
      <c r="M3677" s="143"/>
      <c r="N3677" s="42"/>
      <c r="O3677" s="128"/>
      <c r="P3677" s="666">
        <v>5</v>
      </c>
      <c r="Q3677" s="130"/>
      <c r="R3677" s="72"/>
      <c r="S3677" s="181"/>
      <c r="T3677" s="670" t="s">
        <v>24</v>
      </c>
      <c r="V3677" s="74"/>
      <c r="X3677" s="672">
        <f>X3678</f>
        <v>4500</v>
      </c>
      <c r="Z3677" s="672">
        <f>Z3678</f>
        <v>4200</v>
      </c>
      <c r="AB3677" s="672">
        <f>AB3678</f>
        <v>4300</v>
      </c>
      <c r="AD3677" s="672">
        <f>AD3678</f>
        <v>4500</v>
      </c>
      <c r="AF3677" s="672">
        <f>AF3678</f>
        <v>0</v>
      </c>
      <c r="AH3677" s="672">
        <f t="shared" si="610"/>
        <v>4500</v>
      </c>
      <c r="AI3677" s="8"/>
      <c r="AJ3677" s="672">
        <f>AJ3678</f>
        <v>1510</v>
      </c>
      <c r="AK3677" s="8"/>
      <c r="AL3677" s="672">
        <f t="shared" ref="AL3677:AP3678" si="611">AL3678</f>
        <v>5500</v>
      </c>
      <c r="AM3677" s="672"/>
      <c r="AN3677" s="672">
        <f t="shared" si="611"/>
        <v>6000</v>
      </c>
      <c r="AO3677" s="672"/>
      <c r="AP3677" s="672">
        <f t="shared" si="611"/>
        <v>6000</v>
      </c>
      <c r="AQ3677" s="672"/>
    </row>
    <row r="3678" spans="2:43" ht="18" customHeight="1" x14ac:dyDescent="0.2">
      <c r="B3678" s="4"/>
      <c r="C3678" s="117"/>
      <c r="D3678" s="117"/>
      <c r="E3678" s="117"/>
      <c r="F3678" s="48"/>
      <c r="G3678" s="11"/>
      <c r="H3678" s="117"/>
      <c r="I3678" s="124"/>
      <c r="J3678" s="124"/>
      <c r="K3678" s="144"/>
      <c r="L3678" s="11"/>
      <c r="M3678" s="143"/>
      <c r="N3678" s="42"/>
      <c r="O3678" s="128"/>
      <c r="P3678" s="666"/>
      <c r="Q3678" s="629">
        <v>2</v>
      </c>
      <c r="R3678" s="72"/>
      <c r="S3678" s="181"/>
      <c r="T3678" s="671" t="s">
        <v>25</v>
      </c>
      <c r="V3678" s="74"/>
      <c r="X3678" s="644">
        <f>X3679</f>
        <v>4500</v>
      </c>
      <c r="Z3678" s="644">
        <f>Z3679</f>
        <v>4200</v>
      </c>
      <c r="AB3678" s="644">
        <f>AB3679</f>
        <v>4300</v>
      </c>
      <c r="AD3678" s="644">
        <f>AD3679</f>
        <v>4500</v>
      </c>
      <c r="AF3678" s="644">
        <f>AF3679</f>
        <v>0</v>
      </c>
      <c r="AH3678" s="644">
        <f t="shared" si="610"/>
        <v>4500</v>
      </c>
      <c r="AI3678" s="8"/>
      <c r="AJ3678" s="644">
        <f>AJ3679</f>
        <v>1510</v>
      </c>
      <c r="AK3678" s="8"/>
      <c r="AL3678" s="644">
        <f t="shared" si="611"/>
        <v>5500</v>
      </c>
      <c r="AM3678" s="644"/>
      <c r="AN3678" s="644">
        <f t="shared" si="611"/>
        <v>6000</v>
      </c>
      <c r="AO3678" s="644"/>
      <c r="AP3678" s="644">
        <f t="shared" si="611"/>
        <v>6000</v>
      </c>
      <c r="AQ3678" s="644"/>
    </row>
    <row r="3679" spans="2:43" ht="18" customHeight="1" x14ac:dyDescent="0.2">
      <c r="B3679" s="4"/>
      <c r="C3679" s="117"/>
      <c r="D3679" s="117"/>
      <c r="E3679" s="117"/>
      <c r="F3679" s="48"/>
      <c r="G3679" s="11"/>
      <c r="H3679" s="117"/>
      <c r="I3679" s="124"/>
      <c r="J3679" s="124"/>
      <c r="K3679" s="144"/>
      <c r="L3679" s="11"/>
      <c r="M3679" s="143"/>
      <c r="N3679" s="42"/>
      <c r="O3679" s="128"/>
      <c r="P3679" s="666"/>
      <c r="Q3679" s="629"/>
      <c r="R3679" s="72">
        <v>2</v>
      </c>
      <c r="S3679" s="181"/>
      <c r="T3679" s="665" t="s">
        <v>221</v>
      </c>
      <c r="V3679" s="74"/>
      <c r="X3679" s="74">
        <v>4500</v>
      </c>
      <c r="Z3679" s="829">
        <v>4200</v>
      </c>
      <c r="AB3679" s="74">
        <v>4300</v>
      </c>
      <c r="AD3679" s="74">
        <v>4500</v>
      </c>
      <c r="AF3679" s="74">
        <v>0</v>
      </c>
      <c r="AH3679" s="74">
        <f t="shared" si="610"/>
        <v>4500</v>
      </c>
      <c r="AI3679" s="8"/>
      <c r="AJ3679" s="74">
        <f>CEILING(AB3679*35/100,10)</f>
        <v>1510</v>
      </c>
      <c r="AK3679" s="8"/>
      <c r="AL3679" s="74">
        <v>5500</v>
      </c>
      <c r="AM3679" s="74"/>
      <c r="AN3679" s="74">
        <v>6000</v>
      </c>
      <c r="AO3679" s="74"/>
      <c r="AP3679" s="74">
        <v>6000</v>
      </c>
      <c r="AQ3679" s="74"/>
    </row>
    <row r="3680" spans="2:43" ht="18" customHeight="1" x14ac:dyDescent="0.2">
      <c r="B3680" s="4"/>
      <c r="C3680" s="117"/>
      <c r="D3680" s="117"/>
      <c r="E3680" s="117"/>
      <c r="F3680" s="48"/>
      <c r="G3680" s="11"/>
      <c r="H3680" s="117"/>
      <c r="I3680" s="124"/>
      <c r="J3680" s="124"/>
      <c r="K3680" s="144"/>
      <c r="L3680" s="11"/>
      <c r="M3680" s="143"/>
      <c r="N3680" s="42"/>
      <c r="O3680" s="128"/>
      <c r="P3680" s="666">
        <v>7</v>
      </c>
      <c r="Q3680" s="629"/>
      <c r="R3680" s="72"/>
      <c r="S3680" s="181"/>
      <c r="T3680" s="670" t="s">
        <v>609</v>
      </c>
      <c r="V3680" s="74"/>
      <c r="X3680" s="684">
        <f>X3681</f>
        <v>10000</v>
      </c>
      <c r="Z3680" s="684">
        <f>Z3681</f>
        <v>0</v>
      </c>
      <c r="AB3680" s="672">
        <f>AB3681</f>
        <v>1000</v>
      </c>
      <c r="AD3680" s="684">
        <f>AD3681</f>
        <v>1050</v>
      </c>
      <c r="AF3680" s="672">
        <f>AF3681</f>
        <v>0</v>
      </c>
      <c r="AH3680" s="672">
        <f t="shared" si="610"/>
        <v>1050</v>
      </c>
      <c r="AI3680" s="8"/>
      <c r="AJ3680" s="672">
        <f>AJ3681</f>
        <v>250</v>
      </c>
      <c r="AK3680" s="8"/>
      <c r="AL3680" s="672">
        <f t="shared" ref="AL3680:AP3681" si="612">AL3681</f>
        <v>1000</v>
      </c>
      <c r="AM3680" s="672"/>
      <c r="AN3680" s="672">
        <f t="shared" si="612"/>
        <v>1000</v>
      </c>
      <c r="AO3680" s="672"/>
      <c r="AP3680" s="672">
        <f t="shared" si="612"/>
        <v>1000</v>
      </c>
      <c r="AQ3680" s="672"/>
    </row>
    <row r="3681" spans="2:43" ht="18" customHeight="1" x14ac:dyDescent="0.2">
      <c r="B3681" s="4"/>
      <c r="C3681" s="117"/>
      <c r="D3681" s="117"/>
      <c r="E3681" s="117"/>
      <c r="F3681" s="48"/>
      <c r="G3681" s="11"/>
      <c r="H3681" s="117"/>
      <c r="I3681" s="124"/>
      <c r="J3681" s="124"/>
      <c r="K3681" s="144"/>
      <c r="L3681" s="11"/>
      <c r="M3681" s="143"/>
      <c r="N3681" s="42"/>
      <c r="O3681" s="128"/>
      <c r="P3681" s="130"/>
      <c r="Q3681" s="629">
        <v>3</v>
      </c>
      <c r="R3681" s="72"/>
      <c r="S3681" s="181"/>
      <c r="T3681" s="671" t="s">
        <v>224</v>
      </c>
      <c r="V3681" s="74"/>
      <c r="X3681" s="644">
        <f>X3682</f>
        <v>10000</v>
      </c>
      <c r="Z3681" s="644">
        <f>Z3682</f>
        <v>0</v>
      </c>
      <c r="AB3681" s="644">
        <f>AB3682</f>
        <v>1000</v>
      </c>
      <c r="AD3681" s="644">
        <f>AD3682</f>
        <v>1050</v>
      </c>
      <c r="AF3681" s="644">
        <f>AF3682</f>
        <v>0</v>
      </c>
      <c r="AH3681" s="644">
        <f t="shared" si="610"/>
        <v>1050</v>
      </c>
      <c r="AI3681" s="8"/>
      <c r="AJ3681" s="644">
        <f>AJ3682</f>
        <v>250</v>
      </c>
      <c r="AK3681" s="8"/>
      <c r="AL3681" s="644">
        <f t="shared" si="612"/>
        <v>1000</v>
      </c>
      <c r="AM3681" s="644"/>
      <c r="AN3681" s="644">
        <f t="shared" si="612"/>
        <v>1000</v>
      </c>
      <c r="AO3681" s="644"/>
      <c r="AP3681" s="644">
        <f t="shared" si="612"/>
        <v>1000</v>
      </c>
      <c r="AQ3681" s="644"/>
    </row>
    <row r="3682" spans="2:43" ht="18" customHeight="1" x14ac:dyDescent="0.2">
      <c r="B3682" s="4"/>
      <c r="C3682" s="117"/>
      <c r="D3682" s="117"/>
      <c r="E3682" s="117"/>
      <c r="F3682" s="48"/>
      <c r="G3682" s="11"/>
      <c r="H3682" s="117"/>
      <c r="I3682" s="124"/>
      <c r="J3682" s="124"/>
      <c r="K3682" s="144"/>
      <c r="L3682" s="11"/>
      <c r="M3682" s="143"/>
      <c r="N3682" s="42"/>
      <c r="O3682" s="128"/>
      <c r="P3682" s="130"/>
      <c r="Q3682" s="629"/>
      <c r="R3682" s="680" t="s">
        <v>0</v>
      </c>
      <c r="S3682" s="683"/>
      <c r="T3682" s="665" t="s">
        <v>53</v>
      </c>
      <c r="V3682" s="74"/>
      <c r="X3682" s="74">
        <v>10000</v>
      </c>
      <c r="Z3682" s="74">
        <v>0</v>
      </c>
      <c r="AB3682" s="74">
        <v>1000</v>
      </c>
      <c r="AD3682" s="74">
        <v>1050</v>
      </c>
      <c r="AF3682" s="74">
        <v>0</v>
      </c>
      <c r="AH3682" s="74">
        <f t="shared" si="610"/>
        <v>1050</v>
      </c>
      <c r="AI3682" s="8"/>
      <c r="AJ3682" s="74">
        <f>CEILING(AB3682*25/100,10)</f>
        <v>250</v>
      </c>
      <c r="AK3682" s="8"/>
      <c r="AL3682" s="74">
        <v>1000</v>
      </c>
      <c r="AM3682" s="74"/>
      <c r="AN3682" s="74">
        <v>1000</v>
      </c>
      <c r="AO3682" s="74"/>
      <c r="AP3682" s="74">
        <v>1000</v>
      </c>
      <c r="AQ3682" s="74"/>
    </row>
    <row r="3683" spans="2:43" ht="18" customHeight="1" x14ac:dyDescent="0.2">
      <c r="B3683" s="4"/>
      <c r="C3683" s="117"/>
      <c r="D3683" s="117"/>
      <c r="E3683" s="117"/>
      <c r="F3683" s="48"/>
      <c r="G3683" s="11"/>
      <c r="H3683" s="117"/>
      <c r="I3683" s="124"/>
      <c r="J3683" s="124"/>
      <c r="K3683" s="144"/>
      <c r="L3683" s="11"/>
      <c r="M3683" s="143"/>
      <c r="N3683" s="42"/>
      <c r="O3683" s="128"/>
      <c r="P3683" s="130"/>
      <c r="Q3683" s="629"/>
      <c r="R3683" s="72"/>
      <c r="S3683" s="181"/>
      <c r="T3683" s="671"/>
      <c r="V3683" s="74"/>
      <c r="X3683" s="74"/>
      <c r="Z3683" s="74"/>
      <c r="AB3683" s="74"/>
      <c r="AD3683" s="74"/>
      <c r="AF3683" s="74"/>
      <c r="AH3683" s="74">
        <f t="shared" si="610"/>
        <v>0</v>
      </c>
      <c r="AI3683" s="8"/>
      <c r="AJ3683" s="74"/>
      <c r="AK3683" s="8"/>
      <c r="AL3683" s="74"/>
      <c r="AM3683" s="74"/>
      <c r="AN3683" s="74"/>
      <c r="AO3683" s="74"/>
      <c r="AP3683" s="74"/>
      <c r="AQ3683" s="74"/>
    </row>
    <row r="3684" spans="2:43" ht="18" customHeight="1" x14ac:dyDescent="0.2">
      <c r="B3684" s="4"/>
      <c r="C3684" s="117"/>
      <c r="D3684" s="117"/>
      <c r="E3684" s="150">
        <v>3</v>
      </c>
      <c r="F3684" s="161"/>
      <c r="G3684" s="278"/>
      <c r="H3684" s="150"/>
      <c r="I3684" s="137"/>
      <c r="J3684" s="137"/>
      <c r="K3684" s="268"/>
      <c r="L3684" s="278"/>
      <c r="M3684" s="227"/>
      <c r="N3684" s="263"/>
      <c r="O3684" s="138"/>
      <c r="P3684" s="134"/>
      <c r="Q3684" s="134"/>
      <c r="R3684" s="681"/>
      <c r="S3684" s="252"/>
      <c r="T3684" s="682" t="s">
        <v>125</v>
      </c>
      <c r="U3684" s="242"/>
      <c r="V3684" s="88">
        <f>V3685+V3819</f>
        <v>2082000</v>
      </c>
      <c r="X3684" s="88">
        <f>X3685+X3819</f>
        <v>2783900</v>
      </c>
      <c r="Z3684" s="88">
        <f>Z3685+Z3819</f>
        <v>2862680</v>
      </c>
      <c r="AB3684" s="88">
        <f>AB3685+AB3819</f>
        <v>3088275</v>
      </c>
      <c r="AD3684" s="88" t="e">
        <f>AD3685+AD3819</f>
        <v>#REF!</v>
      </c>
      <c r="AF3684" s="88">
        <f>AF3685+AF3819</f>
        <v>0</v>
      </c>
      <c r="AH3684" s="88" t="e">
        <f t="shared" si="610"/>
        <v>#REF!</v>
      </c>
      <c r="AI3684" s="8"/>
      <c r="AJ3684" s="88">
        <f>AJ3685+AJ3819</f>
        <v>1039910</v>
      </c>
      <c r="AK3684" s="89"/>
      <c r="AL3684" s="88">
        <f>AL3685+AL3819</f>
        <v>3914150</v>
      </c>
      <c r="AM3684" s="88"/>
      <c r="AN3684" s="88">
        <f>AN3685+AN3819</f>
        <v>4236240</v>
      </c>
      <c r="AO3684" s="88"/>
      <c r="AP3684" s="88">
        <f>AP3685+AP3819</f>
        <v>4236240</v>
      </c>
      <c r="AQ3684" s="88"/>
    </row>
    <row r="3685" spans="2:43" ht="18" customHeight="1" x14ac:dyDescent="0.2">
      <c r="B3685" s="4"/>
      <c r="C3685" s="117"/>
      <c r="D3685" s="117"/>
      <c r="E3685" s="117"/>
      <c r="F3685" s="113">
        <v>0</v>
      </c>
      <c r="G3685" s="283"/>
      <c r="H3685" s="171"/>
      <c r="I3685" s="114"/>
      <c r="J3685" s="114"/>
      <c r="K3685" s="167"/>
      <c r="L3685" s="276"/>
      <c r="M3685" s="166"/>
      <c r="N3685" s="259"/>
      <c r="O3685" s="115"/>
      <c r="P3685" s="116"/>
      <c r="Q3685" s="116"/>
      <c r="R3685" s="52"/>
      <c r="S3685" s="247"/>
      <c r="T3685" s="53" t="s">
        <v>126</v>
      </c>
      <c r="U3685" s="240"/>
      <c r="V3685" s="54">
        <f>V3686</f>
        <v>1452000</v>
      </c>
      <c r="X3685" s="54">
        <f>X3686</f>
        <v>1852800</v>
      </c>
      <c r="Z3685" s="54">
        <f>Z3686</f>
        <v>1871810</v>
      </c>
      <c r="AB3685" s="54">
        <f>AB3686</f>
        <v>1958475</v>
      </c>
      <c r="AD3685" s="54" t="e">
        <f>AD3686</f>
        <v>#REF!</v>
      </c>
      <c r="AF3685" s="54">
        <f>AF3686</f>
        <v>0</v>
      </c>
      <c r="AH3685" s="54" t="e">
        <f t="shared" si="610"/>
        <v>#REF!</v>
      </c>
      <c r="AI3685" s="89"/>
      <c r="AJ3685" s="54">
        <f>AJ3686</f>
        <v>663730</v>
      </c>
      <c r="AK3685" s="55"/>
      <c r="AL3685" s="54">
        <f t="shared" ref="AL3685:AP3687" si="613">AL3686</f>
        <v>2404970</v>
      </c>
      <c r="AM3685" s="54"/>
      <c r="AN3685" s="54">
        <f t="shared" si="613"/>
        <v>2602370</v>
      </c>
      <c r="AO3685" s="54"/>
      <c r="AP3685" s="54">
        <f t="shared" si="613"/>
        <v>2602370</v>
      </c>
      <c r="AQ3685" s="54"/>
    </row>
    <row r="3686" spans="2:43" ht="18" customHeight="1" x14ac:dyDescent="0.2">
      <c r="B3686" s="4"/>
      <c r="C3686" s="117"/>
      <c r="D3686" s="117"/>
      <c r="E3686" s="117"/>
      <c r="F3686" s="48"/>
      <c r="G3686" s="11"/>
      <c r="H3686" s="112" t="s">
        <v>33</v>
      </c>
      <c r="I3686" s="118"/>
      <c r="J3686" s="118"/>
      <c r="K3686" s="170"/>
      <c r="L3686" s="34"/>
      <c r="M3686" s="169"/>
      <c r="N3686" s="260"/>
      <c r="O3686" s="119"/>
      <c r="P3686" s="120"/>
      <c r="Q3686" s="120"/>
      <c r="R3686" s="56"/>
      <c r="S3686" s="248"/>
      <c r="T3686" s="57" t="s">
        <v>92</v>
      </c>
      <c r="U3686" s="236"/>
      <c r="V3686" s="58">
        <f>V3687</f>
        <v>1452000</v>
      </c>
      <c r="X3686" s="659">
        <f>X3687</f>
        <v>1852800</v>
      </c>
      <c r="Z3686" s="659">
        <f>Z3687</f>
        <v>1871810</v>
      </c>
      <c r="AB3686" s="659">
        <f>AB3687</f>
        <v>1958475</v>
      </c>
      <c r="AD3686" s="659" t="e">
        <f>AD3687</f>
        <v>#REF!</v>
      </c>
      <c r="AF3686" s="659">
        <f>AF3687</f>
        <v>0</v>
      </c>
      <c r="AH3686" s="659" t="e">
        <f t="shared" si="610"/>
        <v>#REF!</v>
      </c>
      <c r="AI3686" s="55"/>
      <c r="AJ3686" s="659">
        <f>AJ3687</f>
        <v>663730</v>
      </c>
      <c r="AK3686" s="59"/>
      <c r="AL3686" s="659">
        <f t="shared" si="613"/>
        <v>2404970</v>
      </c>
      <c r="AM3686" s="659"/>
      <c r="AN3686" s="659">
        <f t="shared" si="613"/>
        <v>2602370</v>
      </c>
      <c r="AO3686" s="659"/>
      <c r="AP3686" s="659">
        <f t="shared" si="613"/>
        <v>2602370</v>
      </c>
      <c r="AQ3686" s="659"/>
    </row>
    <row r="3687" spans="2:43" ht="18" customHeight="1" x14ac:dyDescent="0.2">
      <c r="B3687" s="4"/>
      <c r="C3687" s="117"/>
      <c r="D3687" s="117"/>
      <c r="E3687" s="117"/>
      <c r="F3687" s="48"/>
      <c r="G3687" s="11"/>
      <c r="H3687" s="132"/>
      <c r="I3687" s="121">
        <v>4</v>
      </c>
      <c r="J3687" s="121"/>
      <c r="K3687" s="164"/>
      <c r="L3687" s="277"/>
      <c r="M3687" s="163"/>
      <c r="N3687" s="261"/>
      <c r="O3687" s="122"/>
      <c r="P3687" s="123"/>
      <c r="Q3687" s="123"/>
      <c r="R3687" s="49"/>
      <c r="S3687" s="18"/>
      <c r="T3687" s="50" t="s">
        <v>93</v>
      </c>
      <c r="U3687" s="76"/>
      <c r="V3687" s="51">
        <f>V3688</f>
        <v>1452000</v>
      </c>
      <c r="X3687" s="51">
        <f>X3688</f>
        <v>1852800</v>
      </c>
      <c r="Z3687" s="51">
        <f>Z3688</f>
        <v>1871810</v>
      </c>
      <c r="AB3687" s="51">
        <f>AB3688</f>
        <v>1958475</v>
      </c>
      <c r="AD3687" s="51" t="e">
        <f>AD3688</f>
        <v>#REF!</v>
      </c>
      <c r="AF3687" s="51">
        <f>AF3688</f>
        <v>0</v>
      </c>
      <c r="AH3687" s="51" t="e">
        <f t="shared" si="610"/>
        <v>#REF!</v>
      </c>
      <c r="AI3687" s="660"/>
      <c r="AJ3687" s="51">
        <f>AJ3688</f>
        <v>663730</v>
      </c>
      <c r="AK3687" s="5"/>
      <c r="AL3687" s="51">
        <f t="shared" si="613"/>
        <v>2404970</v>
      </c>
      <c r="AM3687" s="51"/>
      <c r="AN3687" s="51">
        <f t="shared" si="613"/>
        <v>2602370</v>
      </c>
      <c r="AO3687" s="51"/>
      <c r="AP3687" s="51">
        <f t="shared" si="613"/>
        <v>2602370</v>
      </c>
      <c r="AQ3687" s="51"/>
    </row>
    <row r="3688" spans="2:43" ht="18" customHeight="1" x14ac:dyDescent="0.2">
      <c r="B3688" s="4"/>
      <c r="C3688" s="117"/>
      <c r="D3688" s="117"/>
      <c r="E3688" s="117"/>
      <c r="F3688" s="48"/>
      <c r="G3688" s="11"/>
      <c r="H3688" s="132"/>
      <c r="I3688" s="121"/>
      <c r="J3688" s="121">
        <v>1</v>
      </c>
      <c r="K3688" s="164"/>
      <c r="L3688" s="277"/>
      <c r="M3688" s="163"/>
      <c r="N3688" s="261"/>
      <c r="O3688" s="122"/>
      <c r="P3688" s="123"/>
      <c r="Q3688" s="123"/>
      <c r="R3688" s="49"/>
      <c r="S3688" s="18"/>
      <c r="T3688" s="50" t="s">
        <v>189</v>
      </c>
      <c r="U3688" s="76"/>
      <c r="V3688" s="51">
        <f>V3689</f>
        <v>1452000</v>
      </c>
      <c r="X3688" s="51">
        <f>X3689</f>
        <v>1852800</v>
      </c>
      <c r="Z3688" s="51">
        <f>Z3689</f>
        <v>1871810</v>
      </c>
      <c r="AB3688" s="51">
        <f>AB3689+AB3766</f>
        <v>1958475</v>
      </c>
      <c r="AD3688" s="51" t="e">
        <f>AD3689+AD3766</f>
        <v>#REF!</v>
      </c>
      <c r="AF3688" s="51">
        <f>AF3689+AF3766</f>
        <v>0</v>
      </c>
      <c r="AH3688" s="51" t="e">
        <f>AH3689+AH3766</f>
        <v>#REF!</v>
      </c>
      <c r="AI3688" s="5"/>
      <c r="AJ3688" s="51">
        <f>AJ3689+AJ3766</f>
        <v>663730</v>
      </c>
      <c r="AK3688" s="5"/>
      <c r="AL3688" s="51">
        <f>AL3689+AL3766</f>
        <v>2404970</v>
      </c>
      <c r="AM3688" s="51"/>
      <c r="AN3688" s="51">
        <f>AN3689+AN3766</f>
        <v>2602370</v>
      </c>
      <c r="AO3688" s="51"/>
      <c r="AP3688" s="51">
        <f>AP3689+AP3766</f>
        <v>2602370</v>
      </c>
      <c r="AQ3688" s="51"/>
    </row>
    <row r="3689" spans="2:43" ht="18" customHeight="1" x14ac:dyDescent="0.2">
      <c r="B3689" s="4"/>
      <c r="C3689" s="117"/>
      <c r="D3689" s="117"/>
      <c r="E3689" s="117"/>
      <c r="F3689" s="48"/>
      <c r="G3689" s="11"/>
      <c r="H3689" s="117"/>
      <c r="I3689" s="124"/>
      <c r="J3689" s="124"/>
      <c r="K3689" s="144"/>
      <c r="L3689" s="11"/>
      <c r="M3689" s="226">
        <v>2</v>
      </c>
      <c r="N3689" s="262"/>
      <c r="O3689" s="125"/>
      <c r="P3689" s="126"/>
      <c r="Q3689" s="126"/>
      <c r="R3689" s="60"/>
      <c r="S3689" s="249"/>
      <c r="T3689" s="61" t="s">
        <v>413</v>
      </c>
      <c r="U3689" s="241"/>
      <c r="V3689" s="62">
        <f>V3690+V3717+V3727+V3761</f>
        <v>1452000</v>
      </c>
      <c r="X3689" s="62">
        <f>X3690+X3717+X3727+X3761</f>
        <v>1852800</v>
      </c>
      <c r="Z3689" s="62">
        <f>Z3690+Z3717+Z3727+Z3761</f>
        <v>1871810</v>
      </c>
      <c r="AB3689" s="62">
        <f>AB3690+AB3717+AB3727+AB3761</f>
        <v>1958475</v>
      </c>
      <c r="AD3689" s="62" t="e">
        <f>AD3690+AD3717+AD3727+AD3761</f>
        <v>#REF!</v>
      </c>
      <c r="AF3689" s="62">
        <f>AF3690+AF3717+AF3727+AF3761</f>
        <v>0</v>
      </c>
      <c r="AH3689" s="62" t="e">
        <f t="shared" si="610"/>
        <v>#REF!</v>
      </c>
      <c r="AI3689" s="5"/>
      <c r="AJ3689" s="62">
        <f>AJ3690+AJ3717+AJ3727+AJ3761</f>
        <v>663730</v>
      </c>
      <c r="AK3689" s="63"/>
      <c r="AL3689" s="62">
        <f>AL3690+AL3717+AL3727+AL3761</f>
        <v>2379970</v>
      </c>
      <c r="AM3689" s="62"/>
      <c r="AN3689" s="62">
        <f>AN3690+AN3717+AN3727+AN3761</f>
        <v>2575370</v>
      </c>
      <c r="AO3689" s="62"/>
      <c r="AP3689" s="62">
        <f>AP3690+AP3717+AP3727+AP3761</f>
        <v>2575370</v>
      </c>
      <c r="AQ3689" s="62"/>
    </row>
    <row r="3690" spans="2:43" ht="18" customHeight="1" x14ac:dyDescent="0.2">
      <c r="B3690" s="4"/>
      <c r="C3690" s="117"/>
      <c r="D3690" s="117"/>
      <c r="E3690" s="117"/>
      <c r="F3690" s="48"/>
      <c r="G3690" s="11"/>
      <c r="H3690" s="117"/>
      <c r="I3690" s="124"/>
      <c r="J3690" s="124"/>
      <c r="K3690" s="144"/>
      <c r="L3690" s="11"/>
      <c r="M3690" s="143"/>
      <c r="N3690" s="42"/>
      <c r="O3690" s="127" t="s">
        <v>3</v>
      </c>
      <c r="P3690" s="123"/>
      <c r="Q3690" s="123"/>
      <c r="R3690" s="49"/>
      <c r="S3690" s="18"/>
      <c r="T3690" s="50" t="s">
        <v>7</v>
      </c>
      <c r="U3690" s="76"/>
      <c r="V3690" s="51">
        <f>V3691+V3713</f>
        <v>1178500</v>
      </c>
      <c r="X3690" s="51">
        <f>X3691+X3713</f>
        <v>1548900</v>
      </c>
      <c r="Z3690" s="51">
        <f>Z3691+Z3713</f>
        <v>1539400</v>
      </c>
      <c r="AB3690" s="51">
        <f>AB3691+AB3713</f>
        <v>1578300</v>
      </c>
      <c r="AD3690" s="51">
        <f>AD3691+AD3713</f>
        <v>1707100</v>
      </c>
      <c r="AF3690" s="51">
        <f>AF3691+AF3713</f>
        <v>0</v>
      </c>
      <c r="AH3690" s="51">
        <f t="shared" si="610"/>
        <v>1707100</v>
      </c>
      <c r="AI3690" s="63"/>
      <c r="AJ3690" s="51">
        <f>AJ3691+AJ3713</f>
        <v>536640</v>
      </c>
      <c r="AK3690" s="5"/>
      <c r="AL3690" s="51">
        <f>AL3691+AL3713</f>
        <v>1953300</v>
      </c>
      <c r="AM3690" s="51"/>
      <c r="AN3690" s="51">
        <f>AN3691+AN3713</f>
        <v>2113950</v>
      </c>
      <c r="AO3690" s="51"/>
      <c r="AP3690" s="51">
        <f>AP3691+AP3713</f>
        <v>2113950</v>
      </c>
      <c r="AQ3690" s="51"/>
    </row>
    <row r="3691" spans="2:43" ht="18" customHeight="1" x14ac:dyDescent="0.2">
      <c r="B3691" s="4"/>
      <c r="C3691" s="117"/>
      <c r="D3691" s="117"/>
      <c r="E3691" s="117"/>
      <c r="F3691" s="48"/>
      <c r="G3691" s="11"/>
      <c r="H3691" s="117"/>
      <c r="I3691" s="124"/>
      <c r="J3691" s="124"/>
      <c r="K3691" s="144"/>
      <c r="L3691" s="11"/>
      <c r="M3691" s="143"/>
      <c r="N3691" s="42"/>
      <c r="O3691" s="128"/>
      <c r="P3691" s="129">
        <v>1</v>
      </c>
      <c r="Q3691" s="129"/>
      <c r="R3691" s="64"/>
      <c r="S3691" s="234"/>
      <c r="T3691" s="65" t="s">
        <v>8</v>
      </c>
      <c r="U3691" s="155"/>
      <c r="V3691" s="66">
        <f>V3692+V3697+V3702+V3704+V3709+V3711</f>
        <v>1178000</v>
      </c>
      <c r="X3691" s="66">
        <f>X3692+X3697+X3702+X3704+X3709</f>
        <v>1539600</v>
      </c>
      <c r="Z3691" s="66">
        <f>Z3692+Z3697+Z3702+Z3704+Z3709</f>
        <v>1539400</v>
      </c>
      <c r="AB3691" s="66">
        <f>AB3692+AB3697+AB3702+AB3704+AB3709+AB3711</f>
        <v>1578300</v>
      </c>
      <c r="AD3691" s="66">
        <f>AD3692+AD3697+AD3702+AD3704+AD3709</f>
        <v>1705100</v>
      </c>
      <c r="AF3691" s="66">
        <f>AF3692+AF3697+AF3702+AF3704+AF3709</f>
        <v>0</v>
      </c>
      <c r="AH3691" s="66">
        <f t="shared" si="610"/>
        <v>1705100</v>
      </c>
      <c r="AI3691" s="5"/>
      <c r="AJ3691" s="66">
        <f>AJ3692+AJ3697+AJ3702+AJ3704+AJ3709+AJ3711</f>
        <v>536640</v>
      </c>
      <c r="AK3691" s="67"/>
      <c r="AL3691" s="66">
        <f>AL3692+AL3697+AL3702+AL3704+AL3709+AL3711</f>
        <v>1953300</v>
      </c>
      <c r="AM3691" s="66"/>
      <c r="AN3691" s="66">
        <f>AN3692+AN3697+AN3702+AN3704+AN3709+AN3711</f>
        <v>2113950</v>
      </c>
      <c r="AO3691" s="66"/>
      <c r="AP3691" s="66">
        <f>AP3692+AP3697+AP3702+AP3704+AP3709+AP3711</f>
        <v>2113950</v>
      </c>
      <c r="AQ3691" s="66"/>
    </row>
    <row r="3692" spans="2:43" ht="18" customHeight="1" x14ac:dyDescent="0.2">
      <c r="B3692" s="4"/>
      <c r="C3692" s="117"/>
      <c r="D3692" s="117"/>
      <c r="E3692" s="117"/>
      <c r="F3692" s="48"/>
      <c r="G3692" s="11"/>
      <c r="H3692" s="117"/>
      <c r="I3692" s="124"/>
      <c r="J3692" s="124"/>
      <c r="K3692" s="144"/>
      <c r="L3692" s="11"/>
      <c r="M3692" s="143"/>
      <c r="N3692" s="42"/>
      <c r="O3692" s="128"/>
      <c r="P3692" s="130"/>
      <c r="Q3692" s="140">
        <v>1</v>
      </c>
      <c r="R3692" s="68"/>
      <c r="S3692" s="35"/>
      <c r="T3692" s="69" t="s">
        <v>9</v>
      </c>
      <c r="U3692" s="92"/>
      <c r="V3692" s="70">
        <f>V3693+V3694+V3695+V3696</f>
        <v>474000</v>
      </c>
      <c r="X3692" s="447">
        <f>X3693+X3694+X3695+X3696</f>
        <v>577000</v>
      </c>
      <c r="Z3692" s="447">
        <f>Z3693+Z3694+Z3695+Z3696</f>
        <v>697500</v>
      </c>
      <c r="AB3692" s="447">
        <f>AB3693+AB3694+AB3695+AB3696</f>
        <v>715500</v>
      </c>
      <c r="AD3692" s="447">
        <f>AD3693+AD3694+AD3695+AD3696</f>
        <v>603700</v>
      </c>
      <c r="AF3692" s="447">
        <f>AF3693+AF3694+AF3695+AF3696</f>
        <v>0</v>
      </c>
      <c r="AH3692" s="447">
        <f t="shared" si="610"/>
        <v>603700</v>
      </c>
      <c r="AI3692" s="67"/>
      <c r="AJ3692" s="447">
        <f>AJ3693+AJ3694+AJ3695+AJ3696</f>
        <v>243270</v>
      </c>
      <c r="AK3692" s="71"/>
      <c r="AL3692" s="447">
        <f>AL3693+AL3694+AL3695+AL3696</f>
        <v>735600</v>
      </c>
      <c r="AM3692" s="447"/>
      <c r="AN3692" s="447">
        <f>AN3693+AN3694+AN3695+AN3696</f>
        <v>795950</v>
      </c>
      <c r="AO3692" s="447"/>
      <c r="AP3692" s="447">
        <f>AP3693+AP3694+AP3695+AP3696</f>
        <v>795950</v>
      </c>
      <c r="AQ3692" s="447"/>
    </row>
    <row r="3693" spans="2:43" ht="18" customHeight="1" x14ac:dyDescent="0.2">
      <c r="B3693" s="4"/>
      <c r="C3693" s="117"/>
      <c r="D3693" s="117"/>
      <c r="E3693" s="117"/>
      <c r="F3693" s="48"/>
      <c r="G3693" s="11"/>
      <c r="H3693" s="117"/>
      <c r="I3693" s="124"/>
      <c r="J3693" s="124"/>
      <c r="K3693" s="144"/>
      <c r="L3693" s="11"/>
      <c r="M3693" s="143"/>
      <c r="N3693" s="42"/>
      <c r="O3693" s="128"/>
      <c r="P3693" s="130"/>
      <c r="Q3693" s="130"/>
      <c r="R3693" s="72" t="s">
        <v>3</v>
      </c>
      <c r="S3693" s="181"/>
      <c r="T3693" s="73" t="s">
        <v>9</v>
      </c>
      <c r="V3693" s="74">
        <v>474000</v>
      </c>
      <c r="X3693" s="74">
        <v>577000</v>
      </c>
      <c r="Z3693" s="829">
        <v>697500</v>
      </c>
      <c r="AB3693" s="74">
        <v>715500</v>
      </c>
      <c r="AD3693" s="944">
        <v>603700</v>
      </c>
      <c r="AF3693" s="74">
        <v>0</v>
      </c>
      <c r="AH3693" s="74">
        <f t="shared" si="610"/>
        <v>603700</v>
      </c>
      <c r="AI3693" s="446"/>
      <c r="AJ3693" s="74">
        <f t="shared" ref="AJ3693" si="614">CEILING(AB3693*34/100,10)</f>
        <v>243270</v>
      </c>
      <c r="AK3693" s="8"/>
      <c r="AL3693" s="74">
        <v>735600</v>
      </c>
      <c r="AM3693" s="74"/>
      <c r="AN3693" s="74">
        <v>795950</v>
      </c>
      <c r="AO3693" s="74"/>
      <c r="AP3693" s="74">
        <v>795950</v>
      </c>
      <c r="AQ3693" s="74"/>
    </row>
    <row r="3694" spans="2:43" ht="18" hidden="1" customHeight="1" x14ac:dyDescent="0.2">
      <c r="B3694" s="4"/>
      <c r="C3694" s="117"/>
      <c r="D3694" s="117"/>
      <c r="E3694" s="117"/>
      <c r="F3694" s="48"/>
      <c r="G3694" s="11"/>
      <c r="H3694" s="117"/>
      <c r="I3694" s="124"/>
      <c r="J3694" s="124"/>
      <c r="K3694" s="144"/>
      <c r="L3694" s="11"/>
      <c r="M3694" s="143"/>
      <c r="N3694" s="42"/>
      <c r="O3694" s="128"/>
      <c r="P3694" s="130"/>
      <c r="Q3694" s="130"/>
      <c r="R3694" s="72"/>
      <c r="S3694" s="181"/>
      <c r="T3694" s="73"/>
      <c r="V3694" s="74"/>
      <c r="X3694" s="74"/>
      <c r="Z3694" s="74"/>
      <c r="AB3694" s="74"/>
      <c r="AD3694" s="74"/>
      <c r="AF3694" s="74"/>
      <c r="AH3694" s="74">
        <f t="shared" si="610"/>
        <v>0</v>
      </c>
      <c r="AI3694" s="8"/>
      <c r="AJ3694" s="74"/>
      <c r="AK3694" s="8"/>
      <c r="AL3694" s="74"/>
      <c r="AM3694" s="74"/>
      <c r="AN3694" s="74"/>
      <c r="AO3694" s="74"/>
      <c r="AP3694" s="74"/>
      <c r="AQ3694" s="74"/>
    </row>
    <row r="3695" spans="2:43" ht="18" hidden="1" customHeight="1" x14ac:dyDescent="0.2">
      <c r="B3695" s="4"/>
      <c r="C3695" s="117"/>
      <c r="D3695" s="117"/>
      <c r="E3695" s="117"/>
      <c r="F3695" s="48"/>
      <c r="G3695" s="11"/>
      <c r="H3695" s="117"/>
      <c r="I3695" s="124"/>
      <c r="J3695" s="124"/>
      <c r="K3695" s="144"/>
      <c r="L3695" s="11"/>
      <c r="M3695" s="143"/>
      <c r="N3695" s="42"/>
      <c r="O3695" s="128"/>
      <c r="P3695" s="130"/>
      <c r="Q3695" s="130"/>
      <c r="R3695" s="72"/>
      <c r="S3695" s="181"/>
      <c r="T3695" s="73"/>
      <c r="V3695" s="74"/>
      <c r="X3695" s="74"/>
      <c r="Z3695" s="74"/>
      <c r="AB3695" s="74"/>
      <c r="AD3695" s="74"/>
      <c r="AF3695" s="74"/>
      <c r="AH3695" s="74">
        <f t="shared" si="610"/>
        <v>0</v>
      </c>
      <c r="AI3695" s="8"/>
      <c r="AJ3695" s="74"/>
      <c r="AK3695" s="8"/>
      <c r="AL3695" s="74"/>
      <c r="AM3695" s="74"/>
      <c r="AN3695" s="74"/>
      <c r="AO3695" s="74"/>
      <c r="AP3695" s="74"/>
      <c r="AQ3695" s="74"/>
    </row>
    <row r="3696" spans="2:43" ht="18" hidden="1" customHeight="1" x14ac:dyDescent="0.2">
      <c r="B3696" s="4"/>
      <c r="C3696" s="117"/>
      <c r="D3696" s="117"/>
      <c r="E3696" s="117"/>
      <c r="F3696" s="48"/>
      <c r="G3696" s="11"/>
      <c r="H3696" s="117"/>
      <c r="I3696" s="124"/>
      <c r="J3696" s="124"/>
      <c r="K3696" s="144"/>
      <c r="L3696" s="11"/>
      <c r="M3696" s="143"/>
      <c r="N3696" s="42"/>
      <c r="O3696" s="128"/>
      <c r="P3696" s="130"/>
      <c r="Q3696" s="130"/>
      <c r="R3696" s="72"/>
      <c r="S3696" s="181"/>
      <c r="T3696" s="73"/>
      <c r="V3696" s="74"/>
      <c r="X3696" s="74"/>
      <c r="Z3696" s="74"/>
      <c r="AB3696" s="74"/>
      <c r="AD3696" s="74"/>
      <c r="AF3696" s="74"/>
      <c r="AH3696" s="74">
        <f t="shared" si="610"/>
        <v>0</v>
      </c>
      <c r="AI3696" s="8"/>
      <c r="AJ3696" s="74"/>
      <c r="AK3696" s="8"/>
      <c r="AL3696" s="74"/>
      <c r="AM3696" s="74"/>
      <c r="AN3696" s="74"/>
      <c r="AO3696" s="74"/>
      <c r="AP3696" s="74"/>
      <c r="AQ3696" s="74"/>
    </row>
    <row r="3697" spans="2:43" ht="18" customHeight="1" x14ac:dyDescent="0.2">
      <c r="B3697" s="4"/>
      <c r="C3697" s="117"/>
      <c r="D3697" s="117"/>
      <c r="E3697" s="117"/>
      <c r="F3697" s="48"/>
      <c r="G3697" s="11"/>
      <c r="H3697" s="117"/>
      <c r="I3697" s="124"/>
      <c r="J3697" s="124"/>
      <c r="K3697" s="144"/>
      <c r="L3697" s="11"/>
      <c r="M3697" s="143"/>
      <c r="N3697" s="42"/>
      <c r="O3697" s="128"/>
      <c r="P3697" s="130"/>
      <c r="Q3697" s="131">
        <v>2</v>
      </c>
      <c r="R3697" s="68"/>
      <c r="S3697" s="35"/>
      <c r="T3697" s="69" t="s">
        <v>11</v>
      </c>
      <c r="U3697" s="92"/>
      <c r="V3697" s="70">
        <f>V3698+V3699+V3700+V3701</f>
        <v>327000</v>
      </c>
      <c r="X3697" s="447">
        <f>X3698+X3699+X3700+X3701</f>
        <v>460600</v>
      </c>
      <c r="Z3697" s="447">
        <f>Z3698+Z3699+Z3700+Z3701</f>
        <v>448300</v>
      </c>
      <c r="AB3697" s="447">
        <f>AB3698+AB3699+AB3700+AB3701</f>
        <v>487100</v>
      </c>
      <c r="AD3697" s="447">
        <f>AD3698+AD3699+AD3700+AD3701</f>
        <v>542400</v>
      </c>
      <c r="AF3697" s="447">
        <f>AF3698+AF3699+AF3700+AF3701</f>
        <v>0</v>
      </c>
      <c r="AH3697" s="447">
        <f t="shared" si="610"/>
        <v>542400</v>
      </c>
      <c r="AI3697" s="8"/>
      <c r="AJ3697" s="447">
        <f>AJ3698+AJ3699+AJ3700+AJ3701</f>
        <v>165620</v>
      </c>
      <c r="AK3697" s="71"/>
      <c r="AL3697" s="447">
        <f>AL3698+AL3699+AL3700+AL3701</f>
        <v>678450</v>
      </c>
      <c r="AM3697" s="447"/>
      <c r="AN3697" s="447">
        <f>AN3698+AN3699+AN3700+AN3701</f>
        <v>734150</v>
      </c>
      <c r="AO3697" s="447"/>
      <c r="AP3697" s="447">
        <f>AP3698+AP3699+AP3700+AP3701</f>
        <v>734150</v>
      </c>
      <c r="AQ3697" s="447"/>
    </row>
    <row r="3698" spans="2:43" ht="18" customHeight="1" x14ac:dyDescent="0.2">
      <c r="B3698" s="4"/>
      <c r="C3698" s="117"/>
      <c r="D3698" s="117"/>
      <c r="E3698" s="117"/>
      <c r="F3698" s="48"/>
      <c r="G3698" s="11"/>
      <c r="H3698" s="117"/>
      <c r="I3698" s="124"/>
      <c r="J3698" s="124"/>
      <c r="K3698" s="144"/>
      <c r="L3698" s="11"/>
      <c r="M3698" s="143"/>
      <c r="N3698" s="42"/>
      <c r="O3698" s="128"/>
      <c r="P3698" s="130"/>
      <c r="Q3698" s="130"/>
      <c r="R3698" s="72" t="s">
        <v>3</v>
      </c>
      <c r="S3698" s="181"/>
      <c r="T3698" s="73" t="s">
        <v>11</v>
      </c>
      <c r="V3698" s="74">
        <v>327000</v>
      </c>
      <c r="X3698" s="74">
        <v>460600</v>
      </c>
      <c r="Z3698" s="829">
        <v>448300</v>
      </c>
      <c r="AB3698" s="74">
        <v>487100</v>
      </c>
      <c r="AD3698" s="944">
        <v>542400</v>
      </c>
      <c r="AF3698" s="74">
        <v>0</v>
      </c>
      <c r="AH3698" s="74">
        <f t="shared" si="610"/>
        <v>542400</v>
      </c>
      <c r="AI3698" s="446"/>
      <c r="AJ3698" s="74">
        <f t="shared" ref="AJ3698" si="615">CEILING(AB3698*34/100,10)</f>
        <v>165620</v>
      </c>
      <c r="AK3698" s="8"/>
      <c r="AL3698" s="74">
        <v>678450</v>
      </c>
      <c r="AM3698" s="74"/>
      <c r="AN3698" s="74">
        <v>734150</v>
      </c>
      <c r="AO3698" s="74"/>
      <c r="AP3698" s="74">
        <v>734150</v>
      </c>
      <c r="AQ3698" s="74"/>
    </row>
    <row r="3699" spans="2:43" ht="18" hidden="1" customHeight="1" x14ac:dyDescent="0.2">
      <c r="B3699" s="4"/>
      <c r="C3699" s="117"/>
      <c r="D3699" s="117"/>
      <c r="E3699" s="117"/>
      <c r="F3699" s="48"/>
      <c r="G3699" s="11"/>
      <c r="H3699" s="117"/>
      <c r="I3699" s="124"/>
      <c r="J3699" s="124"/>
      <c r="K3699" s="144"/>
      <c r="L3699" s="11"/>
      <c r="M3699" s="143"/>
      <c r="N3699" s="42"/>
      <c r="O3699" s="128"/>
      <c r="P3699" s="130"/>
      <c r="Q3699" s="130"/>
      <c r="R3699" s="72"/>
      <c r="S3699" s="181"/>
      <c r="T3699" s="73"/>
      <c r="V3699" s="74"/>
      <c r="X3699" s="74"/>
      <c r="Z3699" s="74"/>
      <c r="AB3699" s="74"/>
      <c r="AD3699" s="74"/>
      <c r="AF3699" s="74"/>
      <c r="AH3699" s="74">
        <f t="shared" si="610"/>
        <v>0</v>
      </c>
      <c r="AI3699" s="8"/>
      <c r="AJ3699" s="74"/>
      <c r="AK3699" s="8"/>
      <c r="AL3699" s="74"/>
      <c r="AM3699" s="74"/>
      <c r="AN3699" s="74"/>
      <c r="AO3699" s="74"/>
      <c r="AP3699" s="74"/>
      <c r="AQ3699" s="74"/>
    </row>
    <row r="3700" spans="2:43" ht="18" hidden="1" customHeight="1" x14ac:dyDescent="0.2">
      <c r="B3700" s="4"/>
      <c r="C3700" s="117"/>
      <c r="D3700" s="117"/>
      <c r="E3700" s="117"/>
      <c r="F3700" s="48"/>
      <c r="G3700" s="11"/>
      <c r="H3700" s="117"/>
      <c r="I3700" s="124"/>
      <c r="J3700" s="124"/>
      <c r="K3700" s="144"/>
      <c r="L3700" s="11"/>
      <c r="M3700" s="143"/>
      <c r="N3700" s="42"/>
      <c r="O3700" s="128"/>
      <c r="P3700" s="130"/>
      <c r="Q3700" s="130"/>
      <c r="R3700" s="72"/>
      <c r="S3700" s="181"/>
      <c r="T3700" s="73"/>
      <c r="V3700" s="74"/>
      <c r="X3700" s="74"/>
      <c r="Z3700" s="74"/>
      <c r="AB3700" s="74"/>
      <c r="AD3700" s="74"/>
      <c r="AF3700" s="74"/>
      <c r="AH3700" s="74">
        <f t="shared" si="610"/>
        <v>0</v>
      </c>
      <c r="AI3700" s="8"/>
      <c r="AJ3700" s="74"/>
      <c r="AK3700" s="8"/>
      <c r="AL3700" s="74"/>
      <c r="AM3700" s="74"/>
      <c r="AN3700" s="74"/>
      <c r="AO3700" s="74"/>
      <c r="AP3700" s="74"/>
      <c r="AQ3700" s="74"/>
    </row>
    <row r="3701" spans="2:43" ht="18" hidden="1" customHeight="1" x14ac:dyDescent="0.2">
      <c r="B3701" s="4"/>
      <c r="C3701" s="117"/>
      <c r="D3701" s="117"/>
      <c r="E3701" s="117"/>
      <c r="F3701" s="48"/>
      <c r="G3701" s="11"/>
      <c r="H3701" s="117"/>
      <c r="I3701" s="124"/>
      <c r="J3701" s="124"/>
      <c r="K3701" s="144"/>
      <c r="L3701" s="11"/>
      <c r="M3701" s="143"/>
      <c r="N3701" s="42"/>
      <c r="O3701" s="128"/>
      <c r="P3701" s="130"/>
      <c r="Q3701" s="130"/>
      <c r="R3701" s="72"/>
      <c r="S3701" s="181"/>
      <c r="T3701" s="73"/>
      <c r="V3701" s="74"/>
      <c r="X3701" s="74"/>
      <c r="Z3701" s="74"/>
      <c r="AB3701" s="74"/>
      <c r="AD3701" s="74"/>
      <c r="AF3701" s="74"/>
      <c r="AH3701" s="74">
        <f t="shared" si="610"/>
        <v>0</v>
      </c>
      <c r="AI3701" s="8"/>
      <c r="AJ3701" s="74"/>
      <c r="AK3701" s="8"/>
      <c r="AL3701" s="74"/>
      <c r="AM3701" s="74"/>
      <c r="AN3701" s="74"/>
      <c r="AO3701" s="74"/>
      <c r="AP3701" s="74"/>
      <c r="AQ3701" s="74"/>
    </row>
    <row r="3702" spans="2:43" ht="18" customHeight="1" x14ac:dyDescent="0.2">
      <c r="B3702" s="4"/>
      <c r="C3702" s="117"/>
      <c r="D3702" s="117"/>
      <c r="E3702" s="117"/>
      <c r="F3702" s="48"/>
      <c r="G3702" s="11"/>
      <c r="H3702" s="117"/>
      <c r="I3702" s="124"/>
      <c r="J3702" s="124"/>
      <c r="K3702" s="144"/>
      <c r="L3702" s="11"/>
      <c r="M3702" s="143"/>
      <c r="N3702" s="42"/>
      <c r="O3702" s="128"/>
      <c r="P3702" s="130"/>
      <c r="Q3702" s="131">
        <v>3</v>
      </c>
      <c r="R3702" s="84"/>
      <c r="S3702" s="250"/>
      <c r="T3702" s="69" t="s">
        <v>12</v>
      </c>
      <c r="U3702" s="92"/>
      <c r="V3702" s="70">
        <f>V3703</f>
        <v>236000</v>
      </c>
      <c r="X3702" s="447">
        <f>X3703</f>
        <v>347000</v>
      </c>
      <c r="Z3702" s="447">
        <f>Z3703</f>
        <v>249600</v>
      </c>
      <c r="AB3702" s="447">
        <f>AB3703</f>
        <v>245900</v>
      </c>
      <c r="AD3702" s="447">
        <f>AD3703</f>
        <v>511200</v>
      </c>
      <c r="AF3702" s="447">
        <f>AF3703</f>
        <v>0</v>
      </c>
      <c r="AH3702" s="447">
        <f t="shared" si="610"/>
        <v>511200</v>
      </c>
      <c r="AI3702" s="8"/>
      <c r="AJ3702" s="447">
        <f>AJ3703</f>
        <v>83610</v>
      </c>
      <c r="AK3702" s="71"/>
      <c r="AL3702" s="447">
        <f>AL3703</f>
        <v>314600</v>
      </c>
      <c r="AM3702" s="447"/>
      <c r="AN3702" s="447">
        <f>AN3703</f>
        <v>340400</v>
      </c>
      <c r="AO3702" s="447"/>
      <c r="AP3702" s="447">
        <f>AP3703</f>
        <v>340400</v>
      </c>
      <c r="AQ3702" s="447"/>
    </row>
    <row r="3703" spans="2:43" ht="18" customHeight="1" x14ac:dyDescent="0.2">
      <c r="B3703" s="4"/>
      <c r="C3703" s="117"/>
      <c r="D3703" s="117"/>
      <c r="E3703" s="117"/>
      <c r="F3703" s="48"/>
      <c r="G3703" s="11"/>
      <c r="H3703" s="117"/>
      <c r="I3703" s="124"/>
      <c r="J3703" s="124"/>
      <c r="K3703" s="144"/>
      <c r="L3703" s="11"/>
      <c r="M3703" s="143"/>
      <c r="N3703" s="42"/>
      <c r="O3703" s="128"/>
      <c r="P3703" s="130"/>
      <c r="Q3703" s="130"/>
      <c r="R3703" s="72" t="s">
        <v>3</v>
      </c>
      <c r="S3703" s="181"/>
      <c r="T3703" s="73" t="s">
        <v>12</v>
      </c>
      <c r="V3703" s="74">
        <v>236000</v>
      </c>
      <c r="X3703" s="74">
        <v>347000</v>
      </c>
      <c r="Z3703" s="829">
        <v>249600</v>
      </c>
      <c r="AB3703" s="74">
        <v>245900</v>
      </c>
      <c r="AD3703" s="944">
        <v>511200</v>
      </c>
      <c r="AF3703" s="74">
        <v>0</v>
      </c>
      <c r="AH3703" s="74">
        <f t="shared" si="610"/>
        <v>511200</v>
      </c>
      <c r="AI3703" s="446"/>
      <c r="AJ3703" s="74">
        <f t="shared" ref="AJ3703" si="616">CEILING(AB3703*34/100,10)</f>
        <v>83610</v>
      </c>
      <c r="AK3703" s="8"/>
      <c r="AL3703" s="74">
        <v>314600</v>
      </c>
      <c r="AM3703" s="74"/>
      <c r="AN3703" s="74">
        <v>340400</v>
      </c>
      <c r="AO3703" s="74"/>
      <c r="AP3703" s="74">
        <v>340400</v>
      </c>
      <c r="AQ3703" s="74"/>
    </row>
    <row r="3704" spans="2:43" ht="18" customHeight="1" x14ac:dyDescent="0.2">
      <c r="B3704" s="4"/>
      <c r="C3704" s="117"/>
      <c r="D3704" s="117"/>
      <c r="E3704" s="117"/>
      <c r="F3704" s="48"/>
      <c r="G3704" s="11"/>
      <c r="H3704" s="117"/>
      <c r="I3704" s="124"/>
      <c r="J3704" s="124"/>
      <c r="K3704" s="144"/>
      <c r="L3704" s="11"/>
      <c r="M3704" s="143"/>
      <c r="N3704" s="42"/>
      <c r="O3704" s="128"/>
      <c r="P3704" s="130"/>
      <c r="Q3704" s="131">
        <v>4</v>
      </c>
      <c r="R3704" s="68"/>
      <c r="S3704" s="35"/>
      <c r="T3704" s="69" t="s">
        <v>13</v>
      </c>
      <c r="U3704" s="92"/>
      <c r="V3704" s="70">
        <f>V3705+V3706+V3707+V3708</f>
        <v>15000</v>
      </c>
      <c r="X3704" s="447">
        <f>X3705+X3706+X3707+X3708</f>
        <v>22600</v>
      </c>
      <c r="Z3704" s="447">
        <f>Z3705+Z3706+Z3707+Z3708</f>
        <v>20700</v>
      </c>
      <c r="AB3704" s="447">
        <f>AB3705+AB3706+AB3707+AB3708</f>
        <v>23000</v>
      </c>
      <c r="AD3704" s="447">
        <f>AD3705+AD3706+AD3707+AD3708</f>
        <v>33300</v>
      </c>
      <c r="AF3704" s="447">
        <f>AF3705+AF3706+AF3707+AF3708</f>
        <v>0</v>
      </c>
      <c r="AH3704" s="447">
        <f t="shared" si="610"/>
        <v>33300</v>
      </c>
      <c r="AI3704" s="8"/>
      <c r="AJ3704" s="447">
        <f>AJ3705+AJ3706+AJ3707+AJ3708</f>
        <v>7820</v>
      </c>
      <c r="AK3704" s="71"/>
      <c r="AL3704" s="447">
        <f>AL3705+AL3706+AL3707+AL3708</f>
        <v>25000</v>
      </c>
      <c r="AM3704" s="447"/>
      <c r="AN3704" s="447">
        <f>AN3705+AN3706+AN3707+AN3708</f>
        <v>27050</v>
      </c>
      <c r="AO3704" s="447"/>
      <c r="AP3704" s="447">
        <f>AP3705+AP3706+AP3707+AP3708</f>
        <v>27050</v>
      </c>
      <c r="AQ3704" s="447"/>
    </row>
    <row r="3705" spans="2:43" ht="18" customHeight="1" x14ac:dyDescent="0.2">
      <c r="B3705" s="4"/>
      <c r="C3705" s="117"/>
      <c r="D3705" s="117"/>
      <c r="E3705" s="117"/>
      <c r="F3705" s="48"/>
      <c r="G3705" s="11"/>
      <c r="H3705" s="117"/>
      <c r="I3705" s="124"/>
      <c r="J3705" s="124"/>
      <c r="K3705" s="144"/>
      <c r="L3705" s="11"/>
      <c r="M3705" s="143"/>
      <c r="N3705" s="42"/>
      <c r="O3705" s="128"/>
      <c r="P3705" s="130"/>
      <c r="Q3705" s="130"/>
      <c r="R3705" s="72" t="s">
        <v>3</v>
      </c>
      <c r="S3705" s="181"/>
      <c r="T3705" s="73" t="s">
        <v>13</v>
      </c>
      <c r="V3705" s="74">
        <v>15000</v>
      </c>
      <c r="X3705" s="74">
        <v>22600</v>
      </c>
      <c r="Z3705" s="829">
        <v>20700</v>
      </c>
      <c r="AB3705" s="74">
        <v>23000</v>
      </c>
      <c r="AD3705" s="944">
        <v>33300</v>
      </c>
      <c r="AF3705" s="74">
        <v>0</v>
      </c>
      <c r="AH3705" s="74">
        <f t="shared" si="610"/>
        <v>33300</v>
      </c>
      <c r="AI3705" s="446"/>
      <c r="AJ3705" s="74">
        <f t="shared" ref="AJ3705" si="617">CEILING(AB3705*34/100,10)</f>
        <v>7820</v>
      </c>
      <c r="AK3705" s="8"/>
      <c r="AL3705" s="74">
        <v>25000</v>
      </c>
      <c r="AM3705" s="74"/>
      <c r="AN3705" s="74">
        <v>27050</v>
      </c>
      <c r="AO3705" s="74"/>
      <c r="AP3705" s="74">
        <v>27050</v>
      </c>
      <c r="AQ3705" s="74"/>
    </row>
    <row r="3706" spans="2:43" ht="18" hidden="1" customHeight="1" x14ac:dyDescent="0.2">
      <c r="B3706" s="4"/>
      <c r="C3706" s="117"/>
      <c r="D3706" s="117"/>
      <c r="E3706" s="117"/>
      <c r="F3706" s="48"/>
      <c r="G3706" s="11"/>
      <c r="H3706" s="117"/>
      <c r="I3706" s="124"/>
      <c r="J3706" s="124"/>
      <c r="K3706" s="144"/>
      <c r="L3706" s="11"/>
      <c r="M3706" s="143"/>
      <c r="N3706" s="42"/>
      <c r="O3706" s="128"/>
      <c r="P3706" s="130"/>
      <c r="Q3706" s="130"/>
      <c r="R3706" s="72"/>
      <c r="S3706" s="181"/>
      <c r="T3706" s="73"/>
      <c r="V3706" s="74"/>
      <c r="X3706" s="74"/>
      <c r="Z3706" s="74"/>
      <c r="AB3706" s="74"/>
      <c r="AD3706" s="74"/>
      <c r="AF3706" s="74"/>
      <c r="AH3706" s="74">
        <f t="shared" si="610"/>
        <v>0</v>
      </c>
      <c r="AI3706" s="8"/>
      <c r="AJ3706" s="74"/>
      <c r="AK3706" s="8"/>
      <c r="AL3706" s="74"/>
      <c r="AM3706" s="74"/>
      <c r="AN3706" s="74"/>
      <c r="AO3706" s="74"/>
      <c r="AP3706" s="74"/>
      <c r="AQ3706" s="74"/>
    </row>
    <row r="3707" spans="2:43" ht="18" hidden="1" customHeight="1" x14ac:dyDescent="0.2">
      <c r="B3707" s="4"/>
      <c r="C3707" s="117"/>
      <c r="D3707" s="117"/>
      <c r="E3707" s="117"/>
      <c r="F3707" s="48"/>
      <c r="G3707" s="11"/>
      <c r="H3707" s="117"/>
      <c r="I3707" s="124"/>
      <c r="J3707" s="124"/>
      <c r="K3707" s="144"/>
      <c r="L3707" s="11"/>
      <c r="M3707" s="143"/>
      <c r="N3707" s="42"/>
      <c r="O3707" s="128"/>
      <c r="P3707" s="130"/>
      <c r="Q3707" s="130"/>
      <c r="R3707" s="72"/>
      <c r="S3707" s="181"/>
      <c r="T3707" s="73"/>
      <c r="V3707" s="74"/>
      <c r="X3707" s="74"/>
      <c r="Z3707" s="74"/>
      <c r="AB3707" s="74"/>
      <c r="AD3707" s="74"/>
      <c r="AF3707" s="74"/>
      <c r="AH3707" s="74">
        <f t="shared" si="610"/>
        <v>0</v>
      </c>
      <c r="AI3707" s="8"/>
      <c r="AJ3707" s="74"/>
      <c r="AK3707" s="8"/>
      <c r="AL3707" s="74"/>
      <c r="AM3707" s="74"/>
      <c r="AN3707" s="74"/>
      <c r="AO3707" s="74"/>
      <c r="AP3707" s="74"/>
      <c r="AQ3707" s="74"/>
    </row>
    <row r="3708" spans="2:43" ht="18" hidden="1" customHeight="1" x14ac:dyDescent="0.2">
      <c r="B3708" s="4"/>
      <c r="C3708" s="117"/>
      <c r="D3708" s="117"/>
      <c r="E3708" s="117"/>
      <c r="F3708" s="48"/>
      <c r="G3708" s="11"/>
      <c r="H3708" s="117"/>
      <c r="I3708" s="124"/>
      <c r="J3708" s="124"/>
      <c r="K3708" s="144"/>
      <c r="L3708" s="11"/>
      <c r="M3708" s="143"/>
      <c r="N3708" s="42"/>
      <c r="O3708" s="128"/>
      <c r="P3708" s="130"/>
      <c r="Q3708" s="130"/>
      <c r="R3708" s="72"/>
      <c r="S3708" s="181"/>
      <c r="T3708" s="73"/>
      <c r="V3708" s="74"/>
      <c r="X3708" s="74"/>
      <c r="Z3708" s="74"/>
      <c r="AB3708" s="74"/>
      <c r="AD3708" s="74"/>
      <c r="AF3708" s="74"/>
      <c r="AH3708" s="74">
        <f t="shared" si="610"/>
        <v>0</v>
      </c>
      <c r="AI3708" s="8"/>
      <c r="AJ3708" s="74"/>
      <c r="AK3708" s="8"/>
      <c r="AL3708" s="74"/>
      <c r="AM3708" s="74"/>
      <c r="AN3708" s="74"/>
      <c r="AO3708" s="74"/>
      <c r="AP3708" s="74"/>
      <c r="AQ3708" s="74"/>
    </row>
    <row r="3709" spans="2:43" ht="18" customHeight="1" x14ac:dyDescent="0.2">
      <c r="B3709" s="4"/>
      <c r="C3709" s="117"/>
      <c r="D3709" s="117"/>
      <c r="E3709" s="117"/>
      <c r="F3709" s="48"/>
      <c r="G3709" s="11"/>
      <c r="H3709" s="117"/>
      <c r="I3709" s="124"/>
      <c r="J3709" s="124"/>
      <c r="K3709" s="144"/>
      <c r="L3709" s="11"/>
      <c r="M3709" s="143"/>
      <c r="N3709" s="42"/>
      <c r="O3709" s="128"/>
      <c r="P3709" s="130"/>
      <c r="Q3709" s="131">
        <v>5</v>
      </c>
      <c r="R3709" s="84"/>
      <c r="S3709" s="250"/>
      <c r="T3709" s="69" t="s">
        <v>204</v>
      </c>
      <c r="U3709" s="92"/>
      <c r="V3709" s="70">
        <f>V3710</f>
        <v>126000</v>
      </c>
      <c r="X3709" s="447">
        <f>X3710</f>
        <v>132400</v>
      </c>
      <c r="Z3709" s="447">
        <f>Z3710</f>
        <v>123300</v>
      </c>
      <c r="AB3709" s="447">
        <f>AB3710</f>
        <v>106800</v>
      </c>
      <c r="AD3709" s="447">
        <f>AD3710</f>
        <v>14500</v>
      </c>
      <c r="AF3709" s="447">
        <f>AF3710</f>
        <v>0</v>
      </c>
      <c r="AH3709" s="447">
        <f t="shared" si="610"/>
        <v>14500</v>
      </c>
      <c r="AI3709" s="8"/>
      <c r="AJ3709" s="447">
        <f>AJ3710</f>
        <v>36320</v>
      </c>
      <c r="AK3709" s="71"/>
      <c r="AL3709" s="447">
        <f>AL3710</f>
        <v>199650</v>
      </c>
      <c r="AM3709" s="447"/>
      <c r="AN3709" s="447">
        <f>AN3710</f>
        <v>216400</v>
      </c>
      <c r="AO3709" s="447"/>
      <c r="AP3709" s="447">
        <f>AP3710</f>
        <v>216400</v>
      </c>
      <c r="AQ3709" s="447"/>
    </row>
    <row r="3710" spans="2:43" ht="18" customHeight="1" x14ac:dyDescent="0.2">
      <c r="B3710" s="4"/>
      <c r="C3710" s="117"/>
      <c r="D3710" s="117"/>
      <c r="E3710" s="117"/>
      <c r="F3710" s="48"/>
      <c r="G3710" s="11"/>
      <c r="H3710" s="117"/>
      <c r="I3710" s="124"/>
      <c r="J3710" s="124"/>
      <c r="K3710" s="144"/>
      <c r="L3710" s="11"/>
      <c r="M3710" s="143"/>
      <c r="N3710" s="42"/>
      <c r="O3710" s="128"/>
      <c r="P3710" s="130"/>
      <c r="Q3710" s="130"/>
      <c r="R3710" s="72" t="s">
        <v>3</v>
      </c>
      <c r="S3710" s="181"/>
      <c r="T3710" s="73" t="s">
        <v>204</v>
      </c>
      <c r="V3710" s="74">
        <v>126000</v>
      </c>
      <c r="X3710" s="74">
        <v>132400</v>
      </c>
      <c r="Z3710" s="829">
        <v>123300</v>
      </c>
      <c r="AB3710" s="74">
        <v>106800</v>
      </c>
      <c r="AD3710" s="944">
        <v>14500</v>
      </c>
      <c r="AF3710" s="74">
        <v>0</v>
      </c>
      <c r="AH3710" s="74">
        <f t="shared" si="610"/>
        <v>14500</v>
      </c>
      <c r="AI3710" s="446"/>
      <c r="AJ3710" s="74">
        <f t="shared" ref="AJ3710" si="618">CEILING(AB3710*34/100,10)</f>
        <v>36320</v>
      </c>
      <c r="AK3710" s="8"/>
      <c r="AL3710" s="74">
        <v>199650</v>
      </c>
      <c r="AM3710" s="74"/>
      <c r="AN3710" s="74">
        <v>216400</v>
      </c>
      <c r="AO3710" s="74"/>
      <c r="AP3710" s="74">
        <v>216400</v>
      </c>
      <c r="AQ3710" s="74"/>
    </row>
    <row r="3711" spans="2:43" ht="18" hidden="1" customHeight="1" x14ac:dyDescent="0.2">
      <c r="B3711" s="4"/>
      <c r="C3711" s="117"/>
      <c r="D3711" s="117"/>
      <c r="E3711" s="117"/>
      <c r="F3711" s="48"/>
      <c r="G3711" s="11"/>
      <c r="H3711" s="117"/>
      <c r="I3711" s="124"/>
      <c r="J3711" s="124"/>
      <c r="K3711" s="144"/>
      <c r="L3711" s="11"/>
      <c r="M3711" s="143"/>
      <c r="N3711" s="42"/>
      <c r="O3711" s="128"/>
      <c r="P3711" s="130"/>
      <c r="Q3711" s="131">
        <v>6</v>
      </c>
      <c r="R3711" s="68"/>
      <c r="S3711" s="35"/>
      <c r="T3711" s="69" t="s">
        <v>375</v>
      </c>
      <c r="U3711" s="92"/>
      <c r="V3711" s="70">
        <f>SUM(V3712:V3712)</f>
        <v>0</v>
      </c>
      <c r="X3711" s="447">
        <f>SUM(X3712:X3712)</f>
        <v>0</v>
      </c>
      <c r="Z3711" s="447">
        <f>SUM(Z3712:Z3712)</f>
        <v>0</v>
      </c>
      <c r="AB3711" s="447">
        <f>SUM(AB3712:AB3712)</f>
        <v>0</v>
      </c>
      <c r="AD3711" s="447">
        <f>SUM(AD3712:AD3712)</f>
        <v>0</v>
      </c>
      <c r="AF3711" s="447">
        <f>SUM(AF3712:AF3712)</f>
        <v>0</v>
      </c>
      <c r="AH3711" s="447">
        <f t="shared" si="610"/>
        <v>0</v>
      </c>
      <c r="AI3711" s="8"/>
      <c r="AJ3711" s="447">
        <f>SUM(AJ3712:AJ3712)</f>
        <v>0</v>
      </c>
      <c r="AK3711" s="71"/>
      <c r="AL3711" s="447">
        <f>SUM(AL3712:AL3712)</f>
        <v>0</v>
      </c>
      <c r="AM3711" s="447"/>
      <c r="AN3711" s="447">
        <f>SUM(AN3712:AN3712)</f>
        <v>0</v>
      </c>
      <c r="AO3711" s="447"/>
      <c r="AP3711" s="447">
        <f>SUM(AP3712:AP3712)</f>
        <v>0</v>
      </c>
      <c r="AQ3711" s="447"/>
    </row>
    <row r="3712" spans="2:43" ht="18" hidden="1" customHeight="1" x14ac:dyDescent="0.2">
      <c r="B3712" s="4"/>
      <c r="C3712" s="117"/>
      <c r="D3712" s="117"/>
      <c r="E3712" s="117"/>
      <c r="F3712" s="48"/>
      <c r="G3712" s="11"/>
      <c r="H3712" s="117"/>
      <c r="I3712" s="124"/>
      <c r="J3712" s="124"/>
      <c r="K3712" s="144"/>
      <c r="L3712" s="11"/>
      <c r="M3712" s="143"/>
      <c r="N3712" s="42"/>
      <c r="O3712" s="128"/>
      <c r="P3712" s="130"/>
      <c r="Q3712" s="130"/>
      <c r="R3712" s="72" t="s">
        <v>3</v>
      </c>
      <c r="S3712" s="181"/>
      <c r="T3712" s="73" t="s">
        <v>375</v>
      </c>
      <c r="V3712" s="74">
        <v>0</v>
      </c>
      <c r="X3712" s="74">
        <v>0</v>
      </c>
      <c r="Z3712" s="74">
        <v>0</v>
      </c>
      <c r="AB3712" s="74">
        <v>0</v>
      </c>
      <c r="AD3712" s="74">
        <v>0</v>
      </c>
      <c r="AF3712" s="74">
        <v>0</v>
      </c>
      <c r="AH3712" s="74">
        <f t="shared" si="610"/>
        <v>0</v>
      </c>
      <c r="AI3712" s="446"/>
      <c r="AJ3712" s="74">
        <v>0</v>
      </c>
      <c r="AK3712" s="8"/>
      <c r="AL3712" s="74">
        <v>0</v>
      </c>
      <c r="AM3712" s="74"/>
      <c r="AN3712" s="74">
        <v>0</v>
      </c>
      <c r="AO3712" s="74"/>
      <c r="AP3712" s="74">
        <v>0</v>
      </c>
      <c r="AQ3712" s="74"/>
    </row>
    <row r="3713" spans="2:43" ht="18" hidden="1" customHeight="1" x14ac:dyDescent="0.2">
      <c r="B3713" s="4"/>
      <c r="C3713" s="117"/>
      <c r="D3713" s="117"/>
      <c r="E3713" s="117"/>
      <c r="F3713" s="48"/>
      <c r="G3713" s="11"/>
      <c r="H3713" s="117"/>
      <c r="I3713" s="124"/>
      <c r="J3713" s="124"/>
      <c r="K3713" s="144"/>
      <c r="L3713" s="11"/>
      <c r="M3713" s="143"/>
      <c r="N3713" s="42"/>
      <c r="O3713" s="128"/>
      <c r="P3713" s="129">
        <v>4</v>
      </c>
      <c r="Q3713" s="129"/>
      <c r="R3713" s="64"/>
      <c r="S3713" s="234"/>
      <c r="T3713" s="65" t="s">
        <v>376</v>
      </c>
      <c r="U3713" s="155"/>
      <c r="V3713" s="66">
        <f>V3714</f>
        <v>500</v>
      </c>
      <c r="X3713" s="66">
        <f>X3714</f>
        <v>9300</v>
      </c>
      <c r="Z3713" s="66">
        <f>Z3714</f>
        <v>0</v>
      </c>
      <c r="AB3713" s="66">
        <f>AB3714</f>
        <v>0</v>
      </c>
      <c r="AD3713" s="66">
        <f>AD3714</f>
        <v>2000</v>
      </c>
      <c r="AF3713" s="66">
        <f>AF3714</f>
        <v>0</v>
      </c>
      <c r="AH3713" s="66">
        <f t="shared" si="610"/>
        <v>2000</v>
      </c>
      <c r="AI3713" s="8"/>
      <c r="AJ3713" s="66">
        <f>AJ3714</f>
        <v>0</v>
      </c>
      <c r="AK3713" s="67"/>
      <c r="AL3713" s="66">
        <f>AL3714</f>
        <v>0</v>
      </c>
      <c r="AM3713" s="66"/>
      <c r="AN3713" s="66">
        <f>AN3714</f>
        <v>0</v>
      </c>
      <c r="AO3713" s="66"/>
      <c r="AP3713" s="66">
        <f>AP3714</f>
        <v>0</v>
      </c>
      <c r="AQ3713" s="66"/>
    </row>
    <row r="3714" spans="2:43" ht="18" hidden="1" customHeight="1" x14ac:dyDescent="0.2">
      <c r="B3714" s="4"/>
      <c r="C3714" s="117"/>
      <c r="D3714" s="117"/>
      <c r="E3714" s="117"/>
      <c r="F3714" s="48"/>
      <c r="G3714" s="11"/>
      <c r="H3714" s="117"/>
      <c r="I3714" s="124"/>
      <c r="J3714" s="124"/>
      <c r="K3714" s="144"/>
      <c r="L3714" s="11"/>
      <c r="M3714" s="143"/>
      <c r="N3714" s="42"/>
      <c r="O3714" s="128"/>
      <c r="P3714" s="130"/>
      <c r="Q3714" s="131">
        <v>1</v>
      </c>
      <c r="R3714" s="84"/>
      <c r="S3714" s="250"/>
      <c r="T3714" s="69" t="s">
        <v>76</v>
      </c>
      <c r="U3714" s="92"/>
      <c r="V3714" s="70">
        <f>V3715+V3716</f>
        <v>500</v>
      </c>
      <c r="X3714" s="447">
        <f>X3715+X3716</f>
        <v>9300</v>
      </c>
      <c r="Z3714" s="447">
        <f>Z3715+Z3716</f>
        <v>0</v>
      </c>
      <c r="AB3714" s="447">
        <f>AB3715+AB3716</f>
        <v>0</v>
      </c>
      <c r="AD3714" s="447">
        <f>AD3715+AD3716</f>
        <v>2000</v>
      </c>
      <c r="AF3714" s="447">
        <f>AF3715+AF3716</f>
        <v>0</v>
      </c>
      <c r="AH3714" s="447">
        <f t="shared" si="610"/>
        <v>2000</v>
      </c>
      <c r="AI3714" s="67"/>
      <c r="AJ3714" s="447">
        <f>AJ3715+AJ3716</f>
        <v>0</v>
      </c>
      <c r="AK3714" s="71"/>
      <c r="AL3714" s="447">
        <f>AL3715+AL3716</f>
        <v>0</v>
      </c>
      <c r="AM3714" s="447"/>
      <c r="AN3714" s="447">
        <f>AN3715+AN3716</f>
        <v>0</v>
      </c>
      <c r="AO3714" s="447"/>
      <c r="AP3714" s="447">
        <f>AP3715+AP3716</f>
        <v>0</v>
      </c>
      <c r="AQ3714" s="447"/>
    </row>
    <row r="3715" spans="2:43" ht="18" hidden="1" customHeight="1" x14ac:dyDescent="0.2">
      <c r="B3715" s="4"/>
      <c r="C3715" s="117"/>
      <c r="D3715" s="117"/>
      <c r="E3715" s="117"/>
      <c r="F3715" s="48"/>
      <c r="G3715" s="11"/>
      <c r="H3715" s="117"/>
      <c r="I3715" s="124"/>
      <c r="J3715" s="124"/>
      <c r="K3715" s="144"/>
      <c r="L3715" s="11"/>
      <c r="M3715" s="143"/>
      <c r="N3715" s="42"/>
      <c r="O3715" s="128"/>
      <c r="P3715" s="130"/>
      <c r="Q3715" s="130"/>
      <c r="R3715" s="72" t="s">
        <v>14</v>
      </c>
      <c r="S3715" s="181"/>
      <c r="T3715" s="73" t="s">
        <v>377</v>
      </c>
      <c r="V3715" s="74">
        <v>0</v>
      </c>
      <c r="X3715" s="74">
        <v>0</v>
      </c>
      <c r="Z3715" s="74">
        <v>0</v>
      </c>
      <c r="AB3715" s="74">
        <v>0</v>
      </c>
      <c r="AD3715" s="74">
        <v>0</v>
      </c>
      <c r="AF3715" s="74">
        <v>0</v>
      </c>
      <c r="AH3715" s="74">
        <f t="shared" si="610"/>
        <v>0</v>
      </c>
      <c r="AI3715" s="446"/>
      <c r="AJ3715" s="74">
        <v>0</v>
      </c>
      <c r="AK3715" s="8"/>
      <c r="AL3715" s="74">
        <v>0</v>
      </c>
      <c r="AM3715" s="74"/>
      <c r="AN3715" s="74">
        <v>0</v>
      </c>
      <c r="AO3715" s="74"/>
      <c r="AP3715" s="74">
        <v>0</v>
      </c>
      <c r="AQ3715" s="74"/>
    </row>
    <row r="3716" spans="2:43" ht="18" hidden="1" customHeight="1" x14ac:dyDescent="0.2">
      <c r="B3716" s="4"/>
      <c r="C3716" s="117"/>
      <c r="D3716" s="117"/>
      <c r="E3716" s="117"/>
      <c r="F3716" s="48"/>
      <c r="G3716" s="11"/>
      <c r="H3716" s="117"/>
      <c r="I3716" s="124"/>
      <c r="J3716" s="124"/>
      <c r="K3716" s="144"/>
      <c r="L3716" s="11"/>
      <c r="M3716" s="143"/>
      <c r="N3716" s="42"/>
      <c r="O3716" s="128"/>
      <c r="P3716" s="130"/>
      <c r="Q3716" s="130"/>
      <c r="R3716" s="72">
        <v>90</v>
      </c>
      <c r="S3716" s="181"/>
      <c r="T3716" s="73" t="s">
        <v>500</v>
      </c>
      <c r="V3716" s="74">
        <v>500</v>
      </c>
      <c r="X3716" s="74">
        <v>9300</v>
      </c>
      <c r="Z3716" s="74">
        <v>0</v>
      </c>
      <c r="AB3716" s="74">
        <v>0</v>
      </c>
      <c r="AD3716" s="944">
        <v>2000</v>
      </c>
      <c r="AF3716" s="74">
        <v>0</v>
      </c>
      <c r="AH3716" s="74">
        <f t="shared" si="610"/>
        <v>2000</v>
      </c>
      <c r="AI3716" s="8"/>
      <c r="AJ3716" s="74">
        <v>0</v>
      </c>
      <c r="AK3716" s="8"/>
      <c r="AL3716" s="74">
        <v>0</v>
      </c>
      <c r="AM3716" s="74"/>
      <c r="AN3716" s="74">
        <v>0</v>
      </c>
      <c r="AO3716" s="74"/>
      <c r="AP3716" s="74">
        <v>0</v>
      </c>
      <c r="AQ3716" s="74"/>
    </row>
    <row r="3717" spans="2:43" ht="18" customHeight="1" x14ac:dyDescent="0.2">
      <c r="B3717" s="4"/>
      <c r="C3717" s="117"/>
      <c r="D3717" s="117"/>
      <c r="E3717" s="117"/>
      <c r="F3717" s="48"/>
      <c r="G3717" s="11"/>
      <c r="H3717" s="117"/>
      <c r="I3717" s="124"/>
      <c r="J3717" s="124"/>
      <c r="K3717" s="144"/>
      <c r="L3717" s="11"/>
      <c r="M3717" s="143"/>
      <c r="N3717" s="42"/>
      <c r="O3717" s="127" t="s">
        <v>0</v>
      </c>
      <c r="P3717" s="123"/>
      <c r="Q3717" s="123"/>
      <c r="R3717" s="49"/>
      <c r="S3717" s="18"/>
      <c r="T3717" s="50" t="s">
        <v>60</v>
      </c>
      <c r="U3717" s="76"/>
      <c r="V3717" s="51">
        <f>V3718+V3723</f>
        <v>239500</v>
      </c>
      <c r="X3717" s="51">
        <f>X3718+X3723</f>
        <v>266900</v>
      </c>
      <c r="Z3717" s="51">
        <f>Z3718+Z3723</f>
        <v>298900</v>
      </c>
      <c r="AB3717" s="51">
        <f>AB3718+AB3723</f>
        <v>354100</v>
      </c>
      <c r="AD3717" s="51">
        <f>AD3718+AD3723</f>
        <v>363100</v>
      </c>
      <c r="AF3717" s="51">
        <f>AF3718+AF3723</f>
        <v>0</v>
      </c>
      <c r="AH3717" s="51">
        <f t="shared" si="610"/>
        <v>363100</v>
      </c>
      <c r="AI3717" s="8"/>
      <c r="AJ3717" s="51">
        <f>AJ3718+AJ3723</f>
        <v>120400</v>
      </c>
      <c r="AK3717" s="5"/>
      <c r="AL3717" s="51">
        <f>AL3718+AL3723</f>
        <v>393200</v>
      </c>
      <c r="AM3717" s="51"/>
      <c r="AN3717" s="51">
        <f>AN3718+AN3723</f>
        <v>425500</v>
      </c>
      <c r="AO3717" s="51"/>
      <c r="AP3717" s="51">
        <f>AP3718+AP3723</f>
        <v>425500</v>
      </c>
      <c r="AQ3717" s="51"/>
    </row>
    <row r="3718" spans="2:43" ht="18" customHeight="1" x14ac:dyDescent="0.2">
      <c r="B3718" s="4"/>
      <c r="C3718" s="117"/>
      <c r="D3718" s="117"/>
      <c r="E3718" s="117"/>
      <c r="F3718" s="48"/>
      <c r="G3718" s="11"/>
      <c r="H3718" s="117"/>
      <c r="I3718" s="124"/>
      <c r="J3718" s="124"/>
      <c r="K3718" s="144"/>
      <c r="L3718" s="11"/>
      <c r="M3718" s="143"/>
      <c r="N3718" s="42"/>
      <c r="O3718" s="128"/>
      <c r="P3718" s="129">
        <v>1</v>
      </c>
      <c r="Q3718" s="129"/>
      <c r="R3718" s="64"/>
      <c r="S3718" s="234"/>
      <c r="T3718" s="65" t="s">
        <v>8</v>
      </c>
      <c r="U3718" s="155"/>
      <c r="V3718" s="66">
        <f>V3719</f>
        <v>239000</v>
      </c>
      <c r="X3718" s="66">
        <f>X3719</f>
        <v>264200</v>
      </c>
      <c r="Z3718" s="66">
        <f>Z3719</f>
        <v>298900</v>
      </c>
      <c r="AB3718" s="66">
        <f>AB3719</f>
        <v>354100</v>
      </c>
      <c r="AD3718" s="66">
        <f>AD3719</f>
        <v>362700</v>
      </c>
      <c r="AF3718" s="66">
        <f>AF3719</f>
        <v>0</v>
      </c>
      <c r="AH3718" s="66">
        <f t="shared" si="610"/>
        <v>362700</v>
      </c>
      <c r="AI3718" s="5"/>
      <c r="AJ3718" s="66">
        <f>AJ3719</f>
        <v>120400</v>
      </c>
      <c r="AK3718" s="67"/>
      <c r="AL3718" s="66">
        <f>AL3719</f>
        <v>393200</v>
      </c>
      <c r="AM3718" s="66"/>
      <c r="AN3718" s="66">
        <f>AN3719</f>
        <v>425500</v>
      </c>
      <c r="AO3718" s="66"/>
      <c r="AP3718" s="66">
        <f>AP3719</f>
        <v>425500</v>
      </c>
      <c r="AQ3718" s="66"/>
    </row>
    <row r="3719" spans="2:43" ht="18" customHeight="1" x14ac:dyDescent="0.2">
      <c r="B3719" s="4"/>
      <c r="C3719" s="117"/>
      <c r="D3719" s="117"/>
      <c r="E3719" s="117"/>
      <c r="F3719" s="48"/>
      <c r="G3719" s="11"/>
      <c r="H3719" s="117"/>
      <c r="I3719" s="124"/>
      <c r="J3719" s="124"/>
      <c r="K3719" s="144"/>
      <c r="L3719" s="11"/>
      <c r="M3719" s="143"/>
      <c r="N3719" s="42"/>
      <c r="O3719" s="128"/>
      <c r="P3719" s="130"/>
      <c r="Q3719" s="131">
        <v>6</v>
      </c>
      <c r="R3719" s="72"/>
      <c r="S3719" s="181"/>
      <c r="T3719" s="69" t="s">
        <v>62</v>
      </c>
      <c r="U3719" s="92"/>
      <c r="V3719" s="70">
        <f>SUM(V3720:V3722)</f>
        <v>239000</v>
      </c>
      <c r="X3719" s="447">
        <f>SUM(X3720:X3722)</f>
        <v>264200</v>
      </c>
      <c r="Z3719" s="447">
        <f>SUM(Z3720:Z3722)</f>
        <v>298900</v>
      </c>
      <c r="AB3719" s="447">
        <f>SUM(AB3720:AB3722)</f>
        <v>354100</v>
      </c>
      <c r="AD3719" s="447">
        <f>SUM(AD3720:AD3722)</f>
        <v>362700</v>
      </c>
      <c r="AF3719" s="447">
        <f>SUM(AF3720:AF3722)</f>
        <v>0</v>
      </c>
      <c r="AH3719" s="447">
        <f t="shared" si="610"/>
        <v>362700</v>
      </c>
      <c r="AI3719" s="67"/>
      <c r="AJ3719" s="447">
        <f>SUM(AJ3720:AJ3722)</f>
        <v>120400</v>
      </c>
      <c r="AK3719" s="71"/>
      <c r="AL3719" s="447">
        <f>SUM(AL3720:AL3722)</f>
        <v>393200</v>
      </c>
      <c r="AM3719" s="447"/>
      <c r="AN3719" s="447">
        <f>SUM(AN3720:AN3722)</f>
        <v>425500</v>
      </c>
      <c r="AO3719" s="447"/>
      <c r="AP3719" s="447">
        <f>SUM(AP3720:AP3722)</f>
        <v>425500</v>
      </c>
      <c r="AQ3719" s="447"/>
    </row>
    <row r="3720" spans="2:43" ht="18" customHeight="1" x14ac:dyDescent="0.2">
      <c r="B3720" s="4"/>
      <c r="C3720" s="117"/>
      <c r="D3720" s="117"/>
      <c r="E3720" s="117"/>
      <c r="F3720" s="48"/>
      <c r="G3720" s="11"/>
      <c r="H3720" s="117"/>
      <c r="I3720" s="124"/>
      <c r="J3720" s="124"/>
      <c r="K3720" s="144"/>
      <c r="L3720" s="11"/>
      <c r="M3720" s="143"/>
      <c r="N3720" s="42"/>
      <c r="O3720" s="128"/>
      <c r="P3720" s="130"/>
      <c r="Q3720" s="131"/>
      <c r="R3720" s="72">
        <v>1</v>
      </c>
      <c r="S3720" s="181"/>
      <c r="T3720" s="73" t="s">
        <v>430</v>
      </c>
      <c r="V3720" s="74">
        <v>145000</v>
      </c>
      <c r="X3720" s="74">
        <v>164800</v>
      </c>
      <c r="Z3720" s="829">
        <v>186600</v>
      </c>
      <c r="AB3720" s="74">
        <v>262400</v>
      </c>
      <c r="AD3720" s="944">
        <v>225000</v>
      </c>
      <c r="AF3720" s="74">
        <v>0</v>
      </c>
      <c r="AH3720" s="74">
        <f t="shared" si="610"/>
        <v>225000</v>
      </c>
      <c r="AI3720" s="446"/>
      <c r="AJ3720" s="74">
        <f t="shared" ref="AJ3720:AJ3721" si="619">CEILING(AB3720*34/100,10)</f>
        <v>89220</v>
      </c>
      <c r="AK3720" s="8"/>
      <c r="AL3720" s="74">
        <v>290450</v>
      </c>
      <c r="AM3720" s="74"/>
      <c r="AN3720" s="74">
        <v>314300</v>
      </c>
      <c r="AO3720" s="74"/>
      <c r="AP3720" s="74">
        <v>314300</v>
      </c>
      <c r="AQ3720" s="74"/>
    </row>
    <row r="3721" spans="2:43" ht="18" customHeight="1" x14ac:dyDescent="0.2">
      <c r="B3721" s="4"/>
      <c r="C3721" s="117"/>
      <c r="D3721" s="117"/>
      <c r="E3721" s="117"/>
      <c r="F3721" s="48"/>
      <c r="G3721" s="11"/>
      <c r="H3721" s="117"/>
      <c r="I3721" s="124"/>
      <c r="J3721" s="124"/>
      <c r="K3721" s="144"/>
      <c r="L3721" s="11"/>
      <c r="M3721" s="143"/>
      <c r="N3721" s="42"/>
      <c r="O3721" s="128"/>
      <c r="P3721" s="130"/>
      <c r="Q3721" s="131"/>
      <c r="R3721" s="72">
        <v>2</v>
      </c>
      <c r="S3721" s="181"/>
      <c r="T3721" s="73" t="s">
        <v>386</v>
      </c>
      <c r="V3721" s="74">
        <v>94000</v>
      </c>
      <c r="X3721" s="74">
        <v>99400</v>
      </c>
      <c r="Z3721" s="829">
        <v>112300</v>
      </c>
      <c r="AB3721" s="74">
        <v>91700</v>
      </c>
      <c r="AD3721" s="944">
        <v>137700</v>
      </c>
      <c r="AF3721" s="74">
        <v>0</v>
      </c>
      <c r="AH3721" s="74">
        <f t="shared" si="610"/>
        <v>137700</v>
      </c>
      <c r="AI3721" s="8"/>
      <c r="AJ3721" s="74">
        <f t="shared" si="619"/>
        <v>31180</v>
      </c>
      <c r="AK3721" s="8"/>
      <c r="AL3721" s="74">
        <v>102750</v>
      </c>
      <c r="AM3721" s="74"/>
      <c r="AN3721" s="74">
        <v>111200</v>
      </c>
      <c r="AO3721" s="74"/>
      <c r="AP3721" s="74">
        <v>111200</v>
      </c>
      <c r="AQ3721" s="74"/>
    </row>
    <row r="3722" spans="2:43" ht="18" hidden="1" customHeight="1" x14ac:dyDescent="0.2">
      <c r="B3722" s="4"/>
      <c r="C3722" s="117"/>
      <c r="D3722" s="117"/>
      <c r="E3722" s="117"/>
      <c r="F3722" s="48"/>
      <c r="G3722" s="11"/>
      <c r="H3722" s="117"/>
      <c r="I3722" s="124"/>
      <c r="J3722" s="124"/>
      <c r="K3722" s="144"/>
      <c r="L3722" s="11"/>
      <c r="M3722" s="143"/>
      <c r="N3722" s="42"/>
      <c r="O3722" s="128"/>
      <c r="P3722" s="130"/>
      <c r="Q3722" s="131"/>
      <c r="R3722" s="72">
        <v>8</v>
      </c>
      <c r="S3722" s="181"/>
      <c r="T3722" s="73" t="s">
        <v>463</v>
      </c>
      <c r="V3722" s="74">
        <v>0</v>
      </c>
      <c r="X3722" s="74">
        <v>0</v>
      </c>
      <c r="Z3722" s="74">
        <v>0</v>
      </c>
      <c r="AB3722" s="74">
        <v>0</v>
      </c>
      <c r="AD3722" s="74">
        <v>0</v>
      </c>
      <c r="AF3722" s="74">
        <v>0</v>
      </c>
      <c r="AH3722" s="74">
        <f t="shared" si="610"/>
        <v>0</v>
      </c>
      <c r="AI3722" s="8"/>
      <c r="AJ3722" s="74">
        <v>0</v>
      </c>
      <c r="AK3722" s="8"/>
      <c r="AL3722" s="74">
        <v>0</v>
      </c>
      <c r="AM3722" s="74"/>
      <c r="AN3722" s="74">
        <v>0</v>
      </c>
      <c r="AO3722" s="74"/>
      <c r="AP3722" s="74">
        <v>0</v>
      </c>
      <c r="AQ3722" s="74"/>
    </row>
    <row r="3723" spans="2:43" ht="18" hidden="1" customHeight="1" x14ac:dyDescent="0.2">
      <c r="B3723" s="4"/>
      <c r="C3723" s="117"/>
      <c r="D3723" s="117"/>
      <c r="E3723" s="117"/>
      <c r="F3723" s="48"/>
      <c r="G3723" s="11"/>
      <c r="H3723" s="117"/>
      <c r="I3723" s="124"/>
      <c r="J3723" s="124"/>
      <c r="K3723" s="144"/>
      <c r="L3723" s="11"/>
      <c r="M3723" s="143"/>
      <c r="N3723" s="42"/>
      <c r="O3723" s="128"/>
      <c r="P3723" s="129">
        <v>4</v>
      </c>
      <c r="Q3723" s="129"/>
      <c r="R3723" s="64"/>
      <c r="S3723" s="234"/>
      <c r="T3723" s="65" t="s">
        <v>376</v>
      </c>
      <c r="U3723" s="155"/>
      <c r="V3723" s="66">
        <f>V3724</f>
        <v>500</v>
      </c>
      <c r="X3723" s="66">
        <f>X3724</f>
        <v>2700</v>
      </c>
      <c r="Z3723" s="66">
        <f>Z3724</f>
        <v>0</v>
      </c>
      <c r="AB3723" s="66">
        <f>AB3724</f>
        <v>0</v>
      </c>
      <c r="AD3723" s="66">
        <f>AD3724</f>
        <v>400</v>
      </c>
      <c r="AF3723" s="66">
        <f>AF3724</f>
        <v>0</v>
      </c>
      <c r="AH3723" s="66">
        <f t="shared" si="610"/>
        <v>400</v>
      </c>
      <c r="AI3723" s="8"/>
      <c r="AJ3723" s="66">
        <f>AJ3724</f>
        <v>0</v>
      </c>
      <c r="AK3723" s="67"/>
      <c r="AL3723" s="66">
        <f>AL3724</f>
        <v>0</v>
      </c>
      <c r="AM3723" s="66"/>
      <c r="AN3723" s="66">
        <f>AN3724</f>
        <v>0</v>
      </c>
      <c r="AO3723" s="66"/>
      <c r="AP3723" s="66">
        <f>AP3724</f>
        <v>0</v>
      </c>
      <c r="AQ3723" s="66"/>
    </row>
    <row r="3724" spans="2:43" ht="18" hidden="1" customHeight="1" x14ac:dyDescent="0.2">
      <c r="B3724" s="4"/>
      <c r="C3724" s="117"/>
      <c r="D3724" s="117"/>
      <c r="E3724" s="117"/>
      <c r="F3724" s="48"/>
      <c r="G3724" s="11"/>
      <c r="H3724" s="117"/>
      <c r="I3724" s="124"/>
      <c r="J3724" s="124"/>
      <c r="K3724" s="144"/>
      <c r="L3724" s="11"/>
      <c r="M3724" s="143"/>
      <c r="N3724" s="42"/>
      <c r="O3724" s="128"/>
      <c r="P3724" s="130"/>
      <c r="Q3724" s="131">
        <v>6</v>
      </c>
      <c r="R3724" s="72"/>
      <c r="S3724" s="181"/>
      <c r="T3724" s="69" t="s">
        <v>62</v>
      </c>
      <c r="U3724" s="92"/>
      <c r="V3724" s="70">
        <f>SUM(V3725:V3726)</f>
        <v>500</v>
      </c>
      <c r="X3724" s="447">
        <f>SUM(X3725:X3726)</f>
        <v>2700</v>
      </c>
      <c r="Z3724" s="447">
        <f>SUM(Z3725:Z3726)</f>
        <v>0</v>
      </c>
      <c r="AB3724" s="447">
        <f>SUM(AB3725:AB3726)</f>
        <v>0</v>
      </c>
      <c r="AD3724" s="447">
        <f>SUM(AD3725:AD3726)</f>
        <v>400</v>
      </c>
      <c r="AF3724" s="447">
        <f>SUM(AF3725:AF3726)</f>
        <v>0</v>
      </c>
      <c r="AH3724" s="447">
        <f t="shared" si="610"/>
        <v>400</v>
      </c>
      <c r="AI3724" s="67"/>
      <c r="AJ3724" s="447">
        <f>SUM(AJ3725:AJ3726)</f>
        <v>0</v>
      </c>
      <c r="AK3724" s="71"/>
      <c r="AL3724" s="447">
        <f>SUM(AL3725:AL3726)</f>
        <v>0</v>
      </c>
      <c r="AM3724" s="447"/>
      <c r="AN3724" s="447">
        <f>SUM(AN3725:AN3726)</f>
        <v>0</v>
      </c>
      <c r="AO3724" s="447"/>
      <c r="AP3724" s="447">
        <f>SUM(AP3725:AP3726)</f>
        <v>0</v>
      </c>
      <c r="AQ3724" s="447"/>
    </row>
    <row r="3725" spans="2:43" ht="18" hidden="1" customHeight="1" x14ac:dyDescent="0.25">
      <c r="B3725" s="4"/>
      <c r="C3725" s="117"/>
      <c r="D3725" s="117"/>
      <c r="E3725" s="117"/>
      <c r="F3725" s="48"/>
      <c r="G3725" s="11"/>
      <c r="H3725" s="117"/>
      <c r="I3725" s="124"/>
      <c r="J3725" s="124"/>
      <c r="K3725" s="144"/>
      <c r="L3725" s="11"/>
      <c r="M3725" s="143"/>
      <c r="N3725" s="42"/>
      <c r="O3725" s="128"/>
      <c r="P3725" s="130"/>
      <c r="Q3725" s="131"/>
      <c r="R3725" s="72">
        <v>1</v>
      </c>
      <c r="S3725" s="181"/>
      <c r="T3725" s="73" t="s">
        <v>430</v>
      </c>
      <c r="V3725" s="497">
        <v>500</v>
      </c>
      <c r="X3725" s="697">
        <v>1600</v>
      </c>
      <c r="Z3725" s="74">
        <v>0</v>
      </c>
      <c r="AB3725" s="74">
        <v>0</v>
      </c>
      <c r="AD3725" s="952">
        <v>250</v>
      </c>
      <c r="AF3725" s="697">
        <v>0</v>
      </c>
      <c r="AH3725" s="697">
        <f t="shared" si="610"/>
        <v>250</v>
      </c>
      <c r="AI3725" s="446"/>
      <c r="AJ3725" s="74">
        <v>0</v>
      </c>
      <c r="AK3725" s="8"/>
      <c r="AL3725" s="74">
        <v>0</v>
      </c>
      <c r="AM3725" s="74"/>
      <c r="AN3725" s="74">
        <v>0</v>
      </c>
      <c r="AO3725" s="697"/>
      <c r="AP3725" s="74">
        <v>0</v>
      </c>
      <c r="AQ3725" s="697"/>
    </row>
    <row r="3726" spans="2:43" ht="18" hidden="1" customHeight="1" x14ac:dyDescent="0.2">
      <c r="B3726" s="4"/>
      <c r="C3726" s="117"/>
      <c r="D3726" s="117"/>
      <c r="E3726" s="117"/>
      <c r="F3726" s="48"/>
      <c r="G3726" s="11"/>
      <c r="H3726" s="117"/>
      <c r="I3726" s="124"/>
      <c r="J3726" s="124"/>
      <c r="K3726" s="144"/>
      <c r="L3726" s="11"/>
      <c r="M3726" s="143"/>
      <c r="N3726" s="42"/>
      <c r="O3726" s="128"/>
      <c r="P3726" s="130"/>
      <c r="Q3726" s="131"/>
      <c r="R3726" s="72">
        <v>2</v>
      </c>
      <c r="S3726" s="181"/>
      <c r="T3726" s="73" t="s">
        <v>386</v>
      </c>
      <c r="V3726" s="74">
        <v>0</v>
      </c>
      <c r="X3726" s="74">
        <v>1100</v>
      </c>
      <c r="Z3726" s="74">
        <v>0</v>
      </c>
      <c r="AB3726" s="74">
        <v>0</v>
      </c>
      <c r="AD3726" s="952">
        <v>150</v>
      </c>
      <c r="AF3726" s="74">
        <v>0</v>
      </c>
      <c r="AH3726" s="74">
        <f t="shared" si="610"/>
        <v>150</v>
      </c>
      <c r="AI3726" s="8"/>
      <c r="AJ3726" s="74">
        <v>0</v>
      </c>
      <c r="AK3726" s="8"/>
      <c r="AL3726" s="74">
        <v>0</v>
      </c>
      <c r="AM3726" s="74"/>
      <c r="AN3726" s="74">
        <v>0</v>
      </c>
      <c r="AO3726" s="74"/>
      <c r="AP3726" s="74">
        <v>0</v>
      </c>
      <c r="AQ3726" s="74"/>
    </row>
    <row r="3727" spans="2:43" ht="18" customHeight="1" x14ac:dyDescent="0.2">
      <c r="B3727" s="4"/>
      <c r="C3727" s="117"/>
      <c r="D3727" s="117"/>
      <c r="E3727" s="117"/>
      <c r="F3727" s="48"/>
      <c r="G3727" s="11"/>
      <c r="H3727" s="117"/>
      <c r="I3727" s="124"/>
      <c r="J3727" s="124"/>
      <c r="K3727" s="144"/>
      <c r="L3727" s="11"/>
      <c r="M3727" s="143"/>
      <c r="N3727" s="42"/>
      <c r="O3727" s="127" t="s">
        <v>18</v>
      </c>
      <c r="P3727" s="123"/>
      <c r="Q3727" s="123"/>
      <c r="R3727" s="49"/>
      <c r="S3727" s="18"/>
      <c r="T3727" s="50" t="s">
        <v>190</v>
      </c>
      <c r="U3727" s="76"/>
      <c r="V3727" s="51">
        <f>V3728+V3743+V3750+V3753+V3756</f>
        <v>34000</v>
      </c>
      <c r="X3727" s="51">
        <f>X3728+X3743+X3750+X3753+X3756</f>
        <v>37000</v>
      </c>
      <c r="Z3727" s="51">
        <f>Z3728+Z3743+Z3750+Z3753+Z3756</f>
        <v>33510</v>
      </c>
      <c r="AB3727" s="51">
        <f>AB3728+AB3743+AB3750+AB3753+AB3756</f>
        <v>26075</v>
      </c>
      <c r="AD3727" s="51" t="e">
        <f>AD3728+AD3743+AD3750+AD3753+AD3756</f>
        <v>#REF!</v>
      </c>
      <c r="AF3727" s="51">
        <f>AF3728+AF3743+AF3750+AF3753+AF3756</f>
        <v>0</v>
      </c>
      <c r="AH3727" s="51" t="e">
        <f t="shared" si="610"/>
        <v>#REF!</v>
      </c>
      <c r="AI3727" s="8"/>
      <c r="AJ3727" s="51">
        <f>AJ3728+AJ3743+AJ3750+AJ3753+AJ3756</f>
        <v>6690</v>
      </c>
      <c r="AK3727" s="5"/>
      <c r="AL3727" s="51">
        <f>AL3728+AL3743+AL3750+AL3753+AL3756</f>
        <v>33470</v>
      </c>
      <c r="AM3727" s="51"/>
      <c r="AN3727" s="51">
        <f>AN3728+AN3743+AN3750+AN3753+AN3756</f>
        <v>35920</v>
      </c>
      <c r="AO3727" s="51"/>
      <c r="AP3727" s="51">
        <f>AP3728+AP3743+AP3750+AP3753+AP3756</f>
        <v>35920</v>
      </c>
      <c r="AQ3727" s="51"/>
    </row>
    <row r="3728" spans="2:43" ht="18" customHeight="1" x14ac:dyDescent="0.2">
      <c r="B3728" s="4"/>
      <c r="C3728" s="117"/>
      <c r="D3728" s="117"/>
      <c r="E3728" s="117"/>
      <c r="F3728" s="48"/>
      <c r="G3728" s="11"/>
      <c r="H3728" s="117"/>
      <c r="I3728" s="124"/>
      <c r="J3728" s="124"/>
      <c r="K3728" s="144"/>
      <c r="L3728" s="11"/>
      <c r="M3728" s="143"/>
      <c r="N3728" s="42"/>
      <c r="O3728" s="128"/>
      <c r="P3728" s="129">
        <v>2</v>
      </c>
      <c r="Q3728" s="129"/>
      <c r="R3728" s="64"/>
      <c r="S3728" s="234"/>
      <c r="T3728" s="65" t="s">
        <v>195</v>
      </c>
      <c r="U3728" s="155"/>
      <c r="V3728" s="66">
        <f>V3729+V3733+V3736+V3739+V3741</f>
        <v>24000</v>
      </c>
      <c r="X3728" s="66">
        <f>X3729+X3733+X3736+X3739+X3741</f>
        <v>25500</v>
      </c>
      <c r="Z3728" s="66">
        <f>Z3729+Z3733+Z3736+Z3739+Z3741</f>
        <v>23760</v>
      </c>
      <c r="AB3728" s="66">
        <f>AB3729+AB3733+AB3736+AB3739+AB3741</f>
        <v>19775</v>
      </c>
      <c r="AD3728" s="66" t="e">
        <f>AD3729+AD3733+AD3736+AD3739+AD3741</f>
        <v>#REF!</v>
      </c>
      <c r="AF3728" s="66">
        <f>AF3729+AF3733+AF3736+AF3739+AF3741</f>
        <v>0</v>
      </c>
      <c r="AH3728" s="66" t="e">
        <f t="shared" si="610"/>
        <v>#REF!</v>
      </c>
      <c r="AI3728" s="5"/>
      <c r="AJ3728" s="66">
        <f>AJ3729+AJ3733+AJ3736+AJ3739+AJ3741</f>
        <v>4950</v>
      </c>
      <c r="AK3728" s="67"/>
      <c r="AL3728" s="66">
        <f>AL3729+AL3733+AL3736+AL3739+AL3741</f>
        <v>24700</v>
      </c>
      <c r="AM3728" s="66"/>
      <c r="AN3728" s="66">
        <f>AN3729+AN3733+AN3736+AN3739+AN3741</f>
        <v>26300</v>
      </c>
      <c r="AO3728" s="66"/>
      <c r="AP3728" s="66">
        <f>AP3729+AP3733+AP3736+AP3739+AP3741</f>
        <v>26300</v>
      </c>
      <c r="AQ3728" s="66"/>
    </row>
    <row r="3729" spans="2:43" ht="18" customHeight="1" x14ac:dyDescent="0.2">
      <c r="B3729" s="4"/>
      <c r="C3729" s="117"/>
      <c r="D3729" s="117"/>
      <c r="E3729" s="117"/>
      <c r="F3729" s="48"/>
      <c r="G3729" s="11"/>
      <c r="H3729" s="117"/>
      <c r="I3729" s="124"/>
      <c r="J3729" s="124"/>
      <c r="K3729" s="144"/>
      <c r="L3729" s="11"/>
      <c r="M3729" s="143"/>
      <c r="N3729" s="42"/>
      <c r="O3729" s="128"/>
      <c r="P3729" s="130"/>
      <c r="Q3729" s="131">
        <v>1</v>
      </c>
      <c r="R3729" s="68"/>
      <c r="S3729" s="35"/>
      <c r="T3729" s="69" t="s">
        <v>47</v>
      </c>
      <c r="U3729" s="92"/>
      <c r="V3729" s="70">
        <f>V3730</f>
        <v>9000</v>
      </c>
      <c r="X3729" s="447">
        <f>X3730</f>
        <v>9000</v>
      </c>
      <c r="Z3729" s="447">
        <f>Z3730+Z3731+Z3732</f>
        <v>6660</v>
      </c>
      <c r="AB3729" s="447">
        <f>AB3730+AB3731+AB3732</f>
        <v>4575</v>
      </c>
      <c r="AD3729" s="447">
        <f>AD3730+AD3731+AD3732</f>
        <v>4300</v>
      </c>
      <c r="AF3729" s="447">
        <f>AF3730+AF3731+AF3732</f>
        <v>0</v>
      </c>
      <c r="AH3729" s="447">
        <f>AH3730+AH3731+AH3732</f>
        <v>4300</v>
      </c>
      <c r="AI3729" s="67"/>
      <c r="AJ3729" s="447">
        <f>AJ3730+AJ3731+AJ3732</f>
        <v>1150</v>
      </c>
      <c r="AK3729" s="71"/>
      <c r="AL3729" s="447">
        <f>AL3730+AL3731+AL3732</f>
        <v>7700</v>
      </c>
      <c r="AM3729" s="447"/>
      <c r="AN3729" s="447">
        <f>AN3730+AN3731+AN3732</f>
        <v>8300</v>
      </c>
      <c r="AO3729" s="447"/>
      <c r="AP3729" s="447">
        <f>AP3730+AP3731+AP3732</f>
        <v>8300</v>
      </c>
      <c r="AQ3729" s="447"/>
    </row>
    <row r="3730" spans="2:43" ht="18" customHeight="1" x14ac:dyDescent="0.25">
      <c r="B3730" s="4"/>
      <c r="C3730" s="117"/>
      <c r="D3730" s="117"/>
      <c r="E3730" s="117"/>
      <c r="F3730" s="48"/>
      <c r="G3730" s="11"/>
      <c r="H3730" s="117"/>
      <c r="I3730" s="124"/>
      <c r="J3730" s="124"/>
      <c r="K3730" s="144"/>
      <c r="L3730" s="11"/>
      <c r="M3730" s="143"/>
      <c r="N3730" s="42"/>
      <c r="O3730" s="128"/>
      <c r="P3730" s="130"/>
      <c r="Q3730" s="130"/>
      <c r="R3730" s="72" t="s">
        <v>3</v>
      </c>
      <c r="S3730" s="181"/>
      <c r="T3730" s="73" t="s">
        <v>17</v>
      </c>
      <c r="V3730" s="74">
        <v>9000</v>
      </c>
      <c r="X3730" s="74">
        <v>9000</v>
      </c>
      <c r="Z3730" s="74">
        <v>6140</v>
      </c>
      <c r="AB3730" s="74">
        <v>4500</v>
      </c>
      <c r="AD3730" s="74">
        <v>4300</v>
      </c>
      <c r="AF3730" s="696">
        <v>0</v>
      </c>
      <c r="AH3730" s="696">
        <f t="shared" si="610"/>
        <v>4300</v>
      </c>
      <c r="AI3730" s="446"/>
      <c r="AJ3730" s="74">
        <f>CEILING(AB3730*25/100,10)</f>
        <v>1130</v>
      </c>
      <c r="AK3730" s="8"/>
      <c r="AL3730" s="74">
        <v>7000</v>
      </c>
      <c r="AM3730" s="74"/>
      <c r="AN3730" s="74">
        <v>7500</v>
      </c>
      <c r="AO3730" s="74"/>
      <c r="AP3730" s="74">
        <v>7500</v>
      </c>
      <c r="AQ3730" s="74"/>
    </row>
    <row r="3731" spans="2:43" ht="18" hidden="1" customHeight="1" x14ac:dyDescent="0.25">
      <c r="B3731" s="4"/>
      <c r="C3731" s="117"/>
      <c r="D3731" s="117"/>
      <c r="E3731" s="117"/>
      <c r="F3731" s="48"/>
      <c r="G3731" s="11"/>
      <c r="H3731" s="117"/>
      <c r="I3731" s="124"/>
      <c r="J3731" s="124"/>
      <c r="K3731" s="144"/>
      <c r="L3731" s="11"/>
      <c r="M3731" s="143"/>
      <c r="N3731" s="42"/>
      <c r="O3731" s="128"/>
      <c r="P3731" s="130"/>
      <c r="Q3731" s="130"/>
      <c r="R3731" s="72">
        <v>2</v>
      </c>
      <c r="S3731" s="181"/>
      <c r="T3731" s="73" t="s">
        <v>168</v>
      </c>
      <c r="V3731" s="74"/>
      <c r="X3731" s="74"/>
      <c r="Z3731" s="74">
        <v>110</v>
      </c>
      <c r="AB3731" s="74">
        <v>0</v>
      </c>
      <c r="AD3731" s="74">
        <v>0</v>
      </c>
      <c r="AF3731" s="696">
        <v>0</v>
      </c>
      <c r="AH3731" s="696">
        <f t="shared" si="610"/>
        <v>0</v>
      </c>
      <c r="AI3731" s="8"/>
      <c r="AJ3731" s="74">
        <v>0</v>
      </c>
      <c r="AK3731" s="8"/>
      <c r="AL3731" s="74">
        <v>0</v>
      </c>
      <c r="AM3731" s="74"/>
      <c r="AN3731" s="74">
        <v>0</v>
      </c>
      <c r="AO3731" s="74"/>
      <c r="AP3731" s="74">
        <v>0</v>
      </c>
      <c r="AQ3731" s="74"/>
    </row>
    <row r="3732" spans="2:43" ht="18" customHeight="1" x14ac:dyDescent="0.25">
      <c r="B3732" s="4"/>
      <c r="C3732" s="117"/>
      <c r="D3732" s="117"/>
      <c r="E3732" s="117"/>
      <c r="F3732" s="48"/>
      <c r="G3732" s="11"/>
      <c r="H3732" s="117"/>
      <c r="I3732" s="124"/>
      <c r="J3732" s="124"/>
      <c r="K3732" s="144"/>
      <c r="L3732" s="11"/>
      <c r="M3732" s="143"/>
      <c r="N3732" s="42"/>
      <c r="O3732" s="128"/>
      <c r="P3732" s="130"/>
      <c r="Q3732" s="130"/>
      <c r="R3732" s="72">
        <v>5</v>
      </c>
      <c r="S3732" s="181"/>
      <c r="T3732" s="73" t="s">
        <v>352</v>
      </c>
      <c r="V3732" s="74"/>
      <c r="X3732" s="74"/>
      <c r="Z3732" s="74">
        <v>410</v>
      </c>
      <c r="AB3732" s="74">
        <v>75</v>
      </c>
      <c r="AD3732" s="74">
        <v>0</v>
      </c>
      <c r="AF3732" s="696">
        <v>0</v>
      </c>
      <c r="AH3732" s="696">
        <f t="shared" si="610"/>
        <v>0</v>
      </c>
      <c r="AI3732" s="8"/>
      <c r="AJ3732" s="74">
        <f>CEILING(AB3732*25/100,10)</f>
        <v>20</v>
      </c>
      <c r="AK3732" s="8"/>
      <c r="AL3732" s="74">
        <v>700</v>
      </c>
      <c r="AM3732" s="74"/>
      <c r="AN3732" s="74">
        <v>800</v>
      </c>
      <c r="AO3732" s="74"/>
      <c r="AP3732" s="74">
        <v>800</v>
      </c>
      <c r="AQ3732" s="74"/>
    </row>
    <row r="3733" spans="2:43" ht="18" customHeight="1" x14ac:dyDescent="0.2">
      <c r="B3733" s="4"/>
      <c r="C3733" s="117"/>
      <c r="D3733" s="117"/>
      <c r="E3733" s="117"/>
      <c r="F3733" s="48"/>
      <c r="G3733" s="11"/>
      <c r="H3733" s="117"/>
      <c r="I3733" s="124"/>
      <c r="J3733" s="124"/>
      <c r="K3733" s="144"/>
      <c r="L3733" s="11"/>
      <c r="M3733" s="143"/>
      <c r="N3733" s="42"/>
      <c r="O3733" s="128"/>
      <c r="P3733" s="130"/>
      <c r="Q3733" s="131">
        <v>2</v>
      </c>
      <c r="R3733" s="68"/>
      <c r="S3733" s="35"/>
      <c r="T3733" s="69" t="s">
        <v>227</v>
      </c>
      <c r="U3733" s="92"/>
      <c r="V3733" s="70">
        <f>V3734+V3735</f>
        <v>1000</v>
      </c>
      <c r="X3733" s="447">
        <f>X3734+X3735</f>
        <v>2500</v>
      </c>
      <c r="Z3733" s="447">
        <f>Z3734+Z3735</f>
        <v>3100</v>
      </c>
      <c r="AB3733" s="447">
        <f>AB3734+AB3735</f>
        <v>3200</v>
      </c>
      <c r="AD3733" s="447">
        <f>AD3734+AD3735</f>
        <v>3000</v>
      </c>
      <c r="AF3733" s="447">
        <f>AF3734+AF3735</f>
        <v>0</v>
      </c>
      <c r="AH3733" s="447">
        <f t="shared" si="610"/>
        <v>3000</v>
      </c>
      <c r="AI3733" s="8"/>
      <c r="AJ3733" s="447">
        <f>AJ3734+AJ3735</f>
        <v>800</v>
      </c>
      <c r="AK3733" s="71"/>
      <c r="AL3733" s="447">
        <f>AL3734+AL3735</f>
        <v>3000</v>
      </c>
      <c r="AM3733" s="447"/>
      <c r="AN3733" s="447">
        <f>AN3734+AN3735</f>
        <v>3000</v>
      </c>
      <c r="AO3733" s="447"/>
      <c r="AP3733" s="447">
        <f>AP3734+AP3735</f>
        <v>3000</v>
      </c>
      <c r="AQ3733" s="447"/>
    </row>
    <row r="3734" spans="2:43" ht="18" hidden="1" customHeight="1" x14ac:dyDescent="0.2">
      <c r="B3734" s="4"/>
      <c r="C3734" s="117"/>
      <c r="D3734" s="117"/>
      <c r="E3734" s="117"/>
      <c r="F3734" s="48"/>
      <c r="G3734" s="11"/>
      <c r="H3734" s="117"/>
      <c r="I3734" s="124"/>
      <c r="J3734" s="124"/>
      <c r="K3734" s="144"/>
      <c r="L3734" s="11"/>
      <c r="M3734" s="143"/>
      <c r="N3734" s="42"/>
      <c r="O3734" s="128"/>
      <c r="P3734" s="130"/>
      <c r="Q3734" s="130"/>
      <c r="R3734" s="72" t="s">
        <v>3</v>
      </c>
      <c r="S3734" s="181"/>
      <c r="T3734" s="73" t="s">
        <v>78</v>
      </c>
      <c r="V3734" s="74">
        <v>0</v>
      </c>
      <c r="X3734" s="74">
        <v>0</v>
      </c>
      <c r="Z3734" s="74">
        <v>0</v>
      </c>
      <c r="AB3734" s="74">
        <v>0</v>
      </c>
      <c r="AD3734" s="74">
        <v>0</v>
      </c>
      <c r="AF3734" s="74">
        <v>0</v>
      </c>
      <c r="AH3734" s="74">
        <f t="shared" si="610"/>
        <v>0</v>
      </c>
      <c r="AI3734" s="446"/>
      <c r="AJ3734" s="74">
        <v>0</v>
      </c>
      <c r="AK3734" s="8"/>
      <c r="AL3734" s="74">
        <v>0</v>
      </c>
      <c r="AM3734" s="74"/>
      <c r="AN3734" s="74">
        <v>0</v>
      </c>
      <c r="AO3734" s="74"/>
      <c r="AP3734" s="74">
        <v>0</v>
      </c>
      <c r="AQ3734" s="74"/>
    </row>
    <row r="3735" spans="2:43" ht="18" customHeight="1" x14ac:dyDescent="0.25">
      <c r="B3735" s="4"/>
      <c r="C3735" s="117"/>
      <c r="D3735" s="117"/>
      <c r="E3735" s="117"/>
      <c r="F3735" s="48"/>
      <c r="G3735" s="11"/>
      <c r="H3735" s="117"/>
      <c r="I3735" s="124"/>
      <c r="J3735" s="124"/>
      <c r="K3735" s="144"/>
      <c r="L3735" s="11"/>
      <c r="M3735" s="143"/>
      <c r="N3735" s="42"/>
      <c r="O3735" s="128"/>
      <c r="P3735" s="130"/>
      <c r="Q3735" s="130"/>
      <c r="R3735" s="72" t="s">
        <v>0</v>
      </c>
      <c r="S3735" s="181"/>
      <c r="T3735" s="73" t="s">
        <v>228</v>
      </c>
      <c r="V3735" s="74">
        <v>1000</v>
      </c>
      <c r="X3735" s="74">
        <v>2500</v>
      </c>
      <c r="Z3735" s="74">
        <v>3100</v>
      </c>
      <c r="AB3735" s="74">
        <v>3200</v>
      </c>
      <c r="AD3735" s="74">
        <v>3000</v>
      </c>
      <c r="AF3735" s="696">
        <v>0</v>
      </c>
      <c r="AH3735" s="696">
        <f t="shared" si="610"/>
        <v>3000</v>
      </c>
      <c r="AI3735" s="8"/>
      <c r="AJ3735" s="74">
        <f>CEILING(AB3735*25/100,10)</f>
        <v>800</v>
      </c>
      <c r="AK3735" s="8"/>
      <c r="AL3735" s="74">
        <v>3000</v>
      </c>
      <c r="AM3735" s="74"/>
      <c r="AN3735" s="74">
        <v>3000</v>
      </c>
      <c r="AO3735" s="74"/>
      <c r="AP3735" s="74">
        <v>3000</v>
      </c>
      <c r="AQ3735" s="74"/>
    </row>
    <row r="3736" spans="2:43" ht="18" hidden="1" customHeight="1" x14ac:dyDescent="0.2">
      <c r="B3736" s="4"/>
      <c r="C3736" s="117"/>
      <c r="D3736" s="117"/>
      <c r="E3736" s="117"/>
      <c r="F3736" s="48"/>
      <c r="G3736" s="11"/>
      <c r="H3736" s="117"/>
      <c r="I3736" s="124"/>
      <c r="J3736" s="124"/>
      <c r="K3736" s="144"/>
      <c r="L3736" s="11"/>
      <c r="M3736" s="143"/>
      <c r="N3736" s="42"/>
      <c r="O3736" s="128"/>
      <c r="P3736" s="130"/>
      <c r="Q3736" s="131">
        <v>3</v>
      </c>
      <c r="R3736" s="68"/>
      <c r="S3736" s="35"/>
      <c r="T3736" s="69" t="s">
        <v>79</v>
      </c>
      <c r="U3736" s="92"/>
      <c r="V3736" s="70">
        <f>V3737+V3738</f>
        <v>0</v>
      </c>
      <c r="X3736" s="447">
        <f>X3737+X3738</f>
        <v>0</v>
      </c>
      <c r="Z3736" s="447">
        <f>Z3737+Z3738</f>
        <v>0</v>
      </c>
      <c r="AB3736" s="447">
        <f>AB3737+AB3738</f>
        <v>0</v>
      </c>
      <c r="AD3736" s="447" t="e">
        <f>#REF!+AD3738</f>
        <v>#REF!</v>
      </c>
      <c r="AF3736" s="447">
        <f>AF3737+AF3738</f>
        <v>0</v>
      </c>
      <c r="AH3736" s="447" t="e">
        <f t="shared" si="610"/>
        <v>#REF!</v>
      </c>
      <c r="AI3736" s="8"/>
      <c r="AJ3736" s="447">
        <f>AJ3737+AJ3738</f>
        <v>0</v>
      </c>
      <c r="AK3736" s="71"/>
      <c r="AL3736" s="447">
        <f>AL3737+AL3738</f>
        <v>0</v>
      </c>
      <c r="AM3736" s="447"/>
      <c r="AN3736" s="447">
        <f>AN3737+AN3738</f>
        <v>0</v>
      </c>
      <c r="AO3736" s="447"/>
      <c r="AP3736" s="447">
        <f>AP3737+AP3738</f>
        <v>0</v>
      </c>
      <c r="AQ3736" s="447"/>
    </row>
    <row r="3737" spans="2:43" ht="18" hidden="1" customHeight="1" x14ac:dyDescent="0.2">
      <c r="B3737" s="4"/>
      <c r="C3737" s="117"/>
      <c r="D3737" s="117"/>
      <c r="E3737" s="117"/>
      <c r="F3737" s="48"/>
      <c r="G3737" s="11"/>
      <c r="H3737" s="117"/>
      <c r="I3737" s="124"/>
      <c r="J3737" s="124"/>
      <c r="K3737" s="144"/>
      <c r="L3737" s="11"/>
      <c r="M3737" s="143"/>
      <c r="N3737" s="42"/>
      <c r="O3737" s="128"/>
      <c r="P3737" s="130"/>
      <c r="Q3737" s="131"/>
      <c r="R3737" s="72" t="s">
        <v>3</v>
      </c>
      <c r="S3737" s="181"/>
      <c r="T3737" s="73" t="s">
        <v>80</v>
      </c>
      <c r="V3737" s="83">
        <v>0</v>
      </c>
      <c r="X3737" s="448">
        <v>0</v>
      </c>
      <c r="Z3737" s="448">
        <v>0</v>
      </c>
      <c r="AB3737" s="448">
        <v>0</v>
      </c>
      <c r="AD3737" s="448">
        <v>0</v>
      </c>
      <c r="AF3737" s="448">
        <v>0</v>
      </c>
      <c r="AH3737" s="448">
        <f t="shared" si="610"/>
        <v>0</v>
      </c>
      <c r="AI3737" s="446"/>
      <c r="AJ3737" s="448">
        <v>0</v>
      </c>
      <c r="AK3737" s="87"/>
      <c r="AL3737" s="448">
        <v>0</v>
      </c>
      <c r="AM3737" s="448"/>
      <c r="AN3737" s="448">
        <v>0</v>
      </c>
      <c r="AO3737" s="448"/>
      <c r="AP3737" s="448">
        <v>0</v>
      </c>
      <c r="AQ3737" s="448"/>
    </row>
    <row r="3738" spans="2:43" ht="18" hidden="1" customHeight="1" x14ac:dyDescent="0.2">
      <c r="B3738" s="4"/>
      <c r="C3738" s="117"/>
      <c r="D3738" s="117"/>
      <c r="E3738" s="117"/>
      <c r="F3738" s="48"/>
      <c r="G3738" s="11"/>
      <c r="H3738" s="117"/>
      <c r="I3738" s="124"/>
      <c r="J3738" s="124"/>
      <c r="K3738" s="144"/>
      <c r="L3738" s="11"/>
      <c r="M3738" s="143"/>
      <c r="N3738" s="42"/>
      <c r="O3738" s="128"/>
      <c r="P3738" s="130"/>
      <c r="Q3738" s="130"/>
      <c r="R3738" s="72" t="s">
        <v>18</v>
      </c>
      <c r="S3738" s="181"/>
      <c r="T3738" s="73" t="s">
        <v>82</v>
      </c>
      <c r="V3738" s="74">
        <v>0</v>
      </c>
      <c r="X3738" s="74">
        <v>0</v>
      </c>
      <c r="Z3738" s="74">
        <v>0</v>
      </c>
      <c r="AB3738" s="74">
        <v>0</v>
      </c>
      <c r="AD3738" s="74">
        <v>0</v>
      </c>
      <c r="AF3738" s="74">
        <v>0</v>
      </c>
      <c r="AH3738" s="74">
        <f t="shared" ref="AH3738:AH3854" si="620">AD3738+AF3738</f>
        <v>0</v>
      </c>
      <c r="AI3738" s="495"/>
      <c r="AJ3738" s="74">
        <v>0</v>
      </c>
      <c r="AK3738" s="8"/>
      <c r="AL3738" s="74">
        <v>0</v>
      </c>
      <c r="AM3738" s="74"/>
      <c r="AN3738" s="74">
        <v>0</v>
      </c>
      <c r="AO3738" s="74"/>
      <c r="AP3738" s="74">
        <v>0</v>
      </c>
      <c r="AQ3738" s="74"/>
    </row>
    <row r="3739" spans="2:43" ht="18" hidden="1" customHeight="1" x14ac:dyDescent="0.2">
      <c r="B3739" s="4"/>
      <c r="C3739" s="117"/>
      <c r="D3739" s="117"/>
      <c r="E3739" s="117"/>
      <c r="F3739" s="48"/>
      <c r="G3739" s="11"/>
      <c r="H3739" s="117"/>
      <c r="I3739" s="124"/>
      <c r="J3739" s="124"/>
      <c r="K3739" s="144"/>
      <c r="L3739" s="11"/>
      <c r="M3739" s="143"/>
      <c r="N3739" s="42"/>
      <c r="O3739" s="128"/>
      <c r="P3739" s="130"/>
      <c r="Q3739" s="131">
        <v>5</v>
      </c>
      <c r="R3739" s="68"/>
      <c r="S3739" s="35"/>
      <c r="T3739" s="69" t="s">
        <v>48</v>
      </c>
      <c r="U3739" s="92"/>
      <c r="V3739" s="70">
        <f>V3740</f>
        <v>0</v>
      </c>
      <c r="X3739" s="447">
        <f>X3740</f>
        <v>0</v>
      </c>
      <c r="Z3739" s="447">
        <f>Z3740</f>
        <v>0</v>
      </c>
      <c r="AB3739" s="447">
        <f>AB3740</f>
        <v>0</v>
      </c>
      <c r="AD3739" s="447">
        <f>AD3740</f>
        <v>0</v>
      </c>
      <c r="AF3739" s="447">
        <f>AF3740</f>
        <v>0</v>
      </c>
      <c r="AH3739" s="447">
        <f t="shared" si="620"/>
        <v>0</v>
      </c>
      <c r="AI3739" s="8"/>
      <c r="AJ3739" s="447">
        <f>AJ3740</f>
        <v>0</v>
      </c>
      <c r="AK3739" s="71"/>
      <c r="AL3739" s="447">
        <f>AL3740</f>
        <v>0</v>
      </c>
      <c r="AM3739" s="447"/>
      <c r="AN3739" s="447">
        <f>AN3740</f>
        <v>0</v>
      </c>
      <c r="AO3739" s="447"/>
      <c r="AP3739" s="447">
        <f>AP3740</f>
        <v>0</v>
      </c>
      <c r="AQ3739" s="447"/>
    </row>
    <row r="3740" spans="2:43" ht="18" hidden="1" customHeight="1" x14ac:dyDescent="0.2">
      <c r="B3740" s="4"/>
      <c r="C3740" s="117"/>
      <c r="D3740" s="117"/>
      <c r="E3740" s="117"/>
      <c r="F3740" s="48"/>
      <c r="G3740" s="11"/>
      <c r="H3740" s="117"/>
      <c r="I3740" s="124"/>
      <c r="J3740" s="124"/>
      <c r="K3740" s="144"/>
      <c r="L3740" s="11"/>
      <c r="M3740" s="143"/>
      <c r="N3740" s="42"/>
      <c r="O3740" s="128"/>
      <c r="P3740" s="130"/>
      <c r="Q3740" s="130"/>
      <c r="R3740" s="72" t="s">
        <v>3</v>
      </c>
      <c r="S3740" s="181"/>
      <c r="T3740" s="73" t="s">
        <v>551</v>
      </c>
      <c r="V3740" s="74">
        <v>0</v>
      </c>
      <c r="X3740" s="74">
        <v>0</v>
      </c>
      <c r="Z3740" s="74">
        <v>0</v>
      </c>
      <c r="AB3740" s="74">
        <v>0</v>
      </c>
      <c r="AD3740" s="74">
        <v>0</v>
      </c>
      <c r="AF3740" s="74">
        <v>0</v>
      </c>
      <c r="AH3740" s="74">
        <f t="shared" si="620"/>
        <v>0</v>
      </c>
      <c r="AI3740" s="446"/>
      <c r="AJ3740" s="74">
        <v>0</v>
      </c>
      <c r="AK3740" s="8"/>
      <c r="AL3740" s="74">
        <v>0</v>
      </c>
      <c r="AM3740" s="74"/>
      <c r="AN3740" s="74">
        <v>0</v>
      </c>
      <c r="AO3740" s="74"/>
      <c r="AP3740" s="74">
        <v>0</v>
      </c>
      <c r="AQ3740" s="74"/>
    </row>
    <row r="3741" spans="2:43" ht="18" customHeight="1" x14ac:dyDescent="0.2">
      <c r="B3741" s="4"/>
      <c r="C3741" s="117"/>
      <c r="D3741" s="117"/>
      <c r="E3741" s="117"/>
      <c r="F3741" s="48"/>
      <c r="G3741" s="11"/>
      <c r="H3741" s="117"/>
      <c r="I3741" s="124"/>
      <c r="J3741" s="124"/>
      <c r="K3741" s="144"/>
      <c r="L3741" s="11"/>
      <c r="M3741" s="143"/>
      <c r="N3741" s="42"/>
      <c r="O3741" s="128"/>
      <c r="P3741" s="130"/>
      <c r="Q3741" s="131">
        <v>6</v>
      </c>
      <c r="R3741" s="84"/>
      <c r="S3741" s="250"/>
      <c r="T3741" s="69" t="s">
        <v>19</v>
      </c>
      <c r="U3741" s="92"/>
      <c r="V3741" s="70">
        <f>V3742</f>
        <v>14000</v>
      </c>
      <c r="X3741" s="447">
        <f>X3742</f>
        <v>14000</v>
      </c>
      <c r="Z3741" s="447">
        <f>Z3742</f>
        <v>14000</v>
      </c>
      <c r="AB3741" s="447">
        <f>AB3742</f>
        <v>12000</v>
      </c>
      <c r="AD3741" s="447">
        <f>AD3742</f>
        <v>17500</v>
      </c>
      <c r="AF3741" s="447">
        <f>AF3742</f>
        <v>0</v>
      </c>
      <c r="AH3741" s="447">
        <f t="shared" si="620"/>
        <v>17500</v>
      </c>
      <c r="AI3741" s="8"/>
      <c r="AJ3741" s="447">
        <f>AJ3742</f>
        <v>3000</v>
      </c>
      <c r="AK3741" s="71"/>
      <c r="AL3741" s="447">
        <f>AL3742</f>
        <v>14000</v>
      </c>
      <c r="AM3741" s="447"/>
      <c r="AN3741" s="447">
        <f>AN3742</f>
        <v>15000</v>
      </c>
      <c r="AO3741" s="447"/>
      <c r="AP3741" s="447">
        <f>AP3742</f>
        <v>15000</v>
      </c>
      <c r="AQ3741" s="447"/>
    </row>
    <row r="3742" spans="2:43" ht="18" customHeight="1" x14ac:dyDescent="0.25">
      <c r="B3742" s="4"/>
      <c r="C3742" s="117"/>
      <c r="D3742" s="117"/>
      <c r="E3742" s="117"/>
      <c r="F3742" s="48"/>
      <c r="G3742" s="11"/>
      <c r="H3742" s="117"/>
      <c r="I3742" s="124"/>
      <c r="J3742" s="124"/>
      <c r="K3742" s="144"/>
      <c r="L3742" s="11"/>
      <c r="M3742" s="143"/>
      <c r="N3742" s="42"/>
      <c r="O3742" s="128"/>
      <c r="P3742" s="130"/>
      <c r="Q3742" s="130"/>
      <c r="R3742" s="72" t="s">
        <v>3</v>
      </c>
      <c r="S3742" s="181"/>
      <c r="T3742" s="73" t="s">
        <v>243</v>
      </c>
      <c r="V3742" s="497">
        <v>14000</v>
      </c>
      <c r="X3742" s="697">
        <v>14000</v>
      </c>
      <c r="Z3742" s="697">
        <v>14000</v>
      </c>
      <c r="AB3742" s="944">
        <v>12000</v>
      </c>
      <c r="AD3742" s="74">
        <v>17500</v>
      </c>
      <c r="AF3742" s="696">
        <v>0</v>
      </c>
      <c r="AH3742" s="696">
        <f t="shared" si="620"/>
        <v>17500</v>
      </c>
      <c r="AI3742" s="446"/>
      <c r="AJ3742" s="74">
        <f>CEILING(AB3742*25/100,10)</f>
        <v>3000</v>
      </c>
      <c r="AK3742" s="8"/>
      <c r="AL3742" s="74">
        <v>14000</v>
      </c>
      <c r="AM3742" s="74"/>
      <c r="AN3742" s="74">
        <v>15000</v>
      </c>
      <c r="AO3742" s="74"/>
      <c r="AP3742" s="74">
        <v>15000</v>
      </c>
      <c r="AQ3742" s="74"/>
    </row>
    <row r="3743" spans="2:43" ht="18" customHeight="1" x14ac:dyDescent="0.2">
      <c r="B3743" s="4"/>
      <c r="C3743" s="117"/>
      <c r="D3743" s="117"/>
      <c r="E3743" s="117"/>
      <c r="F3743" s="48"/>
      <c r="G3743" s="11"/>
      <c r="H3743" s="117"/>
      <c r="I3743" s="124"/>
      <c r="J3743" s="124"/>
      <c r="K3743" s="144"/>
      <c r="L3743" s="11"/>
      <c r="M3743" s="143"/>
      <c r="N3743" s="42"/>
      <c r="O3743" s="128"/>
      <c r="P3743" s="129">
        <v>3</v>
      </c>
      <c r="Q3743" s="129"/>
      <c r="R3743" s="64"/>
      <c r="S3743" s="234"/>
      <c r="T3743" s="65" t="s">
        <v>215</v>
      </c>
      <c r="U3743" s="155"/>
      <c r="V3743" s="66">
        <f>V3744+V3746+V3748</f>
        <v>5000</v>
      </c>
      <c r="X3743" s="66">
        <f>X3744+X3746+X3748</f>
        <v>6000</v>
      </c>
      <c r="Z3743" s="66">
        <f>Z3744+Z3746+Z3748</f>
        <v>6450</v>
      </c>
      <c r="AB3743" s="66">
        <f>AB3744+AB3746+AB3748</f>
        <v>3800</v>
      </c>
      <c r="AD3743" s="66">
        <f>AD3744+AD3746+AD3748</f>
        <v>4000</v>
      </c>
      <c r="AF3743" s="66">
        <f>AF3744+AF3746+AF3748</f>
        <v>0</v>
      </c>
      <c r="AH3743" s="66">
        <f t="shared" si="620"/>
        <v>4000</v>
      </c>
      <c r="AI3743" s="8"/>
      <c r="AJ3743" s="66">
        <f>AJ3744+AJ3746+AJ3748</f>
        <v>960</v>
      </c>
      <c r="AK3743" s="67"/>
      <c r="AL3743" s="66">
        <f>AL3744+AL3746+AL3748</f>
        <v>5270</v>
      </c>
      <c r="AM3743" s="66"/>
      <c r="AN3743" s="66">
        <f>AN3744+AN3746+AN3748</f>
        <v>5620</v>
      </c>
      <c r="AO3743" s="66"/>
      <c r="AP3743" s="66">
        <f>AP3744+AP3746+AP3748</f>
        <v>5620</v>
      </c>
      <c r="AQ3743" s="66"/>
    </row>
    <row r="3744" spans="2:43" ht="18" customHeight="1" x14ac:dyDescent="0.2">
      <c r="B3744" s="4"/>
      <c r="C3744" s="117"/>
      <c r="D3744" s="117"/>
      <c r="E3744" s="117"/>
      <c r="F3744" s="48"/>
      <c r="G3744" s="11"/>
      <c r="H3744" s="117"/>
      <c r="I3744" s="124"/>
      <c r="J3744" s="124"/>
      <c r="K3744" s="144"/>
      <c r="L3744" s="11"/>
      <c r="M3744" s="143"/>
      <c r="N3744" s="42"/>
      <c r="O3744" s="128"/>
      <c r="P3744" s="130"/>
      <c r="Q3744" s="131">
        <v>1</v>
      </c>
      <c r="R3744" s="68"/>
      <c r="S3744" s="35"/>
      <c r="T3744" s="69" t="s">
        <v>20</v>
      </c>
      <c r="U3744" s="92"/>
      <c r="V3744" s="70">
        <f>V3745</f>
        <v>3000</v>
      </c>
      <c r="X3744" s="447">
        <f>X3745</f>
        <v>3500</v>
      </c>
      <c r="Z3744" s="447">
        <f>Z3745</f>
        <v>2810</v>
      </c>
      <c r="AB3744" s="447">
        <f>AB3745</f>
        <v>1700</v>
      </c>
      <c r="AD3744" s="447">
        <f>AD3745</f>
        <v>1800</v>
      </c>
      <c r="AF3744" s="447">
        <f>AF3745</f>
        <v>0</v>
      </c>
      <c r="AH3744" s="447">
        <f t="shared" si="620"/>
        <v>1800</v>
      </c>
      <c r="AI3744" s="67"/>
      <c r="AJ3744" s="447">
        <f>AJ3745</f>
        <v>430</v>
      </c>
      <c r="AK3744" s="71"/>
      <c r="AL3744" s="447">
        <f>AL3745</f>
        <v>1860</v>
      </c>
      <c r="AM3744" s="447"/>
      <c r="AN3744" s="447">
        <f>AN3745</f>
        <v>1980</v>
      </c>
      <c r="AO3744" s="447"/>
      <c r="AP3744" s="447">
        <f>AP3745</f>
        <v>1980</v>
      </c>
      <c r="AQ3744" s="447"/>
    </row>
    <row r="3745" spans="2:43" ht="18" customHeight="1" x14ac:dyDescent="0.25">
      <c r="B3745" s="4"/>
      <c r="C3745" s="117"/>
      <c r="D3745" s="117"/>
      <c r="E3745" s="117"/>
      <c r="F3745" s="48"/>
      <c r="G3745" s="11"/>
      <c r="H3745" s="117"/>
      <c r="I3745" s="124"/>
      <c r="J3745" s="124"/>
      <c r="K3745" s="144"/>
      <c r="L3745" s="11"/>
      <c r="M3745" s="143"/>
      <c r="N3745" s="42"/>
      <c r="O3745" s="128"/>
      <c r="P3745" s="130"/>
      <c r="Q3745" s="131"/>
      <c r="R3745" s="72" t="s">
        <v>3</v>
      </c>
      <c r="S3745" s="181"/>
      <c r="T3745" s="73" t="s">
        <v>20</v>
      </c>
      <c r="V3745" s="497">
        <v>3000</v>
      </c>
      <c r="X3745" s="697">
        <v>3500</v>
      </c>
      <c r="Z3745" s="697">
        <v>2810</v>
      </c>
      <c r="AB3745" s="74">
        <v>1700</v>
      </c>
      <c r="AD3745" s="74">
        <v>1800</v>
      </c>
      <c r="AF3745" s="74">
        <v>0</v>
      </c>
      <c r="AH3745" s="696">
        <f t="shared" si="620"/>
        <v>1800</v>
      </c>
      <c r="AI3745" s="446"/>
      <c r="AJ3745" s="74">
        <f>CEILING(AB3745*25/100,10)</f>
        <v>430</v>
      </c>
      <c r="AK3745" s="8"/>
      <c r="AL3745" s="74">
        <v>1860</v>
      </c>
      <c r="AM3745" s="74"/>
      <c r="AN3745" s="74">
        <v>1980</v>
      </c>
      <c r="AO3745" s="74"/>
      <c r="AP3745" s="74">
        <v>1980</v>
      </c>
      <c r="AQ3745" s="74"/>
    </row>
    <row r="3746" spans="2:43" ht="18" customHeight="1" x14ac:dyDescent="0.2">
      <c r="B3746" s="4"/>
      <c r="C3746" s="117"/>
      <c r="D3746" s="117"/>
      <c r="E3746" s="117"/>
      <c r="F3746" s="48"/>
      <c r="G3746" s="11"/>
      <c r="H3746" s="117"/>
      <c r="I3746" s="124"/>
      <c r="J3746" s="124"/>
      <c r="K3746" s="144"/>
      <c r="L3746" s="11"/>
      <c r="M3746" s="143"/>
      <c r="N3746" s="42"/>
      <c r="O3746" s="128"/>
      <c r="P3746" s="130"/>
      <c r="Q3746" s="131">
        <v>2</v>
      </c>
      <c r="R3746" s="68"/>
      <c r="S3746" s="35"/>
      <c r="T3746" s="69" t="s">
        <v>21</v>
      </c>
      <c r="U3746" s="92"/>
      <c r="V3746" s="70">
        <f>V3747</f>
        <v>2000</v>
      </c>
      <c r="X3746" s="447">
        <f>X3747</f>
        <v>2500</v>
      </c>
      <c r="Z3746" s="447">
        <f>Z3747</f>
        <v>1610</v>
      </c>
      <c r="AB3746" s="447">
        <f>AB3747</f>
        <v>1100</v>
      </c>
      <c r="AD3746" s="447">
        <f>AD3747</f>
        <v>1200</v>
      </c>
      <c r="AF3746" s="447">
        <f>AF3747</f>
        <v>0</v>
      </c>
      <c r="AH3746" s="447">
        <f t="shared" si="620"/>
        <v>1200</v>
      </c>
      <c r="AI3746" s="8"/>
      <c r="AJ3746" s="447">
        <f>AJ3747</f>
        <v>280</v>
      </c>
      <c r="AK3746" s="71"/>
      <c r="AL3746" s="447">
        <f>AL3747</f>
        <v>1980</v>
      </c>
      <c r="AM3746" s="447"/>
      <c r="AN3746" s="447">
        <f>AN3747</f>
        <v>2100</v>
      </c>
      <c r="AO3746" s="447"/>
      <c r="AP3746" s="447">
        <f>AP3747</f>
        <v>2100</v>
      </c>
      <c r="AQ3746" s="447"/>
    </row>
    <row r="3747" spans="2:43" ht="18" customHeight="1" x14ac:dyDescent="0.25">
      <c r="B3747" s="4"/>
      <c r="C3747" s="117"/>
      <c r="D3747" s="117"/>
      <c r="E3747" s="117"/>
      <c r="F3747" s="48"/>
      <c r="G3747" s="11"/>
      <c r="H3747" s="117"/>
      <c r="I3747" s="124"/>
      <c r="J3747" s="124"/>
      <c r="K3747" s="144"/>
      <c r="L3747" s="11"/>
      <c r="M3747" s="143"/>
      <c r="N3747" s="42"/>
      <c r="O3747" s="128"/>
      <c r="P3747" s="130"/>
      <c r="Q3747" s="130"/>
      <c r="R3747" s="72" t="s">
        <v>3</v>
      </c>
      <c r="S3747" s="181"/>
      <c r="T3747" s="73" t="s">
        <v>21</v>
      </c>
      <c r="V3747" s="496">
        <v>2000</v>
      </c>
      <c r="X3747" s="699">
        <v>2500</v>
      </c>
      <c r="Z3747" s="699">
        <v>1610</v>
      </c>
      <c r="AB3747" s="74">
        <v>1100</v>
      </c>
      <c r="AD3747" s="74">
        <v>1200</v>
      </c>
      <c r="AF3747" s="696">
        <v>0</v>
      </c>
      <c r="AH3747" s="696">
        <f t="shared" si="620"/>
        <v>1200</v>
      </c>
      <c r="AI3747" s="446"/>
      <c r="AJ3747" s="74">
        <f>CEILING(AB3747*25/100,10)</f>
        <v>280</v>
      </c>
      <c r="AK3747" s="8"/>
      <c r="AL3747" s="74">
        <v>1980</v>
      </c>
      <c r="AM3747" s="74"/>
      <c r="AN3747" s="74">
        <v>2100</v>
      </c>
      <c r="AO3747" s="74"/>
      <c r="AP3747" s="74">
        <v>2100</v>
      </c>
      <c r="AQ3747" s="74"/>
    </row>
    <row r="3748" spans="2:43" ht="18" customHeight="1" x14ac:dyDescent="0.2">
      <c r="B3748" s="4"/>
      <c r="C3748" s="117"/>
      <c r="D3748" s="117"/>
      <c r="E3748" s="117"/>
      <c r="F3748" s="48"/>
      <c r="G3748" s="11"/>
      <c r="H3748" s="117"/>
      <c r="I3748" s="124"/>
      <c r="J3748" s="124"/>
      <c r="K3748" s="144"/>
      <c r="L3748" s="11"/>
      <c r="M3748" s="143"/>
      <c r="N3748" s="42"/>
      <c r="O3748" s="128"/>
      <c r="P3748" s="130"/>
      <c r="Q3748" s="131">
        <v>3</v>
      </c>
      <c r="R3748" s="68"/>
      <c r="S3748" s="35"/>
      <c r="T3748" s="69" t="s">
        <v>22</v>
      </c>
      <c r="U3748" s="92"/>
      <c r="V3748" s="70">
        <f>V3749</f>
        <v>0</v>
      </c>
      <c r="X3748" s="447">
        <f>X3749</f>
        <v>0</v>
      </c>
      <c r="Z3748" s="447">
        <f>Z3749</f>
        <v>2030</v>
      </c>
      <c r="AB3748" s="447">
        <f>AB3749</f>
        <v>1000</v>
      </c>
      <c r="AD3748" s="447">
        <f>AD3749</f>
        <v>1000</v>
      </c>
      <c r="AF3748" s="447">
        <f>AF3749</f>
        <v>0</v>
      </c>
      <c r="AH3748" s="447">
        <f t="shared" si="620"/>
        <v>1000</v>
      </c>
      <c r="AI3748" s="8"/>
      <c r="AJ3748" s="447">
        <f>AJ3749</f>
        <v>250</v>
      </c>
      <c r="AK3748" s="71"/>
      <c r="AL3748" s="447">
        <f>AL3749</f>
        <v>1430</v>
      </c>
      <c r="AM3748" s="447"/>
      <c r="AN3748" s="447">
        <f>AN3749</f>
        <v>1540</v>
      </c>
      <c r="AO3748" s="447"/>
      <c r="AP3748" s="447">
        <f>AP3749</f>
        <v>1540</v>
      </c>
      <c r="AQ3748" s="447"/>
    </row>
    <row r="3749" spans="2:43" ht="18" customHeight="1" x14ac:dyDescent="0.2">
      <c r="B3749" s="4"/>
      <c r="C3749" s="117"/>
      <c r="D3749" s="117"/>
      <c r="E3749" s="117"/>
      <c r="F3749" s="48"/>
      <c r="G3749" s="11"/>
      <c r="H3749" s="117"/>
      <c r="I3749" s="124"/>
      <c r="J3749" s="124"/>
      <c r="K3749" s="144"/>
      <c r="L3749" s="11"/>
      <c r="M3749" s="143"/>
      <c r="N3749" s="42"/>
      <c r="O3749" s="128"/>
      <c r="P3749" s="130"/>
      <c r="Q3749" s="130"/>
      <c r="R3749" s="72" t="s">
        <v>3</v>
      </c>
      <c r="S3749" s="181"/>
      <c r="T3749" s="73" t="s">
        <v>22</v>
      </c>
      <c r="V3749" s="74">
        <v>0</v>
      </c>
      <c r="X3749" s="74">
        <v>0</v>
      </c>
      <c r="Z3749" s="74">
        <v>2030</v>
      </c>
      <c r="AB3749" s="74">
        <v>1000</v>
      </c>
      <c r="AD3749" s="74">
        <v>1000</v>
      </c>
      <c r="AE3749" s="8">
        <v>1770</v>
      </c>
      <c r="AF3749" s="74">
        <v>0</v>
      </c>
      <c r="AH3749" s="74">
        <f t="shared" si="620"/>
        <v>1000</v>
      </c>
      <c r="AI3749" s="446"/>
      <c r="AJ3749" s="74">
        <f>CEILING(AB3749*25/100,10)</f>
        <v>250</v>
      </c>
      <c r="AK3749" s="8"/>
      <c r="AL3749" s="74">
        <v>1430</v>
      </c>
      <c r="AM3749" s="74"/>
      <c r="AN3749" s="74">
        <v>1540</v>
      </c>
      <c r="AO3749" s="74"/>
      <c r="AP3749" s="74">
        <v>1540</v>
      </c>
      <c r="AQ3749" s="74"/>
    </row>
    <row r="3750" spans="2:43" ht="18" customHeight="1" x14ac:dyDescent="0.2">
      <c r="B3750" s="4"/>
      <c r="C3750" s="117"/>
      <c r="D3750" s="117"/>
      <c r="E3750" s="117"/>
      <c r="F3750" s="48"/>
      <c r="G3750" s="11"/>
      <c r="H3750" s="117"/>
      <c r="I3750" s="124"/>
      <c r="J3750" s="124"/>
      <c r="K3750" s="144"/>
      <c r="L3750" s="11"/>
      <c r="M3750" s="143"/>
      <c r="N3750" s="42"/>
      <c r="O3750" s="128"/>
      <c r="P3750" s="129">
        <v>5</v>
      </c>
      <c r="Q3750" s="129"/>
      <c r="R3750" s="64"/>
      <c r="S3750" s="234"/>
      <c r="T3750" s="65" t="s">
        <v>24</v>
      </c>
      <c r="U3750" s="155"/>
      <c r="V3750" s="66">
        <f>V3751</f>
        <v>3000</v>
      </c>
      <c r="X3750" s="66">
        <f>X3751</f>
        <v>3500</v>
      </c>
      <c r="Z3750" s="66">
        <f>Z3751</f>
        <v>1800</v>
      </c>
      <c r="AB3750" s="66">
        <f>AB3751</f>
        <v>1500</v>
      </c>
      <c r="AD3750" s="66">
        <f>AD3751</f>
        <v>1600</v>
      </c>
      <c r="AF3750" s="66">
        <f>AF3751</f>
        <v>0</v>
      </c>
      <c r="AH3750" s="66">
        <f t="shared" si="620"/>
        <v>1600</v>
      </c>
      <c r="AI3750" s="8"/>
      <c r="AJ3750" s="66">
        <f>AJ3751</f>
        <v>530</v>
      </c>
      <c r="AK3750" s="67"/>
      <c r="AL3750" s="66">
        <f t="shared" ref="AL3750:AP3751" si="621">AL3751</f>
        <v>2500</v>
      </c>
      <c r="AM3750" s="66"/>
      <c r="AN3750" s="66">
        <f t="shared" si="621"/>
        <v>3000</v>
      </c>
      <c r="AO3750" s="66"/>
      <c r="AP3750" s="66">
        <f t="shared" si="621"/>
        <v>3000</v>
      </c>
      <c r="AQ3750" s="66"/>
    </row>
    <row r="3751" spans="2:43" ht="18" customHeight="1" x14ac:dyDescent="0.2">
      <c r="B3751" s="4"/>
      <c r="C3751" s="117"/>
      <c r="D3751" s="117"/>
      <c r="E3751" s="117"/>
      <c r="F3751" s="48"/>
      <c r="G3751" s="11"/>
      <c r="H3751" s="117"/>
      <c r="I3751" s="124"/>
      <c r="J3751" s="124"/>
      <c r="K3751" s="144"/>
      <c r="L3751" s="11"/>
      <c r="M3751" s="143"/>
      <c r="N3751" s="42"/>
      <c r="O3751" s="128"/>
      <c r="P3751" s="130"/>
      <c r="Q3751" s="131">
        <v>2</v>
      </c>
      <c r="R3751" s="68"/>
      <c r="S3751" s="35"/>
      <c r="T3751" s="69" t="s">
        <v>25</v>
      </c>
      <c r="U3751" s="92"/>
      <c r="V3751" s="70">
        <f>V3752</f>
        <v>3000</v>
      </c>
      <c r="X3751" s="447">
        <f>X3752</f>
        <v>3500</v>
      </c>
      <c r="Z3751" s="447">
        <f>Z3752</f>
        <v>1800</v>
      </c>
      <c r="AB3751" s="447">
        <f>AB3752</f>
        <v>1500</v>
      </c>
      <c r="AD3751" s="447">
        <f>AD3752</f>
        <v>1600</v>
      </c>
      <c r="AF3751" s="447">
        <f>AF3752</f>
        <v>0</v>
      </c>
      <c r="AH3751" s="447">
        <f t="shared" si="620"/>
        <v>1600</v>
      </c>
      <c r="AI3751" s="67"/>
      <c r="AJ3751" s="447">
        <f>AJ3752</f>
        <v>530</v>
      </c>
      <c r="AK3751" s="71"/>
      <c r="AL3751" s="447">
        <f t="shared" si="621"/>
        <v>2500</v>
      </c>
      <c r="AM3751" s="447"/>
      <c r="AN3751" s="447">
        <f t="shared" si="621"/>
        <v>3000</v>
      </c>
      <c r="AO3751" s="447"/>
      <c r="AP3751" s="447">
        <f t="shared" si="621"/>
        <v>3000</v>
      </c>
      <c r="AQ3751" s="447"/>
    </row>
    <row r="3752" spans="2:43" ht="18" customHeight="1" x14ac:dyDescent="0.25">
      <c r="B3752" s="4"/>
      <c r="C3752" s="117"/>
      <c r="D3752" s="117"/>
      <c r="E3752" s="117"/>
      <c r="F3752" s="48"/>
      <c r="G3752" s="11"/>
      <c r="H3752" s="117"/>
      <c r="I3752" s="124"/>
      <c r="J3752" s="124"/>
      <c r="K3752" s="144"/>
      <c r="L3752" s="11"/>
      <c r="M3752" s="143"/>
      <c r="N3752" s="42"/>
      <c r="O3752" s="128"/>
      <c r="P3752" s="130"/>
      <c r="Q3752" s="130"/>
      <c r="R3752" s="72" t="s">
        <v>0</v>
      </c>
      <c r="S3752" s="181"/>
      <c r="T3752" s="73" t="s">
        <v>221</v>
      </c>
      <c r="V3752" s="523">
        <v>3000</v>
      </c>
      <c r="X3752" s="745">
        <v>3500</v>
      </c>
      <c r="Z3752" s="829">
        <v>1800</v>
      </c>
      <c r="AB3752" s="74">
        <v>1500</v>
      </c>
      <c r="AD3752" s="74">
        <v>1600</v>
      </c>
      <c r="AF3752" s="696">
        <v>0</v>
      </c>
      <c r="AH3752" s="696">
        <f t="shared" si="620"/>
        <v>1600</v>
      </c>
      <c r="AI3752" s="446"/>
      <c r="AJ3752" s="74">
        <f>CEILING(AB3752*35/100,10)</f>
        <v>530</v>
      </c>
      <c r="AK3752" s="8"/>
      <c r="AL3752" s="74">
        <v>2500</v>
      </c>
      <c r="AM3752" s="74"/>
      <c r="AN3752" s="74">
        <v>3000</v>
      </c>
      <c r="AO3752" s="74"/>
      <c r="AP3752" s="74">
        <v>3000</v>
      </c>
      <c r="AQ3752" s="74"/>
    </row>
    <row r="3753" spans="2:43" ht="18" customHeight="1" x14ac:dyDescent="0.2">
      <c r="B3753" s="4"/>
      <c r="C3753" s="117"/>
      <c r="D3753" s="117"/>
      <c r="E3753" s="117"/>
      <c r="F3753" s="48"/>
      <c r="G3753" s="11"/>
      <c r="H3753" s="117"/>
      <c r="I3753" s="124"/>
      <c r="J3753" s="124"/>
      <c r="K3753" s="144"/>
      <c r="L3753" s="11"/>
      <c r="M3753" s="143"/>
      <c r="N3753" s="42"/>
      <c r="O3753" s="128"/>
      <c r="P3753" s="129">
        <v>7</v>
      </c>
      <c r="Q3753" s="129"/>
      <c r="R3753" s="64"/>
      <c r="S3753" s="234"/>
      <c r="T3753" s="65" t="s">
        <v>343</v>
      </c>
      <c r="U3753" s="155"/>
      <c r="V3753" s="66">
        <f>V3754</f>
        <v>2000</v>
      </c>
      <c r="X3753" s="66">
        <f>X3754</f>
        <v>2000</v>
      </c>
      <c r="Z3753" s="66">
        <f>Z3754</f>
        <v>1500</v>
      </c>
      <c r="AB3753" s="66">
        <f>AB3754</f>
        <v>1000</v>
      </c>
      <c r="AD3753" s="66">
        <f>AD3754</f>
        <v>1050</v>
      </c>
      <c r="AF3753" s="66">
        <f>AF3754</f>
        <v>0</v>
      </c>
      <c r="AH3753" s="66">
        <f t="shared" si="620"/>
        <v>1050</v>
      </c>
      <c r="AI3753" s="8"/>
      <c r="AJ3753" s="66">
        <f>AJ3754</f>
        <v>250</v>
      </c>
      <c r="AK3753" s="67"/>
      <c r="AL3753" s="66">
        <f t="shared" ref="AL3753:AP3754" si="622">AL3754</f>
        <v>1000</v>
      </c>
      <c r="AM3753" s="66"/>
      <c r="AN3753" s="66">
        <f t="shared" si="622"/>
        <v>1000</v>
      </c>
      <c r="AO3753" s="66"/>
      <c r="AP3753" s="66">
        <f t="shared" si="622"/>
        <v>1000</v>
      </c>
      <c r="AQ3753" s="66"/>
    </row>
    <row r="3754" spans="2:43" ht="18" customHeight="1" x14ac:dyDescent="0.2">
      <c r="B3754" s="4"/>
      <c r="C3754" s="117"/>
      <c r="D3754" s="117"/>
      <c r="E3754" s="117"/>
      <c r="F3754" s="48"/>
      <c r="G3754" s="11"/>
      <c r="H3754" s="117"/>
      <c r="I3754" s="124"/>
      <c r="J3754" s="124"/>
      <c r="K3754" s="144"/>
      <c r="L3754" s="11"/>
      <c r="M3754" s="143"/>
      <c r="N3754" s="42"/>
      <c r="O3754" s="128"/>
      <c r="P3754" s="130"/>
      <c r="Q3754" s="131">
        <v>3</v>
      </c>
      <c r="R3754" s="68"/>
      <c r="S3754" s="35"/>
      <c r="T3754" s="69" t="s">
        <v>224</v>
      </c>
      <c r="U3754" s="92"/>
      <c r="V3754" s="70">
        <f>V3755</f>
        <v>2000</v>
      </c>
      <c r="X3754" s="447">
        <f>X3755</f>
        <v>2000</v>
      </c>
      <c r="Z3754" s="447">
        <f>Z3755</f>
        <v>1500</v>
      </c>
      <c r="AB3754" s="447">
        <f>AB3755</f>
        <v>1000</v>
      </c>
      <c r="AD3754" s="447">
        <f>AD3755</f>
        <v>1050</v>
      </c>
      <c r="AF3754" s="447">
        <f>AF3755</f>
        <v>0</v>
      </c>
      <c r="AH3754" s="447">
        <f t="shared" si="620"/>
        <v>1050</v>
      </c>
      <c r="AI3754" s="67"/>
      <c r="AJ3754" s="447">
        <f>AJ3755</f>
        <v>250</v>
      </c>
      <c r="AK3754" s="71"/>
      <c r="AL3754" s="447">
        <f t="shared" si="622"/>
        <v>1000</v>
      </c>
      <c r="AM3754" s="447"/>
      <c r="AN3754" s="447">
        <f t="shared" si="622"/>
        <v>1000</v>
      </c>
      <c r="AO3754" s="447"/>
      <c r="AP3754" s="447">
        <f t="shared" si="622"/>
        <v>1000</v>
      </c>
      <c r="AQ3754" s="447"/>
    </row>
    <row r="3755" spans="2:43" ht="18" customHeight="1" x14ac:dyDescent="0.25">
      <c r="B3755" s="4"/>
      <c r="C3755" s="117"/>
      <c r="D3755" s="117"/>
      <c r="E3755" s="117"/>
      <c r="F3755" s="48"/>
      <c r="G3755" s="11"/>
      <c r="H3755" s="117"/>
      <c r="I3755" s="124"/>
      <c r="J3755" s="124"/>
      <c r="K3755" s="144"/>
      <c r="L3755" s="11"/>
      <c r="M3755" s="143"/>
      <c r="N3755" s="42"/>
      <c r="O3755" s="128"/>
      <c r="P3755" s="130"/>
      <c r="Q3755" s="131"/>
      <c r="R3755" s="72" t="s">
        <v>0</v>
      </c>
      <c r="S3755" s="181"/>
      <c r="T3755" s="73" t="s">
        <v>53</v>
      </c>
      <c r="V3755" s="549">
        <v>2000</v>
      </c>
      <c r="X3755" s="746">
        <v>2000</v>
      </c>
      <c r="Z3755" s="879">
        <v>1500</v>
      </c>
      <c r="AB3755" s="74">
        <v>1000</v>
      </c>
      <c r="AD3755" s="74">
        <v>1050</v>
      </c>
      <c r="AF3755" s="696">
        <v>0</v>
      </c>
      <c r="AH3755" s="696">
        <f t="shared" si="620"/>
        <v>1050</v>
      </c>
      <c r="AI3755" s="446"/>
      <c r="AJ3755" s="74">
        <f>CEILING(AB3755*25/100,10)</f>
        <v>250</v>
      </c>
      <c r="AK3755" s="8"/>
      <c r="AL3755" s="74">
        <v>1000</v>
      </c>
      <c r="AM3755" s="74"/>
      <c r="AN3755" s="74">
        <v>1000</v>
      </c>
      <c r="AO3755" s="74"/>
      <c r="AP3755" s="74">
        <v>1000</v>
      </c>
      <c r="AQ3755" s="74"/>
    </row>
    <row r="3756" spans="2:43" ht="18" hidden="1" customHeight="1" x14ac:dyDescent="0.2">
      <c r="B3756" s="4"/>
      <c r="C3756" s="117"/>
      <c r="D3756" s="117"/>
      <c r="E3756" s="117"/>
      <c r="F3756" s="48"/>
      <c r="G3756" s="11"/>
      <c r="H3756" s="117"/>
      <c r="I3756" s="124"/>
      <c r="J3756" s="124"/>
      <c r="K3756" s="144"/>
      <c r="L3756" s="11"/>
      <c r="M3756" s="143"/>
      <c r="N3756" s="42"/>
      <c r="O3756" s="128"/>
      <c r="P3756" s="129">
        <v>9</v>
      </c>
      <c r="Q3756" s="129"/>
      <c r="R3756" s="64"/>
      <c r="S3756" s="234"/>
      <c r="T3756" s="65" t="s">
        <v>217</v>
      </c>
      <c r="U3756" s="155"/>
      <c r="V3756" s="66">
        <f>V3757+V3759</f>
        <v>0</v>
      </c>
      <c r="X3756" s="66">
        <f>X3757+X3759</f>
        <v>0</v>
      </c>
      <c r="Z3756" s="66">
        <f>Z3757+Z3759</f>
        <v>0</v>
      </c>
      <c r="AB3756" s="66">
        <f>AB3757+AB3759</f>
        <v>0</v>
      </c>
      <c r="AD3756" s="66">
        <f>AD3757+AD3759</f>
        <v>0</v>
      </c>
      <c r="AF3756" s="66">
        <f>AF3757+AF3759</f>
        <v>0</v>
      </c>
      <c r="AH3756" s="66">
        <f t="shared" si="620"/>
        <v>0</v>
      </c>
      <c r="AI3756" s="8"/>
      <c r="AJ3756" s="66">
        <f>AJ3757+AJ3759</f>
        <v>0</v>
      </c>
      <c r="AK3756" s="67"/>
      <c r="AL3756" s="66">
        <f>AL3757+AL3759</f>
        <v>0</v>
      </c>
      <c r="AM3756" s="66"/>
      <c r="AN3756" s="66">
        <f>AN3757+AN3759</f>
        <v>0</v>
      </c>
      <c r="AO3756" s="66"/>
      <c r="AP3756" s="66">
        <f>AP3757+AP3759</f>
        <v>0</v>
      </c>
      <c r="AQ3756" s="66"/>
    </row>
    <row r="3757" spans="2:43" ht="18" hidden="1" customHeight="1" x14ac:dyDescent="0.2">
      <c r="B3757" s="4"/>
      <c r="C3757" s="117"/>
      <c r="D3757" s="117"/>
      <c r="E3757" s="117"/>
      <c r="F3757" s="48"/>
      <c r="G3757" s="11"/>
      <c r="H3757" s="117"/>
      <c r="I3757" s="124"/>
      <c r="J3757" s="124"/>
      <c r="K3757" s="144"/>
      <c r="L3757" s="11"/>
      <c r="M3757" s="143"/>
      <c r="N3757" s="42"/>
      <c r="O3757" s="128"/>
      <c r="P3757" s="130"/>
      <c r="Q3757" s="131">
        <v>1</v>
      </c>
      <c r="R3757" s="68"/>
      <c r="S3757" s="35"/>
      <c r="T3757" s="69" t="s">
        <v>231</v>
      </c>
      <c r="U3757" s="92"/>
      <c r="V3757" s="70">
        <f>V3758</f>
        <v>0</v>
      </c>
      <c r="X3757" s="447">
        <f>X3758</f>
        <v>0</v>
      </c>
      <c r="Z3757" s="447">
        <f>Z3758</f>
        <v>0</v>
      </c>
      <c r="AB3757" s="447">
        <f>AB3758</f>
        <v>0</v>
      </c>
      <c r="AD3757" s="447">
        <f>AD3758</f>
        <v>0</v>
      </c>
      <c r="AF3757" s="447">
        <f>AF3758</f>
        <v>0</v>
      </c>
      <c r="AH3757" s="447">
        <f t="shared" si="620"/>
        <v>0</v>
      </c>
      <c r="AI3757" s="67"/>
      <c r="AJ3757" s="447">
        <f>AJ3758</f>
        <v>0</v>
      </c>
      <c r="AK3757" s="71"/>
      <c r="AL3757" s="447">
        <f>AL3758</f>
        <v>0</v>
      </c>
      <c r="AM3757" s="447"/>
      <c r="AN3757" s="447">
        <f>AN3758</f>
        <v>0</v>
      </c>
      <c r="AO3757" s="447"/>
      <c r="AP3757" s="447">
        <f>AP3758</f>
        <v>0</v>
      </c>
      <c r="AQ3757" s="447"/>
    </row>
    <row r="3758" spans="2:43" ht="18" hidden="1" customHeight="1" x14ac:dyDescent="0.2">
      <c r="B3758" s="4"/>
      <c r="C3758" s="117"/>
      <c r="D3758" s="117"/>
      <c r="E3758" s="117"/>
      <c r="F3758" s="48"/>
      <c r="G3758" s="11"/>
      <c r="H3758" s="117"/>
      <c r="I3758" s="124"/>
      <c r="J3758" s="124"/>
      <c r="K3758" s="144"/>
      <c r="L3758" s="11"/>
      <c r="M3758" s="143"/>
      <c r="N3758" s="42"/>
      <c r="O3758" s="128"/>
      <c r="P3758" s="130"/>
      <c r="Q3758" s="131"/>
      <c r="R3758" s="72" t="s">
        <v>3</v>
      </c>
      <c r="S3758" s="181"/>
      <c r="T3758" s="73" t="s">
        <v>231</v>
      </c>
      <c r="V3758" s="74">
        <v>0</v>
      </c>
      <c r="X3758" s="74">
        <v>0</v>
      </c>
      <c r="Z3758" s="74">
        <v>0</v>
      </c>
      <c r="AB3758" s="74">
        <v>0</v>
      </c>
      <c r="AD3758" s="74">
        <v>0</v>
      </c>
      <c r="AF3758" s="74">
        <v>0</v>
      </c>
      <c r="AH3758" s="74">
        <f t="shared" si="620"/>
        <v>0</v>
      </c>
      <c r="AI3758" s="446"/>
      <c r="AJ3758" s="74">
        <v>0</v>
      </c>
      <c r="AK3758" s="8"/>
      <c r="AL3758" s="74">
        <v>0</v>
      </c>
      <c r="AM3758" s="74"/>
      <c r="AN3758" s="74">
        <v>0</v>
      </c>
      <c r="AO3758" s="74"/>
      <c r="AP3758" s="74">
        <v>0</v>
      </c>
      <c r="AQ3758" s="74"/>
    </row>
    <row r="3759" spans="2:43" ht="18" hidden="1" customHeight="1" x14ac:dyDescent="0.2">
      <c r="B3759" s="4"/>
      <c r="C3759" s="117"/>
      <c r="D3759" s="117"/>
      <c r="E3759" s="117"/>
      <c r="F3759" s="48"/>
      <c r="G3759" s="11"/>
      <c r="H3759" s="117"/>
      <c r="I3759" s="124"/>
      <c r="J3759" s="124"/>
      <c r="K3759" s="144"/>
      <c r="L3759" s="11"/>
      <c r="M3759" s="143"/>
      <c r="N3759" s="42"/>
      <c r="O3759" s="128"/>
      <c r="P3759" s="130"/>
      <c r="Q3759" s="131">
        <v>2</v>
      </c>
      <c r="R3759" s="68"/>
      <c r="S3759" s="35"/>
      <c r="T3759" s="69" t="s">
        <v>232</v>
      </c>
      <c r="U3759" s="92"/>
      <c r="V3759" s="70">
        <f>V3760</f>
        <v>0</v>
      </c>
      <c r="X3759" s="447">
        <f>X3760</f>
        <v>0</v>
      </c>
      <c r="Z3759" s="447">
        <f>Z3760</f>
        <v>0</v>
      </c>
      <c r="AB3759" s="447">
        <f>AB3760</f>
        <v>0</v>
      </c>
      <c r="AD3759" s="447">
        <f>AD3760</f>
        <v>0</v>
      </c>
      <c r="AF3759" s="447">
        <f>AF3760</f>
        <v>0</v>
      </c>
      <c r="AH3759" s="447">
        <f t="shared" si="620"/>
        <v>0</v>
      </c>
      <c r="AI3759" s="8"/>
      <c r="AJ3759" s="447">
        <f>AJ3760</f>
        <v>0</v>
      </c>
      <c r="AK3759" s="71"/>
      <c r="AL3759" s="447">
        <f>AL3760</f>
        <v>0</v>
      </c>
      <c r="AM3759" s="447"/>
      <c r="AN3759" s="447">
        <f>AN3760</f>
        <v>0</v>
      </c>
      <c r="AO3759" s="447"/>
      <c r="AP3759" s="447">
        <f>AP3760</f>
        <v>0</v>
      </c>
      <c r="AQ3759" s="447"/>
    </row>
    <row r="3760" spans="2:43" ht="18" hidden="1" customHeight="1" x14ac:dyDescent="0.2">
      <c r="B3760" s="4"/>
      <c r="C3760" s="117"/>
      <c r="D3760" s="117"/>
      <c r="E3760" s="117"/>
      <c r="F3760" s="48"/>
      <c r="G3760" s="11"/>
      <c r="H3760" s="117"/>
      <c r="I3760" s="124"/>
      <c r="J3760" s="124"/>
      <c r="K3760" s="144"/>
      <c r="L3760" s="11"/>
      <c r="M3760" s="143"/>
      <c r="N3760" s="42"/>
      <c r="O3760" s="128"/>
      <c r="P3760" s="130"/>
      <c r="Q3760" s="131"/>
      <c r="R3760" s="72" t="s">
        <v>3</v>
      </c>
      <c r="S3760" s="181"/>
      <c r="T3760" s="77" t="s">
        <v>232</v>
      </c>
      <c r="U3760" s="141"/>
      <c r="V3760" s="74">
        <v>0</v>
      </c>
      <c r="X3760" s="74">
        <v>0</v>
      </c>
      <c r="Z3760" s="74">
        <v>0</v>
      </c>
      <c r="AB3760" s="74">
        <v>0</v>
      </c>
      <c r="AD3760" s="74">
        <v>0</v>
      </c>
      <c r="AF3760" s="74">
        <v>0</v>
      </c>
      <c r="AH3760" s="74">
        <f t="shared" si="620"/>
        <v>0</v>
      </c>
      <c r="AI3760" s="446"/>
      <c r="AJ3760" s="74">
        <v>0</v>
      </c>
      <c r="AK3760" s="8"/>
      <c r="AL3760" s="74">
        <v>0</v>
      </c>
      <c r="AM3760" s="74"/>
      <c r="AN3760" s="74">
        <v>0</v>
      </c>
      <c r="AO3760" s="74"/>
      <c r="AP3760" s="74">
        <v>0</v>
      </c>
      <c r="AQ3760" s="74"/>
    </row>
    <row r="3761" spans="2:43" ht="18" hidden="1" customHeight="1" x14ac:dyDescent="0.2">
      <c r="B3761" s="4"/>
      <c r="C3761" s="117"/>
      <c r="D3761" s="117"/>
      <c r="E3761" s="117"/>
      <c r="F3761" s="48"/>
      <c r="G3761" s="11"/>
      <c r="H3761" s="117"/>
      <c r="I3761" s="124"/>
      <c r="J3761" s="124"/>
      <c r="K3761" s="144"/>
      <c r="L3761" s="11"/>
      <c r="M3761" s="143"/>
      <c r="N3761" s="42"/>
      <c r="O3761" s="133" t="s">
        <v>55</v>
      </c>
      <c r="P3761" s="134"/>
      <c r="Q3761" s="134"/>
      <c r="R3761" s="79"/>
      <c r="S3761" s="252"/>
      <c r="T3761" s="80" t="s">
        <v>29</v>
      </c>
      <c r="U3761" s="242"/>
      <c r="V3761" s="88">
        <f>V3762</f>
        <v>0</v>
      </c>
      <c r="X3761" s="88">
        <f>X3762</f>
        <v>0</v>
      </c>
      <c r="Z3761" s="88">
        <f>Z3762</f>
        <v>0</v>
      </c>
      <c r="AB3761" s="88">
        <f>AB3762</f>
        <v>0</v>
      </c>
      <c r="AD3761" s="88" t="e">
        <f>#REF!</f>
        <v>#REF!</v>
      </c>
      <c r="AF3761" s="88">
        <f>AF3762</f>
        <v>0</v>
      </c>
      <c r="AH3761" s="88" t="e">
        <f t="shared" si="620"/>
        <v>#REF!</v>
      </c>
      <c r="AI3761" s="8"/>
      <c r="AJ3761" s="88">
        <f>AJ3762</f>
        <v>0</v>
      </c>
      <c r="AK3761" s="89"/>
      <c r="AL3761" s="88">
        <f t="shared" ref="AL3761:AP3763" si="623">AL3762</f>
        <v>0</v>
      </c>
      <c r="AM3761" s="88"/>
      <c r="AN3761" s="88">
        <f t="shared" si="623"/>
        <v>0</v>
      </c>
      <c r="AO3761" s="88"/>
      <c r="AP3761" s="88">
        <f t="shared" si="623"/>
        <v>0</v>
      </c>
      <c r="AQ3761" s="88"/>
    </row>
    <row r="3762" spans="2:43" ht="18" hidden="1" customHeight="1" x14ac:dyDescent="0.2">
      <c r="B3762" s="4"/>
      <c r="C3762" s="117"/>
      <c r="D3762" s="117"/>
      <c r="E3762" s="117"/>
      <c r="F3762" s="48"/>
      <c r="G3762" s="11"/>
      <c r="H3762" s="117"/>
      <c r="I3762" s="124"/>
      <c r="J3762" s="124"/>
      <c r="K3762" s="144"/>
      <c r="L3762" s="11"/>
      <c r="M3762" s="143"/>
      <c r="N3762" s="42"/>
      <c r="O3762" s="128"/>
      <c r="P3762" s="129">
        <v>3</v>
      </c>
      <c r="Q3762" s="129"/>
      <c r="R3762" s="64"/>
      <c r="S3762" s="234"/>
      <c r="T3762" s="65" t="s">
        <v>54</v>
      </c>
      <c r="U3762" s="155"/>
      <c r="V3762" s="66">
        <f>V3763</f>
        <v>0</v>
      </c>
      <c r="X3762" s="66">
        <f>X3763</f>
        <v>0</v>
      </c>
      <c r="Z3762" s="66">
        <f>Z3763</f>
        <v>0</v>
      </c>
      <c r="AB3762" s="66">
        <f>AB3763</f>
        <v>0</v>
      </c>
      <c r="AD3762" s="66" t="e">
        <f>#REF!</f>
        <v>#REF!</v>
      </c>
      <c r="AF3762" s="66">
        <f>AF3763</f>
        <v>0</v>
      </c>
      <c r="AH3762" s="66" t="e">
        <f t="shared" si="620"/>
        <v>#REF!</v>
      </c>
      <c r="AI3762" s="89"/>
      <c r="AJ3762" s="66">
        <f>AJ3763</f>
        <v>0</v>
      </c>
      <c r="AK3762" s="67"/>
      <c r="AL3762" s="66">
        <f t="shared" si="623"/>
        <v>0</v>
      </c>
      <c r="AM3762" s="66"/>
      <c r="AN3762" s="66">
        <f t="shared" si="623"/>
        <v>0</v>
      </c>
      <c r="AO3762" s="66"/>
      <c r="AP3762" s="66">
        <f t="shared" si="623"/>
        <v>0</v>
      </c>
      <c r="AQ3762" s="66"/>
    </row>
    <row r="3763" spans="2:43" ht="18" hidden="1" customHeight="1" x14ac:dyDescent="0.2">
      <c r="B3763" s="4"/>
      <c r="C3763" s="117"/>
      <c r="D3763" s="117"/>
      <c r="E3763" s="117"/>
      <c r="F3763" s="48"/>
      <c r="G3763" s="11"/>
      <c r="H3763" s="117"/>
      <c r="I3763" s="124"/>
      <c r="J3763" s="124"/>
      <c r="K3763" s="144"/>
      <c r="L3763" s="11"/>
      <c r="M3763" s="143"/>
      <c r="N3763" s="42"/>
      <c r="O3763" s="128"/>
      <c r="P3763" s="130"/>
      <c r="Q3763" s="131">
        <v>1</v>
      </c>
      <c r="R3763" s="68"/>
      <c r="S3763" s="35"/>
      <c r="T3763" s="69" t="s">
        <v>69</v>
      </c>
      <c r="U3763" s="92"/>
      <c r="V3763" s="70">
        <f>V3764</f>
        <v>0</v>
      </c>
      <c r="X3763" s="447">
        <f>X3764</f>
        <v>0</v>
      </c>
      <c r="Z3763" s="447">
        <f>Z3764</f>
        <v>0</v>
      </c>
      <c r="AB3763" s="447">
        <f>AB3764</f>
        <v>0</v>
      </c>
      <c r="AD3763" s="447" t="e">
        <f>#REF!</f>
        <v>#REF!</v>
      </c>
      <c r="AF3763" s="447">
        <f>AF3764</f>
        <v>0</v>
      </c>
      <c r="AH3763" s="447" t="e">
        <f t="shared" si="620"/>
        <v>#REF!</v>
      </c>
      <c r="AI3763" s="67"/>
      <c r="AJ3763" s="447">
        <f>AJ3764</f>
        <v>0</v>
      </c>
      <c r="AK3763" s="71"/>
      <c r="AL3763" s="447">
        <f t="shared" si="623"/>
        <v>0</v>
      </c>
      <c r="AM3763" s="447"/>
      <c r="AN3763" s="447">
        <f t="shared" si="623"/>
        <v>0</v>
      </c>
      <c r="AO3763" s="447"/>
      <c r="AP3763" s="447">
        <f t="shared" si="623"/>
        <v>0</v>
      </c>
      <c r="AQ3763" s="447"/>
    </row>
    <row r="3764" spans="2:43" ht="18" hidden="1" customHeight="1" x14ac:dyDescent="0.2">
      <c r="B3764" s="4"/>
      <c r="C3764" s="117"/>
      <c r="D3764" s="117"/>
      <c r="E3764" s="117"/>
      <c r="F3764" s="48"/>
      <c r="G3764" s="11"/>
      <c r="H3764" s="117"/>
      <c r="I3764" s="124"/>
      <c r="J3764" s="124"/>
      <c r="K3764" s="144"/>
      <c r="L3764" s="11"/>
      <c r="M3764" s="143"/>
      <c r="N3764" s="42"/>
      <c r="O3764" s="128"/>
      <c r="P3764" s="130"/>
      <c r="Q3764" s="130"/>
      <c r="R3764" s="72" t="s">
        <v>55</v>
      </c>
      <c r="S3764" s="181"/>
      <c r="T3764" s="73" t="s">
        <v>193</v>
      </c>
      <c r="V3764" s="74">
        <v>0</v>
      </c>
      <c r="X3764" s="74">
        <v>0</v>
      </c>
      <c r="Z3764" s="74">
        <v>0</v>
      </c>
      <c r="AB3764" s="74">
        <v>0</v>
      </c>
      <c r="AD3764" s="74">
        <v>0</v>
      </c>
      <c r="AF3764" s="74">
        <v>0</v>
      </c>
      <c r="AH3764" s="74">
        <f t="shared" si="620"/>
        <v>0</v>
      </c>
      <c r="AI3764" s="446"/>
      <c r="AJ3764" s="74">
        <v>0</v>
      </c>
      <c r="AK3764" s="8"/>
      <c r="AL3764" s="74">
        <v>0</v>
      </c>
      <c r="AM3764" s="74"/>
      <c r="AN3764" s="74">
        <v>0</v>
      </c>
      <c r="AO3764" s="74"/>
      <c r="AP3764" s="74">
        <v>0</v>
      </c>
      <c r="AQ3764" s="74"/>
    </row>
    <row r="3765" spans="2:43" ht="18" customHeight="1" x14ac:dyDescent="0.2">
      <c r="B3765" s="4"/>
      <c r="C3765" s="117"/>
      <c r="D3765" s="117"/>
      <c r="E3765" s="117"/>
      <c r="F3765" s="48"/>
      <c r="G3765" s="11"/>
      <c r="H3765" s="117"/>
      <c r="I3765" s="124"/>
      <c r="J3765" s="124"/>
      <c r="K3765" s="144"/>
      <c r="L3765" s="11"/>
      <c r="M3765" s="143"/>
      <c r="N3765" s="42"/>
      <c r="O3765" s="128"/>
      <c r="P3765" s="129"/>
      <c r="Q3765" s="129"/>
      <c r="R3765" s="64"/>
      <c r="S3765" s="234"/>
      <c r="T3765" s="65"/>
      <c r="U3765" s="155"/>
      <c r="V3765" s="74"/>
      <c r="X3765" s="74"/>
      <c r="Z3765" s="74"/>
      <c r="AB3765" s="74"/>
      <c r="AD3765" s="74"/>
      <c r="AF3765" s="74"/>
      <c r="AH3765" s="74">
        <f t="shared" si="620"/>
        <v>0</v>
      </c>
      <c r="AI3765" s="8"/>
      <c r="AJ3765" s="74"/>
      <c r="AK3765" s="8"/>
      <c r="AL3765" s="74"/>
      <c r="AM3765" s="74"/>
      <c r="AN3765" s="74"/>
      <c r="AO3765" s="74"/>
      <c r="AP3765" s="74"/>
      <c r="AQ3765" s="74"/>
    </row>
    <row r="3766" spans="2:43" ht="18" customHeight="1" x14ac:dyDescent="0.2">
      <c r="B3766" s="4"/>
      <c r="C3766" s="117"/>
      <c r="D3766" s="117"/>
      <c r="E3766" s="117"/>
      <c r="F3766" s="48"/>
      <c r="G3766" s="11"/>
      <c r="H3766" s="132"/>
      <c r="I3766" s="121"/>
      <c r="J3766" s="121"/>
      <c r="K3766" s="164">
        <v>7</v>
      </c>
      <c r="L3766" s="277"/>
      <c r="M3766" s="163"/>
      <c r="N3766" s="261"/>
      <c r="O3766" s="122"/>
      <c r="P3766" s="123"/>
      <c r="Q3766" s="123"/>
      <c r="R3766" s="49"/>
      <c r="S3766" s="18"/>
      <c r="T3766" s="50" t="s">
        <v>417</v>
      </c>
      <c r="U3766" s="76"/>
      <c r="V3766" s="51">
        <f>V3767</f>
        <v>162500</v>
      </c>
      <c r="X3766" s="51">
        <f>X3767</f>
        <v>125100</v>
      </c>
      <c r="Z3766" s="51">
        <f>Z3767</f>
        <v>133800</v>
      </c>
      <c r="AB3766" s="51">
        <f>AB3767</f>
        <v>0</v>
      </c>
      <c r="AD3766" s="51">
        <f>AD3767</f>
        <v>0</v>
      </c>
      <c r="AF3766" s="51">
        <f>AF3767</f>
        <v>0</v>
      </c>
      <c r="AH3766" s="51">
        <f t="shared" si="620"/>
        <v>0</v>
      </c>
      <c r="AI3766" s="8"/>
      <c r="AJ3766" s="51">
        <f>AJ3767</f>
        <v>0</v>
      </c>
      <c r="AK3766" s="5"/>
      <c r="AL3766" s="51">
        <f>AL3767</f>
        <v>25000</v>
      </c>
      <c r="AM3766" s="51"/>
      <c r="AN3766" s="51">
        <f>AN3767</f>
        <v>27000</v>
      </c>
      <c r="AO3766" s="51"/>
      <c r="AP3766" s="51">
        <f>AP3767</f>
        <v>27000</v>
      </c>
      <c r="AQ3766" s="51"/>
    </row>
    <row r="3767" spans="2:43" ht="18" customHeight="1" x14ac:dyDescent="0.2">
      <c r="B3767" s="4"/>
      <c r="C3767" s="117"/>
      <c r="D3767" s="117"/>
      <c r="E3767" s="117"/>
      <c r="F3767" s="48"/>
      <c r="G3767" s="11"/>
      <c r="H3767" s="117"/>
      <c r="I3767" s="124"/>
      <c r="J3767" s="124"/>
      <c r="K3767" s="144"/>
      <c r="L3767" s="11"/>
      <c r="M3767" s="226">
        <v>2</v>
      </c>
      <c r="N3767" s="262"/>
      <c r="O3767" s="125"/>
      <c r="P3767" s="126"/>
      <c r="Q3767" s="126"/>
      <c r="R3767" s="60"/>
      <c r="S3767" s="249"/>
      <c r="T3767" s="61" t="s">
        <v>413</v>
      </c>
      <c r="U3767" s="241"/>
      <c r="V3767" s="62">
        <f>SUM(V3768+V3772)</f>
        <v>162500</v>
      </c>
      <c r="X3767" s="62">
        <f>SUM(X3768+X3772)</f>
        <v>125100</v>
      </c>
      <c r="Z3767" s="62">
        <f>SUM(Z3768+Z3772)</f>
        <v>133800</v>
      </c>
      <c r="AB3767" s="62">
        <f>SUM(AB3768+AB3772)</f>
        <v>0</v>
      </c>
      <c r="AD3767" s="62">
        <f>SUM(AD3768+AD3772)</f>
        <v>0</v>
      </c>
      <c r="AF3767" s="62">
        <f>SUM(AF3768+AF3772)</f>
        <v>0</v>
      </c>
      <c r="AH3767" s="62">
        <f t="shared" si="620"/>
        <v>0</v>
      </c>
      <c r="AI3767" s="5"/>
      <c r="AJ3767" s="62">
        <f>SUM(AJ3768+AJ3772)</f>
        <v>0</v>
      </c>
      <c r="AK3767" s="63"/>
      <c r="AL3767" s="62">
        <f>SUM(AL3768+AL3772)</f>
        <v>25000</v>
      </c>
      <c r="AM3767" s="62"/>
      <c r="AN3767" s="62">
        <f>SUM(AN3768+AN3772)</f>
        <v>27000</v>
      </c>
      <c r="AO3767" s="62"/>
      <c r="AP3767" s="62">
        <f>SUM(AP3768+AP3772)</f>
        <v>27000</v>
      </c>
      <c r="AQ3767" s="62"/>
    </row>
    <row r="3768" spans="2:43" ht="18" customHeight="1" x14ac:dyDescent="0.2">
      <c r="B3768" s="4"/>
      <c r="C3768" s="117"/>
      <c r="D3768" s="117"/>
      <c r="E3768" s="117"/>
      <c r="F3768" s="48"/>
      <c r="G3768" s="11"/>
      <c r="H3768" s="117"/>
      <c r="I3768" s="124"/>
      <c r="J3768" s="124"/>
      <c r="K3768" s="144"/>
      <c r="L3768" s="11"/>
      <c r="M3768" s="143"/>
      <c r="N3768" s="42"/>
      <c r="O3768" s="127" t="s">
        <v>3</v>
      </c>
      <c r="P3768" s="123"/>
      <c r="Q3768" s="123"/>
      <c r="R3768" s="49"/>
      <c r="S3768" s="18"/>
      <c r="T3768" s="50" t="s">
        <v>7</v>
      </c>
      <c r="U3768" s="76"/>
      <c r="V3768" s="51">
        <f>V3769</f>
        <v>158500</v>
      </c>
      <c r="X3768" s="51">
        <f>X3769</f>
        <v>120100</v>
      </c>
      <c r="Z3768" s="51">
        <f>Z3769</f>
        <v>127300</v>
      </c>
      <c r="AB3768" s="51">
        <f>AB3769</f>
        <v>0</v>
      </c>
      <c r="AD3768" s="51">
        <f>AD3769</f>
        <v>0</v>
      </c>
      <c r="AF3768" s="51">
        <f>AF3769</f>
        <v>0</v>
      </c>
      <c r="AH3768" s="51">
        <f t="shared" si="620"/>
        <v>0</v>
      </c>
      <c r="AI3768" s="63"/>
      <c r="AJ3768" s="51">
        <f>AJ3769</f>
        <v>0</v>
      </c>
      <c r="AK3768" s="5"/>
      <c r="AL3768" s="51">
        <f t="shared" ref="AL3768:AP3770" si="624">AL3769</f>
        <v>17000</v>
      </c>
      <c r="AM3768" s="51"/>
      <c r="AN3768" s="51">
        <f t="shared" si="624"/>
        <v>18000</v>
      </c>
      <c r="AO3768" s="51"/>
      <c r="AP3768" s="51">
        <f t="shared" si="624"/>
        <v>18000</v>
      </c>
      <c r="AQ3768" s="51"/>
    </row>
    <row r="3769" spans="2:43" ht="18" customHeight="1" x14ac:dyDescent="0.2">
      <c r="B3769" s="4"/>
      <c r="C3769" s="117"/>
      <c r="D3769" s="117"/>
      <c r="E3769" s="117"/>
      <c r="F3769" s="48"/>
      <c r="G3769" s="11"/>
      <c r="H3769" s="117"/>
      <c r="I3769" s="124"/>
      <c r="J3769" s="124"/>
      <c r="K3769" s="144"/>
      <c r="L3769" s="11"/>
      <c r="M3769" s="143"/>
      <c r="N3769" s="42"/>
      <c r="O3769" s="128"/>
      <c r="P3769" s="129">
        <v>1</v>
      </c>
      <c r="Q3769" s="129"/>
      <c r="R3769" s="64"/>
      <c r="S3769" s="234"/>
      <c r="T3769" s="65" t="s">
        <v>8</v>
      </c>
      <c r="U3769" s="155"/>
      <c r="V3769" s="66">
        <f>V3770</f>
        <v>158500</v>
      </c>
      <c r="X3769" s="66">
        <f>X3770</f>
        <v>120100</v>
      </c>
      <c r="Z3769" s="66">
        <f>Z3770</f>
        <v>127300</v>
      </c>
      <c r="AB3769" s="66">
        <f>AB3770</f>
        <v>0</v>
      </c>
      <c r="AD3769" s="66">
        <f>AD3770</f>
        <v>0</v>
      </c>
      <c r="AF3769" s="66">
        <f>AF3770</f>
        <v>0</v>
      </c>
      <c r="AH3769" s="66">
        <f t="shared" si="620"/>
        <v>0</v>
      </c>
      <c r="AI3769" s="5"/>
      <c r="AJ3769" s="66">
        <f>AJ3770</f>
        <v>0</v>
      </c>
      <c r="AK3769" s="67"/>
      <c r="AL3769" s="66">
        <f t="shared" si="624"/>
        <v>17000</v>
      </c>
      <c r="AM3769" s="66"/>
      <c r="AN3769" s="66">
        <f t="shared" si="624"/>
        <v>18000</v>
      </c>
      <c r="AO3769" s="66"/>
      <c r="AP3769" s="66">
        <f t="shared" si="624"/>
        <v>18000</v>
      </c>
      <c r="AQ3769" s="66"/>
    </row>
    <row r="3770" spans="2:43" ht="18" customHeight="1" x14ac:dyDescent="0.2">
      <c r="B3770" s="4"/>
      <c r="C3770" s="117"/>
      <c r="D3770" s="117"/>
      <c r="E3770" s="117"/>
      <c r="F3770" s="48"/>
      <c r="G3770" s="11"/>
      <c r="H3770" s="117"/>
      <c r="I3770" s="124"/>
      <c r="J3770" s="124"/>
      <c r="K3770" s="144"/>
      <c r="L3770" s="11"/>
      <c r="M3770" s="143"/>
      <c r="N3770" s="42"/>
      <c r="O3770" s="128"/>
      <c r="P3770" s="130"/>
      <c r="Q3770" s="140" t="s">
        <v>173</v>
      </c>
      <c r="R3770" s="84"/>
      <c r="S3770" s="250"/>
      <c r="T3770" s="69" t="s">
        <v>204</v>
      </c>
      <c r="U3770" s="92"/>
      <c r="V3770" s="70">
        <f>V3771</f>
        <v>158500</v>
      </c>
      <c r="X3770" s="447">
        <f>X3771</f>
        <v>120100</v>
      </c>
      <c r="Z3770" s="447">
        <f>Z3771</f>
        <v>127300</v>
      </c>
      <c r="AB3770" s="447">
        <f>AB3771</f>
        <v>0</v>
      </c>
      <c r="AD3770" s="447">
        <f>AD3771</f>
        <v>0</v>
      </c>
      <c r="AF3770" s="447">
        <f>AF3771</f>
        <v>0</v>
      </c>
      <c r="AH3770" s="447">
        <f t="shared" si="620"/>
        <v>0</v>
      </c>
      <c r="AI3770" s="67"/>
      <c r="AJ3770" s="447">
        <f>AJ3771</f>
        <v>0</v>
      </c>
      <c r="AK3770" s="71"/>
      <c r="AL3770" s="447">
        <f t="shared" si="624"/>
        <v>17000</v>
      </c>
      <c r="AM3770" s="447"/>
      <c r="AN3770" s="447">
        <f t="shared" si="624"/>
        <v>18000</v>
      </c>
      <c r="AO3770" s="447"/>
      <c r="AP3770" s="447">
        <f t="shared" si="624"/>
        <v>18000</v>
      </c>
      <c r="AQ3770" s="447"/>
    </row>
    <row r="3771" spans="2:43" ht="18" customHeight="1" x14ac:dyDescent="0.2">
      <c r="B3771" s="4"/>
      <c r="C3771" s="117"/>
      <c r="D3771" s="117"/>
      <c r="E3771" s="117"/>
      <c r="F3771" s="48"/>
      <c r="G3771" s="11"/>
      <c r="H3771" s="117"/>
      <c r="I3771" s="124"/>
      <c r="J3771" s="124"/>
      <c r="K3771" s="144"/>
      <c r="L3771" s="11"/>
      <c r="M3771" s="143"/>
      <c r="N3771" s="42"/>
      <c r="O3771" s="128"/>
      <c r="P3771" s="130"/>
      <c r="Q3771" s="130"/>
      <c r="R3771" s="72" t="s">
        <v>3</v>
      </c>
      <c r="S3771" s="181"/>
      <c r="T3771" s="73" t="s">
        <v>204</v>
      </c>
      <c r="V3771" s="74">
        <v>158500</v>
      </c>
      <c r="X3771" s="74">
        <v>120100</v>
      </c>
      <c r="Z3771" s="876">
        <v>127300</v>
      </c>
      <c r="AB3771" s="944">
        <v>0</v>
      </c>
      <c r="AD3771" s="74">
        <v>0</v>
      </c>
      <c r="AF3771" s="74">
        <v>0</v>
      </c>
      <c r="AH3771" s="74">
        <f t="shared" si="620"/>
        <v>0</v>
      </c>
      <c r="AI3771" s="446"/>
      <c r="AJ3771" s="74">
        <f t="shared" ref="AJ3771" si="625">CEILING(AB3771*34/100,10)</f>
        <v>0</v>
      </c>
      <c r="AK3771" s="8"/>
      <c r="AL3771" s="74">
        <v>17000</v>
      </c>
      <c r="AM3771" s="74"/>
      <c r="AN3771" s="74">
        <v>18000</v>
      </c>
      <c r="AO3771" s="74"/>
      <c r="AP3771" s="74">
        <v>18000</v>
      </c>
      <c r="AQ3771" s="74"/>
    </row>
    <row r="3772" spans="2:43" ht="18" customHeight="1" x14ac:dyDescent="0.2">
      <c r="B3772" s="4"/>
      <c r="C3772" s="117"/>
      <c r="D3772" s="117"/>
      <c r="E3772" s="117"/>
      <c r="F3772" s="48"/>
      <c r="G3772" s="11"/>
      <c r="H3772" s="117"/>
      <c r="I3772" s="124"/>
      <c r="J3772" s="124"/>
      <c r="K3772" s="144"/>
      <c r="L3772" s="11"/>
      <c r="M3772" s="143"/>
      <c r="N3772" s="42"/>
      <c r="O3772" s="127" t="s">
        <v>18</v>
      </c>
      <c r="P3772" s="123"/>
      <c r="Q3772" s="123"/>
      <c r="R3772" s="49"/>
      <c r="S3772" s="18"/>
      <c r="T3772" s="50" t="s">
        <v>190</v>
      </c>
      <c r="U3772" s="76"/>
      <c r="V3772" s="51">
        <f>V3773</f>
        <v>4000</v>
      </c>
      <c r="X3772" s="51">
        <f>X3773</f>
        <v>5000</v>
      </c>
      <c r="Z3772" s="51">
        <f>Z3773</f>
        <v>6500</v>
      </c>
      <c r="AB3772" s="51">
        <f>AB3773</f>
        <v>0</v>
      </c>
      <c r="AD3772" s="51">
        <f>AD3773</f>
        <v>0</v>
      </c>
      <c r="AF3772" s="51">
        <f>AF3773</f>
        <v>0</v>
      </c>
      <c r="AH3772" s="51">
        <f t="shared" si="620"/>
        <v>0</v>
      </c>
      <c r="AI3772" s="8"/>
      <c r="AJ3772" s="51">
        <f>AJ3773</f>
        <v>0</v>
      </c>
      <c r="AK3772" s="5"/>
      <c r="AL3772" s="51">
        <f t="shared" ref="AL3772:AP3773" si="626">AL3773</f>
        <v>8000</v>
      </c>
      <c r="AM3772" s="51"/>
      <c r="AN3772" s="51">
        <f t="shared" si="626"/>
        <v>9000</v>
      </c>
      <c r="AO3772" s="51"/>
      <c r="AP3772" s="51">
        <f t="shared" si="626"/>
        <v>9000</v>
      </c>
      <c r="AQ3772" s="51"/>
    </row>
    <row r="3773" spans="2:43" ht="18" customHeight="1" x14ac:dyDescent="0.2">
      <c r="B3773" s="4"/>
      <c r="C3773" s="117"/>
      <c r="D3773" s="117"/>
      <c r="E3773" s="117"/>
      <c r="F3773" s="48"/>
      <c r="G3773" s="11"/>
      <c r="H3773" s="117"/>
      <c r="I3773" s="124"/>
      <c r="J3773" s="124"/>
      <c r="K3773" s="144"/>
      <c r="L3773" s="11"/>
      <c r="M3773" s="143"/>
      <c r="N3773" s="42"/>
      <c r="O3773" s="128"/>
      <c r="P3773" s="129">
        <v>7</v>
      </c>
      <c r="Q3773" s="129"/>
      <c r="R3773" s="64"/>
      <c r="S3773" s="234"/>
      <c r="T3773" s="65" t="s">
        <v>216</v>
      </c>
      <c r="U3773" s="155"/>
      <c r="V3773" s="66">
        <f>V3774</f>
        <v>4000</v>
      </c>
      <c r="X3773" s="66">
        <f>X3774</f>
        <v>5000</v>
      </c>
      <c r="Z3773" s="66">
        <f>Z3774</f>
        <v>6500</v>
      </c>
      <c r="AB3773" s="66">
        <f>AB3774</f>
        <v>0</v>
      </c>
      <c r="AD3773" s="66">
        <f>AD3774</f>
        <v>0</v>
      </c>
      <c r="AF3773" s="66">
        <f>AF3774</f>
        <v>0</v>
      </c>
      <c r="AH3773" s="66">
        <f t="shared" si="620"/>
        <v>0</v>
      </c>
      <c r="AI3773" s="8"/>
      <c r="AJ3773" s="66">
        <f>AJ3774</f>
        <v>0</v>
      </c>
      <c r="AK3773" s="67"/>
      <c r="AL3773" s="66">
        <f t="shared" si="626"/>
        <v>8000</v>
      </c>
      <c r="AM3773" s="66"/>
      <c r="AN3773" s="66">
        <f t="shared" si="626"/>
        <v>9000</v>
      </c>
      <c r="AO3773" s="66"/>
      <c r="AP3773" s="66">
        <f t="shared" si="626"/>
        <v>9000</v>
      </c>
      <c r="AQ3773" s="66"/>
    </row>
    <row r="3774" spans="2:43" ht="18" customHeight="1" x14ac:dyDescent="0.2">
      <c r="B3774" s="4"/>
      <c r="C3774" s="117"/>
      <c r="D3774" s="117"/>
      <c r="E3774" s="117"/>
      <c r="F3774" s="48"/>
      <c r="G3774" s="11"/>
      <c r="H3774" s="117"/>
      <c r="I3774" s="124"/>
      <c r="J3774" s="124"/>
      <c r="K3774" s="144"/>
      <c r="L3774" s="11"/>
      <c r="M3774" s="143"/>
      <c r="N3774" s="42"/>
      <c r="O3774" s="128"/>
      <c r="P3774" s="129"/>
      <c r="Q3774" s="131">
        <v>1</v>
      </c>
      <c r="R3774" s="68"/>
      <c r="S3774" s="35"/>
      <c r="T3774" s="69" t="s">
        <v>234</v>
      </c>
      <c r="U3774" s="92"/>
      <c r="V3774" s="70">
        <f>SUM(V3775:V3775)</f>
        <v>4000</v>
      </c>
      <c r="X3774" s="447">
        <f>SUM(X3775:X3775)</f>
        <v>5000</v>
      </c>
      <c r="Z3774" s="447">
        <f>SUM(Z3775:Z3775)</f>
        <v>6500</v>
      </c>
      <c r="AB3774" s="447">
        <f>SUM(AB3775:AB3775)</f>
        <v>0</v>
      </c>
      <c r="AD3774" s="447">
        <f>SUM(AD3775:AD3775)</f>
        <v>0</v>
      </c>
      <c r="AF3774" s="447">
        <f>SUM(AF3775:AF3775)</f>
        <v>0</v>
      </c>
      <c r="AH3774" s="447">
        <f t="shared" si="620"/>
        <v>0</v>
      </c>
      <c r="AI3774" s="67"/>
      <c r="AJ3774" s="447">
        <f>SUM(AJ3775:AJ3775)</f>
        <v>0</v>
      </c>
      <c r="AK3774" s="71"/>
      <c r="AL3774" s="447">
        <f>SUM(AL3775:AL3775)</f>
        <v>8000</v>
      </c>
      <c r="AM3774" s="447"/>
      <c r="AN3774" s="447">
        <f>SUM(AN3775:AN3775)</f>
        <v>9000</v>
      </c>
      <c r="AO3774" s="447"/>
      <c r="AP3774" s="447">
        <f>SUM(AP3775:AP3775)</f>
        <v>9000</v>
      </c>
      <c r="AQ3774" s="447"/>
    </row>
    <row r="3775" spans="2:43" ht="18" customHeight="1" x14ac:dyDescent="0.2">
      <c r="B3775" s="4"/>
      <c r="C3775" s="117"/>
      <c r="D3775" s="117"/>
      <c r="E3775" s="117"/>
      <c r="F3775" s="48"/>
      <c r="G3775" s="11"/>
      <c r="H3775" s="117"/>
      <c r="I3775" s="124"/>
      <c r="J3775" s="124"/>
      <c r="K3775" s="144"/>
      <c r="L3775" s="11"/>
      <c r="M3775" s="143"/>
      <c r="N3775" s="42"/>
      <c r="O3775" s="128"/>
      <c r="P3775" s="130"/>
      <c r="Q3775" s="130"/>
      <c r="R3775" s="72" t="s">
        <v>0</v>
      </c>
      <c r="S3775" s="181"/>
      <c r="T3775" s="73" t="s">
        <v>334</v>
      </c>
      <c r="V3775" s="74">
        <v>4000</v>
      </c>
      <c r="X3775" s="74">
        <v>5000</v>
      </c>
      <c r="Z3775" s="876">
        <v>6500</v>
      </c>
      <c r="AB3775" s="944">
        <v>0</v>
      </c>
      <c r="AD3775" s="945">
        <v>0</v>
      </c>
      <c r="AF3775" s="74">
        <v>0</v>
      </c>
      <c r="AH3775" s="74">
        <f t="shared" si="620"/>
        <v>0</v>
      </c>
      <c r="AI3775" s="8"/>
      <c r="AJ3775" s="74">
        <f t="shared" ref="AJ3775" si="627">CEILING(AB3775*25/100,10)</f>
        <v>0</v>
      </c>
      <c r="AK3775" s="8"/>
      <c r="AL3775" s="74">
        <v>8000</v>
      </c>
      <c r="AM3775" s="74"/>
      <c r="AN3775" s="74">
        <v>9000</v>
      </c>
      <c r="AO3775" s="74"/>
      <c r="AP3775" s="74">
        <v>9000</v>
      </c>
      <c r="AQ3775" s="74"/>
    </row>
    <row r="3776" spans="2:43" ht="18" hidden="1" customHeight="1" x14ac:dyDescent="0.2">
      <c r="B3776" s="4"/>
      <c r="C3776" s="117"/>
      <c r="D3776" s="117"/>
      <c r="E3776" s="117"/>
      <c r="F3776" s="48"/>
      <c r="G3776" s="11"/>
      <c r="H3776" s="117"/>
      <c r="I3776" s="124"/>
      <c r="J3776" s="124"/>
      <c r="K3776" s="144"/>
      <c r="L3776" s="11"/>
      <c r="M3776" s="143"/>
      <c r="N3776" s="42"/>
      <c r="O3776" s="128"/>
      <c r="P3776" s="130"/>
      <c r="Q3776" s="130"/>
      <c r="R3776" s="72"/>
      <c r="S3776" s="181"/>
      <c r="T3776" s="73"/>
      <c r="V3776" s="74"/>
      <c r="X3776" s="74"/>
      <c r="Z3776" s="74"/>
      <c r="AB3776" s="74"/>
      <c r="AD3776" s="74"/>
      <c r="AF3776" s="74"/>
      <c r="AH3776" s="74">
        <f t="shared" si="620"/>
        <v>0</v>
      </c>
      <c r="AI3776" s="8"/>
      <c r="AJ3776" s="74"/>
      <c r="AK3776" s="8"/>
      <c r="AL3776" s="74"/>
      <c r="AM3776" s="74"/>
      <c r="AN3776" s="74"/>
      <c r="AO3776" s="74"/>
      <c r="AP3776" s="74"/>
      <c r="AQ3776" s="74"/>
    </row>
    <row r="3777" spans="2:43" ht="18" hidden="1" customHeight="1" x14ac:dyDescent="0.2">
      <c r="B3777" s="4"/>
      <c r="C3777" s="117"/>
      <c r="D3777" s="117"/>
      <c r="E3777" s="117"/>
      <c r="F3777" s="48"/>
      <c r="G3777" s="11"/>
      <c r="H3777" s="132"/>
      <c r="I3777" s="121"/>
      <c r="J3777" s="121"/>
      <c r="K3777" s="164">
        <v>8</v>
      </c>
      <c r="L3777" s="277"/>
      <c r="M3777" s="163"/>
      <c r="N3777" s="261"/>
      <c r="O3777" s="122"/>
      <c r="P3777" s="123"/>
      <c r="Q3777" s="123"/>
      <c r="R3777" s="49"/>
      <c r="S3777" s="18"/>
      <c r="T3777" s="50" t="s">
        <v>418</v>
      </c>
      <c r="U3777" s="76"/>
      <c r="V3777" s="51">
        <f>V3778</f>
        <v>0</v>
      </c>
      <c r="X3777" s="51">
        <f>X3778</f>
        <v>0</v>
      </c>
      <c r="Z3777" s="51">
        <f>Z3778</f>
        <v>0</v>
      </c>
      <c r="AB3777" s="51">
        <f>AB3778</f>
        <v>0</v>
      </c>
      <c r="AD3777" s="51" t="e">
        <f>AD3778</f>
        <v>#REF!</v>
      </c>
      <c r="AF3777" s="51">
        <f>AF3778</f>
        <v>0</v>
      </c>
      <c r="AH3777" s="51" t="e">
        <f t="shared" si="620"/>
        <v>#REF!</v>
      </c>
      <c r="AI3777" s="8"/>
      <c r="AJ3777" s="51">
        <f>AJ3778</f>
        <v>0</v>
      </c>
      <c r="AK3777" s="5"/>
      <c r="AL3777" s="51">
        <f>AL3778</f>
        <v>0</v>
      </c>
      <c r="AM3777" s="51"/>
      <c r="AN3777" s="51">
        <f>AN3778</f>
        <v>0</v>
      </c>
      <c r="AO3777" s="51"/>
      <c r="AP3777" s="51">
        <f>AP3778</f>
        <v>0</v>
      </c>
      <c r="AQ3777" s="51"/>
    </row>
    <row r="3778" spans="2:43" ht="18" hidden="1" customHeight="1" x14ac:dyDescent="0.2">
      <c r="B3778" s="4"/>
      <c r="C3778" s="117"/>
      <c r="D3778" s="117"/>
      <c r="E3778" s="117"/>
      <c r="F3778" s="48"/>
      <c r="G3778" s="11"/>
      <c r="H3778" s="117"/>
      <c r="I3778" s="124"/>
      <c r="J3778" s="124"/>
      <c r="K3778" s="144"/>
      <c r="L3778" s="11"/>
      <c r="M3778" s="226">
        <v>2</v>
      </c>
      <c r="N3778" s="262"/>
      <c r="O3778" s="125"/>
      <c r="P3778" s="126"/>
      <c r="Q3778" s="126"/>
      <c r="R3778" s="60"/>
      <c r="S3778" s="249"/>
      <c r="T3778" s="61" t="s">
        <v>413</v>
      </c>
      <c r="U3778" s="241"/>
      <c r="V3778" s="62">
        <f>SUM(V3779+V3787+V3797)</f>
        <v>0</v>
      </c>
      <c r="X3778" s="62">
        <f>SUM(X3779+X3787+X3797)</f>
        <v>0</v>
      </c>
      <c r="Z3778" s="62">
        <f>SUM(Z3779+Z3787+Z3797)</f>
        <v>0</v>
      </c>
      <c r="AB3778" s="62">
        <f>SUM(AB3779+AB3787+AB3797)</f>
        <v>0</v>
      </c>
      <c r="AD3778" s="62" t="e">
        <f>SUM(AD3779+AD3787+AD3797)</f>
        <v>#REF!</v>
      </c>
      <c r="AF3778" s="62">
        <f>SUM(AF3779+AF3787+AF3797)</f>
        <v>0</v>
      </c>
      <c r="AH3778" s="62" t="e">
        <f t="shared" si="620"/>
        <v>#REF!</v>
      </c>
      <c r="AI3778" s="5"/>
      <c r="AJ3778" s="62">
        <f>SUM(AJ3779+AJ3787+AJ3797)</f>
        <v>0</v>
      </c>
      <c r="AK3778" s="63"/>
      <c r="AL3778" s="62">
        <f>SUM(AL3779+AL3787+AL3797)</f>
        <v>0</v>
      </c>
      <c r="AM3778" s="62"/>
      <c r="AN3778" s="62">
        <f>SUM(AN3779+AN3787+AN3797)</f>
        <v>0</v>
      </c>
      <c r="AO3778" s="62"/>
      <c r="AP3778" s="62">
        <f>SUM(AP3779+AP3787+AP3797)</f>
        <v>0</v>
      </c>
      <c r="AQ3778" s="62"/>
    </row>
    <row r="3779" spans="2:43" ht="18" hidden="1" customHeight="1" x14ac:dyDescent="0.2">
      <c r="B3779" s="4"/>
      <c r="C3779" s="117"/>
      <c r="D3779" s="117"/>
      <c r="E3779" s="117"/>
      <c r="F3779" s="48"/>
      <c r="G3779" s="11"/>
      <c r="H3779" s="117"/>
      <c r="I3779" s="124"/>
      <c r="J3779" s="124"/>
      <c r="K3779" s="144"/>
      <c r="L3779" s="11"/>
      <c r="M3779" s="143"/>
      <c r="N3779" s="42"/>
      <c r="O3779" s="127" t="s">
        <v>3</v>
      </c>
      <c r="P3779" s="123"/>
      <c r="Q3779" s="123"/>
      <c r="R3779" s="49"/>
      <c r="S3779" s="18"/>
      <c r="T3779" s="50" t="s">
        <v>7</v>
      </c>
      <c r="U3779" s="76"/>
      <c r="V3779" s="51">
        <f>V3780+V3783</f>
        <v>0</v>
      </c>
      <c r="X3779" s="51">
        <f>X3780+X3783</f>
        <v>0</v>
      </c>
      <c r="Z3779" s="51">
        <f>Z3780+Z3783</f>
        <v>0</v>
      </c>
      <c r="AB3779" s="51">
        <f>AB3780+AB3783</f>
        <v>0</v>
      </c>
      <c r="AD3779" s="51">
        <f>AD3780+AD3783</f>
        <v>0</v>
      </c>
      <c r="AF3779" s="51">
        <f>AF3780+AF3783</f>
        <v>0</v>
      </c>
      <c r="AH3779" s="51">
        <f t="shared" si="620"/>
        <v>0</v>
      </c>
      <c r="AI3779" s="63"/>
      <c r="AJ3779" s="51">
        <f>AJ3780+AJ3783</f>
        <v>0</v>
      </c>
      <c r="AK3779" s="5"/>
      <c r="AL3779" s="51">
        <f>AL3780+AL3783</f>
        <v>0</v>
      </c>
      <c r="AM3779" s="51"/>
      <c r="AN3779" s="51">
        <f>AN3780+AN3783</f>
        <v>0</v>
      </c>
      <c r="AO3779" s="51"/>
      <c r="AP3779" s="51">
        <f>AP3780+AP3783</f>
        <v>0</v>
      </c>
      <c r="AQ3779" s="51"/>
    </row>
    <row r="3780" spans="2:43" ht="18" hidden="1" customHeight="1" x14ac:dyDescent="0.2">
      <c r="B3780" s="4"/>
      <c r="C3780" s="117"/>
      <c r="D3780" s="117"/>
      <c r="E3780" s="117"/>
      <c r="F3780" s="48"/>
      <c r="G3780" s="11"/>
      <c r="H3780" s="117"/>
      <c r="I3780" s="124"/>
      <c r="J3780" s="124"/>
      <c r="K3780" s="144"/>
      <c r="L3780" s="11"/>
      <c r="M3780" s="143"/>
      <c r="N3780" s="42"/>
      <c r="O3780" s="128"/>
      <c r="P3780" s="129">
        <v>1</v>
      </c>
      <c r="Q3780" s="129"/>
      <c r="R3780" s="64"/>
      <c r="S3780" s="234"/>
      <c r="T3780" s="65" t="s">
        <v>8</v>
      </c>
      <c r="U3780" s="155"/>
      <c r="V3780" s="66">
        <f>V3781</f>
        <v>0</v>
      </c>
      <c r="X3780" s="66">
        <f>X3781</f>
        <v>0</v>
      </c>
      <c r="Z3780" s="66">
        <f>Z3781</f>
        <v>0</v>
      </c>
      <c r="AB3780" s="66">
        <f>AB3781</f>
        <v>0</v>
      </c>
      <c r="AD3780" s="66">
        <f>AD3781</f>
        <v>0</v>
      </c>
      <c r="AF3780" s="66">
        <f>AF3781</f>
        <v>0</v>
      </c>
      <c r="AH3780" s="66">
        <f t="shared" si="620"/>
        <v>0</v>
      </c>
      <c r="AI3780" s="5"/>
      <c r="AJ3780" s="66">
        <f>AJ3781</f>
        <v>0</v>
      </c>
      <c r="AK3780" s="67"/>
      <c r="AL3780" s="66">
        <f t="shared" ref="AL3780:AP3781" si="628">AL3781</f>
        <v>0</v>
      </c>
      <c r="AM3780" s="66"/>
      <c r="AN3780" s="66">
        <f t="shared" si="628"/>
        <v>0</v>
      </c>
      <c r="AO3780" s="66"/>
      <c r="AP3780" s="66">
        <f t="shared" si="628"/>
        <v>0</v>
      </c>
      <c r="AQ3780" s="66"/>
    </row>
    <row r="3781" spans="2:43" ht="18" hidden="1" customHeight="1" x14ac:dyDescent="0.2">
      <c r="B3781" s="4"/>
      <c r="C3781" s="117"/>
      <c r="D3781" s="117"/>
      <c r="E3781" s="117"/>
      <c r="F3781" s="48"/>
      <c r="G3781" s="11"/>
      <c r="H3781" s="117"/>
      <c r="I3781" s="124"/>
      <c r="J3781" s="124"/>
      <c r="K3781" s="144"/>
      <c r="L3781" s="11"/>
      <c r="M3781" s="143"/>
      <c r="N3781" s="42"/>
      <c r="O3781" s="128"/>
      <c r="P3781" s="130"/>
      <c r="Q3781" s="140" t="s">
        <v>173</v>
      </c>
      <c r="R3781" s="84"/>
      <c r="S3781" s="250"/>
      <c r="T3781" s="69" t="s">
        <v>204</v>
      </c>
      <c r="U3781" s="92"/>
      <c r="V3781" s="70">
        <f>V3782</f>
        <v>0</v>
      </c>
      <c r="X3781" s="447">
        <f>X3782</f>
        <v>0</v>
      </c>
      <c r="Z3781" s="447">
        <f>Z3782</f>
        <v>0</v>
      </c>
      <c r="AB3781" s="447">
        <f>AB3782</f>
        <v>0</v>
      </c>
      <c r="AD3781" s="447">
        <f>AD3782</f>
        <v>0</v>
      </c>
      <c r="AF3781" s="447">
        <f>AF3782</f>
        <v>0</v>
      </c>
      <c r="AH3781" s="447">
        <f t="shared" si="620"/>
        <v>0</v>
      </c>
      <c r="AI3781" s="67"/>
      <c r="AJ3781" s="447">
        <f>AJ3782</f>
        <v>0</v>
      </c>
      <c r="AK3781" s="71"/>
      <c r="AL3781" s="447">
        <f t="shared" si="628"/>
        <v>0</v>
      </c>
      <c r="AM3781" s="447"/>
      <c r="AN3781" s="447">
        <f t="shared" si="628"/>
        <v>0</v>
      </c>
      <c r="AO3781" s="447"/>
      <c r="AP3781" s="447">
        <f t="shared" si="628"/>
        <v>0</v>
      </c>
      <c r="AQ3781" s="447"/>
    </row>
    <row r="3782" spans="2:43" ht="18" hidden="1" customHeight="1" x14ac:dyDescent="0.2">
      <c r="B3782" s="4"/>
      <c r="C3782" s="117"/>
      <c r="D3782" s="117"/>
      <c r="E3782" s="117"/>
      <c r="F3782" s="48"/>
      <c r="G3782" s="11"/>
      <c r="H3782" s="117"/>
      <c r="I3782" s="124"/>
      <c r="J3782" s="124"/>
      <c r="K3782" s="144"/>
      <c r="L3782" s="11"/>
      <c r="M3782" s="143"/>
      <c r="N3782" s="42"/>
      <c r="O3782" s="128"/>
      <c r="P3782" s="130"/>
      <c r="Q3782" s="130"/>
      <c r="R3782" s="72" t="s">
        <v>3</v>
      </c>
      <c r="S3782" s="181"/>
      <c r="T3782" s="73" t="s">
        <v>204</v>
      </c>
      <c r="V3782" s="74">
        <v>0</v>
      </c>
      <c r="X3782" s="74">
        <v>0</v>
      </c>
      <c r="Z3782" s="74">
        <v>0</v>
      </c>
      <c r="AB3782" s="74">
        <v>0</v>
      </c>
      <c r="AD3782" s="74">
        <v>0</v>
      </c>
      <c r="AF3782" s="74">
        <v>0</v>
      </c>
      <c r="AH3782" s="74">
        <f t="shared" si="620"/>
        <v>0</v>
      </c>
      <c r="AI3782" s="446"/>
      <c r="AJ3782" s="74">
        <v>0</v>
      </c>
      <c r="AK3782" s="8"/>
      <c r="AL3782" s="74">
        <v>0</v>
      </c>
      <c r="AM3782" s="74"/>
      <c r="AN3782" s="74">
        <v>0</v>
      </c>
      <c r="AO3782" s="74"/>
      <c r="AP3782" s="74">
        <v>0</v>
      </c>
      <c r="AQ3782" s="74"/>
    </row>
    <row r="3783" spans="2:43" ht="18" hidden="1" customHeight="1" x14ac:dyDescent="0.2">
      <c r="B3783" s="4"/>
      <c r="C3783" s="117"/>
      <c r="D3783" s="117"/>
      <c r="E3783" s="117"/>
      <c r="F3783" s="48"/>
      <c r="G3783" s="11"/>
      <c r="H3783" s="117"/>
      <c r="I3783" s="142"/>
      <c r="J3783" s="143"/>
      <c r="K3783" s="144"/>
      <c r="L3783" s="11"/>
      <c r="M3783" s="143"/>
      <c r="N3783" s="42"/>
      <c r="O3783" s="128"/>
      <c r="P3783" s="129">
        <v>4</v>
      </c>
      <c r="Q3783" s="129"/>
      <c r="R3783" s="64"/>
      <c r="S3783" s="234"/>
      <c r="T3783" s="65" t="s">
        <v>376</v>
      </c>
      <c r="U3783" s="155"/>
      <c r="V3783" s="66">
        <f>V3784</f>
        <v>0</v>
      </c>
      <c r="X3783" s="66">
        <f>X3784</f>
        <v>0</v>
      </c>
      <c r="Z3783" s="66">
        <f>Z3784</f>
        <v>0</v>
      </c>
      <c r="AB3783" s="66">
        <f>AB3784</f>
        <v>0</v>
      </c>
      <c r="AD3783" s="66">
        <f>AD3784</f>
        <v>0</v>
      </c>
      <c r="AF3783" s="66">
        <f>AF3784</f>
        <v>0</v>
      </c>
      <c r="AH3783" s="66">
        <f t="shared" si="620"/>
        <v>0</v>
      </c>
      <c r="AI3783" s="8"/>
      <c r="AJ3783" s="66">
        <f>AJ3784</f>
        <v>0</v>
      </c>
      <c r="AK3783" s="67"/>
      <c r="AL3783" s="66">
        <f>AL3784</f>
        <v>0</v>
      </c>
      <c r="AM3783" s="66"/>
      <c r="AN3783" s="66">
        <f>AN3784</f>
        <v>0</v>
      </c>
      <c r="AO3783" s="66"/>
      <c r="AP3783" s="66">
        <f>AP3784</f>
        <v>0</v>
      </c>
      <c r="AQ3783" s="66"/>
    </row>
    <row r="3784" spans="2:43" ht="18" hidden="1" customHeight="1" x14ac:dyDescent="0.2">
      <c r="B3784" s="4"/>
      <c r="C3784" s="117"/>
      <c r="D3784" s="117"/>
      <c r="E3784" s="117"/>
      <c r="F3784" s="48"/>
      <c r="G3784" s="11"/>
      <c r="H3784" s="117"/>
      <c r="I3784" s="142"/>
      <c r="J3784" s="143"/>
      <c r="K3784" s="144"/>
      <c r="L3784" s="11"/>
      <c r="M3784" s="143"/>
      <c r="N3784" s="42"/>
      <c r="O3784" s="128"/>
      <c r="P3784" s="130"/>
      <c r="Q3784" s="131">
        <v>1</v>
      </c>
      <c r="R3784" s="84"/>
      <c r="S3784" s="250"/>
      <c r="T3784" s="69" t="s">
        <v>76</v>
      </c>
      <c r="U3784" s="92"/>
      <c r="V3784" s="70">
        <f>V3785+V3786</f>
        <v>0</v>
      </c>
      <c r="X3784" s="447">
        <f>X3785+X3786</f>
        <v>0</v>
      </c>
      <c r="Z3784" s="447">
        <f>Z3785+Z3786</f>
        <v>0</v>
      </c>
      <c r="AB3784" s="447">
        <f>AB3785+AB3786</f>
        <v>0</v>
      </c>
      <c r="AD3784" s="447">
        <f>AD3785+AD3786</f>
        <v>0</v>
      </c>
      <c r="AF3784" s="447">
        <f>AF3785+AF3786</f>
        <v>0</v>
      </c>
      <c r="AH3784" s="447">
        <f t="shared" si="620"/>
        <v>0</v>
      </c>
      <c r="AI3784" s="67"/>
      <c r="AJ3784" s="447">
        <f>AJ3785+AJ3786</f>
        <v>0</v>
      </c>
      <c r="AK3784" s="71"/>
      <c r="AL3784" s="447">
        <f>AL3785+AL3786</f>
        <v>0</v>
      </c>
      <c r="AM3784" s="447"/>
      <c r="AN3784" s="447">
        <f>AN3785+AN3786</f>
        <v>0</v>
      </c>
      <c r="AO3784" s="447"/>
      <c r="AP3784" s="447">
        <f>AP3785+AP3786</f>
        <v>0</v>
      </c>
      <c r="AQ3784" s="447"/>
    </row>
    <row r="3785" spans="2:43" ht="18" hidden="1" customHeight="1" x14ac:dyDescent="0.2">
      <c r="B3785" s="4"/>
      <c r="C3785" s="117"/>
      <c r="D3785" s="117"/>
      <c r="E3785" s="117"/>
      <c r="F3785" s="48"/>
      <c r="G3785" s="11"/>
      <c r="H3785" s="117"/>
      <c r="I3785" s="142"/>
      <c r="J3785" s="143"/>
      <c r="K3785" s="144"/>
      <c r="L3785" s="11"/>
      <c r="M3785" s="143"/>
      <c r="N3785" s="42"/>
      <c r="O3785" s="128"/>
      <c r="P3785" s="130"/>
      <c r="Q3785" s="130"/>
      <c r="R3785" s="72" t="s">
        <v>14</v>
      </c>
      <c r="S3785" s="181"/>
      <c r="T3785" s="73" t="s">
        <v>377</v>
      </c>
      <c r="V3785" s="74">
        <v>0</v>
      </c>
      <c r="X3785" s="74">
        <v>0</v>
      </c>
      <c r="Z3785" s="74">
        <v>0</v>
      </c>
      <c r="AB3785" s="74">
        <v>0</v>
      </c>
      <c r="AD3785" s="74">
        <v>0</v>
      </c>
      <c r="AF3785" s="74">
        <v>0</v>
      </c>
      <c r="AH3785" s="74">
        <f t="shared" si="620"/>
        <v>0</v>
      </c>
      <c r="AI3785" s="446"/>
      <c r="AJ3785" s="74">
        <v>0</v>
      </c>
      <c r="AK3785" s="8"/>
      <c r="AL3785" s="74">
        <v>0</v>
      </c>
      <c r="AM3785" s="74"/>
      <c r="AN3785" s="74">
        <v>0</v>
      </c>
      <c r="AO3785" s="74"/>
      <c r="AP3785" s="74">
        <v>0</v>
      </c>
      <c r="AQ3785" s="74"/>
    </row>
    <row r="3786" spans="2:43" ht="18" hidden="1" customHeight="1" x14ac:dyDescent="0.2">
      <c r="B3786" s="4"/>
      <c r="C3786" s="117"/>
      <c r="D3786" s="117"/>
      <c r="E3786" s="117"/>
      <c r="F3786" s="48"/>
      <c r="G3786" s="11"/>
      <c r="H3786" s="117"/>
      <c r="I3786" s="142"/>
      <c r="J3786" s="143"/>
      <c r="K3786" s="144"/>
      <c r="L3786" s="11"/>
      <c r="M3786" s="143"/>
      <c r="N3786" s="42"/>
      <c r="O3786" s="128"/>
      <c r="P3786" s="130"/>
      <c r="Q3786" s="130"/>
      <c r="R3786" s="72">
        <v>90</v>
      </c>
      <c r="S3786" s="181"/>
      <c r="T3786" s="73" t="s">
        <v>500</v>
      </c>
      <c r="V3786" s="74">
        <v>0</v>
      </c>
      <c r="X3786" s="74">
        <v>0</v>
      </c>
      <c r="Z3786" s="74">
        <v>0</v>
      </c>
      <c r="AB3786" s="74">
        <v>0</v>
      </c>
      <c r="AD3786" s="74">
        <v>0</v>
      </c>
      <c r="AF3786" s="74">
        <v>0</v>
      </c>
      <c r="AH3786" s="74">
        <f t="shared" si="620"/>
        <v>0</v>
      </c>
      <c r="AI3786" s="8"/>
      <c r="AJ3786" s="74">
        <v>0</v>
      </c>
      <c r="AK3786" s="8"/>
      <c r="AL3786" s="74">
        <v>0</v>
      </c>
      <c r="AM3786" s="74"/>
      <c r="AN3786" s="74">
        <v>0</v>
      </c>
      <c r="AO3786" s="74"/>
      <c r="AP3786" s="74">
        <v>0</v>
      </c>
      <c r="AQ3786" s="74"/>
    </row>
    <row r="3787" spans="2:43" ht="18" hidden="1" customHeight="1" x14ac:dyDescent="0.2">
      <c r="B3787" s="4"/>
      <c r="C3787" s="117"/>
      <c r="D3787" s="117"/>
      <c r="E3787" s="117"/>
      <c r="F3787" s="48"/>
      <c r="G3787" s="11"/>
      <c r="H3787" s="117"/>
      <c r="I3787" s="124"/>
      <c r="J3787" s="124"/>
      <c r="K3787" s="144"/>
      <c r="L3787" s="11"/>
      <c r="M3787" s="143"/>
      <c r="N3787" s="42"/>
      <c r="O3787" s="127" t="s">
        <v>0</v>
      </c>
      <c r="P3787" s="123"/>
      <c r="Q3787" s="123"/>
      <c r="R3787" s="49"/>
      <c r="S3787" s="18"/>
      <c r="T3787" s="50" t="s">
        <v>60</v>
      </c>
      <c r="U3787" s="76"/>
      <c r="V3787" s="88">
        <f>V3793+V3788</f>
        <v>0</v>
      </c>
      <c r="X3787" s="88">
        <f>X3793+X3788</f>
        <v>0</v>
      </c>
      <c r="Z3787" s="88">
        <f>Z3793+Z3788</f>
        <v>0</v>
      </c>
      <c r="AB3787" s="88">
        <f>AB3793+AB3788</f>
        <v>0</v>
      </c>
      <c r="AD3787" s="88">
        <f>AD3793+AD3788</f>
        <v>0</v>
      </c>
      <c r="AF3787" s="88">
        <f>AF3793+AF3788</f>
        <v>0</v>
      </c>
      <c r="AH3787" s="88">
        <f t="shared" si="620"/>
        <v>0</v>
      </c>
      <c r="AI3787" s="8"/>
      <c r="AJ3787" s="88">
        <f>AJ3793+AJ3788</f>
        <v>0</v>
      </c>
      <c r="AK3787" s="89"/>
      <c r="AL3787" s="88">
        <f>AL3793+AL3788</f>
        <v>0</v>
      </c>
      <c r="AM3787" s="88"/>
      <c r="AN3787" s="88">
        <f>AN3793+AN3788</f>
        <v>0</v>
      </c>
      <c r="AO3787" s="88"/>
      <c r="AP3787" s="88">
        <f>AP3793+AP3788</f>
        <v>0</v>
      </c>
      <c r="AQ3787" s="88"/>
    </row>
    <row r="3788" spans="2:43" ht="18" hidden="1" customHeight="1" x14ac:dyDescent="0.2">
      <c r="B3788" s="4"/>
      <c r="C3788" s="117"/>
      <c r="D3788" s="117"/>
      <c r="E3788" s="117"/>
      <c r="F3788" s="48"/>
      <c r="G3788" s="11"/>
      <c r="H3788" s="117"/>
      <c r="I3788" s="124"/>
      <c r="J3788" s="124"/>
      <c r="K3788" s="144"/>
      <c r="L3788" s="11"/>
      <c r="M3788" s="143"/>
      <c r="N3788" s="42"/>
      <c r="O3788" s="128"/>
      <c r="P3788" s="129">
        <v>1</v>
      </c>
      <c r="Q3788" s="129"/>
      <c r="R3788" s="64"/>
      <c r="S3788" s="234"/>
      <c r="T3788" s="65" t="s">
        <v>8</v>
      </c>
      <c r="U3788" s="155"/>
      <c r="V3788" s="66">
        <f>V3789</f>
        <v>0</v>
      </c>
      <c r="X3788" s="66">
        <f>X3789</f>
        <v>0</v>
      </c>
      <c r="Z3788" s="66">
        <f>Z3789</f>
        <v>0</v>
      </c>
      <c r="AB3788" s="66">
        <f>AB3789</f>
        <v>0</v>
      </c>
      <c r="AD3788" s="66">
        <f>AD3789</f>
        <v>0</v>
      </c>
      <c r="AF3788" s="66">
        <f>AF3789</f>
        <v>0</v>
      </c>
      <c r="AH3788" s="66">
        <f t="shared" si="620"/>
        <v>0</v>
      </c>
      <c r="AI3788" s="89"/>
      <c r="AJ3788" s="66">
        <f>AJ3789</f>
        <v>0</v>
      </c>
      <c r="AK3788" s="67"/>
      <c r="AL3788" s="66">
        <f>AL3789</f>
        <v>0</v>
      </c>
      <c r="AM3788" s="66"/>
      <c r="AN3788" s="66">
        <f>AN3789</f>
        <v>0</v>
      </c>
      <c r="AO3788" s="66"/>
      <c r="AP3788" s="66">
        <f>AP3789</f>
        <v>0</v>
      </c>
      <c r="AQ3788" s="66"/>
    </row>
    <row r="3789" spans="2:43" ht="18" hidden="1" customHeight="1" x14ac:dyDescent="0.2">
      <c r="B3789" s="4"/>
      <c r="C3789" s="117"/>
      <c r="D3789" s="117"/>
      <c r="E3789" s="117"/>
      <c r="F3789" s="48"/>
      <c r="G3789" s="11"/>
      <c r="H3789" s="117"/>
      <c r="I3789" s="124"/>
      <c r="J3789" s="124"/>
      <c r="K3789" s="144"/>
      <c r="L3789" s="11"/>
      <c r="M3789" s="143"/>
      <c r="N3789" s="42"/>
      <c r="O3789" s="128"/>
      <c r="P3789" s="130"/>
      <c r="Q3789" s="131">
        <v>6</v>
      </c>
      <c r="R3789" s="72"/>
      <c r="S3789" s="181"/>
      <c r="T3789" s="69" t="s">
        <v>62</v>
      </c>
      <c r="U3789" s="92"/>
      <c r="V3789" s="70">
        <f>SUM(V3790:V3792)</f>
        <v>0</v>
      </c>
      <c r="X3789" s="447">
        <f>SUM(X3790:X3792)</f>
        <v>0</v>
      </c>
      <c r="Z3789" s="447">
        <f>SUM(Z3790:Z3792)</f>
        <v>0</v>
      </c>
      <c r="AB3789" s="447">
        <f>SUM(AB3790:AB3792)</f>
        <v>0</v>
      </c>
      <c r="AD3789" s="447">
        <f>SUM(AD3790:AD3792)</f>
        <v>0</v>
      </c>
      <c r="AF3789" s="447">
        <f>SUM(AF3790:AF3792)</f>
        <v>0</v>
      </c>
      <c r="AH3789" s="447">
        <f t="shared" si="620"/>
        <v>0</v>
      </c>
      <c r="AI3789" s="67"/>
      <c r="AJ3789" s="447">
        <f>SUM(AJ3790:AJ3792)</f>
        <v>0</v>
      </c>
      <c r="AK3789" s="71"/>
      <c r="AL3789" s="447">
        <f>SUM(AL3790:AL3792)</f>
        <v>0</v>
      </c>
      <c r="AM3789" s="447"/>
      <c r="AN3789" s="447">
        <f>SUM(AN3790:AN3792)</f>
        <v>0</v>
      </c>
      <c r="AO3789" s="447"/>
      <c r="AP3789" s="447">
        <f>SUM(AP3790:AP3792)</f>
        <v>0</v>
      </c>
      <c r="AQ3789" s="447"/>
    </row>
    <row r="3790" spans="2:43" ht="18" hidden="1" customHeight="1" x14ac:dyDescent="0.2">
      <c r="B3790" s="4"/>
      <c r="C3790" s="117"/>
      <c r="D3790" s="117"/>
      <c r="E3790" s="117"/>
      <c r="F3790" s="48"/>
      <c r="G3790" s="11"/>
      <c r="H3790" s="117"/>
      <c r="I3790" s="124"/>
      <c r="J3790" s="124"/>
      <c r="K3790" s="144"/>
      <c r="L3790" s="11"/>
      <c r="M3790" s="143"/>
      <c r="N3790" s="42"/>
      <c r="O3790" s="128"/>
      <c r="P3790" s="130"/>
      <c r="Q3790" s="131"/>
      <c r="R3790" s="72">
        <v>1</v>
      </c>
      <c r="S3790" s="181"/>
      <c r="T3790" s="73" t="s">
        <v>430</v>
      </c>
      <c r="V3790" s="74">
        <v>0</v>
      </c>
      <c r="X3790" s="74">
        <v>0</v>
      </c>
      <c r="Z3790" s="74">
        <v>0</v>
      </c>
      <c r="AB3790" s="74">
        <v>0</v>
      </c>
      <c r="AD3790" s="74">
        <v>0</v>
      </c>
      <c r="AF3790" s="74">
        <v>0</v>
      </c>
      <c r="AH3790" s="74">
        <f t="shared" si="620"/>
        <v>0</v>
      </c>
      <c r="AI3790" s="446"/>
      <c r="AJ3790" s="74">
        <v>0</v>
      </c>
      <c r="AK3790" s="8"/>
      <c r="AL3790" s="74">
        <v>0</v>
      </c>
      <c r="AM3790" s="74"/>
      <c r="AN3790" s="74">
        <v>0</v>
      </c>
      <c r="AO3790" s="74"/>
      <c r="AP3790" s="74">
        <v>0</v>
      </c>
      <c r="AQ3790" s="74"/>
    </row>
    <row r="3791" spans="2:43" ht="18" hidden="1" customHeight="1" x14ac:dyDescent="0.2">
      <c r="B3791" s="4"/>
      <c r="C3791" s="117"/>
      <c r="D3791" s="117"/>
      <c r="E3791" s="117"/>
      <c r="F3791" s="48"/>
      <c r="G3791" s="11"/>
      <c r="H3791" s="117"/>
      <c r="I3791" s="124"/>
      <c r="J3791" s="124"/>
      <c r="K3791" s="144"/>
      <c r="L3791" s="11"/>
      <c r="M3791" s="143"/>
      <c r="N3791" s="42"/>
      <c r="O3791" s="128"/>
      <c r="P3791" s="130"/>
      <c r="Q3791" s="131"/>
      <c r="R3791" s="72">
        <v>2</v>
      </c>
      <c r="S3791" s="181"/>
      <c r="T3791" s="73" t="s">
        <v>386</v>
      </c>
      <c r="V3791" s="74">
        <v>0</v>
      </c>
      <c r="X3791" s="74">
        <v>0</v>
      </c>
      <c r="Z3791" s="74">
        <v>0</v>
      </c>
      <c r="AB3791" s="74">
        <v>0</v>
      </c>
      <c r="AD3791" s="74">
        <v>0</v>
      </c>
      <c r="AF3791" s="74">
        <v>0</v>
      </c>
      <c r="AH3791" s="74">
        <f t="shared" si="620"/>
        <v>0</v>
      </c>
      <c r="AI3791" s="8"/>
      <c r="AJ3791" s="74">
        <v>0</v>
      </c>
      <c r="AK3791" s="8"/>
      <c r="AL3791" s="74">
        <v>0</v>
      </c>
      <c r="AM3791" s="74"/>
      <c r="AN3791" s="74">
        <v>0</v>
      </c>
      <c r="AO3791" s="74"/>
      <c r="AP3791" s="74">
        <v>0</v>
      </c>
      <c r="AQ3791" s="74"/>
    </row>
    <row r="3792" spans="2:43" ht="18" hidden="1" customHeight="1" x14ac:dyDescent="0.2">
      <c r="B3792" s="4"/>
      <c r="C3792" s="117"/>
      <c r="D3792" s="117"/>
      <c r="E3792" s="117"/>
      <c r="F3792" s="48"/>
      <c r="G3792" s="11"/>
      <c r="H3792" s="117"/>
      <c r="I3792" s="124"/>
      <c r="J3792" s="124"/>
      <c r="K3792" s="144"/>
      <c r="L3792" s="11"/>
      <c r="M3792" s="143"/>
      <c r="N3792" s="42"/>
      <c r="O3792" s="128"/>
      <c r="P3792" s="130"/>
      <c r="Q3792" s="131"/>
      <c r="R3792" s="72">
        <v>8</v>
      </c>
      <c r="S3792" s="181"/>
      <c r="T3792" s="73" t="s">
        <v>463</v>
      </c>
      <c r="V3792" s="74">
        <v>0</v>
      </c>
      <c r="X3792" s="74">
        <v>0</v>
      </c>
      <c r="Z3792" s="74">
        <v>0</v>
      </c>
      <c r="AB3792" s="74">
        <v>0</v>
      </c>
      <c r="AD3792" s="74">
        <v>0</v>
      </c>
      <c r="AF3792" s="74">
        <v>0</v>
      </c>
      <c r="AH3792" s="74">
        <f t="shared" si="620"/>
        <v>0</v>
      </c>
      <c r="AI3792" s="8"/>
      <c r="AJ3792" s="74">
        <v>0</v>
      </c>
      <c r="AK3792" s="8"/>
      <c r="AL3792" s="74">
        <v>0</v>
      </c>
      <c r="AM3792" s="74"/>
      <c r="AN3792" s="74">
        <v>0</v>
      </c>
      <c r="AO3792" s="74"/>
      <c r="AP3792" s="74">
        <v>0</v>
      </c>
      <c r="AQ3792" s="74"/>
    </row>
    <row r="3793" spans="2:43" ht="18" hidden="1" customHeight="1" x14ac:dyDescent="0.2">
      <c r="B3793" s="4"/>
      <c r="C3793" s="117"/>
      <c r="D3793" s="117"/>
      <c r="E3793" s="117"/>
      <c r="F3793" s="48"/>
      <c r="G3793" s="11"/>
      <c r="H3793" s="117"/>
      <c r="I3793" s="124"/>
      <c r="J3793" s="124"/>
      <c r="K3793" s="144"/>
      <c r="L3793" s="11"/>
      <c r="M3793" s="143"/>
      <c r="N3793" s="42"/>
      <c r="O3793" s="128"/>
      <c r="P3793" s="129">
        <v>4</v>
      </c>
      <c r="Q3793" s="129"/>
      <c r="R3793" s="64"/>
      <c r="S3793" s="234"/>
      <c r="T3793" s="65" t="s">
        <v>376</v>
      </c>
      <c r="U3793" s="155"/>
      <c r="V3793" s="66">
        <f>V3794</f>
        <v>0</v>
      </c>
      <c r="X3793" s="66">
        <f>X3794</f>
        <v>0</v>
      </c>
      <c r="Z3793" s="66">
        <f>Z3794</f>
        <v>0</v>
      </c>
      <c r="AB3793" s="66">
        <f>AB3794</f>
        <v>0</v>
      </c>
      <c r="AD3793" s="66">
        <f>AD3794</f>
        <v>0</v>
      </c>
      <c r="AF3793" s="66">
        <f>AF3794</f>
        <v>0</v>
      </c>
      <c r="AH3793" s="66">
        <f t="shared" si="620"/>
        <v>0</v>
      </c>
      <c r="AI3793" s="8"/>
      <c r="AJ3793" s="66">
        <f>AJ3794</f>
        <v>0</v>
      </c>
      <c r="AK3793" s="67"/>
      <c r="AL3793" s="66">
        <f>AL3794</f>
        <v>0</v>
      </c>
      <c r="AM3793" s="66"/>
      <c r="AN3793" s="66">
        <f>AN3794</f>
        <v>0</v>
      </c>
      <c r="AO3793" s="66"/>
      <c r="AP3793" s="66">
        <f>AP3794</f>
        <v>0</v>
      </c>
      <c r="AQ3793" s="66"/>
    </row>
    <row r="3794" spans="2:43" ht="18" hidden="1" customHeight="1" x14ac:dyDescent="0.2">
      <c r="B3794" s="4"/>
      <c r="C3794" s="117"/>
      <c r="D3794" s="117"/>
      <c r="E3794" s="117"/>
      <c r="F3794" s="48"/>
      <c r="G3794" s="11"/>
      <c r="H3794" s="117"/>
      <c r="I3794" s="124"/>
      <c r="J3794" s="124"/>
      <c r="K3794" s="144"/>
      <c r="L3794" s="11"/>
      <c r="M3794" s="143"/>
      <c r="N3794" s="42"/>
      <c r="O3794" s="128"/>
      <c r="P3794" s="130"/>
      <c r="Q3794" s="131">
        <v>6</v>
      </c>
      <c r="R3794" s="72"/>
      <c r="S3794" s="181"/>
      <c r="T3794" s="69" t="s">
        <v>62</v>
      </c>
      <c r="U3794" s="92"/>
      <c r="V3794" s="70">
        <f>SUM(V3795:V3796)</f>
        <v>0</v>
      </c>
      <c r="X3794" s="447">
        <f>SUM(X3795:X3796)</f>
        <v>0</v>
      </c>
      <c r="Z3794" s="447">
        <f>SUM(Z3795:Z3796)</f>
        <v>0</v>
      </c>
      <c r="AB3794" s="447">
        <f>SUM(AB3795:AB3796)</f>
        <v>0</v>
      </c>
      <c r="AD3794" s="447">
        <f>SUM(AD3795:AD3796)</f>
        <v>0</v>
      </c>
      <c r="AF3794" s="447">
        <f>SUM(AF3795:AF3796)</f>
        <v>0</v>
      </c>
      <c r="AH3794" s="447">
        <f t="shared" si="620"/>
        <v>0</v>
      </c>
      <c r="AI3794" s="67"/>
      <c r="AJ3794" s="447">
        <f>SUM(AJ3795:AJ3796)</f>
        <v>0</v>
      </c>
      <c r="AK3794" s="71"/>
      <c r="AL3794" s="447">
        <f>SUM(AL3795:AL3796)</f>
        <v>0</v>
      </c>
      <c r="AM3794" s="447"/>
      <c r="AN3794" s="447">
        <f>SUM(AN3795:AN3796)</f>
        <v>0</v>
      </c>
      <c r="AO3794" s="447"/>
      <c r="AP3794" s="447">
        <f>SUM(AP3795:AP3796)</f>
        <v>0</v>
      </c>
      <c r="AQ3794" s="447"/>
    </row>
    <row r="3795" spans="2:43" ht="18" hidden="1" customHeight="1" x14ac:dyDescent="0.2">
      <c r="B3795" s="4"/>
      <c r="C3795" s="117"/>
      <c r="D3795" s="117"/>
      <c r="E3795" s="117"/>
      <c r="F3795" s="48"/>
      <c r="G3795" s="11"/>
      <c r="H3795" s="117"/>
      <c r="I3795" s="124"/>
      <c r="J3795" s="124"/>
      <c r="K3795" s="144"/>
      <c r="L3795" s="11"/>
      <c r="M3795" s="143"/>
      <c r="N3795" s="42"/>
      <c r="O3795" s="128"/>
      <c r="P3795" s="130"/>
      <c r="Q3795" s="131"/>
      <c r="R3795" s="72">
        <v>1</v>
      </c>
      <c r="S3795" s="181"/>
      <c r="T3795" s="73" t="s">
        <v>433</v>
      </c>
      <c r="V3795" s="74">
        <v>0</v>
      </c>
      <c r="X3795" s="74">
        <v>0</v>
      </c>
      <c r="Z3795" s="74">
        <v>0</v>
      </c>
      <c r="AB3795" s="74">
        <v>0</v>
      </c>
      <c r="AD3795" s="74">
        <v>0</v>
      </c>
      <c r="AF3795" s="74">
        <v>0</v>
      </c>
      <c r="AH3795" s="74">
        <f t="shared" si="620"/>
        <v>0</v>
      </c>
      <c r="AI3795" s="446"/>
      <c r="AJ3795" s="74">
        <v>0</v>
      </c>
      <c r="AK3795" s="8"/>
      <c r="AL3795" s="74">
        <v>0</v>
      </c>
      <c r="AM3795" s="74"/>
      <c r="AN3795" s="74">
        <v>0</v>
      </c>
      <c r="AO3795" s="74"/>
      <c r="AP3795" s="74">
        <v>0</v>
      </c>
      <c r="AQ3795" s="74"/>
    </row>
    <row r="3796" spans="2:43" ht="18" hidden="1" customHeight="1" x14ac:dyDescent="0.2">
      <c r="B3796" s="4"/>
      <c r="C3796" s="117"/>
      <c r="D3796" s="117"/>
      <c r="E3796" s="117"/>
      <c r="F3796" s="48"/>
      <c r="G3796" s="11"/>
      <c r="H3796" s="117"/>
      <c r="I3796" s="124"/>
      <c r="J3796" s="124"/>
      <c r="K3796" s="144"/>
      <c r="L3796" s="11"/>
      <c r="M3796" s="143"/>
      <c r="N3796" s="42"/>
      <c r="O3796" s="128"/>
      <c r="P3796" s="130"/>
      <c r="Q3796" s="131"/>
      <c r="R3796" s="72">
        <v>2</v>
      </c>
      <c r="S3796" s="181"/>
      <c r="T3796" s="73" t="s">
        <v>434</v>
      </c>
      <c r="V3796" s="74">
        <v>0</v>
      </c>
      <c r="X3796" s="74">
        <v>0</v>
      </c>
      <c r="Z3796" s="74">
        <v>0</v>
      </c>
      <c r="AB3796" s="74">
        <v>0</v>
      </c>
      <c r="AD3796" s="74">
        <v>0</v>
      </c>
      <c r="AF3796" s="74">
        <v>0</v>
      </c>
      <c r="AH3796" s="74">
        <f t="shared" si="620"/>
        <v>0</v>
      </c>
      <c r="AI3796" s="8"/>
      <c r="AJ3796" s="74">
        <v>0</v>
      </c>
      <c r="AK3796" s="8"/>
      <c r="AL3796" s="74">
        <v>0</v>
      </c>
      <c r="AM3796" s="74"/>
      <c r="AN3796" s="74">
        <v>0</v>
      </c>
      <c r="AO3796" s="74"/>
      <c r="AP3796" s="74">
        <v>0</v>
      </c>
      <c r="AQ3796" s="74"/>
    </row>
    <row r="3797" spans="2:43" ht="18" hidden="1" customHeight="1" x14ac:dyDescent="0.2">
      <c r="B3797" s="4"/>
      <c r="C3797" s="117"/>
      <c r="D3797" s="117"/>
      <c r="E3797" s="117"/>
      <c r="F3797" s="48"/>
      <c r="G3797" s="11"/>
      <c r="H3797" s="117"/>
      <c r="I3797" s="124"/>
      <c r="J3797" s="124"/>
      <c r="K3797" s="144"/>
      <c r="L3797" s="11"/>
      <c r="M3797" s="143"/>
      <c r="N3797" s="42"/>
      <c r="O3797" s="127" t="s">
        <v>18</v>
      </c>
      <c r="P3797" s="123"/>
      <c r="Q3797" s="123"/>
      <c r="R3797" s="49"/>
      <c r="S3797" s="18"/>
      <c r="T3797" s="50" t="s">
        <v>190</v>
      </c>
      <c r="U3797" s="76"/>
      <c r="V3797" s="51">
        <f>V3798+V3805+V3808+V3811</f>
        <v>0</v>
      </c>
      <c r="X3797" s="51">
        <f>X3798+X3805+X3808+X3811</f>
        <v>0</v>
      </c>
      <c r="Z3797" s="51">
        <f>Z3798+Z3805+Z3808+Z3811</f>
        <v>0</v>
      </c>
      <c r="AB3797" s="51">
        <f>AB3798+AB3805+AB3808+AB3811</f>
        <v>0</v>
      </c>
      <c r="AD3797" s="51" t="e">
        <f>AD3798+AD3805+AD3808+AD3811</f>
        <v>#REF!</v>
      </c>
      <c r="AF3797" s="51">
        <f>AF3798+AF3805+AF3808+AF3811</f>
        <v>0</v>
      </c>
      <c r="AH3797" s="51" t="e">
        <f t="shared" si="620"/>
        <v>#REF!</v>
      </c>
      <c r="AI3797" s="8"/>
      <c r="AJ3797" s="51">
        <f>AJ3798+AJ3805+AJ3808+AJ3811</f>
        <v>0</v>
      </c>
      <c r="AK3797" s="5"/>
      <c r="AL3797" s="51">
        <f>AL3798+AL3805+AL3808+AL3811</f>
        <v>0</v>
      </c>
      <c r="AM3797" s="51"/>
      <c r="AN3797" s="51">
        <f>AN3798+AN3805+AN3808+AN3811</f>
        <v>0</v>
      </c>
      <c r="AO3797" s="51"/>
      <c r="AP3797" s="51">
        <f>AP3798+AP3805+AP3808+AP3811</f>
        <v>0</v>
      </c>
      <c r="AQ3797" s="51"/>
    </row>
    <row r="3798" spans="2:43" ht="18" hidden="1" customHeight="1" x14ac:dyDescent="0.2">
      <c r="B3798" s="4"/>
      <c r="C3798" s="117"/>
      <c r="D3798" s="117"/>
      <c r="E3798" s="117"/>
      <c r="F3798" s="48"/>
      <c r="G3798" s="11"/>
      <c r="H3798" s="117"/>
      <c r="I3798" s="124"/>
      <c r="J3798" s="124"/>
      <c r="K3798" s="144"/>
      <c r="L3798" s="11"/>
      <c r="M3798" s="143"/>
      <c r="N3798" s="42"/>
      <c r="O3798" s="128"/>
      <c r="P3798" s="129">
        <v>2</v>
      </c>
      <c r="Q3798" s="129"/>
      <c r="R3798" s="64"/>
      <c r="S3798" s="234"/>
      <c r="T3798" s="65" t="s">
        <v>195</v>
      </c>
      <c r="U3798" s="155"/>
      <c r="V3798" s="66">
        <f>SUM(V3799+V3801+V3803)</f>
        <v>0</v>
      </c>
      <c r="X3798" s="66">
        <f>SUM(X3799+X3801+X3803)</f>
        <v>0</v>
      </c>
      <c r="Z3798" s="66">
        <f>SUM(Z3799+Z3801+Z3803)</f>
        <v>0</v>
      </c>
      <c r="AB3798" s="66">
        <f>SUM(AB3799+AB3801+AB3803)</f>
        <v>0</v>
      </c>
      <c r="AD3798" s="66">
        <f>SUM(AD3799+AD3801+AD3803)</f>
        <v>0</v>
      </c>
      <c r="AF3798" s="66">
        <f>SUM(AF3799+AF3801+AF3803)</f>
        <v>0</v>
      </c>
      <c r="AH3798" s="66">
        <f t="shared" si="620"/>
        <v>0</v>
      </c>
      <c r="AI3798" s="5"/>
      <c r="AJ3798" s="66">
        <f>SUM(AJ3799+AJ3801+AJ3803)</f>
        <v>0</v>
      </c>
      <c r="AK3798" s="67"/>
      <c r="AL3798" s="66">
        <f>SUM(AL3799+AL3801+AL3803)</f>
        <v>0</v>
      </c>
      <c r="AM3798" s="66"/>
      <c r="AN3798" s="66">
        <f>SUM(AN3799+AN3801+AN3803)</f>
        <v>0</v>
      </c>
      <c r="AO3798" s="66"/>
      <c r="AP3798" s="66">
        <f>SUM(AP3799+AP3801+AP3803)</f>
        <v>0</v>
      </c>
      <c r="AQ3798" s="66"/>
    </row>
    <row r="3799" spans="2:43" ht="18" hidden="1" customHeight="1" x14ac:dyDescent="0.2">
      <c r="B3799" s="4"/>
      <c r="C3799" s="117"/>
      <c r="D3799" s="117"/>
      <c r="E3799" s="117"/>
      <c r="F3799" s="48"/>
      <c r="G3799" s="11"/>
      <c r="H3799" s="117"/>
      <c r="I3799" s="124"/>
      <c r="J3799" s="124"/>
      <c r="K3799" s="144"/>
      <c r="L3799" s="11"/>
      <c r="M3799" s="143"/>
      <c r="N3799" s="42"/>
      <c r="O3799" s="128"/>
      <c r="P3799" s="130"/>
      <c r="Q3799" s="131">
        <v>1</v>
      </c>
      <c r="R3799" s="68"/>
      <c r="S3799" s="35"/>
      <c r="T3799" s="69" t="s">
        <v>47</v>
      </c>
      <c r="U3799" s="92"/>
      <c r="V3799" s="70">
        <f>V3800</f>
        <v>0</v>
      </c>
      <c r="X3799" s="447">
        <f>X3800</f>
        <v>0</v>
      </c>
      <c r="Z3799" s="447">
        <f>Z3800</f>
        <v>0</v>
      </c>
      <c r="AB3799" s="447">
        <f>AB3800</f>
        <v>0</v>
      </c>
      <c r="AD3799" s="447">
        <f>AD3800</f>
        <v>0</v>
      </c>
      <c r="AF3799" s="447">
        <f>AF3800</f>
        <v>0</v>
      </c>
      <c r="AH3799" s="447">
        <f t="shared" si="620"/>
        <v>0</v>
      </c>
      <c r="AI3799" s="67"/>
      <c r="AJ3799" s="447">
        <f>AJ3800</f>
        <v>0</v>
      </c>
      <c r="AK3799" s="71"/>
      <c r="AL3799" s="447">
        <f>AL3800</f>
        <v>0</v>
      </c>
      <c r="AM3799" s="447"/>
      <c r="AN3799" s="447">
        <f>AN3800</f>
        <v>0</v>
      </c>
      <c r="AO3799" s="447"/>
      <c r="AP3799" s="447">
        <f>AP3800</f>
        <v>0</v>
      </c>
      <c r="AQ3799" s="447"/>
    </row>
    <row r="3800" spans="2:43" ht="18" hidden="1" customHeight="1" x14ac:dyDescent="0.2">
      <c r="B3800" s="4"/>
      <c r="C3800" s="117"/>
      <c r="D3800" s="117"/>
      <c r="E3800" s="117"/>
      <c r="F3800" s="48"/>
      <c r="G3800" s="11"/>
      <c r="H3800" s="117"/>
      <c r="I3800" s="124"/>
      <c r="J3800" s="124"/>
      <c r="K3800" s="144"/>
      <c r="L3800" s="11"/>
      <c r="M3800" s="143"/>
      <c r="N3800" s="42"/>
      <c r="O3800" s="128"/>
      <c r="P3800" s="130"/>
      <c r="Q3800" s="130"/>
      <c r="R3800" s="72" t="s">
        <v>3</v>
      </c>
      <c r="S3800" s="181"/>
      <c r="T3800" s="73" t="s">
        <v>17</v>
      </c>
      <c r="V3800" s="74">
        <v>0</v>
      </c>
      <c r="X3800" s="74">
        <v>0</v>
      </c>
      <c r="Z3800" s="74">
        <v>0</v>
      </c>
      <c r="AB3800" s="74">
        <v>0</v>
      </c>
      <c r="AD3800" s="74">
        <v>0</v>
      </c>
      <c r="AF3800" s="74">
        <v>0</v>
      </c>
      <c r="AH3800" s="74">
        <f t="shared" si="620"/>
        <v>0</v>
      </c>
      <c r="AI3800" s="446"/>
      <c r="AJ3800" s="74">
        <v>0</v>
      </c>
      <c r="AK3800" s="8"/>
      <c r="AL3800" s="74">
        <v>0</v>
      </c>
      <c r="AM3800" s="74"/>
      <c r="AN3800" s="74">
        <v>0</v>
      </c>
      <c r="AO3800" s="74"/>
      <c r="AP3800" s="74">
        <v>0</v>
      </c>
      <c r="AQ3800" s="74"/>
    </row>
    <row r="3801" spans="2:43" ht="18" hidden="1" customHeight="1" x14ac:dyDescent="0.2">
      <c r="B3801" s="4"/>
      <c r="C3801" s="117"/>
      <c r="D3801" s="117"/>
      <c r="E3801" s="117"/>
      <c r="F3801" s="48"/>
      <c r="G3801" s="11"/>
      <c r="H3801" s="117"/>
      <c r="I3801" s="124"/>
      <c r="J3801" s="124"/>
      <c r="K3801" s="144"/>
      <c r="L3801" s="11"/>
      <c r="M3801" s="143"/>
      <c r="N3801" s="42"/>
      <c r="O3801" s="128"/>
      <c r="P3801" s="130"/>
      <c r="Q3801" s="131">
        <v>2</v>
      </c>
      <c r="R3801" s="68"/>
      <c r="S3801" s="35"/>
      <c r="T3801" s="69" t="s">
        <v>227</v>
      </c>
      <c r="U3801" s="92"/>
      <c r="V3801" s="70">
        <f>SUM(V3802:V3802)</f>
        <v>0</v>
      </c>
      <c r="X3801" s="447">
        <f>SUM(X3802:X3802)</f>
        <v>0</v>
      </c>
      <c r="Z3801" s="447">
        <f>SUM(Z3802:Z3802)</f>
        <v>0</v>
      </c>
      <c r="AB3801" s="447">
        <f>SUM(AB3802:AB3802)</f>
        <v>0</v>
      </c>
      <c r="AD3801" s="447">
        <f>SUM(AD3802:AD3802)</f>
        <v>0</v>
      </c>
      <c r="AF3801" s="447">
        <f>SUM(AF3802:AF3802)</f>
        <v>0</v>
      </c>
      <c r="AH3801" s="447">
        <f t="shared" si="620"/>
        <v>0</v>
      </c>
      <c r="AI3801" s="8"/>
      <c r="AJ3801" s="447">
        <f>SUM(AJ3802:AJ3802)</f>
        <v>0</v>
      </c>
      <c r="AK3801" s="71"/>
      <c r="AL3801" s="447">
        <f>SUM(AL3802:AL3802)</f>
        <v>0</v>
      </c>
      <c r="AM3801" s="447"/>
      <c r="AN3801" s="447">
        <f>SUM(AN3802:AN3802)</f>
        <v>0</v>
      </c>
      <c r="AO3801" s="447"/>
      <c r="AP3801" s="447">
        <f>SUM(AP3802:AP3802)</f>
        <v>0</v>
      </c>
      <c r="AQ3801" s="447"/>
    </row>
    <row r="3802" spans="2:43" ht="18" hidden="1" customHeight="1" x14ac:dyDescent="0.2">
      <c r="B3802" s="4"/>
      <c r="C3802" s="117"/>
      <c r="D3802" s="117"/>
      <c r="E3802" s="117"/>
      <c r="F3802" s="48"/>
      <c r="G3802" s="11"/>
      <c r="H3802" s="117"/>
      <c r="I3802" s="124"/>
      <c r="J3802" s="124"/>
      <c r="K3802" s="144"/>
      <c r="L3802" s="11"/>
      <c r="M3802" s="143"/>
      <c r="N3802" s="42"/>
      <c r="O3802" s="128"/>
      <c r="P3802" s="130"/>
      <c r="Q3802" s="130"/>
      <c r="R3802" s="72" t="s">
        <v>0</v>
      </c>
      <c r="S3802" s="181"/>
      <c r="T3802" s="73" t="s">
        <v>228</v>
      </c>
      <c r="V3802" s="74">
        <v>0</v>
      </c>
      <c r="X3802" s="74">
        <v>0</v>
      </c>
      <c r="Z3802" s="74">
        <v>0</v>
      </c>
      <c r="AB3802" s="74">
        <v>0</v>
      </c>
      <c r="AD3802" s="74">
        <v>0</v>
      </c>
      <c r="AF3802" s="74">
        <v>0</v>
      </c>
      <c r="AH3802" s="74">
        <f t="shared" si="620"/>
        <v>0</v>
      </c>
      <c r="AI3802" s="446"/>
      <c r="AJ3802" s="74">
        <v>0</v>
      </c>
      <c r="AK3802" s="8"/>
      <c r="AL3802" s="74">
        <v>0</v>
      </c>
      <c r="AM3802" s="74"/>
      <c r="AN3802" s="74">
        <v>0</v>
      </c>
      <c r="AO3802" s="74"/>
      <c r="AP3802" s="74">
        <v>0</v>
      </c>
      <c r="AQ3802" s="74"/>
    </row>
    <row r="3803" spans="2:43" ht="18" hidden="1" customHeight="1" x14ac:dyDescent="0.2">
      <c r="B3803" s="4"/>
      <c r="C3803" s="117"/>
      <c r="D3803" s="117"/>
      <c r="E3803" s="117"/>
      <c r="F3803" s="48"/>
      <c r="G3803" s="11"/>
      <c r="H3803" s="117"/>
      <c r="I3803" s="124"/>
      <c r="J3803" s="124"/>
      <c r="K3803" s="144"/>
      <c r="L3803" s="11"/>
      <c r="M3803" s="143"/>
      <c r="N3803" s="42"/>
      <c r="O3803" s="128"/>
      <c r="P3803" s="130"/>
      <c r="Q3803" s="131">
        <v>6</v>
      </c>
      <c r="R3803" s="84"/>
      <c r="S3803" s="250"/>
      <c r="T3803" s="69" t="s">
        <v>19</v>
      </c>
      <c r="U3803" s="92"/>
      <c r="V3803" s="70">
        <f>V3804</f>
        <v>0</v>
      </c>
      <c r="X3803" s="447">
        <f>X3804</f>
        <v>0</v>
      </c>
      <c r="Z3803" s="447">
        <f>Z3804</f>
        <v>0</v>
      </c>
      <c r="AB3803" s="447">
        <f>AB3804</f>
        <v>0</v>
      </c>
      <c r="AD3803" s="447">
        <f>AD3804</f>
        <v>0</v>
      </c>
      <c r="AF3803" s="447">
        <f>AF3804</f>
        <v>0</v>
      </c>
      <c r="AH3803" s="447">
        <f t="shared" si="620"/>
        <v>0</v>
      </c>
      <c r="AI3803" s="8"/>
      <c r="AJ3803" s="447">
        <f>AJ3804</f>
        <v>0</v>
      </c>
      <c r="AK3803" s="71"/>
      <c r="AL3803" s="447">
        <f>AL3804</f>
        <v>0</v>
      </c>
      <c r="AM3803" s="447"/>
      <c r="AN3803" s="447">
        <f>AN3804</f>
        <v>0</v>
      </c>
      <c r="AO3803" s="447"/>
      <c r="AP3803" s="447">
        <f>AP3804</f>
        <v>0</v>
      </c>
      <c r="AQ3803" s="447"/>
    </row>
    <row r="3804" spans="2:43" ht="18" hidden="1" customHeight="1" x14ac:dyDescent="0.2">
      <c r="B3804" s="4"/>
      <c r="C3804" s="117"/>
      <c r="D3804" s="117"/>
      <c r="E3804" s="117"/>
      <c r="F3804" s="48"/>
      <c r="G3804" s="11"/>
      <c r="H3804" s="117"/>
      <c r="I3804" s="124"/>
      <c r="J3804" s="124"/>
      <c r="K3804" s="144"/>
      <c r="L3804" s="11"/>
      <c r="M3804" s="143"/>
      <c r="N3804" s="42"/>
      <c r="O3804" s="128"/>
      <c r="P3804" s="130"/>
      <c r="Q3804" s="130"/>
      <c r="R3804" s="72" t="s">
        <v>3</v>
      </c>
      <c r="S3804" s="181"/>
      <c r="T3804" s="73" t="s">
        <v>243</v>
      </c>
      <c r="V3804" s="74">
        <v>0</v>
      </c>
      <c r="X3804" s="74">
        <v>0</v>
      </c>
      <c r="Z3804" s="74">
        <v>0</v>
      </c>
      <c r="AB3804" s="74">
        <v>0</v>
      </c>
      <c r="AD3804" s="74">
        <v>0</v>
      </c>
      <c r="AF3804" s="74">
        <v>0</v>
      </c>
      <c r="AH3804" s="74">
        <f t="shared" si="620"/>
        <v>0</v>
      </c>
      <c r="AI3804" s="446"/>
      <c r="AJ3804" s="74">
        <v>0</v>
      </c>
      <c r="AK3804" s="8"/>
      <c r="AL3804" s="74">
        <v>0</v>
      </c>
      <c r="AM3804" s="74"/>
      <c r="AN3804" s="74">
        <v>0</v>
      </c>
      <c r="AO3804" s="74"/>
      <c r="AP3804" s="74">
        <v>0</v>
      </c>
      <c r="AQ3804" s="74"/>
    </row>
    <row r="3805" spans="2:43" ht="18" hidden="1" customHeight="1" x14ac:dyDescent="0.2">
      <c r="B3805" s="4"/>
      <c r="C3805" s="117"/>
      <c r="D3805" s="117"/>
      <c r="E3805" s="117"/>
      <c r="F3805" s="48"/>
      <c r="G3805" s="11"/>
      <c r="H3805" s="117"/>
      <c r="I3805" s="124"/>
      <c r="J3805" s="124"/>
      <c r="K3805" s="144"/>
      <c r="L3805" s="11"/>
      <c r="M3805" s="143"/>
      <c r="N3805" s="42"/>
      <c r="O3805" s="128"/>
      <c r="P3805" s="129">
        <v>3</v>
      </c>
      <c r="Q3805" s="129"/>
      <c r="R3805" s="64"/>
      <c r="S3805" s="234"/>
      <c r="T3805" s="65" t="s">
        <v>215</v>
      </c>
      <c r="U3805" s="155"/>
      <c r="V3805" s="66">
        <f>V3806</f>
        <v>0</v>
      </c>
      <c r="X3805" s="66">
        <f>X3806</f>
        <v>0</v>
      </c>
      <c r="Z3805" s="66">
        <f>Z3806</f>
        <v>0</v>
      </c>
      <c r="AB3805" s="66">
        <f>AB3806</f>
        <v>0</v>
      </c>
      <c r="AD3805" s="66">
        <f>AD3806</f>
        <v>0</v>
      </c>
      <c r="AF3805" s="66">
        <f>AF3806</f>
        <v>0</v>
      </c>
      <c r="AH3805" s="66">
        <f t="shared" si="620"/>
        <v>0</v>
      </c>
      <c r="AI3805" s="8"/>
      <c r="AJ3805" s="66">
        <f>AJ3806</f>
        <v>0</v>
      </c>
      <c r="AK3805" s="67"/>
      <c r="AL3805" s="66">
        <f>AL3806</f>
        <v>0</v>
      </c>
      <c r="AM3805" s="66"/>
      <c r="AN3805" s="66">
        <f>AN3806</f>
        <v>0</v>
      </c>
      <c r="AO3805" s="66"/>
      <c r="AP3805" s="66">
        <f>AP3806</f>
        <v>0</v>
      </c>
      <c r="AQ3805" s="66"/>
    </row>
    <row r="3806" spans="2:43" ht="18" hidden="1" customHeight="1" x14ac:dyDescent="0.2">
      <c r="B3806" s="4"/>
      <c r="C3806" s="117"/>
      <c r="D3806" s="117"/>
      <c r="E3806" s="117"/>
      <c r="F3806" s="48"/>
      <c r="G3806" s="11"/>
      <c r="H3806" s="117"/>
      <c r="I3806" s="124"/>
      <c r="J3806" s="124"/>
      <c r="K3806" s="144"/>
      <c r="L3806" s="11"/>
      <c r="M3806" s="143"/>
      <c r="N3806" s="42"/>
      <c r="O3806" s="128"/>
      <c r="P3806" s="130"/>
      <c r="Q3806" s="131">
        <v>1</v>
      </c>
      <c r="R3806" s="68"/>
      <c r="S3806" s="35"/>
      <c r="T3806" s="69" t="s">
        <v>20</v>
      </c>
      <c r="U3806" s="92"/>
      <c r="V3806" s="70">
        <f>SUM(V3807)</f>
        <v>0</v>
      </c>
      <c r="X3806" s="447">
        <f>SUM(X3807)</f>
        <v>0</v>
      </c>
      <c r="Z3806" s="447">
        <f>SUM(Z3807)</f>
        <v>0</v>
      </c>
      <c r="AB3806" s="447">
        <f>SUM(AB3807)</f>
        <v>0</v>
      </c>
      <c r="AD3806" s="447">
        <f>SUM(AD3807)</f>
        <v>0</v>
      </c>
      <c r="AF3806" s="447">
        <f>SUM(AF3807)</f>
        <v>0</v>
      </c>
      <c r="AH3806" s="447">
        <f t="shared" si="620"/>
        <v>0</v>
      </c>
      <c r="AI3806" s="67"/>
      <c r="AJ3806" s="447">
        <f>SUM(AJ3807)</f>
        <v>0</v>
      </c>
      <c r="AK3806" s="71"/>
      <c r="AL3806" s="447">
        <f>SUM(AL3807)</f>
        <v>0</v>
      </c>
      <c r="AM3806" s="447"/>
      <c r="AN3806" s="447">
        <f>SUM(AN3807)</f>
        <v>0</v>
      </c>
      <c r="AO3806" s="447"/>
      <c r="AP3806" s="447">
        <f>SUM(AP3807)</f>
        <v>0</v>
      </c>
      <c r="AQ3806" s="447"/>
    </row>
    <row r="3807" spans="2:43" ht="18" hidden="1" customHeight="1" x14ac:dyDescent="0.2">
      <c r="B3807" s="4"/>
      <c r="C3807" s="117"/>
      <c r="D3807" s="117"/>
      <c r="E3807" s="117"/>
      <c r="F3807" s="48"/>
      <c r="G3807" s="11"/>
      <c r="H3807" s="117"/>
      <c r="I3807" s="124"/>
      <c r="J3807" s="124"/>
      <c r="K3807" s="144"/>
      <c r="L3807" s="11"/>
      <c r="M3807" s="143"/>
      <c r="N3807" s="42"/>
      <c r="O3807" s="128"/>
      <c r="P3807" s="130"/>
      <c r="Q3807" s="131"/>
      <c r="R3807" s="72" t="s">
        <v>3</v>
      </c>
      <c r="S3807" s="181"/>
      <c r="T3807" s="73" t="s">
        <v>20</v>
      </c>
      <c r="V3807" s="74">
        <v>0</v>
      </c>
      <c r="X3807" s="74">
        <v>0</v>
      </c>
      <c r="Z3807" s="74">
        <v>0</v>
      </c>
      <c r="AB3807" s="74">
        <v>0</v>
      </c>
      <c r="AD3807" s="74">
        <v>0</v>
      </c>
      <c r="AF3807" s="74">
        <v>0</v>
      </c>
      <c r="AH3807" s="74">
        <f t="shared" si="620"/>
        <v>0</v>
      </c>
      <c r="AI3807" s="446"/>
      <c r="AJ3807" s="74">
        <v>0</v>
      </c>
      <c r="AK3807" s="8"/>
      <c r="AL3807" s="74">
        <v>0</v>
      </c>
      <c r="AM3807" s="74"/>
      <c r="AN3807" s="74">
        <v>0</v>
      </c>
      <c r="AO3807" s="74"/>
      <c r="AP3807" s="74">
        <v>0</v>
      </c>
      <c r="AQ3807" s="74"/>
    </row>
    <row r="3808" spans="2:43" ht="18" hidden="1" customHeight="1" x14ac:dyDescent="0.2">
      <c r="B3808" s="4"/>
      <c r="C3808" s="117"/>
      <c r="D3808" s="117"/>
      <c r="E3808" s="117"/>
      <c r="F3808" s="48"/>
      <c r="G3808" s="11"/>
      <c r="H3808" s="117"/>
      <c r="I3808" s="124"/>
      <c r="J3808" s="124"/>
      <c r="K3808" s="144"/>
      <c r="L3808" s="11"/>
      <c r="M3808" s="143"/>
      <c r="N3808" s="42"/>
      <c r="O3808" s="128"/>
      <c r="P3808" s="129">
        <v>5</v>
      </c>
      <c r="Q3808" s="129"/>
      <c r="R3808" s="64"/>
      <c r="S3808" s="234"/>
      <c r="T3808" s="65" t="s">
        <v>24</v>
      </c>
      <c r="U3808" s="155"/>
      <c r="V3808" s="66">
        <f>V3809</f>
        <v>0</v>
      </c>
      <c r="X3808" s="66">
        <f>X3809</f>
        <v>0</v>
      </c>
      <c r="Z3808" s="66">
        <f>Z3809</f>
        <v>0</v>
      </c>
      <c r="AB3808" s="66">
        <f>AB3809</f>
        <v>0</v>
      </c>
      <c r="AD3808" s="66">
        <f>AD3809</f>
        <v>0</v>
      </c>
      <c r="AF3808" s="66">
        <f>AF3809</f>
        <v>0</v>
      </c>
      <c r="AH3808" s="66">
        <f t="shared" si="620"/>
        <v>0</v>
      </c>
      <c r="AI3808" s="8"/>
      <c r="AJ3808" s="66">
        <f>AJ3809</f>
        <v>0</v>
      </c>
      <c r="AK3808" s="67"/>
      <c r="AL3808" s="66">
        <f t="shared" ref="AL3808:AP3809" si="629">AL3809</f>
        <v>0</v>
      </c>
      <c r="AM3808" s="66"/>
      <c r="AN3808" s="66">
        <f t="shared" si="629"/>
        <v>0</v>
      </c>
      <c r="AO3808" s="66"/>
      <c r="AP3808" s="66">
        <f t="shared" si="629"/>
        <v>0</v>
      </c>
      <c r="AQ3808" s="66"/>
    </row>
    <row r="3809" spans="2:43" ht="18" hidden="1" customHeight="1" x14ac:dyDescent="0.2">
      <c r="B3809" s="4"/>
      <c r="C3809" s="117"/>
      <c r="D3809" s="117"/>
      <c r="E3809" s="117"/>
      <c r="F3809" s="48"/>
      <c r="G3809" s="11"/>
      <c r="H3809" s="117"/>
      <c r="I3809" s="124"/>
      <c r="J3809" s="124"/>
      <c r="K3809" s="144"/>
      <c r="L3809" s="11"/>
      <c r="M3809" s="143"/>
      <c r="N3809" s="42"/>
      <c r="O3809" s="128"/>
      <c r="P3809" s="130"/>
      <c r="Q3809" s="131">
        <v>2</v>
      </c>
      <c r="R3809" s="68"/>
      <c r="S3809" s="35"/>
      <c r="T3809" s="69" t="s">
        <v>25</v>
      </c>
      <c r="U3809" s="92"/>
      <c r="V3809" s="70">
        <f>V3810</f>
        <v>0</v>
      </c>
      <c r="X3809" s="447">
        <f>X3810</f>
        <v>0</v>
      </c>
      <c r="Z3809" s="447">
        <f>Z3810</f>
        <v>0</v>
      </c>
      <c r="AB3809" s="447">
        <f>AB3810</f>
        <v>0</v>
      </c>
      <c r="AD3809" s="447">
        <f>AD3810</f>
        <v>0</v>
      </c>
      <c r="AF3809" s="447">
        <f>AF3810</f>
        <v>0</v>
      </c>
      <c r="AH3809" s="447">
        <f t="shared" si="620"/>
        <v>0</v>
      </c>
      <c r="AI3809" s="67"/>
      <c r="AJ3809" s="447">
        <f>AJ3810</f>
        <v>0</v>
      </c>
      <c r="AK3809" s="71"/>
      <c r="AL3809" s="447">
        <f t="shared" si="629"/>
        <v>0</v>
      </c>
      <c r="AM3809" s="447"/>
      <c r="AN3809" s="447">
        <f t="shared" si="629"/>
        <v>0</v>
      </c>
      <c r="AO3809" s="447"/>
      <c r="AP3809" s="447">
        <f t="shared" si="629"/>
        <v>0</v>
      </c>
      <c r="AQ3809" s="447"/>
    </row>
    <row r="3810" spans="2:43" ht="18" hidden="1" customHeight="1" x14ac:dyDescent="0.2">
      <c r="B3810" s="4"/>
      <c r="C3810" s="117"/>
      <c r="D3810" s="117"/>
      <c r="E3810" s="117"/>
      <c r="F3810" s="48"/>
      <c r="G3810" s="11"/>
      <c r="H3810" s="117"/>
      <c r="I3810" s="124"/>
      <c r="J3810" s="124"/>
      <c r="K3810" s="144"/>
      <c r="L3810" s="11"/>
      <c r="M3810" s="143"/>
      <c r="N3810" s="42"/>
      <c r="O3810" s="128"/>
      <c r="P3810" s="130"/>
      <c r="Q3810" s="130"/>
      <c r="R3810" s="72" t="s">
        <v>0</v>
      </c>
      <c r="S3810" s="181"/>
      <c r="T3810" s="73" t="s">
        <v>221</v>
      </c>
      <c r="V3810" s="74">
        <v>0</v>
      </c>
      <c r="X3810" s="74">
        <v>0</v>
      </c>
      <c r="Z3810" s="74">
        <v>0</v>
      </c>
      <c r="AB3810" s="74">
        <v>0</v>
      </c>
      <c r="AD3810" s="74">
        <v>0</v>
      </c>
      <c r="AF3810" s="74">
        <v>0</v>
      </c>
      <c r="AH3810" s="74">
        <f t="shared" si="620"/>
        <v>0</v>
      </c>
      <c r="AI3810" s="446"/>
      <c r="AJ3810" s="74">
        <v>0</v>
      </c>
      <c r="AK3810" s="8"/>
      <c r="AL3810" s="74">
        <v>0</v>
      </c>
      <c r="AM3810" s="74"/>
      <c r="AN3810" s="74">
        <v>0</v>
      </c>
      <c r="AO3810" s="74"/>
      <c r="AP3810" s="74">
        <v>0</v>
      </c>
      <c r="AQ3810" s="74"/>
    </row>
    <row r="3811" spans="2:43" ht="18" hidden="1" customHeight="1" x14ac:dyDescent="0.2">
      <c r="B3811" s="4"/>
      <c r="C3811" s="117"/>
      <c r="D3811" s="117"/>
      <c r="E3811" s="117"/>
      <c r="F3811" s="48"/>
      <c r="G3811" s="11"/>
      <c r="H3811" s="117"/>
      <c r="I3811" s="124"/>
      <c r="J3811" s="124"/>
      <c r="K3811" s="144"/>
      <c r="L3811" s="11"/>
      <c r="M3811" s="143"/>
      <c r="N3811" s="42"/>
      <c r="O3811" s="128"/>
      <c r="P3811" s="129">
        <v>7</v>
      </c>
      <c r="Q3811" s="129"/>
      <c r="R3811" s="64"/>
      <c r="S3811" s="234"/>
      <c r="T3811" s="65" t="s">
        <v>216</v>
      </c>
      <c r="U3811" s="155"/>
      <c r="V3811" s="66">
        <f>V3812+V3815</f>
        <v>0</v>
      </c>
      <c r="X3811" s="66">
        <f>X3812+X3815</f>
        <v>0</v>
      </c>
      <c r="Z3811" s="66">
        <f>Z3812+Z3815</f>
        <v>0</v>
      </c>
      <c r="AB3811" s="66">
        <f>AB3812+AB3815</f>
        <v>0</v>
      </c>
      <c r="AD3811" s="66" t="e">
        <f>AD3812+AD3815</f>
        <v>#REF!</v>
      </c>
      <c r="AF3811" s="66">
        <f>AF3812+AF3815</f>
        <v>0</v>
      </c>
      <c r="AH3811" s="66" t="e">
        <f t="shared" si="620"/>
        <v>#REF!</v>
      </c>
      <c r="AI3811" s="8"/>
      <c r="AJ3811" s="66">
        <f>AJ3812+AJ3815</f>
        <v>0</v>
      </c>
      <c r="AK3811" s="67"/>
      <c r="AL3811" s="66">
        <f>AL3812+AL3815</f>
        <v>0</v>
      </c>
      <c r="AM3811" s="66"/>
      <c r="AN3811" s="66">
        <f>AN3812+AN3815</f>
        <v>0</v>
      </c>
      <c r="AO3811" s="66"/>
      <c r="AP3811" s="66">
        <f>AP3812+AP3815</f>
        <v>0</v>
      </c>
      <c r="AQ3811" s="66"/>
    </row>
    <row r="3812" spans="2:43" ht="18" hidden="1" customHeight="1" x14ac:dyDescent="0.2">
      <c r="B3812" s="4"/>
      <c r="C3812" s="117"/>
      <c r="D3812" s="117"/>
      <c r="E3812" s="117"/>
      <c r="F3812" s="48"/>
      <c r="G3812" s="11"/>
      <c r="H3812" s="117"/>
      <c r="I3812" s="124"/>
      <c r="J3812" s="124"/>
      <c r="K3812" s="144"/>
      <c r="L3812" s="11"/>
      <c r="M3812" s="143"/>
      <c r="N3812" s="42"/>
      <c r="O3812" s="128"/>
      <c r="P3812" s="129"/>
      <c r="Q3812" s="131">
        <v>1</v>
      </c>
      <c r="R3812" s="68"/>
      <c r="S3812" s="35"/>
      <c r="T3812" s="69" t="s">
        <v>234</v>
      </c>
      <c r="U3812" s="92"/>
      <c r="V3812" s="70">
        <f>V3813+V3814</f>
        <v>0</v>
      </c>
      <c r="X3812" s="447">
        <f>X3813+X3814</f>
        <v>0</v>
      </c>
      <c r="Z3812" s="447">
        <f>Z3813+Z3814</f>
        <v>0</v>
      </c>
      <c r="AB3812" s="447">
        <f>AB3813+AB3814</f>
        <v>0</v>
      </c>
      <c r="AD3812" s="447">
        <f>AD3813+AD3814</f>
        <v>0</v>
      </c>
      <c r="AF3812" s="447">
        <f>AF3813+AF3814</f>
        <v>0</v>
      </c>
      <c r="AH3812" s="447">
        <f t="shared" si="620"/>
        <v>0</v>
      </c>
      <c r="AI3812" s="67"/>
      <c r="AJ3812" s="447">
        <f>AJ3813+AJ3814</f>
        <v>0</v>
      </c>
      <c r="AK3812" s="71"/>
      <c r="AL3812" s="447">
        <f>AL3813+AL3814</f>
        <v>0</v>
      </c>
      <c r="AM3812" s="447"/>
      <c r="AN3812" s="447">
        <f>AN3813+AN3814</f>
        <v>0</v>
      </c>
      <c r="AO3812" s="447"/>
      <c r="AP3812" s="447">
        <f>AP3813+AP3814</f>
        <v>0</v>
      </c>
      <c r="AQ3812" s="447"/>
    </row>
    <row r="3813" spans="2:43" ht="18" hidden="1" customHeight="1" x14ac:dyDescent="0.2">
      <c r="B3813" s="4"/>
      <c r="C3813" s="117"/>
      <c r="D3813" s="117"/>
      <c r="E3813" s="117"/>
      <c r="F3813" s="48"/>
      <c r="G3813" s="11"/>
      <c r="H3813" s="117"/>
      <c r="I3813" s="124"/>
      <c r="J3813" s="124"/>
      <c r="K3813" s="144"/>
      <c r="L3813" s="11"/>
      <c r="M3813" s="143"/>
      <c r="N3813" s="42"/>
      <c r="O3813" s="128"/>
      <c r="P3813" s="129"/>
      <c r="Q3813" s="130"/>
      <c r="R3813" s="72" t="s">
        <v>3</v>
      </c>
      <c r="S3813" s="181"/>
      <c r="T3813" s="73" t="s">
        <v>333</v>
      </c>
      <c r="V3813" s="74">
        <v>0</v>
      </c>
      <c r="X3813" s="74">
        <v>0</v>
      </c>
      <c r="Z3813" s="74">
        <v>0</v>
      </c>
      <c r="AB3813" s="74">
        <v>0</v>
      </c>
      <c r="AD3813" s="74">
        <v>0</v>
      </c>
      <c r="AF3813" s="74">
        <v>0</v>
      </c>
      <c r="AH3813" s="74">
        <f t="shared" si="620"/>
        <v>0</v>
      </c>
      <c r="AI3813" s="446"/>
      <c r="AJ3813" s="74">
        <v>0</v>
      </c>
      <c r="AK3813" s="8"/>
      <c r="AL3813" s="74">
        <v>0</v>
      </c>
      <c r="AM3813" s="74"/>
      <c r="AN3813" s="74">
        <v>0</v>
      </c>
      <c r="AO3813" s="74"/>
      <c r="AP3813" s="74">
        <v>0</v>
      </c>
      <c r="AQ3813" s="74"/>
    </row>
    <row r="3814" spans="2:43" ht="18" hidden="1" customHeight="1" x14ac:dyDescent="0.2">
      <c r="B3814" s="4"/>
      <c r="C3814" s="117"/>
      <c r="D3814" s="117"/>
      <c r="E3814" s="117"/>
      <c r="F3814" s="48"/>
      <c r="G3814" s="11"/>
      <c r="H3814" s="117"/>
      <c r="I3814" s="124"/>
      <c r="J3814" s="124"/>
      <c r="K3814" s="144"/>
      <c r="L3814" s="11"/>
      <c r="M3814" s="143"/>
      <c r="N3814" s="42"/>
      <c r="O3814" s="128"/>
      <c r="P3814" s="130"/>
      <c r="Q3814" s="130"/>
      <c r="R3814" s="72" t="s">
        <v>0</v>
      </c>
      <c r="S3814" s="181"/>
      <c r="T3814" s="73" t="s">
        <v>334</v>
      </c>
      <c r="V3814" s="74">
        <v>0</v>
      </c>
      <c r="X3814" s="74">
        <v>0</v>
      </c>
      <c r="Z3814" s="74">
        <v>0</v>
      </c>
      <c r="AB3814" s="74">
        <v>0</v>
      </c>
      <c r="AD3814" s="74">
        <v>0</v>
      </c>
      <c r="AF3814" s="74">
        <v>0</v>
      </c>
      <c r="AH3814" s="74">
        <f t="shared" si="620"/>
        <v>0</v>
      </c>
      <c r="AI3814" s="8"/>
      <c r="AJ3814" s="74">
        <v>0</v>
      </c>
      <c r="AK3814" s="8"/>
      <c r="AL3814" s="74">
        <v>0</v>
      </c>
      <c r="AM3814" s="74"/>
      <c r="AN3814" s="74">
        <v>0</v>
      </c>
      <c r="AO3814" s="74"/>
      <c r="AP3814" s="74">
        <v>0</v>
      </c>
      <c r="AQ3814" s="74"/>
    </row>
    <row r="3815" spans="2:43" ht="18" hidden="1" customHeight="1" x14ac:dyDescent="0.2">
      <c r="B3815" s="4"/>
      <c r="C3815" s="117"/>
      <c r="D3815" s="117"/>
      <c r="E3815" s="117"/>
      <c r="F3815" s="48"/>
      <c r="G3815" s="11"/>
      <c r="H3815" s="117"/>
      <c r="I3815" s="124"/>
      <c r="J3815" s="124"/>
      <c r="K3815" s="144"/>
      <c r="L3815" s="11"/>
      <c r="M3815" s="143"/>
      <c r="N3815" s="42"/>
      <c r="O3815" s="128"/>
      <c r="P3815" s="130"/>
      <c r="Q3815" s="131">
        <v>3</v>
      </c>
      <c r="R3815" s="68"/>
      <c r="S3815" s="35"/>
      <c r="T3815" s="69" t="s">
        <v>224</v>
      </c>
      <c r="U3815" s="92"/>
      <c r="V3815" s="70">
        <f>V3816</f>
        <v>0</v>
      </c>
      <c r="X3815" s="447">
        <f>X3816</f>
        <v>0</v>
      </c>
      <c r="Z3815" s="447">
        <f>Z3816</f>
        <v>0</v>
      </c>
      <c r="AB3815" s="447">
        <f>AB3816</f>
        <v>0</v>
      </c>
      <c r="AD3815" s="447" t="e">
        <f>#REF!</f>
        <v>#REF!</v>
      </c>
      <c r="AF3815" s="447">
        <f>AF3816</f>
        <v>0</v>
      </c>
      <c r="AH3815" s="447" t="e">
        <f t="shared" si="620"/>
        <v>#REF!</v>
      </c>
      <c r="AI3815" s="8"/>
      <c r="AJ3815" s="447">
        <f>AJ3816</f>
        <v>0</v>
      </c>
      <c r="AK3815" s="71"/>
      <c r="AL3815" s="447">
        <f>AL3816</f>
        <v>0</v>
      </c>
      <c r="AM3815" s="447"/>
      <c r="AN3815" s="447">
        <f>AN3816</f>
        <v>0</v>
      </c>
      <c r="AO3815" s="447"/>
      <c r="AP3815" s="447">
        <f>AP3816</f>
        <v>0</v>
      </c>
      <c r="AQ3815" s="447"/>
    </row>
    <row r="3816" spans="2:43" ht="18" hidden="1" customHeight="1" x14ac:dyDescent="0.2">
      <c r="B3816" s="4"/>
      <c r="C3816" s="117"/>
      <c r="D3816" s="117"/>
      <c r="E3816" s="117"/>
      <c r="F3816" s="48"/>
      <c r="G3816" s="11"/>
      <c r="H3816" s="117"/>
      <c r="I3816" s="124"/>
      <c r="J3816" s="124"/>
      <c r="K3816" s="144"/>
      <c r="L3816" s="11"/>
      <c r="M3816" s="143"/>
      <c r="N3816" s="42"/>
      <c r="O3816" s="128"/>
      <c r="P3816" s="130"/>
      <c r="Q3816" s="131"/>
      <c r="R3816" s="72" t="s">
        <v>0</v>
      </c>
      <c r="S3816" s="181"/>
      <c r="T3816" s="73" t="s">
        <v>53</v>
      </c>
      <c r="V3816" s="74">
        <v>0</v>
      </c>
      <c r="X3816" s="74">
        <v>0</v>
      </c>
      <c r="Z3816" s="74">
        <v>0</v>
      </c>
      <c r="AB3816" s="74">
        <v>0</v>
      </c>
      <c r="AD3816" s="74">
        <v>0</v>
      </c>
      <c r="AF3816" s="74">
        <v>0</v>
      </c>
      <c r="AH3816" s="74">
        <f t="shared" si="620"/>
        <v>0</v>
      </c>
      <c r="AI3816" s="446"/>
      <c r="AJ3816" s="74">
        <v>0</v>
      </c>
      <c r="AK3816" s="8"/>
      <c r="AL3816" s="74">
        <v>0</v>
      </c>
      <c r="AM3816" s="74"/>
      <c r="AN3816" s="74">
        <v>0</v>
      </c>
      <c r="AO3816" s="74"/>
      <c r="AP3816" s="74">
        <v>0</v>
      </c>
      <c r="AQ3816" s="74"/>
    </row>
    <row r="3817" spans="2:43" ht="18" hidden="1" customHeight="1" x14ac:dyDescent="0.2">
      <c r="B3817" s="4"/>
      <c r="C3817" s="117"/>
      <c r="D3817" s="117"/>
      <c r="E3817" s="117"/>
      <c r="F3817" s="48"/>
      <c r="G3817" s="11"/>
      <c r="H3817" s="117"/>
      <c r="I3817" s="124"/>
      <c r="J3817" s="124"/>
      <c r="K3817" s="144"/>
      <c r="L3817" s="11"/>
      <c r="M3817" s="143"/>
      <c r="N3817" s="42"/>
      <c r="O3817" s="128"/>
      <c r="P3817" s="130"/>
      <c r="Q3817" s="130"/>
      <c r="R3817" s="72"/>
      <c r="S3817" s="181"/>
      <c r="T3817" s="73"/>
      <c r="V3817" s="74"/>
      <c r="X3817" s="74"/>
      <c r="Z3817" s="74"/>
      <c r="AB3817" s="74"/>
      <c r="AD3817" s="74"/>
      <c r="AF3817" s="74"/>
      <c r="AH3817" s="74">
        <f t="shared" si="620"/>
        <v>0</v>
      </c>
      <c r="AI3817" s="8"/>
      <c r="AJ3817" s="74"/>
      <c r="AK3817" s="8"/>
      <c r="AL3817" s="74"/>
      <c r="AM3817" s="74"/>
      <c r="AN3817" s="74"/>
      <c r="AO3817" s="74"/>
      <c r="AP3817" s="74"/>
      <c r="AQ3817" s="74"/>
    </row>
    <row r="3818" spans="2:43" ht="18" customHeight="1" x14ac:dyDescent="0.2">
      <c r="B3818" s="4"/>
      <c r="C3818" s="117"/>
      <c r="D3818" s="117"/>
      <c r="E3818" s="117"/>
      <c r="F3818" s="48"/>
      <c r="G3818" s="11"/>
      <c r="H3818" s="117"/>
      <c r="I3818" s="124"/>
      <c r="J3818" s="124"/>
      <c r="K3818" s="144"/>
      <c r="L3818" s="11"/>
      <c r="M3818" s="143"/>
      <c r="N3818" s="42"/>
      <c r="O3818" s="128"/>
      <c r="P3818" s="130"/>
      <c r="Q3818" s="130"/>
      <c r="R3818" s="72"/>
      <c r="S3818" s="181"/>
      <c r="T3818" s="73"/>
      <c r="V3818" s="74"/>
      <c r="X3818" s="74"/>
      <c r="Z3818" s="74"/>
      <c r="AB3818" s="74"/>
      <c r="AD3818" s="74"/>
      <c r="AF3818" s="74"/>
      <c r="AH3818" s="74"/>
      <c r="AI3818" s="8"/>
      <c r="AJ3818" s="74"/>
      <c r="AK3818" s="8"/>
      <c r="AL3818" s="74"/>
      <c r="AM3818" s="74"/>
      <c r="AN3818" s="74"/>
      <c r="AO3818" s="74"/>
      <c r="AP3818" s="74"/>
      <c r="AQ3818" s="74"/>
    </row>
    <row r="3819" spans="2:43" ht="18" customHeight="1" x14ac:dyDescent="0.2">
      <c r="B3819" s="4"/>
      <c r="C3819" s="117"/>
      <c r="D3819" s="117"/>
      <c r="E3819" s="117"/>
      <c r="F3819" s="113">
        <v>1</v>
      </c>
      <c r="G3819" s="283"/>
      <c r="H3819" s="171"/>
      <c r="I3819" s="114"/>
      <c r="J3819" s="114"/>
      <c r="K3819" s="167"/>
      <c r="L3819" s="276"/>
      <c r="M3819" s="166"/>
      <c r="N3819" s="259"/>
      <c r="O3819" s="115"/>
      <c r="P3819" s="116"/>
      <c r="Q3819" s="116"/>
      <c r="R3819" s="52"/>
      <c r="S3819" s="247"/>
      <c r="T3819" s="53" t="s">
        <v>127</v>
      </c>
      <c r="U3819" s="240"/>
      <c r="V3819" s="54">
        <f>V3820</f>
        <v>630000</v>
      </c>
      <c r="X3819" s="54">
        <f>X3820</f>
        <v>931100</v>
      </c>
      <c r="Z3819" s="54">
        <f>Z3820</f>
        <v>990870</v>
      </c>
      <c r="AB3819" s="54">
        <f>AB3820</f>
        <v>1129800</v>
      </c>
      <c r="AD3819" s="54" t="e">
        <f>AD3820</f>
        <v>#REF!</v>
      </c>
      <c r="AF3819" s="54">
        <f>AF3820</f>
        <v>0</v>
      </c>
      <c r="AH3819" s="54" t="e">
        <f t="shared" si="620"/>
        <v>#REF!</v>
      </c>
      <c r="AI3819" s="8"/>
      <c r="AJ3819" s="54">
        <f>AJ3820</f>
        <v>376180</v>
      </c>
      <c r="AK3819" s="55"/>
      <c r="AL3819" s="54">
        <f t="shared" ref="AL3819:AP3822" si="630">AL3820</f>
        <v>1509180</v>
      </c>
      <c r="AM3819" s="54"/>
      <c r="AN3819" s="54">
        <f t="shared" si="630"/>
        <v>1633870</v>
      </c>
      <c r="AO3819" s="54"/>
      <c r="AP3819" s="54">
        <f t="shared" si="630"/>
        <v>1633870</v>
      </c>
      <c r="AQ3819" s="54"/>
    </row>
    <row r="3820" spans="2:43" ht="18" customHeight="1" x14ac:dyDescent="0.2">
      <c r="B3820" s="4"/>
      <c r="C3820" s="117"/>
      <c r="D3820" s="117"/>
      <c r="E3820" s="117"/>
      <c r="F3820" s="48"/>
      <c r="G3820" s="11"/>
      <c r="H3820" s="112" t="s">
        <v>33</v>
      </c>
      <c r="I3820" s="118"/>
      <c r="J3820" s="118"/>
      <c r="K3820" s="170"/>
      <c r="L3820" s="34"/>
      <c r="M3820" s="169"/>
      <c r="N3820" s="260"/>
      <c r="O3820" s="119"/>
      <c r="P3820" s="120"/>
      <c r="Q3820" s="120"/>
      <c r="R3820" s="56"/>
      <c r="S3820" s="248"/>
      <c r="T3820" s="57" t="s">
        <v>92</v>
      </c>
      <c r="U3820" s="236"/>
      <c r="V3820" s="58">
        <f>V3821</f>
        <v>630000</v>
      </c>
      <c r="X3820" s="659">
        <f>X3821</f>
        <v>931100</v>
      </c>
      <c r="Z3820" s="659">
        <f>Z3821</f>
        <v>990870</v>
      </c>
      <c r="AB3820" s="659">
        <f>AB3821</f>
        <v>1129800</v>
      </c>
      <c r="AD3820" s="659" t="e">
        <f>AD3821</f>
        <v>#REF!</v>
      </c>
      <c r="AF3820" s="659">
        <f>AF3821</f>
        <v>0</v>
      </c>
      <c r="AH3820" s="659" t="e">
        <f t="shared" si="620"/>
        <v>#REF!</v>
      </c>
      <c r="AI3820" s="55"/>
      <c r="AJ3820" s="659">
        <f>AJ3821</f>
        <v>376180</v>
      </c>
      <c r="AK3820" s="59"/>
      <c r="AL3820" s="659">
        <f t="shared" si="630"/>
        <v>1509180</v>
      </c>
      <c r="AM3820" s="659"/>
      <c r="AN3820" s="659">
        <f t="shared" si="630"/>
        <v>1633870</v>
      </c>
      <c r="AO3820" s="659"/>
      <c r="AP3820" s="659">
        <f t="shared" si="630"/>
        <v>1633870</v>
      </c>
      <c r="AQ3820" s="659"/>
    </row>
    <row r="3821" spans="2:43" ht="18" customHeight="1" x14ac:dyDescent="0.2">
      <c r="B3821" s="4"/>
      <c r="C3821" s="117"/>
      <c r="D3821" s="117"/>
      <c r="E3821" s="117"/>
      <c r="F3821" s="48"/>
      <c r="G3821" s="11"/>
      <c r="H3821" s="132"/>
      <c r="I3821" s="121">
        <v>4</v>
      </c>
      <c r="J3821" s="121"/>
      <c r="K3821" s="164"/>
      <c r="L3821" s="277"/>
      <c r="M3821" s="163"/>
      <c r="N3821" s="261"/>
      <c r="O3821" s="122"/>
      <c r="P3821" s="123"/>
      <c r="Q3821" s="123"/>
      <c r="R3821" s="49"/>
      <c r="S3821" s="18"/>
      <c r="T3821" s="50" t="s">
        <v>93</v>
      </c>
      <c r="U3821" s="76"/>
      <c r="V3821" s="51">
        <f>V3822</f>
        <v>630000</v>
      </c>
      <c r="X3821" s="51">
        <f>X3822</f>
        <v>931100</v>
      </c>
      <c r="Z3821" s="51">
        <f>Z3822</f>
        <v>990870</v>
      </c>
      <c r="AB3821" s="51">
        <f>AB3822</f>
        <v>1129800</v>
      </c>
      <c r="AD3821" s="51" t="e">
        <f>AD3822</f>
        <v>#REF!</v>
      </c>
      <c r="AF3821" s="51">
        <f>AF3822</f>
        <v>0</v>
      </c>
      <c r="AH3821" s="51" t="e">
        <f t="shared" si="620"/>
        <v>#REF!</v>
      </c>
      <c r="AI3821" s="660"/>
      <c r="AJ3821" s="51">
        <f>AJ3822</f>
        <v>376180</v>
      </c>
      <c r="AK3821" s="5"/>
      <c r="AL3821" s="51">
        <f t="shared" si="630"/>
        <v>1509180</v>
      </c>
      <c r="AM3821" s="51"/>
      <c r="AN3821" s="51">
        <f t="shared" si="630"/>
        <v>1633870</v>
      </c>
      <c r="AO3821" s="51"/>
      <c r="AP3821" s="51">
        <f t="shared" si="630"/>
        <v>1633870</v>
      </c>
      <c r="AQ3821" s="51"/>
    </row>
    <row r="3822" spans="2:43" ht="18" customHeight="1" x14ac:dyDescent="0.2">
      <c r="B3822" s="4"/>
      <c r="C3822" s="117"/>
      <c r="D3822" s="117"/>
      <c r="E3822" s="117"/>
      <c r="F3822" s="48"/>
      <c r="G3822" s="11"/>
      <c r="H3822" s="132"/>
      <c r="I3822" s="121"/>
      <c r="J3822" s="121">
        <v>1</v>
      </c>
      <c r="K3822" s="164"/>
      <c r="L3822" s="277"/>
      <c r="M3822" s="163"/>
      <c r="N3822" s="261"/>
      <c r="O3822" s="122"/>
      <c r="P3822" s="123"/>
      <c r="Q3822" s="123"/>
      <c r="R3822" s="49"/>
      <c r="S3822" s="18"/>
      <c r="T3822" s="50" t="s">
        <v>189</v>
      </c>
      <c r="U3822" s="76"/>
      <c r="V3822" s="51">
        <f>V3823</f>
        <v>630000</v>
      </c>
      <c r="X3822" s="51">
        <f>X3823</f>
        <v>931100</v>
      </c>
      <c r="Z3822" s="51">
        <f>Z3823</f>
        <v>990870</v>
      </c>
      <c r="AB3822" s="51">
        <f>AB3823</f>
        <v>1129800</v>
      </c>
      <c r="AD3822" s="51" t="e">
        <f>AD3823</f>
        <v>#REF!</v>
      </c>
      <c r="AF3822" s="51">
        <f>AF3823</f>
        <v>0</v>
      </c>
      <c r="AH3822" s="51" t="e">
        <f t="shared" si="620"/>
        <v>#REF!</v>
      </c>
      <c r="AI3822" s="5"/>
      <c r="AJ3822" s="51">
        <f>AJ3823</f>
        <v>376180</v>
      </c>
      <c r="AK3822" s="5"/>
      <c r="AL3822" s="51">
        <f t="shared" si="630"/>
        <v>1509180</v>
      </c>
      <c r="AM3822" s="51"/>
      <c r="AN3822" s="51">
        <f t="shared" si="630"/>
        <v>1633870</v>
      </c>
      <c r="AO3822" s="51"/>
      <c r="AP3822" s="51">
        <f t="shared" si="630"/>
        <v>1633870</v>
      </c>
      <c r="AQ3822" s="51"/>
    </row>
    <row r="3823" spans="2:43" ht="18" customHeight="1" x14ac:dyDescent="0.2">
      <c r="B3823" s="4"/>
      <c r="C3823" s="117"/>
      <c r="D3823" s="117"/>
      <c r="E3823" s="117"/>
      <c r="F3823" s="48"/>
      <c r="G3823" s="11"/>
      <c r="H3823" s="117"/>
      <c r="I3823" s="124"/>
      <c r="J3823" s="124"/>
      <c r="K3823" s="144"/>
      <c r="L3823" s="11"/>
      <c r="M3823" s="226">
        <v>2</v>
      </c>
      <c r="N3823" s="262"/>
      <c r="O3823" s="125"/>
      <c r="P3823" s="126"/>
      <c r="Q3823" s="126"/>
      <c r="R3823" s="60"/>
      <c r="S3823" s="249"/>
      <c r="T3823" s="61" t="s">
        <v>413</v>
      </c>
      <c r="U3823" s="241"/>
      <c r="V3823" s="62">
        <f>V3824+V3844+V3854+V3899</f>
        <v>630000</v>
      </c>
      <c r="X3823" s="62">
        <f>X3824+X3844+X3854+X3899</f>
        <v>931100</v>
      </c>
      <c r="Z3823" s="62">
        <f>Z3824+Z3844+Z3854+Z3899</f>
        <v>990870</v>
      </c>
      <c r="AB3823" s="62">
        <f>AB3824+AB3844+AB3854+AB3899</f>
        <v>1129800</v>
      </c>
      <c r="AD3823" s="62" t="e">
        <f>AD3824+AD3844+AD3854+AD3899</f>
        <v>#REF!</v>
      </c>
      <c r="AF3823" s="62">
        <f>AF3824+AF3844+AF3854+AF3899</f>
        <v>0</v>
      </c>
      <c r="AH3823" s="62" t="e">
        <f t="shared" si="620"/>
        <v>#REF!</v>
      </c>
      <c r="AI3823" s="5"/>
      <c r="AJ3823" s="62">
        <f>AJ3824+AJ3844+AJ3854+AJ3899</f>
        <v>376180</v>
      </c>
      <c r="AK3823" s="63"/>
      <c r="AL3823" s="62">
        <f>AL3824+AL3844+AL3854+AL3899</f>
        <v>1509180</v>
      </c>
      <c r="AM3823" s="62"/>
      <c r="AN3823" s="62">
        <f>AN3824+AN3844+AN3854+AN3899</f>
        <v>1633870</v>
      </c>
      <c r="AO3823" s="62"/>
      <c r="AP3823" s="62">
        <f>AP3824+AP3844+AP3854+AP3899</f>
        <v>1633870</v>
      </c>
      <c r="AQ3823" s="62"/>
    </row>
    <row r="3824" spans="2:43" ht="18" customHeight="1" x14ac:dyDescent="0.2">
      <c r="B3824" s="4"/>
      <c r="C3824" s="117"/>
      <c r="D3824" s="117"/>
      <c r="E3824" s="117"/>
      <c r="F3824" s="48"/>
      <c r="G3824" s="11"/>
      <c r="H3824" s="117"/>
      <c r="I3824" s="124"/>
      <c r="J3824" s="124"/>
      <c r="K3824" s="144"/>
      <c r="L3824" s="11"/>
      <c r="M3824" s="143"/>
      <c r="N3824" s="42"/>
      <c r="O3824" s="127" t="s">
        <v>3</v>
      </c>
      <c r="P3824" s="123"/>
      <c r="Q3824" s="123"/>
      <c r="R3824" s="49"/>
      <c r="S3824" s="18"/>
      <c r="T3824" s="50" t="s">
        <v>7</v>
      </c>
      <c r="U3824" s="76"/>
      <c r="V3824" s="51">
        <f>V3825+V3840</f>
        <v>466000</v>
      </c>
      <c r="X3824" s="51">
        <f>X3825+X3840</f>
        <v>681200</v>
      </c>
      <c r="Z3824" s="51">
        <f>Z3825+Z3840</f>
        <v>768400</v>
      </c>
      <c r="AB3824" s="51">
        <f>AB3825+AB3840</f>
        <v>856800</v>
      </c>
      <c r="AD3824" s="51">
        <f>AD3825+AD3840</f>
        <v>924400</v>
      </c>
      <c r="AF3824" s="51">
        <f>AF3825+AF3840</f>
        <v>0</v>
      </c>
      <c r="AH3824" s="51">
        <f t="shared" si="620"/>
        <v>924400</v>
      </c>
      <c r="AI3824" s="63"/>
      <c r="AJ3824" s="51">
        <f>AJ3825+AJ3840</f>
        <v>291330</v>
      </c>
      <c r="AK3824" s="5"/>
      <c r="AL3824" s="51">
        <f>AL3825+AL3840</f>
        <v>1222900</v>
      </c>
      <c r="AM3824" s="51"/>
      <c r="AN3824" s="51">
        <f>AN3825+AN3840</f>
        <v>1323450</v>
      </c>
      <c r="AO3824" s="51"/>
      <c r="AP3824" s="51">
        <f>AP3825+AP3840</f>
        <v>1323450</v>
      </c>
      <c r="AQ3824" s="51"/>
    </row>
    <row r="3825" spans="2:43" ht="18" customHeight="1" x14ac:dyDescent="0.2">
      <c r="B3825" s="4"/>
      <c r="C3825" s="117"/>
      <c r="D3825" s="117"/>
      <c r="E3825" s="117"/>
      <c r="F3825" s="48"/>
      <c r="G3825" s="11"/>
      <c r="H3825" s="117"/>
      <c r="I3825" s="124"/>
      <c r="J3825" s="124"/>
      <c r="K3825" s="144"/>
      <c r="L3825" s="11"/>
      <c r="M3825" s="143"/>
      <c r="N3825" s="42"/>
      <c r="O3825" s="128"/>
      <c r="P3825" s="129">
        <v>1</v>
      </c>
      <c r="Q3825" s="129"/>
      <c r="R3825" s="64"/>
      <c r="S3825" s="234"/>
      <c r="T3825" s="65" t="s">
        <v>8</v>
      </c>
      <c r="U3825" s="155"/>
      <c r="V3825" s="66">
        <f>V3826+V3829+V3831+V3833+V3836+V3838</f>
        <v>448000</v>
      </c>
      <c r="X3825" s="66">
        <f>X3826+X3829+X3831+X3833+X3836+X3838</f>
        <v>671900</v>
      </c>
      <c r="Z3825" s="66">
        <f>Z3826+Z3829+Z3831+Z3833+Z3836+Z3838</f>
        <v>764300</v>
      </c>
      <c r="AB3825" s="66">
        <f>AB3826+AB3829+AB3831+AB3833+AB3836+AB3838</f>
        <v>856100</v>
      </c>
      <c r="AD3825" s="66">
        <f>AD3826+AD3829+AD3831+AD3833+AD3836+AD3838</f>
        <v>921900</v>
      </c>
      <c r="AF3825" s="66">
        <f>AF3826+AF3829+AF3831+AF3833+AF3836+AF3838</f>
        <v>0</v>
      </c>
      <c r="AH3825" s="66">
        <f t="shared" si="620"/>
        <v>921900</v>
      </c>
      <c r="AI3825" s="5"/>
      <c r="AJ3825" s="66">
        <f>AJ3826+AJ3829+AJ3831+AJ3833+AJ3836+AJ3838</f>
        <v>291090</v>
      </c>
      <c r="AK3825" s="67"/>
      <c r="AL3825" s="66">
        <f>AL3826+AL3829+AL3831+AL3833+AL3836+AL3838</f>
        <v>1220500</v>
      </c>
      <c r="AM3825" s="66"/>
      <c r="AN3825" s="66">
        <f>AN3826+AN3829+AN3831+AN3833+AN3836+AN3838</f>
        <v>1320850</v>
      </c>
      <c r="AO3825" s="66"/>
      <c r="AP3825" s="66">
        <f>AP3826+AP3829+AP3831+AP3833+AP3836+AP3838</f>
        <v>1320850</v>
      </c>
      <c r="AQ3825" s="66"/>
    </row>
    <row r="3826" spans="2:43" ht="18" customHeight="1" x14ac:dyDescent="0.2">
      <c r="B3826" s="4"/>
      <c r="C3826" s="117"/>
      <c r="D3826" s="117"/>
      <c r="E3826" s="117"/>
      <c r="F3826" s="48"/>
      <c r="G3826" s="11"/>
      <c r="H3826" s="117"/>
      <c r="I3826" s="124"/>
      <c r="J3826" s="124"/>
      <c r="K3826" s="144"/>
      <c r="L3826" s="11"/>
      <c r="M3826" s="143"/>
      <c r="N3826" s="42"/>
      <c r="O3826" s="128"/>
      <c r="P3826" s="130"/>
      <c r="Q3826" s="140">
        <v>1</v>
      </c>
      <c r="R3826" s="68"/>
      <c r="S3826" s="35"/>
      <c r="T3826" s="69" t="s">
        <v>9</v>
      </c>
      <c r="U3826" s="92"/>
      <c r="V3826" s="70">
        <f>V3827</f>
        <v>185000</v>
      </c>
      <c r="X3826" s="447">
        <f>X3827</f>
        <v>269100</v>
      </c>
      <c r="Z3826" s="447">
        <f>Z3827</f>
        <v>365300</v>
      </c>
      <c r="AB3826" s="447">
        <f>AB3827</f>
        <v>415500</v>
      </c>
      <c r="AD3826" s="447">
        <f>AD3827</f>
        <v>394900</v>
      </c>
      <c r="AF3826" s="447">
        <f>AF3827</f>
        <v>0</v>
      </c>
      <c r="AH3826" s="447">
        <f t="shared" si="620"/>
        <v>394900</v>
      </c>
      <c r="AI3826" s="67"/>
      <c r="AJ3826" s="447">
        <f>AJ3827</f>
        <v>141270</v>
      </c>
      <c r="AK3826" s="71"/>
      <c r="AL3826" s="447">
        <f>AL3827</f>
        <v>497700</v>
      </c>
      <c r="AM3826" s="447"/>
      <c r="AN3826" s="447">
        <f>AN3827</f>
        <v>538550</v>
      </c>
      <c r="AO3826" s="447"/>
      <c r="AP3826" s="447">
        <f>AP3827</f>
        <v>538550</v>
      </c>
      <c r="AQ3826" s="447"/>
    </row>
    <row r="3827" spans="2:43" ht="18" customHeight="1" x14ac:dyDescent="0.2">
      <c r="B3827" s="4"/>
      <c r="C3827" s="117"/>
      <c r="D3827" s="117"/>
      <c r="E3827" s="117"/>
      <c r="F3827" s="48"/>
      <c r="G3827" s="11"/>
      <c r="H3827" s="117"/>
      <c r="I3827" s="124"/>
      <c r="J3827" s="124"/>
      <c r="K3827" s="144"/>
      <c r="L3827" s="11"/>
      <c r="M3827" s="143"/>
      <c r="N3827" s="42"/>
      <c r="O3827" s="128"/>
      <c r="P3827" s="130"/>
      <c r="Q3827" s="140"/>
      <c r="R3827" s="72" t="s">
        <v>3</v>
      </c>
      <c r="S3827" s="181"/>
      <c r="T3827" s="73" t="s">
        <v>9</v>
      </c>
      <c r="V3827" s="74">
        <v>185000</v>
      </c>
      <c r="X3827" s="74">
        <v>269100</v>
      </c>
      <c r="Z3827" s="829">
        <v>365300</v>
      </c>
      <c r="AB3827" s="74">
        <v>415500</v>
      </c>
      <c r="AD3827" s="944">
        <v>394900</v>
      </c>
      <c r="AF3827" s="74">
        <v>0</v>
      </c>
      <c r="AH3827" s="74">
        <f t="shared" si="620"/>
        <v>394900</v>
      </c>
      <c r="AI3827" s="446"/>
      <c r="AJ3827" s="74">
        <f t="shared" ref="AJ3827" si="631">CEILING(AB3827*34/100,10)</f>
        <v>141270</v>
      </c>
      <c r="AK3827" s="8"/>
      <c r="AL3827" s="74">
        <v>497700</v>
      </c>
      <c r="AM3827" s="74"/>
      <c r="AN3827" s="74">
        <v>538550</v>
      </c>
      <c r="AO3827" s="74"/>
      <c r="AP3827" s="74">
        <v>538550</v>
      </c>
      <c r="AQ3827" s="74"/>
    </row>
    <row r="3828" spans="2:43" ht="18" hidden="1" customHeight="1" x14ac:dyDescent="0.2">
      <c r="B3828" s="4"/>
      <c r="C3828" s="117"/>
      <c r="D3828" s="117"/>
      <c r="E3828" s="117"/>
      <c r="F3828" s="48"/>
      <c r="G3828" s="11"/>
      <c r="H3828" s="117"/>
      <c r="I3828" s="124"/>
      <c r="J3828" s="124"/>
      <c r="K3828" s="144"/>
      <c r="L3828" s="11"/>
      <c r="M3828" s="143"/>
      <c r="N3828" s="42"/>
      <c r="O3828" s="128"/>
      <c r="P3828" s="130"/>
      <c r="Q3828" s="130"/>
      <c r="R3828" s="72"/>
      <c r="S3828" s="181"/>
      <c r="T3828" s="73"/>
      <c r="V3828" s="74"/>
      <c r="X3828" s="74"/>
      <c r="Z3828" s="74"/>
      <c r="AB3828" s="74"/>
      <c r="AD3828" s="74"/>
      <c r="AF3828" s="74"/>
      <c r="AH3828" s="74">
        <f t="shared" si="620"/>
        <v>0</v>
      </c>
      <c r="AI3828" s="8"/>
      <c r="AJ3828" s="74"/>
      <c r="AK3828" s="8"/>
      <c r="AL3828" s="74"/>
      <c r="AM3828" s="74"/>
      <c r="AN3828" s="74"/>
      <c r="AO3828" s="74"/>
      <c r="AP3828" s="74"/>
      <c r="AQ3828" s="74"/>
    </row>
    <row r="3829" spans="2:43" ht="18" customHeight="1" x14ac:dyDescent="0.2">
      <c r="B3829" s="4"/>
      <c r="C3829" s="117"/>
      <c r="D3829" s="117"/>
      <c r="E3829" s="117"/>
      <c r="F3829" s="48"/>
      <c r="G3829" s="11"/>
      <c r="H3829" s="117"/>
      <c r="I3829" s="124"/>
      <c r="J3829" s="124"/>
      <c r="K3829" s="144"/>
      <c r="L3829" s="11"/>
      <c r="M3829" s="143"/>
      <c r="N3829" s="42"/>
      <c r="O3829" s="128"/>
      <c r="P3829" s="130"/>
      <c r="Q3829" s="131">
        <v>2</v>
      </c>
      <c r="R3829" s="68"/>
      <c r="S3829" s="35"/>
      <c r="T3829" s="69" t="s">
        <v>11</v>
      </c>
      <c r="U3829" s="92"/>
      <c r="V3829" s="70">
        <f>V3830</f>
        <v>129000</v>
      </c>
      <c r="X3829" s="447">
        <f>X3830</f>
        <v>231400</v>
      </c>
      <c r="Z3829" s="447">
        <f>Z3830</f>
        <v>226600</v>
      </c>
      <c r="AB3829" s="447">
        <f>AB3830</f>
        <v>250000</v>
      </c>
      <c r="AD3829" s="447">
        <f>AD3830</f>
        <v>322500</v>
      </c>
      <c r="AF3829" s="447">
        <f>AF3830</f>
        <v>0</v>
      </c>
      <c r="AH3829" s="447">
        <f t="shared" si="620"/>
        <v>322500</v>
      </c>
      <c r="AI3829" s="8"/>
      <c r="AJ3829" s="447">
        <f>AJ3830</f>
        <v>85000</v>
      </c>
      <c r="AK3829" s="71"/>
      <c r="AL3829" s="447">
        <f>AL3830</f>
        <v>438050</v>
      </c>
      <c r="AM3829" s="447"/>
      <c r="AN3829" s="447">
        <f>AN3830</f>
        <v>474000</v>
      </c>
      <c r="AO3829" s="447"/>
      <c r="AP3829" s="447">
        <f>AP3830</f>
        <v>474000</v>
      </c>
      <c r="AQ3829" s="447"/>
    </row>
    <row r="3830" spans="2:43" ht="18" customHeight="1" x14ac:dyDescent="0.2">
      <c r="B3830" s="4"/>
      <c r="C3830" s="117"/>
      <c r="D3830" s="117"/>
      <c r="E3830" s="117"/>
      <c r="F3830" s="48"/>
      <c r="G3830" s="11"/>
      <c r="H3830" s="117"/>
      <c r="I3830" s="124"/>
      <c r="J3830" s="124"/>
      <c r="K3830" s="144"/>
      <c r="L3830" s="11"/>
      <c r="M3830" s="143"/>
      <c r="N3830" s="42"/>
      <c r="O3830" s="128"/>
      <c r="P3830" s="130"/>
      <c r="Q3830" s="131"/>
      <c r="R3830" s="72" t="s">
        <v>3</v>
      </c>
      <c r="S3830" s="181"/>
      <c r="T3830" s="73" t="s">
        <v>11</v>
      </c>
      <c r="V3830" s="74">
        <v>129000</v>
      </c>
      <c r="X3830" s="74">
        <v>231400</v>
      </c>
      <c r="Z3830" s="829">
        <v>226600</v>
      </c>
      <c r="AB3830" s="74">
        <v>250000</v>
      </c>
      <c r="AD3830" s="944">
        <v>322500</v>
      </c>
      <c r="AF3830" s="74">
        <v>0</v>
      </c>
      <c r="AH3830" s="74">
        <f t="shared" si="620"/>
        <v>322500</v>
      </c>
      <c r="AI3830" s="446"/>
      <c r="AJ3830" s="74">
        <f t="shared" ref="AJ3830" si="632">CEILING(AB3830*34/100,10)</f>
        <v>85000</v>
      </c>
      <c r="AK3830" s="8"/>
      <c r="AL3830" s="74">
        <v>438050</v>
      </c>
      <c r="AM3830" s="74"/>
      <c r="AN3830" s="74">
        <v>474000</v>
      </c>
      <c r="AO3830" s="74"/>
      <c r="AP3830" s="74">
        <v>474000</v>
      </c>
      <c r="AQ3830" s="74"/>
    </row>
    <row r="3831" spans="2:43" ht="18" customHeight="1" x14ac:dyDescent="0.2">
      <c r="B3831" s="4"/>
      <c r="C3831" s="117"/>
      <c r="D3831" s="117"/>
      <c r="E3831" s="117"/>
      <c r="F3831" s="48"/>
      <c r="G3831" s="11"/>
      <c r="H3831" s="117"/>
      <c r="I3831" s="124"/>
      <c r="J3831" s="124"/>
      <c r="K3831" s="144"/>
      <c r="L3831" s="11"/>
      <c r="M3831" s="143"/>
      <c r="N3831" s="42"/>
      <c r="O3831" s="128"/>
      <c r="P3831" s="130"/>
      <c r="Q3831" s="131">
        <v>3</v>
      </c>
      <c r="R3831" s="84"/>
      <c r="S3831" s="250"/>
      <c r="T3831" s="69" t="s">
        <v>12</v>
      </c>
      <c r="U3831" s="92"/>
      <c r="V3831" s="70">
        <f>V3832</f>
        <v>88000</v>
      </c>
      <c r="X3831" s="447">
        <f>X3832</f>
        <v>117500</v>
      </c>
      <c r="Z3831" s="447">
        <f>Z3832</f>
        <v>117300</v>
      </c>
      <c r="AB3831" s="447">
        <f>AB3832</f>
        <v>132100</v>
      </c>
      <c r="AD3831" s="447">
        <f>AD3832</f>
        <v>179000</v>
      </c>
      <c r="AF3831" s="447">
        <f>AF3832</f>
        <v>0</v>
      </c>
      <c r="AH3831" s="447">
        <f t="shared" si="620"/>
        <v>179000</v>
      </c>
      <c r="AI3831" s="8"/>
      <c r="AJ3831" s="447">
        <f>AJ3832</f>
        <v>44920</v>
      </c>
      <c r="AK3831" s="71"/>
      <c r="AL3831" s="447">
        <f>AL3832</f>
        <v>214900</v>
      </c>
      <c r="AM3831" s="447"/>
      <c r="AN3831" s="447">
        <f>AN3832</f>
        <v>232550</v>
      </c>
      <c r="AO3831" s="447"/>
      <c r="AP3831" s="447">
        <f>AP3832</f>
        <v>232550</v>
      </c>
      <c r="AQ3831" s="447"/>
    </row>
    <row r="3832" spans="2:43" ht="18" customHeight="1" x14ac:dyDescent="0.2">
      <c r="B3832" s="4"/>
      <c r="C3832" s="117"/>
      <c r="D3832" s="117"/>
      <c r="E3832" s="117"/>
      <c r="F3832" s="48"/>
      <c r="G3832" s="11"/>
      <c r="H3832" s="117"/>
      <c r="I3832" s="124"/>
      <c r="J3832" s="124"/>
      <c r="K3832" s="144"/>
      <c r="L3832" s="11"/>
      <c r="M3832" s="143"/>
      <c r="N3832" s="42"/>
      <c r="O3832" s="128"/>
      <c r="P3832" s="130"/>
      <c r="Q3832" s="130"/>
      <c r="R3832" s="72" t="s">
        <v>3</v>
      </c>
      <c r="S3832" s="181"/>
      <c r="T3832" s="73" t="s">
        <v>12</v>
      </c>
      <c r="V3832" s="74">
        <v>88000</v>
      </c>
      <c r="X3832" s="74">
        <v>117500</v>
      </c>
      <c r="Z3832" s="829">
        <v>117300</v>
      </c>
      <c r="AB3832" s="74">
        <v>132100</v>
      </c>
      <c r="AD3832" s="944">
        <v>179000</v>
      </c>
      <c r="AF3832" s="74">
        <v>0</v>
      </c>
      <c r="AH3832" s="74">
        <f t="shared" si="620"/>
        <v>179000</v>
      </c>
      <c r="AI3832" s="446"/>
      <c r="AJ3832" s="74">
        <f t="shared" ref="AJ3832" si="633">CEILING(AB3832*34/100,10)</f>
        <v>44920</v>
      </c>
      <c r="AK3832" s="8"/>
      <c r="AL3832" s="74">
        <v>214900</v>
      </c>
      <c r="AM3832" s="74"/>
      <c r="AN3832" s="74">
        <v>232550</v>
      </c>
      <c r="AO3832" s="74"/>
      <c r="AP3832" s="74">
        <v>232550</v>
      </c>
      <c r="AQ3832" s="74"/>
    </row>
    <row r="3833" spans="2:43" ht="18" customHeight="1" x14ac:dyDescent="0.2">
      <c r="B3833" s="4"/>
      <c r="C3833" s="117"/>
      <c r="D3833" s="117"/>
      <c r="E3833" s="117"/>
      <c r="F3833" s="48"/>
      <c r="G3833" s="11"/>
      <c r="H3833" s="117"/>
      <c r="I3833" s="124"/>
      <c r="J3833" s="124"/>
      <c r="K3833" s="144"/>
      <c r="L3833" s="11"/>
      <c r="M3833" s="143"/>
      <c r="N3833" s="42"/>
      <c r="O3833" s="128"/>
      <c r="P3833" s="130"/>
      <c r="Q3833" s="131">
        <v>4</v>
      </c>
      <c r="R3833" s="68"/>
      <c r="S3833" s="35"/>
      <c r="T3833" s="69" t="s">
        <v>13</v>
      </c>
      <c r="U3833" s="92"/>
      <c r="V3833" s="70">
        <f>V3834</f>
        <v>4000</v>
      </c>
      <c r="X3833" s="447">
        <f>X3834</f>
        <v>9800</v>
      </c>
      <c r="Z3833" s="447">
        <f>Z3834</f>
        <v>14100</v>
      </c>
      <c r="AB3833" s="447">
        <f>AB3834</f>
        <v>15100</v>
      </c>
      <c r="AD3833" s="447">
        <f>AD3834</f>
        <v>21000</v>
      </c>
      <c r="AF3833" s="447">
        <f>AF3834</f>
        <v>0</v>
      </c>
      <c r="AH3833" s="447">
        <f t="shared" si="620"/>
        <v>21000</v>
      </c>
      <c r="AI3833" s="8"/>
      <c r="AJ3833" s="447">
        <f>AJ3834</f>
        <v>5140</v>
      </c>
      <c r="AK3833" s="71"/>
      <c r="AL3833" s="447">
        <f>AL3834</f>
        <v>18450</v>
      </c>
      <c r="AM3833" s="447"/>
      <c r="AN3833" s="447">
        <f>AN3834</f>
        <v>20000</v>
      </c>
      <c r="AO3833" s="447"/>
      <c r="AP3833" s="447">
        <f>AP3834</f>
        <v>20000</v>
      </c>
      <c r="AQ3833" s="447"/>
    </row>
    <row r="3834" spans="2:43" ht="18" customHeight="1" x14ac:dyDescent="0.2">
      <c r="B3834" s="4"/>
      <c r="C3834" s="117"/>
      <c r="D3834" s="117"/>
      <c r="E3834" s="117"/>
      <c r="F3834" s="48"/>
      <c r="G3834" s="11"/>
      <c r="H3834" s="117"/>
      <c r="I3834" s="124"/>
      <c r="J3834" s="124"/>
      <c r="K3834" s="144"/>
      <c r="L3834" s="11"/>
      <c r="M3834" s="143"/>
      <c r="N3834" s="42"/>
      <c r="O3834" s="128"/>
      <c r="P3834" s="130"/>
      <c r="Q3834" s="131"/>
      <c r="R3834" s="72" t="s">
        <v>3</v>
      </c>
      <c r="S3834" s="181"/>
      <c r="T3834" s="73" t="s">
        <v>13</v>
      </c>
      <c r="V3834" s="74">
        <v>4000</v>
      </c>
      <c r="X3834" s="74">
        <v>9800</v>
      </c>
      <c r="Z3834" s="829">
        <v>14100</v>
      </c>
      <c r="AB3834" s="74">
        <v>15100</v>
      </c>
      <c r="AD3834" s="944">
        <v>21000</v>
      </c>
      <c r="AF3834" s="74">
        <v>0</v>
      </c>
      <c r="AH3834" s="74">
        <f t="shared" si="620"/>
        <v>21000</v>
      </c>
      <c r="AI3834" s="446"/>
      <c r="AJ3834" s="74">
        <f t="shared" ref="AJ3834" si="634">CEILING(AB3834*34/100,10)</f>
        <v>5140</v>
      </c>
      <c r="AK3834" s="8"/>
      <c r="AL3834" s="74">
        <v>18450</v>
      </c>
      <c r="AM3834" s="74"/>
      <c r="AN3834" s="74">
        <v>20000</v>
      </c>
      <c r="AO3834" s="74"/>
      <c r="AP3834" s="74">
        <v>20000</v>
      </c>
      <c r="AQ3834" s="74"/>
    </row>
    <row r="3835" spans="2:43" ht="18" hidden="1" customHeight="1" x14ac:dyDescent="0.2">
      <c r="B3835" s="4"/>
      <c r="C3835" s="117"/>
      <c r="D3835" s="117"/>
      <c r="E3835" s="117"/>
      <c r="F3835" s="48"/>
      <c r="G3835" s="11"/>
      <c r="H3835" s="117"/>
      <c r="I3835" s="124"/>
      <c r="J3835" s="124"/>
      <c r="K3835" s="144"/>
      <c r="L3835" s="11"/>
      <c r="M3835" s="143"/>
      <c r="N3835" s="42"/>
      <c r="O3835" s="128"/>
      <c r="P3835" s="130"/>
      <c r="Q3835" s="130"/>
      <c r="R3835" s="72"/>
      <c r="S3835" s="181"/>
      <c r="T3835" s="73"/>
      <c r="V3835" s="74"/>
      <c r="X3835" s="74"/>
      <c r="Z3835" s="74"/>
      <c r="AB3835" s="74"/>
      <c r="AD3835" s="74"/>
      <c r="AF3835" s="74"/>
      <c r="AH3835" s="74">
        <f t="shared" si="620"/>
        <v>0</v>
      </c>
      <c r="AI3835" s="8"/>
      <c r="AJ3835" s="74"/>
      <c r="AK3835" s="8"/>
      <c r="AL3835" s="74"/>
      <c r="AM3835" s="74"/>
      <c r="AN3835" s="74"/>
      <c r="AO3835" s="74"/>
      <c r="AP3835" s="74"/>
      <c r="AQ3835" s="74"/>
    </row>
    <row r="3836" spans="2:43" ht="18" customHeight="1" x14ac:dyDescent="0.2">
      <c r="B3836" s="4"/>
      <c r="C3836" s="117"/>
      <c r="D3836" s="117"/>
      <c r="E3836" s="117"/>
      <c r="F3836" s="48"/>
      <c r="G3836" s="11"/>
      <c r="H3836" s="117"/>
      <c r="I3836" s="124"/>
      <c r="J3836" s="124"/>
      <c r="K3836" s="144"/>
      <c r="L3836" s="11"/>
      <c r="M3836" s="143"/>
      <c r="N3836" s="42"/>
      <c r="O3836" s="128"/>
      <c r="P3836" s="130"/>
      <c r="Q3836" s="131">
        <v>5</v>
      </c>
      <c r="R3836" s="84"/>
      <c r="S3836" s="250"/>
      <c r="T3836" s="69" t="s">
        <v>204</v>
      </c>
      <c r="U3836" s="92"/>
      <c r="V3836" s="70">
        <f>V3837</f>
        <v>42000</v>
      </c>
      <c r="X3836" s="447">
        <f>X3837</f>
        <v>44100</v>
      </c>
      <c r="Z3836" s="447">
        <f>Z3837</f>
        <v>41000</v>
      </c>
      <c r="AB3836" s="447">
        <f>AB3837</f>
        <v>43400</v>
      </c>
      <c r="AD3836" s="447">
        <f>AD3837</f>
        <v>4500</v>
      </c>
      <c r="AF3836" s="447">
        <f>AF3837</f>
        <v>0</v>
      </c>
      <c r="AH3836" s="447">
        <f t="shared" si="620"/>
        <v>4500</v>
      </c>
      <c r="AI3836" s="8"/>
      <c r="AJ3836" s="447">
        <f>AJ3837</f>
        <v>14760</v>
      </c>
      <c r="AK3836" s="71"/>
      <c r="AL3836" s="447">
        <f>AL3837</f>
        <v>51400</v>
      </c>
      <c r="AM3836" s="447"/>
      <c r="AN3836" s="447">
        <f>AN3837</f>
        <v>55750</v>
      </c>
      <c r="AO3836" s="447"/>
      <c r="AP3836" s="447">
        <f>AP3837</f>
        <v>55750</v>
      </c>
      <c r="AQ3836" s="447"/>
    </row>
    <row r="3837" spans="2:43" ht="18" customHeight="1" x14ac:dyDescent="0.2">
      <c r="B3837" s="4"/>
      <c r="C3837" s="117"/>
      <c r="D3837" s="117"/>
      <c r="E3837" s="117"/>
      <c r="F3837" s="48"/>
      <c r="G3837" s="11"/>
      <c r="H3837" s="117"/>
      <c r="I3837" s="124"/>
      <c r="J3837" s="124"/>
      <c r="K3837" s="144"/>
      <c r="L3837" s="11"/>
      <c r="M3837" s="143"/>
      <c r="N3837" s="42"/>
      <c r="O3837" s="128"/>
      <c r="P3837" s="130"/>
      <c r="Q3837" s="130"/>
      <c r="R3837" s="72" t="s">
        <v>3</v>
      </c>
      <c r="S3837" s="181"/>
      <c r="T3837" s="73" t="s">
        <v>204</v>
      </c>
      <c r="V3837" s="74">
        <v>42000</v>
      </c>
      <c r="X3837" s="74">
        <v>44100</v>
      </c>
      <c r="Z3837" s="829">
        <v>41000</v>
      </c>
      <c r="AB3837" s="74">
        <v>43400</v>
      </c>
      <c r="AD3837" s="944">
        <v>4500</v>
      </c>
      <c r="AF3837" s="74">
        <v>0</v>
      </c>
      <c r="AH3837" s="74">
        <f t="shared" si="620"/>
        <v>4500</v>
      </c>
      <c r="AI3837" s="446"/>
      <c r="AJ3837" s="74">
        <f t="shared" ref="AJ3837" si="635">CEILING(AB3837*34/100,10)</f>
        <v>14760</v>
      </c>
      <c r="AK3837" s="8"/>
      <c r="AL3837" s="74">
        <v>51400</v>
      </c>
      <c r="AM3837" s="74"/>
      <c r="AN3837" s="74">
        <v>55750</v>
      </c>
      <c r="AO3837" s="74"/>
      <c r="AP3837" s="74">
        <v>55750</v>
      </c>
      <c r="AQ3837" s="74"/>
    </row>
    <row r="3838" spans="2:43" ht="18" hidden="1" customHeight="1" x14ac:dyDescent="0.2">
      <c r="B3838" s="4"/>
      <c r="C3838" s="117"/>
      <c r="D3838" s="117"/>
      <c r="E3838" s="117"/>
      <c r="F3838" s="48"/>
      <c r="G3838" s="11"/>
      <c r="H3838" s="117"/>
      <c r="I3838" s="124"/>
      <c r="J3838" s="124"/>
      <c r="K3838" s="144"/>
      <c r="L3838" s="11"/>
      <c r="M3838" s="143"/>
      <c r="N3838" s="42"/>
      <c r="O3838" s="128"/>
      <c r="P3838" s="130"/>
      <c r="Q3838" s="131">
        <v>6</v>
      </c>
      <c r="R3838" s="68"/>
      <c r="S3838" s="35"/>
      <c r="T3838" s="69" t="s">
        <v>375</v>
      </c>
      <c r="U3838" s="92"/>
      <c r="V3838" s="70">
        <f>SUM(V3839:V3839)</f>
        <v>0</v>
      </c>
      <c r="X3838" s="447">
        <f>SUM(X3839:X3839)</f>
        <v>0</v>
      </c>
      <c r="Z3838" s="447">
        <f>SUM(Z3839:Z3839)</f>
        <v>0</v>
      </c>
      <c r="AB3838" s="447">
        <f>SUM(AB3839:AB3839)</f>
        <v>0</v>
      </c>
      <c r="AD3838" s="447">
        <f>SUM(AD3839:AD3839)</f>
        <v>0</v>
      </c>
      <c r="AF3838" s="447">
        <f>SUM(AF3839:AF3839)</f>
        <v>0</v>
      </c>
      <c r="AH3838" s="447">
        <f t="shared" si="620"/>
        <v>0</v>
      </c>
      <c r="AI3838" s="8"/>
      <c r="AJ3838" s="447">
        <f>SUM(AJ3839:AJ3839)</f>
        <v>0</v>
      </c>
      <c r="AK3838" s="71"/>
      <c r="AL3838" s="447">
        <f>SUM(AL3839:AL3839)</f>
        <v>0</v>
      </c>
      <c r="AM3838" s="447"/>
      <c r="AN3838" s="447">
        <f>SUM(AN3839:AN3839)</f>
        <v>0</v>
      </c>
      <c r="AO3838" s="447"/>
      <c r="AP3838" s="447">
        <f>SUM(AP3839:AP3839)</f>
        <v>0</v>
      </c>
      <c r="AQ3838" s="447"/>
    </row>
    <row r="3839" spans="2:43" ht="18" hidden="1" customHeight="1" x14ac:dyDescent="0.2">
      <c r="B3839" s="4"/>
      <c r="C3839" s="117"/>
      <c r="D3839" s="117"/>
      <c r="E3839" s="117"/>
      <c r="F3839" s="48"/>
      <c r="G3839" s="11"/>
      <c r="H3839" s="117"/>
      <c r="I3839" s="124"/>
      <c r="J3839" s="124"/>
      <c r="K3839" s="144"/>
      <c r="L3839" s="11"/>
      <c r="M3839" s="143"/>
      <c r="N3839" s="42"/>
      <c r="O3839" s="128"/>
      <c r="P3839" s="130"/>
      <c r="Q3839" s="130"/>
      <c r="R3839" s="72" t="s">
        <v>3</v>
      </c>
      <c r="S3839" s="181"/>
      <c r="T3839" s="73" t="s">
        <v>375</v>
      </c>
      <c r="V3839" s="74">
        <v>0</v>
      </c>
      <c r="X3839" s="74">
        <v>0</v>
      </c>
      <c r="Z3839" s="74">
        <v>0</v>
      </c>
      <c r="AB3839" s="74">
        <v>0</v>
      </c>
      <c r="AD3839" s="74">
        <v>0</v>
      </c>
      <c r="AF3839" s="74">
        <v>0</v>
      </c>
      <c r="AH3839" s="74">
        <f t="shared" si="620"/>
        <v>0</v>
      </c>
      <c r="AI3839" s="446"/>
      <c r="AJ3839" s="74">
        <v>0</v>
      </c>
      <c r="AK3839" s="8"/>
      <c r="AL3839" s="74">
        <v>0</v>
      </c>
      <c r="AM3839" s="74"/>
      <c r="AN3839" s="74">
        <v>0</v>
      </c>
      <c r="AO3839" s="74"/>
      <c r="AP3839" s="74">
        <v>0</v>
      </c>
      <c r="AQ3839" s="74"/>
    </row>
    <row r="3840" spans="2:43" ht="18" customHeight="1" x14ac:dyDescent="0.2">
      <c r="B3840" s="4"/>
      <c r="C3840" s="117"/>
      <c r="D3840" s="117"/>
      <c r="E3840" s="117"/>
      <c r="F3840" s="48"/>
      <c r="G3840" s="11"/>
      <c r="H3840" s="117"/>
      <c r="I3840" s="124"/>
      <c r="J3840" s="124"/>
      <c r="K3840" s="144"/>
      <c r="L3840" s="11"/>
      <c r="M3840" s="143"/>
      <c r="N3840" s="42"/>
      <c r="O3840" s="128"/>
      <c r="P3840" s="129">
        <v>4</v>
      </c>
      <c r="Q3840" s="129"/>
      <c r="R3840" s="64"/>
      <c r="S3840" s="234"/>
      <c r="T3840" s="65" t="s">
        <v>376</v>
      </c>
      <c r="U3840" s="155"/>
      <c r="V3840" s="66">
        <f>V3841</f>
        <v>18000</v>
      </c>
      <c r="X3840" s="66">
        <f>X3841</f>
        <v>9300</v>
      </c>
      <c r="Z3840" s="66">
        <f>Z3841</f>
        <v>4100</v>
      </c>
      <c r="AB3840" s="66">
        <f>AB3841</f>
        <v>700</v>
      </c>
      <c r="AD3840" s="66">
        <f>AD3841</f>
        <v>2500</v>
      </c>
      <c r="AF3840" s="66">
        <f>AF3841</f>
        <v>0</v>
      </c>
      <c r="AH3840" s="66">
        <f t="shared" si="620"/>
        <v>2500</v>
      </c>
      <c r="AI3840" s="8"/>
      <c r="AJ3840" s="66">
        <f>AJ3841</f>
        <v>240</v>
      </c>
      <c r="AK3840" s="67"/>
      <c r="AL3840" s="66">
        <f>AL3841</f>
        <v>2400</v>
      </c>
      <c r="AM3840" s="66"/>
      <c r="AN3840" s="66">
        <f>AN3841</f>
        <v>2600</v>
      </c>
      <c r="AO3840" s="66"/>
      <c r="AP3840" s="66">
        <f>AP3841</f>
        <v>2600</v>
      </c>
      <c r="AQ3840" s="66"/>
    </row>
    <row r="3841" spans="2:43" ht="18" customHeight="1" x14ac:dyDescent="0.2">
      <c r="B3841" s="4"/>
      <c r="C3841" s="117"/>
      <c r="D3841" s="117"/>
      <c r="E3841" s="117"/>
      <c r="F3841" s="48"/>
      <c r="G3841" s="11"/>
      <c r="H3841" s="117"/>
      <c r="I3841" s="124"/>
      <c r="J3841" s="124"/>
      <c r="K3841" s="144"/>
      <c r="L3841" s="11"/>
      <c r="M3841" s="143"/>
      <c r="N3841" s="42"/>
      <c r="O3841" s="128"/>
      <c r="P3841" s="130"/>
      <c r="Q3841" s="131">
        <v>1</v>
      </c>
      <c r="R3841" s="84"/>
      <c r="S3841" s="250"/>
      <c r="T3841" s="69" t="s">
        <v>76</v>
      </c>
      <c r="U3841" s="92"/>
      <c r="V3841" s="70">
        <f>V3842+V3843</f>
        <v>18000</v>
      </c>
      <c r="X3841" s="447">
        <f>X3842+X3843</f>
        <v>9300</v>
      </c>
      <c r="Z3841" s="447">
        <f>Z3842+Z3843</f>
        <v>4100</v>
      </c>
      <c r="AB3841" s="447">
        <f>AB3842+AB3843</f>
        <v>700</v>
      </c>
      <c r="AD3841" s="447">
        <f>AD3842+AD3843</f>
        <v>2500</v>
      </c>
      <c r="AF3841" s="447">
        <f>AF3842+AF3843</f>
        <v>0</v>
      </c>
      <c r="AH3841" s="447">
        <f t="shared" si="620"/>
        <v>2500</v>
      </c>
      <c r="AI3841" s="67"/>
      <c r="AJ3841" s="447">
        <f>AJ3842+AJ3843</f>
        <v>240</v>
      </c>
      <c r="AK3841" s="71"/>
      <c r="AL3841" s="447">
        <f>AL3842+AL3843</f>
        <v>2400</v>
      </c>
      <c r="AM3841" s="447"/>
      <c r="AN3841" s="447">
        <f>AN3842+AN3843</f>
        <v>2600</v>
      </c>
      <c r="AO3841" s="447"/>
      <c r="AP3841" s="447">
        <f>AP3842+AP3843</f>
        <v>2600</v>
      </c>
      <c r="AQ3841" s="447"/>
    </row>
    <row r="3842" spans="2:43" ht="18" hidden="1" customHeight="1" x14ac:dyDescent="0.2">
      <c r="B3842" s="4"/>
      <c r="C3842" s="117"/>
      <c r="D3842" s="117"/>
      <c r="E3842" s="117"/>
      <c r="F3842" s="48"/>
      <c r="G3842" s="11"/>
      <c r="H3842" s="117"/>
      <c r="I3842" s="124"/>
      <c r="J3842" s="124"/>
      <c r="K3842" s="144"/>
      <c r="L3842" s="11"/>
      <c r="M3842" s="143"/>
      <c r="N3842" s="42"/>
      <c r="O3842" s="128"/>
      <c r="P3842" s="130"/>
      <c r="Q3842" s="130"/>
      <c r="R3842" s="72" t="s">
        <v>14</v>
      </c>
      <c r="S3842" s="181"/>
      <c r="T3842" s="73" t="s">
        <v>377</v>
      </c>
      <c r="V3842" s="74">
        <v>0</v>
      </c>
      <c r="X3842" s="74">
        <v>0</v>
      </c>
      <c r="Z3842" s="74">
        <v>0</v>
      </c>
      <c r="AB3842" s="74">
        <v>0</v>
      </c>
      <c r="AD3842" s="74">
        <v>0</v>
      </c>
      <c r="AF3842" s="74">
        <v>0</v>
      </c>
      <c r="AH3842" s="74">
        <f t="shared" si="620"/>
        <v>0</v>
      </c>
      <c r="AI3842" s="446"/>
      <c r="AJ3842" s="74">
        <v>0</v>
      </c>
      <c r="AK3842" s="8"/>
      <c r="AL3842" s="74">
        <v>0</v>
      </c>
      <c r="AM3842" s="74"/>
      <c r="AN3842" s="74">
        <v>0</v>
      </c>
      <c r="AO3842" s="74"/>
      <c r="AP3842" s="74">
        <v>0</v>
      </c>
      <c r="AQ3842" s="74"/>
    </row>
    <row r="3843" spans="2:43" ht="18" customHeight="1" x14ac:dyDescent="0.2">
      <c r="B3843" s="4"/>
      <c r="C3843" s="117"/>
      <c r="D3843" s="117"/>
      <c r="E3843" s="117"/>
      <c r="F3843" s="48"/>
      <c r="G3843" s="11"/>
      <c r="H3843" s="117"/>
      <c r="I3843" s="124"/>
      <c r="J3843" s="124"/>
      <c r="K3843" s="144"/>
      <c r="L3843" s="11"/>
      <c r="M3843" s="143"/>
      <c r="N3843" s="42"/>
      <c r="O3843" s="128"/>
      <c r="P3843" s="130"/>
      <c r="Q3843" s="130"/>
      <c r="R3843" s="72">
        <v>90</v>
      </c>
      <c r="S3843" s="181"/>
      <c r="T3843" s="73" t="s">
        <v>500</v>
      </c>
      <c r="V3843" s="74">
        <v>18000</v>
      </c>
      <c r="X3843" s="74">
        <v>9300</v>
      </c>
      <c r="Z3843" s="829">
        <v>4100</v>
      </c>
      <c r="AB3843" s="74">
        <v>700</v>
      </c>
      <c r="AD3843" s="944">
        <v>2500</v>
      </c>
      <c r="AF3843" s="74">
        <v>0</v>
      </c>
      <c r="AH3843" s="74">
        <f t="shared" si="620"/>
        <v>2500</v>
      </c>
      <c r="AI3843" s="8"/>
      <c r="AJ3843" s="74">
        <f t="shared" ref="AJ3843" si="636">CEILING(AB3843*34/100,10)</f>
        <v>240</v>
      </c>
      <c r="AK3843" s="8"/>
      <c r="AL3843" s="74">
        <v>2400</v>
      </c>
      <c r="AM3843" s="74"/>
      <c r="AN3843" s="74">
        <v>2600</v>
      </c>
      <c r="AO3843" s="74"/>
      <c r="AP3843" s="74">
        <v>2600</v>
      </c>
      <c r="AQ3843" s="74"/>
    </row>
    <row r="3844" spans="2:43" ht="18" customHeight="1" x14ac:dyDescent="0.2">
      <c r="B3844" s="4"/>
      <c r="C3844" s="117"/>
      <c r="D3844" s="117"/>
      <c r="E3844" s="117"/>
      <c r="F3844" s="48"/>
      <c r="G3844" s="11"/>
      <c r="H3844" s="117"/>
      <c r="I3844" s="124"/>
      <c r="J3844" s="124"/>
      <c r="K3844" s="144"/>
      <c r="L3844" s="11"/>
      <c r="M3844" s="143"/>
      <c r="N3844" s="42"/>
      <c r="O3844" s="127" t="s">
        <v>0</v>
      </c>
      <c r="P3844" s="123"/>
      <c r="Q3844" s="123"/>
      <c r="R3844" s="49"/>
      <c r="S3844" s="18"/>
      <c r="T3844" s="50" t="s">
        <v>60</v>
      </c>
      <c r="U3844" s="76"/>
      <c r="V3844" s="51">
        <f>V3845+V3850</f>
        <v>81000</v>
      </c>
      <c r="X3844" s="51">
        <f>X3845+X3850</f>
        <v>141400</v>
      </c>
      <c r="Z3844" s="51">
        <f>Z3845+Z3850</f>
        <v>139200</v>
      </c>
      <c r="AB3844" s="51">
        <f>AB3845+AB3850</f>
        <v>182400</v>
      </c>
      <c r="AD3844" s="51">
        <f>AD3845+AD3850</f>
        <v>195300</v>
      </c>
      <c r="AF3844" s="51">
        <f>AF3845+AF3850</f>
        <v>0</v>
      </c>
      <c r="AH3844" s="51">
        <f t="shared" si="620"/>
        <v>195300</v>
      </c>
      <c r="AI3844" s="8"/>
      <c r="AJ3844" s="51">
        <f>AJ3845+AJ3850</f>
        <v>62030</v>
      </c>
      <c r="AK3844" s="5"/>
      <c r="AL3844" s="51">
        <f>AL3845+AL3850</f>
        <v>236950</v>
      </c>
      <c r="AM3844" s="51"/>
      <c r="AN3844" s="51">
        <f>AN3845+AN3850</f>
        <v>256350</v>
      </c>
      <c r="AO3844" s="51"/>
      <c r="AP3844" s="51">
        <f>AP3845+AP3850</f>
        <v>256350</v>
      </c>
      <c r="AQ3844" s="51"/>
    </row>
    <row r="3845" spans="2:43" ht="18.75" customHeight="1" x14ac:dyDescent="0.2">
      <c r="B3845" s="4"/>
      <c r="C3845" s="117"/>
      <c r="D3845" s="117"/>
      <c r="E3845" s="117"/>
      <c r="F3845" s="48"/>
      <c r="G3845" s="11"/>
      <c r="H3845" s="117"/>
      <c r="I3845" s="124"/>
      <c r="J3845" s="124"/>
      <c r="K3845" s="144"/>
      <c r="L3845" s="11"/>
      <c r="M3845" s="143"/>
      <c r="N3845" s="42"/>
      <c r="O3845" s="128"/>
      <c r="P3845" s="129">
        <v>1</v>
      </c>
      <c r="Q3845" s="129"/>
      <c r="R3845" s="64"/>
      <c r="S3845" s="234"/>
      <c r="T3845" s="65" t="s">
        <v>8</v>
      </c>
      <c r="U3845" s="155"/>
      <c r="V3845" s="66">
        <f>V3846</f>
        <v>79000</v>
      </c>
      <c r="X3845" s="66">
        <f>X3846</f>
        <v>138700</v>
      </c>
      <c r="Z3845" s="66">
        <f>Z3846</f>
        <v>138300</v>
      </c>
      <c r="AB3845" s="66">
        <f>AB3846</f>
        <v>182200</v>
      </c>
      <c r="AD3845" s="66">
        <f>AD3846</f>
        <v>194800</v>
      </c>
      <c r="AF3845" s="66">
        <f>AF3846</f>
        <v>0</v>
      </c>
      <c r="AH3845" s="66">
        <f t="shared" si="620"/>
        <v>194800</v>
      </c>
      <c r="AI3845" s="5"/>
      <c r="AJ3845" s="66">
        <f>AJ3846</f>
        <v>61950</v>
      </c>
      <c r="AK3845" s="67"/>
      <c r="AL3845" s="66">
        <f>AL3846</f>
        <v>236650</v>
      </c>
      <c r="AM3845" s="66"/>
      <c r="AN3845" s="66">
        <f>AN3846</f>
        <v>256050</v>
      </c>
      <c r="AO3845" s="66"/>
      <c r="AP3845" s="66">
        <f>AP3846</f>
        <v>256050</v>
      </c>
      <c r="AQ3845" s="66"/>
    </row>
    <row r="3846" spans="2:43" ht="18" customHeight="1" x14ac:dyDescent="0.2">
      <c r="B3846" s="4"/>
      <c r="C3846" s="117"/>
      <c r="D3846" s="117"/>
      <c r="E3846" s="117"/>
      <c r="F3846" s="48"/>
      <c r="G3846" s="11"/>
      <c r="H3846" s="117"/>
      <c r="I3846" s="124"/>
      <c r="J3846" s="124"/>
      <c r="K3846" s="144"/>
      <c r="L3846" s="11"/>
      <c r="M3846" s="143"/>
      <c r="N3846" s="42"/>
      <c r="O3846" s="128"/>
      <c r="P3846" s="130"/>
      <c r="Q3846" s="131">
        <v>6</v>
      </c>
      <c r="R3846" s="72"/>
      <c r="S3846" s="181"/>
      <c r="T3846" s="69" t="s">
        <v>62</v>
      </c>
      <c r="U3846" s="92"/>
      <c r="V3846" s="70">
        <f>SUM(V3847:V3849)</f>
        <v>79000</v>
      </c>
      <c r="X3846" s="447">
        <f>SUM(X3847:X3849)</f>
        <v>138700</v>
      </c>
      <c r="Z3846" s="447">
        <f>SUM(Z3847:Z3849)</f>
        <v>138300</v>
      </c>
      <c r="AB3846" s="447">
        <f>SUM(AB3847:AB3849)</f>
        <v>182200</v>
      </c>
      <c r="AD3846" s="447">
        <f>SUM(AD3847:AD3849)</f>
        <v>194800</v>
      </c>
      <c r="AF3846" s="447">
        <f>SUM(AF3847:AF3849)</f>
        <v>0</v>
      </c>
      <c r="AH3846" s="447">
        <f t="shared" si="620"/>
        <v>194800</v>
      </c>
      <c r="AI3846" s="67"/>
      <c r="AJ3846" s="447">
        <f>SUM(AJ3847:AJ3849)</f>
        <v>61950</v>
      </c>
      <c r="AK3846" s="71"/>
      <c r="AL3846" s="447">
        <f>SUM(AL3847:AL3849)</f>
        <v>236650</v>
      </c>
      <c r="AM3846" s="447"/>
      <c r="AN3846" s="447">
        <f>SUM(AN3847:AN3849)</f>
        <v>256050</v>
      </c>
      <c r="AO3846" s="447"/>
      <c r="AP3846" s="447">
        <f>SUM(AP3847:AP3849)</f>
        <v>256050</v>
      </c>
      <c r="AQ3846" s="447"/>
    </row>
    <row r="3847" spans="2:43" ht="18" customHeight="1" x14ac:dyDescent="0.2">
      <c r="B3847" s="4"/>
      <c r="C3847" s="117"/>
      <c r="D3847" s="117"/>
      <c r="E3847" s="117"/>
      <c r="F3847" s="48"/>
      <c r="G3847" s="11"/>
      <c r="H3847" s="117"/>
      <c r="I3847" s="124"/>
      <c r="J3847" s="124"/>
      <c r="K3847" s="144"/>
      <c r="L3847" s="11"/>
      <c r="M3847" s="143"/>
      <c r="N3847" s="42"/>
      <c r="O3847" s="128"/>
      <c r="P3847" s="130"/>
      <c r="Q3847" s="131"/>
      <c r="R3847" s="72">
        <v>1</v>
      </c>
      <c r="S3847" s="181"/>
      <c r="T3847" s="73" t="s">
        <v>430</v>
      </c>
      <c r="V3847" s="74">
        <v>48000</v>
      </c>
      <c r="X3847" s="74">
        <v>85300</v>
      </c>
      <c r="Z3847" s="829">
        <v>85800</v>
      </c>
      <c r="AB3847" s="74">
        <v>134700</v>
      </c>
      <c r="AD3847" s="944">
        <v>120500</v>
      </c>
      <c r="AF3847" s="74">
        <v>0</v>
      </c>
      <c r="AH3847" s="74">
        <f t="shared" si="620"/>
        <v>120500</v>
      </c>
      <c r="AI3847" s="446"/>
      <c r="AJ3847" s="74">
        <f t="shared" ref="AJ3847:AJ3848" si="637">CEILING(AB3847*34/100,10)</f>
        <v>45800</v>
      </c>
      <c r="AK3847" s="8"/>
      <c r="AL3847" s="74">
        <v>174800</v>
      </c>
      <c r="AM3847" s="74"/>
      <c r="AN3847" s="74">
        <v>189150</v>
      </c>
      <c r="AO3847" s="74"/>
      <c r="AP3847" s="74">
        <v>189150</v>
      </c>
      <c r="AQ3847" s="74"/>
    </row>
    <row r="3848" spans="2:43" ht="18" customHeight="1" x14ac:dyDescent="0.2">
      <c r="B3848" s="4"/>
      <c r="C3848" s="117"/>
      <c r="D3848" s="117"/>
      <c r="E3848" s="117"/>
      <c r="F3848" s="48"/>
      <c r="G3848" s="11"/>
      <c r="H3848" s="117"/>
      <c r="I3848" s="124"/>
      <c r="J3848" s="124"/>
      <c r="K3848" s="144"/>
      <c r="L3848" s="11"/>
      <c r="M3848" s="143"/>
      <c r="N3848" s="42"/>
      <c r="O3848" s="128"/>
      <c r="P3848" s="130"/>
      <c r="Q3848" s="131"/>
      <c r="R3848" s="72">
        <v>2</v>
      </c>
      <c r="S3848" s="181"/>
      <c r="T3848" s="73" t="s">
        <v>386</v>
      </c>
      <c r="V3848" s="74">
        <v>31000</v>
      </c>
      <c r="X3848" s="74">
        <v>53400</v>
      </c>
      <c r="Z3848" s="829">
        <v>52500</v>
      </c>
      <c r="AB3848" s="74">
        <v>47500</v>
      </c>
      <c r="AD3848" s="944">
        <v>74300</v>
      </c>
      <c r="AF3848" s="74">
        <v>0</v>
      </c>
      <c r="AH3848" s="74">
        <f t="shared" si="620"/>
        <v>74300</v>
      </c>
      <c r="AI3848" s="8"/>
      <c r="AJ3848" s="74">
        <f t="shared" si="637"/>
        <v>16150</v>
      </c>
      <c r="AK3848" s="8"/>
      <c r="AL3848" s="74">
        <v>61850</v>
      </c>
      <c r="AM3848" s="74"/>
      <c r="AN3848" s="74">
        <v>66900</v>
      </c>
      <c r="AO3848" s="74"/>
      <c r="AP3848" s="74">
        <v>66900</v>
      </c>
      <c r="AQ3848" s="74"/>
    </row>
    <row r="3849" spans="2:43" ht="18" hidden="1" customHeight="1" x14ac:dyDescent="0.2">
      <c r="B3849" s="4"/>
      <c r="C3849" s="117"/>
      <c r="D3849" s="117"/>
      <c r="E3849" s="117"/>
      <c r="F3849" s="48"/>
      <c r="G3849" s="11"/>
      <c r="H3849" s="117"/>
      <c r="I3849" s="124"/>
      <c r="J3849" s="124"/>
      <c r="K3849" s="144"/>
      <c r="L3849" s="11"/>
      <c r="M3849" s="143"/>
      <c r="N3849" s="42"/>
      <c r="O3849" s="128"/>
      <c r="P3849" s="130"/>
      <c r="Q3849" s="131"/>
      <c r="R3849" s="72">
        <v>8</v>
      </c>
      <c r="S3849" s="181"/>
      <c r="T3849" s="73" t="s">
        <v>463</v>
      </c>
      <c r="V3849" s="74">
        <v>0</v>
      </c>
      <c r="X3849" s="74">
        <v>0</v>
      </c>
      <c r="Z3849" s="74">
        <v>0</v>
      </c>
      <c r="AB3849" s="74">
        <v>0</v>
      </c>
      <c r="AD3849" s="74">
        <v>0</v>
      </c>
      <c r="AF3849" s="74">
        <v>0</v>
      </c>
      <c r="AH3849" s="74">
        <f t="shared" si="620"/>
        <v>0</v>
      </c>
      <c r="AI3849" s="8"/>
      <c r="AJ3849" s="74">
        <v>0</v>
      </c>
      <c r="AK3849" s="8"/>
      <c r="AL3849" s="74">
        <v>0</v>
      </c>
      <c r="AM3849" s="74"/>
      <c r="AN3849" s="74">
        <v>0</v>
      </c>
      <c r="AO3849" s="74"/>
      <c r="AP3849" s="74">
        <v>0</v>
      </c>
      <c r="AQ3849" s="74"/>
    </row>
    <row r="3850" spans="2:43" ht="18" customHeight="1" x14ac:dyDescent="0.2">
      <c r="B3850" s="4"/>
      <c r="C3850" s="117"/>
      <c r="D3850" s="117"/>
      <c r="E3850" s="117"/>
      <c r="F3850" s="48"/>
      <c r="G3850" s="11"/>
      <c r="H3850" s="117"/>
      <c r="I3850" s="124"/>
      <c r="J3850" s="124"/>
      <c r="K3850" s="144"/>
      <c r="L3850" s="11"/>
      <c r="M3850" s="143"/>
      <c r="N3850" s="42"/>
      <c r="O3850" s="128"/>
      <c r="P3850" s="129">
        <v>4</v>
      </c>
      <c r="Q3850" s="129"/>
      <c r="R3850" s="64"/>
      <c r="S3850" s="234"/>
      <c r="T3850" s="65" t="s">
        <v>376</v>
      </c>
      <c r="U3850" s="155"/>
      <c r="V3850" s="66">
        <f>V3851</f>
        <v>2000</v>
      </c>
      <c r="X3850" s="66">
        <f>X3851</f>
        <v>2700</v>
      </c>
      <c r="Z3850" s="66">
        <f>Z3851</f>
        <v>900</v>
      </c>
      <c r="AB3850" s="66">
        <f>AB3851</f>
        <v>200</v>
      </c>
      <c r="AD3850" s="66">
        <f>AD3851</f>
        <v>500</v>
      </c>
      <c r="AF3850" s="66">
        <f>AF3851</f>
        <v>0</v>
      </c>
      <c r="AH3850" s="66">
        <f t="shared" si="620"/>
        <v>500</v>
      </c>
      <c r="AI3850" s="8"/>
      <c r="AJ3850" s="66">
        <f>AJ3851</f>
        <v>80</v>
      </c>
      <c r="AK3850" s="67"/>
      <c r="AL3850" s="66">
        <f>AL3851</f>
        <v>300</v>
      </c>
      <c r="AM3850" s="66"/>
      <c r="AN3850" s="66">
        <f>AN3851</f>
        <v>300</v>
      </c>
      <c r="AO3850" s="66"/>
      <c r="AP3850" s="66">
        <f>AP3851</f>
        <v>300</v>
      </c>
      <c r="AQ3850" s="66"/>
    </row>
    <row r="3851" spans="2:43" ht="18" customHeight="1" x14ac:dyDescent="0.2">
      <c r="B3851" s="4"/>
      <c r="C3851" s="117"/>
      <c r="D3851" s="117"/>
      <c r="E3851" s="117"/>
      <c r="F3851" s="48"/>
      <c r="G3851" s="11"/>
      <c r="H3851" s="117"/>
      <c r="I3851" s="124"/>
      <c r="J3851" s="124"/>
      <c r="K3851" s="144"/>
      <c r="L3851" s="11"/>
      <c r="M3851" s="143"/>
      <c r="N3851" s="42"/>
      <c r="O3851" s="128"/>
      <c r="P3851" s="130"/>
      <c r="Q3851" s="131">
        <v>6</v>
      </c>
      <c r="R3851" s="72"/>
      <c r="S3851" s="181"/>
      <c r="T3851" s="69" t="s">
        <v>62</v>
      </c>
      <c r="U3851" s="92"/>
      <c r="V3851" s="70">
        <f>SUM(V3852:V3853)</f>
        <v>2000</v>
      </c>
      <c r="X3851" s="447">
        <f>SUM(X3852:X3853)</f>
        <v>2700</v>
      </c>
      <c r="Z3851" s="447">
        <f>SUM(Z3852:Z3853)</f>
        <v>900</v>
      </c>
      <c r="AB3851" s="447">
        <f>SUM(AB3852:AB3853)</f>
        <v>200</v>
      </c>
      <c r="AD3851" s="447">
        <f>SUM(AD3852:AD3853)</f>
        <v>500</v>
      </c>
      <c r="AF3851" s="447">
        <f>SUM(AF3852:AF3853)</f>
        <v>0</v>
      </c>
      <c r="AH3851" s="447">
        <f t="shared" si="620"/>
        <v>500</v>
      </c>
      <c r="AI3851" s="67"/>
      <c r="AJ3851" s="447">
        <f>SUM(AJ3852:AJ3853)</f>
        <v>80</v>
      </c>
      <c r="AK3851" s="71"/>
      <c r="AL3851" s="447">
        <f>SUM(AL3852:AL3853)</f>
        <v>300</v>
      </c>
      <c r="AM3851" s="447"/>
      <c r="AN3851" s="447">
        <f>SUM(AN3852:AN3853)</f>
        <v>300</v>
      </c>
      <c r="AO3851" s="447"/>
      <c r="AP3851" s="447">
        <f>SUM(AP3852:AP3853)</f>
        <v>300</v>
      </c>
      <c r="AQ3851" s="447"/>
    </row>
    <row r="3852" spans="2:43" ht="18" customHeight="1" x14ac:dyDescent="0.25">
      <c r="B3852" s="4"/>
      <c r="C3852" s="117"/>
      <c r="D3852" s="117"/>
      <c r="E3852" s="117"/>
      <c r="F3852" s="48"/>
      <c r="G3852" s="11"/>
      <c r="H3852" s="117"/>
      <c r="I3852" s="124"/>
      <c r="J3852" s="124"/>
      <c r="K3852" s="144"/>
      <c r="L3852" s="11"/>
      <c r="M3852" s="143"/>
      <c r="N3852" s="42"/>
      <c r="O3852" s="128"/>
      <c r="P3852" s="130"/>
      <c r="Q3852" s="131"/>
      <c r="R3852" s="72">
        <v>1</v>
      </c>
      <c r="S3852" s="181"/>
      <c r="T3852" s="73" t="s">
        <v>430</v>
      </c>
      <c r="V3852" s="497">
        <v>2000</v>
      </c>
      <c r="X3852" s="697">
        <v>1600</v>
      </c>
      <c r="Z3852">
        <v>700</v>
      </c>
      <c r="AB3852" s="74">
        <v>100</v>
      </c>
      <c r="AD3852" s="952">
        <v>300</v>
      </c>
      <c r="AF3852" s="697">
        <v>0</v>
      </c>
      <c r="AH3852" s="697">
        <f t="shared" si="620"/>
        <v>300</v>
      </c>
      <c r="AI3852" s="446"/>
      <c r="AJ3852" s="74">
        <f t="shared" ref="AJ3852:AJ3853" si="638">CEILING(AB3852*34/100,10)</f>
        <v>40</v>
      </c>
      <c r="AK3852" s="8"/>
      <c r="AL3852" s="74">
        <v>200</v>
      </c>
      <c r="AM3852" s="74"/>
      <c r="AN3852" s="74">
        <v>200</v>
      </c>
      <c r="AO3852" s="74"/>
      <c r="AP3852" s="74">
        <v>200</v>
      </c>
      <c r="AQ3852" s="74"/>
    </row>
    <row r="3853" spans="2:43" ht="18" customHeight="1" x14ac:dyDescent="0.2">
      <c r="B3853" s="4"/>
      <c r="C3853" s="117"/>
      <c r="D3853" s="117"/>
      <c r="E3853" s="117"/>
      <c r="F3853" s="48"/>
      <c r="G3853" s="11"/>
      <c r="H3853" s="117"/>
      <c r="I3853" s="124"/>
      <c r="J3853" s="124"/>
      <c r="K3853" s="144"/>
      <c r="L3853" s="11"/>
      <c r="M3853" s="143"/>
      <c r="N3853" s="42"/>
      <c r="O3853" s="128"/>
      <c r="P3853" s="130"/>
      <c r="Q3853" s="131"/>
      <c r="R3853" s="72">
        <v>2</v>
      </c>
      <c r="S3853" s="181"/>
      <c r="T3853" s="73" t="s">
        <v>386</v>
      </c>
      <c r="V3853" s="74">
        <v>0</v>
      </c>
      <c r="X3853" s="74">
        <v>1100</v>
      </c>
      <c r="Z3853">
        <v>200</v>
      </c>
      <c r="AB3853" s="74">
        <v>100</v>
      </c>
      <c r="AD3853" s="952">
        <v>200</v>
      </c>
      <c r="AF3853" s="74">
        <v>0</v>
      </c>
      <c r="AH3853" s="74">
        <f t="shared" si="620"/>
        <v>200</v>
      </c>
      <c r="AI3853" s="8"/>
      <c r="AJ3853" s="74">
        <f t="shared" si="638"/>
        <v>40</v>
      </c>
      <c r="AK3853" s="8"/>
      <c r="AL3853" s="74">
        <v>100</v>
      </c>
      <c r="AM3853" s="74"/>
      <c r="AN3853" s="74">
        <v>100</v>
      </c>
      <c r="AO3853" s="74"/>
      <c r="AP3853" s="74">
        <v>100</v>
      </c>
      <c r="AQ3853" s="74"/>
    </row>
    <row r="3854" spans="2:43" ht="18" customHeight="1" x14ac:dyDescent="0.2">
      <c r="B3854" s="4"/>
      <c r="C3854" s="117"/>
      <c r="D3854" s="117"/>
      <c r="E3854" s="117"/>
      <c r="F3854" s="48"/>
      <c r="G3854" s="11"/>
      <c r="H3854" s="117"/>
      <c r="I3854" s="124"/>
      <c r="J3854" s="124"/>
      <c r="K3854" s="144"/>
      <c r="L3854" s="11"/>
      <c r="M3854" s="143"/>
      <c r="N3854" s="42"/>
      <c r="O3854" s="127" t="s">
        <v>18</v>
      </c>
      <c r="P3854" s="123"/>
      <c r="Q3854" s="123"/>
      <c r="R3854" s="49"/>
      <c r="S3854" s="18"/>
      <c r="T3854" s="50" t="s">
        <v>190</v>
      </c>
      <c r="U3854" s="76"/>
      <c r="V3854" s="51">
        <f>V3855+V3873+V3880+V3885+V3891+V3894</f>
        <v>83000</v>
      </c>
      <c r="X3854" s="51">
        <f>X3855+X3873+X3880+X3885+X3891+X3894</f>
        <v>108500</v>
      </c>
      <c r="Z3854" s="51">
        <f>Z3855+Z3873+Z3880+Z3885+Z3891+Z3894</f>
        <v>83270</v>
      </c>
      <c r="AB3854" s="51">
        <f>AB3855+AB3873+AB3880+AB3885+AB3891+AB3894</f>
        <v>90600</v>
      </c>
      <c r="AD3854" s="51">
        <f>AD3855+AD3873+AD3880+AD3885+AD3891+AD3894</f>
        <v>104825</v>
      </c>
      <c r="AF3854" s="51">
        <f>AF3855+AF3873+AF3880+AF3885+AF3891+AF3894</f>
        <v>0</v>
      </c>
      <c r="AH3854" s="51">
        <f t="shared" si="620"/>
        <v>104825</v>
      </c>
      <c r="AI3854" s="8"/>
      <c r="AJ3854" s="51">
        <f>AJ3855+AJ3873+AJ3880+AJ3885+AJ3891+AJ3894</f>
        <v>22820</v>
      </c>
      <c r="AK3854" s="5"/>
      <c r="AL3854" s="51">
        <f>AL3855+AL3873+AL3880+AL3885+AL3891+AL3894</f>
        <v>49330</v>
      </c>
      <c r="AM3854" s="51"/>
      <c r="AN3854" s="51">
        <f>AN3855+AN3873+AN3880+AN3885+AN3891+AN3894</f>
        <v>54070</v>
      </c>
      <c r="AO3854" s="51"/>
      <c r="AP3854" s="51">
        <f>AP3855+AP3873+AP3880+AP3885+AP3891+AP3894</f>
        <v>54070</v>
      </c>
      <c r="AQ3854" s="51"/>
    </row>
    <row r="3855" spans="2:43" ht="18" customHeight="1" x14ac:dyDescent="0.2">
      <c r="B3855" s="4"/>
      <c r="C3855" s="117"/>
      <c r="D3855" s="117"/>
      <c r="E3855" s="117"/>
      <c r="F3855" s="48"/>
      <c r="G3855" s="11"/>
      <c r="H3855" s="117"/>
      <c r="I3855" s="124"/>
      <c r="J3855" s="124"/>
      <c r="K3855" s="144"/>
      <c r="L3855" s="11"/>
      <c r="M3855" s="143"/>
      <c r="N3855" s="42"/>
      <c r="O3855" s="128"/>
      <c r="P3855" s="129">
        <v>2</v>
      </c>
      <c r="Q3855" s="129"/>
      <c r="R3855" s="64"/>
      <c r="S3855" s="234"/>
      <c r="T3855" s="65" t="s">
        <v>195</v>
      </c>
      <c r="U3855" s="155"/>
      <c r="V3855" s="66">
        <f>V3856+V3860+V3863+V3866+V3868+V3871</f>
        <v>63000</v>
      </c>
      <c r="X3855" s="66">
        <f>X3856+X3860+X3863+X3866+X3868+X3871</f>
        <v>86500</v>
      </c>
      <c r="Z3855" s="66">
        <f>Z3856+Z3860+Z3863+Z3866+Z3868+Z3871</f>
        <v>75220</v>
      </c>
      <c r="AB3855" s="66">
        <f>AB3856+AB3860+AB3863+AB3866+AB3868+AB3871</f>
        <v>79600</v>
      </c>
      <c r="AD3855" s="66">
        <f>AD3856+AD3860+AD3863+AD3866+AD3868+AD3871</f>
        <v>93200</v>
      </c>
      <c r="AF3855" s="66">
        <f>AF3856+AF3860+AF3863+AF3866+AF3868+AF3871</f>
        <v>0</v>
      </c>
      <c r="AH3855" s="66">
        <f t="shared" ref="AH3855:AH3918" si="639">AD3855+AF3855</f>
        <v>93200</v>
      </c>
      <c r="AI3855" s="5"/>
      <c r="AJ3855" s="66">
        <f>AJ3856+AJ3860+AJ3863+AJ3866+AJ3868+AJ3871</f>
        <v>19910</v>
      </c>
      <c r="AK3855" s="67"/>
      <c r="AL3855" s="66">
        <f>AL3856+AL3860+AL3863+AL3866+AL3868+AL3871</f>
        <v>41000</v>
      </c>
      <c r="AM3855" s="66"/>
      <c r="AN3855" s="66">
        <f>AN3856+AN3860+AN3863+AN3866+AN3868+AN3871</f>
        <v>44500</v>
      </c>
      <c r="AO3855" s="66"/>
      <c r="AP3855" s="66">
        <f>AP3856+AP3860+AP3863+AP3866+AP3868+AP3871</f>
        <v>44500</v>
      </c>
      <c r="AQ3855" s="66"/>
    </row>
    <row r="3856" spans="2:43" ht="18" customHeight="1" x14ac:dyDescent="0.2">
      <c r="B3856" s="4"/>
      <c r="C3856" s="117"/>
      <c r="D3856" s="117"/>
      <c r="E3856" s="117"/>
      <c r="F3856" s="48"/>
      <c r="G3856" s="11"/>
      <c r="H3856" s="117"/>
      <c r="I3856" s="124"/>
      <c r="J3856" s="124"/>
      <c r="K3856" s="144"/>
      <c r="L3856" s="11"/>
      <c r="M3856" s="143"/>
      <c r="N3856" s="42"/>
      <c r="O3856" s="128"/>
      <c r="P3856" s="130"/>
      <c r="Q3856" s="131">
        <v>1</v>
      </c>
      <c r="R3856" s="68"/>
      <c r="S3856" s="35"/>
      <c r="T3856" s="69" t="s">
        <v>47</v>
      </c>
      <c r="U3856" s="92"/>
      <c r="V3856" s="70">
        <f>V3857</f>
        <v>8000</v>
      </c>
      <c r="X3856" s="447">
        <f>X3857</f>
        <v>8000</v>
      </c>
      <c r="Z3856" s="447">
        <f>Z3857+Z3858+Z3859</f>
        <v>3220</v>
      </c>
      <c r="AB3856" s="447">
        <f t="shared" ref="AB3856" si="640">AB3857+AB3858+AB3859</f>
        <v>6700</v>
      </c>
      <c r="AD3856" s="447">
        <f t="shared" ref="AD3856:AL3856" si="641">AD3857+AD3858+AD3859</f>
        <v>6500</v>
      </c>
      <c r="AE3856" s="447">
        <f t="shared" si="641"/>
        <v>0</v>
      </c>
      <c r="AF3856" s="447">
        <f t="shared" si="641"/>
        <v>0</v>
      </c>
      <c r="AG3856" s="447">
        <f t="shared" si="641"/>
        <v>0</v>
      </c>
      <c r="AH3856" s="447">
        <f t="shared" si="639"/>
        <v>6500</v>
      </c>
      <c r="AI3856" s="67"/>
      <c r="AJ3856" s="447">
        <f t="shared" ref="AJ3856" si="642">AJ3857+AJ3858+AJ3859</f>
        <v>1680</v>
      </c>
      <c r="AK3856" s="447">
        <f t="shared" ref="AK3856" si="643">AK3857+AK3858+AK3859</f>
        <v>0</v>
      </c>
      <c r="AL3856" s="447">
        <f t="shared" si="641"/>
        <v>2000</v>
      </c>
      <c r="AM3856" s="447"/>
      <c r="AN3856" s="447">
        <f t="shared" ref="AN3856:AP3856" si="644">AN3857+AN3858+AN3859</f>
        <v>3000</v>
      </c>
      <c r="AO3856" s="447"/>
      <c r="AP3856" s="447">
        <f t="shared" si="644"/>
        <v>3000</v>
      </c>
      <c r="AQ3856" s="447"/>
    </row>
    <row r="3857" spans="2:43" ht="18" customHeight="1" x14ac:dyDescent="0.25">
      <c r="B3857" s="4"/>
      <c r="C3857" s="117"/>
      <c r="D3857" s="117"/>
      <c r="E3857" s="117"/>
      <c r="F3857" s="48"/>
      <c r="G3857" s="11"/>
      <c r="H3857" s="117"/>
      <c r="I3857" s="124"/>
      <c r="J3857" s="124"/>
      <c r="K3857" s="144"/>
      <c r="L3857" s="11"/>
      <c r="M3857" s="143"/>
      <c r="N3857" s="42"/>
      <c r="O3857" s="128"/>
      <c r="P3857" s="130"/>
      <c r="Q3857" s="130"/>
      <c r="R3857" s="72" t="s">
        <v>3</v>
      </c>
      <c r="S3857" s="181"/>
      <c r="T3857" s="73" t="s">
        <v>17</v>
      </c>
      <c r="V3857" s="74">
        <v>8000</v>
      </c>
      <c r="X3857" s="74">
        <v>8000</v>
      </c>
      <c r="Z3857" s="74">
        <v>2970</v>
      </c>
      <c r="AB3857" s="74">
        <v>6700</v>
      </c>
      <c r="AD3857" s="74">
        <v>6500</v>
      </c>
      <c r="AF3857" s="74">
        <v>0</v>
      </c>
      <c r="AH3857" s="696">
        <f t="shared" si="639"/>
        <v>6500</v>
      </c>
      <c r="AI3857" s="447">
        <f t="shared" ref="AI3857" si="645">AI3858+AI3859+AI3860</f>
        <v>0</v>
      </c>
      <c r="AJ3857" s="74">
        <f>CEILING(AB3857*25/100,10)</f>
        <v>1680</v>
      </c>
      <c r="AK3857" s="8"/>
      <c r="AL3857" s="74">
        <v>2000</v>
      </c>
      <c r="AM3857" s="74"/>
      <c r="AN3857" s="74">
        <v>3000</v>
      </c>
      <c r="AO3857" s="74"/>
      <c r="AP3857" s="74">
        <v>3000</v>
      </c>
      <c r="AQ3857" s="74"/>
    </row>
    <row r="3858" spans="2:43" ht="18" hidden="1" customHeight="1" x14ac:dyDescent="0.25">
      <c r="B3858" s="4"/>
      <c r="C3858" s="117"/>
      <c r="D3858" s="117"/>
      <c r="E3858" s="117"/>
      <c r="F3858" s="48"/>
      <c r="G3858" s="11"/>
      <c r="H3858" s="117"/>
      <c r="I3858" s="124"/>
      <c r="J3858" s="124"/>
      <c r="K3858" s="144"/>
      <c r="L3858" s="11"/>
      <c r="M3858" s="143"/>
      <c r="N3858" s="42"/>
      <c r="O3858" s="128"/>
      <c r="P3858" s="130"/>
      <c r="Q3858" s="130"/>
      <c r="R3858" s="72">
        <v>2</v>
      </c>
      <c r="S3858" s="181"/>
      <c r="T3858" s="73" t="s">
        <v>168</v>
      </c>
      <c r="V3858" s="74"/>
      <c r="X3858" s="74"/>
      <c r="Z3858" s="74">
        <v>50</v>
      </c>
      <c r="AB3858" s="74">
        <v>0</v>
      </c>
      <c r="AD3858" s="74">
        <v>0</v>
      </c>
      <c r="AF3858" s="74">
        <v>0</v>
      </c>
      <c r="AH3858" s="696">
        <f t="shared" si="639"/>
        <v>0</v>
      </c>
      <c r="AI3858" s="8"/>
      <c r="AJ3858" s="74">
        <v>0</v>
      </c>
      <c r="AK3858" s="8"/>
      <c r="AL3858" s="74">
        <v>0</v>
      </c>
      <c r="AM3858" s="74"/>
      <c r="AN3858" s="74">
        <v>0</v>
      </c>
      <c r="AO3858" s="74"/>
      <c r="AP3858" s="74">
        <v>0</v>
      </c>
      <c r="AQ3858" s="74"/>
    </row>
    <row r="3859" spans="2:43" ht="18" hidden="1" customHeight="1" x14ac:dyDescent="0.25">
      <c r="B3859" s="4"/>
      <c r="C3859" s="117"/>
      <c r="D3859" s="117"/>
      <c r="E3859" s="117"/>
      <c r="F3859" s="48"/>
      <c r="G3859" s="11"/>
      <c r="H3859" s="117"/>
      <c r="I3859" s="124"/>
      <c r="J3859" s="124"/>
      <c r="K3859" s="144"/>
      <c r="L3859" s="11"/>
      <c r="M3859" s="143"/>
      <c r="N3859" s="42"/>
      <c r="O3859" s="128"/>
      <c r="P3859" s="130"/>
      <c r="Q3859" s="130"/>
      <c r="R3859" s="72">
        <v>5</v>
      </c>
      <c r="S3859" s="181"/>
      <c r="T3859" s="73" t="s">
        <v>352</v>
      </c>
      <c r="V3859" s="74"/>
      <c r="X3859" s="74"/>
      <c r="Z3859" s="74">
        <v>200</v>
      </c>
      <c r="AB3859" s="74">
        <v>0</v>
      </c>
      <c r="AD3859" s="74">
        <v>0</v>
      </c>
      <c r="AF3859" s="74">
        <v>0</v>
      </c>
      <c r="AH3859" s="696">
        <f t="shared" si="639"/>
        <v>0</v>
      </c>
      <c r="AI3859" s="8"/>
      <c r="AJ3859" s="74">
        <v>0</v>
      </c>
      <c r="AK3859" s="8"/>
      <c r="AL3859" s="74">
        <v>0</v>
      </c>
      <c r="AM3859" s="74"/>
      <c r="AN3859" s="74">
        <v>0</v>
      </c>
      <c r="AO3859" s="74"/>
      <c r="AP3859" s="74">
        <v>0</v>
      </c>
      <c r="AQ3859" s="74"/>
    </row>
    <row r="3860" spans="2:43" ht="18" customHeight="1" x14ac:dyDescent="0.2">
      <c r="B3860" s="4"/>
      <c r="C3860" s="117"/>
      <c r="D3860" s="117"/>
      <c r="E3860" s="117"/>
      <c r="F3860" s="48"/>
      <c r="G3860" s="11"/>
      <c r="H3860" s="117"/>
      <c r="I3860" s="124"/>
      <c r="J3860" s="124"/>
      <c r="K3860" s="144"/>
      <c r="L3860" s="11"/>
      <c r="M3860" s="143"/>
      <c r="N3860" s="42"/>
      <c r="O3860" s="128"/>
      <c r="P3860" s="130"/>
      <c r="Q3860" s="131">
        <v>2</v>
      </c>
      <c r="R3860" s="68"/>
      <c r="S3860" s="35"/>
      <c r="T3860" s="69" t="s">
        <v>227</v>
      </c>
      <c r="U3860" s="92"/>
      <c r="V3860" s="70">
        <f>V3861+V3862</f>
        <v>10000</v>
      </c>
      <c r="X3860" s="447">
        <f>X3861+X3862</f>
        <v>11500</v>
      </c>
      <c r="Z3860" s="447">
        <f>Z3861+Z3862</f>
        <v>4500</v>
      </c>
      <c r="AB3860" s="447">
        <f>AB3861+AB3862</f>
        <v>4400</v>
      </c>
      <c r="AD3860" s="447">
        <f>AD3861+AD3862</f>
        <v>4200</v>
      </c>
      <c r="AF3860" s="447">
        <f>AF3861+AF3862</f>
        <v>0</v>
      </c>
      <c r="AH3860" s="447">
        <f t="shared" si="639"/>
        <v>4200</v>
      </c>
      <c r="AI3860" s="8"/>
      <c r="AJ3860" s="447">
        <f>AJ3861+AJ3862</f>
        <v>1100</v>
      </c>
      <c r="AK3860" s="71"/>
      <c r="AL3860" s="447">
        <f>AL3861+AL3862</f>
        <v>7000</v>
      </c>
      <c r="AM3860" s="447"/>
      <c r="AN3860" s="447">
        <f>AN3861+AN3862</f>
        <v>7500</v>
      </c>
      <c r="AO3860" s="447"/>
      <c r="AP3860" s="447">
        <f>AP3861+AP3862</f>
        <v>7500</v>
      </c>
      <c r="AQ3860" s="447"/>
    </row>
    <row r="3861" spans="2:43" ht="18" customHeight="1" x14ac:dyDescent="0.25">
      <c r="B3861" s="4"/>
      <c r="C3861" s="117"/>
      <c r="D3861" s="117"/>
      <c r="E3861" s="117"/>
      <c r="F3861" s="48"/>
      <c r="G3861" s="11"/>
      <c r="H3861" s="117"/>
      <c r="I3861" s="124"/>
      <c r="J3861" s="124"/>
      <c r="K3861" s="144"/>
      <c r="L3861" s="11"/>
      <c r="M3861" s="143"/>
      <c r="N3861" s="42"/>
      <c r="O3861" s="128"/>
      <c r="P3861" s="130"/>
      <c r="Q3861" s="130"/>
      <c r="R3861" s="72" t="s">
        <v>3</v>
      </c>
      <c r="S3861" s="181"/>
      <c r="T3861" s="73" t="s">
        <v>78</v>
      </c>
      <c r="V3861" s="74">
        <v>8000</v>
      </c>
      <c r="X3861" s="74">
        <v>8500</v>
      </c>
      <c r="Z3861" s="829">
        <v>3000</v>
      </c>
      <c r="AB3861" s="74">
        <v>600</v>
      </c>
      <c r="AD3861" s="74">
        <v>600</v>
      </c>
      <c r="AF3861" s="696">
        <v>0</v>
      </c>
      <c r="AH3861" s="696">
        <f t="shared" si="639"/>
        <v>600</v>
      </c>
      <c r="AI3861" s="446"/>
      <c r="AJ3861" s="74">
        <f>CEILING(AB3861*25/100,10)</f>
        <v>150</v>
      </c>
      <c r="AK3861" s="8"/>
      <c r="AL3861" s="74">
        <v>3000</v>
      </c>
      <c r="AM3861" s="74"/>
      <c r="AN3861" s="74">
        <v>3500</v>
      </c>
      <c r="AO3861" s="74"/>
      <c r="AP3861" s="74">
        <v>3500</v>
      </c>
      <c r="AQ3861" s="74"/>
    </row>
    <row r="3862" spans="2:43" ht="18" customHeight="1" x14ac:dyDescent="0.25">
      <c r="B3862" s="4"/>
      <c r="C3862" s="117"/>
      <c r="D3862" s="117"/>
      <c r="E3862" s="117"/>
      <c r="F3862" s="48"/>
      <c r="G3862" s="11"/>
      <c r="H3862" s="117"/>
      <c r="I3862" s="124"/>
      <c r="J3862" s="124"/>
      <c r="K3862" s="144"/>
      <c r="L3862" s="11"/>
      <c r="M3862" s="143"/>
      <c r="N3862" s="42"/>
      <c r="O3862" s="128"/>
      <c r="P3862" s="130"/>
      <c r="Q3862" s="130"/>
      <c r="R3862" s="72" t="s">
        <v>0</v>
      </c>
      <c r="S3862" s="181"/>
      <c r="T3862" s="73" t="s">
        <v>228</v>
      </c>
      <c r="V3862" s="74">
        <v>2000</v>
      </c>
      <c r="X3862" s="74">
        <v>3000</v>
      </c>
      <c r="Z3862" s="74">
        <v>1500</v>
      </c>
      <c r="AB3862" s="74">
        <v>3800</v>
      </c>
      <c r="AD3862" s="74">
        <v>3600</v>
      </c>
      <c r="AF3862" s="74">
        <v>0</v>
      </c>
      <c r="AH3862" s="696">
        <f t="shared" si="639"/>
        <v>3600</v>
      </c>
      <c r="AI3862" s="8"/>
      <c r="AJ3862" s="74">
        <f>CEILING(AB3862*25/100,10)</f>
        <v>950</v>
      </c>
      <c r="AK3862" s="8"/>
      <c r="AL3862" s="74">
        <v>4000</v>
      </c>
      <c r="AM3862" s="74"/>
      <c r="AN3862" s="74">
        <v>4000</v>
      </c>
      <c r="AO3862" s="74"/>
      <c r="AP3862" s="74">
        <v>4000</v>
      </c>
      <c r="AQ3862" s="74"/>
    </row>
    <row r="3863" spans="2:43" ht="18" customHeight="1" x14ac:dyDescent="0.2">
      <c r="B3863" s="4"/>
      <c r="C3863" s="117"/>
      <c r="D3863" s="117"/>
      <c r="E3863" s="117"/>
      <c r="F3863" s="48"/>
      <c r="G3863" s="11"/>
      <c r="H3863" s="117"/>
      <c r="I3863" s="124"/>
      <c r="J3863" s="124"/>
      <c r="K3863" s="144"/>
      <c r="L3863" s="11"/>
      <c r="M3863" s="143"/>
      <c r="N3863" s="42"/>
      <c r="O3863" s="128"/>
      <c r="P3863" s="130"/>
      <c r="Q3863" s="131">
        <v>3</v>
      </c>
      <c r="R3863" s="84"/>
      <c r="S3863" s="250"/>
      <c r="T3863" s="69" t="s">
        <v>79</v>
      </c>
      <c r="U3863" s="92"/>
      <c r="V3863" s="70">
        <f>V3864+V3865</f>
        <v>31000</v>
      </c>
      <c r="X3863" s="447">
        <f>X3864+X3865</f>
        <v>47000</v>
      </c>
      <c r="Z3863" s="447">
        <f>Z3864+Z3865</f>
        <v>34500</v>
      </c>
      <c r="AB3863" s="447">
        <f>AB3864+AB3865</f>
        <v>39500</v>
      </c>
      <c r="AD3863" s="447">
        <f>AD3864+AD3865</f>
        <v>41600</v>
      </c>
      <c r="AF3863" s="447">
        <f>AF3864+AF3865</f>
        <v>0</v>
      </c>
      <c r="AH3863" s="447">
        <f t="shared" si="639"/>
        <v>41600</v>
      </c>
      <c r="AI3863" s="8"/>
      <c r="AJ3863" s="447">
        <f>AJ3864+AJ3865</f>
        <v>9880</v>
      </c>
      <c r="AK3863" s="71"/>
      <c r="AL3863" s="447">
        <f>AL3864+AL3865</f>
        <v>27000</v>
      </c>
      <c r="AM3863" s="447"/>
      <c r="AN3863" s="447">
        <f>AN3864+AN3865</f>
        <v>28000</v>
      </c>
      <c r="AO3863" s="447"/>
      <c r="AP3863" s="447">
        <f>AP3864+AP3865</f>
        <v>28000</v>
      </c>
      <c r="AQ3863" s="447"/>
    </row>
    <row r="3864" spans="2:43" ht="18" customHeight="1" x14ac:dyDescent="0.25">
      <c r="B3864" s="4"/>
      <c r="C3864" s="117"/>
      <c r="D3864" s="117"/>
      <c r="E3864" s="117"/>
      <c r="F3864" s="48"/>
      <c r="G3864" s="11"/>
      <c r="H3864" s="117"/>
      <c r="I3864" s="124"/>
      <c r="J3864" s="124"/>
      <c r="K3864" s="144"/>
      <c r="L3864" s="11"/>
      <c r="M3864" s="143"/>
      <c r="N3864" s="42"/>
      <c r="O3864" s="128"/>
      <c r="P3864" s="130"/>
      <c r="Q3864" s="130"/>
      <c r="R3864" s="72" t="s">
        <v>3</v>
      </c>
      <c r="S3864" s="181"/>
      <c r="T3864" s="73" t="s">
        <v>80</v>
      </c>
      <c r="V3864" s="74">
        <v>20000</v>
      </c>
      <c r="X3864" s="74">
        <v>30000</v>
      </c>
      <c r="Z3864" s="829">
        <v>23500</v>
      </c>
      <c r="AB3864" s="448">
        <v>17400</v>
      </c>
      <c r="AD3864" s="74">
        <v>18300</v>
      </c>
      <c r="AF3864" s="74">
        <v>0</v>
      </c>
      <c r="AH3864" s="696">
        <f t="shared" si="639"/>
        <v>18300</v>
      </c>
      <c r="AI3864" s="446"/>
      <c r="AJ3864" s="74">
        <f t="shared" ref="AJ3864:AJ3865" si="646">CEILING(AB3864*25/100,10)</f>
        <v>4350</v>
      </c>
      <c r="AK3864" s="87"/>
      <c r="AL3864" s="448">
        <v>27000</v>
      </c>
      <c r="AM3864" s="448"/>
      <c r="AN3864" s="448">
        <v>28000</v>
      </c>
      <c r="AO3864" s="74"/>
      <c r="AP3864" s="448">
        <v>28000</v>
      </c>
      <c r="AQ3864" s="74"/>
    </row>
    <row r="3865" spans="2:43" ht="18" hidden="1" customHeight="1" x14ac:dyDescent="0.25">
      <c r="B3865" s="4"/>
      <c r="C3865" s="117"/>
      <c r="D3865" s="117"/>
      <c r="E3865" s="117"/>
      <c r="F3865" s="48"/>
      <c r="G3865" s="11"/>
      <c r="H3865" s="117"/>
      <c r="I3865" s="124"/>
      <c r="J3865" s="124"/>
      <c r="K3865" s="144"/>
      <c r="L3865" s="11"/>
      <c r="M3865" s="143"/>
      <c r="N3865" s="42"/>
      <c r="O3865" s="128"/>
      <c r="P3865" s="130"/>
      <c r="Q3865" s="130"/>
      <c r="R3865" s="72" t="s">
        <v>18</v>
      </c>
      <c r="S3865" s="181"/>
      <c r="T3865" s="73" t="s">
        <v>82</v>
      </c>
      <c r="V3865" s="74">
        <v>11000</v>
      </c>
      <c r="X3865" s="74">
        <v>17000</v>
      </c>
      <c r="Z3865" s="829">
        <v>11000</v>
      </c>
      <c r="AB3865" s="74">
        <v>22100</v>
      </c>
      <c r="AD3865" s="74">
        <v>23300</v>
      </c>
      <c r="AF3865" s="74">
        <v>0</v>
      </c>
      <c r="AH3865" s="696">
        <f t="shared" si="639"/>
        <v>23300</v>
      </c>
      <c r="AI3865" s="495"/>
      <c r="AJ3865" s="74">
        <f t="shared" si="646"/>
        <v>5530</v>
      </c>
      <c r="AK3865" s="8"/>
      <c r="AL3865" s="74">
        <v>0</v>
      </c>
      <c r="AM3865" s="74"/>
      <c r="AN3865" s="74">
        <v>0</v>
      </c>
      <c r="AO3865" s="74"/>
      <c r="AP3865" s="74">
        <v>0</v>
      </c>
      <c r="AQ3865" s="74"/>
    </row>
    <row r="3866" spans="2:43" ht="18" hidden="1" customHeight="1" x14ac:dyDescent="0.2">
      <c r="B3866" s="4"/>
      <c r="C3866" s="117"/>
      <c r="D3866" s="117"/>
      <c r="E3866" s="117"/>
      <c r="F3866" s="48"/>
      <c r="G3866" s="11"/>
      <c r="H3866" s="117"/>
      <c r="I3866" s="124"/>
      <c r="J3866" s="124"/>
      <c r="K3866" s="144"/>
      <c r="L3866" s="11"/>
      <c r="M3866" s="143"/>
      <c r="N3866" s="42"/>
      <c r="O3866" s="128"/>
      <c r="P3866" s="130"/>
      <c r="Q3866" s="131">
        <v>5</v>
      </c>
      <c r="R3866" s="68"/>
      <c r="S3866" s="35"/>
      <c r="T3866" s="69" t="s">
        <v>48</v>
      </c>
      <c r="U3866" s="92"/>
      <c r="V3866" s="70">
        <f>V3867</f>
        <v>0</v>
      </c>
      <c r="X3866" s="447">
        <f>X3867</f>
        <v>0</v>
      </c>
      <c r="Z3866" s="447">
        <f>Z3867</f>
        <v>0</v>
      </c>
      <c r="AB3866" s="447">
        <f>AB3867</f>
        <v>0</v>
      </c>
      <c r="AD3866" s="447">
        <f>AD3867</f>
        <v>0</v>
      </c>
      <c r="AF3866" s="447">
        <f>AF3867</f>
        <v>0</v>
      </c>
      <c r="AH3866" s="447">
        <f t="shared" si="639"/>
        <v>0</v>
      </c>
      <c r="AI3866" s="8"/>
      <c r="AJ3866" s="447">
        <f>AJ3867</f>
        <v>0</v>
      </c>
      <c r="AK3866" s="71"/>
      <c r="AL3866" s="447">
        <f>AL3867</f>
        <v>0</v>
      </c>
      <c r="AM3866" s="447"/>
      <c r="AN3866" s="447">
        <f>AN3867</f>
        <v>0</v>
      </c>
      <c r="AO3866" s="447"/>
      <c r="AP3866" s="447">
        <f>AP3867</f>
        <v>0</v>
      </c>
      <c r="AQ3866" s="447"/>
    </row>
    <row r="3867" spans="2:43" ht="18" hidden="1" customHeight="1" x14ac:dyDescent="0.2">
      <c r="B3867" s="4"/>
      <c r="C3867" s="117"/>
      <c r="D3867" s="117"/>
      <c r="E3867" s="117"/>
      <c r="F3867" s="48"/>
      <c r="G3867" s="11"/>
      <c r="H3867" s="117"/>
      <c r="I3867" s="124"/>
      <c r="J3867" s="124"/>
      <c r="K3867" s="144"/>
      <c r="L3867" s="11"/>
      <c r="M3867" s="143"/>
      <c r="N3867" s="42"/>
      <c r="O3867" s="128"/>
      <c r="P3867" s="130"/>
      <c r="Q3867" s="130"/>
      <c r="R3867" s="72" t="s">
        <v>3</v>
      </c>
      <c r="S3867" s="181"/>
      <c r="T3867" s="73" t="s">
        <v>551</v>
      </c>
      <c r="V3867" s="74">
        <v>0</v>
      </c>
      <c r="X3867" s="74">
        <v>0</v>
      </c>
      <c r="Z3867" s="74">
        <v>0</v>
      </c>
      <c r="AB3867" s="74">
        <v>0</v>
      </c>
      <c r="AD3867" s="74">
        <v>0</v>
      </c>
      <c r="AF3867" s="74">
        <v>0</v>
      </c>
      <c r="AH3867" s="74">
        <f t="shared" si="639"/>
        <v>0</v>
      </c>
      <c r="AI3867" s="446"/>
      <c r="AJ3867" s="74">
        <v>0</v>
      </c>
      <c r="AK3867" s="8"/>
      <c r="AL3867" s="74">
        <v>0</v>
      </c>
      <c r="AM3867" s="74"/>
      <c r="AN3867" s="74">
        <v>0</v>
      </c>
      <c r="AO3867" s="74"/>
      <c r="AP3867" s="74">
        <v>0</v>
      </c>
      <c r="AQ3867" s="74"/>
    </row>
    <row r="3868" spans="2:43" ht="18" customHeight="1" x14ac:dyDescent="0.2">
      <c r="B3868" s="4"/>
      <c r="C3868" s="117"/>
      <c r="D3868" s="117"/>
      <c r="E3868" s="117"/>
      <c r="F3868" s="48"/>
      <c r="G3868" s="11"/>
      <c r="H3868" s="117"/>
      <c r="I3868" s="124"/>
      <c r="J3868" s="124"/>
      <c r="K3868" s="144"/>
      <c r="L3868" s="11"/>
      <c r="M3868" s="143"/>
      <c r="N3868" s="42"/>
      <c r="O3868" s="128"/>
      <c r="P3868" s="130"/>
      <c r="Q3868" s="131">
        <v>6</v>
      </c>
      <c r="R3868" s="84"/>
      <c r="S3868" s="250"/>
      <c r="T3868" s="69" t="s">
        <v>19</v>
      </c>
      <c r="U3868" s="92"/>
      <c r="V3868" s="70">
        <f>V3869+V3870</f>
        <v>14000</v>
      </c>
      <c r="X3868" s="447">
        <f>X3869</f>
        <v>20000</v>
      </c>
      <c r="Z3868" s="447">
        <f>Z3869</f>
        <v>33000</v>
      </c>
      <c r="AB3868" s="447">
        <f>AB3869+AB3870</f>
        <v>29000</v>
      </c>
      <c r="AD3868" s="447">
        <f>AD3869</f>
        <v>40900</v>
      </c>
      <c r="AF3868" s="447">
        <f>AF3869+AF3870</f>
        <v>0</v>
      </c>
      <c r="AH3868" s="447">
        <f t="shared" si="639"/>
        <v>40900</v>
      </c>
      <c r="AI3868" s="8"/>
      <c r="AJ3868" s="447">
        <f>AJ3869+AJ3870</f>
        <v>7250</v>
      </c>
      <c r="AK3868" s="71"/>
      <c r="AL3868" s="447">
        <f>AL3869+AL3870</f>
        <v>5000</v>
      </c>
      <c r="AM3868" s="447"/>
      <c r="AN3868" s="447">
        <f>AN3869+AN3870</f>
        <v>6000</v>
      </c>
      <c r="AO3868" s="447"/>
      <c r="AP3868" s="447">
        <f>AP3869+AP3870</f>
        <v>6000</v>
      </c>
      <c r="AQ3868" s="447"/>
    </row>
    <row r="3869" spans="2:43" ht="18" customHeight="1" x14ac:dyDescent="0.25">
      <c r="B3869" s="4"/>
      <c r="C3869" s="117"/>
      <c r="D3869" s="117"/>
      <c r="E3869" s="117"/>
      <c r="F3869" s="48"/>
      <c r="G3869" s="11"/>
      <c r="H3869" s="117"/>
      <c r="I3869" s="124"/>
      <c r="J3869" s="124"/>
      <c r="K3869" s="144"/>
      <c r="L3869" s="11"/>
      <c r="M3869" s="143"/>
      <c r="N3869" s="42"/>
      <c r="O3869" s="128"/>
      <c r="P3869" s="130"/>
      <c r="Q3869" s="130"/>
      <c r="R3869" s="72" t="s">
        <v>3</v>
      </c>
      <c r="S3869" s="181"/>
      <c r="T3869" s="73" t="s">
        <v>243</v>
      </c>
      <c r="V3869" s="497">
        <v>14000</v>
      </c>
      <c r="X3869" s="697">
        <v>20000</v>
      </c>
      <c r="Z3869" s="697">
        <v>33000</v>
      </c>
      <c r="AB3869" s="74">
        <v>29000</v>
      </c>
      <c r="AD3869" s="74">
        <v>40900</v>
      </c>
      <c r="AF3869" s="74">
        <v>0</v>
      </c>
      <c r="AH3869" s="696">
        <f t="shared" si="639"/>
        <v>40900</v>
      </c>
      <c r="AI3869" s="446"/>
      <c r="AJ3869" s="74">
        <f>CEILING(AB3869*25/100,10)</f>
        <v>7250</v>
      </c>
      <c r="AK3869" s="8"/>
      <c r="AL3869" s="74">
        <v>5000</v>
      </c>
      <c r="AM3869" s="74"/>
      <c r="AN3869" s="74">
        <v>6000</v>
      </c>
      <c r="AO3869" s="74"/>
      <c r="AP3869" s="74">
        <v>6000</v>
      </c>
      <c r="AQ3869" s="74"/>
    </row>
    <row r="3870" spans="2:43" ht="18" hidden="1" customHeight="1" x14ac:dyDescent="0.2">
      <c r="B3870" s="4"/>
      <c r="C3870" s="117"/>
      <c r="D3870" s="117"/>
      <c r="E3870" s="117"/>
      <c r="F3870" s="48"/>
      <c r="G3870" s="11"/>
      <c r="H3870" s="117"/>
      <c r="I3870" s="124"/>
      <c r="J3870" s="124"/>
      <c r="K3870" s="144"/>
      <c r="L3870" s="11"/>
      <c r="M3870" s="143"/>
      <c r="N3870" s="42"/>
      <c r="O3870" s="128"/>
      <c r="P3870" s="130"/>
      <c r="Q3870" s="130"/>
      <c r="R3870" s="72" t="s">
        <v>0</v>
      </c>
      <c r="S3870" s="181"/>
      <c r="T3870" s="73" t="s">
        <v>72</v>
      </c>
      <c r="V3870" s="74">
        <v>0</v>
      </c>
      <c r="X3870" s="74">
        <v>0</v>
      </c>
      <c r="Z3870" s="74">
        <v>0</v>
      </c>
      <c r="AB3870" s="74">
        <v>0</v>
      </c>
      <c r="AD3870" s="74">
        <v>0</v>
      </c>
      <c r="AF3870" s="74">
        <v>0</v>
      </c>
      <c r="AH3870" s="74">
        <f t="shared" si="639"/>
        <v>0</v>
      </c>
      <c r="AI3870" s="8"/>
      <c r="AJ3870" s="74">
        <v>0</v>
      </c>
      <c r="AK3870" s="8"/>
      <c r="AL3870" s="74">
        <v>0</v>
      </c>
      <c r="AM3870" s="74"/>
      <c r="AN3870" s="74">
        <v>0</v>
      </c>
      <c r="AO3870" s="74"/>
      <c r="AP3870" s="74">
        <v>0</v>
      </c>
      <c r="AQ3870" s="74"/>
    </row>
    <row r="3871" spans="2:43" ht="18" hidden="1" customHeight="1" x14ac:dyDescent="0.2">
      <c r="B3871" s="4"/>
      <c r="C3871" s="117"/>
      <c r="D3871" s="117"/>
      <c r="E3871" s="117"/>
      <c r="F3871" s="48"/>
      <c r="G3871" s="11"/>
      <c r="H3871" s="117"/>
      <c r="I3871" s="124"/>
      <c r="J3871" s="124"/>
      <c r="K3871" s="144"/>
      <c r="L3871" s="11"/>
      <c r="M3871" s="143"/>
      <c r="N3871" s="42"/>
      <c r="O3871" s="128"/>
      <c r="P3871" s="130"/>
      <c r="Q3871" s="131">
        <v>9</v>
      </c>
      <c r="R3871" s="68"/>
      <c r="S3871" s="35"/>
      <c r="T3871" s="450" t="s">
        <v>167</v>
      </c>
      <c r="U3871" s="92"/>
      <c r="V3871" s="70">
        <f>V3872</f>
        <v>0</v>
      </c>
      <c r="X3871" s="447">
        <f>X3872</f>
        <v>0</v>
      </c>
      <c r="Z3871" s="447">
        <f>Z3872</f>
        <v>0</v>
      </c>
      <c r="AB3871" s="447">
        <f>AB3872</f>
        <v>0</v>
      </c>
      <c r="AD3871" s="447">
        <f>AD3872</f>
        <v>0</v>
      </c>
      <c r="AF3871" s="447">
        <f>AF3872</f>
        <v>0</v>
      </c>
      <c r="AH3871" s="447">
        <f t="shared" si="639"/>
        <v>0</v>
      </c>
      <c r="AI3871" s="8"/>
      <c r="AJ3871" s="447">
        <f>AJ3872</f>
        <v>0</v>
      </c>
      <c r="AK3871" s="71"/>
      <c r="AL3871" s="447">
        <f>AL3872</f>
        <v>0</v>
      </c>
      <c r="AM3871" s="447"/>
      <c r="AN3871" s="447">
        <f>AN3872</f>
        <v>0</v>
      </c>
      <c r="AO3871" s="447"/>
      <c r="AP3871" s="447">
        <f>AP3872</f>
        <v>0</v>
      </c>
      <c r="AQ3871" s="447"/>
    </row>
    <row r="3872" spans="2:43" ht="18" hidden="1" customHeight="1" x14ac:dyDescent="0.2">
      <c r="B3872" s="4"/>
      <c r="C3872" s="117"/>
      <c r="D3872" s="117"/>
      <c r="E3872" s="117"/>
      <c r="F3872" s="48"/>
      <c r="G3872" s="11"/>
      <c r="H3872" s="117"/>
      <c r="I3872" s="124"/>
      <c r="J3872" s="124"/>
      <c r="K3872" s="144"/>
      <c r="L3872" s="11"/>
      <c r="M3872" s="143"/>
      <c r="N3872" s="42"/>
      <c r="O3872" s="128"/>
      <c r="P3872" s="130"/>
      <c r="Q3872" s="130"/>
      <c r="R3872" s="72">
        <v>1</v>
      </c>
      <c r="S3872" s="181"/>
      <c r="T3872" s="73" t="s">
        <v>322</v>
      </c>
      <c r="V3872" s="74">
        <v>0</v>
      </c>
      <c r="X3872" s="74">
        <v>0</v>
      </c>
      <c r="Z3872" s="74">
        <v>0</v>
      </c>
      <c r="AB3872" s="74">
        <v>0</v>
      </c>
      <c r="AD3872" s="74">
        <v>0</v>
      </c>
      <c r="AF3872" s="74">
        <v>0</v>
      </c>
      <c r="AH3872" s="74">
        <f t="shared" si="639"/>
        <v>0</v>
      </c>
      <c r="AI3872" s="446"/>
      <c r="AJ3872" s="74">
        <v>0</v>
      </c>
      <c r="AK3872" s="8"/>
      <c r="AL3872" s="74">
        <v>0</v>
      </c>
      <c r="AM3872" s="74"/>
      <c r="AN3872" s="74">
        <v>0</v>
      </c>
      <c r="AO3872" s="74"/>
      <c r="AP3872" s="74">
        <v>0</v>
      </c>
      <c r="AQ3872" s="74"/>
    </row>
    <row r="3873" spans="2:43" ht="18" customHeight="1" x14ac:dyDescent="0.2">
      <c r="B3873" s="4"/>
      <c r="C3873" s="117"/>
      <c r="D3873" s="117"/>
      <c r="E3873" s="117"/>
      <c r="F3873" s="48"/>
      <c r="G3873" s="11"/>
      <c r="H3873" s="117"/>
      <c r="I3873" s="124"/>
      <c r="J3873" s="124"/>
      <c r="K3873" s="144"/>
      <c r="L3873" s="11"/>
      <c r="M3873" s="143"/>
      <c r="N3873" s="42"/>
      <c r="O3873" s="128"/>
      <c r="P3873" s="129">
        <v>3</v>
      </c>
      <c r="Q3873" s="129"/>
      <c r="R3873" s="64"/>
      <c r="S3873" s="234"/>
      <c r="T3873" s="65" t="s">
        <v>215</v>
      </c>
      <c r="U3873" s="155"/>
      <c r="V3873" s="66">
        <f>V3874+V3876+V3878</f>
        <v>15000</v>
      </c>
      <c r="X3873" s="66">
        <f>X3874+X3876+X3878</f>
        <v>16500</v>
      </c>
      <c r="Z3873" s="66">
        <f>Z3874+Z3876+Z3878</f>
        <v>3450</v>
      </c>
      <c r="AB3873" s="66">
        <f>AB3874+AB3876+AB3878</f>
        <v>7000</v>
      </c>
      <c r="AD3873" s="66">
        <f>AD3874+AD3876+AD3878</f>
        <v>7400</v>
      </c>
      <c r="AF3873" s="66">
        <f>AF3874+AF3876+AF3878</f>
        <v>0</v>
      </c>
      <c r="AH3873" s="66">
        <f t="shared" si="639"/>
        <v>7400</v>
      </c>
      <c r="AI3873" s="8"/>
      <c r="AJ3873" s="66">
        <f>AJ3874+AJ3876+AJ3878</f>
        <v>1750</v>
      </c>
      <c r="AK3873" s="67"/>
      <c r="AL3873" s="66">
        <f>AL3874+AL3876+AL3878</f>
        <v>3330</v>
      </c>
      <c r="AM3873" s="66"/>
      <c r="AN3873" s="66">
        <f>AN3874+AN3876+AN3878</f>
        <v>3570</v>
      </c>
      <c r="AO3873" s="66"/>
      <c r="AP3873" s="66">
        <f>AP3874+AP3876+AP3878</f>
        <v>3570</v>
      </c>
      <c r="AQ3873" s="66"/>
    </row>
    <row r="3874" spans="2:43" ht="18" customHeight="1" x14ac:dyDescent="0.2">
      <c r="B3874" s="4"/>
      <c r="C3874" s="117"/>
      <c r="D3874" s="117"/>
      <c r="E3874" s="117"/>
      <c r="F3874" s="48"/>
      <c r="G3874" s="11"/>
      <c r="H3874" s="117"/>
      <c r="I3874" s="124"/>
      <c r="J3874" s="124"/>
      <c r="K3874" s="144"/>
      <c r="L3874" s="11"/>
      <c r="M3874" s="143"/>
      <c r="N3874" s="42"/>
      <c r="O3874" s="128"/>
      <c r="P3874" s="130"/>
      <c r="Q3874" s="131">
        <v>1</v>
      </c>
      <c r="R3874" s="68"/>
      <c r="S3874" s="35"/>
      <c r="T3874" s="69" t="s">
        <v>20</v>
      </c>
      <c r="U3874" s="92"/>
      <c r="V3874" s="70">
        <f>V3875</f>
        <v>12500</v>
      </c>
      <c r="X3874" s="447">
        <f>X3875</f>
        <v>11000</v>
      </c>
      <c r="Z3874" s="447">
        <f>Z3875</f>
        <v>1500</v>
      </c>
      <c r="AB3874" s="447">
        <f>AB3875</f>
        <v>6400</v>
      </c>
      <c r="AD3874" s="447">
        <f>AD3875</f>
        <v>6800</v>
      </c>
      <c r="AF3874" s="447">
        <f>AF3875</f>
        <v>0</v>
      </c>
      <c r="AH3874" s="447">
        <f t="shared" si="639"/>
        <v>6800</v>
      </c>
      <c r="AI3874" s="67"/>
      <c r="AJ3874" s="447">
        <f>AJ3875</f>
        <v>1600</v>
      </c>
      <c r="AK3874" s="71"/>
      <c r="AL3874" s="447">
        <f>AL3875</f>
        <v>1180</v>
      </c>
      <c r="AM3874" s="447"/>
      <c r="AN3874" s="447">
        <f>AN3875</f>
        <v>1260</v>
      </c>
      <c r="AO3874" s="447"/>
      <c r="AP3874" s="447">
        <f>AP3875</f>
        <v>1260</v>
      </c>
      <c r="AQ3874" s="447"/>
    </row>
    <row r="3875" spans="2:43" ht="18" customHeight="1" x14ac:dyDescent="0.25">
      <c r="B3875" s="4"/>
      <c r="C3875" s="117"/>
      <c r="D3875" s="117"/>
      <c r="E3875" s="117"/>
      <c r="F3875" s="48"/>
      <c r="G3875" s="11"/>
      <c r="H3875" s="117"/>
      <c r="I3875" s="124"/>
      <c r="J3875" s="124"/>
      <c r="K3875" s="144"/>
      <c r="L3875" s="11"/>
      <c r="M3875" s="143"/>
      <c r="N3875" s="42"/>
      <c r="O3875" s="128"/>
      <c r="P3875" s="130"/>
      <c r="Q3875" s="131"/>
      <c r="R3875" s="72" t="s">
        <v>3</v>
      </c>
      <c r="S3875" s="181"/>
      <c r="T3875" s="73" t="s">
        <v>20</v>
      </c>
      <c r="V3875" s="497">
        <v>12500</v>
      </c>
      <c r="X3875" s="697">
        <v>11000</v>
      </c>
      <c r="Z3875" s="697">
        <v>1500</v>
      </c>
      <c r="AB3875" s="74">
        <v>6400</v>
      </c>
      <c r="AD3875" s="74">
        <v>6800</v>
      </c>
      <c r="AF3875" s="696">
        <v>0</v>
      </c>
      <c r="AH3875" s="696">
        <f t="shared" si="639"/>
        <v>6800</v>
      </c>
      <c r="AI3875" s="446"/>
      <c r="AJ3875" s="74">
        <f>CEILING(AB3875*25/100,10)</f>
        <v>1600</v>
      </c>
      <c r="AK3875" s="8"/>
      <c r="AL3875" s="74">
        <v>1180</v>
      </c>
      <c r="AM3875" s="74"/>
      <c r="AN3875" s="74">
        <v>1260</v>
      </c>
      <c r="AO3875" s="74"/>
      <c r="AP3875" s="74">
        <v>1260</v>
      </c>
      <c r="AQ3875" s="74"/>
    </row>
    <row r="3876" spans="2:43" ht="18" customHeight="1" x14ac:dyDescent="0.2">
      <c r="B3876" s="4"/>
      <c r="C3876" s="117"/>
      <c r="D3876" s="117"/>
      <c r="E3876" s="117"/>
      <c r="F3876" s="48"/>
      <c r="G3876" s="11"/>
      <c r="H3876" s="117"/>
      <c r="I3876" s="124"/>
      <c r="J3876" s="124"/>
      <c r="K3876" s="144"/>
      <c r="L3876" s="11"/>
      <c r="M3876" s="143"/>
      <c r="N3876" s="42"/>
      <c r="O3876" s="128"/>
      <c r="P3876" s="130"/>
      <c r="Q3876" s="131">
        <v>2</v>
      </c>
      <c r="R3876" s="68"/>
      <c r="S3876" s="35"/>
      <c r="T3876" s="69" t="s">
        <v>21</v>
      </c>
      <c r="U3876" s="92"/>
      <c r="V3876" s="70">
        <f>V3877</f>
        <v>2500</v>
      </c>
      <c r="X3876" s="447">
        <f>X3877</f>
        <v>2500</v>
      </c>
      <c r="Z3876" s="447">
        <f>Z3877</f>
        <v>860</v>
      </c>
      <c r="AB3876" s="447">
        <f>AB3877</f>
        <v>600</v>
      </c>
      <c r="AD3876" s="447">
        <f>AD3877</f>
        <v>600</v>
      </c>
      <c r="AF3876" s="447">
        <f>AF3877</f>
        <v>0</v>
      </c>
      <c r="AH3876" s="447">
        <f t="shared" si="639"/>
        <v>600</v>
      </c>
      <c r="AI3876" s="8"/>
      <c r="AJ3876" s="447">
        <f>AJ3877</f>
        <v>150</v>
      </c>
      <c r="AK3876" s="71"/>
      <c r="AL3876" s="447">
        <f>AL3877</f>
        <v>1250</v>
      </c>
      <c r="AM3876" s="447"/>
      <c r="AN3876" s="447">
        <f>AN3877</f>
        <v>1330</v>
      </c>
      <c r="AO3876" s="447"/>
      <c r="AP3876" s="447">
        <f>AP3877</f>
        <v>1330</v>
      </c>
      <c r="AQ3876" s="447"/>
    </row>
    <row r="3877" spans="2:43" ht="18" customHeight="1" x14ac:dyDescent="0.25">
      <c r="B3877" s="4"/>
      <c r="C3877" s="117"/>
      <c r="D3877" s="117"/>
      <c r="E3877" s="117"/>
      <c r="F3877" s="48"/>
      <c r="G3877" s="11"/>
      <c r="H3877" s="117"/>
      <c r="I3877" s="124"/>
      <c r="J3877" s="124"/>
      <c r="K3877" s="144"/>
      <c r="L3877" s="11"/>
      <c r="M3877" s="143"/>
      <c r="N3877" s="42"/>
      <c r="O3877" s="128"/>
      <c r="P3877" s="130"/>
      <c r="Q3877" s="130"/>
      <c r="R3877" s="72" t="s">
        <v>3</v>
      </c>
      <c r="S3877" s="181"/>
      <c r="T3877" s="73" t="s">
        <v>21</v>
      </c>
      <c r="V3877" s="497">
        <v>2500</v>
      </c>
      <c r="X3877" s="697">
        <v>2500</v>
      </c>
      <c r="Z3877" s="697">
        <v>860</v>
      </c>
      <c r="AB3877" s="74">
        <v>600</v>
      </c>
      <c r="AD3877" s="74">
        <v>600</v>
      </c>
      <c r="AF3877" s="696">
        <v>0</v>
      </c>
      <c r="AH3877" s="696">
        <f t="shared" si="639"/>
        <v>600</v>
      </c>
      <c r="AI3877" s="446"/>
      <c r="AJ3877" s="74">
        <f>CEILING(AB3877*25/100,10)</f>
        <v>150</v>
      </c>
      <c r="AK3877" s="8"/>
      <c r="AL3877" s="74">
        <v>1250</v>
      </c>
      <c r="AM3877" s="74"/>
      <c r="AN3877" s="74">
        <v>1330</v>
      </c>
      <c r="AO3877" s="74"/>
      <c r="AP3877" s="74">
        <v>1330</v>
      </c>
      <c r="AQ3877" s="74"/>
    </row>
    <row r="3878" spans="2:43" ht="18" customHeight="1" x14ac:dyDescent="0.2">
      <c r="B3878" s="4"/>
      <c r="C3878" s="117"/>
      <c r="D3878" s="117"/>
      <c r="E3878" s="117"/>
      <c r="F3878" s="48"/>
      <c r="G3878" s="11"/>
      <c r="H3878" s="117"/>
      <c r="I3878" s="124"/>
      <c r="J3878" s="124"/>
      <c r="K3878" s="144"/>
      <c r="L3878" s="11"/>
      <c r="M3878" s="143"/>
      <c r="N3878" s="42"/>
      <c r="O3878" s="128"/>
      <c r="P3878" s="130"/>
      <c r="Q3878" s="131">
        <v>3</v>
      </c>
      <c r="R3878" s="68"/>
      <c r="S3878" s="35"/>
      <c r="T3878" s="69" t="s">
        <v>22</v>
      </c>
      <c r="U3878" s="92"/>
      <c r="V3878" s="70">
        <f>V3879</f>
        <v>0</v>
      </c>
      <c r="X3878" s="447">
        <f>X3879</f>
        <v>3000</v>
      </c>
      <c r="Z3878" s="447">
        <f>Z3879</f>
        <v>1090</v>
      </c>
      <c r="AB3878" s="447">
        <f>AB3879</f>
        <v>0</v>
      </c>
      <c r="AD3878" s="447">
        <f>AD3879</f>
        <v>0</v>
      </c>
      <c r="AF3878" s="447">
        <f>AF3879</f>
        <v>0</v>
      </c>
      <c r="AH3878" s="447">
        <f t="shared" si="639"/>
        <v>0</v>
      </c>
      <c r="AI3878" s="8"/>
      <c r="AJ3878" s="447">
        <f>AJ3879</f>
        <v>0</v>
      </c>
      <c r="AK3878" s="71"/>
      <c r="AL3878" s="447">
        <f>AL3879</f>
        <v>900</v>
      </c>
      <c r="AM3878" s="447"/>
      <c r="AN3878" s="447">
        <f>AN3879</f>
        <v>980</v>
      </c>
      <c r="AO3878" s="447"/>
      <c r="AP3878" s="447">
        <f>AP3879</f>
        <v>980</v>
      </c>
      <c r="AQ3878" s="447"/>
    </row>
    <row r="3879" spans="2:43" ht="18" customHeight="1" x14ac:dyDescent="0.2">
      <c r="B3879" s="4"/>
      <c r="C3879" s="117"/>
      <c r="D3879" s="117"/>
      <c r="E3879" s="117"/>
      <c r="F3879" s="48"/>
      <c r="G3879" s="11"/>
      <c r="H3879" s="117"/>
      <c r="I3879" s="124"/>
      <c r="J3879" s="124"/>
      <c r="K3879" s="144"/>
      <c r="L3879" s="11"/>
      <c r="M3879" s="143"/>
      <c r="N3879" s="42"/>
      <c r="O3879" s="128"/>
      <c r="P3879" s="130"/>
      <c r="Q3879" s="130"/>
      <c r="R3879" s="72" t="s">
        <v>3</v>
      </c>
      <c r="S3879" s="181"/>
      <c r="T3879" s="73" t="s">
        <v>22</v>
      </c>
      <c r="V3879" s="74">
        <v>0</v>
      </c>
      <c r="X3879" s="74">
        <v>3000</v>
      </c>
      <c r="Z3879" s="74">
        <v>1090</v>
      </c>
      <c r="AB3879" s="74">
        <v>0</v>
      </c>
      <c r="AD3879" s="74">
        <v>0</v>
      </c>
      <c r="AF3879" s="74">
        <v>0</v>
      </c>
      <c r="AH3879" s="74">
        <f t="shared" si="639"/>
        <v>0</v>
      </c>
      <c r="AI3879" s="446"/>
      <c r="AJ3879" s="74">
        <v>0</v>
      </c>
      <c r="AK3879" s="8"/>
      <c r="AL3879" s="74">
        <v>900</v>
      </c>
      <c r="AM3879" s="74"/>
      <c r="AN3879" s="74">
        <v>980</v>
      </c>
      <c r="AO3879" s="74"/>
      <c r="AP3879" s="74">
        <v>980</v>
      </c>
      <c r="AQ3879" s="74"/>
    </row>
    <row r="3880" spans="2:43" ht="18" customHeight="1" x14ac:dyDescent="0.2">
      <c r="B3880" s="4"/>
      <c r="C3880" s="117"/>
      <c r="D3880" s="117"/>
      <c r="E3880" s="117"/>
      <c r="F3880" s="48"/>
      <c r="G3880" s="11"/>
      <c r="H3880" s="117"/>
      <c r="I3880" s="124"/>
      <c r="J3880" s="124"/>
      <c r="K3880" s="144"/>
      <c r="L3880" s="11"/>
      <c r="M3880" s="143"/>
      <c r="N3880" s="42"/>
      <c r="O3880" s="128"/>
      <c r="P3880" s="129">
        <v>5</v>
      </c>
      <c r="Q3880" s="129"/>
      <c r="R3880" s="64"/>
      <c r="S3880" s="234"/>
      <c r="T3880" s="65" t="s">
        <v>24</v>
      </c>
      <c r="U3880" s="155"/>
      <c r="V3880" s="66">
        <f>V3881+V3883</f>
        <v>3000</v>
      </c>
      <c r="X3880" s="66">
        <f>X3881+X3883</f>
        <v>3500</v>
      </c>
      <c r="Z3880" s="66">
        <f>Z3881+Z3883</f>
        <v>1100</v>
      </c>
      <c r="AB3880" s="66">
        <f>AB3881+AB3883</f>
        <v>1500</v>
      </c>
      <c r="AD3880" s="66">
        <f>AD3881+AD3883</f>
        <v>1600</v>
      </c>
      <c r="AF3880" s="66">
        <f>AF3881+AF3883</f>
        <v>0</v>
      </c>
      <c r="AH3880" s="66">
        <f t="shared" si="639"/>
        <v>1600</v>
      </c>
      <c r="AI3880" s="8"/>
      <c r="AJ3880" s="66">
        <f>AJ3881+AJ3883</f>
        <v>530</v>
      </c>
      <c r="AK3880" s="67"/>
      <c r="AL3880" s="66">
        <f>AL3881+AL3883</f>
        <v>2500</v>
      </c>
      <c r="AM3880" s="66"/>
      <c r="AN3880" s="66">
        <f>AN3881+AN3883</f>
        <v>3000</v>
      </c>
      <c r="AO3880" s="66"/>
      <c r="AP3880" s="66">
        <f>AP3881+AP3883</f>
        <v>3000</v>
      </c>
      <c r="AQ3880" s="66"/>
    </row>
    <row r="3881" spans="2:43" ht="18" customHeight="1" x14ac:dyDescent="0.2">
      <c r="B3881" s="4"/>
      <c r="C3881" s="117"/>
      <c r="D3881" s="117"/>
      <c r="E3881" s="117"/>
      <c r="F3881" s="48"/>
      <c r="G3881" s="11"/>
      <c r="H3881" s="117"/>
      <c r="I3881" s="124"/>
      <c r="J3881" s="124"/>
      <c r="K3881" s="144"/>
      <c r="L3881" s="11"/>
      <c r="M3881" s="143"/>
      <c r="N3881" s="42"/>
      <c r="O3881" s="128"/>
      <c r="P3881" s="130"/>
      <c r="Q3881" s="131">
        <v>2</v>
      </c>
      <c r="R3881" s="68"/>
      <c r="S3881" s="35"/>
      <c r="T3881" s="69" t="s">
        <v>25</v>
      </c>
      <c r="U3881" s="92"/>
      <c r="V3881" s="70">
        <f>V3882</f>
        <v>3000</v>
      </c>
      <c r="X3881" s="447">
        <f>X3882</f>
        <v>3500</v>
      </c>
      <c r="Z3881" s="447">
        <f>Z3882</f>
        <v>1100</v>
      </c>
      <c r="AB3881" s="447">
        <f>AB3882</f>
        <v>1500</v>
      </c>
      <c r="AD3881" s="447">
        <f>AD3882</f>
        <v>1600</v>
      </c>
      <c r="AF3881" s="447">
        <f>AF3882</f>
        <v>0</v>
      </c>
      <c r="AH3881" s="447">
        <f t="shared" si="639"/>
        <v>1600</v>
      </c>
      <c r="AI3881" s="67"/>
      <c r="AJ3881" s="447">
        <f>AJ3882</f>
        <v>530</v>
      </c>
      <c r="AK3881" s="71"/>
      <c r="AL3881" s="447">
        <f>AL3882</f>
        <v>2500</v>
      </c>
      <c r="AM3881" s="447"/>
      <c r="AN3881" s="447">
        <f>AN3882</f>
        <v>3000</v>
      </c>
      <c r="AO3881" s="447"/>
      <c r="AP3881" s="447">
        <f>AP3882</f>
        <v>3000</v>
      </c>
      <c r="AQ3881" s="447"/>
    </row>
    <row r="3882" spans="2:43" ht="18" customHeight="1" x14ac:dyDescent="0.25">
      <c r="B3882" s="4"/>
      <c r="C3882" s="117"/>
      <c r="D3882" s="117"/>
      <c r="E3882" s="117"/>
      <c r="F3882" s="48"/>
      <c r="G3882" s="11"/>
      <c r="H3882" s="117"/>
      <c r="I3882" s="124"/>
      <c r="J3882" s="124"/>
      <c r="K3882" s="144"/>
      <c r="L3882" s="11"/>
      <c r="M3882" s="143"/>
      <c r="N3882" s="42"/>
      <c r="O3882" s="128"/>
      <c r="P3882" s="130"/>
      <c r="Q3882" s="130"/>
      <c r="R3882" s="72" t="s">
        <v>0</v>
      </c>
      <c r="S3882" s="181"/>
      <c r="T3882" s="73" t="s">
        <v>221</v>
      </c>
      <c r="V3882" s="524">
        <v>3000</v>
      </c>
      <c r="X3882" s="747">
        <v>3500</v>
      </c>
      <c r="Z3882" s="829">
        <v>1100</v>
      </c>
      <c r="AB3882" s="74">
        <v>1500</v>
      </c>
      <c r="AD3882" s="74">
        <v>1600</v>
      </c>
      <c r="AF3882" s="74">
        <v>0</v>
      </c>
      <c r="AH3882" s="696">
        <f t="shared" si="639"/>
        <v>1600</v>
      </c>
      <c r="AI3882" s="446"/>
      <c r="AJ3882" s="74">
        <f>CEILING(AB3882*35/100,10)</f>
        <v>530</v>
      </c>
      <c r="AK3882" s="8"/>
      <c r="AL3882" s="74">
        <v>2500</v>
      </c>
      <c r="AM3882" s="74"/>
      <c r="AN3882" s="74">
        <v>3000</v>
      </c>
      <c r="AO3882" s="74"/>
      <c r="AP3882" s="74">
        <v>3000</v>
      </c>
      <c r="AQ3882" s="74"/>
    </row>
    <row r="3883" spans="2:43" ht="18" hidden="1" customHeight="1" x14ac:dyDescent="0.2">
      <c r="B3883" s="4"/>
      <c r="C3883" s="117"/>
      <c r="D3883" s="117"/>
      <c r="E3883" s="117"/>
      <c r="F3883" s="48"/>
      <c r="G3883" s="11"/>
      <c r="H3883" s="117"/>
      <c r="I3883" s="124"/>
      <c r="J3883" s="124"/>
      <c r="K3883" s="144"/>
      <c r="L3883" s="11"/>
      <c r="M3883" s="143"/>
      <c r="N3883" s="42"/>
      <c r="O3883" s="128"/>
      <c r="P3883" s="130"/>
      <c r="Q3883" s="131">
        <v>9</v>
      </c>
      <c r="R3883" s="68"/>
      <c r="S3883" s="35"/>
      <c r="T3883" s="69" t="s">
        <v>34</v>
      </c>
      <c r="U3883" s="92"/>
      <c r="V3883" s="70">
        <f>V3884</f>
        <v>0</v>
      </c>
      <c r="X3883" s="447">
        <f>X3884</f>
        <v>0</v>
      </c>
      <c r="Z3883" s="447">
        <f>Z3884</f>
        <v>0</v>
      </c>
      <c r="AB3883" s="447">
        <f>AB3884</f>
        <v>0</v>
      </c>
      <c r="AD3883" s="447">
        <f>AD3884</f>
        <v>0</v>
      </c>
      <c r="AF3883" s="447">
        <f>AF3884</f>
        <v>0</v>
      </c>
      <c r="AH3883" s="447">
        <f t="shared" si="639"/>
        <v>0</v>
      </c>
      <c r="AI3883" s="8"/>
      <c r="AJ3883" s="447">
        <f>AJ3884</f>
        <v>0</v>
      </c>
      <c r="AK3883" s="71"/>
      <c r="AL3883" s="447">
        <f>AL3884</f>
        <v>0</v>
      </c>
      <c r="AM3883" s="447"/>
      <c r="AN3883" s="447">
        <f>AN3884</f>
        <v>0</v>
      </c>
      <c r="AO3883" s="447"/>
      <c r="AP3883" s="447">
        <f>AP3884</f>
        <v>0</v>
      </c>
      <c r="AQ3883" s="447"/>
    </row>
    <row r="3884" spans="2:43" ht="18" hidden="1" customHeight="1" x14ac:dyDescent="0.25">
      <c r="B3884" s="4"/>
      <c r="C3884" s="117"/>
      <c r="D3884" s="117"/>
      <c r="E3884" s="117"/>
      <c r="F3884" s="48"/>
      <c r="G3884" s="11"/>
      <c r="H3884" s="117"/>
      <c r="I3884" s="124"/>
      <c r="J3884" s="124"/>
      <c r="K3884" s="144"/>
      <c r="L3884" s="11"/>
      <c r="M3884" s="143"/>
      <c r="N3884" s="42"/>
      <c r="O3884" s="128"/>
      <c r="P3884" s="130"/>
      <c r="Q3884" s="130"/>
      <c r="R3884" s="72">
        <v>3</v>
      </c>
      <c r="S3884" s="181"/>
      <c r="T3884" s="73" t="s">
        <v>436</v>
      </c>
      <c r="V3884" s="524">
        <v>0</v>
      </c>
      <c r="X3884" s="747">
        <v>0</v>
      </c>
      <c r="Z3884" s="747">
        <v>0</v>
      </c>
      <c r="AB3884" s="74">
        <v>0</v>
      </c>
      <c r="AD3884" s="74">
        <v>0</v>
      </c>
      <c r="AF3884" s="74">
        <v>0</v>
      </c>
      <c r="AH3884" s="696">
        <f t="shared" si="639"/>
        <v>0</v>
      </c>
      <c r="AI3884" s="446"/>
      <c r="AJ3884" s="74">
        <v>0</v>
      </c>
      <c r="AK3884" s="8"/>
      <c r="AL3884" s="74">
        <v>0</v>
      </c>
      <c r="AM3884" s="74"/>
      <c r="AN3884" s="74">
        <v>0</v>
      </c>
      <c r="AO3884" s="74"/>
      <c r="AP3884" s="74">
        <v>0</v>
      </c>
      <c r="AQ3884" s="74"/>
    </row>
    <row r="3885" spans="2:43" ht="18" customHeight="1" x14ac:dyDescent="0.2">
      <c r="B3885" s="4"/>
      <c r="C3885" s="117"/>
      <c r="D3885" s="117"/>
      <c r="E3885" s="117"/>
      <c r="F3885" s="48"/>
      <c r="G3885" s="11"/>
      <c r="H3885" s="117"/>
      <c r="I3885" s="124"/>
      <c r="J3885" s="124"/>
      <c r="K3885" s="144"/>
      <c r="L3885" s="11"/>
      <c r="M3885" s="143"/>
      <c r="N3885" s="42"/>
      <c r="O3885" s="128"/>
      <c r="P3885" s="129">
        <v>7</v>
      </c>
      <c r="Q3885" s="129"/>
      <c r="R3885" s="64"/>
      <c r="S3885" s="234"/>
      <c r="T3885" s="65" t="s">
        <v>343</v>
      </c>
      <c r="U3885" s="155"/>
      <c r="V3885" s="66">
        <f>V3886+V3889</f>
        <v>2000</v>
      </c>
      <c r="X3885" s="66">
        <f>X3886+X3889</f>
        <v>2000</v>
      </c>
      <c r="Z3885" s="66">
        <f>Z3886+Z3889</f>
        <v>3500</v>
      </c>
      <c r="AB3885" s="66">
        <f>AB3886+AB3889</f>
        <v>2500</v>
      </c>
      <c r="AD3885" s="66">
        <f>AD3886+AD3889</f>
        <v>2625</v>
      </c>
      <c r="AF3885" s="66">
        <f>AF3886+AF3889</f>
        <v>0</v>
      </c>
      <c r="AH3885" s="66">
        <f t="shared" si="639"/>
        <v>2625</v>
      </c>
      <c r="AI3885" s="8"/>
      <c r="AJ3885" s="66">
        <f>AJ3886+AJ3889</f>
        <v>630</v>
      </c>
      <c r="AK3885" s="67"/>
      <c r="AL3885" s="66">
        <f>AL3886+AL3889</f>
        <v>2500</v>
      </c>
      <c r="AM3885" s="66"/>
      <c r="AN3885" s="66">
        <f>AN3886+AN3889</f>
        <v>3000</v>
      </c>
      <c r="AO3885" s="66"/>
      <c r="AP3885" s="66">
        <f>AP3886+AP3889</f>
        <v>3000</v>
      </c>
      <c r="AQ3885" s="66"/>
    </row>
    <row r="3886" spans="2:43" ht="18" hidden="1" customHeight="1" x14ac:dyDescent="0.2">
      <c r="B3886" s="4"/>
      <c r="C3886" s="117"/>
      <c r="D3886" s="117"/>
      <c r="E3886" s="117"/>
      <c r="F3886" s="48"/>
      <c r="G3886" s="11"/>
      <c r="H3886" s="117"/>
      <c r="I3886" s="124"/>
      <c r="J3886" s="124"/>
      <c r="K3886" s="144"/>
      <c r="L3886" s="11"/>
      <c r="M3886" s="143"/>
      <c r="N3886" s="42"/>
      <c r="O3886" s="128"/>
      <c r="P3886" s="130"/>
      <c r="Q3886" s="131">
        <v>1</v>
      </c>
      <c r="R3886" s="68"/>
      <c r="S3886" s="35"/>
      <c r="T3886" s="69" t="s">
        <v>255</v>
      </c>
      <c r="U3886" s="92"/>
      <c r="V3886" s="70">
        <f>SUM(V3887:V3888)</f>
        <v>0</v>
      </c>
      <c r="X3886" s="70">
        <f>SUM(X3887:X3888)</f>
        <v>0</v>
      </c>
      <c r="Z3886" s="70">
        <f>SUM(Z3887:Z3888)</f>
        <v>0</v>
      </c>
      <c r="AB3886" s="447">
        <f>SUM(AB3887:AB3888)</f>
        <v>0</v>
      </c>
      <c r="AD3886" s="70">
        <f>SUM(AD3887:AD3888)</f>
        <v>0</v>
      </c>
      <c r="AF3886" s="70">
        <f>SUM(AF3887:AF3888)</f>
        <v>0</v>
      </c>
      <c r="AH3886" s="70">
        <f t="shared" si="639"/>
        <v>0</v>
      </c>
      <c r="AI3886" s="67"/>
      <c r="AJ3886" s="447">
        <f>SUM(AJ3887:AJ3888)</f>
        <v>0</v>
      </c>
      <c r="AK3886" s="71"/>
      <c r="AL3886" s="447">
        <f>SUM(AL3887:AL3888)</f>
        <v>0</v>
      </c>
      <c r="AM3886" s="447"/>
      <c r="AN3886" s="447">
        <f>SUM(AN3887:AN3888)</f>
        <v>0</v>
      </c>
      <c r="AO3886" s="70"/>
      <c r="AP3886" s="447">
        <f>SUM(AP3887:AP3888)</f>
        <v>0</v>
      </c>
      <c r="AQ3886" s="70"/>
    </row>
    <row r="3887" spans="2:43" ht="18" hidden="1" customHeight="1" x14ac:dyDescent="0.25">
      <c r="B3887" s="4"/>
      <c r="C3887" s="117"/>
      <c r="D3887" s="117"/>
      <c r="E3887" s="117"/>
      <c r="F3887" s="48"/>
      <c r="G3887" s="11"/>
      <c r="H3887" s="117"/>
      <c r="I3887" s="124"/>
      <c r="J3887" s="124"/>
      <c r="K3887" s="144"/>
      <c r="L3887" s="11"/>
      <c r="M3887" s="143"/>
      <c r="N3887" s="42"/>
      <c r="O3887" s="128"/>
      <c r="P3887" s="130"/>
      <c r="Q3887" s="131"/>
      <c r="R3887" s="72">
        <v>1</v>
      </c>
      <c r="S3887" s="181"/>
      <c r="T3887" s="73" t="s">
        <v>256</v>
      </c>
      <c r="V3887" s="550">
        <v>0</v>
      </c>
      <c r="X3887" s="748">
        <v>0</v>
      </c>
      <c r="Z3887" s="748">
        <v>0</v>
      </c>
      <c r="AB3887" s="74">
        <v>0</v>
      </c>
      <c r="AD3887" s="74">
        <v>0</v>
      </c>
      <c r="AF3887" s="74">
        <v>0</v>
      </c>
      <c r="AH3887" s="696">
        <f t="shared" si="639"/>
        <v>0</v>
      </c>
      <c r="AI3887" s="446"/>
      <c r="AJ3887" s="74">
        <v>0</v>
      </c>
      <c r="AK3887" s="8"/>
      <c r="AL3887" s="74">
        <v>0</v>
      </c>
      <c r="AM3887" s="74"/>
      <c r="AN3887" s="74">
        <v>0</v>
      </c>
      <c r="AO3887" s="696"/>
      <c r="AP3887" s="74">
        <v>0</v>
      </c>
      <c r="AQ3887" s="696"/>
    </row>
    <row r="3888" spans="2:43" ht="18" hidden="1" customHeight="1" x14ac:dyDescent="0.25">
      <c r="B3888" s="4"/>
      <c r="C3888" s="117"/>
      <c r="D3888" s="117"/>
      <c r="E3888" s="117"/>
      <c r="F3888" s="48"/>
      <c r="G3888" s="11"/>
      <c r="H3888" s="117"/>
      <c r="I3888" s="124"/>
      <c r="J3888" s="124"/>
      <c r="K3888" s="144"/>
      <c r="L3888" s="11"/>
      <c r="M3888" s="143"/>
      <c r="N3888" s="42"/>
      <c r="O3888" s="128"/>
      <c r="P3888" s="130"/>
      <c r="Q3888" s="131"/>
      <c r="R3888" s="72">
        <v>2</v>
      </c>
      <c r="S3888" s="181"/>
      <c r="T3888" s="73" t="s">
        <v>57</v>
      </c>
      <c r="V3888" s="550">
        <v>0</v>
      </c>
      <c r="X3888" s="748">
        <v>0</v>
      </c>
      <c r="Z3888" s="748">
        <v>0</v>
      </c>
      <c r="AB3888" s="74">
        <v>0</v>
      </c>
      <c r="AD3888" s="74">
        <v>0</v>
      </c>
      <c r="AF3888" s="74">
        <v>0</v>
      </c>
      <c r="AH3888" s="696">
        <f t="shared" si="639"/>
        <v>0</v>
      </c>
      <c r="AI3888" s="8"/>
      <c r="AJ3888" s="74">
        <v>0</v>
      </c>
      <c r="AK3888" s="8"/>
      <c r="AL3888" s="74">
        <v>0</v>
      </c>
      <c r="AM3888" s="74"/>
      <c r="AN3888" s="74">
        <v>0</v>
      </c>
      <c r="AO3888" s="696"/>
      <c r="AP3888" s="74">
        <v>0</v>
      </c>
      <c r="AQ3888" s="696"/>
    </row>
    <row r="3889" spans="2:43" ht="18" customHeight="1" x14ac:dyDescent="0.2">
      <c r="B3889" s="4"/>
      <c r="C3889" s="117"/>
      <c r="D3889" s="117"/>
      <c r="E3889" s="117"/>
      <c r="F3889" s="48"/>
      <c r="G3889" s="11"/>
      <c r="H3889" s="117"/>
      <c r="I3889" s="124"/>
      <c r="J3889" s="124"/>
      <c r="K3889" s="144"/>
      <c r="L3889" s="11"/>
      <c r="M3889" s="143"/>
      <c r="N3889" s="42"/>
      <c r="O3889" s="128"/>
      <c r="P3889" s="130"/>
      <c r="Q3889" s="131">
        <v>3</v>
      </c>
      <c r="R3889" s="68"/>
      <c r="S3889" s="35"/>
      <c r="T3889" s="69" t="s">
        <v>224</v>
      </c>
      <c r="U3889" s="92"/>
      <c r="V3889" s="70">
        <f>V3890</f>
        <v>2000</v>
      </c>
      <c r="X3889" s="447">
        <f>X3890</f>
        <v>2000</v>
      </c>
      <c r="Z3889" s="447">
        <f>Z3890</f>
        <v>3500</v>
      </c>
      <c r="AB3889" s="447">
        <f>AB3890</f>
        <v>2500</v>
      </c>
      <c r="AD3889" s="447">
        <f>AD3890</f>
        <v>2625</v>
      </c>
      <c r="AF3889" s="447">
        <f>AF3890</f>
        <v>0</v>
      </c>
      <c r="AH3889" s="447">
        <f t="shared" si="639"/>
        <v>2625</v>
      </c>
      <c r="AI3889" s="8"/>
      <c r="AJ3889" s="447">
        <f>AJ3890</f>
        <v>630</v>
      </c>
      <c r="AK3889" s="71"/>
      <c r="AL3889" s="447">
        <f>AL3890</f>
        <v>2500</v>
      </c>
      <c r="AM3889" s="447"/>
      <c r="AN3889" s="447">
        <f>AN3890</f>
        <v>3000</v>
      </c>
      <c r="AO3889" s="447"/>
      <c r="AP3889" s="447">
        <f>AP3890</f>
        <v>3000</v>
      </c>
      <c r="AQ3889" s="447"/>
    </row>
    <row r="3890" spans="2:43" ht="18" customHeight="1" x14ac:dyDescent="0.25">
      <c r="B3890" s="4"/>
      <c r="C3890" s="117"/>
      <c r="D3890" s="117"/>
      <c r="E3890" s="117"/>
      <c r="F3890" s="48"/>
      <c r="G3890" s="11"/>
      <c r="H3890" s="117"/>
      <c r="I3890" s="124"/>
      <c r="J3890" s="124"/>
      <c r="K3890" s="144"/>
      <c r="L3890" s="11"/>
      <c r="M3890" s="143"/>
      <c r="N3890" s="42"/>
      <c r="O3890" s="128"/>
      <c r="P3890" s="130"/>
      <c r="Q3890" s="131"/>
      <c r="R3890" s="72" t="s">
        <v>0</v>
      </c>
      <c r="S3890" s="181"/>
      <c r="T3890" s="73" t="s">
        <v>53</v>
      </c>
      <c r="V3890" s="550">
        <v>2000</v>
      </c>
      <c r="X3890" s="748">
        <v>2000</v>
      </c>
      <c r="Z3890" s="880">
        <v>3500</v>
      </c>
      <c r="AB3890" s="74">
        <v>2500</v>
      </c>
      <c r="AD3890" s="74">
        <v>2625</v>
      </c>
      <c r="AF3890" s="74">
        <v>0</v>
      </c>
      <c r="AH3890" s="696">
        <f t="shared" si="639"/>
        <v>2625</v>
      </c>
      <c r="AI3890" s="446"/>
      <c r="AJ3890" s="74">
        <f>CEILING(AB3890*25/100,10)</f>
        <v>630</v>
      </c>
      <c r="AK3890" s="8"/>
      <c r="AL3890" s="74">
        <v>2500</v>
      </c>
      <c r="AM3890" s="74"/>
      <c r="AN3890" s="74">
        <v>3000</v>
      </c>
      <c r="AO3890" s="74"/>
      <c r="AP3890" s="74">
        <v>3000</v>
      </c>
      <c r="AQ3890" s="74"/>
    </row>
    <row r="3891" spans="2:43" ht="18.75" hidden="1" customHeight="1" x14ac:dyDescent="0.2">
      <c r="B3891" s="4"/>
      <c r="C3891" s="117"/>
      <c r="D3891" s="117"/>
      <c r="E3891" s="117"/>
      <c r="F3891" s="48"/>
      <c r="G3891" s="11"/>
      <c r="H3891" s="117"/>
      <c r="I3891" s="124"/>
      <c r="J3891" s="124"/>
      <c r="K3891" s="144"/>
      <c r="L3891" s="11"/>
      <c r="M3891" s="143"/>
      <c r="N3891" s="42"/>
      <c r="O3891" s="128"/>
      <c r="P3891" s="129">
        <v>8</v>
      </c>
      <c r="Q3891" s="129"/>
      <c r="R3891" s="64"/>
      <c r="S3891" s="234"/>
      <c r="T3891" s="65" t="s">
        <v>338</v>
      </c>
      <c r="U3891" s="155"/>
      <c r="V3891" s="66">
        <f>V3892</f>
        <v>0</v>
      </c>
      <c r="X3891" s="66">
        <f>X3892</f>
        <v>0</v>
      </c>
      <c r="Z3891" s="66">
        <f>Z3892</f>
        <v>0</v>
      </c>
      <c r="AB3891" s="66">
        <f>AB3892</f>
        <v>0</v>
      </c>
      <c r="AD3891" s="66">
        <f>AD3892</f>
        <v>0</v>
      </c>
      <c r="AF3891" s="66">
        <f>AF3892</f>
        <v>0</v>
      </c>
      <c r="AH3891" s="66">
        <f t="shared" si="639"/>
        <v>0</v>
      </c>
      <c r="AI3891" s="8"/>
      <c r="AJ3891" s="66">
        <f>AJ3892</f>
        <v>0</v>
      </c>
      <c r="AK3891" s="67"/>
      <c r="AL3891" s="66">
        <f t="shared" ref="AL3891:AP3892" si="647">AL3892</f>
        <v>0</v>
      </c>
      <c r="AM3891" s="66"/>
      <c r="AN3891" s="66">
        <f t="shared" si="647"/>
        <v>0</v>
      </c>
      <c r="AO3891" s="66"/>
      <c r="AP3891" s="66">
        <f t="shared" si="647"/>
        <v>0</v>
      </c>
      <c r="AQ3891" s="66"/>
    </row>
    <row r="3892" spans="2:43" ht="18" hidden="1" customHeight="1" x14ac:dyDescent="0.2">
      <c r="B3892" s="4"/>
      <c r="C3892" s="117"/>
      <c r="D3892" s="117"/>
      <c r="E3892" s="117"/>
      <c r="F3892" s="48"/>
      <c r="G3892" s="11"/>
      <c r="H3892" s="117"/>
      <c r="I3892" s="124"/>
      <c r="J3892" s="124"/>
      <c r="K3892" s="144"/>
      <c r="L3892" s="11"/>
      <c r="M3892" s="143"/>
      <c r="N3892" s="42"/>
      <c r="O3892" s="128"/>
      <c r="P3892" s="130"/>
      <c r="Q3892" s="131">
        <v>1</v>
      </c>
      <c r="R3892" s="68"/>
      <c r="S3892" s="35"/>
      <c r="T3892" s="450" t="s">
        <v>87</v>
      </c>
      <c r="U3892" s="92"/>
      <c r="V3892" s="70">
        <f>V3893</f>
        <v>0</v>
      </c>
      <c r="X3892" s="447">
        <f>X3893</f>
        <v>0</v>
      </c>
      <c r="Z3892" s="447">
        <f>Z3893</f>
        <v>0</v>
      </c>
      <c r="AB3892" s="447">
        <f>AB3893</f>
        <v>0</v>
      </c>
      <c r="AD3892" s="447">
        <f>AD3893</f>
        <v>0</v>
      </c>
      <c r="AF3892" s="447">
        <f>AF3893</f>
        <v>0</v>
      </c>
      <c r="AH3892" s="447">
        <f t="shared" si="639"/>
        <v>0</v>
      </c>
      <c r="AI3892" s="67"/>
      <c r="AJ3892" s="447">
        <f>AJ3893</f>
        <v>0</v>
      </c>
      <c r="AK3892" s="71"/>
      <c r="AL3892" s="447">
        <f t="shared" si="647"/>
        <v>0</v>
      </c>
      <c r="AM3892" s="447"/>
      <c r="AN3892" s="447">
        <f t="shared" si="647"/>
        <v>0</v>
      </c>
      <c r="AO3892" s="447"/>
      <c r="AP3892" s="447">
        <f t="shared" si="647"/>
        <v>0</v>
      </c>
      <c r="AQ3892" s="447"/>
    </row>
    <row r="3893" spans="2:43" ht="18" hidden="1" customHeight="1" x14ac:dyDescent="0.2">
      <c r="B3893" s="4"/>
      <c r="C3893" s="117"/>
      <c r="D3893" s="117"/>
      <c r="E3893" s="117"/>
      <c r="F3893" s="48"/>
      <c r="G3893" s="11"/>
      <c r="H3893" s="117"/>
      <c r="I3893" s="124"/>
      <c r="J3893" s="124"/>
      <c r="K3893" s="144"/>
      <c r="L3893" s="11"/>
      <c r="M3893" s="143"/>
      <c r="N3893" s="42"/>
      <c r="O3893" s="128"/>
      <c r="P3893" s="130"/>
      <c r="Q3893" s="131"/>
      <c r="R3893" s="72">
        <v>2</v>
      </c>
      <c r="S3893" s="181"/>
      <c r="T3893" s="73" t="s">
        <v>89</v>
      </c>
      <c r="V3893" s="74">
        <v>0</v>
      </c>
      <c r="X3893" s="74">
        <v>0</v>
      </c>
      <c r="Z3893" s="74">
        <v>0</v>
      </c>
      <c r="AB3893" s="74">
        <v>0</v>
      </c>
      <c r="AD3893" s="74">
        <v>0</v>
      </c>
      <c r="AF3893" s="74">
        <v>0</v>
      </c>
      <c r="AH3893" s="74">
        <f t="shared" si="639"/>
        <v>0</v>
      </c>
      <c r="AI3893" s="446"/>
      <c r="AJ3893" s="74">
        <v>0</v>
      </c>
      <c r="AK3893" s="8"/>
      <c r="AL3893" s="74">
        <v>0</v>
      </c>
      <c r="AM3893" s="74"/>
      <c r="AN3893" s="74">
        <v>0</v>
      </c>
      <c r="AO3893" s="74"/>
      <c r="AP3893" s="74">
        <v>0</v>
      </c>
      <c r="AQ3893" s="74"/>
    </row>
    <row r="3894" spans="2:43" ht="18" hidden="1" customHeight="1" x14ac:dyDescent="0.2">
      <c r="B3894" s="4"/>
      <c r="C3894" s="117"/>
      <c r="D3894" s="117"/>
      <c r="E3894" s="117"/>
      <c r="F3894" s="48"/>
      <c r="G3894" s="11"/>
      <c r="H3894" s="117"/>
      <c r="I3894" s="124"/>
      <c r="J3894" s="124"/>
      <c r="K3894" s="144"/>
      <c r="L3894" s="11"/>
      <c r="M3894" s="143"/>
      <c r="N3894" s="42"/>
      <c r="O3894" s="128"/>
      <c r="P3894" s="129">
        <v>9</v>
      </c>
      <c r="Q3894" s="129"/>
      <c r="R3894" s="64"/>
      <c r="S3894" s="234"/>
      <c r="T3894" s="65" t="s">
        <v>217</v>
      </c>
      <c r="U3894" s="155"/>
      <c r="V3894" s="66">
        <f>V3895+V3897</f>
        <v>0</v>
      </c>
      <c r="X3894" s="66">
        <f>X3895+X3897</f>
        <v>0</v>
      </c>
      <c r="Z3894" s="66">
        <f>Z3895+Z3897</f>
        <v>0</v>
      </c>
      <c r="AB3894" s="66">
        <f>AB3895+AB3897</f>
        <v>0</v>
      </c>
      <c r="AD3894" s="66">
        <f>AD3895+AD3897</f>
        <v>0</v>
      </c>
      <c r="AF3894" s="66">
        <f>AF3895+AF3897</f>
        <v>0</v>
      </c>
      <c r="AH3894" s="66">
        <f t="shared" si="639"/>
        <v>0</v>
      </c>
      <c r="AI3894" s="8"/>
      <c r="AJ3894" s="66">
        <f>AJ3895+AJ3897</f>
        <v>0</v>
      </c>
      <c r="AK3894" s="67"/>
      <c r="AL3894" s="66">
        <f>AL3895+AL3897</f>
        <v>0</v>
      </c>
      <c r="AM3894" s="66"/>
      <c r="AN3894" s="66">
        <f>AN3895+AN3897</f>
        <v>0</v>
      </c>
      <c r="AO3894" s="66"/>
      <c r="AP3894" s="66">
        <f>AP3895+AP3897</f>
        <v>0</v>
      </c>
      <c r="AQ3894" s="66"/>
    </row>
    <row r="3895" spans="2:43" ht="18" hidden="1" customHeight="1" x14ac:dyDescent="0.2">
      <c r="B3895" s="4"/>
      <c r="C3895" s="117"/>
      <c r="D3895" s="117"/>
      <c r="E3895" s="117"/>
      <c r="F3895" s="48"/>
      <c r="G3895" s="11"/>
      <c r="H3895" s="117"/>
      <c r="I3895" s="124"/>
      <c r="J3895" s="124"/>
      <c r="K3895" s="144"/>
      <c r="L3895" s="11"/>
      <c r="M3895" s="143"/>
      <c r="N3895" s="42"/>
      <c r="O3895" s="128"/>
      <c r="P3895" s="130"/>
      <c r="Q3895" s="131">
        <v>1</v>
      </c>
      <c r="R3895" s="68"/>
      <c r="S3895" s="35"/>
      <c r="T3895" s="69" t="s">
        <v>231</v>
      </c>
      <c r="U3895" s="92"/>
      <c r="V3895" s="70">
        <f>V3896</f>
        <v>0</v>
      </c>
      <c r="X3895" s="447">
        <f>X3896</f>
        <v>0</v>
      </c>
      <c r="Z3895" s="447">
        <f>Z3896</f>
        <v>0</v>
      </c>
      <c r="AB3895" s="447">
        <f>AB3896</f>
        <v>0</v>
      </c>
      <c r="AD3895" s="447">
        <f>AD3896</f>
        <v>0</v>
      </c>
      <c r="AF3895" s="447">
        <f>AF3896</f>
        <v>0</v>
      </c>
      <c r="AH3895" s="447">
        <f t="shared" si="639"/>
        <v>0</v>
      </c>
      <c r="AI3895" s="67"/>
      <c r="AJ3895" s="447">
        <f>AJ3896</f>
        <v>0</v>
      </c>
      <c r="AK3895" s="71"/>
      <c r="AL3895" s="447">
        <f>AL3896</f>
        <v>0</v>
      </c>
      <c r="AM3895" s="447"/>
      <c r="AN3895" s="447">
        <f>AN3896</f>
        <v>0</v>
      </c>
      <c r="AO3895" s="447"/>
      <c r="AP3895" s="447">
        <f>AP3896</f>
        <v>0</v>
      </c>
      <c r="AQ3895" s="447"/>
    </row>
    <row r="3896" spans="2:43" ht="18" hidden="1" customHeight="1" x14ac:dyDescent="0.2">
      <c r="B3896" s="4"/>
      <c r="C3896" s="117"/>
      <c r="D3896" s="117"/>
      <c r="E3896" s="117"/>
      <c r="F3896" s="48"/>
      <c r="G3896" s="11"/>
      <c r="H3896" s="117"/>
      <c r="I3896" s="124"/>
      <c r="J3896" s="124"/>
      <c r="K3896" s="144"/>
      <c r="L3896" s="11"/>
      <c r="M3896" s="143"/>
      <c r="N3896" s="42"/>
      <c r="O3896" s="128"/>
      <c r="P3896" s="130"/>
      <c r="Q3896" s="131"/>
      <c r="R3896" s="72" t="s">
        <v>3</v>
      </c>
      <c r="S3896" s="181"/>
      <c r="T3896" s="73" t="s">
        <v>231</v>
      </c>
      <c r="V3896" s="74">
        <v>0</v>
      </c>
      <c r="X3896" s="74">
        <v>0</v>
      </c>
      <c r="Z3896" s="74">
        <v>0</v>
      </c>
      <c r="AB3896" s="74">
        <v>0</v>
      </c>
      <c r="AD3896" s="74">
        <v>0</v>
      </c>
      <c r="AF3896" s="74">
        <v>0</v>
      </c>
      <c r="AH3896" s="74">
        <f t="shared" si="639"/>
        <v>0</v>
      </c>
      <c r="AI3896" s="446"/>
      <c r="AJ3896" s="74">
        <v>0</v>
      </c>
      <c r="AK3896" s="8"/>
      <c r="AL3896" s="74">
        <v>0</v>
      </c>
      <c r="AM3896" s="74"/>
      <c r="AN3896" s="74">
        <v>0</v>
      </c>
      <c r="AO3896" s="74"/>
      <c r="AP3896" s="74">
        <v>0</v>
      </c>
      <c r="AQ3896" s="74"/>
    </row>
    <row r="3897" spans="2:43" ht="18" hidden="1" customHeight="1" x14ac:dyDescent="0.2">
      <c r="B3897" s="4"/>
      <c r="C3897" s="117"/>
      <c r="D3897" s="117"/>
      <c r="E3897" s="117"/>
      <c r="F3897" s="48"/>
      <c r="G3897" s="11"/>
      <c r="H3897" s="117"/>
      <c r="I3897" s="124"/>
      <c r="J3897" s="124"/>
      <c r="K3897" s="144"/>
      <c r="L3897" s="11"/>
      <c r="M3897" s="143"/>
      <c r="N3897" s="42"/>
      <c r="O3897" s="128"/>
      <c r="P3897" s="130"/>
      <c r="Q3897" s="131">
        <v>2</v>
      </c>
      <c r="R3897" s="68"/>
      <c r="S3897" s="35"/>
      <c r="T3897" s="69" t="s">
        <v>232</v>
      </c>
      <c r="U3897" s="92"/>
      <c r="V3897" s="70">
        <f>V3898</f>
        <v>0</v>
      </c>
      <c r="X3897" s="447">
        <f>X3898</f>
        <v>0</v>
      </c>
      <c r="Z3897" s="447">
        <f>Z3898</f>
        <v>0</v>
      </c>
      <c r="AB3897" s="447">
        <f>AB3898</f>
        <v>0</v>
      </c>
      <c r="AD3897" s="447">
        <f>AD3898</f>
        <v>0</v>
      </c>
      <c r="AF3897" s="447">
        <f>AF3898</f>
        <v>0</v>
      </c>
      <c r="AH3897" s="447">
        <f t="shared" si="639"/>
        <v>0</v>
      </c>
      <c r="AI3897" s="8"/>
      <c r="AJ3897" s="447">
        <f>AJ3898</f>
        <v>0</v>
      </c>
      <c r="AK3897" s="71"/>
      <c r="AL3897" s="447">
        <f>AL3898</f>
        <v>0</v>
      </c>
      <c r="AM3897" s="447"/>
      <c r="AN3897" s="447">
        <f>AN3898</f>
        <v>0</v>
      </c>
      <c r="AO3897" s="447"/>
      <c r="AP3897" s="447">
        <f>AP3898</f>
        <v>0</v>
      </c>
      <c r="AQ3897" s="447"/>
    </row>
    <row r="3898" spans="2:43" ht="18" hidden="1" customHeight="1" x14ac:dyDescent="0.2">
      <c r="B3898" s="4"/>
      <c r="C3898" s="117"/>
      <c r="D3898" s="117"/>
      <c r="E3898" s="117"/>
      <c r="F3898" s="48"/>
      <c r="G3898" s="11"/>
      <c r="H3898" s="117"/>
      <c r="I3898" s="124"/>
      <c r="J3898" s="124"/>
      <c r="K3898" s="144"/>
      <c r="L3898" s="11"/>
      <c r="M3898" s="143"/>
      <c r="N3898" s="42"/>
      <c r="O3898" s="128"/>
      <c r="P3898" s="130"/>
      <c r="Q3898" s="131"/>
      <c r="R3898" s="72" t="s">
        <v>3</v>
      </c>
      <c r="S3898" s="181"/>
      <c r="T3898" s="77" t="s">
        <v>232</v>
      </c>
      <c r="U3898" s="141"/>
      <c r="V3898" s="74">
        <v>0</v>
      </c>
      <c r="X3898" s="74">
        <v>0</v>
      </c>
      <c r="Z3898" s="74">
        <v>0</v>
      </c>
      <c r="AB3898" s="74">
        <v>0</v>
      </c>
      <c r="AD3898" s="74">
        <v>0</v>
      </c>
      <c r="AF3898" s="74">
        <v>0</v>
      </c>
      <c r="AH3898" s="74">
        <f t="shared" si="639"/>
        <v>0</v>
      </c>
      <c r="AI3898" s="446"/>
      <c r="AJ3898" s="74">
        <v>0</v>
      </c>
      <c r="AK3898" s="8"/>
      <c r="AL3898" s="74">
        <v>0</v>
      </c>
      <c r="AM3898" s="74"/>
      <c r="AN3898" s="74">
        <v>0</v>
      </c>
      <c r="AO3898" s="74"/>
      <c r="AP3898" s="74">
        <v>0</v>
      </c>
      <c r="AQ3898" s="74"/>
    </row>
    <row r="3899" spans="2:43" ht="18" hidden="1" customHeight="1" x14ac:dyDescent="0.2">
      <c r="B3899" s="4"/>
      <c r="C3899" s="117"/>
      <c r="D3899" s="117"/>
      <c r="E3899" s="117"/>
      <c r="F3899" s="48"/>
      <c r="G3899" s="11"/>
      <c r="H3899" s="117"/>
      <c r="I3899" s="124"/>
      <c r="J3899" s="124"/>
      <c r="K3899" s="144"/>
      <c r="L3899" s="11"/>
      <c r="M3899" s="143"/>
      <c r="N3899" s="42"/>
      <c r="O3899" s="133" t="s">
        <v>55</v>
      </c>
      <c r="P3899" s="134"/>
      <c r="Q3899" s="134"/>
      <c r="R3899" s="79"/>
      <c r="S3899" s="252"/>
      <c r="T3899" s="80" t="s">
        <v>29</v>
      </c>
      <c r="U3899" s="242"/>
      <c r="V3899" s="88">
        <f>V3900</f>
        <v>0</v>
      </c>
      <c r="X3899" s="88">
        <f>X3900</f>
        <v>0</v>
      </c>
      <c r="Z3899" s="88">
        <f>Z3900</f>
        <v>0</v>
      </c>
      <c r="AB3899" s="88">
        <f>AB3900</f>
        <v>0</v>
      </c>
      <c r="AD3899" s="88" t="e">
        <f>#REF!</f>
        <v>#REF!</v>
      </c>
      <c r="AF3899" s="88">
        <f>AF3900</f>
        <v>0</v>
      </c>
      <c r="AH3899" s="88" t="e">
        <f t="shared" si="639"/>
        <v>#REF!</v>
      </c>
      <c r="AI3899" s="8"/>
      <c r="AJ3899" s="88">
        <f>AJ3900</f>
        <v>0</v>
      </c>
      <c r="AK3899" s="89"/>
      <c r="AL3899" s="88">
        <f t="shared" ref="AL3899:AP3901" si="648">AL3900</f>
        <v>0</v>
      </c>
      <c r="AM3899" s="88"/>
      <c r="AN3899" s="88">
        <f t="shared" si="648"/>
        <v>0</v>
      </c>
      <c r="AO3899" s="88"/>
      <c r="AP3899" s="88">
        <f t="shared" si="648"/>
        <v>0</v>
      </c>
      <c r="AQ3899" s="88"/>
    </row>
    <row r="3900" spans="2:43" ht="18" hidden="1" customHeight="1" x14ac:dyDescent="0.2">
      <c r="B3900" s="4"/>
      <c r="C3900" s="117"/>
      <c r="D3900" s="117"/>
      <c r="E3900" s="117"/>
      <c r="F3900" s="48"/>
      <c r="G3900" s="11"/>
      <c r="H3900" s="117"/>
      <c r="I3900" s="124"/>
      <c r="J3900" s="124"/>
      <c r="K3900" s="144"/>
      <c r="L3900" s="11"/>
      <c r="M3900" s="143"/>
      <c r="N3900" s="42"/>
      <c r="O3900" s="128"/>
      <c r="P3900" s="129">
        <v>3</v>
      </c>
      <c r="Q3900" s="129"/>
      <c r="R3900" s="64"/>
      <c r="S3900" s="234"/>
      <c r="T3900" s="65" t="s">
        <v>54</v>
      </c>
      <c r="U3900" s="155"/>
      <c r="V3900" s="66">
        <f>V3901</f>
        <v>0</v>
      </c>
      <c r="X3900" s="66">
        <f>X3901</f>
        <v>0</v>
      </c>
      <c r="Z3900" s="66">
        <f>Z3901</f>
        <v>0</v>
      </c>
      <c r="AB3900" s="66">
        <f>AB3901</f>
        <v>0</v>
      </c>
      <c r="AD3900" s="66" t="e">
        <f>#REF!</f>
        <v>#REF!</v>
      </c>
      <c r="AF3900" s="66">
        <f>AF3901</f>
        <v>0</v>
      </c>
      <c r="AH3900" s="66" t="e">
        <f t="shared" si="639"/>
        <v>#REF!</v>
      </c>
      <c r="AI3900" s="89"/>
      <c r="AJ3900" s="66">
        <f>AJ3901</f>
        <v>0</v>
      </c>
      <c r="AK3900" s="67"/>
      <c r="AL3900" s="66">
        <f t="shared" si="648"/>
        <v>0</v>
      </c>
      <c r="AM3900" s="66"/>
      <c r="AN3900" s="66">
        <f t="shared" si="648"/>
        <v>0</v>
      </c>
      <c r="AO3900" s="66"/>
      <c r="AP3900" s="66">
        <f t="shared" si="648"/>
        <v>0</v>
      </c>
      <c r="AQ3900" s="66"/>
    </row>
    <row r="3901" spans="2:43" ht="18" hidden="1" customHeight="1" x14ac:dyDescent="0.2">
      <c r="B3901" s="4"/>
      <c r="C3901" s="117"/>
      <c r="D3901" s="117"/>
      <c r="E3901" s="117"/>
      <c r="F3901" s="48"/>
      <c r="G3901" s="11"/>
      <c r="H3901" s="117"/>
      <c r="I3901" s="124"/>
      <c r="J3901" s="124"/>
      <c r="K3901" s="144"/>
      <c r="L3901" s="11"/>
      <c r="M3901" s="143"/>
      <c r="N3901" s="42"/>
      <c r="O3901" s="128"/>
      <c r="P3901" s="130"/>
      <c r="Q3901" s="131">
        <v>1</v>
      </c>
      <c r="R3901" s="68"/>
      <c r="S3901" s="35"/>
      <c r="T3901" s="69" t="s">
        <v>69</v>
      </c>
      <c r="U3901" s="92"/>
      <c r="V3901" s="70">
        <f>V3902</f>
        <v>0</v>
      </c>
      <c r="X3901" s="447">
        <f>X3902</f>
        <v>0</v>
      </c>
      <c r="Z3901" s="447">
        <f>Z3902</f>
        <v>0</v>
      </c>
      <c r="AB3901" s="447">
        <f>AB3902</f>
        <v>0</v>
      </c>
      <c r="AD3901" s="447" t="e">
        <f>#REF!</f>
        <v>#REF!</v>
      </c>
      <c r="AF3901" s="447">
        <f>AF3902</f>
        <v>0</v>
      </c>
      <c r="AH3901" s="447" t="e">
        <f t="shared" si="639"/>
        <v>#REF!</v>
      </c>
      <c r="AI3901" s="67"/>
      <c r="AJ3901" s="447">
        <f>AJ3902</f>
        <v>0</v>
      </c>
      <c r="AK3901" s="71"/>
      <c r="AL3901" s="447">
        <f t="shared" si="648"/>
        <v>0</v>
      </c>
      <c r="AM3901" s="447"/>
      <c r="AN3901" s="447">
        <f t="shared" si="648"/>
        <v>0</v>
      </c>
      <c r="AO3901" s="447"/>
      <c r="AP3901" s="447">
        <f t="shared" si="648"/>
        <v>0</v>
      </c>
      <c r="AQ3901" s="447"/>
    </row>
    <row r="3902" spans="2:43" ht="18" hidden="1" customHeight="1" x14ac:dyDescent="0.2">
      <c r="B3902" s="4"/>
      <c r="C3902" s="117"/>
      <c r="D3902" s="117"/>
      <c r="E3902" s="117"/>
      <c r="F3902" s="48"/>
      <c r="G3902" s="11"/>
      <c r="H3902" s="117"/>
      <c r="I3902" s="124"/>
      <c r="J3902" s="124"/>
      <c r="K3902" s="144"/>
      <c r="L3902" s="11"/>
      <c r="M3902" s="143"/>
      <c r="N3902" s="42"/>
      <c r="O3902" s="128"/>
      <c r="P3902" s="130"/>
      <c r="Q3902" s="130"/>
      <c r="R3902" s="72" t="s">
        <v>55</v>
      </c>
      <c r="S3902" s="181"/>
      <c r="T3902" s="73" t="s">
        <v>193</v>
      </c>
      <c r="V3902" s="74">
        <v>0</v>
      </c>
      <c r="X3902" s="74">
        <v>0</v>
      </c>
      <c r="Z3902" s="74">
        <v>0</v>
      </c>
      <c r="AB3902" s="74">
        <v>0</v>
      </c>
      <c r="AD3902" s="74">
        <v>0</v>
      </c>
      <c r="AF3902" s="74">
        <v>0</v>
      </c>
      <c r="AH3902" s="74">
        <f t="shared" si="639"/>
        <v>0</v>
      </c>
      <c r="AI3902" s="446"/>
      <c r="AJ3902" s="74">
        <v>0</v>
      </c>
      <c r="AK3902" s="8"/>
      <c r="AL3902" s="74">
        <v>0</v>
      </c>
      <c r="AM3902" s="74"/>
      <c r="AN3902" s="74">
        <v>0</v>
      </c>
      <c r="AO3902" s="74"/>
      <c r="AP3902" s="74">
        <v>0</v>
      </c>
      <c r="AQ3902" s="74"/>
    </row>
    <row r="3903" spans="2:43" ht="18" customHeight="1" x14ac:dyDescent="0.2">
      <c r="B3903" s="4"/>
      <c r="C3903" s="145"/>
      <c r="D3903" s="145"/>
      <c r="E3903" s="145"/>
      <c r="F3903" s="146"/>
      <c r="H3903" s="145"/>
      <c r="I3903" s="147"/>
      <c r="J3903" s="147"/>
      <c r="K3903" s="270"/>
      <c r="M3903" s="73"/>
      <c r="O3903" s="148"/>
      <c r="P3903" s="149"/>
      <c r="Q3903" s="149"/>
      <c r="R3903" s="232"/>
      <c r="T3903" s="73"/>
      <c r="V3903" s="74"/>
      <c r="X3903" s="74"/>
      <c r="Z3903" s="74"/>
      <c r="AB3903" s="74"/>
      <c r="AD3903" s="74"/>
      <c r="AF3903" s="74"/>
      <c r="AH3903" s="74">
        <f t="shared" si="639"/>
        <v>0</v>
      </c>
      <c r="AI3903" s="8"/>
      <c r="AJ3903" s="74"/>
      <c r="AK3903" s="8"/>
      <c r="AL3903" s="74"/>
      <c r="AM3903" s="74"/>
      <c r="AN3903" s="74"/>
      <c r="AO3903" s="74"/>
      <c r="AP3903" s="74"/>
      <c r="AQ3903" s="74"/>
    </row>
    <row r="3904" spans="2:43" ht="18" customHeight="1" x14ac:dyDescent="0.2">
      <c r="B3904" s="4"/>
      <c r="C3904" s="117"/>
      <c r="D3904" s="117"/>
      <c r="E3904" s="150">
        <v>3</v>
      </c>
      <c r="F3904" s="136"/>
      <c r="G3904" s="284"/>
      <c r="H3904" s="150"/>
      <c r="I3904" s="137"/>
      <c r="J3904" s="137"/>
      <c r="K3904" s="268"/>
      <c r="L3904" s="278"/>
      <c r="M3904" s="227"/>
      <c r="N3904" s="263"/>
      <c r="O3904" s="138"/>
      <c r="P3904" s="134"/>
      <c r="Q3904" s="134"/>
      <c r="R3904" s="79"/>
      <c r="S3904" s="252"/>
      <c r="T3904" s="80" t="s">
        <v>209</v>
      </c>
      <c r="U3904" s="242"/>
      <c r="V3904" s="88">
        <f>V3905+V4015+V4086+V4167+V4194</f>
        <v>63452000</v>
      </c>
      <c r="X3904" s="88">
        <f>X3905+X4015+X4086+X4167+X4194</f>
        <v>68097000</v>
      </c>
      <c r="Z3904" s="88">
        <f>Z3905+Z4015+Z4086+Z4167+Z4194+Z4243</f>
        <v>65653000</v>
      </c>
      <c r="AB3904" s="88">
        <f>AB3905+AB4015+AB4086+AB4167+AB4194+AB4243</f>
        <v>85422000</v>
      </c>
      <c r="AD3904" s="88" t="e">
        <f>AD3905+AD4015+AD4086+AD4167+AD4194+AD4243</f>
        <v>#REF!</v>
      </c>
      <c r="AF3904" s="88">
        <f>AF3905+AF4015+AF4086+AF4167+AF4194+AF4243</f>
        <v>87137737</v>
      </c>
      <c r="AH3904" s="88" t="e">
        <f t="shared" si="639"/>
        <v>#REF!</v>
      </c>
      <c r="AI3904" s="8"/>
      <c r="AJ3904" s="88">
        <f>AJ3905+AJ4015+AJ4086+AJ4167+AJ4194</f>
        <v>28659860</v>
      </c>
      <c r="AK3904" s="89"/>
      <c r="AL3904" s="88">
        <f>AL3905+AL4015+AL4086+AL4167+AL4194</f>
        <v>143270000</v>
      </c>
      <c r="AM3904" s="88"/>
      <c r="AN3904" s="88">
        <f>AN3905+AN4015+AN4086+AN4167+AN4194</f>
        <v>156941000</v>
      </c>
      <c r="AO3904" s="88"/>
      <c r="AP3904" s="88">
        <f>AP3905+AP4015+AP4086+AP4167+AP4194</f>
        <v>156941000</v>
      </c>
      <c r="AQ3904" s="88"/>
    </row>
    <row r="3905" spans="2:43" ht="18" customHeight="1" x14ac:dyDescent="0.2">
      <c r="B3905" s="4"/>
      <c r="C3905" s="117"/>
      <c r="D3905" s="117"/>
      <c r="E3905" s="117"/>
      <c r="F3905" s="113">
        <v>30</v>
      </c>
      <c r="G3905" s="283"/>
      <c r="H3905" s="171"/>
      <c r="I3905" s="114"/>
      <c r="J3905" s="114"/>
      <c r="K3905" s="167"/>
      <c r="L3905" s="276"/>
      <c r="M3905" s="166"/>
      <c r="N3905" s="259"/>
      <c r="O3905" s="115"/>
      <c r="P3905" s="116"/>
      <c r="Q3905" s="116"/>
      <c r="R3905" s="52"/>
      <c r="S3905" s="247"/>
      <c r="T3905" s="53" t="s">
        <v>128</v>
      </c>
      <c r="U3905" s="240"/>
      <c r="V3905" s="54">
        <f>V3906</f>
        <v>52850000</v>
      </c>
      <c r="X3905" s="54">
        <f>X3906</f>
        <v>53128000</v>
      </c>
      <c r="Z3905" s="54">
        <f>Z3906</f>
        <v>48694000</v>
      </c>
      <c r="AB3905" s="54">
        <f>AB3906</f>
        <v>69469000</v>
      </c>
      <c r="AD3905" s="54" t="e">
        <f>AD3906</f>
        <v>#REF!</v>
      </c>
      <c r="AF3905" s="54">
        <f>AF3906</f>
        <v>86364437</v>
      </c>
      <c r="AH3905" s="54" t="e">
        <f t="shared" si="639"/>
        <v>#REF!</v>
      </c>
      <c r="AI3905" s="89"/>
      <c r="AJ3905" s="54">
        <f>AJ3906</f>
        <v>23256540</v>
      </c>
      <c r="AK3905" s="55"/>
      <c r="AL3905" s="54">
        <f t="shared" ref="AL3905:AP3908" si="649">AL3906</f>
        <v>124359000</v>
      </c>
      <c r="AM3905" s="54"/>
      <c r="AN3905" s="54">
        <f t="shared" si="649"/>
        <v>136480000</v>
      </c>
      <c r="AO3905" s="54"/>
      <c r="AP3905" s="54">
        <f t="shared" si="649"/>
        <v>136480000</v>
      </c>
      <c r="AQ3905" s="54"/>
    </row>
    <row r="3906" spans="2:43" ht="18" customHeight="1" x14ac:dyDescent="0.2">
      <c r="B3906" s="4"/>
      <c r="C3906" s="117"/>
      <c r="D3906" s="117"/>
      <c r="E3906" s="117"/>
      <c r="F3906" s="48"/>
      <c r="G3906" s="11"/>
      <c r="H3906" s="112" t="s">
        <v>63</v>
      </c>
      <c r="I3906" s="118"/>
      <c r="J3906" s="118"/>
      <c r="K3906" s="170"/>
      <c r="L3906" s="34"/>
      <c r="M3906" s="169"/>
      <c r="N3906" s="260"/>
      <c r="O3906" s="119"/>
      <c r="P3906" s="120"/>
      <c r="Q3906" s="120"/>
      <c r="R3906" s="56"/>
      <c r="S3906" s="248"/>
      <c r="T3906" s="57" t="s">
        <v>71</v>
      </c>
      <c r="U3906" s="236"/>
      <c r="V3906" s="58">
        <f>V3907</f>
        <v>52850000</v>
      </c>
      <c r="X3906" s="659">
        <f>X3907</f>
        <v>53128000</v>
      </c>
      <c r="Z3906" s="659">
        <f>Z3907</f>
        <v>48694000</v>
      </c>
      <c r="AB3906" s="659">
        <f>AB3907</f>
        <v>69469000</v>
      </c>
      <c r="AD3906" s="659" t="e">
        <f>AD3907</f>
        <v>#REF!</v>
      </c>
      <c r="AF3906" s="659">
        <f>AF3907</f>
        <v>86364437</v>
      </c>
      <c r="AH3906" s="659" t="e">
        <f t="shared" si="639"/>
        <v>#REF!</v>
      </c>
      <c r="AI3906" s="55"/>
      <c r="AJ3906" s="659">
        <f>AJ3907</f>
        <v>23256540</v>
      </c>
      <c r="AK3906" s="59"/>
      <c r="AL3906" s="659">
        <f t="shared" si="649"/>
        <v>124359000</v>
      </c>
      <c r="AM3906" s="659"/>
      <c r="AN3906" s="659">
        <f t="shared" si="649"/>
        <v>136480000</v>
      </c>
      <c r="AO3906" s="659"/>
      <c r="AP3906" s="659">
        <f t="shared" si="649"/>
        <v>136480000</v>
      </c>
      <c r="AQ3906" s="659"/>
    </row>
    <row r="3907" spans="2:43" ht="18" customHeight="1" x14ac:dyDescent="0.2">
      <c r="B3907" s="4"/>
      <c r="C3907" s="117"/>
      <c r="D3907" s="117"/>
      <c r="E3907" s="117"/>
      <c r="F3907" s="48"/>
      <c r="G3907" s="11"/>
      <c r="H3907" s="132"/>
      <c r="I3907" s="121">
        <v>3</v>
      </c>
      <c r="J3907" s="121"/>
      <c r="K3907" s="164"/>
      <c r="L3907" s="277"/>
      <c r="M3907" s="163"/>
      <c r="N3907" s="261"/>
      <c r="O3907" s="122"/>
      <c r="P3907" s="123"/>
      <c r="Q3907" s="123"/>
      <c r="R3907" s="49"/>
      <c r="S3907" s="18"/>
      <c r="T3907" s="50" t="s">
        <v>106</v>
      </c>
      <c r="U3907" s="76"/>
      <c r="V3907" s="51">
        <f>V3908</f>
        <v>52850000</v>
      </c>
      <c r="X3907" s="51">
        <f>X3908</f>
        <v>53128000</v>
      </c>
      <c r="Z3907" s="51">
        <f>Z3908</f>
        <v>48694000</v>
      </c>
      <c r="AB3907" s="51">
        <f>AB3908</f>
        <v>69469000</v>
      </c>
      <c r="AD3907" s="51" t="e">
        <f>AD3908</f>
        <v>#REF!</v>
      </c>
      <c r="AF3907" s="51">
        <f>AF3908</f>
        <v>86364437</v>
      </c>
      <c r="AH3907" s="51" t="e">
        <f t="shared" si="639"/>
        <v>#REF!</v>
      </c>
      <c r="AI3907" s="660"/>
      <c r="AJ3907" s="51">
        <f>AJ3908</f>
        <v>23256540</v>
      </c>
      <c r="AK3907" s="5"/>
      <c r="AL3907" s="51">
        <f t="shared" si="649"/>
        <v>124359000</v>
      </c>
      <c r="AM3907" s="51"/>
      <c r="AN3907" s="51">
        <f t="shared" si="649"/>
        <v>136480000</v>
      </c>
      <c r="AO3907" s="51"/>
      <c r="AP3907" s="51">
        <f t="shared" si="649"/>
        <v>136480000</v>
      </c>
      <c r="AQ3907" s="51"/>
    </row>
    <row r="3908" spans="2:43" ht="18" customHeight="1" x14ac:dyDescent="0.2">
      <c r="B3908" s="4"/>
      <c r="C3908" s="117"/>
      <c r="D3908" s="117"/>
      <c r="E3908" s="117"/>
      <c r="F3908" s="48"/>
      <c r="G3908" s="11"/>
      <c r="H3908" s="132"/>
      <c r="I3908" s="121"/>
      <c r="J3908" s="121">
        <v>1</v>
      </c>
      <c r="K3908" s="164"/>
      <c r="L3908" s="277"/>
      <c r="M3908" s="163"/>
      <c r="N3908" s="261"/>
      <c r="O3908" s="122"/>
      <c r="P3908" s="123"/>
      <c r="Q3908" s="123"/>
      <c r="R3908" s="49"/>
      <c r="S3908" s="18"/>
      <c r="T3908" s="50" t="s">
        <v>107</v>
      </c>
      <c r="U3908" s="76"/>
      <c r="V3908" s="51">
        <f>V3909</f>
        <v>52850000</v>
      </c>
      <c r="X3908" s="51">
        <f>X3909</f>
        <v>53128000</v>
      </c>
      <c r="Z3908" s="51">
        <f>Z3909</f>
        <v>48694000</v>
      </c>
      <c r="AB3908" s="51">
        <f>AB3909</f>
        <v>69469000</v>
      </c>
      <c r="AD3908" s="51" t="e">
        <f>AD3909</f>
        <v>#REF!</v>
      </c>
      <c r="AF3908" s="51">
        <f>AF3909</f>
        <v>86364437</v>
      </c>
      <c r="AH3908" s="51" t="e">
        <f t="shared" si="639"/>
        <v>#REF!</v>
      </c>
      <c r="AI3908" s="5"/>
      <c r="AJ3908" s="51">
        <f>AJ3909</f>
        <v>23256540</v>
      </c>
      <c r="AK3908" s="5"/>
      <c r="AL3908" s="51">
        <f t="shared" si="649"/>
        <v>124359000</v>
      </c>
      <c r="AM3908" s="51"/>
      <c r="AN3908" s="51">
        <f t="shared" si="649"/>
        <v>136480000</v>
      </c>
      <c r="AO3908" s="51"/>
      <c r="AP3908" s="51">
        <f t="shared" si="649"/>
        <v>136480000</v>
      </c>
      <c r="AQ3908" s="51"/>
    </row>
    <row r="3909" spans="2:43" ht="18" customHeight="1" x14ac:dyDescent="0.2">
      <c r="B3909" s="4"/>
      <c r="C3909" s="117"/>
      <c r="D3909" s="117"/>
      <c r="E3909" s="117"/>
      <c r="F3909" s="48"/>
      <c r="G3909" s="11"/>
      <c r="H3909" s="117"/>
      <c r="I3909" s="124"/>
      <c r="J3909" s="124"/>
      <c r="K3909" s="144"/>
      <c r="L3909" s="11"/>
      <c r="M3909" s="226">
        <v>2</v>
      </c>
      <c r="N3909" s="262"/>
      <c r="O3909" s="125"/>
      <c r="P3909" s="126"/>
      <c r="Q3909" s="126"/>
      <c r="R3909" s="60"/>
      <c r="S3909" s="249"/>
      <c r="T3909" s="61" t="s">
        <v>413</v>
      </c>
      <c r="U3909" s="241"/>
      <c r="V3909" s="62">
        <f>V3910+V3944+V3958+V3995+V3999</f>
        <v>52850000</v>
      </c>
      <c r="X3909" s="62">
        <f>X3910+X3944+X3958+X3995+X3999</f>
        <v>53128000</v>
      </c>
      <c r="Z3909" s="62">
        <f>Z3910+Z3944+Z3958+Z3995+Z3999</f>
        <v>48694000</v>
      </c>
      <c r="AB3909" s="62">
        <f>AB3910+AB3944+AB3958+AB3995+AB3999</f>
        <v>69469000</v>
      </c>
      <c r="AD3909" s="62" t="e">
        <f>AD3910+AD3944+AD3958+AD3995+AD3999</f>
        <v>#REF!</v>
      </c>
      <c r="AF3909" s="62">
        <f>AF3910+AF3944+AF3958+AF3995+AF3999</f>
        <v>86364437</v>
      </c>
      <c r="AH3909" s="62" t="e">
        <f t="shared" si="639"/>
        <v>#REF!</v>
      </c>
      <c r="AI3909" s="5"/>
      <c r="AJ3909" s="62">
        <f>AJ3910+AJ3944+AJ3958+AJ3995+AJ3999</f>
        <v>23256540</v>
      </c>
      <c r="AK3909" s="63"/>
      <c r="AL3909" s="62">
        <f>AL3910+AL3944+AL3958+AL3995+AL3999</f>
        <v>124359000</v>
      </c>
      <c r="AM3909" s="62"/>
      <c r="AN3909" s="62">
        <f>AN3910+AN3944+AN3958+AN3995+AN3999</f>
        <v>136480000</v>
      </c>
      <c r="AO3909" s="62"/>
      <c r="AP3909" s="62">
        <f>AP3910+AP3944+AP3958+AP3995+AP3999</f>
        <v>136480000</v>
      </c>
      <c r="AQ3909" s="62"/>
    </row>
    <row r="3910" spans="2:43" ht="18" customHeight="1" x14ac:dyDescent="0.2">
      <c r="B3910" s="4"/>
      <c r="C3910" s="117"/>
      <c r="D3910" s="117"/>
      <c r="E3910" s="117"/>
      <c r="F3910" s="48"/>
      <c r="G3910" s="11"/>
      <c r="H3910" s="117"/>
      <c r="I3910" s="124"/>
      <c r="J3910" s="124"/>
      <c r="K3910" s="144"/>
      <c r="L3910" s="11"/>
      <c r="M3910" s="143"/>
      <c r="N3910" s="42"/>
      <c r="O3910" s="127" t="s">
        <v>3</v>
      </c>
      <c r="P3910" s="123"/>
      <c r="Q3910" s="123"/>
      <c r="R3910" s="49"/>
      <c r="S3910" s="18"/>
      <c r="T3910" s="50" t="s">
        <v>7</v>
      </c>
      <c r="U3910" s="76"/>
      <c r="V3910" s="51">
        <f>V3911+V3939</f>
        <v>30970000</v>
      </c>
      <c r="X3910" s="51">
        <f>X3911+X3939</f>
        <v>28752000</v>
      </c>
      <c r="Z3910" s="51">
        <f>Z3911+Z3939+Z3932</f>
        <v>31745000</v>
      </c>
      <c r="AB3910" s="51">
        <f t="shared" ref="AB3910" si="650">AB3911+AB3939+AB3932</f>
        <v>32811000</v>
      </c>
      <c r="AD3910" s="51">
        <f t="shared" ref="AD3910:AO3910" si="651">AD3911+AD3939+AD3932</f>
        <v>37361470</v>
      </c>
      <c r="AE3910" s="51">
        <f t="shared" si="651"/>
        <v>0</v>
      </c>
      <c r="AF3910" s="51">
        <f t="shared" si="651"/>
        <v>0</v>
      </c>
      <c r="AG3910" s="51">
        <f t="shared" si="651"/>
        <v>0</v>
      </c>
      <c r="AH3910" s="51">
        <f t="shared" si="639"/>
        <v>37361470</v>
      </c>
      <c r="AI3910" s="63"/>
      <c r="AJ3910" s="51">
        <f t="shared" ref="AJ3910" si="652">AJ3911+AJ3939+AJ3932</f>
        <v>11155740</v>
      </c>
      <c r="AK3910" s="51">
        <f t="shared" ref="AK3910" si="653">AK3911+AK3939+AK3932</f>
        <v>0</v>
      </c>
      <c r="AL3910" s="51">
        <f t="shared" si="651"/>
        <v>42430000</v>
      </c>
      <c r="AM3910" s="51"/>
      <c r="AN3910" s="51">
        <f t="shared" si="651"/>
        <v>45912000</v>
      </c>
      <c r="AO3910" s="51">
        <f t="shared" si="651"/>
        <v>0</v>
      </c>
      <c r="AP3910" s="51">
        <f t="shared" ref="AP3910:AQ3910" si="654">AP3911+AP3939+AP3932</f>
        <v>45912000</v>
      </c>
      <c r="AQ3910" s="51">
        <f t="shared" si="654"/>
        <v>0</v>
      </c>
    </row>
    <row r="3911" spans="2:43" ht="18" customHeight="1" x14ac:dyDescent="0.2">
      <c r="B3911" s="4"/>
      <c r="C3911" s="117"/>
      <c r="D3911" s="117"/>
      <c r="E3911" s="117"/>
      <c r="F3911" s="48"/>
      <c r="G3911" s="11"/>
      <c r="H3911" s="117"/>
      <c r="I3911" s="124"/>
      <c r="J3911" s="124"/>
      <c r="K3911" s="144"/>
      <c r="L3911" s="11"/>
      <c r="M3911" s="143"/>
      <c r="N3911" s="42"/>
      <c r="O3911" s="128"/>
      <c r="P3911" s="129">
        <v>1</v>
      </c>
      <c r="Q3911" s="129"/>
      <c r="R3911" s="64"/>
      <c r="S3911" s="234"/>
      <c r="T3911" s="65" t="s">
        <v>8</v>
      </c>
      <c r="U3911" s="155"/>
      <c r="V3911" s="66">
        <f>V3912+V3918+V3926+V3928+V3930+V3924</f>
        <v>30970000</v>
      </c>
      <c r="X3911" s="66">
        <f>X3912+X3918+X3926+X3928+X3930+X3924</f>
        <v>28752000</v>
      </c>
      <c r="Z3911" s="66">
        <f>Z3912+Z3918+Z3926+Z3928+Z3930+Z3924</f>
        <v>31725000</v>
      </c>
      <c r="AB3911" s="66">
        <f>AB3912+AB3918+AB3926+AB3928+AB3930+AB3924</f>
        <v>32583000</v>
      </c>
      <c r="AD3911" s="66">
        <f>AD3912+AD3918+AD3926+AD3928+AD3930+AD3924</f>
        <v>34955100</v>
      </c>
      <c r="AF3911" s="66">
        <f>AF3912+AF3918+AF3926+AF3928+AF3930+AF3924</f>
        <v>0</v>
      </c>
      <c r="AH3911" s="66">
        <f t="shared" si="639"/>
        <v>34955100</v>
      </c>
      <c r="AI3911" s="51">
        <f t="shared" ref="AI3911" si="655">AI3912+AI3940+AI3933</f>
        <v>0</v>
      </c>
      <c r="AJ3911" s="66">
        <f>AJ3912+AJ3918+AJ3926+AJ3928+AJ3930+AJ3924</f>
        <v>11078220</v>
      </c>
      <c r="AK3911" s="67"/>
      <c r="AL3911" s="66">
        <f>AL3912+AL3918+AL3926+AL3928+AL3930+AL3924</f>
        <v>42051000</v>
      </c>
      <c r="AM3911" s="66"/>
      <c r="AN3911" s="66">
        <f>AN3912+AN3918+AN3926+AN3928+AN3930+AN3924</f>
        <v>45500000</v>
      </c>
      <c r="AO3911" s="66"/>
      <c r="AP3911" s="66">
        <f>AP3912+AP3918+AP3926+AP3928+AP3930+AP3924</f>
        <v>45500000</v>
      </c>
      <c r="AQ3911" s="66"/>
    </row>
    <row r="3912" spans="2:43" ht="18" customHeight="1" x14ac:dyDescent="0.2">
      <c r="B3912" s="4"/>
      <c r="C3912" s="117"/>
      <c r="D3912" s="117"/>
      <c r="E3912" s="117"/>
      <c r="F3912" s="48"/>
      <c r="G3912" s="11"/>
      <c r="H3912" s="117"/>
      <c r="I3912" s="124"/>
      <c r="J3912" s="124"/>
      <c r="K3912" s="144"/>
      <c r="L3912" s="11"/>
      <c r="M3912" s="143"/>
      <c r="N3912" s="42"/>
      <c r="O3912" s="128"/>
      <c r="P3912" s="130"/>
      <c r="Q3912" s="140">
        <v>1</v>
      </c>
      <c r="R3912" s="68"/>
      <c r="S3912" s="35"/>
      <c r="T3912" s="69" t="s">
        <v>9</v>
      </c>
      <c r="U3912" s="92"/>
      <c r="V3912" s="70">
        <f>V3913+V3914+V3915+V3916+V3917</f>
        <v>18800000</v>
      </c>
      <c r="X3912" s="447">
        <f>X3913+X3914+X3915+X3916+X3917</f>
        <v>18620000</v>
      </c>
      <c r="Z3912" s="447">
        <f>Z3913+Z3914+Z3915+Z3916+Z3917</f>
        <v>20940000</v>
      </c>
      <c r="AB3912" s="447">
        <f>AB3913+AB3914+AB3915+AB3916+AB3917</f>
        <v>22938000</v>
      </c>
      <c r="AD3912" s="447">
        <f>AD3913+AD3914+AD3915+AD3916+AD3917</f>
        <v>22196600</v>
      </c>
      <c r="AF3912" s="447">
        <f>AF3913+AF3914+AF3915+AF3916+AF3917</f>
        <v>0</v>
      </c>
      <c r="AH3912" s="447">
        <f t="shared" si="639"/>
        <v>22196600</v>
      </c>
      <c r="AI3912" s="67"/>
      <c r="AJ3912" s="447">
        <f>AJ3913+AJ3914+AJ3915+AJ3916+AJ3917</f>
        <v>7798920</v>
      </c>
      <c r="AK3912" s="71"/>
      <c r="AL3912" s="447">
        <f>AL3913+AL3914+AL3915+AL3916+AL3917</f>
        <v>28051000</v>
      </c>
      <c r="AM3912" s="447"/>
      <c r="AN3912" s="447">
        <f>AN3913+AN3914+AN3915+AN3916+AN3917</f>
        <v>30350000</v>
      </c>
      <c r="AO3912" s="447"/>
      <c r="AP3912" s="447">
        <f>AP3913+AP3914+AP3915+AP3916+AP3917</f>
        <v>30350000</v>
      </c>
      <c r="AQ3912" s="447"/>
    </row>
    <row r="3913" spans="2:43" ht="18" customHeight="1" x14ac:dyDescent="0.2">
      <c r="B3913" s="4"/>
      <c r="C3913" s="117"/>
      <c r="D3913" s="117"/>
      <c r="E3913" s="117"/>
      <c r="F3913" s="48"/>
      <c r="G3913" s="11"/>
      <c r="H3913" s="117"/>
      <c r="I3913" s="124"/>
      <c r="J3913" s="124"/>
      <c r="K3913" s="144"/>
      <c r="L3913" s="11"/>
      <c r="M3913" s="143"/>
      <c r="N3913" s="42"/>
      <c r="O3913" s="128"/>
      <c r="P3913" s="130"/>
      <c r="Q3913" s="130"/>
      <c r="R3913" s="72" t="s">
        <v>3</v>
      </c>
      <c r="S3913" s="181"/>
      <c r="T3913" s="73" t="s">
        <v>9</v>
      </c>
      <c r="V3913" s="74">
        <v>18800000</v>
      </c>
      <c r="X3913" s="74">
        <v>18620000</v>
      </c>
      <c r="Z3913" s="74">
        <v>20940000</v>
      </c>
      <c r="AB3913" s="74">
        <v>22938000</v>
      </c>
      <c r="AD3913" s="944">
        <v>22196600</v>
      </c>
      <c r="AF3913" s="74">
        <v>0</v>
      </c>
      <c r="AH3913" s="74">
        <f t="shared" si="639"/>
        <v>22196600</v>
      </c>
      <c r="AI3913" s="446"/>
      <c r="AJ3913" s="74">
        <f>(AB3913*34/100)</f>
        <v>7798920</v>
      </c>
      <c r="AK3913" s="8"/>
      <c r="AL3913" s="74">
        <v>28051000</v>
      </c>
      <c r="AM3913" s="74"/>
      <c r="AN3913" s="74">
        <v>30350000</v>
      </c>
      <c r="AO3913" s="74"/>
      <c r="AP3913" s="74">
        <v>30350000</v>
      </c>
      <c r="AQ3913" s="74"/>
    </row>
    <row r="3914" spans="2:43" ht="18" hidden="1" customHeight="1" x14ac:dyDescent="0.2">
      <c r="B3914" s="4"/>
      <c r="C3914" s="117"/>
      <c r="D3914" s="117"/>
      <c r="E3914" s="117"/>
      <c r="F3914" s="48"/>
      <c r="G3914" s="11"/>
      <c r="H3914" s="117"/>
      <c r="I3914" s="124"/>
      <c r="J3914" s="124"/>
      <c r="K3914" s="144"/>
      <c r="L3914" s="11"/>
      <c r="M3914" s="143"/>
      <c r="N3914" s="42"/>
      <c r="O3914" s="128"/>
      <c r="P3914" s="130"/>
      <c r="Q3914" s="130"/>
      <c r="R3914" s="72"/>
      <c r="S3914" s="181"/>
      <c r="T3914" s="73"/>
      <c r="V3914" s="74"/>
      <c r="X3914" s="74"/>
      <c r="Z3914" s="74"/>
      <c r="AB3914" s="74"/>
      <c r="AD3914" s="74"/>
      <c r="AF3914" s="74"/>
      <c r="AH3914" s="74">
        <f t="shared" si="639"/>
        <v>0</v>
      </c>
      <c r="AI3914" s="8"/>
      <c r="AJ3914" s="74"/>
      <c r="AK3914" s="8"/>
      <c r="AL3914" s="74"/>
      <c r="AM3914" s="74"/>
      <c r="AN3914" s="74"/>
      <c r="AO3914" s="74"/>
      <c r="AP3914" s="74"/>
      <c r="AQ3914" s="74"/>
    </row>
    <row r="3915" spans="2:43" ht="18" hidden="1" customHeight="1" x14ac:dyDescent="0.2">
      <c r="B3915" s="4"/>
      <c r="C3915" s="117"/>
      <c r="D3915" s="117"/>
      <c r="E3915" s="117"/>
      <c r="F3915" s="48"/>
      <c r="G3915" s="11"/>
      <c r="H3915" s="117"/>
      <c r="I3915" s="124"/>
      <c r="J3915" s="124"/>
      <c r="K3915" s="144"/>
      <c r="L3915" s="11"/>
      <c r="M3915" s="143"/>
      <c r="N3915" s="42"/>
      <c r="O3915" s="128"/>
      <c r="P3915" s="130"/>
      <c r="Q3915" s="130"/>
      <c r="R3915" s="72"/>
      <c r="S3915" s="181"/>
      <c r="T3915" s="73"/>
      <c r="V3915" s="74"/>
      <c r="X3915" s="74"/>
      <c r="Z3915" s="74"/>
      <c r="AB3915" s="74"/>
      <c r="AD3915" s="74"/>
      <c r="AF3915" s="74"/>
      <c r="AH3915" s="74">
        <f t="shared" si="639"/>
        <v>0</v>
      </c>
      <c r="AI3915" s="8"/>
      <c r="AJ3915" s="74"/>
      <c r="AK3915" s="8"/>
      <c r="AL3915" s="74"/>
      <c r="AM3915" s="74"/>
      <c r="AN3915" s="74"/>
      <c r="AO3915" s="74"/>
      <c r="AP3915" s="74"/>
      <c r="AQ3915" s="74"/>
    </row>
    <row r="3916" spans="2:43" ht="18" hidden="1" customHeight="1" x14ac:dyDescent="0.2">
      <c r="B3916" s="4"/>
      <c r="C3916" s="117"/>
      <c r="D3916" s="117"/>
      <c r="E3916" s="117"/>
      <c r="F3916" s="48"/>
      <c r="G3916" s="11"/>
      <c r="H3916" s="117"/>
      <c r="I3916" s="124"/>
      <c r="J3916" s="124"/>
      <c r="K3916" s="144"/>
      <c r="L3916" s="11"/>
      <c r="M3916" s="143"/>
      <c r="N3916" s="42"/>
      <c r="O3916" s="128"/>
      <c r="P3916" s="130"/>
      <c r="Q3916" s="130"/>
      <c r="R3916" s="72"/>
      <c r="S3916" s="181"/>
      <c r="T3916" s="73"/>
      <c r="V3916" s="74"/>
      <c r="X3916" s="74"/>
      <c r="Z3916" s="74"/>
      <c r="AB3916" s="74"/>
      <c r="AD3916" s="74"/>
      <c r="AF3916" s="74"/>
      <c r="AH3916" s="74">
        <f t="shared" si="639"/>
        <v>0</v>
      </c>
      <c r="AI3916" s="8"/>
      <c r="AJ3916" s="74"/>
      <c r="AK3916" s="8"/>
      <c r="AL3916" s="74"/>
      <c r="AM3916" s="74"/>
      <c r="AN3916" s="74"/>
      <c r="AO3916" s="74"/>
      <c r="AP3916" s="74"/>
      <c r="AQ3916" s="74"/>
    </row>
    <row r="3917" spans="2:43" ht="18" hidden="1" customHeight="1" x14ac:dyDescent="0.2">
      <c r="B3917" s="4"/>
      <c r="C3917" s="117"/>
      <c r="D3917" s="117"/>
      <c r="E3917" s="117"/>
      <c r="F3917" s="48"/>
      <c r="G3917" s="11"/>
      <c r="H3917" s="117"/>
      <c r="I3917" s="124"/>
      <c r="J3917" s="124"/>
      <c r="K3917" s="144"/>
      <c r="L3917" s="11"/>
      <c r="M3917" s="143"/>
      <c r="N3917" s="42"/>
      <c r="O3917" s="128"/>
      <c r="P3917" s="130"/>
      <c r="Q3917" s="130"/>
      <c r="R3917" s="72"/>
      <c r="S3917" s="181"/>
      <c r="T3917" s="73"/>
      <c r="V3917" s="74"/>
      <c r="X3917" s="74"/>
      <c r="Z3917" s="74"/>
      <c r="AB3917" s="74"/>
      <c r="AD3917" s="74"/>
      <c r="AF3917" s="74"/>
      <c r="AH3917" s="74">
        <f t="shared" si="639"/>
        <v>0</v>
      </c>
      <c r="AI3917" s="8"/>
      <c r="AJ3917" s="74"/>
      <c r="AK3917" s="8"/>
      <c r="AL3917" s="74"/>
      <c r="AM3917" s="74"/>
      <c r="AN3917" s="74"/>
      <c r="AO3917" s="74"/>
      <c r="AP3917" s="74"/>
      <c r="AQ3917" s="74"/>
    </row>
    <row r="3918" spans="2:43" ht="18" customHeight="1" x14ac:dyDescent="0.2">
      <c r="B3918" s="4"/>
      <c r="C3918" s="117"/>
      <c r="D3918" s="117"/>
      <c r="E3918" s="117"/>
      <c r="F3918" s="48"/>
      <c r="G3918" s="11"/>
      <c r="H3918" s="117"/>
      <c r="I3918" s="124"/>
      <c r="J3918" s="124"/>
      <c r="K3918" s="144"/>
      <c r="L3918" s="11"/>
      <c r="M3918" s="143"/>
      <c r="N3918" s="42"/>
      <c r="O3918" s="128"/>
      <c r="P3918" s="130"/>
      <c r="Q3918" s="131">
        <v>2</v>
      </c>
      <c r="R3918" s="68"/>
      <c r="S3918" s="35"/>
      <c r="T3918" s="69" t="s">
        <v>11</v>
      </c>
      <c r="U3918" s="92"/>
      <c r="V3918" s="70">
        <f>V3919+V3920+V3921+V3922+V3923</f>
        <v>10800000</v>
      </c>
      <c r="X3918" s="447">
        <f>X3919+X3920+X3921+X3922+X3923</f>
        <v>8797000</v>
      </c>
      <c r="Z3918" s="447">
        <f>Z3919+Z3920+Z3921+Z3922+Z3923</f>
        <v>9270000</v>
      </c>
      <c r="AB3918" s="447">
        <f>AB3919+AB3920+AB3921+AB3922+AB3923</f>
        <v>8112000</v>
      </c>
      <c r="AD3918" s="447">
        <f>AD3919+AD3920+AD3921+AD3922+AD3923</f>
        <v>11473200</v>
      </c>
      <c r="AF3918" s="447">
        <f>AF3919+AF3920+AF3921+AF3922+AF3923</f>
        <v>0</v>
      </c>
      <c r="AH3918" s="447">
        <f t="shared" si="639"/>
        <v>11473200</v>
      </c>
      <c r="AI3918" s="8"/>
      <c r="AJ3918" s="447">
        <f>AJ3919+AJ3920+AJ3921+AJ3922+AJ3923</f>
        <v>2758080</v>
      </c>
      <c r="AK3918" s="71"/>
      <c r="AL3918" s="447">
        <f>AL3919+AL3920+AL3921+AL3922+AL3923</f>
        <v>12092000</v>
      </c>
      <c r="AM3918" s="447"/>
      <c r="AN3918" s="447">
        <f>AN3919+AN3920+AN3921+AN3922+AN3923</f>
        <v>13084000</v>
      </c>
      <c r="AO3918" s="447"/>
      <c r="AP3918" s="447">
        <f>AP3919+AP3920+AP3921+AP3922+AP3923</f>
        <v>13084000</v>
      </c>
      <c r="AQ3918" s="447"/>
    </row>
    <row r="3919" spans="2:43" ht="18" customHeight="1" x14ac:dyDescent="0.2">
      <c r="B3919" s="4"/>
      <c r="C3919" s="117"/>
      <c r="D3919" s="117"/>
      <c r="E3919" s="117"/>
      <c r="F3919" s="48"/>
      <c r="G3919" s="11"/>
      <c r="H3919" s="117"/>
      <c r="I3919" s="124"/>
      <c r="J3919" s="124"/>
      <c r="K3919" s="144"/>
      <c r="L3919" s="11"/>
      <c r="M3919" s="143"/>
      <c r="N3919" s="42"/>
      <c r="O3919" s="128"/>
      <c r="P3919" s="130"/>
      <c r="Q3919" s="130"/>
      <c r="R3919" s="72" t="s">
        <v>3</v>
      </c>
      <c r="S3919" s="181"/>
      <c r="T3919" s="73" t="s">
        <v>11</v>
      </c>
      <c r="V3919" s="74">
        <v>10800000</v>
      </c>
      <c r="X3919" s="74">
        <v>8797000</v>
      </c>
      <c r="Z3919" s="74">
        <v>9270000</v>
      </c>
      <c r="AB3919" s="74">
        <v>8112000</v>
      </c>
      <c r="AD3919" s="944">
        <v>11473200</v>
      </c>
      <c r="AF3919" s="74">
        <v>0</v>
      </c>
      <c r="AH3919" s="74">
        <f t="shared" ref="AH3919:AH3982" si="656">AD3919+AF3919</f>
        <v>11473200</v>
      </c>
      <c r="AI3919" s="446"/>
      <c r="AJ3919" s="74">
        <f>(AB3919*34/100)</f>
        <v>2758080</v>
      </c>
      <c r="AK3919" s="8"/>
      <c r="AL3919" s="74">
        <v>12092000</v>
      </c>
      <c r="AM3919" s="74"/>
      <c r="AN3919" s="74">
        <v>13084000</v>
      </c>
      <c r="AO3919" s="74"/>
      <c r="AP3919" s="74">
        <v>13084000</v>
      </c>
      <c r="AQ3919" s="74"/>
    </row>
    <row r="3920" spans="2:43" ht="18" hidden="1" customHeight="1" x14ac:dyDescent="0.2">
      <c r="B3920" s="4"/>
      <c r="C3920" s="117"/>
      <c r="D3920" s="117"/>
      <c r="E3920" s="117"/>
      <c r="F3920" s="48"/>
      <c r="G3920" s="11"/>
      <c r="H3920" s="117"/>
      <c r="I3920" s="124"/>
      <c r="J3920" s="124"/>
      <c r="K3920" s="144"/>
      <c r="L3920" s="11"/>
      <c r="M3920" s="143"/>
      <c r="N3920" s="42"/>
      <c r="O3920" s="128"/>
      <c r="P3920" s="130"/>
      <c r="Q3920" s="130"/>
      <c r="R3920" s="72"/>
      <c r="S3920" s="181"/>
      <c r="T3920" s="73"/>
      <c r="V3920" s="74"/>
      <c r="X3920" s="74"/>
      <c r="Z3920" s="74"/>
      <c r="AB3920" s="74"/>
      <c r="AD3920" s="74"/>
      <c r="AF3920" s="74"/>
      <c r="AH3920" s="74">
        <f t="shared" si="656"/>
        <v>0</v>
      </c>
      <c r="AI3920" s="8"/>
      <c r="AJ3920" s="74"/>
      <c r="AK3920" s="8"/>
      <c r="AL3920" s="74"/>
      <c r="AM3920" s="74"/>
      <c r="AN3920" s="74"/>
      <c r="AO3920" s="74"/>
      <c r="AP3920" s="74"/>
      <c r="AQ3920" s="74"/>
    </row>
    <row r="3921" spans="2:43" ht="18" hidden="1" customHeight="1" x14ac:dyDescent="0.2">
      <c r="B3921" s="4"/>
      <c r="C3921" s="117"/>
      <c r="D3921" s="117"/>
      <c r="E3921" s="117"/>
      <c r="F3921" s="48"/>
      <c r="G3921" s="11"/>
      <c r="H3921" s="117"/>
      <c r="I3921" s="124"/>
      <c r="J3921" s="124"/>
      <c r="K3921" s="144"/>
      <c r="L3921" s="11"/>
      <c r="M3921" s="143"/>
      <c r="N3921" s="42"/>
      <c r="O3921" s="128"/>
      <c r="P3921" s="130"/>
      <c r="Q3921" s="130"/>
      <c r="R3921" s="72"/>
      <c r="S3921" s="181"/>
      <c r="T3921" s="73"/>
      <c r="V3921" s="74"/>
      <c r="X3921" s="74"/>
      <c r="Z3921" s="74"/>
      <c r="AB3921" s="74"/>
      <c r="AD3921" s="74"/>
      <c r="AF3921" s="74"/>
      <c r="AH3921" s="74">
        <f t="shared" si="656"/>
        <v>0</v>
      </c>
      <c r="AI3921" s="8"/>
      <c r="AJ3921" s="74"/>
      <c r="AK3921" s="8"/>
      <c r="AL3921" s="74"/>
      <c r="AM3921" s="74"/>
      <c r="AN3921" s="74"/>
      <c r="AO3921" s="74"/>
      <c r="AP3921" s="74"/>
      <c r="AQ3921" s="74"/>
    </row>
    <row r="3922" spans="2:43" ht="18" hidden="1" customHeight="1" x14ac:dyDescent="0.2">
      <c r="B3922" s="4"/>
      <c r="C3922" s="117"/>
      <c r="D3922" s="117"/>
      <c r="E3922" s="117"/>
      <c r="F3922" s="48"/>
      <c r="G3922" s="11"/>
      <c r="H3922" s="117"/>
      <c r="I3922" s="124"/>
      <c r="J3922" s="124"/>
      <c r="K3922" s="144"/>
      <c r="L3922" s="11"/>
      <c r="M3922" s="143"/>
      <c r="N3922" s="42"/>
      <c r="O3922" s="128"/>
      <c r="P3922" s="130"/>
      <c r="Q3922" s="130"/>
      <c r="R3922" s="72"/>
      <c r="S3922" s="181"/>
      <c r="T3922" s="73"/>
      <c r="V3922" s="74"/>
      <c r="X3922" s="74"/>
      <c r="Z3922" s="74"/>
      <c r="AB3922" s="74"/>
      <c r="AD3922" s="74"/>
      <c r="AF3922" s="74"/>
      <c r="AH3922" s="74">
        <f t="shared" si="656"/>
        <v>0</v>
      </c>
      <c r="AI3922" s="8"/>
      <c r="AJ3922" s="74"/>
      <c r="AK3922" s="8"/>
      <c r="AL3922" s="74"/>
      <c r="AM3922" s="74"/>
      <c r="AN3922" s="74"/>
      <c r="AO3922" s="74"/>
      <c r="AP3922" s="74"/>
      <c r="AQ3922" s="74"/>
    </row>
    <row r="3923" spans="2:43" ht="18" hidden="1" customHeight="1" x14ac:dyDescent="0.2">
      <c r="B3923" s="4"/>
      <c r="C3923" s="117"/>
      <c r="D3923" s="117"/>
      <c r="E3923" s="117"/>
      <c r="F3923" s="48"/>
      <c r="G3923" s="11"/>
      <c r="H3923" s="117"/>
      <c r="I3923" s="124"/>
      <c r="J3923" s="124"/>
      <c r="K3923" s="144"/>
      <c r="L3923" s="11"/>
      <c r="M3923" s="143"/>
      <c r="N3923" s="42"/>
      <c r="O3923" s="128"/>
      <c r="P3923" s="130"/>
      <c r="Q3923" s="130"/>
      <c r="R3923" s="72"/>
      <c r="S3923" s="181"/>
      <c r="T3923" s="73"/>
      <c r="V3923" s="74"/>
      <c r="X3923" s="74"/>
      <c r="Z3923" s="74"/>
      <c r="AB3923" s="74"/>
      <c r="AD3923" s="74"/>
      <c r="AF3923" s="74"/>
      <c r="AH3923" s="74">
        <f t="shared" si="656"/>
        <v>0</v>
      </c>
      <c r="AI3923" s="8"/>
      <c r="AJ3923" s="74"/>
      <c r="AK3923" s="8"/>
      <c r="AL3923" s="74"/>
      <c r="AM3923" s="74"/>
      <c r="AN3923" s="74"/>
      <c r="AO3923" s="74"/>
      <c r="AP3923" s="74"/>
      <c r="AQ3923" s="74"/>
    </row>
    <row r="3924" spans="2:43" ht="18" customHeight="1" x14ac:dyDescent="0.2">
      <c r="B3924" s="4"/>
      <c r="C3924" s="117"/>
      <c r="D3924" s="117"/>
      <c r="E3924" s="117"/>
      <c r="F3924" s="48"/>
      <c r="G3924" s="11"/>
      <c r="H3924" s="117"/>
      <c r="I3924" s="124"/>
      <c r="J3924" s="124"/>
      <c r="K3924" s="144"/>
      <c r="L3924" s="11"/>
      <c r="M3924" s="143"/>
      <c r="N3924" s="42"/>
      <c r="O3924" s="128"/>
      <c r="P3924" s="130"/>
      <c r="Q3924" s="131">
        <v>3</v>
      </c>
      <c r="R3924" s="84"/>
      <c r="S3924" s="250"/>
      <c r="T3924" s="69" t="s">
        <v>12</v>
      </c>
      <c r="U3924" s="92"/>
      <c r="V3924" s="70">
        <f>V3925</f>
        <v>170000</v>
      </c>
      <c r="X3924" s="447">
        <f>X3925</f>
        <v>179000</v>
      </c>
      <c r="Z3924" s="447">
        <f>Z3925</f>
        <v>182000</v>
      </c>
      <c r="AB3924" s="447">
        <f>AB3925</f>
        <v>212000</v>
      </c>
      <c r="AD3924" s="447">
        <f>AD3925</f>
        <v>40500</v>
      </c>
      <c r="AF3924" s="447">
        <f>AF3925</f>
        <v>0</v>
      </c>
      <c r="AH3924" s="447">
        <f t="shared" si="656"/>
        <v>40500</v>
      </c>
      <c r="AI3924" s="8"/>
      <c r="AJ3924" s="447">
        <f>AJ3925</f>
        <v>72080</v>
      </c>
      <c r="AK3924" s="71"/>
      <c r="AL3924" s="447">
        <f>AL3925</f>
        <v>360000</v>
      </c>
      <c r="AM3924" s="447"/>
      <c r="AN3924" s="447">
        <f>AN3925</f>
        <v>390000</v>
      </c>
      <c r="AO3924" s="447"/>
      <c r="AP3924" s="447">
        <f>AP3925</f>
        <v>390000</v>
      </c>
      <c r="AQ3924" s="447"/>
    </row>
    <row r="3925" spans="2:43" ht="18" customHeight="1" x14ac:dyDescent="0.2">
      <c r="B3925" s="4"/>
      <c r="C3925" s="117"/>
      <c r="D3925" s="117"/>
      <c r="E3925" s="117"/>
      <c r="F3925" s="48"/>
      <c r="G3925" s="11"/>
      <c r="H3925" s="117"/>
      <c r="I3925" s="124"/>
      <c r="J3925" s="124"/>
      <c r="K3925" s="144"/>
      <c r="L3925" s="11"/>
      <c r="M3925" s="143"/>
      <c r="N3925" s="42"/>
      <c r="O3925" s="128"/>
      <c r="P3925" s="130"/>
      <c r="Q3925" s="130"/>
      <c r="R3925" s="72" t="s">
        <v>3</v>
      </c>
      <c r="S3925" s="181"/>
      <c r="T3925" s="73" t="s">
        <v>12</v>
      </c>
      <c r="V3925" s="83">
        <v>170000</v>
      </c>
      <c r="X3925" s="448">
        <v>179000</v>
      </c>
      <c r="Z3925" s="74">
        <v>182000</v>
      </c>
      <c r="AB3925" s="448">
        <v>212000</v>
      </c>
      <c r="AD3925" s="944">
        <v>40500</v>
      </c>
      <c r="AF3925" s="448">
        <v>0</v>
      </c>
      <c r="AH3925" s="448">
        <f t="shared" si="656"/>
        <v>40500</v>
      </c>
      <c r="AI3925" s="446"/>
      <c r="AJ3925" s="74">
        <f>(AB3925*34/100)</f>
        <v>72080</v>
      </c>
      <c r="AK3925" s="87"/>
      <c r="AL3925" s="448">
        <v>360000</v>
      </c>
      <c r="AM3925" s="448"/>
      <c r="AN3925" s="448">
        <v>390000</v>
      </c>
      <c r="AO3925" s="74"/>
      <c r="AP3925" s="448">
        <v>390000</v>
      </c>
      <c r="AQ3925" s="74"/>
    </row>
    <row r="3926" spans="2:43" ht="18" customHeight="1" x14ac:dyDescent="0.2">
      <c r="B3926" s="4"/>
      <c r="C3926" s="117"/>
      <c r="D3926" s="117"/>
      <c r="E3926" s="117"/>
      <c r="F3926" s="48"/>
      <c r="G3926" s="11"/>
      <c r="H3926" s="117"/>
      <c r="I3926" s="124"/>
      <c r="J3926" s="124"/>
      <c r="K3926" s="144"/>
      <c r="L3926" s="11"/>
      <c r="M3926" s="143"/>
      <c r="N3926" s="42"/>
      <c r="O3926" s="128"/>
      <c r="P3926" s="130"/>
      <c r="Q3926" s="131">
        <v>4</v>
      </c>
      <c r="R3926" s="68"/>
      <c r="S3926" s="35"/>
      <c r="T3926" s="69" t="s">
        <v>13</v>
      </c>
      <c r="U3926" s="92"/>
      <c r="V3926" s="70">
        <f>SUM(V3927)</f>
        <v>1200000</v>
      </c>
      <c r="X3926" s="447">
        <f>SUM(X3927)</f>
        <v>1156000</v>
      </c>
      <c r="Z3926" s="447">
        <f>SUM(Z3927)</f>
        <v>1333000</v>
      </c>
      <c r="AB3926" s="447">
        <f>SUM(AB3927)</f>
        <v>1321000</v>
      </c>
      <c r="AD3926" s="447">
        <f>SUM(AD3927)</f>
        <v>1244800</v>
      </c>
      <c r="AF3926" s="447">
        <f>SUM(AF3927)</f>
        <v>0</v>
      </c>
      <c r="AH3926" s="447">
        <f t="shared" si="656"/>
        <v>1244800</v>
      </c>
      <c r="AI3926" s="495"/>
      <c r="AJ3926" s="447">
        <f>SUM(AJ3927)</f>
        <v>449140</v>
      </c>
      <c r="AK3926" s="71"/>
      <c r="AL3926" s="447">
        <f>SUM(AL3927)</f>
        <v>1548000</v>
      </c>
      <c r="AM3926" s="447"/>
      <c r="AN3926" s="447">
        <f>SUM(AN3927)</f>
        <v>1676000</v>
      </c>
      <c r="AO3926" s="447"/>
      <c r="AP3926" s="447">
        <f>SUM(AP3927)</f>
        <v>1676000</v>
      </c>
      <c r="AQ3926" s="447"/>
    </row>
    <row r="3927" spans="2:43" ht="18" customHeight="1" x14ac:dyDescent="0.2">
      <c r="B3927" s="4"/>
      <c r="C3927" s="117"/>
      <c r="D3927" s="117"/>
      <c r="E3927" s="117"/>
      <c r="F3927" s="48"/>
      <c r="G3927" s="11"/>
      <c r="H3927" s="117"/>
      <c r="I3927" s="124"/>
      <c r="J3927" s="124"/>
      <c r="K3927" s="144"/>
      <c r="L3927" s="11"/>
      <c r="M3927" s="143"/>
      <c r="N3927" s="42"/>
      <c r="O3927" s="128"/>
      <c r="P3927" s="130"/>
      <c r="Q3927" s="130"/>
      <c r="R3927" s="72" t="s">
        <v>3</v>
      </c>
      <c r="S3927" s="181"/>
      <c r="T3927" s="73" t="s">
        <v>13</v>
      </c>
      <c r="V3927" s="74">
        <v>1200000</v>
      </c>
      <c r="X3927" s="74">
        <v>1156000</v>
      </c>
      <c r="Z3927" s="74">
        <v>1333000</v>
      </c>
      <c r="AB3927" s="74">
        <v>1321000</v>
      </c>
      <c r="AD3927" s="944">
        <v>1244800</v>
      </c>
      <c r="AF3927" s="74">
        <v>0</v>
      </c>
      <c r="AH3927" s="74">
        <f t="shared" si="656"/>
        <v>1244800</v>
      </c>
      <c r="AI3927" s="446"/>
      <c r="AJ3927" s="74">
        <f>(AB3927*34/100)</f>
        <v>449140</v>
      </c>
      <c r="AK3927" s="8"/>
      <c r="AL3927" s="74">
        <v>1548000</v>
      </c>
      <c r="AM3927" s="74"/>
      <c r="AN3927" s="74">
        <v>1676000</v>
      </c>
      <c r="AO3927" s="74"/>
      <c r="AP3927" s="74">
        <v>1676000</v>
      </c>
      <c r="AQ3927" s="74"/>
    </row>
    <row r="3928" spans="2:43" ht="18" hidden="1" customHeight="1" x14ac:dyDescent="0.2">
      <c r="B3928" s="4"/>
      <c r="C3928" s="117"/>
      <c r="D3928" s="117"/>
      <c r="E3928" s="117"/>
      <c r="F3928" s="48"/>
      <c r="G3928" s="11"/>
      <c r="H3928" s="117"/>
      <c r="I3928" s="124"/>
      <c r="J3928" s="124"/>
      <c r="K3928" s="144"/>
      <c r="L3928" s="11"/>
      <c r="M3928" s="143"/>
      <c r="N3928" s="42"/>
      <c r="O3928" s="128"/>
      <c r="P3928" s="130"/>
      <c r="Q3928" s="131">
        <v>5</v>
      </c>
      <c r="R3928" s="84"/>
      <c r="S3928" s="250"/>
      <c r="T3928" s="69" t="s">
        <v>204</v>
      </c>
      <c r="U3928" s="92"/>
      <c r="V3928" s="70">
        <f>SUM(V3929)</f>
        <v>0</v>
      </c>
      <c r="X3928" s="447">
        <f>SUM(X3929)</f>
        <v>0</v>
      </c>
      <c r="Z3928" s="447">
        <f>SUM(Z3929)</f>
        <v>0</v>
      </c>
      <c r="AB3928" s="447">
        <f>SUM(AB3929)</f>
        <v>0</v>
      </c>
      <c r="AD3928" s="447">
        <f>SUM(AD3929)</f>
        <v>0</v>
      </c>
      <c r="AF3928" s="447">
        <f>SUM(AF3929)</f>
        <v>0</v>
      </c>
      <c r="AH3928" s="447">
        <f t="shared" si="656"/>
        <v>0</v>
      </c>
      <c r="AI3928" s="8"/>
      <c r="AJ3928" s="447">
        <f>SUM(AJ3929)</f>
        <v>0</v>
      </c>
      <c r="AK3928" s="71"/>
      <c r="AL3928" s="447">
        <f>SUM(AL3929)</f>
        <v>0</v>
      </c>
      <c r="AM3928" s="447"/>
      <c r="AN3928" s="447">
        <f>SUM(AN3929)</f>
        <v>0</v>
      </c>
      <c r="AO3928" s="447"/>
      <c r="AP3928" s="447">
        <f>SUM(AP3929)</f>
        <v>0</v>
      </c>
      <c r="AQ3928" s="447"/>
    </row>
    <row r="3929" spans="2:43" ht="18" hidden="1" customHeight="1" x14ac:dyDescent="0.2">
      <c r="B3929" s="4"/>
      <c r="C3929" s="117"/>
      <c r="D3929" s="117"/>
      <c r="E3929" s="117"/>
      <c r="F3929" s="48"/>
      <c r="G3929" s="11"/>
      <c r="H3929" s="117"/>
      <c r="I3929" s="124"/>
      <c r="J3929" s="124"/>
      <c r="K3929" s="144"/>
      <c r="L3929" s="11"/>
      <c r="M3929" s="143"/>
      <c r="N3929" s="42"/>
      <c r="O3929" s="128"/>
      <c r="P3929" s="130"/>
      <c r="Q3929" s="130"/>
      <c r="R3929" s="72" t="s">
        <v>3</v>
      </c>
      <c r="S3929" s="181"/>
      <c r="T3929" s="73" t="s">
        <v>204</v>
      </c>
      <c r="V3929" s="74">
        <v>0</v>
      </c>
      <c r="X3929" s="74">
        <v>0</v>
      </c>
      <c r="Z3929" s="74">
        <v>0</v>
      </c>
      <c r="AB3929" s="74">
        <v>0</v>
      </c>
      <c r="AD3929" s="74">
        <v>0</v>
      </c>
      <c r="AF3929" s="74">
        <v>0</v>
      </c>
      <c r="AH3929" s="74">
        <f t="shared" si="656"/>
        <v>0</v>
      </c>
      <c r="AI3929" s="446"/>
      <c r="AJ3929" s="74">
        <v>0</v>
      </c>
      <c r="AK3929" s="8"/>
      <c r="AL3929" s="74">
        <v>0</v>
      </c>
      <c r="AM3929" s="74"/>
      <c r="AN3929" s="74">
        <v>0</v>
      </c>
      <c r="AO3929" s="74"/>
      <c r="AP3929" s="74">
        <v>0</v>
      </c>
      <c r="AQ3929" s="74"/>
    </row>
    <row r="3930" spans="2:43" ht="18" hidden="1" customHeight="1" x14ac:dyDescent="0.2">
      <c r="B3930" s="4"/>
      <c r="C3930" s="117"/>
      <c r="D3930" s="117"/>
      <c r="E3930" s="117"/>
      <c r="F3930" s="48"/>
      <c r="G3930" s="11"/>
      <c r="H3930" s="117"/>
      <c r="I3930" s="124"/>
      <c r="J3930" s="124"/>
      <c r="K3930" s="144"/>
      <c r="L3930" s="11"/>
      <c r="M3930" s="143"/>
      <c r="N3930" s="42"/>
      <c r="O3930" s="128"/>
      <c r="P3930" s="130"/>
      <c r="Q3930" s="131">
        <v>6</v>
      </c>
      <c r="R3930" s="68"/>
      <c r="S3930" s="35"/>
      <c r="T3930" s="69" t="s">
        <v>375</v>
      </c>
      <c r="U3930" s="92"/>
      <c r="V3930" s="70">
        <f>SUM(V3931:V3931)</f>
        <v>0</v>
      </c>
      <c r="X3930" s="447">
        <f>SUM(X3931:X3931)</f>
        <v>0</v>
      </c>
      <c r="Z3930" s="447">
        <f>SUM(Z3931:Z3931)</f>
        <v>0</v>
      </c>
      <c r="AB3930" s="447">
        <f>SUM(AB3931:AB3931)</f>
        <v>0</v>
      </c>
      <c r="AD3930" s="447">
        <f>SUM(AD3931:AD3931)</f>
        <v>0</v>
      </c>
      <c r="AF3930" s="447">
        <f>SUM(AF3931:AF3931)</f>
        <v>0</v>
      </c>
      <c r="AH3930" s="447">
        <f t="shared" si="656"/>
        <v>0</v>
      </c>
      <c r="AI3930" s="8"/>
      <c r="AJ3930" s="447">
        <f>SUM(AJ3931:AJ3931)</f>
        <v>0</v>
      </c>
      <c r="AK3930" s="71"/>
      <c r="AL3930" s="447">
        <f>SUM(AL3931:AL3931)</f>
        <v>0</v>
      </c>
      <c r="AM3930" s="447"/>
      <c r="AN3930" s="447">
        <f>SUM(AN3931:AN3931)</f>
        <v>0</v>
      </c>
      <c r="AO3930" s="447"/>
      <c r="AP3930" s="447">
        <f>SUM(AP3931:AP3931)</f>
        <v>0</v>
      </c>
      <c r="AQ3930" s="447"/>
    </row>
    <row r="3931" spans="2:43" ht="18" hidden="1" customHeight="1" x14ac:dyDescent="0.2">
      <c r="B3931" s="4"/>
      <c r="C3931" s="117"/>
      <c r="D3931" s="117"/>
      <c r="E3931" s="117"/>
      <c r="F3931" s="48"/>
      <c r="G3931" s="11"/>
      <c r="H3931" s="117"/>
      <c r="I3931" s="124"/>
      <c r="J3931" s="124"/>
      <c r="K3931" s="144"/>
      <c r="L3931" s="11"/>
      <c r="M3931" s="143"/>
      <c r="N3931" s="42"/>
      <c r="O3931" s="128"/>
      <c r="P3931" s="130"/>
      <c r="Q3931" s="130"/>
      <c r="R3931" s="72" t="s">
        <v>3</v>
      </c>
      <c r="S3931" s="181"/>
      <c r="T3931" s="73" t="s">
        <v>375</v>
      </c>
      <c r="V3931" s="74">
        <v>0</v>
      </c>
      <c r="X3931" s="74">
        <v>0</v>
      </c>
      <c r="Z3931" s="74">
        <v>0</v>
      </c>
      <c r="AB3931" s="74">
        <v>0</v>
      </c>
      <c r="AD3931" s="74">
        <v>0</v>
      </c>
      <c r="AF3931" s="74">
        <v>0</v>
      </c>
      <c r="AH3931" s="74">
        <f t="shared" si="656"/>
        <v>0</v>
      </c>
      <c r="AI3931" s="446"/>
      <c r="AJ3931" s="74">
        <v>0</v>
      </c>
      <c r="AK3931" s="8"/>
      <c r="AL3931" s="74">
        <v>0</v>
      </c>
      <c r="AM3931" s="74"/>
      <c r="AN3931" s="74">
        <v>0</v>
      </c>
      <c r="AO3931" s="74"/>
      <c r="AP3931" s="74">
        <v>0</v>
      </c>
      <c r="AQ3931" s="74"/>
    </row>
    <row r="3932" spans="2:43" ht="18" customHeight="1" x14ac:dyDescent="0.2">
      <c r="B3932" s="4"/>
      <c r="C3932" s="117"/>
      <c r="D3932" s="117"/>
      <c r="E3932" s="117"/>
      <c r="F3932" s="48"/>
      <c r="G3932" s="11"/>
      <c r="H3932" s="117"/>
      <c r="I3932" s="124"/>
      <c r="J3932" s="124"/>
      <c r="K3932" s="144"/>
      <c r="L3932" s="11"/>
      <c r="M3932" s="143"/>
      <c r="N3932" s="42"/>
      <c r="O3932" s="128"/>
      <c r="P3932" s="129">
        <v>2</v>
      </c>
      <c r="Q3932" s="129"/>
      <c r="R3932" s="64"/>
      <c r="S3932" s="234"/>
      <c r="T3932" s="65" t="s">
        <v>75</v>
      </c>
      <c r="U3932" s="155"/>
      <c r="V3932" s="66">
        <f>V3933+V3945+V3957+V3959+V3961+V3955</f>
        <v>44659000</v>
      </c>
      <c r="X3932" s="66">
        <f>X3933+X3945+X3957+X3959+X3961+X3955</f>
        <v>39477000</v>
      </c>
      <c r="Z3932" s="66">
        <f>Z3933</f>
        <v>0</v>
      </c>
      <c r="AB3932" s="66">
        <f>AB3933+AB3935+AB3937</f>
        <v>161000</v>
      </c>
      <c r="AD3932" s="66">
        <f>AD3933+AD3935+AD3937</f>
        <v>2406370</v>
      </c>
      <c r="AE3932" s="66">
        <f t="shared" ref="AD3932:AQ3937" si="657">AE3933</f>
        <v>0</v>
      </c>
      <c r="AF3932" s="66">
        <f>AF3933+AF3935+AF3937</f>
        <v>0</v>
      </c>
      <c r="AG3932" s="66">
        <f t="shared" si="657"/>
        <v>0</v>
      </c>
      <c r="AH3932" s="66">
        <f>AH3933+AH3935+AH3937</f>
        <v>2406370</v>
      </c>
      <c r="AI3932" s="8"/>
      <c r="AJ3932" s="66">
        <f>AJ3933+AJ3935+AJ3937</f>
        <v>54740</v>
      </c>
      <c r="AK3932" s="66">
        <f t="shared" si="657"/>
        <v>0</v>
      </c>
      <c r="AL3932" s="66">
        <f>AL3933+AL3935+AL3937</f>
        <v>271000</v>
      </c>
      <c r="AM3932" s="66"/>
      <c r="AN3932" s="66">
        <f>AN3933+AN3935+AN3937</f>
        <v>295000</v>
      </c>
      <c r="AO3932" s="66">
        <f t="shared" si="657"/>
        <v>0</v>
      </c>
      <c r="AP3932" s="66">
        <f>AP3933+AP3935+AP3937</f>
        <v>295000</v>
      </c>
      <c r="AQ3932" s="66">
        <f t="shared" si="657"/>
        <v>0</v>
      </c>
    </row>
    <row r="3933" spans="2:43" ht="18" customHeight="1" x14ac:dyDescent="0.2">
      <c r="B3933" s="4"/>
      <c r="C3933" s="117"/>
      <c r="D3933" s="117"/>
      <c r="E3933" s="117"/>
      <c r="F3933" s="48"/>
      <c r="G3933" s="11"/>
      <c r="H3933" s="117"/>
      <c r="I3933" s="124"/>
      <c r="J3933" s="124"/>
      <c r="K3933" s="144"/>
      <c r="L3933" s="11"/>
      <c r="M3933" s="143"/>
      <c r="N3933" s="42"/>
      <c r="O3933" s="128"/>
      <c r="P3933" s="130"/>
      <c r="Q3933" s="140">
        <v>1</v>
      </c>
      <c r="R3933" s="68"/>
      <c r="S3933" s="35"/>
      <c r="T3933" s="69" t="s">
        <v>9</v>
      </c>
      <c r="U3933" s="92"/>
      <c r="V3933" s="70">
        <f>V3934+V3939+V3940+V3941+V3944</f>
        <v>26163000</v>
      </c>
      <c r="X3933" s="447">
        <f>X3934+X3939+X3940+X3941+X3944</f>
        <v>24558000</v>
      </c>
      <c r="Z3933" s="447">
        <f>Z3934</f>
        <v>0</v>
      </c>
      <c r="AB3933" s="447">
        <f>AB3934</f>
        <v>161000</v>
      </c>
      <c r="AD3933" s="447">
        <f t="shared" si="657"/>
        <v>2375170</v>
      </c>
      <c r="AE3933" s="447">
        <f t="shared" si="657"/>
        <v>0</v>
      </c>
      <c r="AF3933" s="447">
        <f t="shared" si="657"/>
        <v>0</v>
      </c>
      <c r="AG3933" s="447">
        <f t="shared" si="657"/>
        <v>0</v>
      </c>
      <c r="AH3933" s="447">
        <f t="shared" si="656"/>
        <v>2375170</v>
      </c>
      <c r="AI3933" s="66">
        <f t="shared" ref="AI3933:AI3938" si="658">AI3934</f>
        <v>0</v>
      </c>
      <c r="AJ3933" s="447">
        <f t="shared" ref="AJ3933:AJ3937" si="659">AJ3934</f>
        <v>54740</v>
      </c>
      <c r="AK3933" s="447">
        <f t="shared" si="657"/>
        <v>0</v>
      </c>
      <c r="AL3933" s="447">
        <f t="shared" si="657"/>
        <v>246000</v>
      </c>
      <c r="AM3933" s="447"/>
      <c r="AN3933" s="447">
        <f t="shared" si="657"/>
        <v>267000</v>
      </c>
      <c r="AO3933" s="447">
        <f t="shared" si="657"/>
        <v>0</v>
      </c>
      <c r="AP3933" s="447">
        <f t="shared" si="657"/>
        <v>267000</v>
      </c>
      <c r="AQ3933" s="447">
        <f t="shared" si="657"/>
        <v>0</v>
      </c>
    </row>
    <row r="3934" spans="2:43" ht="18" customHeight="1" x14ac:dyDescent="0.2">
      <c r="B3934" s="4"/>
      <c r="C3934" s="117"/>
      <c r="D3934" s="117"/>
      <c r="E3934" s="117"/>
      <c r="F3934" s="48"/>
      <c r="G3934" s="11"/>
      <c r="H3934" s="117"/>
      <c r="I3934" s="124"/>
      <c r="J3934" s="124"/>
      <c r="K3934" s="144"/>
      <c r="L3934" s="11"/>
      <c r="M3934" s="143"/>
      <c r="N3934" s="42"/>
      <c r="O3934" s="128"/>
      <c r="P3934" s="130"/>
      <c r="Q3934" s="130"/>
      <c r="R3934" s="72" t="s">
        <v>3</v>
      </c>
      <c r="S3934" s="181"/>
      <c r="T3934" s="73" t="s">
        <v>289</v>
      </c>
      <c r="V3934" s="74">
        <v>18800000</v>
      </c>
      <c r="X3934" s="74">
        <v>18620000</v>
      </c>
      <c r="Z3934" s="74">
        <v>0</v>
      </c>
      <c r="AB3934" s="74">
        <v>161000</v>
      </c>
      <c r="AD3934" s="944">
        <v>2375170</v>
      </c>
      <c r="AF3934" s="74">
        <v>0</v>
      </c>
      <c r="AH3934" s="74">
        <f t="shared" si="656"/>
        <v>2375170</v>
      </c>
      <c r="AI3934" s="447">
        <f t="shared" si="658"/>
        <v>0</v>
      </c>
      <c r="AJ3934" s="74">
        <f>(AB3934*34/100)</f>
        <v>54740</v>
      </c>
      <c r="AK3934" s="8"/>
      <c r="AL3934" s="74">
        <v>246000</v>
      </c>
      <c r="AM3934" s="74"/>
      <c r="AN3934" s="74">
        <v>267000</v>
      </c>
      <c r="AO3934" s="74"/>
      <c r="AP3934" s="74">
        <v>267000</v>
      </c>
      <c r="AQ3934" s="74"/>
    </row>
    <row r="3935" spans="2:43" ht="18" customHeight="1" x14ac:dyDescent="0.2">
      <c r="B3935" s="4"/>
      <c r="C3935" s="117"/>
      <c r="D3935" s="117"/>
      <c r="E3935" s="117"/>
      <c r="F3935" s="48"/>
      <c r="G3935" s="11"/>
      <c r="H3935" s="117"/>
      <c r="I3935" s="124"/>
      <c r="J3935" s="124"/>
      <c r="K3935" s="144"/>
      <c r="L3935" s="11"/>
      <c r="M3935" s="143"/>
      <c r="N3935" s="42"/>
      <c r="O3935" s="128"/>
      <c r="P3935" s="130"/>
      <c r="Q3935" s="140">
        <v>3</v>
      </c>
      <c r="R3935" s="68"/>
      <c r="S3935" s="35"/>
      <c r="T3935" s="69" t="s">
        <v>9</v>
      </c>
      <c r="U3935" s="92"/>
      <c r="V3935" s="70">
        <f>V3936+V3941+V3942+V3943+V3946</f>
        <v>26163000</v>
      </c>
      <c r="X3935" s="447">
        <f>X3936+X3941+X3942+X3943+X3946</f>
        <v>24558000</v>
      </c>
      <c r="Z3935" s="447">
        <f>Z3936</f>
        <v>0</v>
      </c>
      <c r="AB3935" s="447">
        <f>AB3936</f>
        <v>0</v>
      </c>
      <c r="AD3935" s="447">
        <f t="shared" si="657"/>
        <v>4800</v>
      </c>
      <c r="AE3935" s="447">
        <f t="shared" si="657"/>
        <v>0</v>
      </c>
      <c r="AF3935" s="447">
        <f t="shared" si="657"/>
        <v>0</v>
      </c>
      <c r="AG3935" s="447">
        <f t="shared" si="657"/>
        <v>0</v>
      </c>
      <c r="AH3935" s="447">
        <f t="shared" si="656"/>
        <v>4800</v>
      </c>
      <c r="AI3935" s="8"/>
      <c r="AJ3935" s="447">
        <f t="shared" si="659"/>
        <v>0</v>
      </c>
      <c r="AK3935" s="447">
        <f t="shared" si="657"/>
        <v>0</v>
      </c>
      <c r="AL3935" s="447">
        <f t="shared" si="657"/>
        <v>3000</v>
      </c>
      <c r="AM3935" s="447"/>
      <c r="AN3935" s="447">
        <f t="shared" si="657"/>
        <v>4000</v>
      </c>
      <c r="AO3935" s="447">
        <f t="shared" si="657"/>
        <v>0</v>
      </c>
      <c r="AP3935" s="447">
        <f t="shared" si="657"/>
        <v>4000</v>
      </c>
      <c r="AQ3935" s="447">
        <f t="shared" si="657"/>
        <v>0</v>
      </c>
    </row>
    <row r="3936" spans="2:43" ht="18" customHeight="1" x14ac:dyDescent="0.2">
      <c r="B3936" s="4"/>
      <c r="C3936" s="117"/>
      <c r="D3936" s="117"/>
      <c r="E3936" s="117"/>
      <c r="F3936" s="48"/>
      <c r="G3936" s="11"/>
      <c r="H3936" s="117"/>
      <c r="I3936" s="124"/>
      <c r="J3936" s="124"/>
      <c r="K3936" s="144"/>
      <c r="L3936" s="11"/>
      <c r="M3936" s="143"/>
      <c r="N3936" s="42"/>
      <c r="O3936" s="128"/>
      <c r="P3936" s="130"/>
      <c r="Q3936" s="130"/>
      <c r="R3936" s="72" t="s">
        <v>3</v>
      </c>
      <c r="S3936" s="181"/>
      <c r="T3936" s="73" t="s">
        <v>639</v>
      </c>
      <c r="V3936" s="74">
        <v>18800000</v>
      </c>
      <c r="X3936" s="74">
        <v>18620000</v>
      </c>
      <c r="Z3936" s="74">
        <v>0</v>
      </c>
      <c r="AB3936" s="74">
        <v>0</v>
      </c>
      <c r="AD3936" s="944">
        <v>4800</v>
      </c>
      <c r="AF3936" s="74">
        <v>0</v>
      </c>
      <c r="AH3936" s="74">
        <f t="shared" si="656"/>
        <v>4800</v>
      </c>
      <c r="AI3936" s="447">
        <f t="shared" si="658"/>
        <v>0</v>
      </c>
      <c r="AJ3936" s="74">
        <v>0</v>
      </c>
      <c r="AK3936" s="8"/>
      <c r="AL3936" s="74">
        <v>3000</v>
      </c>
      <c r="AM3936" s="74"/>
      <c r="AN3936" s="74">
        <v>4000</v>
      </c>
      <c r="AO3936" s="74"/>
      <c r="AP3936" s="74">
        <v>4000</v>
      </c>
      <c r="AQ3936" s="74"/>
    </row>
    <row r="3937" spans="2:43" ht="18" customHeight="1" x14ac:dyDescent="0.2">
      <c r="B3937" s="4"/>
      <c r="C3937" s="117"/>
      <c r="D3937" s="117"/>
      <c r="E3937" s="117"/>
      <c r="F3937" s="48"/>
      <c r="G3937" s="11"/>
      <c r="H3937" s="117"/>
      <c r="I3937" s="124"/>
      <c r="J3937" s="124"/>
      <c r="K3937" s="144"/>
      <c r="L3937" s="11"/>
      <c r="M3937" s="143"/>
      <c r="N3937" s="42"/>
      <c r="O3937" s="128"/>
      <c r="P3937" s="130"/>
      <c r="Q3937" s="140">
        <v>4</v>
      </c>
      <c r="R3937" s="68"/>
      <c r="S3937" s="35"/>
      <c r="T3937" s="69" t="s">
        <v>9</v>
      </c>
      <c r="U3937" s="92"/>
      <c r="V3937" s="70">
        <f>V3938+V3943+V3944+V3945+V3948</f>
        <v>36326000</v>
      </c>
      <c r="X3937" s="447">
        <f>X3938+X3943+X3944+X3945+X3948</f>
        <v>32730000</v>
      </c>
      <c r="Z3937" s="447">
        <f>Z3938</f>
        <v>0</v>
      </c>
      <c r="AB3937" s="447">
        <f>AB3938</f>
        <v>0</v>
      </c>
      <c r="AD3937" s="447">
        <f t="shared" si="657"/>
        <v>26400</v>
      </c>
      <c r="AE3937" s="447">
        <f t="shared" si="657"/>
        <v>0</v>
      </c>
      <c r="AF3937" s="447">
        <f t="shared" si="657"/>
        <v>0</v>
      </c>
      <c r="AG3937" s="447">
        <f t="shared" si="657"/>
        <v>0</v>
      </c>
      <c r="AH3937" s="447">
        <f t="shared" si="656"/>
        <v>26400</v>
      </c>
      <c r="AI3937" s="8"/>
      <c r="AJ3937" s="447">
        <f t="shared" si="659"/>
        <v>0</v>
      </c>
      <c r="AK3937" s="447">
        <f t="shared" si="657"/>
        <v>0</v>
      </c>
      <c r="AL3937" s="447">
        <f t="shared" si="657"/>
        <v>22000</v>
      </c>
      <c r="AM3937" s="447"/>
      <c r="AN3937" s="447">
        <f t="shared" si="657"/>
        <v>24000</v>
      </c>
      <c r="AO3937" s="447">
        <f t="shared" si="657"/>
        <v>0</v>
      </c>
      <c r="AP3937" s="447">
        <f t="shared" si="657"/>
        <v>24000</v>
      </c>
      <c r="AQ3937" s="447">
        <f t="shared" si="657"/>
        <v>0</v>
      </c>
    </row>
    <row r="3938" spans="2:43" ht="18" customHeight="1" x14ac:dyDescent="0.2">
      <c r="B3938" s="4"/>
      <c r="C3938" s="117"/>
      <c r="D3938" s="117"/>
      <c r="E3938" s="117"/>
      <c r="F3938" s="48"/>
      <c r="G3938" s="11"/>
      <c r="H3938" s="117"/>
      <c r="I3938" s="124"/>
      <c r="J3938" s="124"/>
      <c r="K3938" s="144"/>
      <c r="L3938" s="11"/>
      <c r="M3938" s="143"/>
      <c r="N3938" s="42"/>
      <c r="O3938" s="128"/>
      <c r="P3938" s="130"/>
      <c r="Q3938" s="130"/>
      <c r="R3938" s="72" t="s">
        <v>3</v>
      </c>
      <c r="S3938" s="181"/>
      <c r="T3938" s="73" t="s">
        <v>640</v>
      </c>
      <c r="V3938" s="74">
        <v>18800000</v>
      </c>
      <c r="X3938" s="74">
        <v>18620000</v>
      </c>
      <c r="Z3938" s="74">
        <v>0</v>
      </c>
      <c r="AB3938" s="74">
        <v>0</v>
      </c>
      <c r="AD3938" s="944">
        <v>26400</v>
      </c>
      <c r="AF3938" s="74">
        <v>0</v>
      </c>
      <c r="AH3938" s="74">
        <f t="shared" si="656"/>
        <v>26400</v>
      </c>
      <c r="AI3938" s="447">
        <f t="shared" si="658"/>
        <v>0</v>
      </c>
      <c r="AJ3938" s="74">
        <v>0</v>
      </c>
      <c r="AK3938" s="8"/>
      <c r="AL3938" s="74">
        <v>22000</v>
      </c>
      <c r="AM3938" s="74"/>
      <c r="AN3938" s="74">
        <v>24000</v>
      </c>
      <c r="AO3938" s="74"/>
      <c r="AP3938" s="74">
        <v>24000</v>
      </c>
      <c r="AQ3938" s="74"/>
    </row>
    <row r="3939" spans="2:43" ht="18" customHeight="1" x14ac:dyDescent="0.2">
      <c r="B3939" s="4"/>
      <c r="C3939" s="117"/>
      <c r="D3939" s="117"/>
      <c r="E3939" s="117"/>
      <c r="F3939" s="48"/>
      <c r="G3939" s="11"/>
      <c r="H3939" s="117"/>
      <c r="I3939" s="124"/>
      <c r="J3939" s="124"/>
      <c r="K3939" s="144"/>
      <c r="L3939" s="11"/>
      <c r="M3939" s="143"/>
      <c r="N3939" s="42"/>
      <c r="O3939" s="128"/>
      <c r="P3939" s="129">
        <v>4</v>
      </c>
      <c r="Q3939" s="129"/>
      <c r="R3939" s="64"/>
      <c r="S3939" s="234"/>
      <c r="T3939" s="65" t="s">
        <v>376</v>
      </c>
      <c r="U3939" s="155"/>
      <c r="V3939" s="66">
        <f>V3940</f>
        <v>0</v>
      </c>
      <c r="X3939" s="66">
        <f>X3940</f>
        <v>0</v>
      </c>
      <c r="Z3939" s="66">
        <f>Z3940</f>
        <v>20000</v>
      </c>
      <c r="AB3939" s="66">
        <f>AB3940+AB3942</f>
        <v>67000</v>
      </c>
      <c r="AD3939" s="66">
        <f>AD3940+AD3942</f>
        <v>0</v>
      </c>
      <c r="AF3939" s="66">
        <f>AF3940+AF3942</f>
        <v>0</v>
      </c>
      <c r="AH3939" s="66">
        <f t="shared" si="656"/>
        <v>0</v>
      </c>
      <c r="AI3939" s="8"/>
      <c r="AJ3939" s="66">
        <f>AJ3940+AJ3942</f>
        <v>22780</v>
      </c>
      <c r="AK3939" s="67"/>
      <c r="AL3939" s="66">
        <f>AL3940+AL3942</f>
        <v>108000</v>
      </c>
      <c r="AM3939" s="66"/>
      <c r="AN3939" s="66">
        <f>AN3940+AN3942</f>
        <v>117000</v>
      </c>
      <c r="AO3939" s="66"/>
      <c r="AP3939" s="66">
        <f>AP3940+AP3942</f>
        <v>117000</v>
      </c>
      <c r="AQ3939" s="66"/>
    </row>
    <row r="3940" spans="2:43" ht="18" customHeight="1" x14ac:dyDescent="0.2">
      <c r="B3940" s="4"/>
      <c r="C3940" s="117"/>
      <c r="D3940" s="117"/>
      <c r="E3940" s="117"/>
      <c r="F3940" s="48"/>
      <c r="G3940" s="11"/>
      <c r="H3940" s="117"/>
      <c r="I3940" s="124"/>
      <c r="J3940" s="124"/>
      <c r="K3940" s="144"/>
      <c r="L3940" s="11"/>
      <c r="M3940" s="143"/>
      <c r="N3940" s="42"/>
      <c r="O3940" s="128"/>
      <c r="P3940" s="130"/>
      <c r="Q3940" s="131">
        <v>1</v>
      </c>
      <c r="R3940" s="84"/>
      <c r="S3940" s="250"/>
      <c r="T3940" s="69" t="s">
        <v>76</v>
      </c>
      <c r="U3940" s="92"/>
      <c r="V3940" s="70">
        <f>V3941</f>
        <v>0</v>
      </c>
      <c r="X3940" s="447">
        <f>X3941</f>
        <v>0</v>
      </c>
      <c r="Z3940" s="447">
        <f>Z3941</f>
        <v>20000</v>
      </c>
      <c r="AB3940" s="447">
        <f>AB3941</f>
        <v>65000</v>
      </c>
      <c r="AD3940" s="447">
        <f>AD3941</f>
        <v>0</v>
      </c>
      <c r="AF3940" s="447">
        <f>AF3941</f>
        <v>0</v>
      </c>
      <c r="AH3940" s="447">
        <f t="shared" si="656"/>
        <v>0</v>
      </c>
      <c r="AI3940" s="67"/>
      <c r="AJ3940" s="447">
        <f>AJ3941</f>
        <v>22100</v>
      </c>
      <c r="AK3940" s="71"/>
      <c r="AL3940" s="447">
        <f>AL3941</f>
        <v>102000</v>
      </c>
      <c r="AM3940" s="447"/>
      <c r="AN3940" s="447">
        <f>AN3941</f>
        <v>111000</v>
      </c>
      <c r="AO3940" s="447"/>
      <c r="AP3940" s="447">
        <f>AP3941</f>
        <v>111000</v>
      </c>
      <c r="AQ3940" s="447"/>
    </row>
    <row r="3941" spans="2:43" ht="18" customHeight="1" x14ac:dyDescent="0.2">
      <c r="B3941" s="4"/>
      <c r="C3941" s="117"/>
      <c r="D3941" s="117"/>
      <c r="E3941" s="117"/>
      <c r="F3941" s="48"/>
      <c r="G3941" s="11"/>
      <c r="H3941" s="117"/>
      <c r="I3941" s="124"/>
      <c r="J3941" s="124"/>
      <c r="K3941" s="144"/>
      <c r="L3941" s="11"/>
      <c r="M3941" s="143"/>
      <c r="N3941" s="42"/>
      <c r="O3941" s="128"/>
      <c r="P3941" s="130"/>
      <c r="Q3941" s="130"/>
      <c r="R3941" s="72" t="s">
        <v>14</v>
      </c>
      <c r="S3941" s="181"/>
      <c r="T3941" s="73" t="s">
        <v>377</v>
      </c>
      <c r="V3941" s="74">
        <v>0</v>
      </c>
      <c r="X3941" s="74">
        <v>0</v>
      </c>
      <c r="Z3941" s="74">
        <v>20000</v>
      </c>
      <c r="AB3941" s="74">
        <v>65000</v>
      </c>
      <c r="AD3941" s="74">
        <v>0</v>
      </c>
      <c r="AF3941" s="74">
        <v>0</v>
      </c>
      <c r="AH3941" s="74">
        <f t="shared" si="656"/>
        <v>0</v>
      </c>
      <c r="AI3941" s="446"/>
      <c r="AJ3941" s="74">
        <f>(AB3941*34/100)</f>
        <v>22100</v>
      </c>
      <c r="AK3941" s="8"/>
      <c r="AL3941" s="74">
        <v>102000</v>
      </c>
      <c r="AM3941" s="74"/>
      <c r="AN3941" s="74">
        <v>111000</v>
      </c>
      <c r="AO3941" s="74"/>
      <c r="AP3941" s="74">
        <v>111000</v>
      </c>
      <c r="AQ3941" s="74"/>
    </row>
    <row r="3942" spans="2:43" ht="18" customHeight="1" x14ac:dyDescent="0.2">
      <c r="B3942" s="4"/>
      <c r="C3942" s="117"/>
      <c r="D3942" s="117"/>
      <c r="E3942" s="117"/>
      <c r="F3942" s="48"/>
      <c r="G3942" s="11"/>
      <c r="H3942" s="117"/>
      <c r="I3942" s="124"/>
      <c r="J3942" s="124"/>
      <c r="K3942" s="144"/>
      <c r="L3942" s="11"/>
      <c r="M3942" s="143"/>
      <c r="N3942" s="42"/>
      <c r="O3942" s="128"/>
      <c r="P3942" s="130"/>
      <c r="Q3942" s="131">
        <v>3</v>
      </c>
      <c r="R3942" s="84"/>
      <c r="S3942" s="250"/>
      <c r="T3942" s="450" t="s">
        <v>13</v>
      </c>
      <c r="V3942" s="74"/>
      <c r="X3942" s="74"/>
      <c r="Z3942" s="74"/>
      <c r="AB3942" s="447">
        <f>AB3943</f>
        <v>2000</v>
      </c>
      <c r="AD3942" s="447">
        <f>AD3943</f>
        <v>0</v>
      </c>
      <c r="AF3942" s="447">
        <f>AF3943</f>
        <v>0</v>
      </c>
      <c r="AH3942" s="447">
        <f t="shared" si="656"/>
        <v>0</v>
      </c>
      <c r="AI3942" s="8"/>
      <c r="AJ3942" s="447">
        <f>AJ3943</f>
        <v>680</v>
      </c>
      <c r="AK3942" s="71"/>
      <c r="AL3942" s="447">
        <f>AL3943</f>
        <v>6000</v>
      </c>
      <c r="AM3942" s="447"/>
      <c r="AN3942" s="447">
        <f>AN3943</f>
        <v>6000</v>
      </c>
      <c r="AO3942" s="447"/>
      <c r="AP3942" s="447">
        <f>AP3943</f>
        <v>6000</v>
      </c>
      <c r="AQ3942" s="447"/>
    </row>
    <row r="3943" spans="2:43" ht="18" customHeight="1" x14ac:dyDescent="0.2">
      <c r="B3943" s="4"/>
      <c r="C3943" s="117"/>
      <c r="D3943" s="117"/>
      <c r="E3943" s="117"/>
      <c r="F3943" s="48"/>
      <c r="G3943" s="11"/>
      <c r="H3943" s="117"/>
      <c r="I3943" s="124"/>
      <c r="J3943" s="124"/>
      <c r="K3943" s="144"/>
      <c r="L3943" s="11"/>
      <c r="M3943" s="143"/>
      <c r="N3943" s="42"/>
      <c r="O3943" s="128"/>
      <c r="P3943" s="130"/>
      <c r="Q3943" s="130"/>
      <c r="R3943" s="72" t="s">
        <v>14</v>
      </c>
      <c r="S3943" s="181"/>
      <c r="T3943" s="73" t="s">
        <v>13</v>
      </c>
      <c r="V3943" s="74"/>
      <c r="X3943" s="74"/>
      <c r="Z3943" s="74"/>
      <c r="AB3943" s="74">
        <v>2000</v>
      </c>
      <c r="AD3943" s="74">
        <v>0</v>
      </c>
      <c r="AF3943" s="74">
        <v>0</v>
      </c>
      <c r="AH3943" s="74">
        <f t="shared" si="656"/>
        <v>0</v>
      </c>
      <c r="AI3943" s="446"/>
      <c r="AJ3943" s="74">
        <f>(AB3943*34/100)</f>
        <v>680</v>
      </c>
      <c r="AK3943" s="8"/>
      <c r="AL3943" s="74">
        <v>6000</v>
      </c>
      <c r="AM3943" s="74"/>
      <c r="AN3943" s="74">
        <v>6000</v>
      </c>
      <c r="AO3943" s="74"/>
      <c r="AP3943" s="74">
        <v>6000</v>
      </c>
      <c r="AQ3943" s="74"/>
    </row>
    <row r="3944" spans="2:43" ht="18" customHeight="1" x14ac:dyDescent="0.2">
      <c r="B3944" s="4"/>
      <c r="C3944" s="117"/>
      <c r="D3944" s="117"/>
      <c r="E3944" s="117"/>
      <c r="F3944" s="48"/>
      <c r="G3944" s="11"/>
      <c r="H3944" s="117"/>
      <c r="I3944" s="124"/>
      <c r="J3944" s="124"/>
      <c r="K3944" s="144"/>
      <c r="L3944" s="11"/>
      <c r="M3944" s="143"/>
      <c r="N3944" s="42"/>
      <c r="O3944" s="127" t="s">
        <v>0</v>
      </c>
      <c r="P3944" s="123"/>
      <c r="Q3944" s="123"/>
      <c r="R3944" s="49"/>
      <c r="S3944" s="18"/>
      <c r="T3944" s="50" t="s">
        <v>60</v>
      </c>
      <c r="U3944" s="76"/>
      <c r="V3944" s="51">
        <f>V3945</f>
        <v>7363000</v>
      </c>
      <c r="X3944" s="51">
        <f>X3945</f>
        <v>5938000</v>
      </c>
      <c r="Z3944" s="51">
        <f>Z3945+Z3954+Z3950</f>
        <v>8529000</v>
      </c>
      <c r="AB3944" s="51">
        <f>AB3945+AB3954+AB3950</f>
        <v>6605000</v>
      </c>
      <c r="AD3944" s="51">
        <f t="shared" ref="AD3944:AO3944" si="660">AD3945+AD3954+AD3950</f>
        <v>7977000</v>
      </c>
      <c r="AE3944" s="51">
        <f t="shared" si="660"/>
        <v>0</v>
      </c>
      <c r="AF3944" s="51">
        <f t="shared" si="660"/>
        <v>0</v>
      </c>
      <c r="AG3944" s="51">
        <f t="shared" si="660"/>
        <v>0</v>
      </c>
      <c r="AH3944" s="51">
        <f t="shared" si="656"/>
        <v>7977000</v>
      </c>
      <c r="AI3944" s="8"/>
      <c r="AJ3944" s="51">
        <f t="shared" ref="AJ3944" si="661">AJ3945+AJ3954+AJ3950</f>
        <v>2245700</v>
      </c>
      <c r="AK3944" s="51">
        <f t="shared" ref="AK3944" si="662">AK3945+AK3954+AK3950</f>
        <v>0</v>
      </c>
      <c r="AL3944" s="51">
        <f t="shared" si="660"/>
        <v>8581000</v>
      </c>
      <c r="AM3944" s="51"/>
      <c r="AN3944" s="51">
        <f t="shared" si="660"/>
        <v>9285000</v>
      </c>
      <c r="AO3944" s="51">
        <f t="shared" si="660"/>
        <v>0</v>
      </c>
      <c r="AP3944" s="51">
        <f t="shared" ref="AP3944:AQ3944" si="663">AP3945+AP3954+AP3950</f>
        <v>9285000</v>
      </c>
      <c r="AQ3944" s="51">
        <f t="shared" si="663"/>
        <v>0</v>
      </c>
    </row>
    <row r="3945" spans="2:43" ht="18.75" customHeight="1" x14ac:dyDescent="0.2">
      <c r="B3945" s="4"/>
      <c r="C3945" s="117"/>
      <c r="D3945" s="117"/>
      <c r="E3945" s="117"/>
      <c r="F3945" s="48"/>
      <c r="G3945" s="11"/>
      <c r="H3945" s="117"/>
      <c r="I3945" s="124"/>
      <c r="J3945" s="124"/>
      <c r="K3945" s="144"/>
      <c r="L3945" s="11"/>
      <c r="M3945" s="143"/>
      <c r="N3945" s="42"/>
      <c r="O3945" s="128"/>
      <c r="P3945" s="129">
        <v>1</v>
      </c>
      <c r="Q3945" s="129"/>
      <c r="R3945" s="64"/>
      <c r="S3945" s="234"/>
      <c r="T3945" s="65" t="s">
        <v>8</v>
      </c>
      <c r="U3945" s="155"/>
      <c r="V3945" s="66">
        <f>V3946</f>
        <v>7363000</v>
      </c>
      <c r="X3945" s="66">
        <f>X3946</f>
        <v>5938000</v>
      </c>
      <c r="Z3945" s="66">
        <f>Z3946</f>
        <v>8529000</v>
      </c>
      <c r="AB3945" s="66">
        <f>AB3946</f>
        <v>6594000</v>
      </c>
      <c r="AD3945" s="66">
        <f>AD3946</f>
        <v>7357800</v>
      </c>
      <c r="AF3945" s="66">
        <f>AF3946</f>
        <v>0</v>
      </c>
      <c r="AH3945" s="66">
        <f t="shared" si="656"/>
        <v>7357800</v>
      </c>
      <c r="AI3945" s="51">
        <f t="shared" ref="AI3945" si="664">AI3946+AI3955+AI3951</f>
        <v>0</v>
      </c>
      <c r="AJ3945" s="66">
        <f>AJ3946</f>
        <v>2241960</v>
      </c>
      <c r="AK3945" s="67"/>
      <c r="AL3945" s="66">
        <f>AL3946</f>
        <v>8567000</v>
      </c>
      <c r="AM3945" s="66"/>
      <c r="AN3945" s="66">
        <f>AN3946</f>
        <v>9270000</v>
      </c>
      <c r="AO3945" s="66"/>
      <c r="AP3945" s="66">
        <f>AP3946</f>
        <v>9270000</v>
      </c>
      <c r="AQ3945" s="66"/>
    </row>
    <row r="3946" spans="2:43" ht="18" customHeight="1" x14ac:dyDescent="0.2">
      <c r="B3946" s="4"/>
      <c r="C3946" s="117"/>
      <c r="D3946" s="117"/>
      <c r="E3946" s="117"/>
      <c r="F3946" s="48"/>
      <c r="G3946" s="11"/>
      <c r="H3946" s="117"/>
      <c r="I3946" s="124"/>
      <c r="J3946" s="124"/>
      <c r="K3946" s="144"/>
      <c r="L3946" s="11"/>
      <c r="M3946" s="143"/>
      <c r="N3946" s="42"/>
      <c r="O3946" s="128"/>
      <c r="P3946" s="130"/>
      <c r="Q3946" s="131">
        <v>6</v>
      </c>
      <c r="R3946" s="72"/>
      <c r="S3946" s="181"/>
      <c r="T3946" s="69" t="s">
        <v>62</v>
      </c>
      <c r="U3946" s="92"/>
      <c r="V3946" s="70">
        <f>SUM(V3947:V3949)</f>
        <v>7363000</v>
      </c>
      <c r="X3946" s="447">
        <f>SUM(X3947:X3949)</f>
        <v>5938000</v>
      </c>
      <c r="Z3946" s="447">
        <f>SUM(Z3947:Z3949)</f>
        <v>8529000</v>
      </c>
      <c r="AB3946" s="447">
        <f>SUM(AB3947:AB3949)</f>
        <v>6594000</v>
      </c>
      <c r="AD3946" s="447">
        <f>SUM(AD3947:AD3949)</f>
        <v>7357800</v>
      </c>
      <c r="AF3946" s="447">
        <f>SUM(AF3947:AF3949)</f>
        <v>0</v>
      </c>
      <c r="AH3946" s="447">
        <f t="shared" si="656"/>
        <v>7357800</v>
      </c>
      <c r="AI3946" s="67"/>
      <c r="AJ3946" s="447">
        <f>SUM(AJ3947:AJ3949)</f>
        <v>2241960</v>
      </c>
      <c r="AK3946" s="71"/>
      <c r="AL3946" s="447">
        <f>SUM(AL3947:AL3949)</f>
        <v>8567000</v>
      </c>
      <c r="AM3946" s="447"/>
      <c r="AN3946" s="447">
        <f>SUM(AN3947:AN3949)</f>
        <v>9270000</v>
      </c>
      <c r="AO3946" s="447"/>
      <c r="AP3946" s="447">
        <f>SUM(AP3947:AP3949)</f>
        <v>9270000</v>
      </c>
      <c r="AQ3946" s="447"/>
    </row>
    <row r="3947" spans="2:43" ht="18" customHeight="1" x14ac:dyDescent="0.2">
      <c r="B3947" s="4"/>
      <c r="C3947" s="117"/>
      <c r="D3947" s="117"/>
      <c r="E3947" s="117"/>
      <c r="F3947" s="48"/>
      <c r="G3947" s="11"/>
      <c r="H3947" s="117"/>
      <c r="I3947" s="124"/>
      <c r="J3947" s="124"/>
      <c r="K3947" s="144"/>
      <c r="L3947" s="11"/>
      <c r="M3947" s="143"/>
      <c r="N3947" s="42"/>
      <c r="O3947" s="128"/>
      <c r="P3947" s="130"/>
      <c r="Q3947" s="131"/>
      <c r="R3947" s="72">
        <v>1</v>
      </c>
      <c r="S3947" s="181"/>
      <c r="T3947" s="73" t="s">
        <v>430</v>
      </c>
      <c r="V3947" s="74">
        <v>4563000</v>
      </c>
      <c r="X3947" s="74">
        <v>3704000</v>
      </c>
      <c r="Z3947" s="74">
        <v>5335000</v>
      </c>
      <c r="AB3947" s="74">
        <v>4110000</v>
      </c>
      <c r="AD3947" s="944">
        <v>4711800</v>
      </c>
      <c r="AF3947" s="74">
        <v>0</v>
      </c>
      <c r="AH3947" s="74">
        <f t="shared" si="656"/>
        <v>4711800</v>
      </c>
      <c r="AI3947" s="446"/>
      <c r="AJ3947" s="74">
        <f t="shared" ref="AJ3947:AJ3948" si="665">(AB3947*34/100)</f>
        <v>1397400</v>
      </c>
      <c r="AK3947" s="8"/>
      <c r="AL3947" s="74">
        <v>5340000</v>
      </c>
      <c r="AM3947" s="74"/>
      <c r="AN3947" s="74">
        <v>5778000</v>
      </c>
      <c r="AO3947" s="74"/>
      <c r="AP3947" s="74">
        <v>5778000</v>
      </c>
      <c r="AQ3947" s="74"/>
    </row>
    <row r="3948" spans="2:43" ht="18" customHeight="1" x14ac:dyDescent="0.2">
      <c r="B3948" s="4"/>
      <c r="C3948" s="117"/>
      <c r="D3948" s="117"/>
      <c r="E3948" s="117"/>
      <c r="F3948" s="48"/>
      <c r="G3948" s="11"/>
      <c r="H3948" s="117"/>
      <c r="I3948" s="124"/>
      <c r="J3948" s="124"/>
      <c r="K3948" s="144"/>
      <c r="L3948" s="11"/>
      <c r="M3948" s="143"/>
      <c r="N3948" s="42"/>
      <c r="O3948" s="128"/>
      <c r="P3948" s="130"/>
      <c r="Q3948" s="131"/>
      <c r="R3948" s="72">
        <v>2</v>
      </c>
      <c r="S3948" s="181"/>
      <c r="T3948" s="73" t="s">
        <v>386</v>
      </c>
      <c r="V3948" s="74">
        <v>2800000</v>
      </c>
      <c r="X3948" s="74">
        <v>2234000</v>
      </c>
      <c r="Z3948" s="74">
        <v>3194000</v>
      </c>
      <c r="AB3948" s="74">
        <v>2484000</v>
      </c>
      <c r="AD3948" s="944">
        <v>2646000</v>
      </c>
      <c r="AF3948" s="74">
        <v>0</v>
      </c>
      <c r="AH3948" s="74">
        <f t="shared" si="656"/>
        <v>2646000</v>
      </c>
      <c r="AI3948" s="8"/>
      <c r="AJ3948" s="74">
        <f t="shared" si="665"/>
        <v>844560</v>
      </c>
      <c r="AK3948" s="8"/>
      <c r="AL3948" s="74">
        <v>3227000</v>
      </c>
      <c r="AM3948" s="74"/>
      <c r="AN3948" s="74">
        <v>3492000</v>
      </c>
      <c r="AO3948" s="74"/>
      <c r="AP3948" s="74">
        <v>3492000</v>
      </c>
      <c r="AQ3948" s="74"/>
    </row>
    <row r="3949" spans="2:43" ht="18" hidden="1" customHeight="1" x14ac:dyDescent="0.2">
      <c r="B3949" s="4"/>
      <c r="C3949" s="117"/>
      <c r="D3949" s="117"/>
      <c r="E3949" s="117"/>
      <c r="F3949" s="48"/>
      <c r="G3949" s="11"/>
      <c r="H3949" s="117"/>
      <c r="I3949" s="124"/>
      <c r="J3949" s="124"/>
      <c r="K3949" s="144"/>
      <c r="L3949" s="11"/>
      <c r="M3949" s="143"/>
      <c r="N3949" s="42"/>
      <c r="O3949" s="128"/>
      <c r="P3949" s="130"/>
      <c r="Q3949" s="131"/>
      <c r="R3949" s="72">
        <v>8</v>
      </c>
      <c r="S3949" s="181"/>
      <c r="T3949" s="73" t="s">
        <v>463</v>
      </c>
      <c r="V3949" s="74">
        <v>0</v>
      </c>
      <c r="X3949" s="74">
        <v>0</v>
      </c>
      <c r="Z3949" s="74">
        <v>0</v>
      </c>
      <c r="AB3949" s="74">
        <v>0</v>
      </c>
      <c r="AD3949" s="74">
        <v>0</v>
      </c>
      <c r="AF3949" s="74">
        <v>0</v>
      </c>
      <c r="AH3949" s="74">
        <f t="shared" si="656"/>
        <v>0</v>
      </c>
      <c r="AI3949" s="8"/>
      <c r="AJ3949" s="74">
        <v>0</v>
      </c>
      <c r="AK3949" s="8"/>
      <c r="AL3949" s="74">
        <v>0</v>
      </c>
      <c r="AM3949" s="74"/>
      <c r="AN3949" s="74">
        <v>0</v>
      </c>
      <c r="AO3949" s="74"/>
      <c r="AP3949" s="74">
        <v>0</v>
      </c>
      <c r="AQ3949" s="74"/>
    </row>
    <row r="3950" spans="2:43" ht="18.75" customHeight="1" x14ac:dyDescent="0.2">
      <c r="B3950" s="4"/>
      <c r="C3950" s="117"/>
      <c r="D3950" s="117"/>
      <c r="E3950" s="117"/>
      <c r="F3950" s="48"/>
      <c r="G3950" s="11"/>
      <c r="H3950" s="117"/>
      <c r="I3950" s="124"/>
      <c r="J3950" s="124"/>
      <c r="K3950" s="144"/>
      <c r="L3950" s="11"/>
      <c r="M3950" s="143"/>
      <c r="N3950" s="42"/>
      <c r="O3950" s="128"/>
      <c r="P3950" s="129">
        <v>2</v>
      </c>
      <c r="Q3950" s="129"/>
      <c r="R3950" s="64"/>
      <c r="S3950" s="234"/>
      <c r="T3950" s="65" t="s">
        <v>376</v>
      </c>
      <c r="U3950" s="155"/>
      <c r="V3950" s="66">
        <f>V3951</f>
        <v>15243000</v>
      </c>
      <c r="X3950" s="66">
        <f>X3951</f>
        <v>12314000</v>
      </c>
      <c r="Z3950" s="66">
        <f>Z3951</f>
        <v>0</v>
      </c>
      <c r="AB3950" s="66">
        <f>AB3951</f>
        <v>4000</v>
      </c>
      <c r="AD3950" s="66">
        <f>AD3951</f>
        <v>562100</v>
      </c>
      <c r="AF3950" s="66">
        <f>AF3951</f>
        <v>0</v>
      </c>
      <c r="AH3950" s="66">
        <f t="shared" si="656"/>
        <v>562100</v>
      </c>
      <c r="AI3950" s="8"/>
      <c r="AJ3950" s="66">
        <f>AJ3951</f>
        <v>1360</v>
      </c>
      <c r="AK3950" s="67"/>
      <c r="AL3950" s="66">
        <f>AL3951</f>
        <v>5000</v>
      </c>
      <c r="AM3950" s="66"/>
      <c r="AN3950" s="66">
        <f>AN3951</f>
        <v>5000</v>
      </c>
      <c r="AO3950" s="66"/>
      <c r="AP3950" s="66">
        <f>AP3951</f>
        <v>5000</v>
      </c>
      <c r="AQ3950" s="66"/>
    </row>
    <row r="3951" spans="2:43" ht="18" customHeight="1" x14ac:dyDescent="0.2">
      <c r="B3951" s="4"/>
      <c r="C3951" s="117"/>
      <c r="D3951" s="117"/>
      <c r="E3951" s="117"/>
      <c r="F3951" s="48"/>
      <c r="G3951" s="11"/>
      <c r="H3951" s="117"/>
      <c r="I3951" s="124"/>
      <c r="J3951" s="124"/>
      <c r="K3951" s="144"/>
      <c r="L3951" s="11"/>
      <c r="M3951" s="143"/>
      <c r="N3951" s="42"/>
      <c r="O3951" s="128"/>
      <c r="P3951" s="130"/>
      <c r="Q3951" s="131">
        <v>6</v>
      </c>
      <c r="R3951" s="72"/>
      <c r="S3951" s="181"/>
      <c r="T3951" s="69" t="s">
        <v>62</v>
      </c>
      <c r="U3951" s="92"/>
      <c r="V3951" s="70">
        <f>SUM(V3952:V3954)</f>
        <v>15243000</v>
      </c>
      <c r="X3951" s="447">
        <f>SUM(X3952:X3954)</f>
        <v>12314000</v>
      </c>
      <c r="Z3951" s="447">
        <f>Z3952+Z3953</f>
        <v>0</v>
      </c>
      <c r="AB3951" s="447">
        <f>AB3952+AB3953</f>
        <v>4000</v>
      </c>
      <c r="AD3951" s="447">
        <f t="shared" ref="AD3951:AO3951" si="666">AD3952+AD3953</f>
        <v>562100</v>
      </c>
      <c r="AE3951" s="447">
        <f t="shared" si="666"/>
        <v>0</v>
      </c>
      <c r="AF3951" s="447">
        <f t="shared" si="666"/>
        <v>0</v>
      </c>
      <c r="AG3951" s="447">
        <f t="shared" si="666"/>
        <v>0</v>
      </c>
      <c r="AH3951" s="447">
        <f t="shared" si="656"/>
        <v>562100</v>
      </c>
      <c r="AI3951" s="67"/>
      <c r="AJ3951" s="447">
        <f t="shared" ref="AJ3951" si="667">AJ3952+AJ3953</f>
        <v>1360</v>
      </c>
      <c r="AK3951" s="447">
        <f t="shared" ref="AK3951" si="668">AK3952+AK3953</f>
        <v>0</v>
      </c>
      <c r="AL3951" s="447">
        <f t="shared" si="666"/>
        <v>5000</v>
      </c>
      <c r="AM3951" s="447"/>
      <c r="AN3951" s="447">
        <f t="shared" si="666"/>
        <v>5000</v>
      </c>
      <c r="AO3951" s="447">
        <f t="shared" si="666"/>
        <v>0</v>
      </c>
      <c r="AP3951" s="447">
        <f t="shared" ref="AP3951:AQ3951" si="669">AP3952+AP3953</f>
        <v>5000</v>
      </c>
      <c r="AQ3951" s="447">
        <f t="shared" si="669"/>
        <v>0</v>
      </c>
    </row>
    <row r="3952" spans="2:43" ht="18" customHeight="1" x14ac:dyDescent="0.2">
      <c r="B3952" s="4"/>
      <c r="C3952" s="117"/>
      <c r="D3952" s="117"/>
      <c r="E3952" s="117"/>
      <c r="F3952" s="48"/>
      <c r="G3952" s="11"/>
      <c r="H3952" s="117"/>
      <c r="I3952" s="124"/>
      <c r="J3952" s="124"/>
      <c r="K3952" s="144"/>
      <c r="L3952" s="11"/>
      <c r="M3952" s="143"/>
      <c r="N3952" s="42"/>
      <c r="O3952" s="128"/>
      <c r="P3952" s="130"/>
      <c r="Q3952" s="131"/>
      <c r="R3952" s="72">
        <v>1</v>
      </c>
      <c r="S3952" s="181"/>
      <c r="T3952" s="73" t="s">
        <v>430</v>
      </c>
      <c r="V3952" s="74">
        <v>4563000</v>
      </c>
      <c r="X3952" s="74">
        <v>3704000</v>
      </c>
      <c r="Z3952" s="74">
        <v>0</v>
      </c>
      <c r="AB3952" s="74">
        <v>3000</v>
      </c>
      <c r="AD3952" s="944">
        <v>345900</v>
      </c>
      <c r="AF3952" s="74">
        <v>0</v>
      </c>
      <c r="AH3952" s="74">
        <f t="shared" si="656"/>
        <v>345900</v>
      </c>
      <c r="AI3952" s="447">
        <f t="shared" ref="AI3952" si="670">AI3953+AI3954</f>
        <v>0</v>
      </c>
      <c r="AJ3952" s="74">
        <f t="shared" ref="AJ3952:AJ3953" si="671">(AB3952*34/100)</f>
        <v>1020</v>
      </c>
      <c r="AK3952" s="8"/>
      <c r="AL3952" s="74">
        <v>4000</v>
      </c>
      <c r="AM3952" s="74"/>
      <c r="AN3952" s="74">
        <v>4000</v>
      </c>
      <c r="AO3952" s="74"/>
      <c r="AP3952" s="74">
        <v>4000</v>
      </c>
      <c r="AQ3952" s="74"/>
    </row>
    <row r="3953" spans="2:43" ht="18" customHeight="1" x14ac:dyDescent="0.2">
      <c r="B3953" s="4"/>
      <c r="C3953" s="117"/>
      <c r="D3953" s="117"/>
      <c r="E3953" s="117"/>
      <c r="F3953" s="48"/>
      <c r="G3953" s="11"/>
      <c r="H3953" s="117"/>
      <c r="I3953" s="124"/>
      <c r="J3953" s="124"/>
      <c r="K3953" s="144"/>
      <c r="L3953" s="11"/>
      <c r="M3953" s="143"/>
      <c r="N3953" s="42"/>
      <c r="O3953" s="128"/>
      <c r="P3953" s="130"/>
      <c r="Q3953" s="131"/>
      <c r="R3953" s="72">
        <v>2</v>
      </c>
      <c r="S3953" s="181"/>
      <c r="T3953" s="73" t="s">
        <v>386</v>
      </c>
      <c r="V3953" s="74">
        <v>2800000</v>
      </c>
      <c r="X3953" s="74">
        <v>2234000</v>
      </c>
      <c r="Z3953" s="74">
        <v>0</v>
      </c>
      <c r="AB3953" s="74">
        <v>1000</v>
      </c>
      <c r="AD3953" s="944">
        <v>216200</v>
      </c>
      <c r="AF3953" s="74">
        <v>0</v>
      </c>
      <c r="AH3953" s="74">
        <f t="shared" si="656"/>
        <v>216200</v>
      </c>
      <c r="AI3953" s="8"/>
      <c r="AJ3953" s="74">
        <f t="shared" si="671"/>
        <v>340</v>
      </c>
      <c r="AK3953" s="8"/>
      <c r="AL3953" s="74">
        <v>1000</v>
      </c>
      <c r="AM3953" s="74"/>
      <c r="AN3953" s="74">
        <v>1000</v>
      </c>
      <c r="AO3953" s="74"/>
      <c r="AP3953" s="74">
        <v>1000</v>
      </c>
      <c r="AQ3953" s="74"/>
    </row>
    <row r="3954" spans="2:43" ht="18.75" customHeight="1" x14ac:dyDescent="0.2">
      <c r="B3954" s="4"/>
      <c r="C3954" s="117"/>
      <c r="D3954" s="117"/>
      <c r="E3954" s="117"/>
      <c r="F3954" s="48"/>
      <c r="G3954" s="11"/>
      <c r="H3954" s="117"/>
      <c r="I3954" s="124"/>
      <c r="J3954" s="124"/>
      <c r="K3954" s="144"/>
      <c r="L3954" s="11"/>
      <c r="M3954" s="143"/>
      <c r="N3954" s="42"/>
      <c r="O3954" s="128"/>
      <c r="P3954" s="129">
        <v>4</v>
      </c>
      <c r="Q3954" s="129"/>
      <c r="R3954" s="64"/>
      <c r="S3954" s="234"/>
      <c r="T3954" s="65" t="s">
        <v>376</v>
      </c>
      <c r="U3954" s="155"/>
      <c r="V3954" s="66">
        <f>V3955</f>
        <v>7880000</v>
      </c>
      <c r="X3954" s="66">
        <f>X3955</f>
        <v>6376000</v>
      </c>
      <c r="Z3954" s="66">
        <f>Z3955</f>
        <v>0</v>
      </c>
      <c r="AB3954" s="66">
        <f>AB3955</f>
        <v>7000</v>
      </c>
      <c r="AD3954" s="66">
        <f>AD3955</f>
        <v>57100</v>
      </c>
      <c r="AF3954" s="66">
        <f>AF3955</f>
        <v>0</v>
      </c>
      <c r="AH3954" s="66">
        <f t="shared" si="656"/>
        <v>57100</v>
      </c>
      <c r="AI3954" s="8"/>
      <c r="AJ3954" s="66">
        <f>AJ3955</f>
        <v>2380</v>
      </c>
      <c r="AK3954" s="67"/>
      <c r="AL3954" s="66">
        <f>AL3955</f>
        <v>9000</v>
      </c>
      <c r="AM3954" s="66"/>
      <c r="AN3954" s="66">
        <f>AN3955</f>
        <v>10000</v>
      </c>
      <c r="AO3954" s="66"/>
      <c r="AP3954" s="66">
        <f>AP3955</f>
        <v>10000</v>
      </c>
      <c r="AQ3954" s="66"/>
    </row>
    <row r="3955" spans="2:43" ht="18" customHeight="1" x14ac:dyDescent="0.2">
      <c r="B3955" s="4"/>
      <c r="C3955" s="117"/>
      <c r="D3955" s="117"/>
      <c r="E3955" s="117"/>
      <c r="F3955" s="48"/>
      <c r="G3955" s="11"/>
      <c r="H3955" s="117"/>
      <c r="I3955" s="124"/>
      <c r="J3955" s="124"/>
      <c r="K3955" s="144"/>
      <c r="L3955" s="11"/>
      <c r="M3955" s="143"/>
      <c r="N3955" s="42"/>
      <c r="O3955" s="128"/>
      <c r="P3955" s="130"/>
      <c r="Q3955" s="131">
        <v>6</v>
      </c>
      <c r="R3955" s="72"/>
      <c r="S3955" s="181"/>
      <c r="T3955" s="69" t="s">
        <v>62</v>
      </c>
      <c r="U3955" s="92"/>
      <c r="V3955" s="70">
        <f>SUM(V3956:V3958)</f>
        <v>7880000</v>
      </c>
      <c r="X3955" s="447">
        <f>SUM(X3956:X3958)</f>
        <v>6376000</v>
      </c>
      <c r="Z3955" s="447">
        <f>SUM(Z3956:Z3957)</f>
        <v>0</v>
      </c>
      <c r="AB3955" s="447">
        <f>SUM(AB3956:AB3957)</f>
        <v>7000</v>
      </c>
      <c r="AD3955" s="447">
        <f>SUM(AD3956:AD3957)</f>
        <v>57100</v>
      </c>
      <c r="AF3955" s="447">
        <f>SUM(AF3956:AF3957)</f>
        <v>0</v>
      </c>
      <c r="AH3955" s="447">
        <f t="shared" si="656"/>
        <v>57100</v>
      </c>
      <c r="AI3955" s="67"/>
      <c r="AJ3955" s="447">
        <f>SUM(AJ3956:AJ3957)</f>
        <v>2380</v>
      </c>
      <c r="AK3955" s="71"/>
      <c r="AL3955" s="447">
        <f>SUM(AL3956:AL3957)</f>
        <v>9000</v>
      </c>
      <c r="AM3955" s="447"/>
      <c r="AN3955" s="447">
        <f>SUM(AN3956:AN3957)</f>
        <v>10000</v>
      </c>
      <c r="AO3955" s="447"/>
      <c r="AP3955" s="447">
        <f>SUM(AP3956:AP3957)</f>
        <v>10000</v>
      </c>
      <c r="AQ3955" s="447"/>
    </row>
    <row r="3956" spans="2:43" ht="18" customHeight="1" x14ac:dyDescent="0.2">
      <c r="B3956" s="4"/>
      <c r="C3956" s="117"/>
      <c r="D3956" s="117"/>
      <c r="E3956" s="117"/>
      <c r="F3956" s="48"/>
      <c r="G3956" s="11"/>
      <c r="H3956" s="117"/>
      <c r="I3956" s="124"/>
      <c r="J3956" s="124"/>
      <c r="K3956" s="144"/>
      <c r="L3956" s="11"/>
      <c r="M3956" s="143"/>
      <c r="N3956" s="42"/>
      <c r="O3956" s="128"/>
      <c r="P3956" s="130"/>
      <c r="Q3956" s="131"/>
      <c r="R3956" s="72">
        <v>1</v>
      </c>
      <c r="S3956" s="181"/>
      <c r="T3956" s="73" t="s">
        <v>430</v>
      </c>
      <c r="V3956" s="74">
        <v>4563000</v>
      </c>
      <c r="X3956" s="74">
        <v>3704000</v>
      </c>
      <c r="Z3956" s="74">
        <v>0</v>
      </c>
      <c r="AB3956" s="74">
        <v>4000</v>
      </c>
      <c r="AD3956" s="944">
        <v>35100</v>
      </c>
      <c r="AF3956" s="74">
        <v>0</v>
      </c>
      <c r="AH3956" s="74">
        <f t="shared" si="656"/>
        <v>35100</v>
      </c>
      <c r="AI3956" s="446"/>
      <c r="AJ3956" s="74">
        <f t="shared" ref="AJ3956:AJ3957" si="672">(AB3956*34/100)</f>
        <v>1360</v>
      </c>
      <c r="AK3956" s="8"/>
      <c r="AL3956" s="74">
        <v>5000</v>
      </c>
      <c r="AM3956" s="74"/>
      <c r="AN3956" s="74">
        <v>6000</v>
      </c>
      <c r="AO3956" s="74"/>
      <c r="AP3956" s="74">
        <v>6000</v>
      </c>
      <c r="AQ3956" s="74"/>
    </row>
    <row r="3957" spans="2:43" ht="18" customHeight="1" x14ac:dyDescent="0.2">
      <c r="B3957" s="4"/>
      <c r="C3957" s="117"/>
      <c r="D3957" s="117"/>
      <c r="E3957" s="117"/>
      <c r="F3957" s="48"/>
      <c r="G3957" s="11"/>
      <c r="H3957" s="117"/>
      <c r="I3957" s="124"/>
      <c r="J3957" s="124"/>
      <c r="K3957" s="144"/>
      <c r="L3957" s="11"/>
      <c r="M3957" s="143"/>
      <c r="N3957" s="42"/>
      <c r="O3957" s="128"/>
      <c r="P3957" s="130"/>
      <c r="Q3957" s="131"/>
      <c r="R3957" s="72">
        <v>2</v>
      </c>
      <c r="S3957" s="181"/>
      <c r="T3957" s="73" t="s">
        <v>386</v>
      </c>
      <c r="V3957" s="74">
        <v>2800000</v>
      </c>
      <c r="X3957" s="74">
        <v>2234000</v>
      </c>
      <c r="Z3957" s="74">
        <v>0</v>
      </c>
      <c r="AB3957" s="74">
        <v>3000</v>
      </c>
      <c r="AD3957" s="944">
        <v>22000</v>
      </c>
      <c r="AF3957" s="74">
        <v>0</v>
      </c>
      <c r="AH3957" s="74">
        <f t="shared" si="656"/>
        <v>22000</v>
      </c>
      <c r="AI3957" s="8"/>
      <c r="AJ3957" s="74">
        <f t="shared" si="672"/>
        <v>1020</v>
      </c>
      <c r="AK3957" s="8"/>
      <c r="AL3957" s="74">
        <v>4000</v>
      </c>
      <c r="AM3957" s="74"/>
      <c r="AN3957" s="74">
        <v>4000</v>
      </c>
      <c r="AO3957" s="74"/>
      <c r="AP3957" s="74">
        <v>4000</v>
      </c>
      <c r="AQ3957" s="74"/>
    </row>
    <row r="3958" spans="2:43" ht="18" customHeight="1" x14ac:dyDescent="0.2">
      <c r="B3958" s="4"/>
      <c r="C3958" s="117"/>
      <c r="D3958" s="117"/>
      <c r="E3958" s="117"/>
      <c r="F3958" s="48"/>
      <c r="G3958" s="11"/>
      <c r="H3958" s="117"/>
      <c r="I3958" s="124"/>
      <c r="J3958" s="124"/>
      <c r="K3958" s="144"/>
      <c r="L3958" s="11"/>
      <c r="M3958" s="143"/>
      <c r="N3958" s="42"/>
      <c r="O3958" s="127" t="s">
        <v>18</v>
      </c>
      <c r="P3958" s="123"/>
      <c r="Q3958" s="123"/>
      <c r="R3958" s="49"/>
      <c r="S3958" s="18"/>
      <c r="T3958" s="50" t="s">
        <v>190</v>
      </c>
      <c r="U3958" s="76"/>
      <c r="V3958" s="51">
        <f>V3959+V3975+V3982+V3987+V3990</f>
        <v>517000</v>
      </c>
      <c r="X3958" s="51">
        <f>X3959+X3975+X3982+X3987+X3990</f>
        <v>438000</v>
      </c>
      <c r="Z3958" s="51">
        <f>Z3959+Z3975+Z3982+Z3987+Z3990</f>
        <v>420000</v>
      </c>
      <c r="AB3958" s="51">
        <f>AB3959+AB3975+AB3982+AB3987+AB3990</f>
        <v>320000</v>
      </c>
      <c r="AD3958" s="51" t="e">
        <f>AD3959+AD3975+AD3982+AD3987+AD3990</f>
        <v>#REF!</v>
      </c>
      <c r="AF3958" s="51">
        <f>AF3959+AF3975+AF3982+AF3987+AF3990</f>
        <v>20000000</v>
      </c>
      <c r="AH3958" s="51" t="e">
        <f t="shared" si="656"/>
        <v>#REF!</v>
      </c>
      <c r="AI3958" s="8"/>
      <c r="AJ3958" s="51">
        <f>AJ3959+AJ3975+AJ3982+AJ3987+AJ3990</f>
        <v>80000</v>
      </c>
      <c r="AK3958" s="5"/>
      <c r="AL3958" s="51">
        <f>AL3959+AL3975+AL3982+AL3987+AL3990</f>
        <v>343000</v>
      </c>
      <c r="AM3958" s="51"/>
      <c r="AN3958" s="51">
        <f>AN3959+AN3975+AN3982+AN3987+AN3990</f>
        <v>367000</v>
      </c>
      <c r="AO3958" s="51"/>
      <c r="AP3958" s="51">
        <f>AP3959+AP3975+AP3982+AP3987+AP3990</f>
        <v>367000</v>
      </c>
      <c r="AQ3958" s="51"/>
    </row>
    <row r="3959" spans="2:43" ht="18" customHeight="1" x14ac:dyDescent="0.2">
      <c r="B3959" s="4"/>
      <c r="C3959" s="117"/>
      <c r="D3959" s="117"/>
      <c r="E3959" s="117"/>
      <c r="F3959" s="48"/>
      <c r="G3959" s="11"/>
      <c r="H3959" s="117"/>
      <c r="I3959" s="124"/>
      <c r="J3959" s="124"/>
      <c r="K3959" s="144"/>
      <c r="L3959" s="11"/>
      <c r="M3959" s="143"/>
      <c r="N3959" s="42"/>
      <c r="O3959" s="128"/>
      <c r="P3959" s="129">
        <v>2</v>
      </c>
      <c r="Q3959" s="129"/>
      <c r="R3959" s="64"/>
      <c r="S3959" s="234"/>
      <c r="T3959" s="65" t="s">
        <v>195</v>
      </c>
      <c r="U3959" s="155"/>
      <c r="V3959" s="66">
        <f>V3960+V3962+V3965+V3968+V3970+V3972</f>
        <v>453000</v>
      </c>
      <c r="X3959" s="66">
        <f>X3960+X3962+X3965+X3968+X3970+X3972</f>
        <v>371000</v>
      </c>
      <c r="Z3959" s="66">
        <f>Z3960+Z3962+Z3965+Z3968+Z3970+Z3972</f>
        <v>370000</v>
      </c>
      <c r="AB3959" s="66">
        <f>AB3960+AB3962+AB3965+AB3968+AB3970+AB3972</f>
        <v>280000</v>
      </c>
      <c r="AD3959" s="66" t="e">
        <f>AD3960+AD3962+AD3965+AD3968+AD3970+AD3972</f>
        <v>#REF!</v>
      </c>
      <c r="AF3959" s="66">
        <f>AF3960+AF3962+AF3965+AF3968+AF3970+AF3972</f>
        <v>20000000</v>
      </c>
      <c r="AH3959" s="66" t="e">
        <f t="shared" si="656"/>
        <v>#REF!</v>
      </c>
      <c r="AI3959" s="5"/>
      <c r="AJ3959" s="66">
        <f>AJ3960+AJ3962+AJ3965+AJ3968+AJ3970+AJ3972</f>
        <v>70000</v>
      </c>
      <c r="AK3959" s="67"/>
      <c r="AL3959" s="66">
        <f>AL3960+AL3962+AL3965+AL3968+AL3970+AL3972</f>
        <v>300000</v>
      </c>
      <c r="AM3959" s="66"/>
      <c r="AN3959" s="66">
        <f>AN3960+AN3962+AN3965+AN3968+AN3970+AN3972</f>
        <v>321000</v>
      </c>
      <c r="AO3959" s="66"/>
      <c r="AP3959" s="66">
        <f>AP3960+AP3962+AP3965+AP3968+AP3970+AP3972</f>
        <v>321000</v>
      </c>
      <c r="AQ3959" s="66"/>
    </row>
    <row r="3960" spans="2:43" ht="18" hidden="1" customHeight="1" x14ac:dyDescent="0.2">
      <c r="B3960" s="4"/>
      <c r="C3960" s="117"/>
      <c r="D3960" s="117"/>
      <c r="E3960" s="117"/>
      <c r="F3960" s="48"/>
      <c r="G3960" s="11"/>
      <c r="H3960" s="117"/>
      <c r="I3960" s="124"/>
      <c r="J3960" s="124"/>
      <c r="K3960" s="144"/>
      <c r="L3960" s="11"/>
      <c r="M3960" s="143"/>
      <c r="N3960" s="42"/>
      <c r="O3960" s="128"/>
      <c r="P3960" s="130"/>
      <c r="Q3960" s="131">
        <v>1</v>
      </c>
      <c r="R3960" s="68"/>
      <c r="S3960" s="35"/>
      <c r="T3960" s="69" t="s">
        <v>47</v>
      </c>
      <c r="U3960" s="92"/>
      <c r="V3960" s="70">
        <f>V3961</f>
        <v>0</v>
      </c>
      <c r="X3960" s="447">
        <f>X3961</f>
        <v>0</v>
      </c>
      <c r="Z3960" s="447">
        <f>Z3961</f>
        <v>0</v>
      </c>
      <c r="AB3960" s="447">
        <f>AB3961</f>
        <v>0</v>
      </c>
      <c r="AD3960" s="447">
        <f>AD3961</f>
        <v>0</v>
      </c>
      <c r="AF3960" s="447">
        <f>AF3961</f>
        <v>0</v>
      </c>
      <c r="AH3960" s="447">
        <f t="shared" si="656"/>
        <v>0</v>
      </c>
      <c r="AI3960" s="67"/>
      <c r="AJ3960" s="447">
        <f>AJ3961</f>
        <v>0</v>
      </c>
      <c r="AK3960" s="71"/>
      <c r="AL3960" s="447">
        <f>AL3961</f>
        <v>0</v>
      </c>
      <c r="AM3960" s="447"/>
      <c r="AN3960" s="447">
        <f>AN3961</f>
        <v>0</v>
      </c>
      <c r="AO3960" s="447"/>
      <c r="AP3960" s="447">
        <f>AP3961</f>
        <v>0</v>
      </c>
      <c r="AQ3960" s="447"/>
    </row>
    <row r="3961" spans="2:43" ht="18" hidden="1" customHeight="1" x14ac:dyDescent="0.2">
      <c r="B3961" s="4"/>
      <c r="C3961" s="117"/>
      <c r="D3961" s="117"/>
      <c r="E3961" s="117"/>
      <c r="F3961" s="48"/>
      <c r="G3961" s="11"/>
      <c r="H3961" s="117"/>
      <c r="I3961" s="124"/>
      <c r="J3961" s="124"/>
      <c r="K3961" s="144"/>
      <c r="L3961" s="11"/>
      <c r="M3961" s="143"/>
      <c r="N3961" s="42"/>
      <c r="O3961" s="128"/>
      <c r="P3961" s="130"/>
      <c r="Q3961" s="130"/>
      <c r="R3961" s="72" t="s">
        <v>3</v>
      </c>
      <c r="S3961" s="181"/>
      <c r="T3961" s="73" t="s">
        <v>17</v>
      </c>
      <c r="V3961" s="74">
        <v>0</v>
      </c>
      <c r="X3961" s="74">
        <v>0</v>
      </c>
      <c r="Z3961" s="74">
        <v>0</v>
      </c>
      <c r="AB3961" s="74">
        <v>0</v>
      </c>
      <c r="AD3961" s="74">
        <v>0</v>
      </c>
      <c r="AF3961" s="74">
        <v>0</v>
      </c>
      <c r="AH3961" s="74">
        <f t="shared" si="656"/>
        <v>0</v>
      </c>
      <c r="AI3961" s="446"/>
      <c r="AJ3961" s="74">
        <v>0</v>
      </c>
      <c r="AK3961" s="8"/>
      <c r="AL3961" s="74">
        <v>0</v>
      </c>
      <c r="AM3961" s="74"/>
      <c r="AN3961" s="74">
        <v>0</v>
      </c>
      <c r="AO3961" s="74"/>
      <c r="AP3961" s="74">
        <v>0</v>
      </c>
      <c r="AQ3961" s="74"/>
    </row>
    <row r="3962" spans="2:43" ht="18" hidden="1" customHeight="1" x14ac:dyDescent="0.2">
      <c r="B3962" s="4"/>
      <c r="C3962" s="117"/>
      <c r="D3962" s="117"/>
      <c r="E3962" s="117"/>
      <c r="F3962" s="48"/>
      <c r="G3962" s="11"/>
      <c r="H3962" s="117"/>
      <c r="I3962" s="124"/>
      <c r="J3962" s="124"/>
      <c r="K3962" s="144"/>
      <c r="L3962" s="11"/>
      <c r="M3962" s="143"/>
      <c r="N3962" s="42"/>
      <c r="O3962" s="128"/>
      <c r="P3962" s="130"/>
      <c r="Q3962" s="131">
        <v>2</v>
      </c>
      <c r="R3962" s="68"/>
      <c r="S3962" s="35"/>
      <c r="T3962" s="69" t="s">
        <v>227</v>
      </c>
      <c r="U3962" s="92"/>
      <c r="V3962" s="70">
        <f>V3963+V3964</f>
        <v>0</v>
      </c>
      <c r="X3962" s="447">
        <f>X3963+X3964</f>
        <v>0</v>
      </c>
      <c r="Z3962" s="447">
        <f>Z3963+Z3964</f>
        <v>0</v>
      </c>
      <c r="AB3962" s="447">
        <f>AB3963+AB3964</f>
        <v>0</v>
      </c>
      <c r="AD3962" s="447">
        <f>AD3963+AD3964</f>
        <v>0</v>
      </c>
      <c r="AF3962" s="447">
        <f>AF3963+AF3964</f>
        <v>5000000</v>
      </c>
      <c r="AH3962" s="447">
        <f t="shared" si="656"/>
        <v>5000000</v>
      </c>
      <c r="AI3962" s="8"/>
      <c r="AJ3962" s="447">
        <f>AJ3963+AJ3964</f>
        <v>0</v>
      </c>
      <c r="AK3962" s="71"/>
      <c r="AL3962" s="447">
        <f>AL3963+AL3964</f>
        <v>0</v>
      </c>
      <c r="AM3962" s="447"/>
      <c r="AN3962" s="447">
        <f>AN3963+AN3964</f>
        <v>0</v>
      </c>
      <c r="AO3962" s="447"/>
      <c r="AP3962" s="447">
        <f>AP3963+AP3964</f>
        <v>0</v>
      </c>
      <c r="AQ3962" s="447"/>
    </row>
    <row r="3963" spans="2:43" ht="18" hidden="1" customHeight="1" x14ac:dyDescent="0.2">
      <c r="B3963" s="4"/>
      <c r="C3963" s="117"/>
      <c r="D3963" s="117"/>
      <c r="E3963" s="117"/>
      <c r="F3963" s="48"/>
      <c r="G3963" s="11"/>
      <c r="H3963" s="117"/>
      <c r="I3963" s="124"/>
      <c r="J3963" s="124"/>
      <c r="K3963" s="144"/>
      <c r="L3963" s="11"/>
      <c r="M3963" s="143"/>
      <c r="N3963" s="42"/>
      <c r="O3963" s="128"/>
      <c r="P3963" s="130"/>
      <c r="Q3963" s="130"/>
      <c r="R3963" s="72" t="s">
        <v>3</v>
      </c>
      <c r="S3963" s="181"/>
      <c r="T3963" s="73" t="s">
        <v>78</v>
      </c>
      <c r="V3963" s="74">
        <v>0</v>
      </c>
      <c r="X3963" s="74">
        <v>0</v>
      </c>
      <c r="Z3963" s="74">
        <v>0</v>
      </c>
      <c r="AB3963" s="74">
        <v>0</v>
      </c>
      <c r="AD3963" s="74">
        <v>0</v>
      </c>
      <c r="AF3963" s="74">
        <v>5000000</v>
      </c>
      <c r="AH3963" s="74">
        <f t="shared" si="656"/>
        <v>5000000</v>
      </c>
      <c r="AI3963" s="446"/>
      <c r="AJ3963" s="74">
        <v>0</v>
      </c>
      <c r="AK3963" s="8"/>
      <c r="AL3963" s="74">
        <v>0</v>
      </c>
      <c r="AM3963" s="74"/>
      <c r="AN3963" s="74">
        <v>0</v>
      </c>
      <c r="AO3963" s="74"/>
      <c r="AP3963" s="74">
        <v>0</v>
      </c>
      <c r="AQ3963" s="74"/>
    </row>
    <row r="3964" spans="2:43" ht="18" hidden="1" customHeight="1" x14ac:dyDescent="0.2">
      <c r="B3964" s="4"/>
      <c r="C3964" s="117"/>
      <c r="D3964" s="117"/>
      <c r="E3964" s="117"/>
      <c r="F3964" s="48"/>
      <c r="G3964" s="11"/>
      <c r="H3964" s="117"/>
      <c r="I3964" s="124"/>
      <c r="J3964" s="124"/>
      <c r="K3964" s="144"/>
      <c r="L3964" s="11"/>
      <c r="M3964" s="143"/>
      <c r="N3964" s="42"/>
      <c r="O3964" s="128"/>
      <c r="P3964" s="130"/>
      <c r="Q3964" s="130"/>
      <c r="R3964" s="72" t="s">
        <v>0</v>
      </c>
      <c r="S3964" s="181"/>
      <c r="T3964" s="73" t="s">
        <v>228</v>
      </c>
      <c r="V3964" s="74">
        <v>0</v>
      </c>
      <c r="X3964" s="74">
        <v>0</v>
      </c>
      <c r="Z3964" s="74">
        <v>0</v>
      </c>
      <c r="AB3964" s="74">
        <v>0</v>
      </c>
      <c r="AD3964" s="74">
        <v>0</v>
      </c>
      <c r="AF3964" s="74">
        <v>0</v>
      </c>
      <c r="AH3964" s="74">
        <f t="shared" si="656"/>
        <v>0</v>
      </c>
      <c r="AI3964" s="8"/>
      <c r="AJ3964" s="74">
        <v>0</v>
      </c>
      <c r="AK3964" s="8"/>
      <c r="AL3964" s="74">
        <v>0</v>
      </c>
      <c r="AM3964" s="74"/>
      <c r="AN3964" s="74">
        <v>0</v>
      </c>
      <c r="AO3964" s="74"/>
      <c r="AP3964" s="74">
        <v>0</v>
      </c>
      <c r="AQ3964" s="74"/>
    </row>
    <row r="3965" spans="2:43" ht="18" hidden="1" customHeight="1" x14ac:dyDescent="0.2">
      <c r="B3965" s="4"/>
      <c r="C3965" s="117"/>
      <c r="D3965" s="117"/>
      <c r="E3965" s="117"/>
      <c r="F3965" s="48"/>
      <c r="G3965" s="11"/>
      <c r="H3965" s="117"/>
      <c r="I3965" s="124"/>
      <c r="J3965" s="124"/>
      <c r="K3965" s="144"/>
      <c r="L3965" s="11"/>
      <c r="M3965" s="143"/>
      <c r="N3965" s="42"/>
      <c r="O3965" s="128"/>
      <c r="P3965" s="130"/>
      <c r="Q3965" s="131">
        <v>3</v>
      </c>
      <c r="R3965" s="68"/>
      <c r="S3965" s="35"/>
      <c r="T3965" s="69" t="s">
        <v>79</v>
      </c>
      <c r="U3965" s="92"/>
      <c r="V3965" s="70">
        <f>V3966+V3967</f>
        <v>0</v>
      </c>
      <c r="X3965" s="447">
        <f>X3966+X3967</f>
        <v>0</v>
      </c>
      <c r="Z3965" s="447">
        <f>Z3966+Z3967</f>
        <v>0</v>
      </c>
      <c r="AB3965" s="447">
        <f>AB3966+AB3967</f>
        <v>0</v>
      </c>
      <c r="AD3965" s="447">
        <f>AD3966+AD3967</f>
        <v>0</v>
      </c>
      <c r="AF3965" s="447">
        <f>AF3966+AF3967</f>
        <v>15000000</v>
      </c>
      <c r="AH3965" s="447">
        <f t="shared" si="656"/>
        <v>15000000</v>
      </c>
      <c r="AI3965" s="8"/>
      <c r="AJ3965" s="447">
        <f>AJ3966+AJ3967</f>
        <v>0</v>
      </c>
      <c r="AK3965" s="71"/>
      <c r="AL3965" s="447">
        <f>AL3966+AL3967</f>
        <v>0</v>
      </c>
      <c r="AM3965" s="447"/>
      <c r="AN3965" s="447">
        <f>AN3966+AN3967</f>
        <v>0</v>
      </c>
      <c r="AO3965" s="447"/>
      <c r="AP3965" s="447">
        <f>AP3966+AP3967</f>
        <v>0</v>
      </c>
      <c r="AQ3965" s="447"/>
    </row>
    <row r="3966" spans="2:43" ht="18" hidden="1" customHeight="1" x14ac:dyDescent="0.2">
      <c r="B3966" s="4"/>
      <c r="C3966" s="117"/>
      <c r="D3966" s="117"/>
      <c r="E3966" s="117"/>
      <c r="F3966" s="48"/>
      <c r="G3966" s="11"/>
      <c r="H3966" s="117"/>
      <c r="I3966" s="124"/>
      <c r="J3966" s="124"/>
      <c r="K3966" s="144"/>
      <c r="L3966" s="11"/>
      <c r="M3966" s="143"/>
      <c r="N3966" s="42"/>
      <c r="O3966" s="128"/>
      <c r="P3966" s="130"/>
      <c r="Q3966" s="131"/>
      <c r="R3966" s="72" t="s">
        <v>3</v>
      </c>
      <c r="S3966" s="181"/>
      <c r="T3966" s="73" t="s">
        <v>80</v>
      </c>
      <c r="V3966" s="83">
        <v>0</v>
      </c>
      <c r="X3966" s="448">
        <v>0</v>
      </c>
      <c r="Z3966" s="448">
        <v>0</v>
      </c>
      <c r="AB3966" s="448">
        <v>0</v>
      </c>
      <c r="AD3966" s="448">
        <v>0</v>
      </c>
      <c r="AF3966" s="448">
        <v>3000000</v>
      </c>
      <c r="AH3966" s="448">
        <f t="shared" si="656"/>
        <v>3000000</v>
      </c>
      <c r="AI3966" s="446"/>
      <c r="AJ3966" s="448">
        <v>0</v>
      </c>
      <c r="AK3966" s="87"/>
      <c r="AL3966" s="448">
        <v>0</v>
      </c>
      <c r="AM3966" s="448"/>
      <c r="AN3966" s="448">
        <v>0</v>
      </c>
      <c r="AO3966" s="448"/>
      <c r="AP3966" s="448">
        <v>0</v>
      </c>
      <c r="AQ3966" s="448"/>
    </row>
    <row r="3967" spans="2:43" ht="18" hidden="1" customHeight="1" x14ac:dyDescent="0.2">
      <c r="B3967" s="4"/>
      <c r="C3967" s="117"/>
      <c r="D3967" s="117"/>
      <c r="E3967" s="117"/>
      <c r="F3967" s="48"/>
      <c r="G3967" s="11"/>
      <c r="H3967" s="117"/>
      <c r="I3967" s="124"/>
      <c r="J3967" s="124"/>
      <c r="K3967" s="144"/>
      <c r="L3967" s="11"/>
      <c r="M3967" s="143"/>
      <c r="N3967" s="42"/>
      <c r="O3967" s="128"/>
      <c r="P3967" s="130"/>
      <c r="Q3967" s="130"/>
      <c r="R3967" s="72" t="s">
        <v>18</v>
      </c>
      <c r="S3967" s="181"/>
      <c r="T3967" s="73" t="s">
        <v>82</v>
      </c>
      <c r="V3967" s="74">
        <v>0</v>
      </c>
      <c r="X3967" s="74">
        <v>0</v>
      </c>
      <c r="Z3967" s="74">
        <v>0</v>
      </c>
      <c r="AB3967" s="74">
        <v>0</v>
      </c>
      <c r="AD3967" s="74">
        <v>0</v>
      </c>
      <c r="AF3967" s="74">
        <v>12000000</v>
      </c>
      <c r="AH3967" s="74">
        <f t="shared" si="656"/>
        <v>12000000</v>
      </c>
      <c r="AI3967" s="495"/>
      <c r="AJ3967" s="74">
        <v>0</v>
      </c>
      <c r="AK3967" s="8"/>
      <c r="AL3967" s="74">
        <v>0</v>
      </c>
      <c r="AM3967" s="74"/>
      <c r="AN3967" s="74">
        <v>0</v>
      </c>
      <c r="AO3967" s="74"/>
      <c r="AP3967" s="74">
        <v>0</v>
      </c>
      <c r="AQ3967" s="74"/>
    </row>
    <row r="3968" spans="2:43" ht="18" customHeight="1" x14ac:dyDescent="0.2">
      <c r="B3968" s="4"/>
      <c r="C3968" s="117"/>
      <c r="D3968" s="117"/>
      <c r="E3968" s="117"/>
      <c r="F3968" s="48"/>
      <c r="G3968" s="11"/>
      <c r="H3968" s="117"/>
      <c r="I3968" s="124"/>
      <c r="J3968" s="124"/>
      <c r="K3968" s="144"/>
      <c r="L3968" s="11"/>
      <c r="M3968" s="143"/>
      <c r="N3968" s="42"/>
      <c r="O3968" s="128"/>
      <c r="P3968" s="130"/>
      <c r="Q3968" s="131">
        <v>4</v>
      </c>
      <c r="R3968" s="84"/>
      <c r="S3968" s="250"/>
      <c r="T3968" s="69" t="s">
        <v>129</v>
      </c>
      <c r="U3968" s="92"/>
      <c r="V3968" s="70">
        <f>V3969</f>
        <v>450000</v>
      </c>
      <c r="X3968" s="447">
        <f>X3969</f>
        <v>368000</v>
      </c>
      <c r="Z3968" s="447">
        <f>Z3969</f>
        <v>370000</v>
      </c>
      <c r="AB3968" s="447">
        <f>AB3969</f>
        <v>280000</v>
      </c>
      <c r="AD3968" s="447">
        <f>AD3969</f>
        <v>295000</v>
      </c>
      <c r="AF3968" s="447">
        <f>AF3969</f>
        <v>0</v>
      </c>
      <c r="AH3968" s="447">
        <f t="shared" si="656"/>
        <v>295000</v>
      </c>
      <c r="AI3968" s="8"/>
      <c r="AJ3968" s="447">
        <f>AJ3969</f>
        <v>70000</v>
      </c>
      <c r="AK3968" s="71"/>
      <c r="AL3968" s="447">
        <f>AL3969</f>
        <v>300000</v>
      </c>
      <c r="AM3968" s="447"/>
      <c r="AN3968" s="447">
        <f>AN3969</f>
        <v>321000</v>
      </c>
      <c r="AO3968" s="447"/>
      <c r="AP3968" s="447">
        <f>AP3969</f>
        <v>321000</v>
      </c>
      <c r="AQ3968" s="447"/>
    </row>
    <row r="3969" spans="2:43" ht="18" customHeight="1" x14ac:dyDescent="0.25">
      <c r="B3969" s="4"/>
      <c r="C3969" s="117"/>
      <c r="D3969" s="117"/>
      <c r="E3969" s="117"/>
      <c r="F3969" s="48"/>
      <c r="G3969" s="11"/>
      <c r="H3969" s="117"/>
      <c r="I3969" s="124"/>
      <c r="J3969" s="124"/>
      <c r="K3969" s="144"/>
      <c r="L3969" s="11"/>
      <c r="M3969" s="143"/>
      <c r="N3969" s="42"/>
      <c r="O3969" s="128"/>
      <c r="P3969" s="130"/>
      <c r="Q3969" s="130"/>
      <c r="R3969" s="72" t="s">
        <v>3</v>
      </c>
      <c r="S3969" s="181"/>
      <c r="T3969" s="73" t="s">
        <v>130</v>
      </c>
      <c r="V3969" s="74">
        <v>450000</v>
      </c>
      <c r="X3969" s="74">
        <v>368000</v>
      </c>
      <c r="Z3969" s="74">
        <v>370000</v>
      </c>
      <c r="AB3969" s="74">
        <v>280000</v>
      </c>
      <c r="AD3969" s="74">
        <v>295000</v>
      </c>
      <c r="AF3969" s="696">
        <v>0</v>
      </c>
      <c r="AH3969" s="696">
        <f t="shared" si="656"/>
        <v>295000</v>
      </c>
      <c r="AI3969" s="446"/>
      <c r="AJ3969" s="74">
        <f>CEILING(AB3969*25/100,10)</f>
        <v>70000</v>
      </c>
      <c r="AK3969" s="8"/>
      <c r="AL3969" s="74">
        <v>300000</v>
      </c>
      <c r="AM3969" s="74"/>
      <c r="AN3969" s="74">
        <v>321000</v>
      </c>
      <c r="AO3969" s="74"/>
      <c r="AP3969" s="74">
        <v>321000</v>
      </c>
      <c r="AQ3969" s="74"/>
    </row>
    <row r="3970" spans="2:43" ht="18" hidden="1" customHeight="1" x14ac:dyDescent="0.2">
      <c r="B3970" s="4"/>
      <c r="C3970" s="117"/>
      <c r="D3970" s="117"/>
      <c r="E3970" s="117"/>
      <c r="F3970" s="48"/>
      <c r="G3970" s="11"/>
      <c r="H3970" s="117"/>
      <c r="I3970" s="124"/>
      <c r="J3970" s="124"/>
      <c r="K3970" s="144"/>
      <c r="L3970" s="11"/>
      <c r="M3970" s="143"/>
      <c r="N3970" s="42"/>
      <c r="O3970" s="128"/>
      <c r="P3970" s="130"/>
      <c r="Q3970" s="131">
        <v>5</v>
      </c>
      <c r="R3970" s="68"/>
      <c r="S3970" s="35"/>
      <c r="T3970" s="69" t="s">
        <v>48</v>
      </c>
      <c r="U3970" s="92"/>
      <c r="V3970" s="70">
        <f>V3971</f>
        <v>3000</v>
      </c>
      <c r="X3970" s="447">
        <f>X3971</f>
        <v>3000</v>
      </c>
      <c r="Z3970" s="447">
        <f>Z3971</f>
        <v>0</v>
      </c>
      <c r="AB3970" s="447">
        <f>AB3971</f>
        <v>0</v>
      </c>
      <c r="AD3970" s="447">
        <f>AD3971</f>
        <v>0</v>
      </c>
      <c r="AF3970" s="447">
        <f>AF3971</f>
        <v>0</v>
      </c>
      <c r="AH3970" s="447">
        <f t="shared" si="656"/>
        <v>0</v>
      </c>
      <c r="AI3970" s="8"/>
      <c r="AJ3970" s="447">
        <f>AJ3971</f>
        <v>0</v>
      </c>
      <c r="AK3970" s="71"/>
      <c r="AL3970" s="447">
        <f>AL3971</f>
        <v>0</v>
      </c>
      <c r="AM3970" s="447"/>
      <c r="AN3970" s="447">
        <f>AN3971</f>
        <v>0</v>
      </c>
      <c r="AO3970" s="447"/>
      <c r="AP3970" s="447">
        <f>AP3971</f>
        <v>0</v>
      </c>
      <c r="AQ3970" s="447"/>
    </row>
    <row r="3971" spans="2:43" ht="18" hidden="1" customHeight="1" x14ac:dyDescent="0.25">
      <c r="B3971" s="4"/>
      <c r="C3971" s="117"/>
      <c r="D3971" s="117"/>
      <c r="E3971" s="117"/>
      <c r="F3971" s="48"/>
      <c r="G3971" s="11"/>
      <c r="H3971" s="117"/>
      <c r="I3971" s="124"/>
      <c r="J3971" s="124"/>
      <c r="K3971" s="144"/>
      <c r="L3971" s="11"/>
      <c r="M3971" s="143"/>
      <c r="N3971" s="42"/>
      <c r="O3971" s="128"/>
      <c r="P3971" s="130"/>
      <c r="Q3971" s="130"/>
      <c r="R3971" s="72" t="s">
        <v>3</v>
      </c>
      <c r="S3971" s="181"/>
      <c r="T3971" s="73" t="s">
        <v>551</v>
      </c>
      <c r="V3971" s="74">
        <v>3000</v>
      </c>
      <c r="X3971" s="74">
        <v>3000</v>
      </c>
      <c r="Z3971" s="74">
        <v>0</v>
      </c>
      <c r="AB3971" s="74">
        <v>0</v>
      </c>
      <c r="AD3971" s="74">
        <v>0</v>
      </c>
      <c r="AF3971" s="696">
        <v>0</v>
      </c>
      <c r="AH3971" s="696">
        <f t="shared" si="656"/>
        <v>0</v>
      </c>
      <c r="AI3971" s="446"/>
      <c r="AJ3971" s="74">
        <v>0</v>
      </c>
      <c r="AK3971" s="8"/>
      <c r="AL3971" s="74">
        <v>0</v>
      </c>
      <c r="AM3971" s="74"/>
      <c r="AN3971" s="74">
        <v>0</v>
      </c>
      <c r="AO3971" s="74"/>
      <c r="AP3971" s="74">
        <v>0</v>
      </c>
      <c r="AQ3971" s="74"/>
    </row>
    <row r="3972" spans="2:43" ht="18" hidden="1" customHeight="1" x14ac:dyDescent="0.2">
      <c r="B3972" s="4"/>
      <c r="C3972" s="117"/>
      <c r="D3972" s="117"/>
      <c r="E3972" s="117"/>
      <c r="F3972" s="48"/>
      <c r="G3972" s="11"/>
      <c r="H3972" s="117"/>
      <c r="I3972" s="124"/>
      <c r="J3972" s="124"/>
      <c r="K3972" s="144"/>
      <c r="L3972" s="11"/>
      <c r="M3972" s="143"/>
      <c r="N3972" s="42"/>
      <c r="O3972" s="128"/>
      <c r="P3972" s="130"/>
      <c r="Q3972" s="131">
        <v>6</v>
      </c>
      <c r="R3972" s="84"/>
      <c r="S3972" s="250"/>
      <c r="T3972" s="69" t="s">
        <v>19</v>
      </c>
      <c r="U3972" s="92"/>
      <c r="V3972" s="70">
        <f>V3973+V3974</f>
        <v>0</v>
      </c>
      <c r="X3972" s="447">
        <f>X3973+X3974</f>
        <v>0</v>
      </c>
      <c r="Z3972" s="447">
        <f>Z3973+Z3974</f>
        <v>0</v>
      </c>
      <c r="AB3972" s="447">
        <f>AB3973+AB3974</f>
        <v>0</v>
      </c>
      <c r="AD3972" s="447" t="e">
        <f>#REF!+AD3974</f>
        <v>#REF!</v>
      </c>
      <c r="AF3972" s="447">
        <f>AF3973+AF3974</f>
        <v>0</v>
      </c>
      <c r="AH3972" s="447" t="e">
        <f t="shared" si="656"/>
        <v>#REF!</v>
      </c>
      <c r="AI3972" s="8"/>
      <c r="AJ3972" s="447">
        <f>AJ3973+AJ3974</f>
        <v>0</v>
      </c>
      <c r="AK3972" s="71"/>
      <c r="AL3972" s="447">
        <f>AL3973+AL3974</f>
        <v>0</v>
      </c>
      <c r="AM3972" s="447"/>
      <c r="AN3972" s="447">
        <f>AN3973+AN3974</f>
        <v>0</v>
      </c>
      <c r="AO3972" s="447"/>
      <c r="AP3972" s="447">
        <f>AP3973+AP3974</f>
        <v>0</v>
      </c>
      <c r="AQ3972" s="447"/>
    </row>
    <row r="3973" spans="2:43" ht="18" hidden="1" customHeight="1" x14ac:dyDescent="0.2">
      <c r="B3973" s="4"/>
      <c r="C3973" s="117"/>
      <c r="D3973" s="117"/>
      <c r="E3973" s="117"/>
      <c r="F3973" s="48"/>
      <c r="G3973" s="11"/>
      <c r="H3973" s="117"/>
      <c r="I3973" s="124"/>
      <c r="J3973" s="124"/>
      <c r="K3973" s="144"/>
      <c r="L3973" s="11"/>
      <c r="M3973" s="143"/>
      <c r="N3973" s="42"/>
      <c r="O3973" s="128"/>
      <c r="P3973" s="130"/>
      <c r="Q3973" s="130"/>
      <c r="R3973" s="72" t="s">
        <v>3</v>
      </c>
      <c r="S3973" s="181"/>
      <c r="T3973" s="73" t="s">
        <v>243</v>
      </c>
      <c r="V3973" s="74">
        <v>0</v>
      </c>
      <c r="X3973" s="74">
        <v>0</v>
      </c>
      <c r="Z3973" s="74">
        <v>0</v>
      </c>
      <c r="AB3973" s="74">
        <v>0</v>
      </c>
      <c r="AD3973" s="74">
        <v>0</v>
      </c>
      <c r="AF3973" s="74">
        <v>0</v>
      </c>
      <c r="AH3973" s="74">
        <f t="shared" si="656"/>
        <v>0</v>
      </c>
      <c r="AI3973" s="446"/>
      <c r="AJ3973" s="74">
        <v>0</v>
      </c>
      <c r="AK3973" s="8"/>
      <c r="AL3973" s="74">
        <v>0</v>
      </c>
      <c r="AM3973" s="74"/>
      <c r="AN3973" s="74">
        <v>0</v>
      </c>
      <c r="AO3973" s="74"/>
      <c r="AP3973" s="74">
        <v>0</v>
      </c>
      <c r="AQ3973" s="74"/>
    </row>
    <row r="3974" spans="2:43" ht="18" hidden="1" customHeight="1" x14ac:dyDescent="0.2">
      <c r="B3974" s="4"/>
      <c r="C3974" s="117"/>
      <c r="D3974" s="117"/>
      <c r="E3974" s="117"/>
      <c r="F3974" s="48"/>
      <c r="G3974" s="11"/>
      <c r="H3974" s="117"/>
      <c r="I3974" s="124"/>
      <c r="J3974" s="124"/>
      <c r="K3974" s="144"/>
      <c r="L3974" s="11"/>
      <c r="M3974" s="143"/>
      <c r="N3974" s="42"/>
      <c r="O3974" s="128"/>
      <c r="P3974" s="130"/>
      <c r="Q3974" s="130"/>
      <c r="R3974" s="72" t="s">
        <v>0</v>
      </c>
      <c r="S3974" s="181"/>
      <c r="T3974" s="73" t="s">
        <v>72</v>
      </c>
      <c r="V3974" s="74">
        <v>0</v>
      </c>
      <c r="X3974" s="74">
        <v>0</v>
      </c>
      <c r="Z3974" s="74">
        <v>0</v>
      </c>
      <c r="AB3974" s="74">
        <v>0</v>
      </c>
      <c r="AD3974" s="74">
        <v>0</v>
      </c>
      <c r="AF3974" s="74">
        <v>0</v>
      </c>
      <c r="AH3974" s="74">
        <f t="shared" si="656"/>
        <v>0</v>
      </c>
      <c r="AI3974" s="8"/>
      <c r="AJ3974" s="74">
        <v>0</v>
      </c>
      <c r="AK3974" s="8"/>
      <c r="AL3974" s="74">
        <v>0</v>
      </c>
      <c r="AM3974" s="74"/>
      <c r="AN3974" s="74">
        <v>0</v>
      </c>
      <c r="AO3974" s="74"/>
      <c r="AP3974" s="74">
        <v>0</v>
      </c>
      <c r="AQ3974" s="74"/>
    </row>
    <row r="3975" spans="2:43" ht="18" customHeight="1" x14ac:dyDescent="0.2">
      <c r="B3975" s="4"/>
      <c r="C3975" s="117"/>
      <c r="D3975" s="117"/>
      <c r="E3975" s="117"/>
      <c r="F3975" s="48"/>
      <c r="G3975" s="11"/>
      <c r="H3975" s="117"/>
      <c r="I3975" s="124"/>
      <c r="J3975" s="124"/>
      <c r="K3975" s="144"/>
      <c r="L3975" s="11"/>
      <c r="M3975" s="143"/>
      <c r="N3975" s="42"/>
      <c r="O3975" s="128"/>
      <c r="P3975" s="129">
        <v>3</v>
      </c>
      <c r="Q3975" s="129"/>
      <c r="R3975" s="64"/>
      <c r="S3975" s="234"/>
      <c r="T3975" s="65" t="s">
        <v>215</v>
      </c>
      <c r="U3975" s="155"/>
      <c r="V3975" s="66">
        <f>V3976+V3978</f>
        <v>64000</v>
      </c>
      <c r="X3975" s="66">
        <f>X3976+X3978</f>
        <v>67000</v>
      </c>
      <c r="Z3975" s="66">
        <f>Z3976+Z3978+Z3980</f>
        <v>50000</v>
      </c>
      <c r="AB3975" s="66">
        <f t="shared" ref="AB3975" si="673">AB3976+AB3978+AB3980</f>
        <v>40000</v>
      </c>
      <c r="AD3975" s="66">
        <f>AD3976+AD3978+AD3980</f>
        <v>42000</v>
      </c>
      <c r="AF3975" s="66">
        <f t="shared" ref="AF3975:AO3975" si="674">AF3976+AF3978+AF3980</f>
        <v>0</v>
      </c>
      <c r="AG3975" s="66">
        <f t="shared" si="674"/>
        <v>0</v>
      </c>
      <c r="AH3975" s="66">
        <f t="shared" si="656"/>
        <v>42000</v>
      </c>
      <c r="AI3975" s="8"/>
      <c r="AJ3975" s="66">
        <f t="shared" ref="AJ3975" si="675">AJ3976+AJ3978+AJ3980</f>
        <v>10000</v>
      </c>
      <c r="AK3975" s="66">
        <f t="shared" ref="AK3975" si="676">AK3976+AK3978+AK3980</f>
        <v>0</v>
      </c>
      <c r="AL3975" s="66">
        <f t="shared" si="674"/>
        <v>43000</v>
      </c>
      <c r="AM3975" s="66"/>
      <c r="AN3975" s="66">
        <f t="shared" si="674"/>
        <v>46000</v>
      </c>
      <c r="AO3975" s="66">
        <f t="shared" si="674"/>
        <v>0</v>
      </c>
      <c r="AP3975" s="66">
        <f t="shared" ref="AP3975:AQ3975" si="677">AP3976+AP3978+AP3980</f>
        <v>46000</v>
      </c>
      <c r="AQ3975" s="66">
        <f t="shared" si="677"/>
        <v>0</v>
      </c>
    </row>
    <row r="3976" spans="2:43" ht="18" customHeight="1" x14ac:dyDescent="0.2">
      <c r="B3976" s="4"/>
      <c r="C3976" s="117"/>
      <c r="D3976" s="117"/>
      <c r="E3976" s="117"/>
      <c r="F3976" s="48"/>
      <c r="G3976" s="11"/>
      <c r="H3976" s="117"/>
      <c r="I3976" s="124"/>
      <c r="J3976" s="124"/>
      <c r="K3976" s="144"/>
      <c r="L3976" s="11"/>
      <c r="M3976" s="143"/>
      <c r="N3976" s="42"/>
      <c r="O3976" s="128"/>
      <c r="P3976" s="130"/>
      <c r="Q3976" s="131">
        <v>1</v>
      </c>
      <c r="R3976" s="68"/>
      <c r="S3976" s="35"/>
      <c r="T3976" s="69" t="s">
        <v>20</v>
      </c>
      <c r="U3976" s="92"/>
      <c r="V3976" s="70">
        <f>V3977</f>
        <v>0</v>
      </c>
      <c r="X3976" s="447">
        <f>X3977</f>
        <v>0</v>
      </c>
      <c r="Z3976" s="447">
        <f>Z3977</f>
        <v>0</v>
      </c>
      <c r="AB3976" s="447">
        <f>AB3977</f>
        <v>28000</v>
      </c>
      <c r="AD3976" s="447">
        <f>AD3977</f>
        <v>29000</v>
      </c>
      <c r="AF3976" s="447">
        <f>AF3977</f>
        <v>0</v>
      </c>
      <c r="AH3976" s="447">
        <f t="shared" si="656"/>
        <v>29000</v>
      </c>
      <c r="AI3976" s="66">
        <f t="shared" ref="AI3976" si="678">AI3977+AI3979+AI3981</f>
        <v>0</v>
      </c>
      <c r="AJ3976" s="447">
        <f>AJ3977</f>
        <v>7000</v>
      </c>
      <c r="AK3976" s="71"/>
      <c r="AL3976" s="447">
        <f>AL3977</f>
        <v>30000</v>
      </c>
      <c r="AM3976" s="447"/>
      <c r="AN3976" s="447">
        <f>AN3977</f>
        <v>32000</v>
      </c>
      <c r="AO3976" s="447"/>
      <c r="AP3976" s="447">
        <f>AP3977</f>
        <v>32000</v>
      </c>
      <c r="AQ3976" s="447"/>
    </row>
    <row r="3977" spans="2:43" ht="18" customHeight="1" x14ac:dyDescent="0.2">
      <c r="B3977" s="4"/>
      <c r="C3977" s="117"/>
      <c r="D3977" s="117"/>
      <c r="E3977" s="117"/>
      <c r="F3977" s="48"/>
      <c r="G3977" s="11"/>
      <c r="H3977" s="117"/>
      <c r="I3977" s="124"/>
      <c r="J3977" s="124"/>
      <c r="K3977" s="144"/>
      <c r="L3977" s="11"/>
      <c r="M3977" s="143"/>
      <c r="N3977" s="42"/>
      <c r="O3977" s="128"/>
      <c r="P3977" s="130"/>
      <c r="Q3977" s="131"/>
      <c r="R3977" s="72" t="s">
        <v>3</v>
      </c>
      <c r="S3977" s="181"/>
      <c r="T3977" s="73" t="s">
        <v>20</v>
      </c>
      <c r="V3977" s="74">
        <v>0</v>
      </c>
      <c r="X3977" s="74">
        <v>0</v>
      </c>
      <c r="Z3977" s="74">
        <v>0</v>
      </c>
      <c r="AB3977" s="74">
        <v>28000</v>
      </c>
      <c r="AD3977" s="74">
        <v>29000</v>
      </c>
      <c r="AF3977" s="74">
        <v>0</v>
      </c>
      <c r="AH3977" s="74">
        <f t="shared" si="656"/>
        <v>29000</v>
      </c>
      <c r="AI3977" s="446"/>
      <c r="AJ3977" s="74">
        <f>CEILING(AB3977*25/100,10)</f>
        <v>7000</v>
      </c>
      <c r="AK3977" s="8"/>
      <c r="AL3977" s="74">
        <v>30000</v>
      </c>
      <c r="AM3977" s="74"/>
      <c r="AN3977" s="74">
        <v>32000</v>
      </c>
      <c r="AO3977" s="74"/>
      <c r="AP3977" s="74">
        <v>32000</v>
      </c>
      <c r="AQ3977" s="74"/>
    </row>
    <row r="3978" spans="2:43" ht="18" hidden="1" customHeight="1" x14ac:dyDescent="0.2">
      <c r="B3978" s="4"/>
      <c r="C3978" s="117"/>
      <c r="D3978" s="117"/>
      <c r="E3978" s="117"/>
      <c r="F3978" s="48"/>
      <c r="G3978" s="11"/>
      <c r="H3978" s="117"/>
      <c r="I3978" s="124"/>
      <c r="J3978" s="124"/>
      <c r="K3978" s="144"/>
      <c r="L3978" s="11"/>
      <c r="M3978" s="143"/>
      <c r="N3978" s="42"/>
      <c r="O3978" s="128"/>
      <c r="P3978" s="130"/>
      <c r="Q3978" s="131">
        <v>2</v>
      </c>
      <c r="R3978" s="68"/>
      <c r="S3978" s="35"/>
      <c r="T3978" s="69" t="s">
        <v>21</v>
      </c>
      <c r="U3978" s="92"/>
      <c r="V3978" s="70">
        <f>V3979</f>
        <v>64000</v>
      </c>
      <c r="X3978" s="447">
        <f>X3979</f>
        <v>67000</v>
      </c>
      <c r="Z3978" s="447">
        <f>Z3979</f>
        <v>50000</v>
      </c>
      <c r="AB3978" s="447">
        <f>AB3979</f>
        <v>0</v>
      </c>
      <c r="AD3978" s="447">
        <f>AD3979</f>
        <v>0</v>
      </c>
      <c r="AF3978" s="447">
        <f>AF3979</f>
        <v>0</v>
      </c>
      <c r="AH3978" s="447">
        <f t="shared" si="656"/>
        <v>0</v>
      </c>
      <c r="AI3978" s="8"/>
      <c r="AJ3978" s="447">
        <f>AJ3979</f>
        <v>0</v>
      </c>
      <c r="AK3978" s="71"/>
      <c r="AL3978" s="447">
        <f>AL3979</f>
        <v>0</v>
      </c>
      <c r="AM3978" s="447"/>
      <c r="AN3978" s="447">
        <f>AN3979</f>
        <v>0</v>
      </c>
      <c r="AO3978" s="447"/>
      <c r="AP3978" s="447">
        <f>AP3979</f>
        <v>0</v>
      </c>
      <c r="AQ3978" s="447"/>
    </row>
    <row r="3979" spans="2:43" ht="18" hidden="1" customHeight="1" x14ac:dyDescent="0.25">
      <c r="B3979" s="4"/>
      <c r="C3979" s="117"/>
      <c r="D3979" s="117"/>
      <c r="E3979" s="117"/>
      <c r="F3979" s="48"/>
      <c r="G3979" s="11"/>
      <c r="H3979" s="117"/>
      <c r="I3979" s="124"/>
      <c r="J3979" s="124"/>
      <c r="K3979" s="144"/>
      <c r="L3979" s="11"/>
      <c r="M3979" s="143"/>
      <c r="N3979" s="42"/>
      <c r="O3979" s="128"/>
      <c r="P3979" s="130"/>
      <c r="Q3979" s="130"/>
      <c r="R3979" s="72" t="s">
        <v>3</v>
      </c>
      <c r="S3979" s="181"/>
      <c r="T3979" s="73" t="s">
        <v>21</v>
      </c>
      <c r="V3979" s="74">
        <v>64000</v>
      </c>
      <c r="X3979" s="74">
        <v>67000</v>
      </c>
      <c r="Z3979" s="74">
        <v>50000</v>
      </c>
      <c r="AB3979" s="74">
        <v>0</v>
      </c>
      <c r="AD3979" s="74">
        <v>0</v>
      </c>
      <c r="AF3979" s="696">
        <v>0</v>
      </c>
      <c r="AH3979" s="696">
        <f t="shared" si="656"/>
        <v>0</v>
      </c>
      <c r="AI3979" s="446"/>
      <c r="AJ3979" s="74">
        <v>0</v>
      </c>
      <c r="AK3979" s="8"/>
      <c r="AL3979" s="74">
        <v>0</v>
      </c>
      <c r="AM3979" s="74"/>
      <c r="AN3979" s="74">
        <v>0</v>
      </c>
      <c r="AO3979" s="74"/>
      <c r="AP3979" s="74">
        <v>0</v>
      </c>
      <c r="AQ3979" s="74"/>
    </row>
    <row r="3980" spans="2:43" ht="18" customHeight="1" x14ac:dyDescent="0.2">
      <c r="B3980" s="4"/>
      <c r="C3980" s="117"/>
      <c r="D3980" s="117"/>
      <c r="E3980" s="117"/>
      <c r="F3980" s="48"/>
      <c r="G3980" s="11"/>
      <c r="H3980" s="117"/>
      <c r="I3980" s="124"/>
      <c r="J3980" s="124"/>
      <c r="K3980" s="144"/>
      <c r="L3980" s="11"/>
      <c r="M3980" s="143"/>
      <c r="N3980" s="42"/>
      <c r="O3980" s="128"/>
      <c r="P3980" s="130"/>
      <c r="Q3980" s="131">
        <v>3</v>
      </c>
      <c r="R3980" s="68"/>
      <c r="S3980" s="35"/>
      <c r="T3980" s="450" t="s">
        <v>22</v>
      </c>
      <c r="U3980" s="92"/>
      <c r="V3980" s="70">
        <f>V3981</f>
        <v>64000</v>
      </c>
      <c r="X3980" s="447">
        <f>X3981</f>
        <v>67000</v>
      </c>
      <c r="Z3980" s="447">
        <f>Z3981</f>
        <v>0</v>
      </c>
      <c r="AB3980" s="447">
        <f>AB3981</f>
        <v>12000</v>
      </c>
      <c r="AD3980" s="447">
        <f>AD3981</f>
        <v>13000</v>
      </c>
      <c r="AF3980" s="447">
        <f>AF3981</f>
        <v>0</v>
      </c>
      <c r="AH3980" s="447">
        <f t="shared" si="656"/>
        <v>13000</v>
      </c>
      <c r="AI3980" s="8"/>
      <c r="AJ3980" s="447">
        <f>AJ3981</f>
        <v>3000</v>
      </c>
      <c r="AK3980" s="71"/>
      <c r="AL3980" s="447">
        <f>AL3981</f>
        <v>13000</v>
      </c>
      <c r="AM3980" s="447"/>
      <c r="AN3980" s="447">
        <f>AN3981</f>
        <v>14000</v>
      </c>
      <c r="AO3980" s="447"/>
      <c r="AP3980" s="447">
        <f>AP3981</f>
        <v>14000</v>
      </c>
      <c r="AQ3980" s="447"/>
    </row>
    <row r="3981" spans="2:43" ht="18" customHeight="1" x14ac:dyDescent="0.25">
      <c r="B3981" s="4"/>
      <c r="C3981" s="117"/>
      <c r="D3981" s="117"/>
      <c r="E3981" s="117"/>
      <c r="F3981" s="48"/>
      <c r="G3981" s="11"/>
      <c r="H3981" s="117"/>
      <c r="I3981" s="124"/>
      <c r="J3981" s="124"/>
      <c r="K3981" s="144"/>
      <c r="L3981" s="11"/>
      <c r="M3981" s="143"/>
      <c r="N3981" s="42"/>
      <c r="O3981" s="128"/>
      <c r="P3981" s="130"/>
      <c r="Q3981" s="130"/>
      <c r="R3981" s="72" t="s">
        <v>3</v>
      </c>
      <c r="S3981" s="181"/>
      <c r="T3981" s="73" t="s">
        <v>22</v>
      </c>
      <c r="V3981" s="74">
        <v>64000</v>
      </c>
      <c r="X3981" s="74">
        <v>67000</v>
      </c>
      <c r="Z3981" s="74">
        <v>0</v>
      </c>
      <c r="AB3981" s="74">
        <v>12000</v>
      </c>
      <c r="AD3981" s="74">
        <v>13000</v>
      </c>
      <c r="AF3981" s="696">
        <v>0</v>
      </c>
      <c r="AH3981" s="696">
        <f t="shared" si="656"/>
        <v>13000</v>
      </c>
      <c r="AI3981" s="446"/>
      <c r="AJ3981" s="74">
        <f>CEILING(AB3981*25/100,10)</f>
        <v>3000</v>
      </c>
      <c r="AK3981" s="8"/>
      <c r="AL3981" s="74">
        <v>13000</v>
      </c>
      <c r="AM3981" s="74"/>
      <c r="AN3981" s="74">
        <v>14000</v>
      </c>
      <c r="AO3981" s="74"/>
      <c r="AP3981" s="74">
        <v>14000</v>
      </c>
      <c r="AQ3981" s="74"/>
    </row>
    <row r="3982" spans="2:43" ht="18" hidden="1" customHeight="1" x14ac:dyDescent="0.2">
      <c r="B3982" s="4"/>
      <c r="C3982" s="117"/>
      <c r="D3982" s="117"/>
      <c r="E3982" s="117"/>
      <c r="F3982" s="48"/>
      <c r="G3982" s="11"/>
      <c r="H3982" s="117"/>
      <c r="I3982" s="124"/>
      <c r="J3982" s="124"/>
      <c r="K3982" s="144"/>
      <c r="L3982" s="11"/>
      <c r="M3982" s="143"/>
      <c r="N3982" s="42"/>
      <c r="O3982" s="128"/>
      <c r="P3982" s="129">
        <v>5</v>
      </c>
      <c r="Q3982" s="129"/>
      <c r="R3982" s="64"/>
      <c r="S3982" s="234"/>
      <c r="T3982" s="65" t="s">
        <v>24</v>
      </c>
      <c r="U3982" s="155"/>
      <c r="V3982" s="66">
        <f>V3983+V3985</f>
        <v>0</v>
      </c>
      <c r="X3982" s="66">
        <f>X3983+X3985</f>
        <v>0</v>
      </c>
      <c r="Z3982" s="66">
        <f>Z3983+Z3985</f>
        <v>0</v>
      </c>
      <c r="AB3982" s="66">
        <f>AB3983+AB3985</f>
        <v>0</v>
      </c>
      <c r="AD3982" s="66">
        <f>AD3983+AD3985</f>
        <v>0</v>
      </c>
      <c r="AF3982" s="66">
        <f>AF3983+AF3985</f>
        <v>0</v>
      </c>
      <c r="AH3982" s="66">
        <f t="shared" si="656"/>
        <v>0</v>
      </c>
      <c r="AI3982" s="8"/>
      <c r="AJ3982" s="66">
        <f>AJ3983+AJ3985</f>
        <v>0</v>
      </c>
      <c r="AK3982" s="67"/>
      <c r="AL3982" s="66">
        <f>AL3983+AL3985</f>
        <v>0</v>
      </c>
      <c r="AM3982" s="66"/>
      <c r="AN3982" s="66">
        <f>AN3983+AN3985</f>
        <v>0</v>
      </c>
      <c r="AO3982" s="66"/>
      <c r="AP3982" s="66">
        <f>AP3983+AP3985</f>
        <v>0</v>
      </c>
      <c r="AQ3982" s="66"/>
    </row>
    <row r="3983" spans="2:43" ht="18" hidden="1" customHeight="1" x14ac:dyDescent="0.2">
      <c r="B3983" s="4"/>
      <c r="C3983" s="117"/>
      <c r="D3983" s="117"/>
      <c r="E3983" s="117"/>
      <c r="F3983" s="48"/>
      <c r="G3983" s="11"/>
      <c r="H3983" s="117"/>
      <c r="I3983" s="124"/>
      <c r="J3983" s="124"/>
      <c r="K3983" s="144"/>
      <c r="L3983" s="11"/>
      <c r="M3983" s="143"/>
      <c r="N3983" s="42"/>
      <c r="O3983" s="128"/>
      <c r="P3983" s="130"/>
      <c r="Q3983" s="131">
        <v>1</v>
      </c>
      <c r="R3983" s="68"/>
      <c r="S3983" s="35"/>
      <c r="T3983" s="450" t="s">
        <v>98</v>
      </c>
      <c r="U3983" s="92"/>
      <c r="V3983" s="70">
        <f>V3984</f>
        <v>0</v>
      </c>
      <c r="X3983" s="447">
        <f>X3984</f>
        <v>0</v>
      </c>
      <c r="Z3983" s="447">
        <f>Z3984</f>
        <v>0</v>
      </c>
      <c r="AB3983" s="447">
        <f>AB3984</f>
        <v>0</v>
      </c>
      <c r="AD3983" s="447">
        <f>AD3984</f>
        <v>0</v>
      </c>
      <c r="AF3983" s="447">
        <f>AF3984</f>
        <v>0</v>
      </c>
      <c r="AH3983" s="447">
        <f t="shared" ref="AH3983:AH4047" si="679">AD3983+AF3983</f>
        <v>0</v>
      </c>
      <c r="AI3983" s="67"/>
      <c r="AJ3983" s="447">
        <f>AJ3984</f>
        <v>0</v>
      </c>
      <c r="AK3983" s="71"/>
      <c r="AL3983" s="447">
        <f>AL3984</f>
        <v>0</v>
      </c>
      <c r="AM3983" s="447"/>
      <c r="AN3983" s="447">
        <f>AN3984</f>
        <v>0</v>
      </c>
      <c r="AO3983" s="447"/>
      <c r="AP3983" s="447">
        <f>AP3984</f>
        <v>0</v>
      </c>
      <c r="AQ3983" s="447"/>
    </row>
    <row r="3984" spans="2:43" ht="18" hidden="1" customHeight="1" x14ac:dyDescent="0.2">
      <c r="B3984" s="4"/>
      <c r="C3984" s="117"/>
      <c r="D3984" s="117"/>
      <c r="E3984" s="117"/>
      <c r="F3984" s="48"/>
      <c r="G3984" s="11"/>
      <c r="H3984" s="117"/>
      <c r="I3984" s="124"/>
      <c r="J3984" s="124"/>
      <c r="K3984" s="144"/>
      <c r="L3984" s="11"/>
      <c r="M3984" s="143"/>
      <c r="N3984" s="42"/>
      <c r="O3984" s="128"/>
      <c r="P3984" s="130"/>
      <c r="Q3984" s="130"/>
      <c r="R3984" s="72">
        <v>90</v>
      </c>
      <c r="S3984" s="181"/>
      <c r="T3984" s="73" t="s">
        <v>260</v>
      </c>
      <c r="V3984" s="74">
        <v>0</v>
      </c>
      <c r="X3984" s="74">
        <v>0</v>
      </c>
      <c r="Z3984" s="74">
        <v>0</v>
      </c>
      <c r="AB3984" s="74">
        <v>0</v>
      </c>
      <c r="AD3984" s="74">
        <v>0</v>
      </c>
      <c r="AF3984" s="74">
        <v>0</v>
      </c>
      <c r="AH3984" s="74">
        <f t="shared" si="679"/>
        <v>0</v>
      </c>
      <c r="AI3984" s="446"/>
      <c r="AJ3984" s="74">
        <v>0</v>
      </c>
      <c r="AK3984" s="8"/>
      <c r="AL3984" s="74">
        <v>0</v>
      </c>
      <c r="AM3984" s="74"/>
      <c r="AN3984" s="74">
        <v>0</v>
      </c>
      <c r="AO3984" s="74"/>
      <c r="AP3984" s="74">
        <v>0</v>
      </c>
      <c r="AQ3984" s="74"/>
    </row>
    <row r="3985" spans="2:43" ht="18" hidden="1" customHeight="1" x14ac:dyDescent="0.2">
      <c r="B3985" s="4"/>
      <c r="C3985" s="117"/>
      <c r="D3985" s="117"/>
      <c r="E3985" s="117"/>
      <c r="F3985" s="48"/>
      <c r="G3985" s="11"/>
      <c r="H3985" s="117"/>
      <c r="I3985" s="124"/>
      <c r="J3985" s="124"/>
      <c r="K3985" s="144"/>
      <c r="L3985" s="11"/>
      <c r="M3985" s="143"/>
      <c r="N3985" s="42"/>
      <c r="O3985" s="128"/>
      <c r="P3985" s="130"/>
      <c r="Q3985" s="131">
        <v>9</v>
      </c>
      <c r="R3985" s="68"/>
      <c r="S3985" s="35"/>
      <c r="T3985" s="450" t="s">
        <v>34</v>
      </c>
      <c r="U3985" s="92"/>
      <c r="V3985" s="70">
        <f>V3986</f>
        <v>0</v>
      </c>
      <c r="X3985" s="447">
        <f>X3986</f>
        <v>0</v>
      </c>
      <c r="Z3985" s="447">
        <f>Z3986</f>
        <v>0</v>
      </c>
      <c r="AB3985" s="447">
        <f>AB3986</f>
        <v>0</v>
      </c>
      <c r="AD3985" s="447">
        <f>AD3986</f>
        <v>0</v>
      </c>
      <c r="AF3985" s="447">
        <f>AF3986</f>
        <v>0</v>
      </c>
      <c r="AH3985" s="447">
        <f t="shared" si="679"/>
        <v>0</v>
      </c>
      <c r="AI3985" s="8"/>
      <c r="AJ3985" s="447">
        <f>AJ3986</f>
        <v>0</v>
      </c>
      <c r="AK3985" s="71"/>
      <c r="AL3985" s="447">
        <f>AL3986</f>
        <v>0</v>
      </c>
      <c r="AM3985" s="447"/>
      <c r="AN3985" s="447">
        <f>AN3986</f>
        <v>0</v>
      </c>
      <c r="AO3985" s="447"/>
      <c r="AP3985" s="447">
        <f>AP3986</f>
        <v>0</v>
      </c>
      <c r="AQ3985" s="447"/>
    </row>
    <row r="3986" spans="2:43" ht="18" hidden="1" customHeight="1" x14ac:dyDescent="0.2">
      <c r="B3986" s="4"/>
      <c r="C3986" s="117"/>
      <c r="D3986" s="117"/>
      <c r="E3986" s="117"/>
      <c r="F3986" s="48"/>
      <c r="G3986" s="11"/>
      <c r="H3986" s="117"/>
      <c r="I3986" s="124"/>
      <c r="J3986" s="124"/>
      <c r="K3986" s="144"/>
      <c r="L3986" s="11"/>
      <c r="M3986" s="143"/>
      <c r="N3986" s="42"/>
      <c r="O3986" s="128"/>
      <c r="P3986" s="130"/>
      <c r="Q3986" s="130"/>
      <c r="R3986" s="72">
        <v>90</v>
      </c>
      <c r="S3986" s="181"/>
      <c r="T3986" s="73" t="s">
        <v>34</v>
      </c>
      <c r="V3986" s="74">
        <v>0</v>
      </c>
      <c r="X3986" s="74">
        <v>0</v>
      </c>
      <c r="Z3986" s="74">
        <v>0</v>
      </c>
      <c r="AB3986" s="74">
        <v>0</v>
      </c>
      <c r="AD3986" s="74">
        <v>0</v>
      </c>
      <c r="AF3986" s="74">
        <v>0</v>
      </c>
      <c r="AH3986" s="74">
        <f t="shared" si="679"/>
        <v>0</v>
      </c>
      <c r="AI3986" s="446"/>
      <c r="AJ3986" s="74">
        <v>0</v>
      </c>
      <c r="AK3986" s="8"/>
      <c r="AL3986" s="74">
        <v>0</v>
      </c>
      <c r="AM3986" s="74"/>
      <c r="AN3986" s="74">
        <v>0</v>
      </c>
      <c r="AO3986" s="74"/>
      <c r="AP3986" s="74">
        <v>0</v>
      </c>
      <c r="AQ3986" s="74"/>
    </row>
    <row r="3987" spans="2:43" ht="18" hidden="1" customHeight="1" x14ac:dyDescent="0.2">
      <c r="B3987" s="4"/>
      <c r="C3987" s="117"/>
      <c r="D3987" s="117"/>
      <c r="E3987" s="117"/>
      <c r="F3987" s="48"/>
      <c r="G3987" s="11"/>
      <c r="H3987" s="117"/>
      <c r="I3987" s="124"/>
      <c r="J3987" s="124"/>
      <c r="K3987" s="144"/>
      <c r="L3987" s="11"/>
      <c r="M3987" s="143"/>
      <c r="N3987" s="42"/>
      <c r="O3987" s="128"/>
      <c r="P3987" s="129">
        <v>7</v>
      </c>
      <c r="Q3987" s="129"/>
      <c r="R3987" s="64"/>
      <c r="S3987" s="234"/>
      <c r="T3987" s="65" t="s">
        <v>216</v>
      </c>
      <c r="U3987" s="155"/>
      <c r="V3987" s="66">
        <f>V3988</f>
        <v>0</v>
      </c>
      <c r="X3987" s="66">
        <f>X3988</f>
        <v>0</v>
      </c>
      <c r="Z3987" s="66">
        <f>Z3988</f>
        <v>0</v>
      </c>
      <c r="AB3987" s="66">
        <f>AB3988</f>
        <v>0</v>
      </c>
      <c r="AD3987" s="66">
        <f>AD3988</f>
        <v>0</v>
      </c>
      <c r="AF3987" s="66">
        <f>AF3988</f>
        <v>0</v>
      </c>
      <c r="AH3987" s="66">
        <f t="shared" si="679"/>
        <v>0</v>
      </c>
      <c r="AI3987" s="8"/>
      <c r="AJ3987" s="66">
        <f>AJ3988</f>
        <v>0</v>
      </c>
      <c r="AK3987" s="67"/>
      <c r="AL3987" s="66">
        <f t="shared" ref="AL3987:AP3988" si="680">AL3988</f>
        <v>0</v>
      </c>
      <c r="AM3987" s="66"/>
      <c r="AN3987" s="66">
        <f t="shared" si="680"/>
        <v>0</v>
      </c>
      <c r="AO3987" s="66"/>
      <c r="AP3987" s="66">
        <f t="shared" si="680"/>
        <v>0</v>
      </c>
      <c r="AQ3987" s="66"/>
    </row>
    <row r="3988" spans="2:43" ht="18" hidden="1" customHeight="1" x14ac:dyDescent="0.2">
      <c r="B3988" s="4"/>
      <c r="C3988" s="117"/>
      <c r="D3988" s="117"/>
      <c r="E3988" s="117"/>
      <c r="F3988" s="48"/>
      <c r="G3988" s="11"/>
      <c r="H3988" s="117"/>
      <c r="I3988" s="124"/>
      <c r="J3988" s="124"/>
      <c r="K3988" s="144"/>
      <c r="L3988" s="11"/>
      <c r="M3988" s="143"/>
      <c r="N3988" s="42"/>
      <c r="O3988" s="128"/>
      <c r="P3988" s="130"/>
      <c r="Q3988" s="131">
        <v>3</v>
      </c>
      <c r="R3988" s="68"/>
      <c r="S3988" s="35"/>
      <c r="T3988" s="69" t="s">
        <v>224</v>
      </c>
      <c r="U3988" s="92"/>
      <c r="V3988" s="70">
        <f>V3989</f>
        <v>0</v>
      </c>
      <c r="X3988" s="447">
        <f>X3989</f>
        <v>0</v>
      </c>
      <c r="Z3988" s="447">
        <f>Z3989</f>
        <v>0</v>
      </c>
      <c r="AB3988" s="447">
        <f>AB3989</f>
        <v>0</v>
      </c>
      <c r="AD3988" s="447">
        <f>AD3989</f>
        <v>0</v>
      </c>
      <c r="AF3988" s="447">
        <f>AF3989</f>
        <v>0</v>
      </c>
      <c r="AH3988" s="447">
        <f t="shared" si="679"/>
        <v>0</v>
      </c>
      <c r="AI3988" s="67"/>
      <c r="AJ3988" s="447">
        <f>AJ3989</f>
        <v>0</v>
      </c>
      <c r="AK3988" s="71"/>
      <c r="AL3988" s="447">
        <f t="shared" si="680"/>
        <v>0</v>
      </c>
      <c r="AM3988" s="447"/>
      <c r="AN3988" s="447">
        <f t="shared" si="680"/>
        <v>0</v>
      </c>
      <c r="AO3988" s="447"/>
      <c r="AP3988" s="447">
        <f t="shared" si="680"/>
        <v>0</v>
      </c>
      <c r="AQ3988" s="447"/>
    </row>
    <row r="3989" spans="2:43" ht="18" hidden="1" customHeight="1" x14ac:dyDescent="0.2">
      <c r="B3989" s="4"/>
      <c r="C3989" s="117"/>
      <c r="D3989" s="117"/>
      <c r="E3989" s="117"/>
      <c r="F3989" s="48"/>
      <c r="G3989" s="11"/>
      <c r="H3989" s="117"/>
      <c r="I3989" s="124"/>
      <c r="J3989" s="124"/>
      <c r="K3989" s="144"/>
      <c r="L3989" s="11"/>
      <c r="M3989" s="143"/>
      <c r="N3989" s="42"/>
      <c r="O3989" s="128"/>
      <c r="P3989" s="130"/>
      <c r="Q3989" s="131"/>
      <c r="R3989" s="72" t="s">
        <v>0</v>
      </c>
      <c r="S3989" s="181"/>
      <c r="T3989" s="73" t="s">
        <v>53</v>
      </c>
      <c r="V3989" s="74">
        <v>0</v>
      </c>
      <c r="X3989" s="74">
        <v>0</v>
      </c>
      <c r="Z3989" s="74">
        <v>0</v>
      </c>
      <c r="AB3989" s="74">
        <v>0</v>
      </c>
      <c r="AD3989" s="74">
        <v>0</v>
      </c>
      <c r="AF3989" s="74">
        <v>0</v>
      </c>
      <c r="AH3989" s="74">
        <f t="shared" si="679"/>
        <v>0</v>
      </c>
      <c r="AI3989" s="446"/>
      <c r="AJ3989" s="74">
        <v>0</v>
      </c>
      <c r="AK3989" s="8"/>
      <c r="AL3989" s="74">
        <v>0</v>
      </c>
      <c r="AM3989" s="74"/>
      <c r="AN3989" s="74">
        <v>0</v>
      </c>
      <c r="AO3989" s="74"/>
      <c r="AP3989" s="74">
        <v>0</v>
      </c>
      <c r="AQ3989" s="74"/>
    </row>
    <row r="3990" spans="2:43" ht="18" hidden="1" customHeight="1" x14ac:dyDescent="0.2">
      <c r="B3990" s="4"/>
      <c r="C3990" s="117"/>
      <c r="D3990" s="117"/>
      <c r="E3990" s="117"/>
      <c r="F3990" s="48"/>
      <c r="G3990" s="11"/>
      <c r="H3990" s="117"/>
      <c r="I3990" s="124"/>
      <c r="J3990" s="124"/>
      <c r="K3990" s="144"/>
      <c r="L3990" s="11"/>
      <c r="M3990" s="143"/>
      <c r="N3990" s="42"/>
      <c r="O3990" s="128"/>
      <c r="P3990" s="129">
        <v>9</v>
      </c>
      <c r="Q3990" s="129"/>
      <c r="R3990" s="64"/>
      <c r="S3990" s="234"/>
      <c r="T3990" s="65" t="s">
        <v>217</v>
      </c>
      <c r="U3990" s="155"/>
      <c r="V3990" s="66">
        <f>V3991+V3993</f>
        <v>0</v>
      </c>
      <c r="X3990" s="66">
        <f>X3991+X3993</f>
        <v>0</v>
      </c>
      <c r="Z3990" s="66">
        <f>Z3991+Z3993</f>
        <v>0</v>
      </c>
      <c r="AB3990" s="66">
        <f>AB3991+AB3993</f>
        <v>0</v>
      </c>
      <c r="AD3990" s="66">
        <f>AD3991+AD3993</f>
        <v>0</v>
      </c>
      <c r="AF3990" s="66">
        <f>AF3991+AF3993</f>
        <v>0</v>
      </c>
      <c r="AH3990" s="66">
        <f t="shared" si="679"/>
        <v>0</v>
      </c>
      <c r="AI3990" s="8"/>
      <c r="AJ3990" s="66">
        <f>AJ3991+AJ3993</f>
        <v>0</v>
      </c>
      <c r="AK3990" s="67"/>
      <c r="AL3990" s="66">
        <f>AL3991+AL3993</f>
        <v>0</v>
      </c>
      <c r="AM3990" s="66"/>
      <c r="AN3990" s="66">
        <f>AN3991+AN3993</f>
        <v>0</v>
      </c>
      <c r="AO3990" s="66"/>
      <c r="AP3990" s="66">
        <f>AP3991+AP3993</f>
        <v>0</v>
      </c>
      <c r="AQ3990" s="66"/>
    </row>
    <row r="3991" spans="2:43" ht="18" hidden="1" customHeight="1" x14ac:dyDescent="0.2">
      <c r="B3991" s="4"/>
      <c r="C3991" s="117"/>
      <c r="D3991" s="117"/>
      <c r="E3991" s="117"/>
      <c r="F3991" s="48"/>
      <c r="G3991" s="11"/>
      <c r="H3991" s="117"/>
      <c r="I3991" s="124"/>
      <c r="J3991" s="124"/>
      <c r="K3991" s="144"/>
      <c r="L3991" s="11"/>
      <c r="M3991" s="143"/>
      <c r="N3991" s="42"/>
      <c r="O3991" s="128"/>
      <c r="P3991" s="130"/>
      <c r="Q3991" s="131">
        <v>1</v>
      </c>
      <c r="R3991" s="68"/>
      <c r="S3991" s="35"/>
      <c r="T3991" s="69" t="s">
        <v>231</v>
      </c>
      <c r="U3991" s="92"/>
      <c r="V3991" s="70">
        <f>V3992</f>
        <v>0</v>
      </c>
      <c r="X3991" s="447">
        <f>X3992</f>
        <v>0</v>
      </c>
      <c r="Z3991" s="447">
        <f>Z3992</f>
        <v>0</v>
      </c>
      <c r="AB3991" s="447">
        <f>AB3992</f>
        <v>0</v>
      </c>
      <c r="AD3991" s="447">
        <f>AD3992</f>
        <v>0</v>
      </c>
      <c r="AF3991" s="447">
        <f>AF3992</f>
        <v>0</v>
      </c>
      <c r="AH3991" s="447">
        <f t="shared" si="679"/>
        <v>0</v>
      </c>
      <c r="AI3991" s="67"/>
      <c r="AJ3991" s="447">
        <f>AJ3992</f>
        <v>0</v>
      </c>
      <c r="AK3991" s="71"/>
      <c r="AL3991" s="447">
        <f>AL3992</f>
        <v>0</v>
      </c>
      <c r="AM3991" s="447"/>
      <c r="AN3991" s="447">
        <f>AN3992</f>
        <v>0</v>
      </c>
      <c r="AO3991" s="447"/>
      <c r="AP3991" s="447">
        <f>AP3992</f>
        <v>0</v>
      </c>
      <c r="AQ3991" s="447"/>
    </row>
    <row r="3992" spans="2:43" ht="18" hidden="1" customHeight="1" x14ac:dyDescent="0.2">
      <c r="B3992" s="4"/>
      <c r="C3992" s="117"/>
      <c r="D3992" s="117"/>
      <c r="E3992" s="117"/>
      <c r="F3992" s="48"/>
      <c r="G3992" s="11"/>
      <c r="H3992" s="117"/>
      <c r="I3992" s="124"/>
      <c r="J3992" s="124"/>
      <c r="K3992" s="144"/>
      <c r="L3992" s="11"/>
      <c r="M3992" s="143"/>
      <c r="N3992" s="42"/>
      <c r="O3992" s="128"/>
      <c r="P3992" s="130"/>
      <c r="Q3992" s="131"/>
      <c r="R3992" s="72" t="s">
        <v>3</v>
      </c>
      <c r="S3992" s="181"/>
      <c r="T3992" s="73" t="s">
        <v>231</v>
      </c>
      <c r="V3992" s="74">
        <v>0</v>
      </c>
      <c r="X3992" s="74">
        <v>0</v>
      </c>
      <c r="Z3992" s="74">
        <v>0</v>
      </c>
      <c r="AB3992" s="74">
        <v>0</v>
      </c>
      <c r="AD3992" s="74">
        <v>0</v>
      </c>
      <c r="AF3992" s="74">
        <v>0</v>
      </c>
      <c r="AH3992" s="74">
        <f t="shared" si="679"/>
        <v>0</v>
      </c>
      <c r="AI3992" s="446"/>
      <c r="AJ3992" s="74">
        <v>0</v>
      </c>
      <c r="AK3992" s="8"/>
      <c r="AL3992" s="74">
        <v>0</v>
      </c>
      <c r="AM3992" s="74"/>
      <c r="AN3992" s="74">
        <v>0</v>
      </c>
      <c r="AO3992" s="74"/>
      <c r="AP3992" s="74">
        <v>0</v>
      </c>
      <c r="AQ3992" s="74"/>
    </row>
    <row r="3993" spans="2:43" ht="18" hidden="1" customHeight="1" x14ac:dyDescent="0.2">
      <c r="B3993" s="4"/>
      <c r="C3993" s="117"/>
      <c r="D3993" s="117"/>
      <c r="E3993" s="117"/>
      <c r="F3993" s="48"/>
      <c r="G3993" s="11"/>
      <c r="H3993" s="117"/>
      <c r="I3993" s="124"/>
      <c r="J3993" s="124"/>
      <c r="K3993" s="144"/>
      <c r="L3993" s="11"/>
      <c r="M3993" s="143"/>
      <c r="N3993" s="42"/>
      <c r="O3993" s="128"/>
      <c r="P3993" s="130"/>
      <c r="Q3993" s="131">
        <v>2</v>
      </c>
      <c r="R3993" s="68"/>
      <c r="S3993" s="35"/>
      <c r="T3993" s="69" t="s">
        <v>232</v>
      </c>
      <c r="U3993" s="92"/>
      <c r="V3993" s="70">
        <f>V3994</f>
        <v>0</v>
      </c>
      <c r="X3993" s="447">
        <f>X3994</f>
        <v>0</v>
      </c>
      <c r="Z3993" s="447">
        <f>Z3994</f>
        <v>0</v>
      </c>
      <c r="AB3993" s="447">
        <f>AB3994</f>
        <v>0</v>
      </c>
      <c r="AD3993" s="447">
        <f>AD3994</f>
        <v>0</v>
      </c>
      <c r="AF3993" s="447">
        <f>AF3994</f>
        <v>0</v>
      </c>
      <c r="AH3993" s="447">
        <f t="shared" si="679"/>
        <v>0</v>
      </c>
      <c r="AI3993" s="8"/>
      <c r="AJ3993" s="447">
        <f>AJ3994</f>
        <v>0</v>
      </c>
      <c r="AK3993" s="71"/>
      <c r="AL3993" s="447">
        <f>AL3994</f>
        <v>0</v>
      </c>
      <c r="AM3993" s="447"/>
      <c r="AN3993" s="447">
        <f>AN3994</f>
        <v>0</v>
      </c>
      <c r="AO3993" s="447"/>
      <c r="AP3993" s="447">
        <f>AP3994</f>
        <v>0</v>
      </c>
      <c r="AQ3993" s="447"/>
    </row>
    <row r="3994" spans="2:43" ht="18" hidden="1" customHeight="1" x14ac:dyDescent="0.2">
      <c r="B3994" s="4"/>
      <c r="C3994" s="117"/>
      <c r="D3994" s="117"/>
      <c r="E3994" s="117"/>
      <c r="F3994" s="48"/>
      <c r="G3994" s="11"/>
      <c r="H3994" s="117"/>
      <c r="I3994" s="124"/>
      <c r="J3994" s="124"/>
      <c r="K3994" s="144"/>
      <c r="L3994" s="11"/>
      <c r="M3994" s="143"/>
      <c r="N3994" s="42"/>
      <c r="O3994" s="128"/>
      <c r="P3994" s="130"/>
      <c r="Q3994" s="131"/>
      <c r="R3994" s="72" t="s">
        <v>3</v>
      </c>
      <c r="S3994" s="181"/>
      <c r="T3994" s="77" t="s">
        <v>232</v>
      </c>
      <c r="U3994" s="141"/>
      <c r="V3994" s="74">
        <v>0</v>
      </c>
      <c r="X3994" s="74">
        <v>0</v>
      </c>
      <c r="Z3994" s="74">
        <v>0</v>
      </c>
      <c r="AB3994" s="74">
        <v>0</v>
      </c>
      <c r="AD3994" s="74">
        <v>0</v>
      </c>
      <c r="AF3994" s="74">
        <v>0</v>
      </c>
      <c r="AH3994" s="74">
        <f t="shared" si="679"/>
        <v>0</v>
      </c>
      <c r="AI3994" s="446"/>
      <c r="AJ3994" s="74">
        <v>0</v>
      </c>
      <c r="AK3994" s="8"/>
      <c r="AL3994" s="74">
        <v>0</v>
      </c>
      <c r="AM3994" s="74"/>
      <c r="AN3994" s="74">
        <v>0</v>
      </c>
      <c r="AO3994" s="74"/>
      <c r="AP3994" s="74">
        <v>0</v>
      </c>
      <c r="AQ3994" s="74"/>
    </row>
    <row r="3995" spans="2:43" ht="18" customHeight="1" x14ac:dyDescent="0.2">
      <c r="B3995" s="4"/>
      <c r="C3995" s="117"/>
      <c r="D3995" s="117"/>
      <c r="E3995" s="117"/>
      <c r="F3995" s="48"/>
      <c r="G3995" s="11"/>
      <c r="H3995" s="117"/>
      <c r="I3995" s="124"/>
      <c r="J3995" s="124"/>
      <c r="K3995" s="144"/>
      <c r="L3995" s="11"/>
      <c r="M3995" s="143"/>
      <c r="N3995" s="42"/>
      <c r="O3995" s="133" t="s">
        <v>55</v>
      </c>
      <c r="P3995" s="134"/>
      <c r="Q3995" s="134"/>
      <c r="R3995" s="79"/>
      <c r="S3995" s="252"/>
      <c r="T3995" s="80" t="s">
        <v>29</v>
      </c>
      <c r="U3995" s="242"/>
      <c r="V3995" s="88">
        <f>V3996</f>
        <v>0</v>
      </c>
      <c r="X3995" s="88">
        <f>X3996</f>
        <v>0</v>
      </c>
      <c r="Z3995" s="88">
        <f>Z3996</f>
        <v>0</v>
      </c>
      <c r="AB3995" s="88">
        <f>AB3996</f>
        <v>3085000</v>
      </c>
      <c r="AD3995" s="88">
        <f>AD3996</f>
        <v>3249000</v>
      </c>
      <c r="AF3995" s="88">
        <f>AF3996</f>
        <v>0</v>
      </c>
      <c r="AH3995" s="88">
        <f t="shared" si="679"/>
        <v>3249000</v>
      </c>
      <c r="AI3995" s="8"/>
      <c r="AJ3995" s="88">
        <f>AJ3996</f>
        <v>925500</v>
      </c>
      <c r="AK3995" s="89"/>
      <c r="AL3995" s="88">
        <f t="shared" ref="AL3995:AP3997" si="681">AL3996</f>
        <v>9437000</v>
      </c>
      <c r="AM3995" s="88"/>
      <c r="AN3995" s="88">
        <f t="shared" si="681"/>
        <v>9965000</v>
      </c>
      <c r="AO3995" s="88"/>
      <c r="AP3995" s="88">
        <f t="shared" si="681"/>
        <v>9965000</v>
      </c>
      <c r="AQ3995" s="88"/>
    </row>
    <row r="3996" spans="2:43" ht="18" customHeight="1" x14ac:dyDescent="0.2">
      <c r="B3996" s="4"/>
      <c r="C3996" s="117"/>
      <c r="D3996" s="117"/>
      <c r="E3996" s="117"/>
      <c r="F3996" s="48"/>
      <c r="G3996" s="11"/>
      <c r="H3996" s="117"/>
      <c r="I3996" s="124"/>
      <c r="J3996" s="124"/>
      <c r="K3996" s="144"/>
      <c r="L3996" s="11"/>
      <c r="M3996" s="143"/>
      <c r="N3996" s="42"/>
      <c r="O3996" s="128"/>
      <c r="P3996" s="129">
        <v>2</v>
      </c>
      <c r="Q3996" s="129"/>
      <c r="R3996" s="64"/>
      <c r="S3996" s="234"/>
      <c r="T3996" s="65" t="s">
        <v>632</v>
      </c>
      <c r="U3996" s="155"/>
      <c r="V3996" s="66">
        <f>V3997</f>
        <v>0</v>
      </c>
      <c r="X3996" s="66">
        <f>X3997</f>
        <v>0</v>
      </c>
      <c r="Z3996" s="66">
        <f>Z3997</f>
        <v>0</v>
      </c>
      <c r="AB3996" s="66">
        <f>AB3997</f>
        <v>3085000</v>
      </c>
      <c r="AD3996" s="66">
        <f>AD3997</f>
        <v>3249000</v>
      </c>
      <c r="AF3996" s="66">
        <f>AF3997</f>
        <v>0</v>
      </c>
      <c r="AH3996" s="66">
        <f t="shared" si="679"/>
        <v>3249000</v>
      </c>
      <c r="AI3996" s="89"/>
      <c r="AJ3996" s="66">
        <f>AJ3997</f>
        <v>925500</v>
      </c>
      <c r="AK3996" s="67"/>
      <c r="AL3996" s="66">
        <f t="shared" si="681"/>
        <v>9437000</v>
      </c>
      <c r="AM3996" s="66"/>
      <c r="AN3996" s="66">
        <f t="shared" si="681"/>
        <v>9965000</v>
      </c>
      <c r="AO3996" s="66"/>
      <c r="AP3996" s="66">
        <f t="shared" si="681"/>
        <v>9965000</v>
      </c>
      <c r="AQ3996" s="66"/>
    </row>
    <row r="3997" spans="2:43" ht="18" customHeight="1" x14ac:dyDescent="0.2">
      <c r="B3997" s="4"/>
      <c r="C3997" s="117"/>
      <c r="D3997" s="117"/>
      <c r="E3997" s="117"/>
      <c r="F3997" s="48"/>
      <c r="G3997" s="11"/>
      <c r="H3997" s="117"/>
      <c r="I3997" s="124"/>
      <c r="J3997" s="124"/>
      <c r="K3997" s="144"/>
      <c r="L3997" s="11"/>
      <c r="M3997" s="143"/>
      <c r="N3997" s="42"/>
      <c r="O3997" s="128"/>
      <c r="P3997" s="130"/>
      <c r="Q3997" s="131">
        <v>9</v>
      </c>
      <c r="R3997" s="68"/>
      <c r="S3997" s="35"/>
      <c r="T3997" s="450" t="s">
        <v>633</v>
      </c>
      <c r="U3997" s="92"/>
      <c r="V3997" s="70">
        <f>V3998</f>
        <v>0</v>
      </c>
      <c r="X3997" s="447">
        <f>X3998</f>
        <v>0</v>
      </c>
      <c r="Z3997" s="447">
        <f>Z3998</f>
        <v>0</v>
      </c>
      <c r="AB3997" s="447">
        <f>AB3998</f>
        <v>3085000</v>
      </c>
      <c r="AD3997" s="447">
        <f>AD3998</f>
        <v>3249000</v>
      </c>
      <c r="AF3997" s="447">
        <f>AF3998</f>
        <v>0</v>
      </c>
      <c r="AH3997" s="447">
        <f t="shared" si="679"/>
        <v>3249000</v>
      </c>
      <c r="AI3997" s="67"/>
      <c r="AJ3997" s="447">
        <f>AJ3998</f>
        <v>925500</v>
      </c>
      <c r="AK3997" s="71"/>
      <c r="AL3997" s="447">
        <f t="shared" si="681"/>
        <v>9437000</v>
      </c>
      <c r="AM3997" s="447"/>
      <c r="AN3997" s="447">
        <f t="shared" si="681"/>
        <v>9965000</v>
      </c>
      <c r="AO3997" s="447"/>
      <c r="AP3997" s="447">
        <f t="shared" si="681"/>
        <v>9965000</v>
      </c>
      <c r="AQ3997" s="447"/>
    </row>
    <row r="3998" spans="2:43" ht="18" customHeight="1" x14ac:dyDescent="0.2">
      <c r="B3998" s="4"/>
      <c r="C3998" s="117"/>
      <c r="D3998" s="117"/>
      <c r="E3998" s="117"/>
      <c r="F3998" s="48"/>
      <c r="G3998" s="11"/>
      <c r="H3998" s="117"/>
      <c r="I3998" s="124"/>
      <c r="J3998" s="124"/>
      <c r="K3998" s="144"/>
      <c r="L3998" s="11"/>
      <c r="M3998" s="143"/>
      <c r="N3998" s="42"/>
      <c r="O3998" s="128"/>
      <c r="P3998" s="130"/>
      <c r="Q3998" s="130"/>
      <c r="R3998" s="72">
        <v>20</v>
      </c>
      <c r="S3998" s="181"/>
      <c r="T3998" s="73" t="s">
        <v>633</v>
      </c>
      <c r="V3998" s="74">
        <v>0</v>
      </c>
      <c r="X3998" s="74">
        <v>0</v>
      </c>
      <c r="Z3998" s="74">
        <v>0</v>
      </c>
      <c r="AB3998" s="74">
        <v>3085000</v>
      </c>
      <c r="AD3998" s="74">
        <v>3249000</v>
      </c>
      <c r="AF3998" s="74">
        <v>0</v>
      </c>
      <c r="AH3998" s="74">
        <f t="shared" si="679"/>
        <v>3249000</v>
      </c>
      <c r="AI3998" s="446"/>
      <c r="AJ3998" s="74">
        <f>CEILING(AB3998*30/100,10)</f>
        <v>925500</v>
      </c>
      <c r="AK3998" s="8"/>
      <c r="AL3998" s="74">
        <v>9437000</v>
      </c>
      <c r="AM3998" s="74"/>
      <c r="AN3998" s="74">
        <v>9965000</v>
      </c>
      <c r="AO3998" s="74"/>
      <c r="AP3998" s="74">
        <v>9965000</v>
      </c>
      <c r="AQ3998" s="74"/>
    </row>
    <row r="3999" spans="2:43" ht="18" customHeight="1" x14ac:dyDescent="0.2">
      <c r="B3999" s="4"/>
      <c r="C3999" s="117"/>
      <c r="D3999" s="117"/>
      <c r="E3999" s="117"/>
      <c r="F3999" s="48"/>
      <c r="G3999" s="11"/>
      <c r="H3999" s="117"/>
      <c r="I3999" s="124"/>
      <c r="J3999" s="124"/>
      <c r="K3999" s="144"/>
      <c r="L3999" s="11"/>
      <c r="M3999" s="143"/>
      <c r="N3999" s="42"/>
      <c r="O3999" s="133">
        <v>6</v>
      </c>
      <c r="P3999" s="134"/>
      <c r="Q3999" s="134"/>
      <c r="R3999" s="79"/>
      <c r="S3999" s="252"/>
      <c r="T3999" s="80" t="s">
        <v>29</v>
      </c>
      <c r="U3999" s="242"/>
      <c r="V3999" s="88">
        <f>V4000+V4003+V4006+V4010</f>
        <v>14000000</v>
      </c>
      <c r="X3999" s="88">
        <f>X4000+X4003+X4006+X4010</f>
        <v>18000000</v>
      </c>
      <c r="Z3999" s="88">
        <f>Z4000+Z4003+Z4006+Z4010</f>
        <v>8000000</v>
      </c>
      <c r="AB3999" s="88">
        <f>AB4000+AB4003+AB4006+AB4010</f>
        <v>26648000</v>
      </c>
      <c r="AD3999" s="88">
        <f>AD4000+AD4003+AD4006+AD4010</f>
        <v>26768000</v>
      </c>
      <c r="AF3999" s="88">
        <f>AF4000+AF4003+AF4006+AF4010</f>
        <v>66364437</v>
      </c>
      <c r="AH3999" s="88">
        <f>AH4000+AH4003+AH4006+AH4010</f>
        <v>93132437</v>
      </c>
      <c r="AI3999" s="8"/>
      <c r="AJ3999" s="88">
        <f>AJ4000+AJ4003+AJ4006+AJ4010</f>
        <v>8849600</v>
      </c>
      <c r="AK3999" s="89"/>
      <c r="AL3999" s="88">
        <f>AL4000+AL4003+AL4006+AL4010</f>
        <v>63568000</v>
      </c>
      <c r="AM3999" s="88"/>
      <c r="AN3999" s="88">
        <f>AN4000+AN4003+AN4006+AN4010</f>
        <v>70951000</v>
      </c>
      <c r="AO3999" s="88"/>
      <c r="AP3999" s="88">
        <f>AP4000+AP4003+AP4006+AP4010</f>
        <v>70951000</v>
      </c>
      <c r="AQ3999" s="88"/>
    </row>
    <row r="4000" spans="2:43" ht="18" customHeight="1" x14ac:dyDescent="0.2">
      <c r="B4000" s="4"/>
      <c r="C4000" s="117"/>
      <c r="D4000" s="117"/>
      <c r="E4000" s="117"/>
      <c r="F4000" s="48"/>
      <c r="G4000" s="11"/>
      <c r="H4000" s="117"/>
      <c r="I4000" s="124"/>
      <c r="J4000" s="124"/>
      <c r="K4000" s="144"/>
      <c r="L4000" s="11"/>
      <c r="M4000" s="143"/>
      <c r="N4000" s="42"/>
      <c r="O4000" s="128"/>
      <c r="P4000" s="129">
        <v>1</v>
      </c>
      <c r="Q4000" s="129"/>
      <c r="R4000" s="64"/>
      <c r="S4000" s="234"/>
      <c r="T4000" s="65" t="s">
        <v>94</v>
      </c>
      <c r="U4000" s="155"/>
      <c r="V4000" s="66">
        <f>V4001</f>
        <v>10000000</v>
      </c>
      <c r="X4000" s="66">
        <f>X4001</f>
        <v>0</v>
      </c>
      <c r="Z4000" s="66">
        <f>Z4001</f>
        <v>8000000</v>
      </c>
      <c r="AB4000" s="66">
        <f>AB4001</f>
        <v>24648000</v>
      </c>
      <c r="AD4000" s="66">
        <f>AD4001</f>
        <v>17752603</v>
      </c>
      <c r="AF4000" s="66">
        <f>AF4001</f>
        <v>66364437</v>
      </c>
      <c r="AH4000" s="66">
        <f t="shared" si="679"/>
        <v>84117040</v>
      </c>
      <c r="AI4000" s="89"/>
      <c r="AJ4000" s="66">
        <f>AJ4001</f>
        <v>4929600</v>
      </c>
      <c r="AK4000" s="67"/>
      <c r="AL4000" s="66">
        <f t="shared" ref="AL4000:AP4001" si="682">AL4001</f>
        <v>26500000</v>
      </c>
      <c r="AM4000" s="66"/>
      <c r="AN4000" s="66">
        <f t="shared" si="682"/>
        <v>26500000</v>
      </c>
      <c r="AO4000" s="66"/>
      <c r="AP4000" s="66">
        <f t="shared" si="682"/>
        <v>26500000</v>
      </c>
      <c r="AQ4000" s="66"/>
    </row>
    <row r="4001" spans="2:43" ht="18" customHeight="1" x14ac:dyDescent="0.2">
      <c r="B4001" s="4"/>
      <c r="C4001" s="117"/>
      <c r="D4001" s="117"/>
      <c r="E4001" s="117"/>
      <c r="F4001" s="48"/>
      <c r="G4001" s="11"/>
      <c r="H4001" s="117"/>
      <c r="I4001" s="124"/>
      <c r="J4001" s="124"/>
      <c r="K4001" s="144"/>
      <c r="L4001" s="11"/>
      <c r="M4001" s="143"/>
      <c r="N4001" s="42"/>
      <c r="O4001" s="128"/>
      <c r="P4001" s="130"/>
      <c r="Q4001" s="131">
        <v>2</v>
      </c>
      <c r="R4001" s="68"/>
      <c r="S4001" s="35"/>
      <c r="T4001" s="450" t="s">
        <v>439</v>
      </c>
      <c r="U4001" s="92"/>
      <c r="V4001" s="70">
        <f>V4002</f>
        <v>10000000</v>
      </c>
      <c r="X4001" s="447">
        <f>X4002</f>
        <v>0</v>
      </c>
      <c r="Z4001" s="447">
        <f>Z4002</f>
        <v>8000000</v>
      </c>
      <c r="AB4001" s="447">
        <f>AB4002</f>
        <v>24648000</v>
      </c>
      <c r="AD4001" s="447">
        <f>AD4002</f>
        <v>17752603</v>
      </c>
      <c r="AF4001" s="447">
        <f>AF4002</f>
        <v>66364437</v>
      </c>
      <c r="AH4001" s="447">
        <f t="shared" si="679"/>
        <v>84117040</v>
      </c>
      <c r="AI4001" s="67"/>
      <c r="AJ4001" s="447">
        <f>AJ4002</f>
        <v>4929600</v>
      </c>
      <c r="AK4001" s="71"/>
      <c r="AL4001" s="447">
        <f t="shared" si="682"/>
        <v>26500000</v>
      </c>
      <c r="AM4001" s="447"/>
      <c r="AN4001" s="447">
        <f t="shared" si="682"/>
        <v>26500000</v>
      </c>
      <c r="AO4001" s="447"/>
      <c r="AP4001" s="447">
        <f t="shared" si="682"/>
        <v>26500000</v>
      </c>
      <c r="AQ4001" s="447"/>
    </row>
    <row r="4002" spans="2:43" ht="18" customHeight="1" x14ac:dyDescent="0.2">
      <c r="B4002" s="4"/>
      <c r="C4002" s="117"/>
      <c r="D4002" s="117"/>
      <c r="E4002" s="117"/>
      <c r="F4002" s="48"/>
      <c r="G4002" s="11"/>
      <c r="H4002" s="117"/>
      <c r="I4002" s="124"/>
      <c r="J4002" s="124"/>
      <c r="K4002" s="144"/>
      <c r="L4002" s="11"/>
      <c r="M4002" s="143"/>
      <c r="N4002" s="42"/>
      <c r="O4002" s="128"/>
      <c r="P4002" s="130"/>
      <c r="Q4002" s="130"/>
      <c r="R4002" s="72">
        <v>3</v>
      </c>
      <c r="S4002" s="181"/>
      <c r="T4002" s="73" t="s">
        <v>171</v>
      </c>
      <c r="V4002" s="74">
        <v>10000000</v>
      </c>
      <c r="X4002" s="74">
        <v>0</v>
      </c>
      <c r="Z4002" s="74">
        <v>8000000</v>
      </c>
      <c r="AB4002" s="74">
        <f>23000000+1648000</f>
        <v>24648000</v>
      </c>
      <c r="AD4002" s="74">
        <f>10000000+5752603+2000000</f>
        <v>17752603</v>
      </c>
      <c r="AF4002" s="74">
        <f>11700000+3500000+6000000+9296040+25868397+10000000</f>
        <v>66364437</v>
      </c>
      <c r="AH4002" s="74">
        <f t="shared" si="679"/>
        <v>84117040</v>
      </c>
      <c r="AI4002" s="446"/>
      <c r="AJ4002" s="74">
        <f>CEILING(AB4002*20/100,10)</f>
        <v>4929600</v>
      </c>
      <c r="AK4002" s="8"/>
      <c r="AL4002" s="74">
        <f>2500000+24000000</f>
        <v>26500000</v>
      </c>
      <c r="AM4002" s="74"/>
      <c r="AN4002" s="74">
        <f>2500000+24000000</f>
        <v>26500000</v>
      </c>
      <c r="AO4002" s="74"/>
      <c r="AP4002" s="74">
        <f>2500000+24000000</f>
        <v>26500000</v>
      </c>
      <c r="AQ4002" s="74"/>
    </row>
    <row r="4003" spans="2:43" ht="18" customHeight="1" x14ac:dyDescent="0.2">
      <c r="B4003" s="4"/>
      <c r="C4003" s="117"/>
      <c r="D4003" s="117"/>
      <c r="E4003" s="117"/>
      <c r="F4003" s="48"/>
      <c r="G4003" s="11"/>
      <c r="H4003" s="117"/>
      <c r="I4003" s="124"/>
      <c r="J4003" s="124"/>
      <c r="K4003" s="144"/>
      <c r="L4003" s="11"/>
      <c r="M4003" s="226"/>
      <c r="N4003" s="262"/>
      <c r="O4003" s="125"/>
      <c r="P4003" s="129">
        <v>5</v>
      </c>
      <c r="Q4003" s="129"/>
      <c r="R4003" s="64"/>
      <c r="S4003" s="234"/>
      <c r="T4003" s="65" t="s">
        <v>102</v>
      </c>
      <c r="U4003" s="155"/>
      <c r="V4003" s="66">
        <f>V4004</f>
        <v>0</v>
      </c>
      <c r="X4003" s="66">
        <f>X4004</f>
        <v>0</v>
      </c>
      <c r="Z4003" s="66">
        <f>Z4004</f>
        <v>0</v>
      </c>
      <c r="AB4003" s="66">
        <f>AB4004</f>
        <v>0</v>
      </c>
      <c r="AD4003" s="66">
        <f>AD4004</f>
        <v>0</v>
      </c>
      <c r="AF4003" s="66">
        <f>AF4004</f>
        <v>0</v>
      </c>
      <c r="AH4003" s="66">
        <f>AH4004</f>
        <v>0</v>
      </c>
      <c r="AI4003" s="67"/>
      <c r="AJ4003" s="66">
        <f>AJ4004</f>
        <v>0</v>
      </c>
      <c r="AK4003" s="67"/>
      <c r="AL4003" s="66">
        <f>AL4004</f>
        <v>7068000</v>
      </c>
      <c r="AM4003" s="66"/>
      <c r="AN4003" s="66">
        <f>AN4004</f>
        <v>13551000</v>
      </c>
      <c r="AO4003" s="66"/>
      <c r="AP4003" s="66">
        <f>AP4004</f>
        <v>13551000</v>
      </c>
      <c r="AQ4003" s="66"/>
    </row>
    <row r="4004" spans="2:43" ht="18" customHeight="1" x14ac:dyDescent="0.2">
      <c r="B4004" s="4"/>
      <c r="C4004" s="117"/>
      <c r="D4004" s="117"/>
      <c r="E4004" s="117"/>
      <c r="F4004" s="48"/>
      <c r="G4004" s="11"/>
      <c r="H4004" s="117"/>
      <c r="I4004" s="124"/>
      <c r="J4004" s="124"/>
      <c r="K4004" s="144"/>
      <c r="L4004" s="11"/>
      <c r="M4004" s="226"/>
      <c r="N4004" s="262"/>
      <c r="O4004" s="125"/>
      <c r="P4004" s="126"/>
      <c r="Q4004" s="131">
        <v>7</v>
      </c>
      <c r="R4004" s="68"/>
      <c r="S4004" s="35"/>
      <c r="T4004" s="69" t="s">
        <v>252</v>
      </c>
      <c r="U4004" s="92"/>
      <c r="V4004" s="70">
        <f>V4005</f>
        <v>0</v>
      </c>
      <c r="X4004" s="70">
        <f>X4005</f>
        <v>0</v>
      </c>
      <c r="Z4004" s="70">
        <f>Z4005</f>
        <v>0</v>
      </c>
      <c r="AB4004" s="70">
        <f>AB4005</f>
        <v>0</v>
      </c>
      <c r="AD4004" s="70">
        <f>AD4005</f>
        <v>0</v>
      </c>
      <c r="AF4004" s="70">
        <f>AF4005</f>
        <v>0</v>
      </c>
      <c r="AH4004" s="70">
        <f t="shared" si="679"/>
        <v>0</v>
      </c>
      <c r="AI4004" s="446"/>
      <c r="AJ4004" s="447">
        <f>AJ4005</f>
        <v>0</v>
      </c>
      <c r="AK4004" s="71"/>
      <c r="AL4004" s="447">
        <f>AL4005</f>
        <v>7068000</v>
      </c>
      <c r="AM4004" s="447"/>
      <c r="AN4004" s="447">
        <f>AN4005</f>
        <v>13551000</v>
      </c>
      <c r="AO4004" s="70"/>
      <c r="AP4004" s="447">
        <f>AP4005</f>
        <v>13551000</v>
      </c>
      <c r="AQ4004" s="70"/>
    </row>
    <row r="4005" spans="2:43" ht="18" customHeight="1" x14ac:dyDescent="0.2">
      <c r="B4005" s="4"/>
      <c r="C4005" s="117"/>
      <c r="D4005" s="117"/>
      <c r="E4005" s="117"/>
      <c r="F4005" s="48"/>
      <c r="G4005" s="11"/>
      <c r="H4005" s="117"/>
      <c r="I4005" s="124"/>
      <c r="J4005" s="124"/>
      <c r="K4005" s="144"/>
      <c r="L4005" s="11"/>
      <c r="M4005" s="226"/>
      <c r="N4005" s="262"/>
      <c r="O4005" s="125"/>
      <c r="P4005" s="126"/>
      <c r="Q4005" s="131"/>
      <c r="R4005" s="78" t="s">
        <v>3</v>
      </c>
      <c r="S4005" s="251"/>
      <c r="T4005" s="77" t="s">
        <v>324</v>
      </c>
      <c r="U4005" s="141"/>
      <c r="V4005" s="83">
        <v>0</v>
      </c>
      <c r="X4005" s="83">
        <v>0</v>
      </c>
      <c r="Z4005" s="83">
        <v>0</v>
      </c>
      <c r="AB4005" s="83">
        <v>0</v>
      </c>
      <c r="AD4005" s="74">
        <v>0</v>
      </c>
      <c r="AF4005" s="74">
        <v>0</v>
      </c>
      <c r="AH4005" s="83">
        <f t="shared" si="679"/>
        <v>0</v>
      </c>
      <c r="AI4005" s="495"/>
      <c r="AJ4005" s="448">
        <v>0</v>
      </c>
      <c r="AK4005" s="87"/>
      <c r="AL4005" s="448">
        <f>7068000</f>
        <v>7068000</v>
      </c>
      <c r="AM4005" s="448"/>
      <c r="AN4005" s="448">
        <f>13551000</f>
        <v>13551000</v>
      </c>
      <c r="AO4005" s="74"/>
      <c r="AP4005" s="448">
        <f>13551000</f>
        <v>13551000</v>
      </c>
      <c r="AQ4005" s="74"/>
    </row>
    <row r="4006" spans="2:43" ht="18" customHeight="1" x14ac:dyDescent="0.2">
      <c r="B4006" s="4"/>
      <c r="C4006" s="117"/>
      <c r="D4006" s="117"/>
      <c r="E4006" s="117"/>
      <c r="F4006" s="48"/>
      <c r="G4006" s="11"/>
      <c r="H4006" s="117"/>
      <c r="I4006" s="124"/>
      <c r="J4006" s="124"/>
      <c r="K4006" s="144"/>
      <c r="L4006" s="11"/>
      <c r="M4006" s="226"/>
      <c r="N4006" s="262"/>
      <c r="O4006" s="125"/>
      <c r="P4006" s="129">
        <v>6</v>
      </c>
      <c r="Q4006" s="129"/>
      <c r="R4006" s="64"/>
      <c r="S4006" s="234"/>
      <c r="T4006" s="65" t="s">
        <v>385</v>
      </c>
      <c r="U4006" s="155"/>
      <c r="V4006" s="66">
        <f>V4007</f>
        <v>0</v>
      </c>
      <c r="X4006" s="66">
        <f>X4007</f>
        <v>0</v>
      </c>
      <c r="Z4006" s="66">
        <f>Z4007</f>
        <v>0</v>
      </c>
      <c r="AB4006" s="66">
        <f>AB4007</f>
        <v>2000000</v>
      </c>
      <c r="AD4006" s="66">
        <f>AD4007</f>
        <v>9015397</v>
      </c>
      <c r="AF4006" s="66">
        <f>AF4007</f>
        <v>0</v>
      </c>
      <c r="AH4006" s="66">
        <f t="shared" si="679"/>
        <v>9015397</v>
      </c>
      <c r="AI4006" s="8"/>
      <c r="AJ4006" s="66">
        <f>AJ4007</f>
        <v>400000</v>
      </c>
      <c r="AK4006" s="67"/>
      <c r="AL4006" s="66">
        <f>AL4007</f>
        <v>8000000</v>
      </c>
      <c r="AM4006" s="66"/>
      <c r="AN4006" s="66">
        <f>AN4007</f>
        <v>8900000</v>
      </c>
      <c r="AO4006" s="66"/>
      <c r="AP4006" s="66">
        <f>AP4007</f>
        <v>8900000</v>
      </c>
      <c r="AQ4006" s="66"/>
    </row>
    <row r="4007" spans="2:43" ht="18" customHeight="1" x14ac:dyDescent="0.2">
      <c r="B4007" s="4"/>
      <c r="C4007" s="117"/>
      <c r="D4007" s="117"/>
      <c r="E4007" s="117"/>
      <c r="F4007" s="48"/>
      <c r="G4007" s="11"/>
      <c r="H4007" s="117"/>
      <c r="I4007" s="124"/>
      <c r="J4007" s="124"/>
      <c r="K4007" s="144"/>
      <c r="L4007" s="11"/>
      <c r="M4007" s="226"/>
      <c r="N4007" s="262"/>
      <c r="O4007" s="125"/>
      <c r="P4007" s="126"/>
      <c r="Q4007" s="131">
        <v>7</v>
      </c>
      <c r="R4007" s="68"/>
      <c r="S4007" s="35"/>
      <c r="T4007" s="69" t="s">
        <v>252</v>
      </c>
      <c r="U4007" s="92"/>
      <c r="V4007" s="70">
        <f>V4008+V4009</f>
        <v>0</v>
      </c>
      <c r="X4007" s="447">
        <f>X4008+X4009</f>
        <v>0</v>
      </c>
      <c r="Z4007" s="447">
        <f>Z4008+Z4009</f>
        <v>0</v>
      </c>
      <c r="AB4007" s="447">
        <f>AB4008+AB4009</f>
        <v>2000000</v>
      </c>
      <c r="AD4007" s="447">
        <f>AD4008+AD4009</f>
        <v>9015397</v>
      </c>
      <c r="AF4007" s="447">
        <f>AF4008+AF4009</f>
        <v>0</v>
      </c>
      <c r="AH4007" s="447">
        <f t="shared" si="679"/>
        <v>9015397</v>
      </c>
      <c r="AI4007" s="67"/>
      <c r="AJ4007" s="447">
        <f>AJ4008+AJ4009</f>
        <v>400000</v>
      </c>
      <c r="AK4007" s="71"/>
      <c r="AL4007" s="447">
        <f>AL4008+AL4009</f>
        <v>8000000</v>
      </c>
      <c r="AM4007" s="447"/>
      <c r="AN4007" s="447">
        <f>AN4008+AN4009</f>
        <v>8900000</v>
      </c>
      <c r="AO4007" s="447"/>
      <c r="AP4007" s="447">
        <f>AP4008+AP4009</f>
        <v>8900000</v>
      </c>
      <c r="AQ4007" s="447"/>
    </row>
    <row r="4008" spans="2:43" ht="18" hidden="1" customHeight="1" x14ac:dyDescent="0.2">
      <c r="B4008" s="4"/>
      <c r="C4008" s="117"/>
      <c r="D4008" s="117"/>
      <c r="E4008" s="117"/>
      <c r="F4008" s="48"/>
      <c r="G4008" s="11"/>
      <c r="H4008" s="117"/>
      <c r="I4008" s="124"/>
      <c r="J4008" s="124"/>
      <c r="K4008" s="144"/>
      <c r="L4008" s="11"/>
      <c r="M4008" s="226"/>
      <c r="N4008" s="262"/>
      <c r="O4008" s="125"/>
      <c r="P4008" s="126"/>
      <c r="Q4008" s="131"/>
      <c r="R4008" s="78" t="s">
        <v>3</v>
      </c>
      <c r="S4008" s="251"/>
      <c r="T4008" s="77" t="s">
        <v>104</v>
      </c>
      <c r="U4008" s="141"/>
      <c r="V4008" s="83">
        <v>0</v>
      </c>
      <c r="X4008" s="448">
        <v>0</v>
      </c>
      <c r="Z4008" s="448">
        <v>0</v>
      </c>
      <c r="AB4008" s="448">
        <v>0</v>
      </c>
      <c r="AD4008" s="448">
        <v>0</v>
      </c>
      <c r="AF4008" s="448">
        <v>0</v>
      </c>
      <c r="AH4008" s="448">
        <f t="shared" si="679"/>
        <v>0</v>
      </c>
      <c r="AI4008" s="446"/>
      <c r="AJ4008" s="448">
        <v>0</v>
      </c>
      <c r="AK4008" s="8"/>
      <c r="AL4008" s="448">
        <v>0</v>
      </c>
      <c r="AM4008" s="448"/>
      <c r="AN4008" s="448">
        <v>0</v>
      </c>
      <c r="AO4008" s="448"/>
      <c r="AP4008" s="448">
        <v>0</v>
      </c>
      <c r="AQ4008" s="448"/>
    </row>
    <row r="4009" spans="2:43" ht="18" customHeight="1" x14ac:dyDescent="0.2">
      <c r="B4009" s="4"/>
      <c r="C4009" s="117"/>
      <c r="D4009" s="117"/>
      <c r="E4009" s="117"/>
      <c r="F4009" s="48"/>
      <c r="G4009" s="11"/>
      <c r="H4009" s="117"/>
      <c r="I4009" s="124"/>
      <c r="J4009" s="124"/>
      <c r="K4009" s="144"/>
      <c r="L4009" s="11"/>
      <c r="M4009" s="226"/>
      <c r="N4009" s="262"/>
      <c r="O4009" s="125"/>
      <c r="P4009" s="126"/>
      <c r="Q4009" s="126"/>
      <c r="R4009" s="86">
        <v>1</v>
      </c>
      <c r="S4009" s="20"/>
      <c r="T4009" s="73" t="s">
        <v>252</v>
      </c>
      <c r="V4009" s="74">
        <v>0</v>
      </c>
      <c r="X4009" s="74">
        <v>0</v>
      </c>
      <c r="Z4009" s="74">
        <v>0</v>
      </c>
      <c r="AB4009" s="74">
        <v>2000000</v>
      </c>
      <c r="AD4009" s="74">
        <v>9015397</v>
      </c>
      <c r="AF4009" s="74">
        <v>0</v>
      </c>
      <c r="AH4009" s="74">
        <f t="shared" si="679"/>
        <v>9015397</v>
      </c>
      <c r="AI4009" s="8"/>
      <c r="AJ4009" s="74">
        <f>CEILING(AB4009*20/100,10)</f>
        <v>400000</v>
      </c>
      <c r="AK4009" s="8"/>
      <c r="AL4009" s="74">
        <v>8000000</v>
      </c>
      <c r="AM4009" s="74"/>
      <c r="AN4009" s="74">
        <v>8900000</v>
      </c>
      <c r="AO4009" s="74"/>
      <c r="AP4009" s="74">
        <v>8900000</v>
      </c>
      <c r="AQ4009" s="74"/>
    </row>
    <row r="4010" spans="2:43" ht="18" customHeight="1" x14ac:dyDescent="0.2">
      <c r="B4010" s="4"/>
      <c r="C4010" s="117"/>
      <c r="D4010" s="117"/>
      <c r="E4010" s="117"/>
      <c r="F4010" s="48"/>
      <c r="G4010" s="11"/>
      <c r="H4010" s="117"/>
      <c r="I4010" s="124"/>
      <c r="J4010" s="124"/>
      <c r="K4010" s="144"/>
      <c r="L4010" s="11"/>
      <c r="M4010" s="143"/>
      <c r="N4010" s="42"/>
      <c r="O4010" s="128"/>
      <c r="P4010" s="129">
        <v>7</v>
      </c>
      <c r="Q4010" s="129"/>
      <c r="R4010" s="64"/>
      <c r="S4010" s="234"/>
      <c r="T4010" s="65" t="s">
        <v>323</v>
      </c>
      <c r="U4010" s="155"/>
      <c r="V4010" s="66">
        <f>V4011</f>
        <v>4000000</v>
      </c>
      <c r="X4010" s="66">
        <f>X4011</f>
        <v>18000000</v>
      </c>
      <c r="Z4010" s="66">
        <f>Z4011</f>
        <v>0</v>
      </c>
      <c r="AB4010" s="66">
        <f>AB4011</f>
        <v>0</v>
      </c>
      <c r="AD4010" s="66">
        <f>AD4011</f>
        <v>0</v>
      </c>
      <c r="AF4010" s="66">
        <f>AF4011</f>
        <v>0</v>
      </c>
      <c r="AH4010" s="66">
        <f t="shared" si="679"/>
        <v>0</v>
      </c>
      <c r="AI4010" s="8"/>
      <c r="AJ4010" s="66">
        <f>AJ4011</f>
        <v>3520000</v>
      </c>
      <c r="AK4010" s="67"/>
      <c r="AL4010" s="66">
        <f>AL4011</f>
        <v>22000000</v>
      </c>
      <c r="AM4010" s="66"/>
      <c r="AN4010" s="66">
        <f>AN4011</f>
        <v>22000000</v>
      </c>
      <c r="AO4010" s="66"/>
      <c r="AP4010" s="66">
        <f>AP4011</f>
        <v>22000000</v>
      </c>
      <c r="AQ4010" s="66"/>
    </row>
    <row r="4011" spans="2:43" ht="18" customHeight="1" x14ac:dyDescent="0.2">
      <c r="B4011" s="4"/>
      <c r="C4011" s="117"/>
      <c r="D4011" s="117"/>
      <c r="E4011" s="117"/>
      <c r="F4011" s="48"/>
      <c r="G4011" s="11"/>
      <c r="H4011" s="117"/>
      <c r="I4011" s="124"/>
      <c r="J4011" s="124"/>
      <c r="K4011" s="144"/>
      <c r="L4011" s="11"/>
      <c r="M4011" s="143"/>
      <c r="N4011" s="42"/>
      <c r="O4011" s="128"/>
      <c r="P4011" s="130"/>
      <c r="Q4011" s="131">
        <v>7</v>
      </c>
      <c r="R4011" s="68"/>
      <c r="S4011" s="35"/>
      <c r="T4011" s="450" t="s">
        <v>252</v>
      </c>
      <c r="U4011" s="92"/>
      <c r="V4011" s="447">
        <f>SUM(V4012:V4013)</f>
        <v>4000000</v>
      </c>
      <c r="X4011" s="447">
        <f>SUM(X4012:X4013)</f>
        <v>18000000</v>
      </c>
      <c r="Z4011" s="447">
        <f>SUM(Z4012:Z4013)</f>
        <v>0</v>
      </c>
      <c r="AB4011" s="447">
        <f>SUM(AB4012:AB4013)</f>
        <v>0</v>
      </c>
      <c r="AD4011" s="447">
        <f>SUM(AD4012:AD4013)</f>
        <v>0</v>
      </c>
      <c r="AF4011" s="447">
        <f>SUM(AF4012:AF4013)</f>
        <v>0</v>
      </c>
      <c r="AH4011" s="447">
        <f>SUM(AH4012:AH4013)</f>
        <v>0</v>
      </c>
      <c r="AI4011" s="67"/>
      <c r="AJ4011" s="447">
        <f>SUM(AJ4012:AJ4013)</f>
        <v>3520000</v>
      </c>
      <c r="AK4011" s="71"/>
      <c r="AL4011" s="447">
        <f>SUM(AL4012:AL4013)</f>
        <v>22000000</v>
      </c>
      <c r="AM4011" s="447"/>
      <c r="AN4011" s="447">
        <f>SUM(AN4012:AN4013)</f>
        <v>22000000</v>
      </c>
      <c r="AO4011" s="447"/>
      <c r="AP4011" s="447">
        <f>SUM(AP4012:AP4013)</f>
        <v>22000000</v>
      </c>
      <c r="AQ4011" s="447"/>
    </row>
    <row r="4012" spans="2:43" ht="18" customHeight="1" x14ac:dyDescent="0.2">
      <c r="B4012" s="4"/>
      <c r="C4012" s="117"/>
      <c r="D4012" s="117"/>
      <c r="E4012" s="117"/>
      <c r="F4012" s="48"/>
      <c r="G4012" s="11"/>
      <c r="H4012" s="117"/>
      <c r="I4012" s="124"/>
      <c r="J4012" s="124"/>
      <c r="K4012" s="144"/>
      <c r="L4012" s="11"/>
      <c r="M4012" s="143"/>
      <c r="N4012" s="42"/>
      <c r="O4012" s="128"/>
      <c r="P4012" s="130"/>
      <c r="Q4012" s="130"/>
      <c r="R4012" s="72">
        <v>1</v>
      </c>
      <c r="S4012" s="181"/>
      <c r="T4012" s="73" t="s">
        <v>288</v>
      </c>
      <c r="V4012" s="74">
        <v>4000000</v>
      </c>
      <c r="X4012" s="74">
        <v>18000000</v>
      </c>
      <c r="Z4012" s="74">
        <v>0</v>
      </c>
      <c r="AB4012" s="74">
        <v>0</v>
      </c>
      <c r="AD4012" s="74">
        <v>0</v>
      </c>
      <c r="AF4012" s="74">
        <v>0</v>
      </c>
      <c r="AH4012" s="74">
        <f t="shared" si="679"/>
        <v>0</v>
      </c>
      <c r="AI4012" s="446"/>
      <c r="AJ4012" s="74">
        <f>1520000</f>
        <v>1520000</v>
      </c>
      <c r="AK4012" s="8"/>
      <c r="AL4012" s="74">
        <v>4000000</v>
      </c>
      <c r="AM4012" s="74"/>
      <c r="AN4012" s="74">
        <v>4000000</v>
      </c>
      <c r="AO4012" s="74"/>
      <c r="AP4012" s="74">
        <v>4000000</v>
      </c>
      <c r="AQ4012" s="74"/>
    </row>
    <row r="4013" spans="2:43" ht="18" customHeight="1" x14ac:dyDescent="0.2">
      <c r="B4013" s="4"/>
      <c r="C4013" s="117"/>
      <c r="D4013" s="117"/>
      <c r="E4013" s="117"/>
      <c r="F4013" s="48"/>
      <c r="G4013" s="11"/>
      <c r="H4013" s="117"/>
      <c r="I4013" s="124"/>
      <c r="J4013" s="124"/>
      <c r="K4013" s="144"/>
      <c r="L4013" s="11"/>
      <c r="M4013" s="143"/>
      <c r="N4013" s="42"/>
      <c r="O4013" s="128"/>
      <c r="P4013" s="130"/>
      <c r="Q4013" s="130"/>
      <c r="R4013" s="72">
        <v>90</v>
      </c>
      <c r="S4013" s="181"/>
      <c r="T4013" s="73" t="s">
        <v>202</v>
      </c>
      <c r="V4013" s="74">
        <v>0</v>
      </c>
      <c r="X4013" s="74">
        <v>0</v>
      </c>
      <c r="Z4013" s="74">
        <v>0</v>
      </c>
      <c r="AB4013" s="74">
        <v>0</v>
      </c>
      <c r="AD4013" s="74">
        <v>0</v>
      </c>
      <c r="AF4013" s="74">
        <v>0</v>
      </c>
      <c r="AH4013" s="74">
        <f t="shared" ref="AH4013" si="683">AD4013+AF4013</f>
        <v>0</v>
      </c>
      <c r="AI4013" s="446"/>
      <c r="AJ4013" s="74">
        <f>2000000</f>
        <v>2000000</v>
      </c>
      <c r="AK4013" s="8"/>
      <c r="AL4013" s="74">
        <f>2000000+16000000</f>
        <v>18000000</v>
      </c>
      <c r="AM4013" s="74"/>
      <c r="AN4013" s="74">
        <f>2000000+16000000</f>
        <v>18000000</v>
      </c>
      <c r="AO4013" s="74"/>
      <c r="AP4013" s="74">
        <f>2000000+16000000</f>
        <v>18000000</v>
      </c>
      <c r="AQ4013" s="74"/>
    </row>
    <row r="4014" spans="2:43" ht="18" customHeight="1" x14ac:dyDescent="0.2">
      <c r="B4014" s="4"/>
      <c r="C4014" s="117"/>
      <c r="D4014" s="117"/>
      <c r="E4014" s="117"/>
      <c r="F4014" s="48"/>
      <c r="G4014" s="11"/>
      <c r="H4014" s="117"/>
      <c r="I4014" s="124"/>
      <c r="J4014" s="124"/>
      <c r="K4014" s="144"/>
      <c r="L4014" s="11"/>
      <c r="M4014" s="143"/>
      <c r="N4014" s="42"/>
      <c r="O4014" s="128"/>
      <c r="P4014" s="130"/>
      <c r="Q4014" s="130"/>
      <c r="R4014" s="86"/>
      <c r="S4014" s="20"/>
      <c r="T4014" s="73"/>
      <c r="V4014" s="74"/>
      <c r="X4014" s="74"/>
      <c r="Z4014" s="74"/>
      <c r="AB4014" s="74"/>
      <c r="AD4014" s="74"/>
      <c r="AF4014" s="74"/>
      <c r="AH4014" s="74"/>
      <c r="AI4014" s="8"/>
      <c r="AJ4014" s="74"/>
      <c r="AK4014" s="8"/>
      <c r="AL4014" s="74"/>
      <c r="AM4014" s="74"/>
      <c r="AN4014" s="74"/>
      <c r="AO4014" s="74"/>
      <c r="AP4014" s="74"/>
      <c r="AQ4014" s="74"/>
    </row>
    <row r="4015" spans="2:43" ht="18" customHeight="1" x14ac:dyDescent="0.2">
      <c r="B4015" s="4"/>
      <c r="C4015" s="117"/>
      <c r="D4015" s="117"/>
      <c r="E4015" s="117"/>
      <c r="F4015" s="113">
        <v>31</v>
      </c>
      <c r="G4015" s="283"/>
      <c r="H4015" s="171"/>
      <c r="I4015" s="114"/>
      <c r="J4015" s="114"/>
      <c r="K4015" s="167"/>
      <c r="L4015" s="276"/>
      <c r="M4015" s="166"/>
      <c r="N4015" s="259"/>
      <c r="O4015" s="115"/>
      <c r="P4015" s="116"/>
      <c r="Q4015" s="116"/>
      <c r="R4015" s="52"/>
      <c r="S4015" s="247"/>
      <c r="T4015" s="53" t="s">
        <v>131</v>
      </c>
      <c r="U4015" s="240"/>
      <c r="V4015" s="54">
        <f>V4016</f>
        <v>8338000</v>
      </c>
      <c r="X4015" s="54">
        <f>X4016</f>
        <v>10605700</v>
      </c>
      <c r="Z4015" s="54">
        <f>Z4016</f>
        <v>12274000</v>
      </c>
      <c r="AB4015" s="54">
        <f>AB4016</f>
        <v>10723700</v>
      </c>
      <c r="AD4015" s="54" t="e">
        <f>AD4016</f>
        <v>#REF!</v>
      </c>
      <c r="AF4015" s="54">
        <f>AF4016</f>
        <v>0</v>
      </c>
      <c r="AH4015" s="54" t="e">
        <f t="shared" si="679"/>
        <v>#REF!</v>
      </c>
      <c r="AI4015" s="8"/>
      <c r="AJ4015" s="54">
        <f>AJ4016</f>
        <v>3632420</v>
      </c>
      <c r="AK4015" s="55"/>
      <c r="AL4015" s="54">
        <f t="shared" ref="AL4015:AP4018" si="684">AL4016</f>
        <v>12603600</v>
      </c>
      <c r="AM4015" s="54"/>
      <c r="AN4015" s="54">
        <f t="shared" si="684"/>
        <v>13636600</v>
      </c>
      <c r="AO4015" s="54"/>
      <c r="AP4015" s="54">
        <f t="shared" si="684"/>
        <v>13636600</v>
      </c>
      <c r="AQ4015" s="54"/>
    </row>
    <row r="4016" spans="2:43" ht="18" customHeight="1" x14ac:dyDescent="0.2">
      <c r="B4016" s="4"/>
      <c r="C4016" s="117"/>
      <c r="D4016" s="117"/>
      <c r="E4016" s="117"/>
      <c r="F4016" s="48"/>
      <c r="G4016" s="11"/>
      <c r="H4016" s="112" t="s">
        <v>63</v>
      </c>
      <c r="I4016" s="118"/>
      <c r="J4016" s="118"/>
      <c r="K4016" s="170"/>
      <c r="L4016" s="34"/>
      <c r="M4016" s="169"/>
      <c r="N4016" s="260"/>
      <c r="O4016" s="119"/>
      <c r="P4016" s="120"/>
      <c r="Q4016" s="120"/>
      <c r="R4016" s="56"/>
      <c r="S4016" s="248"/>
      <c r="T4016" s="57" t="s">
        <v>71</v>
      </c>
      <c r="U4016" s="236"/>
      <c r="V4016" s="58">
        <f>V4017</f>
        <v>8338000</v>
      </c>
      <c r="X4016" s="659">
        <f>X4017</f>
        <v>10605700</v>
      </c>
      <c r="Z4016" s="659">
        <f>Z4017</f>
        <v>12274000</v>
      </c>
      <c r="AB4016" s="659">
        <f>AB4017</f>
        <v>10723700</v>
      </c>
      <c r="AD4016" s="659" t="e">
        <f>AD4017</f>
        <v>#REF!</v>
      </c>
      <c r="AF4016" s="659">
        <f>AF4017</f>
        <v>0</v>
      </c>
      <c r="AH4016" s="659" t="e">
        <f t="shared" si="679"/>
        <v>#REF!</v>
      </c>
      <c r="AI4016" s="55"/>
      <c r="AJ4016" s="659">
        <f>AJ4017</f>
        <v>3632420</v>
      </c>
      <c r="AK4016" s="59"/>
      <c r="AL4016" s="659">
        <f t="shared" si="684"/>
        <v>12603600</v>
      </c>
      <c r="AM4016" s="659"/>
      <c r="AN4016" s="659">
        <f t="shared" si="684"/>
        <v>13636600</v>
      </c>
      <c r="AO4016" s="659"/>
      <c r="AP4016" s="659">
        <f t="shared" si="684"/>
        <v>13636600</v>
      </c>
      <c r="AQ4016" s="659"/>
    </row>
    <row r="4017" spans="2:43" ht="18" customHeight="1" x14ac:dyDescent="0.2">
      <c r="B4017" s="4"/>
      <c r="C4017" s="117"/>
      <c r="D4017" s="117"/>
      <c r="E4017" s="117"/>
      <c r="F4017" s="48"/>
      <c r="G4017" s="11"/>
      <c r="H4017" s="132"/>
      <c r="I4017" s="121">
        <v>3</v>
      </c>
      <c r="J4017" s="121"/>
      <c r="K4017" s="164"/>
      <c r="L4017" s="277"/>
      <c r="M4017" s="163"/>
      <c r="N4017" s="261"/>
      <c r="O4017" s="122"/>
      <c r="P4017" s="123"/>
      <c r="Q4017" s="123"/>
      <c r="R4017" s="49"/>
      <c r="S4017" s="18"/>
      <c r="T4017" s="50" t="s">
        <v>106</v>
      </c>
      <c r="U4017" s="76"/>
      <c r="V4017" s="51">
        <f>V4018</f>
        <v>8338000</v>
      </c>
      <c r="X4017" s="51">
        <f>X4018</f>
        <v>10605700</v>
      </c>
      <c r="Z4017" s="51">
        <f>Z4018</f>
        <v>12274000</v>
      </c>
      <c r="AB4017" s="51">
        <f>AB4018</f>
        <v>10723700</v>
      </c>
      <c r="AD4017" s="51" t="e">
        <f>AD4018</f>
        <v>#REF!</v>
      </c>
      <c r="AF4017" s="51">
        <f>AF4018</f>
        <v>0</v>
      </c>
      <c r="AH4017" s="51" t="e">
        <f t="shared" si="679"/>
        <v>#REF!</v>
      </c>
      <c r="AI4017" s="660"/>
      <c r="AJ4017" s="51">
        <f>AJ4018</f>
        <v>3632420</v>
      </c>
      <c r="AK4017" s="5"/>
      <c r="AL4017" s="51">
        <f t="shared" si="684"/>
        <v>12603600</v>
      </c>
      <c r="AM4017" s="51"/>
      <c r="AN4017" s="51">
        <f t="shared" si="684"/>
        <v>13636600</v>
      </c>
      <c r="AO4017" s="51"/>
      <c r="AP4017" s="51">
        <f t="shared" si="684"/>
        <v>13636600</v>
      </c>
      <c r="AQ4017" s="51"/>
    </row>
    <row r="4018" spans="2:43" ht="18" customHeight="1" x14ac:dyDescent="0.2">
      <c r="B4018" s="4"/>
      <c r="C4018" s="117"/>
      <c r="D4018" s="117"/>
      <c r="E4018" s="117"/>
      <c r="F4018" s="48"/>
      <c r="G4018" s="11"/>
      <c r="H4018" s="132"/>
      <c r="I4018" s="121"/>
      <c r="J4018" s="121">
        <v>2</v>
      </c>
      <c r="K4018" s="164"/>
      <c r="L4018" s="277"/>
      <c r="M4018" s="163"/>
      <c r="N4018" s="261"/>
      <c r="O4018" s="122"/>
      <c r="P4018" s="123"/>
      <c r="Q4018" s="123"/>
      <c r="R4018" s="49"/>
      <c r="S4018" s="18"/>
      <c r="T4018" s="50" t="s">
        <v>214</v>
      </c>
      <c r="U4018" s="76"/>
      <c r="V4018" s="51">
        <f>V4019</f>
        <v>8338000</v>
      </c>
      <c r="X4018" s="51">
        <f>X4019</f>
        <v>10605700</v>
      </c>
      <c r="Z4018" s="51">
        <f>Z4019</f>
        <v>12274000</v>
      </c>
      <c r="AB4018" s="51">
        <f>AB4019</f>
        <v>10723700</v>
      </c>
      <c r="AD4018" s="51" t="e">
        <f>AD4019</f>
        <v>#REF!</v>
      </c>
      <c r="AF4018" s="51">
        <f>AF4019</f>
        <v>0</v>
      </c>
      <c r="AH4018" s="51" t="e">
        <f t="shared" si="679"/>
        <v>#REF!</v>
      </c>
      <c r="AI4018" s="5"/>
      <c r="AJ4018" s="51">
        <f>AJ4019</f>
        <v>3632420</v>
      </c>
      <c r="AK4018" s="5"/>
      <c r="AL4018" s="51">
        <f t="shared" si="684"/>
        <v>12603600</v>
      </c>
      <c r="AM4018" s="51"/>
      <c r="AN4018" s="51">
        <f t="shared" si="684"/>
        <v>13636600</v>
      </c>
      <c r="AO4018" s="51"/>
      <c r="AP4018" s="51">
        <f t="shared" si="684"/>
        <v>13636600</v>
      </c>
      <c r="AQ4018" s="51"/>
    </row>
    <row r="4019" spans="2:43" ht="18" customHeight="1" x14ac:dyDescent="0.2">
      <c r="B4019" s="4"/>
      <c r="C4019" s="117"/>
      <c r="D4019" s="117"/>
      <c r="E4019" s="117"/>
      <c r="F4019" s="48"/>
      <c r="G4019" s="11"/>
      <c r="H4019" s="117"/>
      <c r="I4019" s="124"/>
      <c r="J4019" s="124" t="s">
        <v>512</v>
      </c>
      <c r="K4019" s="144"/>
      <c r="L4019" s="11"/>
      <c r="M4019" s="226">
        <v>2</v>
      </c>
      <c r="N4019" s="262"/>
      <c r="O4019" s="125"/>
      <c r="P4019" s="126"/>
      <c r="Q4019" s="126"/>
      <c r="R4019" s="60"/>
      <c r="S4019" s="249"/>
      <c r="T4019" s="61" t="s">
        <v>413</v>
      </c>
      <c r="U4019" s="241"/>
      <c r="V4019" s="62">
        <f>V4020+V4040+V4046+V4081</f>
        <v>8338000</v>
      </c>
      <c r="X4019" s="62">
        <f>X4020+X4040+X4046+X4081</f>
        <v>10605700</v>
      </c>
      <c r="Z4019" s="62">
        <f>Z4020+Z4040+Z4046+Z4081</f>
        <v>12274000</v>
      </c>
      <c r="AB4019" s="62">
        <f>AB4020+AB4040+AB4046+AB4081</f>
        <v>10723700</v>
      </c>
      <c r="AD4019" s="62" t="e">
        <f>AD4020+AD4040+AD4046+AD4081</f>
        <v>#REF!</v>
      </c>
      <c r="AF4019" s="62">
        <f>AF4020+AF4040+AF4046+AF4081</f>
        <v>0</v>
      </c>
      <c r="AH4019" s="62" t="e">
        <f t="shared" si="679"/>
        <v>#REF!</v>
      </c>
      <c r="AI4019" s="5"/>
      <c r="AJ4019" s="62">
        <f>AJ4020+AJ4040+AJ4046+AJ4081</f>
        <v>3632420</v>
      </c>
      <c r="AK4019" s="63"/>
      <c r="AL4019" s="62">
        <f>AL4020+AL4040+AL4046+AL4081</f>
        <v>12603600</v>
      </c>
      <c r="AM4019" s="62"/>
      <c r="AN4019" s="62">
        <f>AN4020+AN4040+AN4046+AN4081</f>
        <v>13636600</v>
      </c>
      <c r="AO4019" s="62"/>
      <c r="AP4019" s="62">
        <f>AP4020+AP4040+AP4046+AP4081</f>
        <v>13636600</v>
      </c>
      <c r="AQ4019" s="62"/>
    </row>
    <row r="4020" spans="2:43" ht="18" customHeight="1" x14ac:dyDescent="0.2">
      <c r="B4020" s="4"/>
      <c r="C4020" s="117"/>
      <c r="D4020" s="117"/>
      <c r="E4020" s="117"/>
      <c r="F4020" s="48"/>
      <c r="G4020" s="11"/>
      <c r="H4020" s="117"/>
      <c r="I4020" s="124"/>
      <c r="J4020" s="124"/>
      <c r="K4020" s="144"/>
      <c r="L4020" s="11"/>
      <c r="M4020" s="143"/>
      <c r="N4020" s="42"/>
      <c r="O4020" s="127" t="s">
        <v>3</v>
      </c>
      <c r="P4020" s="123"/>
      <c r="Q4020" s="123"/>
      <c r="R4020" s="49"/>
      <c r="S4020" s="18"/>
      <c r="T4020" s="50" t="s">
        <v>7</v>
      </c>
      <c r="U4020" s="76"/>
      <c r="V4020" s="51">
        <f>V4021</f>
        <v>6235000</v>
      </c>
      <c r="X4020" s="51">
        <f>X4021</f>
        <v>8341100</v>
      </c>
      <c r="Z4020" s="51">
        <f>Z4021</f>
        <v>9055100</v>
      </c>
      <c r="AB4020" s="51">
        <f>AB4021</f>
        <v>8674400</v>
      </c>
      <c r="AD4020" s="51">
        <f>AD4021</f>
        <v>9250500</v>
      </c>
      <c r="AF4020" s="51">
        <f>AF4021</f>
        <v>0</v>
      </c>
      <c r="AH4020" s="51">
        <f t="shared" si="679"/>
        <v>9250500</v>
      </c>
      <c r="AI4020" s="63"/>
      <c r="AJ4020" s="51">
        <f>AJ4021</f>
        <v>2949270</v>
      </c>
      <c r="AK4020" s="5"/>
      <c r="AL4020" s="51">
        <f>AL4021</f>
        <v>9986900</v>
      </c>
      <c r="AM4020" s="51"/>
      <c r="AN4020" s="51">
        <f>AN4021</f>
        <v>10806500</v>
      </c>
      <c r="AO4020" s="51"/>
      <c r="AP4020" s="51">
        <f>AP4021</f>
        <v>10806500</v>
      </c>
      <c r="AQ4020" s="51"/>
    </row>
    <row r="4021" spans="2:43" ht="18" customHeight="1" x14ac:dyDescent="0.2">
      <c r="B4021" s="4"/>
      <c r="C4021" s="117"/>
      <c r="D4021" s="117"/>
      <c r="E4021" s="117"/>
      <c r="F4021" s="48"/>
      <c r="G4021" s="11"/>
      <c r="H4021" s="117"/>
      <c r="I4021" s="124"/>
      <c r="J4021" s="124"/>
      <c r="K4021" s="144"/>
      <c r="L4021" s="11"/>
      <c r="M4021" s="143"/>
      <c r="N4021" s="42"/>
      <c r="O4021" s="128"/>
      <c r="P4021" s="129">
        <v>1</v>
      </c>
      <c r="Q4021" s="129"/>
      <c r="R4021" s="64"/>
      <c r="S4021" s="234"/>
      <c r="T4021" s="65" t="s">
        <v>8</v>
      </c>
      <c r="U4021" s="155"/>
      <c r="V4021" s="66">
        <f>V4022+V4027+V4034+V4036+V4038+V4032</f>
        <v>6235000</v>
      </c>
      <c r="X4021" s="66">
        <f>X4022+X4027+X4034+X4036+X4038+X4032</f>
        <v>8341100</v>
      </c>
      <c r="Z4021" s="66">
        <f>Z4022+Z4027+Z4034+Z4036+Z4038+Z4032</f>
        <v>9055100</v>
      </c>
      <c r="AB4021" s="66">
        <f>AB4022+AB4027+AB4034+AB4036+AB4038+AB4032</f>
        <v>8674400</v>
      </c>
      <c r="AD4021" s="66">
        <f>AD4022+AD4027+AD4034+AD4036+AD4038+AD4032</f>
        <v>9250500</v>
      </c>
      <c r="AF4021" s="66">
        <f>AF4022+AF4027+AF4034+AF4036+AF4038+AF4032</f>
        <v>0</v>
      </c>
      <c r="AH4021" s="66">
        <f t="shared" si="679"/>
        <v>9250500</v>
      </c>
      <c r="AI4021" s="5"/>
      <c r="AJ4021" s="66">
        <f>AJ4022+AJ4027+AJ4034+AJ4036+AJ4038+AJ4032</f>
        <v>2949270</v>
      </c>
      <c r="AK4021" s="67"/>
      <c r="AL4021" s="66">
        <f>AL4022+AL4027+AL4034+AL4036+AL4038+AL4032</f>
        <v>9986900</v>
      </c>
      <c r="AM4021" s="66"/>
      <c r="AN4021" s="66">
        <f>AN4022+AN4027+AN4034+AN4036+AN4038+AN4032</f>
        <v>10806500</v>
      </c>
      <c r="AO4021" s="66"/>
      <c r="AP4021" s="66">
        <f>AP4022+AP4027+AP4034+AP4036+AP4038+AP4032</f>
        <v>10806500</v>
      </c>
      <c r="AQ4021" s="66"/>
    </row>
    <row r="4022" spans="2:43" ht="18" customHeight="1" x14ac:dyDescent="0.2">
      <c r="B4022" s="4"/>
      <c r="C4022" s="117"/>
      <c r="D4022" s="117"/>
      <c r="E4022" s="117"/>
      <c r="F4022" s="48"/>
      <c r="G4022" s="11"/>
      <c r="H4022" s="117"/>
      <c r="I4022" s="124"/>
      <c r="J4022" s="124"/>
      <c r="K4022" s="144"/>
      <c r="L4022" s="11"/>
      <c r="M4022" s="143"/>
      <c r="N4022" s="42"/>
      <c r="O4022" s="128"/>
      <c r="P4022" s="130"/>
      <c r="Q4022" s="140">
        <v>1</v>
      </c>
      <c r="R4022" s="68"/>
      <c r="S4022" s="35"/>
      <c r="T4022" s="69" t="s">
        <v>9</v>
      </c>
      <c r="U4022" s="92"/>
      <c r="V4022" s="70">
        <f>V4023+V4024+V4025+V4026</f>
        <v>4000000</v>
      </c>
      <c r="X4022" s="447">
        <f>X4023+X4024+X4025+X4026</f>
        <v>5431200</v>
      </c>
      <c r="Z4022" s="447">
        <f>Z4023+Z4024+Z4025+Z4026</f>
        <v>5971100</v>
      </c>
      <c r="AB4022" s="447">
        <f>AB4023+AB4024+AB4025+AB4026</f>
        <v>5936900</v>
      </c>
      <c r="AD4022" s="447">
        <f>AD4023+AD4024+AD4025+AD4026</f>
        <v>5429000</v>
      </c>
      <c r="AF4022" s="447">
        <f>AF4023+AF4024+AF4025+AF4026</f>
        <v>0</v>
      </c>
      <c r="AH4022" s="447">
        <f t="shared" si="679"/>
        <v>5429000</v>
      </c>
      <c r="AI4022" s="67"/>
      <c r="AJ4022" s="447">
        <f>AJ4023+AJ4024+AJ4025+AJ4026</f>
        <v>2018540</v>
      </c>
      <c r="AK4022" s="71"/>
      <c r="AL4022" s="447">
        <f>AL4023+AL4024+AL4025+AL4026</f>
        <v>6713100</v>
      </c>
      <c r="AM4022" s="447"/>
      <c r="AN4022" s="447">
        <f>AN4023+AN4024+AN4025+AN4026</f>
        <v>7264100</v>
      </c>
      <c r="AO4022" s="447"/>
      <c r="AP4022" s="447">
        <f>AP4023+AP4024+AP4025+AP4026</f>
        <v>7264100</v>
      </c>
      <c r="AQ4022" s="447"/>
    </row>
    <row r="4023" spans="2:43" ht="18" customHeight="1" x14ac:dyDescent="0.2">
      <c r="B4023" s="4"/>
      <c r="C4023" s="117"/>
      <c r="D4023" s="117"/>
      <c r="E4023" s="117"/>
      <c r="F4023" s="48"/>
      <c r="G4023" s="11"/>
      <c r="H4023" s="117"/>
      <c r="I4023" s="124"/>
      <c r="J4023" s="124"/>
      <c r="K4023" s="144"/>
      <c r="L4023" s="11"/>
      <c r="M4023" s="143"/>
      <c r="N4023" s="42"/>
      <c r="O4023" s="128"/>
      <c r="P4023" s="130"/>
      <c r="Q4023" s="130"/>
      <c r="R4023" s="72" t="s">
        <v>3</v>
      </c>
      <c r="S4023" s="181"/>
      <c r="T4023" s="73" t="s">
        <v>9</v>
      </c>
      <c r="V4023" s="74">
        <v>4000000</v>
      </c>
      <c r="X4023" s="74">
        <v>5431200</v>
      </c>
      <c r="Z4023" s="829">
        <v>5971100</v>
      </c>
      <c r="AB4023" s="74">
        <v>5936900</v>
      </c>
      <c r="AD4023" s="74">
        <v>5429000</v>
      </c>
      <c r="AF4023" s="74">
        <v>0</v>
      </c>
      <c r="AH4023" s="74">
        <f t="shared" si="679"/>
        <v>5429000</v>
      </c>
      <c r="AI4023" s="446"/>
      <c r="AJ4023" s="74">
        <f>CEILING(AB4023*34/100,10)-10</f>
        <v>2018540</v>
      </c>
      <c r="AK4023" s="8"/>
      <c r="AL4023" s="74">
        <v>6713100</v>
      </c>
      <c r="AM4023" s="74"/>
      <c r="AN4023" s="74">
        <v>7264100</v>
      </c>
      <c r="AO4023" s="74"/>
      <c r="AP4023" s="74">
        <v>7264100</v>
      </c>
      <c r="AQ4023" s="74"/>
    </row>
    <row r="4024" spans="2:43" ht="18" hidden="1" customHeight="1" x14ac:dyDescent="0.2">
      <c r="B4024" s="4"/>
      <c r="C4024" s="117"/>
      <c r="D4024" s="117"/>
      <c r="E4024" s="117"/>
      <c r="F4024" s="48"/>
      <c r="G4024" s="11"/>
      <c r="H4024" s="117"/>
      <c r="I4024" s="124"/>
      <c r="J4024" s="124"/>
      <c r="K4024" s="144"/>
      <c r="L4024" s="11"/>
      <c r="M4024" s="143"/>
      <c r="N4024" s="42"/>
      <c r="O4024" s="128"/>
      <c r="P4024" s="130"/>
      <c r="Q4024" s="130"/>
      <c r="R4024" s="72"/>
      <c r="S4024" s="181"/>
      <c r="T4024" s="73"/>
      <c r="V4024" s="74"/>
      <c r="X4024" s="74"/>
      <c r="Z4024" s="74"/>
      <c r="AB4024" s="74"/>
      <c r="AD4024" s="74"/>
      <c r="AF4024" s="74"/>
      <c r="AH4024" s="74">
        <f t="shared" si="679"/>
        <v>0</v>
      </c>
      <c r="AI4024" s="8"/>
      <c r="AJ4024" s="74"/>
      <c r="AK4024" s="8"/>
      <c r="AL4024" s="74"/>
      <c r="AM4024" s="74"/>
      <c r="AN4024" s="74"/>
      <c r="AO4024" s="74"/>
      <c r="AP4024" s="74"/>
      <c r="AQ4024" s="74"/>
    </row>
    <row r="4025" spans="2:43" ht="18" hidden="1" customHeight="1" x14ac:dyDescent="0.2">
      <c r="B4025" s="4"/>
      <c r="C4025" s="117"/>
      <c r="D4025" s="117"/>
      <c r="E4025" s="117"/>
      <c r="F4025" s="48"/>
      <c r="G4025" s="11"/>
      <c r="H4025" s="117"/>
      <c r="I4025" s="124"/>
      <c r="J4025" s="124"/>
      <c r="K4025" s="144"/>
      <c r="L4025" s="11"/>
      <c r="M4025" s="143"/>
      <c r="N4025" s="42"/>
      <c r="O4025" s="128"/>
      <c r="P4025" s="130"/>
      <c r="Q4025" s="130"/>
      <c r="R4025" s="72"/>
      <c r="S4025" s="181"/>
      <c r="T4025" s="73"/>
      <c r="V4025" s="74"/>
      <c r="X4025" s="74"/>
      <c r="Z4025" s="74"/>
      <c r="AB4025" s="74"/>
      <c r="AD4025" s="74"/>
      <c r="AF4025" s="74"/>
      <c r="AH4025" s="74">
        <f t="shared" si="679"/>
        <v>0</v>
      </c>
      <c r="AI4025" s="8"/>
      <c r="AJ4025" s="74"/>
      <c r="AK4025" s="8"/>
      <c r="AL4025" s="74"/>
      <c r="AM4025" s="74"/>
      <c r="AN4025" s="74"/>
      <c r="AO4025" s="74"/>
      <c r="AP4025" s="74"/>
      <c r="AQ4025" s="74"/>
    </row>
    <row r="4026" spans="2:43" ht="18" hidden="1" customHeight="1" x14ac:dyDescent="0.2">
      <c r="B4026" s="4"/>
      <c r="C4026" s="117"/>
      <c r="D4026" s="117"/>
      <c r="E4026" s="117"/>
      <c r="F4026" s="48"/>
      <c r="G4026" s="11"/>
      <c r="H4026" s="117"/>
      <c r="I4026" s="124"/>
      <c r="J4026" s="124"/>
      <c r="K4026" s="144"/>
      <c r="L4026" s="11"/>
      <c r="M4026" s="143"/>
      <c r="N4026" s="42"/>
      <c r="O4026" s="128"/>
      <c r="P4026" s="130"/>
      <c r="Q4026" s="130"/>
      <c r="R4026" s="72"/>
      <c r="S4026" s="181"/>
      <c r="T4026" s="73"/>
      <c r="V4026" s="74"/>
      <c r="X4026" s="74"/>
      <c r="Z4026" s="74"/>
      <c r="AB4026" s="74"/>
      <c r="AD4026" s="74"/>
      <c r="AF4026" s="74"/>
      <c r="AH4026" s="74">
        <f t="shared" si="679"/>
        <v>0</v>
      </c>
      <c r="AI4026" s="8"/>
      <c r="AJ4026" s="74"/>
      <c r="AK4026" s="8"/>
      <c r="AL4026" s="74"/>
      <c r="AM4026" s="74"/>
      <c r="AN4026" s="74"/>
      <c r="AO4026" s="74"/>
      <c r="AP4026" s="74"/>
      <c r="AQ4026" s="74"/>
    </row>
    <row r="4027" spans="2:43" ht="18" customHeight="1" x14ac:dyDescent="0.2">
      <c r="B4027" s="4"/>
      <c r="C4027" s="117"/>
      <c r="D4027" s="117"/>
      <c r="E4027" s="117"/>
      <c r="F4027" s="48"/>
      <c r="G4027" s="11"/>
      <c r="H4027" s="117"/>
      <c r="I4027" s="124"/>
      <c r="J4027" s="124"/>
      <c r="K4027" s="144"/>
      <c r="L4027" s="11"/>
      <c r="M4027" s="143"/>
      <c r="N4027" s="42"/>
      <c r="O4027" s="128"/>
      <c r="P4027" s="130"/>
      <c r="Q4027" s="131">
        <v>2</v>
      </c>
      <c r="R4027" s="68"/>
      <c r="S4027" s="35"/>
      <c r="T4027" s="69" t="s">
        <v>11</v>
      </c>
      <c r="U4027" s="92"/>
      <c r="V4027" s="70">
        <f>V4028+V4029+V4030+V4031</f>
        <v>1950000</v>
      </c>
      <c r="X4027" s="447">
        <f>X4028+X4029+X4030+X4031</f>
        <v>2545400</v>
      </c>
      <c r="Z4027" s="447">
        <f>Z4028+Z4029+Z4030+Z4031</f>
        <v>2721600</v>
      </c>
      <c r="AB4027" s="447">
        <f>AB4028+AB4029+AB4030+AB4031</f>
        <v>2364700</v>
      </c>
      <c r="AD4027" s="447">
        <f>AD4028+AD4029+AD4030+AD4031</f>
        <v>3536500</v>
      </c>
      <c r="AF4027" s="447">
        <f>AF4028+AF4029+AF4030+AF4031</f>
        <v>0</v>
      </c>
      <c r="AH4027" s="447">
        <f t="shared" si="679"/>
        <v>3536500</v>
      </c>
      <c r="AI4027" s="8"/>
      <c r="AJ4027" s="447">
        <f>AJ4028+AJ4029+AJ4030+AJ4031</f>
        <v>803990</v>
      </c>
      <c r="AK4027" s="71"/>
      <c r="AL4027" s="447">
        <f>AL4028+AL4029+AL4030+AL4031</f>
        <v>2873500</v>
      </c>
      <c r="AM4027" s="447"/>
      <c r="AN4027" s="447">
        <f>AN4028+AN4029+AN4030+AN4031</f>
        <v>3109400</v>
      </c>
      <c r="AO4027" s="447"/>
      <c r="AP4027" s="447">
        <f>AP4028+AP4029+AP4030+AP4031</f>
        <v>3109400</v>
      </c>
      <c r="AQ4027" s="447"/>
    </row>
    <row r="4028" spans="2:43" ht="18" customHeight="1" x14ac:dyDescent="0.2">
      <c r="B4028" s="4"/>
      <c r="C4028" s="117"/>
      <c r="D4028" s="117"/>
      <c r="E4028" s="117"/>
      <c r="F4028" s="48"/>
      <c r="G4028" s="11"/>
      <c r="H4028" s="117"/>
      <c r="I4028" s="124"/>
      <c r="J4028" s="124"/>
      <c r="K4028" s="144"/>
      <c r="L4028" s="11"/>
      <c r="M4028" s="143"/>
      <c r="N4028" s="42"/>
      <c r="O4028" s="128"/>
      <c r="P4028" s="130"/>
      <c r="Q4028" s="130"/>
      <c r="R4028" s="72" t="s">
        <v>3</v>
      </c>
      <c r="S4028" s="181"/>
      <c r="T4028" s="73" t="s">
        <v>11</v>
      </c>
      <c r="V4028" s="74">
        <v>1950000</v>
      </c>
      <c r="X4028" s="74">
        <v>2545400</v>
      </c>
      <c r="Z4028" s="829">
        <v>2721600</v>
      </c>
      <c r="AB4028" s="74">
        <v>2364700</v>
      </c>
      <c r="AD4028" s="74">
        <v>3536500</v>
      </c>
      <c r="AF4028" s="74">
        <v>0</v>
      </c>
      <c r="AH4028" s="74">
        <f t="shared" si="679"/>
        <v>3536500</v>
      </c>
      <c r="AI4028" s="446"/>
      <c r="AJ4028" s="74">
        <f>CEILING(AB4028*34/100,10)-10</f>
        <v>803990</v>
      </c>
      <c r="AK4028" s="8"/>
      <c r="AL4028" s="74">
        <v>2873500</v>
      </c>
      <c r="AM4028" s="74"/>
      <c r="AN4028" s="74">
        <v>3109400</v>
      </c>
      <c r="AO4028" s="74"/>
      <c r="AP4028" s="74">
        <v>3109400</v>
      </c>
      <c r="AQ4028" s="74"/>
    </row>
    <row r="4029" spans="2:43" ht="18" hidden="1" customHeight="1" x14ac:dyDescent="0.2">
      <c r="B4029" s="4"/>
      <c r="C4029" s="117"/>
      <c r="D4029" s="117"/>
      <c r="E4029" s="117"/>
      <c r="F4029" s="48"/>
      <c r="G4029" s="11"/>
      <c r="H4029" s="117"/>
      <c r="I4029" s="124"/>
      <c r="J4029" s="124"/>
      <c r="K4029" s="144"/>
      <c r="L4029" s="11"/>
      <c r="M4029" s="143"/>
      <c r="N4029" s="42"/>
      <c r="O4029" s="128"/>
      <c r="P4029" s="130"/>
      <c r="Q4029" s="130"/>
      <c r="R4029" s="72"/>
      <c r="S4029" s="181"/>
      <c r="T4029" s="73"/>
      <c r="V4029" s="74"/>
      <c r="X4029" s="74"/>
      <c r="Z4029" s="74"/>
      <c r="AB4029" s="74"/>
      <c r="AD4029" s="74"/>
      <c r="AF4029" s="74"/>
      <c r="AH4029" s="74">
        <f t="shared" si="679"/>
        <v>0</v>
      </c>
      <c r="AI4029" s="8"/>
      <c r="AJ4029" s="74"/>
      <c r="AK4029" s="8"/>
      <c r="AL4029" s="74"/>
      <c r="AM4029" s="74"/>
      <c r="AN4029" s="74"/>
      <c r="AO4029" s="74"/>
      <c r="AP4029" s="74"/>
      <c r="AQ4029" s="74"/>
    </row>
    <row r="4030" spans="2:43" ht="18" hidden="1" customHeight="1" x14ac:dyDescent="0.2">
      <c r="B4030" s="4"/>
      <c r="C4030" s="117"/>
      <c r="D4030" s="117"/>
      <c r="E4030" s="117"/>
      <c r="F4030" s="48"/>
      <c r="G4030" s="11"/>
      <c r="H4030" s="117"/>
      <c r="I4030" s="124"/>
      <c r="J4030" s="124"/>
      <c r="K4030" s="144"/>
      <c r="L4030" s="11"/>
      <c r="M4030" s="143"/>
      <c r="N4030" s="42"/>
      <c r="O4030" s="128"/>
      <c r="P4030" s="130"/>
      <c r="Q4030" s="130"/>
      <c r="R4030" s="72"/>
      <c r="S4030" s="181"/>
      <c r="T4030" s="73"/>
      <c r="V4030" s="74"/>
      <c r="X4030" s="74"/>
      <c r="Z4030" s="74"/>
      <c r="AB4030" s="74"/>
      <c r="AD4030" s="74"/>
      <c r="AF4030" s="74"/>
      <c r="AH4030" s="74">
        <f t="shared" si="679"/>
        <v>0</v>
      </c>
      <c r="AI4030" s="8"/>
      <c r="AJ4030" s="74"/>
      <c r="AK4030" s="8"/>
      <c r="AL4030" s="74"/>
      <c r="AM4030" s="74"/>
      <c r="AN4030" s="74"/>
      <c r="AO4030" s="74"/>
      <c r="AP4030" s="74"/>
      <c r="AQ4030" s="74"/>
    </row>
    <row r="4031" spans="2:43" ht="18" hidden="1" customHeight="1" x14ac:dyDescent="0.2">
      <c r="B4031" s="4"/>
      <c r="C4031" s="117"/>
      <c r="D4031" s="117"/>
      <c r="E4031" s="117"/>
      <c r="F4031" s="48"/>
      <c r="G4031" s="11"/>
      <c r="H4031" s="117"/>
      <c r="I4031" s="124"/>
      <c r="J4031" s="124"/>
      <c r="K4031" s="144"/>
      <c r="L4031" s="11"/>
      <c r="M4031" s="143"/>
      <c r="N4031" s="42"/>
      <c r="O4031" s="128"/>
      <c r="P4031" s="130"/>
      <c r="Q4031" s="130"/>
      <c r="R4031" s="72"/>
      <c r="S4031" s="181"/>
      <c r="T4031" s="73"/>
      <c r="V4031" s="74"/>
      <c r="X4031" s="74"/>
      <c r="Z4031" s="74"/>
      <c r="AB4031" s="74"/>
      <c r="AD4031" s="74"/>
      <c r="AF4031" s="74"/>
      <c r="AH4031" s="74">
        <f t="shared" si="679"/>
        <v>0</v>
      </c>
      <c r="AI4031" s="8"/>
      <c r="AJ4031" s="74"/>
      <c r="AK4031" s="8"/>
      <c r="AL4031" s="74"/>
      <c r="AM4031" s="74"/>
      <c r="AN4031" s="74"/>
      <c r="AO4031" s="74"/>
      <c r="AP4031" s="74"/>
      <c r="AQ4031" s="74"/>
    </row>
    <row r="4032" spans="2:43" ht="18" customHeight="1" x14ac:dyDescent="0.2">
      <c r="B4032" s="4"/>
      <c r="C4032" s="117"/>
      <c r="D4032" s="117"/>
      <c r="E4032" s="117"/>
      <c r="F4032" s="48"/>
      <c r="G4032" s="11"/>
      <c r="H4032" s="117"/>
      <c r="I4032" s="124"/>
      <c r="J4032" s="124"/>
      <c r="K4032" s="144"/>
      <c r="L4032" s="11"/>
      <c r="M4032" s="143"/>
      <c r="N4032" s="42"/>
      <c r="O4032" s="128"/>
      <c r="P4032" s="130"/>
      <c r="Q4032" s="131">
        <v>3</v>
      </c>
      <c r="R4032" s="84"/>
      <c r="S4032" s="250"/>
      <c r="T4032" s="69" t="s">
        <v>12</v>
      </c>
      <c r="U4032" s="92"/>
      <c r="V4032" s="70">
        <f>V4033</f>
        <v>40000</v>
      </c>
      <c r="X4032" s="447">
        <f>X4033</f>
        <v>52200</v>
      </c>
      <c r="Z4032" s="447">
        <f>Z4033</f>
        <v>45400</v>
      </c>
      <c r="AB4032" s="447">
        <f>AB4033</f>
        <v>52400</v>
      </c>
      <c r="AD4032" s="447">
        <f>AD4033</f>
        <v>10000</v>
      </c>
      <c r="AF4032" s="447">
        <f>AF4033</f>
        <v>0</v>
      </c>
      <c r="AH4032" s="447">
        <f t="shared" si="679"/>
        <v>10000</v>
      </c>
      <c r="AI4032" s="8"/>
      <c r="AJ4032" s="447">
        <f>AJ4033</f>
        <v>17810</v>
      </c>
      <c r="AK4032" s="71"/>
      <c r="AL4032" s="447">
        <f>AL4033</f>
        <v>74000</v>
      </c>
      <c r="AM4032" s="447"/>
      <c r="AN4032" s="447">
        <f>AN4033</f>
        <v>80100</v>
      </c>
      <c r="AO4032" s="447"/>
      <c r="AP4032" s="447">
        <f>AP4033</f>
        <v>80100</v>
      </c>
      <c r="AQ4032" s="447"/>
    </row>
    <row r="4033" spans="2:43" ht="18" customHeight="1" x14ac:dyDescent="0.2">
      <c r="B4033" s="4"/>
      <c r="C4033" s="117"/>
      <c r="D4033" s="117"/>
      <c r="E4033" s="117"/>
      <c r="F4033" s="48"/>
      <c r="G4033" s="11"/>
      <c r="H4033" s="117"/>
      <c r="I4033" s="124"/>
      <c r="J4033" s="124"/>
      <c r="K4033" s="144"/>
      <c r="L4033" s="11"/>
      <c r="M4033" s="143"/>
      <c r="N4033" s="42"/>
      <c r="O4033" s="128"/>
      <c r="P4033" s="130"/>
      <c r="Q4033" s="130"/>
      <c r="R4033" s="72" t="s">
        <v>3</v>
      </c>
      <c r="S4033" s="181"/>
      <c r="T4033" s="73" t="s">
        <v>12</v>
      </c>
      <c r="V4033" s="83">
        <v>40000</v>
      </c>
      <c r="X4033" s="448">
        <v>52200</v>
      </c>
      <c r="Z4033" s="829">
        <v>45400</v>
      </c>
      <c r="AB4033" s="448">
        <v>52400</v>
      </c>
      <c r="AD4033" s="74">
        <v>10000</v>
      </c>
      <c r="AF4033" s="448">
        <v>0</v>
      </c>
      <c r="AH4033" s="448">
        <f t="shared" si="679"/>
        <v>10000</v>
      </c>
      <c r="AI4033" s="446"/>
      <c r="AJ4033" s="74">
        <f>CEILING(AB4033*34/100,10)-10</f>
        <v>17810</v>
      </c>
      <c r="AK4033" s="87"/>
      <c r="AL4033" s="448">
        <v>74000</v>
      </c>
      <c r="AM4033" s="448"/>
      <c r="AN4033" s="448">
        <v>80100</v>
      </c>
      <c r="AO4033" s="74"/>
      <c r="AP4033" s="448">
        <v>80100</v>
      </c>
      <c r="AQ4033" s="74"/>
    </row>
    <row r="4034" spans="2:43" ht="18" customHeight="1" x14ac:dyDescent="0.2">
      <c r="B4034" s="4"/>
      <c r="C4034" s="117"/>
      <c r="D4034" s="117"/>
      <c r="E4034" s="117"/>
      <c r="F4034" s="48"/>
      <c r="G4034" s="11"/>
      <c r="H4034" s="117"/>
      <c r="I4034" s="124"/>
      <c r="J4034" s="124"/>
      <c r="K4034" s="144"/>
      <c r="L4034" s="11"/>
      <c r="M4034" s="143"/>
      <c r="N4034" s="42"/>
      <c r="O4034" s="128"/>
      <c r="P4034" s="130"/>
      <c r="Q4034" s="131">
        <v>4</v>
      </c>
      <c r="R4034" s="68"/>
      <c r="S4034" s="35"/>
      <c r="T4034" s="69" t="s">
        <v>13</v>
      </c>
      <c r="U4034" s="92"/>
      <c r="V4034" s="70">
        <f>SUM(V4035)</f>
        <v>245000</v>
      </c>
      <c r="X4034" s="447">
        <f>SUM(X4035)</f>
        <v>312300</v>
      </c>
      <c r="Z4034" s="447">
        <f>SUM(Z4035)</f>
        <v>317000</v>
      </c>
      <c r="AB4034" s="447">
        <f>SUM(AB4035)</f>
        <v>320400</v>
      </c>
      <c r="AD4034" s="447">
        <f>SUM(AD4035)</f>
        <v>275000</v>
      </c>
      <c r="AF4034" s="447">
        <f>SUM(AF4035)</f>
        <v>0</v>
      </c>
      <c r="AH4034" s="447">
        <f t="shared" si="679"/>
        <v>275000</v>
      </c>
      <c r="AI4034" s="495"/>
      <c r="AJ4034" s="447">
        <f>SUM(AJ4035)</f>
        <v>108930</v>
      </c>
      <c r="AK4034" s="71"/>
      <c r="AL4034" s="447">
        <f>SUM(AL4035)</f>
        <v>326300</v>
      </c>
      <c r="AM4034" s="447"/>
      <c r="AN4034" s="447">
        <f>SUM(AN4035)</f>
        <v>352900</v>
      </c>
      <c r="AO4034" s="447"/>
      <c r="AP4034" s="447">
        <f>SUM(AP4035)</f>
        <v>352900</v>
      </c>
      <c r="AQ4034" s="447"/>
    </row>
    <row r="4035" spans="2:43" ht="18" customHeight="1" x14ac:dyDescent="0.2">
      <c r="B4035" s="4"/>
      <c r="C4035" s="117"/>
      <c r="D4035" s="117"/>
      <c r="E4035" s="117"/>
      <c r="F4035" s="48"/>
      <c r="G4035" s="11"/>
      <c r="H4035" s="117"/>
      <c r="I4035" s="124"/>
      <c r="J4035" s="124"/>
      <c r="K4035" s="144"/>
      <c r="L4035" s="11"/>
      <c r="M4035" s="143"/>
      <c r="N4035" s="42"/>
      <c r="O4035" s="128"/>
      <c r="P4035" s="130"/>
      <c r="Q4035" s="130"/>
      <c r="R4035" s="72" t="s">
        <v>3</v>
      </c>
      <c r="S4035" s="181"/>
      <c r="T4035" s="73" t="s">
        <v>13</v>
      </c>
      <c r="V4035" s="74">
        <v>245000</v>
      </c>
      <c r="X4035" s="74">
        <v>312300</v>
      </c>
      <c r="Z4035" s="829">
        <v>317000</v>
      </c>
      <c r="AB4035" s="74">
        <v>320400</v>
      </c>
      <c r="AD4035" s="74">
        <v>275000</v>
      </c>
      <c r="AF4035" s="74">
        <v>0</v>
      </c>
      <c r="AH4035" s="74">
        <f t="shared" si="679"/>
        <v>275000</v>
      </c>
      <c r="AI4035" s="446"/>
      <c r="AJ4035" s="74">
        <f>CEILING(AB4035*34/100,10)-10</f>
        <v>108930</v>
      </c>
      <c r="AK4035" s="8"/>
      <c r="AL4035" s="74">
        <v>326300</v>
      </c>
      <c r="AM4035" s="74"/>
      <c r="AN4035" s="74">
        <v>352900</v>
      </c>
      <c r="AO4035" s="74"/>
      <c r="AP4035" s="74">
        <v>352900</v>
      </c>
      <c r="AQ4035" s="74"/>
    </row>
    <row r="4036" spans="2:43" ht="18" hidden="1" customHeight="1" x14ac:dyDescent="0.2">
      <c r="B4036" s="4"/>
      <c r="C4036" s="117"/>
      <c r="D4036" s="117"/>
      <c r="E4036" s="117"/>
      <c r="F4036" s="48"/>
      <c r="G4036" s="11"/>
      <c r="H4036" s="117"/>
      <c r="I4036" s="124"/>
      <c r="J4036" s="124"/>
      <c r="K4036" s="144"/>
      <c r="L4036" s="11"/>
      <c r="M4036" s="143"/>
      <c r="N4036" s="42"/>
      <c r="O4036" s="128"/>
      <c r="P4036" s="130"/>
      <c r="Q4036" s="131">
        <v>5</v>
      </c>
      <c r="R4036" s="84"/>
      <c r="S4036" s="250"/>
      <c r="T4036" s="69" t="s">
        <v>204</v>
      </c>
      <c r="U4036" s="92"/>
      <c r="V4036" s="70">
        <f>SUM(V4037)</f>
        <v>0</v>
      </c>
      <c r="X4036" s="447">
        <f>SUM(X4037)</f>
        <v>0</v>
      </c>
      <c r="Z4036" s="447">
        <f>SUM(Z4037)</f>
        <v>0</v>
      </c>
      <c r="AB4036" s="447">
        <f>SUM(AB4037)</f>
        <v>0</v>
      </c>
      <c r="AD4036" s="447">
        <f>SUM(AD4037)</f>
        <v>0</v>
      </c>
      <c r="AF4036" s="447">
        <f>SUM(AF4037)</f>
        <v>0</v>
      </c>
      <c r="AH4036" s="447">
        <f t="shared" si="679"/>
        <v>0</v>
      </c>
      <c r="AI4036" s="8"/>
      <c r="AJ4036" s="447">
        <f>SUM(AJ4037)</f>
        <v>0</v>
      </c>
      <c r="AK4036" s="71"/>
      <c r="AL4036" s="447">
        <f>SUM(AL4037)</f>
        <v>0</v>
      </c>
      <c r="AM4036" s="447"/>
      <c r="AN4036" s="447">
        <f>SUM(AN4037)</f>
        <v>0</v>
      </c>
      <c r="AO4036" s="447"/>
      <c r="AP4036" s="447">
        <f>SUM(AP4037)</f>
        <v>0</v>
      </c>
      <c r="AQ4036" s="447"/>
    </row>
    <row r="4037" spans="2:43" ht="18" hidden="1" customHeight="1" x14ac:dyDescent="0.2">
      <c r="B4037" s="4"/>
      <c r="C4037" s="117"/>
      <c r="D4037" s="117"/>
      <c r="E4037" s="117"/>
      <c r="F4037" s="48"/>
      <c r="G4037" s="11"/>
      <c r="H4037" s="117"/>
      <c r="I4037" s="124"/>
      <c r="J4037" s="124"/>
      <c r="K4037" s="144"/>
      <c r="L4037" s="11"/>
      <c r="M4037" s="143"/>
      <c r="N4037" s="42"/>
      <c r="O4037" s="128"/>
      <c r="P4037" s="130"/>
      <c r="Q4037" s="130"/>
      <c r="R4037" s="72" t="s">
        <v>3</v>
      </c>
      <c r="S4037" s="181"/>
      <c r="T4037" s="73" t="s">
        <v>204</v>
      </c>
      <c r="V4037" s="74">
        <v>0</v>
      </c>
      <c r="X4037" s="74">
        <v>0</v>
      </c>
      <c r="Z4037" s="74">
        <v>0</v>
      </c>
      <c r="AB4037" s="74">
        <v>0</v>
      </c>
      <c r="AD4037" s="74">
        <v>0</v>
      </c>
      <c r="AF4037" s="74">
        <v>0</v>
      </c>
      <c r="AH4037" s="74">
        <f t="shared" si="679"/>
        <v>0</v>
      </c>
      <c r="AI4037" s="446"/>
      <c r="AJ4037" s="74">
        <v>0</v>
      </c>
      <c r="AK4037" s="8"/>
      <c r="AL4037" s="74">
        <v>0</v>
      </c>
      <c r="AM4037" s="74"/>
      <c r="AN4037" s="74">
        <v>0</v>
      </c>
      <c r="AO4037" s="74"/>
      <c r="AP4037" s="74">
        <v>0</v>
      </c>
      <c r="AQ4037" s="74"/>
    </row>
    <row r="4038" spans="2:43" ht="18" hidden="1" customHeight="1" x14ac:dyDescent="0.2">
      <c r="B4038" s="4"/>
      <c r="C4038" s="117"/>
      <c r="D4038" s="117"/>
      <c r="E4038" s="117"/>
      <c r="F4038" s="48"/>
      <c r="G4038" s="11"/>
      <c r="H4038" s="117"/>
      <c r="I4038" s="124"/>
      <c r="J4038" s="124"/>
      <c r="K4038" s="144"/>
      <c r="L4038" s="11"/>
      <c r="M4038" s="143"/>
      <c r="N4038" s="42"/>
      <c r="O4038" s="128"/>
      <c r="P4038" s="130"/>
      <c r="Q4038" s="131">
        <v>6</v>
      </c>
      <c r="R4038" s="68"/>
      <c r="S4038" s="35"/>
      <c r="T4038" s="69" t="s">
        <v>375</v>
      </c>
      <c r="U4038" s="92"/>
      <c r="V4038" s="70">
        <f>SUM(V4039:V4039)</f>
        <v>0</v>
      </c>
      <c r="X4038" s="447">
        <f>SUM(X4039:X4039)</f>
        <v>0</v>
      </c>
      <c r="Z4038" s="447">
        <f>SUM(Z4039:Z4039)</f>
        <v>0</v>
      </c>
      <c r="AB4038" s="447">
        <f>SUM(AB4039:AB4039)</f>
        <v>0</v>
      </c>
      <c r="AD4038" s="447">
        <f>SUM(AD4039:AD4039)</f>
        <v>0</v>
      </c>
      <c r="AF4038" s="447">
        <f>SUM(AF4039:AF4039)</f>
        <v>0</v>
      </c>
      <c r="AH4038" s="447">
        <f t="shared" si="679"/>
        <v>0</v>
      </c>
      <c r="AI4038" s="8"/>
      <c r="AJ4038" s="447">
        <f>SUM(AJ4039:AJ4039)</f>
        <v>0</v>
      </c>
      <c r="AK4038" s="71"/>
      <c r="AL4038" s="447">
        <f>SUM(AL4039:AL4039)</f>
        <v>0</v>
      </c>
      <c r="AM4038" s="447"/>
      <c r="AN4038" s="447">
        <f>SUM(AN4039:AN4039)</f>
        <v>0</v>
      </c>
      <c r="AO4038" s="447"/>
      <c r="AP4038" s="447">
        <f>SUM(AP4039:AP4039)</f>
        <v>0</v>
      </c>
      <c r="AQ4038" s="447"/>
    </row>
    <row r="4039" spans="2:43" ht="18" hidden="1" customHeight="1" x14ac:dyDescent="0.2">
      <c r="B4039" s="4"/>
      <c r="C4039" s="117"/>
      <c r="D4039" s="117"/>
      <c r="E4039" s="117"/>
      <c r="F4039" s="48"/>
      <c r="G4039" s="11"/>
      <c r="H4039" s="117"/>
      <c r="I4039" s="124"/>
      <c r="J4039" s="124"/>
      <c r="K4039" s="144"/>
      <c r="L4039" s="11"/>
      <c r="M4039" s="143"/>
      <c r="N4039" s="42"/>
      <c r="O4039" s="128"/>
      <c r="P4039" s="130"/>
      <c r="Q4039" s="130"/>
      <c r="R4039" s="72" t="s">
        <v>3</v>
      </c>
      <c r="S4039" s="181"/>
      <c r="T4039" s="73" t="s">
        <v>375</v>
      </c>
      <c r="V4039" s="74">
        <v>0</v>
      </c>
      <c r="X4039" s="74">
        <v>0</v>
      </c>
      <c r="Z4039" s="74">
        <v>0</v>
      </c>
      <c r="AB4039" s="74">
        <v>0</v>
      </c>
      <c r="AD4039" s="74">
        <v>0</v>
      </c>
      <c r="AF4039" s="74">
        <v>0</v>
      </c>
      <c r="AH4039" s="74">
        <f t="shared" si="679"/>
        <v>0</v>
      </c>
      <c r="AI4039" s="446"/>
      <c r="AJ4039" s="74">
        <v>0</v>
      </c>
      <c r="AK4039" s="8"/>
      <c r="AL4039" s="74">
        <v>0</v>
      </c>
      <c r="AM4039" s="74"/>
      <c r="AN4039" s="74">
        <v>0</v>
      </c>
      <c r="AO4039" s="74"/>
      <c r="AP4039" s="74">
        <v>0</v>
      </c>
      <c r="AQ4039" s="74"/>
    </row>
    <row r="4040" spans="2:43" ht="18" customHeight="1" x14ac:dyDescent="0.2">
      <c r="B4040" s="4"/>
      <c r="C4040" s="117"/>
      <c r="D4040" s="117"/>
      <c r="E4040" s="117"/>
      <c r="F4040" s="48"/>
      <c r="G4040" s="11"/>
      <c r="H4040" s="117"/>
      <c r="I4040" s="124"/>
      <c r="J4040" s="124"/>
      <c r="K4040" s="144"/>
      <c r="L4040" s="11"/>
      <c r="M4040" s="143"/>
      <c r="N4040" s="42"/>
      <c r="O4040" s="127" t="s">
        <v>0</v>
      </c>
      <c r="P4040" s="123"/>
      <c r="Q4040" s="123"/>
      <c r="R4040" s="49"/>
      <c r="S4040" s="18"/>
      <c r="T4040" s="50" t="s">
        <v>60</v>
      </c>
      <c r="U4040" s="76"/>
      <c r="V4040" s="51">
        <f>V4041</f>
        <v>1850000</v>
      </c>
      <c r="X4040" s="51">
        <f>X4041</f>
        <v>2071100</v>
      </c>
      <c r="Z4040" s="51">
        <f>Z4041</f>
        <v>3021300</v>
      </c>
      <c r="AB4040" s="51">
        <f>AB4041</f>
        <v>1898200</v>
      </c>
      <c r="AD4040" s="51">
        <f>AD4041</f>
        <v>2044500</v>
      </c>
      <c r="AF4040" s="51">
        <f>AF4041</f>
        <v>0</v>
      </c>
      <c r="AH4040" s="51">
        <f t="shared" si="679"/>
        <v>2044500</v>
      </c>
      <c r="AI4040" s="8"/>
      <c r="AJ4040" s="51">
        <f>AJ4041</f>
        <v>645380</v>
      </c>
      <c r="AK4040" s="5"/>
      <c r="AL4040" s="51">
        <f t="shared" ref="AL4040:AP4041" si="685">AL4041</f>
        <v>2448200</v>
      </c>
      <c r="AM4040" s="51"/>
      <c r="AN4040" s="51">
        <f t="shared" si="685"/>
        <v>2649400</v>
      </c>
      <c r="AO4040" s="51"/>
      <c r="AP4040" s="51">
        <f t="shared" si="685"/>
        <v>2649400</v>
      </c>
      <c r="AQ4040" s="51"/>
    </row>
    <row r="4041" spans="2:43" ht="18.75" customHeight="1" x14ac:dyDescent="0.2">
      <c r="B4041" s="4"/>
      <c r="C4041" s="117"/>
      <c r="D4041" s="117"/>
      <c r="E4041" s="117"/>
      <c r="F4041" s="48"/>
      <c r="G4041" s="11"/>
      <c r="H4041" s="117"/>
      <c r="I4041" s="124"/>
      <c r="J4041" s="124"/>
      <c r="K4041" s="144"/>
      <c r="L4041" s="11"/>
      <c r="M4041" s="143"/>
      <c r="N4041" s="42"/>
      <c r="O4041" s="128"/>
      <c r="P4041" s="129">
        <v>1</v>
      </c>
      <c r="Q4041" s="129"/>
      <c r="R4041" s="64"/>
      <c r="S4041" s="234"/>
      <c r="T4041" s="65" t="s">
        <v>8</v>
      </c>
      <c r="U4041" s="155"/>
      <c r="V4041" s="66">
        <f>V4042</f>
        <v>1850000</v>
      </c>
      <c r="X4041" s="66">
        <f>X4042</f>
        <v>2071100</v>
      </c>
      <c r="Z4041" s="66">
        <f>Z4042</f>
        <v>3021300</v>
      </c>
      <c r="AB4041" s="66">
        <f>AB4042</f>
        <v>1898200</v>
      </c>
      <c r="AD4041" s="66">
        <f>AD4042</f>
        <v>2044500</v>
      </c>
      <c r="AF4041" s="66">
        <f>AF4042</f>
        <v>0</v>
      </c>
      <c r="AH4041" s="66">
        <f t="shared" si="679"/>
        <v>2044500</v>
      </c>
      <c r="AI4041" s="5"/>
      <c r="AJ4041" s="66">
        <f>AJ4042</f>
        <v>645380</v>
      </c>
      <c r="AK4041" s="67"/>
      <c r="AL4041" s="66">
        <f t="shared" si="685"/>
        <v>2448200</v>
      </c>
      <c r="AM4041" s="66"/>
      <c r="AN4041" s="66">
        <f t="shared" si="685"/>
        <v>2649400</v>
      </c>
      <c r="AO4041" s="66"/>
      <c r="AP4041" s="66">
        <f t="shared" si="685"/>
        <v>2649400</v>
      </c>
      <c r="AQ4041" s="66"/>
    </row>
    <row r="4042" spans="2:43" ht="18" customHeight="1" x14ac:dyDescent="0.2">
      <c r="B4042" s="4"/>
      <c r="C4042" s="117"/>
      <c r="D4042" s="117"/>
      <c r="E4042" s="117"/>
      <c r="F4042" s="48"/>
      <c r="G4042" s="11"/>
      <c r="H4042" s="117"/>
      <c r="I4042" s="124"/>
      <c r="J4042" s="124"/>
      <c r="K4042" s="144"/>
      <c r="L4042" s="11"/>
      <c r="M4042" s="143"/>
      <c r="N4042" s="42"/>
      <c r="O4042" s="128"/>
      <c r="P4042" s="130"/>
      <c r="Q4042" s="131">
        <v>6</v>
      </c>
      <c r="R4042" s="72"/>
      <c r="S4042" s="181"/>
      <c r="T4042" s="69" t="s">
        <v>62</v>
      </c>
      <c r="U4042" s="92"/>
      <c r="V4042" s="70">
        <f>SUM(V4043:V4045)</f>
        <v>1850000</v>
      </c>
      <c r="X4042" s="447">
        <f>SUM(X4043:X4045)</f>
        <v>2071100</v>
      </c>
      <c r="Z4042" s="447">
        <f>SUM(Z4043:Z4045)</f>
        <v>3021300</v>
      </c>
      <c r="AB4042" s="447">
        <f>SUM(AB4043:AB4045)</f>
        <v>1898200</v>
      </c>
      <c r="AD4042" s="447">
        <f>SUM(AD4043:AD4045)</f>
        <v>2044500</v>
      </c>
      <c r="AF4042" s="447">
        <f>SUM(AF4043:AF4045)</f>
        <v>0</v>
      </c>
      <c r="AH4042" s="447">
        <f t="shared" si="679"/>
        <v>2044500</v>
      </c>
      <c r="AI4042" s="67"/>
      <c r="AJ4042" s="447">
        <f>SUM(AJ4043:AJ4045)</f>
        <v>645380</v>
      </c>
      <c r="AK4042" s="71"/>
      <c r="AL4042" s="447">
        <f>SUM(AL4043:AL4045)</f>
        <v>2448200</v>
      </c>
      <c r="AM4042" s="447"/>
      <c r="AN4042" s="447">
        <f>SUM(AN4043:AN4045)</f>
        <v>2649400</v>
      </c>
      <c r="AO4042" s="447"/>
      <c r="AP4042" s="447">
        <f>SUM(AP4043:AP4045)</f>
        <v>2649400</v>
      </c>
      <c r="AQ4042" s="447"/>
    </row>
    <row r="4043" spans="2:43" ht="18" customHeight="1" x14ac:dyDescent="0.2">
      <c r="B4043" s="4"/>
      <c r="C4043" s="117"/>
      <c r="D4043" s="117"/>
      <c r="E4043" s="117"/>
      <c r="F4043" s="48"/>
      <c r="G4043" s="11"/>
      <c r="H4043" s="117"/>
      <c r="I4043" s="124"/>
      <c r="J4043" s="124"/>
      <c r="K4043" s="144"/>
      <c r="L4043" s="11"/>
      <c r="M4043" s="143"/>
      <c r="N4043" s="42"/>
      <c r="O4043" s="128"/>
      <c r="P4043" s="130"/>
      <c r="Q4043" s="131"/>
      <c r="R4043" s="72">
        <v>1</v>
      </c>
      <c r="S4043" s="181"/>
      <c r="T4043" s="73" t="s">
        <v>430</v>
      </c>
      <c r="V4043" s="74">
        <v>1200000</v>
      </c>
      <c r="X4043" s="74">
        <v>1292800</v>
      </c>
      <c r="Z4043" s="829">
        <v>1884300</v>
      </c>
      <c r="AB4043" s="74">
        <v>1180100</v>
      </c>
      <c r="AD4043" s="74">
        <v>1275000</v>
      </c>
      <c r="AF4043" s="74">
        <v>0</v>
      </c>
      <c r="AH4043" s="74">
        <f t="shared" si="679"/>
        <v>1275000</v>
      </c>
      <c r="AI4043" s="446"/>
      <c r="AJ4043" s="74">
        <f>CEILING(AB4043*34/100,10)-10</f>
        <v>401230</v>
      </c>
      <c r="AK4043" s="8"/>
      <c r="AL4043" s="74">
        <v>1520500</v>
      </c>
      <c r="AM4043" s="74"/>
      <c r="AN4043" s="74">
        <v>1645600</v>
      </c>
      <c r="AO4043" s="74"/>
      <c r="AP4043" s="74">
        <v>1645600</v>
      </c>
      <c r="AQ4043" s="74"/>
    </row>
    <row r="4044" spans="2:43" ht="18" customHeight="1" x14ac:dyDescent="0.2">
      <c r="B4044" s="4"/>
      <c r="C4044" s="117"/>
      <c r="D4044" s="117"/>
      <c r="E4044" s="117"/>
      <c r="F4044" s="48"/>
      <c r="G4044" s="11"/>
      <c r="H4044" s="117"/>
      <c r="I4044" s="124"/>
      <c r="J4044" s="124"/>
      <c r="K4044" s="144"/>
      <c r="L4044" s="11"/>
      <c r="M4044" s="143"/>
      <c r="N4044" s="42"/>
      <c r="O4044" s="128"/>
      <c r="P4044" s="130"/>
      <c r="Q4044" s="131"/>
      <c r="R4044" s="72">
        <v>2</v>
      </c>
      <c r="S4044" s="181"/>
      <c r="T4044" s="73" t="s">
        <v>386</v>
      </c>
      <c r="V4044" s="74">
        <v>650000</v>
      </c>
      <c r="X4044" s="74">
        <v>778300</v>
      </c>
      <c r="Z4044" s="829">
        <v>1137000</v>
      </c>
      <c r="AB4044" s="74">
        <v>718100</v>
      </c>
      <c r="AD4044" s="74">
        <v>769500</v>
      </c>
      <c r="AF4044" s="74">
        <v>0</v>
      </c>
      <c r="AH4044" s="74">
        <f t="shared" si="679"/>
        <v>769500</v>
      </c>
      <c r="AI4044" s="8"/>
      <c r="AJ4044" s="74">
        <f>CEILING(AB4044*34/100,10)-10</f>
        <v>244150</v>
      </c>
      <c r="AK4044" s="8"/>
      <c r="AL4044" s="74">
        <v>927700</v>
      </c>
      <c r="AM4044" s="74"/>
      <c r="AN4044" s="74">
        <v>1003800</v>
      </c>
      <c r="AO4044" s="74"/>
      <c r="AP4044" s="74">
        <v>1003800</v>
      </c>
      <c r="AQ4044" s="74"/>
    </row>
    <row r="4045" spans="2:43" ht="18" hidden="1" customHeight="1" x14ac:dyDescent="0.2">
      <c r="B4045" s="4"/>
      <c r="C4045" s="117"/>
      <c r="D4045" s="117"/>
      <c r="E4045" s="117"/>
      <c r="F4045" s="48"/>
      <c r="G4045" s="11"/>
      <c r="H4045" s="117"/>
      <c r="I4045" s="124"/>
      <c r="J4045" s="124"/>
      <c r="K4045" s="144"/>
      <c r="L4045" s="11"/>
      <c r="M4045" s="143"/>
      <c r="N4045" s="42"/>
      <c r="O4045" s="128"/>
      <c r="P4045" s="130"/>
      <c r="Q4045" s="131"/>
      <c r="R4045" s="72">
        <v>8</v>
      </c>
      <c r="S4045" s="181"/>
      <c r="T4045" s="73" t="s">
        <v>463</v>
      </c>
      <c r="V4045" s="74">
        <v>0</v>
      </c>
      <c r="X4045" s="74">
        <v>0</v>
      </c>
      <c r="Z4045" s="74">
        <v>0</v>
      </c>
      <c r="AB4045" s="74">
        <v>0</v>
      </c>
      <c r="AD4045" s="74">
        <v>0</v>
      </c>
      <c r="AF4045" s="74">
        <v>0</v>
      </c>
      <c r="AH4045" s="74">
        <f t="shared" si="679"/>
        <v>0</v>
      </c>
      <c r="AI4045" s="8"/>
      <c r="AJ4045" s="74">
        <v>0</v>
      </c>
      <c r="AK4045" s="8"/>
      <c r="AL4045" s="74">
        <v>0</v>
      </c>
      <c r="AM4045" s="74"/>
      <c r="AN4045" s="74">
        <v>0</v>
      </c>
      <c r="AO4045" s="74"/>
      <c r="AP4045" s="74">
        <v>0</v>
      </c>
      <c r="AQ4045" s="74"/>
    </row>
    <row r="4046" spans="2:43" ht="18" customHeight="1" x14ac:dyDescent="0.2">
      <c r="B4046" s="4"/>
      <c r="C4046" s="117"/>
      <c r="D4046" s="117"/>
      <c r="E4046" s="117"/>
      <c r="F4046" s="48"/>
      <c r="G4046" s="11"/>
      <c r="H4046" s="117"/>
      <c r="I4046" s="124"/>
      <c r="J4046" s="124"/>
      <c r="K4046" s="144"/>
      <c r="L4046" s="11"/>
      <c r="M4046" s="143"/>
      <c r="N4046" s="42"/>
      <c r="O4046" s="127" t="s">
        <v>18</v>
      </c>
      <c r="P4046" s="123"/>
      <c r="Q4046" s="123"/>
      <c r="R4046" s="49"/>
      <c r="S4046" s="18"/>
      <c r="T4046" s="50" t="s">
        <v>190</v>
      </c>
      <c r="U4046" s="76"/>
      <c r="V4046" s="51">
        <f>V4047+V4063+V4070+V4073+V4076</f>
        <v>253000</v>
      </c>
      <c r="X4046" s="51">
        <f>X4047+X4063+X4070+X4073+X4076</f>
        <v>193500</v>
      </c>
      <c r="Z4046" s="51">
        <f>Z4047+Z4063+Z4070+Z4073+Z4076</f>
        <v>197600</v>
      </c>
      <c r="AB4046" s="51">
        <f>AB4047+AB4063+AB4070+AB4073+AB4076</f>
        <v>151100</v>
      </c>
      <c r="AD4046" s="51" t="e">
        <f>AD4047+AD4063+AD4070+AD4073+AD4076</f>
        <v>#REF!</v>
      </c>
      <c r="AF4046" s="51">
        <f>AF4047+AF4063+AF4070+AF4073+AF4076</f>
        <v>0</v>
      </c>
      <c r="AH4046" s="51" t="e">
        <f t="shared" si="679"/>
        <v>#REF!</v>
      </c>
      <c r="AI4046" s="8"/>
      <c r="AJ4046" s="51">
        <f>AJ4047+AJ4063+AJ4070+AJ4073+AJ4076</f>
        <v>37770</v>
      </c>
      <c r="AK4046" s="5"/>
      <c r="AL4046" s="51">
        <f>AL4047+AL4063+AL4070+AL4073+AL4076</f>
        <v>168500</v>
      </c>
      <c r="AM4046" s="51"/>
      <c r="AN4046" s="51">
        <f>AN4047+AN4063+AN4070+AN4073+AN4076</f>
        <v>180700</v>
      </c>
      <c r="AO4046" s="51"/>
      <c r="AP4046" s="51">
        <f>AP4047+AP4063+AP4070+AP4073+AP4076</f>
        <v>180700</v>
      </c>
      <c r="AQ4046" s="51"/>
    </row>
    <row r="4047" spans="2:43" ht="18" customHeight="1" x14ac:dyDescent="0.2">
      <c r="B4047" s="4"/>
      <c r="C4047" s="117"/>
      <c r="D4047" s="117"/>
      <c r="E4047" s="117"/>
      <c r="F4047" s="48"/>
      <c r="G4047" s="11"/>
      <c r="H4047" s="117"/>
      <c r="I4047" s="124"/>
      <c r="J4047" s="124"/>
      <c r="K4047" s="144"/>
      <c r="L4047" s="11"/>
      <c r="M4047" s="143"/>
      <c r="N4047" s="42"/>
      <c r="O4047" s="128"/>
      <c r="P4047" s="129">
        <v>2</v>
      </c>
      <c r="Q4047" s="129"/>
      <c r="R4047" s="64"/>
      <c r="S4047" s="234"/>
      <c r="T4047" s="65" t="s">
        <v>195</v>
      </c>
      <c r="U4047" s="155"/>
      <c r="V4047" s="66">
        <f>V4048+V4050+V4053+V4056+V4058+V4060</f>
        <v>236000</v>
      </c>
      <c r="X4047" s="66">
        <f>X4048+X4050+X4053+X4056+X4058+X4060</f>
        <v>176000</v>
      </c>
      <c r="Z4047" s="66">
        <f>Z4048+Z4050+Z4053+Z4056+Z4058+Z4060</f>
        <v>180000</v>
      </c>
      <c r="AB4047" s="66">
        <f>AB4048+AB4050+AB4053+AB4056+AB4058+AB4060</f>
        <v>131100</v>
      </c>
      <c r="AD4047" s="66" t="e">
        <f>AD4048+AD4050+AD4053+AD4056+AD4058+AD4060</f>
        <v>#REF!</v>
      </c>
      <c r="AF4047" s="66">
        <f>AF4048+AF4050+AF4053+AF4056+AF4058+AF4060</f>
        <v>0</v>
      </c>
      <c r="AH4047" s="66" t="e">
        <f t="shared" si="679"/>
        <v>#REF!</v>
      </c>
      <c r="AI4047" s="5"/>
      <c r="AJ4047" s="66">
        <f>AJ4048+AJ4050+AJ4053+AJ4056+AJ4058+AJ4060</f>
        <v>32770</v>
      </c>
      <c r="AK4047" s="67"/>
      <c r="AL4047" s="66">
        <f>AL4048+AL4050+AL4053+AL4056+AL4058+AL4060</f>
        <v>143400</v>
      </c>
      <c r="AM4047" s="66"/>
      <c r="AN4047" s="66">
        <f>AN4048+AN4050+AN4053+AN4056+AN4058+AN4060</f>
        <v>153500</v>
      </c>
      <c r="AO4047" s="66"/>
      <c r="AP4047" s="66">
        <f>AP4048+AP4050+AP4053+AP4056+AP4058+AP4060</f>
        <v>153500</v>
      </c>
      <c r="AQ4047" s="66"/>
    </row>
    <row r="4048" spans="2:43" ht="18" hidden="1" customHeight="1" x14ac:dyDescent="0.2">
      <c r="B4048" s="4"/>
      <c r="C4048" s="117"/>
      <c r="D4048" s="117"/>
      <c r="E4048" s="117"/>
      <c r="F4048" s="48"/>
      <c r="G4048" s="11"/>
      <c r="H4048" s="117"/>
      <c r="I4048" s="124"/>
      <c r="J4048" s="124"/>
      <c r="K4048" s="144"/>
      <c r="L4048" s="11"/>
      <c r="M4048" s="143"/>
      <c r="N4048" s="42"/>
      <c r="O4048" s="128"/>
      <c r="P4048" s="130"/>
      <c r="Q4048" s="131">
        <v>1</v>
      </c>
      <c r="R4048" s="68"/>
      <c r="S4048" s="35"/>
      <c r="T4048" s="69" t="s">
        <v>47</v>
      </c>
      <c r="U4048" s="92"/>
      <c r="V4048" s="70">
        <f>V4049</f>
        <v>0</v>
      </c>
      <c r="X4048" s="447">
        <f>X4049</f>
        <v>0</v>
      </c>
      <c r="Z4048" s="447">
        <f>Z4049</f>
        <v>0</v>
      </c>
      <c r="AB4048" s="447">
        <f>AB4049</f>
        <v>0</v>
      </c>
      <c r="AD4048" s="447">
        <f>AD4049</f>
        <v>0</v>
      </c>
      <c r="AF4048" s="447">
        <f>AF4049</f>
        <v>0</v>
      </c>
      <c r="AH4048" s="447">
        <f t="shared" ref="AH4048:AH4111" si="686">AD4048+AF4048</f>
        <v>0</v>
      </c>
      <c r="AI4048" s="67"/>
      <c r="AJ4048" s="447">
        <f>AJ4049</f>
        <v>0</v>
      </c>
      <c r="AK4048" s="71"/>
      <c r="AL4048" s="447">
        <f>AL4049</f>
        <v>0</v>
      </c>
      <c r="AM4048" s="447"/>
      <c r="AN4048" s="447">
        <f>AN4049</f>
        <v>0</v>
      </c>
      <c r="AO4048" s="447"/>
      <c r="AP4048" s="447">
        <f>AP4049</f>
        <v>0</v>
      </c>
      <c r="AQ4048" s="447"/>
    </row>
    <row r="4049" spans="2:43" ht="18" hidden="1" customHeight="1" x14ac:dyDescent="0.2">
      <c r="B4049" s="4"/>
      <c r="C4049" s="117"/>
      <c r="D4049" s="117"/>
      <c r="E4049" s="117"/>
      <c r="F4049" s="48"/>
      <c r="G4049" s="11"/>
      <c r="H4049" s="117"/>
      <c r="I4049" s="124"/>
      <c r="J4049" s="124"/>
      <c r="K4049" s="144"/>
      <c r="L4049" s="11"/>
      <c r="M4049" s="143"/>
      <c r="N4049" s="42"/>
      <c r="O4049" s="128"/>
      <c r="P4049" s="130"/>
      <c r="Q4049" s="130"/>
      <c r="R4049" s="72" t="s">
        <v>3</v>
      </c>
      <c r="S4049" s="181"/>
      <c r="T4049" s="73" t="s">
        <v>17</v>
      </c>
      <c r="V4049" s="74">
        <v>0</v>
      </c>
      <c r="X4049" s="74">
        <v>0</v>
      </c>
      <c r="Z4049" s="74">
        <v>0</v>
      </c>
      <c r="AB4049" s="74">
        <v>0</v>
      </c>
      <c r="AD4049" s="74">
        <v>0</v>
      </c>
      <c r="AF4049" s="74">
        <v>0</v>
      </c>
      <c r="AH4049" s="74">
        <f t="shared" si="686"/>
        <v>0</v>
      </c>
      <c r="AI4049" s="446"/>
      <c r="AJ4049" s="74">
        <v>0</v>
      </c>
      <c r="AK4049" s="8"/>
      <c r="AL4049" s="74">
        <v>0</v>
      </c>
      <c r="AM4049" s="74"/>
      <c r="AN4049" s="74">
        <v>0</v>
      </c>
      <c r="AO4049" s="74"/>
      <c r="AP4049" s="74">
        <v>0</v>
      </c>
      <c r="AQ4049" s="74"/>
    </row>
    <row r="4050" spans="2:43" ht="18" hidden="1" customHeight="1" x14ac:dyDescent="0.2">
      <c r="B4050" s="4"/>
      <c r="C4050" s="117"/>
      <c r="D4050" s="117"/>
      <c r="E4050" s="117"/>
      <c r="F4050" s="48"/>
      <c r="G4050" s="11"/>
      <c r="H4050" s="117"/>
      <c r="I4050" s="124"/>
      <c r="J4050" s="124"/>
      <c r="K4050" s="144"/>
      <c r="L4050" s="11"/>
      <c r="M4050" s="143"/>
      <c r="N4050" s="42"/>
      <c r="O4050" s="128"/>
      <c r="P4050" s="130"/>
      <c r="Q4050" s="131">
        <v>2</v>
      </c>
      <c r="R4050" s="68"/>
      <c r="S4050" s="35"/>
      <c r="T4050" s="69" t="s">
        <v>227</v>
      </c>
      <c r="U4050" s="92"/>
      <c r="V4050" s="70">
        <f>V4051+V4052</f>
        <v>0</v>
      </c>
      <c r="X4050" s="447">
        <f>X4051+X4052</f>
        <v>0</v>
      </c>
      <c r="Z4050" s="447">
        <f>Z4051+Z4052</f>
        <v>0</v>
      </c>
      <c r="AB4050" s="447">
        <f>AB4051+AB4052</f>
        <v>0</v>
      </c>
      <c r="AD4050" s="447">
        <f>AD4051+AD4052</f>
        <v>0</v>
      </c>
      <c r="AF4050" s="447">
        <f>AF4051+AF4052</f>
        <v>0</v>
      </c>
      <c r="AH4050" s="447">
        <f t="shared" si="686"/>
        <v>0</v>
      </c>
      <c r="AI4050" s="8"/>
      <c r="AJ4050" s="447">
        <f>AJ4051+AJ4052</f>
        <v>0</v>
      </c>
      <c r="AK4050" s="71"/>
      <c r="AL4050" s="447">
        <f>AL4051+AL4052</f>
        <v>0</v>
      </c>
      <c r="AM4050" s="447"/>
      <c r="AN4050" s="447">
        <f>AN4051+AN4052</f>
        <v>0</v>
      </c>
      <c r="AO4050" s="447"/>
      <c r="AP4050" s="447">
        <f>AP4051+AP4052</f>
        <v>0</v>
      </c>
      <c r="AQ4050" s="447"/>
    </row>
    <row r="4051" spans="2:43" ht="18" hidden="1" customHeight="1" x14ac:dyDescent="0.2">
      <c r="B4051" s="4"/>
      <c r="C4051" s="117"/>
      <c r="D4051" s="117"/>
      <c r="E4051" s="117"/>
      <c r="F4051" s="48"/>
      <c r="G4051" s="11"/>
      <c r="H4051" s="117"/>
      <c r="I4051" s="124"/>
      <c r="J4051" s="124"/>
      <c r="K4051" s="144"/>
      <c r="L4051" s="11"/>
      <c r="M4051" s="143"/>
      <c r="N4051" s="42"/>
      <c r="O4051" s="128"/>
      <c r="P4051" s="130"/>
      <c r="Q4051" s="130"/>
      <c r="R4051" s="72" t="s">
        <v>3</v>
      </c>
      <c r="S4051" s="181"/>
      <c r="T4051" s="73" t="s">
        <v>78</v>
      </c>
      <c r="V4051" s="74"/>
      <c r="X4051" s="74"/>
      <c r="Z4051" s="74"/>
      <c r="AB4051" s="74"/>
      <c r="AD4051" s="74"/>
      <c r="AF4051" s="74"/>
      <c r="AH4051" s="74">
        <f t="shared" si="686"/>
        <v>0</v>
      </c>
      <c r="AI4051" s="446"/>
      <c r="AJ4051" s="74"/>
      <c r="AK4051" s="8"/>
      <c r="AL4051" s="74"/>
      <c r="AM4051" s="74"/>
      <c r="AN4051" s="74"/>
      <c r="AO4051" s="74"/>
      <c r="AP4051" s="74"/>
      <c r="AQ4051" s="74"/>
    </row>
    <row r="4052" spans="2:43" ht="18" hidden="1" customHeight="1" x14ac:dyDescent="0.2">
      <c r="B4052" s="4"/>
      <c r="C4052" s="117"/>
      <c r="D4052" s="117"/>
      <c r="E4052" s="117"/>
      <c r="F4052" s="48"/>
      <c r="G4052" s="11"/>
      <c r="H4052" s="117"/>
      <c r="I4052" s="124"/>
      <c r="J4052" s="124"/>
      <c r="K4052" s="144"/>
      <c r="L4052" s="11"/>
      <c r="M4052" s="143"/>
      <c r="N4052" s="42"/>
      <c r="O4052" s="128"/>
      <c r="P4052" s="130"/>
      <c r="Q4052" s="130"/>
      <c r="R4052" s="72" t="s">
        <v>0</v>
      </c>
      <c r="S4052" s="181"/>
      <c r="T4052" s="73" t="s">
        <v>228</v>
      </c>
      <c r="V4052" s="74">
        <v>0</v>
      </c>
      <c r="X4052" s="74">
        <v>0</v>
      </c>
      <c r="Z4052" s="74">
        <v>0</v>
      </c>
      <c r="AB4052" s="74">
        <v>0</v>
      </c>
      <c r="AD4052" s="74">
        <v>0</v>
      </c>
      <c r="AF4052" s="74">
        <v>0</v>
      </c>
      <c r="AH4052" s="74">
        <f t="shared" si="686"/>
        <v>0</v>
      </c>
      <c r="AI4052" s="8"/>
      <c r="AJ4052" s="74">
        <v>0</v>
      </c>
      <c r="AK4052" s="8"/>
      <c r="AL4052" s="74">
        <v>0</v>
      </c>
      <c r="AM4052" s="74"/>
      <c r="AN4052" s="74">
        <v>0</v>
      </c>
      <c r="AO4052" s="74"/>
      <c r="AP4052" s="74">
        <v>0</v>
      </c>
      <c r="AQ4052" s="74"/>
    </row>
    <row r="4053" spans="2:43" ht="18" hidden="1" customHeight="1" x14ac:dyDescent="0.2">
      <c r="B4053" s="4"/>
      <c r="C4053" s="117"/>
      <c r="D4053" s="117"/>
      <c r="E4053" s="117"/>
      <c r="F4053" s="48"/>
      <c r="G4053" s="11"/>
      <c r="H4053" s="117"/>
      <c r="I4053" s="124"/>
      <c r="J4053" s="124"/>
      <c r="K4053" s="144"/>
      <c r="L4053" s="11"/>
      <c r="M4053" s="143"/>
      <c r="N4053" s="42"/>
      <c r="O4053" s="128"/>
      <c r="P4053" s="130"/>
      <c r="Q4053" s="131">
        <v>3</v>
      </c>
      <c r="R4053" s="68"/>
      <c r="S4053" s="35"/>
      <c r="T4053" s="69" t="s">
        <v>79</v>
      </c>
      <c r="U4053" s="92"/>
      <c r="V4053" s="70">
        <f>V4054+V4055</f>
        <v>0</v>
      </c>
      <c r="X4053" s="447">
        <f>X4054+X4055</f>
        <v>0</v>
      </c>
      <c r="Z4053" s="447">
        <f>Z4054+Z4055</f>
        <v>0</v>
      </c>
      <c r="AB4053" s="447">
        <f>AB4054+AB4055</f>
        <v>0</v>
      </c>
      <c r="AD4053" s="447">
        <f>AD4054+AD4055</f>
        <v>0</v>
      </c>
      <c r="AF4053" s="447">
        <f>AF4054+AF4055</f>
        <v>0</v>
      </c>
      <c r="AH4053" s="447">
        <f t="shared" si="686"/>
        <v>0</v>
      </c>
      <c r="AI4053" s="8"/>
      <c r="AJ4053" s="447">
        <f>AJ4054+AJ4055</f>
        <v>0</v>
      </c>
      <c r="AK4053" s="71"/>
      <c r="AL4053" s="447">
        <f>AL4054+AL4055</f>
        <v>0</v>
      </c>
      <c r="AM4053" s="447"/>
      <c r="AN4053" s="447">
        <f>AN4054+AN4055</f>
        <v>0</v>
      </c>
      <c r="AO4053" s="447"/>
      <c r="AP4053" s="447">
        <f>AP4054+AP4055</f>
        <v>0</v>
      </c>
      <c r="AQ4053" s="447"/>
    </row>
    <row r="4054" spans="2:43" ht="18" hidden="1" customHeight="1" x14ac:dyDescent="0.2">
      <c r="B4054" s="4"/>
      <c r="C4054" s="117"/>
      <c r="D4054" s="117"/>
      <c r="E4054" s="117"/>
      <c r="F4054" s="48"/>
      <c r="G4054" s="11"/>
      <c r="H4054" s="117"/>
      <c r="I4054" s="124"/>
      <c r="J4054" s="124"/>
      <c r="K4054" s="144"/>
      <c r="L4054" s="11"/>
      <c r="M4054" s="143"/>
      <c r="N4054" s="42"/>
      <c r="O4054" s="128"/>
      <c r="P4054" s="130"/>
      <c r="Q4054" s="131"/>
      <c r="R4054" s="72" t="s">
        <v>3</v>
      </c>
      <c r="S4054" s="181"/>
      <c r="T4054" s="73" t="s">
        <v>80</v>
      </c>
      <c r="V4054" s="83">
        <v>0</v>
      </c>
      <c r="X4054" s="448">
        <v>0</v>
      </c>
      <c r="Z4054" s="448">
        <v>0</v>
      </c>
      <c r="AB4054" s="448">
        <v>0</v>
      </c>
      <c r="AD4054" s="448">
        <v>0</v>
      </c>
      <c r="AF4054" s="448">
        <v>0</v>
      </c>
      <c r="AH4054" s="448">
        <f t="shared" si="686"/>
        <v>0</v>
      </c>
      <c r="AI4054" s="446"/>
      <c r="AJ4054" s="448">
        <v>0</v>
      </c>
      <c r="AK4054" s="87"/>
      <c r="AL4054" s="448">
        <v>0</v>
      </c>
      <c r="AM4054" s="448"/>
      <c r="AN4054" s="448">
        <v>0</v>
      </c>
      <c r="AO4054" s="448"/>
      <c r="AP4054" s="448">
        <v>0</v>
      </c>
      <c r="AQ4054" s="448"/>
    </row>
    <row r="4055" spans="2:43" ht="18" hidden="1" customHeight="1" x14ac:dyDescent="0.2">
      <c r="B4055" s="4"/>
      <c r="C4055" s="117"/>
      <c r="D4055" s="117"/>
      <c r="E4055" s="117"/>
      <c r="F4055" s="48"/>
      <c r="G4055" s="11"/>
      <c r="H4055" s="117"/>
      <c r="I4055" s="124"/>
      <c r="J4055" s="124"/>
      <c r="K4055" s="144"/>
      <c r="L4055" s="11"/>
      <c r="M4055" s="143"/>
      <c r="N4055" s="42"/>
      <c r="O4055" s="128"/>
      <c r="P4055" s="130"/>
      <c r="Q4055" s="130"/>
      <c r="R4055" s="72" t="s">
        <v>18</v>
      </c>
      <c r="S4055" s="181"/>
      <c r="T4055" s="73" t="s">
        <v>82</v>
      </c>
      <c r="V4055" s="74">
        <v>0</v>
      </c>
      <c r="X4055" s="74">
        <v>0</v>
      </c>
      <c r="Z4055" s="74">
        <v>0</v>
      </c>
      <c r="AB4055" s="74">
        <v>0</v>
      </c>
      <c r="AD4055" s="74">
        <v>0</v>
      </c>
      <c r="AF4055" s="74">
        <v>0</v>
      </c>
      <c r="AH4055" s="74">
        <f t="shared" si="686"/>
        <v>0</v>
      </c>
      <c r="AI4055" s="495"/>
      <c r="AJ4055" s="74">
        <v>0</v>
      </c>
      <c r="AK4055" s="8"/>
      <c r="AL4055" s="74">
        <v>0</v>
      </c>
      <c r="AM4055" s="74"/>
      <c r="AN4055" s="74">
        <v>0</v>
      </c>
      <c r="AO4055" s="74"/>
      <c r="AP4055" s="74">
        <v>0</v>
      </c>
      <c r="AQ4055" s="74"/>
    </row>
    <row r="4056" spans="2:43" ht="18" customHeight="1" x14ac:dyDescent="0.2">
      <c r="B4056" s="4"/>
      <c r="C4056" s="117"/>
      <c r="D4056" s="117"/>
      <c r="E4056" s="117"/>
      <c r="F4056" s="48"/>
      <c r="G4056" s="11"/>
      <c r="H4056" s="117"/>
      <c r="I4056" s="124"/>
      <c r="J4056" s="124"/>
      <c r="K4056" s="144"/>
      <c r="L4056" s="11"/>
      <c r="M4056" s="143"/>
      <c r="N4056" s="42"/>
      <c r="O4056" s="128"/>
      <c r="P4056" s="130"/>
      <c r="Q4056" s="131">
        <v>4</v>
      </c>
      <c r="R4056" s="84"/>
      <c r="S4056" s="250"/>
      <c r="T4056" s="69" t="s">
        <v>129</v>
      </c>
      <c r="U4056" s="92"/>
      <c r="V4056" s="70">
        <f>V4057</f>
        <v>236000</v>
      </c>
      <c r="X4056" s="447">
        <f>X4057</f>
        <v>176000</v>
      </c>
      <c r="Z4056" s="447">
        <f>Z4057</f>
        <v>180000</v>
      </c>
      <c r="AB4056" s="447">
        <f>AB4057</f>
        <v>131100</v>
      </c>
      <c r="AD4056" s="447">
        <f>AD4057</f>
        <v>138400</v>
      </c>
      <c r="AF4056" s="447">
        <f>AF4057</f>
        <v>0</v>
      </c>
      <c r="AH4056" s="447">
        <f t="shared" si="686"/>
        <v>138400</v>
      </c>
      <c r="AI4056" s="8"/>
      <c r="AJ4056" s="447">
        <f>AJ4057</f>
        <v>32770</v>
      </c>
      <c r="AK4056" s="71"/>
      <c r="AL4056" s="447">
        <f>AL4057</f>
        <v>143400</v>
      </c>
      <c r="AM4056" s="447"/>
      <c r="AN4056" s="447">
        <f>AN4057</f>
        <v>153500</v>
      </c>
      <c r="AO4056" s="447"/>
      <c r="AP4056" s="447">
        <f>AP4057</f>
        <v>153500</v>
      </c>
      <c r="AQ4056" s="447"/>
    </row>
    <row r="4057" spans="2:43" ht="18" customHeight="1" x14ac:dyDescent="0.25">
      <c r="B4057" s="4"/>
      <c r="C4057" s="117"/>
      <c r="D4057" s="117"/>
      <c r="E4057" s="117"/>
      <c r="F4057" s="48"/>
      <c r="G4057" s="11"/>
      <c r="H4057" s="117"/>
      <c r="I4057" s="124"/>
      <c r="J4057" s="124"/>
      <c r="K4057" s="144"/>
      <c r="L4057" s="11"/>
      <c r="M4057" s="143"/>
      <c r="N4057" s="42"/>
      <c r="O4057" s="128"/>
      <c r="P4057" s="130"/>
      <c r="Q4057" s="130"/>
      <c r="R4057" s="72" t="s">
        <v>3</v>
      </c>
      <c r="S4057" s="181"/>
      <c r="T4057" s="73" t="s">
        <v>130</v>
      </c>
      <c r="V4057" s="74">
        <v>236000</v>
      </c>
      <c r="X4057" s="74">
        <v>176000</v>
      </c>
      <c r="Z4057" s="74">
        <v>180000</v>
      </c>
      <c r="AB4057" s="74">
        <v>131100</v>
      </c>
      <c r="AD4057" s="74">
        <v>138400</v>
      </c>
      <c r="AF4057" s="696">
        <v>0</v>
      </c>
      <c r="AH4057" s="696">
        <f t="shared" si="686"/>
        <v>138400</v>
      </c>
      <c r="AI4057" s="446"/>
      <c r="AJ4057" s="74">
        <f>CEILING(AB4057*25/100,10)-10</f>
        <v>32770</v>
      </c>
      <c r="AK4057" s="8"/>
      <c r="AL4057" s="74">
        <v>143400</v>
      </c>
      <c r="AM4057" s="74"/>
      <c r="AN4057" s="74">
        <v>153500</v>
      </c>
      <c r="AO4057" s="74"/>
      <c r="AP4057" s="74">
        <v>153500</v>
      </c>
      <c r="AQ4057" s="74"/>
    </row>
    <row r="4058" spans="2:43" ht="18" hidden="1" customHeight="1" x14ac:dyDescent="0.2">
      <c r="B4058" s="4"/>
      <c r="C4058" s="117"/>
      <c r="D4058" s="117"/>
      <c r="E4058" s="117"/>
      <c r="F4058" s="48"/>
      <c r="G4058" s="11"/>
      <c r="H4058" s="117"/>
      <c r="I4058" s="124"/>
      <c r="J4058" s="124"/>
      <c r="K4058" s="144"/>
      <c r="L4058" s="11"/>
      <c r="M4058" s="143"/>
      <c r="N4058" s="42"/>
      <c r="O4058" s="128"/>
      <c r="P4058" s="130"/>
      <c r="Q4058" s="131">
        <v>5</v>
      </c>
      <c r="R4058" s="68"/>
      <c r="S4058" s="35"/>
      <c r="T4058" s="69" t="s">
        <v>48</v>
      </c>
      <c r="U4058" s="92"/>
      <c r="V4058" s="70">
        <f>V4059</f>
        <v>0</v>
      </c>
      <c r="X4058" s="447">
        <f>X4059</f>
        <v>0</v>
      </c>
      <c r="Z4058" s="447">
        <f>Z4059</f>
        <v>0</v>
      </c>
      <c r="AB4058" s="447">
        <f>AB4059</f>
        <v>0</v>
      </c>
      <c r="AD4058" s="447">
        <f>AD4059</f>
        <v>0</v>
      </c>
      <c r="AF4058" s="447">
        <f>AF4059</f>
        <v>0</v>
      </c>
      <c r="AH4058" s="447">
        <f t="shared" si="686"/>
        <v>0</v>
      </c>
      <c r="AI4058" s="8"/>
      <c r="AJ4058" s="447">
        <f>AJ4059</f>
        <v>0</v>
      </c>
      <c r="AK4058" s="71"/>
      <c r="AL4058" s="447">
        <f>AL4059</f>
        <v>0</v>
      </c>
      <c r="AM4058" s="447"/>
      <c r="AN4058" s="447">
        <f>AN4059</f>
        <v>0</v>
      </c>
      <c r="AO4058" s="447"/>
      <c r="AP4058" s="447">
        <f>AP4059</f>
        <v>0</v>
      </c>
      <c r="AQ4058" s="447"/>
    </row>
    <row r="4059" spans="2:43" ht="18" hidden="1" customHeight="1" x14ac:dyDescent="0.2">
      <c r="B4059" s="4"/>
      <c r="C4059" s="117"/>
      <c r="D4059" s="117"/>
      <c r="E4059" s="117"/>
      <c r="F4059" s="48"/>
      <c r="G4059" s="11"/>
      <c r="H4059" s="117"/>
      <c r="I4059" s="124"/>
      <c r="J4059" s="124"/>
      <c r="K4059" s="144"/>
      <c r="L4059" s="11"/>
      <c r="M4059" s="143"/>
      <c r="N4059" s="42"/>
      <c r="O4059" s="128"/>
      <c r="P4059" s="130"/>
      <c r="Q4059" s="130"/>
      <c r="R4059" s="72" t="s">
        <v>3</v>
      </c>
      <c r="S4059" s="181"/>
      <c r="T4059" s="73" t="s">
        <v>551</v>
      </c>
      <c r="V4059" s="74">
        <v>0</v>
      </c>
      <c r="X4059" s="74">
        <v>0</v>
      </c>
      <c r="Z4059" s="74">
        <v>0</v>
      </c>
      <c r="AB4059" s="74">
        <v>0</v>
      </c>
      <c r="AD4059" s="74">
        <v>0</v>
      </c>
      <c r="AF4059" s="74">
        <v>0</v>
      </c>
      <c r="AH4059" s="74">
        <f t="shared" si="686"/>
        <v>0</v>
      </c>
      <c r="AI4059" s="446"/>
      <c r="AJ4059" s="74">
        <v>0</v>
      </c>
      <c r="AK4059" s="8"/>
      <c r="AL4059" s="74">
        <v>0</v>
      </c>
      <c r="AM4059" s="74"/>
      <c r="AN4059" s="74">
        <v>0</v>
      </c>
      <c r="AO4059" s="74"/>
      <c r="AP4059" s="74">
        <v>0</v>
      </c>
      <c r="AQ4059" s="74"/>
    </row>
    <row r="4060" spans="2:43" ht="18" hidden="1" customHeight="1" x14ac:dyDescent="0.2">
      <c r="B4060" s="4"/>
      <c r="C4060" s="117"/>
      <c r="D4060" s="117"/>
      <c r="E4060" s="117"/>
      <c r="F4060" s="48"/>
      <c r="G4060" s="11"/>
      <c r="H4060" s="117"/>
      <c r="I4060" s="124"/>
      <c r="J4060" s="124"/>
      <c r="K4060" s="144"/>
      <c r="L4060" s="11"/>
      <c r="M4060" s="143"/>
      <c r="N4060" s="42"/>
      <c r="O4060" s="128"/>
      <c r="P4060" s="130"/>
      <c r="Q4060" s="131">
        <v>6</v>
      </c>
      <c r="R4060" s="84"/>
      <c r="S4060" s="250"/>
      <c r="T4060" s="69" t="s">
        <v>19</v>
      </c>
      <c r="U4060" s="92"/>
      <c r="V4060" s="70">
        <f>V4061+V4062</f>
        <v>0</v>
      </c>
      <c r="X4060" s="447">
        <f>X4061+X4062</f>
        <v>0</v>
      </c>
      <c r="Z4060" s="447">
        <f>Z4061+Z4062</f>
        <v>0</v>
      </c>
      <c r="AB4060" s="447">
        <f>AB4061+AB4062</f>
        <v>0</v>
      </c>
      <c r="AD4060" s="447" t="e">
        <f>#REF!+AD4062</f>
        <v>#REF!</v>
      </c>
      <c r="AF4060" s="447">
        <f>AF4061+AF4062</f>
        <v>0</v>
      </c>
      <c r="AH4060" s="447" t="e">
        <f t="shared" si="686"/>
        <v>#REF!</v>
      </c>
      <c r="AI4060" s="8"/>
      <c r="AJ4060" s="447">
        <f>AJ4061+AJ4062</f>
        <v>0</v>
      </c>
      <c r="AK4060" s="71"/>
      <c r="AL4060" s="447">
        <f>AL4061+AL4062</f>
        <v>0</v>
      </c>
      <c r="AM4060" s="447"/>
      <c r="AN4060" s="447">
        <f>AN4061+AN4062</f>
        <v>0</v>
      </c>
      <c r="AO4060" s="447"/>
      <c r="AP4060" s="447">
        <f>AP4061+AP4062</f>
        <v>0</v>
      </c>
      <c r="AQ4060" s="447"/>
    </row>
    <row r="4061" spans="2:43" ht="18" hidden="1" customHeight="1" x14ac:dyDescent="0.2">
      <c r="B4061" s="4"/>
      <c r="C4061" s="117"/>
      <c r="D4061" s="117"/>
      <c r="E4061" s="117"/>
      <c r="F4061" s="48"/>
      <c r="G4061" s="11"/>
      <c r="H4061" s="117"/>
      <c r="I4061" s="124"/>
      <c r="J4061" s="124"/>
      <c r="K4061" s="144"/>
      <c r="L4061" s="11"/>
      <c r="M4061" s="143"/>
      <c r="N4061" s="42"/>
      <c r="O4061" s="128"/>
      <c r="P4061" s="130"/>
      <c r="Q4061" s="130"/>
      <c r="R4061" s="72" t="s">
        <v>3</v>
      </c>
      <c r="S4061" s="181"/>
      <c r="T4061" s="73" t="s">
        <v>243</v>
      </c>
      <c r="V4061" s="74">
        <v>0</v>
      </c>
      <c r="X4061" s="74">
        <v>0</v>
      </c>
      <c r="Z4061" s="74">
        <v>0</v>
      </c>
      <c r="AB4061" s="74">
        <v>0</v>
      </c>
      <c r="AD4061" s="74">
        <v>0</v>
      </c>
      <c r="AF4061" s="74">
        <v>0</v>
      </c>
      <c r="AH4061" s="74">
        <f t="shared" si="686"/>
        <v>0</v>
      </c>
      <c r="AI4061" s="446"/>
      <c r="AJ4061" s="74">
        <v>0</v>
      </c>
      <c r="AK4061" s="8"/>
      <c r="AL4061" s="74">
        <v>0</v>
      </c>
      <c r="AM4061" s="74"/>
      <c r="AN4061" s="74">
        <v>0</v>
      </c>
      <c r="AO4061" s="74"/>
      <c r="AP4061" s="74">
        <v>0</v>
      </c>
      <c r="AQ4061" s="74"/>
    </row>
    <row r="4062" spans="2:43" ht="18" hidden="1" customHeight="1" x14ac:dyDescent="0.2">
      <c r="B4062" s="4"/>
      <c r="C4062" s="117"/>
      <c r="D4062" s="117"/>
      <c r="E4062" s="117"/>
      <c r="F4062" s="48"/>
      <c r="G4062" s="11"/>
      <c r="H4062" s="117"/>
      <c r="I4062" s="124"/>
      <c r="J4062" s="124"/>
      <c r="K4062" s="144"/>
      <c r="L4062" s="11"/>
      <c r="M4062" s="143"/>
      <c r="N4062" s="42"/>
      <c r="O4062" s="128"/>
      <c r="P4062" s="130"/>
      <c r="Q4062" s="130"/>
      <c r="R4062" s="72" t="s">
        <v>0</v>
      </c>
      <c r="S4062" s="181"/>
      <c r="T4062" s="73" t="s">
        <v>72</v>
      </c>
      <c r="V4062" s="74">
        <v>0</v>
      </c>
      <c r="X4062" s="74">
        <v>0</v>
      </c>
      <c r="Z4062" s="74">
        <v>0</v>
      </c>
      <c r="AB4062" s="74">
        <v>0</v>
      </c>
      <c r="AD4062" s="74">
        <v>0</v>
      </c>
      <c r="AF4062" s="74">
        <v>0</v>
      </c>
      <c r="AH4062" s="74">
        <f t="shared" si="686"/>
        <v>0</v>
      </c>
      <c r="AI4062" s="8"/>
      <c r="AJ4062" s="74">
        <v>0</v>
      </c>
      <c r="AK4062" s="8"/>
      <c r="AL4062" s="74">
        <v>0</v>
      </c>
      <c r="AM4062" s="74"/>
      <c r="AN4062" s="74">
        <v>0</v>
      </c>
      <c r="AO4062" s="74"/>
      <c r="AP4062" s="74">
        <v>0</v>
      </c>
      <c r="AQ4062" s="74"/>
    </row>
    <row r="4063" spans="2:43" ht="18" customHeight="1" x14ac:dyDescent="0.2">
      <c r="B4063" s="4"/>
      <c r="C4063" s="117"/>
      <c r="D4063" s="117"/>
      <c r="E4063" s="117"/>
      <c r="F4063" s="48"/>
      <c r="G4063" s="11"/>
      <c r="H4063" s="117"/>
      <c r="I4063" s="124"/>
      <c r="J4063" s="124"/>
      <c r="K4063" s="144"/>
      <c r="L4063" s="11"/>
      <c r="M4063" s="143"/>
      <c r="N4063" s="42"/>
      <c r="O4063" s="128"/>
      <c r="P4063" s="129">
        <v>3</v>
      </c>
      <c r="Q4063" s="129"/>
      <c r="R4063" s="64"/>
      <c r="S4063" s="234"/>
      <c r="T4063" s="65" t="s">
        <v>215</v>
      </c>
      <c r="U4063" s="155"/>
      <c r="V4063" s="66">
        <f>V4064+V4066</f>
        <v>17000</v>
      </c>
      <c r="X4063" s="66">
        <f>X4064+X4066</f>
        <v>17500</v>
      </c>
      <c r="Z4063" s="66">
        <f>Z4064+Z4066+Z4068</f>
        <v>17600</v>
      </c>
      <c r="AB4063" s="66">
        <f>AB4064+AB4066+AB4068</f>
        <v>20000</v>
      </c>
      <c r="AD4063" s="66">
        <f t="shared" ref="AD4063:AO4063" si="687">AD4064+AD4066+AD4068</f>
        <v>20700</v>
      </c>
      <c r="AE4063" s="66">
        <f t="shared" si="687"/>
        <v>0</v>
      </c>
      <c r="AF4063" s="66">
        <f t="shared" si="687"/>
        <v>0</v>
      </c>
      <c r="AG4063" s="66">
        <f t="shared" si="687"/>
        <v>0</v>
      </c>
      <c r="AH4063" s="66">
        <f t="shared" si="686"/>
        <v>20700</v>
      </c>
      <c r="AI4063" s="8"/>
      <c r="AJ4063" s="66">
        <f t="shared" ref="AJ4063" si="688">AJ4064+AJ4066+AJ4068</f>
        <v>5000</v>
      </c>
      <c r="AK4063" s="66">
        <f t="shared" ref="AK4063" si="689">AK4064+AK4066+AK4068</f>
        <v>0</v>
      </c>
      <c r="AL4063" s="66">
        <f t="shared" si="687"/>
        <v>25100</v>
      </c>
      <c r="AM4063" s="66"/>
      <c r="AN4063" s="66">
        <f t="shared" si="687"/>
        <v>27200</v>
      </c>
      <c r="AO4063" s="66">
        <f t="shared" si="687"/>
        <v>0</v>
      </c>
      <c r="AP4063" s="66">
        <f t="shared" ref="AP4063:AQ4063" si="690">AP4064+AP4066+AP4068</f>
        <v>27200</v>
      </c>
      <c r="AQ4063" s="66">
        <f t="shared" si="690"/>
        <v>0</v>
      </c>
    </row>
    <row r="4064" spans="2:43" ht="18" customHeight="1" x14ac:dyDescent="0.2">
      <c r="B4064" s="4"/>
      <c r="C4064" s="117"/>
      <c r="D4064" s="117"/>
      <c r="E4064" s="117"/>
      <c r="F4064" s="48"/>
      <c r="G4064" s="11"/>
      <c r="H4064" s="117"/>
      <c r="I4064" s="124"/>
      <c r="J4064" s="124"/>
      <c r="K4064" s="144"/>
      <c r="L4064" s="11"/>
      <c r="M4064" s="143"/>
      <c r="N4064" s="42"/>
      <c r="O4064" s="128"/>
      <c r="P4064" s="130"/>
      <c r="Q4064" s="131">
        <v>1</v>
      </c>
      <c r="R4064" s="68"/>
      <c r="S4064" s="35"/>
      <c r="T4064" s="69" t="s">
        <v>20</v>
      </c>
      <c r="U4064" s="92"/>
      <c r="V4064" s="70">
        <f>V4065</f>
        <v>0</v>
      </c>
      <c r="X4064" s="447">
        <f>X4065</f>
        <v>0</v>
      </c>
      <c r="Z4064" s="447">
        <f>Z4065</f>
        <v>0</v>
      </c>
      <c r="AB4064" s="447">
        <f>AB4065</f>
        <v>15000</v>
      </c>
      <c r="AD4064" s="447">
        <f>AD4065</f>
        <v>15700</v>
      </c>
      <c r="AF4064" s="447">
        <f>AF4065</f>
        <v>0</v>
      </c>
      <c r="AH4064" s="447">
        <f t="shared" si="686"/>
        <v>15700</v>
      </c>
      <c r="AI4064" s="66">
        <f t="shared" ref="AI4064" si="691">AI4065+AI4067+AI4069</f>
        <v>0</v>
      </c>
      <c r="AJ4064" s="447">
        <f>AJ4065</f>
        <v>3750</v>
      </c>
      <c r="AK4064" s="71"/>
      <c r="AL4064" s="447">
        <f>AL4065</f>
        <v>19600</v>
      </c>
      <c r="AM4064" s="447"/>
      <c r="AN4064" s="447">
        <f>AN4065</f>
        <v>21200</v>
      </c>
      <c r="AO4064" s="447"/>
      <c r="AP4064" s="447">
        <f>AP4065</f>
        <v>21200</v>
      </c>
      <c r="AQ4064" s="447"/>
    </row>
    <row r="4065" spans="2:43" ht="18" customHeight="1" x14ac:dyDescent="0.2">
      <c r="B4065" s="4"/>
      <c r="C4065" s="117"/>
      <c r="D4065" s="117"/>
      <c r="E4065" s="117"/>
      <c r="F4065" s="48"/>
      <c r="G4065" s="11"/>
      <c r="H4065" s="117"/>
      <c r="I4065" s="124"/>
      <c r="J4065" s="124"/>
      <c r="K4065" s="144"/>
      <c r="L4065" s="11"/>
      <c r="M4065" s="143"/>
      <c r="N4065" s="42"/>
      <c r="O4065" s="128"/>
      <c r="P4065" s="130"/>
      <c r="Q4065" s="131"/>
      <c r="R4065" s="72" t="s">
        <v>3</v>
      </c>
      <c r="S4065" s="181"/>
      <c r="T4065" s="73" t="s">
        <v>20</v>
      </c>
      <c r="V4065" s="74">
        <v>0</v>
      </c>
      <c r="X4065" s="74">
        <v>0</v>
      </c>
      <c r="Z4065" s="74">
        <v>0</v>
      </c>
      <c r="AB4065" s="74">
        <v>15000</v>
      </c>
      <c r="AD4065" s="74">
        <v>15700</v>
      </c>
      <c r="AF4065" s="74">
        <v>0</v>
      </c>
      <c r="AH4065" s="74">
        <f t="shared" si="686"/>
        <v>15700</v>
      </c>
      <c r="AI4065" s="446"/>
      <c r="AJ4065" s="74">
        <f>CEILING(AB4065*25/100,10)</f>
        <v>3750</v>
      </c>
      <c r="AK4065" s="8"/>
      <c r="AL4065" s="74">
        <v>19600</v>
      </c>
      <c r="AM4065" s="74"/>
      <c r="AN4065" s="74">
        <v>21200</v>
      </c>
      <c r="AO4065" s="74"/>
      <c r="AP4065" s="74">
        <v>21200</v>
      </c>
      <c r="AQ4065" s="74"/>
    </row>
    <row r="4066" spans="2:43" ht="18" hidden="1" customHeight="1" x14ac:dyDescent="0.2">
      <c r="B4066" s="4"/>
      <c r="C4066" s="117"/>
      <c r="D4066" s="117"/>
      <c r="E4066" s="117"/>
      <c r="F4066" s="48"/>
      <c r="G4066" s="11"/>
      <c r="H4066" s="117"/>
      <c r="I4066" s="124"/>
      <c r="J4066" s="124"/>
      <c r="K4066" s="144"/>
      <c r="L4066" s="11"/>
      <c r="M4066" s="143"/>
      <c r="N4066" s="42"/>
      <c r="O4066" s="128"/>
      <c r="P4066" s="130"/>
      <c r="Q4066" s="131">
        <v>2</v>
      </c>
      <c r="R4066" s="68"/>
      <c r="S4066" s="35"/>
      <c r="T4066" s="69" t="s">
        <v>21</v>
      </c>
      <c r="U4066" s="92"/>
      <c r="V4066" s="70">
        <f>V4067</f>
        <v>17000</v>
      </c>
      <c r="X4066" s="447">
        <f>X4067</f>
        <v>17500</v>
      </c>
      <c r="Z4066" s="447">
        <f>Z4067</f>
        <v>17600</v>
      </c>
      <c r="AB4066" s="447">
        <f>AB4067</f>
        <v>0</v>
      </c>
      <c r="AD4066" s="447">
        <f>AD4067</f>
        <v>0</v>
      </c>
      <c r="AF4066" s="447">
        <f>AF4067</f>
        <v>0</v>
      </c>
      <c r="AH4066" s="447">
        <f t="shared" si="686"/>
        <v>0</v>
      </c>
      <c r="AI4066" s="8"/>
      <c r="AJ4066" s="447">
        <f>AJ4067</f>
        <v>0</v>
      </c>
      <c r="AK4066" s="71"/>
      <c r="AL4066" s="447">
        <f>AL4067</f>
        <v>0</v>
      </c>
      <c r="AM4066" s="447"/>
      <c r="AN4066" s="447">
        <f>AN4067</f>
        <v>0</v>
      </c>
      <c r="AO4066" s="447"/>
      <c r="AP4066" s="447">
        <f>AP4067</f>
        <v>0</v>
      </c>
      <c r="AQ4066" s="447"/>
    </row>
    <row r="4067" spans="2:43" ht="18" hidden="1" customHeight="1" x14ac:dyDescent="0.25">
      <c r="B4067" s="4"/>
      <c r="C4067" s="117"/>
      <c r="D4067" s="117"/>
      <c r="E4067" s="117"/>
      <c r="F4067" s="48"/>
      <c r="G4067" s="11"/>
      <c r="H4067" s="117"/>
      <c r="I4067" s="124"/>
      <c r="J4067" s="124"/>
      <c r="K4067" s="144"/>
      <c r="L4067" s="11"/>
      <c r="M4067" s="143"/>
      <c r="N4067" s="42"/>
      <c r="O4067" s="128"/>
      <c r="P4067" s="130"/>
      <c r="Q4067" s="130"/>
      <c r="R4067" s="72" t="s">
        <v>3</v>
      </c>
      <c r="S4067" s="181"/>
      <c r="T4067" s="73" t="s">
        <v>21</v>
      </c>
      <c r="V4067" s="74">
        <v>17000</v>
      </c>
      <c r="X4067" s="74">
        <v>17500</v>
      </c>
      <c r="Z4067" s="74">
        <v>17600</v>
      </c>
      <c r="AB4067" s="74">
        <v>0</v>
      </c>
      <c r="AD4067" s="74">
        <v>0</v>
      </c>
      <c r="AF4067" s="696">
        <v>0</v>
      </c>
      <c r="AH4067" s="696">
        <f t="shared" si="686"/>
        <v>0</v>
      </c>
      <c r="AI4067" s="446"/>
      <c r="AJ4067" s="74">
        <v>0</v>
      </c>
      <c r="AK4067" s="8"/>
      <c r="AL4067" s="74">
        <v>0</v>
      </c>
      <c r="AM4067" s="74"/>
      <c r="AN4067" s="74">
        <v>0</v>
      </c>
      <c r="AO4067" s="74"/>
      <c r="AP4067" s="74">
        <v>0</v>
      </c>
      <c r="AQ4067" s="74"/>
    </row>
    <row r="4068" spans="2:43" ht="18" customHeight="1" x14ac:dyDescent="0.2">
      <c r="B4068" s="4"/>
      <c r="C4068" s="117"/>
      <c r="D4068" s="117"/>
      <c r="E4068" s="117"/>
      <c r="F4068" s="48"/>
      <c r="G4068" s="11"/>
      <c r="H4068" s="117"/>
      <c r="I4068" s="124"/>
      <c r="J4068" s="124"/>
      <c r="K4068" s="144"/>
      <c r="L4068" s="11"/>
      <c r="M4068" s="143"/>
      <c r="N4068" s="42"/>
      <c r="O4068" s="128"/>
      <c r="P4068" s="130"/>
      <c r="Q4068" s="131">
        <v>3</v>
      </c>
      <c r="R4068" s="68"/>
      <c r="S4068" s="35"/>
      <c r="T4068" s="450" t="s">
        <v>22</v>
      </c>
      <c r="U4068" s="92"/>
      <c r="V4068" s="70">
        <f>V4069</f>
        <v>17000</v>
      </c>
      <c r="X4068" s="447">
        <f>X4069</f>
        <v>17500</v>
      </c>
      <c r="Z4068" s="447">
        <f>Z4069</f>
        <v>0</v>
      </c>
      <c r="AB4068" s="447">
        <f>AB4069</f>
        <v>5000</v>
      </c>
      <c r="AD4068" s="447">
        <f>AD4069</f>
        <v>5000</v>
      </c>
      <c r="AF4068" s="447">
        <f>AF4069</f>
        <v>0</v>
      </c>
      <c r="AH4068" s="447">
        <f t="shared" si="686"/>
        <v>5000</v>
      </c>
      <c r="AI4068" s="8"/>
      <c r="AJ4068" s="447">
        <f>AJ4069</f>
        <v>1250</v>
      </c>
      <c r="AK4068" s="71"/>
      <c r="AL4068" s="447">
        <f>AL4069</f>
        <v>5500</v>
      </c>
      <c r="AM4068" s="447"/>
      <c r="AN4068" s="447">
        <f>AN4069</f>
        <v>6000</v>
      </c>
      <c r="AO4068" s="447"/>
      <c r="AP4068" s="447">
        <f>AP4069</f>
        <v>6000</v>
      </c>
      <c r="AQ4068" s="447"/>
    </row>
    <row r="4069" spans="2:43" ht="18" customHeight="1" x14ac:dyDescent="0.25">
      <c r="B4069" s="4"/>
      <c r="C4069" s="117"/>
      <c r="D4069" s="117"/>
      <c r="E4069" s="117"/>
      <c r="F4069" s="48"/>
      <c r="G4069" s="11"/>
      <c r="H4069" s="117"/>
      <c r="I4069" s="124"/>
      <c r="J4069" s="124"/>
      <c r="K4069" s="144"/>
      <c r="L4069" s="11"/>
      <c r="M4069" s="143"/>
      <c r="N4069" s="42"/>
      <c r="O4069" s="128"/>
      <c r="P4069" s="130"/>
      <c r="Q4069" s="130"/>
      <c r="R4069" s="72" t="s">
        <v>3</v>
      </c>
      <c r="S4069" s="181"/>
      <c r="T4069" s="73" t="s">
        <v>22</v>
      </c>
      <c r="V4069" s="74">
        <v>17000</v>
      </c>
      <c r="X4069" s="74">
        <v>17500</v>
      </c>
      <c r="Z4069" s="74">
        <v>0</v>
      </c>
      <c r="AB4069" s="74">
        <v>5000</v>
      </c>
      <c r="AD4069" s="74">
        <v>5000</v>
      </c>
      <c r="AF4069" s="696">
        <v>0</v>
      </c>
      <c r="AH4069" s="696">
        <f t="shared" si="686"/>
        <v>5000</v>
      </c>
      <c r="AI4069" s="446"/>
      <c r="AJ4069" s="74">
        <f>CEILING(AB4069*25/100,10)</f>
        <v>1250</v>
      </c>
      <c r="AK4069" s="8"/>
      <c r="AL4069" s="74">
        <v>5500</v>
      </c>
      <c r="AM4069" s="74"/>
      <c r="AN4069" s="74">
        <v>6000</v>
      </c>
      <c r="AO4069" s="74"/>
      <c r="AP4069" s="74">
        <v>6000</v>
      </c>
      <c r="AQ4069" s="74"/>
    </row>
    <row r="4070" spans="2:43" ht="18" hidden="1" customHeight="1" x14ac:dyDescent="0.2">
      <c r="B4070" s="4"/>
      <c r="C4070" s="117"/>
      <c r="D4070" s="117"/>
      <c r="E4070" s="117"/>
      <c r="F4070" s="48"/>
      <c r="G4070" s="11"/>
      <c r="H4070" s="117"/>
      <c r="I4070" s="124"/>
      <c r="J4070" s="124"/>
      <c r="K4070" s="144"/>
      <c r="L4070" s="11"/>
      <c r="M4070" s="143"/>
      <c r="N4070" s="42"/>
      <c r="O4070" s="128"/>
      <c r="P4070" s="129">
        <v>5</v>
      </c>
      <c r="Q4070" s="129"/>
      <c r="R4070" s="64"/>
      <c r="S4070" s="234"/>
      <c r="T4070" s="65" t="s">
        <v>24</v>
      </c>
      <c r="U4070" s="155"/>
      <c r="V4070" s="66">
        <f>V4071</f>
        <v>0</v>
      </c>
      <c r="X4070" s="66">
        <f>X4071</f>
        <v>0</v>
      </c>
      <c r="Z4070" s="66">
        <f>Z4071</f>
        <v>0</v>
      </c>
      <c r="AB4070" s="66">
        <f>AB4071</f>
        <v>0</v>
      </c>
      <c r="AD4070" s="66" t="e">
        <f>#REF!</f>
        <v>#REF!</v>
      </c>
      <c r="AF4070" s="66">
        <f>AF4071</f>
        <v>0</v>
      </c>
      <c r="AH4070" s="66" t="e">
        <f t="shared" si="686"/>
        <v>#REF!</v>
      </c>
      <c r="AI4070" s="8"/>
      <c r="AJ4070" s="66">
        <f>AJ4071</f>
        <v>0</v>
      </c>
      <c r="AK4070" s="67"/>
      <c r="AL4070" s="66">
        <f t="shared" ref="AL4070:AP4071" si="692">AL4071</f>
        <v>0</v>
      </c>
      <c r="AM4070" s="66"/>
      <c r="AN4070" s="66">
        <f t="shared" si="692"/>
        <v>0</v>
      </c>
      <c r="AO4070" s="66"/>
      <c r="AP4070" s="66">
        <f t="shared" si="692"/>
        <v>0</v>
      </c>
      <c r="AQ4070" s="66"/>
    </row>
    <row r="4071" spans="2:43" ht="18" hidden="1" customHeight="1" x14ac:dyDescent="0.2">
      <c r="B4071" s="4"/>
      <c r="C4071" s="117"/>
      <c r="D4071" s="117"/>
      <c r="E4071" s="117"/>
      <c r="F4071" s="48"/>
      <c r="G4071" s="11"/>
      <c r="H4071" s="117"/>
      <c r="I4071" s="124"/>
      <c r="J4071" s="124"/>
      <c r="K4071" s="144"/>
      <c r="L4071" s="11"/>
      <c r="M4071" s="143"/>
      <c r="N4071" s="42"/>
      <c r="O4071" s="128"/>
      <c r="P4071" s="130"/>
      <c r="Q4071" s="131">
        <v>2</v>
      </c>
      <c r="R4071" s="68"/>
      <c r="S4071" s="35"/>
      <c r="T4071" s="69" t="s">
        <v>25</v>
      </c>
      <c r="U4071" s="92"/>
      <c r="V4071" s="70">
        <f>V4072</f>
        <v>0</v>
      </c>
      <c r="X4071" s="447">
        <f>X4072</f>
        <v>0</v>
      </c>
      <c r="Z4071" s="447">
        <f>Z4072</f>
        <v>0</v>
      </c>
      <c r="AB4071" s="447">
        <f>AB4072</f>
        <v>0</v>
      </c>
      <c r="AD4071" s="447" t="e">
        <f>#REF!</f>
        <v>#REF!</v>
      </c>
      <c r="AF4071" s="447">
        <f>AF4072</f>
        <v>0</v>
      </c>
      <c r="AH4071" s="447" t="e">
        <f t="shared" si="686"/>
        <v>#REF!</v>
      </c>
      <c r="AI4071" s="67"/>
      <c r="AJ4071" s="447">
        <f>AJ4072</f>
        <v>0</v>
      </c>
      <c r="AK4071" s="71"/>
      <c r="AL4071" s="447">
        <f t="shared" si="692"/>
        <v>0</v>
      </c>
      <c r="AM4071" s="447"/>
      <c r="AN4071" s="447">
        <f t="shared" si="692"/>
        <v>0</v>
      </c>
      <c r="AO4071" s="447"/>
      <c r="AP4071" s="447">
        <f t="shared" si="692"/>
        <v>0</v>
      </c>
      <c r="AQ4071" s="447"/>
    </row>
    <row r="4072" spans="2:43" ht="18" hidden="1" customHeight="1" x14ac:dyDescent="0.2">
      <c r="B4072" s="4"/>
      <c r="C4072" s="117"/>
      <c r="D4072" s="117"/>
      <c r="E4072" s="117"/>
      <c r="F4072" s="48"/>
      <c r="G4072" s="11"/>
      <c r="H4072" s="117"/>
      <c r="I4072" s="124"/>
      <c r="J4072" s="124"/>
      <c r="K4072" s="144"/>
      <c r="L4072" s="11"/>
      <c r="M4072" s="143"/>
      <c r="N4072" s="42"/>
      <c r="O4072" s="128"/>
      <c r="P4072" s="130"/>
      <c r="Q4072" s="130"/>
      <c r="R4072" s="72" t="s">
        <v>0</v>
      </c>
      <c r="S4072" s="181"/>
      <c r="T4072" s="73" t="s">
        <v>221</v>
      </c>
      <c r="V4072" s="74"/>
      <c r="X4072" s="74"/>
      <c r="Z4072" s="74"/>
      <c r="AB4072" s="74"/>
      <c r="AD4072" s="74"/>
      <c r="AF4072" s="74"/>
      <c r="AH4072" s="74">
        <f t="shared" si="686"/>
        <v>0</v>
      </c>
      <c r="AI4072" s="446"/>
      <c r="AJ4072" s="74"/>
      <c r="AK4072" s="8"/>
      <c r="AL4072" s="74"/>
      <c r="AM4072" s="74"/>
      <c r="AN4072" s="74"/>
      <c r="AO4072" s="74"/>
      <c r="AP4072" s="74"/>
      <c r="AQ4072" s="74"/>
    </row>
    <row r="4073" spans="2:43" ht="18" hidden="1" customHeight="1" x14ac:dyDescent="0.2">
      <c r="B4073" s="4"/>
      <c r="C4073" s="117"/>
      <c r="D4073" s="117"/>
      <c r="E4073" s="117"/>
      <c r="F4073" s="48"/>
      <c r="G4073" s="11"/>
      <c r="H4073" s="117"/>
      <c r="I4073" s="124"/>
      <c r="J4073" s="124"/>
      <c r="K4073" s="144"/>
      <c r="L4073" s="11"/>
      <c r="M4073" s="143"/>
      <c r="N4073" s="42"/>
      <c r="O4073" s="128"/>
      <c r="P4073" s="129">
        <v>7</v>
      </c>
      <c r="Q4073" s="129"/>
      <c r="R4073" s="64"/>
      <c r="S4073" s="234"/>
      <c r="T4073" s="65" t="s">
        <v>216</v>
      </c>
      <c r="U4073" s="155"/>
      <c r="V4073" s="66">
        <f>V4074</f>
        <v>0</v>
      </c>
      <c r="X4073" s="66">
        <f>X4074</f>
        <v>0</v>
      </c>
      <c r="Z4073" s="66">
        <f>Z4074</f>
        <v>0</v>
      </c>
      <c r="AB4073" s="66">
        <f>AB4074</f>
        <v>0</v>
      </c>
      <c r="AD4073" s="66" t="e">
        <f>#REF!</f>
        <v>#REF!</v>
      </c>
      <c r="AF4073" s="66">
        <f>AF4074</f>
        <v>0</v>
      </c>
      <c r="AH4073" s="66" t="e">
        <f t="shared" si="686"/>
        <v>#REF!</v>
      </c>
      <c r="AI4073" s="8"/>
      <c r="AJ4073" s="66">
        <f>AJ4074</f>
        <v>0</v>
      </c>
      <c r="AK4073" s="67"/>
      <c r="AL4073" s="66">
        <f t="shared" ref="AL4073:AP4074" si="693">AL4074</f>
        <v>0</v>
      </c>
      <c r="AM4073" s="66"/>
      <c r="AN4073" s="66">
        <f t="shared" si="693"/>
        <v>0</v>
      </c>
      <c r="AO4073" s="66"/>
      <c r="AP4073" s="66">
        <f t="shared" si="693"/>
        <v>0</v>
      </c>
      <c r="AQ4073" s="66"/>
    </row>
    <row r="4074" spans="2:43" ht="18" hidden="1" customHeight="1" x14ac:dyDescent="0.2">
      <c r="B4074" s="4"/>
      <c r="C4074" s="117"/>
      <c r="D4074" s="117"/>
      <c r="E4074" s="117"/>
      <c r="F4074" s="48"/>
      <c r="G4074" s="11"/>
      <c r="H4074" s="117"/>
      <c r="I4074" s="124"/>
      <c r="J4074" s="124"/>
      <c r="K4074" s="144"/>
      <c r="L4074" s="11"/>
      <c r="M4074" s="143"/>
      <c r="N4074" s="42"/>
      <c r="O4074" s="128"/>
      <c r="P4074" s="130"/>
      <c r="Q4074" s="131">
        <v>3</v>
      </c>
      <c r="R4074" s="68"/>
      <c r="S4074" s="35"/>
      <c r="T4074" s="69" t="s">
        <v>224</v>
      </c>
      <c r="U4074" s="92"/>
      <c r="V4074" s="70">
        <f>V4075</f>
        <v>0</v>
      </c>
      <c r="X4074" s="447">
        <f>X4075</f>
        <v>0</v>
      </c>
      <c r="Z4074" s="447">
        <f>Z4075</f>
        <v>0</v>
      </c>
      <c r="AB4074" s="447">
        <f>AB4075</f>
        <v>0</v>
      </c>
      <c r="AD4074" s="447" t="e">
        <f>#REF!</f>
        <v>#REF!</v>
      </c>
      <c r="AF4074" s="447">
        <f>AF4075</f>
        <v>0</v>
      </c>
      <c r="AH4074" s="447" t="e">
        <f t="shared" si="686"/>
        <v>#REF!</v>
      </c>
      <c r="AI4074" s="67"/>
      <c r="AJ4074" s="447">
        <f>AJ4075</f>
        <v>0</v>
      </c>
      <c r="AK4074" s="71"/>
      <c r="AL4074" s="447">
        <f t="shared" si="693"/>
        <v>0</v>
      </c>
      <c r="AM4074" s="447"/>
      <c r="AN4074" s="447">
        <f t="shared" si="693"/>
        <v>0</v>
      </c>
      <c r="AO4074" s="447"/>
      <c r="AP4074" s="447">
        <f t="shared" si="693"/>
        <v>0</v>
      </c>
      <c r="AQ4074" s="447"/>
    </row>
    <row r="4075" spans="2:43" ht="18" hidden="1" customHeight="1" x14ac:dyDescent="0.2">
      <c r="B4075" s="4"/>
      <c r="C4075" s="117"/>
      <c r="D4075" s="117"/>
      <c r="E4075" s="117"/>
      <c r="F4075" s="48"/>
      <c r="G4075" s="11"/>
      <c r="H4075" s="117"/>
      <c r="I4075" s="124"/>
      <c r="J4075" s="124"/>
      <c r="K4075" s="144"/>
      <c r="L4075" s="11"/>
      <c r="M4075" s="143"/>
      <c r="N4075" s="42"/>
      <c r="O4075" s="128"/>
      <c r="P4075" s="130"/>
      <c r="Q4075" s="131"/>
      <c r="R4075" s="72" t="s">
        <v>0</v>
      </c>
      <c r="S4075" s="181"/>
      <c r="T4075" s="73" t="s">
        <v>53</v>
      </c>
      <c r="V4075" s="74">
        <v>0</v>
      </c>
      <c r="X4075" s="74">
        <v>0</v>
      </c>
      <c r="Z4075" s="74">
        <v>0</v>
      </c>
      <c r="AB4075" s="74">
        <v>0</v>
      </c>
      <c r="AD4075" s="74">
        <v>0</v>
      </c>
      <c r="AF4075" s="74">
        <v>0</v>
      </c>
      <c r="AH4075" s="74">
        <f t="shared" si="686"/>
        <v>0</v>
      </c>
      <c r="AI4075" s="446"/>
      <c r="AJ4075" s="74">
        <v>0</v>
      </c>
      <c r="AK4075" s="8"/>
      <c r="AL4075" s="74">
        <v>0</v>
      </c>
      <c r="AM4075" s="74"/>
      <c r="AN4075" s="74">
        <v>0</v>
      </c>
      <c r="AO4075" s="74"/>
      <c r="AP4075" s="74">
        <v>0</v>
      </c>
      <c r="AQ4075" s="74"/>
    </row>
    <row r="4076" spans="2:43" ht="18" hidden="1" customHeight="1" x14ac:dyDescent="0.2">
      <c r="B4076" s="4"/>
      <c r="C4076" s="117"/>
      <c r="D4076" s="117"/>
      <c r="E4076" s="117"/>
      <c r="F4076" s="48"/>
      <c r="G4076" s="11"/>
      <c r="H4076" s="117"/>
      <c r="I4076" s="124"/>
      <c r="J4076" s="124"/>
      <c r="K4076" s="144"/>
      <c r="L4076" s="11"/>
      <c r="M4076" s="143"/>
      <c r="N4076" s="42"/>
      <c r="O4076" s="128"/>
      <c r="P4076" s="129">
        <v>9</v>
      </c>
      <c r="Q4076" s="129"/>
      <c r="R4076" s="64"/>
      <c r="S4076" s="234"/>
      <c r="T4076" s="65" t="s">
        <v>217</v>
      </c>
      <c r="U4076" s="155"/>
      <c r="V4076" s="66">
        <f>V4077+V4079</f>
        <v>0</v>
      </c>
      <c r="X4076" s="66">
        <f>X4077+X4079</f>
        <v>0</v>
      </c>
      <c r="Z4076" s="66">
        <f>Z4077+Z4079</f>
        <v>0</v>
      </c>
      <c r="AB4076" s="66">
        <f>AB4077+AB4079</f>
        <v>0</v>
      </c>
      <c r="AD4076" s="66">
        <f>AD4077+AD4079</f>
        <v>0</v>
      </c>
      <c r="AF4076" s="66">
        <f>AF4077+AF4079</f>
        <v>0</v>
      </c>
      <c r="AH4076" s="66">
        <f t="shared" si="686"/>
        <v>0</v>
      </c>
      <c r="AI4076" s="8"/>
      <c r="AJ4076" s="66">
        <f>AJ4077+AJ4079</f>
        <v>0</v>
      </c>
      <c r="AK4076" s="67"/>
      <c r="AL4076" s="66">
        <f>AL4077+AL4079</f>
        <v>0</v>
      </c>
      <c r="AM4076" s="66"/>
      <c r="AN4076" s="66">
        <f>AN4077+AN4079</f>
        <v>0</v>
      </c>
      <c r="AO4076" s="66"/>
      <c r="AP4076" s="66">
        <f>AP4077+AP4079</f>
        <v>0</v>
      </c>
      <c r="AQ4076" s="66"/>
    </row>
    <row r="4077" spans="2:43" ht="18" hidden="1" customHeight="1" x14ac:dyDescent="0.2">
      <c r="B4077" s="4"/>
      <c r="C4077" s="117"/>
      <c r="D4077" s="117"/>
      <c r="E4077" s="117"/>
      <c r="F4077" s="48"/>
      <c r="G4077" s="11"/>
      <c r="H4077" s="117"/>
      <c r="I4077" s="124"/>
      <c r="J4077" s="124"/>
      <c r="K4077" s="144"/>
      <c r="L4077" s="11"/>
      <c r="M4077" s="143"/>
      <c r="N4077" s="42"/>
      <c r="O4077" s="128"/>
      <c r="P4077" s="130"/>
      <c r="Q4077" s="131">
        <v>1</v>
      </c>
      <c r="R4077" s="68"/>
      <c r="S4077" s="35"/>
      <c r="T4077" s="69" t="s">
        <v>231</v>
      </c>
      <c r="U4077" s="92"/>
      <c r="V4077" s="70">
        <f>V4078</f>
        <v>0</v>
      </c>
      <c r="X4077" s="447">
        <f>X4078</f>
        <v>0</v>
      </c>
      <c r="Z4077" s="447">
        <f>Z4078</f>
        <v>0</v>
      </c>
      <c r="AB4077" s="447">
        <f>AB4078</f>
        <v>0</v>
      </c>
      <c r="AD4077" s="447">
        <f>AD4078</f>
        <v>0</v>
      </c>
      <c r="AF4077" s="447">
        <f>AF4078</f>
        <v>0</v>
      </c>
      <c r="AH4077" s="447">
        <f t="shared" si="686"/>
        <v>0</v>
      </c>
      <c r="AI4077" s="67"/>
      <c r="AJ4077" s="447">
        <f>AJ4078</f>
        <v>0</v>
      </c>
      <c r="AK4077" s="71"/>
      <c r="AL4077" s="447">
        <f>AL4078</f>
        <v>0</v>
      </c>
      <c r="AM4077" s="447"/>
      <c r="AN4077" s="447">
        <f>AN4078</f>
        <v>0</v>
      </c>
      <c r="AO4077" s="447"/>
      <c r="AP4077" s="447">
        <f>AP4078</f>
        <v>0</v>
      </c>
      <c r="AQ4077" s="447"/>
    </row>
    <row r="4078" spans="2:43" ht="18" hidden="1" customHeight="1" x14ac:dyDescent="0.2">
      <c r="B4078" s="4"/>
      <c r="C4078" s="117"/>
      <c r="D4078" s="117"/>
      <c r="E4078" s="117"/>
      <c r="F4078" s="48"/>
      <c r="G4078" s="11"/>
      <c r="H4078" s="117"/>
      <c r="I4078" s="124"/>
      <c r="J4078" s="124"/>
      <c r="K4078" s="144"/>
      <c r="L4078" s="11"/>
      <c r="M4078" s="143"/>
      <c r="N4078" s="42"/>
      <c r="O4078" s="128"/>
      <c r="P4078" s="130"/>
      <c r="Q4078" s="131"/>
      <c r="R4078" s="72" t="s">
        <v>3</v>
      </c>
      <c r="S4078" s="181"/>
      <c r="T4078" s="73" t="s">
        <v>231</v>
      </c>
      <c r="V4078" s="74">
        <v>0</v>
      </c>
      <c r="X4078" s="74">
        <v>0</v>
      </c>
      <c r="Z4078" s="74">
        <v>0</v>
      </c>
      <c r="AB4078" s="74">
        <v>0</v>
      </c>
      <c r="AD4078" s="74">
        <v>0</v>
      </c>
      <c r="AF4078" s="74">
        <v>0</v>
      </c>
      <c r="AH4078" s="74">
        <f t="shared" si="686"/>
        <v>0</v>
      </c>
      <c r="AI4078" s="446"/>
      <c r="AJ4078" s="74">
        <v>0</v>
      </c>
      <c r="AK4078" s="8"/>
      <c r="AL4078" s="74">
        <v>0</v>
      </c>
      <c r="AM4078" s="74"/>
      <c r="AN4078" s="74">
        <v>0</v>
      </c>
      <c r="AO4078" s="74"/>
      <c r="AP4078" s="74">
        <v>0</v>
      </c>
      <c r="AQ4078" s="74"/>
    </row>
    <row r="4079" spans="2:43" ht="18" hidden="1" customHeight="1" x14ac:dyDescent="0.2">
      <c r="B4079" s="4"/>
      <c r="C4079" s="117"/>
      <c r="D4079" s="117"/>
      <c r="E4079" s="117"/>
      <c r="F4079" s="48"/>
      <c r="G4079" s="11"/>
      <c r="H4079" s="117"/>
      <c r="I4079" s="124"/>
      <c r="J4079" s="124"/>
      <c r="K4079" s="144"/>
      <c r="L4079" s="11"/>
      <c r="M4079" s="143"/>
      <c r="N4079" s="42"/>
      <c r="O4079" s="128"/>
      <c r="P4079" s="130"/>
      <c r="Q4079" s="131">
        <v>2</v>
      </c>
      <c r="R4079" s="68"/>
      <c r="S4079" s="35"/>
      <c r="T4079" s="69" t="s">
        <v>232</v>
      </c>
      <c r="U4079" s="92"/>
      <c r="V4079" s="70">
        <f>V4080</f>
        <v>0</v>
      </c>
      <c r="X4079" s="447">
        <f>X4080</f>
        <v>0</v>
      </c>
      <c r="Z4079" s="447">
        <f>Z4080</f>
        <v>0</v>
      </c>
      <c r="AB4079" s="447">
        <f>AB4080</f>
        <v>0</v>
      </c>
      <c r="AD4079" s="447">
        <f>AD4080</f>
        <v>0</v>
      </c>
      <c r="AF4079" s="447">
        <f>AF4080</f>
        <v>0</v>
      </c>
      <c r="AH4079" s="447">
        <f t="shared" si="686"/>
        <v>0</v>
      </c>
      <c r="AI4079" s="8"/>
      <c r="AJ4079" s="447">
        <f>AJ4080</f>
        <v>0</v>
      </c>
      <c r="AK4079" s="71"/>
      <c r="AL4079" s="447">
        <f>AL4080</f>
        <v>0</v>
      </c>
      <c r="AM4079" s="447"/>
      <c r="AN4079" s="447">
        <f>AN4080</f>
        <v>0</v>
      </c>
      <c r="AO4079" s="447"/>
      <c r="AP4079" s="447">
        <f>AP4080</f>
        <v>0</v>
      </c>
      <c r="AQ4079" s="447"/>
    </row>
    <row r="4080" spans="2:43" ht="18" hidden="1" customHeight="1" x14ac:dyDescent="0.2">
      <c r="B4080" s="4"/>
      <c r="C4080" s="117"/>
      <c r="D4080" s="117"/>
      <c r="E4080" s="117"/>
      <c r="F4080" s="48"/>
      <c r="G4080" s="11"/>
      <c r="H4080" s="117"/>
      <c r="I4080" s="124"/>
      <c r="J4080" s="124"/>
      <c r="K4080" s="144"/>
      <c r="L4080" s="11"/>
      <c r="M4080" s="143"/>
      <c r="N4080" s="42"/>
      <c r="O4080" s="128"/>
      <c r="P4080" s="130"/>
      <c r="Q4080" s="131"/>
      <c r="R4080" s="72" t="s">
        <v>3</v>
      </c>
      <c r="S4080" s="181"/>
      <c r="T4080" s="77" t="s">
        <v>232</v>
      </c>
      <c r="U4080" s="141"/>
      <c r="V4080" s="74">
        <v>0</v>
      </c>
      <c r="X4080" s="74">
        <v>0</v>
      </c>
      <c r="Z4080" s="74">
        <v>0</v>
      </c>
      <c r="AB4080" s="74">
        <v>0</v>
      </c>
      <c r="AD4080" s="74">
        <v>0</v>
      </c>
      <c r="AF4080" s="74">
        <v>0</v>
      </c>
      <c r="AH4080" s="74">
        <f t="shared" si="686"/>
        <v>0</v>
      </c>
      <c r="AI4080" s="446"/>
      <c r="AJ4080" s="74">
        <v>0</v>
      </c>
      <c r="AK4080" s="8"/>
      <c r="AL4080" s="74">
        <v>0</v>
      </c>
      <c r="AM4080" s="74"/>
      <c r="AN4080" s="74">
        <v>0</v>
      </c>
      <c r="AO4080" s="74"/>
      <c r="AP4080" s="74">
        <v>0</v>
      </c>
      <c r="AQ4080" s="74"/>
    </row>
    <row r="4081" spans="2:43" ht="18" hidden="1" customHeight="1" x14ac:dyDescent="0.2">
      <c r="B4081" s="4"/>
      <c r="C4081" s="117"/>
      <c r="D4081" s="117"/>
      <c r="E4081" s="117"/>
      <c r="F4081" s="48"/>
      <c r="G4081" s="11"/>
      <c r="H4081" s="117"/>
      <c r="I4081" s="124"/>
      <c r="J4081" s="124"/>
      <c r="K4081" s="144"/>
      <c r="L4081" s="11"/>
      <c r="M4081" s="143"/>
      <c r="N4081" s="42"/>
      <c r="O4081" s="133" t="s">
        <v>55</v>
      </c>
      <c r="P4081" s="134"/>
      <c r="Q4081" s="134"/>
      <c r="R4081" s="79"/>
      <c r="S4081" s="252"/>
      <c r="T4081" s="80" t="s">
        <v>29</v>
      </c>
      <c r="U4081" s="242"/>
      <c r="V4081" s="88">
        <f>V4082</f>
        <v>0</v>
      </c>
      <c r="X4081" s="88">
        <f>X4082</f>
        <v>0</v>
      </c>
      <c r="Z4081" s="88">
        <f>Z4082</f>
        <v>0</v>
      </c>
      <c r="AB4081" s="88">
        <f>AB4082</f>
        <v>0</v>
      </c>
      <c r="AD4081" s="88" t="e">
        <f>#REF!</f>
        <v>#REF!</v>
      </c>
      <c r="AF4081" s="88">
        <f>AF4082</f>
        <v>0</v>
      </c>
      <c r="AH4081" s="88" t="e">
        <f t="shared" si="686"/>
        <v>#REF!</v>
      </c>
      <c r="AI4081" s="8"/>
      <c r="AJ4081" s="88">
        <f>AJ4082</f>
        <v>0</v>
      </c>
      <c r="AK4081" s="89"/>
      <c r="AL4081" s="88">
        <f t="shared" ref="AL4081:AP4083" si="694">AL4082</f>
        <v>0</v>
      </c>
      <c r="AM4081" s="88"/>
      <c r="AN4081" s="88">
        <f t="shared" si="694"/>
        <v>0</v>
      </c>
      <c r="AO4081" s="88"/>
      <c r="AP4081" s="88">
        <f t="shared" si="694"/>
        <v>0</v>
      </c>
      <c r="AQ4081" s="88"/>
    </row>
    <row r="4082" spans="2:43" ht="18" hidden="1" customHeight="1" x14ac:dyDescent="0.2">
      <c r="B4082" s="4"/>
      <c r="C4082" s="117"/>
      <c r="D4082" s="117"/>
      <c r="E4082" s="117"/>
      <c r="F4082" s="48"/>
      <c r="G4082" s="11"/>
      <c r="H4082" s="117"/>
      <c r="I4082" s="124"/>
      <c r="J4082" s="124"/>
      <c r="K4082" s="144"/>
      <c r="L4082" s="11"/>
      <c r="M4082" s="143"/>
      <c r="N4082" s="42"/>
      <c r="O4082" s="128"/>
      <c r="P4082" s="129">
        <v>3</v>
      </c>
      <c r="Q4082" s="129"/>
      <c r="R4082" s="64"/>
      <c r="S4082" s="234"/>
      <c r="T4082" s="65" t="s">
        <v>54</v>
      </c>
      <c r="U4082" s="155"/>
      <c r="V4082" s="66">
        <f>V4083</f>
        <v>0</v>
      </c>
      <c r="X4082" s="66">
        <f>X4083</f>
        <v>0</v>
      </c>
      <c r="Z4082" s="66">
        <f>Z4083</f>
        <v>0</v>
      </c>
      <c r="AB4082" s="66">
        <f>AB4083</f>
        <v>0</v>
      </c>
      <c r="AD4082" s="66" t="e">
        <f>#REF!</f>
        <v>#REF!</v>
      </c>
      <c r="AF4082" s="66">
        <f>AF4083</f>
        <v>0</v>
      </c>
      <c r="AH4082" s="66" t="e">
        <f t="shared" si="686"/>
        <v>#REF!</v>
      </c>
      <c r="AI4082" s="89"/>
      <c r="AJ4082" s="66">
        <f>AJ4083</f>
        <v>0</v>
      </c>
      <c r="AK4082" s="67"/>
      <c r="AL4082" s="66">
        <f t="shared" si="694"/>
        <v>0</v>
      </c>
      <c r="AM4082" s="66"/>
      <c r="AN4082" s="66">
        <f t="shared" si="694"/>
        <v>0</v>
      </c>
      <c r="AO4082" s="66"/>
      <c r="AP4082" s="66">
        <f t="shared" si="694"/>
        <v>0</v>
      </c>
      <c r="AQ4082" s="66"/>
    </row>
    <row r="4083" spans="2:43" ht="18" hidden="1" customHeight="1" x14ac:dyDescent="0.2">
      <c r="B4083" s="4"/>
      <c r="C4083" s="117"/>
      <c r="D4083" s="117"/>
      <c r="E4083" s="117"/>
      <c r="F4083" s="48"/>
      <c r="G4083" s="11"/>
      <c r="H4083" s="117"/>
      <c r="I4083" s="124"/>
      <c r="J4083" s="124"/>
      <c r="K4083" s="144"/>
      <c r="L4083" s="11"/>
      <c r="M4083" s="143"/>
      <c r="N4083" s="42"/>
      <c r="O4083" s="128"/>
      <c r="P4083" s="130"/>
      <c r="Q4083" s="131">
        <v>1</v>
      </c>
      <c r="R4083" s="68"/>
      <c r="S4083" s="35"/>
      <c r="T4083" s="69" t="s">
        <v>69</v>
      </c>
      <c r="U4083" s="92"/>
      <c r="V4083" s="70">
        <f>V4084</f>
        <v>0</v>
      </c>
      <c r="X4083" s="447">
        <f>X4084</f>
        <v>0</v>
      </c>
      <c r="Z4083" s="447">
        <f>Z4084</f>
        <v>0</v>
      </c>
      <c r="AB4083" s="447">
        <f>AB4084</f>
        <v>0</v>
      </c>
      <c r="AD4083" s="447" t="e">
        <f>#REF!</f>
        <v>#REF!</v>
      </c>
      <c r="AF4083" s="447">
        <f>AF4084</f>
        <v>0</v>
      </c>
      <c r="AH4083" s="447" t="e">
        <f t="shared" si="686"/>
        <v>#REF!</v>
      </c>
      <c r="AI4083" s="67"/>
      <c r="AJ4083" s="447">
        <f>AJ4084</f>
        <v>0</v>
      </c>
      <c r="AK4083" s="71"/>
      <c r="AL4083" s="447">
        <f t="shared" si="694"/>
        <v>0</v>
      </c>
      <c r="AM4083" s="447"/>
      <c r="AN4083" s="447">
        <f t="shared" si="694"/>
        <v>0</v>
      </c>
      <c r="AO4083" s="447"/>
      <c r="AP4083" s="447">
        <f t="shared" si="694"/>
        <v>0</v>
      </c>
      <c r="AQ4083" s="447"/>
    </row>
    <row r="4084" spans="2:43" ht="18" hidden="1" customHeight="1" x14ac:dyDescent="0.2">
      <c r="B4084" s="4"/>
      <c r="C4084" s="117"/>
      <c r="D4084" s="117"/>
      <c r="E4084" s="117"/>
      <c r="F4084" s="48"/>
      <c r="G4084" s="11"/>
      <c r="H4084" s="117"/>
      <c r="I4084" s="124"/>
      <c r="J4084" s="124"/>
      <c r="K4084" s="144"/>
      <c r="L4084" s="11"/>
      <c r="M4084" s="143"/>
      <c r="N4084" s="42"/>
      <c r="O4084" s="128"/>
      <c r="P4084" s="130"/>
      <c r="Q4084" s="130"/>
      <c r="R4084" s="72" t="s">
        <v>55</v>
      </c>
      <c r="S4084" s="181"/>
      <c r="T4084" s="73" t="s">
        <v>193</v>
      </c>
      <c r="V4084" s="74">
        <v>0</v>
      </c>
      <c r="X4084" s="74">
        <v>0</v>
      </c>
      <c r="Z4084" s="74">
        <v>0</v>
      </c>
      <c r="AB4084" s="74">
        <v>0</v>
      </c>
      <c r="AD4084" s="74">
        <v>0</v>
      </c>
      <c r="AF4084" s="74">
        <v>0</v>
      </c>
      <c r="AH4084" s="74">
        <f t="shared" si="686"/>
        <v>0</v>
      </c>
      <c r="AI4084" s="446"/>
      <c r="AJ4084" s="74">
        <v>0</v>
      </c>
      <c r="AK4084" s="8"/>
      <c r="AL4084" s="74">
        <v>0</v>
      </c>
      <c r="AM4084" s="74"/>
      <c r="AN4084" s="74">
        <v>0</v>
      </c>
      <c r="AO4084" s="74"/>
      <c r="AP4084" s="74">
        <v>0</v>
      </c>
      <c r="AQ4084" s="74"/>
    </row>
    <row r="4085" spans="2:43" ht="18" customHeight="1" x14ac:dyDescent="0.2">
      <c r="B4085" s="4"/>
      <c r="C4085" s="117"/>
      <c r="D4085" s="117"/>
      <c r="E4085" s="117"/>
      <c r="F4085" s="48"/>
      <c r="G4085" s="11"/>
      <c r="H4085" s="117"/>
      <c r="I4085" s="124"/>
      <c r="J4085" s="124"/>
      <c r="K4085" s="144"/>
      <c r="L4085" s="11"/>
      <c r="M4085" s="143"/>
      <c r="N4085" s="42"/>
      <c r="O4085" s="128"/>
      <c r="P4085" s="129"/>
      <c r="Q4085" s="129"/>
      <c r="R4085" s="64"/>
      <c r="S4085" s="234"/>
      <c r="T4085" s="65"/>
      <c r="U4085" s="155"/>
      <c r="V4085" s="74"/>
      <c r="X4085" s="74"/>
      <c r="Z4085" s="74"/>
      <c r="AB4085" s="74"/>
      <c r="AD4085" s="74"/>
      <c r="AF4085" s="74"/>
      <c r="AH4085" s="74">
        <f t="shared" si="686"/>
        <v>0</v>
      </c>
      <c r="AI4085" s="8"/>
      <c r="AJ4085" s="74"/>
      <c r="AK4085" s="8"/>
      <c r="AL4085" s="74"/>
      <c r="AM4085" s="74"/>
      <c r="AN4085" s="74"/>
      <c r="AO4085" s="74"/>
      <c r="AP4085" s="74"/>
      <c r="AQ4085" s="74"/>
    </row>
    <row r="4086" spans="2:43" ht="18" customHeight="1" x14ac:dyDescent="0.2">
      <c r="B4086" s="4"/>
      <c r="C4086" s="117"/>
      <c r="D4086" s="117"/>
      <c r="E4086" s="117"/>
      <c r="F4086" s="113">
        <v>32</v>
      </c>
      <c r="G4086" s="283"/>
      <c r="H4086" s="171"/>
      <c r="I4086" s="114"/>
      <c r="J4086" s="114"/>
      <c r="K4086" s="167"/>
      <c r="L4086" s="276"/>
      <c r="M4086" s="166"/>
      <c r="N4086" s="259"/>
      <c r="O4086" s="115"/>
      <c r="P4086" s="116"/>
      <c r="Q4086" s="116"/>
      <c r="R4086" s="52"/>
      <c r="S4086" s="247"/>
      <c r="T4086" s="53" t="s">
        <v>132</v>
      </c>
      <c r="U4086" s="240"/>
      <c r="V4086" s="54">
        <f>V4087</f>
        <v>2264000</v>
      </c>
      <c r="X4086" s="54">
        <f>X4087</f>
        <v>4363300</v>
      </c>
      <c r="Z4086" s="54">
        <f>Z4087</f>
        <v>4685000</v>
      </c>
      <c r="AB4086" s="54">
        <f>AB4087</f>
        <v>5229300</v>
      </c>
      <c r="AD4086" s="54" t="e">
        <f>AD4087</f>
        <v>#REF!</v>
      </c>
      <c r="AF4086" s="54">
        <f>AF4087</f>
        <v>0</v>
      </c>
      <c r="AH4086" s="54" t="e">
        <f t="shared" si="686"/>
        <v>#REF!</v>
      </c>
      <c r="AI4086" s="8"/>
      <c r="AJ4086" s="54">
        <f>AJ4087</f>
        <v>1770900</v>
      </c>
      <c r="AK4086" s="55"/>
      <c r="AL4086" s="54">
        <f t="shared" ref="AL4086:AP4089" si="695">AL4087</f>
        <v>6307400</v>
      </c>
      <c r="AM4086" s="54"/>
      <c r="AN4086" s="54">
        <f t="shared" si="695"/>
        <v>6824400</v>
      </c>
      <c r="AO4086" s="54"/>
      <c r="AP4086" s="54">
        <f t="shared" si="695"/>
        <v>6824400</v>
      </c>
      <c r="AQ4086" s="54"/>
    </row>
    <row r="4087" spans="2:43" ht="18" customHeight="1" x14ac:dyDescent="0.2">
      <c r="B4087" s="4"/>
      <c r="C4087" s="117"/>
      <c r="D4087" s="117"/>
      <c r="E4087" s="117"/>
      <c r="F4087" s="48"/>
      <c r="G4087" s="11"/>
      <c r="H4087" s="112" t="s">
        <v>63</v>
      </c>
      <c r="I4087" s="118"/>
      <c r="J4087" s="118"/>
      <c r="K4087" s="170"/>
      <c r="L4087" s="34"/>
      <c r="M4087" s="169"/>
      <c r="N4087" s="260"/>
      <c r="O4087" s="119"/>
      <c r="P4087" s="120"/>
      <c r="Q4087" s="120"/>
      <c r="R4087" s="56"/>
      <c r="S4087" s="248"/>
      <c r="T4087" s="57" t="s">
        <v>71</v>
      </c>
      <c r="U4087" s="236"/>
      <c r="V4087" s="58">
        <f>V4088</f>
        <v>2264000</v>
      </c>
      <c r="X4087" s="659">
        <f>X4088</f>
        <v>4363300</v>
      </c>
      <c r="Z4087" s="659">
        <f>Z4088</f>
        <v>4685000</v>
      </c>
      <c r="AB4087" s="659">
        <f>AB4088</f>
        <v>5229300</v>
      </c>
      <c r="AD4087" s="659" t="e">
        <f>AD4088</f>
        <v>#REF!</v>
      </c>
      <c r="AF4087" s="659">
        <f>AF4088</f>
        <v>0</v>
      </c>
      <c r="AH4087" s="659" t="e">
        <f t="shared" si="686"/>
        <v>#REF!</v>
      </c>
      <c r="AI4087" s="55"/>
      <c r="AJ4087" s="659">
        <f>AJ4088</f>
        <v>1770900</v>
      </c>
      <c r="AK4087" s="59"/>
      <c r="AL4087" s="659">
        <f t="shared" si="695"/>
        <v>6307400</v>
      </c>
      <c r="AM4087" s="659"/>
      <c r="AN4087" s="659">
        <f t="shared" si="695"/>
        <v>6824400</v>
      </c>
      <c r="AO4087" s="659"/>
      <c r="AP4087" s="659">
        <f t="shared" si="695"/>
        <v>6824400</v>
      </c>
      <c r="AQ4087" s="659"/>
    </row>
    <row r="4088" spans="2:43" ht="18" customHeight="1" x14ac:dyDescent="0.2">
      <c r="B4088" s="4"/>
      <c r="C4088" s="117"/>
      <c r="D4088" s="117"/>
      <c r="E4088" s="117"/>
      <c r="F4088" s="48"/>
      <c r="G4088" s="11"/>
      <c r="H4088" s="132"/>
      <c r="I4088" s="121">
        <v>3</v>
      </c>
      <c r="J4088" s="121"/>
      <c r="K4088" s="164"/>
      <c r="L4088" s="277"/>
      <c r="M4088" s="163"/>
      <c r="N4088" s="261"/>
      <c r="O4088" s="122"/>
      <c r="P4088" s="123"/>
      <c r="Q4088" s="123"/>
      <c r="R4088" s="49"/>
      <c r="S4088" s="18"/>
      <c r="T4088" s="50" t="s">
        <v>106</v>
      </c>
      <c r="U4088" s="76"/>
      <c r="V4088" s="51">
        <f>V4089</f>
        <v>2264000</v>
      </c>
      <c r="X4088" s="51">
        <f>X4089</f>
        <v>4363300</v>
      </c>
      <c r="Z4088" s="51">
        <f>Z4089</f>
        <v>4685000</v>
      </c>
      <c r="AB4088" s="51">
        <f>AB4089</f>
        <v>5229300</v>
      </c>
      <c r="AD4088" s="51" t="e">
        <f>AD4089</f>
        <v>#REF!</v>
      </c>
      <c r="AF4088" s="51">
        <f>AF4089</f>
        <v>0</v>
      </c>
      <c r="AH4088" s="51" t="e">
        <f t="shared" si="686"/>
        <v>#REF!</v>
      </c>
      <c r="AI4088" s="660"/>
      <c r="AJ4088" s="51">
        <f>AJ4089</f>
        <v>1770900</v>
      </c>
      <c r="AK4088" s="5"/>
      <c r="AL4088" s="51">
        <f t="shared" si="695"/>
        <v>6307400</v>
      </c>
      <c r="AM4088" s="51"/>
      <c r="AN4088" s="51">
        <f t="shared" si="695"/>
        <v>6824400</v>
      </c>
      <c r="AO4088" s="51"/>
      <c r="AP4088" s="51">
        <f t="shared" si="695"/>
        <v>6824400</v>
      </c>
      <c r="AQ4088" s="51"/>
    </row>
    <row r="4089" spans="2:43" ht="18" customHeight="1" x14ac:dyDescent="0.2">
      <c r="B4089" s="4"/>
      <c r="C4089" s="117"/>
      <c r="D4089" s="117"/>
      <c r="E4089" s="117"/>
      <c r="F4089" s="48"/>
      <c r="G4089" s="11"/>
      <c r="H4089" s="132"/>
      <c r="I4089" s="121"/>
      <c r="J4089" s="121">
        <v>2</v>
      </c>
      <c r="K4089" s="164"/>
      <c r="L4089" s="277"/>
      <c r="M4089" s="163"/>
      <c r="N4089" s="261"/>
      <c r="O4089" s="122"/>
      <c r="P4089" s="123"/>
      <c r="Q4089" s="123"/>
      <c r="R4089" s="49"/>
      <c r="S4089" s="18"/>
      <c r="T4089" s="50" t="s">
        <v>214</v>
      </c>
      <c r="U4089" s="76"/>
      <c r="V4089" s="51">
        <f>V4090</f>
        <v>2264000</v>
      </c>
      <c r="X4089" s="51">
        <f>X4090</f>
        <v>4363300</v>
      </c>
      <c r="Z4089" s="51">
        <f>Z4090</f>
        <v>4685000</v>
      </c>
      <c r="AB4089" s="51">
        <f>AB4090</f>
        <v>5229300</v>
      </c>
      <c r="AD4089" s="51" t="e">
        <f>AD4090</f>
        <v>#REF!</v>
      </c>
      <c r="AF4089" s="51">
        <f>AF4090</f>
        <v>0</v>
      </c>
      <c r="AH4089" s="51" t="e">
        <f t="shared" si="686"/>
        <v>#REF!</v>
      </c>
      <c r="AI4089" s="5"/>
      <c r="AJ4089" s="51">
        <f>AJ4090</f>
        <v>1770900</v>
      </c>
      <c r="AK4089" s="5"/>
      <c r="AL4089" s="51">
        <f t="shared" si="695"/>
        <v>6307400</v>
      </c>
      <c r="AM4089" s="51"/>
      <c r="AN4089" s="51">
        <f t="shared" si="695"/>
        <v>6824400</v>
      </c>
      <c r="AO4089" s="51"/>
      <c r="AP4089" s="51">
        <f t="shared" si="695"/>
        <v>6824400</v>
      </c>
      <c r="AQ4089" s="51"/>
    </row>
    <row r="4090" spans="2:43" ht="18" customHeight="1" x14ac:dyDescent="0.2">
      <c r="B4090" s="4"/>
      <c r="C4090" s="117"/>
      <c r="D4090" s="117"/>
      <c r="E4090" s="117"/>
      <c r="F4090" s="48"/>
      <c r="G4090" s="11"/>
      <c r="H4090" s="117"/>
      <c r="I4090" s="124"/>
      <c r="J4090" s="124"/>
      <c r="K4090" s="144"/>
      <c r="L4090" s="11"/>
      <c r="M4090" s="226">
        <v>2</v>
      </c>
      <c r="N4090" s="262"/>
      <c r="O4090" s="125"/>
      <c r="P4090" s="126"/>
      <c r="Q4090" s="126"/>
      <c r="R4090" s="60"/>
      <c r="S4090" s="249"/>
      <c r="T4090" s="61" t="s">
        <v>413</v>
      </c>
      <c r="U4090" s="241"/>
      <c r="V4090" s="62">
        <f>V4091+V4111+V4119</f>
        <v>2264000</v>
      </c>
      <c r="X4090" s="62">
        <f>X4091+X4111+X4119</f>
        <v>4363300</v>
      </c>
      <c r="Z4090" s="62">
        <f>Z4091+Z4111+Z4119</f>
        <v>4685000</v>
      </c>
      <c r="AB4090" s="62">
        <f>AB4091+AB4111+AB4119</f>
        <v>5229300</v>
      </c>
      <c r="AD4090" s="62" t="e">
        <f>AD4091+AD4111+AD4119</f>
        <v>#REF!</v>
      </c>
      <c r="AF4090" s="62">
        <f>AF4091+AF4111+AF4119</f>
        <v>0</v>
      </c>
      <c r="AH4090" s="62" t="e">
        <f t="shared" si="686"/>
        <v>#REF!</v>
      </c>
      <c r="AI4090" s="5"/>
      <c r="AJ4090" s="62">
        <f>AJ4091+AJ4111+AJ4119</f>
        <v>1770900</v>
      </c>
      <c r="AK4090" s="63"/>
      <c r="AL4090" s="62">
        <f>AL4091+AL4111+AL4119</f>
        <v>6307400</v>
      </c>
      <c r="AM4090" s="62"/>
      <c r="AN4090" s="62">
        <f>AN4091+AN4111+AN4119</f>
        <v>6824400</v>
      </c>
      <c r="AO4090" s="62"/>
      <c r="AP4090" s="62">
        <f>AP4091+AP4111+AP4119</f>
        <v>6824400</v>
      </c>
      <c r="AQ4090" s="62"/>
    </row>
    <row r="4091" spans="2:43" ht="18" customHeight="1" x14ac:dyDescent="0.2">
      <c r="B4091" s="4"/>
      <c r="C4091" s="117"/>
      <c r="D4091" s="117"/>
      <c r="E4091" s="117"/>
      <c r="F4091" s="48"/>
      <c r="G4091" s="11"/>
      <c r="H4091" s="117"/>
      <c r="I4091" s="124"/>
      <c r="J4091" s="124"/>
      <c r="K4091" s="144"/>
      <c r="L4091" s="11"/>
      <c r="M4091" s="143"/>
      <c r="N4091" s="42"/>
      <c r="O4091" s="127" t="s">
        <v>3</v>
      </c>
      <c r="P4091" s="123"/>
      <c r="Q4091" s="123"/>
      <c r="R4091" s="49"/>
      <c r="S4091" s="18"/>
      <c r="T4091" s="50" t="s">
        <v>7</v>
      </c>
      <c r="U4091" s="76"/>
      <c r="V4091" s="51">
        <f>V4092</f>
        <v>1911000</v>
      </c>
      <c r="X4091" s="51">
        <f>X4092</f>
        <v>3540900</v>
      </c>
      <c r="Z4091" s="51">
        <f>Z4092</f>
        <v>4315900</v>
      </c>
      <c r="AB4091" s="51">
        <f>AB4092</f>
        <v>4228600</v>
      </c>
      <c r="AD4091" s="51" t="e">
        <f>AD4092</f>
        <v>#REF!</v>
      </c>
      <c r="AF4091" s="51">
        <f>AF4092</f>
        <v>0</v>
      </c>
      <c r="AH4091" s="51" t="e">
        <f t="shared" si="686"/>
        <v>#REF!</v>
      </c>
      <c r="AI4091" s="63"/>
      <c r="AJ4091" s="51">
        <f>AJ4092</f>
        <v>1437750</v>
      </c>
      <c r="AK4091" s="5"/>
      <c r="AL4091" s="51">
        <f>AL4092</f>
        <v>5014100</v>
      </c>
      <c r="AM4091" s="51"/>
      <c r="AN4091" s="51">
        <f>AN4092</f>
        <v>5425500</v>
      </c>
      <c r="AO4091" s="51"/>
      <c r="AP4091" s="51">
        <f>AP4092</f>
        <v>5425500</v>
      </c>
      <c r="AQ4091" s="51"/>
    </row>
    <row r="4092" spans="2:43" ht="18" customHeight="1" x14ac:dyDescent="0.2">
      <c r="B4092" s="4"/>
      <c r="C4092" s="117"/>
      <c r="D4092" s="117"/>
      <c r="E4092" s="117"/>
      <c r="F4092" s="48"/>
      <c r="G4092" s="11"/>
      <c r="H4092" s="117"/>
      <c r="I4092" s="124"/>
      <c r="J4092" s="124"/>
      <c r="K4092" s="144"/>
      <c r="L4092" s="11"/>
      <c r="M4092" s="143"/>
      <c r="N4092" s="42"/>
      <c r="O4092" s="128"/>
      <c r="P4092" s="129">
        <v>1</v>
      </c>
      <c r="Q4092" s="129"/>
      <c r="R4092" s="64"/>
      <c r="S4092" s="234"/>
      <c r="T4092" s="65" t="s">
        <v>8</v>
      </c>
      <c r="U4092" s="155"/>
      <c r="V4092" s="66">
        <f>V4093+V4098+V4105+V4107+V4109+V4103</f>
        <v>1911000</v>
      </c>
      <c r="X4092" s="66">
        <f>X4093+X4098+X4105+X4107+X4109+X4103</f>
        <v>3540900</v>
      </c>
      <c r="Z4092" s="66">
        <f>Z4093+Z4098+Z4105+Z4107+Z4109+Z4103</f>
        <v>4315900</v>
      </c>
      <c r="AB4092" s="66">
        <f>AB4093+AB4098+AB4105+AB4107+AB4109+AB4103</f>
        <v>4228600</v>
      </c>
      <c r="AD4092" s="66" t="e">
        <f>AD4093+AD4098+AD4105+AD4107+AD4109+AD4103</f>
        <v>#REF!</v>
      </c>
      <c r="AF4092" s="66">
        <f>AF4093+AF4098+AF4105+AF4107+AF4109+AF4103</f>
        <v>0</v>
      </c>
      <c r="AH4092" s="66" t="e">
        <f t="shared" si="686"/>
        <v>#REF!</v>
      </c>
      <c r="AI4092" s="5"/>
      <c r="AJ4092" s="66">
        <f>AJ4093+AJ4098+AJ4105+AJ4107+AJ4109+AJ4103</f>
        <v>1437750</v>
      </c>
      <c r="AK4092" s="67"/>
      <c r="AL4092" s="66">
        <f>AL4093+AL4098+AL4105+AL4107+AL4109+AL4103</f>
        <v>5014100</v>
      </c>
      <c r="AM4092" s="66"/>
      <c r="AN4092" s="66">
        <f>AN4093+AN4098+AN4105+AN4107+AN4109+AN4103</f>
        <v>5425500</v>
      </c>
      <c r="AO4092" s="66"/>
      <c r="AP4092" s="66">
        <f>AP4093+AP4098+AP4105+AP4107+AP4109+AP4103</f>
        <v>5425500</v>
      </c>
      <c r="AQ4092" s="66"/>
    </row>
    <row r="4093" spans="2:43" ht="18" customHeight="1" x14ac:dyDescent="0.2">
      <c r="B4093" s="4"/>
      <c r="C4093" s="117"/>
      <c r="D4093" s="117"/>
      <c r="E4093" s="117"/>
      <c r="F4093" s="48"/>
      <c r="G4093" s="11"/>
      <c r="H4093" s="117"/>
      <c r="I4093" s="124"/>
      <c r="J4093" s="124"/>
      <c r="K4093" s="144"/>
      <c r="L4093" s="11"/>
      <c r="M4093" s="143"/>
      <c r="N4093" s="42"/>
      <c r="O4093" s="128"/>
      <c r="P4093" s="130"/>
      <c r="Q4093" s="140">
        <v>1</v>
      </c>
      <c r="R4093" s="68"/>
      <c r="S4093" s="35"/>
      <c r="T4093" s="69" t="s">
        <v>9</v>
      </c>
      <c r="U4093" s="92"/>
      <c r="V4093" s="70">
        <f>V4094+V4095+V4096+V4097</f>
        <v>1048000</v>
      </c>
      <c r="X4093" s="447">
        <f>X4094+X4095+X4096+X4097</f>
        <v>2219800</v>
      </c>
      <c r="Z4093" s="447">
        <f>Z4094+Z4095+Z4096+Z4097</f>
        <v>3002900</v>
      </c>
      <c r="AB4093" s="447">
        <f>AB4094+AB4095+AB4096+AB4097</f>
        <v>2862100</v>
      </c>
      <c r="AD4093" s="447">
        <f>AD4094+AD4095+AD4096+AD4097</f>
        <v>2653500</v>
      </c>
      <c r="AF4093" s="447">
        <f>AF4094+AF4095+AF4096+AF4097</f>
        <v>0</v>
      </c>
      <c r="AH4093" s="447">
        <f t="shared" si="686"/>
        <v>2653500</v>
      </c>
      <c r="AI4093" s="67"/>
      <c r="AJ4093" s="447">
        <f>AJ4094+AJ4095+AJ4096+AJ4097</f>
        <v>973120</v>
      </c>
      <c r="AK4093" s="71"/>
      <c r="AL4093" s="447">
        <f>AL4094+AL4095+AL4096+AL4097</f>
        <v>3325900</v>
      </c>
      <c r="AM4093" s="447"/>
      <c r="AN4093" s="447">
        <f>AN4094+AN4095+AN4096+AN4097</f>
        <v>3598900</v>
      </c>
      <c r="AO4093" s="447"/>
      <c r="AP4093" s="447">
        <f>AP4094+AP4095+AP4096+AP4097</f>
        <v>3598900</v>
      </c>
      <c r="AQ4093" s="447"/>
    </row>
    <row r="4094" spans="2:43" ht="18" customHeight="1" x14ac:dyDescent="0.2">
      <c r="B4094" s="4"/>
      <c r="C4094" s="117"/>
      <c r="D4094" s="117"/>
      <c r="E4094" s="117"/>
      <c r="F4094" s="48"/>
      <c r="G4094" s="11"/>
      <c r="H4094" s="117"/>
      <c r="I4094" s="124"/>
      <c r="J4094" s="124"/>
      <c r="K4094" s="144"/>
      <c r="L4094" s="11"/>
      <c r="M4094" s="143"/>
      <c r="N4094" s="42"/>
      <c r="O4094" s="128"/>
      <c r="P4094" s="130"/>
      <c r="Q4094" s="130"/>
      <c r="R4094" s="72" t="s">
        <v>3</v>
      </c>
      <c r="S4094" s="181"/>
      <c r="T4094" s="73" t="s">
        <v>9</v>
      </c>
      <c r="V4094" s="74">
        <v>1048000</v>
      </c>
      <c r="X4094" s="74">
        <v>2219800</v>
      </c>
      <c r="Z4094" s="829">
        <v>3002900</v>
      </c>
      <c r="AB4094" s="74">
        <v>2862100</v>
      </c>
      <c r="AD4094" s="74">
        <v>2653500</v>
      </c>
      <c r="AF4094" s="74">
        <v>0</v>
      </c>
      <c r="AH4094" s="74">
        <f t="shared" si="686"/>
        <v>2653500</v>
      </c>
      <c r="AI4094" s="446"/>
      <c r="AJ4094" s="74">
        <f t="shared" ref="AJ4094" si="696">CEILING(AB4094*34/100,10)</f>
        <v>973120</v>
      </c>
      <c r="AK4094" s="8"/>
      <c r="AL4094" s="74">
        <v>3325900</v>
      </c>
      <c r="AM4094" s="74"/>
      <c r="AN4094" s="74">
        <v>3598900</v>
      </c>
      <c r="AO4094" s="74"/>
      <c r="AP4094" s="74">
        <v>3598900</v>
      </c>
      <c r="AQ4094" s="74"/>
    </row>
    <row r="4095" spans="2:43" ht="18" hidden="1" customHeight="1" x14ac:dyDescent="0.2">
      <c r="B4095" s="4"/>
      <c r="C4095" s="117"/>
      <c r="D4095" s="117"/>
      <c r="E4095" s="117"/>
      <c r="F4095" s="48"/>
      <c r="G4095" s="11"/>
      <c r="H4095" s="117"/>
      <c r="I4095" s="124"/>
      <c r="J4095" s="124"/>
      <c r="K4095" s="144"/>
      <c r="L4095" s="11"/>
      <c r="M4095" s="143"/>
      <c r="N4095" s="42"/>
      <c r="O4095" s="128"/>
      <c r="P4095" s="130"/>
      <c r="Q4095" s="130"/>
      <c r="R4095" s="72"/>
      <c r="S4095" s="181"/>
      <c r="T4095" s="73"/>
      <c r="V4095" s="74"/>
      <c r="X4095" s="74"/>
      <c r="Z4095" s="74"/>
      <c r="AB4095" s="74"/>
      <c r="AD4095" s="74"/>
      <c r="AF4095" s="74"/>
      <c r="AH4095" s="74">
        <f t="shared" si="686"/>
        <v>0</v>
      </c>
      <c r="AI4095" s="8"/>
      <c r="AJ4095" s="74"/>
      <c r="AK4095" s="8"/>
      <c r="AL4095" s="74"/>
      <c r="AM4095" s="74"/>
      <c r="AN4095" s="74"/>
      <c r="AO4095" s="74"/>
      <c r="AP4095" s="74"/>
      <c r="AQ4095" s="74"/>
    </row>
    <row r="4096" spans="2:43" ht="18" hidden="1" customHeight="1" x14ac:dyDescent="0.2">
      <c r="B4096" s="4"/>
      <c r="C4096" s="117"/>
      <c r="D4096" s="117"/>
      <c r="E4096" s="117"/>
      <c r="F4096" s="48"/>
      <c r="G4096" s="11"/>
      <c r="H4096" s="117"/>
      <c r="I4096" s="124"/>
      <c r="J4096" s="124"/>
      <c r="K4096" s="144"/>
      <c r="L4096" s="11"/>
      <c r="M4096" s="143"/>
      <c r="N4096" s="42"/>
      <c r="O4096" s="128"/>
      <c r="P4096" s="130"/>
      <c r="Q4096" s="130"/>
      <c r="R4096" s="72"/>
      <c r="S4096" s="181"/>
      <c r="T4096" s="73"/>
      <c r="V4096" s="74"/>
      <c r="X4096" s="74"/>
      <c r="Z4096" s="74"/>
      <c r="AB4096" s="74"/>
      <c r="AD4096" s="74"/>
      <c r="AF4096" s="74"/>
      <c r="AH4096" s="74">
        <f t="shared" si="686"/>
        <v>0</v>
      </c>
      <c r="AI4096" s="8"/>
      <c r="AJ4096" s="74"/>
      <c r="AK4096" s="8"/>
      <c r="AL4096" s="74"/>
      <c r="AM4096" s="74"/>
      <c r="AN4096" s="74"/>
      <c r="AO4096" s="74"/>
      <c r="AP4096" s="74"/>
      <c r="AQ4096" s="74"/>
    </row>
    <row r="4097" spans="2:43" ht="18" hidden="1" customHeight="1" x14ac:dyDescent="0.2">
      <c r="B4097" s="4"/>
      <c r="C4097" s="117"/>
      <c r="D4097" s="117"/>
      <c r="E4097" s="117"/>
      <c r="F4097" s="48"/>
      <c r="G4097" s="11"/>
      <c r="H4097" s="117"/>
      <c r="I4097" s="124"/>
      <c r="J4097" s="124"/>
      <c r="K4097" s="144"/>
      <c r="L4097" s="11"/>
      <c r="M4097" s="143"/>
      <c r="N4097" s="42"/>
      <c r="O4097" s="128"/>
      <c r="P4097" s="130"/>
      <c r="Q4097" s="130"/>
      <c r="R4097" s="72"/>
      <c r="S4097" s="181"/>
      <c r="T4097" s="73"/>
      <c r="V4097" s="74"/>
      <c r="X4097" s="74"/>
      <c r="Z4097" s="74"/>
      <c r="AB4097" s="74"/>
      <c r="AD4097" s="74"/>
      <c r="AF4097" s="74"/>
      <c r="AH4097" s="74">
        <f t="shared" si="686"/>
        <v>0</v>
      </c>
      <c r="AI4097" s="8"/>
      <c r="AJ4097" s="74"/>
      <c r="AK4097" s="8"/>
      <c r="AL4097" s="74"/>
      <c r="AM4097" s="74"/>
      <c r="AN4097" s="74"/>
      <c r="AO4097" s="74"/>
      <c r="AP4097" s="74"/>
      <c r="AQ4097" s="74"/>
    </row>
    <row r="4098" spans="2:43" ht="18" customHeight="1" x14ac:dyDescent="0.2">
      <c r="B4098" s="4"/>
      <c r="C4098" s="117"/>
      <c r="D4098" s="117"/>
      <c r="E4098" s="117"/>
      <c r="F4098" s="48"/>
      <c r="G4098" s="11"/>
      <c r="H4098" s="117"/>
      <c r="I4098" s="124"/>
      <c r="J4098" s="124"/>
      <c r="K4098" s="144"/>
      <c r="L4098" s="11"/>
      <c r="M4098" s="143"/>
      <c r="N4098" s="42"/>
      <c r="O4098" s="128"/>
      <c r="P4098" s="130"/>
      <c r="Q4098" s="131">
        <v>2</v>
      </c>
      <c r="R4098" s="68"/>
      <c r="S4098" s="35"/>
      <c r="T4098" s="69" t="s">
        <v>11</v>
      </c>
      <c r="U4098" s="92"/>
      <c r="V4098" s="70">
        <f>V4099+V4100+V4101+V4102</f>
        <v>800000</v>
      </c>
      <c r="X4098" s="447">
        <f>X4099+X4100+X4101+X4102</f>
        <v>1171600</v>
      </c>
      <c r="Z4098" s="447">
        <f>Z4099+Z4100+Z4101+Z4102</f>
        <v>1165400</v>
      </c>
      <c r="AB4098" s="447">
        <f>AB4099+AB4100+AB4101+AB4102</f>
        <v>1201300</v>
      </c>
      <c r="AD4098" s="447">
        <f>AD4099+AD4100+AD4101+AD4102</f>
        <v>1770600</v>
      </c>
      <c r="AF4098" s="447">
        <f>AF4099+AF4100+AF4101+AF4102</f>
        <v>0</v>
      </c>
      <c r="AH4098" s="447">
        <f t="shared" si="686"/>
        <v>1770600</v>
      </c>
      <c r="AI4098" s="8"/>
      <c r="AJ4098" s="447">
        <f>AJ4099+AJ4100+AJ4101+AJ4102</f>
        <v>408450</v>
      </c>
      <c r="AK4098" s="71"/>
      <c r="AL4098" s="447">
        <f>AL4099+AL4100+AL4101+AL4102</f>
        <v>1512500</v>
      </c>
      <c r="AM4098" s="447"/>
      <c r="AN4098" s="447">
        <f>AN4099+AN4100+AN4101+AN4102</f>
        <v>1636600</v>
      </c>
      <c r="AO4098" s="447"/>
      <c r="AP4098" s="447">
        <f>AP4099+AP4100+AP4101+AP4102</f>
        <v>1636600</v>
      </c>
      <c r="AQ4098" s="447"/>
    </row>
    <row r="4099" spans="2:43" ht="18" customHeight="1" x14ac:dyDescent="0.2">
      <c r="B4099" s="4"/>
      <c r="C4099" s="117"/>
      <c r="D4099" s="117"/>
      <c r="E4099" s="117"/>
      <c r="F4099" s="48"/>
      <c r="G4099" s="11"/>
      <c r="H4099" s="117"/>
      <c r="I4099" s="124"/>
      <c r="J4099" s="124"/>
      <c r="K4099" s="144"/>
      <c r="L4099" s="11"/>
      <c r="M4099" s="143"/>
      <c r="N4099" s="42"/>
      <c r="O4099" s="128"/>
      <c r="P4099" s="130"/>
      <c r="Q4099" s="130"/>
      <c r="R4099" s="72" t="s">
        <v>3</v>
      </c>
      <c r="S4099" s="181"/>
      <c r="T4099" s="73" t="s">
        <v>11</v>
      </c>
      <c r="V4099" s="74">
        <v>800000</v>
      </c>
      <c r="X4099" s="74">
        <v>1171600</v>
      </c>
      <c r="Z4099" s="829">
        <v>1165400</v>
      </c>
      <c r="AB4099" s="74">
        <v>1201300</v>
      </c>
      <c r="AD4099" s="74">
        <v>1770600</v>
      </c>
      <c r="AF4099" s="74">
        <v>0</v>
      </c>
      <c r="AH4099" s="74">
        <f t="shared" si="686"/>
        <v>1770600</v>
      </c>
      <c r="AI4099" s="446"/>
      <c r="AJ4099" s="74">
        <f t="shared" ref="AJ4099" si="697">CEILING(AB4099*34/100,10)</f>
        <v>408450</v>
      </c>
      <c r="AK4099" s="8"/>
      <c r="AL4099" s="74">
        <v>1512500</v>
      </c>
      <c r="AM4099" s="74"/>
      <c r="AN4099" s="74">
        <v>1636600</v>
      </c>
      <c r="AO4099" s="74"/>
      <c r="AP4099" s="74">
        <v>1636600</v>
      </c>
      <c r="AQ4099" s="74"/>
    </row>
    <row r="4100" spans="2:43" ht="18" hidden="1" customHeight="1" x14ac:dyDescent="0.2">
      <c r="B4100" s="4"/>
      <c r="C4100" s="117"/>
      <c r="D4100" s="117"/>
      <c r="E4100" s="117"/>
      <c r="F4100" s="48"/>
      <c r="G4100" s="11"/>
      <c r="H4100" s="117"/>
      <c r="I4100" s="124"/>
      <c r="J4100" s="124"/>
      <c r="K4100" s="144"/>
      <c r="L4100" s="11"/>
      <c r="M4100" s="143"/>
      <c r="N4100" s="42"/>
      <c r="O4100" s="128"/>
      <c r="P4100" s="130"/>
      <c r="Q4100" s="130"/>
      <c r="R4100" s="72"/>
      <c r="S4100" s="181"/>
      <c r="T4100" s="73"/>
      <c r="V4100" s="74"/>
      <c r="X4100" s="74"/>
      <c r="Z4100" s="74"/>
      <c r="AB4100" s="74"/>
      <c r="AD4100" s="74"/>
      <c r="AF4100" s="74"/>
      <c r="AH4100" s="74">
        <f t="shared" si="686"/>
        <v>0</v>
      </c>
      <c r="AI4100" s="8"/>
      <c r="AJ4100" s="74"/>
      <c r="AK4100" s="8"/>
      <c r="AL4100" s="74"/>
      <c r="AM4100" s="74"/>
      <c r="AN4100" s="74"/>
      <c r="AO4100" s="74"/>
      <c r="AP4100" s="74"/>
      <c r="AQ4100" s="74"/>
    </row>
    <row r="4101" spans="2:43" ht="18" hidden="1" customHeight="1" x14ac:dyDescent="0.2">
      <c r="B4101" s="4"/>
      <c r="C4101" s="117"/>
      <c r="D4101" s="117"/>
      <c r="E4101" s="117"/>
      <c r="F4101" s="48"/>
      <c r="G4101" s="11"/>
      <c r="H4101" s="117"/>
      <c r="I4101" s="124"/>
      <c r="J4101" s="124"/>
      <c r="K4101" s="144"/>
      <c r="L4101" s="11"/>
      <c r="M4101" s="143"/>
      <c r="N4101" s="42"/>
      <c r="O4101" s="128"/>
      <c r="P4101" s="130"/>
      <c r="Q4101" s="130"/>
      <c r="R4101" s="72"/>
      <c r="S4101" s="181"/>
      <c r="T4101" s="73"/>
      <c r="V4101" s="74"/>
      <c r="X4101" s="74"/>
      <c r="Z4101" s="74"/>
      <c r="AB4101" s="74"/>
      <c r="AD4101" s="74"/>
      <c r="AF4101" s="74"/>
      <c r="AH4101" s="74">
        <f t="shared" si="686"/>
        <v>0</v>
      </c>
      <c r="AI4101" s="8"/>
      <c r="AJ4101" s="74"/>
      <c r="AK4101" s="8"/>
      <c r="AL4101" s="74"/>
      <c r="AM4101" s="74"/>
      <c r="AN4101" s="74"/>
      <c r="AO4101" s="74"/>
      <c r="AP4101" s="74"/>
      <c r="AQ4101" s="74"/>
    </row>
    <row r="4102" spans="2:43" ht="18" hidden="1" customHeight="1" x14ac:dyDescent="0.2">
      <c r="B4102" s="4"/>
      <c r="C4102" s="117"/>
      <c r="D4102" s="117"/>
      <c r="E4102" s="117"/>
      <c r="F4102" s="48"/>
      <c r="G4102" s="11"/>
      <c r="H4102" s="117"/>
      <c r="I4102" s="124"/>
      <c r="J4102" s="124"/>
      <c r="K4102" s="144"/>
      <c r="L4102" s="11"/>
      <c r="M4102" s="143"/>
      <c r="N4102" s="42"/>
      <c r="O4102" s="128"/>
      <c r="P4102" s="130"/>
      <c r="Q4102" s="130"/>
      <c r="R4102" s="72"/>
      <c r="S4102" s="181"/>
      <c r="T4102" s="73"/>
      <c r="V4102" s="74"/>
      <c r="X4102" s="74"/>
      <c r="Z4102" s="74"/>
      <c r="AB4102" s="74"/>
      <c r="AD4102" s="74"/>
      <c r="AF4102" s="74"/>
      <c r="AH4102" s="74">
        <f t="shared" si="686"/>
        <v>0</v>
      </c>
      <c r="AI4102" s="8"/>
      <c r="AJ4102" s="74"/>
      <c r="AK4102" s="8"/>
      <c r="AL4102" s="74"/>
      <c r="AM4102" s="74"/>
      <c r="AN4102" s="74"/>
      <c r="AO4102" s="74"/>
      <c r="AP4102" s="74"/>
      <c r="AQ4102" s="74"/>
    </row>
    <row r="4103" spans="2:43" ht="18" customHeight="1" x14ac:dyDescent="0.2">
      <c r="B4103" s="4"/>
      <c r="C4103" s="117"/>
      <c r="D4103" s="117"/>
      <c r="E4103" s="117"/>
      <c r="F4103" s="48"/>
      <c r="G4103" s="11"/>
      <c r="H4103" s="117"/>
      <c r="I4103" s="124"/>
      <c r="J4103" s="124"/>
      <c r="K4103" s="144"/>
      <c r="L4103" s="11"/>
      <c r="M4103" s="143"/>
      <c r="N4103" s="42"/>
      <c r="O4103" s="128"/>
      <c r="P4103" s="130"/>
      <c r="Q4103" s="131">
        <v>3</v>
      </c>
      <c r="R4103" s="84"/>
      <c r="S4103" s="250"/>
      <c r="T4103" s="69" t="s">
        <v>12</v>
      </c>
      <c r="U4103" s="92"/>
      <c r="V4103" s="70">
        <f>V4104</f>
        <v>8000</v>
      </c>
      <c r="X4103" s="447">
        <f>X4104</f>
        <v>18800</v>
      </c>
      <c r="Z4103" s="447">
        <f>Z4104</f>
        <v>19600</v>
      </c>
      <c r="AB4103" s="447">
        <f>AB4104</f>
        <v>23600</v>
      </c>
      <c r="AD4103" s="447">
        <f>AD4104</f>
        <v>5000</v>
      </c>
      <c r="AF4103" s="447">
        <f>AF4104</f>
        <v>0</v>
      </c>
      <c r="AH4103" s="447">
        <f t="shared" si="686"/>
        <v>5000</v>
      </c>
      <c r="AI4103" s="8"/>
      <c r="AJ4103" s="447">
        <f>AJ4104</f>
        <v>8030</v>
      </c>
      <c r="AK4103" s="71"/>
      <c r="AL4103" s="447">
        <f>AL4104</f>
        <v>35000</v>
      </c>
      <c r="AM4103" s="447"/>
      <c r="AN4103" s="447">
        <f>AN4104</f>
        <v>37900</v>
      </c>
      <c r="AO4103" s="447"/>
      <c r="AP4103" s="447">
        <f>AP4104</f>
        <v>37900</v>
      </c>
      <c r="AQ4103" s="447"/>
    </row>
    <row r="4104" spans="2:43" ht="18" customHeight="1" x14ac:dyDescent="0.2">
      <c r="B4104" s="4"/>
      <c r="C4104" s="117"/>
      <c r="D4104" s="117"/>
      <c r="E4104" s="117"/>
      <c r="F4104" s="48"/>
      <c r="G4104" s="11"/>
      <c r="H4104" s="117"/>
      <c r="I4104" s="124"/>
      <c r="J4104" s="124"/>
      <c r="K4104" s="144"/>
      <c r="L4104" s="11"/>
      <c r="M4104" s="143"/>
      <c r="N4104" s="42"/>
      <c r="O4104" s="128"/>
      <c r="P4104" s="130"/>
      <c r="Q4104" s="130"/>
      <c r="R4104" s="72" t="s">
        <v>3</v>
      </c>
      <c r="S4104" s="181"/>
      <c r="T4104" s="73" t="s">
        <v>12</v>
      </c>
      <c r="V4104" s="83">
        <v>8000</v>
      </c>
      <c r="X4104" s="448">
        <v>18800</v>
      </c>
      <c r="Z4104" s="829">
        <v>19600</v>
      </c>
      <c r="AB4104" s="448">
        <v>23600</v>
      </c>
      <c r="AD4104" s="74">
        <v>5000</v>
      </c>
      <c r="AF4104" s="448">
        <v>0</v>
      </c>
      <c r="AH4104" s="448">
        <f t="shared" si="686"/>
        <v>5000</v>
      </c>
      <c r="AI4104" s="446"/>
      <c r="AJ4104" s="74">
        <f t="shared" ref="AJ4104" si="698">CEILING(AB4104*34/100,10)</f>
        <v>8030</v>
      </c>
      <c r="AK4104" s="87"/>
      <c r="AL4104" s="448">
        <v>35000</v>
      </c>
      <c r="AM4104" s="448"/>
      <c r="AN4104" s="448">
        <v>37900</v>
      </c>
      <c r="AO4104" s="74"/>
      <c r="AP4104" s="448">
        <v>37900</v>
      </c>
      <c r="AQ4104" s="74"/>
    </row>
    <row r="4105" spans="2:43" ht="18" customHeight="1" x14ac:dyDescent="0.2">
      <c r="B4105" s="4"/>
      <c r="C4105" s="117"/>
      <c r="D4105" s="117"/>
      <c r="E4105" s="117"/>
      <c r="F4105" s="48"/>
      <c r="G4105" s="11"/>
      <c r="H4105" s="117"/>
      <c r="I4105" s="124"/>
      <c r="J4105" s="124"/>
      <c r="K4105" s="144"/>
      <c r="L4105" s="11"/>
      <c r="M4105" s="143"/>
      <c r="N4105" s="42"/>
      <c r="O4105" s="128"/>
      <c r="P4105" s="130"/>
      <c r="Q4105" s="131">
        <v>4</v>
      </c>
      <c r="R4105" s="68"/>
      <c r="S4105" s="35"/>
      <c r="T4105" s="69" t="s">
        <v>13</v>
      </c>
      <c r="U4105" s="92"/>
      <c r="V4105" s="70">
        <f>V4106</f>
        <v>55000</v>
      </c>
      <c r="X4105" s="447">
        <f>X4106</f>
        <v>130700</v>
      </c>
      <c r="Z4105" s="447">
        <f>Z4106</f>
        <v>128000</v>
      </c>
      <c r="AB4105" s="447">
        <f>AB4106</f>
        <v>141600</v>
      </c>
      <c r="AD4105" s="447">
        <f>AD4106</f>
        <v>133900</v>
      </c>
      <c r="AF4105" s="447">
        <f>AF4106</f>
        <v>0</v>
      </c>
      <c r="AH4105" s="447">
        <f t="shared" si="686"/>
        <v>133900</v>
      </c>
      <c r="AI4105" s="495"/>
      <c r="AJ4105" s="447">
        <f>AJ4106</f>
        <v>48150</v>
      </c>
      <c r="AK4105" s="71"/>
      <c r="AL4105" s="447">
        <f>AL4106</f>
        <v>140700</v>
      </c>
      <c r="AM4105" s="447"/>
      <c r="AN4105" s="447">
        <f>AN4106</f>
        <v>152100</v>
      </c>
      <c r="AO4105" s="447"/>
      <c r="AP4105" s="447">
        <f>AP4106</f>
        <v>152100</v>
      </c>
      <c r="AQ4105" s="447"/>
    </row>
    <row r="4106" spans="2:43" ht="18" customHeight="1" x14ac:dyDescent="0.2">
      <c r="B4106" s="4"/>
      <c r="C4106" s="117"/>
      <c r="D4106" s="117"/>
      <c r="E4106" s="117"/>
      <c r="F4106" s="48"/>
      <c r="G4106" s="11"/>
      <c r="H4106" s="117"/>
      <c r="I4106" s="124"/>
      <c r="J4106" s="124"/>
      <c r="K4106" s="144"/>
      <c r="L4106" s="11"/>
      <c r="M4106" s="143"/>
      <c r="N4106" s="42"/>
      <c r="O4106" s="128"/>
      <c r="P4106" s="130"/>
      <c r="Q4106" s="130"/>
      <c r="R4106" s="72" t="s">
        <v>3</v>
      </c>
      <c r="S4106" s="181"/>
      <c r="T4106" s="73" t="s">
        <v>13</v>
      </c>
      <c r="V4106" s="74">
        <v>55000</v>
      </c>
      <c r="X4106" s="74">
        <v>130700</v>
      </c>
      <c r="Z4106" s="829">
        <v>128000</v>
      </c>
      <c r="AB4106" s="74">
        <v>141600</v>
      </c>
      <c r="AD4106" s="74">
        <v>133900</v>
      </c>
      <c r="AF4106" s="74">
        <v>0</v>
      </c>
      <c r="AH4106" s="74">
        <f t="shared" si="686"/>
        <v>133900</v>
      </c>
      <c r="AI4106" s="446"/>
      <c r="AJ4106" s="74">
        <f t="shared" ref="AJ4106" si="699">CEILING(AB4106*34/100,10)</f>
        <v>48150</v>
      </c>
      <c r="AK4106" s="8"/>
      <c r="AL4106" s="74">
        <v>140700</v>
      </c>
      <c r="AM4106" s="74"/>
      <c r="AN4106" s="74">
        <v>152100</v>
      </c>
      <c r="AO4106" s="74"/>
      <c r="AP4106" s="74">
        <v>152100</v>
      </c>
      <c r="AQ4106" s="74"/>
    </row>
    <row r="4107" spans="2:43" ht="18" hidden="1" customHeight="1" x14ac:dyDescent="0.2">
      <c r="B4107" s="4"/>
      <c r="C4107" s="117"/>
      <c r="D4107" s="117"/>
      <c r="E4107" s="117"/>
      <c r="F4107" s="48"/>
      <c r="G4107" s="11"/>
      <c r="H4107" s="117"/>
      <c r="I4107" s="124"/>
      <c r="J4107" s="124"/>
      <c r="K4107" s="144"/>
      <c r="L4107" s="11"/>
      <c r="M4107" s="143"/>
      <c r="N4107" s="42"/>
      <c r="O4107" s="128"/>
      <c r="P4107" s="130"/>
      <c r="Q4107" s="140">
        <v>5</v>
      </c>
      <c r="R4107" s="68"/>
      <c r="S4107" s="35"/>
      <c r="T4107" s="69" t="s">
        <v>204</v>
      </c>
      <c r="U4107" s="92"/>
      <c r="V4107" s="70">
        <f>V4108</f>
        <v>0</v>
      </c>
      <c r="X4107" s="447">
        <f>X4108</f>
        <v>0</v>
      </c>
      <c r="Z4107" s="447">
        <f>Z4108</f>
        <v>0</v>
      </c>
      <c r="AB4107" s="447">
        <f>AB4108</f>
        <v>0</v>
      </c>
      <c r="AD4107" s="447" t="e">
        <f>#REF!</f>
        <v>#REF!</v>
      </c>
      <c r="AF4107" s="447">
        <f>AF4108</f>
        <v>0</v>
      </c>
      <c r="AH4107" s="447" t="e">
        <f t="shared" si="686"/>
        <v>#REF!</v>
      </c>
      <c r="AI4107" s="8"/>
      <c r="AJ4107" s="447">
        <f>AJ4108</f>
        <v>0</v>
      </c>
      <c r="AK4107" s="71"/>
      <c r="AL4107" s="447">
        <f>AL4108</f>
        <v>0</v>
      </c>
      <c r="AM4107" s="447"/>
      <c r="AN4107" s="447">
        <f>AN4108</f>
        <v>0</v>
      </c>
      <c r="AO4107" s="447"/>
      <c r="AP4107" s="447">
        <f>AP4108</f>
        <v>0</v>
      </c>
      <c r="AQ4107" s="447"/>
    </row>
    <row r="4108" spans="2:43" ht="18" hidden="1" customHeight="1" x14ac:dyDescent="0.2">
      <c r="B4108" s="4"/>
      <c r="C4108" s="117"/>
      <c r="D4108" s="117"/>
      <c r="E4108" s="117"/>
      <c r="F4108" s="48"/>
      <c r="G4108" s="11"/>
      <c r="H4108" s="117"/>
      <c r="I4108" s="124"/>
      <c r="J4108" s="124"/>
      <c r="K4108" s="144"/>
      <c r="L4108" s="11"/>
      <c r="M4108" s="143"/>
      <c r="N4108" s="42"/>
      <c r="O4108" s="128"/>
      <c r="P4108" s="130"/>
      <c r="Q4108" s="130"/>
      <c r="R4108" s="72" t="s">
        <v>3</v>
      </c>
      <c r="S4108" s="181"/>
      <c r="T4108" s="73" t="s">
        <v>204</v>
      </c>
      <c r="V4108" s="74">
        <v>0</v>
      </c>
      <c r="X4108" s="74">
        <v>0</v>
      </c>
      <c r="Z4108" s="74">
        <v>0</v>
      </c>
      <c r="AB4108" s="74">
        <v>0</v>
      </c>
      <c r="AD4108" s="74">
        <v>0</v>
      </c>
      <c r="AF4108" s="74">
        <v>0</v>
      </c>
      <c r="AH4108" s="74">
        <f t="shared" si="686"/>
        <v>0</v>
      </c>
      <c r="AI4108" s="446"/>
      <c r="AJ4108" s="74">
        <v>0</v>
      </c>
      <c r="AK4108" s="8"/>
      <c r="AL4108" s="74">
        <v>0</v>
      </c>
      <c r="AM4108" s="74"/>
      <c r="AN4108" s="74">
        <v>0</v>
      </c>
      <c r="AO4108" s="74"/>
      <c r="AP4108" s="74">
        <v>0</v>
      </c>
      <c r="AQ4108" s="74"/>
    </row>
    <row r="4109" spans="2:43" ht="18" hidden="1" customHeight="1" x14ac:dyDescent="0.2">
      <c r="B4109" s="4"/>
      <c r="C4109" s="117"/>
      <c r="D4109" s="117"/>
      <c r="E4109" s="117"/>
      <c r="F4109" s="48"/>
      <c r="G4109" s="11"/>
      <c r="H4109" s="117"/>
      <c r="I4109" s="124"/>
      <c r="J4109" s="124"/>
      <c r="K4109" s="144"/>
      <c r="L4109" s="11"/>
      <c r="M4109" s="143"/>
      <c r="N4109" s="42"/>
      <c r="O4109" s="128"/>
      <c r="P4109" s="130"/>
      <c r="Q4109" s="131">
        <v>6</v>
      </c>
      <c r="R4109" s="68"/>
      <c r="S4109" s="35"/>
      <c r="T4109" s="69" t="s">
        <v>375</v>
      </c>
      <c r="U4109" s="92"/>
      <c r="V4109" s="70">
        <f>SUM(V4110:V4110)</f>
        <v>0</v>
      </c>
      <c r="X4109" s="447">
        <f>SUM(X4110:X4110)</f>
        <v>0</v>
      </c>
      <c r="Z4109" s="447">
        <f>SUM(Z4110:Z4110)</f>
        <v>0</v>
      </c>
      <c r="AB4109" s="447">
        <f>SUM(AB4110:AB4110)</f>
        <v>0</v>
      </c>
      <c r="AD4109" s="447">
        <f>SUM(AD4110:AD4110)</f>
        <v>0</v>
      </c>
      <c r="AF4109" s="447">
        <f>SUM(AF4110:AF4110)</f>
        <v>0</v>
      </c>
      <c r="AH4109" s="447">
        <f t="shared" si="686"/>
        <v>0</v>
      </c>
      <c r="AI4109" s="8"/>
      <c r="AJ4109" s="447">
        <f>SUM(AJ4110:AJ4110)</f>
        <v>0</v>
      </c>
      <c r="AK4109" s="71"/>
      <c r="AL4109" s="447">
        <f>SUM(AL4110:AL4110)</f>
        <v>0</v>
      </c>
      <c r="AM4109" s="447"/>
      <c r="AN4109" s="447">
        <f>SUM(AN4110:AN4110)</f>
        <v>0</v>
      </c>
      <c r="AO4109" s="447"/>
      <c r="AP4109" s="447">
        <f>SUM(AP4110:AP4110)</f>
        <v>0</v>
      </c>
      <c r="AQ4109" s="447"/>
    </row>
    <row r="4110" spans="2:43" ht="18" hidden="1" customHeight="1" x14ac:dyDescent="0.2">
      <c r="B4110" s="4"/>
      <c r="C4110" s="117"/>
      <c r="D4110" s="117"/>
      <c r="E4110" s="117"/>
      <c r="F4110" s="48"/>
      <c r="G4110" s="11"/>
      <c r="H4110" s="117"/>
      <c r="I4110" s="124"/>
      <c r="J4110" s="124"/>
      <c r="K4110" s="144"/>
      <c r="L4110" s="11"/>
      <c r="M4110" s="143"/>
      <c r="N4110" s="42"/>
      <c r="O4110" s="128"/>
      <c r="P4110" s="130"/>
      <c r="Q4110" s="130"/>
      <c r="R4110" s="72" t="s">
        <v>3</v>
      </c>
      <c r="S4110" s="181"/>
      <c r="T4110" s="73" t="s">
        <v>375</v>
      </c>
      <c r="V4110" s="74">
        <v>0</v>
      </c>
      <c r="X4110" s="74">
        <v>0</v>
      </c>
      <c r="Z4110" s="74">
        <v>0</v>
      </c>
      <c r="AB4110" s="74">
        <v>0</v>
      </c>
      <c r="AD4110" s="74">
        <v>0</v>
      </c>
      <c r="AF4110" s="74">
        <v>0</v>
      </c>
      <c r="AH4110" s="74">
        <f t="shared" si="686"/>
        <v>0</v>
      </c>
      <c r="AI4110" s="446"/>
      <c r="AJ4110" s="74">
        <v>0</v>
      </c>
      <c r="AK4110" s="8"/>
      <c r="AL4110" s="74">
        <v>0</v>
      </c>
      <c r="AM4110" s="74"/>
      <c r="AN4110" s="74">
        <v>0</v>
      </c>
      <c r="AO4110" s="74"/>
      <c r="AP4110" s="74">
        <v>0</v>
      </c>
      <c r="AQ4110" s="74"/>
    </row>
    <row r="4111" spans="2:43" ht="18" customHeight="1" x14ac:dyDescent="0.2">
      <c r="B4111" s="4"/>
      <c r="C4111" s="117"/>
      <c r="D4111" s="117"/>
      <c r="E4111" s="117"/>
      <c r="F4111" s="48"/>
      <c r="G4111" s="11"/>
      <c r="H4111" s="117"/>
      <c r="I4111" s="124"/>
      <c r="J4111" s="124"/>
      <c r="K4111" s="144"/>
      <c r="L4111" s="11"/>
      <c r="M4111" s="143"/>
      <c r="N4111" s="42"/>
      <c r="O4111" s="127" t="s">
        <v>0</v>
      </c>
      <c r="P4111" s="123"/>
      <c r="Q4111" s="123"/>
      <c r="R4111" s="49"/>
      <c r="S4111" s="18"/>
      <c r="T4111" s="50" t="s">
        <v>60</v>
      </c>
      <c r="U4111" s="76"/>
      <c r="V4111" s="51">
        <f>V4112</f>
        <v>350000</v>
      </c>
      <c r="X4111" s="51">
        <f>X4112</f>
        <v>818900</v>
      </c>
      <c r="Z4111" s="51">
        <f>Z4112</f>
        <v>364700</v>
      </c>
      <c r="AB4111" s="51">
        <f>AB4112</f>
        <v>921800</v>
      </c>
      <c r="AD4111" s="51">
        <f>AD4112</f>
        <v>965300</v>
      </c>
      <c r="AF4111" s="51">
        <f>AF4112</f>
        <v>0</v>
      </c>
      <c r="AH4111" s="51">
        <f t="shared" si="686"/>
        <v>965300</v>
      </c>
      <c r="AI4111" s="8"/>
      <c r="AJ4111" s="51">
        <f>AJ4112</f>
        <v>313420</v>
      </c>
      <c r="AK4111" s="5"/>
      <c r="AL4111" s="51">
        <f t="shared" ref="AL4111:AP4112" si="700">AL4112</f>
        <v>1214800</v>
      </c>
      <c r="AM4111" s="51"/>
      <c r="AN4111" s="51">
        <f t="shared" si="700"/>
        <v>1314600</v>
      </c>
      <c r="AO4111" s="51"/>
      <c r="AP4111" s="51">
        <f t="shared" si="700"/>
        <v>1314600</v>
      </c>
      <c r="AQ4111" s="51"/>
    </row>
    <row r="4112" spans="2:43" ht="18.75" customHeight="1" x14ac:dyDescent="0.2">
      <c r="B4112" s="4"/>
      <c r="C4112" s="117"/>
      <c r="D4112" s="117"/>
      <c r="E4112" s="117"/>
      <c r="F4112" s="48"/>
      <c r="G4112" s="11"/>
      <c r="H4112" s="117"/>
      <c r="I4112" s="124"/>
      <c r="J4112" s="124"/>
      <c r="K4112" s="144"/>
      <c r="L4112" s="11"/>
      <c r="M4112" s="143"/>
      <c r="N4112" s="42"/>
      <c r="O4112" s="128"/>
      <c r="P4112" s="129">
        <v>1</v>
      </c>
      <c r="Q4112" s="129"/>
      <c r="R4112" s="64"/>
      <c r="S4112" s="234"/>
      <c r="T4112" s="65" t="s">
        <v>8</v>
      </c>
      <c r="U4112" s="155"/>
      <c r="V4112" s="66">
        <f>V4113</f>
        <v>350000</v>
      </c>
      <c r="X4112" s="66">
        <f>X4113</f>
        <v>818900</v>
      </c>
      <c r="Z4112" s="66">
        <f>Z4113</f>
        <v>364700</v>
      </c>
      <c r="AB4112" s="66">
        <f>AB4113</f>
        <v>921800</v>
      </c>
      <c r="AD4112" s="66">
        <f>AD4113</f>
        <v>965300</v>
      </c>
      <c r="AF4112" s="66">
        <f>AF4113</f>
        <v>0</v>
      </c>
      <c r="AH4112" s="66">
        <f t="shared" ref="AH4112:AH4175" si="701">AD4112+AF4112</f>
        <v>965300</v>
      </c>
      <c r="AI4112" s="5"/>
      <c r="AJ4112" s="66">
        <f>AJ4113</f>
        <v>313420</v>
      </c>
      <c r="AK4112" s="67"/>
      <c r="AL4112" s="66">
        <f t="shared" si="700"/>
        <v>1214800</v>
      </c>
      <c r="AM4112" s="66"/>
      <c r="AN4112" s="66">
        <f t="shared" si="700"/>
        <v>1314600</v>
      </c>
      <c r="AO4112" s="66"/>
      <c r="AP4112" s="66">
        <f t="shared" si="700"/>
        <v>1314600</v>
      </c>
      <c r="AQ4112" s="66"/>
    </row>
    <row r="4113" spans="2:43" ht="18" customHeight="1" x14ac:dyDescent="0.2">
      <c r="B4113" s="4"/>
      <c r="C4113" s="117"/>
      <c r="D4113" s="117"/>
      <c r="E4113" s="117"/>
      <c r="F4113" s="48"/>
      <c r="G4113" s="11"/>
      <c r="H4113" s="117"/>
      <c r="I4113" s="124"/>
      <c r="J4113" s="124"/>
      <c r="K4113" s="144"/>
      <c r="L4113" s="11"/>
      <c r="M4113" s="143"/>
      <c r="N4113" s="42"/>
      <c r="O4113" s="128"/>
      <c r="P4113" s="130"/>
      <c r="Q4113" s="131">
        <v>6</v>
      </c>
      <c r="R4113" s="72"/>
      <c r="S4113" s="181"/>
      <c r="T4113" s="69" t="s">
        <v>62</v>
      </c>
      <c r="U4113" s="92"/>
      <c r="V4113" s="70">
        <f>SUM(V4114:V4116)</f>
        <v>350000</v>
      </c>
      <c r="X4113" s="447">
        <f>SUM(X4114:X4116)</f>
        <v>818900</v>
      </c>
      <c r="Z4113" s="447">
        <f>SUM(Z4114:Z4116)</f>
        <v>364700</v>
      </c>
      <c r="AB4113" s="447">
        <f>SUM(AB4114:AB4116)</f>
        <v>921800</v>
      </c>
      <c r="AD4113" s="447">
        <f>SUM(AD4114:AD4116)</f>
        <v>965300</v>
      </c>
      <c r="AF4113" s="447">
        <f>SUM(AF4114:AF4116)</f>
        <v>0</v>
      </c>
      <c r="AH4113" s="447">
        <f t="shared" si="701"/>
        <v>965300</v>
      </c>
      <c r="AI4113" s="67"/>
      <c r="AJ4113" s="447">
        <f>SUM(AJ4114:AJ4116)</f>
        <v>313420</v>
      </c>
      <c r="AK4113" s="71"/>
      <c r="AL4113" s="447">
        <f>SUM(AL4114:AL4116)</f>
        <v>1214800</v>
      </c>
      <c r="AM4113" s="447"/>
      <c r="AN4113" s="447">
        <f>SUM(AN4114:AN4116)</f>
        <v>1314600</v>
      </c>
      <c r="AO4113" s="447"/>
      <c r="AP4113" s="447">
        <f>SUM(AP4114:AP4116)</f>
        <v>1314600</v>
      </c>
      <c r="AQ4113" s="447"/>
    </row>
    <row r="4114" spans="2:43" ht="18" customHeight="1" x14ac:dyDescent="0.2">
      <c r="B4114" s="4"/>
      <c r="C4114" s="117"/>
      <c r="D4114" s="117"/>
      <c r="E4114" s="117"/>
      <c r="F4114" s="48"/>
      <c r="G4114" s="11"/>
      <c r="H4114" s="117"/>
      <c r="I4114" s="124"/>
      <c r="J4114" s="124"/>
      <c r="K4114" s="144"/>
      <c r="L4114" s="11"/>
      <c r="M4114" s="143"/>
      <c r="N4114" s="42"/>
      <c r="O4114" s="128"/>
      <c r="P4114" s="130"/>
      <c r="Q4114" s="131"/>
      <c r="R4114" s="72">
        <v>1</v>
      </c>
      <c r="S4114" s="181"/>
      <c r="T4114" s="73" t="s">
        <v>430</v>
      </c>
      <c r="V4114" s="74">
        <v>200000</v>
      </c>
      <c r="X4114" s="74">
        <v>510200</v>
      </c>
      <c r="Z4114" s="829">
        <v>228700</v>
      </c>
      <c r="AB4114" s="74">
        <v>578900</v>
      </c>
      <c r="AD4114" s="74">
        <v>601100</v>
      </c>
      <c r="AF4114" s="74">
        <v>0</v>
      </c>
      <c r="AH4114" s="74">
        <f t="shared" si="701"/>
        <v>601100</v>
      </c>
      <c r="AI4114" s="446"/>
      <c r="AJ4114" s="74">
        <f t="shared" ref="AJ4114:AJ4115" si="702">CEILING(AB4114*34/100,10)</f>
        <v>196830</v>
      </c>
      <c r="AK4114" s="8"/>
      <c r="AL4114" s="74">
        <v>764500</v>
      </c>
      <c r="AM4114" s="74"/>
      <c r="AN4114" s="74">
        <v>827400</v>
      </c>
      <c r="AO4114" s="74"/>
      <c r="AP4114" s="74">
        <v>827400</v>
      </c>
      <c r="AQ4114" s="74"/>
    </row>
    <row r="4115" spans="2:43" ht="18" customHeight="1" x14ac:dyDescent="0.2">
      <c r="B4115" s="4"/>
      <c r="C4115" s="117"/>
      <c r="D4115" s="117"/>
      <c r="E4115" s="117"/>
      <c r="F4115" s="48"/>
      <c r="G4115" s="11"/>
      <c r="H4115" s="117"/>
      <c r="I4115" s="124"/>
      <c r="J4115" s="124"/>
      <c r="K4115" s="144"/>
      <c r="L4115" s="11"/>
      <c r="M4115" s="143"/>
      <c r="N4115" s="42"/>
      <c r="O4115" s="128"/>
      <c r="P4115" s="130"/>
      <c r="Q4115" s="131"/>
      <c r="R4115" s="72">
        <v>2</v>
      </c>
      <c r="S4115" s="181"/>
      <c r="T4115" s="73" t="s">
        <v>386</v>
      </c>
      <c r="V4115" s="74">
        <v>150000</v>
      </c>
      <c r="X4115" s="74">
        <v>308700</v>
      </c>
      <c r="Z4115" s="829">
        <v>136000</v>
      </c>
      <c r="AB4115" s="74">
        <v>342900</v>
      </c>
      <c r="AD4115" s="74">
        <v>364200</v>
      </c>
      <c r="AF4115" s="74">
        <v>0</v>
      </c>
      <c r="AH4115" s="74">
        <f t="shared" si="701"/>
        <v>364200</v>
      </c>
      <c r="AI4115" s="8"/>
      <c r="AJ4115" s="74">
        <f t="shared" si="702"/>
        <v>116590</v>
      </c>
      <c r="AK4115" s="8"/>
      <c r="AL4115" s="74">
        <v>450300</v>
      </c>
      <c r="AM4115" s="74"/>
      <c r="AN4115" s="74">
        <v>487200</v>
      </c>
      <c r="AO4115" s="74"/>
      <c r="AP4115" s="74">
        <v>487200</v>
      </c>
      <c r="AQ4115" s="74"/>
    </row>
    <row r="4116" spans="2:43" ht="18" hidden="1" customHeight="1" x14ac:dyDescent="0.2">
      <c r="B4116" s="4"/>
      <c r="C4116" s="117"/>
      <c r="D4116" s="117"/>
      <c r="E4116" s="117"/>
      <c r="F4116" s="48"/>
      <c r="G4116" s="11"/>
      <c r="H4116" s="117"/>
      <c r="I4116" s="124"/>
      <c r="J4116" s="124"/>
      <c r="K4116" s="144"/>
      <c r="L4116" s="11"/>
      <c r="M4116" s="143"/>
      <c r="N4116" s="42"/>
      <c r="O4116" s="128"/>
      <c r="P4116" s="130"/>
      <c r="Q4116" s="131"/>
      <c r="R4116" s="72">
        <v>8</v>
      </c>
      <c r="S4116" s="181"/>
      <c r="T4116" s="73" t="s">
        <v>463</v>
      </c>
      <c r="V4116" s="74">
        <v>0</v>
      </c>
      <c r="X4116" s="74">
        <v>0</v>
      </c>
      <c r="Z4116" s="74">
        <v>0</v>
      </c>
      <c r="AB4116" s="74">
        <v>0</v>
      </c>
      <c r="AD4116" s="74">
        <v>0</v>
      </c>
      <c r="AF4116" s="74">
        <v>0</v>
      </c>
      <c r="AH4116" s="74">
        <f t="shared" si="701"/>
        <v>0</v>
      </c>
      <c r="AI4116" s="8"/>
      <c r="AJ4116" s="74">
        <v>0</v>
      </c>
      <c r="AK4116" s="8"/>
      <c r="AL4116" s="74">
        <v>0</v>
      </c>
      <c r="AM4116" s="74"/>
      <c r="AN4116" s="74">
        <v>0</v>
      </c>
      <c r="AO4116" s="74"/>
      <c r="AP4116" s="74">
        <v>0</v>
      </c>
      <c r="AQ4116" s="74"/>
    </row>
    <row r="4117" spans="2:43" ht="18" hidden="1" customHeight="1" x14ac:dyDescent="0.2">
      <c r="B4117" s="4"/>
      <c r="C4117" s="117"/>
      <c r="D4117" s="117"/>
      <c r="E4117" s="117"/>
      <c r="F4117" s="48"/>
      <c r="G4117" s="11"/>
      <c r="H4117" s="117"/>
      <c r="I4117" s="124"/>
      <c r="J4117" s="121">
        <v>2</v>
      </c>
      <c r="K4117" s="144"/>
      <c r="L4117" s="11"/>
      <c r="M4117" s="143"/>
      <c r="N4117" s="42"/>
      <c r="O4117" s="127"/>
      <c r="P4117" s="123"/>
      <c r="Q4117" s="123"/>
      <c r="R4117" s="49"/>
      <c r="S4117" s="18"/>
      <c r="T4117" s="50" t="s">
        <v>214</v>
      </c>
      <c r="U4117" s="76"/>
      <c r="V4117" s="51">
        <f>V4118+V4161</f>
        <v>3000</v>
      </c>
      <c r="X4117" s="51">
        <f>X4118+X4161</f>
        <v>3500</v>
      </c>
      <c r="Z4117" s="51">
        <f>Z4118+Z4161</f>
        <v>4400</v>
      </c>
      <c r="AB4117" s="51">
        <f>AB4118+AB4161</f>
        <v>78900</v>
      </c>
      <c r="AD4117" s="51" t="e">
        <f>#REF!+AD4161</f>
        <v>#REF!</v>
      </c>
      <c r="AF4117" s="51">
        <f>AF4118+AF4161</f>
        <v>0</v>
      </c>
      <c r="AH4117" s="51" t="e">
        <f t="shared" si="701"/>
        <v>#REF!</v>
      </c>
      <c r="AI4117" s="8"/>
      <c r="AJ4117" s="51">
        <f>AJ4118+AJ4161</f>
        <v>19730</v>
      </c>
      <c r="AK4117" s="5"/>
      <c r="AL4117" s="51">
        <f>AL4118+AL4161</f>
        <v>78500</v>
      </c>
      <c r="AM4117" s="51"/>
      <c r="AN4117" s="51">
        <f>AN4118+AN4161</f>
        <v>84300</v>
      </c>
      <c r="AO4117" s="51"/>
      <c r="AP4117" s="51">
        <f>AP4118+AP4161</f>
        <v>84300</v>
      </c>
      <c r="AQ4117" s="51"/>
    </row>
    <row r="4118" spans="2:43" ht="18" hidden="1" customHeight="1" x14ac:dyDescent="0.2">
      <c r="B4118" s="4"/>
      <c r="C4118" s="117"/>
      <c r="D4118" s="117"/>
      <c r="E4118" s="117"/>
      <c r="F4118" s="48"/>
      <c r="G4118" s="11"/>
      <c r="H4118" s="117"/>
      <c r="I4118" s="124"/>
      <c r="J4118" s="124"/>
      <c r="K4118" s="144"/>
      <c r="L4118" s="11"/>
      <c r="M4118" s="226">
        <v>2</v>
      </c>
      <c r="N4118" s="262"/>
      <c r="O4118" s="125"/>
      <c r="P4118" s="126"/>
      <c r="Q4118" s="126"/>
      <c r="R4118" s="60"/>
      <c r="S4118" s="249"/>
      <c r="T4118" s="61" t="s">
        <v>413</v>
      </c>
      <c r="U4118" s="241"/>
      <c r="V4118" s="62">
        <f>V4119+V4154</f>
        <v>3000</v>
      </c>
      <c r="X4118" s="62">
        <f>X4119+X4154</f>
        <v>3500</v>
      </c>
      <c r="Z4118" s="62">
        <f>Z4119+Z4154</f>
        <v>4400</v>
      </c>
      <c r="AB4118" s="62">
        <f>AB4119+AB4154</f>
        <v>78900</v>
      </c>
      <c r="AD4118" s="62" t="e">
        <f>#REF!+AD4154</f>
        <v>#REF!</v>
      </c>
      <c r="AF4118" s="62">
        <f>AF4119+AF4154</f>
        <v>0</v>
      </c>
      <c r="AH4118" s="62" t="e">
        <f t="shared" si="701"/>
        <v>#REF!</v>
      </c>
      <c r="AI4118" s="5"/>
      <c r="AJ4118" s="62">
        <f>AJ4119+AJ4154</f>
        <v>19730</v>
      </c>
      <c r="AK4118" s="63"/>
      <c r="AL4118" s="62">
        <f>AL4119+AL4154</f>
        <v>78500</v>
      </c>
      <c r="AM4118" s="62"/>
      <c r="AN4118" s="62">
        <f>AN4119+AN4154</f>
        <v>84300</v>
      </c>
      <c r="AO4118" s="62"/>
      <c r="AP4118" s="62">
        <f>AP4119+AP4154</f>
        <v>84300</v>
      </c>
      <c r="AQ4118" s="62"/>
    </row>
    <row r="4119" spans="2:43" ht="18" customHeight="1" x14ac:dyDescent="0.2">
      <c r="B4119" s="4"/>
      <c r="C4119" s="117"/>
      <c r="D4119" s="117"/>
      <c r="E4119" s="117"/>
      <c r="F4119" s="48"/>
      <c r="G4119" s="11"/>
      <c r="H4119" s="117"/>
      <c r="I4119" s="124"/>
      <c r="J4119" s="121"/>
      <c r="K4119" s="144"/>
      <c r="L4119" s="11"/>
      <c r="M4119" s="143"/>
      <c r="N4119" s="42"/>
      <c r="O4119" s="127" t="s">
        <v>18</v>
      </c>
      <c r="P4119" s="123"/>
      <c r="Q4119" s="123"/>
      <c r="R4119" s="49"/>
      <c r="S4119" s="18"/>
      <c r="T4119" s="50" t="s">
        <v>190</v>
      </c>
      <c r="U4119" s="76"/>
      <c r="V4119" s="51">
        <f>V4120+V4136+V4149</f>
        <v>3000</v>
      </c>
      <c r="X4119" s="51">
        <f>X4120+X4136+X4149</f>
        <v>3500</v>
      </c>
      <c r="Z4119" s="51">
        <f>Z4120+Z4136+Z4149</f>
        <v>4400</v>
      </c>
      <c r="AB4119" s="51">
        <f>AB4120+AB4136+AB4149</f>
        <v>78900</v>
      </c>
      <c r="AD4119" s="51" t="e">
        <f>AD4120+AD4136+AD4149</f>
        <v>#REF!</v>
      </c>
      <c r="AF4119" s="51">
        <f>AF4120+AF4136+AF4149</f>
        <v>0</v>
      </c>
      <c r="AH4119" s="51" t="e">
        <f t="shared" si="701"/>
        <v>#REF!</v>
      </c>
      <c r="AI4119" s="63"/>
      <c r="AJ4119" s="51">
        <f>AJ4120+AJ4136+AJ4149</f>
        <v>19730</v>
      </c>
      <c r="AK4119" s="5"/>
      <c r="AL4119" s="51">
        <f>AL4120+AL4136+AL4149</f>
        <v>78500</v>
      </c>
      <c r="AM4119" s="51"/>
      <c r="AN4119" s="51">
        <f>AN4120+AN4136+AN4149</f>
        <v>84300</v>
      </c>
      <c r="AO4119" s="51"/>
      <c r="AP4119" s="51">
        <f>AP4120+AP4136+AP4149</f>
        <v>84300</v>
      </c>
      <c r="AQ4119" s="51"/>
    </row>
    <row r="4120" spans="2:43" ht="18" customHeight="1" x14ac:dyDescent="0.2">
      <c r="B4120" s="4"/>
      <c r="C4120" s="117"/>
      <c r="D4120" s="117"/>
      <c r="E4120" s="117"/>
      <c r="F4120" s="48"/>
      <c r="G4120" s="11"/>
      <c r="H4120" s="117"/>
      <c r="I4120" s="124"/>
      <c r="J4120" s="124"/>
      <c r="K4120" s="144"/>
      <c r="L4120" s="11"/>
      <c r="M4120" s="143"/>
      <c r="N4120" s="42"/>
      <c r="O4120" s="128"/>
      <c r="P4120" s="129">
        <v>2</v>
      </c>
      <c r="Q4120" s="129"/>
      <c r="R4120" s="64"/>
      <c r="S4120" s="234"/>
      <c r="T4120" s="65" t="s">
        <v>195</v>
      </c>
      <c r="U4120" s="155"/>
      <c r="V4120" s="66">
        <f>V4129+V4131</f>
        <v>0</v>
      </c>
      <c r="X4120" s="66">
        <f>X4129+X4131</f>
        <v>0</v>
      </c>
      <c r="Z4120" s="66">
        <f>Z4129+Z4131</f>
        <v>0</v>
      </c>
      <c r="AB4120" s="66">
        <f>AB4129+AB4131</f>
        <v>68900</v>
      </c>
      <c r="AD4120" s="66">
        <f>AD4129+AD4131</f>
        <v>72600</v>
      </c>
      <c r="AF4120" s="66">
        <f>AF4129+AF4131</f>
        <v>0</v>
      </c>
      <c r="AH4120" s="66">
        <f t="shared" si="701"/>
        <v>72600</v>
      </c>
      <c r="AI4120" s="5"/>
      <c r="AJ4120" s="66">
        <f>AJ4129+AJ4131</f>
        <v>17230</v>
      </c>
      <c r="AK4120" s="67"/>
      <c r="AL4120" s="66">
        <f>AL4129+AL4131</f>
        <v>70600</v>
      </c>
      <c r="AM4120" s="66"/>
      <c r="AN4120" s="66">
        <f>AN4129+AN4131</f>
        <v>75500</v>
      </c>
      <c r="AO4120" s="66"/>
      <c r="AP4120" s="66">
        <f>AP4129+AP4131</f>
        <v>75500</v>
      </c>
      <c r="AQ4120" s="66"/>
    </row>
    <row r="4121" spans="2:43" ht="18" hidden="1" customHeight="1" x14ac:dyDescent="0.2">
      <c r="B4121" s="4"/>
      <c r="C4121" s="117"/>
      <c r="D4121" s="117"/>
      <c r="E4121" s="117"/>
      <c r="F4121" s="48"/>
      <c r="G4121" s="11"/>
      <c r="H4121" s="117"/>
      <c r="I4121" s="124"/>
      <c r="J4121" s="124"/>
      <c r="K4121" s="144"/>
      <c r="L4121" s="11"/>
      <c r="M4121" s="143"/>
      <c r="N4121" s="42"/>
      <c r="O4121" s="128"/>
      <c r="P4121" s="130"/>
      <c r="Q4121" s="131">
        <v>1</v>
      </c>
      <c r="R4121" s="68"/>
      <c r="S4121" s="35"/>
      <c r="T4121" s="69" t="s">
        <v>47</v>
      </c>
      <c r="U4121" s="92"/>
      <c r="V4121" s="70">
        <f>V4122</f>
        <v>0</v>
      </c>
      <c r="X4121" s="447">
        <f>X4122</f>
        <v>0</v>
      </c>
      <c r="Z4121" s="447">
        <f>Z4122</f>
        <v>0</v>
      </c>
      <c r="AB4121" s="447">
        <f>AB4122</f>
        <v>0</v>
      </c>
      <c r="AD4121" s="447">
        <f>AD4122</f>
        <v>0</v>
      </c>
      <c r="AF4121" s="447">
        <f>AF4122</f>
        <v>0</v>
      </c>
      <c r="AH4121" s="447">
        <f t="shared" si="701"/>
        <v>0</v>
      </c>
      <c r="AI4121" s="67"/>
      <c r="AJ4121" s="447">
        <f>AJ4122</f>
        <v>0</v>
      </c>
      <c r="AK4121" s="71"/>
      <c r="AL4121" s="447">
        <f>AL4122</f>
        <v>0</v>
      </c>
      <c r="AM4121" s="447"/>
      <c r="AN4121" s="447">
        <f>AN4122</f>
        <v>0</v>
      </c>
      <c r="AO4121" s="447"/>
      <c r="AP4121" s="447">
        <f>AP4122</f>
        <v>0</v>
      </c>
      <c r="AQ4121" s="447"/>
    </row>
    <row r="4122" spans="2:43" ht="18" hidden="1" customHeight="1" x14ac:dyDescent="0.2">
      <c r="B4122" s="4"/>
      <c r="C4122" s="117"/>
      <c r="D4122" s="117"/>
      <c r="E4122" s="117"/>
      <c r="F4122" s="48"/>
      <c r="G4122" s="11"/>
      <c r="H4122" s="117"/>
      <c r="I4122" s="124"/>
      <c r="J4122" s="124"/>
      <c r="K4122" s="144"/>
      <c r="L4122" s="11"/>
      <c r="M4122" s="143"/>
      <c r="N4122" s="42"/>
      <c r="O4122" s="128"/>
      <c r="P4122" s="130"/>
      <c r="Q4122" s="130"/>
      <c r="R4122" s="72" t="s">
        <v>3</v>
      </c>
      <c r="S4122" s="181"/>
      <c r="T4122" s="73" t="s">
        <v>17</v>
      </c>
      <c r="V4122" s="74">
        <v>0</v>
      </c>
      <c r="X4122" s="74">
        <v>0</v>
      </c>
      <c r="Z4122" s="74">
        <v>0</v>
      </c>
      <c r="AB4122" s="74">
        <v>0</v>
      </c>
      <c r="AD4122" s="74">
        <v>0</v>
      </c>
      <c r="AF4122" s="74">
        <v>0</v>
      </c>
      <c r="AH4122" s="74">
        <f t="shared" si="701"/>
        <v>0</v>
      </c>
      <c r="AI4122" s="446"/>
      <c r="AJ4122" s="74">
        <v>0</v>
      </c>
      <c r="AK4122" s="8"/>
      <c r="AL4122" s="74">
        <v>0</v>
      </c>
      <c r="AM4122" s="74"/>
      <c r="AN4122" s="74">
        <v>0</v>
      </c>
      <c r="AO4122" s="74"/>
      <c r="AP4122" s="74">
        <v>0</v>
      </c>
      <c r="AQ4122" s="74"/>
    </row>
    <row r="4123" spans="2:43" ht="18" hidden="1" customHeight="1" x14ac:dyDescent="0.2">
      <c r="B4123" s="4"/>
      <c r="C4123" s="117"/>
      <c r="D4123" s="117"/>
      <c r="E4123" s="117"/>
      <c r="F4123" s="48"/>
      <c r="G4123" s="11"/>
      <c r="H4123" s="117"/>
      <c r="I4123" s="124"/>
      <c r="J4123" s="124"/>
      <c r="K4123" s="144"/>
      <c r="L4123" s="11"/>
      <c r="M4123" s="143"/>
      <c r="N4123" s="42"/>
      <c r="O4123" s="128"/>
      <c r="P4123" s="130"/>
      <c r="Q4123" s="131">
        <v>2</v>
      </c>
      <c r="R4123" s="68"/>
      <c r="S4123" s="35"/>
      <c r="T4123" s="69" t="s">
        <v>227</v>
      </c>
      <c r="U4123" s="92"/>
      <c r="V4123" s="70">
        <f>V4124+V4125</f>
        <v>0</v>
      </c>
      <c r="X4123" s="447">
        <f>X4124+X4125</f>
        <v>0</v>
      </c>
      <c r="Z4123" s="447">
        <f>Z4124+Z4125</f>
        <v>0</v>
      </c>
      <c r="AB4123" s="447">
        <f>AB4124+AB4125</f>
        <v>0</v>
      </c>
      <c r="AD4123" s="447">
        <f>AD4124+AD4125</f>
        <v>0</v>
      </c>
      <c r="AF4123" s="447">
        <f>AF4124+AF4125</f>
        <v>0</v>
      </c>
      <c r="AH4123" s="447">
        <f t="shared" si="701"/>
        <v>0</v>
      </c>
      <c r="AI4123" s="8"/>
      <c r="AJ4123" s="447">
        <f>AJ4124+AJ4125</f>
        <v>0</v>
      </c>
      <c r="AK4123" s="71"/>
      <c r="AL4123" s="447">
        <f>AL4124+AL4125</f>
        <v>0</v>
      </c>
      <c r="AM4123" s="447"/>
      <c r="AN4123" s="447">
        <f>AN4124+AN4125</f>
        <v>0</v>
      </c>
      <c r="AO4123" s="447"/>
      <c r="AP4123" s="447">
        <f>AP4124+AP4125</f>
        <v>0</v>
      </c>
      <c r="AQ4123" s="447"/>
    </row>
    <row r="4124" spans="2:43" ht="18" hidden="1" customHeight="1" x14ac:dyDescent="0.2">
      <c r="B4124" s="4"/>
      <c r="C4124" s="117"/>
      <c r="D4124" s="117"/>
      <c r="E4124" s="117"/>
      <c r="F4124" s="48"/>
      <c r="G4124" s="11"/>
      <c r="H4124" s="117"/>
      <c r="I4124" s="124"/>
      <c r="J4124" s="124"/>
      <c r="K4124" s="144"/>
      <c r="L4124" s="11"/>
      <c r="M4124" s="143"/>
      <c r="N4124" s="42"/>
      <c r="O4124" s="128"/>
      <c r="P4124" s="130"/>
      <c r="Q4124" s="130"/>
      <c r="R4124" s="72" t="s">
        <v>3</v>
      </c>
      <c r="S4124" s="181"/>
      <c r="T4124" s="73" t="s">
        <v>78</v>
      </c>
      <c r="V4124" s="74">
        <v>0</v>
      </c>
      <c r="X4124" s="74">
        <v>0</v>
      </c>
      <c r="Z4124" s="74">
        <v>0</v>
      </c>
      <c r="AB4124" s="74">
        <v>0</v>
      </c>
      <c r="AD4124" s="74">
        <v>0</v>
      </c>
      <c r="AF4124" s="74">
        <v>0</v>
      </c>
      <c r="AH4124" s="74">
        <f t="shared" si="701"/>
        <v>0</v>
      </c>
      <c r="AI4124" s="446"/>
      <c r="AJ4124" s="74">
        <v>0</v>
      </c>
      <c r="AK4124" s="8"/>
      <c r="AL4124" s="74">
        <v>0</v>
      </c>
      <c r="AM4124" s="74"/>
      <c r="AN4124" s="74">
        <v>0</v>
      </c>
      <c r="AO4124" s="74"/>
      <c r="AP4124" s="74">
        <v>0</v>
      </c>
      <c r="AQ4124" s="74"/>
    </row>
    <row r="4125" spans="2:43" ht="18" hidden="1" customHeight="1" x14ac:dyDescent="0.2">
      <c r="B4125" s="4"/>
      <c r="C4125" s="117"/>
      <c r="D4125" s="117"/>
      <c r="E4125" s="117"/>
      <c r="F4125" s="48"/>
      <c r="G4125" s="11"/>
      <c r="H4125" s="117"/>
      <c r="I4125" s="124"/>
      <c r="J4125" s="124"/>
      <c r="K4125" s="144"/>
      <c r="L4125" s="11"/>
      <c r="M4125" s="143"/>
      <c r="N4125" s="42"/>
      <c r="O4125" s="128"/>
      <c r="P4125" s="130"/>
      <c r="Q4125" s="130"/>
      <c r="R4125" s="72" t="s">
        <v>0</v>
      </c>
      <c r="S4125" s="181"/>
      <c r="T4125" s="73" t="s">
        <v>228</v>
      </c>
      <c r="V4125" s="74">
        <v>0</v>
      </c>
      <c r="X4125" s="74">
        <v>0</v>
      </c>
      <c r="Z4125" s="74">
        <v>0</v>
      </c>
      <c r="AB4125" s="74">
        <v>0</v>
      </c>
      <c r="AD4125" s="74">
        <v>0</v>
      </c>
      <c r="AF4125" s="74">
        <v>0</v>
      </c>
      <c r="AH4125" s="74">
        <f t="shared" si="701"/>
        <v>0</v>
      </c>
      <c r="AI4125" s="8"/>
      <c r="AJ4125" s="74">
        <v>0</v>
      </c>
      <c r="AK4125" s="8"/>
      <c r="AL4125" s="74">
        <v>0</v>
      </c>
      <c r="AM4125" s="74"/>
      <c r="AN4125" s="74">
        <v>0</v>
      </c>
      <c r="AO4125" s="74"/>
      <c r="AP4125" s="74">
        <v>0</v>
      </c>
      <c r="AQ4125" s="74"/>
    </row>
    <row r="4126" spans="2:43" ht="18" hidden="1" customHeight="1" x14ac:dyDescent="0.2">
      <c r="B4126" s="4"/>
      <c r="C4126" s="117"/>
      <c r="D4126" s="117"/>
      <c r="E4126" s="117"/>
      <c r="F4126" s="48"/>
      <c r="G4126" s="11"/>
      <c r="H4126" s="117"/>
      <c r="I4126" s="124"/>
      <c r="J4126" s="124"/>
      <c r="K4126" s="144"/>
      <c r="L4126" s="11"/>
      <c r="M4126" s="143"/>
      <c r="N4126" s="42"/>
      <c r="O4126" s="128"/>
      <c r="P4126" s="130"/>
      <c r="Q4126" s="131">
        <v>3</v>
      </c>
      <c r="R4126" s="68"/>
      <c r="S4126" s="35"/>
      <c r="T4126" s="69" t="s">
        <v>79</v>
      </c>
      <c r="U4126" s="92"/>
      <c r="V4126" s="70">
        <f>V4127+V4128</f>
        <v>0</v>
      </c>
      <c r="X4126" s="447">
        <f>X4127+X4128</f>
        <v>0</v>
      </c>
      <c r="Z4126" s="447">
        <f>Z4127+Z4128</f>
        <v>0</v>
      </c>
      <c r="AB4126" s="447">
        <f>AB4127+AB4128</f>
        <v>0</v>
      </c>
      <c r="AD4126" s="447">
        <f>AD4127+AD4128</f>
        <v>0</v>
      </c>
      <c r="AF4126" s="447">
        <f>AF4127+AF4128</f>
        <v>0</v>
      </c>
      <c r="AH4126" s="447">
        <f t="shared" si="701"/>
        <v>0</v>
      </c>
      <c r="AI4126" s="8"/>
      <c r="AJ4126" s="447">
        <f>AJ4127+AJ4128</f>
        <v>0</v>
      </c>
      <c r="AK4126" s="71"/>
      <c r="AL4126" s="447">
        <f>AL4127+AL4128</f>
        <v>0</v>
      </c>
      <c r="AM4126" s="447"/>
      <c r="AN4126" s="447">
        <f>AN4127+AN4128</f>
        <v>0</v>
      </c>
      <c r="AO4126" s="447"/>
      <c r="AP4126" s="447">
        <f>AP4127+AP4128</f>
        <v>0</v>
      </c>
      <c r="AQ4126" s="447"/>
    </row>
    <row r="4127" spans="2:43" ht="18" hidden="1" customHeight="1" x14ac:dyDescent="0.2">
      <c r="B4127" s="4"/>
      <c r="C4127" s="117"/>
      <c r="D4127" s="117"/>
      <c r="E4127" s="117"/>
      <c r="F4127" s="48"/>
      <c r="G4127" s="11"/>
      <c r="H4127" s="117"/>
      <c r="I4127" s="124"/>
      <c r="J4127" s="124"/>
      <c r="K4127" s="144"/>
      <c r="L4127" s="11"/>
      <c r="M4127" s="143"/>
      <c r="N4127" s="42"/>
      <c r="O4127" s="128"/>
      <c r="P4127" s="130"/>
      <c r="Q4127" s="131"/>
      <c r="R4127" s="72" t="s">
        <v>3</v>
      </c>
      <c r="S4127" s="181"/>
      <c r="T4127" s="73" t="s">
        <v>80</v>
      </c>
      <c r="V4127" s="83">
        <v>0</v>
      </c>
      <c r="X4127" s="448">
        <v>0</v>
      </c>
      <c r="Z4127" s="448">
        <v>0</v>
      </c>
      <c r="AB4127" s="448">
        <v>0</v>
      </c>
      <c r="AD4127" s="448">
        <v>0</v>
      </c>
      <c r="AF4127" s="448">
        <v>0</v>
      </c>
      <c r="AH4127" s="448">
        <f t="shared" si="701"/>
        <v>0</v>
      </c>
      <c r="AI4127" s="446"/>
      <c r="AJ4127" s="448">
        <v>0</v>
      </c>
      <c r="AK4127" s="87"/>
      <c r="AL4127" s="448">
        <v>0</v>
      </c>
      <c r="AM4127" s="448"/>
      <c r="AN4127" s="448">
        <v>0</v>
      </c>
      <c r="AO4127" s="448"/>
      <c r="AP4127" s="448">
        <v>0</v>
      </c>
      <c r="AQ4127" s="448"/>
    </row>
    <row r="4128" spans="2:43" ht="18" hidden="1" customHeight="1" x14ac:dyDescent="0.2">
      <c r="B4128" s="4"/>
      <c r="C4128" s="117"/>
      <c r="D4128" s="117"/>
      <c r="E4128" s="117"/>
      <c r="F4128" s="48"/>
      <c r="G4128" s="11"/>
      <c r="H4128" s="117"/>
      <c r="I4128" s="124"/>
      <c r="J4128" s="124"/>
      <c r="K4128" s="144"/>
      <c r="L4128" s="11"/>
      <c r="M4128" s="143"/>
      <c r="N4128" s="42"/>
      <c r="O4128" s="128"/>
      <c r="P4128" s="130"/>
      <c r="Q4128" s="130"/>
      <c r="R4128" s="72" t="s">
        <v>18</v>
      </c>
      <c r="S4128" s="181"/>
      <c r="T4128" s="73" t="s">
        <v>82</v>
      </c>
      <c r="V4128" s="74">
        <v>0</v>
      </c>
      <c r="X4128" s="74">
        <v>0</v>
      </c>
      <c r="Z4128" s="74">
        <v>0</v>
      </c>
      <c r="AB4128" s="74">
        <v>0</v>
      </c>
      <c r="AD4128" s="74">
        <v>0</v>
      </c>
      <c r="AF4128" s="74">
        <v>0</v>
      </c>
      <c r="AH4128" s="74">
        <f t="shared" si="701"/>
        <v>0</v>
      </c>
      <c r="AI4128" s="495"/>
      <c r="AJ4128" s="74">
        <v>0</v>
      </c>
      <c r="AK4128" s="8"/>
      <c r="AL4128" s="74">
        <v>0</v>
      </c>
      <c r="AM4128" s="74"/>
      <c r="AN4128" s="74">
        <v>0</v>
      </c>
      <c r="AO4128" s="74"/>
      <c r="AP4128" s="74">
        <v>0</v>
      </c>
      <c r="AQ4128" s="74"/>
    </row>
    <row r="4129" spans="2:43" ht="18" customHeight="1" x14ac:dyDescent="0.2">
      <c r="B4129" s="4"/>
      <c r="C4129" s="117"/>
      <c r="D4129" s="117"/>
      <c r="E4129" s="117"/>
      <c r="F4129" s="48"/>
      <c r="G4129" s="11"/>
      <c r="H4129" s="117"/>
      <c r="I4129" s="124"/>
      <c r="J4129" s="124"/>
      <c r="K4129" s="144"/>
      <c r="L4129" s="11"/>
      <c r="M4129" s="143"/>
      <c r="N4129" s="42"/>
      <c r="O4129" s="128"/>
      <c r="P4129" s="130"/>
      <c r="Q4129" s="131">
        <v>4</v>
      </c>
      <c r="R4129" s="84"/>
      <c r="S4129" s="250"/>
      <c r="T4129" s="69" t="s">
        <v>129</v>
      </c>
      <c r="U4129" s="92"/>
      <c r="V4129" s="70">
        <f>V4130</f>
        <v>0</v>
      </c>
      <c r="X4129" s="447">
        <f>X4130</f>
        <v>0</v>
      </c>
      <c r="Z4129" s="447">
        <f>Z4130</f>
        <v>0</v>
      </c>
      <c r="AB4129" s="447">
        <f>AB4130</f>
        <v>68900</v>
      </c>
      <c r="AD4129" s="447">
        <f>AD4130</f>
        <v>72600</v>
      </c>
      <c r="AF4129" s="447">
        <f>AF4130</f>
        <v>0</v>
      </c>
      <c r="AH4129" s="447">
        <f t="shared" si="701"/>
        <v>72600</v>
      </c>
      <c r="AI4129" s="8"/>
      <c r="AJ4129" s="447">
        <f>AJ4130</f>
        <v>17230</v>
      </c>
      <c r="AK4129" s="71"/>
      <c r="AL4129" s="447">
        <f>AL4130</f>
        <v>70600</v>
      </c>
      <c r="AM4129" s="447"/>
      <c r="AN4129" s="447">
        <f>AN4130</f>
        <v>75500</v>
      </c>
      <c r="AO4129" s="447"/>
      <c r="AP4129" s="447">
        <f>AP4130</f>
        <v>75500</v>
      </c>
      <c r="AQ4129" s="447"/>
    </row>
    <row r="4130" spans="2:43" ht="18" customHeight="1" x14ac:dyDescent="0.2">
      <c r="B4130" s="4"/>
      <c r="C4130" s="117"/>
      <c r="D4130" s="117"/>
      <c r="E4130" s="117"/>
      <c r="F4130" s="48"/>
      <c r="G4130" s="11"/>
      <c r="H4130" s="117"/>
      <c r="I4130" s="124"/>
      <c r="J4130" s="124"/>
      <c r="K4130" s="144"/>
      <c r="L4130" s="11"/>
      <c r="M4130" s="143"/>
      <c r="N4130" s="42"/>
      <c r="O4130" s="128"/>
      <c r="P4130" s="130"/>
      <c r="Q4130" s="130"/>
      <c r="R4130" s="72" t="s">
        <v>3</v>
      </c>
      <c r="S4130" s="181"/>
      <c r="T4130" s="73" t="s">
        <v>130</v>
      </c>
      <c r="V4130" s="74">
        <v>0</v>
      </c>
      <c r="X4130" s="74">
        <v>0</v>
      </c>
      <c r="Z4130" s="74">
        <v>0</v>
      </c>
      <c r="AB4130" s="74">
        <v>68900</v>
      </c>
      <c r="AD4130" s="74">
        <v>72600</v>
      </c>
      <c r="AF4130" s="74">
        <v>0</v>
      </c>
      <c r="AH4130" s="74">
        <f t="shared" si="701"/>
        <v>72600</v>
      </c>
      <c r="AI4130" s="446"/>
      <c r="AJ4130" s="74">
        <f>CEILING(AB4130*25/100,10)</f>
        <v>17230</v>
      </c>
      <c r="AK4130" s="8"/>
      <c r="AL4130" s="74">
        <v>70600</v>
      </c>
      <c r="AM4130" s="74"/>
      <c r="AN4130" s="74">
        <v>75500</v>
      </c>
      <c r="AO4130" s="74"/>
      <c r="AP4130" s="74">
        <v>75500</v>
      </c>
      <c r="AQ4130" s="74"/>
    </row>
    <row r="4131" spans="2:43" ht="18" hidden="1" customHeight="1" x14ac:dyDescent="0.2">
      <c r="B4131" s="4"/>
      <c r="C4131" s="117"/>
      <c r="D4131" s="117"/>
      <c r="E4131" s="117"/>
      <c r="F4131" s="48"/>
      <c r="G4131" s="11"/>
      <c r="H4131" s="117"/>
      <c r="I4131" s="124"/>
      <c r="J4131" s="124"/>
      <c r="K4131" s="144"/>
      <c r="L4131" s="11"/>
      <c r="M4131" s="143"/>
      <c r="N4131" s="42"/>
      <c r="O4131" s="128"/>
      <c r="P4131" s="130"/>
      <c r="Q4131" s="131">
        <v>5</v>
      </c>
      <c r="R4131" s="68"/>
      <c r="S4131" s="35"/>
      <c r="T4131" s="69" t="s">
        <v>48</v>
      </c>
      <c r="U4131" s="92"/>
      <c r="V4131" s="70">
        <f>V4132</f>
        <v>0</v>
      </c>
      <c r="X4131" s="447">
        <f>X4132</f>
        <v>0</v>
      </c>
      <c r="Z4131" s="447">
        <f>Z4132</f>
        <v>0</v>
      </c>
      <c r="AB4131" s="447">
        <f>AB4132</f>
        <v>0</v>
      </c>
      <c r="AD4131" s="447">
        <f>AD4132</f>
        <v>0</v>
      </c>
      <c r="AF4131" s="447">
        <f>AF4132</f>
        <v>0</v>
      </c>
      <c r="AH4131" s="447">
        <f t="shared" si="701"/>
        <v>0</v>
      </c>
      <c r="AI4131" s="8"/>
      <c r="AJ4131" s="447">
        <f>AJ4132</f>
        <v>0</v>
      </c>
      <c r="AK4131" s="71"/>
      <c r="AL4131" s="447">
        <f>AL4132</f>
        <v>0</v>
      </c>
      <c r="AM4131" s="447"/>
      <c r="AN4131" s="447">
        <f>AN4132</f>
        <v>0</v>
      </c>
      <c r="AO4131" s="447"/>
      <c r="AP4131" s="447">
        <f>AP4132</f>
        <v>0</v>
      </c>
      <c r="AQ4131" s="447"/>
    </row>
    <row r="4132" spans="2:43" ht="18" hidden="1" customHeight="1" x14ac:dyDescent="0.2">
      <c r="B4132" s="4"/>
      <c r="C4132" s="117"/>
      <c r="D4132" s="117"/>
      <c r="E4132" s="117"/>
      <c r="F4132" s="48"/>
      <c r="G4132" s="11"/>
      <c r="H4132" s="117"/>
      <c r="I4132" s="124"/>
      <c r="J4132" s="124"/>
      <c r="K4132" s="144"/>
      <c r="L4132" s="11"/>
      <c r="M4132" s="143"/>
      <c r="N4132" s="42"/>
      <c r="O4132" s="128"/>
      <c r="P4132" s="130"/>
      <c r="Q4132" s="130"/>
      <c r="R4132" s="72" t="s">
        <v>3</v>
      </c>
      <c r="S4132" s="181"/>
      <c r="T4132" s="73" t="s">
        <v>551</v>
      </c>
      <c r="V4132" s="74">
        <v>0</v>
      </c>
      <c r="X4132" s="74">
        <v>0</v>
      </c>
      <c r="Z4132" s="74">
        <v>0</v>
      </c>
      <c r="AB4132" s="74">
        <v>0</v>
      </c>
      <c r="AD4132" s="74">
        <v>0</v>
      </c>
      <c r="AF4132" s="74">
        <v>0</v>
      </c>
      <c r="AH4132" s="74">
        <f t="shared" si="701"/>
        <v>0</v>
      </c>
      <c r="AI4132" s="446"/>
      <c r="AJ4132" s="74">
        <v>0</v>
      </c>
      <c r="AK4132" s="8"/>
      <c r="AL4132" s="74">
        <v>0</v>
      </c>
      <c r="AM4132" s="74"/>
      <c r="AN4132" s="74">
        <v>0</v>
      </c>
      <c r="AO4132" s="74"/>
      <c r="AP4132" s="74">
        <v>0</v>
      </c>
      <c r="AQ4132" s="74"/>
    </row>
    <row r="4133" spans="2:43" ht="18" hidden="1" customHeight="1" x14ac:dyDescent="0.2">
      <c r="B4133" s="4"/>
      <c r="C4133" s="117"/>
      <c r="D4133" s="117"/>
      <c r="E4133" s="117"/>
      <c r="F4133" s="48"/>
      <c r="G4133" s="11"/>
      <c r="H4133" s="117"/>
      <c r="I4133" s="124"/>
      <c r="J4133" s="124"/>
      <c r="K4133" s="144"/>
      <c r="L4133" s="11"/>
      <c r="M4133" s="143"/>
      <c r="N4133" s="42"/>
      <c r="O4133" s="128"/>
      <c r="P4133" s="130"/>
      <c r="Q4133" s="131">
        <v>6</v>
      </c>
      <c r="R4133" s="84"/>
      <c r="S4133" s="250"/>
      <c r="T4133" s="69" t="s">
        <v>19</v>
      </c>
      <c r="U4133" s="92"/>
      <c r="V4133" s="70">
        <f>V4134+V4135</f>
        <v>0</v>
      </c>
      <c r="X4133" s="447">
        <f>X4134+X4135</f>
        <v>0</v>
      </c>
      <c r="Z4133" s="447">
        <f>Z4134+Z4135</f>
        <v>0</v>
      </c>
      <c r="AB4133" s="447">
        <f>AB4134+AB4135</f>
        <v>0</v>
      </c>
      <c r="AD4133" s="447" t="e">
        <f>#REF!+AD4135</f>
        <v>#REF!</v>
      </c>
      <c r="AF4133" s="447">
        <f>AF4134+AF4135</f>
        <v>0</v>
      </c>
      <c r="AH4133" s="447" t="e">
        <f t="shared" si="701"/>
        <v>#REF!</v>
      </c>
      <c r="AI4133" s="8"/>
      <c r="AJ4133" s="447">
        <f>AJ4134+AJ4135</f>
        <v>0</v>
      </c>
      <c r="AK4133" s="71"/>
      <c r="AL4133" s="447">
        <f>AL4134+AL4135</f>
        <v>0</v>
      </c>
      <c r="AM4133" s="447"/>
      <c r="AN4133" s="447">
        <f>AN4134+AN4135</f>
        <v>0</v>
      </c>
      <c r="AO4133" s="447"/>
      <c r="AP4133" s="447">
        <f>AP4134+AP4135</f>
        <v>0</v>
      </c>
      <c r="AQ4133" s="447"/>
    </row>
    <row r="4134" spans="2:43" ht="18" hidden="1" customHeight="1" x14ac:dyDescent="0.2">
      <c r="B4134" s="4"/>
      <c r="C4134" s="117"/>
      <c r="D4134" s="117"/>
      <c r="E4134" s="117"/>
      <c r="F4134" s="48"/>
      <c r="G4134" s="11"/>
      <c r="H4134" s="117"/>
      <c r="I4134" s="124"/>
      <c r="J4134" s="124"/>
      <c r="K4134" s="144"/>
      <c r="L4134" s="11"/>
      <c r="M4134" s="143"/>
      <c r="N4134" s="42"/>
      <c r="O4134" s="128"/>
      <c r="P4134" s="130"/>
      <c r="Q4134" s="130"/>
      <c r="R4134" s="72" t="s">
        <v>3</v>
      </c>
      <c r="S4134" s="181"/>
      <c r="T4134" s="73" t="s">
        <v>243</v>
      </c>
      <c r="V4134" s="74">
        <v>0</v>
      </c>
      <c r="X4134" s="74">
        <v>0</v>
      </c>
      <c r="Z4134" s="74">
        <v>0</v>
      </c>
      <c r="AB4134" s="74">
        <v>0</v>
      </c>
      <c r="AD4134" s="74">
        <v>0</v>
      </c>
      <c r="AF4134" s="74">
        <v>0</v>
      </c>
      <c r="AH4134" s="74">
        <f t="shared" si="701"/>
        <v>0</v>
      </c>
      <c r="AI4134" s="446"/>
      <c r="AJ4134" s="74">
        <v>0</v>
      </c>
      <c r="AK4134" s="8"/>
      <c r="AL4134" s="74">
        <v>0</v>
      </c>
      <c r="AM4134" s="74"/>
      <c r="AN4134" s="74">
        <v>0</v>
      </c>
      <c r="AO4134" s="74"/>
      <c r="AP4134" s="74">
        <v>0</v>
      </c>
      <c r="AQ4134" s="74"/>
    </row>
    <row r="4135" spans="2:43" ht="18" hidden="1" customHeight="1" x14ac:dyDescent="0.2">
      <c r="B4135" s="4"/>
      <c r="C4135" s="117"/>
      <c r="D4135" s="117"/>
      <c r="E4135" s="117"/>
      <c r="F4135" s="48"/>
      <c r="G4135" s="11"/>
      <c r="H4135" s="117"/>
      <c r="I4135" s="124"/>
      <c r="J4135" s="124"/>
      <c r="K4135" s="144"/>
      <c r="L4135" s="11"/>
      <c r="M4135" s="143"/>
      <c r="N4135" s="42"/>
      <c r="O4135" s="128"/>
      <c r="P4135" s="130"/>
      <c r="Q4135" s="130"/>
      <c r="R4135" s="72" t="s">
        <v>0</v>
      </c>
      <c r="S4135" s="181"/>
      <c r="T4135" s="73" t="s">
        <v>72</v>
      </c>
      <c r="V4135" s="74">
        <v>0</v>
      </c>
      <c r="X4135" s="74">
        <v>0</v>
      </c>
      <c r="Z4135" s="74">
        <v>0</v>
      </c>
      <c r="AB4135" s="74">
        <v>0</v>
      </c>
      <c r="AD4135" s="74">
        <v>0</v>
      </c>
      <c r="AF4135" s="74">
        <v>0</v>
      </c>
      <c r="AH4135" s="74">
        <f t="shared" si="701"/>
        <v>0</v>
      </c>
      <c r="AI4135" s="8"/>
      <c r="AJ4135" s="74">
        <v>0</v>
      </c>
      <c r="AK4135" s="8"/>
      <c r="AL4135" s="74">
        <v>0</v>
      </c>
      <c r="AM4135" s="74"/>
      <c r="AN4135" s="74">
        <v>0</v>
      </c>
      <c r="AO4135" s="74"/>
      <c r="AP4135" s="74">
        <v>0</v>
      </c>
      <c r="AQ4135" s="74"/>
    </row>
    <row r="4136" spans="2:43" ht="18" customHeight="1" x14ac:dyDescent="0.2">
      <c r="B4136" s="4"/>
      <c r="C4136" s="117"/>
      <c r="D4136" s="117"/>
      <c r="E4136" s="117"/>
      <c r="F4136" s="48"/>
      <c r="G4136" s="11"/>
      <c r="H4136" s="117"/>
      <c r="I4136" s="124"/>
      <c r="J4136" s="124"/>
      <c r="K4136" s="144"/>
      <c r="L4136" s="11"/>
      <c r="M4136" s="143"/>
      <c r="N4136" s="42"/>
      <c r="O4136" s="128"/>
      <c r="P4136" s="129">
        <v>3</v>
      </c>
      <c r="Q4136" s="129"/>
      <c r="R4136" s="64"/>
      <c r="S4136" s="234"/>
      <c r="T4136" s="65" t="s">
        <v>215</v>
      </c>
      <c r="U4136" s="155"/>
      <c r="V4136" s="66">
        <f>V4137+V4139</f>
        <v>3000</v>
      </c>
      <c r="X4136" s="66">
        <f>X4137+X4139</f>
        <v>3500</v>
      </c>
      <c r="Z4136" s="66">
        <f>Z4137+Z4139+Z4141</f>
        <v>4400</v>
      </c>
      <c r="AB4136" s="66">
        <f>AB4137+AB4139+AB4141</f>
        <v>10000</v>
      </c>
      <c r="AD4136" s="66">
        <f t="shared" ref="AD4136:AO4136" si="703">AD4137+AD4139+AD4141</f>
        <v>10300</v>
      </c>
      <c r="AE4136" s="66">
        <f t="shared" si="703"/>
        <v>0</v>
      </c>
      <c r="AF4136" s="66">
        <f t="shared" si="703"/>
        <v>0</v>
      </c>
      <c r="AG4136" s="66">
        <f t="shared" si="703"/>
        <v>0</v>
      </c>
      <c r="AH4136" s="66">
        <f t="shared" si="701"/>
        <v>10300</v>
      </c>
      <c r="AI4136" s="8"/>
      <c r="AJ4136" s="66">
        <f t="shared" ref="AJ4136" si="704">AJ4137+AJ4139+AJ4141</f>
        <v>2500</v>
      </c>
      <c r="AK4136" s="66">
        <f t="shared" ref="AK4136" si="705">AK4137+AK4139+AK4141</f>
        <v>0</v>
      </c>
      <c r="AL4136" s="66">
        <f t="shared" si="703"/>
        <v>7900</v>
      </c>
      <c r="AM4136" s="66"/>
      <c r="AN4136" s="66">
        <f t="shared" si="703"/>
        <v>8800</v>
      </c>
      <c r="AO4136" s="66">
        <f t="shared" si="703"/>
        <v>0</v>
      </c>
      <c r="AP4136" s="66">
        <f t="shared" ref="AP4136:AQ4136" si="706">AP4137+AP4139+AP4141</f>
        <v>8800</v>
      </c>
      <c r="AQ4136" s="66">
        <f t="shared" si="706"/>
        <v>0</v>
      </c>
    </row>
    <row r="4137" spans="2:43" ht="18" customHeight="1" x14ac:dyDescent="0.2">
      <c r="B4137" s="4"/>
      <c r="C4137" s="117"/>
      <c r="D4137" s="117"/>
      <c r="E4137" s="117"/>
      <c r="F4137" s="48"/>
      <c r="G4137" s="11"/>
      <c r="H4137" s="117"/>
      <c r="I4137" s="124"/>
      <c r="J4137" s="124"/>
      <c r="K4137" s="144"/>
      <c r="L4137" s="11"/>
      <c r="M4137" s="143"/>
      <c r="N4137" s="42"/>
      <c r="O4137" s="128"/>
      <c r="P4137" s="130"/>
      <c r="Q4137" s="131">
        <v>1</v>
      </c>
      <c r="R4137" s="68"/>
      <c r="S4137" s="35"/>
      <c r="T4137" s="69" t="s">
        <v>20</v>
      </c>
      <c r="U4137" s="92"/>
      <c r="V4137" s="70">
        <f>V4138</f>
        <v>0</v>
      </c>
      <c r="X4137" s="447">
        <f>X4138</f>
        <v>0</v>
      </c>
      <c r="Z4137" s="447">
        <f>Z4138</f>
        <v>0</v>
      </c>
      <c r="AB4137" s="447">
        <f>AB4138</f>
        <v>7000</v>
      </c>
      <c r="AD4137" s="447">
        <f>AD4138</f>
        <v>7300</v>
      </c>
      <c r="AF4137" s="447">
        <f>AF4138</f>
        <v>0</v>
      </c>
      <c r="AH4137" s="447">
        <f t="shared" si="701"/>
        <v>7300</v>
      </c>
      <c r="AI4137" s="66">
        <f t="shared" ref="AI4137" si="707">AI4138+AI4140+AI4142</f>
        <v>0</v>
      </c>
      <c r="AJ4137" s="447">
        <f>AJ4138</f>
        <v>1750</v>
      </c>
      <c r="AK4137" s="71"/>
      <c r="AL4137" s="447">
        <f>AL4138</f>
        <v>4400</v>
      </c>
      <c r="AM4137" s="447"/>
      <c r="AN4137" s="447">
        <f>AN4138</f>
        <v>4800</v>
      </c>
      <c r="AO4137" s="447"/>
      <c r="AP4137" s="447">
        <f>AP4138</f>
        <v>4800</v>
      </c>
      <c r="AQ4137" s="447"/>
    </row>
    <row r="4138" spans="2:43" ht="18" customHeight="1" x14ac:dyDescent="0.2">
      <c r="B4138" s="4"/>
      <c r="C4138" s="117"/>
      <c r="D4138" s="117"/>
      <c r="E4138" s="117"/>
      <c r="F4138" s="48"/>
      <c r="G4138" s="11"/>
      <c r="H4138" s="117"/>
      <c r="I4138" s="124"/>
      <c r="J4138" s="124"/>
      <c r="K4138" s="144"/>
      <c r="L4138" s="11"/>
      <c r="M4138" s="143"/>
      <c r="N4138" s="42"/>
      <c r="O4138" s="128"/>
      <c r="P4138" s="130"/>
      <c r="Q4138" s="131"/>
      <c r="R4138" s="72" t="s">
        <v>3</v>
      </c>
      <c r="S4138" s="181"/>
      <c r="T4138" s="73" t="s">
        <v>20</v>
      </c>
      <c r="V4138" s="74">
        <v>0</v>
      </c>
      <c r="X4138" s="74">
        <v>0</v>
      </c>
      <c r="Z4138" s="74">
        <v>0</v>
      </c>
      <c r="AB4138" s="74">
        <v>7000</v>
      </c>
      <c r="AD4138" s="74">
        <v>7300</v>
      </c>
      <c r="AF4138" s="74">
        <v>0</v>
      </c>
      <c r="AH4138" s="74">
        <f t="shared" si="701"/>
        <v>7300</v>
      </c>
      <c r="AI4138" s="446"/>
      <c r="AJ4138" s="74">
        <f>CEILING(AB4138*25/100,10)</f>
        <v>1750</v>
      </c>
      <c r="AK4138" s="8"/>
      <c r="AL4138" s="74">
        <v>4400</v>
      </c>
      <c r="AM4138" s="74"/>
      <c r="AN4138" s="74">
        <v>4800</v>
      </c>
      <c r="AO4138" s="74"/>
      <c r="AP4138" s="74">
        <v>4800</v>
      </c>
      <c r="AQ4138" s="74"/>
    </row>
    <row r="4139" spans="2:43" ht="18" hidden="1" customHeight="1" x14ac:dyDescent="0.2">
      <c r="B4139" s="4"/>
      <c r="C4139" s="117"/>
      <c r="D4139" s="117"/>
      <c r="E4139" s="117"/>
      <c r="F4139" s="48"/>
      <c r="G4139" s="11"/>
      <c r="H4139" s="117"/>
      <c r="I4139" s="124"/>
      <c r="J4139" s="124"/>
      <c r="K4139" s="144"/>
      <c r="L4139" s="11"/>
      <c r="M4139" s="143"/>
      <c r="N4139" s="42"/>
      <c r="O4139" s="128"/>
      <c r="P4139" s="130"/>
      <c r="Q4139" s="131">
        <v>2</v>
      </c>
      <c r="R4139" s="68"/>
      <c r="S4139" s="35"/>
      <c r="T4139" s="69" t="s">
        <v>21</v>
      </c>
      <c r="U4139" s="92"/>
      <c r="V4139" s="70">
        <f>V4140</f>
        <v>3000</v>
      </c>
      <c r="X4139" s="447">
        <f>X4140</f>
        <v>3500</v>
      </c>
      <c r="Z4139" s="447">
        <f>Z4140</f>
        <v>4400</v>
      </c>
      <c r="AB4139" s="447">
        <f>AB4140</f>
        <v>0</v>
      </c>
      <c r="AD4139" s="447">
        <f>AD4140</f>
        <v>0</v>
      </c>
      <c r="AF4139" s="447">
        <f>AF4140</f>
        <v>0</v>
      </c>
      <c r="AH4139" s="447">
        <f t="shared" si="701"/>
        <v>0</v>
      </c>
      <c r="AI4139" s="8"/>
      <c r="AJ4139" s="447">
        <f>AJ4140</f>
        <v>0</v>
      </c>
      <c r="AK4139" s="71"/>
      <c r="AL4139" s="447">
        <f>AL4140</f>
        <v>0</v>
      </c>
      <c r="AM4139" s="447"/>
      <c r="AN4139" s="447">
        <f>AN4140</f>
        <v>0</v>
      </c>
      <c r="AO4139" s="447"/>
      <c r="AP4139" s="447">
        <f>AP4140</f>
        <v>0</v>
      </c>
      <c r="AQ4139" s="447"/>
    </row>
    <row r="4140" spans="2:43" ht="18" hidden="1" customHeight="1" x14ac:dyDescent="0.25">
      <c r="B4140" s="4"/>
      <c r="C4140" s="117"/>
      <c r="D4140" s="117"/>
      <c r="E4140" s="117"/>
      <c r="F4140" s="48"/>
      <c r="G4140" s="11"/>
      <c r="H4140" s="117"/>
      <c r="I4140" s="124"/>
      <c r="J4140" s="124"/>
      <c r="K4140" s="144"/>
      <c r="L4140" s="11"/>
      <c r="M4140" s="143"/>
      <c r="N4140" s="42"/>
      <c r="O4140" s="128"/>
      <c r="P4140" s="130"/>
      <c r="Q4140" s="130"/>
      <c r="R4140" s="72" t="s">
        <v>3</v>
      </c>
      <c r="S4140" s="181"/>
      <c r="T4140" s="73" t="s">
        <v>21</v>
      </c>
      <c r="V4140" s="74">
        <v>3000</v>
      </c>
      <c r="X4140" s="74">
        <v>3500</v>
      </c>
      <c r="Z4140" s="74">
        <v>4400</v>
      </c>
      <c r="AB4140" s="74">
        <v>0</v>
      </c>
      <c r="AD4140" s="74">
        <v>0</v>
      </c>
      <c r="AF4140" s="696">
        <v>0</v>
      </c>
      <c r="AH4140" s="696">
        <f t="shared" si="701"/>
        <v>0</v>
      </c>
      <c r="AI4140" s="446"/>
      <c r="AJ4140" s="74">
        <v>0</v>
      </c>
      <c r="AK4140" s="8"/>
      <c r="AL4140" s="74">
        <v>0</v>
      </c>
      <c r="AM4140" s="74"/>
      <c r="AN4140" s="74">
        <v>0</v>
      </c>
      <c r="AO4140" s="74"/>
      <c r="AP4140" s="74">
        <v>0</v>
      </c>
      <c r="AQ4140" s="74"/>
    </row>
    <row r="4141" spans="2:43" ht="18" customHeight="1" x14ac:dyDescent="0.2">
      <c r="B4141" s="4"/>
      <c r="C4141" s="117"/>
      <c r="D4141" s="117"/>
      <c r="E4141" s="117"/>
      <c r="F4141" s="48"/>
      <c r="G4141" s="11"/>
      <c r="H4141" s="117"/>
      <c r="I4141" s="124"/>
      <c r="J4141" s="124"/>
      <c r="K4141" s="144"/>
      <c r="L4141" s="11"/>
      <c r="M4141" s="143"/>
      <c r="N4141" s="42"/>
      <c r="O4141" s="128"/>
      <c r="P4141" s="130"/>
      <c r="Q4141" s="131">
        <v>3</v>
      </c>
      <c r="R4141" s="68"/>
      <c r="S4141" s="35"/>
      <c r="T4141" s="450" t="s">
        <v>22</v>
      </c>
      <c r="U4141" s="92"/>
      <c r="V4141" s="70">
        <f>V4142</f>
        <v>3000</v>
      </c>
      <c r="X4141" s="447">
        <f>X4142</f>
        <v>3500</v>
      </c>
      <c r="Z4141" s="447">
        <f>Z4142</f>
        <v>0</v>
      </c>
      <c r="AB4141" s="447">
        <f>AB4142</f>
        <v>3000</v>
      </c>
      <c r="AD4141" s="447">
        <f>AD4142</f>
        <v>3000</v>
      </c>
      <c r="AF4141" s="447">
        <f>AF4142</f>
        <v>0</v>
      </c>
      <c r="AH4141" s="447">
        <f t="shared" si="701"/>
        <v>3000</v>
      </c>
      <c r="AI4141" s="8"/>
      <c r="AJ4141" s="447">
        <f>AJ4142</f>
        <v>750</v>
      </c>
      <c r="AK4141" s="71"/>
      <c r="AL4141" s="447">
        <f>AL4142</f>
        <v>3500</v>
      </c>
      <c r="AM4141" s="447"/>
      <c r="AN4141" s="447">
        <f>AN4142</f>
        <v>4000</v>
      </c>
      <c r="AO4141" s="447"/>
      <c r="AP4141" s="447">
        <f>AP4142</f>
        <v>4000</v>
      </c>
      <c r="AQ4141" s="447"/>
    </row>
    <row r="4142" spans="2:43" ht="18" customHeight="1" x14ac:dyDescent="0.25">
      <c r="B4142" s="4"/>
      <c r="C4142" s="117"/>
      <c r="D4142" s="117"/>
      <c r="E4142" s="117"/>
      <c r="F4142" s="48"/>
      <c r="G4142" s="11"/>
      <c r="H4142" s="117"/>
      <c r="I4142" s="124"/>
      <c r="J4142" s="124"/>
      <c r="K4142" s="144"/>
      <c r="L4142" s="11"/>
      <c r="M4142" s="143"/>
      <c r="N4142" s="42"/>
      <c r="O4142" s="128"/>
      <c r="P4142" s="130"/>
      <c r="Q4142" s="130"/>
      <c r="R4142" s="72" t="s">
        <v>3</v>
      </c>
      <c r="S4142" s="181"/>
      <c r="T4142" s="73" t="s">
        <v>22</v>
      </c>
      <c r="V4142" s="74">
        <v>3000</v>
      </c>
      <c r="X4142" s="74">
        <v>3500</v>
      </c>
      <c r="Z4142" s="74">
        <v>0</v>
      </c>
      <c r="AB4142" s="74">
        <v>3000</v>
      </c>
      <c r="AD4142" s="74">
        <v>3000</v>
      </c>
      <c r="AF4142" s="696">
        <v>0</v>
      </c>
      <c r="AH4142" s="696">
        <f t="shared" si="701"/>
        <v>3000</v>
      </c>
      <c r="AI4142" s="446"/>
      <c r="AJ4142" s="74">
        <f>CEILING(AB4142*25/100,10)</f>
        <v>750</v>
      </c>
      <c r="AK4142" s="8"/>
      <c r="AL4142" s="74">
        <v>3500</v>
      </c>
      <c r="AM4142" s="74"/>
      <c r="AN4142" s="74">
        <v>4000</v>
      </c>
      <c r="AO4142" s="74"/>
      <c r="AP4142" s="74">
        <v>4000</v>
      </c>
      <c r="AQ4142" s="74"/>
    </row>
    <row r="4143" spans="2:43" ht="18" hidden="1" customHeight="1" x14ac:dyDescent="0.2">
      <c r="B4143" s="4"/>
      <c r="C4143" s="117"/>
      <c r="D4143" s="117"/>
      <c r="E4143" s="117"/>
      <c r="F4143" s="48"/>
      <c r="G4143" s="11"/>
      <c r="H4143" s="117"/>
      <c r="I4143" s="124"/>
      <c r="J4143" s="124"/>
      <c r="K4143" s="144"/>
      <c r="L4143" s="11"/>
      <c r="M4143" s="143"/>
      <c r="N4143" s="42"/>
      <c r="O4143" s="128"/>
      <c r="P4143" s="129">
        <v>5</v>
      </c>
      <c r="Q4143" s="129"/>
      <c r="R4143" s="64"/>
      <c r="S4143" s="234"/>
      <c r="T4143" s="65" t="s">
        <v>24</v>
      </c>
      <c r="U4143" s="155"/>
      <c r="V4143" s="66">
        <f>V4144</f>
        <v>0</v>
      </c>
      <c r="X4143" s="66">
        <f>X4144</f>
        <v>0</v>
      </c>
      <c r="Z4143" s="66">
        <f>Z4144</f>
        <v>0</v>
      </c>
      <c r="AB4143" s="66">
        <f>AB4144</f>
        <v>0</v>
      </c>
      <c r="AD4143" s="66" t="e">
        <f>#REF!</f>
        <v>#REF!</v>
      </c>
      <c r="AF4143" s="66">
        <f>AF4144</f>
        <v>0</v>
      </c>
      <c r="AH4143" s="66" t="e">
        <f t="shared" si="701"/>
        <v>#REF!</v>
      </c>
      <c r="AI4143" s="8"/>
      <c r="AJ4143" s="66">
        <f>AJ4144</f>
        <v>0</v>
      </c>
      <c r="AK4143" s="67"/>
      <c r="AL4143" s="66">
        <f t="shared" ref="AL4143:AP4144" si="708">AL4144</f>
        <v>0</v>
      </c>
      <c r="AM4143" s="66"/>
      <c r="AN4143" s="66">
        <f t="shared" si="708"/>
        <v>0</v>
      </c>
      <c r="AO4143" s="66"/>
      <c r="AP4143" s="66">
        <f t="shared" si="708"/>
        <v>0</v>
      </c>
      <c r="AQ4143" s="66"/>
    </row>
    <row r="4144" spans="2:43" ht="18" hidden="1" customHeight="1" x14ac:dyDescent="0.2">
      <c r="B4144" s="4"/>
      <c r="C4144" s="117"/>
      <c r="D4144" s="117"/>
      <c r="E4144" s="117"/>
      <c r="F4144" s="48"/>
      <c r="G4144" s="11"/>
      <c r="H4144" s="117"/>
      <c r="I4144" s="124"/>
      <c r="J4144" s="124"/>
      <c r="K4144" s="144"/>
      <c r="L4144" s="11"/>
      <c r="M4144" s="143"/>
      <c r="N4144" s="42"/>
      <c r="O4144" s="128"/>
      <c r="P4144" s="130"/>
      <c r="Q4144" s="131">
        <v>2</v>
      </c>
      <c r="R4144" s="68"/>
      <c r="S4144" s="35"/>
      <c r="T4144" s="69" t="s">
        <v>25</v>
      </c>
      <c r="U4144" s="92"/>
      <c r="V4144" s="70">
        <f>V4145</f>
        <v>0</v>
      </c>
      <c r="X4144" s="70">
        <f>X4145</f>
        <v>0</v>
      </c>
      <c r="Z4144" s="70">
        <f>Z4145</f>
        <v>0</v>
      </c>
      <c r="AB4144" s="70">
        <f>AB4145</f>
        <v>0</v>
      </c>
      <c r="AD4144" s="70" t="e">
        <f>#REF!</f>
        <v>#REF!</v>
      </c>
      <c r="AF4144" s="70">
        <f>AF4145</f>
        <v>0</v>
      </c>
      <c r="AH4144" s="70" t="e">
        <f t="shared" si="701"/>
        <v>#REF!</v>
      </c>
      <c r="AI4144" s="67"/>
      <c r="AJ4144" s="447">
        <f>AJ4145</f>
        <v>0</v>
      </c>
      <c r="AK4144" s="71"/>
      <c r="AL4144" s="447">
        <f t="shared" si="708"/>
        <v>0</v>
      </c>
      <c r="AM4144" s="447"/>
      <c r="AN4144" s="447">
        <f t="shared" si="708"/>
        <v>0</v>
      </c>
      <c r="AO4144" s="70"/>
      <c r="AP4144" s="447">
        <f t="shared" si="708"/>
        <v>0</v>
      </c>
      <c r="AQ4144" s="70"/>
    </row>
    <row r="4145" spans="2:43" ht="18" hidden="1" customHeight="1" x14ac:dyDescent="0.2">
      <c r="B4145" s="4"/>
      <c r="C4145" s="117"/>
      <c r="D4145" s="117"/>
      <c r="E4145" s="117"/>
      <c r="F4145" s="48"/>
      <c r="G4145" s="11"/>
      <c r="H4145" s="117"/>
      <c r="I4145" s="124"/>
      <c r="J4145" s="124"/>
      <c r="K4145" s="144"/>
      <c r="L4145" s="11"/>
      <c r="M4145" s="143"/>
      <c r="N4145" s="42"/>
      <c r="O4145" s="128"/>
      <c r="P4145" s="130"/>
      <c r="Q4145" s="130"/>
      <c r="R4145" s="72" t="s">
        <v>0</v>
      </c>
      <c r="S4145" s="181"/>
      <c r="T4145" s="73" t="s">
        <v>221</v>
      </c>
      <c r="V4145" s="74"/>
      <c r="X4145" s="74"/>
      <c r="Z4145" s="74"/>
      <c r="AB4145" s="74"/>
      <c r="AD4145" s="74"/>
      <c r="AF4145" s="74"/>
      <c r="AH4145" s="74">
        <f t="shared" si="701"/>
        <v>0</v>
      </c>
      <c r="AI4145" s="446"/>
      <c r="AJ4145" s="74"/>
      <c r="AK4145" s="8"/>
      <c r="AL4145" s="74"/>
      <c r="AM4145" s="74"/>
      <c r="AN4145" s="74"/>
      <c r="AO4145" s="74"/>
      <c r="AP4145" s="74"/>
      <c r="AQ4145" s="74"/>
    </row>
    <row r="4146" spans="2:43" ht="18" hidden="1" customHeight="1" x14ac:dyDescent="0.2">
      <c r="B4146" s="4"/>
      <c r="C4146" s="117"/>
      <c r="D4146" s="117"/>
      <c r="E4146" s="117"/>
      <c r="F4146" s="48"/>
      <c r="G4146" s="11"/>
      <c r="H4146" s="117"/>
      <c r="I4146" s="124"/>
      <c r="J4146" s="124"/>
      <c r="K4146" s="144"/>
      <c r="L4146" s="11"/>
      <c r="M4146" s="143"/>
      <c r="N4146" s="42"/>
      <c r="O4146" s="128"/>
      <c r="P4146" s="129">
        <v>7</v>
      </c>
      <c r="Q4146" s="129"/>
      <c r="R4146" s="64"/>
      <c r="S4146" s="234"/>
      <c r="T4146" s="65" t="s">
        <v>216</v>
      </c>
      <c r="U4146" s="155"/>
      <c r="V4146" s="66">
        <f>V4147</f>
        <v>0</v>
      </c>
      <c r="X4146" s="66">
        <f>X4147</f>
        <v>0</v>
      </c>
      <c r="Z4146" s="66">
        <f>Z4147</f>
        <v>0</v>
      </c>
      <c r="AB4146" s="66">
        <f>AB4147</f>
        <v>0</v>
      </c>
      <c r="AD4146" s="66" t="e">
        <f>#REF!</f>
        <v>#REF!</v>
      </c>
      <c r="AF4146" s="66">
        <f>AF4147</f>
        <v>0</v>
      </c>
      <c r="AH4146" s="66" t="e">
        <f t="shared" si="701"/>
        <v>#REF!</v>
      </c>
      <c r="AI4146" s="8"/>
      <c r="AJ4146" s="66">
        <f>AJ4147</f>
        <v>0</v>
      </c>
      <c r="AK4146" s="67"/>
      <c r="AL4146" s="66">
        <f t="shared" ref="AL4146:AP4147" si="709">AL4147</f>
        <v>0</v>
      </c>
      <c r="AM4146" s="66"/>
      <c r="AN4146" s="66">
        <f t="shared" si="709"/>
        <v>0</v>
      </c>
      <c r="AO4146" s="66"/>
      <c r="AP4146" s="66">
        <f t="shared" si="709"/>
        <v>0</v>
      </c>
      <c r="AQ4146" s="66"/>
    </row>
    <row r="4147" spans="2:43" ht="18" hidden="1" customHeight="1" x14ac:dyDescent="0.2">
      <c r="B4147" s="4"/>
      <c r="C4147" s="117"/>
      <c r="D4147" s="117"/>
      <c r="E4147" s="117"/>
      <c r="F4147" s="48"/>
      <c r="G4147" s="11"/>
      <c r="H4147" s="117"/>
      <c r="I4147" s="124"/>
      <c r="J4147" s="124"/>
      <c r="K4147" s="144"/>
      <c r="L4147" s="11"/>
      <c r="M4147" s="143"/>
      <c r="N4147" s="42"/>
      <c r="O4147" s="128"/>
      <c r="P4147" s="130"/>
      <c r="Q4147" s="131">
        <v>3</v>
      </c>
      <c r="R4147" s="68"/>
      <c r="S4147" s="35"/>
      <c r="T4147" s="69" t="s">
        <v>224</v>
      </c>
      <c r="U4147" s="92"/>
      <c r="V4147" s="70">
        <f>V4148</f>
        <v>0</v>
      </c>
      <c r="X4147" s="70">
        <f>X4148</f>
        <v>0</v>
      </c>
      <c r="Z4147" s="70">
        <f>Z4148</f>
        <v>0</v>
      </c>
      <c r="AB4147" s="70">
        <f>AB4148</f>
        <v>0</v>
      </c>
      <c r="AD4147" s="70" t="e">
        <f>#REF!</f>
        <v>#REF!</v>
      </c>
      <c r="AF4147" s="70">
        <f>AF4148</f>
        <v>0</v>
      </c>
      <c r="AH4147" s="70" t="e">
        <f t="shared" si="701"/>
        <v>#REF!</v>
      </c>
      <c r="AI4147" s="67"/>
      <c r="AJ4147" s="447">
        <f>AJ4148</f>
        <v>0</v>
      </c>
      <c r="AK4147" s="71"/>
      <c r="AL4147" s="447">
        <f t="shared" si="709"/>
        <v>0</v>
      </c>
      <c r="AM4147" s="447"/>
      <c r="AN4147" s="447">
        <f t="shared" si="709"/>
        <v>0</v>
      </c>
      <c r="AO4147" s="70"/>
      <c r="AP4147" s="447">
        <f t="shared" si="709"/>
        <v>0</v>
      </c>
      <c r="AQ4147" s="70"/>
    </row>
    <row r="4148" spans="2:43" ht="18" hidden="1" customHeight="1" x14ac:dyDescent="0.2">
      <c r="B4148" s="4"/>
      <c r="C4148" s="117"/>
      <c r="D4148" s="117"/>
      <c r="E4148" s="117"/>
      <c r="F4148" s="48"/>
      <c r="G4148" s="11"/>
      <c r="H4148" s="117"/>
      <c r="I4148" s="124"/>
      <c r="J4148" s="124"/>
      <c r="K4148" s="144"/>
      <c r="L4148" s="11"/>
      <c r="M4148" s="143"/>
      <c r="N4148" s="42"/>
      <c r="O4148" s="128"/>
      <c r="P4148" s="130"/>
      <c r="Q4148" s="131"/>
      <c r="R4148" s="72" t="s">
        <v>0</v>
      </c>
      <c r="S4148" s="181"/>
      <c r="T4148" s="73" t="s">
        <v>53</v>
      </c>
      <c r="V4148" s="74">
        <v>0</v>
      </c>
      <c r="X4148" s="74">
        <v>0</v>
      </c>
      <c r="Z4148" s="74">
        <v>0</v>
      </c>
      <c r="AB4148" s="74">
        <v>0</v>
      </c>
      <c r="AD4148" s="74">
        <v>0</v>
      </c>
      <c r="AF4148" s="74">
        <v>0</v>
      </c>
      <c r="AH4148" s="74">
        <f t="shared" si="701"/>
        <v>0</v>
      </c>
      <c r="AI4148" s="446"/>
      <c r="AJ4148" s="74">
        <v>0</v>
      </c>
      <c r="AK4148" s="8"/>
      <c r="AL4148" s="74">
        <v>0</v>
      </c>
      <c r="AM4148" s="74"/>
      <c r="AN4148" s="74">
        <v>0</v>
      </c>
      <c r="AO4148" s="74"/>
      <c r="AP4148" s="74">
        <v>0</v>
      </c>
      <c r="AQ4148" s="74"/>
    </row>
    <row r="4149" spans="2:43" ht="18" hidden="1" customHeight="1" x14ac:dyDescent="0.2">
      <c r="B4149" s="4"/>
      <c r="C4149" s="117"/>
      <c r="D4149" s="117"/>
      <c r="E4149" s="117"/>
      <c r="F4149" s="48"/>
      <c r="G4149" s="11"/>
      <c r="H4149" s="117"/>
      <c r="I4149" s="124"/>
      <c r="J4149" s="124"/>
      <c r="K4149" s="144"/>
      <c r="L4149" s="11"/>
      <c r="M4149" s="143"/>
      <c r="N4149" s="42"/>
      <c r="O4149" s="128"/>
      <c r="P4149" s="129">
        <v>9</v>
      </c>
      <c r="Q4149" s="129"/>
      <c r="R4149" s="64"/>
      <c r="S4149" s="234"/>
      <c r="T4149" s="65" t="s">
        <v>217</v>
      </c>
      <c r="U4149" s="155"/>
      <c r="V4149" s="66">
        <f>V4150+V4152</f>
        <v>0</v>
      </c>
      <c r="X4149" s="66">
        <f>X4150+X4152</f>
        <v>0</v>
      </c>
      <c r="Z4149" s="66">
        <f>Z4150+Z4152</f>
        <v>0</v>
      </c>
      <c r="AB4149" s="66">
        <f>AB4150+AB4152</f>
        <v>0</v>
      </c>
      <c r="AD4149" s="66" t="e">
        <f>#REF!+AD4152</f>
        <v>#REF!</v>
      </c>
      <c r="AF4149" s="66">
        <f>AF4150+AF4152</f>
        <v>0</v>
      </c>
      <c r="AH4149" s="66" t="e">
        <f t="shared" si="701"/>
        <v>#REF!</v>
      </c>
      <c r="AI4149" s="8"/>
      <c r="AJ4149" s="66">
        <f>AJ4150+AJ4152</f>
        <v>0</v>
      </c>
      <c r="AK4149" s="67"/>
      <c r="AL4149" s="66">
        <f>AL4150+AL4152</f>
        <v>0</v>
      </c>
      <c r="AM4149" s="66"/>
      <c r="AN4149" s="66">
        <f>AN4150+AN4152</f>
        <v>0</v>
      </c>
      <c r="AO4149" s="66"/>
      <c r="AP4149" s="66">
        <f>AP4150+AP4152</f>
        <v>0</v>
      </c>
      <c r="AQ4149" s="66"/>
    </row>
    <row r="4150" spans="2:43" ht="18" hidden="1" customHeight="1" x14ac:dyDescent="0.2">
      <c r="B4150" s="4"/>
      <c r="C4150" s="117"/>
      <c r="D4150" s="117"/>
      <c r="E4150" s="117"/>
      <c r="F4150" s="48"/>
      <c r="G4150" s="11"/>
      <c r="H4150" s="117"/>
      <c r="I4150" s="124"/>
      <c r="J4150" s="124"/>
      <c r="K4150" s="144"/>
      <c r="L4150" s="11"/>
      <c r="M4150" s="143"/>
      <c r="N4150" s="42"/>
      <c r="O4150" s="128"/>
      <c r="P4150" s="130"/>
      <c r="Q4150" s="131">
        <v>1</v>
      </c>
      <c r="R4150" s="68"/>
      <c r="S4150" s="35"/>
      <c r="T4150" s="69" t="s">
        <v>231</v>
      </c>
      <c r="U4150" s="92"/>
      <c r="V4150" s="70">
        <f>V4151</f>
        <v>0</v>
      </c>
      <c r="X4150" s="70">
        <f>X4151</f>
        <v>0</v>
      </c>
      <c r="Z4150" s="70">
        <f>Z4151</f>
        <v>0</v>
      </c>
      <c r="AB4150" s="70">
        <f>AB4151</f>
        <v>0</v>
      </c>
      <c r="AD4150" s="70" t="e">
        <f>#REF!</f>
        <v>#REF!</v>
      </c>
      <c r="AF4150" s="70">
        <f>AF4151</f>
        <v>0</v>
      </c>
      <c r="AH4150" s="70" t="e">
        <f t="shared" si="701"/>
        <v>#REF!</v>
      </c>
      <c r="AI4150" s="67"/>
      <c r="AJ4150" s="447">
        <f>AJ4151</f>
        <v>0</v>
      </c>
      <c r="AK4150" s="71"/>
      <c r="AL4150" s="447">
        <f>AL4151</f>
        <v>0</v>
      </c>
      <c r="AM4150" s="447"/>
      <c r="AN4150" s="447">
        <f>AN4151</f>
        <v>0</v>
      </c>
      <c r="AO4150" s="70"/>
      <c r="AP4150" s="447">
        <f>AP4151</f>
        <v>0</v>
      </c>
      <c r="AQ4150" s="70"/>
    </row>
    <row r="4151" spans="2:43" ht="18" hidden="1" customHeight="1" x14ac:dyDescent="0.2">
      <c r="B4151" s="4"/>
      <c r="C4151" s="117"/>
      <c r="D4151" s="117"/>
      <c r="E4151" s="117"/>
      <c r="F4151" s="48"/>
      <c r="G4151" s="11"/>
      <c r="H4151" s="117"/>
      <c r="I4151" s="124"/>
      <c r="J4151" s="124"/>
      <c r="K4151" s="144"/>
      <c r="L4151" s="11"/>
      <c r="M4151" s="143"/>
      <c r="N4151" s="42"/>
      <c r="O4151" s="128"/>
      <c r="P4151" s="130"/>
      <c r="Q4151" s="131"/>
      <c r="R4151" s="72" t="s">
        <v>3</v>
      </c>
      <c r="S4151" s="181"/>
      <c r="T4151" s="73" t="s">
        <v>231</v>
      </c>
      <c r="V4151" s="74">
        <v>0</v>
      </c>
      <c r="X4151" s="74">
        <v>0</v>
      </c>
      <c r="Z4151" s="74">
        <v>0</v>
      </c>
      <c r="AB4151" s="74">
        <v>0</v>
      </c>
      <c r="AD4151" s="74">
        <v>0</v>
      </c>
      <c r="AF4151" s="74">
        <v>0</v>
      </c>
      <c r="AH4151" s="74">
        <f t="shared" si="701"/>
        <v>0</v>
      </c>
      <c r="AI4151" s="446"/>
      <c r="AJ4151" s="74">
        <v>0</v>
      </c>
      <c r="AK4151" s="8"/>
      <c r="AL4151" s="74">
        <v>0</v>
      </c>
      <c r="AM4151" s="74"/>
      <c r="AN4151" s="74">
        <v>0</v>
      </c>
      <c r="AO4151" s="74"/>
      <c r="AP4151" s="74">
        <v>0</v>
      </c>
      <c r="AQ4151" s="74"/>
    </row>
    <row r="4152" spans="2:43" ht="18" hidden="1" customHeight="1" x14ac:dyDescent="0.2">
      <c r="B4152" s="4"/>
      <c r="C4152" s="117"/>
      <c r="D4152" s="117"/>
      <c r="E4152" s="117"/>
      <c r="F4152" s="48"/>
      <c r="G4152" s="11"/>
      <c r="H4152" s="117"/>
      <c r="I4152" s="124"/>
      <c r="J4152" s="124"/>
      <c r="K4152" s="144"/>
      <c r="L4152" s="11"/>
      <c r="M4152" s="143"/>
      <c r="N4152" s="42"/>
      <c r="O4152" s="128"/>
      <c r="P4152" s="130"/>
      <c r="Q4152" s="131">
        <v>2</v>
      </c>
      <c r="R4152" s="68"/>
      <c r="S4152" s="35"/>
      <c r="T4152" s="69" t="s">
        <v>232</v>
      </c>
      <c r="U4152" s="92"/>
      <c r="V4152" s="70">
        <f>V4153</f>
        <v>0</v>
      </c>
      <c r="X4152" s="70">
        <f>X4153</f>
        <v>0</v>
      </c>
      <c r="Z4152" s="70">
        <f>Z4153</f>
        <v>0</v>
      </c>
      <c r="AB4152" s="70">
        <f>AB4153</f>
        <v>0</v>
      </c>
      <c r="AD4152" s="70" t="e">
        <f>#REF!</f>
        <v>#REF!</v>
      </c>
      <c r="AF4152" s="70">
        <f>AF4153</f>
        <v>0</v>
      </c>
      <c r="AH4152" s="70" t="e">
        <f t="shared" si="701"/>
        <v>#REF!</v>
      </c>
      <c r="AI4152" s="8"/>
      <c r="AJ4152" s="447">
        <f>AJ4153</f>
        <v>0</v>
      </c>
      <c r="AK4152" s="71"/>
      <c r="AL4152" s="447">
        <f>AL4153</f>
        <v>0</v>
      </c>
      <c r="AM4152" s="447"/>
      <c r="AN4152" s="447">
        <f>AN4153</f>
        <v>0</v>
      </c>
      <c r="AO4152" s="70"/>
      <c r="AP4152" s="447">
        <f>AP4153</f>
        <v>0</v>
      </c>
      <c r="AQ4152" s="70"/>
    </row>
    <row r="4153" spans="2:43" ht="18" hidden="1" customHeight="1" x14ac:dyDescent="0.2">
      <c r="B4153" s="4"/>
      <c r="C4153" s="117"/>
      <c r="D4153" s="117"/>
      <c r="E4153" s="117"/>
      <c r="F4153" s="48"/>
      <c r="G4153" s="11"/>
      <c r="H4153" s="117"/>
      <c r="I4153" s="124"/>
      <c r="J4153" s="124"/>
      <c r="K4153" s="144"/>
      <c r="L4153" s="11"/>
      <c r="M4153" s="143"/>
      <c r="N4153" s="42"/>
      <c r="O4153" s="128"/>
      <c r="P4153" s="130"/>
      <c r="Q4153" s="131"/>
      <c r="R4153" s="72" t="s">
        <v>3</v>
      </c>
      <c r="S4153" s="181"/>
      <c r="T4153" s="77" t="s">
        <v>232</v>
      </c>
      <c r="U4153" s="141"/>
      <c r="V4153" s="74">
        <v>0</v>
      </c>
      <c r="X4153" s="74">
        <v>0</v>
      </c>
      <c r="Z4153" s="74">
        <v>0</v>
      </c>
      <c r="AB4153" s="74">
        <v>0</v>
      </c>
      <c r="AD4153" s="74">
        <v>0</v>
      </c>
      <c r="AF4153" s="74">
        <v>0</v>
      </c>
      <c r="AH4153" s="74">
        <f t="shared" si="701"/>
        <v>0</v>
      </c>
      <c r="AI4153" s="446"/>
      <c r="AJ4153" s="74">
        <v>0</v>
      </c>
      <c r="AK4153" s="8"/>
      <c r="AL4153" s="74">
        <v>0</v>
      </c>
      <c r="AM4153" s="74"/>
      <c r="AN4153" s="74">
        <v>0</v>
      </c>
      <c r="AO4153" s="74"/>
      <c r="AP4153" s="74">
        <v>0</v>
      </c>
      <c r="AQ4153" s="74"/>
    </row>
    <row r="4154" spans="2:43" ht="18" hidden="1" customHeight="1" x14ac:dyDescent="0.2">
      <c r="B4154" s="4"/>
      <c r="C4154" s="117"/>
      <c r="D4154" s="117"/>
      <c r="E4154" s="117"/>
      <c r="F4154" s="48"/>
      <c r="G4154" s="11"/>
      <c r="H4154" s="117"/>
      <c r="I4154" s="124"/>
      <c r="J4154" s="124"/>
      <c r="K4154" s="144"/>
      <c r="L4154" s="11"/>
      <c r="M4154" s="143"/>
      <c r="N4154" s="42"/>
      <c r="O4154" s="133" t="s">
        <v>23</v>
      </c>
      <c r="P4154" s="134"/>
      <c r="Q4154" s="134"/>
      <c r="R4154" s="79"/>
      <c r="S4154" s="252"/>
      <c r="T4154" s="80" t="s">
        <v>56</v>
      </c>
      <c r="U4154" s="242"/>
      <c r="V4154" s="88">
        <f>V4155+V4158</f>
        <v>0</v>
      </c>
      <c r="X4154" s="88">
        <f>X4155+X4158</f>
        <v>0</v>
      </c>
      <c r="Z4154" s="88">
        <f>Z4155+Z4158</f>
        <v>0</v>
      </c>
      <c r="AB4154" s="88">
        <f>AB4155+AB4158</f>
        <v>0</v>
      </c>
      <c r="AD4154" s="88" t="e">
        <f>#REF!+AD4158</f>
        <v>#REF!</v>
      </c>
      <c r="AF4154" s="88">
        <f>AF4155+AF4158</f>
        <v>0</v>
      </c>
      <c r="AH4154" s="88" t="e">
        <f t="shared" si="701"/>
        <v>#REF!</v>
      </c>
      <c r="AI4154" s="8"/>
      <c r="AJ4154" s="88">
        <f>AJ4155+AJ4158</f>
        <v>0</v>
      </c>
      <c r="AK4154" s="89"/>
      <c r="AL4154" s="88">
        <f>AL4155+AL4158</f>
        <v>0</v>
      </c>
      <c r="AM4154" s="88"/>
      <c r="AN4154" s="88">
        <f>AN4155+AN4158</f>
        <v>0</v>
      </c>
      <c r="AO4154" s="88"/>
      <c r="AP4154" s="88">
        <f>AP4155+AP4158</f>
        <v>0</v>
      </c>
      <c r="AQ4154" s="88"/>
    </row>
    <row r="4155" spans="2:43" ht="18" hidden="1" customHeight="1" x14ac:dyDescent="0.2">
      <c r="B4155" s="4"/>
      <c r="C4155" s="117"/>
      <c r="D4155" s="117"/>
      <c r="E4155" s="117"/>
      <c r="F4155" s="48"/>
      <c r="G4155" s="11"/>
      <c r="H4155" s="117"/>
      <c r="I4155" s="124"/>
      <c r="J4155" s="124"/>
      <c r="K4155" s="144"/>
      <c r="L4155" s="11"/>
      <c r="M4155" s="143"/>
      <c r="N4155" s="42"/>
      <c r="O4155" s="128"/>
      <c r="P4155" s="129">
        <v>1</v>
      </c>
      <c r="Q4155" s="129"/>
      <c r="R4155" s="64"/>
      <c r="S4155" s="234"/>
      <c r="T4155" s="65" t="s">
        <v>94</v>
      </c>
      <c r="U4155" s="155"/>
      <c r="V4155" s="66">
        <f>V4156</f>
        <v>0</v>
      </c>
      <c r="X4155" s="66">
        <f>X4156</f>
        <v>0</v>
      </c>
      <c r="Z4155" s="66">
        <f>Z4156</f>
        <v>0</v>
      </c>
      <c r="AB4155" s="66">
        <f>AB4156</f>
        <v>0</v>
      </c>
      <c r="AD4155" s="66" t="e">
        <f>#REF!</f>
        <v>#REF!</v>
      </c>
      <c r="AF4155" s="66">
        <f>AF4156</f>
        <v>0</v>
      </c>
      <c r="AH4155" s="66" t="e">
        <f t="shared" si="701"/>
        <v>#REF!</v>
      </c>
      <c r="AI4155" s="89"/>
      <c r="AJ4155" s="66">
        <f>AJ4156</f>
        <v>0</v>
      </c>
      <c r="AK4155" s="67"/>
      <c r="AL4155" s="66">
        <f t="shared" ref="AL4155:AP4156" si="710">AL4156</f>
        <v>0</v>
      </c>
      <c r="AM4155" s="66"/>
      <c r="AN4155" s="66">
        <f t="shared" si="710"/>
        <v>0</v>
      </c>
      <c r="AO4155" s="66"/>
      <c r="AP4155" s="66">
        <f t="shared" si="710"/>
        <v>0</v>
      </c>
      <c r="AQ4155" s="66"/>
    </row>
    <row r="4156" spans="2:43" ht="18" hidden="1" customHeight="1" x14ac:dyDescent="0.2">
      <c r="B4156" s="4"/>
      <c r="C4156" s="117"/>
      <c r="D4156" s="117"/>
      <c r="E4156" s="117"/>
      <c r="F4156" s="48"/>
      <c r="G4156" s="11"/>
      <c r="H4156" s="117"/>
      <c r="I4156" s="124"/>
      <c r="J4156" s="124"/>
      <c r="K4156" s="144"/>
      <c r="L4156" s="11"/>
      <c r="M4156" s="143"/>
      <c r="N4156" s="42"/>
      <c r="O4156" s="128"/>
      <c r="P4156" s="130"/>
      <c r="Q4156" s="131">
        <v>2</v>
      </c>
      <c r="R4156" s="68"/>
      <c r="S4156" s="35"/>
      <c r="T4156" s="69" t="s">
        <v>57</v>
      </c>
      <c r="U4156" s="92"/>
      <c r="V4156" s="70">
        <f>V4157</f>
        <v>0</v>
      </c>
      <c r="X4156" s="70">
        <f>X4157</f>
        <v>0</v>
      </c>
      <c r="Z4156" s="70">
        <f>Z4157</f>
        <v>0</v>
      </c>
      <c r="AB4156" s="70">
        <f>AB4157</f>
        <v>0</v>
      </c>
      <c r="AD4156" s="70" t="e">
        <f>#REF!</f>
        <v>#REF!</v>
      </c>
      <c r="AF4156" s="70">
        <f>AF4157</f>
        <v>0</v>
      </c>
      <c r="AH4156" s="70" t="e">
        <f t="shared" si="701"/>
        <v>#REF!</v>
      </c>
      <c r="AI4156" s="67"/>
      <c r="AJ4156" s="447">
        <f>AJ4157</f>
        <v>0</v>
      </c>
      <c r="AK4156" s="71"/>
      <c r="AL4156" s="447">
        <f t="shared" si="710"/>
        <v>0</v>
      </c>
      <c r="AM4156" s="447"/>
      <c r="AN4156" s="447">
        <f t="shared" si="710"/>
        <v>0</v>
      </c>
      <c r="AO4156" s="70"/>
      <c r="AP4156" s="447">
        <f t="shared" si="710"/>
        <v>0</v>
      </c>
      <c r="AQ4156" s="70"/>
    </row>
    <row r="4157" spans="2:43" ht="18" hidden="1" customHeight="1" x14ac:dyDescent="0.2">
      <c r="B4157" s="4"/>
      <c r="C4157" s="117"/>
      <c r="D4157" s="117"/>
      <c r="E4157" s="117"/>
      <c r="F4157" s="48"/>
      <c r="G4157" s="11"/>
      <c r="H4157" s="117"/>
      <c r="I4157" s="124"/>
      <c r="J4157" s="124"/>
      <c r="K4157" s="144"/>
      <c r="L4157" s="11"/>
      <c r="M4157" s="143"/>
      <c r="N4157" s="42"/>
      <c r="O4157" s="128"/>
      <c r="P4157" s="130"/>
      <c r="Q4157" s="130"/>
      <c r="R4157" s="72" t="s">
        <v>18</v>
      </c>
      <c r="S4157" s="181"/>
      <c r="T4157" s="73" t="s">
        <v>171</v>
      </c>
      <c r="V4157" s="74"/>
      <c r="X4157" s="74"/>
      <c r="Z4157" s="74"/>
      <c r="AB4157" s="74"/>
      <c r="AD4157" s="74"/>
      <c r="AF4157" s="74"/>
      <c r="AH4157" s="74">
        <f t="shared" si="701"/>
        <v>0</v>
      </c>
      <c r="AI4157" s="446"/>
      <c r="AJ4157" s="74"/>
      <c r="AK4157" s="8"/>
      <c r="AL4157" s="74"/>
      <c r="AM4157" s="74"/>
      <c r="AN4157" s="74"/>
      <c r="AO4157" s="74"/>
      <c r="AP4157" s="74"/>
      <c r="AQ4157" s="74"/>
    </row>
    <row r="4158" spans="2:43" ht="18" hidden="1" customHeight="1" x14ac:dyDescent="0.2">
      <c r="B4158" s="4"/>
      <c r="C4158" s="117"/>
      <c r="D4158" s="117"/>
      <c r="E4158" s="117"/>
      <c r="F4158" s="48"/>
      <c r="G4158" s="11"/>
      <c r="H4158" s="117"/>
      <c r="I4158" s="124"/>
      <c r="J4158" s="124"/>
      <c r="K4158" s="144"/>
      <c r="L4158" s="11"/>
      <c r="M4158" s="143"/>
      <c r="N4158" s="42"/>
      <c r="O4158" s="128"/>
      <c r="P4158" s="129">
        <v>5</v>
      </c>
      <c r="Q4158" s="129"/>
      <c r="R4158" s="64"/>
      <c r="S4158" s="234"/>
      <c r="T4158" s="65" t="s">
        <v>102</v>
      </c>
      <c r="U4158" s="155"/>
      <c r="V4158" s="66">
        <f>V4159</f>
        <v>0</v>
      </c>
      <c r="X4158" s="66">
        <f>X4159</f>
        <v>0</v>
      </c>
      <c r="Z4158" s="66">
        <f>Z4159</f>
        <v>0</v>
      </c>
      <c r="AB4158" s="66">
        <f>AB4159</f>
        <v>0</v>
      </c>
      <c r="AD4158" s="66" t="e">
        <f>#REF!</f>
        <v>#REF!</v>
      </c>
      <c r="AF4158" s="66">
        <f>AF4159</f>
        <v>0</v>
      </c>
      <c r="AH4158" s="66" t="e">
        <f t="shared" si="701"/>
        <v>#REF!</v>
      </c>
      <c r="AI4158" s="8"/>
      <c r="AJ4158" s="66">
        <f>AJ4159</f>
        <v>0</v>
      </c>
      <c r="AK4158" s="67"/>
      <c r="AL4158" s="66">
        <f t="shared" ref="AL4158:AP4159" si="711">AL4159</f>
        <v>0</v>
      </c>
      <c r="AM4158" s="66"/>
      <c r="AN4158" s="66">
        <f t="shared" si="711"/>
        <v>0</v>
      </c>
      <c r="AO4158" s="66"/>
      <c r="AP4158" s="66">
        <f t="shared" si="711"/>
        <v>0</v>
      </c>
      <c r="AQ4158" s="66"/>
    </row>
    <row r="4159" spans="2:43" ht="18" hidden="1" customHeight="1" x14ac:dyDescent="0.2">
      <c r="B4159" s="4"/>
      <c r="C4159" s="117"/>
      <c r="D4159" s="117"/>
      <c r="E4159" s="117"/>
      <c r="F4159" s="48"/>
      <c r="G4159" s="11"/>
      <c r="H4159" s="117"/>
      <c r="I4159" s="124"/>
      <c r="J4159" s="124"/>
      <c r="K4159" s="144"/>
      <c r="L4159" s="11"/>
      <c r="M4159" s="143"/>
      <c r="N4159" s="42"/>
      <c r="O4159" s="128"/>
      <c r="P4159" s="130"/>
      <c r="Q4159" s="131">
        <v>7</v>
      </c>
      <c r="R4159" s="68"/>
      <c r="S4159" s="35"/>
      <c r="T4159" s="69" t="s">
        <v>252</v>
      </c>
      <c r="U4159" s="92"/>
      <c r="V4159" s="70">
        <f>V4160</f>
        <v>0</v>
      </c>
      <c r="X4159" s="70">
        <f>X4160</f>
        <v>0</v>
      </c>
      <c r="Z4159" s="70">
        <f>Z4160</f>
        <v>0</v>
      </c>
      <c r="AB4159" s="70">
        <f>AB4160</f>
        <v>0</v>
      </c>
      <c r="AD4159" s="70" t="e">
        <f>#REF!</f>
        <v>#REF!</v>
      </c>
      <c r="AF4159" s="70">
        <f>AF4160</f>
        <v>0</v>
      </c>
      <c r="AH4159" s="70" t="e">
        <f t="shared" si="701"/>
        <v>#REF!</v>
      </c>
      <c r="AI4159" s="67"/>
      <c r="AJ4159" s="447">
        <f>AJ4160</f>
        <v>0</v>
      </c>
      <c r="AK4159" s="71"/>
      <c r="AL4159" s="447">
        <f t="shared" si="711"/>
        <v>0</v>
      </c>
      <c r="AM4159" s="447"/>
      <c r="AN4159" s="447">
        <f t="shared" si="711"/>
        <v>0</v>
      </c>
      <c r="AO4159" s="70"/>
      <c r="AP4159" s="447">
        <f t="shared" si="711"/>
        <v>0</v>
      </c>
      <c r="AQ4159" s="70"/>
    </row>
    <row r="4160" spans="2:43" ht="18" hidden="1" customHeight="1" x14ac:dyDescent="0.2">
      <c r="B4160" s="4"/>
      <c r="C4160" s="117"/>
      <c r="D4160" s="117"/>
      <c r="E4160" s="117"/>
      <c r="F4160" s="48"/>
      <c r="G4160" s="11"/>
      <c r="H4160" s="117"/>
      <c r="I4160" s="124"/>
      <c r="J4160" s="124"/>
      <c r="K4160" s="144"/>
      <c r="L4160" s="11"/>
      <c r="M4160" s="143"/>
      <c r="N4160" s="42"/>
      <c r="O4160" s="128"/>
      <c r="P4160" s="130"/>
      <c r="Q4160" s="130"/>
      <c r="R4160" s="72" t="s">
        <v>3</v>
      </c>
      <c r="S4160" s="181"/>
      <c r="T4160" s="73" t="s">
        <v>288</v>
      </c>
      <c r="V4160" s="74">
        <v>0</v>
      </c>
      <c r="X4160" s="74">
        <v>0</v>
      </c>
      <c r="Z4160" s="74">
        <v>0</v>
      </c>
      <c r="AB4160" s="74">
        <v>0</v>
      </c>
      <c r="AD4160" s="74">
        <v>0</v>
      </c>
      <c r="AF4160" s="74">
        <v>0</v>
      </c>
      <c r="AH4160" s="74">
        <f t="shared" si="701"/>
        <v>0</v>
      </c>
      <c r="AI4160" s="446"/>
      <c r="AJ4160" s="74">
        <v>0</v>
      </c>
      <c r="AK4160" s="8"/>
      <c r="AL4160" s="74">
        <v>0</v>
      </c>
      <c r="AM4160" s="74"/>
      <c r="AN4160" s="74">
        <v>0</v>
      </c>
      <c r="AO4160" s="74"/>
      <c r="AP4160" s="74">
        <v>0</v>
      </c>
      <c r="AQ4160" s="74"/>
    </row>
    <row r="4161" spans="2:43" ht="18" hidden="1" customHeight="1" x14ac:dyDescent="0.2">
      <c r="B4161" s="4"/>
      <c r="C4161" s="117"/>
      <c r="D4161" s="117"/>
      <c r="E4161" s="117"/>
      <c r="F4161" s="48"/>
      <c r="G4161" s="11"/>
      <c r="H4161" s="117"/>
      <c r="I4161" s="124"/>
      <c r="J4161" s="124"/>
      <c r="K4161" s="144"/>
      <c r="L4161" s="11"/>
      <c r="M4161" s="226">
        <v>7</v>
      </c>
      <c r="N4161" s="262"/>
      <c r="O4161" s="125"/>
      <c r="P4161" s="126"/>
      <c r="Q4161" s="126"/>
      <c r="R4161" s="60"/>
      <c r="S4161" s="249"/>
      <c r="T4161" s="61" t="s">
        <v>105</v>
      </c>
      <c r="U4161" s="241"/>
      <c r="V4161" s="62">
        <f>V4162</f>
        <v>0</v>
      </c>
      <c r="X4161" s="62">
        <f>X4162</f>
        <v>0</v>
      </c>
      <c r="Z4161" s="62">
        <f>Z4162</f>
        <v>0</v>
      </c>
      <c r="AB4161" s="62">
        <f>AB4162</f>
        <v>0</v>
      </c>
      <c r="AD4161" s="62" t="e">
        <f>#REF!</f>
        <v>#REF!</v>
      </c>
      <c r="AF4161" s="62">
        <f>AF4162</f>
        <v>0</v>
      </c>
      <c r="AH4161" s="62" t="e">
        <f t="shared" si="701"/>
        <v>#REF!</v>
      </c>
      <c r="AI4161" s="8"/>
      <c r="AJ4161" s="62">
        <f>AJ4162</f>
        <v>0</v>
      </c>
      <c r="AK4161" s="63"/>
      <c r="AL4161" s="62">
        <f t="shared" ref="AL4161:AP4164" si="712">AL4162</f>
        <v>0</v>
      </c>
      <c r="AM4161" s="62"/>
      <c r="AN4161" s="62">
        <f t="shared" si="712"/>
        <v>0</v>
      </c>
      <c r="AO4161" s="62"/>
      <c r="AP4161" s="62">
        <f t="shared" si="712"/>
        <v>0</v>
      </c>
      <c r="AQ4161" s="62"/>
    </row>
    <row r="4162" spans="2:43" ht="18" hidden="1" customHeight="1" x14ac:dyDescent="0.2">
      <c r="B4162" s="4"/>
      <c r="C4162" s="117"/>
      <c r="D4162" s="117"/>
      <c r="E4162" s="117"/>
      <c r="F4162" s="48"/>
      <c r="G4162" s="11"/>
      <c r="H4162" s="117"/>
      <c r="I4162" s="124"/>
      <c r="J4162" s="124"/>
      <c r="K4162" s="144"/>
      <c r="L4162" s="11"/>
      <c r="M4162" s="143"/>
      <c r="N4162" s="42"/>
      <c r="O4162" s="127" t="s">
        <v>23</v>
      </c>
      <c r="P4162" s="123"/>
      <c r="Q4162" s="123"/>
      <c r="R4162" s="49"/>
      <c r="S4162" s="18"/>
      <c r="T4162" s="50" t="s">
        <v>56</v>
      </c>
      <c r="U4162" s="76"/>
      <c r="V4162" s="51">
        <f>V4163</f>
        <v>0</v>
      </c>
      <c r="X4162" s="51">
        <f>X4163</f>
        <v>0</v>
      </c>
      <c r="Z4162" s="51">
        <f>Z4163</f>
        <v>0</v>
      </c>
      <c r="AB4162" s="51">
        <f>AB4163</f>
        <v>0</v>
      </c>
      <c r="AD4162" s="51" t="e">
        <f>#REF!</f>
        <v>#REF!</v>
      </c>
      <c r="AF4162" s="51">
        <f>AF4163</f>
        <v>0</v>
      </c>
      <c r="AH4162" s="51" t="e">
        <f t="shared" si="701"/>
        <v>#REF!</v>
      </c>
      <c r="AI4162" s="63"/>
      <c r="AJ4162" s="51">
        <f>AJ4163</f>
        <v>0</v>
      </c>
      <c r="AK4162" s="5"/>
      <c r="AL4162" s="51">
        <f t="shared" si="712"/>
        <v>0</v>
      </c>
      <c r="AM4162" s="51"/>
      <c r="AN4162" s="51">
        <f t="shared" si="712"/>
        <v>0</v>
      </c>
      <c r="AO4162" s="51"/>
      <c r="AP4162" s="51">
        <f t="shared" si="712"/>
        <v>0</v>
      </c>
      <c r="AQ4162" s="51"/>
    </row>
    <row r="4163" spans="2:43" ht="18" hidden="1" customHeight="1" x14ac:dyDescent="0.2">
      <c r="B4163" s="4"/>
      <c r="C4163" s="117"/>
      <c r="D4163" s="117"/>
      <c r="E4163" s="117"/>
      <c r="F4163" s="48"/>
      <c r="G4163" s="11"/>
      <c r="H4163" s="117"/>
      <c r="I4163" s="124"/>
      <c r="J4163" s="124"/>
      <c r="K4163" s="144"/>
      <c r="L4163" s="11"/>
      <c r="M4163" s="143"/>
      <c r="N4163" s="42"/>
      <c r="O4163" s="128"/>
      <c r="P4163" s="129">
        <v>1</v>
      </c>
      <c r="Q4163" s="129"/>
      <c r="R4163" s="64"/>
      <c r="S4163" s="234"/>
      <c r="T4163" s="65" t="s">
        <v>94</v>
      </c>
      <c r="U4163" s="155"/>
      <c r="V4163" s="66">
        <f>V4164</f>
        <v>0</v>
      </c>
      <c r="X4163" s="66">
        <f>X4164</f>
        <v>0</v>
      </c>
      <c r="Z4163" s="66">
        <f>Z4164</f>
        <v>0</v>
      </c>
      <c r="AB4163" s="66">
        <f>AB4164</f>
        <v>0</v>
      </c>
      <c r="AD4163" s="66" t="e">
        <f>#REF!</f>
        <v>#REF!</v>
      </c>
      <c r="AF4163" s="66">
        <f>AF4164</f>
        <v>0</v>
      </c>
      <c r="AH4163" s="66" t="e">
        <f t="shared" si="701"/>
        <v>#REF!</v>
      </c>
      <c r="AI4163" s="5"/>
      <c r="AJ4163" s="66">
        <f>AJ4164</f>
        <v>0</v>
      </c>
      <c r="AK4163" s="67"/>
      <c r="AL4163" s="66">
        <f t="shared" si="712"/>
        <v>0</v>
      </c>
      <c r="AM4163" s="66"/>
      <c r="AN4163" s="66">
        <f t="shared" si="712"/>
        <v>0</v>
      </c>
      <c r="AO4163" s="66"/>
      <c r="AP4163" s="66">
        <f t="shared" si="712"/>
        <v>0</v>
      </c>
      <c r="AQ4163" s="66"/>
    </row>
    <row r="4164" spans="2:43" ht="18" hidden="1" customHeight="1" x14ac:dyDescent="0.2">
      <c r="B4164" s="4"/>
      <c r="C4164" s="117"/>
      <c r="D4164" s="117"/>
      <c r="E4164" s="117"/>
      <c r="F4164" s="48"/>
      <c r="G4164" s="11"/>
      <c r="H4164" s="117"/>
      <c r="I4164" s="124"/>
      <c r="J4164" s="124"/>
      <c r="K4164" s="144"/>
      <c r="L4164" s="11"/>
      <c r="M4164" s="143"/>
      <c r="N4164" s="42"/>
      <c r="O4164" s="128"/>
      <c r="P4164" s="130"/>
      <c r="Q4164" s="140">
        <v>2</v>
      </c>
      <c r="R4164" s="68"/>
      <c r="S4164" s="35"/>
      <c r="T4164" s="69" t="s">
        <v>57</v>
      </c>
      <c r="U4164" s="92"/>
      <c r="V4164" s="70">
        <f>V4165</f>
        <v>0</v>
      </c>
      <c r="X4164" s="70">
        <f>X4165</f>
        <v>0</v>
      </c>
      <c r="Z4164" s="70">
        <f>Z4165</f>
        <v>0</v>
      </c>
      <c r="AB4164" s="70">
        <f>AB4165</f>
        <v>0</v>
      </c>
      <c r="AD4164" s="70" t="e">
        <f>#REF!</f>
        <v>#REF!</v>
      </c>
      <c r="AF4164" s="70">
        <f>AF4165</f>
        <v>0</v>
      </c>
      <c r="AH4164" s="70" t="e">
        <f t="shared" si="701"/>
        <v>#REF!</v>
      </c>
      <c r="AI4164" s="67"/>
      <c r="AJ4164" s="447">
        <f>AJ4165</f>
        <v>0</v>
      </c>
      <c r="AK4164" s="71"/>
      <c r="AL4164" s="447">
        <f t="shared" si="712"/>
        <v>0</v>
      </c>
      <c r="AM4164" s="447"/>
      <c r="AN4164" s="447">
        <f t="shared" si="712"/>
        <v>0</v>
      </c>
      <c r="AO4164" s="70"/>
      <c r="AP4164" s="447">
        <f t="shared" si="712"/>
        <v>0</v>
      </c>
      <c r="AQ4164" s="70"/>
    </row>
    <row r="4165" spans="2:43" ht="18" hidden="1" customHeight="1" x14ac:dyDescent="0.2">
      <c r="B4165" s="4"/>
      <c r="C4165" s="117"/>
      <c r="D4165" s="117"/>
      <c r="E4165" s="117"/>
      <c r="F4165" s="48"/>
      <c r="G4165" s="11"/>
      <c r="H4165" s="117"/>
      <c r="I4165" s="124"/>
      <c r="J4165" s="124"/>
      <c r="K4165" s="144"/>
      <c r="L4165" s="11"/>
      <c r="M4165" s="143"/>
      <c r="N4165" s="42"/>
      <c r="O4165" s="128"/>
      <c r="P4165" s="130"/>
      <c r="Q4165" s="130"/>
      <c r="R4165" s="72" t="s">
        <v>18</v>
      </c>
      <c r="S4165" s="181"/>
      <c r="T4165" s="73" t="s">
        <v>171</v>
      </c>
      <c r="V4165" s="74">
        <v>0</v>
      </c>
      <c r="X4165" s="74">
        <v>0</v>
      </c>
      <c r="Z4165" s="74">
        <v>0</v>
      </c>
      <c r="AB4165" s="74">
        <v>0</v>
      </c>
      <c r="AD4165" s="74">
        <v>0</v>
      </c>
      <c r="AF4165" s="74">
        <v>0</v>
      </c>
      <c r="AH4165" s="74">
        <f t="shared" si="701"/>
        <v>0</v>
      </c>
      <c r="AI4165" s="446"/>
      <c r="AJ4165" s="74">
        <v>0</v>
      </c>
      <c r="AK4165" s="8"/>
      <c r="AL4165" s="74">
        <v>0</v>
      </c>
      <c r="AM4165" s="74"/>
      <c r="AN4165" s="74">
        <v>0</v>
      </c>
      <c r="AO4165" s="74"/>
      <c r="AP4165" s="74">
        <v>0</v>
      </c>
      <c r="AQ4165" s="74"/>
    </row>
    <row r="4166" spans="2:43" ht="18" hidden="1" customHeight="1" x14ac:dyDescent="0.2">
      <c r="B4166" s="4"/>
      <c r="C4166" s="117"/>
      <c r="D4166" s="117"/>
      <c r="E4166" s="117"/>
      <c r="F4166" s="48"/>
      <c r="G4166" s="11"/>
      <c r="H4166" s="117"/>
      <c r="I4166" s="124"/>
      <c r="J4166" s="124"/>
      <c r="K4166" s="144"/>
      <c r="L4166" s="11"/>
      <c r="M4166" s="143"/>
      <c r="N4166" s="42"/>
      <c r="O4166" s="128"/>
      <c r="P4166" s="130"/>
      <c r="Q4166" s="130"/>
      <c r="R4166" s="72"/>
      <c r="S4166" s="181"/>
      <c r="T4166" s="73"/>
      <c r="V4166" s="74"/>
      <c r="X4166" s="74"/>
      <c r="Z4166" s="74"/>
      <c r="AB4166" s="74"/>
      <c r="AD4166" s="74"/>
      <c r="AF4166" s="74"/>
      <c r="AH4166" s="74">
        <f t="shared" si="701"/>
        <v>0</v>
      </c>
      <c r="AI4166" s="8"/>
      <c r="AJ4166" s="74"/>
      <c r="AK4166" s="8"/>
      <c r="AL4166" s="74"/>
      <c r="AM4166" s="74"/>
      <c r="AN4166" s="74"/>
      <c r="AO4166" s="74"/>
      <c r="AP4166" s="74"/>
      <c r="AQ4166" s="74"/>
    </row>
    <row r="4167" spans="2:43" ht="18" hidden="1" customHeight="1" x14ac:dyDescent="0.2">
      <c r="B4167" s="4"/>
      <c r="C4167" s="117"/>
      <c r="D4167" s="117"/>
      <c r="E4167" s="117"/>
      <c r="F4167" s="113">
        <v>33</v>
      </c>
      <c r="G4167" s="283"/>
      <c r="H4167" s="171"/>
      <c r="I4167" s="114"/>
      <c r="J4167" s="114"/>
      <c r="K4167" s="167"/>
      <c r="L4167" s="276"/>
      <c r="M4167" s="166"/>
      <c r="N4167" s="259"/>
      <c r="O4167" s="115"/>
      <c r="P4167" s="116"/>
      <c r="Q4167" s="116"/>
      <c r="R4167" s="52"/>
      <c r="S4167" s="247"/>
      <c r="T4167" s="53" t="s">
        <v>133</v>
      </c>
      <c r="U4167" s="240"/>
      <c r="V4167" s="54">
        <f>V4168</f>
        <v>0</v>
      </c>
      <c r="X4167" s="54">
        <f>X4168</f>
        <v>0</v>
      </c>
      <c r="Z4167" s="54">
        <f>Z4168</f>
        <v>0</v>
      </c>
      <c r="AB4167" s="54">
        <f>AB4168</f>
        <v>0</v>
      </c>
      <c r="AD4167" s="54" t="e">
        <f>#REF!</f>
        <v>#REF!</v>
      </c>
      <c r="AF4167" s="54">
        <f>AF4168</f>
        <v>0</v>
      </c>
      <c r="AH4167" s="54" t="e">
        <f t="shared" si="701"/>
        <v>#REF!</v>
      </c>
      <c r="AI4167" s="8"/>
      <c r="AJ4167" s="54">
        <f>AJ4168</f>
        <v>0</v>
      </c>
      <c r="AK4167" s="55"/>
      <c r="AL4167" s="54">
        <f t="shared" ref="AL4167:AP4171" si="713">AL4168</f>
        <v>0</v>
      </c>
      <c r="AM4167" s="54"/>
      <c r="AN4167" s="54">
        <f t="shared" si="713"/>
        <v>0</v>
      </c>
      <c r="AO4167" s="54"/>
      <c r="AP4167" s="54">
        <f t="shared" si="713"/>
        <v>0</v>
      </c>
      <c r="AQ4167" s="54"/>
    </row>
    <row r="4168" spans="2:43" ht="18" hidden="1" customHeight="1" x14ac:dyDescent="0.2">
      <c r="B4168" s="4"/>
      <c r="C4168" s="117"/>
      <c r="D4168" s="117"/>
      <c r="E4168" s="117"/>
      <c r="F4168" s="48"/>
      <c r="G4168" s="11"/>
      <c r="H4168" s="112" t="s">
        <v>63</v>
      </c>
      <c r="I4168" s="118"/>
      <c r="J4168" s="118"/>
      <c r="K4168" s="170"/>
      <c r="L4168" s="34"/>
      <c r="M4168" s="169"/>
      <c r="N4168" s="260"/>
      <c r="O4168" s="119"/>
      <c r="P4168" s="120"/>
      <c r="Q4168" s="120"/>
      <c r="R4168" s="56"/>
      <c r="S4168" s="248"/>
      <c r="T4168" s="57" t="s">
        <v>71</v>
      </c>
      <c r="U4168" s="236"/>
      <c r="V4168" s="58">
        <f>V4169</f>
        <v>0</v>
      </c>
      <c r="X4168" s="58">
        <f>X4169</f>
        <v>0</v>
      </c>
      <c r="Z4168" s="58">
        <f>Z4169</f>
        <v>0</v>
      </c>
      <c r="AB4168" s="58">
        <f>AB4169</f>
        <v>0</v>
      </c>
      <c r="AD4168" s="58" t="e">
        <f>#REF!</f>
        <v>#REF!</v>
      </c>
      <c r="AF4168" s="58">
        <f>AF4169</f>
        <v>0</v>
      </c>
      <c r="AH4168" s="58" t="e">
        <f t="shared" si="701"/>
        <v>#REF!</v>
      </c>
      <c r="AI4168" s="55"/>
      <c r="AJ4168" s="659">
        <f>AJ4169</f>
        <v>0</v>
      </c>
      <c r="AK4168" s="59"/>
      <c r="AL4168" s="659">
        <f t="shared" si="713"/>
        <v>0</v>
      </c>
      <c r="AM4168" s="659"/>
      <c r="AN4168" s="659">
        <f t="shared" si="713"/>
        <v>0</v>
      </c>
      <c r="AO4168" s="58"/>
      <c r="AP4168" s="659">
        <f t="shared" si="713"/>
        <v>0</v>
      </c>
      <c r="AQ4168" s="58"/>
    </row>
    <row r="4169" spans="2:43" ht="18" hidden="1" customHeight="1" x14ac:dyDescent="0.2">
      <c r="B4169" s="4"/>
      <c r="C4169" s="117"/>
      <c r="D4169" s="117"/>
      <c r="E4169" s="117"/>
      <c r="F4169" s="48"/>
      <c r="G4169" s="11"/>
      <c r="H4169" s="132"/>
      <c r="I4169" s="121">
        <v>3</v>
      </c>
      <c r="J4169" s="121"/>
      <c r="K4169" s="164"/>
      <c r="L4169" s="277"/>
      <c r="M4169" s="163"/>
      <c r="N4169" s="261"/>
      <c r="O4169" s="122"/>
      <c r="P4169" s="123"/>
      <c r="Q4169" s="123"/>
      <c r="R4169" s="49"/>
      <c r="S4169" s="18"/>
      <c r="T4169" s="50" t="s">
        <v>106</v>
      </c>
      <c r="U4169" s="76"/>
      <c r="V4169" s="51">
        <f>V4170</f>
        <v>0</v>
      </c>
      <c r="X4169" s="51">
        <f>X4170</f>
        <v>0</v>
      </c>
      <c r="Z4169" s="51">
        <f>Z4170</f>
        <v>0</v>
      </c>
      <c r="AB4169" s="51">
        <f>AB4170</f>
        <v>0</v>
      </c>
      <c r="AD4169" s="51" t="e">
        <f>#REF!</f>
        <v>#REF!</v>
      </c>
      <c r="AF4169" s="51">
        <f>AF4170</f>
        <v>0</v>
      </c>
      <c r="AH4169" s="51" t="e">
        <f t="shared" si="701"/>
        <v>#REF!</v>
      </c>
      <c r="AI4169" s="660"/>
      <c r="AJ4169" s="51">
        <f>AJ4170</f>
        <v>0</v>
      </c>
      <c r="AK4169" s="5"/>
      <c r="AL4169" s="51">
        <f t="shared" si="713"/>
        <v>0</v>
      </c>
      <c r="AM4169" s="51"/>
      <c r="AN4169" s="51">
        <f t="shared" si="713"/>
        <v>0</v>
      </c>
      <c r="AO4169" s="51"/>
      <c r="AP4169" s="51">
        <f t="shared" si="713"/>
        <v>0</v>
      </c>
      <c r="AQ4169" s="51"/>
    </row>
    <row r="4170" spans="2:43" ht="18" hidden="1" customHeight="1" x14ac:dyDescent="0.2">
      <c r="B4170" s="4"/>
      <c r="C4170" s="117"/>
      <c r="D4170" s="117"/>
      <c r="E4170" s="117"/>
      <c r="F4170" s="48"/>
      <c r="G4170" s="11"/>
      <c r="H4170" s="132"/>
      <c r="I4170" s="121"/>
      <c r="J4170" s="121">
        <v>1</v>
      </c>
      <c r="K4170" s="164"/>
      <c r="L4170" s="277"/>
      <c r="M4170" s="163"/>
      <c r="N4170" s="261"/>
      <c r="O4170" s="122"/>
      <c r="P4170" s="123"/>
      <c r="Q4170" s="123"/>
      <c r="R4170" s="49"/>
      <c r="S4170" s="18"/>
      <c r="T4170" s="50" t="s">
        <v>107</v>
      </c>
      <c r="U4170" s="76"/>
      <c r="V4170" s="51">
        <f>V4171</f>
        <v>0</v>
      </c>
      <c r="X4170" s="51">
        <f>X4171</f>
        <v>0</v>
      </c>
      <c r="Z4170" s="51">
        <f>Z4171</f>
        <v>0</v>
      </c>
      <c r="AB4170" s="51">
        <f>AB4171</f>
        <v>0</v>
      </c>
      <c r="AD4170" s="51" t="e">
        <f>#REF!</f>
        <v>#REF!</v>
      </c>
      <c r="AF4170" s="51">
        <f>AF4171</f>
        <v>0</v>
      </c>
      <c r="AH4170" s="51" t="e">
        <f t="shared" si="701"/>
        <v>#REF!</v>
      </c>
      <c r="AI4170" s="5"/>
      <c r="AJ4170" s="51">
        <f>AJ4171</f>
        <v>0</v>
      </c>
      <c r="AK4170" s="5"/>
      <c r="AL4170" s="51">
        <f t="shared" si="713"/>
        <v>0</v>
      </c>
      <c r="AM4170" s="51"/>
      <c r="AN4170" s="51">
        <f t="shared" si="713"/>
        <v>0</v>
      </c>
      <c r="AO4170" s="51"/>
      <c r="AP4170" s="51">
        <f t="shared" si="713"/>
        <v>0</v>
      </c>
      <c r="AQ4170" s="51"/>
    </row>
    <row r="4171" spans="2:43" ht="18" hidden="1" customHeight="1" x14ac:dyDescent="0.2">
      <c r="B4171" s="4"/>
      <c r="C4171" s="117"/>
      <c r="D4171" s="117"/>
      <c r="E4171" s="117"/>
      <c r="F4171" s="48"/>
      <c r="G4171" s="11"/>
      <c r="H4171" s="117"/>
      <c r="I4171" s="124"/>
      <c r="J4171" s="124"/>
      <c r="K4171" s="144"/>
      <c r="L4171" s="11"/>
      <c r="M4171" s="226">
        <v>2</v>
      </c>
      <c r="N4171" s="262"/>
      <c r="O4171" s="125"/>
      <c r="P4171" s="126"/>
      <c r="Q4171" s="126"/>
      <c r="R4171" s="60"/>
      <c r="S4171" s="249"/>
      <c r="T4171" s="61" t="s">
        <v>6</v>
      </c>
      <c r="U4171" s="241"/>
      <c r="V4171" s="62">
        <f>V4172</f>
        <v>0</v>
      </c>
      <c r="X4171" s="62">
        <f>X4172</f>
        <v>0</v>
      </c>
      <c r="Z4171" s="62">
        <f>Z4172</f>
        <v>0</v>
      </c>
      <c r="AB4171" s="62">
        <f>AB4172</f>
        <v>0</v>
      </c>
      <c r="AD4171" s="62" t="e">
        <f>#REF!</f>
        <v>#REF!</v>
      </c>
      <c r="AF4171" s="62">
        <f>AF4172</f>
        <v>0</v>
      </c>
      <c r="AH4171" s="62" t="e">
        <f t="shared" si="701"/>
        <v>#REF!</v>
      </c>
      <c r="AI4171" s="5"/>
      <c r="AJ4171" s="62">
        <f>AJ4172</f>
        <v>0</v>
      </c>
      <c r="AK4171" s="63"/>
      <c r="AL4171" s="62">
        <f t="shared" si="713"/>
        <v>0</v>
      </c>
      <c r="AM4171" s="62"/>
      <c r="AN4171" s="62">
        <f t="shared" si="713"/>
        <v>0</v>
      </c>
      <c r="AO4171" s="62"/>
      <c r="AP4171" s="62">
        <f t="shared" si="713"/>
        <v>0</v>
      </c>
      <c r="AQ4171" s="62"/>
    </row>
    <row r="4172" spans="2:43" ht="18" hidden="1" customHeight="1" x14ac:dyDescent="0.2">
      <c r="B4172" s="4"/>
      <c r="C4172" s="117"/>
      <c r="D4172" s="117"/>
      <c r="E4172" s="117"/>
      <c r="F4172" s="48"/>
      <c r="G4172" s="11"/>
      <c r="H4172" s="117"/>
      <c r="I4172" s="124"/>
      <c r="J4172" s="124"/>
      <c r="K4172" s="144"/>
      <c r="L4172" s="11"/>
      <c r="M4172" s="143"/>
      <c r="N4172" s="42"/>
      <c r="O4172" s="127" t="s">
        <v>18</v>
      </c>
      <c r="P4172" s="123"/>
      <c r="Q4172" s="123"/>
      <c r="R4172" s="49"/>
      <c r="S4172" s="18"/>
      <c r="T4172" s="50" t="s">
        <v>190</v>
      </c>
      <c r="U4172" s="76"/>
      <c r="V4172" s="51">
        <f>V4173+V4187+V4190</f>
        <v>0</v>
      </c>
      <c r="X4172" s="51">
        <f>X4173+X4187+X4190</f>
        <v>0</v>
      </c>
      <c r="Z4172" s="51">
        <f>Z4173+Z4187+Z4190</f>
        <v>0</v>
      </c>
      <c r="AB4172" s="51">
        <f>AB4173+AB4187+AB4190</f>
        <v>0</v>
      </c>
      <c r="AD4172" s="51" t="e">
        <f>#REF!+AD4187+AD4190</f>
        <v>#REF!</v>
      </c>
      <c r="AF4172" s="51">
        <f>AF4173+AF4187+AF4190</f>
        <v>0</v>
      </c>
      <c r="AH4172" s="51" t="e">
        <f t="shared" si="701"/>
        <v>#REF!</v>
      </c>
      <c r="AI4172" s="63"/>
      <c r="AJ4172" s="51">
        <f>AJ4173+AJ4187+AJ4190</f>
        <v>0</v>
      </c>
      <c r="AK4172" s="5"/>
      <c r="AL4172" s="51">
        <f>AL4173+AL4187+AL4190</f>
        <v>0</v>
      </c>
      <c r="AM4172" s="51"/>
      <c r="AN4172" s="51">
        <f>AN4173+AN4187+AN4190</f>
        <v>0</v>
      </c>
      <c r="AO4172" s="51"/>
      <c r="AP4172" s="51">
        <f>AP4173+AP4187+AP4190</f>
        <v>0</v>
      </c>
      <c r="AQ4172" s="51"/>
    </row>
    <row r="4173" spans="2:43" ht="18" hidden="1" customHeight="1" x14ac:dyDescent="0.2">
      <c r="B4173" s="4"/>
      <c r="C4173" s="117"/>
      <c r="D4173" s="117"/>
      <c r="E4173" s="117"/>
      <c r="F4173" s="48"/>
      <c r="G4173" s="11"/>
      <c r="H4173" s="117"/>
      <c r="I4173" s="124"/>
      <c r="J4173" s="124"/>
      <c r="K4173" s="144"/>
      <c r="L4173" s="11"/>
      <c r="M4173" s="143"/>
      <c r="N4173" s="42"/>
      <c r="O4173" s="128"/>
      <c r="P4173" s="129">
        <v>2</v>
      </c>
      <c r="Q4173" s="129"/>
      <c r="R4173" s="64"/>
      <c r="S4173" s="234"/>
      <c r="T4173" s="65" t="s">
        <v>195</v>
      </c>
      <c r="U4173" s="155"/>
      <c r="V4173" s="66">
        <f>V4174+V4176+V4179+V4182+V4184</f>
        <v>0</v>
      </c>
      <c r="X4173" s="66">
        <f>X4174+X4176+X4179+X4182+X4184</f>
        <v>0</v>
      </c>
      <c r="Z4173" s="66">
        <f>Z4174+Z4176+Z4179+Z4182+Z4184</f>
        <v>0</v>
      </c>
      <c r="AB4173" s="66">
        <f>AB4174+AB4176+AB4179+AB4182+AB4184</f>
        <v>0</v>
      </c>
      <c r="AD4173" s="66" t="e">
        <f>#REF!+AD4176+AD4179+AD4182+AD4184</f>
        <v>#REF!</v>
      </c>
      <c r="AF4173" s="66">
        <f>AF4174+AF4176+AF4179+AF4182+AF4184</f>
        <v>0</v>
      </c>
      <c r="AH4173" s="66" t="e">
        <f t="shared" si="701"/>
        <v>#REF!</v>
      </c>
      <c r="AI4173" s="5"/>
      <c r="AJ4173" s="66">
        <f>AJ4174+AJ4176+AJ4179+AJ4182+AJ4184</f>
        <v>0</v>
      </c>
      <c r="AK4173" s="67"/>
      <c r="AL4173" s="66">
        <f>AL4174+AL4176+AL4179+AL4182+AL4184</f>
        <v>0</v>
      </c>
      <c r="AM4173" s="66"/>
      <c r="AN4173" s="66">
        <f>AN4174+AN4176+AN4179+AN4182+AN4184</f>
        <v>0</v>
      </c>
      <c r="AO4173" s="66"/>
      <c r="AP4173" s="66">
        <f>AP4174+AP4176+AP4179+AP4182+AP4184</f>
        <v>0</v>
      </c>
      <c r="AQ4173" s="66"/>
    </row>
    <row r="4174" spans="2:43" ht="18" hidden="1" customHeight="1" x14ac:dyDescent="0.2">
      <c r="B4174" s="4"/>
      <c r="C4174" s="117"/>
      <c r="D4174" s="117"/>
      <c r="E4174" s="117"/>
      <c r="F4174" s="48"/>
      <c r="G4174" s="11"/>
      <c r="H4174" s="117"/>
      <c r="I4174" s="124"/>
      <c r="J4174" s="124"/>
      <c r="K4174" s="144"/>
      <c r="L4174" s="11"/>
      <c r="M4174" s="143"/>
      <c r="N4174" s="42"/>
      <c r="O4174" s="128"/>
      <c r="P4174" s="129"/>
      <c r="Q4174" s="131">
        <v>1</v>
      </c>
      <c r="R4174" s="68"/>
      <c r="S4174" s="35"/>
      <c r="T4174" s="69" t="s">
        <v>47</v>
      </c>
      <c r="U4174" s="92"/>
      <c r="V4174" s="70">
        <f>V4175</f>
        <v>0</v>
      </c>
      <c r="X4174" s="70">
        <f>X4175</f>
        <v>0</v>
      </c>
      <c r="Z4174" s="70">
        <f>Z4175</f>
        <v>0</v>
      </c>
      <c r="AB4174" s="70">
        <f>AB4175</f>
        <v>0</v>
      </c>
      <c r="AD4174" s="70" t="e">
        <f>#REF!</f>
        <v>#REF!</v>
      </c>
      <c r="AF4174" s="70">
        <f>AF4175</f>
        <v>0</v>
      </c>
      <c r="AH4174" s="70" t="e">
        <f t="shared" si="701"/>
        <v>#REF!</v>
      </c>
      <c r="AI4174" s="67"/>
      <c r="AJ4174" s="447">
        <f>AJ4175</f>
        <v>0</v>
      </c>
      <c r="AK4174" s="71"/>
      <c r="AL4174" s="447">
        <f>AL4175</f>
        <v>0</v>
      </c>
      <c r="AM4174" s="447"/>
      <c r="AN4174" s="447">
        <f>AN4175</f>
        <v>0</v>
      </c>
      <c r="AO4174" s="70"/>
      <c r="AP4174" s="447">
        <f>AP4175</f>
        <v>0</v>
      </c>
      <c r="AQ4174" s="70"/>
    </row>
    <row r="4175" spans="2:43" ht="18" hidden="1" customHeight="1" x14ac:dyDescent="0.2">
      <c r="B4175" s="4"/>
      <c r="C4175" s="117"/>
      <c r="D4175" s="117"/>
      <c r="E4175" s="117"/>
      <c r="F4175" s="48"/>
      <c r="G4175" s="11"/>
      <c r="H4175" s="117"/>
      <c r="I4175" s="124"/>
      <c r="J4175" s="124"/>
      <c r="K4175" s="144"/>
      <c r="L4175" s="11"/>
      <c r="M4175" s="143"/>
      <c r="N4175" s="42"/>
      <c r="O4175" s="128"/>
      <c r="P4175" s="129"/>
      <c r="Q4175" s="130"/>
      <c r="R4175" s="72" t="s">
        <v>3</v>
      </c>
      <c r="S4175" s="181"/>
      <c r="T4175" s="73" t="s">
        <v>17</v>
      </c>
      <c r="V4175" s="74">
        <v>0</v>
      </c>
      <c r="X4175" s="74">
        <v>0</v>
      </c>
      <c r="Z4175" s="74">
        <v>0</v>
      </c>
      <c r="AB4175" s="74">
        <v>0</v>
      </c>
      <c r="AD4175" s="74">
        <v>0</v>
      </c>
      <c r="AF4175" s="74">
        <v>0</v>
      </c>
      <c r="AH4175" s="74">
        <f t="shared" si="701"/>
        <v>0</v>
      </c>
      <c r="AI4175" s="446"/>
      <c r="AJ4175" s="74">
        <v>0</v>
      </c>
      <c r="AK4175" s="8"/>
      <c r="AL4175" s="74">
        <v>0</v>
      </c>
      <c r="AM4175" s="74"/>
      <c r="AN4175" s="74">
        <v>0</v>
      </c>
      <c r="AO4175" s="74"/>
      <c r="AP4175" s="74">
        <v>0</v>
      </c>
      <c r="AQ4175" s="74"/>
    </row>
    <row r="4176" spans="2:43" ht="18" hidden="1" customHeight="1" x14ac:dyDescent="0.2">
      <c r="B4176" s="4"/>
      <c r="C4176" s="117"/>
      <c r="D4176" s="117"/>
      <c r="E4176" s="117"/>
      <c r="F4176" s="48"/>
      <c r="G4176" s="11"/>
      <c r="H4176" s="117"/>
      <c r="I4176" s="124"/>
      <c r="J4176" s="124"/>
      <c r="K4176" s="144"/>
      <c r="L4176" s="11"/>
      <c r="M4176" s="143"/>
      <c r="N4176" s="42"/>
      <c r="O4176" s="128"/>
      <c r="P4176" s="129"/>
      <c r="Q4176" s="131">
        <v>2</v>
      </c>
      <c r="R4176" s="68"/>
      <c r="S4176" s="35"/>
      <c r="T4176" s="69" t="s">
        <v>227</v>
      </c>
      <c r="U4176" s="92"/>
      <c r="V4176" s="70">
        <f>V4177+V4178</f>
        <v>0</v>
      </c>
      <c r="X4176" s="70">
        <f>X4177+X4178</f>
        <v>0</v>
      </c>
      <c r="Z4176" s="70">
        <f>Z4177+Z4178</f>
        <v>0</v>
      </c>
      <c r="AB4176" s="70">
        <f>AB4177+AB4178</f>
        <v>0</v>
      </c>
      <c r="AD4176" s="70" t="e">
        <f>#REF!+AD4178</f>
        <v>#REF!</v>
      </c>
      <c r="AF4176" s="70">
        <f>AF4177+AF4178</f>
        <v>0</v>
      </c>
      <c r="AH4176" s="70" t="e">
        <f t="shared" ref="AH4176:AH4239" si="714">AD4176+AF4176</f>
        <v>#REF!</v>
      </c>
      <c r="AI4176" s="8"/>
      <c r="AJ4176" s="447">
        <f>AJ4177+AJ4178</f>
        <v>0</v>
      </c>
      <c r="AK4176" s="71"/>
      <c r="AL4176" s="447">
        <f>AL4177+AL4178</f>
        <v>0</v>
      </c>
      <c r="AM4176" s="447"/>
      <c r="AN4176" s="447">
        <f>AN4177+AN4178</f>
        <v>0</v>
      </c>
      <c r="AO4176" s="70"/>
      <c r="AP4176" s="447">
        <f>AP4177+AP4178</f>
        <v>0</v>
      </c>
      <c r="AQ4176" s="70"/>
    </row>
    <row r="4177" spans="2:43" ht="18" hidden="1" customHeight="1" x14ac:dyDescent="0.2">
      <c r="B4177" s="4"/>
      <c r="C4177" s="117"/>
      <c r="D4177" s="117"/>
      <c r="E4177" s="117"/>
      <c r="F4177" s="48"/>
      <c r="G4177" s="11"/>
      <c r="H4177" s="117"/>
      <c r="I4177" s="124"/>
      <c r="J4177" s="124"/>
      <c r="K4177" s="144"/>
      <c r="L4177" s="11"/>
      <c r="M4177" s="143"/>
      <c r="N4177" s="42"/>
      <c r="O4177" s="128"/>
      <c r="P4177" s="129"/>
      <c r="Q4177" s="130"/>
      <c r="R4177" s="72" t="s">
        <v>3</v>
      </c>
      <c r="S4177" s="181"/>
      <c r="T4177" s="73" t="s">
        <v>78</v>
      </c>
      <c r="V4177" s="83">
        <v>0</v>
      </c>
      <c r="X4177" s="83">
        <v>0</v>
      </c>
      <c r="Z4177" s="83">
        <v>0</v>
      </c>
      <c r="AB4177" s="83">
        <v>0</v>
      </c>
      <c r="AD4177" s="83">
        <v>0</v>
      </c>
      <c r="AF4177" s="83">
        <v>0</v>
      </c>
      <c r="AH4177" s="83">
        <f t="shared" si="714"/>
        <v>0</v>
      </c>
      <c r="AI4177" s="446"/>
      <c r="AJ4177" s="448">
        <v>0</v>
      </c>
      <c r="AK4177" s="87"/>
      <c r="AL4177" s="448">
        <v>0</v>
      </c>
      <c r="AM4177" s="448"/>
      <c r="AN4177" s="448">
        <v>0</v>
      </c>
      <c r="AO4177" s="83"/>
      <c r="AP4177" s="448">
        <v>0</v>
      </c>
      <c r="AQ4177" s="83"/>
    </row>
    <row r="4178" spans="2:43" ht="18" hidden="1" customHeight="1" x14ac:dyDescent="0.2">
      <c r="B4178" s="4"/>
      <c r="C4178" s="117"/>
      <c r="D4178" s="117"/>
      <c r="E4178" s="117"/>
      <c r="F4178" s="48"/>
      <c r="G4178" s="11"/>
      <c r="H4178" s="117"/>
      <c r="I4178" s="124"/>
      <c r="J4178" s="124"/>
      <c r="K4178" s="144"/>
      <c r="L4178" s="11"/>
      <c r="M4178" s="143"/>
      <c r="N4178" s="42"/>
      <c r="O4178" s="128"/>
      <c r="P4178" s="129"/>
      <c r="Q4178" s="130"/>
      <c r="R4178" s="72" t="s">
        <v>0</v>
      </c>
      <c r="S4178" s="181"/>
      <c r="T4178" s="73" t="s">
        <v>228</v>
      </c>
      <c r="V4178" s="83">
        <v>0</v>
      </c>
      <c r="X4178" s="83">
        <v>0</v>
      </c>
      <c r="Z4178" s="83">
        <v>0</v>
      </c>
      <c r="AB4178" s="83">
        <v>0</v>
      </c>
      <c r="AD4178" s="83">
        <v>0</v>
      </c>
      <c r="AF4178" s="83">
        <v>0</v>
      </c>
      <c r="AH4178" s="83">
        <f t="shared" si="714"/>
        <v>0</v>
      </c>
      <c r="AI4178" s="495"/>
      <c r="AJ4178" s="448">
        <v>0</v>
      </c>
      <c r="AK4178" s="87"/>
      <c r="AL4178" s="448">
        <v>0</v>
      </c>
      <c r="AM4178" s="448"/>
      <c r="AN4178" s="448">
        <v>0</v>
      </c>
      <c r="AO4178" s="83"/>
      <c r="AP4178" s="448">
        <v>0</v>
      </c>
      <c r="AQ4178" s="83"/>
    </row>
    <row r="4179" spans="2:43" ht="18" hidden="1" customHeight="1" x14ac:dyDescent="0.2">
      <c r="B4179" s="4"/>
      <c r="C4179" s="117"/>
      <c r="D4179" s="117"/>
      <c r="E4179" s="117"/>
      <c r="F4179" s="48"/>
      <c r="G4179" s="11"/>
      <c r="H4179" s="117"/>
      <c r="I4179" s="124"/>
      <c r="J4179" s="124"/>
      <c r="K4179" s="144"/>
      <c r="L4179" s="11"/>
      <c r="M4179" s="143"/>
      <c r="N4179" s="42"/>
      <c r="O4179" s="128"/>
      <c r="P4179" s="129"/>
      <c r="Q4179" s="131">
        <v>3</v>
      </c>
      <c r="R4179" s="68"/>
      <c r="S4179" s="35"/>
      <c r="T4179" s="69" t="s">
        <v>79</v>
      </c>
      <c r="U4179" s="92"/>
      <c r="V4179" s="70">
        <f>V4180+V4181</f>
        <v>0</v>
      </c>
      <c r="X4179" s="70">
        <f>X4180+X4181</f>
        <v>0</v>
      </c>
      <c r="Z4179" s="70">
        <f>Z4180+Z4181</f>
        <v>0</v>
      </c>
      <c r="AB4179" s="70">
        <f>AB4180+AB4181</f>
        <v>0</v>
      </c>
      <c r="AD4179" s="70" t="e">
        <f>#REF!+AD4181</f>
        <v>#REF!</v>
      </c>
      <c r="AF4179" s="70">
        <f>AF4180+AF4181</f>
        <v>0</v>
      </c>
      <c r="AH4179" s="70" t="e">
        <f t="shared" si="714"/>
        <v>#REF!</v>
      </c>
      <c r="AI4179" s="495"/>
      <c r="AJ4179" s="447">
        <f>AJ4180+AJ4181</f>
        <v>0</v>
      </c>
      <c r="AK4179" s="71"/>
      <c r="AL4179" s="447">
        <f>AL4180+AL4181</f>
        <v>0</v>
      </c>
      <c r="AM4179" s="447"/>
      <c r="AN4179" s="447">
        <f>AN4180+AN4181</f>
        <v>0</v>
      </c>
      <c r="AO4179" s="70"/>
      <c r="AP4179" s="447">
        <f>AP4180+AP4181</f>
        <v>0</v>
      </c>
      <c r="AQ4179" s="70"/>
    </row>
    <row r="4180" spans="2:43" ht="18" hidden="1" customHeight="1" x14ac:dyDescent="0.2">
      <c r="B4180" s="4"/>
      <c r="C4180" s="117"/>
      <c r="D4180" s="117"/>
      <c r="E4180" s="117"/>
      <c r="F4180" s="48"/>
      <c r="G4180" s="11"/>
      <c r="H4180" s="117"/>
      <c r="I4180" s="124"/>
      <c r="J4180" s="124"/>
      <c r="K4180" s="144"/>
      <c r="L4180" s="11"/>
      <c r="M4180" s="143"/>
      <c r="N4180" s="42"/>
      <c r="O4180" s="128"/>
      <c r="P4180" s="129"/>
      <c r="Q4180" s="131"/>
      <c r="R4180" s="78" t="s">
        <v>3</v>
      </c>
      <c r="S4180" s="251"/>
      <c r="T4180" s="77" t="s">
        <v>246</v>
      </c>
      <c r="U4180" s="141"/>
      <c r="V4180" s="83">
        <v>0</v>
      </c>
      <c r="X4180" s="83">
        <v>0</v>
      </c>
      <c r="Z4180" s="83">
        <v>0</v>
      </c>
      <c r="AB4180" s="83">
        <v>0</v>
      </c>
      <c r="AD4180" s="83">
        <v>0</v>
      </c>
      <c r="AF4180" s="83">
        <v>0</v>
      </c>
      <c r="AH4180" s="83">
        <f t="shared" si="714"/>
        <v>0</v>
      </c>
      <c r="AI4180" s="446"/>
      <c r="AJ4180" s="448">
        <v>0</v>
      </c>
      <c r="AK4180" s="87"/>
      <c r="AL4180" s="448">
        <v>0</v>
      </c>
      <c r="AM4180" s="448"/>
      <c r="AN4180" s="448">
        <v>0</v>
      </c>
      <c r="AO4180" s="83"/>
      <c r="AP4180" s="448">
        <v>0</v>
      </c>
      <c r="AQ4180" s="83"/>
    </row>
    <row r="4181" spans="2:43" ht="18" hidden="1" customHeight="1" x14ac:dyDescent="0.2">
      <c r="B4181" s="4"/>
      <c r="C4181" s="117"/>
      <c r="D4181" s="117"/>
      <c r="E4181" s="117"/>
      <c r="F4181" s="48"/>
      <c r="G4181" s="11"/>
      <c r="H4181" s="117"/>
      <c r="I4181" s="124"/>
      <c r="J4181" s="124"/>
      <c r="K4181" s="144"/>
      <c r="L4181" s="11"/>
      <c r="M4181" s="143"/>
      <c r="N4181" s="42"/>
      <c r="O4181" s="128"/>
      <c r="P4181" s="129"/>
      <c r="Q4181" s="129"/>
      <c r="R4181" s="78" t="s">
        <v>18</v>
      </c>
      <c r="S4181" s="251"/>
      <c r="T4181" s="77" t="s">
        <v>82</v>
      </c>
      <c r="U4181" s="141"/>
      <c r="V4181" s="83">
        <v>0</v>
      </c>
      <c r="X4181" s="83">
        <v>0</v>
      </c>
      <c r="Z4181" s="83">
        <v>0</v>
      </c>
      <c r="AB4181" s="83">
        <v>0</v>
      </c>
      <c r="AD4181" s="83">
        <v>0</v>
      </c>
      <c r="AF4181" s="83">
        <v>0</v>
      </c>
      <c r="AH4181" s="83">
        <f t="shared" si="714"/>
        <v>0</v>
      </c>
      <c r="AI4181" s="495"/>
      <c r="AJ4181" s="448">
        <v>0</v>
      </c>
      <c r="AK4181" s="87"/>
      <c r="AL4181" s="448">
        <v>0</v>
      </c>
      <c r="AM4181" s="448"/>
      <c r="AN4181" s="448">
        <v>0</v>
      </c>
      <c r="AO4181" s="83"/>
      <c r="AP4181" s="448">
        <v>0</v>
      </c>
      <c r="AQ4181" s="83"/>
    </row>
    <row r="4182" spans="2:43" ht="18" hidden="1" customHeight="1" x14ac:dyDescent="0.2">
      <c r="B4182" s="4"/>
      <c r="C4182" s="117"/>
      <c r="D4182" s="117"/>
      <c r="E4182" s="117"/>
      <c r="F4182" s="48"/>
      <c r="G4182" s="11"/>
      <c r="H4182" s="117"/>
      <c r="I4182" s="124"/>
      <c r="J4182" s="124"/>
      <c r="K4182" s="144"/>
      <c r="L4182" s="11"/>
      <c r="M4182" s="143"/>
      <c r="N4182" s="42"/>
      <c r="O4182" s="128"/>
      <c r="P4182" s="130"/>
      <c r="Q4182" s="131">
        <v>4</v>
      </c>
      <c r="R4182" s="84"/>
      <c r="S4182" s="250"/>
      <c r="T4182" s="69" t="s">
        <v>129</v>
      </c>
      <c r="U4182" s="92"/>
      <c r="V4182" s="70">
        <f>V4183</f>
        <v>0</v>
      </c>
      <c r="X4182" s="70">
        <f>X4183</f>
        <v>0</v>
      </c>
      <c r="Z4182" s="70">
        <f>Z4183</f>
        <v>0</v>
      </c>
      <c r="AB4182" s="70">
        <f>AB4183</f>
        <v>0</v>
      </c>
      <c r="AD4182" s="70" t="e">
        <f>#REF!</f>
        <v>#REF!</v>
      </c>
      <c r="AF4182" s="70">
        <f>AF4183</f>
        <v>0</v>
      </c>
      <c r="AH4182" s="70" t="e">
        <f t="shared" si="714"/>
        <v>#REF!</v>
      </c>
      <c r="AI4182" s="495"/>
      <c r="AJ4182" s="447">
        <f>AJ4183</f>
        <v>0</v>
      </c>
      <c r="AK4182" s="71"/>
      <c r="AL4182" s="447">
        <f>AL4183</f>
        <v>0</v>
      </c>
      <c r="AM4182" s="447"/>
      <c r="AN4182" s="447">
        <f>AN4183</f>
        <v>0</v>
      </c>
      <c r="AO4182" s="70"/>
      <c r="AP4182" s="447">
        <f>AP4183</f>
        <v>0</v>
      </c>
      <c r="AQ4182" s="70"/>
    </row>
    <row r="4183" spans="2:43" ht="18" hidden="1" customHeight="1" x14ac:dyDescent="0.2">
      <c r="B4183" s="4"/>
      <c r="C4183" s="117"/>
      <c r="D4183" s="117"/>
      <c r="E4183" s="117"/>
      <c r="F4183" s="48"/>
      <c r="G4183" s="11"/>
      <c r="H4183" s="117"/>
      <c r="I4183" s="124"/>
      <c r="J4183" s="124"/>
      <c r="K4183" s="144"/>
      <c r="L4183" s="11"/>
      <c r="M4183" s="143"/>
      <c r="N4183" s="42"/>
      <c r="O4183" s="128"/>
      <c r="P4183" s="130"/>
      <c r="Q4183" s="130"/>
      <c r="R4183" s="72" t="s">
        <v>3</v>
      </c>
      <c r="S4183" s="181"/>
      <c r="T4183" s="73" t="s">
        <v>130</v>
      </c>
      <c r="V4183" s="74">
        <v>0</v>
      </c>
      <c r="X4183" s="74">
        <v>0</v>
      </c>
      <c r="Z4183" s="74">
        <v>0</v>
      </c>
      <c r="AB4183" s="74">
        <v>0</v>
      </c>
      <c r="AD4183" s="74">
        <v>0</v>
      </c>
      <c r="AF4183" s="74">
        <v>0</v>
      </c>
      <c r="AH4183" s="74">
        <f t="shared" si="714"/>
        <v>0</v>
      </c>
      <c r="AI4183" s="446"/>
      <c r="AJ4183" s="74">
        <v>0</v>
      </c>
      <c r="AK4183" s="8"/>
      <c r="AL4183" s="74">
        <v>0</v>
      </c>
      <c r="AM4183" s="74"/>
      <c r="AN4183" s="74">
        <v>0</v>
      </c>
      <c r="AO4183" s="74"/>
      <c r="AP4183" s="74">
        <v>0</v>
      </c>
      <c r="AQ4183" s="74"/>
    </row>
    <row r="4184" spans="2:43" ht="18" hidden="1" customHeight="1" x14ac:dyDescent="0.2">
      <c r="B4184" s="4"/>
      <c r="C4184" s="117"/>
      <c r="D4184" s="117"/>
      <c r="E4184" s="117"/>
      <c r="F4184" s="48"/>
      <c r="G4184" s="11"/>
      <c r="H4184" s="117"/>
      <c r="I4184" s="124"/>
      <c r="J4184" s="124"/>
      <c r="K4184" s="144"/>
      <c r="L4184" s="11"/>
      <c r="M4184" s="143"/>
      <c r="N4184" s="42"/>
      <c r="O4184" s="128"/>
      <c r="P4184" s="130"/>
      <c r="Q4184" s="131">
        <v>6</v>
      </c>
      <c r="R4184" s="84"/>
      <c r="S4184" s="250"/>
      <c r="T4184" s="69" t="s">
        <v>19</v>
      </c>
      <c r="U4184" s="92"/>
      <c r="V4184" s="70">
        <f>V4185+V4186</f>
        <v>0</v>
      </c>
      <c r="X4184" s="70">
        <f>X4185+X4186</f>
        <v>0</v>
      </c>
      <c r="Z4184" s="70">
        <f>Z4185+Z4186</f>
        <v>0</v>
      </c>
      <c r="AB4184" s="70">
        <f>AB4185+AB4186</f>
        <v>0</v>
      </c>
      <c r="AD4184" s="70" t="e">
        <f>#REF!+AD4186</f>
        <v>#REF!</v>
      </c>
      <c r="AF4184" s="70">
        <f>AF4185+AF4186</f>
        <v>0</v>
      </c>
      <c r="AH4184" s="70" t="e">
        <f t="shared" si="714"/>
        <v>#REF!</v>
      </c>
      <c r="AI4184" s="8"/>
      <c r="AJ4184" s="447">
        <f>AJ4185+AJ4186</f>
        <v>0</v>
      </c>
      <c r="AK4184" s="71"/>
      <c r="AL4184" s="447">
        <f>AL4185+AL4186</f>
        <v>0</v>
      </c>
      <c r="AM4184" s="447"/>
      <c r="AN4184" s="447">
        <f>AN4185+AN4186</f>
        <v>0</v>
      </c>
      <c r="AO4184" s="70"/>
      <c r="AP4184" s="447">
        <f>AP4185+AP4186</f>
        <v>0</v>
      </c>
      <c r="AQ4184" s="70"/>
    </row>
    <row r="4185" spans="2:43" ht="18" hidden="1" customHeight="1" x14ac:dyDescent="0.2">
      <c r="B4185" s="4"/>
      <c r="C4185" s="117"/>
      <c r="D4185" s="117"/>
      <c r="E4185" s="117"/>
      <c r="F4185" s="48"/>
      <c r="G4185" s="11"/>
      <c r="H4185" s="117"/>
      <c r="I4185" s="124"/>
      <c r="J4185" s="124"/>
      <c r="K4185" s="144"/>
      <c r="L4185" s="11"/>
      <c r="M4185" s="143"/>
      <c r="N4185" s="42"/>
      <c r="O4185" s="128"/>
      <c r="P4185" s="130"/>
      <c r="Q4185" s="130"/>
      <c r="R4185" s="72" t="s">
        <v>3</v>
      </c>
      <c r="S4185" s="181"/>
      <c r="T4185" s="73" t="s">
        <v>243</v>
      </c>
      <c r="V4185" s="74">
        <v>0</v>
      </c>
      <c r="X4185" s="74">
        <v>0</v>
      </c>
      <c r="Z4185" s="74">
        <v>0</v>
      </c>
      <c r="AB4185" s="74">
        <v>0</v>
      </c>
      <c r="AD4185" s="74">
        <v>0</v>
      </c>
      <c r="AF4185" s="74">
        <v>0</v>
      </c>
      <c r="AH4185" s="74">
        <f t="shared" si="714"/>
        <v>0</v>
      </c>
      <c r="AI4185" s="446"/>
      <c r="AJ4185" s="74">
        <v>0</v>
      </c>
      <c r="AK4185" s="8"/>
      <c r="AL4185" s="74">
        <v>0</v>
      </c>
      <c r="AM4185" s="74"/>
      <c r="AN4185" s="74">
        <v>0</v>
      </c>
      <c r="AO4185" s="74"/>
      <c r="AP4185" s="74">
        <v>0</v>
      </c>
      <c r="AQ4185" s="74"/>
    </row>
    <row r="4186" spans="2:43" ht="18" hidden="1" customHeight="1" x14ac:dyDescent="0.2">
      <c r="B4186" s="4"/>
      <c r="C4186" s="117"/>
      <c r="D4186" s="117"/>
      <c r="E4186" s="117"/>
      <c r="F4186" s="48"/>
      <c r="G4186" s="11"/>
      <c r="H4186" s="117"/>
      <c r="I4186" s="124"/>
      <c r="J4186" s="124"/>
      <c r="K4186" s="144"/>
      <c r="L4186" s="11"/>
      <c r="M4186" s="143"/>
      <c r="N4186" s="42"/>
      <c r="O4186" s="128"/>
      <c r="P4186" s="130"/>
      <c r="Q4186" s="130"/>
      <c r="R4186" s="72" t="s">
        <v>0</v>
      </c>
      <c r="S4186" s="181"/>
      <c r="T4186" s="73" t="s">
        <v>72</v>
      </c>
      <c r="V4186" s="74">
        <v>0</v>
      </c>
      <c r="X4186" s="74">
        <v>0</v>
      </c>
      <c r="Z4186" s="74">
        <v>0</v>
      </c>
      <c r="AB4186" s="74">
        <v>0</v>
      </c>
      <c r="AD4186" s="74">
        <v>0</v>
      </c>
      <c r="AF4186" s="74">
        <v>0</v>
      </c>
      <c r="AH4186" s="74">
        <f t="shared" si="714"/>
        <v>0</v>
      </c>
      <c r="AI4186" s="8"/>
      <c r="AJ4186" s="74">
        <v>0</v>
      </c>
      <c r="AK4186" s="8"/>
      <c r="AL4186" s="74">
        <v>0</v>
      </c>
      <c r="AM4186" s="74"/>
      <c r="AN4186" s="74">
        <v>0</v>
      </c>
      <c r="AO4186" s="74"/>
      <c r="AP4186" s="74">
        <v>0</v>
      </c>
      <c r="AQ4186" s="74"/>
    </row>
    <row r="4187" spans="2:43" ht="18" hidden="1" customHeight="1" x14ac:dyDescent="0.2">
      <c r="B4187" s="4"/>
      <c r="C4187" s="117"/>
      <c r="D4187" s="117"/>
      <c r="E4187" s="117"/>
      <c r="F4187" s="48"/>
      <c r="G4187" s="11"/>
      <c r="H4187" s="117"/>
      <c r="I4187" s="124"/>
      <c r="J4187" s="124"/>
      <c r="K4187" s="144"/>
      <c r="L4187" s="11"/>
      <c r="M4187" s="143"/>
      <c r="N4187" s="42"/>
      <c r="O4187" s="128"/>
      <c r="P4187" s="129">
        <v>5</v>
      </c>
      <c r="Q4187" s="129"/>
      <c r="R4187" s="64"/>
      <c r="S4187" s="234"/>
      <c r="T4187" s="65" t="s">
        <v>24</v>
      </c>
      <c r="U4187" s="155"/>
      <c r="V4187" s="66">
        <f>V4188</f>
        <v>0</v>
      </c>
      <c r="X4187" s="66">
        <f>X4188</f>
        <v>0</v>
      </c>
      <c r="Z4187" s="66">
        <f>Z4188</f>
        <v>0</v>
      </c>
      <c r="AB4187" s="66">
        <f>AB4188</f>
        <v>0</v>
      </c>
      <c r="AD4187" s="66" t="e">
        <f>#REF!</f>
        <v>#REF!</v>
      </c>
      <c r="AF4187" s="66">
        <f>AF4188</f>
        <v>0</v>
      </c>
      <c r="AH4187" s="66" t="e">
        <f t="shared" si="714"/>
        <v>#REF!</v>
      </c>
      <c r="AI4187" s="8"/>
      <c r="AJ4187" s="66">
        <f>AJ4188</f>
        <v>0</v>
      </c>
      <c r="AK4187" s="67"/>
      <c r="AL4187" s="66">
        <f t="shared" ref="AL4187:AP4188" si="715">AL4188</f>
        <v>0</v>
      </c>
      <c r="AM4187" s="66"/>
      <c r="AN4187" s="66">
        <f t="shared" si="715"/>
        <v>0</v>
      </c>
      <c r="AO4187" s="66"/>
      <c r="AP4187" s="66">
        <f t="shared" si="715"/>
        <v>0</v>
      </c>
      <c r="AQ4187" s="66"/>
    </row>
    <row r="4188" spans="2:43" ht="18" hidden="1" customHeight="1" x14ac:dyDescent="0.2">
      <c r="B4188" s="4"/>
      <c r="C4188" s="117"/>
      <c r="D4188" s="117"/>
      <c r="E4188" s="117"/>
      <c r="F4188" s="48"/>
      <c r="G4188" s="11"/>
      <c r="H4188" s="117"/>
      <c r="I4188" s="124"/>
      <c r="J4188" s="124"/>
      <c r="K4188" s="144"/>
      <c r="L4188" s="11"/>
      <c r="M4188" s="143"/>
      <c r="N4188" s="42"/>
      <c r="O4188" s="128"/>
      <c r="P4188" s="130"/>
      <c r="Q4188" s="131">
        <v>2</v>
      </c>
      <c r="R4188" s="68"/>
      <c r="S4188" s="35"/>
      <c r="T4188" s="69" t="s">
        <v>25</v>
      </c>
      <c r="U4188" s="92"/>
      <c r="V4188" s="70">
        <f>V4189</f>
        <v>0</v>
      </c>
      <c r="X4188" s="70">
        <f>X4189</f>
        <v>0</v>
      </c>
      <c r="Z4188" s="70">
        <f>Z4189</f>
        <v>0</v>
      </c>
      <c r="AB4188" s="70">
        <f>AB4189</f>
        <v>0</v>
      </c>
      <c r="AD4188" s="70" t="e">
        <f>#REF!</f>
        <v>#REF!</v>
      </c>
      <c r="AF4188" s="70">
        <f>AF4189</f>
        <v>0</v>
      </c>
      <c r="AH4188" s="70" t="e">
        <f t="shared" si="714"/>
        <v>#REF!</v>
      </c>
      <c r="AI4188" s="67"/>
      <c r="AJ4188" s="447">
        <f>AJ4189</f>
        <v>0</v>
      </c>
      <c r="AK4188" s="71"/>
      <c r="AL4188" s="447">
        <f t="shared" si="715"/>
        <v>0</v>
      </c>
      <c r="AM4188" s="447"/>
      <c r="AN4188" s="447">
        <f t="shared" si="715"/>
        <v>0</v>
      </c>
      <c r="AO4188" s="70"/>
      <c r="AP4188" s="447">
        <f t="shared" si="715"/>
        <v>0</v>
      </c>
      <c r="AQ4188" s="70"/>
    </row>
    <row r="4189" spans="2:43" ht="18" hidden="1" customHeight="1" x14ac:dyDescent="0.2">
      <c r="B4189" s="4"/>
      <c r="C4189" s="117"/>
      <c r="D4189" s="117"/>
      <c r="E4189" s="117"/>
      <c r="F4189" s="48"/>
      <c r="G4189" s="11"/>
      <c r="H4189" s="117"/>
      <c r="I4189" s="124"/>
      <c r="J4189" s="124"/>
      <c r="K4189" s="144"/>
      <c r="L4189" s="11"/>
      <c r="M4189" s="143"/>
      <c r="N4189" s="42"/>
      <c r="O4189" s="128"/>
      <c r="P4189" s="130"/>
      <c r="Q4189" s="130"/>
      <c r="R4189" s="72" t="s">
        <v>0</v>
      </c>
      <c r="S4189" s="181"/>
      <c r="T4189" s="73" t="s">
        <v>221</v>
      </c>
      <c r="V4189" s="74">
        <v>0</v>
      </c>
      <c r="X4189" s="74">
        <v>0</v>
      </c>
      <c r="Z4189" s="74">
        <v>0</v>
      </c>
      <c r="AB4189" s="74">
        <v>0</v>
      </c>
      <c r="AD4189" s="74">
        <v>0</v>
      </c>
      <c r="AF4189" s="74">
        <v>0</v>
      </c>
      <c r="AH4189" s="74">
        <f t="shared" si="714"/>
        <v>0</v>
      </c>
      <c r="AI4189" s="446"/>
      <c r="AJ4189" s="74">
        <v>0</v>
      </c>
      <c r="AK4189" s="8"/>
      <c r="AL4189" s="74">
        <v>0</v>
      </c>
      <c r="AM4189" s="74"/>
      <c r="AN4189" s="74">
        <v>0</v>
      </c>
      <c r="AO4189" s="74"/>
      <c r="AP4189" s="74">
        <v>0</v>
      </c>
      <c r="AQ4189" s="74"/>
    </row>
    <row r="4190" spans="2:43" ht="18" hidden="1" customHeight="1" x14ac:dyDescent="0.2">
      <c r="B4190" s="4"/>
      <c r="C4190" s="117"/>
      <c r="D4190" s="117"/>
      <c r="E4190" s="117"/>
      <c r="F4190" s="48"/>
      <c r="G4190" s="11"/>
      <c r="H4190" s="117"/>
      <c r="I4190" s="124"/>
      <c r="J4190" s="124"/>
      <c r="K4190" s="144"/>
      <c r="L4190" s="11"/>
      <c r="M4190" s="143"/>
      <c r="N4190" s="42"/>
      <c r="O4190" s="128"/>
      <c r="P4190" s="129">
        <v>7</v>
      </c>
      <c r="Q4190" s="129"/>
      <c r="R4190" s="64"/>
      <c r="S4190" s="234"/>
      <c r="T4190" s="65" t="s">
        <v>216</v>
      </c>
      <c r="U4190" s="155"/>
      <c r="V4190" s="66">
        <f>V4191</f>
        <v>0</v>
      </c>
      <c r="X4190" s="66">
        <f>X4191</f>
        <v>0</v>
      </c>
      <c r="Z4190" s="66">
        <f>Z4191</f>
        <v>0</v>
      </c>
      <c r="AB4190" s="66">
        <f>AB4191</f>
        <v>0</v>
      </c>
      <c r="AD4190" s="66" t="e">
        <f>#REF!</f>
        <v>#REF!</v>
      </c>
      <c r="AF4190" s="66">
        <f>AF4191</f>
        <v>0</v>
      </c>
      <c r="AH4190" s="66" t="e">
        <f t="shared" si="714"/>
        <v>#REF!</v>
      </c>
      <c r="AI4190" s="8"/>
      <c r="AJ4190" s="66">
        <f>AJ4191</f>
        <v>0</v>
      </c>
      <c r="AK4190" s="67"/>
      <c r="AL4190" s="66">
        <f t="shared" ref="AL4190:AP4191" si="716">AL4191</f>
        <v>0</v>
      </c>
      <c r="AM4190" s="66"/>
      <c r="AN4190" s="66">
        <f t="shared" si="716"/>
        <v>0</v>
      </c>
      <c r="AO4190" s="66"/>
      <c r="AP4190" s="66">
        <f t="shared" si="716"/>
        <v>0</v>
      </c>
      <c r="AQ4190" s="66"/>
    </row>
    <row r="4191" spans="2:43" ht="18" hidden="1" customHeight="1" x14ac:dyDescent="0.2">
      <c r="B4191" s="4"/>
      <c r="C4191" s="117"/>
      <c r="D4191" s="117"/>
      <c r="E4191" s="117"/>
      <c r="F4191" s="48"/>
      <c r="G4191" s="11"/>
      <c r="H4191" s="117"/>
      <c r="I4191" s="124"/>
      <c r="J4191" s="124"/>
      <c r="K4191" s="144"/>
      <c r="L4191" s="11"/>
      <c r="M4191" s="143"/>
      <c r="N4191" s="42"/>
      <c r="O4191" s="128"/>
      <c r="P4191" s="130"/>
      <c r="Q4191" s="131">
        <v>3</v>
      </c>
      <c r="R4191" s="68"/>
      <c r="S4191" s="35"/>
      <c r="T4191" s="69" t="s">
        <v>224</v>
      </c>
      <c r="U4191" s="92"/>
      <c r="V4191" s="70">
        <f>V4192</f>
        <v>0</v>
      </c>
      <c r="X4191" s="70">
        <f>X4192</f>
        <v>0</v>
      </c>
      <c r="Z4191" s="70">
        <f>Z4192</f>
        <v>0</v>
      </c>
      <c r="AB4191" s="70">
        <f>AB4192</f>
        <v>0</v>
      </c>
      <c r="AD4191" s="70" t="e">
        <f>#REF!</f>
        <v>#REF!</v>
      </c>
      <c r="AF4191" s="70">
        <f>AF4192</f>
        <v>0</v>
      </c>
      <c r="AH4191" s="70" t="e">
        <f t="shared" si="714"/>
        <v>#REF!</v>
      </c>
      <c r="AI4191" s="67"/>
      <c r="AJ4191" s="447">
        <f>AJ4192</f>
        <v>0</v>
      </c>
      <c r="AK4191" s="71"/>
      <c r="AL4191" s="447">
        <f t="shared" si="716"/>
        <v>0</v>
      </c>
      <c r="AM4191" s="447"/>
      <c r="AN4191" s="447">
        <f t="shared" si="716"/>
        <v>0</v>
      </c>
      <c r="AO4191" s="70"/>
      <c r="AP4191" s="447">
        <f t="shared" si="716"/>
        <v>0</v>
      </c>
      <c r="AQ4191" s="70"/>
    </row>
    <row r="4192" spans="2:43" ht="18" hidden="1" customHeight="1" x14ac:dyDescent="0.2">
      <c r="B4192" s="4"/>
      <c r="C4192" s="117"/>
      <c r="D4192" s="117"/>
      <c r="E4192" s="117"/>
      <c r="F4192" s="48"/>
      <c r="G4192" s="11"/>
      <c r="H4192" s="117"/>
      <c r="I4192" s="124"/>
      <c r="J4192" s="124"/>
      <c r="K4192" s="144"/>
      <c r="L4192" s="11"/>
      <c r="M4192" s="143"/>
      <c r="N4192" s="42"/>
      <c r="O4192" s="128"/>
      <c r="P4192" s="130"/>
      <c r="Q4192" s="131"/>
      <c r="R4192" s="72" t="s">
        <v>0</v>
      </c>
      <c r="S4192" s="181"/>
      <c r="T4192" s="73" t="s">
        <v>53</v>
      </c>
      <c r="V4192" s="74">
        <v>0</v>
      </c>
      <c r="X4192" s="74">
        <v>0</v>
      </c>
      <c r="Z4192" s="74">
        <v>0</v>
      </c>
      <c r="AB4192" s="74">
        <v>0</v>
      </c>
      <c r="AD4192" s="74">
        <v>0</v>
      </c>
      <c r="AF4192" s="74">
        <v>0</v>
      </c>
      <c r="AH4192" s="74">
        <f t="shared" si="714"/>
        <v>0</v>
      </c>
      <c r="AI4192" s="446"/>
      <c r="AJ4192" s="74">
        <v>0</v>
      </c>
      <c r="AK4192" s="8"/>
      <c r="AL4192" s="74">
        <v>0</v>
      </c>
      <c r="AM4192" s="74"/>
      <c r="AN4192" s="74">
        <v>0</v>
      </c>
      <c r="AO4192" s="74"/>
      <c r="AP4192" s="74">
        <v>0</v>
      </c>
      <c r="AQ4192" s="74"/>
    </row>
    <row r="4193" spans="2:43" ht="18" hidden="1" customHeight="1" x14ac:dyDescent="0.2">
      <c r="B4193" s="4"/>
      <c r="C4193" s="117"/>
      <c r="D4193" s="117"/>
      <c r="E4193" s="117"/>
      <c r="F4193" s="48"/>
      <c r="G4193" s="11"/>
      <c r="H4193" s="117"/>
      <c r="I4193" s="124"/>
      <c r="J4193" s="124"/>
      <c r="K4193" s="144"/>
      <c r="L4193" s="11"/>
      <c r="M4193" s="143"/>
      <c r="N4193" s="42"/>
      <c r="O4193" s="128"/>
      <c r="P4193" s="130"/>
      <c r="Q4193" s="131"/>
      <c r="R4193" s="68"/>
      <c r="S4193" s="35"/>
      <c r="T4193" s="69"/>
      <c r="U4193" s="92"/>
      <c r="V4193" s="74"/>
      <c r="X4193" s="74"/>
      <c r="Z4193" s="74"/>
      <c r="AB4193" s="74"/>
      <c r="AD4193" s="74"/>
      <c r="AF4193" s="74"/>
      <c r="AH4193" s="74">
        <f t="shared" si="714"/>
        <v>0</v>
      </c>
      <c r="AI4193" s="8"/>
      <c r="AJ4193" s="74"/>
      <c r="AK4193" s="8"/>
      <c r="AL4193" s="74"/>
      <c r="AM4193" s="74"/>
      <c r="AN4193" s="74"/>
      <c r="AO4193" s="74"/>
      <c r="AP4193" s="74"/>
      <c r="AQ4193" s="74"/>
    </row>
    <row r="4194" spans="2:43" ht="18" hidden="1" customHeight="1" x14ac:dyDescent="0.2">
      <c r="B4194" s="4"/>
      <c r="C4194" s="117"/>
      <c r="D4194" s="117"/>
      <c r="E4194" s="117"/>
      <c r="F4194" s="113">
        <v>39</v>
      </c>
      <c r="G4194" s="283"/>
      <c r="H4194" s="171"/>
      <c r="I4194" s="114"/>
      <c r="J4194" s="114"/>
      <c r="K4194" s="167"/>
      <c r="L4194" s="276"/>
      <c r="M4194" s="166"/>
      <c r="N4194" s="259"/>
      <c r="O4194" s="115"/>
      <c r="P4194" s="116"/>
      <c r="Q4194" s="116"/>
      <c r="R4194" s="52"/>
      <c r="S4194" s="247"/>
      <c r="T4194" s="53" t="s">
        <v>140</v>
      </c>
      <c r="U4194" s="240"/>
      <c r="V4194" s="54">
        <f>V4195</f>
        <v>0</v>
      </c>
      <c r="X4194" s="54">
        <f>X4195</f>
        <v>0</v>
      </c>
      <c r="Z4194" s="54">
        <f>Z4195</f>
        <v>0</v>
      </c>
      <c r="AB4194" s="54">
        <f>AB4195</f>
        <v>0</v>
      </c>
      <c r="AD4194" s="54" t="e">
        <f>#REF!</f>
        <v>#REF!</v>
      </c>
      <c r="AF4194" s="54">
        <f>AF4195</f>
        <v>0</v>
      </c>
      <c r="AH4194" s="54" t="e">
        <f t="shared" si="714"/>
        <v>#REF!</v>
      </c>
      <c r="AI4194" s="8"/>
      <c r="AJ4194" s="54">
        <f>AJ4195</f>
        <v>0</v>
      </c>
      <c r="AK4194" s="55"/>
      <c r="AL4194" s="54">
        <f t="shared" ref="AL4194:AP4197" si="717">AL4195</f>
        <v>0</v>
      </c>
      <c r="AM4194" s="54"/>
      <c r="AN4194" s="54">
        <f t="shared" si="717"/>
        <v>0</v>
      </c>
      <c r="AO4194" s="54"/>
      <c r="AP4194" s="54">
        <f t="shared" si="717"/>
        <v>0</v>
      </c>
      <c r="AQ4194" s="54"/>
    </row>
    <row r="4195" spans="2:43" ht="18" hidden="1" customHeight="1" x14ac:dyDescent="0.2">
      <c r="B4195" s="4"/>
      <c r="C4195" s="117"/>
      <c r="D4195" s="117"/>
      <c r="E4195" s="117"/>
      <c r="F4195" s="48"/>
      <c r="G4195" s="11"/>
      <c r="H4195" s="112" t="s">
        <v>63</v>
      </c>
      <c r="I4195" s="118"/>
      <c r="J4195" s="118"/>
      <c r="K4195" s="170"/>
      <c r="L4195" s="34"/>
      <c r="M4195" s="169"/>
      <c r="N4195" s="260"/>
      <c r="O4195" s="119"/>
      <c r="P4195" s="120"/>
      <c r="Q4195" s="120"/>
      <c r="R4195" s="56"/>
      <c r="S4195" s="248"/>
      <c r="T4195" s="57" t="s">
        <v>71</v>
      </c>
      <c r="U4195" s="236"/>
      <c r="V4195" s="58">
        <f>V4196</f>
        <v>0</v>
      </c>
      <c r="X4195" s="58">
        <f>X4196</f>
        <v>0</v>
      </c>
      <c r="Z4195" s="58">
        <f>Z4196</f>
        <v>0</v>
      </c>
      <c r="AB4195" s="58">
        <f>AB4196</f>
        <v>0</v>
      </c>
      <c r="AD4195" s="58" t="e">
        <f>#REF!</f>
        <v>#REF!</v>
      </c>
      <c r="AF4195" s="58">
        <f>AF4196</f>
        <v>0</v>
      </c>
      <c r="AH4195" s="58" t="e">
        <f t="shared" si="714"/>
        <v>#REF!</v>
      </c>
      <c r="AI4195" s="55"/>
      <c r="AJ4195" s="659">
        <f>AJ4196</f>
        <v>0</v>
      </c>
      <c r="AK4195" s="59"/>
      <c r="AL4195" s="659">
        <f t="shared" si="717"/>
        <v>0</v>
      </c>
      <c r="AM4195" s="659"/>
      <c r="AN4195" s="659">
        <f t="shared" si="717"/>
        <v>0</v>
      </c>
      <c r="AO4195" s="58"/>
      <c r="AP4195" s="659">
        <f t="shared" si="717"/>
        <v>0</v>
      </c>
      <c r="AQ4195" s="58"/>
    </row>
    <row r="4196" spans="2:43" ht="18" hidden="1" customHeight="1" x14ac:dyDescent="0.2">
      <c r="B4196" s="4"/>
      <c r="C4196" s="117"/>
      <c r="D4196" s="117"/>
      <c r="E4196" s="117"/>
      <c r="F4196" s="48"/>
      <c r="G4196" s="11"/>
      <c r="H4196" s="132"/>
      <c r="I4196" s="121">
        <v>8</v>
      </c>
      <c r="J4196" s="121"/>
      <c r="K4196" s="164"/>
      <c r="L4196" s="277"/>
      <c r="M4196" s="163"/>
      <c r="N4196" s="261"/>
      <c r="O4196" s="122"/>
      <c r="P4196" s="123"/>
      <c r="Q4196" s="123"/>
      <c r="R4196" s="49"/>
      <c r="S4196" s="18"/>
      <c r="T4196" s="50" t="s">
        <v>326</v>
      </c>
      <c r="U4196" s="76"/>
      <c r="V4196" s="51">
        <f>V4197</f>
        <v>0</v>
      </c>
      <c r="X4196" s="51">
        <f>X4197</f>
        <v>0</v>
      </c>
      <c r="Z4196" s="51">
        <f>Z4197</f>
        <v>0</v>
      </c>
      <c r="AB4196" s="51">
        <f>AB4197</f>
        <v>0</v>
      </c>
      <c r="AD4196" s="51" t="e">
        <f>#REF!</f>
        <v>#REF!</v>
      </c>
      <c r="AF4196" s="51">
        <f>AF4197</f>
        <v>0</v>
      </c>
      <c r="AH4196" s="51" t="e">
        <f t="shared" si="714"/>
        <v>#REF!</v>
      </c>
      <c r="AI4196" s="660"/>
      <c r="AJ4196" s="51">
        <f>AJ4197</f>
        <v>0</v>
      </c>
      <c r="AK4196" s="5"/>
      <c r="AL4196" s="51">
        <f t="shared" si="717"/>
        <v>0</v>
      </c>
      <c r="AM4196" s="51"/>
      <c r="AN4196" s="51">
        <f t="shared" si="717"/>
        <v>0</v>
      </c>
      <c r="AO4196" s="51"/>
      <c r="AP4196" s="51">
        <f t="shared" si="717"/>
        <v>0</v>
      </c>
      <c r="AQ4196" s="51"/>
    </row>
    <row r="4197" spans="2:43" ht="18" hidden="1" customHeight="1" x14ac:dyDescent="0.2">
      <c r="B4197" s="4"/>
      <c r="C4197" s="117"/>
      <c r="D4197" s="117"/>
      <c r="E4197" s="117"/>
      <c r="F4197" s="48"/>
      <c r="G4197" s="11"/>
      <c r="H4197" s="132"/>
      <c r="I4197" s="121"/>
      <c r="J4197" s="121">
        <v>8</v>
      </c>
      <c r="K4197" s="164"/>
      <c r="L4197" s="277"/>
      <c r="M4197" s="163"/>
      <c r="N4197" s="261"/>
      <c r="O4197" s="122"/>
      <c r="P4197" s="123"/>
      <c r="Q4197" s="123"/>
      <c r="R4197" s="49"/>
      <c r="S4197" s="18"/>
      <c r="T4197" s="50" t="s">
        <v>326</v>
      </c>
      <c r="U4197" s="76"/>
      <c r="V4197" s="51">
        <f>V4198</f>
        <v>0</v>
      </c>
      <c r="X4197" s="51">
        <f>X4198</f>
        <v>0</v>
      </c>
      <c r="Z4197" s="51">
        <f>Z4198</f>
        <v>0</v>
      </c>
      <c r="AB4197" s="51">
        <f>AB4198</f>
        <v>0</v>
      </c>
      <c r="AD4197" s="51" t="e">
        <f>#REF!</f>
        <v>#REF!</v>
      </c>
      <c r="AF4197" s="51">
        <f>AF4198</f>
        <v>0</v>
      </c>
      <c r="AH4197" s="51" t="e">
        <f t="shared" si="714"/>
        <v>#REF!</v>
      </c>
      <c r="AI4197" s="5"/>
      <c r="AJ4197" s="51">
        <f>AJ4198</f>
        <v>0</v>
      </c>
      <c r="AK4197" s="5"/>
      <c r="AL4197" s="51">
        <f t="shared" si="717"/>
        <v>0</v>
      </c>
      <c r="AM4197" s="51"/>
      <c r="AN4197" s="51">
        <f t="shared" si="717"/>
        <v>0</v>
      </c>
      <c r="AO4197" s="51"/>
      <c r="AP4197" s="51">
        <f t="shared" si="717"/>
        <v>0</v>
      </c>
      <c r="AQ4197" s="51"/>
    </row>
    <row r="4198" spans="2:43" ht="18" hidden="1" customHeight="1" x14ac:dyDescent="0.2">
      <c r="B4198" s="4"/>
      <c r="C4198" s="117"/>
      <c r="D4198" s="117"/>
      <c r="E4198" s="117"/>
      <c r="F4198" s="48"/>
      <c r="G4198" s="11"/>
      <c r="H4198" s="117"/>
      <c r="I4198" s="124"/>
      <c r="J4198" s="124"/>
      <c r="K4198" s="144"/>
      <c r="L4198" s="11"/>
      <c r="M4198" s="226">
        <v>2</v>
      </c>
      <c r="N4198" s="262"/>
      <c r="O4198" s="125"/>
      <c r="P4198" s="126"/>
      <c r="Q4198" s="126"/>
      <c r="R4198" s="60"/>
      <c r="S4198" s="249"/>
      <c r="T4198" s="61" t="s">
        <v>413</v>
      </c>
      <c r="U4198" s="241"/>
      <c r="V4198" s="62">
        <f>V4199+V4213+V4217+V4292</f>
        <v>0</v>
      </c>
      <c r="X4198" s="62">
        <f>X4199+X4213+X4217+X4292</f>
        <v>0</v>
      </c>
      <c r="Z4198" s="62">
        <f>Z4199+Z4213+Z4217+Z4292</f>
        <v>0</v>
      </c>
      <c r="AB4198" s="62">
        <f>AB4199+AB4213+AB4217+AB4292</f>
        <v>0</v>
      </c>
      <c r="AD4198" s="62" t="e">
        <f>#REF!+AD4213+AD4217+AD4292</f>
        <v>#REF!</v>
      </c>
      <c r="AF4198" s="62">
        <f>AF4199+AF4213+AF4217+AF4292</f>
        <v>0</v>
      </c>
      <c r="AH4198" s="62" t="e">
        <f t="shared" si="714"/>
        <v>#REF!</v>
      </c>
      <c r="AI4198" s="5"/>
      <c r="AJ4198" s="62">
        <f>AJ4199+AJ4213+AJ4217+AJ4292</f>
        <v>0</v>
      </c>
      <c r="AK4198" s="63"/>
      <c r="AL4198" s="62">
        <f>AL4199+AL4213+AL4217+AL4292</f>
        <v>0</v>
      </c>
      <c r="AM4198" s="62"/>
      <c r="AN4198" s="62">
        <f>AN4199+AN4213+AN4217+AN4292</f>
        <v>0</v>
      </c>
      <c r="AO4198" s="62"/>
      <c r="AP4198" s="62">
        <f>AP4199+AP4213+AP4217+AP4292</f>
        <v>0</v>
      </c>
      <c r="AQ4198" s="62"/>
    </row>
    <row r="4199" spans="2:43" ht="18" hidden="1" customHeight="1" x14ac:dyDescent="0.2">
      <c r="B4199" s="4"/>
      <c r="C4199" s="117"/>
      <c r="D4199" s="117"/>
      <c r="E4199" s="117"/>
      <c r="F4199" s="48"/>
      <c r="G4199" s="11"/>
      <c r="H4199" s="117"/>
      <c r="I4199" s="124"/>
      <c r="J4199" s="124"/>
      <c r="K4199" s="144"/>
      <c r="L4199" s="11"/>
      <c r="M4199" s="143"/>
      <c r="N4199" s="42"/>
      <c r="O4199" s="127" t="s">
        <v>3</v>
      </c>
      <c r="P4199" s="123"/>
      <c r="Q4199" s="123"/>
      <c r="R4199" s="49"/>
      <c r="S4199" s="18"/>
      <c r="T4199" s="50" t="s">
        <v>7</v>
      </c>
      <c r="U4199" s="76"/>
      <c r="V4199" s="51">
        <f>V4200</f>
        <v>0</v>
      </c>
      <c r="X4199" s="51">
        <f>X4200</f>
        <v>0</v>
      </c>
      <c r="Z4199" s="51">
        <f>Z4200</f>
        <v>0</v>
      </c>
      <c r="AB4199" s="51">
        <f>AB4200</f>
        <v>0</v>
      </c>
      <c r="AD4199" s="51" t="e">
        <f>#REF!</f>
        <v>#REF!</v>
      </c>
      <c r="AF4199" s="51">
        <f>AF4200</f>
        <v>0</v>
      </c>
      <c r="AH4199" s="51" t="e">
        <f t="shared" si="714"/>
        <v>#REF!</v>
      </c>
      <c r="AI4199" s="63"/>
      <c r="AJ4199" s="51">
        <f>AJ4200</f>
        <v>0</v>
      </c>
      <c r="AK4199" s="5"/>
      <c r="AL4199" s="51">
        <f>AL4200</f>
        <v>0</v>
      </c>
      <c r="AM4199" s="51"/>
      <c r="AN4199" s="51">
        <f>AN4200</f>
        <v>0</v>
      </c>
      <c r="AO4199" s="51"/>
      <c r="AP4199" s="51">
        <f>AP4200</f>
        <v>0</v>
      </c>
      <c r="AQ4199" s="51"/>
    </row>
    <row r="4200" spans="2:43" ht="18" hidden="1" customHeight="1" x14ac:dyDescent="0.2">
      <c r="B4200" s="4"/>
      <c r="C4200" s="117"/>
      <c r="D4200" s="117"/>
      <c r="E4200" s="117"/>
      <c r="F4200" s="48"/>
      <c r="G4200" s="11"/>
      <c r="H4200" s="117"/>
      <c r="I4200" s="124"/>
      <c r="J4200" s="124"/>
      <c r="K4200" s="144"/>
      <c r="L4200" s="11"/>
      <c r="M4200" s="143"/>
      <c r="N4200" s="42"/>
      <c r="O4200" s="128"/>
      <c r="P4200" s="129">
        <v>1</v>
      </c>
      <c r="Q4200" s="129"/>
      <c r="R4200" s="64"/>
      <c r="S4200" s="234"/>
      <c r="T4200" s="65" t="s">
        <v>8</v>
      </c>
      <c r="U4200" s="155"/>
      <c r="V4200" s="66">
        <f>V4201+V4205+V4209</f>
        <v>0</v>
      </c>
      <c r="X4200" s="66">
        <f>X4201+X4205+X4209</f>
        <v>0</v>
      </c>
      <c r="Z4200" s="66">
        <f>Z4201+Z4205+Z4209</f>
        <v>0</v>
      </c>
      <c r="AB4200" s="66">
        <f>AB4201+AB4205+AB4209</f>
        <v>0</v>
      </c>
      <c r="AD4200" s="66" t="e">
        <f>#REF!+AD4205+AD4209</f>
        <v>#REF!</v>
      </c>
      <c r="AF4200" s="66">
        <f>AF4201+AF4205+AF4209</f>
        <v>0</v>
      </c>
      <c r="AH4200" s="66" t="e">
        <f t="shared" si="714"/>
        <v>#REF!</v>
      </c>
      <c r="AI4200" s="5"/>
      <c r="AJ4200" s="66">
        <f>AJ4201+AJ4205+AJ4209</f>
        <v>0</v>
      </c>
      <c r="AK4200" s="67"/>
      <c r="AL4200" s="66">
        <f>AL4201+AL4205+AL4209</f>
        <v>0</v>
      </c>
      <c r="AM4200" s="66"/>
      <c r="AN4200" s="66">
        <f>AN4201+AN4205+AN4209</f>
        <v>0</v>
      </c>
      <c r="AO4200" s="66"/>
      <c r="AP4200" s="66">
        <f>AP4201+AP4205+AP4209</f>
        <v>0</v>
      </c>
      <c r="AQ4200" s="66"/>
    </row>
    <row r="4201" spans="2:43" ht="18" hidden="1" customHeight="1" x14ac:dyDescent="0.2">
      <c r="B4201" s="4"/>
      <c r="C4201" s="117"/>
      <c r="D4201" s="117"/>
      <c r="E4201" s="117"/>
      <c r="F4201" s="48"/>
      <c r="G4201" s="11"/>
      <c r="H4201" s="117"/>
      <c r="I4201" s="124"/>
      <c r="J4201" s="124"/>
      <c r="K4201" s="144"/>
      <c r="L4201" s="11"/>
      <c r="M4201" s="143"/>
      <c r="N4201" s="42"/>
      <c r="O4201" s="128"/>
      <c r="P4201" s="130"/>
      <c r="Q4201" s="140">
        <v>1</v>
      </c>
      <c r="R4201" s="68"/>
      <c r="S4201" s="35"/>
      <c r="T4201" s="69" t="s">
        <v>9</v>
      </c>
      <c r="U4201" s="92"/>
      <c r="V4201" s="70">
        <f>V4202+V4203+V4204</f>
        <v>0</v>
      </c>
      <c r="X4201" s="70">
        <f>X4202+X4203+X4204</f>
        <v>0</v>
      </c>
      <c r="Z4201" s="70">
        <f>Z4202+Z4203+Z4204</f>
        <v>0</v>
      </c>
      <c r="AB4201" s="70">
        <f>AB4202+AB4203+AB4204</f>
        <v>0</v>
      </c>
      <c r="AD4201" s="70" t="e">
        <f>#REF!+AD4203+AD4204</f>
        <v>#REF!</v>
      </c>
      <c r="AF4201" s="70">
        <f>AF4202+AF4203+AF4204</f>
        <v>0</v>
      </c>
      <c r="AH4201" s="70" t="e">
        <f t="shared" si="714"/>
        <v>#REF!</v>
      </c>
      <c r="AI4201" s="67"/>
      <c r="AJ4201" s="447">
        <f>AJ4202+AJ4203+AJ4204</f>
        <v>0</v>
      </c>
      <c r="AK4201" s="71"/>
      <c r="AL4201" s="447">
        <f>AL4202+AL4203+AL4204</f>
        <v>0</v>
      </c>
      <c r="AM4201" s="447"/>
      <c r="AN4201" s="447">
        <f>AN4202+AN4203+AN4204</f>
        <v>0</v>
      </c>
      <c r="AO4201" s="70"/>
      <c r="AP4201" s="447">
        <f>AP4202+AP4203+AP4204</f>
        <v>0</v>
      </c>
      <c r="AQ4201" s="70"/>
    </row>
    <row r="4202" spans="2:43" ht="18" hidden="1" customHeight="1" x14ac:dyDescent="0.2">
      <c r="B4202" s="4"/>
      <c r="C4202" s="117"/>
      <c r="D4202" s="117"/>
      <c r="E4202" s="117"/>
      <c r="F4202" s="48"/>
      <c r="G4202" s="11"/>
      <c r="H4202" s="117"/>
      <c r="I4202" s="124"/>
      <c r="J4202" s="124"/>
      <c r="K4202" s="144"/>
      <c r="L4202" s="11"/>
      <c r="M4202" s="143"/>
      <c r="N4202" s="42"/>
      <c r="O4202" s="128"/>
      <c r="P4202" s="130"/>
      <c r="Q4202" s="130"/>
      <c r="R4202" s="72" t="s">
        <v>3</v>
      </c>
      <c r="S4202" s="181"/>
      <c r="T4202" s="73" t="s">
        <v>9</v>
      </c>
      <c r="V4202" s="74">
        <v>0</v>
      </c>
      <c r="X4202" s="74">
        <v>0</v>
      </c>
      <c r="Z4202" s="74">
        <v>0</v>
      </c>
      <c r="AB4202" s="74">
        <v>0</v>
      </c>
      <c r="AD4202" s="74">
        <v>0</v>
      </c>
      <c r="AF4202" s="74">
        <v>0</v>
      </c>
      <c r="AH4202" s="74">
        <f t="shared" si="714"/>
        <v>0</v>
      </c>
      <c r="AI4202" s="446"/>
      <c r="AJ4202" s="74">
        <v>0</v>
      </c>
      <c r="AK4202" s="8"/>
      <c r="AL4202" s="74">
        <v>0</v>
      </c>
      <c r="AM4202" s="74"/>
      <c r="AN4202" s="74">
        <v>0</v>
      </c>
      <c r="AO4202" s="74"/>
      <c r="AP4202" s="74">
        <v>0</v>
      </c>
      <c r="AQ4202" s="74"/>
    </row>
    <row r="4203" spans="2:43" ht="18" hidden="1" customHeight="1" x14ac:dyDescent="0.2">
      <c r="B4203" s="4"/>
      <c r="C4203" s="117"/>
      <c r="D4203" s="117"/>
      <c r="E4203" s="117"/>
      <c r="F4203" s="48"/>
      <c r="G4203" s="11"/>
      <c r="H4203" s="117"/>
      <c r="I4203" s="124"/>
      <c r="J4203" s="124"/>
      <c r="K4203" s="144"/>
      <c r="L4203" s="11"/>
      <c r="M4203" s="143"/>
      <c r="N4203" s="42"/>
      <c r="O4203" s="128"/>
      <c r="P4203" s="130"/>
      <c r="Q4203" s="130"/>
      <c r="R4203" s="72"/>
      <c r="S4203" s="181"/>
      <c r="T4203" s="73"/>
      <c r="V4203" s="74"/>
      <c r="X4203" s="74"/>
      <c r="Z4203" s="74"/>
      <c r="AB4203" s="74"/>
      <c r="AD4203" s="74"/>
      <c r="AF4203" s="74"/>
      <c r="AH4203" s="74">
        <f t="shared" si="714"/>
        <v>0</v>
      </c>
      <c r="AI4203" s="8"/>
      <c r="AJ4203" s="74"/>
      <c r="AK4203" s="8"/>
      <c r="AL4203" s="74"/>
      <c r="AM4203" s="74"/>
      <c r="AN4203" s="74"/>
      <c r="AO4203" s="74"/>
      <c r="AP4203" s="74"/>
      <c r="AQ4203" s="74"/>
    </row>
    <row r="4204" spans="2:43" ht="18" hidden="1" customHeight="1" x14ac:dyDescent="0.2">
      <c r="B4204" s="4"/>
      <c r="C4204" s="117"/>
      <c r="D4204" s="117"/>
      <c r="E4204" s="117"/>
      <c r="F4204" s="48"/>
      <c r="G4204" s="11"/>
      <c r="H4204" s="117"/>
      <c r="I4204" s="124"/>
      <c r="J4204" s="124"/>
      <c r="K4204" s="144"/>
      <c r="L4204" s="11"/>
      <c r="M4204" s="143"/>
      <c r="N4204" s="42"/>
      <c r="O4204" s="128"/>
      <c r="P4204" s="130"/>
      <c r="Q4204" s="130"/>
      <c r="R4204" s="72"/>
      <c r="S4204" s="181"/>
      <c r="T4204" s="73"/>
      <c r="V4204" s="74"/>
      <c r="X4204" s="74"/>
      <c r="Z4204" s="74"/>
      <c r="AB4204" s="74"/>
      <c r="AD4204" s="74"/>
      <c r="AF4204" s="74"/>
      <c r="AH4204" s="74">
        <f t="shared" si="714"/>
        <v>0</v>
      </c>
      <c r="AI4204" s="8"/>
      <c r="AJ4204" s="74"/>
      <c r="AK4204" s="8"/>
      <c r="AL4204" s="74"/>
      <c r="AM4204" s="74"/>
      <c r="AN4204" s="74"/>
      <c r="AO4204" s="74"/>
      <c r="AP4204" s="74"/>
      <c r="AQ4204" s="74"/>
    </row>
    <row r="4205" spans="2:43" ht="18" hidden="1" customHeight="1" x14ac:dyDescent="0.2">
      <c r="B4205" s="4"/>
      <c r="C4205" s="117"/>
      <c r="D4205" s="117"/>
      <c r="E4205" s="117"/>
      <c r="F4205" s="48"/>
      <c r="G4205" s="11"/>
      <c r="H4205" s="117"/>
      <c r="I4205" s="124"/>
      <c r="J4205" s="124"/>
      <c r="K4205" s="144"/>
      <c r="L4205" s="11"/>
      <c r="M4205" s="143"/>
      <c r="N4205" s="42"/>
      <c r="O4205" s="128"/>
      <c r="P4205" s="130"/>
      <c r="Q4205" s="131">
        <v>2</v>
      </c>
      <c r="R4205" s="68"/>
      <c r="S4205" s="35"/>
      <c r="T4205" s="69" t="s">
        <v>11</v>
      </c>
      <c r="U4205" s="92"/>
      <c r="V4205" s="70">
        <f>V4206+V4207+V4208</f>
        <v>0</v>
      </c>
      <c r="X4205" s="70">
        <f>X4206+X4207+X4208</f>
        <v>0</v>
      </c>
      <c r="Z4205" s="70">
        <f>Z4206+Z4207+Z4208</f>
        <v>0</v>
      </c>
      <c r="AB4205" s="70">
        <f>AB4206+AB4207+AB4208</f>
        <v>0</v>
      </c>
      <c r="AD4205" s="70" t="e">
        <f>#REF!+AD4207+AD4208</f>
        <v>#REF!</v>
      </c>
      <c r="AF4205" s="70">
        <f>AF4206+AF4207+AF4208</f>
        <v>0</v>
      </c>
      <c r="AH4205" s="70" t="e">
        <f t="shared" si="714"/>
        <v>#REF!</v>
      </c>
      <c r="AI4205" s="8"/>
      <c r="AJ4205" s="447">
        <f>AJ4206+AJ4207+AJ4208</f>
        <v>0</v>
      </c>
      <c r="AK4205" s="71"/>
      <c r="AL4205" s="447">
        <f>AL4206+AL4207+AL4208</f>
        <v>0</v>
      </c>
      <c r="AM4205" s="447"/>
      <c r="AN4205" s="447">
        <f>AN4206+AN4207+AN4208</f>
        <v>0</v>
      </c>
      <c r="AO4205" s="70"/>
      <c r="AP4205" s="447">
        <f>AP4206+AP4207+AP4208</f>
        <v>0</v>
      </c>
      <c r="AQ4205" s="70"/>
    </row>
    <row r="4206" spans="2:43" ht="18" hidden="1" customHeight="1" x14ac:dyDescent="0.2">
      <c r="B4206" s="4"/>
      <c r="C4206" s="117"/>
      <c r="D4206" s="117"/>
      <c r="E4206" s="117"/>
      <c r="F4206" s="48"/>
      <c r="G4206" s="11"/>
      <c r="H4206" s="117"/>
      <c r="I4206" s="124"/>
      <c r="J4206" s="124"/>
      <c r="K4206" s="144"/>
      <c r="L4206" s="11"/>
      <c r="M4206" s="143"/>
      <c r="N4206" s="42"/>
      <c r="O4206" s="128"/>
      <c r="P4206" s="130"/>
      <c r="Q4206" s="130"/>
      <c r="R4206" s="72" t="s">
        <v>3</v>
      </c>
      <c r="S4206" s="181"/>
      <c r="T4206" s="73" t="s">
        <v>11</v>
      </c>
      <c r="V4206" s="74">
        <v>0</v>
      </c>
      <c r="X4206" s="74">
        <v>0</v>
      </c>
      <c r="Z4206" s="74">
        <v>0</v>
      </c>
      <c r="AB4206" s="74">
        <v>0</v>
      </c>
      <c r="AD4206" s="74">
        <v>0</v>
      </c>
      <c r="AF4206" s="74">
        <v>0</v>
      </c>
      <c r="AH4206" s="74">
        <f t="shared" si="714"/>
        <v>0</v>
      </c>
      <c r="AI4206" s="446"/>
      <c r="AJ4206" s="74">
        <v>0</v>
      </c>
      <c r="AK4206" s="8"/>
      <c r="AL4206" s="74">
        <v>0</v>
      </c>
      <c r="AM4206" s="74"/>
      <c r="AN4206" s="74">
        <v>0</v>
      </c>
      <c r="AO4206" s="74"/>
      <c r="AP4206" s="74">
        <v>0</v>
      </c>
      <c r="AQ4206" s="74"/>
    </row>
    <row r="4207" spans="2:43" ht="18" hidden="1" customHeight="1" x14ac:dyDescent="0.2">
      <c r="B4207" s="4"/>
      <c r="C4207" s="117"/>
      <c r="D4207" s="117"/>
      <c r="E4207" s="117"/>
      <c r="F4207" s="48"/>
      <c r="G4207" s="11"/>
      <c r="H4207" s="117"/>
      <c r="I4207" s="124"/>
      <c r="J4207" s="124"/>
      <c r="K4207" s="144"/>
      <c r="L4207" s="11"/>
      <c r="M4207" s="143"/>
      <c r="N4207" s="42"/>
      <c r="O4207" s="128"/>
      <c r="P4207" s="130"/>
      <c r="Q4207" s="130"/>
      <c r="R4207" s="72"/>
      <c r="S4207" s="181"/>
      <c r="T4207" s="73"/>
      <c r="V4207" s="74"/>
      <c r="X4207" s="74"/>
      <c r="Z4207" s="74"/>
      <c r="AB4207" s="74"/>
      <c r="AD4207" s="74"/>
      <c r="AF4207" s="74"/>
      <c r="AH4207" s="74">
        <f t="shared" si="714"/>
        <v>0</v>
      </c>
      <c r="AI4207" s="8"/>
      <c r="AJ4207" s="74"/>
      <c r="AK4207" s="8"/>
      <c r="AL4207" s="74"/>
      <c r="AM4207" s="74"/>
      <c r="AN4207" s="74"/>
      <c r="AO4207" s="74"/>
      <c r="AP4207" s="74"/>
      <c r="AQ4207" s="74"/>
    </row>
    <row r="4208" spans="2:43" ht="18" hidden="1" customHeight="1" x14ac:dyDescent="0.2">
      <c r="B4208" s="4"/>
      <c r="C4208" s="117"/>
      <c r="D4208" s="117"/>
      <c r="E4208" s="117"/>
      <c r="F4208" s="48"/>
      <c r="G4208" s="11"/>
      <c r="H4208" s="117"/>
      <c r="I4208" s="124"/>
      <c r="J4208" s="124"/>
      <c r="K4208" s="144"/>
      <c r="L4208" s="11"/>
      <c r="M4208" s="143"/>
      <c r="N4208" s="42"/>
      <c r="O4208" s="128"/>
      <c r="P4208" s="130"/>
      <c r="Q4208" s="130"/>
      <c r="R4208" s="72"/>
      <c r="S4208" s="181"/>
      <c r="T4208" s="73"/>
      <c r="V4208" s="74"/>
      <c r="X4208" s="74"/>
      <c r="Z4208" s="74"/>
      <c r="AB4208" s="74"/>
      <c r="AD4208" s="74"/>
      <c r="AF4208" s="74"/>
      <c r="AH4208" s="74">
        <f t="shared" si="714"/>
        <v>0</v>
      </c>
      <c r="AI4208" s="8"/>
      <c r="AJ4208" s="74"/>
      <c r="AK4208" s="8"/>
      <c r="AL4208" s="74"/>
      <c r="AM4208" s="74"/>
      <c r="AN4208" s="74"/>
      <c r="AO4208" s="74"/>
      <c r="AP4208" s="74"/>
      <c r="AQ4208" s="74"/>
    </row>
    <row r="4209" spans="2:43" ht="18" hidden="1" customHeight="1" x14ac:dyDescent="0.2">
      <c r="B4209" s="4"/>
      <c r="C4209" s="117"/>
      <c r="D4209" s="117"/>
      <c r="E4209" s="117"/>
      <c r="F4209" s="48"/>
      <c r="G4209" s="11"/>
      <c r="H4209" s="117"/>
      <c r="I4209" s="124"/>
      <c r="J4209" s="124"/>
      <c r="K4209" s="144"/>
      <c r="L4209" s="11"/>
      <c r="M4209" s="143"/>
      <c r="N4209" s="42"/>
      <c r="O4209" s="128"/>
      <c r="P4209" s="130"/>
      <c r="Q4209" s="131">
        <v>4</v>
      </c>
      <c r="R4209" s="68"/>
      <c r="S4209" s="35"/>
      <c r="T4209" s="69" t="s">
        <v>13</v>
      </c>
      <c r="U4209" s="92"/>
      <c r="V4209" s="70">
        <f>V4210+V4211+V4212</f>
        <v>0</v>
      </c>
      <c r="X4209" s="70">
        <f>X4210+X4211+X4212</f>
        <v>0</v>
      </c>
      <c r="Z4209" s="70">
        <f>Z4210+Z4211+Z4212</f>
        <v>0</v>
      </c>
      <c r="AB4209" s="70">
        <f>AB4210+AB4211+AB4212</f>
        <v>0</v>
      </c>
      <c r="AD4209" s="70" t="e">
        <f>#REF!+AD4211+AD4212</f>
        <v>#REF!</v>
      </c>
      <c r="AF4209" s="70">
        <f>AF4210+AF4211+AF4212</f>
        <v>0</v>
      </c>
      <c r="AH4209" s="70" t="e">
        <f t="shared" si="714"/>
        <v>#REF!</v>
      </c>
      <c r="AI4209" s="8"/>
      <c r="AJ4209" s="447">
        <f>AJ4210+AJ4211+AJ4212</f>
        <v>0</v>
      </c>
      <c r="AK4209" s="71"/>
      <c r="AL4209" s="447">
        <f>AL4210+AL4211+AL4212</f>
        <v>0</v>
      </c>
      <c r="AM4209" s="447"/>
      <c r="AN4209" s="447">
        <f>AN4210+AN4211+AN4212</f>
        <v>0</v>
      </c>
      <c r="AO4209" s="70"/>
      <c r="AP4209" s="447">
        <f>AP4210+AP4211+AP4212</f>
        <v>0</v>
      </c>
      <c r="AQ4209" s="70"/>
    </row>
    <row r="4210" spans="2:43" ht="18" hidden="1" customHeight="1" x14ac:dyDescent="0.2">
      <c r="B4210" s="4"/>
      <c r="C4210" s="117"/>
      <c r="D4210" s="117"/>
      <c r="E4210" s="117"/>
      <c r="F4210" s="48"/>
      <c r="G4210" s="11"/>
      <c r="H4210" s="117"/>
      <c r="I4210" s="124"/>
      <c r="J4210" s="124"/>
      <c r="K4210" s="144"/>
      <c r="L4210" s="11"/>
      <c r="M4210" s="143"/>
      <c r="N4210" s="42"/>
      <c r="O4210" s="128"/>
      <c r="P4210" s="130"/>
      <c r="Q4210" s="130"/>
      <c r="R4210" s="72" t="s">
        <v>3</v>
      </c>
      <c r="S4210" s="181"/>
      <c r="T4210" s="73" t="s">
        <v>13</v>
      </c>
      <c r="V4210" s="74">
        <v>0</v>
      </c>
      <c r="X4210" s="74">
        <v>0</v>
      </c>
      <c r="Z4210" s="74">
        <v>0</v>
      </c>
      <c r="AB4210" s="74">
        <v>0</v>
      </c>
      <c r="AD4210" s="74">
        <v>0</v>
      </c>
      <c r="AF4210" s="74">
        <v>0</v>
      </c>
      <c r="AH4210" s="74">
        <f t="shared" si="714"/>
        <v>0</v>
      </c>
      <c r="AI4210" s="446"/>
      <c r="AJ4210" s="74">
        <v>0</v>
      </c>
      <c r="AK4210" s="8"/>
      <c r="AL4210" s="74">
        <v>0</v>
      </c>
      <c r="AM4210" s="74"/>
      <c r="AN4210" s="74">
        <v>0</v>
      </c>
      <c r="AO4210" s="74"/>
      <c r="AP4210" s="74">
        <v>0</v>
      </c>
      <c r="AQ4210" s="74"/>
    </row>
    <row r="4211" spans="2:43" ht="18" hidden="1" customHeight="1" x14ac:dyDescent="0.2">
      <c r="B4211" s="4"/>
      <c r="C4211" s="117"/>
      <c r="D4211" s="117"/>
      <c r="E4211" s="117"/>
      <c r="F4211" s="48"/>
      <c r="G4211" s="11"/>
      <c r="H4211" s="117"/>
      <c r="I4211" s="124"/>
      <c r="J4211" s="124"/>
      <c r="K4211" s="144"/>
      <c r="L4211" s="11"/>
      <c r="M4211" s="143"/>
      <c r="N4211" s="42"/>
      <c r="O4211" s="128"/>
      <c r="P4211" s="130"/>
      <c r="Q4211" s="130"/>
      <c r="R4211" s="72"/>
      <c r="S4211" s="181"/>
      <c r="T4211" s="73"/>
      <c r="V4211" s="74"/>
      <c r="X4211" s="74"/>
      <c r="Z4211" s="74"/>
      <c r="AB4211" s="74"/>
      <c r="AD4211" s="74"/>
      <c r="AF4211" s="74"/>
      <c r="AH4211" s="74">
        <f t="shared" si="714"/>
        <v>0</v>
      </c>
      <c r="AI4211" s="8"/>
      <c r="AJ4211" s="74"/>
      <c r="AK4211" s="8"/>
      <c r="AL4211" s="74"/>
      <c r="AM4211" s="74"/>
      <c r="AN4211" s="74"/>
      <c r="AO4211" s="74"/>
      <c r="AP4211" s="74"/>
      <c r="AQ4211" s="74"/>
    </row>
    <row r="4212" spans="2:43" ht="18" hidden="1" customHeight="1" x14ac:dyDescent="0.2">
      <c r="B4212" s="4"/>
      <c r="C4212" s="117"/>
      <c r="D4212" s="117"/>
      <c r="E4212" s="117"/>
      <c r="F4212" s="48"/>
      <c r="G4212" s="11"/>
      <c r="H4212" s="117"/>
      <c r="I4212" s="124"/>
      <c r="J4212" s="124"/>
      <c r="K4212" s="144"/>
      <c r="L4212" s="11"/>
      <c r="M4212" s="143"/>
      <c r="N4212" s="42"/>
      <c r="O4212" s="128"/>
      <c r="P4212" s="130"/>
      <c r="Q4212" s="130"/>
      <c r="R4212" s="72"/>
      <c r="S4212" s="181"/>
      <c r="T4212" s="73"/>
      <c r="V4212" s="74"/>
      <c r="X4212" s="74"/>
      <c r="Z4212" s="74"/>
      <c r="AB4212" s="74"/>
      <c r="AD4212" s="74"/>
      <c r="AF4212" s="74"/>
      <c r="AH4212" s="74">
        <f t="shared" si="714"/>
        <v>0</v>
      </c>
      <c r="AI4212" s="8"/>
      <c r="AJ4212" s="74"/>
      <c r="AK4212" s="8"/>
      <c r="AL4212" s="74"/>
      <c r="AM4212" s="74"/>
      <c r="AN4212" s="74"/>
      <c r="AO4212" s="74"/>
      <c r="AP4212" s="74"/>
      <c r="AQ4212" s="74"/>
    </row>
    <row r="4213" spans="2:43" ht="18" hidden="1" customHeight="1" x14ac:dyDescent="0.2">
      <c r="B4213" s="4"/>
      <c r="C4213" s="117"/>
      <c r="D4213" s="117"/>
      <c r="E4213" s="117"/>
      <c r="F4213" s="48"/>
      <c r="G4213" s="11"/>
      <c r="H4213" s="117"/>
      <c r="I4213" s="124"/>
      <c r="J4213" s="124"/>
      <c r="K4213" s="144"/>
      <c r="L4213" s="11"/>
      <c r="M4213" s="143"/>
      <c r="N4213" s="42"/>
      <c r="O4213" s="127" t="s">
        <v>0</v>
      </c>
      <c r="P4213" s="123"/>
      <c r="Q4213" s="123"/>
      <c r="R4213" s="49"/>
      <c r="S4213" s="18"/>
      <c r="T4213" s="50" t="s">
        <v>60</v>
      </c>
      <c r="U4213" s="76"/>
      <c r="V4213" s="51">
        <f>V4214</f>
        <v>0</v>
      </c>
      <c r="X4213" s="51">
        <f>X4214</f>
        <v>0</v>
      </c>
      <c r="Z4213" s="51">
        <f>Z4214</f>
        <v>0</v>
      </c>
      <c r="AB4213" s="51">
        <f>AB4214</f>
        <v>0</v>
      </c>
      <c r="AD4213" s="51" t="e">
        <f>#REF!</f>
        <v>#REF!</v>
      </c>
      <c r="AF4213" s="51">
        <f>AF4214</f>
        <v>0</v>
      </c>
      <c r="AH4213" s="51" t="e">
        <f t="shared" si="714"/>
        <v>#REF!</v>
      </c>
      <c r="AI4213" s="8"/>
      <c r="AJ4213" s="51">
        <f>AJ4214</f>
        <v>0</v>
      </c>
      <c r="AK4213" s="5"/>
      <c r="AL4213" s="51">
        <f t="shared" ref="AL4213:AP4215" si="718">AL4214</f>
        <v>0</v>
      </c>
      <c r="AM4213" s="51"/>
      <c r="AN4213" s="51">
        <f t="shared" si="718"/>
        <v>0</v>
      </c>
      <c r="AO4213" s="51"/>
      <c r="AP4213" s="51">
        <f t="shared" si="718"/>
        <v>0</v>
      </c>
      <c r="AQ4213" s="51"/>
    </row>
    <row r="4214" spans="2:43" ht="18" hidden="1" customHeight="1" x14ac:dyDescent="0.2">
      <c r="B4214" s="4"/>
      <c r="C4214" s="117"/>
      <c r="D4214" s="117"/>
      <c r="E4214" s="117"/>
      <c r="F4214" s="48"/>
      <c r="G4214" s="11"/>
      <c r="H4214" s="117"/>
      <c r="I4214" s="124"/>
      <c r="J4214" s="124"/>
      <c r="K4214" s="144"/>
      <c r="L4214" s="11"/>
      <c r="M4214" s="143"/>
      <c r="N4214" s="42"/>
      <c r="O4214" s="128"/>
      <c r="P4214" s="129">
        <v>1</v>
      </c>
      <c r="Q4214" s="129"/>
      <c r="R4214" s="64"/>
      <c r="S4214" s="234"/>
      <c r="T4214" s="65" t="s">
        <v>8</v>
      </c>
      <c r="U4214" s="155"/>
      <c r="V4214" s="66">
        <f>V4215</f>
        <v>0</v>
      </c>
      <c r="X4214" s="66">
        <f>X4215</f>
        <v>0</v>
      </c>
      <c r="Z4214" s="66">
        <f>Z4215</f>
        <v>0</v>
      </c>
      <c r="AB4214" s="66">
        <f>AB4215</f>
        <v>0</v>
      </c>
      <c r="AD4214" s="66" t="e">
        <f>#REF!</f>
        <v>#REF!</v>
      </c>
      <c r="AF4214" s="66">
        <f>AF4215</f>
        <v>0</v>
      </c>
      <c r="AH4214" s="66" t="e">
        <f t="shared" si="714"/>
        <v>#REF!</v>
      </c>
      <c r="AI4214" s="5"/>
      <c r="AJ4214" s="66">
        <f>AJ4215</f>
        <v>0</v>
      </c>
      <c r="AK4214" s="67"/>
      <c r="AL4214" s="66">
        <f t="shared" si="718"/>
        <v>0</v>
      </c>
      <c r="AM4214" s="66"/>
      <c r="AN4214" s="66">
        <f t="shared" si="718"/>
        <v>0</v>
      </c>
      <c r="AO4214" s="66"/>
      <c r="AP4214" s="66">
        <f t="shared" si="718"/>
        <v>0</v>
      </c>
      <c r="AQ4214" s="66"/>
    </row>
    <row r="4215" spans="2:43" ht="18" hidden="1" customHeight="1" x14ac:dyDescent="0.2">
      <c r="B4215" s="4"/>
      <c r="C4215" s="117"/>
      <c r="D4215" s="117"/>
      <c r="E4215" s="117"/>
      <c r="F4215" s="48"/>
      <c r="G4215" s="11"/>
      <c r="H4215" s="117"/>
      <c r="I4215" s="124"/>
      <c r="J4215" s="124"/>
      <c r="K4215" s="144"/>
      <c r="L4215" s="11"/>
      <c r="M4215" s="143"/>
      <c r="N4215" s="42"/>
      <c r="O4215" s="128"/>
      <c r="P4215" s="130"/>
      <c r="Q4215" s="131">
        <v>1</v>
      </c>
      <c r="R4215" s="68"/>
      <c r="S4215" s="35"/>
      <c r="T4215" s="69" t="s">
        <v>46</v>
      </c>
      <c r="U4215" s="92"/>
      <c r="V4215" s="70">
        <f>V4216</f>
        <v>0</v>
      </c>
      <c r="X4215" s="70">
        <f>X4216</f>
        <v>0</v>
      </c>
      <c r="Z4215" s="70">
        <f>Z4216</f>
        <v>0</v>
      </c>
      <c r="AB4215" s="70">
        <f>AB4216</f>
        <v>0</v>
      </c>
      <c r="AD4215" s="70" t="e">
        <f>#REF!</f>
        <v>#REF!</v>
      </c>
      <c r="AF4215" s="70">
        <f>AF4216</f>
        <v>0</v>
      </c>
      <c r="AH4215" s="70" t="e">
        <f t="shared" si="714"/>
        <v>#REF!</v>
      </c>
      <c r="AI4215" s="67"/>
      <c r="AJ4215" s="447">
        <f>AJ4216</f>
        <v>0</v>
      </c>
      <c r="AK4215" s="71"/>
      <c r="AL4215" s="447">
        <f t="shared" si="718"/>
        <v>0</v>
      </c>
      <c r="AM4215" s="447"/>
      <c r="AN4215" s="447">
        <f t="shared" si="718"/>
        <v>0</v>
      </c>
      <c r="AO4215" s="70"/>
      <c r="AP4215" s="447">
        <f t="shared" si="718"/>
        <v>0</v>
      </c>
      <c r="AQ4215" s="70"/>
    </row>
    <row r="4216" spans="2:43" ht="18" hidden="1" customHeight="1" x14ac:dyDescent="0.2">
      <c r="B4216" s="4"/>
      <c r="C4216" s="117"/>
      <c r="D4216" s="117"/>
      <c r="E4216" s="117"/>
      <c r="F4216" s="48"/>
      <c r="G4216" s="11"/>
      <c r="H4216" s="117"/>
      <c r="I4216" s="124"/>
      <c r="J4216" s="124"/>
      <c r="K4216" s="144"/>
      <c r="L4216" s="11"/>
      <c r="M4216" s="143"/>
      <c r="N4216" s="42"/>
      <c r="O4216" s="128"/>
      <c r="P4216" s="130"/>
      <c r="Q4216" s="131"/>
      <c r="R4216" s="72" t="s">
        <v>3</v>
      </c>
      <c r="S4216" s="181"/>
      <c r="T4216" s="73" t="s">
        <v>46</v>
      </c>
      <c r="V4216" s="74">
        <v>0</v>
      </c>
      <c r="X4216" s="74">
        <v>0</v>
      </c>
      <c r="Z4216" s="74">
        <v>0</v>
      </c>
      <c r="AB4216" s="74">
        <v>0</v>
      </c>
      <c r="AD4216" s="74">
        <v>0</v>
      </c>
      <c r="AF4216" s="74">
        <v>0</v>
      </c>
      <c r="AH4216" s="74">
        <f t="shared" si="714"/>
        <v>0</v>
      </c>
      <c r="AI4216" s="446"/>
      <c r="AJ4216" s="74">
        <v>0</v>
      </c>
      <c r="AK4216" s="8"/>
      <c r="AL4216" s="74">
        <v>0</v>
      </c>
      <c r="AM4216" s="74"/>
      <c r="AN4216" s="74">
        <v>0</v>
      </c>
      <c r="AO4216" s="74"/>
      <c r="AP4216" s="74">
        <v>0</v>
      </c>
      <c r="AQ4216" s="74"/>
    </row>
    <row r="4217" spans="2:43" ht="18" hidden="1" customHeight="1" x14ac:dyDescent="0.2">
      <c r="B4217" s="4"/>
      <c r="C4217" s="117"/>
      <c r="D4217" s="117"/>
      <c r="E4217" s="117"/>
      <c r="F4217" s="48"/>
      <c r="G4217" s="11"/>
      <c r="H4217" s="117"/>
      <c r="I4217" s="124"/>
      <c r="J4217" s="124"/>
      <c r="K4217" s="144"/>
      <c r="L4217" s="11"/>
      <c r="M4217" s="143"/>
      <c r="N4217" s="42"/>
      <c r="O4217" s="127" t="s">
        <v>18</v>
      </c>
      <c r="P4217" s="123"/>
      <c r="Q4217" s="123"/>
      <c r="R4217" s="49"/>
      <c r="S4217" s="18"/>
      <c r="T4217" s="50" t="s">
        <v>190</v>
      </c>
      <c r="U4217" s="76"/>
      <c r="V4217" s="51">
        <f>V4218+V4231+V4234+V4237</f>
        <v>0</v>
      </c>
      <c r="X4217" s="51">
        <f>X4218+X4231+X4234+X4237</f>
        <v>0</v>
      </c>
      <c r="Z4217" s="51">
        <f>Z4218+Z4231+Z4234+Z4237</f>
        <v>0</v>
      </c>
      <c r="AB4217" s="51">
        <f>AB4218+AB4231+AB4234+AB4237</f>
        <v>0</v>
      </c>
      <c r="AD4217" s="51" t="e">
        <f>#REF!+AD4231+AD4234+AD4237</f>
        <v>#REF!</v>
      </c>
      <c r="AF4217" s="51">
        <f>AF4218+AF4231+AF4234+AF4237</f>
        <v>0</v>
      </c>
      <c r="AH4217" s="51" t="e">
        <f t="shared" si="714"/>
        <v>#REF!</v>
      </c>
      <c r="AI4217" s="8"/>
      <c r="AJ4217" s="51">
        <f>AJ4218+AJ4231+AJ4234+AJ4237</f>
        <v>0</v>
      </c>
      <c r="AK4217" s="5"/>
      <c r="AL4217" s="51">
        <f>AL4218+AL4231+AL4234+AL4237</f>
        <v>0</v>
      </c>
      <c r="AM4217" s="51"/>
      <c r="AN4217" s="51">
        <f>AN4218+AN4231+AN4234+AN4237</f>
        <v>0</v>
      </c>
      <c r="AO4217" s="51"/>
      <c r="AP4217" s="51">
        <f>AP4218+AP4231+AP4234+AP4237</f>
        <v>0</v>
      </c>
      <c r="AQ4217" s="51"/>
    </row>
    <row r="4218" spans="2:43" ht="18" hidden="1" customHeight="1" x14ac:dyDescent="0.2">
      <c r="B4218" s="4"/>
      <c r="C4218" s="117"/>
      <c r="D4218" s="117"/>
      <c r="E4218" s="117"/>
      <c r="F4218" s="48"/>
      <c r="G4218" s="11"/>
      <c r="H4218" s="117"/>
      <c r="I4218" s="124"/>
      <c r="J4218" s="124"/>
      <c r="K4218" s="144"/>
      <c r="L4218" s="11"/>
      <c r="M4218" s="143"/>
      <c r="N4218" s="42"/>
      <c r="O4218" s="128"/>
      <c r="P4218" s="129">
        <v>2</v>
      </c>
      <c r="Q4218" s="129"/>
      <c r="R4218" s="64"/>
      <c r="S4218" s="234"/>
      <c r="T4218" s="65" t="s">
        <v>195</v>
      </c>
      <c r="U4218" s="155"/>
      <c r="V4218" s="66">
        <f>V4219+V4221+V4224+V4227+V4229</f>
        <v>0</v>
      </c>
      <c r="X4218" s="66">
        <f>X4219+X4221+X4224+X4227+X4229</f>
        <v>0</v>
      </c>
      <c r="Z4218" s="66">
        <f>Z4219+Z4221+Z4224+Z4227+Z4229</f>
        <v>0</v>
      </c>
      <c r="AB4218" s="66">
        <f>AB4219+AB4221+AB4224+AB4227+AB4229</f>
        <v>0</v>
      </c>
      <c r="AD4218" s="66" t="e">
        <f>#REF!+AD4221+AD4224+AD4227+AD4229</f>
        <v>#REF!</v>
      </c>
      <c r="AF4218" s="66">
        <f>AF4219+AF4221+AF4224+AF4227+AF4229</f>
        <v>0</v>
      </c>
      <c r="AH4218" s="66" t="e">
        <f t="shared" si="714"/>
        <v>#REF!</v>
      </c>
      <c r="AI4218" s="5"/>
      <c r="AJ4218" s="66">
        <f>AJ4219+AJ4221+AJ4224+AJ4227+AJ4229</f>
        <v>0</v>
      </c>
      <c r="AK4218" s="67"/>
      <c r="AL4218" s="66">
        <f>AL4219+AL4221+AL4224+AL4227+AL4229</f>
        <v>0</v>
      </c>
      <c r="AM4218" s="66"/>
      <c r="AN4218" s="66">
        <f>AN4219+AN4221+AN4224+AN4227+AN4229</f>
        <v>0</v>
      </c>
      <c r="AO4218" s="66"/>
      <c r="AP4218" s="66">
        <f>AP4219+AP4221+AP4224+AP4227+AP4229</f>
        <v>0</v>
      </c>
      <c r="AQ4218" s="66"/>
    </row>
    <row r="4219" spans="2:43" ht="18" hidden="1" customHeight="1" x14ac:dyDescent="0.2">
      <c r="B4219" s="4"/>
      <c r="C4219" s="117"/>
      <c r="D4219" s="117"/>
      <c r="E4219" s="117"/>
      <c r="F4219" s="48"/>
      <c r="G4219" s="11"/>
      <c r="H4219" s="117"/>
      <c r="I4219" s="124"/>
      <c r="J4219" s="124"/>
      <c r="K4219" s="144"/>
      <c r="L4219" s="11"/>
      <c r="M4219" s="143"/>
      <c r="N4219" s="42"/>
      <c r="O4219" s="128"/>
      <c r="P4219" s="130"/>
      <c r="Q4219" s="131">
        <v>1</v>
      </c>
      <c r="R4219" s="68"/>
      <c r="S4219" s="35"/>
      <c r="T4219" s="69" t="s">
        <v>47</v>
      </c>
      <c r="U4219" s="92"/>
      <c r="V4219" s="70">
        <f>V4220</f>
        <v>0</v>
      </c>
      <c r="X4219" s="70">
        <f>X4220</f>
        <v>0</v>
      </c>
      <c r="Z4219" s="70">
        <f>Z4220</f>
        <v>0</v>
      </c>
      <c r="AB4219" s="70">
        <f>AB4220</f>
        <v>0</v>
      </c>
      <c r="AD4219" s="70" t="e">
        <f>#REF!</f>
        <v>#REF!</v>
      </c>
      <c r="AF4219" s="70">
        <f>AF4220</f>
        <v>0</v>
      </c>
      <c r="AH4219" s="70" t="e">
        <f t="shared" si="714"/>
        <v>#REF!</v>
      </c>
      <c r="AI4219" s="67"/>
      <c r="AJ4219" s="447">
        <f>AJ4220</f>
        <v>0</v>
      </c>
      <c r="AK4219" s="71"/>
      <c r="AL4219" s="447">
        <f>AL4220</f>
        <v>0</v>
      </c>
      <c r="AM4219" s="447"/>
      <c r="AN4219" s="447">
        <f>AN4220</f>
        <v>0</v>
      </c>
      <c r="AO4219" s="70"/>
      <c r="AP4219" s="447">
        <f>AP4220</f>
        <v>0</v>
      </c>
      <c r="AQ4219" s="70"/>
    </row>
    <row r="4220" spans="2:43" ht="18" hidden="1" customHeight="1" x14ac:dyDescent="0.2">
      <c r="B4220" s="4"/>
      <c r="C4220" s="117"/>
      <c r="D4220" s="117"/>
      <c r="E4220" s="117"/>
      <c r="F4220" s="48"/>
      <c r="G4220" s="11"/>
      <c r="H4220" s="117"/>
      <c r="I4220" s="124"/>
      <c r="J4220" s="124"/>
      <c r="K4220" s="144"/>
      <c r="L4220" s="11"/>
      <c r="M4220" s="143"/>
      <c r="N4220" s="42"/>
      <c r="O4220" s="128"/>
      <c r="P4220" s="130"/>
      <c r="Q4220" s="130"/>
      <c r="R4220" s="72" t="s">
        <v>3</v>
      </c>
      <c r="S4220" s="181"/>
      <c r="T4220" s="73" t="s">
        <v>17</v>
      </c>
      <c r="V4220" s="74">
        <v>0</v>
      </c>
      <c r="X4220" s="74">
        <v>0</v>
      </c>
      <c r="Z4220" s="74">
        <v>0</v>
      </c>
      <c r="AB4220" s="74">
        <v>0</v>
      </c>
      <c r="AD4220" s="74">
        <v>0</v>
      </c>
      <c r="AF4220" s="74">
        <v>0</v>
      </c>
      <c r="AH4220" s="74">
        <f t="shared" si="714"/>
        <v>0</v>
      </c>
      <c r="AI4220" s="446"/>
      <c r="AJ4220" s="74">
        <v>0</v>
      </c>
      <c r="AK4220" s="8"/>
      <c r="AL4220" s="74">
        <v>0</v>
      </c>
      <c r="AM4220" s="74"/>
      <c r="AN4220" s="74">
        <v>0</v>
      </c>
      <c r="AO4220" s="74"/>
      <c r="AP4220" s="74">
        <v>0</v>
      </c>
      <c r="AQ4220" s="74"/>
    </row>
    <row r="4221" spans="2:43" ht="18" hidden="1" customHeight="1" x14ac:dyDescent="0.2">
      <c r="B4221" s="4"/>
      <c r="C4221" s="117"/>
      <c r="D4221" s="117"/>
      <c r="E4221" s="117"/>
      <c r="F4221" s="48"/>
      <c r="G4221" s="11"/>
      <c r="H4221" s="117"/>
      <c r="I4221" s="124"/>
      <c r="J4221" s="124"/>
      <c r="K4221" s="144"/>
      <c r="L4221" s="11"/>
      <c r="M4221" s="143"/>
      <c r="N4221" s="42"/>
      <c r="O4221" s="128"/>
      <c r="P4221" s="130"/>
      <c r="Q4221" s="131">
        <v>2</v>
      </c>
      <c r="R4221" s="68"/>
      <c r="S4221" s="35"/>
      <c r="T4221" s="69" t="s">
        <v>227</v>
      </c>
      <c r="U4221" s="92"/>
      <c r="V4221" s="70">
        <f>V4222+V4223</f>
        <v>0</v>
      </c>
      <c r="X4221" s="70">
        <f>X4222+X4223</f>
        <v>0</v>
      </c>
      <c r="Z4221" s="70">
        <f>Z4222+Z4223</f>
        <v>0</v>
      </c>
      <c r="AB4221" s="70">
        <f>AB4222+AB4223</f>
        <v>0</v>
      </c>
      <c r="AD4221" s="70" t="e">
        <f>#REF!+AD4223</f>
        <v>#REF!</v>
      </c>
      <c r="AF4221" s="70">
        <f>AF4222+AF4223</f>
        <v>0</v>
      </c>
      <c r="AH4221" s="70" t="e">
        <f t="shared" si="714"/>
        <v>#REF!</v>
      </c>
      <c r="AI4221" s="8"/>
      <c r="AJ4221" s="447">
        <f>AJ4222+AJ4223</f>
        <v>0</v>
      </c>
      <c r="AK4221" s="71"/>
      <c r="AL4221" s="447">
        <f>AL4222+AL4223</f>
        <v>0</v>
      </c>
      <c r="AM4221" s="447"/>
      <c r="AN4221" s="447">
        <f>AN4222+AN4223</f>
        <v>0</v>
      </c>
      <c r="AO4221" s="70"/>
      <c r="AP4221" s="447">
        <f>AP4222+AP4223</f>
        <v>0</v>
      </c>
      <c r="AQ4221" s="70"/>
    </row>
    <row r="4222" spans="2:43" ht="18" hidden="1" customHeight="1" x14ac:dyDescent="0.2">
      <c r="B4222" s="4"/>
      <c r="C4222" s="117"/>
      <c r="D4222" s="117"/>
      <c r="E4222" s="117"/>
      <c r="F4222" s="48"/>
      <c r="G4222" s="11"/>
      <c r="H4222" s="117"/>
      <c r="I4222" s="124"/>
      <c r="J4222" s="124"/>
      <c r="K4222" s="144"/>
      <c r="L4222" s="11"/>
      <c r="M4222" s="143"/>
      <c r="N4222" s="42"/>
      <c r="O4222" s="128"/>
      <c r="P4222" s="130"/>
      <c r="Q4222" s="130"/>
      <c r="R4222" s="72" t="s">
        <v>3</v>
      </c>
      <c r="S4222" s="181"/>
      <c r="T4222" s="73" t="s">
        <v>78</v>
      </c>
      <c r="V4222" s="74">
        <v>0</v>
      </c>
      <c r="X4222" s="74">
        <v>0</v>
      </c>
      <c r="Z4222" s="74">
        <v>0</v>
      </c>
      <c r="AB4222" s="74">
        <v>0</v>
      </c>
      <c r="AD4222" s="74">
        <v>0</v>
      </c>
      <c r="AF4222" s="74">
        <v>0</v>
      </c>
      <c r="AH4222" s="74">
        <f t="shared" si="714"/>
        <v>0</v>
      </c>
      <c r="AI4222" s="446"/>
      <c r="AJ4222" s="74">
        <v>0</v>
      </c>
      <c r="AK4222" s="8"/>
      <c r="AL4222" s="74">
        <v>0</v>
      </c>
      <c r="AM4222" s="74"/>
      <c r="AN4222" s="74">
        <v>0</v>
      </c>
      <c r="AO4222" s="74"/>
      <c r="AP4222" s="74">
        <v>0</v>
      </c>
      <c r="AQ4222" s="74"/>
    </row>
    <row r="4223" spans="2:43" ht="18" hidden="1" customHeight="1" x14ac:dyDescent="0.2">
      <c r="B4223" s="4"/>
      <c r="C4223" s="117"/>
      <c r="D4223" s="117"/>
      <c r="E4223" s="117"/>
      <c r="F4223" s="48"/>
      <c r="G4223" s="11"/>
      <c r="H4223" s="117"/>
      <c r="I4223" s="124"/>
      <c r="J4223" s="124"/>
      <c r="K4223" s="144"/>
      <c r="L4223" s="11"/>
      <c r="M4223" s="143"/>
      <c r="N4223" s="42"/>
      <c r="O4223" s="128"/>
      <c r="P4223" s="130"/>
      <c r="Q4223" s="130"/>
      <c r="R4223" s="72" t="s">
        <v>0</v>
      </c>
      <c r="S4223" s="181"/>
      <c r="T4223" s="73" t="s">
        <v>228</v>
      </c>
      <c r="V4223" s="74">
        <v>0</v>
      </c>
      <c r="X4223" s="74">
        <v>0</v>
      </c>
      <c r="Z4223" s="74">
        <v>0</v>
      </c>
      <c r="AB4223" s="74">
        <v>0</v>
      </c>
      <c r="AD4223" s="74">
        <v>0</v>
      </c>
      <c r="AF4223" s="74">
        <v>0</v>
      </c>
      <c r="AH4223" s="74">
        <f t="shared" si="714"/>
        <v>0</v>
      </c>
      <c r="AI4223" s="8"/>
      <c r="AJ4223" s="74">
        <v>0</v>
      </c>
      <c r="AK4223" s="8"/>
      <c r="AL4223" s="74">
        <v>0</v>
      </c>
      <c r="AM4223" s="74"/>
      <c r="AN4223" s="74">
        <v>0</v>
      </c>
      <c r="AO4223" s="74"/>
      <c r="AP4223" s="74">
        <v>0</v>
      </c>
      <c r="AQ4223" s="74"/>
    </row>
    <row r="4224" spans="2:43" ht="18" hidden="1" customHeight="1" x14ac:dyDescent="0.2">
      <c r="B4224" s="4"/>
      <c r="C4224" s="117"/>
      <c r="D4224" s="117"/>
      <c r="E4224" s="117"/>
      <c r="F4224" s="48"/>
      <c r="G4224" s="11"/>
      <c r="H4224" s="117"/>
      <c r="I4224" s="124"/>
      <c r="J4224" s="124"/>
      <c r="K4224" s="144"/>
      <c r="L4224" s="11"/>
      <c r="M4224" s="143"/>
      <c r="N4224" s="42"/>
      <c r="O4224" s="128"/>
      <c r="P4224" s="130"/>
      <c r="Q4224" s="131">
        <v>3</v>
      </c>
      <c r="R4224" s="68"/>
      <c r="S4224" s="35"/>
      <c r="T4224" s="69" t="s">
        <v>79</v>
      </c>
      <c r="U4224" s="92"/>
      <c r="V4224" s="70">
        <f>V4225+V4226</f>
        <v>0</v>
      </c>
      <c r="X4224" s="70">
        <f>X4225+X4226</f>
        <v>0</v>
      </c>
      <c r="Z4224" s="70">
        <f>Z4225+Z4226</f>
        <v>0</v>
      </c>
      <c r="AB4224" s="70">
        <f>AB4225+AB4226</f>
        <v>0</v>
      </c>
      <c r="AD4224" s="70" t="e">
        <f>#REF!+AD4226</f>
        <v>#REF!</v>
      </c>
      <c r="AF4224" s="70">
        <f>AF4225+AF4226</f>
        <v>0</v>
      </c>
      <c r="AH4224" s="70" t="e">
        <f t="shared" si="714"/>
        <v>#REF!</v>
      </c>
      <c r="AI4224" s="8"/>
      <c r="AJ4224" s="447">
        <f>AJ4225+AJ4226</f>
        <v>0</v>
      </c>
      <c r="AK4224" s="71"/>
      <c r="AL4224" s="447">
        <f>AL4225+AL4226</f>
        <v>0</v>
      </c>
      <c r="AM4224" s="447"/>
      <c r="AN4224" s="447">
        <f>AN4225+AN4226</f>
        <v>0</v>
      </c>
      <c r="AO4224" s="70"/>
      <c r="AP4224" s="447">
        <f>AP4225+AP4226</f>
        <v>0</v>
      </c>
      <c r="AQ4224" s="70"/>
    </row>
    <row r="4225" spans="2:43" ht="18" hidden="1" customHeight="1" x14ac:dyDescent="0.2">
      <c r="B4225" s="4"/>
      <c r="C4225" s="117"/>
      <c r="D4225" s="117"/>
      <c r="E4225" s="117"/>
      <c r="F4225" s="48"/>
      <c r="G4225" s="11"/>
      <c r="H4225" s="117"/>
      <c r="I4225" s="124"/>
      <c r="J4225" s="124"/>
      <c r="K4225" s="144"/>
      <c r="L4225" s="11"/>
      <c r="M4225" s="143"/>
      <c r="N4225" s="42"/>
      <c r="O4225" s="128"/>
      <c r="P4225" s="130"/>
      <c r="Q4225" s="131"/>
      <c r="R4225" s="72" t="s">
        <v>3</v>
      </c>
      <c r="S4225" s="181"/>
      <c r="T4225" s="73" t="s">
        <v>80</v>
      </c>
      <c r="V4225" s="83">
        <v>0</v>
      </c>
      <c r="X4225" s="83">
        <v>0</v>
      </c>
      <c r="Z4225" s="83">
        <v>0</v>
      </c>
      <c r="AB4225" s="83">
        <v>0</v>
      </c>
      <c r="AD4225" s="83">
        <v>0</v>
      </c>
      <c r="AF4225" s="83">
        <v>0</v>
      </c>
      <c r="AH4225" s="83">
        <f t="shared" si="714"/>
        <v>0</v>
      </c>
      <c r="AI4225" s="446"/>
      <c r="AJ4225" s="448">
        <v>0</v>
      </c>
      <c r="AK4225" s="87"/>
      <c r="AL4225" s="448">
        <v>0</v>
      </c>
      <c r="AM4225" s="448"/>
      <c r="AN4225" s="448">
        <v>0</v>
      </c>
      <c r="AO4225" s="83"/>
      <c r="AP4225" s="448">
        <v>0</v>
      </c>
      <c r="AQ4225" s="83"/>
    </row>
    <row r="4226" spans="2:43" ht="18" hidden="1" customHeight="1" x14ac:dyDescent="0.2">
      <c r="B4226" s="4"/>
      <c r="C4226" s="117"/>
      <c r="D4226" s="117"/>
      <c r="E4226" s="117"/>
      <c r="F4226" s="48"/>
      <c r="G4226" s="11"/>
      <c r="H4226" s="117"/>
      <c r="I4226" s="124"/>
      <c r="J4226" s="124"/>
      <c r="K4226" s="144"/>
      <c r="L4226" s="11"/>
      <c r="M4226" s="143"/>
      <c r="N4226" s="42"/>
      <c r="O4226" s="128"/>
      <c r="P4226" s="130"/>
      <c r="Q4226" s="130"/>
      <c r="R4226" s="72" t="s">
        <v>18</v>
      </c>
      <c r="S4226" s="181"/>
      <c r="T4226" s="73" t="s">
        <v>82</v>
      </c>
      <c r="V4226" s="74">
        <v>0</v>
      </c>
      <c r="X4226" s="74">
        <v>0</v>
      </c>
      <c r="Z4226" s="74">
        <v>0</v>
      </c>
      <c r="AB4226" s="74">
        <v>0</v>
      </c>
      <c r="AD4226" s="74">
        <v>0</v>
      </c>
      <c r="AF4226" s="74">
        <v>0</v>
      </c>
      <c r="AH4226" s="74">
        <f t="shared" si="714"/>
        <v>0</v>
      </c>
      <c r="AI4226" s="495"/>
      <c r="AJ4226" s="74">
        <v>0</v>
      </c>
      <c r="AK4226" s="8"/>
      <c r="AL4226" s="74">
        <v>0</v>
      </c>
      <c r="AM4226" s="74"/>
      <c r="AN4226" s="74">
        <v>0</v>
      </c>
      <c r="AO4226" s="74"/>
      <c r="AP4226" s="74">
        <v>0</v>
      </c>
      <c r="AQ4226" s="74"/>
    </row>
    <row r="4227" spans="2:43" ht="18" hidden="1" customHeight="1" x14ac:dyDescent="0.2">
      <c r="B4227" s="4"/>
      <c r="C4227" s="117"/>
      <c r="D4227" s="117"/>
      <c r="E4227" s="117"/>
      <c r="F4227" s="48"/>
      <c r="G4227" s="11"/>
      <c r="H4227" s="117"/>
      <c r="I4227" s="124"/>
      <c r="J4227" s="124"/>
      <c r="K4227" s="144"/>
      <c r="L4227" s="11"/>
      <c r="M4227" s="143"/>
      <c r="N4227" s="42"/>
      <c r="O4227" s="128"/>
      <c r="P4227" s="130"/>
      <c r="Q4227" s="131">
        <v>5</v>
      </c>
      <c r="R4227" s="68"/>
      <c r="S4227" s="35"/>
      <c r="T4227" s="69" t="s">
        <v>48</v>
      </c>
      <c r="U4227" s="92"/>
      <c r="V4227" s="70">
        <f>V4228</f>
        <v>0</v>
      </c>
      <c r="X4227" s="70">
        <f>X4228</f>
        <v>0</v>
      </c>
      <c r="Z4227" s="70">
        <f>Z4228</f>
        <v>0</v>
      </c>
      <c r="AB4227" s="70">
        <f>AB4228</f>
        <v>0</v>
      </c>
      <c r="AD4227" s="70" t="e">
        <f>#REF!</f>
        <v>#REF!</v>
      </c>
      <c r="AF4227" s="70">
        <f>AF4228</f>
        <v>0</v>
      </c>
      <c r="AH4227" s="70" t="e">
        <f t="shared" si="714"/>
        <v>#REF!</v>
      </c>
      <c r="AI4227" s="8"/>
      <c r="AJ4227" s="447">
        <f>AJ4228</f>
        <v>0</v>
      </c>
      <c r="AK4227" s="71"/>
      <c r="AL4227" s="447">
        <f>AL4228</f>
        <v>0</v>
      </c>
      <c r="AM4227" s="447"/>
      <c r="AN4227" s="447">
        <f>AN4228</f>
        <v>0</v>
      </c>
      <c r="AO4227" s="70"/>
      <c r="AP4227" s="447">
        <f>AP4228</f>
        <v>0</v>
      </c>
      <c r="AQ4227" s="70"/>
    </row>
    <row r="4228" spans="2:43" ht="18" hidden="1" customHeight="1" x14ac:dyDescent="0.2">
      <c r="B4228" s="4"/>
      <c r="C4228" s="117"/>
      <c r="D4228" s="117"/>
      <c r="E4228" s="117"/>
      <c r="F4228" s="48"/>
      <c r="G4228" s="11"/>
      <c r="H4228" s="117"/>
      <c r="I4228" s="124"/>
      <c r="J4228" s="124"/>
      <c r="K4228" s="144"/>
      <c r="L4228" s="11"/>
      <c r="M4228" s="143"/>
      <c r="N4228" s="42"/>
      <c r="O4228" s="128"/>
      <c r="P4228" s="130"/>
      <c r="Q4228" s="130"/>
      <c r="R4228" s="72" t="s">
        <v>3</v>
      </c>
      <c r="S4228" s="181"/>
      <c r="T4228" s="73" t="s">
        <v>551</v>
      </c>
      <c r="V4228" s="74">
        <v>0</v>
      </c>
      <c r="X4228" s="74">
        <v>0</v>
      </c>
      <c r="Z4228" s="74">
        <v>0</v>
      </c>
      <c r="AB4228" s="74">
        <v>0</v>
      </c>
      <c r="AD4228" s="74">
        <v>0</v>
      </c>
      <c r="AF4228" s="74">
        <v>0</v>
      </c>
      <c r="AH4228" s="74">
        <f t="shared" si="714"/>
        <v>0</v>
      </c>
      <c r="AI4228" s="446"/>
      <c r="AJ4228" s="74">
        <v>0</v>
      </c>
      <c r="AK4228" s="8"/>
      <c r="AL4228" s="74">
        <v>0</v>
      </c>
      <c r="AM4228" s="74"/>
      <c r="AN4228" s="74">
        <v>0</v>
      </c>
      <c r="AO4228" s="74"/>
      <c r="AP4228" s="74">
        <v>0</v>
      </c>
      <c r="AQ4228" s="74"/>
    </row>
    <row r="4229" spans="2:43" ht="18" hidden="1" customHeight="1" x14ac:dyDescent="0.2">
      <c r="B4229" s="4"/>
      <c r="C4229" s="117"/>
      <c r="D4229" s="117"/>
      <c r="E4229" s="117"/>
      <c r="F4229" s="48"/>
      <c r="G4229" s="11"/>
      <c r="H4229" s="117"/>
      <c r="I4229" s="124"/>
      <c r="J4229" s="124"/>
      <c r="K4229" s="144"/>
      <c r="L4229" s="11"/>
      <c r="M4229" s="143"/>
      <c r="N4229" s="42"/>
      <c r="O4229" s="128"/>
      <c r="P4229" s="130"/>
      <c r="Q4229" s="131">
        <v>6</v>
      </c>
      <c r="R4229" s="84"/>
      <c r="S4229" s="250"/>
      <c r="T4229" s="69" t="s">
        <v>19</v>
      </c>
      <c r="U4229" s="92"/>
      <c r="V4229" s="70">
        <f>V4230</f>
        <v>0</v>
      </c>
      <c r="X4229" s="70">
        <f>X4230</f>
        <v>0</v>
      </c>
      <c r="Z4229" s="70">
        <f>Z4230</f>
        <v>0</v>
      </c>
      <c r="AB4229" s="70">
        <f>AB4230</f>
        <v>0</v>
      </c>
      <c r="AD4229" s="70" t="e">
        <f>#REF!</f>
        <v>#REF!</v>
      </c>
      <c r="AF4229" s="70">
        <f>AF4230</f>
        <v>0</v>
      </c>
      <c r="AH4229" s="70" t="e">
        <f t="shared" si="714"/>
        <v>#REF!</v>
      </c>
      <c r="AI4229" s="8"/>
      <c r="AJ4229" s="447">
        <f>AJ4230</f>
        <v>0</v>
      </c>
      <c r="AK4229" s="71"/>
      <c r="AL4229" s="447">
        <f>AL4230</f>
        <v>0</v>
      </c>
      <c r="AM4229" s="447"/>
      <c r="AN4229" s="447">
        <f>AN4230</f>
        <v>0</v>
      </c>
      <c r="AO4229" s="70"/>
      <c r="AP4229" s="447">
        <f>AP4230</f>
        <v>0</v>
      </c>
      <c r="AQ4229" s="70"/>
    </row>
    <row r="4230" spans="2:43" ht="18" hidden="1" customHeight="1" x14ac:dyDescent="0.2">
      <c r="B4230" s="4"/>
      <c r="C4230" s="117"/>
      <c r="D4230" s="117"/>
      <c r="E4230" s="117"/>
      <c r="F4230" s="48"/>
      <c r="G4230" s="11"/>
      <c r="H4230" s="117"/>
      <c r="I4230" s="124"/>
      <c r="J4230" s="124"/>
      <c r="K4230" s="144"/>
      <c r="L4230" s="11"/>
      <c r="M4230" s="143"/>
      <c r="N4230" s="42"/>
      <c r="O4230" s="128"/>
      <c r="P4230" s="130"/>
      <c r="Q4230" s="130"/>
      <c r="R4230" s="72" t="s">
        <v>3</v>
      </c>
      <c r="S4230" s="181"/>
      <c r="T4230" s="73" t="s">
        <v>243</v>
      </c>
      <c r="V4230" s="74">
        <v>0</v>
      </c>
      <c r="X4230" s="74">
        <v>0</v>
      </c>
      <c r="Z4230" s="74">
        <v>0</v>
      </c>
      <c r="AB4230" s="74">
        <v>0</v>
      </c>
      <c r="AD4230" s="74">
        <v>0</v>
      </c>
      <c r="AF4230" s="74">
        <v>0</v>
      </c>
      <c r="AH4230" s="74">
        <f t="shared" si="714"/>
        <v>0</v>
      </c>
      <c r="AI4230" s="446"/>
      <c r="AJ4230" s="74">
        <v>0</v>
      </c>
      <c r="AK4230" s="8"/>
      <c r="AL4230" s="74">
        <v>0</v>
      </c>
      <c r="AM4230" s="74"/>
      <c r="AN4230" s="74">
        <v>0</v>
      </c>
      <c r="AO4230" s="74"/>
      <c r="AP4230" s="74">
        <v>0</v>
      </c>
      <c r="AQ4230" s="74"/>
    </row>
    <row r="4231" spans="2:43" ht="18" hidden="1" customHeight="1" x14ac:dyDescent="0.2">
      <c r="B4231" s="4"/>
      <c r="C4231" s="117"/>
      <c r="D4231" s="117"/>
      <c r="E4231" s="117"/>
      <c r="F4231" s="48"/>
      <c r="G4231" s="11"/>
      <c r="H4231" s="117"/>
      <c r="I4231" s="124"/>
      <c r="J4231" s="124"/>
      <c r="K4231" s="144"/>
      <c r="L4231" s="11"/>
      <c r="M4231" s="143"/>
      <c r="N4231" s="42"/>
      <c r="O4231" s="128"/>
      <c r="P4231" s="129">
        <v>3</v>
      </c>
      <c r="Q4231" s="129"/>
      <c r="R4231" s="64"/>
      <c r="S4231" s="234"/>
      <c r="T4231" s="65" t="s">
        <v>41</v>
      </c>
      <c r="U4231" s="155"/>
      <c r="V4231" s="66">
        <f>V4232</f>
        <v>0</v>
      </c>
      <c r="X4231" s="66">
        <f>X4232</f>
        <v>0</v>
      </c>
      <c r="Z4231" s="66">
        <f>Z4232</f>
        <v>0</v>
      </c>
      <c r="AB4231" s="66">
        <f>AB4232</f>
        <v>0</v>
      </c>
      <c r="AD4231" s="66" t="e">
        <f>#REF!</f>
        <v>#REF!</v>
      </c>
      <c r="AF4231" s="66">
        <f>AF4232</f>
        <v>0</v>
      </c>
      <c r="AH4231" s="66" t="e">
        <f t="shared" si="714"/>
        <v>#REF!</v>
      </c>
      <c r="AI4231" s="8"/>
      <c r="AJ4231" s="66">
        <f>AJ4232</f>
        <v>0</v>
      </c>
      <c r="AK4231" s="67"/>
      <c r="AL4231" s="66">
        <f t="shared" ref="AL4231:AP4232" si="719">AL4232</f>
        <v>0</v>
      </c>
      <c r="AM4231" s="66"/>
      <c r="AN4231" s="66">
        <f t="shared" si="719"/>
        <v>0</v>
      </c>
      <c r="AO4231" s="66"/>
      <c r="AP4231" s="66">
        <f t="shared" si="719"/>
        <v>0</v>
      </c>
      <c r="AQ4231" s="66"/>
    </row>
    <row r="4232" spans="2:43" ht="18" hidden="1" customHeight="1" x14ac:dyDescent="0.2">
      <c r="B4232" s="4"/>
      <c r="C4232" s="117"/>
      <c r="D4232" s="117"/>
      <c r="E4232" s="117"/>
      <c r="F4232" s="48"/>
      <c r="G4232" s="11"/>
      <c r="H4232" s="117"/>
      <c r="I4232" s="124"/>
      <c r="J4232" s="124"/>
      <c r="K4232" s="144"/>
      <c r="L4232" s="11"/>
      <c r="M4232" s="143"/>
      <c r="N4232" s="42"/>
      <c r="O4232" s="128"/>
      <c r="P4232" s="130"/>
      <c r="Q4232" s="131">
        <v>1</v>
      </c>
      <c r="R4232" s="68"/>
      <c r="S4232" s="35"/>
      <c r="T4232" s="69" t="s">
        <v>36</v>
      </c>
      <c r="U4232" s="92"/>
      <c r="V4232" s="70">
        <f>V4233</f>
        <v>0</v>
      </c>
      <c r="X4232" s="70">
        <f>X4233</f>
        <v>0</v>
      </c>
      <c r="Z4232" s="70">
        <f>Z4233</f>
        <v>0</v>
      </c>
      <c r="AB4232" s="70">
        <f>AB4233</f>
        <v>0</v>
      </c>
      <c r="AD4232" s="70" t="e">
        <f>#REF!</f>
        <v>#REF!</v>
      </c>
      <c r="AF4232" s="70">
        <f>AF4233</f>
        <v>0</v>
      </c>
      <c r="AH4232" s="70" t="e">
        <f t="shared" si="714"/>
        <v>#REF!</v>
      </c>
      <c r="AI4232" s="67"/>
      <c r="AJ4232" s="447">
        <f>AJ4233</f>
        <v>0</v>
      </c>
      <c r="AK4232" s="71"/>
      <c r="AL4232" s="447">
        <f t="shared" si="719"/>
        <v>0</v>
      </c>
      <c r="AM4232" s="447"/>
      <c r="AN4232" s="447">
        <f t="shared" si="719"/>
        <v>0</v>
      </c>
      <c r="AO4232" s="70"/>
      <c r="AP4232" s="447">
        <f t="shared" si="719"/>
        <v>0</v>
      </c>
      <c r="AQ4232" s="70"/>
    </row>
    <row r="4233" spans="2:43" ht="18" hidden="1" customHeight="1" x14ac:dyDescent="0.2">
      <c r="B4233" s="4"/>
      <c r="C4233" s="117"/>
      <c r="D4233" s="117"/>
      <c r="E4233" s="117"/>
      <c r="F4233" s="48"/>
      <c r="G4233" s="11"/>
      <c r="H4233" s="117"/>
      <c r="I4233" s="124"/>
      <c r="J4233" s="124"/>
      <c r="K4233" s="144"/>
      <c r="L4233" s="11"/>
      <c r="M4233" s="143"/>
      <c r="N4233" s="42"/>
      <c r="O4233" s="128"/>
      <c r="P4233" s="130"/>
      <c r="Q4233" s="130"/>
      <c r="R4233" s="72" t="s">
        <v>0</v>
      </c>
      <c r="S4233" s="181"/>
      <c r="T4233" s="73" t="s">
        <v>21</v>
      </c>
      <c r="V4233" s="74"/>
      <c r="X4233" s="74"/>
      <c r="Z4233" s="74"/>
      <c r="AB4233" s="74"/>
      <c r="AD4233" s="74"/>
      <c r="AF4233" s="74"/>
      <c r="AH4233" s="74">
        <f t="shared" si="714"/>
        <v>0</v>
      </c>
      <c r="AI4233" s="446"/>
      <c r="AJ4233" s="74"/>
      <c r="AK4233" s="8"/>
      <c r="AL4233" s="74"/>
      <c r="AM4233" s="74"/>
      <c r="AN4233" s="74"/>
      <c r="AO4233" s="74"/>
      <c r="AP4233" s="74"/>
      <c r="AQ4233" s="74"/>
    </row>
    <row r="4234" spans="2:43" ht="18" hidden="1" customHeight="1" x14ac:dyDescent="0.2">
      <c r="B4234" s="4"/>
      <c r="C4234" s="117"/>
      <c r="D4234" s="117"/>
      <c r="E4234" s="117"/>
      <c r="F4234" s="48"/>
      <c r="G4234" s="11"/>
      <c r="H4234" s="117"/>
      <c r="I4234" s="124"/>
      <c r="J4234" s="124"/>
      <c r="K4234" s="144"/>
      <c r="L4234" s="11"/>
      <c r="M4234" s="143"/>
      <c r="N4234" s="42"/>
      <c r="O4234" s="128"/>
      <c r="P4234" s="129">
        <v>7</v>
      </c>
      <c r="Q4234" s="129"/>
      <c r="R4234" s="64"/>
      <c r="S4234" s="234"/>
      <c r="T4234" s="65" t="s">
        <v>504</v>
      </c>
      <c r="U4234" s="155"/>
      <c r="V4234" s="66">
        <f>V4235</f>
        <v>0</v>
      </c>
      <c r="X4234" s="66">
        <f>X4235</f>
        <v>0</v>
      </c>
      <c r="Z4234" s="66">
        <f>Z4235</f>
        <v>0</v>
      </c>
      <c r="AB4234" s="66">
        <f>AB4235</f>
        <v>0</v>
      </c>
      <c r="AD4234" s="66" t="e">
        <f>#REF!</f>
        <v>#REF!</v>
      </c>
      <c r="AF4234" s="66">
        <f>AF4235</f>
        <v>0</v>
      </c>
      <c r="AH4234" s="66" t="e">
        <f t="shared" si="714"/>
        <v>#REF!</v>
      </c>
      <c r="AI4234" s="8"/>
      <c r="AJ4234" s="66">
        <f>AJ4235</f>
        <v>0</v>
      </c>
      <c r="AK4234" s="67"/>
      <c r="AL4234" s="66">
        <f t="shared" ref="AL4234:AP4235" si="720">AL4235</f>
        <v>0</v>
      </c>
      <c r="AM4234" s="66"/>
      <c r="AN4234" s="66">
        <f t="shared" si="720"/>
        <v>0</v>
      </c>
      <c r="AO4234" s="66"/>
      <c r="AP4234" s="66">
        <f t="shared" si="720"/>
        <v>0</v>
      </c>
      <c r="AQ4234" s="66"/>
    </row>
    <row r="4235" spans="2:43" ht="18" hidden="1" customHeight="1" x14ac:dyDescent="0.2">
      <c r="B4235" s="4"/>
      <c r="C4235" s="117"/>
      <c r="D4235" s="117"/>
      <c r="E4235" s="117"/>
      <c r="F4235" s="48"/>
      <c r="G4235" s="11"/>
      <c r="H4235" s="117"/>
      <c r="I4235" s="124"/>
      <c r="J4235" s="124"/>
      <c r="K4235" s="144"/>
      <c r="L4235" s="11"/>
      <c r="M4235" s="143"/>
      <c r="N4235" s="42"/>
      <c r="O4235" s="128"/>
      <c r="P4235" s="130"/>
      <c r="Q4235" s="131">
        <v>1</v>
      </c>
      <c r="R4235" s="68"/>
      <c r="S4235" s="35"/>
      <c r="T4235" s="69" t="s">
        <v>255</v>
      </c>
      <c r="U4235" s="92"/>
      <c r="V4235" s="70">
        <f>V4236</f>
        <v>0</v>
      </c>
      <c r="X4235" s="70">
        <f>X4236</f>
        <v>0</v>
      </c>
      <c r="Z4235" s="70">
        <f>Z4236</f>
        <v>0</v>
      </c>
      <c r="AB4235" s="70">
        <f>AB4236</f>
        <v>0</v>
      </c>
      <c r="AD4235" s="70" t="e">
        <f>#REF!</f>
        <v>#REF!</v>
      </c>
      <c r="AF4235" s="70">
        <f>AF4236</f>
        <v>0</v>
      </c>
      <c r="AH4235" s="70" t="e">
        <f t="shared" si="714"/>
        <v>#REF!</v>
      </c>
      <c r="AI4235" s="67"/>
      <c r="AJ4235" s="447">
        <f>AJ4236</f>
        <v>0</v>
      </c>
      <c r="AK4235" s="71"/>
      <c r="AL4235" s="447">
        <f t="shared" si="720"/>
        <v>0</v>
      </c>
      <c r="AM4235" s="447"/>
      <c r="AN4235" s="447">
        <f t="shared" si="720"/>
        <v>0</v>
      </c>
      <c r="AO4235" s="70"/>
      <c r="AP4235" s="447">
        <f t="shared" si="720"/>
        <v>0</v>
      </c>
      <c r="AQ4235" s="70"/>
    </row>
    <row r="4236" spans="2:43" ht="18" hidden="1" customHeight="1" x14ac:dyDescent="0.2">
      <c r="B4236" s="4"/>
      <c r="C4236" s="117"/>
      <c r="D4236" s="117"/>
      <c r="E4236" s="117"/>
      <c r="F4236" s="48"/>
      <c r="G4236" s="11"/>
      <c r="H4236" s="117"/>
      <c r="I4236" s="124"/>
      <c r="J4236" s="124"/>
      <c r="K4236" s="144"/>
      <c r="L4236" s="11"/>
      <c r="M4236" s="143"/>
      <c r="N4236" s="42"/>
      <c r="O4236" s="128"/>
      <c r="P4236" s="130"/>
      <c r="Q4236" s="130"/>
      <c r="R4236" s="72" t="s">
        <v>0</v>
      </c>
      <c r="S4236" s="181"/>
      <c r="T4236" s="73" t="s">
        <v>505</v>
      </c>
      <c r="V4236" s="74">
        <v>0</v>
      </c>
      <c r="X4236" s="74">
        <v>0</v>
      </c>
      <c r="Z4236" s="74">
        <v>0</v>
      </c>
      <c r="AB4236" s="74">
        <v>0</v>
      </c>
      <c r="AD4236" s="74">
        <v>0</v>
      </c>
      <c r="AF4236" s="74">
        <v>0</v>
      </c>
      <c r="AH4236" s="74">
        <f t="shared" si="714"/>
        <v>0</v>
      </c>
      <c r="AI4236" s="446"/>
      <c r="AJ4236" s="74">
        <v>0</v>
      </c>
      <c r="AK4236" s="8"/>
      <c r="AL4236" s="74">
        <v>0</v>
      </c>
      <c r="AM4236" s="74"/>
      <c r="AN4236" s="74">
        <v>0</v>
      </c>
      <c r="AO4236" s="74"/>
      <c r="AP4236" s="74">
        <v>0</v>
      </c>
      <c r="AQ4236" s="74"/>
    </row>
    <row r="4237" spans="2:43" ht="18" hidden="1" customHeight="1" x14ac:dyDescent="0.2">
      <c r="B4237" s="4"/>
      <c r="C4237" s="117"/>
      <c r="D4237" s="117"/>
      <c r="E4237" s="117"/>
      <c r="F4237" s="48"/>
      <c r="G4237" s="11"/>
      <c r="H4237" s="117"/>
      <c r="I4237" s="124"/>
      <c r="J4237" s="124"/>
      <c r="K4237" s="144"/>
      <c r="L4237" s="11"/>
      <c r="M4237" s="143"/>
      <c r="N4237" s="42"/>
      <c r="O4237" s="128"/>
      <c r="P4237" s="129">
        <v>9</v>
      </c>
      <c r="Q4237" s="129"/>
      <c r="R4237" s="64"/>
      <c r="S4237" s="234"/>
      <c r="T4237" s="65" t="s">
        <v>217</v>
      </c>
      <c r="U4237" s="155"/>
      <c r="V4237" s="66">
        <f>V4238+V4240</f>
        <v>0</v>
      </c>
      <c r="X4237" s="66">
        <f>X4238+X4240</f>
        <v>0</v>
      </c>
      <c r="Z4237" s="66">
        <f>Z4238+Z4240</f>
        <v>0</v>
      </c>
      <c r="AB4237" s="66">
        <f>AB4238+AB4240</f>
        <v>0</v>
      </c>
      <c r="AD4237" s="66" t="e">
        <f>#REF!+AD4240</f>
        <v>#REF!</v>
      </c>
      <c r="AF4237" s="66">
        <f>AF4238+AF4240</f>
        <v>0</v>
      </c>
      <c r="AH4237" s="66" t="e">
        <f t="shared" si="714"/>
        <v>#REF!</v>
      </c>
      <c r="AI4237" s="8"/>
      <c r="AJ4237" s="66">
        <f>AJ4238+AJ4240</f>
        <v>0</v>
      </c>
      <c r="AK4237" s="67"/>
      <c r="AL4237" s="66">
        <f>AL4238+AL4240</f>
        <v>0</v>
      </c>
      <c r="AM4237" s="66"/>
      <c r="AN4237" s="66">
        <f>AN4238+AN4240</f>
        <v>0</v>
      </c>
      <c r="AO4237" s="66"/>
      <c r="AP4237" s="66">
        <f>AP4238+AP4240</f>
        <v>0</v>
      </c>
      <c r="AQ4237" s="66"/>
    </row>
    <row r="4238" spans="2:43" ht="18" hidden="1" customHeight="1" x14ac:dyDescent="0.2">
      <c r="B4238" s="4"/>
      <c r="C4238" s="117"/>
      <c r="D4238" s="117"/>
      <c r="E4238" s="117"/>
      <c r="F4238" s="48"/>
      <c r="G4238" s="11"/>
      <c r="H4238" s="117"/>
      <c r="I4238" s="124"/>
      <c r="J4238" s="124"/>
      <c r="K4238" s="144"/>
      <c r="L4238" s="11"/>
      <c r="M4238" s="143"/>
      <c r="N4238" s="42"/>
      <c r="O4238" s="128"/>
      <c r="P4238" s="130"/>
      <c r="Q4238" s="131">
        <v>1</v>
      </c>
      <c r="R4238" s="68"/>
      <c r="S4238" s="35"/>
      <c r="T4238" s="69" t="s">
        <v>231</v>
      </c>
      <c r="U4238" s="92"/>
      <c r="V4238" s="70">
        <f>V4239</f>
        <v>0</v>
      </c>
      <c r="X4238" s="70">
        <f>X4239</f>
        <v>0</v>
      </c>
      <c r="Z4238" s="70">
        <f>Z4239</f>
        <v>0</v>
      </c>
      <c r="AB4238" s="70">
        <f>AB4239</f>
        <v>0</v>
      </c>
      <c r="AD4238" s="70" t="e">
        <f>#REF!</f>
        <v>#REF!</v>
      </c>
      <c r="AF4238" s="70">
        <f>AF4239</f>
        <v>0</v>
      </c>
      <c r="AH4238" s="70" t="e">
        <f t="shared" si="714"/>
        <v>#REF!</v>
      </c>
      <c r="AI4238" s="67"/>
      <c r="AJ4238" s="447">
        <f>AJ4239</f>
        <v>0</v>
      </c>
      <c r="AK4238" s="71"/>
      <c r="AL4238" s="447">
        <f>AL4239</f>
        <v>0</v>
      </c>
      <c r="AM4238" s="447"/>
      <c r="AN4238" s="447">
        <f>AN4239</f>
        <v>0</v>
      </c>
      <c r="AO4238" s="70"/>
      <c r="AP4238" s="447">
        <f>AP4239</f>
        <v>0</v>
      </c>
      <c r="AQ4238" s="70"/>
    </row>
    <row r="4239" spans="2:43" ht="18" hidden="1" customHeight="1" x14ac:dyDescent="0.2">
      <c r="B4239" s="4"/>
      <c r="C4239" s="117"/>
      <c r="D4239" s="117"/>
      <c r="E4239" s="117"/>
      <c r="F4239" s="48"/>
      <c r="G4239" s="11"/>
      <c r="H4239" s="117"/>
      <c r="I4239" s="124"/>
      <c r="J4239" s="124"/>
      <c r="K4239" s="144"/>
      <c r="L4239" s="11"/>
      <c r="M4239" s="143"/>
      <c r="N4239" s="42"/>
      <c r="O4239" s="128"/>
      <c r="P4239" s="130"/>
      <c r="Q4239" s="131"/>
      <c r="R4239" s="72" t="s">
        <v>3</v>
      </c>
      <c r="S4239" s="181"/>
      <c r="T4239" s="73" t="s">
        <v>231</v>
      </c>
      <c r="V4239" s="74">
        <v>0</v>
      </c>
      <c r="X4239" s="74">
        <v>0</v>
      </c>
      <c r="Z4239" s="74">
        <v>0</v>
      </c>
      <c r="AB4239" s="74">
        <v>0</v>
      </c>
      <c r="AD4239" s="74">
        <v>0</v>
      </c>
      <c r="AF4239" s="74">
        <v>0</v>
      </c>
      <c r="AH4239" s="74">
        <f t="shared" si="714"/>
        <v>0</v>
      </c>
      <c r="AI4239" s="446"/>
      <c r="AJ4239" s="74">
        <v>0</v>
      </c>
      <c r="AK4239" s="8"/>
      <c r="AL4239" s="74">
        <v>0</v>
      </c>
      <c r="AM4239" s="74"/>
      <c r="AN4239" s="74">
        <v>0</v>
      </c>
      <c r="AO4239" s="74"/>
      <c r="AP4239" s="74">
        <v>0</v>
      </c>
      <c r="AQ4239" s="74"/>
    </row>
    <row r="4240" spans="2:43" ht="18" hidden="1" customHeight="1" x14ac:dyDescent="0.2">
      <c r="B4240" s="4"/>
      <c r="C4240" s="117"/>
      <c r="D4240" s="117"/>
      <c r="E4240" s="117"/>
      <c r="F4240" s="48"/>
      <c r="G4240" s="11"/>
      <c r="H4240" s="117"/>
      <c r="I4240" s="124"/>
      <c r="J4240" s="124"/>
      <c r="K4240" s="144"/>
      <c r="L4240" s="11"/>
      <c r="M4240" s="143"/>
      <c r="N4240" s="42"/>
      <c r="O4240" s="128"/>
      <c r="P4240" s="130"/>
      <c r="Q4240" s="131">
        <v>2</v>
      </c>
      <c r="R4240" s="68"/>
      <c r="S4240" s="35"/>
      <c r="T4240" s="69" t="s">
        <v>232</v>
      </c>
      <c r="U4240" s="92"/>
      <c r="V4240" s="70">
        <f>V4241</f>
        <v>0</v>
      </c>
      <c r="X4240" s="70">
        <f>X4241</f>
        <v>0</v>
      </c>
      <c r="Z4240" s="70">
        <f>Z4241</f>
        <v>0</v>
      </c>
      <c r="AB4240" s="70">
        <f>AB4241</f>
        <v>0</v>
      </c>
      <c r="AD4240" s="70" t="e">
        <f>#REF!</f>
        <v>#REF!</v>
      </c>
      <c r="AF4240" s="70">
        <f>AF4241</f>
        <v>0</v>
      </c>
      <c r="AH4240" s="70" t="e">
        <f t="shared" ref="AH4240:AH4303" si="721">AD4240+AF4240</f>
        <v>#REF!</v>
      </c>
      <c r="AI4240" s="8"/>
      <c r="AJ4240" s="447">
        <f>AJ4241</f>
        <v>0</v>
      </c>
      <c r="AK4240" s="71"/>
      <c r="AL4240" s="447">
        <f>AL4241</f>
        <v>0</v>
      </c>
      <c r="AM4240" s="447"/>
      <c r="AN4240" s="447">
        <f>AN4241</f>
        <v>0</v>
      </c>
      <c r="AO4240" s="70"/>
      <c r="AP4240" s="447">
        <f>AP4241</f>
        <v>0</v>
      </c>
      <c r="AQ4240" s="70"/>
    </row>
    <row r="4241" spans="2:43" ht="18" hidden="1" customHeight="1" x14ac:dyDescent="0.2">
      <c r="B4241" s="4"/>
      <c r="C4241" s="117"/>
      <c r="D4241" s="117"/>
      <c r="E4241" s="117"/>
      <c r="F4241" s="48"/>
      <c r="G4241" s="11"/>
      <c r="H4241" s="117"/>
      <c r="I4241" s="124"/>
      <c r="J4241" s="124"/>
      <c r="K4241" s="144"/>
      <c r="L4241" s="11"/>
      <c r="M4241" s="143"/>
      <c r="N4241" s="42"/>
      <c r="O4241" s="128"/>
      <c r="P4241" s="130"/>
      <c r="Q4241" s="131"/>
      <c r="R4241" s="72" t="s">
        <v>3</v>
      </c>
      <c r="S4241" s="181"/>
      <c r="T4241" s="77" t="s">
        <v>232</v>
      </c>
      <c r="U4241" s="141"/>
      <c r="V4241" s="74">
        <v>0</v>
      </c>
      <c r="X4241" s="74">
        <v>0</v>
      </c>
      <c r="Z4241" s="74">
        <v>0</v>
      </c>
      <c r="AB4241" s="74">
        <v>0</v>
      </c>
      <c r="AD4241" s="74">
        <v>0</v>
      </c>
      <c r="AF4241" s="74">
        <v>0</v>
      </c>
      <c r="AH4241" s="74">
        <f t="shared" si="721"/>
        <v>0</v>
      </c>
      <c r="AI4241" s="446"/>
      <c r="AJ4241" s="74">
        <v>0</v>
      </c>
      <c r="AK4241" s="8"/>
      <c r="AL4241" s="74">
        <v>0</v>
      </c>
      <c r="AM4241" s="74"/>
      <c r="AN4241" s="74">
        <v>0</v>
      </c>
      <c r="AO4241" s="74"/>
      <c r="AP4241" s="74">
        <v>0</v>
      </c>
      <c r="AQ4241" s="74"/>
    </row>
    <row r="4242" spans="2:43" ht="18" customHeight="1" x14ac:dyDescent="0.2">
      <c r="B4242" s="4"/>
      <c r="C4242" s="117"/>
      <c r="D4242" s="117"/>
      <c r="E4242" s="117"/>
      <c r="F4242" s="48"/>
      <c r="G4242" s="11"/>
      <c r="H4242" s="117"/>
      <c r="I4242" s="124"/>
      <c r="J4242" s="124"/>
      <c r="K4242" s="144"/>
      <c r="L4242" s="11"/>
      <c r="M4242" s="143"/>
      <c r="N4242" s="42"/>
      <c r="O4242" s="128"/>
      <c r="P4242" s="130"/>
      <c r="Q4242" s="131"/>
      <c r="R4242" s="72"/>
      <c r="S4242" s="181"/>
      <c r="T4242" s="77"/>
      <c r="U4242" s="141"/>
      <c r="V4242" s="74"/>
      <c r="X4242" s="74"/>
      <c r="Z4242" s="74"/>
      <c r="AB4242" s="74"/>
      <c r="AD4242" s="74"/>
      <c r="AF4242" s="74"/>
      <c r="AH4242" s="74">
        <f t="shared" si="721"/>
        <v>0</v>
      </c>
      <c r="AI4242" s="8"/>
      <c r="AJ4242" s="74"/>
      <c r="AK4242" s="8"/>
      <c r="AL4242" s="74"/>
      <c r="AM4242" s="74"/>
      <c r="AN4242" s="74"/>
      <c r="AO4242" s="74"/>
      <c r="AP4242" s="74"/>
      <c r="AQ4242" s="74"/>
    </row>
    <row r="4243" spans="2:43" ht="18" hidden="1" customHeight="1" x14ac:dyDescent="0.2">
      <c r="B4243" s="4"/>
      <c r="C4243" s="117"/>
      <c r="D4243" s="117"/>
      <c r="E4243" s="117"/>
      <c r="F4243" s="113">
        <v>40</v>
      </c>
      <c r="G4243" s="283"/>
      <c r="H4243" s="171"/>
      <c r="I4243" s="114"/>
      <c r="J4243" s="114"/>
      <c r="K4243" s="167"/>
      <c r="L4243" s="276"/>
      <c r="M4243" s="166"/>
      <c r="N4243" s="259"/>
      <c r="O4243" s="115"/>
      <c r="P4243" s="116"/>
      <c r="Q4243" s="116"/>
      <c r="R4243" s="52"/>
      <c r="S4243" s="247"/>
      <c r="T4243" s="53" t="s">
        <v>635</v>
      </c>
      <c r="U4243" s="240"/>
      <c r="V4243" s="54">
        <f>V4244</f>
        <v>0</v>
      </c>
      <c r="X4243" s="54">
        <f>X4244</f>
        <v>0</v>
      </c>
      <c r="Z4243" s="54">
        <f>Z4244</f>
        <v>0</v>
      </c>
      <c r="AB4243" s="54">
        <f>AB4244</f>
        <v>0</v>
      </c>
      <c r="AD4243" s="54">
        <f>AD4244</f>
        <v>0</v>
      </c>
      <c r="AF4243" s="54">
        <f>AF4244</f>
        <v>773300</v>
      </c>
      <c r="AH4243" s="54">
        <f t="shared" si="721"/>
        <v>773300</v>
      </c>
      <c r="AI4243" s="8"/>
      <c r="AJ4243" s="54">
        <f>AJ4244</f>
        <v>0</v>
      </c>
      <c r="AK4243" s="55"/>
      <c r="AL4243" s="54">
        <f t="shared" ref="AL4243:AP4247" si="722">AL4244</f>
        <v>0</v>
      </c>
      <c r="AM4243" s="54"/>
      <c r="AN4243" s="54">
        <f t="shared" si="722"/>
        <v>0</v>
      </c>
      <c r="AO4243" s="54"/>
      <c r="AP4243" s="54">
        <f t="shared" si="722"/>
        <v>0</v>
      </c>
      <c r="AQ4243" s="54"/>
    </row>
    <row r="4244" spans="2:43" ht="18" hidden="1" customHeight="1" x14ac:dyDescent="0.2">
      <c r="B4244" s="4"/>
      <c r="C4244" s="117"/>
      <c r="D4244" s="117"/>
      <c r="E4244" s="117"/>
      <c r="F4244" s="48"/>
      <c r="G4244" s="11"/>
      <c r="H4244" s="112" t="s">
        <v>63</v>
      </c>
      <c r="I4244" s="118"/>
      <c r="J4244" s="118"/>
      <c r="K4244" s="170"/>
      <c r="L4244" s="34"/>
      <c r="M4244" s="169"/>
      <c r="N4244" s="260"/>
      <c r="O4244" s="119"/>
      <c r="P4244" s="120"/>
      <c r="Q4244" s="120"/>
      <c r="R4244" s="56"/>
      <c r="S4244" s="248"/>
      <c r="T4244" s="57" t="s">
        <v>71</v>
      </c>
      <c r="U4244" s="236"/>
      <c r="V4244" s="58">
        <f>V4245</f>
        <v>0</v>
      </c>
      <c r="X4244" s="58">
        <f>X4245</f>
        <v>0</v>
      </c>
      <c r="Z4244" s="58">
        <f>Z4245</f>
        <v>0</v>
      </c>
      <c r="AB4244" s="58">
        <f>AB4245</f>
        <v>0</v>
      </c>
      <c r="AD4244" s="58">
        <f>AD4245</f>
        <v>0</v>
      </c>
      <c r="AF4244" s="58">
        <f>AF4245</f>
        <v>773300</v>
      </c>
      <c r="AH4244" s="58">
        <f t="shared" si="721"/>
        <v>773300</v>
      </c>
      <c r="AI4244" s="55"/>
      <c r="AJ4244" s="659">
        <f>AJ4245</f>
        <v>0</v>
      </c>
      <c r="AK4244" s="59"/>
      <c r="AL4244" s="659">
        <f t="shared" si="722"/>
        <v>0</v>
      </c>
      <c r="AM4244" s="659"/>
      <c r="AN4244" s="659">
        <f t="shared" si="722"/>
        <v>0</v>
      </c>
      <c r="AO4244" s="58"/>
      <c r="AP4244" s="659">
        <f t="shared" si="722"/>
        <v>0</v>
      </c>
      <c r="AQ4244" s="58"/>
    </row>
    <row r="4245" spans="2:43" ht="18" hidden="1" customHeight="1" x14ac:dyDescent="0.2">
      <c r="B4245" s="4"/>
      <c r="C4245" s="117"/>
      <c r="D4245" s="117"/>
      <c r="E4245" s="117"/>
      <c r="F4245" s="48"/>
      <c r="G4245" s="11"/>
      <c r="H4245" s="132"/>
      <c r="I4245" s="121">
        <v>8</v>
      </c>
      <c r="J4245" s="121"/>
      <c r="K4245" s="164"/>
      <c r="L4245" s="277"/>
      <c r="M4245" s="163"/>
      <c r="N4245" s="261"/>
      <c r="O4245" s="122"/>
      <c r="P4245" s="123"/>
      <c r="Q4245" s="123"/>
      <c r="R4245" s="49"/>
      <c r="S4245" s="18"/>
      <c r="T4245" s="50" t="s">
        <v>636</v>
      </c>
      <c r="U4245" s="76"/>
      <c r="V4245" s="51">
        <f>V4246</f>
        <v>0</v>
      </c>
      <c r="X4245" s="51">
        <f>X4246</f>
        <v>0</v>
      </c>
      <c r="Z4245" s="51">
        <f>Z4246</f>
        <v>0</v>
      </c>
      <c r="AB4245" s="51">
        <f>AB4246</f>
        <v>0</v>
      </c>
      <c r="AD4245" s="51">
        <f>AD4246</f>
        <v>0</v>
      </c>
      <c r="AF4245" s="51">
        <f>AF4246</f>
        <v>773300</v>
      </c>
      <c r="AH4245" s="51">
        <f t="shared" si="721"/>
        <v>773300</v>
      </c>
      <c r="AI4245" s="660"/>
      <c r="AJ4245" s="51">
        <f>AJ4246</f>
        <v>0</v>
      </c>
      <c r="AK4245" s="5"/>
      <c r="AL4245" s="51">
        <f t="shared" si="722"/>
        <v>0</v>
      </c>
      <c r="AM4245" s="51"/>
      <c r="AN4245" s="51">
        <f t="shared" si="722"/>
        <v>0</v>
      </c>
      <c r="AO4245" s="51"/>
      <c r="AP4245" s="51">
        <f t="shared" si="722"/>
        <v>0</v>
      </c>
      <c r="AQ4245" s="51"/>
    </row>
    <row r="4246" spans="2:43" ht="18" hidden="1" customHeight="1" x14ac:dyDescent="0.2">
      <c r="B4246" s="4"/>
      <c r="C4246" s="117"/>
      <c r="D4246" s="117"/>
      <c r="E4246" s="117"/>
      <c r="F4246" s="48"/>
      <c r="G4246" s="11"/>
      <c r="H4246" s="132"/>
      <c r="I4246" s="121"/>
      <c r="J4246" s="121">
        <v>8</v>
      </c>
      <c r="K4246" s="164"/>
      <c r="L4246" s="277"/>
      <c r="M4246" s="163"/>
      <c r="N4246" s="261"/>
      <c r="O4246" s="122"/>
      <c r="P4246" s="123"/>
      <c r="Q4246" s="123"/>
      <c r="R4246" s="49"/>
      <c r="S4246" s="18"/>
      <c r="T4246" s="50" t="s">
        <v>636</v>
      </c>
      <c r="U4246" s="76"/>
      <c r="V4246" s="51">
        <f>V4247</f>
        <v>0</v>
      </c>
      <c r="X4246" s="51">
        <f>X4247</f>
        <v>0</v>
      </c>
      <c r="Z4246" s="51">
        <f>Z4247</f>
        <v>0</v>
      </c>
      <c r="AB4246" s="51">
        <f>AB4247</f>
        <v>0</v>
      </c>
      <c r="AD4246" s="51">
        <f>AD4247</f>
        <v>0</v>
      </c>
      <c r="AF4246" s="51">
        <f>AF4247</f>
        <v>773300</v>
      </c>
      <c r="AH4246" s="51">
        <f t="shared" si="721"/>
        <v>773300</v>
      </c>
      <c r="AI4246" s="5"/>
      <c r="AJ4246" s="51">
        <f>AJ4247</f>
        <v>0</v>
      </c>
      <c r="AK4246" s="5"/>
      <c r="AL4246" s="51">
        <f t="shared" si="722"/>
        <v>0</v>
      </c>
      <c r="AM4246" s="51"/>
      <c r="AN4246" s="51">
        <f t="shared" si="722"/>
        <v>0</v>
      </c>
      <c r="AO4246" s="51"/>
      <c r="AP4246" s="51">
        <f t="shared" si="722"/>
        <v>0</v>
      </c>
      <c r="AQ4246" s="51"/>
    </row>
    <row r="4247" spans="2:43" ht="18" hidden="1" customHeight="1" x14ac:dyDescent="0.2">
      <c r="B4247" s="4"/>
      <c r="C4247" s="117"/>
      <c r="D4247" s="117"/>
      <c r="E4247" s="117"/>
      <c r="F4247" s="48"/>
      <c r="G4247" s="11"/>
      <c r="H4247" s="117"/>
      <c r="I4247" s="124"/>
      <c r="J4247" s="124"/>
      <c r="K4247" s="144"/>
      <c r="L4247" s="11"/>
      <c r="M4247" s="226">
        <v>2</v>
      </c>
      <c r="N4247" s="262"/>
      <c r="O4247" s="125"/>
      <c r="P4247" s="126"/>
      <c r="Q4247" s="126"/>
      <c r="R4247" s="60"/>
      <c r="S4247" s="249"/>
      <c r="T4247" s="61" t="s">
        <v>6</v>
      </c>
      <c r="U4247" s="241"/>
      <c r="V4247" s="62">
        <f>V4248</f>
        <v>0</v>
      </c>
      <c r="X4247" s="62">
        <f>X4248</f>
        <v>0</v>
      </c>
      <c r="Z4247" s="62">
        <f>Z4248</f>
        <v>0</v>
      </c>
      <c r="AB4247" s="62">
        <f>AB4248</f>
        <v>0</v>
      </c>
      <c r="AD4247" s="62">
        <f>AD4248</f>
        <v>0</v>
      </c>
      <c r="AF4247" s="62">
        <f>AF4248</f>
        <v>773300</v>
      </c>
      <c r="AH4247" s="62">
        <f t="shared" si="721"/>
        <v>773300</v>
      </c>
      <c r="AI4247" s="5"/>
      <c r="AJ4247" s="62">
        <f>AJ4248</f>
        <v>0</v>
      </c>
      <c r="AK4247" s="63"/>
      <c r="AL4247" s="62">
        <f t="shared" si="722"/>
        <v>0</v>
      </c>
      <c r="AM4247" s="62"/>
      <c r="AN4247" s="62">
        <f t="shared" si="722"/>
        <v>0</v>
      </c>
      <c r="AO4247" s="62"/>
      <c r="AP4247" s="62">
        <f t="shared" si="722"/>
        <v>0</v>
      </c>
      <c r="AQ4247" s="62"/>
    </row>
    <row r="4248" spans="2:43" ht="18" hidden="1" customHeight="1" x14ac:dyDescent="0.2">
      <c r="B4248" s="4"/>
      <c r="C4248" s="117"/>
      <c r="D4248" s="117"/>
      <c r="E4248" s="117"/>
      <c r="F4248" s="48"/>
      <c r="G4248" s="11"/>
      <c r="H4248" s="117"/>
      <c r="I4248" s="124"/>
      <c r="J4248" s="124"/>
      <c r="K4248" s="144"/>
      <c r="L4248" s="11"/>
      <c r="M4248" s="143"/>
      <c r="N4248" s="42"/>
      <c r="O4248" s="127" t="s">
        <v>18</v>
      </c>
      <c r="P4248" s="123"/>
      <c r="Q4248" s="123"/>
      <c r="R4248" s="49"/>
      <c r="S4248" s="18"/>
      <c r="T4248" s="50" t="s">
        <v>190</v>
      </c>
      <c r="U4248" s="76"/>
      <c r="V4248" s="51">
        <f>V4249+V4273+V4284+V4265+V4270</f>
        <v>0</v>
      </c>
      <c r="X4248" s="51">
        <f>X4249+X4273+X4284+X4265+X4270</f>
        <v>0</v>
      </c>
      <c r="Z4248" s="51">
        <f>Z4249+Z4273+Z4284+Z4265+Z4270</f>
        <v>0</v>
      </c>
      <c r="AB4248" s="51">
        <f>AB4249+AB4273+AB4284+AB4265+AB4270</f>
        <v>0</v>
      </c>
      <c r="AD4248" s="51">
        <f>AD4249+AD4273+AD4284+AD4265+AD4270</f>
        <v>0</v>
      </c>
      <c r="AF4248" s="51">
        <f>AF4249+AF4273+AF4284+AF4265+AF4270</f>
        <v>773300</v>
      </c>
      <c r="AH4248" s="51">
        <f>AH4249+AH4273+AH4284+AH4265+AH4270</f>
        <v>773300</v>
      </c>
      <c r="AI4248" s="63"/>
      <c r="AJ4248" s="51">
        <f>AJ4249+AJ4273+AJ4284+AJ4265+AJ4270</f>
        <v>0</v>
      </c>
      <c r="AK4248" s="5"/>
      <c r="AL4248" s="51">
        <f>AL4249+AL4273+AL4284</f>
        <v>0</v>
      </c>
      <c r="AM4248" s="51"/>
      <c r="AN4248" s="51">
        <f>AN4249+AN4273+AN4284</f>
        <v>0</v>
      </c>
      <c r="AO4248" s="51"/>
      <c r="AP4248" s="51">
        <f>AP4249+AP4273+AP4284</f>
        <v>0</v>
      </c>
      <c r="AQ4248" s="51"/>
    </row>
    <row r="4249" spans="2:43" ht="18" hidden="1" customHeight="1" x14ac:dyDescent="0.2">
      <c r="B4249" s="4"/>
      <c r="C4249" s="117"/>
      <c r="D4249" s="117"/>
      <c r="E4249" s="117"/>
      <c r="F4249" s="48"/>
      <c r="G4249" s="11"/>
      <c r="H4249" s="117"/>
      <c r="I4249" s="124"/>
      <c r="J4249" s="124"/>
      <c r="K4249" s="144"/>
      <c r="L4249" s="11"/>
      <c r="M4249" s="143"/>
      <c r="N4249" s="42"/>
      <c r="O4249" s="128"/>
      <c r="P4249" s="129">
        <v>2</v>
      </c>
      <c r="Q4249" s="129"/>
      <c r="R4249" s="64"/>
      <c r="S4249" s="234"/>
      <c r="T4249" s="65" t="s">
        <v>195</v>
      </c>
      <c r="U4249" s="155"/>
      <c r="V4249" s="66">
        <f>V4250+V4253+V4256+V4260+V4262</f>
        <v>0</v>
      </c>
      <c r="X4249" s="66">
        <f>X4250+X4253+X4256+X4260+X4262</f>
        <v>0</v>
      </c>
      <c r="Z4249" s="66">
        <f>Z4250+Z4253+Z4256+Z4260+Z4262</f>
        <v>0</v>
      </c>
      <c r="AB4249" s="66">
        <f>AB4250+AB4253+AB4256+AB4260+AB4262</f>
        <v>0</v>
      </c>
      <c r="AD4249" s="66">
        <f>AD4250+AD4253+AD4256+AD4260+AD4262</f>
        <v>0</v>
      </c>
      <c r="AF4249" s="66">
        <f>AF4250+AF4253+AF4256+AF4260+AF4262</f>
        <v>485000</v>
      </c>
      <c r="AH4249" s="66">
        <f t="shared" si="721"/>
        <v>485000</v>
      </c>
      <c r="AI4249" s="5"/>
      <c r="AJ4249" s="66">
        <f>AJ4250+AJ4253+AJ4256+AJ4260+AJ4262</f>
        <v>0</v>
      </c>
      <c r="AK4249" s="67"/>
      <c r="AL4249" s="66">
        <f>AL4250+AL4253+AL4256+AL4260+AL4262</f>
        <v>0</v>
      </c>
      <c r="AM4249" s="66"/>
      <c r="AN4249" s="66">
        <f>AN4250+AN4253+AN4256+AN4260+AN4262</f>
        <v>0</v>
      </c>
      <c r="AO4249" s="66"/>
      <c r="AP4249" s="66">
        <f>AP4250+AP4253+AP4256+AP4260+AP4262</f>
        <v>0</v>
      </c>
      <c r="AQ4249" s="66"/>
    </row>
    <row r="4250" spans="2:43" ht="18" hidden="1" customHeight="1" x14ac:dyDescent="0.2">
      <c r="B4250" s="4"/>
      <c r="C4250" s="117"/>
      <c r="D4250" s="117"/>
      <c r="E4250" s="117"/>
      <c r="F4250" s="48"/>
      <c r="G4250" s="11"/>
      <c r="H4250" s="117"/>
      <c r="I4250" s="124"/>
      <c r="J4250" s="124"/>
      <c r="K4250" s="144"/>
      <c r="L4250" s="11"/>
      <c r="M4250" s="143"/>
      <c r="N4250" s="42"/>
      <c r="O4250" s="128"/>
      <c r="P4250" s="129"/>
      <c r="Q4250" s="131">
        <v>1</v>
      </c>
      <c r="R4250" s="68"/>
      <c r="S4250" s="35"/>
      <c r="T4250" s="69" t="s">
        <v>47</v>
      </c>
      <c r="U4250" s="92"/>
      <c r="V4250" s="70">
        <f>V4251</f>
        <v>0</v>
      </c>
      <c r="X4250" s="70">
        <f>X4251</f>
        <v>0</v>
      </c>
      <c r="Z4250" s="70">
        <f>Z4251</f>
        <v>0</v>
      </c>
      <c r="AB4250" s="70">
        <f>AB4251+AB4252</f>
        <v>0</v>
      </c>
      <c r="AD4250" s="70">
        <f>AD4251+AD4252</f>
        <v>0</v>
      </c>
      <c r="AF4250" s="70">
        <f>AF4251+AF4252</f>
        <v>45500</v>
      </c>
      <c r="AH4250" s="70">
        <f t="shared" si="721"/>
        <v>45500</v>
      </c>
      <c r="AI4250" s="67"/>
      <c r="AJ4250" s="447">
        <f>AJ4251</f>
        <v>0</v>
      </c>
      <c r="AK4250" s="71"/>
      <c r="AL4250" s="447">
        <f>AL4251</f>
        <v>0</v>
      </c>
      <c r="AM4250" s="447"/>
      <c r="AN4250" s="447">
        <f>AN4251</f>
        <v>0</v>
      </c>
      <c r="AO4250" s="70"/>
      <c r="AP4250" s="447">
        <f>AP4251</f>
        <v>0</v>
      </c>
      <c r="AQ4250" s="70"/>
    </row>
    <row r="4251" spans="2:43" ht="18" hidden="1" customHeight="1" x14ac:dyDescent="0.2">
      <c r="B4251" s="4"/>
      <c r="C4251" s="117"/>
      <c r="D4251" s="117"/>
      <c r="E4251" s="117"/>
      <c r="F4251" s="48"/>
      <c r="G4251" s="11"/>
      <c r="H4251" s="117"/>
      <c r="I4251" s="124"/>
      <c r="J4251" s="124"/>
      <c r="K4251" s="144"/>
      <c r="L4251" s="11"/>
      <c r="M4251" s="143"/>
      <c r="N4251" s="42"/>
      <c r="O4251" s="128"/>
      <c r="P4251" s="129"/>
      <c r="Q4251" s="130"/>
      <c r="R4251" s="72" t="s">
        <v>3</v>
      </c>
      <c r="S4251" s="181"/>
      <c r="T4251" s="73" t="s">
        <v>17</v>
      </c>
      <c r="V4251" s="74">
        <v>0</v>
      </c>
      <c r="X4251" s="74">
        <v>0</v>
      </c>
      <c r="Z4251" s="74">
        <v>0</v>
      </c>
      <c r="AB4251" s="74">
        <v>0</v>
      </c>
      <c r="AD4251" s="74">
        <v>0</v>
      </c>
      <c r="AF4251" s="74">
        <v>45000</v>
      </c>
      <c r="AH4251" s="74">
        <f t="shared" si="721"/>
        <v>45000</v>
      </c>
      <c r="AI4251" s="446"/>
      <c r="AJ4251" s="74">
        <v>0</v>
      </c>
      <c r="AK4251" s="8"/>
      <c r="AL4251" s="74">
        <v>0</v>
      </c>
      <c r="AM4251" s="74"/>
      <c r="AN4251" s="74">
        <v>0</v>
      </c>
      <c r="AO4251" s="74"/>
      <c r="AP4251" s="74">
        <v>0</v>
      </c>
      <c r="AQ4251" s="74"/>
    </row>
    <row r="4252" spans="2:43" ht="18" hidden="1" customHeight="1" x14ac:dyDescent="0.2">
      <c r="B4252" s="4"/>
      <c r="C4252" s="117"/>
      <c r="D4252" s="117"/>
      <c r="E4252" s="117"/>
      <c r="F4252" s="48"/>
      <c r="G4252" s="11"/>
      <c r="H4252" s="117"/>
      <c r="I4252" s="124"/>
      <c r="J4252" s="124"/>
      <c r="K4252" s="144"/>
      <c r="L4252" s="11"/>
      <c r="M4252" s="143"/>
      <c r="N4252" s="42"/>
      <c r="O4252" s="128"/>
      <c r="P4252" s="129"/>
      <c r="Q4252" s="130"/>
      <c r="R4252" s="72">
        <v>3</v>
      </c>
      <c r="S4252" s="181"/>
      <c r="T4252" s="73" t="s">
        <v>367</v>
      </c>
      <c r="V4252" s="74"/>
      <c r="X4252" s="74"/>
      <c r="Z4252" s="74"/>
      <c r="AB4252" s="74">
        <v>0</v>
      </c>
      <c r="AD4252" s="74">
        <v>0</v>
      </c>
      <c r="AF4252" s="74">
        <v>500</v>
      </c>
      <c r="AH4252" s="74">
        <f t="shared" si="721"/>
        <v>500</v>
      </c>
      <c r="AI4252" s="8"/>
      <c r="AJ4252" s="74"/>
      <c r="AK4252" s="8"/>
      <c r="AL4252" s="74"/>
      <c r="AM4252" s="74"/>
      <c r="AN4252" s="74"/>
      <c r="AO4252" s="74"/>
      <c r="AP4252" s="74"/>
      <c r="AQ4252" s="74"/>
    </row>
    <row r="4253" spans="2:43" ht="18" hidden="1" customHeight="1" x14ac:dyDescent="0.2">
      <c r="B4253" s="4"/>
      <c r="C4253" s="117"/>
      <c r="D4253" s="117"/>
      <c r="E4253" s="117"/>
      <c r="F4253" s="48"/>
      <c r="G4253" s="11"/>
      <c r="H4253" s="117"/>
      <c r="I4253" s="124"/>
      <c r="J4253" s="124"/>
      <c r="K4253" s="144"/>
      <c r="L4253" s="11"/>
      <c r="M4253" s="143"/>
      <c r="N4253" s="42"/>
      <c r="O4253" s="128"/>
      <c r="P4253" s="129"/>
      <c r="Q4253" s="131">
        <v>2</v>
      </c>
      <c r="R4253" s="68"/>
      <c r="S4253" s="35"/>
      <c r="T4253" s="69" t="s">
        <v>227</v>
      </c>
      <c r="U4253" s="92"/>
      <c r="V4253" s="70">
        <f>V4254+V4255</f>
        <v>0</v>
      </c>
      <c r="X4253" s="70">
        <f>X4254+X4255</f>
        <v>0</v>
      </c>
      <c r="Z4253" s="70">
        <f>Z4254+Z4255</f>
        <v>0</v>
      </c>
      <c r="AB4253" s="70">
        <f>AB4254+AB4255</f>
        <v>0</v>
      </c>
      <c r="AD4253" s="70">
        <f>AD4254+AD4255</f>
        <v>0</v>
      </c>
      <c r="AF4253" s="70">
        <f>AF4254+AF4255</f>
        <v>7000</v>
      </c>
      <c r="AH4253" s="70">
        <f t="shared" si="721"/>
        <v>7000</v>
      </c>
      <c r="AI4253" s="8"/>
      <c r="AJ4253" s="447">
        <f>AJ4254+AJ4255</f>
        <v>0</v>
      </c>
      <c r="AK4253" s="71"/>
      <c r="AL4253" s="447">
        <f>AL4254+AL4255</f>
        <v>0</v>
      </c>
      <c r="AM4253" s="447"/>
      <c r="AN4253" s="447">
        <f>AN4254+AN4255</f>
        <v>0</v>
      </c>
      <c r="AO4253" s="70"/>
      <c r="AP4253" s="447">
        <f>AP4254+AP4255</f>
        <v>0</v>
      </c>
      <c r="AQ4253" s="70"/>
    </row>
    <row r="4254" spans="2:43" ht="18" hidden="1" customHeight="1" x14ac:dyDescent="0.2">
      <c r="B4254" s="4"/>
      <c r="C4254" s="117"/>
      <c r="D4254" s="117"/>
      <c r="E4254" s="117"/>
      <c r="F4254" s="48"/>
      <c r="G4254" s="11"/>
      <c r="H4254" s="117"/>
      <c r="I4254" s="124"/>
      <c r="J4254" s="124"/>
      <c r="K4254" s="144"/>
      <c r="L4254" s="11"/>
      <c r="M4254" s="143"/>
      <c r="N4254" s="42"/>
      <c r="O4254" s="128"/>
      <c r="P4254" s="129"/>
      <c r="Q4254" s="130"/>
      <c r="R4254" s="72" t="s">
        <v>3</v>
      </c>
      <c r="S4254" s="181"/>
      <c r="T4254" s="73" t="s">
        <v>78</v>
      </c>
      <c r="V4254" s="83">
        <v>0</v>
      </c>
      <c r="X4254" s="83">
        <v>0</v>
      </c>
      <c r="Z4254" s="83">
        <v>0</v>
      </c>
      <c r="AB4254" s="83">
        <v>0</v>
      </c>
      <c r="AD4254" s="83">
        <v>0</v>
      </c>
      <c r="AF4254" s="83">
        <v>0</v>
      </c>
      <c r="AH4254" s="83">
        <f t="shared" si="721"/>
        <v>0</v>
      </c>
      <c r="AI4254" s="446"/>
      <c r="AJ4254" s="448">
        <v>0</v>
      </c>
      <c r="AK4254" s="87"/>
      <c r="AL4254" s="448">
        <v>0</v>
      </c>
      <c r="AM4254" s="448"/>
      <c r="AN4254" s="448">
        <v>0</v>
      </c>
      <c r="AO4254" s="83"/>
      <c r="AP4254" s="448">
        <v>0</v>
      </c>
      <c r="AQ4254" s="83"/>
    </row>
    <row r="4255" spans="2:43" ht="18" hidden="1" customHeight="1" x14ac:dyDescent="0.2">
      <c r="B4255" s="4"/>
      <c r="C4255" s="117"/>
      <c r="D4255" s="117"/>
      <c r="E4255" s="117"/>
      <c r="F4255" s="48"/>
      <c r="G4255" s="11"/>
      <c r="H4255" s="117"/>
      <c r="I4255" s="124"/>
      <c r="J4255" s="124"/>
      <c r="K4255" s="144"/>
      <c r="L4255" s="11"/>
      <c r="M4255" s="143"/>
      <c r="N4255" s="42"/>
      <c r="O4255" s="128"/>
      <c r="P4255" s="129"/>
      <c r="Q4255" s="130"/>
      <c r="R4255" s="72" t="s">
        <v>0</v>
      </c>
      <c r="S4255" s="181"/>
      <c r="T4255" s="73" t="s">
        <v>228</v>
      </c>
      <c r="V4255" s="83">
        <v>0</v>
      </c>
      <c r="X4255" s="83">
        <v>0</v>
      </c>
      <c r="Z4255" s="83">
        <v>0</v>
      </c>
      <c r="AB4255" s="83">
        <v>0</v>
      </c>
      <c r="AD4255" s="83">
        <v>0</v>
      </c>
      <c r="AF4255" s="83">
        <v>7000</v>
      </c>
      <c r="AH4255" s="83">
        <f t="shared" si="721"/>
        <v>7000</v>
      </c>
      <c r="AI4255" s="495"/>
      <c r="AJ4255" s="448">
        <v>0</v>
      </c>
      <c r="AK4255" s="87"/>
      <c r="AL4255" s="448">
        <v>0</v>
      </c>
      <c r="AM4255" s="448"/>
      <c r="AN4255" s="448">
        <v>0</v>
      </c>
      <c r="AO4255" s="83"/>
      <c r="AP4255" s="448">
        <v>0</v>
      </c>
      <c r="AQ4255" s="83"/>
    </row>
    <row r="4256" spans="2:43" ht="18" hidden="1" customHeight="1" x14ac:dyDescent="0.2">
      <c r="B4256" s="4"/>
      <c r="C4256" s="117"/>
      <c r="D4256" s="117"/>
      <c r="E4256" s="117"/>
      <c r="F4256" s="48"/>
      <c r="G4256" s="11"/>
      <c r="H4256" s="117"/>
      <c r="I4256" s="124"/>
      <c r="J4256" s="124"/>
      <c r="K4256" s="144"/>
      <c r="L4256" s="11"/>
      <c r="M4256" s="143"/>
      <c r="N4256" s="42"/>
      <c r="O4256" s="128"/>
      <c r="P4256" s="129"/>
      <c r="Q4256" s="131">
        <v>3</v>
      </c>
      <c r="R4256" s="68"/>
      <c r="S4256" s="35"/>
      <c r="T4256" s="69" t="s">
        <v>79</v>
      </c>
      <c r="U4256" s="92"/>
      <c r="V4256" s="70">
        <f>V4257+V4259</f>
        <v>0</v>
      </c>
      <c r="X4256" s="70">
        <f>X4257+X4259</f>
        <v>0</v>
      </c>
      <c r="Z4256" s="70">
        <f>Z4257+Z4259</f>
        <v>0</v>
      </c>
      <c r="AB4256" s="70">
        <f>AB4257+AB4259+AB4258</f>
        <v>0</v>
      </c>
      <c r="AD4256" s="70">
        <f>AD4257+AD4259+AD4258</f>
        <v>0</v>
      </c>
      <c r="AF4256" s="70">
        <f>AF4257+AF4259+AF4258</f>
        <v>2500</v>
      </c>
      <c r="AH4256" s="70">
        <f t="shared" si="721"/>
        <v>2500</v>
      </c>
      <c r="AI4256" s="495"/>
      <c r="AJ4256" s="447">
        <f>AJ4257+AJ4259</f>
        <v>0</v>
      </c>
      <c r="AK4256" s="71"/>
      <c r="AL4256" s="447">
        <f>AL4257+AL4259</f>
        <v>0</v>
      </c>
      <c r="AM4256" s="447"/>
      <c r="AN4256" s="447">
        <f>AN4257+AN4259</f>
        <v>0</v>
      </c>
      <c r="AO4256" s="70"/>
      <c r="AP4256" s="447">
        <f>AP4257+AP4259</f>
        <v>0</v>
      </c>
      <c r="AQ4256" s="70"/>
    </row>
    <row r="4257" spans="2:43" ht="18" hidden="1" customHeight="1" x14ac:dyDescent="0.2">
      <c r="B4257" s="4"/>
      <c r="C4257" s="117"/>
      <c r="D4257" s="117"/>
      <c r="E4257" s="117"/>
      <c r="F4257" s="48"/>
      <c r="G4257" s="11"/>
      <c r="H4257" s="117"/>
      <c r="I4257" s="124"/>
      <c r="J4257" s="124"/>
      <c r="K4257" s="144"/>
      <c r="L4257" s="11"/>
      <c r="M4257" s="143"/>
      <c r="N4257" s="42"/>
      <c r="O4257" s="128"/>
      <c r="P4257" s="129"/>
      <c r="Q4257" s="131"/>
      <c r="R4257" s="78" t="s">
        <v>3</v>
      </c>
      <c r="S4257" s="251"/>
      <c r="T4257" s="77" t="s">
        <v>246</v>
      </c>
      <c r="U4257" s="141"/>
      <c r="V4257" s="83">
        <v>0</v>
      </c>
      <c r="X4257" s="83">
        <v>0</v>
      </c>
      <c r="Z4257" s="83">
        <v>0</v>
      </c>
      <c r="AB4257" s="83">
        <v>0</v>
      </c>
      <c r="AD4257" s="83">
        <v>0</v>
      </c>
      <c r="AF4257" s="83">
        <v>0</v>
      </c>
      <c r="AH4257" s="83">
        <f t="shared" si="721"/>
        <v>0</v>
      </c>
      <c r="AI4257" s="446"/>
      <c r="AJ4257" s="448">
        <v>0</v>
      </c>
      <c r="AK4257" s="87"/>
      <c r="AL4257" s="448">
        <v>0</v>
      </c>
      <c r="AM4257" s="448"/>
      <c r="AN4257" s="448">
        <v>0</v>
      </c>
      <c r="AO4257" s="83"/>
      <c r="AP4257" s="448">
        <v>0</v>
      </c>
      <c r="AQ4257" s="83"/>
    </row>
    <row r="4258" spans="2:43" ht="18" hidden="1" customHeight="1" x14ac:dyDescent="0.2">
      <c r="B4258" s="4"/>
      <c r="C4258" s="117"/>
      <c r="D4258" s="117"/>
      <c r="E4258" s="117"/>
      <c r="F4258" s="48"/>
      <c r="G4258" s="11"/>
      <c r="H4258" s="117"/>
      <c r="I4258" s="124"/>
      <c r="J4258" s="124"/>
      <c r="K4258" s="144"/>
      <c r="L4258" s="11"/>
      <c r="M4258" s="143"/>
      <c r="N4258" s="42"/>
      <c r="O4258" s="128"/>
      <c r="P4258" s="129"/>
      <c r="Q4258" s="131"/>
      <c r="R4258" s="78">
        <v>2</v>
      </c>
      <c r="S4258" s="251"/>
      <c r="T4258" s="494" t="s">
        <v>81</v>
      </c>
      <c r="U4258" s="141"/>
      <c r="V4258" s="83"/>
      <c r="X4258" s="83"/>
      <c r="Z4258" s="83"/>
      <c r="AB4258" s="83">
        <v>0</v>
      </c>
      <c r="AD4258" s="83">
        <v>0</v>
      </c>
      <c r="AF4258" s="83">
        <v>2500</v>
      </c>
      <c r="AH4258" s="83">
        <f t="shared" si="721"/>
        <v>2500</v>
      </c>
      <c r="AI4258" s="495"/>
      <c r="AJ4258" s="448"/>
      <c r="AK4258" s="87"/>
      <c r="AL4258" s="448"/>
      <c r="AM4258" s="448"/>
      <c r="AN4258" s="448"/>
      <c r="AO4258" s="83"/>
      <c r="AP4258" s="448"/>
      <c r="AQ4258" s="83"/>
    </row>
    <row r="4259" spans="2:43" ht="18" hidden="1" customHeight="1" x14ac:dyDescent="0.2">
      <c r="B4259" s="4"/>
      <c r="C4259" s="117"/>
      <c r="D4259" s="117"/>
      <c r="E4259" s="117"/>
      <c r="F4259" s="48"/>
      <c r="G4259" s="11"/>
      <c r="H4259" s="117"/>
      <c r="I4259" s="124"/>
      <c r="J4259" s="124"/>
      <c r="K4259" s="144"/>
      <c r="L4259" s="11"/>
      <c r="M4259" s="143"/>
      <c r="N4259" s="42"/>
      <c r="O4259" s="128"/>
      <c r="P4259" s="129"/>
      <c r="Q4259" s="129"/>
      <c r="R4259" s="78" t="s">
        <v>18</v>
      </c>
      <c r="S4259" s="251"/>
      <c r="T4259" s="77" t="s">
        <v>82</v>
      </c>
      <c r="U4259" s="141"/>
      <c r="V4259" s="83">
        <v>0</v>
      </c>
      <c r="X4259" s="83">
        <v>0</v>
      </c>
      <c r="Z4259" s="83">
        <v>0</v>
      </c>
      <c r="AB4259" s="83">
        <v>0</v>
      </c>
      <c r="AD4259" s="83">
        <v>0</v>
      </c>
      <c r="AF4259" s="83">
        <v>0</v>
      </c>
      <c r="AH4259" s="83">
        <f t="shared" si="721"/>
        <v>0</v>
      </c>
      <c r="AI4259" s="495"/>
      <c r="AJ4259" s="448">
        <v>0</v>
      </c>
      <c r="AK4259" s="87"/>
      <c r="AL4259" s="448">
        <v>0</v>
      </c>
      <c r="AM4259" s="448"/>
      <c r="AN4259" s="448">
        <v>0</v>
      </c>
      <c r="AO4259" s="83"/>
      <c r="AP4259" s="448">
        <v>0</v>
      </c>
      <c r="AQ4259" s="83"/>
    </row>
    <row r="4260" spans="2:43" ht="18" hidden="1" customHeight="1" x14ac:dyDescent="0.2">
      <c r="B4260" s="4"/>
      <c r="C4260" s="117"/>
      <c r="D4260" s="117"/>
      <c r="E4260" s="117"/>
      <c r="F4260" s="48"/>
      <c r="G4260" s="11"/>
      <c r="H4260" s="117"/>
      <c r="I4260" s="124"/>
      <c r="J4260" s="124"/>
      <c r="K4260" s="144"/>
      <c r="L4260" s="11"/>
      <c r="M4260" s="143"/>
      <c r="N4260" s="42"/>
      <c r="O4260" s="128"/>
      <c r="P4260" s="130"/>
      <c r="Q4260" s="131">
        <v>4</v>
      </c>
      <c r="R4260" s="84"/>
      <c r="S4260" s="250"/>
      <c r="T4260" s="69" t="s">
        <v>129</v>
      </c>
      <c r="U4260" s="92"/>
      <c r="V4260" s="70">
        <f>V4261</f>
        <v>0</v>
      </c>
      <c r="X4260" s="70">
        <f>X4261</f>
        <v>0</v>
      </c>
      <c r="Z4260" s="70">
        <f>Z4261</f>
        <v>0</v>
      </c>
      <c r="AB4260" s="70">
        <f>AB4261</f>
        <v>0</v>
      </c>
      <c r="AD4260" s="70">
        <f>AD4261</f>
        <v>0</v>
      </c>
      <c r="AF4260" s="70">
        <f>AF4261</f>
        <v>0</v>
      </c>
      <c r="AH4260" s="70">
        <f t="shared" si="721"/>
        <v>0</v>
      </c>
      <c r="AI4260" s="495"/>
      <c r="AJ4260" s="447">
        <f>AJ4261</f>
        <v>0</v>
      </c>
      <c r="AK4260" s="71"/>
      <c r="AL4260" s="447">
        <f>AL4261</f>
        <v>0</v>
      </c>
      <c r="AM4260" s="447"/>
      <c r="AN4260" s="447">
        <f>AN4261</f>
        <v>0</v>
      </c>
      <c r="AO4260" s="70"/>
      <c r="AP4260" s="447">
        <f>AP4261</f>
        <v>0</v>
      </c>
      <c r="AQ4260" s="70"/>
    </row>
    <row r="4261" spans="2:43" ht="18" hidden="1" customHeight="1" x14ac:dyDescent="0.2">
      <c r="B4261" s="4"/>
      <c r="C4261" s="117"/>
      <c r="D4261" s="117"/>
      <c r="E4261" s="117"/>
      <c r="F4261" s="48"/>
      <c r="G4261" s="11"/>
      <c r="H4261" s="117"/>
      <c r="I4261" s="124"/>
      <c r="J4261" s="124"/>
      <c r="K4261" s="144"/>
      <c r="L4261" s="11"/>
      <c r="M4261" s="143"/>
      <c r="N4261" s="42"/>
      <c r="O4261" s="128"/>
      <c r="P4261" s="130"/>
      <c r="Q4261" s="130"/>
      <c r="R4261" s="72" t="s">
        <v>3</v>
      </c>
      <c r="S4261" s="181"/>
      <c r="T4261" s="73" t="s">
        <v>130</v>
      </c>
      <c r="V4261" s="74">
        <v>0</v>
      </c>
      <c r="X4261" s="74">
        <v>0</v>
      </c>
      <c r="Z4261" s="74">
        <v>0</v>
      </c>
      <c r="AB4261" s="74">
        <v>0</v>
      </c>
      <c r="AD4261" s="74">
        <v>0</v>
      </c>
      <c r="AF4261" s="74">
        <v>0</v>
      </c>
      <c r="AH4261" s="74">
        <f t="shared" si="721"/>
        <v>0</v>
      </c>
      <c r="AI4261" s="446"/>
      <c r="AJ4261" s="74">
        <v>0</v>
      </c>
      <c r="AK4261" s="8"/>
      <c r="AL4261" s="74">
        <v>0</v>
      </c>
      <c r="AM4261" s="74"/>
      <c r="AN4261" s="74">
        <v>0</v>
      </c>
      <c r="AO4261" s="74"/>
      <c r="AP4261" s="74">
        <v>0</v>
      </c>
      <c r="AQ4261" s="74"/>
    </row>
    <row r="4262" spans="2:43" ht="18" hidden="1" customHeight="1" x14ac:dyDescent="0.2">
      <c r="B4262" s="4"/>
      <c r="C4262" s="117"/>
      <c r="D4262" s="117"/>
      <c r="E4262" s="117"/>
      <c r="F4262" s="48"/>
      <c r="G4262" s="11"/>
      <c r="H4262" s="117"/>
      <c r="I4262" s="124"/>
      <c r="J4262" s="124"/>
      <c r="K4262" s="144"/>
      <c r="L4262" s="11"/>
      <c r="M4262" s="143"/>
      <c r="N4262" s="42"/>
      <c r="O4262" s="128"/>
      <c r="P4262" s="130"/>
      <c r="Q4262" s="131">
        <v>6</v>
      </c>
      <c r="R4262" s="84"/>
      <c r="S4262" s="250"/>
      <c r="T4262" s="69" t="s">
        <v>19</v>
      </c>
      <c r="U4262" s="92"/>
      <c r="V4262" s="70">
        <f>V4263+V4264</f>
        <v>0</v>
      </c>
      <c r="X4262" s="70">
        <f>X4263+X4264</f>
        <v>0</v>
      </c>
      <c r="Z4262" s="70">
        <f>Z4263+Z4264</f>
        <v>0</v>
      </c>
      <c r="AB4262" s="70">
        <f>AB4263+AB4264</f>
        <v>0</v>
      </c>
      <c r="AD4262" s="70">
        <f>AD4263+AD4264</f>
        <v>0</v>
      </c>
      <c r="AF4262" s="70">
        <f>AF4263+AF4264</f>
        <v>430000</v>
      </c>
      <c r="AH4262" s="70">
        <f t="shared" si="721"/>
        <v>430000</v>
      </c>
      <c r="AI4262" s="8"/>
      <c r="AJ4262" s="447">
        <f>AJ4263+AJ4264</f>
        <v>0</v>
      </c>
      <c r="AK4262" s="71"/>
      <c r="AL4262" s="447">
        <f>AL4263+AL4264</f>
        <v>0</v>
      </c>
      <c r="AM4262" s="447"/>
      <c r="AN4262" s="447">
        <f>AN4263+AN4264</f>
        <v>0</v>
      </c>
      <c r="AO4262" s="70"/>
      <c r="AP4262" s="447">
        <f>AP4263+AP4264</f>
        <v>0</v>
      </c>
      <c r="AQ4262" s="70"/>
    </row>
    <row r="4263" spans="2:43" ht="18" hidden="1" customHeight="1" x14ac:dyDescent="0.2">
      <c r="B4263" s="4"/>
      <c r="C4263" s="117"/>
      <c r="D4263" s="117"/>
      <c r="E4263" s="117"/>
      <c r="F4263" s="48"/>
      <c r="G4263" s="11"/>
      <c r="H4263" s="117"/>
      <c r="I4263" s="124"/>
      <c r="J4263" s="124"/>
      <c r="K4263" s="144"/>
      <c r="L4263" s="11"/>
      <c r="M4263" s="143"/>
      <c r="N4263" s="42"/>
      <c r="O4263" s="128"/>
      <c r="P4263" s="130"/>
      <c r="Q4263" s="130"/>
      <c r="R4263" s="72" t="s">
        <v>3</v>
      </c>
      <c r="S4263" s="181"/>
      <c r="T4263" s="73" t="s">
        <v>243</v>
      </c>
      <c r="V4263" s="74">
        <v>0</v>
      </c>
      <c r="X4263" s="74">
        <v>0</v>
      </c>
      <c r="Z4263" s="74">
        <v>0</v>
      </c>
      <c r="AB4263" s="74">
        <v>0</v>
      </c>
      <c r="AD4263" s="74">
        <v>0</v>
      </c>
      <c r="AF4263" s="74">
        <v>430000</v>
      </c>
      <c r="AH4263" s="74">
        <f t="shared" si="721"/>
        <v>430000</v>
      </c>
      <c r="AI4263" s="446"/>
      <c r="AJ4263" s="74">
        <v>0</v>
      </c>
      <c r="AK4263" s="8"/>
      <c r="AL4263" s="74">
        <v>0</v>
      </c>
      <c r="AM4263" s="74"/>
      <c r="AN4263" s="74">
        <v>0</v>
      </c>
      <c r="AO4263" s="74"/>
      <c r="AP4263" s="74">
        <v>0</v>
      </c>
      <c r="AQ4263" s="74"/>
    </row>
    <row r="4264" spans="2:43" ht="18" hidden="1" customHeight="1" x14ac:dyDescent="0.2">
      <c r="B4264" s="4"/>
      <c r="C4264" s="117"/>
      <c r="D4264" s="117"/>
      <c r="E4264" s="117"/>
      <c r="F4264" s="48"/>
      <c r="G4264" s="11"/>
      <c r="H4264" s="117"/>
      <c r="I4264" s="124"/>
      <c r="J4264" s="124"/>
      <c r="K4264" s="144"/>
      <c r="L4264" s="11"/>
      <c r="M4264" s="143"/>
      <c r="N4264" s="42"/>
      <c r="O4264" s="128"/>
      <c r="P4264" s="130"/>
      <c r="Q4264" s="130"/>
      <c r="R4264" s="72" t="s">
        <v>0</v>
      </c>
      <c r="S4264" s="181"/>
      <c r="T4264" s="73" t="s">
        <v>72</v>
      </c>
      <c r="V4264" s="74">
        <v>0</v>
      </c>
      <c r="X4264" s="74">
        <v>0</v>
      </c>
      <c r="Z4264" s="74">
        <v>0</v>
      </c>
      <c r="AB4264" s="74">
        <v>0</v>
      </c>
      <c r="AD4264" s="74">
        <v>0</v>
      </c>
      <c r="AF4264" s="74">
        <v>0</v>
      </c>
      <c r="AH4264" s="74">
        <f t="shared" si="721"/>
        <v>0</v>
      </c>
      <c r="AI4264" s="8"/>
      <c r="AJ4264" s="74">
        <v>0</v>
      </c>
      <c r="AK4264" s="8"/>
      <c r="AL4264" s="74">
        <v>0</v>
      </c>
      <c r="AM4264" s="74"/>
      <c r="AN4264" s="74">
        <v>0</v>
      </c>
      <c r="AO4264" s="74"/>
      <c r="AP4264" s="74">
        <v>0</v>
      </c>
      <c r="AQ4264" s="74"/>
    </row>
    <row r="4265" spans="2:43" ht="18" hidden="1" customHeight="1" x14ac:dyDescent="0.2">
      <c r="B4265" s="4"/>
      <c r="C4265" s="117"/>
      <c r="D4265" s="117"/>
      <c r="E4265" s="117"/>
      <c r="F4265" s="48"/>
      <c r="G4265" s="11"/>
      <c r="H4265" s="117"/>
      <c r="I4265" s="124"/>
      <c r="J4265" s="124"/>
      <c r="K4265" s="144"/>
      <c r="L4265" s="11"/>
      <c r="M4265" s="143"/>
      <c r="N4265" s="42"/>
      <c r="O4265" s="128"/>
      <c r="P4265" s="129">
        <v>3</v>
      </c>
      <c r="Q4265" s="129"/>
      <c r="R4265" s="64"/>
      <c r="S4265" s="234"/>
      <c r="T4265" s="65" t="s">
        <v>215</v>
      </c>
      <c r="U4265" s="155"/>
      <c r="V4265" s="66">
        <f>V4266+V4268+V4273+V4278</f>
        <v>0</v>
      </c>
      <c r="X4265" s="66">
        <f>X4266+X4268+X4273+X4278</f>
        <v>0</v>
      </c>
      <c r="Z4265" s="66">
        <f>Z4266+Z4268+Z4273+Z4278</f>
        <v>0</v>
      </c>
      <c r="AB4265" s="66">
        <f>AB4266+AB4268</f>
        <v>0</v>
      </c>
      <c r="AD4265" s="66">
        <f>AD4266+AD4268</f>
        <v>0</v>
      </c>
      <c r="AF4265" s="66">
        <f>AF4266+AF4268</f>
        <v>11300</v>
      </c>
      <c r="AH4265" s="66">
        <f t="shared" si="721"/>
        <v>11300</v>
      </c>
      <c r="AI4265" s="8"/>
      <c r="AJ4265" s="66">
        <f>AJ4266+AJ4268+AJ4273+AJ4278</f>
        <v>0</v>
      </c>
      <c r="AK4265" s="67"/>
      <c r="AL4265" s="66">
        <f>AL4266+AL4268+AL4273+AL4278</f>
        <v>0</v>
      </c>
      <c r="AM4265" s="66"/>
      <c r="AN4265" s="66">
        <f>AN4266+AN4268+AN4273+AN4278</f>
        <v>0</v>
      </c>
      <c r="AO4265" s="66"/>
      <c r="AP4265" s="66">
        <f>AP4266+AP4268+AP4273+AP4278</f>
        <v>0</v>
      </c>
      <c r="AQ4265" s="66"/>
    </row>
    <row r="4266" spans="2:43" ht="18" hidden="1" customHeight="1" x14ac:dyDescent="0.2">
      <c r="B4266" s="4"/>
      <c r="C4266" s="117"/>
      <c r="D4266" s="117"/>
      <c r="E4266" s="117"/>
      <c r="F4266" s="48"/>
      <c r="G4266" s="11"/>
      <c r="H4266" s="117"/>
      <c r="I4266" s="124"/>
      <c r="J4266" s="124"/>
      <c r="K4266" s="144"/>
      <c r="L4266" s="11"/>
      <c r="M4266" s="143"/>
      <c r="N4266" s="42"/>
      <c r="O4266" s="128"/>
      <c r="P4266" s="130"/>
      <c r="Q4266" s="131">
        <v>1</v>
      </c>
      <c r="R4266" s="68"/>
      <c r="S4266" s="35"/>
      <c r="T4266" s="69" t="s">
        <v>20</v>
      </c>
      <c r="U4266" s="92"/>
      <c r="V4266" s="70">
        <f>V4267</f>
        <v>0</v>
      </c>
      <c r="X4266" s="447">
        <f>X4267</f>
        <v>0</v>
      </c>
      <c r="Z4266" s="447">
        <f>Z4267</f>
        <v>0</v>
      </c>
      <c r="AB4266" s="447">
        <f>AB4267</f>
        <v>0</v>
      </c>
      <c r="AD4266" s="447">
        <f>AD4267</f>
        <v>0</v>
      </c>
      <c r="AF4266" s="447">
        <f>AF4267</f>
        <v>2240</v>
      </c>
      <c r="AH4266" s="447">
        <f t="shared" si="721"/>
        <v>2240</v>
      </c>
      <c r="AI4266" s="67"/>
      <c r="AJ4266" s="447">
        <f>AJ4267</f>
        <v>0</v>
      </c>
      <c r="AK4266" s="71"/>
      <c r="AL4266" s="447">
        <f>AL4267</f>
        <v>0</v>
      </c>
      <c r="AM4266" s="447"/>
      <c r="AN4266" s="447">
        <f>AN4267</f>
        <v>0</v>
      </c>
      <c r="AO4266" s="447"/>
      <c r="AP4266" s="447">
        <f>AP4267</f>
        <v>0</v>
      </c>
      <c r="AQ4266" s="447"/>
    </row>
    <row r="4267" spans="2:43" ht="18" hidden="1" customHeight="1" x14ac:dyDescent="0.25">
      <c r="B4267" s="4"/>
      <c r="C4267" s="117"/>
      <c r="D4267" s="117"/>
      <c r="E4267" s="117"/>
      <c r="F4267" s="48"/>
      <c r="G4267" s="11"/>
      <c r="H4267" s="117"/>
      <c r="I4267" s="124"/>
      <c r="J4267" s="124"/>
      <c r="K4267" s="144"/>
      <c r="L4267" s="11"/>
      <c r="M4267" s="143"/>
      <c r="N4267" s="42"/>
      <c r="O4267" s="128"/>
      <c r="P4267" s="130"/>
      <c r="Q4267" s="131"/>
      <c r="R4267" s="72" t="s">
        <v>3</v>
      </c>
      <c r="S4267" s="181"/>
      <c r="T4267" s="73" t="s">
        <v>20</v>
      </c>
      <c r="V4267" s="600">
        <v>0</v>
      </c>
      <c r="X4267" s="751">
        <v>0</v>
      </c>
      <c r="Z4267" s="883">
        <v>0</v>
      </c>
      <c r="AB4267" s="74">
        <v>0</v>
      </c>
      <c r="AD4267" s="74">
        <v>0</v>
      </c>
      <c r="AF4267" s="696">
        <v>2240</v>
      </c>
      <c r="AH4267" s="696">
        <f t="shared" si="721"/>
        <v>2240</v>
      </c>
      <c r="AI4267" s="446"/>
      <c r="AJ4267" s="74">
        <v>0</v>
      </c>
      <c r="AK4267" s="8"/>
      <c r="AL4267" s="74">
        <v>0</v>
      </c>
      <c r="AM4267" s="74"/>
      <c r="AN4267" s="74">
        <v>0</v>
      </c>
      <c r="AO4267" s="74"/>
      <c r="AP4267" s="74">
        <v>0</v>
      </c>
      <c r="AQ4267" s="74"/>
    </row>
    <row r="4268" spans="2:43" ht="18" hidden="1" customHeight="1" x14ac:dyDescent="0.2">
      <c r="B4268" s="4"/>
      <c r="C4268" s="117"/>
      <c r="D4268" s="117"/>
      <c r="E4268" s="117"/>
      <c r="F4268" s="48"/>
      <c r="G4268" s="11"/>
      <c r="H4268" s="117"/>
      <c r="I4268" s="124"/>
      <c r="J4268" s="124"/>
      <c r="K4268" s="144"/>
      <c r="L4268" s="11"/>
      <c r="M4268" s="143"/>
      <c r="N4268" s="42"/>
      <c r="O4268" s="128"/>
      <c r="P4268" s="130"/>
      <c r="Q4268" s="131">
        <v>3</v>
      </c>
      <c r="R4268" s="68"/>
      <c r="S4268" s="35"/>
      <c r="T4268" s="450" t="s">
        <v>22</v>
      </c>
      <c r="U4268" s="92"/>
      <c r="V4268" s="70">
        <f>V4269</f>
        <v>0</v>
      </c>
      <c r="X4268" s="447">
        <f>X4269</f>
        <v>0</v>
      </c>
      <c r="Z4268" s="447">
        <f>Z4269</f>
        <v>0</v>
      </c>
      <c r="AB4268" s="447">
        <f>AB4269</f>
        <v>0</v>
      </c>
      <c r="AD4268" s="447">
        <f>AD4269</f>
        <v>0</v>
      </c>
      <c r="AF4268" s="447">
        <f>AF4269</f>
        <v>9060</v>
      </c>
      <c r="AH4268" s="447">
        <f t="shared" si="721"/>
        <v>9060</v>
      </c>
      <c r="AI4268" s="8"/>
      <c r="AJ4268" s="447">
        <f>AJ4269</f>
        <v>0</v>
      </c>
      <c r="AK4268" s="71"/>
      <c r="AL4268" s="447">
        <f>AL4269</f>
        <v>0</v>
      </c>
      <c r="AM4268" s="447"/>
      <c r="AN4268" s="447">
        <f>AN4269</f>
        <v>0</v>
      </c>
      <c r="AO4268" s="447"/>
      <c r="AP4268" s="447">
        <f>AP4269</f>
        <v>0</v>
      </c>
      <c r="AQ4268" s="447"/>
    </row>
    <row r="4269" spans="2:43" ht="18" hidden="1" customHeight="1" x14ac:dyDescent="0.25">
      <c r="B4269" s="4"/>
      <c r="C4269" s="117"/>
      <c r="D4269" s="117"/>
      <c r="E4269" s="117"/>
      <c r="F4269" s="48"/>
      <c r="G4269" s="11"/>
      <c r="H4269" s="117"/>
      <c r="I4269" s="124"/>
      <c r="J4269" s="124"/>
      <c r="K4269" s="144"/>
      <c r="L4269" s="11"/>
      <c r="M4269" s="143"/>
      <c r="N4269" s="42"/>
      <c r="O4269" s="128"/>
      <c r="P4269" s="130"/>
      <c r="Q4269" s="130"/>
      <c r="R4269" s="72" t="s">
        <v>3</v>
      </c>
      <c r="S4269" s="181"/>
      <c r="T4269" s="73" t="s">
        <v>22</v>
      </c>
      <c r="V4269" s="613">
        <v>0</v>
      </c>
      <c r="X4269" s="752">
        <v>0</v>
      </c>
      <c r="Z4269" s="884">
        <v>0</v>
      </c>
      <c r="AB4269" s="74">
        <v>0</v>
      </c>
      <c r="AD4269" s="74">
        <v>0</v>
      </c>
      <c r="AF4269" s="696">
        <v>9060</v>
      </c>
      <c r="AH4269" s="696">
        <f t="shared" si="721"/>
        <v>9060</v>
      </c>
      <c r="AI4269" s="446"/>
      <c r="AJ4269" s="74">
        <v>0</v>
      </c>
      <c r="AK4269" s="8"/>
      <c r="AL4269" s="74">
        <v>0</v>
      </c>
      <c r="AM4269" s="74"/>
      <c r="AN4269" s="74">
        <v>0</v>
      </c>
      <c r="AO4269" s="74"/>
      <c r="AP4269" s="74">
        <v>0</v>
      </c>
      <c r="AQ4269" s="74"/>
    </row>
    <row r="4270" spans="2:43" ht="18" hidden="1" customHeight="1" x14ac:dyDescent="0.2">
      <c r="B4270" s="4"/>
      <c r="C4270" s="117"/>
      <c r="D4270" s="117"/>
      <c r="E4270" s="117"/>
      <c r="F4270" s="48"/>
      <c r="G4270" s="11"/>
      <c r="H4270" s="117"/>
      <c r="I4270" s="124"/>
      <c r="J4270" s="124"/>
      <c r="K4270" s="144"/>
      <c r="L4270" s="11"/>
      <c r="M4270" s="143"/>
      <c r="N4270" s="42"/>
      <c r="O4270" s="128"/>
      <c r="P4270" s="129">
        <v>4</v>
      </c>
      <c r="Q4270" s="129"/>
      <c r="R4270" s="64"/>
      <c r="S4270" s="234"/>
      <c r="T4270" s="65" t="s">
        <v>236</v>
      </c>
      <c r="U4270" s="155"/>
      <c r="V4270" s="66">
        <f>V4271</f>
        <v>0</v>
      </c>
      <c r="X4270" s="66">
        <f>X4271</f>
        <v>0</v>
      </c>
      <c r="Z4270" s="66">
        <f>Z4271</f>
        <v>0</v>
      </c>
      <c r="AB4270" s="66">
        <f>AB4271</f>
        <v>0</v>
      </c>
      <c r="AD4270" s="66">
        <f>AD4271</f>
        <v>0</v>
      </c>
      <c r="AF4270" s="66">
        <f>AF4271</f>
        <v>150000</v>
      </c>
      <c r="AH4270" s="66">
        <f t="shared" si="721"/>
        <v>150000</v>
      </c>
      <c r="AI4270" s="8"/>
      <c r="AJ4270" s="66">
        <f>AJ4271</f>
        <v>0</v>
      </c>
      <c r="AK4270" s="67"/>
      <c r="AL4270" s="66">
        <f>AL4271</f>
        <v>0</v>
      </c>
      <c r="AM4270" s="66"/>
      <c r="AN4270" s="66">
        <f>AN4271</f>
        <v>0</v>
      </c>
      <c r="AO4270" s="66"/>
      <c r="AP4270" s="66">
        <f>AP4271</f>
        <v>0</v>
      </c>
      <c r="AQ4270" s="66"/>
    </row>
    <row r="4271" spans="2:43" ht="18" hidden="1" customHeight="1" x14ac:dyDescent="0.2">
      <c r="B4271" s="4"/>
      <c r="C4271" s="117"/>
      <c r="D4271" s="117"/>
      <c r="E4271" s="117"/>
      <c r="F4271" s="48"/>
      <c r="G4271" s="11"/>
      <c r="H4271" s="117"/>
      <c r="I4271" s="124"/>
      <c r="J4271" s="124"/>
      <c r="K4271" s="144"/>
      <c r="L4271" s="11"/>
      <c r="M4271" s="143"/>
      <c r="N4271" s="42"/>
      <c r="O4271" s="128"/>
      <c r="P4271" s="130"/>
      <c r="Q4271" s="131">
        <v>3</v>
      </c>
      <c r="R4271" s="68"/>
      <c r="S4271" s="35"/>
      <c r="T4271" s="69" t="s">
        <v>237</v>
      </c>
      <c r="U4271" s="92"/>
      <c r="V4271" s="70">
        <f>SUM(V4272:V4276)</f>
        <v>0</v>
      </c>
      <c r="X4271" s="447">
        <f>SUM(X4272:X4276)</f>
        <v>0</v>
      </c>
      <c r="Z4271" s="447">
        <f>SUM(Z4272:Z4276)</f>
        <v>0</v>
      </c>
      <c r="AB4271" s="447">
        <f>AB4272</f>
        <v>0</v>
      </c>
      <c r="AD4271" s="447">
        <f>AD4272</f>
        <v>0</v>
      </c>
      <c r="AF4271" s="447">
        <f>AF4272</f>
        <v>150000</v>
      </c>
      <c r="AH4271" s="447">
        <f t="shared" si="721"/>
        <v>150000</v>
      </c>
      <c r="AI4271" s="67"/>
      <c r="AJ4271" s="447">
        <f>SUM(AJ4272:AJ4276)</f>
        <v>0</v>
      </c>
      <c r="AK4271" s="71"/>
      <c r="AL4271" s="447">
        <f>SUM(AL4272:AL4276)</f>
        <v>0</v>
      </c>
      <c r="AM4271" s="447"/>
      <c r="AN4271" s="447">
        <f>SUM(AN4272:AN4276)</f>
        <v>0</v>
      </c>
      <c r="AO4271" s="447"/>
      <c r="AP4271" s="447">
        <f>SUM(AP4272:AP4276)</f>
        <v>0</v>
      </c>
      <c r="AQ4271" s="447"/>
    </row>
    <row r="4272" spans="2:43" ht="18" hidden="1" customHeight="1" x14ac:dyDescent="0.2">
      <c r="B4272" s="4"/>
      <c r="C4272" s="117"/>
      <c r="D4272" s="117"/>
      <c r="E4272" s="117"/>
      <c r="F4272" s="48"/>
      <c r="G4272" s="11"/>
      <c r="H4272" s="117"/>
      <c r="I4272" s="124"/>
      <c r="J4272" s="124"/>
      <c r="K4272" s="144"/>
      <c r="L4272" s="11"/>
      <c r="M4272" s="143"/>
      <c r="N4272" s="42"/>
      <c r="O4272" s="128"/>
      <c r="P4272" s="130"/>
      <c r="Q4272" s="130"/>
      <c r="R4272" s="72">
        <v>90</v>
      </c>
      <c r="S4272" s="181"/>
      <c r="T4272" s="73" t="s">
        <v>637</v>
      </c>
      <c r="V4272" s="74">
        <v>0</v>
      </c>
      <c r="X4272" s="74">
        <v>0</v>
      </c>
      <c r="Z4272" s="74">
        <v>0</v>
      </c>
      <c r="AB4272" s="74">
        <v>0</v>
      </c>
      <c r="AD4272" s="74">
        <v>0</v>
      </c>
      <c r="AF4272" s="74">
        <v>150000</v>
      </c>
      <c r="AH4272" s="74">
        <f t="shared" si="721"/>
        <v>150000</v>
      </c>
      <c r="AI4272" s="446"/>
      <c r="AJ4272" s="74">
        <v>0</v>
      </c>
      <c r="AK4272" s="8"/>
      <c r="AL4272" s="74">
        <v>0</v>
      </c>
      <c r="AM4272" s="74"/>
      <c r="AN4272" s="74">
        <v>0</v>
      </c>
      <c r="AO4272" s="74"/>
      <c r="AP4272" s="74">
        <v>0</v>
      </c>
      <c r="AQ4272" s="74"/>
    </row>
    <row r="4273" spans="2:43" ht="18" hidden="1" customHeight="1" x14ac:dyDescent="0.2">
      <c r="B4273" s="4"/>
      <c r="C4273" s="117"/>
      <c r="D4273" s="117"/>
      <c r="E4273" s="117"/>
      <c r="F4273" s="48"/>
      <c r="G4273" s="11"/>
      <c r="H4273" s="117"/>
      <c r="I4273" s="124"/>
      <c r="J4273" s="124"/>
      <c r="K4273" s="144"/>
      <c r="L4273" s="11"/>
      <c r="M4273" s="143"/>
      <c r="N4273" s="42"/>
      <c r="O4273" s="128"/>
      <c r="P4273" s="129">
        <v>5</v>
      </c>
      <c r="Q4273" s="129"/>
      <c r="R4273" s="64"/>
      <c r="S4273" s="234"/>
      <c r="T4273" s="65" t="s">
        <v>24</v>
      </c>
      <c r="U4273" s="155"/>
      <c r="V4273" s="66">
        <f>V4276</f>
        <v>0</v>
      </c>
      <c r="X4273" s="66">
        <f>X4276</f>
        <v>0</v>
      </c>
      <c r="Z4273" s="66">
        <f>Z4276</f>
        <v>0</v>
      </c>
      <c r="AB4273" s="66">
        <f>AB4276+AB4274+AB4279+AB4281</f>
        <v>0</v>
      </c>
      <c r="AD4273" s="66">
        <f>AD4276+AD4274+AD4279+AD4281</f>
        <v>0</v>
      </c>
      <c r="AF4273" s="66">
        <f>AF4276+AF4274+AF4279+AF4281</f>
        <v>78000</v>
      </c>
      <c r="AH4273" s="66">
        <f t="shared" si="721"/>
        <v>78000</v>
      </c>
      <c r="AI4273" s="8"/>
      <c r="AJ4273" s="66">
        <f>AJ4276</f>
        <v>0</v>
      </c>
      <c r="AK4273" s="67"/>
      <c r="AL4273" s="66">
        <f>AL4276</f>
        <v>0</v>
      </c>
      <c r="AM4273" s="66"/>
      <c r="AN4273" s="66">
        <f>AN4276</f>
        <v>0</v>
      </c>
      <c r="AO4273" s="66"/>
      <c r="AP4273" s="66">
        <f>AP4276</f>
        <v>0</v>
      </c>
      <c r="AQ4273" s="66"/>
    </row>
    <row r="4274" spans="2:43" ht="18" hidden="1" customHeight="1" x14ac:dyDescent="0.2">
      <c r="B4274" s="4"/>
      <c r="C4274" s="117"/>
      <c r="D4274" s="117"/>
      <c r="E4274" s="117"/>
      <c r="F4274" s="48"/>
      <c r="G4274" s="11"/>
      <c r="H4274" s="117"/>
      <c r="I4274" s="124"/>
      <c r="J4274" s="124"/>
      <c r="K4274" s="144"/>
      <c r="L4274" s="11"/>
      <c r="M4274" s="143"/>
      <c r="N4274" s="42"/>
      <c r="O4274" s="128"/>
      <c r="P4274" s="130"/>
      <c r="Q4274" s="131">
        <v>1</v>
      </c>
      <c r="R4274" s="68"/>
      <c r="S4274" s="35"/>
      <c r="T4274" s="69" t="s">
        <v>638</v>
      </c>
      <c r="U4274" s="92"/>
      <c r="V4274" s="70">
        <f>V4275</f>
        <v>0</v>
      </c>
      <c r="X4274" s="70">
        <f>X4275</f>
        <v>0</v>
      </c>
      <c r="Z4274" s="70">
        <f>Z4275</f>
        <v>0</v>
      </c>
      <c r="AB4274" s="70">
        <f>AB4275</f>
        <v>0</v>
      </c>
      <c r="AD4274" s="70">
        <f>AD4275</f>
        <v>0</v>
      </c>
      <c r="AF4274" s="70">
        <f>AF4275</f>
        <v>500</v>
      </c>
      <c r="AH4274" s="70">
        <f t="shared" si="721"/>
        <v>500</v>
      </c>
      <c r="AI4274" s="67"/>
      <c r="AJ4274" s="447">
        <f>AJ4275</f>
        <v>0</v>
      </c>
      <c r="AK4274" s="71"/>
      <c r="AL4274" s="447">
        <f>AL4275</f>
        <v>0</v>
      </c>
      <c r="AM4274" s="447"/>
      <c r="AN4274" s="447">
        <f>AN4275</f>
        <v>0</v>
      </c>
      <c r="AO4274" s="70"/>
      <c r="AP4274" s="447">
        <f>AP4275</f>
        <v>0</v>
      </c>
      <c r="AQ4274" s="70"/>
    </row>
    <row r="4275" spans="2:43" ht="18" hidden="1" customHeight="1" x14ac:dyDescent="0.2">
      <c r="B4275" s="4"/>
      <c r="C4275" s="117"/>
      <c r="D4275" s="117"/>
      <c r="E4275" s="117"/>
      <c r="F4275" s="48"/>
      <c r="G4275" s="11"/>
      <c r="H4275" s="117"/>
      <c r="I4275" s="124"/>
      <c r="J4275" s="124"/>
      <c r="K4275" s="144"/>
      <c r="L4275" s="11"/>
      <c r="M4275" s="143"/>
      <c r="N4275" s="42"/>
      <c r="O4275" s="128"/>
      <c r="P4275" s="130"/>
      <c r="Q4275" s="130"/>
      <c r="R4275" s="72">
        <v>1</v>
      </c>
      <c r="S4275" s="181"/>
      <c r="T4275" s="73" t="s">
        <v>354</v>
      </c>
      <c r="V4275" s="74">
        <v>0</v>
      </c>
      <c r="X4275" s="74">
        <v>0</v>
      </c>
      <c r="Z4275" s="74">
        <v>0</v>
      </c>
      <c r="AB4275" s="74">
        <v>0</v>
      </c>
      <c r="AD4275" s="74">
        <v>0</v>
      </c>
      <c r="AF4275" s="74">
        <v>500</v>
      </c>
      <c r="AH4275" s="74">
        <f t="shared" si="721"/>
        <v>500</v>
      </c>
      <c r="AI4275" s="446"/>
      <c r="AJ4275" s="74">
        <v>0</v>
      </c>
      <c r="AK4275" s="8"/>
      <c r="AL4275" s="74">
        <v>0</v>
      </c>
      <c r="AM4275" s="74"/>
      <c r="AN4275" s="74">
        <v>0</v>
      </c>
      <c r="AO4275" s="74"/>
      <c r="AP4275" s="74">
        <v>0</v>
      </c>
      <c r="AQ4275" s="74"/>
    </row>
    <row r="4276" spans="2:43" ht="18" hidden="1" customHeight="1" x14ac:dyDescent="0.2">
      <c r="B4276" s="4"/>
      <c r="C4276" s="117"/>
      <c r="D4276" s="117"/>
      <c r="E4276" s="117"/>
      <c r="F4276" s="48"/>
      <c r="G4276" s="11"/>
      <c r="H4276" s="117"/>
      <c r="I4276" s="124"/>
      <c r="J4276" s="124"/>
      <c r="K4276" s="144"/>
      <c r="L4276" s="11"/>
      <c r="M4276" s="143"/>
      <c r="N4276" s="42"/>
      <c r="O4276" s="128"/>
      <c r="P4276" s="130"/>
      <c r="Q4276" s="131">
        <v>2</v>
      </c>
      <c r="R4276" s="68"/>
      <c r="S4276" s="35"/>
      <c r="T4276" s="69" t="s">
        <v>25</v>
      </c>
      <c r="U4276" s="92"/>
      <c r="V4276" s="70">
        <f>V4278</f>
        <v>0</v>
      </c>
      <c r="X4276" s="70">
        <f>X4278</f>
        <v>0</v>
      </c>
      <c r="Z4276" s="70">
        <f>Z4278</f>
        <v>0</v>
      </c>
      <c r="AB4276" s="70">
        <f>AB4278+AB4277</f>
        <v>0</v>
      </c>
      <c r="AD4276" s="70">
        <f>AD4278+AD4277</f>
        <v>0</v>
      </c>
      <c r="AF4276" s="70">
        <f>AF4278+AF4277</f>
        <v>6000</v>
      </c>
      <c r="AH4276" s="70">
        <f t="shared" si="721"/>
        <v>6000</v>
      </c>
      <c r="AI4276" s="8"/>
      <c r="AJ4276" s="447">
        <f>AJ4278</f>
        <v>0</v>
      </c>
      <c r="AK4276" s="71"/>
      <c r="AL4276" s="447">
        <f>AL4278</f>
        <v>0</v>
      </c>
      <c r="AM4276" s="447"/>
      <c r="AN4276" s="447">
        <f>AN4278</f>
        <v>0</v>
      </c>
      <c r="AO4276" s="70"/>
      <c r="AP4276" s="447">
        <f>AP4278</f>
        <v>0</v>
      </c>
      <c r="AQ4276" s="70"/>
    </row>
    <row r="4277" spans="2:43" ht="18" hidden="1" customHeight="1" x14ac:dyDescent="0.2">
      <c r="B4277" s="4"/>
      <c r="C4277" s="117"/>
      <c r="D4277" s="117"/>
      <c r="E4277" s="117"/>
      <c r="F4277" s="48"/>
      <c r="G4277" s="11"/>
      <c r="H4277" s="117"/>
      <c r="I4277" s="124"/>
      <c r="J4277" s="124"/>
      <c r="K4277" s="144"/>
      <c r="L4277" s="11"/>
      <c r="M4277" s="143"/>
      <c r="N4277" s="42"/>
      <c r="O4277" s="128"/>
      <c r="P4277" s="130"/>
      <c r="Q4277" s="130"/>
      <c r="R4277" s="86">
        <v>1</v>
      </c>
      <c r="S4277" s="20"/>
      <c r="T4277" s="73" t="s">
        <v>229</v>
      </c>
      <c r="V4277" s="74"/>
      <c r="X4277" s="74"/>
      <c r="Z4277" s="74"/>
      <c r="AB4277" s="74">
        <v>0</v>
      </c>
      <c r="AD4277" s="74">
        <v>0</v>
      </c>
      <c r="AF4277" s="74">
        <v>1000</v>
      </c>
      <c r="AH4277" s="74">
        <f t="shared" si="721"/>
        <v>1000</v>
      </c>
      <c r="AI4277" s="446"/>
      <c r="AJ4277" s="74"/>
      <c r="AK4277" s="8"/>
      <c r="AL4277" s="74"/>
      <c r="AM4277" s="74"/>
      <c r="AN4277" s="74"/>
      <c r="AO4277" s="74"/>
      <c r="AP4277" s="74"/>
      <c r="AQ4277" s="74"/>
    </row>
    <row r="4278" spans="2:43" ht="18" hidden="1" customHeight="1" x14ac:dyDescent="0.2">
      <c r="B4278" s="4"/>
      <c r="C4278" s="117"/>
      <c r="D4278" s="117"/>
      <c r="E4278" s="117"/>
      <c r="F4278" s="48"/>
      <c r="G4278" s="11"/>
      <c r="H4278" s="117"/>
      <c r="I4278" s="124"/>
      <c r="J4278" s="124"/>
      <c r="K4278" s="144"/>
      <c r="L4278" s="11"/>
      <c r="M4278" s="143"/>
      <c r="N4278" s="42"/>
      <c r="O4278" s="128"/>
      <c r="P4278" s="130"/>
      <c r="Q4278" s="130"/>
      <c r="R4278" s="72" t="s">
        <v>0</v>
      </c>
      <c r="S4278" s="181"/>
      <c r="T4278" s="73" t="s">
        <v>221</v>
      </c>
      <c r="V4278" s="74">
        <v>0</v>
      </c>
      <c r="X4278" s="74">
        <v>0</v>
      </c>
      <c r="Z4278" s="74">
        <v>0</v>
      </c>
      <c r="AB4278" s="74">
        <v>0</v>
      </c>
      <c r="AD4278" s="74">
        <v>0</v>
      </c>
      <c r="AF4278" s="74">
        <v>5000</v>
      </c>
      <c r="AH4278" s="74">
        <f t="shared" si="721"/>
        <v>5000</v>
      </c>
      <c r="AI4278" s="8"/>
      <c r="AJ4278" s="74">
        <v>0</v>
      </c>
      <c r="AK4278" s="8"/>
      <c r="AL4278" s="74">
        <v>0</v>
      </c>
      <c r="AM4278" s="74"/>
      <c r="AN4278" s="74">
        <v>0</v>
      </c>
      <c r="AO4278" s="74"/>
      <c r="AP4278" s="74">
        <v>0</v>
      </c>
      <c r="AQ4278" s="74"/>
    </row>
    <row r="4279" spans="2:43" ht="18" hidden="1" customHeight="1" x14ac:dyDescent="0.2">
      <c r="B4279" s="4"/>
      <c r="C4279" s="117"/>
      <c r="D4279" s="117"/>
      <c r="E4279" s="117"/>
      <c r="F4279" s="48"/>
      <c r="G4279" s="11"/>
      <c r="H4279" s="117"/>
      <c r="I4279" s="124"/>
      <c r="J4279" s="124"/>
      <c r="K4279" s="144"/>
      <c r="L4279" s="11"/>
      <c r="M4279" s="143"/>
      <c r="N4279" s="42"/>
      <c r="O4279" s="128"/>
      <c r="P4279" s="130"/>
      <c r="Q4279" s="131">
        <v>3</v>
      </c>
      <c r="R4279" s="68"/>
      <c r="S4279" s="35"/>
      <c r="T4279" s="69" t="s">
        <v>49</v>
      </c>
      <c r="U4279" s="92"/>
      <c r="V4279" s="70">
        <f>V4284</f>
        <v>0</v>
      </c>
      <c r="X4279" s="70">
        <f>X4284</f>
        <v>0</v>
      </c>
      <c r="Z4279" s="70">
        <f>Z4284</f>
        <v>0</v>
      </c>
      <c r="AB4279" s="70">
        <f>AB4280</f>
        <v>0</v>
      </c>
      <c r="AD4279" s="70">
        <f>AD4280</f>
        <v>0</v>
      </c>
      <c r="AF4279" s="70">
        <f>AF4280</f>
        <v>2000</v>
      </c>
      <c r="AH4279" s="70">
        <f t="shared" si="721"/>
        <v>2000</v>
      </c>
      <c r="AI4279" s="8"/>
      <c r="AJ4279" s="447">
        <f>AJ4284</f>
        <v>0</v>
      </c>
      <c r="AK4279" s="71"/>
      <c r="AL4279" s="447">
        <f>AL4284</f>
        <v>0</v>
      </c>
      <c r="AM4279" s="447"/>
      <c r="AN4279" s="447">
        <f>AN4284</f>
        <v>0</v>
      </c>
      <c r="AO4279" s="70"/>
      <c r="AP4279" s="447">
        <f>AP4284</f>
        <v>0</v>
      </c>
      <c r="AQ4279" s="70"/>
    </row>
    <row r="4280" spans="2:43" ht="18" hidden="1" customHeight="1" x14ac:dyDescent="0.2">
      <c r="B4280" s="4"/>
      <c r="C4280" s="117"/>
      <c r="D4280" s="117"/>
      <c r="E4280" s="117"/>
      <c r="F4280" s="48"/>
      <c r="G4280" s="11"/>
      <c r="H4280" s="117"/>
      <c r="I4280" s="124"/>
      <c r="J4280" s="124"/>
      <c r="K4280" s="144"/>
      <c r="L4280" s="11"/>
      <c r="M4280" s="143"/>
      <c r="N4280" s="42"/>
      <c r="O4280" s="128"/>
      <c r="P4280" s="130"/>
      <c r="Q4280" s="130"/>
      <c r="R4280" s="86">
        <v>3</v>
      </c>
      <c r="S4280" s="20"/>
      <c r="T4280" s="73" t="s">
        <v>461</v>
      </c>
      <c r="V4280" s="74"/>
      <c r="X4280" s="74"/>
      <c r="Z4280" s="74"/>
      <c r="AB4280" s="74">
        <v>0</v>
      </c>
      <c r="AD4280" s="74">
        <v>0</v>
      </c>
      <c r="AF4280" s="74">
        <v>2000</v>
      </c>
      <c r="AH4280" s="74">
        <f t="shared" si="721"/>
        <v>2000</v>
      </c>
      <c r="AI4280" s="446"/>
      <c r="AJ4280" s="74"/>
      <c r="AK4280" s="8"/>
      <c r="AL4280" s="74"/>
      <c r="AM4280" s="74"/>
      <c r="AN4280" s="74"/>
      <c r="AO4280" s="74"/>
      <c r="AP4280" s="74"/>
      <c r="AQ4280" s="74"/>
    </row>
    <row r="4281" spans="2:43" ht="18" hidden="1" customHeight="1" x14ac:dyDescent="0.2">
      <c r="B4281" s="4"/>
      <c r="C4281" s="117"/>
      <c r="D4281" s="117"/>
      <c r="E4281" s="117"/>
      <c r="F4281" s="48"/>
      <c r="G4281" s="11"/>
      <c r="H4281" s="117"/>
      <c r="I4281" s="124"/>
      <c r="J4281" s="124"/>
      <c r="K4281" s="144"/>
      <c r="L4281" s="11"/>
      <c r="M4281" s="143"/>
      <c r="N4281" s="42"/>
      <c r="O4281" s="128"/>
      <c r="P4281" s="130"/>
      <c r="Q4281" s="131">
        <v>9</v>
      </c>
      <c r="R4281" s="68"/>
      <c r="S4281" s="35"/>
      <c r="T4281" s="69" t="s">
        <v>34</v>
      </c>
      <c r="U4281" s="92"/>
      <c r="V4281" s="70">
        <f>V4290</f>
        <v>0</v>
      </c>
      <c r="X4281" s="70">
        <f>X4290</f>
        <v>0</v>
      </c>
      <c r="Z4281" s="70">
        <f>Z4290</f>
        <v>0</v>
      </c>
      <c r="AB4281" s="70">
        <f>SUM(AB4282:AB4283)</f>
        <v>0</v>
      </c>
      <c r="AD4281" s="70">
        <f>SUM(AD4282:AD4283)</f>
        <v>0</v>
      </c>
      <c r="AF4281" s="70">
        <f>SUM(AF4282:AF4283)</f>
        <v>69500</v>
      </c>
      <c r="AH4281" s="70">
        <f t="shared" si="721"/>
        <v>69500</v>
      </c>
      <c r="AI4281" s="8"/>
      <c r="AJ4281" s="447">
        <f>AJ4290</f>
        <v>0</v>
      </c>
      <c r="AK4281" s="71"/>
      <c r="AL4281" s="447">
        <f>AL4290</f>
        <v>0</v>
      </c>
      <c r="AM4281" s="447"/>
      <c r="AN4281" s="447">
        <f>AN4290</f>
        <v>0</v>
      </c>
      <c r="AO4281" s="70"/>
      <c r="AP4281" s="447">
        <f>AP4290</f>
        <v>0</v>
      </c>
      <c r="AQ4281" s="70"/>
    </row>
    <row r="4282" spans="2:43" ht="18" hidden="1" customHeight="1" x14ac:dyDescent="0.2">
      <c r="B4282" s="4"/>
      <c r="C4282" s="117"/>
      <c r="D4282" s="117"/>
      <c r="E4282" s="117"/>
      <c r="F4282" s="48"/>
      <c r="G4282" s="11"/>
      <c r="H4282" s="117"/>
      <c r="I4282" s="124"/>
      <c r="J4282" s="124"/>
      <c r="K4282" s="144"/>
      <c r="L4282" s="11"/>
      <c r="M4282" s="143"/>
      <c r="N4282" s="42"/>
      <c r="O4282" s="128"/>
      <c r="P4282" s="130"/>
      <c r="Q4282" s="130"/>
      <c r="R4282" s="86">
        <v>3</v>
      </c>
      <c r="S4282" s="20"/>
      <c r="T4282" s="73" t="s">
        <v>436</v>
      </c>
      <c r="V4282" s="74"/>
      <c r="X4282" s="74"/>
      <c r="Z4282" s="74"/>
      <c r="AB4282" s="74">
        <v>0</v>
      </c>
      <c r="AD4282" s="74">
        <v>0</v>
      </c>
      <c r="AF4282" s="74">
        <v>60500</v>
      </c>
      <c r="AH4282" s="74">
        <f t="shared" si="721"/>
        <v>60500</v>
      </c>
      <c r="AI4282" s="446"/>
      <c r="AJ4282" s="74"/>
      <c r="AK4282" s="8"/>
      <c r="AL4282" s="74"/>
      <c r="AM4282" s="74"/>
      <c r="AN4282" s="74"/>
      <c r="AO4282" s="74"/>
      <c r="AP4282" s="74"/>
      <c r="AQ4282" s="74"/>
    </row>
    <row r="4283" spans="2:43" ht="18" hidden="1" customHeight="1" x14ac:dyDescent="0.2">
      <c r="B4283" s="4"/>
      <c r="C4283" s="117"/>
      <c r="D4283" s="117"/>
      <c r="E4283" s="117"/>
      <c r="F4283" s="48"/>
      <c r="G4283" s="11"/>
      <c r="H4283" s="117"/>
      <c r="I4283" s="124"/>
      <c r="J4283" s="124"/>
      <c r="K4283" s="144"/>
      <c r="L4283" s="11"/>
      <c r="M4283" s="143"/>
      <c r="N4283" s="42"/>
      <c r="O4283" s="128"/>
      <c r="P4283" s="130"/>
      <c r="Q4283" s="130"/>
      <c r="R4283" s="86">
        <v>90</v>
      </c>
      <c r="S4283" s="20"/>
      <c r="T4283" s="73" t="s">
        <v>34</v>
      </c>
      <c r="V4283" s="74"/>
      <c r="X4283" s="74"/>
      <c r="Z4283" s="74"/>
      <c r="AB4283" s="74">
        <v>0</v>
      </c>
      <c r="AD4283" s="74">
        <v>0</v>
      </c>
      <c r="AF4283" s="74">
        <v>9000</v>
      </c>
      <c r="AH4283" s="74">
        <f t="shared" si="721"/>
        <v>9000</v>
      </c>
      <c r="AI4283" s="8"/>
      <c r="AJ4283" s="74"/>
      <c r="AK4283" s="8"/>
      <c r="AL4283" s="74"/>
      <c r="AM4283" s="74"/>
      <c r="AN4283" s="74"/>
      <c r="AO4283" s="74"/>
      <c r="AP4283" s="74"/>
      <c r="AQ4283" s="74"/>
    </row>
    <row r="4284" spans="2:43" ht="18" hidden="1" customHeight="1" x14ac:dyDescent="0.2">
      <c r="B4284" s="4"/>
      <c r="C4284" s="117"/>
      <c r="D4284" s="117"/>
      <c r="E4284" s="117"/>
      <c r="F4284" s="48"/>
      <c r="G4284" s="11"/>
      <c r="H4284" s="117"/>
      <c r="I4284" s="124"/>
      <c r="J4284" s="124"/>
      <c r="K4284" s="144"/>
      <c r="L4284" s="11"/>
      <c r="M4284" s="143"/>
      <c r="N4284" s="42"/>
      <c r="O4284" s="128"/>
      <c r="P4284" s="129">
        <v>7</v>
      </c>
      <c r="Q4284" s="129"/>
      <c r="R4284" s="64"/>
      <c r="S4284" s="234"/>
      <c r="T4284" s="65" t="s">
        <v>216</v>
      </c>
      <c r="U4284" s="155"/>
      <c r="V4284" s="66">
        <f>V4289</f>
        <v>0</v>
      </c>
      <c r="X4284" s="66">
        <f>X4289</f>
        <v>0</v>
      </c>
      <c r="Z4284" s="66">
        <f>Z4289</f>
        <v>0</v>
      </c>
      <c r="AB4284" s="66">
        <f>AB4285</f>
        <v>0</v>
      </c>
      <c r="AD4284" s="66">
        <f>AD4285</f>
        <v>0</v>
      </c>
      <c r="AF4284" s="66">
        <f>AF4285</f>
        <v>49000</v>
      </c>
      <c r="AH4284" s="66">
        <f t="shared" si="721"/>
        <v>49000</v>
      </c>
      <c r="AI4284" s="8"/>
      <c r="AJ4284" s="66">
        <f>AJ4289</f>
        <v>0</v>
      </c>
      <c r="AK4284" s="67"/>
      <c r="AL4284" s="66">
        <f>AL4289</f>
        <v>0</v>
      </c>
      <c r="AM4284" s="66"/>
      <c r="AN4284" s="66">
        <f>AN4289</f>
        <v>0</v>
      </c>
      <c r="AO4284" s="66"/>
      <c r="AP4284" s="66">
        <f>AP4289</f>
        <v>0</v>
      </c>
      <c r="AQ4284" s="66"/>
    </row>
    <row r="4285" spans="2:43" ht="18" hidden="1" customHeight="1" x14ac:dyDescent="0.2">
      <c r="B4285" s="4"/>
      <c r="C4285" s="117"/>
      <c r="D4285" s="117"/>
      <c r="E4285" s="117"/>
      <c r="F4285" s="48"/>
      <c r="G4285" s="11"/>
      <c r="H4285" s="117"/>
      <c r="I4285" s="124"/>
      <c r="J4285" s="124"/>
      <c r="K4285" s="144"/>
      <c r="L4285" s="11"/>
      <c r="M4285" s="143"/>
      <c r="N4285" s="42"/>
      <c r="O4285" s="128"/>
      <c r="P4285" s="130"/>
      <c r="Q4285" s="131">
        <v>1</v>
      </c>
      <c r="R4285" s="68"/>
      <c r="S4285" s="35"/>
      <c r="T4285" s="69" t="s">
        <v>255</v>
      </c>
      <c r="U4285" s="92"/>
      <c r="V4285" s="70">
        <f>V4286</f>
        <v>0</v>
      </c>
      <c r="X4285" s="70">
        <f>X4286</f>
        <v>0</v>
      </c>
      <c r="Z4285" s="70">
        <f>Z4286</f>
        <v>0</v>
      </c>
      <c r="AB4285" s="70">
        <f>SUM(AB4286:AB4288)</f>
        <v>0</v>
      </c>
      <c r="AD4285" s="70">
        <f>SUM(AD4286:AD4288)</f>
        <v>0</v>
      </c>
      <c r="AF4285" s="70">
        <f>SUM(AF4286:AF4288)</f>
        <v>49000</v>
      </c>
      <c r="AH4285" s="70">
        <f t="shared" si="721"/>
        <v>49000</v>
      </c>
      <c r="AI4285" s="67"/>
      <c r="AJ4285" s="447">
        <f>AJ4286</f>
        <v>0</v>
      </c>
      <c r="AK4285" s="71"/>
      <c r="AL4285" s="447">
        <f>AL4286</f>
        <v>0</v>
      </c>
      <c r="AM4285" s="447"/>
      <c r="AN4285" s="447">
        <f>AN4286</f>
        <v>0</v>
      </c>
      <c r="AO4285" s="70"/>
      <c r="AP4285" s="447">
        <f>AP4286</f>
        <v>0</v>
      </c>
      <c r="AQ4285" s="70"/>
    </row>
    <row r="4286" spans="2:43" ht="18" hidden="1" customHeight="1" x14ac:dyDescent="0.2">
      <c r="B4286" s="4"/>
      <c r="C4286" s="117"/>
      <c r="D4286" s="117"/>
      <c r="E4286" s="117"/>
      <c r="F4286" s="48"/>
      <c r="G4286" s="11"/>
      <c r="H4286" s="117"/>
      <c r="I4286" s="124"/>
      <c r="J4286" s="124"/>
      <c r="K4286" s="144"/>
      <c r="L4286" s="11"/>
      <c r="M4286" s="143"/>
      <c r="N4286" s="42"/>
      <c r="O4286" s="128"/>
      <c r="P4286" s="130"/>
      <c r="Q4286" s="131"/>
      <c r="R4286" s="72">
        <v>1</v>
      </c>
      <c r="S4286" s="181"/>
      <c r="T4286" s="73" t="s">
        <v>256</v>
      </c>
      <c r="V4286" s="74">
        <v>0</v>
      </c>
      <c r="X4286" s="74">
        <v>0</v>
      </c>
      <c r="Z4286" s="74">
        <v>0</v>
      </c>
      <c r="AB4286" s="74">
        <v>0</v>
      </c>
      <c r="AD4286" s="74">
        <v>0</v>
      </c>
      <c r="AF4286" s="74">
        <v>13000</v>
      </c>
      <c r="AH4286" s="74">
        <f t="shared" si="721"/>
        <v>13000</v>
      </c>
      <c r="AI4286" s="446"/>
      <c r="AJ4286" s="74">
        <v>0</v>
      </c>
      <c r="AK4286" s="8"/>
      <c r="AL4286" s="74">
        <v>0</v>
      </c>
      <c r="AM4286" s="74"/>
      <c r="AN4286" s="74">
        <v>0</v>
      </c>
      <c r="AO4286" s="74"/>
      <c r="AP4286" s="74">
        <v>0</v>
      </c>
      <c r="AQ4286" s="74"/>
    </row>
    <row r="4287" spans="2:43" ht="18" hidden="1" customHeight="1" x14ac:dyDescent="0.2">
      <c r="B4287" s="4"/>
      <c r="C4287" s="117"/>
      <c r="D4287" s="117"/>
      <c r="E4287" s="117"/>
      <c r="F4287" s="48"/>
      <c r="G4287" s="11"/>
      <c r="H4287" s="117"/>
      <c r="I4287" s="124"/>
      <c r="J4287" s="124"/>
      <c r="K4287" s="144"/>
      <c r="L4287" s="11"/>
      <c r="M4287" s="143"/>
      <c r="N4287" s="42"/>
      <c r="O4287" s="128"/>
      <c r="P4287" s="130"/>
      <c r="Q4287" s="131"/>
      <c r="R4287" s="72">
        <v>2</v>
      </c>
      <c r="S4287" s="181"/>
      <c r="T4287" s="73" t="s">
        <v>579</v>
      </c>
      <c r="V4287" s="74"/>
      <c r="X4287" s="74"/>
      <c r="Z4287" s="74"/>
      <c r="AB4287" s="74">
        <v>0</v>
      </c>
      <c r="AD4287" s="74">
        <v>0</v>
      </c>
      <c r="AF4287" s="74">
        <v>16000</v>
      </c>
      <c r="AH4287" s="74">
        <f t="shared" si="721"/>
        <v>16000</v>
      </c>
      <c r="AI4287" s="8"/>
      <c r="AJ4287" s="74"/>
      <c r="AK4287" s="8"/>
      <c r="AL4287" s="74"/>
      <c r="AM4287" s="74"/>
      <c r="AN4287" s="74"/>
      <c r="AO4287" s="74"/>
      <c r="AP4287" s="74"/>
      <c r="AQ4287" s="74"/>
    </row>
    <row r="4288" spans="2:43" ht="18" hidden="1" customHeight="1" x14ac:dyDescent="0.2">
      <c r="B4288" s="4"/>
      <c r="C4288" s="117"/>
      <c r="D4288" s="117"/>
      <c r="E4288" s="117"/>
      <c r="F4288" s="48"/>
      <c r="G4288" s="11"/>
      <c r="H4288" s="117"/>
      <c r="I4288" s="124"/>
      <c r="J4288" s="124"/>
      <c r="K4288" s="144"/>
      <c r="L4288" s="11"/>
      <c r="M4288" s="143"/>
      <c r="N4288" s="42"/>
      <c r="O4288" s="128"/>
      <c r="P4288" s="130"/>
      <c r="Q4288" s="131"/>
      <c r="R4288" s="72">
        <v>90</v>
      </c>
      <c r="S4288" s="181"/>
      <c r="T4288" s="73" t="s">
        <v>296</v>
      </c>
      <c r="V4288" s="74"/>
      <c r="X4288" s="74"/>
      <c r="Z4288" s="74"/>
      <c r="AB4288" s="74">
        <v>0</v>
      </c>
      <c r="AD4288" s="74">
        <v>0</v>
      </c>
      <c r="AF4288" s="74">
        <v>20000</v>
      </c>
      <c r="AH4288" s="74">
        <f t="shared" si="721"/>
        <v>20000</v>
      </c>
      <c r="AI4288" s="8"/>
      <c r="AJ4288" s="74"/>
      <c r="AK4288" s="8"/>
      <c r="AL4288" s="74"/>
      <c r="AM4288" s="74"/>
      <c r="AN4288" s="74"/>
      <c r="AO4288" s="74"/>
      <c r="AP4288" s="74"/>
      <c r="AQ4288" s="74"/>
    </row>
    <row r="4289" spans="2:43" ht="18" hidden="1" customHeight="1" x14ac:dyDescent="0.2">
      <c r="B4289" s="4"/>
      <c r="C4289" s="117"/>
      <c r="D4289" s="117"/>
      <c r="E4289" s="117"/>
      <c r="F4289" s="48"/>
      <c r="G4289" s="11"/>
      <c r="H4289" s="117"/>
      <c r="I4289" s="124"/>
      <c r="J4289" s="124"/>
      <c r="K4289" s="144"/>
      <c r="L4289" s="11"/>
      <c r="M4289" s="143"/>
      <c r="N4289" s="42"/>
      <c r="O4289" s="128"/>
      <c r="P4289" s="130"/>
      <c r="Q4289" s="131">
        <v>3</v>
      </c>
      <c r="R4289" s="68"/>
      <c r="S4289" s="35"/>
      <c r="T4289" s="69" t="s">
        <v>224</v>
      </c>
      <c r="U4289" s="92"/>
      <c r="V4289" s="70">
        <f>V4290</f>
        <v>0</v>
      </c>
      <c r="X4289" s="70">
        <f>X4290</f>
        <v>0</v>
      </c>
      <c r="Z4289" s="70">
        <f>Z4290</f>
        <v>0</v>
      </c>
      <c r="AB4289" s="70">
        <f>AB4290</f>
        <v>0</v>
      </c>
      <c r="AD4289" s="70" t="e">
        <f>#REF!</f>
        <v>#REF!</v>
      </c>
      <c r="AF4289" s="70">
        <f>AF4290</f>
        <v>0</v>
      </c>
      <c r="AH4289" s="70" t="e">
        <f t="shared" si="721"/>
        <v>#REF!</v>
      </c>
      <c r="AI4289" s="8"/>
      <c r="AJ4289" s="447">
        <f>AJ4290</f>
        <v>0</v>
      </c>
      <c r="AK4289" s="71"/>
      <c r="AL4289" s="447">
        <f>AL4290</f>
        <v>0</v>
      </c>
      <c r="AM4289" s="447"/>
      <c r="AN4289" s="447">
        <f>AN4290</f>
        <v>0</v>
      </c>
      <c r="AO4289" s="70"/>
      <c r="AP4289" s="447">
        <f>AP4290</f>
        <v>0</v>
      </c>
      <c r="AQ4289" s="70"/>
    </row>
    <row r="4290" spans="2:43" ht="18" hidden="1" customHeight="1" x14ac:dyDescent="0.2">
      <c r="B4290" s="4"/>
      <c r="C4290" s="117"/>
      <c r="D4290" s="117"/>
      <c r="E4290" s="117"/>
      <c r="F4290" s="48"/>
      <c r="G4290" s="11"/>
      <c r="H4290" s="117"/>
      <c r="I4290" s="124"/>
      <c r="J4290" s="124"/>
      <c r="K4290" s="144"/>
      <c r="L4290" s="11"/>
      <c r="M4290" s="143"/>
      <c r="N4290" s="42"/>
      <c r="O4290" s="128"/>
      <c r="P4290" s="130"/>
      <c r="Q4290" s="131"/>
      <c r="R4290" s="72" t="s">
        <v>0</v>
      </c>
      <c r="S4290" s="181"/>
      <c r="T4290" s="73" t="s">
        <v>53</v>
      </c>
      <c r="V4290" s="74">
        <v>0</v>
      </c>
      <c r="X4290" s="74">
        <v>0</v>
      </c>
      <c r="Z4290" s="74">
        <v>0</v>
      </c>
      <c r="AB4290" s="74">
        <v>0</v>
      </c>
      <c r="AD4290" s="74">
        <v>0</v>
      </c>
      <c r="AF4290" s="74">
        <v>0</v>
      </c>
      <c r="AH4290" s="74">
        <f t="shared" si="721"/>
        <v>0</v>
      </c>
      <c r="AI4290" s="446"/>
      <c r="AJ4290" s="74">
        <v>0</v>
      </c>
      <c r="AK4290" s="8"/>
      <c r="AL4290" s="74">
        <v>0</v>
      </c>
      <c r="AM4290" s="74"/>
      <c r="AN4290" s="74">
        <v>0</v>
      </c>
      <c r="AO4290" s="74"/>
      <c r="AP4290" s="74">
        <v>0</v>
      </c>
      <c r="AQ4290" s="74"/>
    </row>
    <row r="4291" spans="2:43" ht="18" hidden="1" customHeight="1" x14ac:dyDescent="0.2">
      <c r="B4291" s="4"/>
      <c r="C4291" s="117"/>
      <c r="D4291" s="117"/>
      <c r="E4291" s="117"/>
      <c r="F4291" s="48"/>
      <c r="G4291" s="11"/>
      <c r="H4291" s="117"/>
      <c r="I4291" s="124"/>
      <c r="J4291" s="124"/>
      <c r="K4291" s="144"/>
      <c r="L4291" s="11"/>
      <c r="M4291" s="143"/>
      <c r="N4291" s="42"/>
      <c r="O4291" s="128"/>
      <c r="P4291" s="130"/>
      <c r="Q4291" s="131"/>
      <c r="R4291" s="68"/>
      <c r="S4291" s="35"/>
      <c r="T4291" s="69"/>
      <c r="U4291" s="92"/>
      <c r="V4291" s="74"/>
      <c r="X4291" s="74"/>
      <c r="Z4291" s="74"/>
      <c r="AB4291" s="74"/>
      <c r="AD4291" s="74"/>
      <c r="AF4291" s="74"/>
      <c r="AH4291" s="74">
        <f t="shared" si="721"/>
        <v>0</v>
      </c>
      <c r="AI4291" s="8"/>
      <c r="AJ4291" s="74"/>
      <c r="AK4291" s="8"/>
      <c r="AL4291" s="74"/>
      <c r="AM4291" s="74"/>
      <c r="AN4291" s="74"/>
      <c r="AO4291" s="74"/>
      <c r="AP4291" s="74"/>
      <c r="AQ4291" s="74"/>
    </row>
    <row r="4292" spans="2:43" ht="18" hidden="1" customHeight="1" x14ac:dyDescent="0.2">
      <c r="B4292" s="4"/>
      <c r="C4292" s="117"/>
      <c r="D4292" s="117"/>
      <c r="E4292" s="117"/>
      <c r="F4292" s="48"/>
      <c r="G4292" s="11"/>
      <c r="H4292" s="117"/>
      <c r="I4292" s="124"/>
      <c r="J4292" s="124"/>
      <c r="K4292" s="144"/>
      <c r="L4292" s="11"/>
      <c r="M4292" s="143"/>
      <c r="N4292" s="42"/>
      <c r="O4292" s="128"/>
      <c r="P4292" s="130"/>
      <c r="Q4292" s="131"/>
      <c r="R4292" s="68"/>
      <c r="S4292" s="35"/>
      <c r="T4292" s="69"/>
      <c r="U4292" s="92"/>
      <c r="V4292" s="74"/>
      <c r="X4292" s="74"/>
      <c r="Z4292" s="74"/>
      <c r="AB4292" s="74"/>
      <c r="AD4292" s="74"/>
      <c r="AF4292" s="74"/>
      <c r="AH4292" s="74">
        <f t="shared" si="721"/>
        <v>0</v>
      </c>
      <c r="AI4292" s="8"/>
      <c r="AJ4292" s="74"/>
      <c r="AK4292" s="8"/>
      <c r="AL4292" s="74"/>
      <c r="AM4292" s="74"/>
      <c r="AN4292" s="74"/>
      <c r="AO4292" s="74"/>
      <c r="AP4292" s="74"/>
      <c r="AQ4292" s="74"/>
    </row>
    <row r="4293" spans="2:43" ht="18" hidden="1" customHeight="1" x14ac:dyDescent="0.2">
      <c r="B4293" s="4"/>
      <c r="C4293" s="117"/>
      <c r="D4293" s="117"/>
      <c r="E4293" s="117"/>
      <c r="F4293" s="48"/>
      <c r="G4293" s="11"/>
      <c r="H4293" s="117"/>
      <c r="I4293" s="124"/>
      <c r="J4293" s="124"/>
      <c r="K4293" s="144"/>
      <c r="L4293" s="11"/>
      <c r="M4293" s="143"/>
      <c r="N4293" s="42"/>
      <c r="O4293" s="128"/>
      <c r="P4293" s="130"/>
      <c r="Q4293" s="131"/>
      <c r="R4293" s="68"/>
      <c r="S4293" s="35"/>
      <c r="T4293" s="69"/>
      <c r="U4293" s="92"/>
      <c r="V4293" s="74"/>
      <c r="X4293" s="74"/>
      <c r="Z4293" s="74"/>
      <c r="AB4293" s="74"/>
      <c r="AD4293" s="74"/>
      <c r="AF4293" s="74"/>
      <c r="AH4293" s="74">
        <f t="shared" si="721"/>
        <v>0</v>
      </c>
      <c r="AI4293" s="8"/>
      <c r="AJ4293" s="74"/>
      <c r="AK4293" s="8"/>
      <c r="AL4293" s="74"/>
      <c r="AM4293" s="74"/>
      <c r="AN4293" s="74"/>
      <c r="AO4293" s="74"/>
      <c r="AP4293" s="74"/>
      <c r="AQ4293" s="74"/>
    </row>
    <row r="4294" spans="2:43" ht="18" hidden="1" customHeight="1" x14ac:dyDescent="0.2">
      <c r="B4294" s="4"/>
      <c r="C4294" s="117"/>
      <c r="D4294" s="117"/>
      <c r="E4294" s="117"/>
      <c r="F4294" s="48"/>
      <c r="G4294" s="11"/>
      <c r="H4294" s="117"/>
      <c r="I4294" s="124"/>
      <c r="J4294" s="124"/>
      <c r="K4294" s="144"/>
      <c r="L4294" s="11"/>
      <c r="M4294" s="143"/>
      <c r="N4294" s="42"/>
      <c r="O4294" s="128"/>
      <c r="P4294" s="130"/>
      <c r="Q4294" s="131"/>
      <c r="R4294" s="68"/>
      <c r="S4294" s="35"/>
      <c r="T4294" s="69"/>
      <c r="U4294" s="92"/>
      <c r="V4294" s="74"/>
      <c r="X4294" s="74"/>
      <c r="Z4294" s="74"/>
      <c r="AB4294" s="74"/>
      <c r="AD4294" s="74"/>
      <c r="AF4294" s="74"/>
      <c r="AH4294" s="74">
        <f t="shared" si="721"/>
        <v>0</v>
      </c>
      <c r="AI4294" s="8"/>
      <c r="AJ4294" s="74"/>
      <c r="AK4294" s="8"/>
      <c r="AL4294" s="74"/>
      <c r="AM4294" s="74"/>
      <c r="AN4294" s="74"/>
      <c r="AO4294" s="74"/>
      <c r="AP4294" s="74"/>
      <c r="AQ4294" s="74"/>
    </row>
    <row r="4295" spans="2:43" ht="18" hidden="1" customHeight="1" x14ac:dyDescent="0.2">
      <c r="B4295" s="4"/>
      <c r="C4295" s="117"/>
      <c r="D4295" s="117"/>
      <c r="E4295" s="117"/>
      <c r="F4295" s="48"/>
      <c r="G4295" s="11"/>
      <c r="H4295" s="117"/>
      <c r="I4295" s="124"/>
      <c r="J4295" s="124"/>
      <c r="K4295" s="144"/>
      <c r="L4295" s="11"/>
      <c r="M4295" s="143"/>
      <c r="N4295" s="42"/>
      <c r="O4295" s="128"/>
      <c r="P4295" s="130"/>
      <c r="Q4295" s="131"/>
      <c r="R4295" s="68"/>
      <c r="S4295" s="35"/>
      <c r="T4295" s="69"/>
      <c r="U4295" s="92"/>
      <c r="V4295" s="74"/>
      <c r="X4295" s="74"/>
      <c r="Z4295" s="74"/>
      <c r="AB4295" s="74"/>
      <c r="AD4295" s="74"/>
      <c r="AF4295" s="74"/>
      <c r="AH4295" s="74">
        <f t="shared" si="721"/>
        <v>0</v>
      </c>
      <c r="AI4295" s="8"/>
      <c r="AJ4295" s="74"/>
      <c r="AK4295" s="8"/>
      <c r="AL4295" s="74"/>
      <c r="AM4295" s="74"/>
      <c r="AN4295" s="74"/>
      <c r="AO4295" s="74"/>
      <c r="AP4295" s="74"/>
      <c r="AQ4295" s="74"/>
    </row>
    <row r="4296" spans="2:43" ht="18" hidden="1" customHeight="1" x14ac:dyDescent="0.2">
      <c r="B4296" s="4"/>
      <c r="C4296" s="117"/>
      <c r="D4296" s="117"/>
      <c r="E4296" s="117"/>
      <c r="F4296" s="48"/>
      <c r="G4296" s="11"/>
      <c r="H4296" s="117"/>
      <c r="I4296" s="124"/>
      <c r="J4296" s="124"/>
      <c r="K4296" s="144"/>
      <c r="L4296" s="11"/>
      <c r="M4296" s="143"/>
      <c r="N4296" s="42"/>
      <c r="O4296" s="128"/>
      <c r="P4296" s="130"/>
      <c r="Q4296" s="131"/>
      <c r="R4296" s="68"/>
      <c r="S4296" s="35"/>
      <c r="T4296" s="69"/>
      <c r="U4296" s="92"/>
      <c r="V4296" s="74"/>
      <c r="X4296" s="74"/>
      <c r="Z4296" s="74"/>
      <c r="AB4296" s="74"/>
      <c r="AD4296" s="74"/>
      <c r="AF4296" s="74"/>
      <c r="AH4296" s="74">
        <f t="shared" si="721"/>
        <v>0</v>
      </c>
      <c r="AI4296" s="8"/>
      <c r="AJ4296" s="74"/>
      <c r="AK4296" s="8"/>
      <c r="AL4296" s="74"/>
      <c r="AM4296" s="74"/>
      <c r="AN4296" s="74"/>
      <c r="AO4296" s="74"/>
      <c r="AP4296" s="74"/>
      <c r="AQ4296" s="74"/>
    </row>
    <row r="4297" spans="2:43" ht="18" customHeight="1" x14ac:dyDescent="0.2">
      <c r="B4297" s="4"/>
      <c r="C4297" s="117"/>
      <c r="D4297" s="117"/>
      <c r="E4297" s="132">
        <v>4</v>
      </c>
      <c r="F4297" s="94"/>
      <c r="G4297" s="277"/>
      <c r="H4297" s="132"/>
      <c r="I4297" s="121"/>
      <c r="J4297" s="121"/>
      <c r="K4297" s="164"/>
      <c r="L4297" s="277"/>
      <c r="M4297" s="163"/>
      <c r="N4297" s="261"/>
      <c r="O4297" s="122"/>
      <c r="P4297" s="123"/>
      <c r="Q4297" s="123"/>
      <c r="R4297" s="233"/>
      <c r="S4297" s="256"/>
      <c r="T4297" s="50" t="s">
        <v>257</v>
      </c>
      <c r="U4297" s="76"/>
      <c r="V4297" s="51">
        <f>V4298+V4419</f>
        <v>4468000</v>
      </c>
      <c r="X4297" s="51">
        <f>X4298+X4419</f>
        <v>5503500</v>
      </c>
      <c r="Z4297" s="51">
        <f>Z4298+Z4419</f>
        <v>6487410</v>
      </c>
      <c r="AB4297" s="51">
        <f>AB4298+AB4419</f>
        <v>6872800</v>
      </c>
      <c r="AD4297" s="51" t="e">
        <f>AD4298+AD4419</f>
        <v>#REF!</v>
      </c>
      <c r="AF4297" s="51">
        <f>AF4298+AF4419</f>
        <v>173900</v>
      </c>
      <c r="AH4297" s="51" t="e">
        <f t="shared" si="721"/>
        <v>#REF!</v>
      </c>
      <c r="AI4297" s="8"/>
      <c r="AJ4297" s="51">
        <f>AJ4298+AJ4419</f>
        <v>2326510</v>
      </c>
      <c r="AK4297" s="5"/>
      <c r="AL4297" s="51">
        <f>AL4298+AL4419</f>
        <v>9692100</v>
      </c>
      <c r="AM4297" s="51"/>
      <c r="AN4297" s="51">
        <f>AN4298+AN4419</f>
        <v>10485680</v>
      </c>
      <c r="AO4297" s="51"/>
      <c r="AP4297" s="51">
        <f>AP4298+AP4419</f>
        <v>10485680</v>
      </c>
      <c r="AQ4297" s="51"/>
    </row>
    <row r="4298" spans="2:43" ht="18" customHeight="1" x14ac:dyDescent="0.2">
      <c r="B4298" s="4"/>
      <c r="C4298" s="117"/>
      <c r="D4298" s="117"/>
      <c r="E4298" s="117"/>
      <c r="F4298" s="113">
        <v>0</v>
      </c>
      <c r="G4298" s="283"/>
      <c r="H4298" s="171"/>
      <c r="I4298" s="114"/>
      <c r="J4298" s="114"/>
      <c r="K4298" s="167"/>
      <c r="L4298" s="276"/>
      <c r="M4298" s="166"/>
      <c r="N4298" s="259"/>
      <c r="O4298" s="115"/>
      <c r="P4298" s="116"/>
      <c r="Q4298" s="116"/>
      <c r="R4298" s="52"/>
      <c r="S4298" s="247"/>
      <c r="T4298" s="53" t="s">
        <v>258</v>
      </c>
      <c r="U4298" s="240"/>
      <c r="V4298" s="54">
        <f>V4299</f>
        <v>4316000</v>
      </c>
      <c r="X4298" s="54">
        <f>X4299</f>
        <v>5284800</v>
      </c>
      <c r="Z4298" s="54">
        <f>Z4299</f>
        <v>6262560</v>
      </c>
      <c r="AB4298" s="54">
        <f>AB4299</f>
        <v>6534000</v>
      </c>
      <c r="AD4298" s="54" t="e">
        <f>AD4299</f>
        <v>#REF!</v>
      </c>
      <c r="AF4298" s="54">
        <f>AF4299</f>
        <v>147400</v>
      </c>
      <c r="AH4298" s="54" t="e">
        <f t="shared" si="721"/>
        <v>#REF!</v>
      </c>
      <c r="AI4298" s="5"/>
      <c r="AJ4298" s="54">
        <f>AJ4299</f>
        <v>2211460</v>
      </c>
      <c r="AK4298" s="55"/>
      <c r="AL4298" s="54">
        <f t="shared" ref="AL4298:AP4299" si="723">AL4299</f>
        <v>9227140</v>
      </c>
      <c r="AM4298" s="54"/>
      <c r="AN4298" s="54">
        <f t="shared" si="723"/>
        <v>9982440</v>
      </c>
      <c r="AO4298" s="54"/>
      <c r="AP4298" s="54">
        <f t="shared" si="723"/>
        <v>9982440</v>
      </c>
      <c r="AQ4298" s="54"/>
    </row>
    <row r="4299" spans="2:43" ht="18" customHeight="1" x14ac:dyDescent="0.2">
      <c r="B4299" s="4"/>
      <c r="C4299" s="117"/>
      <c r="D4299" s="117"/>
      <c r="E4299" s="117"/>
      <c r="F4299" s="48"/>
      <c r="G4299" s="11"/>
      <c r="H4299" s="112" t="s">
        <v>33</v>
      </c>
      <c r="I4299" s="118"/>
      <c r="J4299" s="118"/>
      <c r="K4299" s="170"/>
      <c r="L4299" s="34"/>
      <c r="M4299" s="169"/>
      <c r="N4299" s="260"/>
      <c r="O4299" s="119"/>
      <c r="P4299" s="120"/>
      <c r="Q4299" s="120"/>
      <c r="R4299" s="56"/>
      <c r="S4299" s="248"/>
      <c r="T4299" s="57" t="s">
        <v>92</v>
      </c>
      <c r="U4299" s="236"/>
      <c r="V4299" s="58">
        <f>V4300</f>
        <v>4316000</v>
      </c>
      <c r="X4299" s="58">
        <f>X4300</f>
        <v>5284800</v>
      </c>
      <c r="Z4299" s="58">
        <f>Z4300</f>
        <v>6262560</v>
      </c>
      <c r="AB4299" s="58">
        <f>AB4300</f>
        <v>6534000</v>
      </c>
      <c r="AD4299" s="58" t="e">
        <f>AD4300</f>
        <v>#REF!</v>
      </c>
      <c r="AF4299" s="58">
        <f>AF4300</f>
        <v>147400</v>
      </c>
      <c r="AH4299" s="58" t="e">
        <f t="shared" si="721"/>
        <v>#REF!</v>
      </c>
      <c r="AI4299" s="55"/>
      <c r="AJ4299" s="659">
        <f>AJ4300</f>
        <v>2211460</v>
      </c>
      <c r="AK4299" s="59"/>
      <c r="AL4299" s="659">
        <f t="shared" si="723"/>
        <v>9227140</v>
      </c>
      <c r="AM4299" s="659"/>
      <c r="AN4299" s="659">
        <f t="shared" si="723"/>
        <v>9982440</v>
      </c>
      <c r="AO4299" s="58"/>
      <c r="AP4299" s="659">
        <f t="shared" si="723"/>
        <v>9982440</v>
      </c>
      <c r="AQ4299" s="58"/>
    </row>
    <row r="4300" spans="2:43" ht="18" customHeight="1" x14ac:dyDescent="0.2">
      <c r="B4300" s="4"/>
      <c r="C4300" s="117"/>
      <c r="D4300" s="117"/>
      <c r="E4300" s="117"/>
      <c r="F4300" s="48"/>
      <c r="G4300" s="11"/>
      <c r="H4300" s="132"/>
      <c r="I4300" s="121">
        <v>4</v>
      </c>
      <c r="J4300" s="121"/>
      <c r="K4300" s="164"/>
      <c r="L4300" s="277"/>
      <c r="M4300" s="163"/>
      <c r="N4300" s="261"/>
      <c r="O4300" s="122"/>
      <c r="P4300" s="123"/>
      <c r="Q4300" s="123"/>
      <c r="R4300" s="49"/>
      <c r="S4300" s="18"/>
      <c r="T4300" s="50" t="s">
        <v>93</v>
      </c>
      <c r="U4300" s="76"/>
      <c r="V4300" s="51">
        <f>V4301+V4336</f>
        <v>4316000</v>
      </c>
      <c r="X4300" s="51">
        <f>X4301+X4336</f>
        <v>5284800</v>
      </c>
      <c r="Z4300" s="51">
        <f>Z4301+Z4336</f>
        <v>6262560</v>
      </c>
      <c r="AB4300" s="51">
        <f>AB4301+AB4336</f>
        <v>6534000</v>
      </c>
      <c r="AD4300" s="51" t="e">
        <f>AD4301+AD4336</f>
        <v>#REF!</v>
      </c>
      <c r="AF4300" s="51">
        <f>AF4301+AF4336</f>
        <v>147400</v>
      </c>
      <c r="AH4300" s="51" t="e">
        <f t="shared" si="721"/>
        <v>#REF!</v>
      </c>
      <c r="AI4300" s="660"/>
      <c r="AJ4300" s="51">
        <f>AJ4301+AJ4336</f>
        <v>2211460</v>
      </c>
      <c r="AK4300" s="5"/>
      <c r="AL4300" s="51">
        <f>AL4301+AL4336</f>
        <v>9227140</v>
      </c>
      <c r="AM4300" s="51"/>
      <c r="AN4300" s="51">
        <f>AN4301+AN4336</f>
        <v>9982440</v>
      </c>
      <c r="AO4300" s="51"/>
      <c r="AP4300" s="51">
        <f>AP4301+AP4336</f>
        <v>9982440</v>
      </c>
      <c r="AQ4300" s="51"/>
    </row>
    <row r="4301" spans="2:43" ht="18" hidden="1" customHeight="1" x14ac:dyDescent="0.2">
      <c r="B4301" s="4"/>
      <c r="C4301" s="117"/>
      <c r="D4301" s="117"/>
      <c r="E4301" s="117"/>
      <c r="F4301" s="48"/>
      <c r="G4301" s="11"/>
      <c r="H4301" s="132"/>
      <c r="I4301" s="121"/>
      <c r="J4301" s="121">
        <v>1</v>
      </c>
      <c r="K4301" s="164"/>
      <c r="L4301" s="277"/>
      <c r="M4301" s="163"/>
      <c r="N4301" s="261"/>
      <c r="O4301" s="122"/>
      <c r="P4301" s="123"/>
      <c r="Q4301" s="123"/>
      <c r="R4301" s="49"/>
      <c r="S4301" s="18"/>
      <c r="T4301" s="50" t="s">
        <v>189</v>
      </c>
      <c r="U4301" s="76"/>
      <c r="V4301" s="51">
        <f>V4302</f>
        <v>0</v>
      </c>
      <c r="X4301" s="51">
        <f>X4302</f>
        <v>83000</v>
      </c>
      <c r="Z4301" s="51">
        <f>Z4302</f>
        <v>0</v>
      </c>
      <c r="AB4301" s="51">
        <f>AB4302</f>
        <v>0</v>
      </c>
      <c r="AD4301" s="51" t="e">
        <f>AD4302</f>
        <v>#REF!</v>
      </c>
      <c r="AF4301" s="51">
        <f>AF4302</f>
        <v>0</v>
      </c>
      <c r="AH4301" s="51" t="e">
        <f t="shared" si="721"/>
        <v>#REF!</v>
      </c>
      <c r="AI4301" s="5"/>
      <c r="AJ4301" s="51">
        <f>AJ4302</f>
        <v>0</v>
      </c>
      <c r="AK4301" s="5"/>
      <c r="AL4301" s="51">
        <f t="shared" ref="AL4301:AP4302" si="724">AL4302</f>
        <v>0</v>
      </c>
      <c r="AM4301" s="51"/>
      <c r="AN4301" s="51">
        <f t="shared" si="724"/>
        <v>0</v>
      </c>
      <c r="AO4301" s="51"/>
      <c r="AP4301" s="51">
        <f t="shared" si="724"/>
        <v>0</v>
      </c>
      <c r="AQ4301" s="51"/>
    </row>
    <row r="4302" spans="2:43" ht="18" hidden="1" customHeight="1" x14ac:dyDescent="0.2">
      <c r="B4302" s="4"/>
      <c r="C4302" s="117"/>
      <c r="D4302" s="117"/>
      <c r="E4302" s="117"/>
      <c r="F4302" s="48"/>
      <c r="G4302" s="11"/>
      <c r="H4302" s="132"/>
      <c r="I4302" s="121"/>
      <c r="J4302" s="121"/>
      <c r="K4302" s="164">
        <v>9</v>
      </c>
      <c r="L4302" s="277"/>
      <c r="M4302" s="163"/>
      <c r="N4302" s="261"/>
      <c r="O4302" s="122"/>
      <c r="P4302" s="123"/>
      <c r="Q4302" s="123"/>
      <c r="R4302" s="49"/>
      <c r="S4302" s="18"/>
      <c r="T4302" s="50" t="s">
        <v>580</v>
      </c>
      <c r="U4302" s="76"/>
      <c r="V4302" s="51">
        <f>V4303</f>
        <v>0</v>
      </c>
      <c r="X4302" s="51">
        <f>X4303</f>
        <v>83000</v>
      </c>
      <c r="Z4302" s="51">
        <f>Z4303</f>
        <v>0</v>
      </c>
      <c r="AB4302" s="51">
        <f>AB4303</f>
        <v>0</v>
      </c>
      <c r="AD4302" s="51" t="e">
        <f>AD4303</f>
        <v>#REF!</v>
      </c>
      <c r="AF4302" s="51">
        <f>AF4303</f>
        <v>0</v>
      </c>
      <c r="AH4302" s="51" t="e">
        <f t="shared" si="721"/>
        <v>#REF!</v>
      </c>
      <c r="AI4302" s="5"/>
      <c r="AJ4302" s="51">
        <f>AJ4303</f>
        <v>0</v>
      </c>
      <c r="AK4302" s="5"/>
      <c r="AL4302" s="51">
        <f t="shared" si="724"/>
        <v>0</v>
      </c>
      <c r="AM4302" s="51"/>
      <c r="AN4302" s="51">
        <f t="shared" si="724"/>
        <v>0</v>
      </c>
      <c r="AO4302" s="51"/>
      <c r="AP4302" s="51">
        <f t="shared" si="724"/>
        <v>0</v>
      </c>
      <c r="AQ4302" s="51"/>
    </row>
    <row r="4303" spans="2:43" ht="18" hidden="1" customHeight="1" x14ac:dyDescent="0.2">
      <c r="B4303" s="4"/>
      <c r="C4303" s="117"/>
      <c r="D4303" s="117"/>
      <c r="E4303" s="117"/>
      <c r="F4303" s="48"/>
      <c r="G4303" s="11"/>
      <c r="H4303" s="117"/>
      <c r="I4303" s="124"/>
      <c r="J4303" s="124"/>
      <c r="K4303" s="144"/>
      <c r="L4303" s="11"/>
      <c r="M4303" s="226">
        <v>2</v>
      </c>
      <c r="N4303" s="262"/>
      <c r="O4303" s="125"/>
      <c r="P4303" s="126"/>
      <c r="Q4303" s="126"/>
      <c r="R4303" s="60"/>
      <c r="S4303" s="249"/>
      <c r="T4303" s="61" t="s">
        <v>413</v>
      </c>
      <c r="U4303" s="241"/>
      <c r="V4303" s="62">
        <f>V4304+V4311+V4320</f>
        <v>0</v>
      </c>
      <c r="X4303" s="62">
        <f>X4304+X4311+X4320</f>
        <v>83000</v>
      </c>
      <c r="Z4303" s="62">
        <f>Z4304+Z4311+Z4320</f>
        <v>0</v>
      </c>
      <c r="AB4303" s="62">
        <f>AB4304+AB4311+AB4320</f>
        <v>0</v>
      </c>
      <c r="AD4303" s="62" t="e">
        <f>AD4304+AD4311+AD4320</f>
        <v>#REF!</v>
      </c>
      <c r="AF4303" s="62">
        <f>AF4304+AF4311+AF4320</f>
        <v>0</v>
      </c>
      <c r="AH4303" s="62" t="e">
        <f t="shared" si="721"/>
        <v>#REF!</v>
      </c>
      <c r="AI4303" s="5"/>
      <c r="AJ4303" s="62">
        <f>AJ4304+AJ4311+AJ4320</f>
        <v>0</v>
      </c>
      <c r="AK4303" s="63"/>
      <c r="AL4303" s="62">
        <f>AL4304+AL4311+AL4320</f>
        <v>0</v>
      </c>
      <c r="AM4303" s="62"/>
      <c r="AN4303" s="62">
        <f>AN4304+AN4311+AN4320</f>
        <v>0</v>
      </c>
      <c r="AO4303" s="62"/>
      <c r="AP4303" s="62">
        <f>AP4304+AP4311+AP4320</f>
        <v>0</v>
      </c>
      <c r="AQ4303" s="62"/>
    </row>
    <row r="4304" spans="2:43" ht="18" hidden="1" customHeight="1" x14ac:dyDescent="0.2">
      <c r="B4304" s="4"/>
      <c r="C4304" s="117"/>
      <c r="D4304" s="117"/>
      <c r="E4304" s="117"/>
      <c r="F4304" s="48"/>
      <c r="G4304" s="11"/>
      <c r="H4304" s="117"/>
      <c r="I4304" s="124"/>
      <c r="J4304" s="124"/>
      <c r="K4304" s="144"/>
      <c r="L4304" s="11"/>
      <c r="M4304" s="143"/>
      <c r="N4304" s="42"/>
      <c r="O4304" s="127" t="s">
        <v>3</v>
      </c>
      <c r="P4304" s="123"/>
      <c r="Q4304" s="123"/>
      <c r="R4304" s="49"/>
      <c r="S4304" s="18"/>
      <c r="T4304" s="50" t="s">
        <v>7</v>
      </c>
      <c r="U4304" s="76"/>
      <c r="V4304" s="51">
        <f>V4305+V4308</f>
        <v>0</v>
      </c>
      <c r="X4304" s="51">
        <f>X4305+X4308</f>
        <v>76300</v>
      </c>
      <c r="Z4304" s="51">
        <f>Z4305+Z4308</f>
        <v>0</v>
      </c>
      <c r="AB4304" s="51">
        <f>AB4305+AB4308</f>
        <v>0</v>
      </c>
      <c r="AD4304" s="51">
        <f>AD4305+AD4308</f>
        <v>0</v>
      </c>
      <c r="AF4304" s="51">
        <f>AF4305+AF4308</f>
        <v>0</v>
      </c>
      <c r="AH4304" s="51">
        <f t="shared" ref="AH4304:AH4367" si="725">AD4304+AF4304</f>
        <v>0</v>
      </c>
      <c r="AI4304" s="63"/>
      <c r="AJ4304" s="51">
        <f>AJ4305+AJ4308</f>
        <v>0</v>
      </c>
      <c r="AK4304" s="5"/>
      <c r="AL4304" s="51">
        <f>AL4305+AL4308</f>
        <v>0</v>
      </c>
      <c r="AM4304" s="51"/>
      <c r="AN4304" s="51">
        <f>AN4305+AN4308</f>
        <v>0</v>
      </c>
      <c r="AO4304" s="51"/>
      <c r="AP4304" s="51">
        <f>AP4305+AP4308</f>
        <v>0</v>
      </c>
      <c r="AQ4304" s="51"/>
    </row>
    <row r="4305" spans="2:43" ht="18" hidden="1" customHeight="1" x14ac:dyDescent="0.2">
      <c r="B4305" s="4"/>
      <c r="C4305" s="117"/>
      <c r="D4305" s="117"/>
      <c r="E4305" s="117"/>
      <c r="F4305" s="48"/>
      <c r="G4305" s="11"/>
      <c r="H4305" s="117"/>
      <c r="I4305" s="124"/>
      <c r="J4305" s="124"/>
      <c r="K4305" s="144"/>
      <c r="L4305" s="11"/>
      <c r="M4305" s="143"/>
      <c r="N4305" s="42"/>
      <c r="O4305" s="128"/>
      <c r="P4305" s="129">
        <v>1</v>
      </c>
      <c r="Q4305" s="129"/>
      <c r="R4305" s="64"/>
      <c r="S4305" s="234"/>
      <c r="T4305" s="65" t="s">
        <v>8</v>
      </c>
      <c r="U4305" s="155"/>
      <c r="V4305" s="66">
        <f>V4306</f>
        <v>0</v>
      </c>
      <c r="X4305" s="66">
        <f>X4306</f>
        <v>73300</v>
      </c>
      <c r="Z4305" s="66">
        <f>Z4306</f>
        <v>0</v>
      </c>
      <c r="AB4305" s="66">
        <f>AB4306</f>
        <v>0</v>
      </c>
      <c r="AD4305" s="66">
        <f>AD4306</f>
        <v>0</v>
      </c>
      <c r="AF4305" s="66">
        <f>AF4306</f>
        <v>0</v>
      </c>
      <c r="AH4305" s="66">
        <f t="shared" si="725"/>
        <v>0</v>
      </c>
      <c r="AI4305" s="5"/>
      <c r="AJ4305" s="66">
        <f>AJ4306</f>
        <v>0</v>
      </c>
      <c r="AK4305" s="67"/>
      <c r="AL4305" s="66">
        <f t="shared" ref="AL4305:AP4306" si="726">AL4306</f>
        <v>0</v>
      </c>
      <c r="AM4305" s="66"/>
      <c r="AN4305" s="66">
        <f t="shared" si="726"/>
        <v>0</v>
      </c>
      <c r="AO4305" s="66"/>
      <c r="AP4305" s="66">
        <f t="shared" si="726"/>
        <v>0</v>
      </c>
      <c r="AQ4305" s="66"/>
    </row>
    <row r="4306" spans="2:43" ht="18" hidden="1" customHeight="1" x14ac:dyDescent="0.2">
      <c r="B4306" s="4"/>
      <c r="C4306" s="117"/>
      <c r="D4306" s="117"/>
      <c r="E4306" s="117"/>
      <c r="F4306" s="48"/>
      <c r="G4306" s="11"/>
      <c r="H4306" s="117"/>
      <c r="I4306" s="124"/>
      <c r="J4306" s="124"/>
      <c r="K4306" s="144"/>
      <c r="L4306" s="11"/>
      <c r="M4306" s="143"/>
      <c r="N4306" s="42"/>
      <c r="O4306" s="128"/>
      <c r="P4306" s="130"/>
      <c r="Q4306" s="140" t="s">
        <v>173</v>
      </c>
      <c r="R4306" s="84"/>
      <c r="S4306" s="250"/>
      <c r="T4306" s="69" t="s">
        <v>204</v>
      </c>
      <c r="U4306" s="92"/>
      <c r="V4306" s="70">
        <f>V4307</f>
        <v>0</v>
      </c>
      <c r="X4306" s="70">
        <f>X4307</f>
        <v>73300</v>
      </c>
      <c r="Z4306" s="70">
        <f>Z4307</f>
        <v>0</v>
      </c>
      <c r="AB4306" s="70">
        <f>AB4307</f>
        <v>0</v>
      </c>
      <c r="AD4306" s="70">
        <f>AD4307</f>
        <v>0</v>
      </c>
      <c r="AF4306" s="70">
        <f>AF4307</f>
        <v>0</v>
      </c>
      <c r="AH4306" s="70">
        <f t="shared" si="725"/>
        <v>0</v>
      </c>
      <c r="AI4306" s="67"/>
      <c r="AJ4306" s="447">
        <f>AJ4307</f>
        <v>0</v>
      </c>
      <c r="AK4306" s="71"/>
      <c r="AL4306" s="447">
        <f t="shared" si="726"/>
        <v>0</v>
      </c>
      <c r="AM4306" s="447"/>
      <c r="AN4306" s="447">
        <f t="shared" si="726"/>
        <v>0</v>
      </c>
      <c r="AO4306" s="70"/>
      <c r="AP4306" s="447">
        <f t="shared" si="726"/>
        <v>0</v>
      </c>
      <c r="AQ4306" s="70"/>
    </row>
    <row r="4307" spans="2:43" ht="18" hidden="1" customHeight="1" x14ac:dyDescent="0.25">
      <c r="B4307" s="4"/>
      <c r="C4307" s="117"/>
      <c r="D4307" s="117"/>
      <c r="E4307" s="117"/>
      <c r="F4307" s="48"/>
      <c r="G4307" s="11"/>
      <c r="H4307" s="117"/>
      <c r="I4307" s="124"/>
      <c r="J4307" s="124"/>
      <c r="K4307" s="144"/>
      <c r="L4307" s="11"/>
      <c r="M4307" s="143"/>
      <c r="N4307" s="42"/>
      <c r="O4307" s="128"/>
      <c r="P4307" s="130"/>
      <c r="Q4307" s="130"/>
      <c r="R4307" s="72" t="s">
        <v>3</v>
      </c>
      <c r="S4307" s="181"/>
      <c r="T4307" s="73" t="s">
        <v>204</v>
      </c>
      <c r="V4307" s="74">
        <v>0</v>
      </c>
      <c r="X4307" s="74">
        <v>73300</v>
      </c>
      <c r="Z4307" s="74">
        <v>0</v>
      </c>
      <c r="AB4307" s="74">
        <v>0</v>
      </c>
      <c r="AD4307" s="74">
        <v>0</v>
      </c>
      <c r="AF4307" s="74">
        <v>0</v>
      </c>
      <c r="AH4307" s="74">
        <f t="shared" si="725"/>
        <v>0</v>
      </c>
      <c r="AI4307" s="446"/>
      <c r="AJ4307" s="74">
        <v>0</v>
      </c>
      <c r="AK4307" s="8"/>
      <c r="AL4307" s="74">
        <v>0</v>
      </c>
      <c r="AM4307" s="74"/>
      <c r="AN4307" s="74">
        <v>0</v>
      </c>
      <c r="AO4307" s="696"/>
      <c r="AP4307" s="74">
        <v>0</v>
      </c>
      <c r="AQ4307" s="696"/>
    </row>
    <row r="4308" spans="2:43" ht="18" hidden="1" customHeight="1" x14ac:dyDescent="0.2">
      <c r="B4308" s="4"/>
      <c r="C4308" s="117"/>
      <c r="D4308" s="117"/>
      <c r="E4308" s="117"/>
      <c r="F4308" s="48"/>
      <c r="G4308" s="11"/>
      <c r="H4308" s="117"/>
      <c r="I4308" s="124"/>
      <c r="J4308" s="124"/>
      <c r="K4308" s="144"/>
      <c r="L4308" s="11"/>
      <c r="M4308" s="143"/>
      <c r="N4308" s="42"/>
      <c r="O4308" s="128"/>
      <c r="P4308" s="129">
        <v>4</v>
      </c>
      <c r="Q4308" s="129"/>
      <c r="R4308" s="64"/>
      <c r="S4308" s="234"/>
      <c r="T4308" s="65" t="s">
        <v>376</v>
      </c>
      <c r="U4308" s="155"/>
      <c r="V4308" s="66">
        <f>V4309</f>
        <v>0</v>
      </c>
      <c r="X4308" s="66">
        <f>X4309</f>
        <v>3000</v>
      </c>
      <c r="Z4308" s="66">
        <f>Z4309</f>
        <v>0</v>
      </c>
      <c r="AB4308" s="66">
        <f>AB4309</f>
        <v>0</v>
      </c>
      <c r="AD4308" s="66">
        <f>AD4309</f>
        <v>0</v>
      </c>
      <c r="AF4308" s="66">
        <f>AF4309</f>
        <v>0</v>
      </c>
      <c r="AH4308" s="66">
        <f t="shared" si="725"/>
        <v>0</v>
      </c>
      <c r="AI4308" s="8"/>
      <c r="AJ4308" s="66">
        <f>AJ4309</f>
        <v>0</v>
      </c>
      <c r="AK4308" s="67"/>
      <c r="AL4308" s="66">
        <f t="shared" ref="AL4308:AP4309" si="727">AL4309</f>
        <v>0</v>
      </c>
      <c r="AM4308" s="66"/>
      <c r="AN4308" s="66">
        <f t="shared" si="727"/>
        <v>0</v>
      </c>
      <c r="AO4308" s="66"/>
      <c r="AP4308" s="66">
        <f t="shared" si="727"/>
        <v>0</v>
      </c>
      <c r="AQ4308" s="66"/>
    </row>
    <row r="4309" spans="2:43" ht="18" hidden="1" customHeight="1" x14ac:dyDescent="0.2">
      <c r="B4309" s="4"/>
      <c r="C4309" s="117"/>
      <c r="D4309" s="117"/>
      <c r="E4309" s="117"/>
      <c r="F4309" s="48"/>
      <c r="G4309" s="11"/>
      <c r="H4309" s="117"/>
      <c r="I4309" s="124"/>
      <c r="J4309" s="124"/>
      <c r="K4309" s="144"/>
      <c r="L4309" s="11"/>
      <c r="M4309" s="143"/>
      <c r="N4309" s="42"/>
      <c r="O4309" s="128"/>
      <c r="P4309" s="130"/>
      <c r="Q4309" s="140">
        <v>1</v>
      </c>
      <c r="R4309" s="84"/>
      <c r="S4309" s="250"/>
      <c r="T4309" s="69" t="s">
        <v>76</v>
      </c>
      <c r="U4309" s="92"/>
      <c r="V4309" s="70">
        <f>V4310</f>
        <v>0</v>
      </c>
      <c r="X4309" s="70">
        <f>X4310</f>
        <v>3000</v>
      </c>
      <c r="Z4309" s="70">
        <f>Z4310</f>
        <v>0</v>
      </c>
      <c r="AB4309" s="70">
        <f>AB4310</f>
        <v>0</v>
      </c>
      <c r="AD4309" s="70">
        <f>AD4310</f>
        <v>0</v>
      </c>
      <c r="AF4309" s="70">
        <f>AF4310</f>
        <v>0</v>
      </c>
      <c r="AH4309" s="70">
        <f t="shared" si="725"/>
        <v>0</v>
      </c>
      <c r="AI4309" s="67"/>
      <c r="AJ4309" s="447">
        <f>AJ4310</f>
        <v>0</v>
      </c>
      <c r="AK4309" s="71"/>
      <c r="AL4309" s="447">
        <f t="shared" si="727"/>
        <v>0</v>
      </c>
      <c r="AM4309" s="447"/>
      <c r="AN4309" s="447">
        <f t="shared" si="727"/>
        <v>0</v>
      </c>
      <c r="AO4309" s="70"/>
      <c r="AP4309" s="447">
        <f t="shared" si="727"/>
        <v>0</v>
      </c>
      <c r="AQ4309" s="70"/>
    </row>
    <row r="4310" spans="2:43" ht="18" hidden="1" customHeight="1" x14ac:dyDescent="0.2">
      <c r="B4310" s="4"/>
      <c r="C4310" s="117"/>
      <c r="D4310" s="117"/>
      <c r="E4310" s="117"/>
      <c r="F4310" s="48"/>
      <c r="G4310" s="11"/>
      <c r="H4310" s="117"/>
      <c r="I4310" s="124"/>
      <c r="J4310" s="124"/>
      <c r="K4310" s="144"/>
      <c r="L4310" s="11"/>
      <c r="M4310" s="143"/>
      <c r="N4310" s="42"/>
      <c r="O4310" s="128"/>
      <c r="P4310" s="130"/>
      <c r="Q4310" s="130"/>
      <c r="R4310" s="72">
        <v>90</v>
      </c>
      <c r="S4310" s="181"/>
      <c r="T4310" s="73" t="s">
        <v>500</v>
      </c>
      <c r="V4310" s="74">
        <v>0</v>
      </c>
      <c r="X4310" s="74">
        <v>3000</v>
      </c>
      <c r="Z4310" s="74">
        <v>0</v>
      </c>
      <c r="AB4310" s="74">
        <v>0</v>
      </c>
      <c r="AD4310" s="74">
        <v>0</v>
      </c>
      <c r="AF4310" s="74">
        <v>0</v>
      </c>
      <c r="AH4310" s="74">
        <f t="shared" si="725"/>
        <v>0</v>
      </c>
      <c r="AI4310" s="446"/>
      <c r="AJ4310" s="74">
        <v>0</v>
      </c>
      <c r="AK4310" s="8"/>
      <c r="AL4310" s="74">
        <v>0</v>
      </c>
      <c r="AM4310" s="74"/>
      <c r="AN4310" s="74">
        <v>0</v>
      </c>
      <c r="AO4310" s="74"/>
      <c r="AP4310" s="74">
        <v>0</v>
      </c>
      <c r="AQ4310" s="74"/>
    </row>
    <row r="4311" spans="2:43" ht="18" hidden="1" customHeight="1" x14ac:dyDescent="0.2">
      <c r="B4311" s="4"/>
      <c r="C4311" s="117"/>
      <c r="D4311" s="117"/>
      <c r="E4311" s="117"/>
      <c r="F4311" s="48"/>
      <c r="G4311" s="11"/>
      <c r="H4311" s="117"/>
      <c r="I4311" s="124"/>
      <c r="J4311" s="124"/>
      <c r="K4311" s="144"/>
      <c r="L4311" s="11"/>
      <c r="M4311" s="143"/>
      <c r="N4311" s="42"/>
      <c r="O4311" s="127" t="s">
        <v>0</v>
      </c>
      <c r="P4311" s="123"/>
      <c r="Q4311" s="123"/>
      <c r="R4311" s="49"/>
      <c r="S4311" s="18"/>
      <c r="T4311" s="50" t="s">
        <v>60</v>
      </c>
      <c r="U4311" s="76"/>
      <c r="V4311" s="88">
        <f>V4312+V4317</f>
        <v>0</v>
      </c>
      <c r="X4311" s="88">
        <f>X4312+X4317</f>
        <v>1000</v>
      </c>
      <c r="Z4311" s="88">
        <f>Z4312+Z4317</f>
        <v>0</v>
      </c>
      <c r="AB4311" s="88">
        <f>AB4312+AB4317</f>
        <v>0</v>
      </c>
      <c r="AD4311" s="88">
        <f>AD4312+AD4317</f>
        <v>0</v>
      </c>
      <c r="AF4311" s="88">
        <f>AF4312+AF4317</f>
        <v>0</v>
      </c>
      <c r="AH4311" s="88">
        <f t="shared" si="725"/>
        <v>0</v>
      </c>
      <c r="AI4311" s="8"/>
      <c r="AJ4311" s="88">
        <f>AJ4312+AJ4317</f>
        <v>0</v>
      </c>
      <c r="AK4311" s="89"/>
      <c r="AL4311" s="88">
        <f>AL4312+AL4317</f>
        <v>0</v>
      </c>
      <c r="AM4311" s="88"/>
      <c r="AN4311" s="88">
        <f>AN4312+AN4317</f>
        <v>0</v>
      </c>
      <c r="AO4311" s="88"/>
      <c r="AP4311" s="88">
        <f>AP4312+AP4317</f>
        <v>0</v>
      </c>
      <c r="AQ4311" s="88"/>
    </row>
    <row r="4312" spans="2:43" ht="18" hidden="1" customHeight="1" x14ac:dyDescent="0.2">
      <c r="B4312" s="4"/>
      <c r="C4312" s="117"/>
      <c r="D4312" s="117"/>
      <c r="E4312" s="117"/>
      <c r="F4312" s="48"/>
      <c r="G4312" s="11"/>
      <c r="H4312" s="117"/>
      <c r="I4312" s="124"/>
      <c r="J4312" s="124"/>
      <c r="K4312" s="144"/>
      <c r="L4312" s="11"/>
      <c r="M4312" s="143"/>
      <c r="N4312" s="42"/>
      <c r="O4312" s="128"/>
      <c r="P4312" s="129">
        <v>1</v>
      </c>
      <c r="Q4312" s="129"/>
      <c r="R4312" s="64"/>
      <c r="S4312" s="234"/>
      <c r="T4312" s="65" t="s">
        <v>8</v>
      </c>
      <c r="U4312" s="155"/>
      <c r="V4312" s="66">
        <f>V4313</f>
        <v>0</v>
      </c>
      <c r="X4312" s="66">
        <f>X4313</f>
        <v>0</v>
      </c>
      <c r="Z4312" s="66">
        <f>Z4313</f>
        <v>0</v>
      </c>
      <c r="AB4312" s="66">
        <f>AB4313</f>
        <v>0</v>
      </c>
      <c r="AD4312" s="66">
        <f>AD4313</f>
        <v>0</v>
      </c>
      <c r="AF4312" s="66">
        <f>AF4313</f>
        <v>0</v>
      </c>
      <c r="AH4312" s="66">
        <f t="shared" si="725"/>
        <v>0</v>
      </c>
      <c r="AI4312" s="89"/>
      <c r="AJ4312" s="66">
        <f>AJ4313</f>
        <v>0</v>
      </c>
      <c r="AK4312" s="67"/>
      <c r="AL4312" s="66">
        <f>AL4313</f>
        <v>0</v>
      </c>
      <c r="AM4312" s="66"/>
      <c r="AN4312" s="66">
        <f>AN4313</f>
        <v>0</v>
      </c>
      <c r="AO4312" s="66"/>
      <c r="AP4312" s="66">
        <f>AP4313</f>
        <v>0</v>
      </c>
      <c r="AQ4312" s="66"/>
    </row>
    <row r="4313" spans="2:43" ht="18" hidden="1" customHeight="1" x14ac:dyDescent="0.2">
      <c r="B4313" s="4"/>
      <c r="C4313" s="117"/>
      <c r="D4313" s="117"/>
      <c r="E4313" s="117"/>
      <c r="F4313" s="48"/>
      <c r="G4313" s="11"/>
      <c r="H4313" s="117"/>
      <c r="I4313" s="124"/>
      <c r="J4313" s="124"/>
      <c r="K4313" s="144"/>
      <c r="L4313" s="11"/>
      <c r="M4313" s="143"/>
      <c r="N4313" s="42"/>
      <c r="O4313" s="128"/>
      <c r="P4313" s="130"/>
      <c r="Q4313" s="131">
        <v>6</v>
      </c>
      <c r="R4313" s="72"/>
      <c r="S4313" s="181"/>
      <c r="T4313" s="69" t="s">
        <v>62</v>
      </c>
      <c r="U4313" s="92"/>
      <c r="V4313" s="70">
        <f>SUM(V4314:V4316)</f>
        <v>0</v>
      </c>
      <c r="X4313" s="70">
        <f>SUM(X4314:X4316)</f>
        <v>0</v>
      </c>
      <c r="Z4313" s="70">
        <f>SUM(Z4314:Z4316)</f>
        <v>0</v>
      </c>
      <c r="AB4313" s="70">
        <f>SUM(AB4314:AB4316)</f>
        <v>0</v>
      </c>
      <c r="AD4313" s="70">
        <f>SUM(AD4314:AD4316)</f>
        <v>0</v>
      </c>
      <c r="AF4313" s="70">
        <f>SUM(AF4314:AF4316)</f>
        <v>0</v>
      </c>
      <c r="AH4313" s="70">
        <f t="shared" si="725"/>
        <v>0</v>
      </c>
      <c r="AI4313" s="67"/>
      <c r="AJ4313" s="447">
        <f>SUM(AJ4314:AJ4316)</f>
        <v>0</v>
      </c>
      <c r="AK4313" s="71"/>
      <c r="AL4313" s="447">
        <f>SUM(AL4314:AL4316)</f>
        <v>0</v>
      </c>
      <c r="AM4313" s="447"/>
      <c r="AN4313" s="447">
        <f>SUM(AN4314:AN4316)</f>
        <v>0</v>
      </c>
      <c r="AO4313" s="70"/>
      <c r="AP4313" s="447">
        <f>SUM(AP4314:AP4316)</f>
        <v>0</v>
      </c>
      <c r="AQ4313" s="70"/>
    </row>
    <row r="4314" spans="2:43" ht="18" hidden="1" customHeight="1" x14ac:dyDescent="0.2">
      <c r="B4314" s="4"/>
      <c r="C4314" s="117"/>
      <c r="D4314" s="117"/>
      <c r="E4314" s="117"/>
      <c r="F4314" s="48"/>
      <c r="G4314" s="11"/>
      <c r="H4314" s="117"/>
      <c r="I4314" s="124"/>
      <c r="J4314" s="124"/>
      <c r="K4314" s="144"/>
      <c r="L4314" s="11"/>
      <c r="M4314" s="143"/>
      <c r="N4314" s="42"/>
      <c r="O4314" s="128"/>
      <c r="P4314" s="130"/>
      <c r="Q4314" s="131"/>
      <c r="R4314" s="72">
        <v>1</v>
      </c>
      <c r="S4314" s="181"/>
      <c r="T4314" s="73" t="s">
        <v>430</v>
      </c>
      <c r="V4314" s="74">
        <v>0</v>
      </c>
      <c r="X4314" s="74">
        <v>0</v>
      </c>
      <c r="Z4314" s="74">
        <v>0</v>
      </c>
      <c r="AB4314" s="74">
        <v>0</v>
      </c>
      <c r="AD4314" s="74">
        <v>0</v>
      </c>
      <c r="AF4314" s="74">
        <v>0</v>
      </c>
      <c r="AH4314" s="74">
        <f t="shared" si="725"/>
        <v>0</v>
      </c>
      <c r="AI4314" s="446"/>
      <c r="AJ4314" s="74">
        <v>0</v>
      </c>
      <c r="AK4314" s="8"/>
      <c r="AL4314" s="74">
        <v>0</v>
      </c>
      <c r="AM4314" s="74"/>
      <c r="AN4314" s="74">
        <v>0</v>
      </c>
      <c r="AO4314" s="74"/>
      <c r="AP4314" s="74">
        <v>0</v>
      </c>
      <c r="AQ4314" s="74"/>
    </row>
    <row r="4315" spans="2:43" ht="18" hidden="1" customHeight="1" x14ac:dyDescent="0.2">
      <c r="B4315" s="4"/>
      <c r="C4315" s="117"/>
      <c r="D4315" s="117"/>
      <c r="E4315" s="117"/>
      <c r="F4315" s="48"/>
      <c r="G4315" s="11"/>
      <c r="H4315" s="117"/>
      <c r="I4315" s="124"/>
      <c r="J4315" s="124"/>
      <c r="K4315" s="144"/>
      <c r="L4315" s="11"/>
      <c r="M4315" s="143"/>
      <c r="N4315" s="42"/>
      <c r="O4315" s="128"/>
      <c r="P4315" s="130"/>
      <c r="Q4315" s="131"/>
      <c r="R4315" s="72">
        <v>2</v>
      </c>
      <c r="S4315" s="181"/>
      <c r="T4315" s="73" t="s">
        <v>386</v>
      </c>
      <c r="V4315" s="74">
        <v>0</v>
      </c>
      <c r="X4315" s="74">
        <v>0</v>
      </c>
      <c r="Z4315" s="74">
        <v>0</v>
      </c>
      <c r="AB4315" s="74">
        <v>0</v>
      </c>
      <c r="AD4315" s="74">
        <v>0</v>
      </c>
      <c r="AF4315" s="74">
        <v>0</v>
      </c>
      <c r="AH4315" s="74">
        <f t="shared" si="725"/>
        <v>0</v>
      </c>
      <c r="AI4315" s="8"/>
      <c r="AJ4315" s="74">
        <v>0</v>
      </c>
      <c r="AK4315" s="8"/>
      <c r="AL4315" s="74">
        <v>0</v>
      </c>
      <c r="AM4315" s="74"/>
      <c r="AN4315" s="74">
        <v>0</v>
      </c>
      <c r="AO4315" s="74"/>
      <c r="AP4315" s="74">
        <v>0</v>
      </c>
      <c r="AQ4315" s="74"/>
    </row>
    <row r="4316" spans="2:43" ht="18" hidden="1" customHeight="1" x14ac:dyDescent="0.2">
      <c r="B4316" s="4"/>
      <c r="C4316" s="117"/>
      <c r="D4316" s="117"/>
      <c r="E4316" s="117"/>
      <c r="F4316" s="48"/>
      <c r="G4316" s="11"/>
      <c r="H4316" s="117"/>
      <c r="I4316" s="124"/>
      <c r="J4316" s="124"/>
      <c r="K4316" s="144"/>
      <c r="L4316" s="11"/>
      <c r="M4316" s="143"/>
      <c r="N4316" s="42"/>
      <c r="O4316" s="128"/>
      <c r="P4316" s="130"/>
      <c r="Q4316" s="131"/>
      <c r="R4316" s="72">
        <v>8</v>
      </c>
      <c r="S4316" s="181"/>
      <c r="T4316" s="73" t="s">
        <v>463</v>
      </c>
      <c r="V4316" s="74">
        <v>0</v>
      </c>
      <c r="X4316" s="74">
        <v>0</v>
      </c>
      <c r="Z4316" s="74">
        <v>0</v>
      </c>
      <c r="AB4316" s="74">
        <v>0</v>
      </c>
      <c r="AD4316" s="74">
        <v>0</v>
      </c>
      <c r="AF4316" s="74">
        <v>0</v>
      </c>
      <c r="AH4316" s="74">
        <f t="shared" si="725"/>
        <v>0</v>
      </c>
      <c r="AI4316" s="8"/>
      <c r="AJ4316" s="74">
        <v>0</v>
      </c>
      <c r="AK4316" s="8"/>
      <c r="AL4316" s="74">
        <v>0</v>
      </c>
      <c r="AM4316" s="74"/>
      <c r="AN4316" s="74">
        <v>0</v>
      </c>
      <c r="AO4316" s="74"/>
      <c r="AP4316" s="74">
        <v>0</v>
      </c>
      <c r="AQ4316" s="74"/>
    </row>
    <row r="4317" spans="2:43" ht="18" hidden="1" customHeight="1" x14ac:dyDescent="0.2">
      <c r="B4317" s="4"/>
      <c r="C4317" s="117"/>
      <c r="D4317" s="117"/>
      <c r="E4317" s="117"/>
      <c r="F4317" s="48"/>
      <c r="G4317" s="11"/>
      <c r="H4317" s="117"/>
      <c r="I4317" s="124"/>
      <c r="J4317" s="124"/>
      <c r="K4317" s="144"/>
      <c r="L4317" s="11"/>
      <c r="M4317" s="143"/>
      <c r="N4317" s="42"/>
      <c r="O4317" s="128"/>
      <c r="P4317" s="129">
        <v>4</v>
      </c>
      <c r="Q4317" s="129"/>
      <c r="R4317" s="64"/>
      <c r="S4317" s="234"/>
      <c r="T4317" s="65" t="s">
        <v>376</v>
      </c>
      <c r="U4317" s="155"/>
      <c r="V4317" s="66">
        <f>V4318</f>
        <v>0</v>
      </c>
      <c r="X4317" s="66">
        <f>X4318</f>
        <v>1000</v>
      </c>
      <c r="Z4317" s="66">
        <f>Z4318</f>
        <v>0</v>
      </c>
      <c r="AB4317" s="66">
        <f>AB4318</f>
        <v>0</v>
      </c>
      <c r="AD4317" s="66">
        <f>AD4318</f>
        <v>0</v>
      </c>
      <c r="AF4317" s="66">
        <f>AF4318</f>
        <v>0</v>
      </c>
      <c r="AH4317" s="66">
        <f t="shared" si="725"/>
        <v>0</v>
      </c>
      <c r="AI4317" s="8"/>
      <c r="AJ4317" s="66">
        <f>AJ4318</f>
        <v>0</v>
      </c>
      <c r="AK4317" s="67"/>
      <c r="AL4317" s="66">
        <f t="shared" ref="AL4317:AP4318" si="728">AL4318</f>
        <v>0</v>
      </c>
      <c r="AM4317" s="66"/>
      <c r="AN4317" s="66">
        <f t="shared" si="728"/>
        <v>0</v>
      </c>
      <c r="AO4317" s="66"/>
      <c r="AP4317" s="66">
        <f t="shared" si="728"/>
        <v>0</v>
      </c>
      <c r="AQ4317" s="66"/>
    </row>
    <row r="4318" spans="2:43" ht="18" hidden="1" customHeight="1" x14ac:dyDescent="0.2">
      <c r="B4318" s="4"/>
      <c r="C4318" s="117"/>
      <c r="D4318" s="117"/>
      <c r="E4318" s="117"/>
      <c r="F4318" s="48"/>
      <c r="G4318" s="11"/>
      <c r="H4318" s="117"/>
      <c r="I4318" s="124"/>
      <c r="J4318" s="124"/>
      <c r="K4318" s="144"/>
      <c r="L4318" s="11"/>
      <c r="M4318" s="143"/>
      <c r="N4318" s="42"/>
      <c r="O4318" s="128"/>
      <c r="P4318" s="130"/>
      <c r="Q4318" s="140">
        <v>6</v>
      </c>
      <c r="R4318" s="84"/>
      <c r="S4318" s="250"/>
      <c r="T4318" s="69" t="s">
        <v>62</v>
      </c>
      <c r="U4318" s="92"/>
      <c r="V4318" s="70">
        <f>V4319</f>
        <v>0</v>
      </c>
      <c r="X4318" s="70">
        <f>X4319</f>
        <v>1000</v>
      </c>
      <c r="Z4318" s="70">
        <f>Z4319</f>
        <v>0</v>
      </c>
      <c r="AB4318" s="70">
        <f>AB4319</f>
        <v>0</v>
      </c>
      <c r="AD4318" s="70">
        <f>AD4319</f>
        <v>0</v>
      </c>
      <c r="AF4318" s="70">
        <f>AF4319</f>
        <v>0</v>
      </c>
      <c r="AH4318" s="70">
        <f t="shared" si="725"/>
        <v>0</v>
      </c>
      <c r="AI4318" s="67"/>
      <c r="AJ4318" s="447">
        <f>AJ4319</f>
        <v>0</v>
      </c>
      <c r="AK4318" s="71"/>
      <c r="AL4318" s="447">
        <f t="shared" si="728"/>
        <v>0</v>
      </c>
      <c r="AM4318" s="447"/>
      <c r="AN4318" s="447">
        <f t="shared" si="728"/>
        <v>0</v>
      </c>
      <c r="AO4318" s="70"/>
      <c r="AP4318" s="447">
        <f t="shared" si="728"/>
        <v>0</v>
      </c>
      <c r="AQ4318" s="70"/>
    </row>
    <row r="4319" spans="2:43" ht="18" hidden="1" customHeight="1" x14ac:dyDescent="0.2">
      <c r="B4319" s="4"/>
      <c r="C4319" s="117"/>
      <c r="D4319" s="117"/>
      <c r="E4319" s="117"/>
      <c r="F4319" s="48"/>
      <c r="G4319" s="11"/>
      <c r="H4319" s="117"/>
      <c r="I4319" s="124"/>
      <c r="J4319" s="124"/>
      <c r="K4319" s="144"/>
      <c r="L4319" s="11"/>
      <c r="M4319" s="143"/>
      <c r="N4319" s="42"/>
      <c r="O4319" s="128"/>
      <c r="P4319" s="130"/>
      <c r="Q4319" s="130"/>
      <c r="R4319" s="72" t="s">
        <v>3</v>
      </c>
      <c r="S4319" s="181"/>
      <c r="T4319" s="73" t="s">
        <v>430</v>
      </c>
      <c r="V4319" s="74">
        <v>0</v>
      </c>
      <c r="X4319" s="74">
        <v>1000</v>
      </c>
      <c r="Z4319" s="74">
        <v>0</v>
      </c>
      <c r="AB4319" s="74">
        <v>0</v>
      </c>
      <c r="AD4319" s="74">
        <v>0</v>
      </c>
      <c r="AF4319" s="74">
        <v>0</v>
      </c>
      <c r="AH4319" s="74">
        <f t="shared" si="725"/>
        <v>0</v>
      </c>
      <c r="AI4319" s="446"/>
      <c r="AJ4319" s="74">
        <v>0</v>
      </c>
      <c r="AK4319" s="8"/>
      <c r="AL4319" s="74">
        <v>0</v>
      </c>
      <c r="AM4319" s="74"/>
      <c r="AN4319" s="74">
        <v>0</v>
      </c>
      <c r="AO4319" s="74"/>
      <c r="AP4319" s="74">
        <v>0</v>
      </c>
      <c r="AQ4319" s="74"/>
    </row>
    <row r="4320" spans="2:43" ht="18" hidden="1" customHeight="1" x14ac:dyDescent="0.2">
      <c r="B4320" s="4"/>
      <c r="C4320" s="117"/>
      <c r="D4320" s="117"/>
      <c r="E4320" s="117"/>
      <c r="F4320" s="48"/>
      <c r="G4320" s="11"/>
      <c r="H4320" s="117"/>
      <c r="I4320" s="124"/>
      <c r="J4320" s="124"/>
      <c r="K4320" s="144"/>
      <c r="L4320" s="11"/>
      <c r="M4320" s="143"/>
      <c r="N4320" s="42"/>
      <c r="O4320" s="127" t="s">
        <v>18</v>
      </c>
      <c r="P4320" s="123"/>
      <c r="Q4320" s="123"/>
      <c r="R4320" s="49"/>
      <c r="S4320" s="18"/>
      <c r="T4320" s="50" t="s">
        <v>190</v>
      </c>
      <c r="U4320" s="76"/>
      <c r="V4320" s="51">
        <f>V4321+V4328</f>
        <v>0</v>
      </c>
      <c r="X4320" s="51">
        <f>X4321+X4328</f>
        <v>5700</v>
      </c>
      <c r="Z4320" s="51">
        <f>Z4321+Z4328</f>
        <v>0</v>
      </c>
      <c r="AB4320" s="51">
        <f>AB4321+AB4328</f>
        <v>0</v>
      </c>
      <c r="AD4320" s="51" t="e">
        <f>AD4321+AD4328</f>
        <v>#REF!</v>
      </c>
      <c r="AF4320" s="51">
        <f>AF4321+AF4328</f>
        <v>0</v>
      </c>
      <c r="AH4320" s="51" t="e">
        <f t="shared" si="725"/>
        <v>#REF!</v>
      </c>
      <c r="AI4320" s="8"/>
      <c r="AJ4320" s="51">
        <f>AJ4321+AJ4328</f>
        <v>0</v>
      </c>
      <c r="AK4320" s="5"/>
      <c r="AL4320" s="51">
        <f>AL4321+AL4328</f>
        <v>0</v>
      </c>
      <c r="AM4320" s="51"/>
      <c r="AN4320" s="51">
        <f>AN4321+AN4328</f>
        <v>0</v>
      </c>
      <c r="AO4320" s="51"/>
      <c r="AP4320" s="51">
        <f>AP4321+AP4328</f>
        <v>0</v>
      </c>
      <c r="AQ4320" s="51"/>
    </row>
    <row r="4321" spans="2:43" ht="18" hidden="1" customHeight="1" x14ac:dyDescent="0.2">
      <c r="B4321" s="4"/>
      <c r="C4321" s="117"/>
      <c r="D4321" s="117"/>
      <c r="E4321" s="117"/>
      <c r="F4321" s="48"/>
      <c r="G4321" s="11"/>
      <c r="H4321" s="117"/>
      <c r="I4321" s="124"/>
      <c r="J4321" s="124"/>
      <c r="K4321" s="144"/>
      <c r="L4321" s="11"/>
      <c r="M4321" s="143"/>
      <c r="N4321" s="42"/>
      <c r="O4321" s="128"/>
      <c r="P4321" s="129">
        <v>2</v>
      </c>
      <c r="Q4321" s="129"/>
      <c r="R4321" s="64"/>
      <c r="S4321" s="234"/>
      <c r="T4321" s="65" t="s">
        <v>195</v>
      </c>
      <c r="U4321" s="155"/>
      <c r="V4321" s="66">
        <f>V4322+V4324+V4326</f>
        <v>0</v>
      </c>
      <c r="X4321" s="66">
        <f>X4322+X4324+X4326</f>
        <v>1400</v>
      </c>
      <c r="Z4321" s="66">
        <f>Z4322+Z4324+Z4326</f>
        <v>0</v>
      </c>
      <c r="AB4321" s="66">
        <f>AB4322+AB4324+AB4326</f>
        <v>0</v>
      </c>
      <c r="AD4321" s="66" t="e">
        <f>AD4322+AD4324+AD4326</f>
        <v>#REF!</v>
      </c>
      <c r="AF4321" s="66">
        <f>AF4322+AF4324+AF4326</f>
        <v>0</v>
      </c>
      <c r="AH4321" s="66" t="e">
        <f t="shared" si="725"/>
        <v>#REF!</v>
      </c>
      <c r="AI4321" s="5"/>
      <c r="AJ4321" s="66">
        <f>AJ4322+AJ4324+AJ4326</f>
        <v>0</v>
      </c>
      <c r="AK4321" s="67"/>
      <c r="AL4321" s="66">
        <f>AL4322+AL4324+AL4326</f>
        <v>0</v>
      </c>
      <c r="AM4321" s="66"/>
      <c r="AN4321" s="66">
        <f>AN4322+AN4324+AN4326</f>
        <v>0</v>
      </c>
      <c r="AO4321" s="66"/>
      <c r="AP4321" s="66">
        <f>AP4322+AP4324+AP4326</f>
        <v>0</v>
      </c>
      <c r="AQ4321" s="66"/>
    </row>
    <row r="4322" spans="2:43" ht="18" hidden="1" customHeight="1" x14ac:dyDescent="0.2">
      <c r="B4322" s="4"/>
      <c r="C4322" s="117"/>
      <c r="D4322" s="117"/>
      <c r="E4322" s="117"/>
      <c r="F4322" s="48"/>
      <c r="G4322" s="11"/>
      <c r="H4322" s="117"/>
      <c r="I4322" s="124"/>
      <c r="J4322" s="124"/>
      <c r="K4322" s="144"/>
      <c r="L4322" s="11"/>
      <c r="M4322" s="143"/>
      <c r="N4322" s="42"/>
      <c r="O4322" s="128"/>
      <c r="P4322" s="130"/>
      <c r="Q4322" s="131">
        <v>1</v>
      </c>
      <c r="R4322" s="68"/>
      <c r="S4322" s="35"/>
      <c r="T4322" s="69" t="s">
        <v>47</v>
      </c>
      <c r="U4322" s="92"/>
      <c r="V4322" s="70">
        <f>V4323</f>
        <v>0</v>
      </c>
      <c r="X4322" s="70">
        <f>X4323</f>
        <v>1400</v>
      </c>
      <c r="Z4322" s="70">
        <f>Z4323</f>
        <v>0</v>
      </c>
      <c r="AB4322" s="70">
        <f>AB4323</f>
        <v>0</v>
      </c>
      <c r="AD4322" s="70">
        <f>AD4323</f>
        <v>0</v>
      </c>
      <c r="AF4322" s="70">
        <f>AF4323</f>
        <v>0</v>
      </c>
      <c r="AH4322" s="70">
        <f t="shared" si="725"/>
        <v>0</v>
      </c>
      <c r="AI4322" s="67"/>
      <c r="AJ4322" s="447">
        <f>AJ4323</f>
        <v>0</v>
      </c>
      <c r="AK4322" s="71"/>
      <c r="AL4322" s="447">
        <f>AL4323</f>
        <v>0</v>
      </c>
      <c r="AM4322" s="447"/>
      <c r="AN4322" s="447">
        <f>AN4323</f>
        <v>0</v>
      </c>
      <c r="AO4322" s="70"/>
      <c r="AP4322" s="447">
        <f>AP4323</f>
        <v>0</v>
      </c>
      <c r="AQ4322" s="70"/>
    </row>
    <row r="4323" spans="2:43" ht="18" hidden="1" customHeight="1" x14ac:dyDescent="0.25">
      <c r="B4323" s="4"/>
      <c r="C4323" s="117"/>
      <c r="D4323" s="117"/>
      <c r="E4323" s="117"/>
      <c r="F4323" s="48"/>
      <c r="G4323" s="11"/>
      <c r="H4323" s="117"/>
      <c r="I4323" s="124"/>
      <c r="J4323" s="124"/>
      <c r="K4323" s="144"/>
      <c r="L4323" s="11"/>
      <c r="M4323" s="143"/>
      <c r="N4323" s="42"/>
      <c r="O4323" s="128"/>
      <c r="P4323" s="130"/>
      <c r="Q4323" s="130"/>
      <c r="R4323" s="72" t="s">
        <v>3</v>
      </c>
      <c r="S4323" s="181"/>
      <c r="T4323" s="73" t="s">
        <v>17</v>
      </c>
      <c r="V4323" s="74">
        <v>0</v>
      </c>
      <c r="X4323" s="74">
        <v>1400</v>
      </c>
      <c r="Z4323" s="74">
        <v>0</v>
      </c>
      <c r="AB4323" s="74">
        <v>0</v>
      </c>
      <c r="AD4323" s="74">
        <v>0</v>
      </c>
      <c r="AF4323" s="74">
        <v>0</v>
      </c>
      <c r="AH4323" s="74">
        <f t="shared" si="725"/>
        <v>0</v>
      </c>
      <c r="AI4323" s="446"/>
      <c r="AJ4323" s="74">
        <v>0</v>
      </c>
      <c r="AK4323" s="8"/>
      <c r="AL4323" s="74">
        <v>0</v>
      </c>
      <c r="AM4323" s="74"/>
      <c r="AN4323" s="74">
        <v>0</v>
      </c>
      <c r="AO4323" s="696"/>
      <c r="AP4323" s="74">
        <v>0</v>
      </c>
      <c r="AQ4323" s="696"/>
    </row>
    <row r="4324" spans="2:43" ht="18" hidden="1" customHeight="1" x14ac:dyDescent="0.2">
      <c r="B4324" s="4"/>
      <c r="C4324" s="117"/>
      <c r="D4324" s="117"/>
      <c r="E4324" s="117"/>
      <c r="F4324" s="48"/>
      <c r="G4324" s="11"/>
      <c r="H4324" s="117"/>
      <c r="I4324" s="124"/>
      <c r="J4324" s="124"/>
      <c r="K4324" s="144"/>
      <c r="L4324" s="11"/>
      <c r="M4324" s="143"/>
      <c r="N4324" s="42"/>
      <c r="O4324" s="128"/>
      <c r="P4324" s="130"/>
      <c r="Q4324" s="131">
        <v>2</v>
      </c>
      <c r="R4324" s="68"/>
      <c r="S4324" s="35"/>
      <c r="T4324" s="69" t="s">
        <v>227</v>
      </c>
      <c r="U4324" s="92"/>
      <c r="V4324" s="70">
        <f>V4325</f>
        <v>0</v>
      </c>
      <c r="X4324" s="70">
        <f>X4325</f>
        <v>0</v>
      </c>
      <c r="Z4324" s="70">
        <f>Z4325</f>
        <v>0</v>
      </c>
      <c r="AB4324" s="70">
        <f>AB4325</f>
        <v>0</v>
      </c>
      <c r="AD4324" s="70" t="e">
        <f>#REF!</f>
        <v>#REF!</v>
      </c>
      <c r="AF4324" s="70">
        <f>AF4325</f>
        <v>0</v>
      </c>
      <c r="AH4324" s="70" t="e">
        <f t="shared" si="725"/>
        <v>#REF!</v>
      </c>
      <c r="AI4324" s="8"/>
      <c r="AJ4324" s="447">
        <f>AJ4325</f>
        <v>0</v>
      </c>
      <c r="AK4324" s="71"/>
      <c r="AL4324" s="447">
        <f>AL4325</f>
        <v>0</v>
      </c>
      <c r="AM4324" s="447"/>
      <c r="AN4324" s="447">
        <f>AN4325</f>
        <v>0</v>
      </c>
      <c r="AO4324" s="70"/>
      <c r="AP4324" s="447">
        <f>AP4325</f>
        <v>0</v>
      </c>
      <c r="AQ4324" s="70"/>
    </row>
    <row r="4325" spans="2:43" ht="18" hidden="1" customHeight="1" x14ac:dyDescent="0.2">
      <c r="B4325" s="4"/>
      <c r="C4325" s="117"/>
      <c r="D4325" s="117"/>
      <c r="E4325" s="117"/>
      <c r="F4325" s="48"/>
      <c r="G4325" s="11"/>
      <c r="H4325" s="117"/>
      <c r="I4325" s="124"/>
      <c r="J4325" s="124"/>
      <c r="K4325" s="144"/>
      <c r="L4325" s="11"/>
      <c r="M4325" s="143"/>
      <c r="N4325" s="42"/>
      <c r="O4325" s="128"/>
      <c r="P4325" s="130"/>
      <c r="Q4325" s="130"/>
      <c r="R4325" s="72" t="s">
        <v>0</v>
      </c>
      <c r="S4325" s="181"/>
      <c r="T4325" s="73" t="s">
        <v>228</v>
      </c>
      <c r="V4325" s="74">
        <v>0</v>
      </c>
      <c r="X4325" s="74">
        <v>0</v>
      </c>
      <c r="Z4325" s="74">
        <v>0</v>
      </c>
      <c r="AB4325" s="74">
        <v>0</v>
      </c>
      <c r="AD4325" s="74">
        <v>0</v>
      </c>
      <c r="AF4325" s="74">
        <v>0</v>
      </c>
      <c r="AH4325" s="74">
        <f t="shared" si="725"/>
        <v>0</v>
      </c>
      <c r="AI4325" s="446"/>
      <c r="AJ4325" s="74">
        <v>0</v>
      </c>
      <c r="AK4325" s="8"/>
      <c r="AL4325" s="74">
        <v>0</v>
      </c>
      <c r="AM4325" s="74"/>
      <c r="AN4325" s="74">
        <v>0</v>
      </c>
      <c r="AO4325" s="74"/>
      <c r="AP4325" s="74">
        <v>0</v>
      </c>
      <c r="AQ4325" s="74"/>
    </row>
    <row r="4326" spans="2:43" ht="18" hidden="1" customHeight="1" x14ac:dyDescent="0.2">
      <c r="B4326" s="4"/>
      <c r="C4326" s="117"/>
      <c r="D4326" s="117"/>
      <c r="E4326" s="117"/>
      <c r="F4326" s="48"/>
      <c r="G4326" s="11"/>
      <c r="H4326" s="117"/>
      <c r="I4326" s="142"/>
      <c r="J4326" s="143"/>
      <c r="K4326" s="144"/>
      <c r="L4326" s="11"/>
      <c r="M4326" s="143"/>
      <c r="N4326" s="42"/>
      <c r="O4326" s="128"/>
      <c r="P4326" s="130"/>
      <c r="Q4326" s="131">
        <v>6</v>
      </c>
      <c r="R4326" s="84"/>
      <c r="S4326" s="250"/>
      <c r="T4326" s="69" t="s">
        <v>19</v>
      </c>
      <c r="U4326" s="92"/>
      <c r="V4326" s="70">
        <f>V4327</f>
        <v>0</v>
      </c>
      <c r="X4326" s="70">
        <f>X4327</f>
        <v>0</v>
      </c>
      <c r="Z4326" s="70">
        <f>Z4327</f>
        <v>0</v>
      </c>
      <c r="AB4326" s="70">
        <f>AB4327</f>
        <v>0</v>
      </c>
      <c r="AD4326" s="70">
        <f>AD4327</f>
        <v>0</v>
      </c>
      <c r="AF4326" s="70">
        <f>AF4327</f>
        <v>0</v>
      </c>
      <c r="AH4326" s="70">
        <f t="shared" si="725"/>
        <v>0</v>
      </c>
      <c r="AI4326" s="8"/>
      <c r="AJ4326" s="447">
        <f>AJ4327</f>
        <v>0</v>
      </c>
      <c r="AK4326" s="71"/>
      <c r="AL4326" s="447">
        <f>AL4327</f>
        <v>0</v>
      </c>
      <c r="AM4326" s="447"/>
      <c r="AN4326" s="447">
        <f>AN4327</f>
        <v>0</v>
      </c>
      <c r="AO4326" s="70"/>
      <c r="AP4326" s="447">
        <f>AP4327</f>
        <v>0</v>
      </c>
      <c r="AQ4326" s="70"/>
    </row>
    <row r="4327" spans="2:43" ht="18" hidden="1" customHeight="1" x14ac:dyDescent="0.2">
      <c r="B4327" s="4"/>
      <c r="C4327" s="117"/>
      <c r="D4327" s="117"/>
      <c r="E4327" s="117"/>
      <c r="F4327" s="48"/>
      <c r="G4327" s="11"/>
      <c r="H4327" s="117"/>
      <c r="I4327" s="142"/>
      <c r="J4327" s="143"/>
      <c r="K4327" s="144"/>
      <c r="L4327" s="11"/>
      <c r="M4327" s="143"/>
      <c r="N4327" s="42"/>
      <c r="O4327" s="128"/>
      <c r="P4327" s="130"/>
      <c r="Q4327" s="130"/>
      <c r="R4327" s="72" t="s">
        <v>3</v>
      </c>
      <c r="S4327" s="181"/>
      <c r="T4327" s="73" t="s">
        <v>243</v>
      </c>
      <c r="V4327" s="74">
        <v>0</v>
      </c>
      <c r="X4327" s="74">
        <v>0</v>
      </c>
      <c r="Z4327" s="74">
        <v>0</v>
      </c>
      <c r="AB4327" s="74">
        <v>0</v>
      </c>
      <c r="AD4327" s="74">
        <v>0</v>
      </c>
      <c r="AF4327" s="74">
        <v>0</v>
      </c>
      <c r="AH4327" s="74">
        <f t="shared" si="725"/>
        <v>0</v>
      </c>
      <c r="AI4327" s="446"/>
      <c r="AJ4327" s="74">
        <v>0</v>
      </c>
      <c r="AK4327" s="8"/>
      <c r="AL4327" s="74">
        <v>0</v>
      </c>
      <c r="AM4327" s="74"/>
      <c r="AN4327" s="74">
        <v>0</v>
      </c>
      <c r="AO4327" s="74"/>
      <c r="AP4327" s="74">
        <v>0</v>
      </c>
      <c r="AQ4327" s="74"/>
    </row>
    <row r="4328" spans="2:43" ht="18" hidden="1" customHeight="1" x14ac:dyDescent="0.2">
      <c r="B4328" s="4"/>
      <c r="C4328" s="117"/>
      <c r="D4328" s="117"/>
      <c r="E4328" s="117"/>
      <c r="F4328" s="48"/>
      <c r="G4328" s="11"/>
      <c r="H4328" s="117"/>
      <c r="I4328" s="124"/>
      <c r="J4328" s="124"/>
      <c r="K4328" s="144"/>
      <c r="L4328" s="11"/>
      <c r="M4328" s="143"/>
      <c r="N4328" s="42"/>
      <c r="O4328" s="128"/>
      <c r="P4328" s="129">
        <v>7</v>
      </c>
      <c r="Q4328" s="129"/>
      <c r="R4328" s="64"/>
      <c r="S4328" s="234"/>
      <c r="T4328" s="65" t="s">
        <v>216</v>
      </c>
      <c r="U4328" s="155"/>
      <c r="V4328" s="66">
        <f>V4329+V4333</f>
        <v>0</v>
      </c>
      <c r="X4328" s="66">
        <f>X4329+X4333</f>
        <v>4300</v>
      </c>
      <c r="Z4328" s="66">
        <f>Z4329+Z4333</f>
        <v>0</v>
      </c>
      <c r="AB4328" s="66">
        <f>AB4329+AB4333</f>
        <v>0</v>
      </c>
      <c r="AD4328" s="66">
        <f>AD4329+AD4333</f>
        <v>0</v>
      </c>
      <c r="AF4328" s="66">
        <f>AF4329+AF4333</f>
        <v>0</v>
      </c>
      <c r="AH4328" s="66">
        <f t="shared" si="725"/>
        <v>0</v>
      </c>
      <c r="AI4328" s="8"/>
      <c r="AJ4328" s="66">
        <f>AJ4329+AJ4333</f>
        <v>0</v>
      </c>
      <c r="AK4328" s="67"/>
      <c r="AL4328" s="66">
        <f>AL4329+AL4333</f>
        <v>0</v>
      </c>
      <c r="AM4328" s="66"/>
      <c r="AN4328" s="66">
        <f>AN4329+AN4333</f>
        <v>0</v>
      </c>
      <c r="AO4328" s="66"/>
      <c r="AP4328" s="66">
        <f>AP4329+AP4333</f>
        <v>0</v>
      </c>
      <c r="AQ4328" s="66"/>
    </row>
    <row r="4329" spans="2:43" ht="18" hidden="1" customHeight="1" x14ac:dyDescent="0.2">
      <c r="B4329" s="4"/>
      <c r="C4329" s="117"/>
      <c r="D4329" s="117"/>
      <c r="E4329" s="117"/>
      <c r="F4329" s="48"/>
      <c r="G4329" s="11"/>
      <c r="H4329" s="117"/>
      <c r="I4329" s="124"/>
      <c r="J4329" s="124"/>
      <c r="K4329" s="144"/>
      <c r="L4329" s="11"/>
      <c r="M4329" s="143"/>
      <c r="N4329" s="42"/>
      <c r="O4329" s="128"/>
      <c r="P4329" s="129"/>
      <c r="Q4329" s="131">
        <v>1</v>
      </c>
      <c r="R4329" s="68"/>
      <c r="S4329" s="35"/>
      <c r="T4329" s="69" t="s">
        <v>234</v>
      </c>
      <c r="U4329" s="92"/>
      <c r="V4329" s="70">
        <f>V4330+V4331+V4332</f>
        <v>0</v>
      </c>
      <c r="X4329" s="70">
        <f>X4330+X4331+X4332</f>
        <v>4300</v>
      </c>
      <c r="Z4329" s="70">
        <f>Z4330+Z4331+Z4332</f>
        <v>0</v>
      </c>
      <c r="AB4329" s="70">
        <f>AB4330+AB4331+AB4332</f>
        <v>0</v>
      </c>
      <c r="AD4329" s="70">
        <f>AD4330+AD4331+AD4332</f>
        <v>0</v>
      </c>
      <c r="AF4329" s="70">
        <f>AF4330+AF4331+AF4332</f>
        <v>0</v>
      </c>
      <c r="AH4329" s="70">
        <f t="shared" si="725"/>
        <v>0</v>
      </c>
      <c r="AI4329" s="67"/>
      <c r="AJ4329" s="447">
        <f>AJ4330+AJ4331+AJ4332</f>
        <v>0</v>
      </c>
      <c r="AK4329" s="71"/>
      <c r="AL4329" s="447">
        <f>AL4330+AL4331+AL4332</f>
        <v>0</v>
      </c>
      <c r="AM4329" s="447"/>
      <c r="AN4329" s="447">
        <f>AN4330+AN4331+AN4332</f>
        <v>0</v>
      </c>
      <c r="AO4329" s="70"/>
      <c r="AP4329" s="447">
        <f>AP4330+AP4331+AP4332</f>
        <v>0</v>
      </c>
      <c r="AQ4329" s="70"/>
    </row>
    <row r="4330" spans="2:43" ht="18" hidden="1" customHeight="1" x14ac:dyDescent="0.2">
      <c r="B4330" s="4"/>
      <c r="C4330" s="117"/>
      <c r="D4330" s="117"/>
      <c r="E4330" s="117"/>
      <c r="F4330" s="48"/>
      <c r="G4330" s="11"/>
      <c r="H4330" s="117"/>
      <c r="I4330" s="142"/>
      <c r="J4330" s="143"/>
      <c r="K4330" s="144"/>
      <c r="L4330" s="11"/>
      <c r="M4330" s="143"/>
      <c r="N4330" s="42"/>
      <c r="O4330" s="128"/>
      <c r="P4330" s="129"/>
      <c r="Q4330" s="131"/>
      <c r="R4330" s="72" t="s">
        <v>3</v>
      </c>
      <c r="S4330" s="181"/>
      <c r="T4330" s="73" t="s">
        <v>333</v>
      </c>
      <c r="V4330" s="74">
        <v>0</v>
      </c>
      <c r="X4330" s="74">
        <v>0</v>
      </c>
      <c r="Z4330" s="74">
        <v>0</v>
      </c>
      <c r="AB4330" s="74">
        <v>0</v>
      </c>
      <c r="AD4330" s="74">
        <v>0</v>
      </c>
      <c r="AF4330" s="74">
        <v>0</v>
      </c>
      <c r="AH4330" s="74">
        <f t="shared" si="725"/>
        <v>0</v>
      </c>
      <c r="AI4330" s="446"/>
      <c r="AJ4330" s="74">
        <v>0</v>
      </c>
      <c r="AK4330" s="8"/>
      <c r="AL4330" s="74">
        <v>0</v>
      </c>
      <c r="AM4330" s="74"/>
      <c r="AN4330" s="74">
        <v>0</v>
      </c>
      <c r="AO4330" s="74"/>
      <c r="AP4330" s="74">
        <v>0</v>
      </c>
      <c r="AQ4330" s="74"/>
    </row>
    <row r="4331" spans="2:43" ht="18" hidden="1" customHeight="1" x14ac:dyDescent="0.25">
      <c r="B4331" s="4"/>
      <c r="C4331" s="117"/>
      <c r="D4331" s="117"/>
      <c r="E4331" s="117"/>
      <c r="F4331" s="48"/>
      <c r="G4331" s="11"/>
      <c r="H4331" s="117"/>
      <c r="I4331" s="142"/>
      <c r="J4331" s="143"/>
      <c r="K4331" s="144"/>
      <c r="L4331" s="11"/>
      <c r="M4331" s="143"/>
      <c r="N4331" s="42"/>
      <c r="O4331" s="128"/>
      <c r="P4331" s="129"/>
      <c r="Q4331" s="131"/>
      <c r="R4331" s="72" t="s">
        <v>0</v>
      </c>
      <c r="S4331" s="181"/>
      <c r="T4331" s="73" t="s">
        <v>334</v>
      </c>
      <c r="V4331" s="74">
        <v>0</v>
      </c>
      <c r="X4331" s="74">
        <v>4300</v>
      </c>
      <c r="Z4331" s="74">
        <v>0</v>
      </c>
      <c r="AB4331" s="74">
        <v>0</v>
      </c>
      <c r="AD4331" s="74">
        <v>0</v>
      </c>
      <c r="AF4331" s="74">
        <v>0</v>
      </c>
      <c r="AH4331" s="74">
        <f t="shared" si="725"/>
        <v>0</v>
      </c>
      <c r="AI4331" s="8"/>
      <c r="AJ4331" s="74">
        <v>0</v>
      </c>
      <c r="AK4331" s="8"/>
      <c r="AL4331" s="74">
        <v>0</v>
      </c>
      <c r="AM4331" s="74"/>
      <c r="AN4331" s="74">
        <v>0</v>
      </c>
      <c r="AO4331" s="696"/>
      <c r="AP4331" s="74">
        <v>0</v>
      </c>
      <c r="AQ4331" s="696"/>
    </row>
    <row r="4332" spans="2:43" ht="18" hidden="1" customHeight="1" x14ac:dyDescent="0.2">
      <c r="B4332" s="4"/>
      <c r="C4332" s="117"/>
      <c r="D4332" s="117"/>
      <c r="E4332" s="117"/>
      <c r="F4332" s="48"/>
      <c r="G4332" s="11"/>
      <c r="H4332" s="117"/>
      <c r="I4332" s="142"/>
      <c r="J4332" s="143"/>
      <c r="K4332" s="144"/>
      <c r="L4332" s="11"/>
      <c r="M4332" s="143"/>
      <c r="N4332" s="42"/>
      <c r="O4332" s="128"/>
      <c r="P4332" s="129"/>
      <c r="Q4332" s="131"/>
      <c r="R4332" s="72" t="s">
        <v>18</v>
      </c>
      <c r="S4332" s="181"/>
      <c r="T4332" s="73" t="s">
        <v>263</v>
      </c>
      <c r="V4332" s="74">
        <v>0</v>
      </c>
      <c r="X4332" s="74">
        <v>0</v>
      </c>
      <c r="Z4332" s="74">
        <v>0</v>
      </c>
      <c r="AB4332" s="74">
        <v>0</v>
      </c>
      <c r="AD4332" s="74">
        <v>0</v>
      </c>
      <c r="AF4332" s="74">
        <v>0</v>
      </c>
      <c r="AH4332" s="74">
        <f t="shared" si="725"/>
        <v>0</v>
      </c>
      <c r="AI4332" s="8"/>
      <c r="AJ4332" s="74">
        <v>0</v>
      </c>
      <c r="AK4332" s="8"/>
      <c r="AL4332" s="74">
        <v>0</v>
      </c>
      <c r="AM4332" s="74"/>
      <c r="AN4332" s="74">
        <v>0</v>
      </c>
      <c r="AO4332" s="74"/>
      <c r="AP4332" s="74">
        <v>0</v>
      </c>
      <c r="AQ4332" s="74"/>
    </row>
    <row r="4333" spans="2:43" ht="18" hidden="1" customHeight="1" x14ac:dyDescent="0.2">
      <c r="B4333" s="4"/>
      <c r="C4333" s="117"/>
      <c r="D4333" s="117"/>
      <c r="E4333" s="117"/>
      <c r="F4333" s="48"/>
      <c r="G4333" s="11"/>
      <c r="H4333" s="117"/>
      <c r="I4333" s="124"/>
      <c r="J4333" s="124"/>
      <c r="K4333" s="144"/>
      <c r="L4333" s="11"/>
      <c r="M4333" s="143"/>
      <c r="N4333" s="42"/>
      <c r="O4333" s="128"/>
      <c r="P4333" s="130"/>
      <c r="Q4333" s="131">
        <v>3</v>
      </c>
      <c r="R4333" s="68"/>
      <c r="S4333" s="35"/>
      <c r="T4333" s="69" t="s">
        <v>224</v>
      </c>
      <c r="U4333" s="92"/>
      <c r="V4333" s="70">
        <f>V4334</f>
        <v>0</v>
      </c>
      <c r="X4333" s="70">
        <f>X4334</f>
        <v>0</v>
      </c>
      <c r="Z4333" s="70">
        <f>Z4334</f>
        <v>0</v>
      </c>
      <c r="AB4333" s="70">
        <f>AB4334</f>
        <v>0</v>
      </c>
      <c r="AD4333" s="70">
        <f>AD4334</f>
        <v>0</v>
      </c>
      <c r="AF4333" s="70">
        <f>AF4334</f>
        <v>0</v>
      </c>
      <c r="AH4333" s="70">
        <f t="shared" si="725"/>
        <v>0</v>
      </c>
      <c r="AI4333" s="8"/>
      <c r="AJ4333" s="447">
        <f>AJ4334</f>
        <v>0</v>
      </c>
      <c r="AK4333" s="71"/>
      <c r="AL4333" s="447">
        <f>AL4334</f>
        <v>0</v>
      </c>
      <c r="AM4333" s="447"/>
      <c r="AN4333" s="447">
        <f>AN4334</f>
        <v>0</v>
      </c>
      <c r="AO4333" s="70"/>
      <c r="AP4333" s="447">
        <f>AP4334</f>
        <v>0</v>
      </c>
      <c r="AQ4333" s="70"/>
    </row>
    <row r="4334" spans="2:43" ht="18" hidden="1" customHeight="1" x14ac:dyDescent="0.2">
      <c r="B4334" s="4"/>
      <c r="C4334" s="117"/>
      <c r="D4334" s="117"/>
      <c r="E4334" s="117"/>
      <c r="F4334" s="48"/>
      <c r="G4334" s="11"/>
      <c r="H4334" s="117"/>
      <c r="I4334" s="124"/>
      <c r="J4334" s="124"/>
      <c r="K4334" s="144"/>
      <c r="L4334" s="11"/>
      <c r="M4334" s="143"/>
      <c r="N4334" s="42"/>
      <c r="O4334" s="128"/>
      <c r="P4334" s="130"/>
      <c r="Q4334" s="131"/>
      <c r="R4334" s="72" t="s">
        <v>0</v>
      </c>
      <c r="S4334" s="181"/>
      <c r="T4334" s="73" t="s">
        <v>53</v>
      </c>
      <c r="V4334" s="74">
        <v>0</v>
      </c>
      <c r="X4334" s="74">
        <v>0</v>
      </c>
      <c r="Z4334" s="74">
        <v>0</v>
      </c>
      <c r="AB4334" s="74">
        <v>0</v>
      </c>
      <c r="AD4334" s="74">
        <v>0</v>
      </c>
      <c r="AF4334" s="74">
        <v>0</v>
      </c>
      <c r="AH4334" s="74">
        <f t="shared" si="725"/>
        <v>0</v>
      </c>
      <c r="AI4334" s="446"/>
      <c r="AJ4334" s="74">
        <v>0</v>
      </c>
      <c r="AK4334" s="8"/>
      <c r="AL4334" s="74">
        <v>0</v>
      </c>
      <c r="AM4334" s="74"/>
      <c r="AN4334" s="74">
        <v>0</v>
      </c>
      <c r="AO4334" s="74"/>
      <c r="AP4334" s="74">
        <v>0</v>
      </c>
      <c r="AQ4334" s="74"/>
    </row>
    <row r="4335" spans="2:43" ht="18" hidden="1" customHeight="1" x14ac:dyDescent="0.2">
      <c r="B4335" s="4"/>
      <c r="C4335" s="117"/>
      <c r="D4335" s="117"/>
      <c r="E4335" s="117"/>
      <c r="F4335" s="48"/>
      <c r="G4335" s="11"/>
      <c r="H4335" s="117"/>
      <c r="I4335" s="142"/>
      <c r="J4335" s="143"/>
      <c r="K4335" s="144"/>
      <c r="L4335" s="11"/>
      <c r="M4335" s="143"/>
      <c r="N4335" s="42"/>
      <c r="O4335" s="128"/>
      <c r="P4335" s="130"/>
      <c r="Q4335" s="131"/>
      <c r="R4335" s="72"/>
      <c r="S4335" s="181"/>
      <c r="T4335" s="77"/>
      <c r="U4335" s="141"/>
      <c r="V4335" s="74"/>
      <c r="X4335" s="74"/>
      <c r="Z4335" s="74"/>
      <c r="AB4335" s="74"/>
      <c r="AD4335" s="74"/>
      <c r="AF4335" s="74"/>
      <c r="AH4335" s="74">
        <f t="shared" si="725"/>
        <v>0</v>
      </c>
      <c r="AI4335" s="8"/>
      <c r="AJ4335" s="74"/>
      <c r="AK4335" s="8"/>
      <c r="AL4335" s="74"/>
      <c r="AM4335" s="74"/>
      <c r="AN4335" s="74"/>
      <c r="AO4335" s="74"/>
      <c r="AP4335" s="74"/>
      <c r="AQ4335" s="74"/>
    </row>
    <row r="4336" spans="2:43" ht="18" customHeight="1" x14ac:dyDescent="0.2">
      <c r="B4336" s="4"/>
      <c r="C4336" s="117"/>
      <c r="D4336" s="117"/>
      <c r="E4336" s="117"/>
      <c r="F4336" s="48"/>
      <c r="G4336" s="11"/>
      <c r="H4336" s="132"/>
      <c r="I4336" s="121"/>
      <c r="J4336" s="121">
        <v>2</v>
      </c>
      <c r="K4336" s="164"/>
      <c r="L4336" s="277"/>
      <c r="M4336" s="163"/>
      <c r="N4336" s="261"/>
      <c r="O4336" s="122"/>
      <c r="P4336" s="123"/>
      <c r="Q4336" s="123"/>
      <c r="R4336" s="49"/>
      <c r="S4336" s="18"/>
      <c r="T4336" s="50" t="s">
        <v>248</v>
      </c>
      <c r="U4336" s="76"/>
      <c r="V4336" s="51">
        <f>V4337</f>
        <v>4316000</v>
      </c>
      <c r="X4336" s="51">
        <f>X4337</f>
        <v>5201800</v>
      </c>
      <c r="Z4336" s="51">
        <f>Z4337</f>
        <v>6262560</v>
      </c>
      <c r="AB4336" s="51">
        <f>AB4337</f>
        <v>6534000</v>
      </c>
      <c r="AD4336" s="51" t="e">
        <f>AD4337</f>
        <v>#REF!</v>
      </c>
      <c r="AF4336" s="51">
        <f>AF4337</f>
        <v>147400</v>
      </c>
      <c r="AH4336" s="51" t="e">
        <f t="shared" si="725"/>
        <v>#REF!</v>
      </c>
      <c r="AI4336" s="8"/>
      <c r="AJ4336" s="51">
        <f>AJ4337</f>
        <v>2211460</v>
      </c>
      <c r="AK4336" s="5"/>
      <c r="AL4336" s="51">
        <f>AL4337</f>
        <v>9227140</v>
      </c>
      <c r="AM4336" s="51"/>
      <c r="AN4336" s="51">
        <f>AN4337</f>
        <v>9982440</v>
      </c>
      <c r="AO4336" s="51"/>
      <c r="AP4336" s="51">
        <f>AP4337</f>
        <v>9982440</v>
      </c>
      <c r="AQ4336" s="51"/>
    </row>
    <row r="4337" spans="2:43" ht="18" customHeight="1" x14ac:dyDescent="0.2">
      <c r="B4337" s="4"/>
      <c r="C4337" s="117"/>
      <c r="D4337" s="117"/>
      <c r="E4337" s="117"/>
      <c r="F4337" s="48"/>
      <c r="G4337" s="11"/>
      <c r="H4337" s="117"/>
      <c r="I4337" s="124"/>
      <c r="J4337" s="124"/>
      <c r="K4337" s="144"/>
      <c r="L4337" s="11"/>
      <c r="M4337" s="226">
        <v>2</v>
      </c>
      <c r="N4337" s="262"/>
      <c r="O4337" s="125"/>
      <c r="P4337" s="126"/>
      <c r="Q4337" s="126"/>
      <c r="R4337" s="60"/>
      <c r="S4337" s="249"/>
      <c r="T4337" s="61" t="s">
        <v>413</v>
      </c>
      <c r="U4337" s="241"/>
      <c r="V4337" s="62">
        <f>V4338+V4365+V4379+V4414</f>
        <v>4316000</v>
      </c>
      <c r="X4337" s="62">
        <f>X4338+X4365+X4379+X4414</f>
        <v>5201800</v>
      </c>
      <c r="Z4337" s="62">
        <f>Z4338+Z4365+Z4379+Z4414</f>
        <v>6262560</v>
      </c>
      <c r="AB4337" s="62">
        <f>AB4338+AB4365+AB4379+AB4414</f>
        <v>6534000</v>
      </c>
      <c r="AD4337" s="62" t="e">
        <f>AD4338+AD4365+AD4379+AD4414</f>
        <v>#REF!</v>
      </c>
      <c r="AF4337" s="62">
        <f>AF4338+AF4365+AF4379+AF4414</f>
        <v>147400</v>
      </c>
      <c r="AH4337" s="62" t="e">
        <f t="shared" si="725"/>
        <v>#REF!</v>
      </c>
      <c r="AI4337" s="5"/>
      <c r="AJ4337" s="62">
        <f>AJ4338+AJ4365+AJ4379+AJ4414</f>
        <v>2211460</v>
      </c>
      <c r="AK4337" s="63"/>
      <c r="AL4337" s="62">
        <f>AL4338+AL4365+AL4379+AL4414</f>
        <v>9227140</v>
      </c>
      <c r="AM4337" s="62"/>
      <c r="AN4337" s="62">
        <f>AN4338+AN4365+AN4379+AN4414</f>
        <v>9982440</v>
      </c>
      <c r="AO4337" s="62"/>
      <c r="AP4337" s="62">
        <f>AP4338+AP4365+AP4379+AP4414</f>
        <v>9982440</v>
      </c>
      <c r="AQ4337" s="62"/>
    </row>
    <row r="4338" spans="2:43" ht="18" customHeight="1" x14ac:dyDescent="0.2">
      <c r="B4338" s="4"/>
      <c r="C4338" s="117"/>
      <c r="D4338" s="117"/>
      <c r="E4338" s="117"/>
      <c r="F4338" s="48"/>
      <c r="G4338" s="11"/>
      <c r="H4338" s="117"/>
      <c r="I4338" s="124"/>
      <c r="J4338" s="124"/>
      <c r="K4338" s="144"/>
      <c r="L4338" s="11"/>
      <c r="M4338" s="143"/>
      <c r="N4338" s="42"/>
      <c r="O4338" s="127" t="s">
        <v>3</v>
      </c>
      <c r="P4338" s="123"/>
      <c r="Q4338" s="123"/>
      <c r="R4338" s="49"/>
      <c r="S4338" s="18"/>
      <c r="T4338" s="50" t="s">
        <v>7</v>
      </c>
      <c r="U4338" s="76"/>
      <c r="V4338" s="51">
        <f>V4339+V4358+V4361</f>
        <v>3898000</v>
      </c>
      <c r="X4338" s="51">
        <f>X4339+X4358+X4361</f>
        <v>4798900</v>
      </c>
      <c r="Z4338" s="51">
        <f>Z4339+Z4358+Z4361</f>
        <v>5598400</v>
      </c>
      <c r="AB4338" s="51">
        <f>AB4339+AB4358+AB4361</f>
        <v>5987600</v>
      </c>
      <c r="AD4338" s="51">
        <f>AD4339+AD4358+AD4361</f>
        <v>6408700</v>
      </c>
      <c r="AF4338" s="51">
        <f>AF4339+AF4358+AF4361</f>
        <v>0</v>
      </c>
      <c r="AH4338" s="51">
        <f t="shared" si="725"/>
        <v>6408700</v>
      </c>
      <c r="AI4338" s="63"/>
      <c r="AJ4338" s="51">
        <f>AJ4339+AJ4358+AJ4361</f>
        <v>2035850</v>
      </c>
      <c r="AK4338" s="5"/>
      <c r="AL4338" s="51">
        <f>AL4339+AL4358+AL4361</f>
        <v>8594450</v>
      </c>
      <c r="AM4338" s="51"/>
      <c r="AN4338" s="51">
        <f>AN4339+AN4358+AN4361</f>
        <v>9299550</v>
      </c>
      <c r="AO4338" s="51"/>
      <c r="AP4338" s="51">
        <f>AP4339+AP4358+AP4361</f>
        <v>9299550</v>
      </c>
      <c r="AQ4338" s="51"/>
    </row>
    <row r="4339" spans="2:43" ht="18" customHeight="1" x14ac:dyDescent="0.2">
      <c r="B4339" s="4"/>
      <c r="C4339" s="117"/>
      <c r="D4339" s="117"/>
      <c r="E4339" s="117"/>
      <c r="F4339" s="48"/>
      <c r="G4339" s="11"/>
      <c r="H4339" s="117"/>
      <c r="I4339" s="124"/>
      <c r="J4339" s="124"/>
      <c r="K4339" s="144"/>
      <c r="L4339" s="11"/>
      <c r="M4339" s="143"/>
      <c r="N4339" s="42"/>
      <c r="O4339" s="128"/>
      <c r="P4339" s="129">
        <v>1</v>
      </c>
      <c r="Q4339" s="129"/>
      <c r="R4339" s="64"/>
      <c r="S4339" s="234"/>
      <c r="T4339" s="65" t="s">
        <v>8</v>
      </c>
      <c r="U4339" s="155"/>
      <c r="V4339" s="66">
        <f>V4340+V4344+V4348+V4350+V4354+V4356</f>
        <v>3762000</v>
      </c>
      <c r="X4339" s="66">
        <f>X4340+X4344+X4348+X4350+X4354+X4356</f>
        <v>4666700</v>
      </c>
      <c r="Z4339" s="66">
        <f>Z4340+Z4344+Z4348+Z4350+Z4354+Z4356</f>
        <v>5475300</v>
      </c>
      <c r="AB4339" s="66">
        <f>AB4340+AB4344+AB4348+AB4350+AB4354+AB4356</f>
        <v>5985400</v>
      </c>
      <c r="AD4339" s="66">
        <f>AD4340+AD4344+AD4348+AD4350+AD4354+AD4356</f>
        <v>6389500</v>
      </c>
      <c r="AF4339" s="66">
        <f>AF4340+AF4344+AF4348+AF4350+AF4354+AF4356</f>
        <v>0</v>
      </c>
      <c r="AH4339" s="66">
        <f t="shared" si="725"/>
        <v>6389500</v>
      </c>
      <c r="AI4339" s="5"/>
      <c r="AJ4339" s="66">
        <f>AJ4340+AJ4344+AJ4348+AJ4350+AJ4354+AJ4356</f>
        <v>2035060</v>
      </c>
      <c r="AK4339" s="67"/>
      <c r="AL4339" s="66">
        <f>AL4340+AL4344+AL4348+AL4350+AL4354+AL4356</f>
        <v>8582100</v>
      </c>
      <c r="AM4339" s="66"/>
      <c r="AN4339" s="66">
        <f>AN4340+AN4344+AN4348+AN4350+AN4354+AN4356</f>
        <v>9286200</v>
      </c>
      <c r="AO4339" s="66"/>
      <c r="AP4339" s="66">
        <f>AP4340+AP4344+AP4348+AP4350+AP4354+AP4356</f>
        <v>9286200</v>
      </c>
      <c r="AQ4339" s="66"/>
    </row>
    <row r="4340" spans="2:43" ht="18" customHeight="1" x14ac:dyDescent="0.2">
      <c r="B4340" s="4"/>
      <c r="C4340" s="117"/>
      <c r="D4340" s="117"/>
      <c r="E4340" s="117"/>
      <c r="F4340" s="48"/>
      <c r="G4340" s="11"/>
      <c r="H4340" s="117"/>
      <c r="I4340" s="124"/>
      <c r="J4340" s="124"/>
      <c r="K4340" s="144"/>
      <c r="L4340" s="11"/>
      <c r="M4340" s="143"/>
      <c r="N4340" s="42"/>
      <c r="O4340" s="128"/>
      <c r="P4340" s="130"/>
      <c r="Q4340" s="140">
        <v>1</v>
      </c>
      <c r="R4340" s="68"/>
      <c r="S4340" s="35"/>
      <c r="T4340" s="69" t="s">
        <v>9</v>
      </c>
      <c r="U4340" s="92"/>
      <c r="V4340" s="70">
        <f>V4341+V4342+V4343</f>
        <v>994000</v>
      </c>
      <c r="X4340" s="70">
        <f>X4341+X4342+X4343</f>
        <v>1361600</v>
      </c>
      <c r="Z4340" s="70">
        <f>Z4341+Z4342+Z4343</f>
        <v>1898300</v>
      </c>
      <c r="AB4340" s="447">
        <f>AB4341+AB4342+AB4343</f>
        <v>1580400</v>
      </c>
      <c r="AD4340" s="70">
        <f>AD4341+AD4342+AD4343</f>
        <v>1867000</v>
      </c>
      <c r="AF4340" s="70">
        <f>AF4341+AF4342+AF4343</f>
        <v>0</v>
      </c>
      <c r="AH4340" s="70">
        <f t="shared" si="725"/>
        <v>1867000</v>
      </c>
      <c r="AI4340" s="67"/>
      <c r="AJ4340" s="447">
        <f>AJ4341+AJ4342+AJ4343</f>
        <v>537340</v>
      </c>
      <c r="AK4340" s="71"/>
      <c r="AL4340" s="447">
        <f>AL4341+AL4342+AL4343</f>
        <v>2335100</v>
      </c>
      <c r="AM4340" s="447"/>
      <c r="AN4340" s="447">
        <f>AN4341+AN4342+AN4343</f>
        <v>2526800</v>
      </c>
      <c r="AO4340" s="70"/>
      <c r="AP4340" s="447">
        <f>AP4341+AP4342+AP4343</f>
        <v>2526800</v>
      </c>
      <c r="AQ4340" s="70"/>
    </row>
    <row r="4341" spans="2:43" ht="18" customHeight="1" x14ac:dyDescent="0.2">
      <c r="B4341" s="4"/>
      <c r="C4341" s="117"/>
      <c r="D4341" s="117"/>
      <c r="E4341" s="117"/>
      <c r="F4341" s="48"/>
      <c r="G4341" s="11"/>
      <c r="H4341" s="117"/>
      <c r="I4341" s="124"/>
      <c r="J4341" s="124"/>
      <c r="K4341" s="144"/>
      <c r="L4341" s="11"/>
      <c r="M4341" s="143"/>
      <c r="N4341" s="42"/>
      <c r="O4341" s="128"/>
      <c r="P4341" s="130"/>
      <c r="Q4341" s="130"/>
      <c r="R4341" s="72" t="s">
        <v>3</v>
      </c>
      <c r="S4341" s="181"/>
      <c r="T4341" s="73" t="s">
        <v>9</v>
      </c>
      <c r="V4341" s="74">
        <v>994000</v>
      </c>
      <c r="X4341" s="74">
        <v>1361600</v>
      </c>
      <c r="Z4341" s="829">
        <v>1898300</v>
      </c>
      <c r="AB4341" s="74">
        <v>1580400</v>
      </c>
      <c r="AD4341" s="74">
        <v>1867000</v>
      </c>
      <c r="AF4341" s="74">
        <v>0</v>
      </c>
      <c r="AH4341" s="74">
        <f t="shared" si="725"/>
        <v>1867000</v>
      </c>
      <c r="AI4341" s="446"/>
      <c r="AJ4341" s="74">
        <f t="shared" ref="AJ4341" si="729">CEILING(AB4341*34/100,10)</f>
        <v>537340</v>
      </c>
      <c r="AK4341" s="8"/>
      <c r="AL4341" s="74">
        <v>2335100</v>
      </c>
      <c r="AM4341" s="74"/>
      <c r="AN4341" s="74">
        <v>2526800</v>
      </c>
      <c r="AO4341" s="74"/>
      <c r="AP4341" s="74">
        <v>2526800</v>
      </c>
      <c r="AQ4341" s="74"/>
    </row>
    <row r="4342" spans="2:43" ht="18" hidden="1" customHeight="1" x14ac:dyDescent="0.2">
      <c r="B4342" s="4"/>
      <c r="C4342" s="117"/>
      <c r="D4342" s="117"/>
      <c r="E4342" s="117"/>
      <c r="F4342" s="48"/>
      <c r="G4342" s="11"/>
      <c r="H4342" s="117"/>
      <c r="I4342" s="124"/>
      <c r="J4342" s="124"/>
      <c r="K4342" s="144"/>
      <c r="L4342" s="11"/>
      <c r="M4342" s="143"/>
      <c r="N4342" s="42"/>
      <c r="O4342" s="128"/>
      <c r="P4342" s="130"/>
      <c r="Q4342" s="130"/>
      <c r="R4342" s="72"/>
      <c r="S4342" s="181"/>
      <c r="T4342" s="73"/>
      <c r="V4342" s="74"/>
      <c r="X4342" s="74"/>
      <c r="Z4342" s="74"/>
      <c r="AB4342" s="74"/>
      <c r="AD4342" s="74"/>
      <c r="AF4342" s="74"/>
      <c r="AH4342" s="74">
        <f t="shared" si="725"/>
        <v>0</v>
      </c>
      <c r="AI4342" s="8"/>
      <c r="AJ4342" s="74"/>
      <c r="AK4342" s="8"/>
      <c r="AL4342" s="74"/>
      <c r="AM4342" s="74"/>
      <c r="AN4342" s="74"/>
      <c r="AO4342" s="74"/>
      <c r="AP4342" s="74"/>
      <c r="AQ4342" s="74"/>
    </row>
    <row r="4343" spans="2:43" ht="18" hidden="1" customHeight="1" x14ac:dyDescent="0.2">
      <c r="B4343" s="4"/>
      <c r="C4343" s="117"/>
      <c r="D4343" s="117"/>
      <c r="E4343" s="117"/>
      <c r="F4343" s="48"/>
      <c r="G4343" s="11"/>
      <c r="H4343" s="117"/>
      <c r="I4343" s="124"/>
      <c r="J4343" s="124"/>
      <c r="K4343" s="144"/>
      <c r="L4343" s="11"/>
      <c r="M4343" s="143"/>
      <c r="N4343" s="42"/>
      <c r="O4343" s="128"/>
      <c r="P4343" s="130"/>
      <c r="Q4343" s="130"/>
      <c r="R4343" s="72"/>
      <c r="S4343" s="181"/>
      <c r="T4343" s="73"/>
      <c r="V4343" s="74"/>
      <c r="X4343" s="74"/>
      <c r="Z4343" s="74"/>
      <c r="AB4343" s="74"/>
      <c r="AD4343" s="74"/>
      <c r="AF4343" s="74"/>
      <c r="AH4343" s="74">
        <f t="shared" si="725"/>
        <v>0</v>
      </c>
      <c r="AI4343" s="8"/>
      <c r="AJ4343" s="74"/>
      <c r="AK4343" s="8"/>
      <c r="AL4343" s="74"/>
      <c r="AM4343" s="74"/>
      <c r="AN4343" s="74"/>
      <c r="AO4343" s="74"/>
      <c r="AP4343" s="74"/>
      <c r="AQ4343" s="74"/>
    </row>
    <row r="4344" spans="2:43" ht="18" customHeight="1" x14ac:dyDescent="0.2">
      <c r="B4344" s="4"/>
      <c r="C4344" s="117"/>
      <c r="D4344" s="117"/>
      <c r="E4344" s="117"/>
      <c r="F4344" s="48"/>
      <c r="G4344" s="11"/>
      <c r="H4344" s="117"/>
      <c r="I4344" s="124"/>
      <c r="J4344" s="124"/>
      <c r="K4344" s="144"/>
      <c r="L4344" s="11"/>
      <c r="M4344" s="143"/>
      <c r="N4344" s="42"/>
      <c r="O4344" s="128"/>
      <c r="P4344" s="130"/>
      <c r="Q4344" s="131">
        <v>2</v>
      </c>
      <c r="R4344" s="68"/>
      <c r="S4344" s="35"/>
      <c r="T4344" s="69" t="s">
        <v>11</v>
      </c>
      <c r="U4344" s="92"/>
      <c r="V4344" s="70">
        <f>V4345+V4346+V4347</f>
        <v>626000</v>
      </c>
      <c r="X4344" s="447">
        <f>X4345+X4346+X4347</f>
        <v>769400</v>
      </c>
      <c r="Z4344" s="447">
        <f>Z4345+Z4346+Z4347</f>
        <v>889800</v>
      </c>
      <c r="AB4344" s="447">
        <f>AB4345+AB4346+AB4347</f>
        <v>1521200</v>
      </c>
      <c r="AD4344" s="447">
        <f>AD4345+AD4346+AD4347</f>
        <v>2260000</v>
      </c>
      <c r="AF4344" s="447">
        <f>AF4345+AF4346+AF4347</f>
        <v>0</v>
      </c>
      <c r="AH4344" s="447">
        <f t="shared" si="725"/>
        <v>2260000</v>
      </c>
      <c r="AI4344" s="8"/>
      <c r="AJ4344" s="447">
        <f>AJ4345+AJ4346+AJ4347</f>
        <v>517210</v>
      </c>
      <c r="AK4344" s="71"/>
      <c r="AL4344" s="447">
        <f>AL4345+AL4346+AL4347</f>
        <v>2244900</v>
      </c>
      <c r="AM4344" s="447"/>
      <c r="AN4344" s="447">
        <f>AN4345+AN4346+AN4347</f>
        <v>2429050</v>
      </c>
      <c r="AO4344" s="447"/>
      <c r="AP4344" s="447">
        <f>AP4345+AP4346+AP4347</f>
        <v>2429050</v>
      </c>
      <c r="AQ4344" s="447"/>
    </row>
    <row r="4345" spans="2:43" ht="18" customHeight="1" x14ac:dyDescent="0.2">
      <c r="B4345" s="4"/>
      <c r="C4345" s="117"/>
      <c r="D4345" s="117"/>
      <c r="E4345" s="117"/>
      <c r="F4345" s="48"/>
      <c r="G4345" s="11"/>
      <c r="H4345" s="117"/>
      <c r="I4345" s="124"/>
      <c r="J4345" s="124"/>
      <c r="K4345" s="144"/>
      <c r="L4345" s="11"/>
      <c r="M4345" s="143"/>
      <c r="N4345" s="42"/>
      <c r="O4345" s="128"/>
      <c r="P4345" s="130"/>
      <c r="Q4345" s="130"/>
      <c r="R4345" s="72" t="s">
        <v>3</v>
      </c>
      <c r="S4345" s="181"/>
      <c r="T4345" s="73" t="s">
        <v>11</v>
      </c>
      <c r="V4345" s="74">
        <v>626000</v>
      </c>
      <c r="X4345" s="74">
        <v>769400</v>
      </c>
      <c r="Z4345" s="829">
        <v>889800</v>
      </c>
      <c r="AB4345" s="74">
        <v>1521200</v>
      </c>
      <c r="AD4345" s="74">
        <v>2260000</v>
      </c>
      <c r="AF4345" s="74">
        <v>0</v>
      </c>
      <c r="AH4345" s="74">
        <f t="shared" si="725"/>
        <v>2260000</v>
      </c>
      <c r="AI4345" s="446"/>
      <c r="AJ4345" s="74">
        <f t="shared" ref="AJ4345" si="730">CEILING(AB4345*34/100,10)</f>
        <v>517210</v>
      </c>
      <c r="AK4345" s="8"/>
      <c r="AL4345" s="74">
        <v>2244900</v>
      </c>
      <c r="AM4345" s="74"/>
      <c r="AN4345" s="74">
        <v>2429050</v>
      </c>
      <c r="AO4345" s="74"/>
      <c r="AP4345" s="74">
        <v>2429050</v>
      </c>
      <c r="AQ4345" s="74"/>
    </row>
    <row r="4346" spans="2:43" ht="18" hidden="1" customHeight="1" x14ac:dyDescent="0.2">
      <c r="B4346" s="4"/>
      <c r="C4346" s="117"/>
      <c r="D4346" s="117"/>
      <c r="E4346" s="117"/>
      <c r="F4346" s="48"/>
      <c r="G4346" s="11"/>
      <c r="H4346" s="117"/>
      <c r="I4346" s="124"/>
      <c r="J4346" s="124"/>
      <c r="K4346" s="144"/>
      <c r="L4346" s="11"/>
      <c r="M4346" s="143"/>
      <c r="N4346" s="42"/>
      <c r="O4346" s="128"/>
      <c r="P4346" s="130"/>
      <c r="Q4346" s="130"/>
      <c r="R4346" s="72"/>
      <c r="S4346" s="181"/>
      <c r="T4346" s="73"/>
      <c r="V4346" s="74"/>
      <c r="X4346" s="74"/>
      <c r="Z4346" s="74"/>
      <c r="AB4346" s="74"/>
      <c r="AD4346" s="74"/>
      <c r="AF4346" s="74"/>
      <c r="AH4346" s="74">
        <f t="shared" si="725"/>
        <v>0</v>
      </c>
      <c r="AI4346" s="8"/>
      <c r="AJ4346" s="74"/>
      <c r="AK4346" s="8"/>
      <c r="AL4346" s="74"/>
      <c r="AM4346" s="74"/>
      <c r="AN4346" s="74"/>
      <c r="AO4346" s="74"/>
      <c r="AP4346" s="74"/>
      <c r="AQ4346" s="74"/>
    </row>
    <row r="4347" spans="2:43" ht="18" hidden="1" customHeight="1" x14ac:dyDescent="0.2">
      <c r="B4347" s="4"/>
      <c r="C4347" s="117"/>
      <c r="D4347" s="117"/>
      <c r="E4347" s="117"/>
      <c r="F4347" s="48"/>
      <c r="G4347" s="11"/>
      <c r="H4347" s="117"/>
      <c r="I4347" s="124"/>
      <c r="J4347" s="124"/>
      <c r="K4347" s="144"/>
      <c r="L4347" s="11"/>
      <c r="M4347" s="143"/>
      <c r="N4347" s="42"/>
      <c r="O4347" s="128"/>
      <c r="P4347" s="130"/>
      <c r="Q4347" s="130"/>
      <c r="R4347" s="72"/>
      <c r="S4347" s="181"/>
      <c r="T4347" s="73"/>
      <c r="V4347" s="74"/>
      <c r="X4347" s="74"/>
      <c r="Z4347" s="74"/>
      <c r="AB4347" s="74"/>
      <c r="AD4347" s="74"/>
      <c r="AF4347" s="74"/>
      <c r="AH4347" s="74">
        <f t="shared" si="725"/>
        <v>0</v>
      </c>
      <c r="AI4347" s="8"/>
      <c r="AJ4347" s="74"/>
      <c r="AK4347" s="8"/>
      <c r="AL4347" s="74"/>
      <c r="AM4347" s="74"/>
      <c r="AN4347" s="74"/>
      <c r="AO4347" s="74"/>
      <c r="AP4347" s="74"/>
      <c r="AQ4347" s="74"/>
    </row>
    <row r="4348" spans="2:43" ht="18" customHeight="1" x14ac:dyDescent="0.2">
      <c r="B4348" s="4"/>
      <c r="C4348" s="117"/>
      <c r="D4348" s="117"/>
      <c r="E4348" s="117"/>
      <c r="F4348" s="48"/>
      <c r="G4348" s="11"/>
      <c r="H4348" s="117"/>
      <c r="I4348" s="124"/>
      <c r="J4348" s="124"/>
      <c r="K4348" s="144"/>
      <c r="L4348" s="11"/>
      <c r="M4348" s="143"/>
      <c r="N4348" s="42"/>
      <c r="O4348" s="128"/>
      <c r="P4348" s="130"/>
      <c r="Q4348" s="131">
        <v>3</v>
      </c>
      <c r="R4348" s="84"/>
      <c r="S4348" s="250"/>
      <c r="T4348" s="69" t="s">
        <v>12</v>
      </c>
      <c r="U4348" s="92"/>
      <c r="V4348" s="70">
        <f>V4349</f>
        <v>560000</v>
      </c>
      <c r="X4348" s="447">
        <f>X4349</f>
        <v>765800</v>
      </c>
      <c r="Z4348" s="447">
        <f>Z4349</f>
        <v>840000</v>
      </c>
      <c r="AB4348" s="447">
        <f>AB4349</f>
        <v>803600</v>
      </c>
      <c r="AD4348" s="447">
        <f>AD4349</f>
        <v>1879500</v>
      </c>
      <c r="AF4348" s="447">
        <f>AF4349</f>
        <v>0</v>
      </c>
      <c r="AH4348" s="447">
        <f t="shared" si="725"/>
        <v>1879500</v>
      </c>
      <c r="AI4348" s="8"/>
      <c r="AJ4348" s="447">
        <f>AJ4349</f>
        <v>273230</v>
      </c>
      <c r="AK4348" s="71"/>
      <c r="AL4348" s="447">
        <f>AL4349</f>
        <v>1399250</v>
      </c>
      <c r="AM4348" s="447"/>
      <c r="AN4348" s="447">
        <f>AN4349</f>
        <v>1514050</v>
      </c>
      <c r="AO4348" s="447"/>
      <c r="AP4348" s="447">
        <f>AP4349</f>
        <v>1514050</v>
      </c>
      <c r="AQ4348" s="447"/>
    </row>
    <row r="4349" spans="2:43" ht="18" customHeight="1" x14ac:dyDescent="0.2">
      <c r="B4349" s="4"/>
      <c r="C4349" s="117"/>
      <c r="D4349" s="117"/>
      <c r="E4349" s="117"/>
      <c r="F4349" s="48"/>
      <c r="G4349" s="11"/>
      <c r="H4349" s="117"/>
      <c r="I4349" s="124"/>
      <c r="J4349" s="124"/>
      <c r="K4349" s="144"/>
      <c r="L4349" s="11"/>
      <c r="M4349" s="143"/>
      <c r="N4349" s="42"/>
      <c r="O4349" s="128"/>
      <c r="P4349" s="130"/>
      <c r="Q4349" s="130"/>
      <c r="R4349" s="72" t="s">
        <v>3</v>
      </c>
      <c r="S4349" s="181"/>
      <c r="T4349" s="73" t="s">
        <v>12</v>
      </c>
      <c r="V4349" s="74">
        <v>560000</v>
      </c>
      <c r="X4349" s="74">
        <v>765800</v>
      </c>
      <c r="Z4349" s="829">
        <v>840000</v>
      </c>
      <c r="AB4349" s="74">
        <v>803600</v>
      </c>
      <c r="AD4349" s="74">
        <v>1879500</v>
      </c>
      <c r="AF4349" s="74">
        <v>0</v>
      </c>
      <c r="AH4349" s="74">
        <f t="shared" si="725"/>
        <v>1879500</v>
      </c>
      <c r="AI4349" s="446"/>
      <c r="AJ4349" s="74">
        <f t="shared" ref="AJ4349" si="731">CEILING(AB4349*34/100,10)</f>
        <v>273230</v>
      </c>
      <c r="AK4349" s="8"/>
      <c r="AL4349" s="74">
        <v>1399250</v>
      </c>
      <c r="AM4349" s="74"/>
      <c r="AN4349" s="74">
        <v>1514050</v>
      </c>
      <c r="AO4349" s="74"/>
      <c r="AP4349" s="74">
        <v>1514050</v>
      </c>
      <c r="AQ4349" s="74"/>
    </row>
    <row r="4350" spans="2:43" ht="18" customHeight="1" x14ac:dyDescent="0.2">
      <c r="B4350" s="4"/>
      <c r="C4350" s="117"/>
      <c r="D4350" s="117"/>
      <c r="E4350" s="117"/>
      <c r="F4350" s="48"/>
      <c r="G4350" s="11"/>
      <c r="H4350" s="117"/>
      <c r="I4350" s="124"/>
      <c r="J4350" s="124"/>
      <c r="K4350" s="144"/>
      <c r="L4350" s="11"/>
      <c r="M4350" s="143"/>
      <c r="N4350" s="42"/>
      <c r="O4350" s="128"/>
      <c r="P4350" s="130"/>
      <c r="Q4350" s="131">
        <v>4</v>
      </c>
      <c r="R4350" s="68"/>
      <c r="S4350" s="35"/>
      <c r="T4350" s="69" t="s">
        <v>13</v>
      </c>
      <c r="U4350" s="92"/>
      <c r="V4350" s="70">
        <f>V4351+V4352+V4353</f>
        <v>14000</v>
      </c>
      <c r="X4350" s="447">
        <f>X4351+X4352+X4353</f>
        <v>15900</v>
      </c>
      <c r="Z4350" s="447">
        <f>Z4351+Z4352+Z4353</f>
        <v>26100</v>
      </c>
      <c r="AB4350" s="447">
        <f>AB4351+AB4352+AB4353</f>
        <v>28100</v>
      </c>
      <c r="AD4350" s="447">
        <f>AD4351+AD4352+AD4353</f>
        <v>153500</v>
      </c>
      <c r="AF4350" s="447">
        <f>AF4351+AF4352+AF4353</f>
        <v>0</v>
      </c>
      <c r="AH4350" s="447">
        <f t="shared" si="725"/>
        <v>153500</v>
      </c>
      <c r="AI4350" s="8"/>
      <c r="AJ4350" s="447">
        <f>AJ4351+AJ4352+AJ4353</f>
        <v>9560</v>
      </c>
      <c r="AK4350" s="71"/>
      <c r="AL4350" s="447">
        <f>AL4351+AL4352+AL4353</f>
        <v>36900</v>
      </c>
      <c r="AM4350" s="447"/>
      <c r="AN4350" s="447">
        <f>AN4351+AN4352+AN4353</f>
        <v>39850</v>
      </c>
      <c r="AO4350" s="447"/>
      <c r="AP4350" s="447">
        <f>AP4351+AP4352+AP4353</f>
        <v>39850</v>
      </c>
      <c r="AQ4350" s="447"/>
    </row>
    <row r="4351" spans="2:43" ht="18" customHeight="1" x14ac:dyDescent="0.2">
      <c r="B4351" s="4"/>
      <c r="C4351" s="117"/>
      <c r="D4351" s="117"/>
      <c r="E4351" s="117"/>
      <c r="F4351" s="48"/>
      <c r="G4351" s="11"/>
      <c r="H4351" s="117"/>
      <c r="I4351" s="124"/>
      <c r="J4351" s="124"/>
      <c r="K4351" s="144"/>
      <c r="L4351" s="11"/>
      <c r="M4351" s="143"/>
      <c r="N4351" s="42"/>
      <c r="O4351" s="128"/>
      <c r="P4351" s="130"/>
      <c r="Q4351" s="130"/>
      <c r="R4351" s="72" t="s">
        <v>3</v>
      </c>
      <c r="S4351" s="181"/>
      <c r="T4351" s="73" t="s">
        <v>13</v>
      </c>
      <c r="V4351" s="74">
        <v>14000</v>
      </c>
      <c r="X4351" s="74">
        <v>15900</v>
      </c>
      <c r="Z4351" s="829">
        <v>26100</v>
      </c>
      <c r="AB4351" s="74">
        <v>28100</v>
      </c>
      <c r="AD4351" s="74">
        <v>153500</v>
      </c>
      <c r="AF4351" s="74">
        <v>0</v>
      </c>
      <c r="AH4351" s="74">
        <f t="shared" si="725"/>
        <v>153500</v>
      </c>
      <c r="AI4351" s="446"/>
      <c r="AJ4351" s="74">
        <f t="shared" ref="AJ4351" si="732">CEILING(AB4351*34/100,10)</f>
        <v>9560</v>
      </c>
      <c r="AK4351" s="8"/>
      <c r="AL4351" s="74">
        <v>36900</v>
      </c>
      <c r="AM4351" s="74"/>
      <c r="AN4351" s="74">
        <v>39850</v>
      </c>
      <c r="AO4351" s="74"/>
      <c r="AP4351" s="74">
        <v>39850</v>
      </c>
      <c r="AQ4351" s="74"/>
    </row>
    <row r="4352" spans="2:43" ht="18" hidden="1" customHeight="1" x14ac:dyDescent="0.2">
      <c r="B4352" s="4"/>
      <c r="C4352" s="117"/>
      <c r="D4352" s="117"/>
      <c r="E4352" s="117"/>
      <c r="F4352" s="48"/>
      <c r="G4352" s="11"/>
      <c r="H4352" s="117"/>
      <c r="I4352" s="124"/>
      <c r="J4352" s="124"/>
      <c r="K4352" s="144"/>
      <c r="L4352" s="11"/>
      <c r="M4352" s="143"/>
      <c r="N4352" s="42"/>
      <c r="O4352" s="128"/>
      <c r="P4352" s="130"/>
      <c r="Q4352" s="130"/>
      <c r="R4352" s="72"/>
      <c r="S4352" s="181"/>
      <c r="T4352" s="73"/>
      <c r="V4352" s="74"/>
      <c r="X4352" s="74"/>
      <c r="Z4352" s="74"/>
      <c r="AB4352" s="74"/>
      <c r="AD4352" s="74"/>
      <c r="AF4352" s="74"/>
      <c r="AH4352" s="74">
        <f t="shared" si="725"/>
        <v>0</v>
      </c>
      <c r="AI4352" s="8"/>
      <c r="AJ4352" s="74"/>
      <c r="AK4352" s="8"/>
      <c r="AL4352" s="74"/>
      <c r="AM4352" s="74"/>
      <c r="AN4352" s="74"/>
      <c r="AO4352" s="74"/>
      <c r="AP4352" s="74"/>
      <c r="AQ4352" s="74"/>
    </row>
    <row r="4353" spans="2:43" ht="18" hidden="1" customHeight="1" x14ac:dyDescent="0.2">
      <c r="B4353" s="4"/>
      <c r="C4353" s="117"/>
      <c r="D4353" s="117"/>
      <c r="E4353" s="117"/>
      <c r="F4353" s="48"/>
      <c r="G4353" s="11"/>
      <c r="H4353" s="117"/>
      <c r="I4353" s="124"/>
      <c r="J4353" s="124"/>
      <c r="K4353" s="144"/>
      <c r="L4353" s="11"/>
      <c r="M4353" s="143"/>
      <c r="N4353" s="42"/>
      <c r="O4353" s="128"/>
      <c r="P4353" s="130"/>
      <c r="Q4353" s="130"/>
      <c r="R4353" s="72"/>
      <c r="S4353" s="181"/>
      <c r="T4353" s="73"/>
      <c r="V4353" s="74"/>
      <c r="X4353" s="74"/>
      <c r="Z4353" s="74"/>
      <c r="AB4353" s="74"/>
      <c r="AD4353" s="74"/>
      <c r="AF4353" s="74"/>
      <c r="AH4353" s="74">
        <f t="shared" si="725"/>
        <v>0</v>
      </c>
      <c r="AI4353" s="8"/>
      <c r="AJ4353" s="74"/>
      <c r="AK4353" s="8"/>
      <c r="AL4353" s="74"/>
      <c r="AM4353" s="74"/>
      <c r="AN4353" s="74"/>
      <c r="AO4353" s="74"/>
      <c r="AP4353" s="74"/>
      <c r="AQ4353" s="74"/>
    </row>
    <row r="4354" spans="2:43" ht="18" customHeight="1" x14ac:dyDescent="0.2">
      <c r="B4354" s="4"/>
      <c r="C4354" s="117"/>
      <c r="D4354" s="117"/>
      <c r="E4354" s="117"/>
      <c r="F4354" s="48"/>
      <c r="G4354" s="11"/>
      <c r="H4354" s="117"/>
      <c r="I4354" s="124"/>
      <c r="J4354" s="124"/>
      <c r="K4354" s="144"/>
      <c r="L4354" s="11"/>
      <c r="M4354" s="143"/>
      <c r="N4354" s="42"/>
      <c r="O4354" s="128"/>
      <c r="P4354" s="130"/>
      <c r="Q4354" s="140" t="s">
        <v>173</v>
      </c>
      <c r="R4354" s="84"/>
      <c r="S4354" s="250"/>
      <c r="T4354" s="69" t="s">
        <v>204</v>
      </c>
      <c r="U4354" s="92"/>
      <c r="V4354" s="70">
        <f>V4355</f>
        <v>1568000</v>
      </c>
      <c r="X4354" s="447">
        <f>X4355</f>
        <v>1754000</v>
      </c>
      <c r="Z4354" s="447">
        <f>Z4355</f>
        <v>1821100</v>
      </c>
      <c r="AB4354" s="447">
        <f>AB4355</f>
        <v>2052100</v>
      </c>
      <c r="AD4354" s="447">
        <f>AD4355</f>
        <v>229500</v>
      </c>
      <c r="AF4354" s="447">
        <f>AF4355</f>
        <v>0</v>
      </c>
      <c r="AH4354" s="447">
        <f t="shared" si="725"/>
        <v>229500</v>
      </c>
      <c r="AI4354" s="8"/>
      <c r="AJ4354" s="447">
        <f>AJ4355</f>
        <v>697720</v>
      </c>
      <c r="AK4354" s="71"/>
      <c r="AL4354" s="447">
        <f>AL4355</f>
        <v>2565950</v>
      </c>
      <c r="AM4354" s="447"/>
      <c r="AN4354" s="447">
        <f>AN4355</f>
        <v>2776450</v>
      </c>
      <c r="AO4354" s="447"/>
      <c r="AP4354" s="447">
        <f>AP4355</f>
        <v>2776450</v>
      </c>
      <c r="AQ4354" s="447"/>
    </row>
    <row r="4355" spans="2:43" ht="18" customHeight="1" x14ac:dyDescent="0.2">
      <c r="B4355" s="4"/>
      <c r="C4355" s="117"/>
      <c r="D4355" s="117"/>
      <c r="E4355" s="117"/>
      <c r="F4355" s="48"/>
      <c r="G4355" s="11"/>
      <c r="H4355" s="117"/>
      <c r="I4355" s="124"/>
      <c r="J4355" s="124"/>
      <c r="K4355" s="144"/>
      <c r="L4355" s="11"/>
      <c r="M4355" s="143"/>
      <c r="N4355" s="42"/>
      <c r="O4355" s="128"/>
      <c r="P4355" s="130"/>
      <c r="Q4355" s="130"/>
      <c r="R4355" s="72" t="s">
        <v>3</v>
      </c>
      <c r="S4355" s="181"/>
      <c r="T4355" s="73" t="s">
        <v>204</v>
      </c>
      <c r="V4355" s="74">
        <v>1568000</v>
      </c>
      <c r="X4355" s="74">
        <v>1754000</v>
      </c>
      <c r="Z4355" s="829">
        <v>1821100</v>
      </c>
      <c r="AB4355" s="74">
        <v>2052100</v>
      </c>
      <c r="AD4355" s="74">
        <v>229500</v>
      </c>
      <c r="AF4355" s="74">
        <v>0</v>
      </c>
      <c r="AH4355" s="74">
        <f t="shared" si="725"/>
        <v>229500</v>
      </c>
      <c r="AI4355" s="446"/>
      <c r="AJ4355" s="74">
        <f t="shared" ref="AJ4355" si="733">CEILING(AB4355*34/100,10)</f>
        <v>697720</v>
      </c>
      <c r="AK4355" s="8"/>
      <c r="AL4355" s="74">
        <v>2565950</v>
      </c>
      <c r="AM4355" s="74"/>
      <c r="AN4355" s="74">
        <v>2776450</v>
      </c>
      <c r="AO4355" s="74"/>
      <c r="AP4355" s="74">
        <v>2776450</v>
      </c>
      <c r="AQ4355" s="74"/>
    </row>
    <row r="4356" spans="2:43" ht="18" hidden="1" customHeight="1" x14ac:dyDescent="0.2">
      <c r="B4356" s="4"/>
      <c r="C4356" s="117"/>
      <c r="D4356" s="117"/>
      <c r="E4356" s="117"/>
      <c r="F4356" s="48"/>
      <c r="G4356" s="11"/>
      <c r="H4356" s="117"/>
      <c r="I4356" s="124"/>
      <c r="J4356" s="124"/>
      <c r="K4356" s="144"/>
      <c r="L4356" s="11"/>
      <c r="M4356" s="143"/>
      <c r="N4356" s="42"/>
      <c r="O4356" s="128"/>
      <c r="P4356" s="130"/>
      <c r="Q4356" s="131">
        <v>6</v>
      </c>
      <c r="R4356" s="68"/>
      <c r="S4356" s="35"/>
      <c r="T4356" s="69" t="s">
        <v>375</v>
      </c>
      <c r="U4356" s="92"/>
      <c r="V4356" s="70">
        <f>SUM(V4357:V4357)</f>
        <v>0</v>
      </c>
      <c r="X4356" s="447">
        <f>SUM(X4357:X4357)</f>
        <v>0</v>
      </c>
      <c r="Z4356" s="447">
        <f>SUM(Z4357:Z4357)</f>
        <v>0</v>
      </c>
      <c r="AB4356" s="447">
        <f>SUM(AB4357:AB4357)</f>
        <v>0</v>
      </c>
      <c r="AD4356" s="447">
        <f>SUM(AD4357:AD4357)</f>
        <v>0</v>
      </c>
      <c r="AF4356" s="447">
        <f>SUM(AF4357:AF4357)</f>
        <v>0</v>
      </c>
      <c r="AH4356" s="447">
        <f t="shared" si="725"/>
        <v>0</v>
      </c>
      <c r="AI4356" s="8"/>
      <c r="AJ4356" s="447">
        <f>SUM(AJ4357:AJ4357)</f>
        <v>0</v>
      </c>
      <c r="AK4356" s="71"/>
      <c r="AL4356" s="447">
        <f>SUM(AL4357:AL4357)</f>
        <v>0</v>
      </c>
      <c r="AM4356" s="447"/>
      <c r="AN4356" s="447">
        <f>SUM(AN4357:AN4357)</f>
        <v>0</v>
      </c>
      <c r="AO4356" s="447"/>
      <c r="AP4356" s="447">
        <f>SUM(AP4357:AP4357)</f>
        <v>0</v>
      </c>
      <c r="AQ4356" s="447"/>
    </row>
    <row r="4357" spans="2:43" ht="18" hidden="1" customHeight="1" x14ac:dyDescent="0.2">
      <c r="B4357" s="4"/>
      <c r="C4357" s="117"/>
      <c r="D4357" s="117"/>
      <c r="E4357" s="117"/>
      <c r="F4357" s="48"/>
      <c r="G4357" s="11"/>
      <c r="H4357" s="117"/>
      <c r="I4357" s="124"/>
      <c r="J4357" s="124"/>
      <c r="K4357" s="144"/>
      <c r="L4357" s="11"/>
      <c r="M4357" s="143"/>
      <c r="N4357" s="42"/>
      <c r="O4357" s="128"/>
      <c r="P4357" s="130"/>
      <c r="Q4357" s="130"/>
      <c r="R4357" s="72" t="s">
        <v>3</v>
      </c>
      <c r="S4357" s="181"/>
      <c r="T4357" s="73" t="s">
        <v>375</v>
      </c>
      <c r="V4357" s="74">
        <v>0</v>
      </c>
      <c r="X4357" s="74">
        <v>0</v>
      </c>
      <c r="Z4357" s="74">
        <v>0</v>
      </c>
      <c r="AB4357" s="74">
        <v>0</v>
      </c>
      <c r="AD4357" s="74">
        <v>0</v>
      </c>
      <c r="AF4357" s="74">
        <v>0</v>
      </c>
      <c r="AH4357" s="74">
        <f t="shared" si="725"/>
        <v>0</v>
      </c>
      <c r="AI4357" s="446"/>
      <c r="AJ4357" s="74">
        <v>0</v>
      </c>
      <c r="AK4357" s="8"/>
      <c r="AL4357" s="74">
        <v>0</v>
      </c>
      <c r="AM4357" s="74"/>
      <c r="AN4357" s="74">
        <v>0</v>
      </c>
      <c r="AO4357" s="74"/>
      <c r="AP4357" s="74">
        <v>0</v>
      </c>
      <c r="AQ4357" s="74"/>
    </row>
    <row r="4358" spans="2:43" ht="18" hidden="1" customHeight="1" x14ac:dyDescent="0.2">
      <c r="B4358" s="4"/>
      <c r="C4358" s="117"/>
      <c r="D4358" s="117"/>
      <c r="E4358" s="117"/>
      <c r="F4358" s="48"/>
      <c r="G4358" s="11"/>
      <c r="H4358" s="117"/>
      <c r="I4358" s="124"/>
      <c r="J4358" s="124"/>
      <c r="K4358" s="144"/>
      <c r="L4358" s="11"/>
      <c r="M4358" s="143"/>
      <c r="N4358" s="42"/>
      <c r="O4358" s="128"/>
      <c r="P4358" s="129">
        <v>2</v>
      </c>
      <c r="Q4358" s="130"/>
      <c r="R4358" s="72"/>
      <c r="S4358" s="181"/>
      <c r="T4358" s="65" t="s">
        <v>576</v>
      </c>
      <c r="V4358" s="66">
        <f>V4359</f>
        <v>126000</v>
      </c>
      <c r="X4358" s="66">
        <f>X4359</f>
        <v>124000</v>
      </c>
      <c r="Z4358" s="66">
        <f>Z4359</f>
        <v>113800</v>
      </c>
      <c r="AB4358" s="66">
        <f>AB4359</f>
        <v>0</v>
      </c>
      <c r="AD4358" s="66">
        <f>AD4359</f>
        <v>0</v>
      </c>
      <c r="AF4358" s="66">
        <f>AF4359</f>
        <v>0</v>
      </c>
      <c r="AH4358" s="66">
        <f t="shared" si="725"/>
        <v>0</v>
      </c>
      <c r="AI4358" s="8"/>
      <c r="AJ4358" s="66">
        <f>AJ4359</f>
        <v>0</v>
      </c>
      <c r="AK4358" s="8"/>
      <c r="AL4358" s="66">
        <f>AL4359</f>
        <v>0</v>
      </c>
      <c r="AM4358" s="66"/>
      <c r="AN4358" s="66">
        <f>AN4359</f>
        <v>0</v>
      </c>
      <c r="AO4358" s="66"/>
      <c r="AP4358" s="66">
        <f>AP4359</f>
        <v>0</v>
      </c>
      <c r="AQ4358" s="66"/>
    </row>
    <row r="4359" spans="2:43" ht="18" hidden="1" customHeight="1" x14ac:dyDescent="0.2">
      <c r="B4359" s="4"/>
      <c r="C4359" s="117"/>
      <c r="D4359" s="117"/>
      <c r="E4359" s="117"/>
      <c r="F4359" s="48"/>
      <c r="G4359" s="11"/>
      <c r="H4359" s="117"/>
      <c r="I4359" s="124"/>
      <c r="J4359" s="124"/>
      <c r="K4359" s="144"/>
      <c r="L4359" s="11"/>
      <c r="M4359" s="143"/>
      <c r="N4359" s="42"/>
      <c r="O4359" s="128"/>
      <c r="P4359" s="130"/>
      <c r="Q4359" s="131">
        <v>1</v>
      </c>
      <c r="R4359" s="72"/>
      <c r="S4359" s="181"/>
      <c r="T4359" s="450" t="s">
        <v>76</v>
      </c>
      <c r="V4359" s="447">
        <f>SUM(V4360)</f>
        <v>126000</v>
      </c>
      <c r="X4359" s="447">
        <f>SUM(X4360)</f>
        <v>124000</v>
      </c>
      <c r="Z4359" s="447">
        <f>SUM(Z4360)</f>
        <v>113800</v>
      </c>
      <c r="AB4359" s="447">
        <f>SUM(AB4360)</f>
        <v>0</v>
      </c>
      <c r="AD4359" s="447">
        <f>SUM(AD4360)</f>
        <v>0</v>
      </c>
      <c r="AF4359" s="447">
        <f>SUM(AF4360)</f>
        <v>0</v>
      </c>
      <c r="AH4359" s="447">
        <f t="shared" si="725"/>
        <v>0</v>
      </c>
      <c r="AI4359" s="8"/>
      <c r="AJ4359" s="447">
        <f>SUM(AJ4360)</f>
        <v>0</v>
      </c>
      <c r="AK4359" s="8"/>
      <c r="AL4359" s="447">
        <f>SUM(AL4360)</f>
        <v>0</v>
      </c>
      <c r="AM4359" s="447"/>
      <c r="AN4359" s="447">
        <f>SUM(AN4360)</f>
        <v>0</v>
      </c>
      <c r="AO4359" s="447"/>
      <c r="AP4359" s="447">
        <f>SUM(AP4360)</f>
        <v>0</v>
      </c>
      <c r="AQ4359" s="447"/>
    </row>
    <row r="4360" spans="2:43" ht="18" hidden="1" customHeight="1" x14ac:dyDescent="0.2">
      <c r="B4360" s="4"/>
      <c r="C4360" s="117"/>
      <c r="D4360" s="117"/>
      <c r="E4360" s="117"/>
      <c r="F4360" s="48"/>
      <c r="G4360" s="11"/>
      <c r="H4360" s="117"/>
      <c r="I4360" s="124"/>
      <c r="J4360" s="124"/>
      <c r="K4360" s="144"/>
      <c r="L4360" s="11"/>
      <c r="M4360" s="143"/>
      <c r="N4360" s="42"/>
      <c r="O4360" s="128"/>
      <c r="P4360" s="130"/>
      <c r="Q4360" s="130"/>
      <c r="R4360" s="72">
        <v>4</v>
      </c>
      <c r="S4360" s="181"/>
      <c r="T4360" s="494" t="s">
        <v>206</v>
      </c>
      <c r="V4360" s="74">
        <v>126000</v>
      </c>
      <c r="X4360" s="74">
        <v>124000</v>
      </c>
      <c r="Z4360" s="829">
        <v>113800</v>
      </c>
      <c r="AB4360" s="944">
        <v>0</v>
      </c>
      <c r="AD4360" s="74">
        <v>0</v>
      </c>
      <c r="AF4360" s="74">
        <v>0</v>
      </c>
      <c r="AH4360" s="74">
        <f t="shared" si="725"/>
        <v>0</v>
      </c>
      <c r="AI4360" s="8"/>
      <c r="AJ4360" s="74">
        <v>0</v>
      </c>
      <c r="AK4360" s="8"/>
      <c r="AL4360" s="74">
        <v>0</v>
      </c>
      <c r="AM4360" s="74"/>
      <c r="AN4360" s="74">
        <v>0</v>
      </c>
      <c r="AO4360" s="74"/>
      <c r="AP4360" s="74">
        <v>0</v>
      </c>
      <c r="AQ4360" s="74"/>
    </row>
    <row r="4361" spans="2:43" ht="18" customHeight="1" x14ac:dyDescent="0.2">
      <c r="B4361" s="4"/>
      <c r="C4361" s="117"/>
      <c r="D4361" s="117"/>
      <c r="E4361" s="117"/>
      <c r="F4361" s="48"/>
      <c r="G4361" s="11"/>
      <c r="H4361" s="117"/>
      <c r="I4361" s="124"/>
      <c r="J4361" s="124"/>
      <c r="K4361" s="144"/>
      <c r="L4361" s="11"/>
      <c r="M4361" s="143"/>
      <c r="N4361" s="42"/>
      <c r="O4361" s="128"/>
      <c r="P4361" s="129">
        <v>4</v>
      </c>
      <c r="Q4361" s="129"/>
      <c r="R4361" s="64"/>
      <c r="S4361" s="234"/>
      <c r="T4361" s="65" t="s">
        <v>376</v>
      </c>
      <c r="U4361" s="155"/>
      <c r="V4361" s="66">
        <f>V4362</f>
        <v>10000</v>
      </c>
      <c r="X4361" s="66">
        <f>X4362</f>
        <v>8200</v>
      </c>
      <c r="Z4361" s="66">
        <f>Z4362</f>
        <v>9300</v>
      </c>
      <c r="AB4361" s="66">
        <f>AB4362</f>
        <v>2200</v>
      </c>
      <c r="AD4361" s="66">
        <f>AD4362</f>
        <v>19200</v>
      </c>
      <c r="AF4361" s="66">
        <f>AF4362</f>
        <v>0</v>
      </c>
      <c r="AH4361" s="66">
        <f t="shared" si="725"/>
        <v>19200</v>
      </c>
      <c r="AI4361" s="8"/>
      <c r="AJ4361" s="66">
        <f>AJ4362</f>
        <v>790</v>
      </c>
      <c r="AK4361" s="67"/>
      <c r="AL4361" s="66">
        <f>AL4362</f>
        <v>12350</v>
      </c>
      <c r="AM4361" s="66"/>
      <c r="AN4361" s="66">
        <f>AN4362</f>
        <v>13350</v>
      </c>
      <c r="AO4361" s="66"/>
      <c r="AP4361" s="66">
        <f>AP4362</f>
        <v>13350</v>
      </c>
      <c r="AQ4361" s="66"/>
    </row>
    <row r="4362" spans="2:43" ht="18" customHeight="1" x14ac:dyDescent="0.2">
      <c r="B4362" s="4"/>
      <c r="C4362" s="117"/>
      <c r="D4362" s="117"/>
      <c r="E4362" s="117"/>
      <c r="F4362" s="48"/>
      <c r="G4362" s="11"/>
      <c r="H4362" s="117"/>
      <c r="I4362" s="124"/>
      <c r="J4362" s="124"/>
      <c r="K4362" s="144"/>
      <c r="L4362" s="11"/>
      <c r="M4362" s="143"/>
      <c r="N4362" s="42"/>
      <c r="O4362" s="128"/>
      <c r="P4362" s="130"/>
      <c r="Q4362" s="131">
        <v>1</v>
      </c>
      <c r="R4362" s="84"/>
      <c r="S4362" s="250"/>
      <c r="T4362" s="69" t="s">
        <v>76</v>
      </c>
      <c r="U4362" s="92"/>
      <c r="V4362" s="70">
        <f>V4363+V4364</f>
        <v>10000</v>
      </c>
      <c r="X4362" s="447">
        <f>X4363+X4364</f>
        <v>8200</v>
      </c>
      <c r="Z4362" s="447">
        <f>Z4363+Z4364</f>
        <v>9300</v>
      </c>
      <c r="AB4362" s="447">
        <f>AB4363+AB4364</f>
        <v>2200</v>
      </c>
      <c r="AD4362" s="447">
        <f>AD4363+AD4364</f>
        <v>19200</v>
      </c>
      <c r="AF4362" s="447">
        <f>AF4363+AF4364</f>
        <v>0</v>
      </c>
      <c r="AH4362" s="447">
        <f t="shared" si="725"/>
        <v>19200</v>
      </c>
      <c r="AI4362" s="67"/>
      <c r="AJ4362" s="447">
        <f>AJ4363+AJ4364</f>
        <v>790</v>
      </c>
      <c r="AK4362" s="71"/>
      <c r="AL4362" s="447">
        <f>AL4363+AL4364</f>
        <v>12350</v>
      </c>
      <c r="AM4362" s="447"/>
      <c r="AN4362" s="447">
        <f>AN4363+AN4364</f>
        <v>13350</v>
      </c>
      <c r="AO4362" s="447"/>
      <c r="AP4362" s="447">
        <f>AP4363+AP4364</f>
        <v>13350</v>
      </c>
      <c r="AQ4362" s="447"/>
    </row>
    <row r="4363" spans="2:43" ht="18" hidden="1" customHeight="1" x14ac:dyDescent="0.2">
      <c r="B4363" s="4"/>
      <c r="C4363" s="117"/>
      <c r="D4363" s="117"/>
      <c r="E4363" s="117"/>
      <c r="F4363" s="48"/>
      <c r="G4363" s="11"/>
      <c r="H4363" s="117"/>
      <c r="I4363" s="124"/>
      <c r="J4363" s="124"/>
      <c r="K4363" s="144"/>
      <c r="L4363" s="11"/>
      <c r="M4363" s="143"/>
      <c r="N4363" s="42"/>
      <c r="O4363" s="128"/>
      <c r="P4363" s="130"/>
      <c r="Q4363" s="130"/>
      <c r="R4363" s="72" t="s">
        <v>14</v>
      </c>
      <c r="S4363" s="181"/>
      <c r="T4363" s="73" t="s">
        <v>377</v>
      </c>
      <c r="V4363" s="74">
        <v>0</v>
      </c>
      <c r="X4363" s="74">
        <v>0</v>
      </c>
      <c r="Z4363" s="74">
        <v>0</v>
      </c>
      <c r="AB4363" s="74">
        <v>0</v>
      </c>
      <c r="AD4363" s="74">
        <v>0</v>
      </c>
      <c r="AF4363" s="74">
        <v>0</v>
      </c>
      <c r="AH4363" s="74">
        <f t="shared" si="725"/>
        <v>0</v>
      </c>
      <c r="AI4363" s="446"/>
      <c r="AJ4363" s="74">
        <v>0</v>
      </c>
      <c r="AK4363" s="8"/>
      <c r="AL4363" s="74">
        <v>0</v>
      </c>
      <c r="AM4363" s="74"/>
      <c r="AN4363" s="74">
        <v>0</v>
      </c>
      <c r="AO4363" s="74"/>
      <c r="AP4363" s="74">
        <v>0</v>
      </c>
      <c r="AQ4363" s="74"/>
    </row>
    <row r="4364" spans="2:43" ht="18" customHeight="1" x14ac:dyDescent="0.2">
      <c r="B4364" s="4"/>
      <c r="C4364" s="117"/>
      <c r="D4364" s="117"/>
      <c r="E4364" s="117"/>
      <c r="F4364" s="48"/>
      <c r="G4364" s="11"/>
      <c r="H4364" s="117"/>
      <c r="I4364" s="124"/>
      <c r="J4364" s="124"/>
      <c r="K4364" s="144"/>
      <c r="L4364" s="11"/>
      <c r="M4364" s="143"/>
      <c r="N4364" s="42"/>
      <c r="O4364" s="128"/>
      <c r="P4364" s="130"/>
      <c r="Q4364" s="130"/>
      <c r="R4364" s="72">
        <v>90</v>
      </c>
      <c r="S4364" s="181"/>
      <c r="T4364" s="73" t="s">
        <v>500</v>
      </c>
      <c r="V4364" s="74">
        <v>10000</v>
      </c>
      <c r="X4364" s="74">
        <v>8200</v>
      </c>
      <c r="Z4364" s="829">
        <v>9300</v>
      </c>
      <c r="AB4364" s="74">
        <v>2200</v>
      </c>
      <c r="AD4364" s="74">
        <v>19200</v>
      </c>
      <c r="AF4364" s="74">
        <v>0</v>
      </c>
      <c r="AH4364" s="74">
        <f t="shared" si="725"/>
        <v>19200</v>
      </c>
      <c r="AI4364" s="8"/>
      <c r="AJ4364" s="74">
        <f>CEILING(AB4364*34/100,10)+40</f>
        <v>790</v>
      </c>
      <c r="AK4364" s="8"/>
      <c r="AL4364" s="74">
        <v>12350</v>
      </c>
      <c r="AM4364" s="74"/>
      <c r="AN4364" s="74">
        <v>13350</v>
      </c>
      <c r="AO4364" s="74"/>
      <c r="AP4364" s="74">
        <v>13350</v>
      </c>
      <c r="AQ4364" s="74"/>
    </row>
    <row r="4365" spans="2:43" ht="18" customHeight="1" x14ac:dyDescent="0.2">
      <c r="B4365" s="4"/>
      <c r="C4365" s="117"/>
      <c r="D4365" s="117"/>
      <c r="E4365" s="117"/>
      <c r="F4365" s="48"/>
      <c r="G4365" s="11"/>
      <c r="H4365" s="117"/>
      <c r="I4365" s="124"/>
      <c r="J4365" s="124"/>
      <c r="K4365" s="144"/>
      <c r="L4365" s="11"/>
      <c r="M4365" s="143"/>
      <c r="N4365" s="42"/>
      <c r="O4365" s="127" t="s">
        <v>0</v>
      </c>
      <c r="P4365" s="123"/>
      <c r="Q4365" s="123"/>
      <c r="R4365" s="49"/>
      <c r="S4365" s="18"/>
      <c r="T4365" s="50" t="s">
        <v>60</v>
      </c>
      <c r="U4365" s="76"/>
      <c r="V4365" s="51">
        <f>V4366+V4371+V4375</f>
        <v>384000</v>
      </c>
      <c r="X4365" s="51">
        <f>X4366+X4371+X4375</f>
        <v>362900</v>
      </c>
      <c r="Z4365" s="51">
        <f>Z4366+Z4371+Z4375</f>
        <v>584100</v>
      </c>
      <c r="AB4365" s="51">
        <f>AB4366+AB4371+AB4375</f>
        <v>430900</v>
      </c>
      <c r="AD4365" s="51">
        <f>AD4366+AD4371+AD4375</f>
        <v>469200</v>
      </c>
      <c r="AF4365" s="51">
        <f>AF4366+AF4371+AF4375</f>
        <v>0</v>
      </c>
      <c r="AH4365" s="51">
        <f t="shared" si="725"/>
        <v>469200</v>
      </c>
      <c r="AI4365" s="8"/>
      <c r="AJ4365" s="51">
        <f>AJ4366+AJ4371+AJ4375</f>
        <v>146520</v>
      </c>
      <c r="AK4365" s="5"/>
      <c r="AL4365" s="51">
        <f>AL4366+AL4371+AL4375</f>
        <v>506750</v>
      </c>
      <c r="AM4365" s="51"/>
      <c r="AN4365" s="51">
        <f>AN4366+AN4371+AN4375</f>
        <v>548350</v>
      </c>
      <c r="AO4365" s="51"/>
      <c r="AP4365" s="51">
        <f>AP4366+AP4371+AP4375</f>
        <v>548350</v>
      </c>
      <c r="AQ4365" s="51"/>
    </row>
    <row r="4366" spans="2:43" ht="18.75" customHeight="1" x14ac:dyDescent="0.2">
      <c r="B4366" s="4"/>
      <c r="C4366" s="117"/>
      <c r="D4366" s="117"/>
      <c r="E4366" s="117"/>
      <c r="F4366" s="48"/>
      <c r="G4366" s="11"/>
      <c r="H4366" s="117"/>
      <c r="I4366" s="124"/>
      <c r="J4366" s="124"/>
      <c r="K4366" s="144"/>
      <c r="L4366" s="11"/>
      <c r="M4366" s="143"/>
      <c r="N4366" s="42"/>
      <c r="O4366" s="128"/>
      <c r="P4366" s="129">
        <v>1</v>
      </c>
      <c r="Q4366" s="129"/>
      <c r="R4366" s="64"/>
      <c r="S4366" s="234"/>
      <c r="T4366" s="65" t="s">
        <v>8</v>
      </c>
      <c r="U4366" s="155"/>
      <c r="V4366" s="66">
        <f>V4367</f>
        <v>380000</v>
      </c>
      <c r="X4366" s="66">
        <f>X4367</f>
        <v>342500</v>
      </c>
      <c r="Z4366" s="66">
        <f>Z4367</f>
        <v>566700</v>
      </c>
      <c r="AB4366" s="66">
        <f>AB4367</f>
        <v>430300</v>
      </c>
      <c r="AD4366" s="66">
        <f>AD4367</f>
        <v>465400</v>
      </c>
      <c r="AF4366" s="66">
        <f>AF4367</f>
        <v>0</v>
      </c>
      <c r="AH4366" s="66">
        <f t="shared" si="725"/>
        <v>465400</v>
      </c>
      <c r="AI4366" s="5"/>
      <c r="AJ4366" s="66">
        <f>AJ4367</f>
        <v>146310</v>
      </c>
      <c r="AK4366" s="67"/>
      <c r="AL4366" s="66">
        <f>AL4367</f>
        <v>505550</v>
      </c>
      <c r="AM4366" s="66"/>
      <c r="AN4366" s="66">
        <f>AN4367</f>
        <v>547050</v>
      </c>
      <c r="AO4366" s="66"/>
      <c r="AP4366" s="66">
        <f>AP4367</f>
        <v>547050</v>
      </c>
      <c r="AQ4366" s="66"/>
    </row>
    <row r="4367" spans="2:43" ht="18" customHeight="1" x14ac:dyDescent="0.2">
      <c r="B4367" s="4"/>
      <c r="C4367" s="117"/>
      <c r="D4367" s="117"/>
      <c r="E4367" s="117"/>
      <c r="F4367" s="48"/>
      <c r="G4367" s="11"/>
      <c r="H4367" s="117"/>
      <c r="I4367" s="124"/>
      <c r="J4367" s="124"/>
      <c r="K4367" s="144"/>
      <c r="L4367" s="11"/>
      <c r="M4367" s="143"/>
      <c r="N4367" s="42"/>
      <c r="O4367" s="128"/>
      <c r="P4367" s="130"/>
      <c r="Q4367" s="131">
        <v>6</v>
      </c>
      <c r="R4367" s="72"/>
      <c r="S4367" s="181"/>
      <c r="T4367" s="69" t="s">
        <v>62</v>
      </c>
      <c r="U4367" s="92"/>
      <c r="V4367" s="70">
        <f>SUM(V4368:V4370)</f>
        <v>380000</v>
      </c>
      <c r="X4367" s="447">
        <f>SUM(X4368:X4370)</f>
        <v>342500</v>
      </c>
      <c r="Z4367" s="447">
        <f>SUM(Z4368:Z4370)</f>
        <v>566700</v>
      </c>
      <c r="AB4367" s="447">
        <f>SUM(AB4368:AB4370)</f>
        <v>430300</v>
      </c>
      <c r="AD4367" s="447">
        <f>SUM(AD4368:AD4370)</f>
        <v>465400</v>
      </c>
      <c r="AF4367" s="447">
        <f>SUM(AF4368:AF4370)</f>
        <v>0</v>
      </c>
      <c r="AH4367" s="447">
        <f t="shared" si="725"/>
        <v>465400</v>
      </c>
      <c r="AI4367" s="67"/>
      <c r="AJ4367" s="447">
        <f>SUM(AJ4368:AJ4370)</f>
        <v>146310</v>
      </c>
      <c r="AK4367" s="71"/>
      <c r="AL4367" s="447">
        <f>SUM(AL4368:AL4370)</f>
        <v>505550</v>
      </c>
      <c r="AM4367" s="447"/>
      <c r="AN4367" s="447">
        <f>SUM(AN4368:AN4370)</f>
        <v>547050</v>
      </c>
      <c r="AO4367" s="447"/>
      <c r="AP4367" s="447">
        <f>SUM(AP4368:AP4370)</f>
        <v>547050</v>
      </c>
      <c r="AQ4367" s="447"/>
    </row>
    <row r="4368" spans="2:43" ht="18" customHeight="1" x14ac:dyDescent="0.2">
      <c r="B4368" s="4"/>
      <c r="C4368" s="117"/>
      <c r="D4368" s="117"/>
      <c r="E4368" s="117"/>
      <c r="F4368" s="48"/>
      <c r="G4368" s="11"/>
      <c r="H4368" s="117"/>
      <c r="I4368" s="124"/>
      <c r="J4368" s="124"/>
      <c r="K4368" s="144"/>
      <c r="L4368" s="11"/>
      <c r="M4368" s="143"/>
      <c r="N4368" s="42"/>
      <c r="O4368" s="128"/>
      <c r="P4368" s="130"/>
      <c r="Q4368" s="131"/>
      <c r="R4368" s="72">
        <v>1</v>
      </c>
      <c r="S4368" s="181"/>
      <c r="T4368" s="73" t="s">
        <v>430</v>
      </c>
      <c r="V4368" s="74">
        <v>232000</v>
      </c>
      <c r="X4368" s="74">
        <v>210500</v>
      </c>
      <c r="Z4368" s="829">
        <v>344800</v>
      </c>
      <c r="AB4368" s="74">
        <v>264000</v>
      </c>
      <c r="AD4368" s="74">
        <v>286800</v>
      </c>
      <c r="AF4368" s="74">
        <v>0</v>
      </c>
      <c r="AH4368" s="74">
        <f t="shared" ref="AH4368:AH4431" si="734">AD4368+AF4368</f>
        <v>286800</v>
      </c>
      <c r="AI4368" s="446"/>
      <c r="AJ4368" s="74">
        <f t="shared" ref="AJ4368:AJ4369" si="735">CEILING(AB4368*34/100,10)</f>
        <v>89760</v>
      </c>
      <c r="AK4368" s="8"/>
      <c r="AL4368" s="74">
        <v>308400</v>
      </c>
      <c r="AM4368" s="74"/>
      <c r="AN4368" s="74">
        <v>333750</v>
      </c>
      <c r="AO4368" s="74"/>
      <c r="AP4368" s="74">
        <v>333750</v>
      </c>
      <c r="AQ4368" s="74"/>
    </row>
    <row r="4369" spans="2:43" ht="18" customHeight="1" x14ac:dyDescent="0.2">
      <c r="B4369" s="4"/>
      <c r="C4369" s="117"/>
      <c r="D4369" s="117"/>
      <c r="E4369" s="117"/>
      <c r="F4369" s="48"/>
      <c r="G4369" s="11"/>
      <c r="H4369" s="117"/>
      <c r="I4369" s="124"/>
      <c r="J4369" s="124"/>
      <c r="K4369" s="144"/>
      <c r="L4369" s="11"/>
      <c r="M4369" s="143"/>
      <c r="N4369" s="42"/>
      <c r="O4369" s="128"/>
      <c r="P4369" s="130"/>
      <c r="Q4369" s="131"/>
      <c r="R4369" s="72">
        <v>2</v>
      </c>
      <c r="S4369" s="181"/>
      <c r="T4369" s="73" t="s">
        <v>386</v>
      </c>
      <c r="V4369" s="74">
        <v>148000</v>
      </c>
      <c r="X4369" s="74">
        <v>132000</v>
      </c>
      <c r="Z4369" s="829">
        <v>221900</v>
      </c>
      <c r="AB4369" s="74">
        <v>166300</v>
      </c>
      <c r="AD4369" s="74">
        <v>178600</v>
      </c>
      <c r="AF4369" s="74">
        <v>0</v>
      </c>
      <c r="AH4369" s="74">
        <f t="shared" si="734"/>
        <v>178600</v>
      </c>
      <c r="AI4369" s="8"/>
      <c r="AJ4369" s="74">
        <f t="shared" si="735"/>
        <v>56550</v>
      </c>
      <c r="AK4369" s="8"/>
      <c r="AL4369" s="74">
        <v>197150</v>
      </c>
      <c r="AM4369" s="74"/>
      <c r="AN4369" s="74">
        <v>213300</v>
      </c>
      <c r="AO4369" s="74"/>
      <c r="AP4369" s="74">
        <v>213300</v>
      </c>
      <c r="AQ4369" s="74"/>
    </row>
    <row r="4370" spans="2:43" ht="18" hidden="1" customHeight="1" x14ac:dyDescent="0.2">
      <c r="B4370" s="4"/>
      <c r="C4370" s="117"/>
      <c r="D4370" s="117"/>
      <c r="E4370" s="117"/>
      <c r="F4370" s="48"/>
      <c r="G4370" s="11"/>
      <c r="H4370" s="117"/>
      <c r="I4370" s="124"/>
      <c r="J4370" s="124"/>
      <c r="K4370" s="144"/>
      <c r="L4370" s="11"/>
      <c r="M4370" s="143"/>
      <c r="N4370" s="42"/>
      <c r="O4370" s="128"/>
      <c r="P4370" s="130"/>
      <c r="Q4370" s="131"/>
      <c r="R4370" s="72">
        <v>8</v>
      </c>
      <c r="S4370" s="181"/>
      <c r="T4370" s="73" t="s">
        <v>463</v>
      </c>
      <c r="V4370" s="74">
        <v>0</v>
      </c>
      <c r="X4370" s="74">
        <v>0</v>
      </c>
      <c r="Z4370" s="74">
        <v>0</v>
      </c>
      <c r="AB4370" s="74">
        <v>0</v>
      </c>
      <c r="AD4370" s="74">
        <v>0</v>
      </c>
      <c r="AF4370" s="74">
        <v>0</v>
      </c>
      <c r="AH4370" s="74">
        <f t="shared" si="734"/>
        <v>0</v>
      </c>
      <c r="AI4370" s="8"/>
      <c r="AJ4370" s="74">
        <v>0</v>
      </c>
      <c r="AK4370" s="8"/>
      <c r="AL4370" s="74">
        <v>0</v>
      </c>
      <c r="AM4370" s="74"/>
      <c r="AN4370" s="74">
        <v>0</v>
      </c>
      <c r="AO4370" s="74"/>
      <c r="AP4370" s="74">
        <v>0</v>
      </c>
      <c r="AQ4370" s="74"/>
    </row>
    <row r="4371" spans="2:43" ht="18" hidden="1" customHeight="1" x14ac:dyDescent="0.2">
      <c r="B4371" s="4"/>
      <c r="C4371" s="117"/>
      <c r="D4371" s="117"/>
      <c r="E4371" s="117"/>
      <c r="F4371" s="48"/>
      <c r="G4371" s="11"/>
      <c r="H4371" s="117"/>
      <c r="I4371" s="124"/>
      <c r="J4371" s="124"/>
      <c r="K4371" s="144"/>
      <c r="L4371" s="11"/>
      <c r="M4371" s="143"/>
      <c r="N4371" s="42"/>
      <c r="O4371" s="128"/>
      <c r="P4371" s="129">
        <v>2</v>
      </c>
      <c r="Q4371" s="131"/>
      <c r="R4371" s="72"/>
      <c r="S4371" s="181"/>
      <c r="T4371" s="65" t="s">
        <v>75</v>
      </c>
      <c r="V4371" s="66">
        <f>V4372</f>
        <v>0</v>
      </c>
      <c r="X4371" s="66">
        <f>X4372</f>
        <v>19000</v>
      </c>
      <c r="Z4371" s="66">
        <f>Z4372</f>
        <v>14900</v>
      </c>
      <c r="AB4371" s="66">
        <f>AB4372</f>
        <v>0</v>
      </c>
      <c r="AD4371" s="66">
        <f>AD4372</f>
        <v>0</v>
      </c>
      <c r="AF4371" s="66">
        <f>AF4372</f>
        <v>0</v>
      </c>
      <c r="AH4371" s="66">
        <f t="shared" si="734"/>
        <v>0</v>
      </c>
      <c r="AI4371" s="8"/>
      <c r="AJ4371" s="66">
        <f t="shared" ref="AJ4371" si="736">AJ4372</f>
        <v>0</v>
      </c>
      <c r="AK4371" s="66"/>
      <c r="AL4371" s="66">
        <f t="shared" ref="AL4371:AP4371" si="737">AL4372</f>
        <v>0</v>
      </c>
      <c r="AM4371" s="66"/>
      <c r="AN4371" s="66">
        <f t="shared" si="737"/>
        <v>0</v>
      </c>
      <c r="AO4371" s="66"/>
      <c r="AP4371" s="66">
        <f t="shared" si="737"/>
        <v>0</v>
      </c>
      <c r="AQ4371" s="66"/>
    </row>
    <row r="4372" spans="2:43" ht="18" hidden="1" customHeight="1" x14ac:dyDescent="0.2">
      <c r="B4372" s="4"/>
      <c r="C4372" s="117"/>
      <c r="D4372" s="117"/>
      <c r="E4372" s="117"/>
      <c r="F4372" s="48"/>
      <c r="G4372" s="11"/>
      <c r="H4372" s="117"/>
      <c r="I4372" s="124"/>
      <c r="J4372" s="124"/>
      <c r="K4372" s="144"/>
      <c r="L4372" s="11"/>
      <c r="M4372" s="143"/>
      <c r="N4372" s="42"/>
      <c r="O4372" s="128"/>
      <c r="P4372" s="130"/>
      <c r="Q4372" s="131">
        <v>6</v>
      </c>
      <c r="R4372" s="72"/>
      <c r="S4372" s="181"/>
      <c r="T4372" s="450" t="s">
        <v>466</v>
      </c>
      <c r="V4372" s="447">
        <f>SUM(V4373:V4374)</f>
        <v>0</v>
      </c>
      <c r="X4372" s="447">
        <f>SUM(X4373:X4374)</f>
        <v>19000</v>
      </c>
      <c r="Z4372" s="447">
        <f>SUM(Z4373:Z4374)</f>
        <v>14900</v>
      </c>
      <c r="AB4372" s="447">
        <f>SUM(AB4373:AB4374)</f>
        <v>0</v>
      </c>
      <c r="AD4372" s="447">
        <f>SUM(AD4373:AD4374)</f>
        <v>0</v>
      </c>
      <c r="AF4372" s="447">
        <f>SUM(AF4373:AF4374)</f>
        <v>0</v>
      </c>
      <c r="AH4372" s="447">
        <f t="shared" si="734"/>
        <v>0</v>
      </c>
      <c r="AI4372" s="66"/>
      <c r="AJ4372" s="447">
        <f t="shared" ref="AJ4372" si="738">SUM(AJ4373:AJ4374)</f>
        <v>0</v>
      </c>
      <c r="AK4372" s="447"/>
      <c r="AL4372" s="447">
        <f t="shared" ref="AL4372" si="739">SUM(AL4373:AL4374)</f>
        <v>0</v>
      </c>
      <c r="AM4372" s="447"/>
      <c r="AN4372" s="447">
        <f t="shared" ref="AN4372:AP4372" si="740">SUM(AN4373:AN4374)</f>
        <v>0</v>
      </c>
      <c r="AO4372" s="447"/>
      <c r="AP4372" s="447">
        <f t="shared" si="740"/>
        <v>0</v>
      </c>
      <c r="AQ4372" s="447"/>
    </row>
    <row r="4373" spans="2:43" ht="18" hidden="1" customHeight="1" x14ac:dyDescent="0.2">
      <c r="B4373" s="4"/>
      <c r="C4373" s="117"/>
      <c r="D4373" s="117"/>
      <c r="E4373" s="117"/>
      <c r="F4373" s="48"/>
      <c r="G4373" s="11"/>
      <c r="H4373" s="117"/>
      <c r="I4373" s="124"/>
      <c r="J4373" s="124"/>
      <c r="K4373" s="144"/>
      <c r="L4373" s="11"/>
      <c r="M4373" s="143"/>
      <c r="N4373" s="42"/>
      <c r="O4373" s="128"/>
      <c r="P4373" s="130"/>
      <c r="Q4373" s="131"/>
      <c r="R4373" s="72">
        <v>1</v>
      </c>
      <c r="S4373" s="181"/>
      <c r="T4373" s="494" t="s">
        <v>430</v>
      </c>
      <c r="V4373" s="74">
        <v>0</v>
      </c>
      <c r="X4373" s="74">
        <v>12000</v>
      </c>
      <c r="Z4373" s="829">
        <v>10100</v>
      </c>
      <c r="AB4373" s="944">
        <v>0</v>
      </c>
      <c r="AD4373" s="74">
        <v>0</v>
      </c>
      <c r="AF4373" s="74">
        <v>0</v>
      </c>
      <c r="AH4373" s="74">
        <f t="shared" si="734"/>
        <v>0</v>
      </c>
      <c r="AI4373" s="447"/>
      <c r="AJ4373" s="74">
        <v>0</v>
      </c>
      <c r="AK4373" s="8"/>
      <c r="AL4373" s="74">
        <v>0</v>
      </c>
      <c r="AM4373" s="74"/>
      <c r="AN4373" s="74">
        <v>0</v>
      </c>
      <c r="AO4373" s="74"/>
      <c r="AP4373" s="74">
        <v>0</v>
      </c>
      <c r="AQ4373" s="74"/>
    </row>
    <row r="4374" spans="2:43" ht="18" hidden="1" customHeight="1" x14ac:dyDescent="0.2">
      <c r="B4374" s="4"/>
      <c r="C4374" s="117"/>
      <c r="D4374" s="117"/>
      <c r="E4374" s="117"/>
      <c r="F4374" s="48"/>
      <c r="G4374" s="11"/>
      <c r="H4374" s="117"/>
      <c r="I4374" s="124"/>
      <c r="J4374" s="124"/>
      <c r="K4374" s="144"/>
      <c r="L4374" s="11"/>
      <c r="M4374" s="143"/>
      <c r="N4374" s="42"/>
      <c r="O4374" s="128"/>
      <c r="P4374" s="130"/>
      <c r="Q4374" s="131"/>
      <c r="R4374" s="72">
        <v>2</v>
      </c>
      <c r="S4374" s="181"/>
      <c r="T4374" s="494" t="s">
        <v>386</v>
      </c>
      <c r="V4374" s="74">
        <v>0</v>
      </c>
      <c r="X4374" s="74">
        <v>7000</v>
      </c>
      <c r="Z4374" s="829">
        <v>4800</v>
      </c>
      <c r="AB4374" s="944">
        <v>0</v>
      </c>
      <c r="AD4374" s="74">
        <v>0</v>
      </c>
      <c r="AF4374" s="74">
        <v>0</v>
      </c>
      <c r="AH4374" s="74">
        <f t="shared" si="734"/>
        <v>0</v>
      </c>
      <c r="AI4374" s="8"/>
      <c r="AJ4374" s="74">
        <v>0</v>
      </c>
      <c r="AK4374" s="8"/>
      <c r="AL4374" s="74">
        <v>0</v>
      </c>
      <c r="AM4374" s="74"/>
      <c r="AN4374" s="74">
        <v>0</v>
      </c>
      <c r="AO4374" s="74"/>
      <c r="AP4374" s="74">
        <v>0</v>
      </c>
      <c r="AQ4374" s="74"/>
    </row>
    <row r="4375" spans="2:43" ht="18" customHeight="1" x14ac:dyDescent="0.2">
      <c r="B4375" s="4"/>
      <c r="C4375" s="117"/>
      <c r="D4375" s="117"/>
      <c r="E4375" s="117"/>
      <c r="F4375" s="48"/>
      <c r="G4375" s="11"/>
      <c r="H4375" s="117"/>
      <c r="I4375" s="124"/>
      <c r="J4375" s="124"/>
      <c r="K4375" s="144"/>
      <c r="L4375" s="11"/>
      <c r="M4375" s="143"/>
      <c r="N4375" s="42"/>
      <c r="O4375" s="128"/>
      <c r="P4375" s="129">
        <v>4</v>
      </c>
      <c r="Q4375" s="129"/>
      <c r="R4375" s="64"/>
      <c r="S4375" s="234"/>
      <c r="T4375" s="65" t="s">
        <v>376</v>
      </c>
      <c r="U4375" s="155"/>
      <c r="V4375" s="66">
        <f>V4376</f>
        <v>4000</v>
      </c>
      <c r="X4375" s="66">
        <f>X4376</f>
        <v>1400</v>
      </c>
      <c r="Z4375" s="66">
        <f>Z4376</f>
        <v>2500</v>
      </c>
      <c r="AB4375" s="66">
        <f>AB4376</f>
        <v>600</v>
      </c>
      <c r="AD4375" s="66">
        <f>AD4376</f>
        <v>3800</v>
      </c>
      <c r="AF4375" s="66">
        <f>AF4376</f>
        <v>0</v>
      </c>
      <c r="AH4375" s="66">
        <f t="shared" si="734"/>
        <v>3800</v>
      </c>
      <c r="AI4375" s="8"/>
      <c r="AJ4375" s="66">
        <f>AJ4376</f>
        <v>210</v>
      </c>
      <c r="AK4375" s="67"/>
      <c r="AL4375" s="66">
        <f>AL4376</f>
        <v>1200</v>
      </c>
      <c r="AM4375" s="66"/>
      <c r="AN4375" s="66">
        <f>AN4376</f>
        <v>1300</v>
      </c>
      <c r="AO4375" s="66"/>
      <c r="AP4375" s="66">
        <f>AP4376</f>
        <v>1300</v>
      </c>
      <c r="AQ4375" s="66"/>
    </row>
    <row r="4376" spans="2:43" ht="18" customHeight="1" x14ac:dyDescent="0.2">
      <c r="B4376" s="4"/>
      <c r="C4376" s="117"/>
      <c r="D4376" s="117"/>
      <c r="E4376" s="117"/>
      <c r="F4376" s="48"/>
      <c r="G4376" s="11"/>
      <c r="H4376" s="117"/>
      <c r="I4376" s="124"/>
      <c r="J4376" s="124"/>
      <c r="K4376" s="144"/>
      <c r="L4376" s="11"/>
      <c r="M4376" s="143"/>
      <c r="N4376" s="42"/>
      <c r="O4376" s="128"/>
      <c r="P4376" s="130"/>
      <c r="Q4376" s="131">
        <v>6</v>
      </c>
      <c r="R4376" s="72"/>
      <c r="S4376" s="181"/>
      <c r="T4376" s="69" t="s">
        <v>62</v>
      </c>
      <c r="U4376" s="92"/>
      <c r="V4376" s="70">
        <f>SUM(V4377:V4378)</f>
        <v>4000</v>
      </c>
      <c r="X4376" s="447">
        <f>SUM(X4377:X4378)</f>
        <v>1400</v>
      </c>
      <c r="Z4376" s="447">
        <f>SUM(Z4377:Z4378)</f>
        <v>2500</v>
      </c>
      <c r="AB4376" s="447">
        <f>SUM(AB4377:AB4378)</f>
        <v>600</v>
      </c>
      <c r="AD4376" s="447">
        <f>SUM(AD4377:AD4378)</f>
        <v>3800</v>
      </c>
      <c r="AF4376" s="447">
        <f>SUM(AF4377:AF4378)</f>
        <v>0</v>
      </c>
      <c r="AH4376" s="447">
        <f t="shared" si="734"/>
        <v>3800</v>
      </c>
      <c r="AI4376" s="67"/>
      <c r="AJ4376" s="447">
        <f>SUM(AJ4377:AJ4378)</f>
        <v>210</v>
      </c>
      <c r="AK4376" s="71"/>
      <c r="AL4376" s="447">
        <f>SUM(AL4377:AL4378)</f>
        <v>1200</v>
      </c>
      <c r="AM4376" s="447"/>
      <c r="AN4376" s="447">
        <f>SUM(AN4377:AN4378)</f>
        <v>1300</v>
      </c>
      <c r="AO4376" s="447"/>
      <c r="AP4376" s="447">
        <f>SUM(AP4377:AP4378)</f>
        <v>1300</v>
      </c>
      <c r="AQ4376" s="447"/>
    </row>
    <row r="4377" spans="2:43" ht="18" customHeight="1" x14ac:dyDescent="0.2">
      <c r="B4377" s="4"/>
      <c r="C4377" s="117"/>
      <c r="D4377" s="117"/>
      <c r="E4377" s="117"/>
      <c r="F4377" s="48"/>
      <c r="G4377" s="11"/>
      <c r="H4377" s="117"/>
      <c r="I4377" s="124"/>
      <c r="J4377" s="124"/>
      <c r="K4377" s="144"/>
      <c r="L4377" s="11"/>
      <c r="M4377" s="143"/>
      <c r="N4377" s="42"/>
      <c r="O4377" s="128"/>
      <c r="P4377" s="130"/>
      <c r="Q4377" s="131"/>
      <c r="R4377" s="72">
        <v>1</v>
      </c>
      <c r="S4377" s="181"/>
      <c r="T4377" s="73" t="s">
        <v>430</v>
      </c>
      <c r="V4377" s="74">
        <v>4000</v>
      </c>
      <c r="X4377" s="74">
        <v>800</v>
      </c>
      <c r="Z4377" s="829">
        <v>2500</v>
      </c>
      <c r="AB4377" s="74">
        <v>400</v>
      </c>
      <c r="AD4377" s="74">
        <v>2300</v>
      </c>
      <c r="AF4377" s="74">
        <v>0</v>
      </c>
      <c r="AH4377" s="74">
        <f t="shared" si="734"/>
        <v>2300</v>
      </c>
      <c r="AI4377" s="446"/>
      <c r="AJ4377" s="74">
        <f t="shared" ref="AJ4377:AJ4378" si="741">CEILING(AB4377*34/100,10)</f>
        <v>140</v>
      </c>
      <c r="AK4377" s="8"/>
      <c r="AL4377" s="74">
        <v>950</v>
      </c>
      <c r="AM4377" s="74"/>
      <c r="AN4377" s="74">
        <v>1050</v>
      </c>
      <c r="AO4377" s="74"/>
      <c r="AP4377" s="74">
        <v>1050</v>
      </c>
      <c r="AQ4377" s="74"/>
    </row>
    <row r="4378" spans="2:43" ht="18" customHeight="1" x14ac:dyDescent="0.2">
      <c r="B4378" s="4"/>
      <c r="C4378" s="117"/>
      <c r="D4378" s="117"/>
      <c r="E4378" s="117"/>
      <c r="F4378" s="48"/>
      <c r="G4378" s="11"/>
      <c r="H4378" s="117"/>
      <c r="I4378" s="124"/>
      <c r="J4378" s="124"/>
      <c r="K4378" s="144"/>
      <c r="L4378" s="11"/>
      <c r="M4378" s="143"/>
      <c r="N4378" s="42"/>
      <c r="O4378" s="128"/>
      <c r="P4378" s="130"/>
      <c r="Q4378" s="131"/>
      <c r="R4378" s="72">
        <v>2</v>
      </c>
      <c r="S4378" s="181"/>
      <c r="T4378" s="73" t="s">
        <v>386</v>
      </c>
      <c r="V4378" s="74">
        <v>0</v>
      </c>
      <c r="X4378" s="74">
        <v>600</v>
      </c>
      <c r="Z4378" s="74">
        <v>0</v>
      </c>
      <c r="AB4378" s="74">
        <v>200</v>
      </c>
      <c r="AD4378" s="74">
        <v>1500</v>
      </c>
      <c r="AF4378" s="74">
        <v>0</v>
      </c>
      <c r="AH4378" s="74">
        <f t="shared" si="734"/>
        <v>1500</v>
      </c>
      <c r="AI4378" s="8"/>
      <c r="AJ4378" s="74">
        <f t="shared" si="741"/>
        <v>70</v>
      </c>
      <c r="AK4378" s="8"/>
      <c r="AL4378" s="74">
        <v>250</v>
      </c>
      <c r="AM4378" s="74"/>
      <c r="AN4378" s="74">
        <v>250</v>
      </c>
      <c r="AO4378" s="74"/>
      <c r="AP4378" s="74">
        <v>250</v>
      </c>
      <c r="AQ4378" s="74"/>
    </row>
    <row r="4379" spans="2:43" ht="18" customHeight="1" x14ac:dyDescent="0.2">
      <c r="B4379" s="4"/>
      <c r="C4379" s="117"/>
      <c r="D4379" s="117"/>
      <c r="E4379" s="117"/>
      <c r="F4379" s="48"/>
      <c r="G4379" s="11"/>
      <c r="H4379" s="117"/>
      <c r="I4379" s="124"/>
      <c r="J4379" s="124"/>
      <c r="K4379" s="144"/>
      <c r="L4379" s="11"/>
      <c r="M4379" s="143"/>
      <c r="N4379" s="42"/>
      <c r="O4379" s="127" t="s">
        <v>18</v>
      </c>
      <c r="P4379" s="123"/>
      <c r="Q4379" s="123"/>
      <c r="R4379" s="49"/>
      <c r="S4379" s="18"/>
      <c r="T4379" s="50" t="s">
        <v>190</v>
      </c>
      <c r="U4379" s="76"/>
      <c r="V4379" s="51">
        <f>V4380+V4394+V4403+V4406+V4409</f>
        <v>34000</v>
      </c>
      <c r="X4379" s="51">
        <f>X4380+X4394+X4403+X4406+X4409</f>
        <v>40000</v>
      </c>
      <c r="Z4379" s="51">
        <f>Z4380+Z4394+Z4403+Z4406+Z4409</f>
        <v>80060</v>
      </c>
      <c r="AB4379" s="51">
        <f>AB4380+AB4394+AB4403+AB4406+AB4409</f>
        <v>115500</v>
      </c>
      <c r="AD4379" s="51" t="e">
        <f>AD4380+AD4394+AD4403+AD4406+AD4409</f>
        <v>#REF!</v>
      </c>
      <c r="AF4379" s="51">
        <f>AF4380+AF4394+AF4403+AF4406+AF4409</f>
        <v>147400</v>
      </c>
      <c r="AH4379" s="51" t="e">
        <f t="shared" si="734"/>
        <v>#REF!</v>
      </c>
      <c r="AI4379" s="8"/>
      <c r="AJ4379" s="51">
        <f>AJ4380+AJ4394+AJ4403+AJ4406+AJ4409</f>
        <v>29090</v>
      </c>
      <c r="AK4379" s="5"/>
      <c r="AL4379" s="51">
        <f>AL4380+AL4394+AL4403+AL4406+AL4409</f>
        <v>125940</v>
      </c>
      <c r="AM4379" s="51"/>
      <c r="AN4379" s="51">
        <f>AN4380+AN4394+AN4403+AN4406+AN4409</f>
        <v>134540</v>
      </c>
      <c r="AO4379" s="51"/>
      <c r="AP4379" s="51">
        <f>AP4380+AP4394+AP4403+AP4406+AP4409</f>
        <v>134540</v>
      </c>
      <c r="AQ4379" s="51"/>
    </row>
    <row r="4380" spans="2:43" ht="18" customHeight="1" x14ac:dyDescent="0.2">
      <c r="B4380" s="4"/>
      <c r="C4380" s="117"/>
      <c r="D4380" s="117"/>
      <c r="E4380" s="117"/>
      <c r="F4380" s="48"/>
      <c r="G4380" s="11"/>
      <c r="H4380" s="117"/>
      <c r="I4380" s="124"/>
      <c r="J4380" s="124"/>
      <c r="K4380" s="144"/>
      <c r="L4380" s="11"/>
      <c r="M4380" s="143"/>
      <c r="N4380" s="42"/>
      <c r="O4380" s="128"/>
      <c r="P4380" s="129">
        <v>2</v>
      </c>
      <c r="Q4380" s="129"/>
      <c r="R4380" s="64"/>
      <c r="S4380" s="234"/>
      <c r="T4380" s="65" t="s">
        <v>195</v>
      </c>
      <c r="U4380" s="155"/>
      <c r="V4380" s="66">
        <f>V4381+V4384+V4387+V4390+V4392</f>
        <v>10000</v>
      </c>
      <c r="X4380" s="66">
        <f>X4381+X4384+X4387+X4390+X4392</f>
        <v>10500</v>
      </c>
      <c r="Z4380" s="66">
        <f>Z4381+Z4384+Z4387+Z4390+Z4392</f>
        <v>18100</v>
      </c>
      <c r="AB4380" s="66">
        <f>AB4381+AB4384+AB4387+AB4390+AB4392</f>
        <v>18400</v>
      </c>
      <c r="AD4380" s="66" t="e">
        <f>AD4381+AD4384+AD4387+AD4390+AD4392</f>
        <v>#REF!</v>
      </c>
      <c r="AF4380" s="66">
        <f>AF4381+AF4384+AF4387+AF4390+AF4392</f>
        <v>0</v>
      </c>
      <c r="AH4380" s="66" t="e">
        <f t="shared" si="734"/>
        <v>#REF!</v>
      </c>
      <c r="AI4380" s="5"/>
      <c r="AJ4380" s="66">
        <f>AJ4381+AJ4384+AJ4387+AJ4390+AJ4392</f>
        <v>4610</v>
      </c>
      <c r="AK4380" s="67"/>
      <c r="AL4380" s="66">
        <f>AL4381+AL4384+AL4387+AL4390+AL4392</f>
        <v>19500</v>
      </c>
      <c r="AM4380" s="66"/>
      <c r="AN4380" s="66">
        <f>AN4381+AN4384+AN4387+AN4390+AN4392</f>
        <v>21000</v>
      </c>
      <c r="AO4380" s="66"/>
      <c r="AP4380" s="66">
        <f>AP4381+AP4384+AP4387+AP4390+AP4392</f>
        <v>21000</v>
      </c>
      <c r="AQ4380" s="66"/>
    </row>
    <row r="4381" spans="2:43" ht="18" customHeight="1" x14ac:dyDescent="0.2">
      <c r="B4381" s="4"/>
      <c r="C4381" s="117"/>
      <c r="D4381" s="117"/>
      <c r="E4381" s="117"/>
      <c r="F4381" s="48"/>
      <c r="G4381" s="11"/>
      <c r="H4381" s="117"/>
      <c r="I4381" s="124"/>
      <c r="J4381" s="124"/>
      <c r="K4381" s="144"/>
      <c r="L4381" s="11"/>
      <c r="M4381" s="143"/>
      <c r="N4381" s="42"/>
      <c r="O4381" s="128"/>
      <c r="P4381" s="130"/>
      <c r="Q4381" s="131">
        <v>1</v>
      </c>
      <c r="R4381" s="68"/>
      <c r="S4381" s="35"/>
      <c r="T4381" s="69" t="s">
        <v>47</v>
      </c>
      <c r="U4381" s="92"/>
      <c r="V4381" s="70">
        <f>V4382</f>
        <v>9000</v>
      </c>
      <c r="X4381" s="447">
        <f>X4382</f>
        <v>9500</v>
      </c>
      <c r="Z4381" s="447">
        <f>Z4382+Z4383</f>
        <v>13790</v>
      </c>
      <c r="AB4381" s="447">
        <f>AB4382+AB4383</f>
        <v>15900</v>
      </c>
      <c r="AD4381" s="447">
        <f t="shared" ref="AD4381:AL4381" si="742">AD4382+AD4383</f>
        <v>14700</v>
      </c>
      <c r="AE4381" s="447">
        <f t="shared" si="742"/>
        <v>0</v>
      </c>
      <c r="AF4381" s="447">
        <f t="shared" si="742"/>
        <v>0</v>
      </c>
      <c r="AG4381" s="447">
        <f t="shared" si="742"/>
        <v>0</v>
      </c>
      <c r="AH4381" s="447">
        <f t="shared" si="734"/>
        <v>14700</v>
      </c>
      <c r="AI4381" s="67"/>
      <c r="AJ4381" s="447">
        <f t="shared" ref="AJ4381" si="743">AJ4382+AJ4383</f>
        <v>3980</v>
      </c>
      <c r="AK4381" s="447">
        <f t="shared" ref="AK4381" si="744">AK4382+AK4383</f>
        <v>0</v>
      </c>
      <c r="AL4381" s="447">
        <f t="shared" si="742"/>
        <v>14500</v>
      </c>
      <c r="AM4381" s="447"/>
      <c r="AN4381" s="447">
        <f t="shared" ref="AN4381:AP4381" si="745">AN4382+AN4383</f>
        <v>15500</v>
      </c>
      <c r="AO4381" s="447"/>
      <c r="AP4381" s="447">
        <f t="shared" si="745"/>
        <v>15500</v>
      </c>
      <c r="AQ4381" s="447"/>
    </row>
    <row r="4382" spans="2:43" ht="18" customHeight="1" x14ac:dyDescent="0.25">
      <c r="B4382" s="4"/>
      <c r="C4382" s="117"/>
      <c r="D4382" s="117"/>
      <c r="E4382" s="117"/>
      <c r="F4382" s="48"/>
      <c r="G4382" s="11"/>
      <c r="H4382" s="117"/>
      <c r="I4382" s="124"/>
      <c r="J4382" s="124"/>
      <c r="K4382" s="144"/>
      <c r="L4382" s="11"/>
      <c r="M4382" s="143"/>
      <c r="N4382" s="42"/>
      <c r="O4382" s="128"/>
      <c r="P4382" s="130"/>
      <c r="Q4382" s="130"/>
      <c r="R4382" s="72" t="s">
        <v>3</v>
      </c>
      <c r="S4382" s="181"/>
      <c r="T4382" s="73" t="s">
        <v>17</v>
      </c>
      <c r="V4382" s="571">
        <v>9000</v>
      </c>
      <c r="X4382" s="749">
        <v>9500</v>
      </c>
      <c r="Z4382" s="881">
        <v>12510</v>
      </c>
      <c r="AB4382" s="74">
        <v>15900</v>
      </c>
      <c r="AD4382" s="74">
        <v>14700</v>
      </c>
      <c r="AF4382" s="696">
        <v>0</v>
      </c>
      <c r="AH4382" s="696">
        <f t="shared" si="734"/>
        <v>14700</v>
      </c>
      <c r="AI4382" s="447">
        <f t="shared" ref="AI4382" si="746">AI4383+AI4384</f>
        <v>0</v>
      </c>
      <c r="AJ4382" s="74">
        <f>CEILING(AB4382*25/100,10)</f>
        <v>3980</v>
      </c>
      <c r="AK4382" s="8"/>
      <c r="AL4382" s="74">
        <v>14500</v>
      </c>
      <c r="AM4382" s="74"/>
      <c r="AN4382" s="74">
        <v>15500</v>
      </c>
      <c r="AO4382" s="74"/>
      <c r="AP4382" s="74">
        <v>15500</v>
      </c>
      <c r="AQ4382" s="74"/>
    </row>
    <row r="4383" spans="2:43" ht="18" hidden="1" customHeight="1" x14ac:dyDescent="0.25">
      <c r="B4383" s="4"/>
      <c r="C4383" s="117"/>
      <c r="D4383" s="117"/>
      <c r="E4383" s="117"/>
      <c r="F4383" s="48"/>
      <c r="G4383" s="11"/>
      <c r="H4383" s="117"/>
      <c r="I4383" s="124"/>
      <c r="J4383" s="124"/>
      <c r="K4383" s="144"/>
      <c r="L4383" s="11"/>
      <c r="M4383" s="143"/>
      <c r="N4383" s="42"/>
      <c r="O4383" s="128"/>
      <c r="P4383" s="130"/>
      <c r="Q4383" s="130"/>
      <c r="R4383" s="72">
        <v>5</v>
      </c>
      <c r="S4383" s="181"/>
      <c r="T4383" s="73" t="s">
        <v>352</v>
      </c>
      <c r="V4383" s="571"/>
      <c r="X4383" s="749"/>
      <c r="Z4383" s="881">
        <v>1280</v>
      </c>
      <c r="AB4383" s="881">
        <v>0</v>
      </c>
      <c r="AD4383" s="74">
        <v>0</v>
      </c>
      <c r="AF4383" s="696">
        <v>0</v>
      </c>
      <c r="AH4383" s="696">
        <f t="shared" si="734"/>
        <v>0</v>
      </c>
      <c r="AI4383" s="8"/>
      <c r="AJ4383" s="74">
        <v>0</v>
      </c>
      <c r="AK4383" s="8"/>
      <c r="AL4383" s="74">
        <v>0</v>
      </c>
      <c r="AM4383" s="74"/>
      <c r="AN4383" s="74">
        <v>0</v>
      </c>
      <c r="AO4383" s="74"/>
      <c r="AP4383" s="74">
        <v>0</v>
      </c>
      <c r="AQ4383" s="74"/>
    </row>
    <row r="4384" spans="2:43" ht="18" customHeight="1" x14ac:dyDescent="0.2">
      <c r="B4384" s="4"/>
      <c r="C4384" s="117"/>
      <c r="D4384" s="117"/>
      <c r="E4384" s="117"/>
      <c r="F4384" s="48"/>
      <c r="G4384" s="11"/>
      <c r="H4384" s="117"/>
      <c r="I4384" s="124"/>
      <c r="J4384" s="124"/>
      <c r="K4384" s="144"/>
      <c r="L4384" s="11"/>
      <c r="M4384" s="143"/>
      <c r="N4384" s="42"/>
      <c r="O4384" s="128"/>
      <c r="P4384" s="130"/>
      <c r="Q4384" s="131">
        <v>2</v>
      </c>
      <c r="R4384" s="68"/>
      <c r="S4384" s="35"/>
      <c r="T4384" s="69" t="s">
        <v>227</v>
      </c>
      <c r="U4384" s="92"/>
      <c r="V4384" s="70">
        <f>V4385+V4386</f>
        <v>1000</v>
      </c>
      <c r="X4384" s="447">
        <f>X4385+X4386</f>
        <v>1000</v>
      </c>
      <c r="Z4384" s="447">
        <f>Z4385+Z4386</f>
        <v>4310</v>
      </c>
      <c r="AB4384" s="447">
        <f>AB4385+AB4386</f>
        <v>2500</v>
      </c>
      <c r="AD4384" s="447">
        <f>AD4385+AD4386</f>
        <v>4400</v>
      </c>
      <c r="AF4384" s="447">
        <f>AF4385+AF4386</f>
        <v>0</v>
      </c>
      <c r="AH4384" s="447">
        <f t="shared" si="734"/>
        <v>4400</v>
      </c>
      <c r="AI4384" s="8"/>
      <c r="AJ4384" s="447">
        <f>AJ4385+AJ4386</f>
        <v>630</v>
      </c>
      <c r="AK4384" s="71"/>
      <c r="AL4384" s="447">
        <f>AL4385+AL4386</f>
        <v>5000</v>
      </c>
      <c r="AM4384" s="447"/>
      <c r="AN4384" s="447">
        <f>AN4385+AN4386</f>
        <v>5500</v>
      </c>
      <c r="AO4384" s="447"/>
      <c r="AP4384" s="447">
        <f>AP4385+AP4386</f>
        <v>5500</v>
      </c>
      <c r="AQ4384" s="447"/>
    </row>
    <row r="4385" spans="2:43" ht="18" hidden="1" customHeight="1" x14ac:dyDescent="0.2">
      <c r="B4385" s="4"/>
      <c r="C4385" s="117"/>
      <c r="D4385" s="117"/>
      <c r="E4385" s="117"/>
      <c r="F4385" s="48"/>
      <c r="G4385" s="11"/>
      <c r="H4385" s="117"/>
      <c r="I4385" s="124"/>
      <c r="J4385" s="124"/>
      <c r="K4385" s="144"/>
      <c r="L4385" s="11"/>
      <c r="M4385" s="143"/>
      <c r="N4385" s="42"/>
      <c r="O4385" s="128"/>
      <c r="P4385" s="130"/>
      <c r="Q4385" s="130"/>
      <c r="R4385" s="72" t="s">
        <v>3</v>
      </c>
      <c r="S4385" s="181"/>
      <c r="T4385" s="73" t="s">
        <v>78</v>
      </c>
      <c r="V4385" s="74">
        <v>0</v>
      </c>
      <c r="X4385" s="74">
        <v>0</v>
      </c>
      <c r="Z4385" s="74">
        <v>0</v>
      </c>
      <c r="AB4385" s="74">
        <v>0</v>
      </c>
      <c r="AD4385" s="74">
        <v>0</v>
      </c>
      <c r="AF4385" s="74">
        <v>0</v>
      </c>
      <c r="AH4385" s="74">
        <f t="shared" si="734"/>
        <v>0</v>
      </c>
      <c r="AI4385" s="446"/>
      <c r="AJ4385" s="74">
        <v>0</v>
      </c>
      <c r="AK4385" s="8"/>
      <c r="AL4385" s="74">
        <v>0</v>
      </c>
      <c r="AM4385" s="74"/>
      <c r="AN4385" s="74">
        <v>0</v>
      </c>
      <c r="AO4385" s="74"/>
      <c r="AP4385" s="74">
        <v>0</v>
      </c>
      <c r="AQ4385" s="74"/>
    </row>
    <row r="4386" spans="2:43" ht="18" customHeight="1" x14ac:dyDescent="0.25">
      <c r="B4386" s="4"/>
      <c r="C4386" s="117"/>
      <c r="D4386" s="117"/>
      <c r="E4386" s="117"/>
      <c r="F4386" s="48"/>
      <c r="G4386" s="11"/>
      <c r="H4386" s="117"/>
      <c r="I4386" s="124"/>
      <c r="J4386" s="124"/>
      <c r="K4386" s="144"/>
      <c r="L4386" s="11"/>
      <c r="M4386" s="143"/>
      <c r="N4386" s="42"/>
      <c r="O4386" s="128"/>
      <c r="P4386" s="130"/>
      <c r="Q4386" s="130"/>
      <c r="R4386" s="72" t="s">
        <v>0</v>
      </c>
      <c r="S4386" s="181"/>
      <c r="T4386" s="73" t="s">
        <v>228</v>
      </c>
      <c r="V4386" s="583">
        <v>1000</v>
      </c>
      <c r="X4386" s="750">
        <v>1000</v>
      </c>
      <c r="Z4386" s="882">
        <v>4310</v>
      </c>
      <c r="AB4386" s="74">
        <v>2500</v>
      </c>
      <c r="AD4386" s="74">
        <v>4400</v>
      </c>
      <c r="AF4386" s="696">
        <v>0</v>
      </c>
      <c r="AH4386" s="696">
        <f t="shared" si="734"/>
        <v>4400</v>
      </c>
      <c r="AI4386" s="8"/>
      <c r="AJ4386" s="74">
        <f>CEILING(AB4386*25/100,10)</f>
        <v>630</v>
      </c>
      <c r="AK4386" s="8"/>
      <c r="AL4386" s="74">
        <v>5000</v>
      </c>
      <c r="AM4386" s="74"/>
      <c r="AN4386" s="74">
        <v>5500</v>
      </c>
      <c r="AO4386" s="74"/>
      <c r="AP4386" s="74">
        <v>5500</v>
      </c>
      <c r="AQ4386" s="74"/>
    </row>
    <row r="4387" spans="2:43" ht="18" hidden="1" customHeight="1" x14ac:dyDescent="0.2">
      <c r="B4387" s="4"/>
      <c r="C4387" s="117"/>
      <c r="D4387" s="117"/>
      <c r="E4387" s="117"/>
      <c r="F4387" s="48"/>
      <c r="G4387" s="11"/>
      <c r="H4387" s="117"/>
      <c r="I4387" s="124"/>
      <c r="J4387" s="124"/>
      <c r="K4387" s="144"/>
      <c r="L4387" s="11"/>
      <c r="M4387" s="143"/>
      <c r="N4387" s="42"/>
      <c r="O4387" s="128"/>
      <c r="P4387" s="130"/>
      <c r="Q4387" s="131">
        <v>3</v>
      </c>
      <c r="R4387" s="68"/>
      <c r="S4387" s="35"/>
      <c r="T4387" s="69" t="s">
        <v>79</v>
      </c>
      <c r="U4387" s="92"/>
      <c r="V4387" s="70">
        <f>V4388+V4389</f>
        <v>0</v>
      </c>
      <c r="X4387" s="447">
        <f>X4388+X4389</f>
        <v>0</v>
      </c>
      <c r="Z4387" s="447">
        <f>Z4388+Z4389</f>
        <v>0</v>
      </c>
      <c r="AB4387" s="447">
        <f>AB4388+AB4389</f>
        <v>0</v>
      </c>
      <c r="AD4387" s="447" t="e">
        <f>#REF!+AD4389</f>
        <v>#REF!</v>
      </c>
      <c r="AF4387" s="447">
        <f>AF4388+AF4389</f>
        <v>0</v>
      </c>
      <c r="AH4387" s="447" t="e">
        <f t="shared" si="734"/>
        <v>#REF!</v>
      </c>
      <c r="AI4387" s="8"/>
      <c r="AJ4387" s="447">
        <f>AJ4388+AJ4389</f>
        <v>0</v>
      </c>
      <c r="AK4387" s="71"/>
      <c r="AL4387" s="447">
        <f>AL4388+AL4389</f>
        <v>0</v>
      </c>
      <c r="AM4387" s="447"/>
      <c r="AN4387" s="447">
        <f>AN4388+AN4389</f>
        <v>0</v>
      </c>
      <c r="AO4387" s="447"/>
      <c r="AP4387" s="447">
        <f>AP4388+AP4389</f>
        <v>0</v>
      </c>
      <c r="AQ4387" s="447"/>
    </row>
    <row r="4388" spans="2:43" ht="18" hidden="1" customHeight="1" x14ac:dyDescent="0.2">
      <c r="B4388" s="4"/>
      <c r="C4388" s="117"/>
      <c r="D4388" s="117"/>
      <c r="E4388" s="117"/>
      <c r="F4388" s="48"/>
      <c r="G4388" s="11"/>
      <c r="H4388" s="117"/>
      <c r="I4388" s="124"/>
      <c r="J4388" s="124"/>
      <c r="K4388" s="144"/>
      <c r="L4388" s="11"/>
      <c r="M4388" s="143"/>
      <c r="N4388" s="42"/>
      <c r="O4388" s="128"/>
      <c r="P4388" s="130"/>
      <c r="Q4388" s="131"/>
      <c r="R4388" s="72" t="s">
        <v>3</v>
      </c>
      <c r="S4388" s="181"/>
      <c r="T4388" s="73" t="s">
        <v>80</v>
      </c>
      <c r="V4388" s="83">
        <v>0</v>
      </c>
      <c r="X4388" s="448">
        <v>0</v>
      </c>
      <c r="Z4388" s="448">
        <v>0</v>
      </c>
      <c r="AB4388" s="448">
        <v>0</v>
      </c>
      <c r="AD4388" s="448">
        <v>0</v>
      </c>
      <c r="AF4388" s="448">
        <v>0</v>
      </c>
      <c r="AH4388" s="448">
        <f t="shared" si="734"/>
        <v>0</v>
      </c>
      <c r="AI4388" s="446"/>
      <c r="AJ4388" s="448">
        <v>0</v>
      </c>
      <c r="AK4388" s="87"/>
      <c r="AL4388" s="448">
        <v>0</v>
      </c>
      <c r="AM4388" s="448"/>
      <c r="AN4388" s="448">
        <v>0</v>
      </c>
      <c r="AO4388" s="448"/>
      <c r="AP4388" s="448">
        <v>0</v>
      </c>
      <c r="AQ4388" s="448"/>
    </row>
    <row r="4389" spans="2:43" ht="18" hidden="1" customHeight="1" x14ac:dyDescent="0.2">
      <c r="B4389" s="4"/>
      <c r="C4389" s="117"/>
      <c r="D4389" s="117"/>
      <c r="E4389" s="117"/>
      <c r="F4389" s="48"/>
      <c r="G4389" s="11"/>
      <c r="H4389" s="117"/>
      <c r="I4389" s="124"/>
      <c r="J4389" s="124"/>
      <c r="K4389" s="144"/>
      <c r="L4389" s="11"/>
      <c r="M4389" s="143"/>
      <c r="N4389" s="42"/>
      <c r="O4389" s="128"/>
      <c r="P4389" s="130"/>
      <c r="Q4389" s="130"/>
      <c r="R4389" s="72" t="s">
        <v>18</v>
      </c>
      <c r="S4389" s="181"/>
      <c r="T4389" s="73" t="s">
        <v>82</v>
      </c>
      <c r="V4389" s="74">
        <v>0</v>
      </c>
      <c r="X4389" s="74">
        <v>0</v>
      </c>
      <c r="Z4389" s="74">
        <v>0</v>
      </c>
      <c r="AB4389" s="74">
        <v>0</v>
      </c>
      <c r="AD4389" s="74">
        <v>0</v>
      </c>
      <c r="AF4389" s="74">
        <v>0</v>
      </c>
      <c r="AH4389" s="74">
        <f t="shared" si="734"/>
        <v>0</v>
      </c>
      <c r="AI4389" s="495"/>
      <c r="AJ4389" s="74">
        <v>0</v>
      </c>
      <c r="AK4389" s="8"/>
      <c r="AL4389" s="74">
        <v>0</v>
      </c>
      <c r="AM4389" s="74"/>
      <c r="AN4389" s="74">
        <v>0</v>
      </c>
      <c r="AO4389" s="74"/>
      <c r="AP4389" s="74">
        <v>0</v>
      </c>
      <c r="AQ4389" s="74"/>
    </row>
    <row r="4390" spans="2:43" ht="18" hidden="1" customHeight="1" x14ac:dyDescent="0.2">
      <c r="B4390" s="4"/>
      <c r="C4390" s="117"/>
      <c r="D4390" s="117"/>
      <c r="E4390" s="117"/>
      <c r="F4390" s="48"/>
      <c r="G4390" s="11"/>
      <c r="H4390" s="117"/>
      <c r="I4390" s="124"/>
      <c r="J4390" s="124"/>
      <c r="K4390" s="144"/>
      <c r="L4390" s="11"/>
      <c r="M4390" s="143"/>
      <c r="N4390" s="42"/>
      <c r="O4390" s="128"/>
      <c r="P4390" s="130"/>
      <c r="Q4390" s="131">
        <v>5</v>
      </c>
      <c r="R4390" s="68"/>
      <c r="S4390" s="35"/>
      <c r="T4390" s="69" t="s">
        <v>48</v>
      </c>
      <c r="U4390" s="92"/>
      <c r="V4390" s="70">
        <f>V4391</f>
        <v>0</v>
      </c>
      <c r="X4390" s="447">
        <f>X4391</f>
        <v>0</v>
      </c>
      <c r="Z4390" s="447">
        <f>Z4391</f>
        <v>0</v>
      </c>
      <c r="AB4390" s="447">
        <f>AB4391</f>
        <v>0</v>
      </c>
      <c r="AD4390" s="447">
        <f>AD4391</f>
        <v>0</v>
      </c>
      <c r="AF4390" s="447">
        <f>AF4391</f>
        <v>0</v>
      </c>
      <c r="AH4390" s="447">
        <f t="shared" si="734"/>
        <v>0</v>
      </c>
      <c r="AI4390" s="8"/>
      <c r="AJ4390" s="447">
        <f>AJ4391</f>
        <v>0</v>
      </c>
      <c r="AK4390" s="71"/>
      <c r="AL4390" s="447">
        <f>AL4391</f>
        <v>0</v>
      </c>
      <c r="AM4390" s="447"/>
      <c r="AN4390" s="447">
        <f>AN4391</f>
        <v>0</v>
      </c>
      <c r="AO4390" s="447"/>
      <c r="AP4390" s="447">
        <f>AP4391</f>
        <v>0</v>
      </c>
      <c r="AQ4390" s="447"/>
    </row>
    <row r="4391" spans="2:43" ht="18" hidden="1" customHeight="1" x14ac:dyDescent="0.2">
      <c r="B4391" s="4"/>
      <c r="C4391" s="117"/>
      <c r="D4391" s="117"/>
      <c r="E4391" s="117"/>
      <c r="F4391" s="48"/>
      <c r="G4391" s="11"/>
      <c r="H4391" s="117"/>
      <c r="I4391" s="124"/>
      <c r="J4391" s="124"/>
      <c r="K4391" s="144"/>
      <c r="L4391" s="11"/>
      <c r="M4391" s="143"/>
      <c r="N4391" s="42"/>
      <c r="O4391" s="128"/>
      <c r="P4391" s="130"/>
      <c r="Q4391" s="130"/>
      <c r="R4391" s="72" t="s">
        <v>3</v>
      </c>
      <c r="S4391" s="181"/>
      <c r="T4391" s="73" t="s">
        <v>551</v>
      </c>
      <c r="V4391" s="74">
        <v>0</v>
      </c>
      <c r="X4391" s="74">
        <v>0</v>
      </c>
      <c r="Z4391" s="74">
        <v>0</v>
      </c>
      <c r="AB4391" s="74">
        <v>0</v>
      </c>
      <c r="AD4391" s="74">
        <v>0</v>
      </c>
      <c r="AF4391" s="74">
        <v>0</v>
      </c>
      <c r="AH4391" s="74">
        <f t="shared" si="734"/>
        <v>0</v>
      </c>
      <c r="AI4391" s="446"/>
      <c r="AJ4391" s="74">
        <v>0</v>
      </c>
      <c r="AK4391" s="8"/>
      <c r="AL4391" s="74">
        <v>0</v>
      </c>
      <c r="AM4391" s="74"/>
      <c r="AN4391" s="74">
        <v>0</v>
      </c>
      <c r="AO4391" s="74"/>
      <c r="AP4391" s="74">
        <v>0</v>
      </c>
      <c r="AQ4391" s="74"/>
    </row>
    <row r="4392" spans="2:43" ht="18" hidden="1" customHeight="1" x14ac:dyDescent="0.2">
      <c r="B4392" s="4"/>
      <c r="C4392" s="117"/>
      <c r="D4392" s="117"/>
      <c r="E4392" s="117"/>
      <c r="F4392" s="48"/>
      <c r="G4392" s="11"/>
      <c r="H4392" s="117"/>
      <c r="I4392" s="124"/>
      <c r="J4392" s="124"/>
      <c r="K4392" s="144"/>
      <c r="L4392" s="11"/>
      <c r="M4392" s="143"/>
      <c r="N4392" s="42"/>
      <c r="O4392" s="128"/>
      <c r="P4392" s="130"/>
      <c r="Q4392" s="131">
        <v>6</v>
      </c>
      <c r="R4392" s="84"/>
      <c r="S4392" s="250"/>
      <c r="T4392" s="69" t="s">
        <v>19</v>
      </c>
      <c r="U4392" s="92"/>
      <c r="V4392" s="70">
        <f>V4393</f>
        <v>0</v>
      </c>
      <c r="X4392" s="447">
        <f>X4393</f>
        <v>0</v>
      </c>
      <c r="Z4392" s="447">
        <f>Z4393</f>
        <v>0</v>
      </c>
      <c r="AB4392" s="447">
        <f>AB4393</f>
        <v>0</v>
      </c>
      <c r="AD4392" s="447">
        <f>AD4393</f>
        <v>0</v>
      </c>
      <c r="AF4392" s="447">
        <f>AF4393</f>
        <v>0</v>
      </c>
      <c r="AH4392" s="447">
        <f t="shared" si="734"/>
        <v>0</v>
      </c>
      <c r="AI4392" s="8"/>
      <c r="AJ4392" s="447">
        <f>AJ4393</f>
        <v>0</v>
      </c>
      <c r="AK4392" s="71"/>
      <c r="AL4392" s="447">
        <f>AL4393</f>
        <v>0</v>
      </c>
      <c r="AM4392" s="447"/>
      <c r="AN4392" s="447">
        <f>AN4393</f>
        <v>0</v>
      </c>
      <c r="AO4392" s="447"/>
      <c r="AP4392" s="447">
        <f>AP4393</f>
        <v>0</v>
      </c>
      <c r="AQ4392" s="447"/>
    </row>
    <row r="4393" spans="2:43" ht="18" hidden="1" customHeight="1" x14ac:dyDescent="0.2">
      <c r="B4393" s="4"/>
      <c r="C4393" s="117"/>
      <c r="D4393" s="117"/>
      <c r="E4393" s="117"/>
      <c r="F4393" s="48"/>
      <c r="G4393" s="11"/>
      <c r="H4393" s="117"/>
      <c r="I4393" s="124"/>
      <c r="J4393" s="124"/>
      <c r="K4393" s="144"/>
      <c r="L4393" s="11"/>
      <c r="M4393" s="143"/>
      <c r="N4393" s="42"/>
      <c r="O4393" s="128"/>
      <c r="P4393" s="130"/>
      <c r="Q4393" s="130"/>
      <c r="R4393" s="72">
        <v>90</v>
      </c>
      <c r="S4393" s="181"/>
      <c r="T4393" s="73" t="s">
        <v>225</v>
      </c>
      <c r="V4393" s="74">
        <v>0</v>
      </c>
      <c r="X4393" s="74">
        <v>0</v>
      </c>
      <c r="Z4393" s="74">
        <v>0</v>
      </c>
      <c r="AB4393" s="74">
        <v>0</v>
      </c>
      <c r="AD4393" s="74">
        <v>0</v>
      </c>
      <c r="AF4393" s="74">
        <v>0</v>
      </c>
      <c r="AH4393" s="74">
        <f t="shared" si="734"/>
        <v>0</v>
      </c>
      <c r="AI4393" s="446"/>
      <c r="AJ4393" s="74">
        <v>0</v>
      </c>
      <c r="AK4393" s="8"/>
      <c r="AL4393" s="74">
        <v>0</v>
      </c>
      <c r="AM4393" s="74"/>
      <c r="AN4393" s="74">
        <v>0</v>
      </c>
      <c r="AO4393" s="74"/>
      <c r="AP4393" s="74">
        <v>0</v>
      </c>
      <c r="AQ4393" s="74"/>
    </row>
    <row r="4394" spans="2:43" ht="18" customHeight="1" x14ac:dyDescent="0.2">
      <c r="B4394" s="4"/>
      <c r="C4394" s="117"/>
      <c r="D4394" s="117"/>
      <c r="E4394" s="117"/>
      <c r="F4394" s="48"/>
      <c r="G4394" s="11"/>
      <c r="H4394" s="117"/>
      <c r="I4394" s="124"/>
      <c r="J4394" s="124"/>
      <c r="K4394" s="144"/>
      <c r="L4394" s="11"/>
      <c r="M4394" s="143"/>
      <c r="N4394" s="42"/>
      <c r="O4394" s="128"/>
      <c r="P4394" s="129">
        <v>3</v>
      </c>
      <c r="Q4394" s="129"/>
      <c r="R4394" s="64"/>
      <c r="S4394" s="234"/>
      <c r="T4394" s="65" t="s">
        <v>215</v>
      </c>
      <c r="U4394" s="155"/>
      <c r="V4394" s="66">
        <f>V4395+V4397+V4399+V4401</f>
        <v>18000</v>
      </c>
      <c r="X4394" s="66">
        <f>X4395+X4397+X4399+X4401</f>
        <v>23500</v>
      </c>
      <c r="Z4394" s="66">
        <f>Z4395+Z4397+Z4399+Z4401</f>
        <v>58260</v>
      </c>
      <c r="AB4394" s="66">
        <f>AB4395+AB4397+AB4399+AB4401</f>
        <v>94300</v>
      </c>
      <c r="AD4394" s="66">
        <f>AD4395+AD4397+AD4399+AD4401</f>
        <v>99100</v>
      </c>
      <c r="AF4394" s="66">
        <f>AF4395+AF4397+AF4399+AF4401</f>
        <v>147400</v>
      </c>
      <c r="AH4394" s="66">
        <f t="shared" si="734"/>
        <v>246500</v>
      </c>
      <c r="AI4394" s="8"/>
      <c r="AJ4394" s="66">
        <f>AJ4395+AJ4397+AJ4399+AJ4401</f>
        <v>23530</v>
      </c>
      <c r="AK4394" s="67"/>
      <c r="AL4394" s="66">
        <f>AL4395+AL4397+AL4399+AL4401</f>
        <v>103440</v>
      </c>
      <c r="AM4394" s="66"/>
      <c r="AN4394" s="66">
        <f>AN4395+AN4397+AN4399+AN4401</f>
        <v>110540</v>
      </c>
      <c r="AO4394" s="66"/>
      <c r="AP4394" s="66">
        <f>AP4395+AP4397+AP4399+AP4401</f>
        <v>110540</v>
      </c>
      <c r="AQ4394" s="66"/>
    </row>
    <row r="4395" spans="2:43" ht="18" customHeight="1" x14ac:dyDescent="0.2">
      <c r="B4395" s="4"/>
      <c r="C4395" s="117"/>
      <c r="D4395" s="117"/>
      <c r="E4395" s="117"/>
      <c r="F4395" s="48"/>
      <c r="G4395" s="11"/>
      <c r="H4395" s="117"/>
      <c r="I4395" s="124"/>
      <c r="J4395" s="124"/>
      <c r="K4395" s="144"/>
      <c r="L4395" s="11"/>
      <c r="M4395" s="143"/>
      <c r="N4395" s="42"/>
      <c r="O4395" s="128"/>
      <c r="P4395" s="130"/>
      <c r="Q4395" s="131">
        <v>1</v>
      </c>
      <c r="R4395" s="68"/>
      <c r="S4395" s="35"/>
      <c r="T4395" s="69" t="s">
        <v>20</v>
      </c>
      <c r="U4395" s="92"/>
      <c r="V4395" s="70">
        <f>V4396</f>
        <v>4000</v>
      </c>
      <c r="X4395" s="447">
        <f>X4396</f>
        <v>4000</v>
      </c>
      <c r="Z4395" s="447">
        <f>Z4396</f>
        <v>6230</v>
      </c>
      <c r="AB4395" s="447">
        <f>AB4396</f>
        <v>0</v>
      </c>
      <c r="AD4395" s="447">
        <f>AD4396</f>
        <v>0</v>
      </c>
      <c r="AF4395" s="447">
        <f>AF4396</f>
        <v>39000</v>
      </c>
      <c r="AH4395" s="447">
        <f t="shared" si="734"/>
        <v>39000</v>
      </c>
      <c r="AI4395" s="67"/>
      <c r="AJ4395" s="447">
        <f>AJ4396</f>
        <v>0</v>
      </c>
      <c r="AK4395" s="71"/>
      <c r="AL4395" s="447">
        <f>AL4396</f>
        <v>5000</v>
      </c>
      <c r="AM4395" s="447"/>
      <c r="AN4395" s="447">
        <f>AN4396</f>
        <v>5240</v>
      </c>
      <c r="AO4395" s="447"/>
      <c r="AP4395" s="447">
        <f>AP4396</f>
        <v>5240</v>
      </c>
      <c r="AQ4395" s="447"/>
    </row>
    <row r="4396" spans="2:43" ht="18" customHeight="1" x14ac:dyDescent="0.25">
      <c r="B4396" s="4"/>
      <c r="C4396" s="117"/>
      <c r="D4396" s="117"/>
      <c r="E4396" s="117"/>
      <c r="F4396" s="48"/>
      <c r="G4396" s="11"/>
      <c r="H4396" s="117"/>
      <c r="I4396" s="124"/>
      <c r="J4396" s="124"/>
      <c r="K4396" s="144"/>
      <c r="L4396" s="11"/>
      <c r="M4396" s="143"/>
      <c r="N4396" s="42"/>
      <c r="O4396" s="128"/>
      <c r="P4396" s="130"/>
      <c r="Q4396" s="131"/>
      <c r="R4396" s="72" t="s">
        <v>3</v>
      </c>
      <c r="S4396" s="181"/>
      <c r="T4396" s="73" t="s">
        <v>20</v>
      </c>
      <c r="V4396" s="600">
        <v>4000</v>
      </c>
      <c r="X4396" s="751">
        <v>4000</v>
      </c>
      <c r="Z4396" s="883">
        <v>6230</v>
      </c>
      <c r="AB4396" s="74">
        <v>0</v>
      </c>
      <c r="AD4396" s="74">
        <v>0</v>
      </c>
      <c r="AF4396" s="696">
        <v>39000</v>
      </c>
      <c r="AH4396" s="696">
        <f t="shared" si="734"/>
        <v>39000</v>
      </c>
      <c r="AI4396" s="446"/>
      <c r="AJ4396" s="74">
        <v>0</v>
      </c>
      <c r="AK4396" s="8"/>
      <c r="AL4396" s="74">
        <v>5000</v>
      </c>
      <c r="AM4396" s="74"/>
      <c r="AN4396" s="74">
        <v>5240</v>
      </c>
      <c r="AO4396" s="74"/>
      <c r="AP4396" s="74">
        <v>5240</v>
      </c>
      <c r="AQ4396" s="74"/>
    </row>
    <row r="4397" spans="2:43" ht="18" customHeight="1" x14ac:dyDescent="0.2">
      <c r="B4397" s="4"/>
      <c r="C4397" s="117"/>
      <c r="D4397" s="117"/>
      <c r="E4397" s="117"/>
      <c r="F4397" s="48"/>
      <c r="G4397" s="11"/>
      <c r="H4397" s="117"/>
      <c r="I4397" s="124"/>
      <c r="J4397" s="124"/>
      <c r="K4397" s="144"/>
      <c r="L4397" s="11"/>
      <c r="M4397" s="143"/>
      <c r="N4397" s="42"/>
      <c r="O4397" s="128"/>
      <c r="P4397" s="130"/>
      <c r="Q4397" s="131">
        <v>2</v>
      </c>
      <c r="R4397" s="68"/>
      <c r="S4397" s="35"/>
      <c r="T4397" s="69" t="s">
        <v>21</v>
      </c>
      <c r="U4397" s="92"/>
      <c r="V4397" s="70">
        <f>V4398</f>
        <v>1500</v>
      </c>
      <c r="X4397" s="447">
        <f>X4398</f>
        <v>1000</v>
      </c>
      <c r="Z4397" s="447">
        <f>Z4398</f>
        <v>8960</v>
      </c>
      <c r="AB4397" s="447">
        <f>AB4398</f>
        <v>9500</v>
      </c>
      <c r="AD4397" s="447">
        <f>AD4398</f>
        <v>10100</v>
      </c>
      <c r="AF4397" s="447">
        <f>AF4398</f>
        <v>0</v>
      </c>
      <c r="AH4397" s="447">
        <f t="shared" si="734"/>
        <v>10100</v>
      </c>
      <c r="AI4397" s="8"/>
      <c r="AJ4397" s="447">
        <f>AJ4398</f>
        <v>2360</v>
      </c>
      <c r="AK4397" s="71"/>
      <c r="AL4397" s="447">
        <f>AL4398</f>
        <v>4830</v>
      </c>
      <c r="AM4397" s="447"/>
      <c r="AN4397" s="447">
        <f>AN4398</f>
        <v>5110</v>
      </c>
      <c r="AO4397" s="447"/>
      <c r="AP4397" s="447">
        <f>AP4398</f>
        <v>5110</v>
      </c>
      <c r="AQ4397" s="447"/>
    </row>
    <row r="4398" spans="2:43" ht="18" customHeight="1" x14ac:dyDescent="0.25">
      <c r="B4398" s="4"/>
      <c r="C4398" s="117"/>
      <c r="D4398" s="117"/>
      <c r="E4398" s="117"/>
      <c r="F4398" s="48"/>
      <c r="G4398" s="11"/>
      <c r="H4398" s="117"/>
      <c r="I4398" s="124"/>
      <c r="J4398" s="124"/>
      <c r="K4398" s="144"/>
      <c r="L4398" s="11"/>
      <c r="M4398" s="143"/>
      <c r="N4398" s="42"/>
      <c r="O4398" s="128"/>
      <c r="P4398" s="130"/>
      <c r="Q4398" s="130"/>
      <c r="R4398" s="72" t="s">
        <v>3</v>
      </c>
      <c r="S4398" s="181"/>
      <c r="T4398" s="73" t="s">
        <v>21</v>
      </c>
      <c r="V4398" s="613">
        <v>1500</v>
      </c>
      <c r="X4398" s="752">
        <v>1000</v>
      </c>
      <c r="Z4398" s="884">
        <v>8960</v>
      </c>
      <c r="AB4398" s="74">
        <v>9500</v>
      </c>
      <c r="AD4398" s="74">
        <v>10100</v>
      </c>
      <c r="AF4398" s="696">
        <v>0</v>
      </c>
      <c r="AH4398" s="696">
        <f t="shared" si="734"/>
        <v>10100</v>
      </c>
      <c r="AI4398" s="446"/>
      <c r="AJ4398" s="74">
        <f>CEILING(AB4398*25/100,10)-20</f>
        <v>2360</v>
      </c>
      <c r="AK4398" s="8"/>
      <c r="AL4398" s="74">
        <v>4830</v>
      </c>
      <c r="AM4398" s="74"/>
      <c r="AN4398" s="74">
        <v>5110</v>
      </c>
      <c r="AO4398" s="74"/>
      <c r="AP4398" s="74">
        <v>5110</v>
      </c>
      <c r="AQ4398" s="74"/>
    </row>
    <row r="4399" spans="2:43" ht="18" customHeight="1" x14ac:dyDescent="0.2">
      <c r="B4399" s="4"/>
      <c r="C4399" s="117"/>
      <c r="D4399" s="117"/>
      <c r="E4399" s="117"/>
      <c r="F4399" s="48"/>
      <c r="G4399" s="11"/>
      <c r="H4399" s="117"/>
      <c r="I4399" s="124"/>
      <c r="J4399" s="124"/>
      <c r="K4399" s="144"/>
      <c r="L4399" s="11"/>
      <c r="M4399" s="143"/>
      <c r="N4399" s="42"/>
      <c r="O4399" s="128"/>
      <c r="P4399" s="130"/>
      <c r="Q4399" s="131">
        <v>3</v>
      </c>
      <c r="R4399" s="68"/>
      <c r="S4399" s="35"/>
      <c r="T4399" s="69" t="s">
        <v>22</v>
      </c>
      <c r="U4399" s="92"/>
      <c r="V4399" s="70">
        <f>V4400</f>
        <v>3000</v>
      </c>
      <c r="X4399" s="447">
        <f>X4400</f>
        <v>3000</v>
      </c>
      <c r="Z4399" s="447">
        <f>Z4400</f>
        <v>12070</v>
      </c>
      <c r="AB4399" s="447">
        <f>AB4400</f>
        <v>0</v>
      </c>
      <c r="AD4399" s="447">
        <f>AD4400</f>
        <v>0</v>
      </c>
      <c r="AF4399" s="447">
        <f>AF4400</f>
        <v>0</v>
      </c>
      <c r="AH4399" s="447">
        <f t="shared" si="734"/>
        <v>0</v>
      </c>
      <c r="AI4399" s="8"/>
      <c r="AJ4399" s="447">
        <f>AJ4400</f>
        <v>0</v>
      </c>
      <c r="AK4399" s="71"/>
      <c r="AL4399" s="447">
        <f>AL4400</f>
        <v>10810</v>
      </c>
      <c r="AM4399" s="447"/>
      <c r="AN4399" s="447">
        <f>AN4400</f>
        <v>11490</v>
      </c>
      <c r="AO4399" s="447"/>
      <c r="AP4399" s="447">
        <f>AP4400</f>
        <v>11490</v>
      </c>
      <c r="AQ4399" s="447"/>
    </row>
    <row r="4400" spans="2:43" ht="18" customHeight="1" x14ac:dyDescent="0.25">
      <c r="B4400" s="4"/>
      <c r="C4400" s="117"/>
      <c r="D4400" s="117"/>
      <c r="E4400" s="117"/>
      <c r="F4400" s="48"/>
      <c r="G4400" s="11"/>
      <c r="H4400" s="117"/>
      <c r="I4400" s="124"/>
      <c r="J4400" s="124"/>
      <c r="K4400" s="144"/>
      <c r="L4400" s="11"/>
      <c r="M4400" s="143"/>
      <c r="N4400" s="42"/>
      <c r="O4400" s="128"/>
      <c r="P4400" s="130"/>
      <c r="Q4400" s="130"/>
      <c r="R4400" s="72" t="s">
        <v>3</v>
      </c>
      <c r="S4400" s="181"/>
      <c r="T4400" s="73" t="s">
        <v>22</v>
      </c>
      <c r="V4400" s="621">
        <v>3000</v>
      </c>
      <c r="X4400" s="753">
        <v>3000</v>
      </c>
      <c r="Z4400" s="885">
        <v>12070</v>
      </c>
      <c r="AB4400" s="74">
        <v>0</v>
      </c>
      <c r="AD4400" s="74">
        <v>0</v>
      </c>
      <c r="AF4400" s="696">
        <v>0</v>
      </c>
      <c r="AH4400" s="696">
        <f t="shared" si="734"/>
        <v>0</v>
      </c>
      <c r="AI4400" s="446"/>
      <c r="AJ4400" s="74">
        <v>0</v>
      </c>
      <c r="AK4400" s="8"/>
      <c r="AL4400" s="74">
        <v>10810</v>
      </c>
      <c r="AM4400" s="74"/>
      <c r="AN4400" s="74">
        <v>11490</v>
      </c>
      <c r="AO4400" s="74"/>
      <c r="AP4400" s="74">
        <v>11490</v>
      </c>
      <c r="AQ4400" s="74"/>
    </row>
    <row r="4401" spans="2:43" ht="18" customHeight="1" x14ac:dyDescent="0.2">
      <c r="B4401" s="4"/>
      <c r="C4401" s="117"/>
      <c r="D4401" s="117"/>
      <c r="E4401" s="117"/>
      <c r="F4401" s="48"/>
      <c r="G4401" s="11"/>
      <c r="H4401" s="117"/>
      <c r="I4401" s="124"/>
      <c r="J4401" s="124"/>
      <c r="K4401" s="144"/>
      <c r="L4401" s="11"/>
      <c r="M4401" s="143"/>
      <c r="N4401" s="42"/>
      <c r="O4401" s="128"/>
      <c r="P4401" s="130"/>
      <c r="Q4401" s="131">
        <v>6</v>
      </c>
      <c r="R4401" s="68"/>
      <c r="S4401" s="35"/>
      <c r="T4401" s="69" t="s">
        <v>373</v>
      </c>
      <c r="U4401" s="92"/>
      <c r="V4401" s="70">
        <f>V4402</f>
        <v>9500</v>
      </c>
      <c r="X4401" s="447">
        <f>X4402</f>
        <v>15500</v>
      </c>
      <c r="Z4401" s="447">
        <f>Z4402</f>
        <v>31000</v>
      </c>
      <c r="AB4401" s="447">
        <f>AB4402</f>
        <v>84800</v>
      </c>
      <c r="AD4401" s="447">
        <f>AD4402</f>
        <v>89000</v>
      </c>
      <c r="AF4401" s="447">
        <f>AF4402</f>
        <v>108400</v>
      </c>
      <c r="AH4401" s="447">
        <f t="shared" si="734"/>
        <v>197400</v>
      </c>
      <c r="AI4401" s="8"/>
      <c r="AJ4401" s="447">
        <f>AJ4402</f>
        <v>21170</v>
      </c>
      <c r="AK4401" s="71"/>
      <c r="AL4401" s="447">
        <f>AL4402</f>
        <v>82800</v>
      </c>
      <c r="AM4401" s="447"/>
      <c r="AN4401" s="447">
        <f>AN4402</f>
        <v>88700</v>
      </c>
      <c r="AO4401" s="447"/>
      <c r="AP4401" s="447">
        <f>AP4402</f>
        <v>88700</v>
      </c>
      <c r="AQ4401" s="447"/>
    </row>
    <row r="4402" spans="2:43" ht="18" customHeight="1" x14ac:dyDescent="0.25">
      <c r="B4402" s="4"/>
      <c r="C4402" s="117"/>
      <c r="D4402" s="117"/>
      <c r="E4402" s="117"/>
      <c r="F4402" s="48"/>
      <c r="G4402" s="11"/>
      <c r="H4402" s="117"/>
      <c r="I4402" s="124"/>
      <c r="J4402" s="124"/>
      <c r="K4402" s="144"/>
      <c r="L4402" s="11"/>
      <c r="M4402" s="143"/>
      <c r="N4402" s="42"/>
      <c r="O4402" s="128"/>
      <c r="P4402" s="130"/>
      <c r="Q4402" s="130"/>
      <c r="R4402" s="72" t="s">
        <v>0</v>
      </c>
      <c r="S4402" s="181"/>
      <c r="T4402" s="73" t="s">
        <v>220</v>
      </c>
      <c r="V4402" s="74">
        <v>9500</v>
      </c>
      <c r="X4402" s="74">
        <v>15500</v>
      </c>
      <c r="Z4402" s="829">
        <v>31000</v>
      </c>
      <c r="AB4402" s="74">
        <v>84800</v>
      </c>
      <c r="AD4402" s="74">
        <v>89000</v>
      </c>
      <c r="AF4402" s="74">
        <v>108400</v>
      </c>
      <c r="AH4402" s="696">
        <f t="shared" si="734"/>
        <v>197400</v>
      </c>
      <c r="AI4402" s="446"/>
      <c r="AJ4402" s="74">
        <f>CEILING(AB4402*25/100,10)-30</f>
        <v>21170</v>
      </c>
      <c r="AK4402" s="8"/>
      <c r="AL4402" s="74">
        <v>82800</v>
      </c>
      <c r="AM4402" s="74"/>
      <c r="AN4402" s="74">
        <v>88700</v>
      </c>
      <c r="AO4402" s="74"/>
      <c r="AP4402" s="74">
        <v>88700</v>
      </c>
      <c r="AQ4402" s="74"/>
    </row>
    <row r="4403" spans="2:43" ht="18" customHeight="1" x14ac:dyDescent="0.2">
      <c r="B4403" s="4"/>
      <c r="C4403" s="117"/>
      <c r="D4403" s="117"/>
      <c r="E4403" s="117"/>
      <c r="F4403" s="48"/>
      <c r="G4403" s="11"/>
      <c r="H4403" s="117"/>
      <c r="I4403" s="124"/>
      <c r="J4403" s="124"/>
      <c r="K4403" s="144"/>
      <c r="L4403" s="11"/>
      <c r="M4403" s="143"/>
      <c r="N4403" s="42"/>
      <c r="O4403" s="128"/>
      <c r="P4403" s="129">
        <v>5</v>
      </c>
      <c r="Q4403" s="129"/>
      <c r="R4403" s="64"/>
      <c r="S4403" s="234"/>
      <c r="T4403" s="65" t="s">
        <v>24</v>
      </c>
      <c r="U4403" s="155"/>
      <c r="V4403" s="66">
        <f>V4404</f>
        <v>3000</v>
      </c>
      <c r="X4403" s="66">
        <f>X4404</f>
        <v>3000</v>
      </c>
      <c r="Z4403" s="66">
        <f>Z4404</f>
        <v>3700</v>
      </c>
      <c r="AB4403" s="66">
        <f>AB4404</f>
        <v>2800</v>
      </c>
      <c r="AD4403" s="66">
        <f>AD4404</f>
        <v>2900</v>
      </c>
      <c r="AF4403" s="66">
        <f>AF4404</f>
        <v>0</v>
      </c>
      <c r="AH4403" s="66">
        <f t="shared" si="734"/>
        <v>2900</v>
      </c>
      <c r="AI4403" s="8"/>
      <c r="AJ4403" s="66">
        <f>AJ4404</f>
        <v>950</v>
      </c>
      <c r="AK4403" s="67"/>
      <c r="AL4403" s="66">
        <f t="shared" ref="AL4403:AP4404" si="747">AL4404</f>
        <v>3000</v>
      </c>
      <c r="AM4403" s="66"/>
      <c r="AN4403" s="66">
        <f t="shared" si="747"/>
        <v>3000</v>
      </c>
      <c r="AO4403" s="66"/>
      <c r="AP4403" s="66">
        <f t="shared" si="747"/>
        <v>3000</v>
      </c>
      <c r="AQ4403" s="66"/>
    </row>
    <row r="4404" spans="2:43" ht="18" customHeight="1" x14ac:dyDescent="0.2">
      <c r="B4404" s="4"/>
      <c r="C4404" s="117"/>
      <c r="D4404" s="117"/>
      <c r="E4404" s="117"/>
      <c r="F4404" s="48"/>
      <c r="G4404" s="11"/>
      <c r="H4404" s="117"/>
      <c r="I4404" s="124"/>
      <c r="J4404" s="124"/>
      <c r="K4404" s="144"/>
      <c r="L4404" s="11"/>
      <c r="M4404" s="143"/>
      <c r="N4404" s="42"/>
      <c r="O4404" s="128"/>
      <c r="P4404" s="130"/>
      <c r="Q4404" s="131">
        <v>2</v>
      </c>
      <c r="R4404" s="68"/>
      <c r="S4404" s="35"/>
      <c r="T4404" s="69" t="s">
        <v>25</v>
      </c>
      <c r="U4404" s="92"/>
      <c r="V4404" s="70">
        <f>V4405</f>
        <v>3000</v>
      </c>
      <c r="X4404" s="447">
        <f>X4405</f>
        <v>3000</v>
      </c>
      <c r="Z4404" s="447">
        <f>Z4405</f>
        <v>3700</v>
      </c>
      <c r="AB4404" s="447">
        <f>AB4405</f>
        <v>2800</v>
      </c>
      <c r="AD4404" s="447">
        <f>AD4405</f>
        <v>2900</v>
      </c>
      <c r="AF4404" s="447">
        <f>AF4405</f>
        <v>0</v>
      </c>
      <c r="AH4404" s="447">
        <f t="shared" si="734"/>
        <v>2900</v>
      </c>
      <c r="AI4404" s="67"/>
      <c r="AJ4404" s="447">
        <f>AJ4405</f>
        <v>950</v>
      </c>
      <c r="AK4404" s="71"/>
      <c r="AL4404" s="447">
        <f t="shared" si="747"/>
        <v>3000</v>
      </c>
      <c r="AM4404" s="447"/>
      <c r="AN4404" s="447">
        <f t="shared" si="747"/>
        <v>3000</v>
      </c>
      <c r="AO4404" s="447"/>
      <c r="AP4404" s="447">
        <f t="shared" si="747"/>
        <v>3000</v>
      </c>
      <c r="AQ4404" s="447"/>
    </row>
    <row r="4405" spans="2:43" ht="18" customHeight="1" x14ac:dyDescent="0.25">
      <c r="B4405" s="4"/>
      <c r="C4405" s="117"/>
      <c r="D4405" s="117"/>
      <c r="E4405" s="117"/>
      <c r="F4405" s="48"/>
      <c r="G4405" s="11"/>
      <c r="H4405" s="117"/>
      <c r="I4405" s="124"/>
      <c r="J4405" s="124"/>
      <c r="K4405" s="144"/>
      <c r="L4405" s="11"/>
      <c r="M4405" s="143"/>
      <c r="N4405" s="42"/>
      <c r="O4405" s="128"/>
      <c r="P4405" s="130"/>
      <c r="Q4405" s="130"/>
      <c r="R4405" s="72" t="s">
        <v>0</v>
      </c>
      <c r="S4405" s="181"/>
      <c r="T4405" s="73" t="s">
        <v>221</v>
      </c>
      <c r="V4405" s="497">
        <v>3000</v>
      </c>
      <c r="X4405" s="697">
        <v>3000</v>
      </c>
      <c r="Z4405" s="829">
        <v>3700</v>
      </c>
      <c r="AB4405" s="74">
        <v>2800</v>
      </c>
      <c r="AD4405" s="74">
        <v>2900</v>
      </c>
      <c r="AF4405" s="696">
        <v>0</v>
      </c>
      <c r="AH4405" s="696">
        <f t="shared" si="734"/>
        <v>2900</v>
      </c>
      <c r="AI4405" s="446"/>
      <c r="AJ4405" s="74">
        <f>CEILING(AB4405*35/100,10)-30</f>
        <v>950</v>
      </c>
      <c r="AK4405" s="8"/>
      <c r="AL4405" s="74">
        <v>3000</v>
      </c>
      <c r="AM4405" s="74"/>
      <c r="AN4405" s="74">
        <v>3000</v>
      </c>
      <c r="AO4405" s="74"/>
      <c r="AP4405" s="74">
        <v>3000</v>
      </c>
      <c r="AQ4405" s="74"/>
    </row>
    <row r="4406" spans="2:43" ht="18" hidden="1" customHeight="1" x14ac:dyDescent="0.2">
      <c r="B4406" s="4"/>
      <c r="C4406" s="117"/>
      <c r="D4406" s="117"/>
      <c r="E4406" s="117"/>
      <c r="F4406" s="48"/>
      <c r="G4406" s="11"/>
      <c r="H4406" s="117"/>
      <c r="I4406" s="124"/>
      <c r="J4406" s="124"/>
      <c r="K4406" s="144"/>
      <c r="L4406" s="11"/>
      <c r="M4406" s="143"/>
      <c r="N4406" s="42"/>
      <c r="O4406" s="128"/>
      <c r="P4406" s="129">
        <v>7</v>
      </c>
      <c r="Q4406" s="129"/>
      <c r="R4406" s="64"/>
      <c r="S4406" s="234"/>
      <c r="T4406" s="65" t="s">
        <v>343</v>
      </c>
      <c r="U4406" s="155"/>
      <c r="V4406" s="66">
        <f>V4407</f>
        <v>3000</v>
      </c>
      <c r="X4406" s="66">
        <f>X4407</f>
        <v>3000</v>
      </c>
      <c r="Z4406" s="66">
        <f>Z4407</f>
        <v>0</v>
      </c>
      <c r="AB4406" s="66">
        <f>AB4407</f>
        <v>0</v>
      </c>
      <c r="AD4406" s="66">
        <f>AD4407</f>
        <v>0</v>
      </c>
      <c r="AF4406" s="66">
        <f>AF4407</f>
        <v>0</v>
      </c>
      <c r="AH4406" s="66">
        <f t="shared" si="734"/>
        <v>0</v>
      </c>
      <c r="AI4406" s="8"/>
      <c r="AJ4406" s="66">
        <f>AJ4407</f>
        <v>0</v>
      </c>
      <c r="AK4406" s="67"/>
      <c r="AL4406" s="66">
        <f t="shared" ref="AL4406:AP4407" si="748">AL4407</f>
        <v>0</v>
      </c>
      <c r="AM4406" s="66"/>
      <c r="AN4406" s="66">
        <f t="shared" si="748"/>
        <v>0</v>
      </c>
      <c r="AO4406" s="66"/>
      <c r="AP4406" s="66">
        <f t="shared" si="748"/>
        <v>0</v>
      </c>
      <c r="AQ4406" s="66"/>
    </row>
    <row r="4407" spans="2:43" ht="18" hidden="1" customHeight="1" x14ac:dyDescent="0.2">
      <c r="B4407" s="4"/>
      <c r="C4407" s="117"/>
      <c r="D4407" s="117"/>
      <c r="E4407" s="117"/>
      <c r="F4407" s="48"/>
      <c r="G4407" s="11"/>
      <c r="H4407" s="117"/>
      <c r="I4407" s="124"/>
      <c r="J4407" s="124"/>
      <c r="K4407" s="144"/>
      <c r="L4407" s="11"/>
      <c r="M4407" s="143"/>
      <c r="N4407" s="42"/>
      <c r="O4407" s="128"/>
      <c r="P4407" s="130"/>
      <c r="Q4407" s="131">
        <v>3</v>
      </c>
      <c r="R4407" s="68"/>
      <c r="S4407" s="35"/>
      <c r="T4407" s="69" t="s">
        <v>224</v>
      </c>
      <c r="U4407" s="92"/>
      <c r="V4407" s="70">
        <f>V4408</f>
        <v>3000</v>
      </c>
      <c r="X4407" s="447">
        <f>X4408</f>
        <v>3000</v>
      </c>
      <c r="Z4407" s="447">
        <f>Z4408</f>
        <v>0</v>
      </c>
      <c r="AB4407" s="447">
        <f>AB4408</f>
        <v>0</v>
      </c>
      <c r="AD4407" s="447">
        <f>AD4408</f>
        <v>0</v>
      </c>
      <c r="AF4407" s="447">
        <f>AF4408</f>
        <v>0</v>
      </c>
      <c r="AH4407" s="447">
        <f t="shared" si="734"/>
        <v>0</v>
      </c>
      <c r="AI4407" s="67"/>
      <c r="AJ4407" s="447">
        <f>AJ4408</f>
        <v>0</v>
      </c>
      <c r="AK4407" s="71"/>
      <c r="AL4407" s="447">
        <f t="shared" si="748"/>
        <v>0</v>
      </c>
      <c r="AM4407" s="447"/>
      <c r="AN4407" s="447">
        <f t="shared" si="748"/>
        <v>0</v>
      </c>
      <c r="AO4407" s="447"/>
      <c r="AP4407" s="447">
        <f t="shared" si="748"/>
        <v>0</v>
      </c>
      <c r="AQ4407" s="447"/>
    </row>
    <row r="4408" spans="2:43" ht="18" hidden="1" customHeight="1" x14ac:dyDescent="0.25">
      <c r="B4408" s="4"/>
      <c r="C4408" s="117"/>
      <c r="D4408" s="117"/>
      <c r="E4408" s="117"/>
      <c r="F4408" s="48"/>
      <c r="G4408" s="11"/>
      <c r="H4408" s="117"/>
      <c r="I4408" s="124"/>
      <c r="J4408" s="124"/>
      <c r="K4408" s="144"/>
      <c r="L4408" s="11"/>
      <c r="M4408" s="143"/>
      <c r="N4408" s="42"/>
      <c r="O4408" s="128"/>
      <c r="P4408" s="130"/>
      <c r="Q4408" s="131"/>
      <c r="R4408" s="72" t="s">
        <v>0</v>
      </c>
      <c r="S4408" s="181"/>
      <c r="T4408" s="73" t="s">
        <v>53</v>
      </c>
      <c r="V4408" s="497">
        <v>3000</v>
      </c>
      <c r="X4408" s="697">
        <v>3000</v>
      </c>
      <c r="Z4408" s="74">
        <v>0</v>
      </c>
      <c r="AB4408" s="74">
        <v>0</v>
      </c>
      <c r="AD4408" s="74">
        <v>0</v>
      </c>
      <c r="AF4408" s="696">
        <v>0</v>
      </c>
      <c r="AH4408" s="696">
        <f t="shared" si="734"/>
        <v>0</v>
      </c>
      <c r="AI4408" s="446"/>
      <c r="AJ4408" s="74">
        <v>0</v>
      </c>
      <c r="AK4408" s="8"/>
      <c r="AL4408" s="74">
        <v>0</v>
      </c>
      <c r="AM4408" s="74"/>
      <c r="AN4408" s="74">
        <v>0</v>
      </c>
      <c r="AO4408" s="74"/>
      <c r="AP4408" s="74">
        <v>0</v>
      </c>
      <c r="AQ4408" s="74"/>
    </row>
    <row r="4409" spans="2:43" ht="18" hidden="1" customHeight="1" x14ac:dyDescent="0.2">
      <c r="B4409" s="4"/>
      <c r="C4409" s="117"/>
      <c r="D4409" s="117"/>
      <c r="E4409" s="117"/>
      <c r="F4409" s="48"/>
      <c r="G4409" s="11"/>
      <c r="H4409" s="117"/>
      <c r="I4409" s="124"/>
      <c r="J4409" s="124"/>
      <c r="K4409" s="144"/>
      <c r="L4409" s="11"/>
      <c r="M4409" s="143"/>
      <c r="N4409" s="42"/>
      <c r="O4409" s="128"/>
      <c r="P4409" s="129">
        <v>9</v>
      </c>
      <c r="Q4409" s="129"/>
      <c r="R4409" s="64"/>
      <c r="S4409" s="234"/>
      <c r="T4409" s="65" t="s">
        <v>217</v>
      </c>
      <c r="U4409" s="155"/>
      <c r="V4409" s="66">
        <f>V4410+V4412</f>
        <v>0</v>
      </c>
      <c r="X4409" s="66">
        <f>X4410+X4412</f>
        <v>0</v>
      </c>
      <c r="Z4409" s="66">
        <f>Z4410+Z4412</f>
        <v>0</v>
      </c>
      <c r="AB4409" s="66">
        <f>AB4410+AB4412</f>
        <v>0</v>
      </c>
      <c r="AD4409" s="66">
        <f>AD4410+AD4412</f>
        <v>0</v>
      </c>
      <c r="AF4409" s="66">
        <f>AF4410+AF4412</f>
        <v>0</v>
      </c>
      <c r="AH4409" s="66">
        <f t="shared" si="734"/>
        <v>0</v>
      </c>
      <c r="AI4409" s="8"/>
      <c r="AJ4409" s="66">
        <f>AJ4410+AJ4412</f>
        <v>0</v>
      </c>
      <c r="AK4409" s="67"/>
      <c r="AL4409" s="66">
        <f>AL4410+AL4412</f>
        <v>0</v>
      </c>
      <c r="AM4409" s="66"/>
      <c r="AN4409" s="66">
        <f>AN4410+AN4412</f>
        <v>0</v>
      </c>
      <c r="AO4409" s="66"/>
      <c r="AP4409" s="66">
        <f>AP4410+AP4412</f>
        <v>0</v>
      </c>
      <c r="AQ4409" s="66"/>
    </row>
    <row r="4410" spans="2:43" ht="18" hidden="1" customHeight="1" x14ac:dyDescent="0.2">
      <c r="B4410" s="4"/>
      <c r="C4410" s="117"/>
      <c r="D4410" s="117"/>
      <c r="E4410" s="117"/>
      <c r="F4410" s="48"/>
      <c r="G4410" s="11"/>
      <c r="H4410" s="117"/>
      <c r="I4410" s="124"/>
      <c r="J4410" s="124"/>
      <c r="K4410" s="144"/>
      <c r="L4410" s="11"/>
      <c r="M4410" s="143"/>
      <c r="N4410" s="42"/>
      <c r="O4410" s="128"/>
      <c r="P4410" s="130"/>
      <c r="Q4410" s="131">
        <v>1</v>
      </c>
      <c r="R4410" s="68"/>
      <c r="S4410" s="35"/>
      <c r="T4410" s="69" t="s">
        <v>231</v>
      </c>
      <c r="U4410" s="92"/>
      <c r="V4410" s="70">
        <f>V4411</f>
        <v>0</v>
      </c>
      <c r="X4410" s="447">
        <f>X4411</f>
        <v>0</v>
      </c>
      <c r="Z4410" s="447">
        <f>Z4411</f>
        <v>0</v>
      </c>
      <c r="AB4410" s="447">
        <f>AB4411</f>
        <v>0</v>
      </c>
      <c r="AD4410" s="447">
        <f>AD4411</f>
        <v>0</v>
      </c>
      <c r="AF4410" s="447">
        <f>AF4411</f>
        <v>0</v>
      </c>
      <c r="AH4410" s="447">
        <f t="shared" si="734"/>
        <v>0</v>
      </c>
      <c r="AI4410" s="67"/>
      <c r="AJ4410" s="447">
        <f>AJ4411</f>
        <v>0</v>
      </c>
      <c r="AK4410" s="71"/>
      <c r="AL4410" s="447">
        <f>AL4411</f>
        <v>0</v>
      </c>
      <c r="AM4410" s="447"/>
      <c r="AN4410" s="447">
        <f>AN4411</f>
        <v>0</v>
      </c>
      <c r="AO4410" s="447"/>
      <c r="AP4410" s="447">
        <f>AP4411</f>
        <v>0</v>
      </c>
      <c r="AQ4410" s="447"/>
    </row>
    <row r="4411" spans="2:43" ht="18" hidden="1" customHeight="1" x14ac:dyDescent="0.2">
      <c r="B4411" s="4"/>
      <c r="C4411" s="117"/>
      <c r="D4411" s="117"/>
      <c r="E4411" s="117"/>
      <c r="F4411" s="48"/>
      <c r="G4411" s="11"/>
      <c r="H4411" s="117"/>
      <c r="I4411" s="124"/>
      <c r="J4411" s="124"/>
      <c r="K4411" s="144"/>
      <c r="L4411" s="11"/>
      <c r="M4411" s="143"/>
      <c r="N4411" s="42"/>
      <c r="O4411" s="128"/>
      <c r="P4411" s="130"/>
      <c r="Q4411" s="131"/>
      <c r="R4411" s="72" t="s">
        <v>3</v>
      </c>
      <c r="S4411" s="181"/>
      <c r="T4411" s="73" t="s">
        <v>231</v>
      </c>
      <c r="V4411" s="74">
        <v>0</v>
      </c>
      <c r="X4411" s="74">
        <v>0</v>
      </c>
      <c r="Z4411" s="74">
        <v>0</v>
      </c>
      <c r="AB4411" s="74">
        <v>0</v>
      </c>
      <c r="AD4411" s="74">
        <v>0</v>
      </c>
      <c r="AF4411" s="74">
        <v>0</v>
      </c>
      <c r="AH4411" s="74">
        <f t="shared" si="734"/>
        <v>0</v>
      </c>
      <c r="AI4411" s="446"/>
      <c r="AJ4411" s="74">
        <v>0</v>
      </c>
      <c r="AK4411" s="8"/>
      <c r="AL4411" s="74">
        <v>0</v>
      </c>
      <c r="AM4411" s="74"/>
      <c r="AN4411" s="74">
        <v>0</v>
      </c>
      <c r="AO4411" s="74"/>
      <c r="AP4411" s="74">
        <v>0</v>
      </c>
      <c r="AQ4411" s="74"/>
    </row>
    <row r="4412" spans="2:43" ht="18" hidden="1" customHeight="1" x14ac:dyDescent="0.2">
      <c r="B4412" s="4"/>
      <c r="C4412" s="117"/>
      <c r="D4412" s="117"/>
      <c r="E4412" s="117"/>
      <c r="F4412" s="48"/>
      <c r="G4412" s="11"/>
      <c r="H4412" s="117"/>
      <c r="I4412" s="124"/>
      <c r="J4412" s="124"/>
      <c r="K4412" s="144"/>
      <c r="L4412" s="11"/>
      <c r="M4412" s="143"/>
      <c r="N4412" s="42"/>
      <c r="O4412" s="128"/>
      <c r="P4412" s="130"/>
      <c r="Q4412" s="131">
        <v>2</v>
      </c>
      <c r="R4412" s="68"/>
      <c r="S4412" s="35"/>
      <c r="T4412" s="69" t="s">
        <v>232</v>
      </c>
      <c r="U4412" s="92"/>
      <c r="V4412" s="70">
        <f>V4413</f>
        <v>0</v>
      </c>
      <c r="X4412" s="447">
        <f>X4413</f>
        <v>0</v>
      </c>
      <c r="Z4412" s="447">
        <f>Z4413</f>
        <v>0</v>
      </c>
      <c r="AB4412" s="447">
        <f>AB4413</f>
        <v>0</v>
      </c>
      <c r="AD4412" s="447">
        <f>AD4413</f>
        <v>0</v>
      </c>
      <c r="AF4412" s="447">
        <f>AF4413</f>
        <v>0</v>
      </c>
      <c r="AH4412" s="447">
        <f t="shared" si="734"/>
        <v>0</v>
      </c>
      <c r="AI4412" s="8"/>
      <c r="AJ4412" s="447">
        <f>AJ4413</f>
        <v>0</v>
      </c>
      <c r="AK4412" s="71"/>
      <c r="AL4412" s="447">
        <f>AL4413</f>
        <v>0</v>
      </c>
      <c r="AM4412" s="447"/>
      <c r="AN4412" s="447">
        <f>AN4413</f>
        <v>0</v>
      </c>
      <c r="AO4412" s="447"/>
      <c r="AP4412" s="447">
        <f>AP4413</f>
        <v>0</v>
      </c>
      <c r="AQ4412" s="447"/>
    </row>
    <row r="4413" spans="2:43" ht="18" hidden="1" customHeight="1" x14ac:dyDescent="0.2">
      <c r="B4413" s="4"/>
      <c r="C4413" s="117"/>
      <c r="D4413" s="117"/>
      <c r="E4413" s="117"/>
      <c r="F4413" s="48"/>
      <c r="G4413" s="11"/>
      <c r="H4413" s="117"/>
      <c r="I4413" s="124"/>
      <c r="J4413" s="124"/>
      <c r="K4413" s="144"/>
      <c r="L4413" s="11"/>
      <c r="M4413" s="143"/>
      <c r="N4413" s="42"/>
      <c r="O4413" s="128"/>
      <c r="P4413" s="130"/>
      <c r="Q4413" s="131"/>
      <c r="R4413" s="72" t="s">
        <v>3</v>
      </c>
      <c r="S4413" s="181"/>
      <c r="T4413" s="77" t="s">
        <v>232</v>
      </c>
      <c r="U4413" s="141"/>
      <c r="V4413" s="74">
        <v>0</v>
      </c>
      <c r="X4413" s="74">
        <v>0</v>
      </c>
      <c r="Z4413" s="74">
        <v>0</v>
      </c>
      <c r="AB4413" s="74">
        <v>0</v>
      </c>
      <c r="AD4413" s="74">
        <v>0</v>
      </c>
      <c r="AF4413" s="74">
        <v>0</v>
      </c>
      <c r="AH4413" s="74">
        <f t="shared" si="734"/>
        <v>0</v>
      </c>
      <c r="AI4413" s="446"/>
      <c r="AJ4413" s="74">
        <v>0</v>
      </c>
      <c r="AK4413" s="8"/>
      <c r="AL4413" s="74">
        <v>0</v>
      </c>
      <c r="AM4413" s="74"/>
      <c r="AN4413" s="74">
        <v>0</v>
      </c>
      <c r="AO4413" s="74"/>
      <c r="AP4413" s="74">
        <v>0</v>
      </c>
      <c r="AQ4413" s="74"/>
    </row>
    <row r="4414" spans="2:43" ht="18" hidden="1" customHeight="1" x14ac:dyDescent="0.2">
      <c r="B4414" s="4"/>
      <c r="C4414" s="117"/>
      <c r="D4414" s="117"/>
      <c r="E4414" s="117"/>
      <c r="F4414" s="48"/>
      <c r="G4414" s="11"/>
      <c r="H4414" s="117"/>
      <c r="I4414" s="124"/>
      <c r="J4414" s="124"/>
      <c r="K4414" s="144"/>
      <c r="L4414" s="11"/>
      <c r="M4414" s="143"/>
      <c r="N4414" s="42"/>
      <c r="O4414" s="133" t="s">
        <v>55</v>
      </c>
      <c r="P4414" s="134"/>
      <c r="Q4414" s="134"/>
      <c r="R4414" s="79"/>
      <c r="S4414" s="252"/>
      <c r="T4414" s="80" t="s">
        <v>29</v>
      </c>
      <c r="U4414" s="242"/>
      <c r="V4414" s="88">
        <f>V4415</f>
        <v>0</v>
      </c>
      <c r="X4414" s="88">
        <f>X4415</f>
        <v>0</v>
      </c>
      <c r="Z4414" s="88">
        <f>Z4415</f>
        <v>0</v>
      </c>
      <c r="AB4414" s="88">
        <f>AB4415</f>
        <v>0</v>
      </c>
      <c r="AD4414" s="88" t="e">
        <f>#REF!</f>
        <v>#REF!</v>
      </c>
      <c r="AF4414" s="88">
        <f>AF4415</f>
        <v>0</v>
      </c>
      <c r="AH4414" s="88" t="e">
        <f t="shared" si="734"/>
        <v>#REF!</v>
      </c>
      <c r="AI4414" s="8"/>
      <c r="AJ4414" s="88">
        <f>AJ4415</f>
        <v>0</v>
      </c>
      <c r="AK4414" s="89"/>
      <c r="AL4414" s="88">
        <f t="shared" ref="AL4414:AP4416" si="749">AL4415</f>
        <v>0</v>
      </c>
      <c r="AM4414" s="88"/>
      <c r="AN4414" s="88">
        <f t="shared" si="749"/>
        <v>0</v>
      </c>
      <c r="AO4414" s="88"/>
      <c r="AP4414" s="88">
        <f t="shared" si="749"/>
        <v>0</v>
      </c>
      <c r="AQ4414" s="88"/>
    </row>
    <row r="4415" spans="2:43" ht="18" hidden="1" customHeight="1" x14ac:dyDescent="0.2">
      <c r="B4415" s="4"/>
      <c r="C4415" s="117"/>
      <c r="D4415" s="117"/>
      <c r="E4415" s="117"/>
      <c r="F4415" s="48"/>
      <c r="G4415" s="11"/>
      <c r="H4415" s="117"/>
      <c r="I4415" s="124"/>
      <c r="J4415" s="124"/>
      <c r="K4415" s="144"/>
      <c r="L4415" s="11"/>
      <c r="M4415" s="143"/>
      <c r="N4415" s="42"/>
      <c r="O4415" s="128"/>
      <c r="P4415" s="129">
        <v>3</v>
      </c>
      <c r="Q4415" s="129"/>
      <c r="R4415" s="64"/>
      <c r="S4415" s="234"/>
      <c r="T4415" s="65" t="s">
        <v>54</v>
      </c>
      <c r="U4415" s="155"/>
      <c r="V4415" s="66">
        <f>V4416</f>
        <v>0</v>
      </c>
      <c r="X4415" s="66">
        <f>X4416</f>
        <v>0</v>
      </c>
      <c r="Z4415" s="66">
        <f>Z4416</f>
        <v>0</v>
      </c>
      <c r="AB4415" s="66">
        <f>AB4416</f>
        <v>0</v>
      </c>
      <c r="AD4415" s="66" t="e">
        <f>#REF!</f>
        <v>#REF!</v>
      </c>
      <c r="AF4415" s="66">
        <f>AF4416</f>
        <v>0</v>
      </c>
      <c r="AH4415" s="66" t="e">
        <f t="shared" si="734"/>
        <v>#REF!</v>
      </c>
      <c r="AI4415" s="89"/>
      <c r="AJ4415" s="66">
        <f>AJ4416</f>
        <v>0</v>
      </c>
      <c r="AK4415" s="67"/>
      <c r="AL4415" s="66">
        <f t="shared" si="749"/>
        <v>0</v>
      </c>
      <c r="AM4415" s="66"/>
      <c r="AN4415" s="66">
        <f t="shared" si="749"/>
        <v>0</v>
      </c>
      <c r="AO4415" s="66"/>
      <c r="AP4415" s="66">
        <f t="shared" si="749"/>
        <v>0</v>
      </c>
      <c r="AQ4415" s="66"/>
    </row>
    <row r="4416" spans="2:43" ht="18" hidden="1" customHeight="1" x14ac:dyDescent="0.2">
      <c r="B4416" s="4"/>
      <c r="C4416" s="117"/>
      <c r="D4416" s="117"/>
      <c r="E4416" s="117"/>
      <c r="F4416" s="48"/>
      <c r="G4416" s="11"/>
      <c r="H4416" s="117"/>
      <c r="I4416" s="124"/>
      <c r="J4416" s="124"/>
      <c r="K4416" s="144"/>
      <c r="L4416" s="11"/>
      <c r="M4416" s="143"/>
      <c r="N4416" s="42"/>
      <c r="O4416" s="128"/>
      <c r="P4416" s="130"/>
      <c r="Q4416" s="131">
        <v>1</v>
      </c>
      <c r="R4416" s="68"/>
      <c r="S4416" s="35"/>
      <c r="T4416" s="69" t="s">
        <v>69</v>
      </c>
      <c r="U4416" s="92"/>
      <c r="V4416" s="70">
        <f>V4417</f>
        <v>0</v>
      </c>
      <c r="X4416" s="70">
        <f>X4417</f>
        <v>0</v>
      </c>
      <c r="Z4416" s="70">
        <f>Z4417</f>
        <v>0</v>
      </c>
      <c r="AB4416" s="70">
        <f>AB4417</f>
        <v>0</v>
      </c>
      <c r="AD4416" s="70" t="e">
        <f>#REF!</f>
        <v>#REF!</v>
      </c>
      <c r="AF4416" s="70">
        <f>AF4417</f>
        <v>0</v>
      </c>
      <c r="AH4416" s="70" t="e">
        <f t="shared" si="734"/>
        <v>#REF!</v>
      </c>
      <c r="AI4416" s="67"/>
      <c r="AJ4416" s="447">
        <f>AJ4417</f>
        <v>0</v>
      </c>
      <c r="AK4416" s="71"/>
      <c r="AL4416" s="447">
        <f t="shared" si="749"/>
        <v>0</v>
      </c>
      <c r="AM4416" s="447"/>
      <c r="AN4416" s="447">
        <f t="shared" si="749"/>
        <v>0</v>
      </c>
      <c r="AO4416" s="70"/>
      <c r="AP4416" s="447">
        <f t="shared" si="749"/>
        <v>0</v>
      </c>
      <c r="AQ4416" s="70"/>
    </row>
    <row r="4417" spans="2:43" ht="18" hidden="1" customHeight="1" x14ac:dyDescent="0.2">
      <c r="B4417" s="4"/>
      <c r="C4417" s="117"/>
      <c r="D4417" s="117"/>
      <c r="E4417" s="117"/>
      <c r="F4417" s="48"/>
      <c r="G4417" s="11"/>
      <c r="H4417" s="117"/>
      <c r="I4417" s="124"/>
      <c r="J4417" s="124"/>
      <c r="K4417" s="144"/>
      <c r="L4417" s="11"/>
      <c r="M4417" s="143"/>
      <c r="N4417" s="42"/>
      <c r="O4417" s="128"/>
      <c r="P4417" s="130"/>
      <c r="Q4417" s="130"/>
      <c r="R4417" s="72" t="s">
        <v>55</v>
      </c>
      <c r="S4417" s="181"/>
      <c r="T4417" s="73" t="s">
        <v>193</v>
      </c>
      <c r="V4417" s="74">
        <v>0</v>
      </c>
      <c r="X4417" s="74">
        <v>0</v>
      </c>
      <c r="Z4417" s="74">
        <v>0</v>
      </c>
      <c r="AB4417" s="74">
        <v>0</v>
      </c>
      <c r="AD4417" s="74">
        <v>0</v>
      </c>
      <c r="AF4417" s="74">
        <v>0</v>
      </c>
      <c r="AH4417" s="74">
        <f t="shared" si="734"/>
        <v>0</v>
      </c>
      <c r="AI4417" s="446"/>
      <c r="AJ4417" s="74">
        <v>0</v>
      </c>
      <c r="AK4417" s="8"/>
      <c r="AL4417" s="74">
        <v>0</v>
      </c>
      <c r="AM4417" s="74"/>
      <c r="AN4417" s="74">
        <v>0</v>
      </c>
      <c r="AO4417" s="74"/>
      <c r="AP4417" s="74">
        <v>0</v>
      </c>
      <c r="AQ4417" s="74"/>
    </row>
    <row r="4418" spans="2:43" ht="18" customHeight="1" x14ac:dyDescent="0.2">
      <c r="B4418" s="4"/>
      <c r="C4418" s="117"/>
      <c r="D4418" s="117"/>
      <c r="E4418" s="117"/>
      <c r="F4418" s="48"/>
      <c r="G4418" s="11"/>
      <c r="H4418" s="117"/>
      <c r="I4418" s="124"/>
      <c r="J4418" s="124"/>
      <c r="K4418" s="144"/>
      <c r="L4418" s="11"/>
      <c r="M4418" s="143"/>
      <c r="N4418" s="42"/>
      <c r="O4418" s="128"/>
      <c r="P4418" s="130"/>
      <c r="Q4418" s="130"/>
      <c r="R4418" s="72"/>
      <c r="S4418" s="181"/>
      <c r="T4418" s="73"/>
      <c r="V4418" s="74"/>
      <c r="X4418" s="74"/>
      <c r="Z4418" s="74"/>
      <c r="AB4418" s="74"/>
      <c r="AD4418" s="74"/>
      <c r="AF4418" s="74"/>
      <c r="AH4418" s="74">
        <f t="shared" si="734"/>
        <v>0</v>
      </c>
      <c r="AI4418" s="8"/>
      <c r="AJ4418" s="74"/>
      <c r="AK4418" s="8"/>
      <c r="AL4418" s="74"/>
      <c r="AM4418" s="74"/>
      <c r="AN4418" s="74"/>
      <c r="AO4418" s="74"/>
      <c r="AP4418" s="74"/>
      <c r="AQ4418" s="74"/>
    </row>
    <row r="4419" spans="2:43" ht="18" customHeight="1" x14ac:dyDescent="0.2">
      <c r="B4419" s="4"/>
      <c r="C4419" s="117"/>
      <c r="D4419" s="117"/>
      <c r="E4419" s="117"/>
      <c r="F4419" s="113">
        <v>5</v>
      </c>
      <c r="G4419" s="283"/>
      <c r="H4419" s="171"/>
      <c r="I4419" s="114"/>
      <c r="J4419" s="114"/>
      <c r="K4419" s="167"/>
      <c r="L4419" s="276"/>
      <c r="M4419" s="166"/>
      <c r="N4419" s="259"/>
      <c r="O4419" s="115"/>
      <c r="P4419" s="116"/>
      <c r="Q4419" s="116"/>
      <c r="R4419" s="52"/>
      <c r="S4419" s="247"/>
      <c r="T4419" s="53" t="s">
        <v>134</v>
      </c>
      <c r="U4419" s="240"/>
      <c r="V4419" s="54">
        <f>V4420</f>
        <v>152000</v>
      </c>
      <c r="X4419" s="54">
        <f>X4420</f>
        <v>218700</v>
      </c>
      <c r="Z4419" s="54">
        <f>Z4420</f>
        <v>224850</v>
      </c>
      <c r="AB4419" s="54">
        <f>AB4420</f>
        <v>338800</v>
      </c>
      <c r="AD4419" s="54" t="e">
        <f>AD4420</f>
        <v>#REF!</v>
      </c>
      <c r="AF4419" s="54">
        <f>AF4420</f>
        <v>26500</v>
      </c>
      <c r="AH4419" s="54" t="e">
        <f t="shared" si="734"/>
        <v>#REF!</v>
      </c>
      <c r="AI4419" s="8"/>
      <c r="AJ4419" s="54">
        <f>AJ4420</f>
        <v>115050</v>
      </c>
      <c r="AK4419" s="55"/>
      <c r="AL4419" s="54">
        <f t="shared" ref="AL4419:AP4422" si="750">AL4420</f>
        <v>464960</v>
      </c>
      <c r="AM4419" s="54"/>
      <c r="AN4419" s="54">
        <f t="shared" si="750"/>
        <v>503240</v>
      </c>
      <c r="AO4419" s="54"/>
      <c r="AP4419" s="54">
        <f t="shared" si="750"/>
        <v>503240</v>
      </c>
      <c r="AQ4419" s="54"/>
    </row>
    <row r="4420" spans="2:43" ht="18" customHeight="1" x14ac:dyDescent="0.2">
      <c r="B4420" s="4"/>
      <c r="C4420" s="117"/>
      <c r="D4420" s="117"/>
      <c r="E4420" s="117"/>
      <c r="F4420" s="48"/>
      <c r="G4420" s="11"/>
      <c r="H4420" s="112" t="s">
        <v>33</v>
      </c>
      <c r="I4420" s="118"/>
      <c r="J4420" s="118"/>
      <c r="K4420" s="170"/>
      <c r="L4420" s="34"/>
      <c r="M4420" s="169"/>
      <c r="N4420" s="260"/>
      <c r="O4420" s="119"/>
      <c r="P4420" s="120"/>
      <c r="Q4420" s="120"/>
      <c r="R4420" s="56"/>
      <c r="S4420" s="248"/>
      <c r="T4420" s="57" t="s">
        <v>92</v>
      </c>
      <c r="U4420" s="236"/>
      <c r="V4420" s="58">
        <f>V4421</f>
        <v>152000</v>
      </c>
      <c r="X4420" s="659">
        <f>X4421</f>
        <v>218700</v>
      </c>
      <c r="Z4420" s="659">
        <f>Z4421</f>
        <v>224850</v>
      </c>
      <c r="AB4420" s="659">
        <f>AB4421</f>
        <v>338800</v>
      </c>
      <c r="AD4420" s="659" t="e">
        <f>AD4421</f>
        <v>#REF!</v>
      </c>
      <c r="AF4420" s="659">
        <f>AF4421</f>
        <v>26500</v>
      </c>
      <c r="AH4420" s="659" t="e">
        <f t="shared" si="734"/>
        <v>#REF!</v>
      </c>
      <c r="AI4420" s="55"/>
      <c r="AJ4420" s="659">
        <f>AJ4421</f>
        <v>115050</v>
      </c>
      <c r="AK4420" s="59"/>
      <c r="AL4420" s="659">
        <f t="shared" si="750"/>
        <v>464960</v>
      </c>
      <c r="AM4420" s="659"/>
      <c r="AN4420" s="659">
        <f t="shared" si="750"/>
        <v>503240</v>
      </c>
      <c r="AO4420" s="659"/>
      <c r="AP4420" s="659">
        <f t="shared" si="750"/>
        <v>503240</v>
      </c>
      <c r="AQ4420" s="659"/>
    </row>
    <row r="4421" spans="2:43" ht="18" customHeight="1" x14ac:dyDescent="0.2">
      <c r="B4421" s="4"/>
      <c r="C4421" s="117"/>
      <c r="D4421" s="117"/>
      <c r="E4421" s="117"/>
      <c r="F4421" s="48"/>
      <c r="G4421" s="11"/>
      <c r="H4421" s="132"/>
      <c r="I4421" s="121">
        <v>4</v>
      </c>
      <c r="J4421" s="121"/>
      <c r="K4421" s="164"/>
      <c r="L4421" s="277"/>
      <c r="M4421" s="163"/>
      <c r="N4421" s="261"/>
      <c r="O4421" s="122"/>
      <c r="P4421" s="123"/>
      <c r="Q4421" s="123"/>
      <c r="R4421" s="49"/>
      <c r="S4421" s="18"/>
      <c r="T4421" s="50" t="s">
        <v>93</v>
      </c>
      <c r="U4421" s="76"/>
      <c r="V4421" s="51">
        <f>V4422</f>
        <v>152000</v>
      </c>
      <c r="X4421" s="51">
        <f>X4422</f>
        <v>218700</v>
      </c>
      <c r="Z4421" s="51">
        <f>Z4422</f>
        <v>224850</v>
      </c>
      <c r="AB4421" s="51">
        <f>AB4422</f>
        <v>338800</v>
      </c>
      <c r="AD4421" s="51" t="e">
        <f>AD4422</f>
        <v>#REF!</v>
      </c>
      <c r="AF4421" s="51">
        <f>AF4422</f>
        <v>26500</v>
      </c>
      <c r="AH4421" s="51" t="e">
        <f t="shared" si="734"/>
        <v>#REF!</v>
      </c>
      <c r="AI4421" s="660"/>
      <c r="AJ4421" s="51">
        <f>AJ4422</f>
        <v>115050</v>
      </c>
      <c r="AK4421" s="5"/>
      <c r="AL4421" s="51">
        <f t="shared" si="750"/>
        <v>464960</v>
      </c>
      <c r="AM4421" s="51"/>
      <c r="AN4421" s="51">
        <f t="shared" si="750"/>
        <v>503240</v>
      </c>
      <c r="AO4421" s="51"/>
      <c r="AP4421" s="51">
        <f t="shared" si="750"/>
        <v>503240</v>
      </c>
      <c r="AQ4421" s="51"/>
    </row>
    <row r="4422" spans="2:43" ht="18" customHeight="1" x14ac:dyDescent="0.2">
      <c r="B4422" s="4"/>
      <c r="C4422" s="117"/>
      <c r="D4422" s="117"/>
      <c r="E4422" s="117"/>
      <c r="F4422" s="48"/>
      <c r="G4422" s="11"/>
      <c r="H4422" s="132"/>
      <c r="I4422" s="121"/>
      <c r="J4422" s="121">
        <v>2</v>
      </c>
      <c r="K4422" s="164"/>
      <c r="L4422" s="277"/>
      <c r="M4422" s="163"/>
      <c r="N4422" s="261"/>
      <c r="O4422" s="122"/>
      <c r="P4422" s="123"/>
      <c r="Q4422" s="123"/>
      <c r="R4422" s="49"/>
      <c r="S4422" s="18"/>
      <c r="T4422" s="50" t="s">
        <v>248</v>
      </c>
      <c r="U4422" s="76"/>
      <c r="V4422" s="51">
        <f>V4423</f>
        <v>152000</v>
      </c>
      <c r="X4422" s="51">
        <f>X4423</f>
        <v>218700</v>
      </c>
      <c r="Z4422" s="51">
        <f>Z4423</f>
        <v>224850</v>
      </c>
      <c r="AB4422" s="51">
        <f>AB4423</f>
        <v>338800</v>
      </c>
      <c r="AD4422" s="51" t="e">
        <f>AD4423</f>
        <v>#REF!</v>
      </c>
      <c r="AF4422" s="51">
        <f>AF4423</f>
        <v>26500</v>
      </c>
      <c r="AH4422" s="51" t="e">
        <f t="shared" si="734"/>
        <v>#REF!</v>
      </c>
      <c r="AI4422" s="5"/>
      <c r="AJ4422" s="51">
        <f>AJ4423</f>
        <v>115050</v>
      </c>
      <c r="AK4422" s="5"/>
      <c r="AL4422" s="51">
        <f t="shared" si="750"/>
        <v>464960</v>
      </c>
      <c r="AM4422" s="51"/>
      <c r="AN4422" s="51">
        <f t="shared" si="750"/>
        <v>503240</v>
      </c>
      <c r="AO4422" s="51"/>
      <c r="AP4422" s="51">
        <f t="shared" si="750"/>
        <v>503240</v>
      </c>
      <c r="AQ4422" s="51"/>
    </row>
    <row r="4423" spans="2:43" ht="18" customHeight="1" x14ac:dyDescent="0.2">
      <c r="B4423" s="4"/>
      <c r="C4423" s="117"/>
      <c r="D4423" s="117"/>
      <c r="E4423" s="117"/>
      <c r="F4423" s="48"/>
      <c r="G4423" s="11"/>
      <c r="H4423" s="117"/>
      <c r="I4423" s="124"/>
      <c r="J4423" s="124"/>
      <c r="K4423" s="144"/>
      <c r="L4423" s="11"/>
      <c r="M4423" s="226">
        <v>2</v>
      </c>
      <c r="N4423" s="262"/>
      <c r="O4423" s="125"/>
      <c r="P4423" s="126"/>
      <c r="Q4423" s="126"/>
      <c r="R4423" s="60"/>
      <c r="S4423" s="249"/>
      <c r="T4423" s="61" t="s">
        <v>413</v>
      </c>
      <c r="U4423" s="241"/>
      <c r="V4423" s="62">
        <f>V4424+V4445+V4455+V4490</f>
        <v>152000</v>
      </c>
      <c r="X4423" s="62">
        <f>X4424+X4445+X4455+X4490</f>
        <v>218700</v>
      </c>
      <c r="Z4423" s="62">
        <f>Z4424+Z4445+Z4455+Z4490</f>
        <v>224850</v>
      </c>
      <c r="AB4423" s="62">
        <f>AB4424+AB4445+AB4455+AB4490</f>
        <v>338800</v>
      </c>
      <c r="AD4423" s="62" t="e">
        <f>AD4424+AD4445+AD4455+AD4490</f>
        <v>#REF!</v>
      </c>
      <c r="AF4423" s="62">
        <f>AF4424+AF4445+AF4455+AF4490</f>
        <v>26500</v>
      </c>
      <c r="AH4423" s="62" t="e">
        <f t="shared" si="734"/>
        <v>#REF!</v>
      </c>
      <c r="AI4423" s="5"/>
      <c r="AJ4423" s="62">
        <f>AJ4424+AJ4445+AJ4455+AJ4490</f>
        <v>115050</v>
      </c>
      <c r="AK4423" s="63"/>
      <c r="AL4423" s="62">
        <f>AL4424+AL4445+AL4455+AL4490</f>
        <v>464960</v>
      </c>
      <c r="AM4423" s="62"/>
      <c r="AN4423" s="62">
        <f>AN4424+AN4445+AN4455+AN4490</f>
        <v>503240</v>
      </c>
      <c r="AO4423" s="62"/>
      <c r="AP4423" s="62">
        <f>AP4424+AP4445+AP4455+AP4490</f>
        <v>503240</v>
      </c>
      <c r="AQ4423" s="62"/>
    </row>
    <row r="4424" spans="2:43" ht="18" customHeight="1" x14ac:dyDescent="0.2">
      <c r="B4424" s="4"/>
      <c r="C4424" s="117"/>
      <c r="D4424" s="117"/>
      <c r="E4424" s="117"/>
      <c r="F4424" s="48"/>
      <c r="G4424" s="11"/>
      <c r="H4424" s="117"/>
      <c r="I4424" s="124"/>
      <c r="J4424" s="124"/>
      <c r="K4424" s="144"/>
      <c r="L4424" s="11"/>
      <c r="M4424" s="143"/>
      <c r="N4424" s="42"/>
      <c r="O4424" s="127" t="s">
        <v>3</v>
      </c>
      <c r="P4424" s="123"/>
      <c r="Q4424" s="123"/>
      <c r="R4424" s="49"/>
      <c r="S4424" s="18"/>
      <c r="T4424" s="50" t="s">
        <v>7</v>
      </c>
      <c r="U4424" s="76"/>
      <c r="V4424" s="51">
        <f>V4425+V4441</f>
        <v>123000</v>
      </c>
      <c r="X4424" s="51">
        <f>X4425+X4441</f>
        <v>167400</v>
      </c>
      <c r="Z4424" s="51">
        <f>Z4425+Z4441</f>
        <v>190000</v>
      </c>
      <c r="AB4424" s="51">
        <f>AB4425+AB4441</f>
        <v>302200</v>
      </c>
      <c r="AD4424" s="51">
        <f>AD4425+AD4441</f>
        <v>326700</v>
      </c>
      <c r="AF4424" s="51">
        <f>AF4425+AF4441</f>
        <v>0</v>
      </c>
      <c r="AH4424" s="51">
        <f t="shared" si="734"/>
        <v>326700</v>
      </c>
      <c r="AI4424" s="63"/>
      <c r="AJ4424" s="51">
        <f>AJ4425+AJ4441</f>
        <v>102770</v>
      </c>
      <c r="AK4424" s="5"/>
      <c r="AL4424" s="51">
        <f>AL4425+AL4441</f>
        <v>414350</v>
      </c>
      <c r="AM4424" s="51"/>
      <c r="AN4424" s="51">
        <f>AN4425+AN4441</f>
        <v>448350</v>
      </c>
      <c r="AO4424" s="51"/>
      <c r="AP4424" s="51">
        <f>AP4425+AP4441</f>
        <v>448350</v>
      </c>
      <c r="AQ4424" s="51"/>
    </row>
    <row r="4425" spans="2:43" ht="18" customHeight="1" x14ac:dyDescent="0.2">
      <c r="B4425" s="4"/>
      <c r="C4425" s="117"/>
      <c r="D4425" s="117"/>
      <c r="E4425" s="117"/>
      <c r="F4425" s="48"/>
      <c r="G4425" s="11"/>
      <c r="H4425" s="117"/>
      <c r="I4425" s="124"/>
      <c r="J4425" s="124"/>
      <c r="K4425" s="144"/>
      <c r="L4425" s="11"/>
      <c r="M4425" s="143"/>
      <c r="N4425" s="42"/>
      <c r="O4425" s="128"/>
      <c r="P4425" s="129">
        <v>1</v>
      </c>
      <c r="Q4425" s="129"/>
      <c r="R4425" s="64"/>
      <c r="S4425" s="234"/>
      <c r="T4425" s="65" t="s">
        <v>8</v>
      </c>
      <c r="U4425" s="155"/>
      <c r="V4425" s="66">
        <f>V4426+V4429+V4432+V4434+V4437+V4439</f>
        <v>123000</v>
      </c>
      <c r="X4425" s="66">
        <f>X4426+X4429+X4432+X4434+X4437+X4439</f>
        <v>167400</v>
      </c>
      <c r="Z4425" s="66">
        <f>Z4426+Z4429+Z4432+Z4434+Z4437+Z4439</f>
        <v>190000</v>
      </c>
      <c r="AB4425" s="66">
        <f>AB4426+AB4429+AB4432+AB4434+AB4437+AB4439</f>
        <v>302200</v>
      </c>
      <c r="AD4425" s="66">
        <f>AD4426+AD4429+AD4432+AD4434+AD4437+AD4439</f>
        <v>326700</v>
      </c>
      <c r="AF4425" s="66">
        <f>AF4426+AF4429+AF4432+AF4434+AF4437+AF4439</f>
        <v>0</v>
      </c>
      <c r="AH4425" s="66">
        <f t="shared" si="734"/>
        <v>326700</v>
      </c>
      <c r="AI4425" s="5"/>
      <c r="AJ4425" s="66">
        <f>AJ4426+AJ4429+AJ4432+AJ4434+AJ4437+AJ4439</f>
        <v>102770</v>
      </c>
      <c r="AK4425" s="67"/>
      <c r="AL4425" s="66">
        <f>AL4426+AL4429+AL4432+AL4434+AL4437+AL4439</f>
        <v>414350</v>
      </c>
      <c r="AM4425" s="66"/>
      <c r="AN4425" s="66">
        <f>AN4426+AN4429+AN4432+AN4434+AN4437+AN4439</f>
        <v>448350</v>
      </c>
      <c r="AO4425" s="66"/>
      <c r="AP4425" s="66">
        <f>AP4426+AP4429+AP4432+AP4434+AP4437+AP4439</f>
        <v>448350</v>
      </c>
      <c r="AQ4425" s="66"/>
    </row>
    <row r="4426" spans="2:43" ht="18" customHeight="1" x14ac:dyDescent="0.2">
      <c r="B4426" s="4"/>
      <c r="C4426" s="117"/>
      <c r="D4426" s="117"/>
      <c r="E4426" s="117"/>
      <c r="F4426" s="48"/>
      <c r="G4426" s="11"/>
      <c r="H4426" s="117"/>
      <c r="I4426" s="124"/>
      <c r="J4426" s="124"/>
      <c r="K4426" s="144"/>
      <c r="L4426" s="11"/>
      <c r="M4426" s="143"/>
      <c r="N4426" s="42"/>
      <c r="O4426" s="128"/>
      <c r="P4426" s="130"/>
      <c r="Q4426" s="140">
        <v>1</v>
      </c>
      <c r="R4426" s="68"/>
      <c r="S4426" s="35"/>
      <c r="T4426" s="69" t="s">
        <v>9</v>
      </c>
      <c r="U4426" s="92"/>
      <c r="V4426" s="70">
        <f>V4427+V4428</f>
        <v>45000</v>
      </c>
      <c r="X4426" s="447">
        <f>X4427+X4428</f>
        <v>54200</v>
      </c>
      <c r="Z4426" s="447">
        <f>Z4427+Z4428</f>
        <v>80800</v>
      </c>
      <c r="AB4426" s="447">
        <f>AB4427+AB4428</f>
        <v>98600</v>
      </c>
      <c r="AD4426" s="447">
        <f>AD4427+AD4428</f>
        <v>117700</v>
      </c>
      <c r="AF4426" s="447">
        <f>AF4427+AF4428</f>
        <v>0</v>
      </c>
      <c r="AH4426" s="447">
        <f t="shared" si="734"/>
        <v>117700</v>
      </c>
      <c r="AI4426" s="67"/>
      <c r="AJ4426" s="447">
        <f>AJ4427+AJ4428</f>
        <v>33530</v>
      </c>
      <c r="AK4426" s="71"/>
      <c r="AL4426" s="447">
        <f>AL4427+AL4428</f>
        <v>147350</v>
      </c>
      <c r="AM4426" s="447"/>
      <c r="AN4426" s="447">
        <f>AN4427+AN4428</f>
        <v>159450</v>
      </c>
      <c r="AO4426" s="447"/>
      <c r="AP4426" s="447">
        <f>AP4427+AP4428</f>
        <v>159450</v>
      </c>
      <c r="AQ4426" s="447"/>
    </row>
    <row r="4427" spans="2:43" ht="18" customHeight="1" x14ac:dyDescent="0.2">
      <c r="B4427" s="4"/>
      <c r="C4427" s="117"/>
      <c r="D4427" s="117"/>
      <c r="E4427" s="117"/>
      <c r="F4427" s="48"/>
      <c r="G4427" s="11"/>
      <c r="H4427" s="117"/>
      <c r="I4427" s="124"/>
      <c r="J4427" s="124"/>
      <c r="K4427" s="144"/>
      <c r="L4427" s="11"/>
      <c r="M4427" s="143"/>
      <c r="N4427" s="42"/>
      <c r="O4427" s="128"/>
      <c r="P4427" s="130"/>
      <c r="Q4427" s="130"/>
      <c r="R4427" s="72" t="s">
        <v>3</v>
      </c>
      <c r="S4427" s="181"/>
      <c r="T4427" s="73" t="s">
        <v>9</v>
      </c>
      <c r="V4427" s="74">
        <v>45000</v>
      </c>
      <c r="X4427" s="74">
        <v>54200</v>
      </c>
      <c r="Z4427" s="829">
        <v>80800</v>
      </c>
      <c r="AB4427" s="74">
        <v>98600</v>
      </c>
      <c r="AD4427" s="74">
        <v>117700</v>
      </c>
      <c r="AF4427" s="74">
        <v>0</v>
      </c>
      <c r="AH4427" s="74">
        <f t="shared" si="734"/>
        <v>117700</v>
      </c>
      <c r="AI4427" s="446"/>
      <c r="AJ4427" s="74">
        <f t="shared" ref="AJ4427" si="751">CEILING(AB4427*34/100,10)</f>
        <v>33530</v>
      </c>
      <c r="AK4427" s="8"/>
      <c r="AL4427" s="74">
        <v>147350</v>
      </c>
      <c r="AM4427" s="74"/>
      <c r="AN4427" s="74">
        <v>159450</v>
      </c>
      <c r="AO4427" s="74"/>
      <c r="AP4427" s="74">
        <v>159450</v>
      </c>
      <c r="AQ4427" s="74"/>
    </row>
    <row r="4428" spans="2:43" ht="18" hidden="1" customHeight="1" x14ac:dyDescent="0.2">
      <c r="B4428" s="4"/>
      <c r="C4428" s="117"/>
      <c r="D4428" s="117"/>
      <c r="E4428" s="117"/>
      <c r="F4428" s="48"/>
      <c r="G4428" s="11"/>
      <c r="H4428" s="117"/>
      <c r="I4428" s="124"/>
      <c r="J4428" s="124"/>
      <c r="K4428" s="144"/>
      <c r="L4428" s="11"/>
      <c r="M4428" s="143"/>
      <c r="N4428" s="42"/>
      <c r="O4428" s="128"/>
      <c r="P4428" s="130"/>
      <c r="Q4428" s="130"/>
      <c r="R4428" s="72"/>
      <c r="S4428" s="181"/>
      <c r="T4428" s="73"/>
      <c r="V4428" s="74"/>
      <c r="X4428" s="74"/>
      <c r="Z4428" s="74"/>
      <c r="AB4428" s="74"/>
      <c r="AD4428" s="74"/>
      <c r="AF4428" s="74"/>
      <c r="AH4428" s="74">
        <f t="shared" si="734"/>
        <v>0</v>
      </c>
      <c r="AI4428" s="8"/>
      <c r="AJ4428" s="74"/>
      <c r="AK4428" s="8"/>
      <c r="AL4428" s="74"/>
      <c r="AM4428" s="74"/>
      <c r="AN4428" s="74"/>
      <c r="AO4428" s="74"/>
      <c r="AP4428" s="74"/>
      <c r="AQ4428" s="74"/>
    </row>
    <row r="4429" spans="2:43" ht="18" customHeight="1" x14ac:dyDescent="0.2">
      <c r="B4429" s="4"/>
      <c r="C4429" s="117"/>
      <c r="D4429" s="117"/>
      <c r="E4429" s="117"/>
      <c r="F4429" s="48"/>
      <c r="G4429" s="11"/>
      <c r="H4429" s="117"/>
      <c r="I4429" s="124"/>
      <c r="J4429" s="124"/>
      <c r="K4429" s="144"/>
      <c r="L4429" s="11"/>
      <c r="M4429" s="143"/>
      <c r="N4429" s="42"/>
      <c r="O4429" s="128"/>
      <c r="P4429" s="130"/>
      <c r="Q4429" s="131">
        <v>2</v>
      </c>
      <c r="R4429" s="68"/>
      <c r="S4429" s="35"/>
      <c r="T4429" s="69" t="s">
        <v>11</v>
      </c>
      <c r="U4429" s="92"/>
      <c r="V4429" s="70">
        <f>V4430+V4431</f>
        <v>42000</v>
      </c>
      <c r="X4429" s="447">
        <f>X4430+X4431</f>
        <v>60300</v>
      </c>
      <c r="Z4429" s="447">
        <f>Z4430+Z4431</f>
        <v>71200</v>
      </c>
      <c r="AB4429" s="447">
        <f>AB4430+AB4431</f>
        <v>138400</v>
      </c>
      <c r="AD4429" s="447">
        <f>AD4430+AD4431</f>
        <v>125600</v>
      </c>
      <c r="AF4429" s="447">
        <f>AF4430+AF4431</f>
        <v>0</v>
      </c>
      <c r="AH4429" s="447">
        <f t="shared" si="734"/>
        <v>125600</v>
      </c>
      <c r="AI4429" s="8"/>
      <c r="AJ4429" s="447">
        <f>AJ4430+AJ4431</f>
        <v>47060</v>
      </c>
      <c r="AK4429" s="71"/>
      <c r="AL4429" s="447">
        <f>AL4430+AL4431</f>
        <v>153400</v>
      </c>
      <c r="AM4429" s="447"/>
      <c r="AN4429" s="447">
        <f>AN4430+AN4431</f>
        <v>166000</v>
      </c>
      <c r="AO4429" s="447"/>
      <c r="AP4429" s="447">
        <f>AP4430+AP4431</f>
        <v>166000</v>
      </c>
      <c r="AQ4429" s="447"/>
    </row>
    <row r="4430" spans="2:43" ht="18" customHeight="1" x14ac:dyDescent="0.2">
      <c r="B4430" s="4"/>
      <c r="C4430" s="117"/>
      <c r="D4430" s="117"/>
      <c r="E4430" s="117"/>
      <c r="F4430" s="48"/>
      <c r="G4430" s="11"/>
      <c r="H4430" s="117"/>
      <c r="I4430" s="124"/>
      <c r="J4430" s="124"/>
      <c r="K4430" s="144"/>
      <c r="L4430" s="11"/>
      <c r="M4430" s="143"/>
      <c r="N4430" s="42"/>
      <c r="O4430" s="128"/>
      <c r="P4430" s="130"/>
      <c r="Q4430" s="130"/>
      <c r="R4430" s="72" t="s">
        <v>3</v>
      </c>
      <c r="S4430" s="181"/>
      <c r="T4430" s="73" t="s">
        <v>11</v>
      </c>
      <c r="V4430" s="74">
        <v>42000</v>
      </c>
      <c r="X4430" s="74">
        <v>60300</v>
      </c>
      <c r="Z4430" s="829">
        <v>71200</v>
      </c>
      <c r="AB4430" s="74">
        <v>138400</v>
      </c>
      <c r="AD4430" s="74">
        <v>125600</v>
      </c>
      <c r="AF4430" s="74">
        <v>0</v>
      </c>
      <c r="AH4430" s="74">
        <f t="shared" si="734"/>
        <v>125600</v>
      </c>
      <c r="AI4430" s="446"/>
      <c r="AJ4430" s="74">
        <f t="shared" ref="AJ4430" si="752">CEILING(AB4430*34/100,10)</f>
        <v>47060</v>
      </c>
      <c r="AK4430" s="8"/>
      <c r="AL4430" s="74">
        <v>153400</v>
      </c>
      <c r="AM4430" s="74"/>
      <c r="AN4430" s="74">
        <v>166000</v>
      </c>
      <c r="AO4430" s="74"/>
      <c r="AP4430" s="74">
        <v>166000</v>
      </c>
      <c r="AQ4430" s="74"/>
    </row>
    <row r="4431" spans="2:43" ht="18" hidden="1" customHeight="1" x14ac:dyDescent="0.2">
      <c r="B4431" s="4"/>
      <c r="C4431" s="117"/>
      <c r="D4431" s="117"/>
      <c r="E4431" s="117"/>
      <c r="F4431" s="48"/>
      <c r="G4431" s="11"/>
      <c r="H4431" s="117"/>
      <c r="I4431" s="124"/>
      <c r="J4431" s="124"/>
      <c r="K4431" s="144"/>
      <c r="L4431" s="11"/>
      <c r="M4431" s="143"/>
      <c r="N4431" s="42"/>
      <c r="O4431" s="128"/>
      <c r="P4431" s="130"/>
      <c r="Q4431" s="130"/>
      <c r="R4431" s="72"/>
      <c r="S4431" s="181"/>
      <c r="T4431" s="73"/>
      <c r="V4431" s="74"/>
      <c r="X4431" s="74"/>
      <c r="Z4431" s="74"/>
      <c r="AB4431" s="74"/>
      <c r="AD4431" s="74"/>
      <c r="AF4431" s="74"/>
      <c r="AH4431" s="74">
        <f t="shared" si="734"/>
        <v>0</v>
      </c>
      <c r="AI4431" s="8"/>
      <c r="AJ4431" s="74"/>
      <c r="AK4431" s="8"/>
      <c r="AL4431" s="74"/>
      <c r="AM4431" s="74"/>
      <c r="AN4431" s="74"/>
      <c r="AO4431" s="74"/>
      <c r="AP4431" s="74"/>
      <c r="AQ4431" s="74"/>
    </row>
    <row r="4432" spans="2:43" ht="18" customHeight="1" x14ac:dyDescent="0.2">
      <c r="B4432" s="4"/>
      <c r="C4432" s="117"/>
      <c r="D4432" s="117"/>
      <c r="E4432" s="117"/>
      <c r="F4432" s="48"/>
      <c r="G4432" s="11"/>
      <c r="H4432" s="117"/>
      <c r="I4432" s="124"/>
      <c r="J4432" s="124"/>
      <c r="K4432" s="144"/>
      <c r="L4432" s="11"/>
      <c r="M4432" s="143"/>
      <c r="N4432" s="42"/>
      <c r="O4432" s="128"/>
      <c r="P4432" s="130"/>
      <c r="Q4432" s="131">
        <v>3</v>
      </c>
      <c r="R4432" s="84"/>
      <c r="S4432" s="250"/>
      <c r="T4432" s="69" t="s">
        <v>12</v>
      </c>
      <c r="U4432" s="92"/>
      <c r="V4432" s="70">
        <f>SUM(V4433)</f>
        <v>33000</v>
      </c>
      <c r="X4432" s="447">
        <f>SUM(X4433)</f>
        <v>44100</v>
      </c>
      <c r="Z4432" s="447">
        <f>SUM(Z4433)</f>
        <v>35100</v>
      </c>
      <c r="AB4432" s="447">
        <f>SUM(AB4433)</f>
        <v>59200</v>
      </c>
      <c r="AD4432" s="447">
        <f>SUM(AD4433)</f>
        <v>75000</v>
      </c>
      <c r="AF4432" s="447">
        <f>SUM(AF4433)</f>
        <v>0</v>
      </c>
      <c r="AH4432" s="447">
        <f t="shared" ref="AH4432:AH4495" si="753">AD4432+AF4432</f>
        <v>75000</v>
      </c>
      <c r="AI4432" s="8"/>
      <c r="AJ4432" s="447">
        <f>SUM(AJ4433)</f>
        <v>20130</v>
      </c>
      <c r="AK4432" s="71"/>
      <c r="AL4432" s="447">
        <f>SUM(AL4433)</f>
        <v>108300</v>
      </c>
      <c r="AM4432" s="447"/>
      <c r="AN4432" s="447">
        <f>SUM(AN4433)</f>
        <v>117200</v>
      </c>
      <c r="AO4432" s="447"/>
      <c r="AP4432" s="447">
        <f>SUM(AP4433)</f>
        <v>117200</v>
      </c>
      <c r="AQ4432" s="447"/>
    </row>
    <row r="4433" spans="2:43" ht="18" customHeight="1" x14ac:dyDescent="0.2">
      <c r="B4433" s="4"/>
      <c r="C4433" s="117"/>
      <c r="D4433" s="117"/>
      <c r="E4433" s="117"/>
      <c r="F4433" s="48"/>
      <c r="G4433" s="11"/>
      <c r="H4433" s="117"/>
      <c r="I4433" s="124"/>
      <c r="J4433" s="124"/>
      <c r="K4433" s="144"/>
      <c r="L4433" s="11"/>
      <c r="M4433" s="143"/>
      <c r="N4433" s="42"/>
      <c r="O4433" s="128"/>
      <c r="P4433" s="130"/>
      <c r="Q4433" s="130"/>
      <c r="R4433" s="72" t="s">
        <v>3</v>
      </c>
      <c r="S4433" s="181"/>
      <c r="T4433" s="73" t="s">
        <v>12</v>
      </c>
      <c r="V4433" s="74">
        <v>33000</v>
      </c>
      <c r="X4433" s="74">
        <v>44100</v>
      </c>
      <c r="Z4433" s="829">
        <v>35100</v>
      </c>
      <c r="AB4433" s="74">
        <v>59200</v>
      </c>
      <c r="AD4433" s="74">
        <v>75000</v>
      </c>
      <c r="AF4433" s="74">
        <v>0</v>
      </c>
      <c r="AH4433" s="74">
        <f t="shared" si="753"/>
        <v>75000</v>
      </c>
      <c r="AI4433" s="446"/>
      <c r="AJ4433" s="74">
        <f t="shared" ref="AJ4433" si="754">CEILING(AB4433*34/100,10)</f>
        <v>20130</v>
      </c>
      <c r="AK4433" s="8"/>
      <c r="AL4433" s="74">
        <v>108300</v>
      </c>
      <c r="AM4433" s="74"/>
      <c r="AN4433" s="74">
        <v>117200</v>
      </c>
      <c r="AO4433" s="74"/>
      <c r="AP4433" s="74">
        <v>117200</v>
      </c>
      <c r="AQ4433" s="74"/>
    </row>
    <row r="4434" spans="2:43" ht="18" customHeight="1" x14ac:dyDescent="0.2">
      <c r="B4434" s="4"/>
      <c r="C4434" s="117"/>
      <c r="D4434" s="117"/>
      <c r="E4434" s="117"/>
      <c r="F4434" s="48"/>
      <c r="G4434" s="11"/>
      <c r="H4434" s="117"/>
      <c r="I4434" s="124"/>
      <c r="J4434" s="124"/>
      <c r="K4434" s="144"/>
      <c r="L4434" s="11"/>
      <c r="M4434" s="143"/>
      <c r="N4434" s="42"/>
      <c r="O4434" s="128"/>
      <c r="P4434" s="130"/>
      <c r="Q4434" s="131">
        <v>4</v>
      </c>
      <c r="R4434" s="68"/>
      <c r="S4434" s="35"/>
      <c r="T4434" s="69" t="s">
        <v>13</v>
      </c>
      <c r="U4434" s="92"/>
      <c r="V4434" s="70">
        <f>SUM(V4435)</f>
        <v>1000</v>
      </c>
      <c r="X4434" s="447">
        <f>SUM(X4435)</f>
        <v>3200</v>
      </c>
      <c r="Z4434" s="447">
        <f>SUM(Z4435)</f>
        <v>800</v>
      </c>
      <c r="AB4434" s="447">
        <f>SUM(AB4435)</f>
        <v>3400</v>
      </c>
      <c r="AD4434" s="447">
        <f>SUM(AD4435)</f>
        <v>7400</v>
      </c>
      <c r="AF4434" s="447">
        <f>SUM(AF4435)</f>
        <v>0</v>
      </c>
      <c r="AH4434" s="447">
        <f t="shared" si="753"/>
        <v>7400</v>
      </c>
      <c r="AI4434" s="8"/>
      <c r="AJ4434" s="447">
        <f>SUM(AJ4435)</f>
        <v>1160</v>
      </c>
      <c r="AK4434" s="71"/>
      <c r="AL4434" s="447">
        <f>SUM(AL4435)</f>
        <v>4400</v>
      </c>
      <c r="AM4434" s="447"/>
      <c r="AN4434" s="447">
        <f>SUM(AN4435)</f>
        <v>4750</v>
      </c>
      <c r="AO4434" s="447"/>
      <c r="AP4434" s="447">
        <f>SUM(AP4435)</f>
        <v>4750</v>
      </c>
      <c r="AQ4434" s="447"/>
    </row>
    <row r="4435" spans="2:43" ht="18" customHeight="1" x14ac:dyDescent="0.2">
      <c r="B4435" s="4"/>
      <c r="C4435" s="117"/>
      <c r="D4435" s="117"/>
      <c r="E4435" s="117"/>
      <c r="F4435" s="48"/>
      <c r="G4435" s="11"/>
      <c r="H4435" s="117"/>
      <c r="I4435" s="124"/>
      <c r="J4435" s="124"/>
      <c r="K4435" s="144"/>
      <c r="L4435" s="11"/>
      <c r="M4435" s="143"/>
      <c r="N4435" s="42"/>
      <c r="O4435" s="128"/>
      <c r="P4435" s="130"/>
      <c r="Q4435" s="130"/>
      <c r="R4435" s="72" t="s">
        <v>3</v>
      </c>
      <c r="S4435" s="181"/>
      <c r="T4435" s="73" t="s">
        <v>13</v>
      </c>
      <c r="V4435" s="74">
        <v>1000</v>
      </c>
      <c r="X4435" s="74">
        <v>3200</v>
      </c>
      <c r="Z4435" s="829">
        <v>800</v>
      </c>
      <c r="AB4435" s="74">
        <v>3400</v>
      </c>
      <c r="AD4435" s="74">
        <v>7400</v>
      </c>
      <c r="AF4435" s="74">
        <v>0</v>
      </c>
      <c r="AH4435" s="74">
        <f t="shared" si="753"/>
        <v>7400</v>
      </c>
      <c r="AI4435" s="446"/>
      <c r="AJ4435" s="74">
        <f t="shared" ref="AJ4435" si="755">CEILING(AB4435*34/100,10)</f>
        <v>1160</v>
      </c>
      <c r="AK4435" s="8"/>
      <c r="AL4435" s="74">
        <v>4400</v>
      </c>
      <c r="AM4435" s="74"/>
      <c r="AN4435" s="74">
        <v>4750</v>
      </c>
      <c r="AO4435" s="74"/>
      <c r="AP4435" s="74">
        <v>4750</v>
      </c>
      <c r="AQ4435" s="74"/>
    </row>
    <row r="4436" spans="2:43" ht="18" hidden="1" customHeight="1" x14ac:dyDescent="0.2">
      <c r="B4436" s="4"/>
      <c r="C4436" s="117"/>
      <c r="D4436" s="117"/>
      <c r="E4436" s="117"/>
      <c r="F4436" s="48"/>
      <c r="G4436" s="11"/>
      <c r="H4436" s="117"/>
      <c r="I4436" s="124"/>
      <c r="J4436" s="124"/>
      <c r="K4436" s="144"/>
      <c r="L4436" s="11"/>
      <c r="M4436" s="143"/>
      <c r="N4436" s="42"/>
      <c r="O4436" s="128"/>
      <c r="P4436" s="130"/>
      <c r="Q4436" s="130"/>
      <c r="R4436" s="72"/>
      <c r="S4436" s="181"/>
      <c r="T4436" s="73"/>
      <c r="V4436" s="74"/>
      <c r="X4436" s="74"/>
      <c r="Z4436" s="74"/>
      <c r="AB4436" s="74"/>
      <c r="AD4436" s="74"/>
      <c r="AF4436" s="74"/>
      <c r="AH4436" s="74">
        <f t="shared" si="753"/>
        <v>0</v>
      </c>
      <c r="AI4436" s="8"/>
      <c r="AJ4436" s="74"/>
      <c r="AK4436" s="8"/>
      <c r="AL4436" s="74"/>
      <c r="AM4436" s="74"/>
      <c r="AN4436" s="74"/>
      <c r="AO4436" s="74"/>
      <c r="AP4436" s="74"/>
      <c r="AQ4436" s="74"/>
    </row>
    <row r="4437" spans="2:43" ht="18" customHeight="1" x14ac:dyDescent="0.2">
      <c r="B4437" s="4"/>
      <c r="C4437" s="117"/>
      <c r="D4437" s="117"/>
      <c r="E4437" s="117"/>
      <c r="F4437" s="48"/>
      <c r="G4437" s="11"/>
      <c r="H4437" s="117"/>
      <c r="I4437" s="124"/>
      <c r="J4437" s="124"/>
      <c r="K4437" s="144"/>
      <c r="L4437" s="11"/>
      <c r="M4437" s="143"/>
      <c r="N4437" s="42"/>
      <c r="O4437" s="128"/>
      <c r="P4437" s="130"/>
      <c r="Q4437" s="140" t="s">
        <v>173</v>
      </c>
      <c r="R4437" s="84"/>
      <c r="S4437" s="250"/>
      <c r="T4437" s="69" t="s">
        <v>204</v>
      </c>
      <c r="U4437" s="92"/>
      <c r="V4437" s="70">
        <f>SUM(V4438)</f>
        <v>2000</v>
      </c>
      <c r="X4437" s="447">
        <f>SUM(X4438)</f>
        <v>5600</v>
      </c>
      <c r="Z4437" s="447">
        <f>SUM(Z4438)</f>
        <v>2100</v>
      </c>
      <c r="AB4437" s="447">
        <f>SUM(AB4438)</f>
        <v>2600</v>
      </c>
      <c r="AD4437" s="447">
        <f>SUM(AD4438)</f>
        <v>1000</v>
      </c>
      <c r="AF4437" s="447">
        <f>SUM(AF4438)</f>
        <v>0</v>
      </c>
      <c r="AH4437" s="447">
        <f t="shared" si="753"/>
        <v>1000</v>
      </c>
      <c r="AI4437" s="8"/>
      <c r="AJ4437" s="447">
        <f>SUM(AJ4438)</f>
        <v>890</v>
      </c>
      <c r="AK4437" s="71"/>
      <c r="AL4437" s="447">
        <f>SUM(AL4438)</f>
        <v>900</v>
      </c>
      <c r="AM4437" s="447"/>
      <c r="AN4437" s="447">
        <f>SUM(AN4438)</f>
        <v>950</v>
      </c>
      <c r="AO4437" s="447"/>
      <c r="AP4437" s="447">
        <f>SUM(AP4438)</f>
        <v>950</v>
      </c>
      <c r="AQ4437" s="447"/>
    </row>
    <row r="4438" spans="2:43" ht="18" customHeight="1" x14ac:dyDescent="0.2">
      <c r="B4438" s="4"/>
      <c r="C4438" s="117"/>
      <c r="D4438" s="117"/>
      <c r="E4438" s="117"/>
      <c r="F4438" s="48"/>
      <c r="G4438" s="11"/>
      <c r="H4438" s="117"/>
      <c r="I4438" s="124"/>
      <c r="J4438" s="124"/>
      <c r="K4438" s="144"/>
      <c r="L4438" s="11"/>
      <c r="M4438" s="143"/>
      <c r="N4438" s="42"/>
      <c r="O4438" s="128"/>
      <c r="P4438" s="130"/>
      <c r="Q4438" s="130"/>
      <c r="R4438" s="72" t="s">
        <v>3</v>
      </c>
      <c r="S4438" s="181"/>
      <c r="T4438" s="73" t="s">
        <v>204</v>
      </c>
      <c r="V4438" s="74">
        <v>2000</v>
      </c>
      <c r="X4438" s="74">
        <v>5600</v>
      </c>
      <c r="Z4438" s="829">
        <v>2100</v>
      </c>
      <c r="AB4438" s="74">
        <v>2600</v>
      </c>
      <c r="AD4438" s="74">
        <v>1000</v>
      </c>
      <c r="AF4438" s="74">
        <v>0</v>
      </c>
      <c r="AH4438" s="74">
        <f t="shared" si="753"/>
        <v>1000</v>
      </c>
      <c r="AI4438" s="446"/>
      <c r="AJ4438" s="74">
        <f t="shared" ref="AJ4438" si="756">CEILING(AB4438*34/100,10)</f>
        <v>890</v>
      </c>
      <c r="AK4438" s="8"/>
      <c r="AL4438" s="74">
        <v>900</v>
      </c>
      <c r="AM4438" s="74"/>
      <c r="AN4438" s="74">
        <v>950</v>
      </c>
      <c r="AO4438" s="74"/>
      <c r="AP4438" s="74">
        <v>950</v>
      </c>
      <c r="AQ4438" s="74"/>
    </row>
    <row r="4439" spans="2:43" ht="18" hidden="1" customHeight="1" x14ac:dyDescent="0.2">
      <c r="B4439" s="4"/>
      <c r="C4439" s="117"/>
      <c r="D4439" s="117"/>
      <c r="E4439" s="117"/>
      <c r="F4439" s="48"/>
      <c r="G4439" s="11"/>
      <c r="H4439" s="117"/>
      <c r="I4439" s="124"/>
      <c r="J4439" s="124"/>
      <c r="K4439" s="144"/>
      <c r="L4439" s="11"/>
      <c r="M4439" s="143"/>
      <c r="N4439" s="42"/>
      <c r="O4439" s="128"/>
      <c r="P4439" s="130"/>
      <c r="Q4439" s="131">
        <v>6</v>
      </c>
      <c r="R4439" s="68"/>
      <c r="S4439" s="35"/>
      <c r="T4439" s="69" t="s">
        <v>375</v>
      </c>
      <c r="U4439" s="92"/>
      <c r="V4439" s="70">
        <f>SUM(V4440:V4440)</f>
        <v>0</v>
      </c>
      <c r="X4439" s="447">
        <f>SUM(X4440:X4440)</f>
        <v>0</v>
      </c>
      <c r="Z4439" s="447">
        <f>SUM(Z4440:Z4440)</f>
        <v>0</v>
      </c>
      <c r="AB4439" s="447">
        <f>SUM(AB4440:AB4440)</f>
        <v>0</v>
      </c>
      <c r="AD4439" s="447">
        <f>SUM(AD4440:AD4440)</f>
        <v>0</v>
      </c>
      <c r="AF4439" s="447">
        <f>SUM(AF4440:AF4440)</f>
        <v>0</v>
      </c>
      <c r="AH4439" s="447">
        <f t="shared" si="753"/>
        <v>0</v>
      </c>
      <c r="AI4439" s="8"/>
      <c r="AJ4439" s="447">
        <f>SUM(AJ4440:AJ4440)</f>
        <v>0</v>
      </c>
      <c r="AK4439" s="71"/>
      <c r="AL4439" s="447">
        <f>SUM(AL4440:AL4440)</f>
        <v>0</v>
      </c>
      <c r="AM4439" s="447"/>
      <c r="AN4439" s="447">
        <f>SUM(AN4440:AN4440)</f>
        <v>0</v>
      </c>
      <c r="AO4439" s="447"/>
      <c r="AP4439" s="447">
        <f>SUM(AP4440:AP4440)</f>
        <v>0</v>
      </c>
      <c r="AQ4439" s="447"/>
    </row>
    <row r="4440" spans="2:43" ht="18" hidden="1" customHeight="1" x14ac:dyDescent="0.2">
      <c r="B4440" s="4"/>
      <c r="C4440" s="117"/>
      <c r="D4440" s="117"/>
      <c r="E4440" s="117"/>
      <c r="F4440" s="48"/>
      <c r="G4440" s="11"/>
      <c r="H4440" s="117"/>
      <c r="I4440" s="124"/>
      <c r="J4440" s="124"/>
      <c r="K4440" s="144"/>
      <c r="L4440" s="11"/>
      <c r="M4440" s="143"/>
      <c r="N4440" s="42"/>
      <c r="O4440" s="128"/>
      <c r="P4440" s="130"/>
      <c r="Q4440" s="130"/>
      <c r="R4440" s="72" t="s">
        <v>3</v>
      </c>
      <c r="S4440" s="181"/>
      <c r="T4440" s="73" t="s">
        <v>375</v>
      </c>
      <c r="V4440" s="74">
        <v>0</v>
      </c>
      <c r="X4440" s="74">
        <v>0</v>
      </c>
      <c r="Z4440" s="74">
        <v>0</v>
      </c>
      <c r="AB4440" s="74">
        <v>0</v>
      </c>
      <c r="AD4440" s="74">
        <v>0</v>
      </c>
      <c r="AF4440" s="74">
        <v>0</v>
      </c>
      <c r="AH4440" s="74">
        <f t="shared" si="753"/>
        <v>0</v>
      </c>
      <c r="AI4440" s="446"/>
      <c r="AJ4440" s="74">
        <v>0</v>
      </c>
      <c r="AK4440" s="8"/>
      <c r="AL4440" s="74">
        <v>0</v>
      </c>
      <c r="AM4440" s="74"/>
      <c r="AN4440" s="74">
        <v>0</v>
      </c>
      <c r="AO4440" s="74"/>
      <c r="AP4440" s="74">
        <v>0</v>
      </c>
      <c r="AQ4440" s="74"/>
    </row>
    <row r="4441" spans="2:43" ht="18" hidden="1" customHeight="1" x14ac:dyDescent="0.2">
      <c r="B4441" s="4"/>
      <c r="C4441" s="117"/>
      <c r="D4441" s="117"/>
      <c r="E4441" s="117"/>
      <c r="F4441" s="48"/>
      <c r="G4441" s="11"/>
      <c r="H4441" s="117"/>
      <c r="I4441" s="124"/>
      <c r="J4441" s="124"/>
      <c r="K4441" s="144"/>
      <c r="L4441" s="11"/>
      <c r="M4441" s="143"/>
      <c r="N4441" s="42"/>
      <c r="O4441" s="128"/>
      <c r="P4441" s="129">
        <v>4</v>
      </c>
      <c r="Q4441" s="129"/>
      <c r="R4441" s="64"/>
      <c r="S4441" s="234"/>
      <c r="T4441" s="65" t="s">
        <v>376</v>
      </c>
      <c r="U4441" s="155"/>
      <c r="V4441" s="66">
        <f>V4442</f>
        <v>0</v>
      </c>
      <c r="X4441" s="66">
        <f>X4442</f>
        <v>0</v>
      </c>
      <c r="Z4441" s="66">
        <f>Z4442</f>
        <v>0</v>
      </c>
      <c r="AB4441" s="66">
        <f>AB4442</f>
        <v>0</v>
      </c>
      <c r="AD4441" s="66">
        <f>AD4442</f>
        <v>0</v>
      </c>
      <c r="AF4441" s="66">
        <f>AF4442</f>
        <v>0</v>
      </c>
      <c r="AH4441" s="66">
        <f t="shared" si="753"/>
        <v>0</v>
      </c>
      <c r="AI4441" s="8"/>
      <c r="AJ4441" s="66">
        <f t="shared" ref="AJ4441" si="757">AJ4442</f>
        <v>0</v>
      </c>
      <c r="AK4441" s="66">
        <f t="shared" ref="AK4441" si="758">AK4442</f>
        <v>0</v>
      </c>
      <c r="AL4441" s="66">
        <f t="shared" ref="AL4441:AP4441" si="759">AL4442</f>
        <v>0</v>
      </c>
      <c r="AM4441" s="66"/>
      <c r="AN4441" s="66">
        <f t="shared" si="759"/>
        <v>0</v>
      </c>
      <c r="AO4441" s="66">
        <f t="shared" ref="AO4441:AQ4441" si="760">AO4442</f>
        <v>0</v>
      </c>
      <c r="AP4441" s="66">
        <f t="shared" si="759"/>
        <v>0</v>
      </c>
      <c r="AQ4441" s="66">
        <f t="shared" si="760"/>
        <v>0</v>
      </c>
    </row>
    <row r="4442" spans="2:43" ht="18" hidden="1" customHeight="1" x14ac:dyDescent="0.2">
      <c r="B4442" s="4"/>
      <c r="C4442" s="117"/>
      <c r="D4442" s="117"/>
      <c r="E4442" s="117"/>
      <c r="F4442" s="48"/>
      <c r="G4442" s="11"/>
      <c r="H4442" s="117"/>
      <c r="I4442" s="124"/>
      <c r="J4442" s="124"/>
      <c r="K4442" s="144"/>
      <c r="L4442" s="11"/>
      <c r="M4442" s="143"/>
      <c r="N4442" s="42"/>
      <c r="O4442" s="128"/>
      <c r="P4442" s="130"/>
      <c r="Q4442" s="131">
        <v>1</v>
      </c>
      <c r="R4442" s="84"/>
      <c r="S4442" s="250"/>
      <c r="T4442" s="69" t="s">
        <v>76</v>
      </c>
      <c r="U4442" s="92"/>
      <c r="V4442" s="70">
        <f>V4443</f>
        <v>0</v>
      </c>
      <c r="X4442" s="447">
        <f>X4443</f>
        <v>0</v>
      </c>
      <c r="Z4442" s="447">
        <f>Z4443+Z4444</f>
        <v>0</v>
      </c>
      <c r="AB4442" s="447">
        <f>AB4443+AB4444</f>
        <v>0</v>
      </c>
      <c r="AD4442" s="447">
        <f>AD4443+AD4444</f>
        <v>0</v>
      </c>
      <c r="AF4442" s="447">
        <f>AF4443+AF4444</f>
        <v>0</v>
      </c>
      <c r="AH4442" s="447">
        <f t="shared" si="753"/>
        <v>0</v>
      </c>
      <c r="AI4442" s="66">
        <f t="shared" ref="AI4442" si="761">AI4443</f>
        <v>0</v>
      </c>
      <c r="AJ4442" s="447">
        <f t="shared" ref="AJ4442" si="762">AJ4443+AJ4444</f>
        <v>0</v>
      </c>
      <c r="AK4442" s="447">
        <f t="shared" ref="AK4442" si="763">AK4443+AK4444</f>
        <v>0</v>
      </c>
      <c r="AL4442" s="447">
        <f t="shared" ref="AL4442" si="764">AL4443+AL4444</f>
        <v>0</v>
      </c>
      <c r="AM4442" s="447"/>
      <c r="AN4442" s="447">
        <f t="shared" ref="AN4442:AP4442" si="765">AN4443+AN4444</f>
        <v>0</v>
      </c>
      <c r="AO4442" s="447">
        <f t="shared" ref="AO4442:AQ4442" si="766">AO4443+AO4444</f>
        <v>0</v>
      </c>
      <c r="AP4442" s="447">
        <f t="shared" si="765"/>
        <v>0</v>
      </c>
      <c r="AQ4442" s="447">
        <f t="shared" si="766"/>
        <v>0</v>
      </c>
    </row>
    <row r="4443" spans="2:43" ht="18" hidden="1" customHeight="1" x14ac:dyDescent="0.2">
      <c r="B4443" s="4"/>
      <c r="C4443" s="117"/>
      <c r="D4443" s="117"/>
      <c r="E4443" s="117"/>
      <c r="F4443" s="48"/>
      <c r="G4443" s="11"/>
      <c r="H4443" s="117"/>
      <c r="I4443" s="124"/>
      <c r="J4443" s="124"/>
      <c r="K4443" s="144"/>
      <c r="L4443" s="11"/>
      <c r="M4443" s="143"/>
      <c r="N4443" s="42"/>
      <c r="O4443" s="128"/>
      <c r="P4443" s="130"/>
      <c r="Q4443" s="130"/>
      <c r="R4443" s="72" t="s">
        <v>14</v>
      </c>
      <c r="S4443" s="181"/>
      <c r="T4443" s="73" t="s">
        <v>377</v>
      </c>
      <c r="V4443" s="74">
        <v>0</v>
      </c>
      <c r="X4443" s="74">
        <v>0</v>
      </c>
      <c r="Z4443" s="74">
        <v>0</v>
      </c>
      <c r="AB4443" s="74">
        <v>0</v>
      </c>
      <c r="AD4443" s="74">
        <v>0</v>
      </c>
      <c r="AF4443" s="74">
        <v>0</v>
      </c>
      <c r="AH4443" s="74">
        <f t="shared" si="753"/>
        <v>0</v>
      </c>
      <c r="AI4443" s="447">
        <f t="shared" ref="AI4443" si="767">AI4444+AI4445</f>
        <v>0</v>
      </c>
      <c r="AJ4443" s="74">
        <v>0</v>
      </c>
      <c r="AK4443" s="8"/>
      <c r="AL4443" s="74">
        <v>0</v>
      </c>
      <c r="AM4443" s="74"/>
      <c r="AN4443" s="74">
        <v>0</v>
      </c>
      <c r="AO4443" s="74"/>
      <c r="AP4443" s="74">
        <v>0</v>
      </c>
      <c r="AQ4443" s="74"/>
    </row>
    <row r="4444" spans="2:43" ht="18" hidden="1" customHeight="1" x14ac:dyDescent="0.2">
      <c r="B4444" s="4"/>
      <c r="C4444" s="117"/>
      <c r="D4444" s="117"/>
      <c r="E4444" s="117"/>
      <c r="F4444" s="48"/>
      <c r="G4444" s="11"/>
      <c r="H4444" s="117"/>
      <c r="I4444" s="124"/>
      <c r="J4444" s="124"/>
      <c r="K4444" s="144"/>
      <c r="L4444" s="11"/>
      <c r="M4444" s="143"/>
      <c r="N4444" s="42"/>
      <c r="O4444" s="128"/>
      <c r="P4444" s="130"/>
      <c r="Q4444" s="130"/>
      <c r="R4444" s="72">
        <v>90</v>
      </c>
      <c r="S4444" s="181"/>
      <c r="T4444" s="73" t="s">
        <v>500</v>
      </c>
      <c r="V4444" s="74"/>
      <c r="X4444" s="74"/>
      <c r="Z4444" s="74">
        <v>0</v>
      </c>
      <c r="AB4444" s="74">
        <v>0</v>
      </c>
      <c r="AD4444" s="74">
        <v>0</v>
      </c>
      <c r="AF4444" s="74">
        <v>0</v>
      </c>
      <c r="AH4444" s="74">
        <f t="shared" si="753"/>
        <v>0</v>
      </c>
      <c r="AI4444" s="8"/>
      <c r="AJ4444" s="74">
        <v>0</v>
      </c>
      <c r="AK4444" s="8"/>
      <c r="AL4444" s="74">
        <v>0</v>
      </c>
      <c r="AM4444" s="74"/>
      <c r="AN4444" s="74">
        <v>0</v>
      </c>
      <c r="AO4444" s="74"/>
      <c r="AP4444" s="74">
        <v>0</v>
      </c>
      <c r="AQ4444" s="74"/>
    </row>
    <row r="4445" spans="2:43" ht="18" customHeight="1" x14ac:dyDescent="0.2">
      <c r="B4445" s="4"/>
      <c r="C4445" s="117"/>
      <c r="D4445" s="117"/>
      <c r="E4445" s="117"/>
      <c r="F4445" s="48"/>
      <c r="G4445" s="11"/>
      <c r="H4445" s="117"/>
      <c r="I4445" s="124"/>
      <c r="J4445" s="124"/>
      <c r="K4445" s="144"/>
      <c r="L4445" s="11"/>
      <c r="M4445" s="143"/>
      <c r="N4445" s="42"/>
      <c r="O4445" s="127" t="s">
        <v>0</v>
      </c>
      <c r="P4445" s="123"/>
      <c r="Q4445" s="123"/>
      <c r="R4445" s="49"/>
      <c r="S4445" s="18"/>
      <c r="T4445" s="50" t="s">
        <v>60</v>
      </c>
      <c r="U4445" s="76"/>
      <c r="V4445" s="51">
        <f>V4446+V4451</f>
        <v>22000</v>
      </c>
      <c r="X4445" s="51">
        <f>X4446+X4451</f>
        <v>44300</v>
      </c>
      <c r="Z4445" s="51">
        <f>Z4446+Z4451</f>
        <v>30200</v>
      </c>
      <c r="AB4445" s="51">
        <f>AB4446+AB4451</f>
        <v>33400</v>
      </c>
      <c r="AD4445" s="51" t="e">
        <f>AD4446+AD4451</f>
        <v>#REF!</v>
      </c>
      <c r="AF4445" s="51">
        <f>AF4446+AF4451</f>
        <v>0</v>
      </c>
      <c r="AH4445" s="51" t="e">
        <f t="shared" si="753"/>
        <v>#REF!</v>
      </c>
      <c r="AI4445" s="8"/>
      <c r="AJ4445" s="51">
        <f>AJ4446+AJ4451</f>
        <v>11370</v>
      </c>
      <c r="AK4445" s="5"/>
      <c r="AL4445" s="51">
        <f>AL4446+AL4451</f>
        <v>41200</v>
      </c>
      <c r="AM4445" s="51"/>
      <c r="AN4445" s="51">
        <f>AN4446+AN4451</f>
        <v>44600</v>
      </c>
      <c r="AO4445" s="51"/>
      <c r="AP4445" s="51">
        <f>AP4446+AP4451</f>
        <v>44600</v>
      </c>
      <c r="AQ4445" s="51"/>
    </row>
    <row r="4446" spans="2:43" ht="18.75" customHeight="1" x14ac:dyDescent="0.2">
      <c r="B4446" s="4"/>
      <c r="C4446" s="117"/>
      <c r="D4446" s="117"/>
      <c r="E4446" s="117"/>
      <c r="F4446" s="48"/>
      <c r="G4446" s="11"/>
      <c r="H4446" s="117"/>
      <c r="I4446" s="124"/>
      <c r="J4446" s="124"/>
      <c r="K4446" s="144"/>
      <c r="L4446" s="11"/>
      <c r="M4446" s="143"/>
      <c r="N4446" s="42"/>
      <c r="O4446" s="128"/>
      <c r="P4446" s="129">
        <v>1</v>
      </c>
      <c r="Q4446" s="129"/>
      <c r="R4446" s="64"/>
      <c r="S4446" s="234"/>
      <c r="T4446" s="65" t="s">
        <v>8</v>
      </c>
      <c r="U4446" s="155"/>
      <c r="V4446" s="66">
        <f>V4447</f>
        <v>22000</v>
      </c>
      <c r="X4446" s="66">
        <f>X4447</f>
        <v>44300</v>
      </c>
      <c r="Z4446" s="66">
        <f>Z4447</f>
        <v>30200</v>
      </c>
      <c r="AB4446" s="66">
        <f>AB4447</f>
        <v>33400</v>
      </c>
      <c r="AD4446" s="66">
        <f>AD4447</f>
        <v>36300</v>
      </c>
      <c r="AF4446" s="66">
        <f>AF4447</f>
        <v>0</v>
      </c>
      <c r="AH4446" s="66">
        <f t="shared" si="753"/>
        <v>36300</v>
      </c>
      <c r="AI4446" s="5"/>
      <c r="AJ4446" s="66">
        <f>AJ4447</f>
        <v>11370</v>
      </c>
      <c r="AK4446" s="67"/>
      <c r="AL4446" s="66">
        <f>AL4447</f>
        <v>41200</v>
      </c>
      <c r="AM4446" s="66"/>
      <c r="AN4446" s="66">
        <f>AN4447</f>
        <v>44600</v>
      </c>
      <c r="AO4446" s="66"/>
      <c r="AP4446" s="66">
        <f>AP4447</f>
        <v>44600</v>
      </c>
      <c r="AQ4446" s="66"/>
    </row>
    <row r="4447" spans="2:43" ht="18" customHeight="1" x14ac:dyDescent="0.2">
      <c r="B4447" s="4"/>
      <c r="C4447" s="117"/>
      <c r="D4447" s="117"/>
      <c r="E4447" s="117"/>
      <c r="F4447" s="48"/>
      <c r="G4447" s="11"/>
      <c r="H4447" s="117"/>
      <c r="I4447" s="124"/>
      <c r="J4447" s="124"/>
      <c r="K4447" s="144"/>
      <c r="L4447" s="11"/>
      <c r="M4447" s="143"/>
      <c r="N4447" s="42"/>
      <c r="O4447" s="128"/>
      <c r="P4447" s="130"/>
      <c r="Q4447" s="131">
        <v>6</v>
      </c>
      <c r="R4447" s="72"/>
      <c r="S4447" s="181"/>
      <c r="T4447" s="69" t="s">
        <v>62</v>
      </c>
      <c r="U4447" s="92"/>
      <c r="V4447" s="70">
        <f>SUM(V4448:V4450)</f>
        <v>22000</v>
      </c>
      <c r="X4447" s="447">
        <f>SUM(X4448:X4450)</f>
        <v>44300</v>
      </c>
      <c r="Z4447" s="447">
        <f>SUM(Z4448:Z4450)</f>
        <v>30200</v>
      </c>
      <c r="AB4447" s="447">
        <f>SUM(AB4448:AB4450)</f>
        <v>33400</v>
      </c>
      <c r="AD4447" s="447">
        <f>SUM(AD4448:AD4450)</f>
        <v>36300</v>
      </c>
      <c r="AF4447" s="447">
        <f>SUM(AF4448:AF4450)</f>
        <v>0</v>
      </c>
      <c r="AH4447" s="447">
        <f t="shared" si="753"/>
        <v>36300</v>
      </c>
      <c r="AI4447" s="67"/>
      <c r="AJ4447" s="447">
        <f>SUM(AJ4448:AJ4450)</f>
        <v>11370</v>
      </c>
      <c r="AK4447" s="71"/>
      <c r="AL4447" s="447">
        <f>SUM(AL4448:AL4450)</f>
        <v>41200</v>
      </c>
      <c r="AM4447" s="447"/>
      <c r="AN4447" s="447">
        <f>SUM(AN4448:AN4450)</f>
        <v>44600</v>
      </c>
      <c r="AO4447" s="447"/>
      <c r="AP4447" s="447">
        <f>SUM(AP4448:AP4450)</f>
        <v>44600</v>
      </c>
      <c r="AQ4447" s="447"/>
    </row>
    <row r="4448" spans="2:43" ht="18" customHeight="1" x14ac:dyDescent="0.2">
      <c r="B4448" s="4"/>
      <c r="C4448" s="117"/>
      <c r="D4448" s="117"/>
      <c r="E4448" s="117"/>
      <c r="F4448" s="48"/>
      <c r="G4448" s="11"/>
      <c r="H4448" s="117"/>
      <c r="I4448" s="124"/>
      <c r="J4448" s="124"/>
      <c r="K4448" s="144"/>
      <c r="L4448" s="11"/>
      <c r="M4448" s="143"/>
      <c r="N4448" s="42"/>
      <c r="O4448" s="128"/>
      <c r="P4448" s="130"/>
      <c r="Q4448" s="131"/>
      <c r="R4448" s="72">
        <v>1</v>
      </c>
      <c r="S4448" s="181"/>
      <c r="T4448" s="73" t="s">
        <v>430</v>
      </c>
      <c r="V4448" s="74">
        <v>14000</v>
      </c>
      <c r="X4448" s="74">
        <v>27500</v>
      </c>
      <c r="Z4448" s="829">
        <v>18500</v>
      </c>
      <c r="AB4448" s="74">
        <v>20600</v>
      </c>
      <c r="AD4448" s="74">
        <v>22500</v>
      </c>
      <c r="AF4448" s="74">
        <v>0</v>
      </c>
      <c r="AH4448" s="74">
        <f t="shared" si="753"/>
        <v>22500</v>
      </c>
      <c r="AI4448" s="446"/>
      <c r="AJ4448" s="74">
        <f t="shared" ref="AJ4448:AJ4449" si="768">CEILING(AB4448*34/100,10)</f>
        <v>7010</v>
      </c>
      <c r="AK4448" s="8"/>
      <c r="AL4448" s="74">
        <v>25500</v>
      </c>
      <c r="AM4448" s="74"/>
      <c r="AN4448" s="74">
        <v>27600</v>
      </c>
      <c r="AO4448" s="74"/>
      <c r="AP4448" s="74">
        <v>27600</v>
      </c>
      <c r="AQ4448" s="74"/>
    </row>
    <row r="4449" spans="2:43" ht="18" customHeight="1" x14ac:dyDescent="0.2">
      <c r="B4449" s="4"/>
      <c r="C4449" s="117"/>
      <c r="D4449" s="117"/>
      <c r="E4449" s="117"/>
      <c r="F4449" s="48"/>
      <c r="G4449" s="11"/>
      <c r="H4449" s="117"/>
      <c r="I4449" s="124"/>
      <c r="J4449" s="124"/>
      <c r="K4449" s="144"/>
      <c r="L4449" s="11"/>
      <c r="M4449" s="143"/>
      <c r="N4449" s="42"/>
      <c r="O4449" s="128"/>
      <c r="P4449" s="130"/>
      <c r="Q4449" s="131"/>
      <c r="R4449" s="72">
        <v>2</v>
      </c>
      <c r="S4449" s="181"/>
      <c r="T4449" s="73" t="s">
        <v>386</v>
      </c>
      <c r="V4449" s="74">
        <v>8000</v>
      </c>
      <c r="X4449" s="74">
        <v>16800</v>
      </c>
      <c r="Z4449" s="829">
        <v>11700</v>
      </c>
      <c r="AB4449" s="74">
        <v>12800</v>
      </c>
      <c r="AD4449" s="74">
        <v>13800</v>
      </c>
      <c r="AF4449" s="74">
        <v>0</v>
      </c>
      <c r="AH4449" s="74">
        <f t="shared" si="753"/>
        <v>13800</v>
      </c>
      <c r="AI4449" s="8"/>
      <c r="AJ4449" s="74">
        <f t="shared" si="768"/>
        <v>4360</v>
      </c>
      <c r="AK4449" s="8"/>
      <c r="AL4449" s="74">
        <v>15700</v>
      </c>
      <c r="AM4449" s="74"/>
      <c r="AN4449" s="74">
        <v>17000</v>
      </c>
      <c r="AO4449" s="74"/>
      <c r="AP4449" s="74">
        <v>17000</v>
      </c>
      <c r="AQ4449" s="74"/>
    </row>
    <row r="4450" spans="2:43" ht="18" hidden="1" customHeight="1" x14ac:dyDescent="0.2">
      <c r="B4450" s="4"/>
      <c r="C4450" s="117"/>
      <c r="D4450" s="117"/>
      <c r="E4450" s="117"/>
      <c r="F4450" s="48"/>
      <c r="G4450" s="11"/>
      <c r="H4450" s="117"/>
      <c r="I4450" s="124"/>
      <c r="J4450" s="124"/>
      <c r="K4450" s="144"/>
      <c r="L4450" s="11"/>
      <c r="M4450" s="143"/>
      <c r="N4450" s="42"/>
      <c r="O4450" s="128"/>
      <c r="P4450" s="130"/>
      <c r="Q4450" s="131"/>
      <c r="R4450" s="72">
        <v>8</v>
      </c>
      <c r="S4450" s="181"/>
      <c r="T4450" s="73" t="s">
        <v>463</v>
      </c>
      <c r="V4450" s="74">
        <v>0</v>
      </c>
      <c r="X4450" s="74">
        <v>0</v>
      </c>
      <c r="Z4450" s="74">
        <v>0</v>
      </c>
      <c r="AB4450" s="74">
        <v>0</v>
      </c>
      <c r="AD4450" s="74">
        <v>0</v>
      </c>
      <c r="AF4450" s="74">
        <v>0</v>
      </c>
      <c r="AH4450" s="74">
        <f t="shared" si="753"/>
        <v>0</v>
      </c>
      <c r="AI4450" s="8"/>
      <c r="AJ4450" s="74">
        <v>0</v>
      </c>
      <c r="AK4450" s="8"/>
      <c r="AL4450" s="74">
        <v>0</v>
      </c>
      <c r="AM4450" s="74"/>
      <c r="AN4450" s="74">
        <v>0</v>
      </c>
      <c r="AO4450" s="74"/>
      <c r="AP4450" s="74">
        <v>0</v>
      </c>
      <c r="AQ4450" s="74"/>
    </row>
    <row r="4451" spans="2:43" ht="18" hidden="1" customHeight="1" x14ac:dyDescent="0.2">
      <c r="B4451" s="4"/>
      <c r="C4451" s="117"/>
      <c r="D4451" s="117"/>
      <c r="E4451" s="117"/>
      <c r="F4451" s="48"/>
      <c r="G4451" s="11"/>
      <c r="H4451" s="117"/>
      <c r="I4451" s="124"/>
      <c r="J4451" s="124"/>
      <c r="K4451" s="144"/>
      <c r="L4451" s="11"/>
      <c r="M4451" s="143"/>
      <c r="N4451" s="42"/>
      <c r="O4451" s="128"/>
      <c r="P4451" s="129">
        <v>4</v>
      </c>
      <c r="Q4451" s="129"/>
      <c r="R4451" s="64"/>
      <c r="S4451" s="234"/>
      <c r="T4451" s="65" t="s">
        <v>376</v>
      </c>
      <c r="U4451" s="155"/>
      <c r="V4451" s="66">
        <f>V4452</f>
        <v>0</v>
      </c>
      <c r="X4451" s="66">
        <f>X4452</f>
        <v>0</v>
      </c>
      <c r="Z4451" s="66">
        <f>Z4452</f>
        <v>0</v>
      </c>
      <c r="AB4451" s="66">
        <f>AB4452</f>
        <v>0</v>
      </c>
      <c r="AD4451" s="66" t="e">
        <f>#REF!</f>
        <v>#REF!</v>
      </c>
      <c r="AF4451" s="66">
        <f>AF4452</f>
        <v>0</v>
      </c>
      <c r="AH4451" s="66" t="e">
        <f t="shared" si="753"/>
        <v>#REF!</v>
      </c>
      <c r="AI4451" s="8"/>
      <c r="AJ4451" s="66">
        <f>AJ4452</f>
        <v>0</v>
      </c>
      <c r="AK4451" s="67"/>
      <c r="AL4451" s="66">
        <f>AL4452</f>
        <v>0</v>
      </c>
      <c r="AM4451" s="66"/>
      <c r="AN4451" s="66">
        <f>AN4452</f>
        <v>0</v>
      </c>
      <c r="AO4451" s="66"/>
      <c r="AP4451" s="66">
        <f>AP4452</f>
        <v>0</v>
      </c>
      <c r="AQ4451" s="66"/>
    </row>
    <row r="4452" spans="2:43" ht="18" hidden="1" customHeight="1" x14ac:dyDescent="0.2">
      <c r="B4452" s="4"/>
      <c r="C4452" s="117"/>
      <c r="D4452" s="117"/>
      <c r="E4452" s="117"/>
      <c r="F4452" s="48"/>
      <c r="G4452" s="11"/>
      <c r="H4452" s="117"/>
      <c r="I4452" s="124"/>
      <c r="J4452" s="124"/>
      <c r="K4452" s="144"/>
      <c r="L4452" s="11"/>
      <c r="M4452" s="143"/>
      <c r="N4452" s="42"/>
      <c r="O4452" s="128"/>
      <c r="P4452" s="130"/>
      <c r="Q4452" s="131">
        <v>6</v>
      </c>
      <c r="R4452" s="72"/>
      <c r="S4452" s="181"/>
      <c r="T4452" s="69" t="s">
        <v>62</v>
      </c>
      <c r="U4452" s="92"/>
      <c r="V4452" s="70">
        <f>SUM(V4453:V4454)</f>
        <v>0</v>
      </c>
      <c r="X4452" s="447">
        <f>SUM(X4453:X4454)</f>
        <v>0</v>
      </c>
      <c r="Z4452" s="447">
        <f>SUM(Z4453:Z4454)</f>
        <v>0</v>
      </c>
      <c r="AB4452" s="447">
        <f>SUM(AB4453:AB4454)</f>
        <v>0</v>
      </c>
      <c r="AD4452" s="447">
        <f>SUM(AD4453:AD4454)</f>
        <v>0</v>
      </c>
      <c r="AF4452" s="447">
        <f>SUM(AF4453:AF4454)</f>
        <v>0</v>
      </c>
      <c r="AH4452" s="447">
        <f t="shared" si="753"/>
        <v>0</v>
      </c>
      <c r="AI4452" s="67"/>
      <c r="AJ4452" s="447">
        <f>SUM(AJ4453:AJ4454)</f>
        <v>0</v>
      </c>
      <c r="AK4452" s="71"/>
      <c r="AL4452" s="447">
        <f>SUM(AL4453:AL4454)</f>
        <v>0</v>
      </c>
      <c r="AM4452" s="447"/>
      <c r="AN4452" s="447">
        <f>SUM(AN4453:AN4454)</f>
        <v>0</v>
      </c>
      <c r="AO4452" s="447"/>
      <c r="AP4452" s="447">
        <f>SUM(AP4453:AP4454)</f>
        <v>0</v>
      </c>
      <c r="AQ4452" s="447"/>
    </row>
    <row r="4453" spans="2:43" ht="18" hidden="1" customHeight="1" x14ac:dyDescent="0.2">
      <c r="B4453" s="4"/>
      <c r="C4453" s="117"/>
      <c r="D4453" s="117"/>
      <c r="E4453" s="117"/>
      <c r="F4453" s="48"/>
      <c r="G4453" s="11"/>
      <c r="H4453" s="117"/>
      <c r="I4453" s="124"/>
      <c r="J4453" s="124"/>
      <c r="K4453" s="144"/>
      <c r="L4453" s="11"/>
      <c r="M4453" s="143"/>
      <c r="N4453" s="42"/>
      <c r="O4453" s="128"/>
      <c r="P4453" s="130"/>
      <c r="Q4453" s="131"/>
      <c r="R4453" s="72">
        <v>1</v>
      </c>
      <c r="S4453" s="181"/>
      <c r="T4453" s="73" t="s">
        <v>430</v>
      </c>
      <c r="V4453" s="74">
        <v>0</v>
      </c>
      <c r="X4453" s="74">
        <v>0</v>
      </c>
      <c r="Z4453" s="74">
        <v>0</v>
      </c>
      <c r="AB4453" s="74">
        <v>0</v>
      </c>
      <c r="AD4453" s="74">
        <v>0</v>
      </c>
      <c r="AF4453" s="74">
        <v>0</v>
      </c>
      <c r="AH4453" s="74">
        <f t="shared" si="753"/>
        <v>0</v>
      </c>
      <c r="AI4453" s="446"/>
      <c r="AJ4453" s="74">
        <v>0</v>
      </c>
      <c r="AK4453" s="8"/>
      <c r="AL4453" s="74">
        <v>0</v>
      </c>
      <c r="AM4453" s="74"/>
      <c r="AN4453" s="74">
        <v>0</v>
      </c>
      <c r="AO4453" s="74"/>
      <c r="AP4453" s="74">
        <v>0</v>
      </c>
      <c r="AQ4453" s="74"/>
    </row>
    <row r="4454" spans="2:43" ht="18" hidden="1" customHeight="1" x14ac:dyDescent="0.2">
      <c r="B4454" s="4"/>
      <c r="C4454" s="117"/>
      <c r="D4454" s="117"/>
      <c r="E4454" s="117"/>
      <c r="F4454" s="48"/>
      <c r="G4454" s="11"/>
      <c r="H4454" s="117"/>
      <c r="I4454" s="124"/>
      <c r="J4454" s="124"/>
      <c r="K4454" s="144"/>
      <c r="L4454" s="11"/>
      <c r="M4454" s="143"/>
      <c r="N4454" s="42"/>
      <c r="O4454" s="128"/>
      <c r="P4454" s="130"/>
      <c r="Q4454" s="131"/>
      <c r="R4454" s="72">
        <v>2</v>
      </c>
      <c r="S4454" s="181"/>
      <c r="T4454" s="73" t="s">
        <v>386</v>
      </c>
      <c r="V4454" s="74">
        <v>0</v>
      </c>
      <c r="X4454" s="74">
        <v>0</v>
      </c>
      <c r="Z4454" s="74">
        <v>0</v>
      </c>
      <c r="AB4454" s="74">
        <v>0</v>
      </c>
      <c r="AD4454" s="74">
        <v>0</v>
      </c>
      <c r="AF4454" s="74">
        <v>0</v>
      </c>
      <c r="AH4454" s="74">
        <f t="shared" si="753"/>
        <v>0</v>
      </c>
      <c r="AI4454" s="8"/>
      <c r="AJ4454" s="74">
        <v>0</v>
      </c>
      <c r="AK4454" s="8"/>
      <c r="AL4454" s="74">
        <v>0</v>
      </c>
      <c r="AM4454" s="74"/>
      <c r="AN4454" s="74">
        <v>0</v>
      </c>
      <c r="AO4454" s="74"/>
      <c r="AP4454" s="74">
        <v>0</v>
      </c>
      <c r="AQ4454" s="74"/>
    </row>
    <row r="4455" spans="2:43" ht="18" customHeight="1" x14ac:dyDescent="0.2">
      <c r="B4455" s="4"/>
      <c r="C4455" s="117"/>
      <c r="D4455" s="117"/>
      <c r="E4455" s="117"/>
      <c r="F4455" s="48"/>
      <c r="G4455" s="11"/>
      <c r="H4455" s="117"/>
      <c r="I4455" s="124"/>
      <c r="J4455" s="124"/>
      <c r="K4455" s="144"/>
      <c r="L4455" s="11"/>
      <c r="M4455" s="143"/>
      <c r="N4455" s="42"/>
      <c r="O4455" s="127" t="s">
        <v>18</v>
      </c>
      <c r="P4455" s="123"/>
      <c r="Q4455" s="123"/>
      <c r="R4455" s="49"/>
      <c r="S4455" s="18"/>
      <c r="T4455" s="50" t="s">
        <v>190</v>
      </c>
      <c r="U4455" s="76"/>
      <c r="V4455" s="51">
        <f>V4456+V4470+V4477+V4482+V4485</f>
        <v>7000</v>
      </c>
      <c r="X4455" s="51">
        <f>X4456+X4470+X4477+X4482+X4485</f>
        <v>7000</v>
      </c>
      <c r="Z4455" s="51">
        <f>Z4456+Z4470+Z4477+Z4482+Z4485</f>
        <v>4650</v>
      </c>
      <c r="AB4455" s="51">
        <f>AB4456+AB4470+AB4477+AB4482+AB4485</f>
        <v>3200</v>
      </c>
      <c r="AD4455" s="51" t="e">
        <f>AD4456+AD4470+AD4477+AD4482+AD4485</f>
        <v>#REF!</v>
      </c>
      <c r="AF4455" s="51">
        <f>AF4456+AF4470+AF4477+AF4482+AF4485</f>
        <v>26500</v>
      </c>
      <c r="AH4455" s="51" t="e">
        <f t="shared" si="753"/>
        <v>#REF!</v>
      </c>
      <c r="AI4455" s="8"/>
      <c r="AJ4455" s="51">
        <f>AJ4456+AJ4470+AJ4477+AJ4482+AJ4485</f>
        <v>910</v>
      </c>
      <c r="AK4455" s="5"/>
      <c r="AL4455" s="51">
        <f>AL4456+AL4470+AL4477+AL4482+AL4485</f>
        <v>9410</v>
      </c>
      <c r="AM4455" s="51"/>
      <c r="AN4455" s="51">
        <f>AN4456+AN4470+AN4477+AN4482+AN4485</f>
        <v>10290</v>
      </c>
      <c r="AO4455" s="51"/>
      <c r="AP4455" s="51">
        <f>AP4456+AP4470+AP4477+AP4482+AP4485</f>
        <v>10290</v>
      </c>
      <c r="AQ4455" s="51"/>
    </row>
    <row r="4456" spans="2:43" ht="18" customHeight="1" x14ac:dyDescent="0.2">
      <c r="B4456" s="4"/>
      <c r="C4456" s="117"/>
      <c r="D4456" s="117"/>
      <c r="E4456" s="117"/>
      <c r="F4456" s="48"/>
      <c r="G4456" s="11"/>
      <c r="H4456" s="117"/>
      <c r="I4456" s="124"/>
      <c r="J4456" s="124"/>
      <c r="K4456" s="144"/>
      <c r="L4456" s="11"/>
      <c r="M4456" s="143"/>
      <c r="N4456" s="42"/>
      <c r="O4456" s="128"/>
      <c r="P4456" s="129">
        <v>2</v>
      </c>
      <c r="Q4456" s="129"/>
      <c r="R4456" s="64"/>
      <c r="S4456" s="234"/>
      <c r="T4456" s="65" t="s">
        <v>195</v>
      </c>
      <c r="U4456" s="155"/>
      <c r="V4456" s="66">
        <f>V4457+V4460+V4463+V4466+V4468</f>
        <v>3000</v>
      </c>
      <c r="X4456" s="66">
        <f>X4457+X4460+X4463+X4466+X4468</f>
        <v>3000</v>
      </c>
      <c r="Z4456" s="66">
        <f>Z4457+Z4460+Z4463+Z4466+Z4468</f>
        <v>1540</v>
      </c>
      <c r="AB4456" s="66">
        <f>AB4457+AB4460+AB4463+AB4466+AB4468</f>
        <v>1600</v>
      </c>
      <c r="AD4456" s="66" t="e">
        <f>AD4457+AD4460+AD4463+AD4466+AD4468</f>
        <v>#REF!</v>
      </c>
      <c r="AF4456" s="66">
        <f>AF4457+AF4460+AF4463+AF4466+AF4468</f>
        <v>2500</v>
      </c>
      <c r="AH4456" s="66" t="e">
        <f t="shared" si="753"/>
        <v>#REF!</v>
      </c>
      <c r="AI4456" s="5"/>
      <c r="AJ4456" s="66">
        <f>AJ4457+AJ4460+AJ4463+AJ4466+AJ4468</f>
        <v>410</v>
      </c>
      <c r="AK4456" s="67"/>
      <c r="AL4456" s="66">
        <f>AL4457+AL4460+AL4463+AL4466+AL4468</f>
        <v>3700</v>
      </c>
      <c r="AM4456" s="66"/>
      <c r="AN4456" s="66">
        <f>AN4457+AN4460+AN4463+AN4466+AN4468</f>
        <v>4350</v>
      </c>
      <c r="AO4456" s="66"/>
      <c r="AP4456" s="66">
        <f>AP4457+AP4460+AP4463+AP4466+AP4468</f>
        <v>4350</v>
      </c>
      <c r="AQ4456" s="66"/>
    </row>
    <row r="4457" spans="2:43" ht="18" customHeight="1" x14ac:dyDescent="0.2">
      <c r="B4457" s="4"/>
      <c r="C4457" s="117"/>
      <c r="D4457" s="117"/>
      <c r="E4457" s="117"/>
      <c r="F4457" s="48"/>
      <c r="G4457" s="11"/>
      <c r="H4457" s="117"/>
      <c r="I4457" s="124"/>
      <c r="J4457" s="124"/>
      <c r="K4457" s="144"/>
      <c r="L4457" s="11"/>
      <c r="M4457" s="143"/>
      <c r="N4457" s="42"/>
      <c r="O4457" s="128"/>
      <c r="P4457" s="130"/>
      <c r="Q4457" s="131">
        <v>1</v>
      </c>
      <c r="R4457" s="68"/>
      <c r="S4457" s="35"/>
      <c r="T4457" s="69" t="s">
        <v>47</v>
      </c>
      <c r="U4457" s="92"/>
      <c r="V4457" s="70">
        <f>V4458</f>
        <v>2000</v>
      </c>
      <c r="X4457" s="447">
        <f>X4458</f>
        <v>2000</v>
      </c>
      <c r="Z4457" s="447">
        <f>Z4458+Z4459</f>
        <v>640</v>
      </c>
      <c r="AB4457" s="447">
        <f>AB4458+AB4459</f>
        <v>1500</v>
      </c>
      <c r="AD4457" s="447">
        <f t="shared" ref="AD4457:AL4457" si="769">AD4458+AD4459</f>
        <v>1400</v>
      </c>
      <c r="AE4457" s="447">
        <f t="shared" si="769"/>
        <v>0</v>
      </c>
      <c r="AF4457" s="447">
        <f t="shared" si="769"/>
        <v>700</v>
      </c>
      <c r="AG4457" s="447">
        <f t="shared" si="769"/>
        <v>0</v>
      </c>
      <c r="AH4457" s="447">
        <f t="shared" si="753"/>
        <v>2100</v>
      </c>
      <c r="AI4457" s="67"/>
      <c r="AJ4457" s="447">
        <f t="shared" ref="AJ4457" si="770">AJ4458+AJ4459</f>
        <v>380</v>
      </c>
      <c r="AK4457" s="447">
        <f t="shared" ref="AK4457" si="771">AK4458+AK4459</f>
        <v>0</v>
      </c>
      <c r="AL4457" s="447">
        <f t="shared" si="769"/>
        <v>1500</v>
      </c>
      <c r="AM4457" s="447"/>
      <c r="AN4457" s="447">
        <f t="shared" ref="AN4457:AP4457" si="772">AN4458+AN4459</f>
        <v>1600</v>
      </c>
      <c r="AO4457" s="447"/>
      <c r="AP4457" s="447">
        <f t="shared" si="772"/>
        <v>1600</v>
      </c>
      <c r="AQ4457" s="447"/>
    </row>
    <row r="4458" spans="2:43" ht="18" customHeight="1" x14ac:dyDescent="0.25">
      <c r="B4458" s="4"/>
      <c r="C4458" s="117"/>
      <c r="D4458" s="117"/>
      <c r="E4458" s="117"/>
      <c r="F4458" s="48"/>
      <c r="G4458" s="11"/>
      <c r="H4458" s="117"/>
      <c r="I4458" s="124"/>
      <c r="J4458" s="124"/>
      <c r="K4458" s="144"/>
      <c r="L4458" s="11"/>
      <c r="M4458" s="143"/>
      <c r="N4458" s="42"/>
      <c r="O4458" s="128"/>
      <c r="P4458" s="130"/>
      <c r="Q4458" s="130"/>
      <c r="R4458" s="72" t="s">
        <v>3</v>
      </c>
      <c r="S4458" s="181"/>
      <c r="T4458" s="73" t="s">
        <v>17</v>
      </c>
      <c r="V4458" s="572">
        <v>2000</v>
      </c>
      <c r="X4458" s="754">
        <v>2000</v>
      </c>
      <c r="Z4458" s="886">
        <v>580</v>
      </c>
      <c r="AB4458" s="74">
        <v>1500</v>
      </c>
      <c r="AD4458" s="74">
        <v>1400</v>
      </c>
      <c r="AF4458" s="696">
        <v>700</v>
      </c>
      <c r="AH4458" s="696">
        <f t="shared" si="753"/>
        <v>2100</v>
      </c>
      <c r="AI4458" s="447">
        <f t="shared" ref="AI4458" si="773">AI4459+AI4460</f>
        <v>0</v>
      </c>
      <c r="AJ4458" s="74">
        <f>CEILING(AB4458*25/100,10)</f>
        <v>380</v>
      </c>
      <c r="AK4458" s="8"/>
      <c r="AL4458" s="74">
        <v>1500</v>
      </c>
      <c r="AM4458" s="74"/>
      <c r="AN4458" s="74">
        <v>1600</v>
      </c>
      <c r="AO4458" s="74"/>
      <c r="AP4458" s="74">
        <v>1600</v>
      </c>
      <c r="AQ4458" s="74"/>
    </row>
    <row r="4459" spans="2:43" ht="18" hidden="1" customHeight="1" x14ac:dyDescent="0.25">
      <c r="B4459" s="4"/>
      <c r="C4459" s="117"/>
      <c r="D4459" s="117"/>
      <c r="E4459" s="117"/>
      <c r="F4459" s="48"/>
      <c r="G4459" s="11"/>
      <c r="H4459" s="117"/>
      <c r="I4459" s="124"/>
      <c r="J4459" s="124"/>
      <c r="K4459" s="144"/>
      <c r="L4459" s="11"/>
      <c r="M4459" s="143"/>
      <c r="N4459" s="42"/>
      <c r="O4459" s="128"/>
      <c r="P4459" s="130"/>
      <c r="Q4459" s="130"/>
      <c r="R4459" s="72">
        <v>5</v>
      </c>
      <c r="S4459" s="181"/>
      <c r="T4459" s="73" t="s">
        <v>352</v>
      </c>
      <c r="V4459" s="572"/>
      <c r="X4459" s="754"/>
      <c r="Z4459" s="886">
        <v>60</v>
      </c>
      <c r="AB4459" s="886">
        <v>0</v>
      </c>
      <c r="AD4459" s="74">
        <v>0</v>
      </c>
      <c r="AF4459" s="696">
        <v>0</v>
      </c>
      <c r="AH4459" s="696">
        <f t="shared" si="753"/>
        <v>0</v>
      </c>
      <c r="AI4459" s="8"/>
      <c r="AJ4459" s="74">
        <v>0</v>
      </c>
      <c r="AK4459" s="8"/>
      <c r="AL4459" s="74">
        <v>0</v>
      </c>
      <c r="AM4459" s="74"/>
      <c r="AN4459" s="74">
        <v>0</v>
      </c>
      <c r="AO4459" s="74"/>
      <c r="AP4459" s="74">
        <v>0</v>
      </c>
      <c r="AQ4459" s="74"/>
    </row>
    <row r="4460" spans="2:43" ht="18" customHeight="1" x14ac:dyDescent="0.2">
      <c r="B4460" s="4"/>
      <c r="C4460" s="117"/>
      <c r="D4460" s="117"/>
      <c r="E4460" s="117"/>
      <c r="F4460" s="48"/>
      <c r="G4460" s="11"/>
      <c r="H4460" s="117"/>
      <c r="I4460" s="124"/>
      <c r="J4460" s="124"/>
      <c r="K4460" s="144"/>
      <c r="L4460" s="11"/>
      <c r="M4460" s="143"/>
      <c r="N4460" s="42"/>
      <c r="O4460" s="128"/>
      <c r="P4460" s="130"/>
      <c r="Q4460" s="131">
        <v>2</v>
      </c>
      <c r="R4460" s="68"/>
      <c r="S4460" s="35"/>
      <c r="T4460" s="69" t="s">
        <v>227</v>
      </c>
      <c r="U4460" s="92"/>
      <c r="V4460" s="70">
        <f>V4461+V4462</f>
        <v>1000</v>
      </c>
      <c r="X4460" s="447">
        <f>X4461+X4462</f>
        <v>1000</v>
      </c>
      <c r="Z4460" s="447">
        <f>Z4461+Z4462</f>
        <v>200</v>
      </c>
      <c r="AB4460" s="447">
        <f>AB4461+AB4462</f>
        <v>100</v>
      </c>
      <c r="AD4460" s="447">
        <f>AD4461+AD4462</f>
        <v>100</v>
      </c>
      <c r="AF4460" s="447">
        <f>AF4461+AF4462</f>
        <v>300</v>
      </c>
      <c r="AH4460" s="447">
        <f t="shared" si="753"/>
        <v>400</v>
      </c>
      <c r="AI4460" s="8"/>
      <c r="AJ4460" s="447">
        <f>AJ4461+AJ4462</f>
        <v>30</v>
      </c>
      <c r="AK4460" s="71"/>
      <c r="AL4460" s="447">
        <f>AL4461+AL4462</f>
        <v>200</v>
      </c>
      <c r="AM4460" s="447"/>
      <c r="AN4460" s="447">
        <f>AN4461+AN4462</f>
        <v>250</v>
      </c>
      <c r="AO4460" s="447"/>
      <c r="AP4460" s="447">
        <f>AP4461+AP4462</f>
        <v>250</v>
      </c>
      <c r="AQ4460" s="447"/>
    </row>
    <row r="4461" spans="2:43" ht="18" hidden="1" customHeight="1" x14ac:dyDescent="0.2">
      <c r="B4461" s="4"/>
      <c r="C4461" s="117"/>
      <c r="D4461" s="117"/>
      <c r="E4461" s="117"/>
      <c r="F4461" s="48"/>
      <c r="G4461" s="11"/>
      <c r="H4461" s="117"/>
      <c r="I4461" s="124"/>
      <c r="J4461" s="124"/>
      <c r="K4461" s="144"/>
      <c r="L4461" s="11"/>
      <c r="M4461" s="143"/>
      <c r="N4461" s="42"/>
      <c r="O4461" s="128"/>
      <c r="P4461" s="130"/>
      <c r="Q4461" s="130"/>
      <c r="R4461" s="72" t="s">
        <v>3</v>
      </c>
      <c r="S4461" s="181"/>
      <c r="T4461" s="73" t="s">
        <v>78</v>
      </c>
      <c r="V4461" s="74">
        <v>0</v>
      </c>
      <c r="X4461" s="74">
        <v>0</v>
      </c>
      <c r="Z4461" s="74">
        <v>0</v>
      </c>
      <c r="AB4461" s="74">
        <v>0</v>
      </c>
      <c r="AD4461" s="74">
        <v>0</v>
      </c>
      <c r="AF4461" s="74">
        <v>0</v>
      </c>
      <c r="AH4461" s="74">
        <f t="shared" si="753"/>
        <v>0</v>
      </c>
      <c r="AI4461" s="446"/>
      <c r="AJ4461" s="74">
        <v>0</v>
      </c>
      <c r="AK4461" s="8"/>
      <c r="AL4461" s="74">
        <v>0</v>
      </c>
      <c r="AM4461" s="74"/>
      <c r="AN4461" s="74">
        <v>0</v>
      </c>
      <c r="AO4461" s="74"/>
      <c r="AP4461" s="74">
        <v>0</v>
      </c>
      <c r="AQ4461" s="74"/>
    </row>
    <row r="4462" spans="2:43" ht="18" customHeight="1" x14ac:dyDescent="0.25">
      <c r="B4462" s="4"/>
      <c r="C4462" s="117"/>
      <c r="D4462" s="117"/>
      <c r="E4462" s="117"/>
      <c r="F4462" s="48"/>
      <c r="G4462" s="11"/>
      <c r="H4462" s="117"/>
      <c r="I4462" s="124"/>
      <c r="J4462" s="124"/>
      <c r="K4462" s="144"/>
      <c r="L4462" s="11"/>
      <c r="M4462" s="143"/>
      <c r="N4462" s="42"/>
      <c r="O4462" s="128"/>
      <c r="P4462" s="130"/>
      <c r="Q4462" s="130"/>
      <c r="R4462" s="72" t="s">
        <v>0</v>
      </c>
      <c r="S4462" s="181"/>
      <c r="T4462" s="73" t="s">
        <v>228</v>
      </c>
      <c r="V4462" s="584">
        <v>1000</v>
      </c>
      <c r="X4462" s="755">
        <v>1000</v>
      </c>
      <c r="Z4462" s="887">
        <v>200</v>
      </c>
      <c r="AB4462" s="74">
        <v>100</v>
      </c>
      <c r="AD4462" s="74">
        <v>100</v>
      </c>
      <c r="AF4462" s="696">
        <v>300</v>
      </c>
      <c r="AH4462" s="696">
        <f t="shared" si="753"/>
        <v>400</v>
      </c>
      <c r="AI4462" s="8"/>
      <c r="AJ4462" s="74">
        <f>CEILING(AB4462*25/100,10)</f>
        <v>30</v>
      </c>
      <c r="AK4462" s="8"/>
      <c r="AL4462" s="74">
        <v>200</v>
      </c>
      <c r="AM4462" s="74"/>
      <c r="AN4462" s="74">
        <v>250</v>
      </c>
      <c r="AO4462" s="74"/>
      <c r="AP4462" s="74">
        <v>250</v>
      </c>
      <c r="AQ4462" s="74"/>
    </row>
    <row r="4463" spans="2:43" ht="18" hidden="1" customHeight="1" x14ac:dyDescent="0.2">
      <c r="B4463" s="4"/>
      <c r="C4463" s="117"/>
      <c r="D4463" s="117"/>
      <c r="E4463" s="117"/>
      <c r="F4463" s="48"/>
      <c r="G4463" s="11"/>
      <c r="H4463" s="117"/>
      <c r="I4463" s="124"/>
      <c r="J4463" s="124"/>
      <c r="K4463" s="144"/>
      <c r="L4463" s="11"/>
      <c r="M4463" s="143"/>
      <c r="N4463" s="42"/>
      <c r="O4463" s="128"/>
      <c r="P4463" s="130"/>
      <c r="Q4463" s="131">
        <v>3</v>
      </c>
      <c r="R4463" s="68"/>
      <c r="S4463" s="35"/>
      <c r="T4463" s="69" t="s">
        <v>79</v>
      </c>
      <c r="U4463" s="92"/>
      <c r="V4463" s="70">
        <f>V4464+V4465</f>
        <v>0</v>
      </c>
      <c r="X4463" s="447">
        <f>X4464+X4465</f>
        <v>0</v>
      </c>
      <c r="Z4463" s="447">
        <f>Z4464+Z4465</f>
        <v>0</v>
      </c>
      <c r="AB4463" s="447">
        <f>AB4464+AB4465</f>
        <v>0</v>
      </c>
      <c r="AD4463" s="447" t="e">
        <f>#REF!+AD4465</f>
        <v>#REF!</v>
      </c>
      <c r="AF4463" s="447">
        <f>AF4464+AF4465</f>
        <v>0</v>
      </c>
      <c r="AH4463" s="447" t="e">
        <f t="shared" si="753"/>
        <v>#REF!</v>
      </c>
      <c r="AI4463" s="8"/>
      <c r="AJ4463" s="447">
        <f>AJ4464+AJ4465</f>
        <v>0</v>
      </c>
      <c r="AK4463" s="71"/>
      <c r="AL4463" s="447">
        <f>AL4464+AL4465</f>
        <v>0</v>
      </c>
      <c r="AM4463" s="447"/>
      <c r="AN4463" s="447">
        <f>AN4464+AN4465</f>
        <v>0</v>
      </c>
      <c r="AO4463" s="447"/>
      <c r="AP4463" s="447">
        <f>AP4464+AP4465</f>
        <v>0</v>
      </c>
      <c r="AQ4463" s="447"/>
    </row>
    <row r="4464" spans="2:43" ht="18" hidden="1" customHeight="1" x14ac:dyDescent="0.2">
      <c r="B4464" s="4"/>
      <c r="C4464" s="117"/>
      <c r="D4464" s="117"/>
      <c r="E4464" s="117"/>
      <c r="F4464" s="48"/>
      <c r="G4464" s="11"/>
      <c r="H4464" s="117"/>
      <c r="I4464" s="124"/>
      <c r="J4464" s="124"/>
      <c r="K4464" s="144"/>
      <c r="L4464" s="11"/>
      <c r="M4464" s="143"/>
      <c r="N4464" s="42"/>
      <c r="O4464" s="128"/>
      <c r="P4464" s="130"/>
      <c r="Q4464" s="131"/>
      <c r="R4464" s="72" t="s">
        <v>3</v>
      </c>
      <c r="S4464" s="181"/>
      <c r="T4464" s="73" t="s">
        <v>80</v>
      </c>
      <c r="V4464" s="83">
        <v>0</v>
      </c>
      <c r="X4464" s="448">
        <v>0</v>
      </c>
      <c r="Z4464" s="448">
        <v>0</v>
      </c>
      <c r="AB4464" s="448">
        <v>0</v>
      </c>
      <c r="AD4464" s="448">
        <v>0</v>
      </c>
      <c r="AF4464" s="448">
        <v>0</v>
      </c>
      <c r="AH4464" s="448">
        <f t="shared" si="753"/>
        <v>0</v>
      </c>
      <c r="AI4464" s="446"/>
      <c r="AJ4464" s="448">
        <v>0</v>
      </c>
      <c r="AK4464" s="87"/>
      <c r="AL4464" s="448">
        <v>0</v>
      </c>
      <c r="AM4464" s="448"/>
      <c r="AN4464" s="448">
        <v>0</v>
      </c>
      <c r="AO4464" s="448"/>
      <c r="AP4464" s="448">
        <v>0</v>
      </c>
      <c r="AQ4464" s="448"/>
    </row>
    <row r="4465" spans="2:43" ht="18" hidden="1" customHeight="1" x14ac:dyDescent="0.2">
      <c r="B4465" s="4"/>
      <c r="C4465" s="117"/>
      <c r="D4465" s="117"/>
      <c r="E4465" s="117"/>
      <c r="F4465" s="48"/>
      <c r="G4465" s="11"/>
      <c r="H4465" s="117"/>
      <c r="I4465" s="124"/>
      <c r="J4465" s="124"/>
      <c r="K4465" s="144"/>
      <c r="L4465" s="11"/>
      <c r="M4465" s="143"/>
      <c r="N4465" s="42"/>
      <c r="O4465" s="128"/>
      <c r="P4465" s="130"/>
      <c r="Q4465" s="130"/>
      <c r="R4465" s="72" t="s">
        <v>18</v>
      </c>
      <c r="S4465" s="181"/>
      <c r="T4465" s="73" t="s">
        <v>82</v>
      </c>
      <c r="V4465" s="74">
        <v>0</v>
      </c>
      <c r="X4465" s="74">
        <v>0</v>
      </c>
      <c r="Z4465" s="74">
        <v>0</v>
      </c>
      <c r="AB4465" s="74">
        <v>0</v>
      </c>
      <c r="AD4465" s="74">
        <v>0</v>
      </c>
      <c r="AF4465" s="74">
        <v>0</v>
      </c>
      <c r="AH4465" s="74">
        <f t="shared" si="753"/>
        <v>0</v>
      </c>
      <c r="AI4465" s="495"/>
      <c r="AJ4465" s="74">
        <v>0</v>
      </c>
      <c r="AK4465" s="8"/>
      <c r="AL4465" s="74">
        <v>0</v>
      </c>
      <c r="AM4465" s="74"/>
      <c r="AN4465" s="74">
        <v>0</v>
      </c>
      <c r="AO4465" s="74"/>
      <c r="AP4465" s="74">
        <v>0</v>
      </c>
      <c r="AQ4465" s="74"/>
    </row>
    <row r="4466" spans="2:43" ht="18" hidden="1" customHeight="1" x14ac:dyDescent="0.2">
      <c r="B4466" s="4"/>
      <c r="C4466" s="117"/>
      <c r="D4466" s="117"/>
      <c r="E4466" s="117"/>
      <c r="F4466" s="48"/>
      <c r="G4466" s="11"/>
      <c r="H4466" s="117"/>
      <c r="I4466" s="124"/>
      <c r="J4466" s="124"/>
      <c r="K4466" s="144"/>
      <c r="L4466" s="11"/>
      <c r="M4466" s="143"/>
      <c r="N4466" s="42"/>
      <c r="O4466" s="128"/>
      <c r="P4466" s="130"/>
      <c r="Q4466" s="131">
        <v>5</v>
      </c>
      <c r="R4466" s="68"/>
      <c r="S4466" s="35"/>
      <c r="T4466" s="69" t="s">
        <v>48</v>
      </c>
      <c r="U4466" s="92"/>
      <c r="V4466" s="70">
        <f>V4467</f>
        <v>0</v>
      </c>
      <c r="X4466" s="447">
        <f>X4467</f>
        <v>0</v>
      </c>
      <c r="Z4466" s="447">
        <f>Z4467</f>
        <v>0</v>
      </c>
      <c r="AB4466" s="447">
        <f>AB4467</f>
        <v>0</v>
      </c>
      <c r="AD4466" s="447">
        <f>AD4467</f>
        <v>0</v>
      </c>
      <c r="AF4466" s="447">
        <f>AF4467</f>
        <v>0</v>
      </c>
      <c r="AH4466" s="447">
        <f t="shared" si="753"/>
        <v>0</v>
      </c>
      <c r="AI4466" s="8"/>
      <c r="AJ4466" s="447">
        <f>AJ4467</f>
        <v>0</v>
      </c>
      <c r="AK4466" s="71"/>
      <c r="AL4466" s="447">
        <f>AL4467</f>
        <v>0</v>
      </c>
      <c r="AM4466" s="447"/>
      <c r="AN4466" s="447">
        <f>AN4467</f>
        <v>0</v>
      </c>
      <c r="AO4466" s="447"/>
      <c r="AP4466" s="447">
        <f>AP4467</f>
        <v>0</v>
      </c>
      <c r="AQ4466" s="447"/>
    </row>
    <row r="4467" spans="2:43" ht="18" hidden="1" customHeight="1" x14ac:dyDescent="0.2">
      <c r="B4467" s="4"/>
      <c r="C4467" s="117"/>
      <c r="D4467" s="117"/>
      <c r="E4467" s="117"/>
      <c r="F4467" s="48"/>
      <c r="G4467" s="11"/>
      <c r="H4467" s="117"/>
      <c r="I4467" s="124"/>
      <c r="J4467" s="124"/>
      <c r="K4467" s="144"/>
      <c r="L4467" s="11"/>
      <c r="M4467" s="143"/>
      <c r="N4467" s="42"/>
      <c r="O4467" s="128"/>
      <c r="P4467" s="130"/>
      <c r="Q4467" s="130"/>
      <c r="R4467" s="72" t="s">
        <v>3</v>
      </c>
      <c r="S4467" s="181"/>
      <c r="T4467" s="73" t="s">
        <v>551</v>
      </c>
      <c r="V4467" s="74">
        <v>0</v>
      </c>
      <c r="X4467" s="74">
        <v>0</v>
      </c>
      <c r="Z4467" s="74">
        <v>0</v>
      </c>
      <c r="AB4467" s="74">
        <v>0</v>
      </c>
      <c r="AD4467" s="74">
        <v>0</v>
      </c>
      <c r="AF4467" s="74">
        <v>0</v>
      </c>
      <c r="AH4467" s="74">
        <f t="shared" si="753"/>
        <v>0</v>
      </c>
      <c r="AI4467" s="446"/>
      <c r="AJ4467" s="74">
        <v>0</v>
      </c>
      <c r="AK4467" s="8"/>
      <c r="AL4467" s="74">
        <v>0</v>
      </c>
      <c r="AM4467" s="74"/>
      <c r="AN4467" s="74">
        <v>0</v>
      </c>
      <c r="AO4467" s="74"/>
      <c r="AP4467" s="74">
        <v>0</v>
      </c>
      <c r="AQ4467" s="74"/>
    </row>
    <row r="4468" spans="2:43" ht="18" customHeight="1" x14ac:dyDescent="0.2">
      <c r="B4468" s="4"/>
      <c r="C4468" s="117"/>
      <c r="D4468" s="117"/>
      <c r="E4468" s="117"/>
      <c r="F4468" s="48"/>
      <c r="G4468" s="11"/>
      <c r="H4468" s="117"/>
      <c r="I4468" s="124"/>
      <c r="J4468" s="124"/>
      <c r="K4468" s="144"/>
      <c r="L4468" s="11"/>
      <c r="M4468" s="143"/>
      <c r="N4468" s="42"/>
      <c r="O4468" s="128"/>
      <c r="P4468" s="130"/>
      <c r="Q4468" s="131">
        <v>6</v>
      </c>
      <c r="R4468" s="84"/>
      <c r="S4468" s="250"/>
      <c r="T4468" s="69" t="s">
        <v>19</v>
      </c>
      <c r="U4468" s="92"/>
      <c r="V4468" s="70">
        <f>V4469</f>
        <v>0</v>
      </c>
      <c r="X4468" s="447">
        <f>X4469</f>
        <v>0</v>
      </c>
      <c r="Z4468" s="447">
        <f>Z4469</f>
        <v>700</v>
      </c>
      <c r="AB4468" s="447">
        <f>AB4469</f>
        <v>0</v>
      </c>
      <c r="AD4468" s="447">
        <f>AD4469</f>
        <v>0</v>
      </c>
      <c r="AF4468" s="447">
        <f>AF4469</f>
        <v>1500</v>
      </c>
      <c r="AH4468" s="447">
        <f t="shared" si="753"/>
        <v>1500</v>
      </c>
      <c r="AI4468" s="8"/>
      <c r="AJ4468" s="447">
        <f>AJ4469</f>
        <v>0</v>
      </c>
      <c r="AK4468" s="71"/>
      <c r="AL4468" s="447">
        <f>AL4469</f>
        <v>2000</v>
      </c>
      <c r="AM4468" s="447"/>
      <c r="AN4468" s="447">
        <f>AN4469</f>
        <v>2500</v>
      </c>
      <c r="AO4468" s="447"/>
      <c r="AP4468" s="447">
        <f>AP4469</f>
        <v>2500</v>
      </c>
      <c r="AQ4468" s="447"/>
    </row>
    <row r="4469" spans="2:43" ht="18" customHeight="1" x14ac:dyDescent="0.2">
      <c r="B4469" s="4"/>
      <c r="C4469" s="117"/>
      <c r="D4469" s="117"/>
      <c r="E4469" s="117"/>
      <c r="F4469" s="48"/>
      <c r="G4469" s="11"/>
      <c r="H4469" s="117"/>
      <c r="I4469" s="124"/>
      <c r="J4469" s="124"/>
      <c r="K4469" s="144"/>
      <c r="L4469" s="11"/>
      <c r="M4469" s="143"/>
      <c r="N4469" s="42"/>
      <c r="O4469" s="128"/>
      <c r="P4469" s="130"/>
      <c r="Q4469" s="130"/>
      <c r="R4469" s="72" t="s">
        <v>3</v>
      </c>
      <c r="S4469" s="181"/>
      <c r="T4469" s="73" t="s">
        <v>243</v>
      </c>
      <c r="V4469" s="74">
        <v>0</v>
      </c>
      <c r="X4469" s="74">
        <v>0</v>
      </c>
      <c r="Z4469" s="74">
        <v>700</v>
      </c>
      <c r="AB4469" s="74">
        <v>0</v>
      </c>
      <c r="AD4469" s="74">
        <v>0</v>
      </c>
      <c r="AF4469" s="74">
        <v>1500</v>
      </c>
      <c r="AH4469" s="74">
        <f t="shared" si="753"/>
        <v>1500</v>
      </c>
      <c r="AI4469" s="446"/>
      <c r="AJ4469" s="74">
        <v>0</v>
      </c>
      <c r="AK4469" s="8"/>
      <c r="AL4469" s="74">
        <v>2000</v>
      </c>
      <c r="AM4469" s="74"/>
      <c r="AN4469" s="74">
        <v>2500</v>
      </c>
      <c r="AO4469" s="74"/>
      <c r="AP4469" s="74">
        <v>2500</v>
      </c>
      <c r="AQ4469" s="74"/>
    </row>
    <row r="4470" spans="2:43" ht="18" customHeight="1" x14ac:dyDescent="0.2">
      <c r="B4470" s="4"/>
      <c r="C4470" s="117"/>
      <c r="D4470" s="117"/>
      <c r="E4470" s="117"/>
      <c r="F4470" s="48"/>
      <c r="G4470" s="11"/>
      <c r="H4470" s="117"/>
      <c r="I4470" s="124"/>
      <c r="J4470" s="124"/>
      <c r="K4470" s="144"/>
      <c r="L4470" s="11"/>
      <c r="M4470" s="143"/>
      <c r="N4470" s="42"/>
      <c r="O4470" s="128"/>
      <c r="P4470" s="129">
        <v>3</v>
      </c>
      <c r="Q4470" s="129"/>
      <c r="R4470" s="64"/>
      <c r="S4470" s="234"/>
      <c r="T4470" s="65" t="s">
        <v>215</v>
      </c>
      <c r="U4470" s="155"/>
      <c r="V4470" s="66">
        <f>V4471+V4473+V4475</f>
        <v>2000</v>
      </c>
      <c r="X4470" s="66">
        <f>X4471+X4473+X4475</f>
        <v>2000</v>
      </c>
      <c r="Z4470" s="66">
        <f>Z4471+Z4473+Z4475</f>
        <v>2010</v>
      </c>
      <c r="AB4470" s="66">
        <f>AB4471+AB4473+AB4475</f>
        <v>700</v>
      </c>
      <c r="AD4470" s="66">
        <f>AD4471+AD4473+AD4475</f>
        <v>800</v>
      </c>
      <c r="AF4470" s="66">
        <f>AF4471+AF4473+AF4475</f>
        <v>12000</v>
      </c>
      <c r="AH4470" s="66">
        <f t="shared" si="753"/>
        <v>12800</v>
      </c>
      <c r="AI4470" s="8"/>
      <c r="AJ4470" s="66">
        <f>AJ4471+AJ4473+AJ4475</f>
        <v>180</v>
      </c>
      <c r="AK4470" s="67"/>
      <c r="AL4470" s="66">
        <f>AL4471+AL4473+AL4475</f>
        <v>3710</v>
      </c>
      <c r="AM4470" s="66"/>
      <c r="AN4470" s="66">
        <f>AN4471+AN4473+AN4475</f>
        <v>3940</v>
      </c>
      <c r="AO4470" s="66"/>
      <c r="AP4470" s="66">
        <f>AP4471+AP4473+AP4475</f>
        <v>3940</v>
      </c>
      <c r="AQ4470" s="66"/>
    </row>
    <row r="4471" spans="2:43" ht="18" customHeight="1" x14ac:dyDescent="0.2">
      <c r="B4471" s="4"/>
      <c r="C4471" s="117"/>
      <c r="D4471" s="117"/>
      <c r="E4471" s="117"/>
      <c r="F4471" s="48"/>
      <c r="G4471" s="11"/>
      <c r="H4471" s="117"/>
      <c r="I4471" s="124"/>
      <c r="J4471" s="124"/>
      <c r="K4471" s="144"/>
      <c r="L4471" s="11"/>
      <c r="M4471" s="143"/>
      <c r="N4471" s="42"/>
      <c r="O4471" s="128"/>
      <c r="P4471" s="130"/>
      <c r="Q4471" s="131">
        <v>1</v>
      </c>
      <c r="R4471" s="68"/>
      <c r="S4471" s="35"/>
      <c r="T4471" s="69" t="s">
        <v>20</v>
      </c>
      <c r="U4471" s="92"/>
      <c r="V4471" s="70">
        <f>V4472</f>
        <v>1000</v>
      </c>
      <c r="X4471" s="447">
        <f>X4472</f>
        <v>1000</v>
      </c>
      <c r="Z4471" s="447">
        <f>Z4472</f>
        <v>460</v>
      </c>
      <c r="AB4471" s="447">
        <f>AB4472</f>
        <v>0</v>
      </c>
      <c r="AD4471" s="447">
        <f>AD4472</f>
        <v>0</v>
      </c>
      <c r="AF4471" s="447">
        <f>AF4472</f>
        <v>2000</v>
      </c>
      <c r="AH4471" s="447">
        <f t="shared" si="753"/>
        <v>2000</v>
      </c>
      <c r="AI4471" s="67"/>
      <c r="AJ4471" s="447">
        <f>AJ4472</f>
        <v>0</v>
      </c>
      <c r="AK4471" s="71"/>
      <c r="AL4471" s="447">
        <f>AL4472</f>
        <v>900</v>
      </c>
      <c r="AM4471" s="447"/>
      <c r="AN4471" s="447">
        <f>AN4472</f>
        <v>950</v>
      </c>
      <c r="AO4471" s="447"/>
      <c r="AP4471" s="447">
        <f>AP4472</f>
        <v>950</v>
      </c>
      <c r="AQ4471" s="447"/>
    </row>
    <row r="4472" spans="2:43" ht="18" customHeight="1" x14ac:dyDescent="0.25">
      <c r="B4472" s="4"/>
      <c r="C4472" s="117"/>
      <c r="D4472" s="117"/>
      <c r="E4472" s="117"/>
      <c r="F4472" s="48"/>
      <c r="G4472" s="11"/>
      <c r="H4472" s="117"/>
      <c r="I4472" s="124"/>
      <c r="J4472" s="124"/>
      <c r="K4472" s="144"/>
      <c r="L4472" s="11"/>
      <c r="M4472" s="143"/>
      <c r="N4472" s="42"/>
      <c r="O4472" s="128"/>
      <c r="P4472" s="130"/>
      <c r="Q4472" s="131"/>
      <c r="R4472" s="72" t="s">
        <v>3</v>
      </c>
      <c r="S4472" s="181"/>
      <c r="T4472" s="73" t="s">
        <v>20</v>
      </c>
      <c r="V4472" s="601">
        <v>1000</v>
      </c>
      <c r="X4472" s="756">
        <v>1000</v>
      </c>
      <c r="Z4472" s="888">
        <v>460</v>
      </c>
      <c r="AB4472" s="888">
        <v>0</v>
      </c>
      <c r="AD4472" s="74">
        <v>0</v>
      </c>
      <c r="AF4472" s="696">
        <v>2000</v>
      </c>
      <c r="AH4472" s="696">
        <f t="shared" si="753"/>
        <v>2000</v>
      </c>
      <c r="AI4472" s="446"/>
      <c r="AJ4472" s="74">
        <v>0</v>
      </c>
      <c r="AK4472" s="8"/>
      <c r="AL4472" s="74">
        <v>900</v>
      </c>
      <c r="AM4472" s="74"/>
      <c r="AN4472" s="74">
        <v>950</v>
      </c>
      <c r="AO4472" s="74"/>
      <c r="AP4472" s="74">
        <v>950</v>
      </c>
      <c r="AQ4472" s="74"/>
    </row>
    <row r="4473" spans="2:43" ht="18" customHeight="1" x14ac:dyDescent="0.2">
      <c r="B4473" s="4"/>
      <c r="C4473" s="117"/>
      <c r="D4473" s="117"/>
      <c r="E4473" s="117"/>
      <c r="F4473" s="48"/>
      <c r="G4473" s="11"/>
      <c r="H4473" s="117"/>
      <c r="I4473" s="124"/>
      <c r="J4473" s="124"/>
      <c r="K4473" s="144"/>
      <c r="L4473" s="11"/>
      <c r="M4473" s="143"/>
      <c r="N4473" s="42"/>
      <c r="O4473" s="128"/>
      <c r="P4473" s="130"/>
      <c r="Q4473" s="131">
        <v>2</v>
      </c>
      <c r="R4473" s="68"/>
      <c r="S4473" s="35"/>
      <c r="T4473" s="69" t="s">
        <v>21</v>
      </c>
      <c r="U4473" s="92"/>
      <c r="V4473" s="70">
        <f>V4474</f>
        <v>0</v>
      </c>
      <c r="X4473" s="447">
        <f>X4474</f>
        <v>0</v>
      </c>
      <c r="Z4473" s="447">
        <f>Z4474</f>
        <v>660</v>
      </c>
      <c r="AB4473" s="447">
        <f>AB4474</f>
        <v>700</v>
      </c>
      <c r="AD4473" s="447">
        <f>AD4474</f>
        <v>800</v>
      </c>
      <c r="AF4473" s="447">
        <f>AF4474</f>
        <v>0</v>
      </c>
      <c r="AH4473" s="447">
        <f t="shared" si="753"/>
        <v>800</v>
      </c>
      <c r="AI4473" s="8"/>
      <c r="AJ4473" s="447">
        <f>AJ4474</f>
        <v>180</v>
      </c>
      <c r="AK4473" s="71"/>
      <c r="AL4473" s="447">
        <f>AL4474</f>
        <v>870</v>
      </c>
      <c r="AM4473" s="447"/>
      <c r="AN4473" s="447">
        <f>AN4474</f>
        <v>920</v>
      </c>
      <c r="AO4473" s="447"/>
      <c r="AP4473" s="447">
        <f>AP4474</f>
        <v>920</v>
      </c>
      <c r="AQ4473" s="447"/>
    </row>
    <row r="4474" spans="2:43" ht="18" customHeight="1" x14ac:dyDescent="0.2">
      <c r="B4474" s="4"/>
      <c r="C4474" s="117"/>
      <c r="D4474" s="117"/>
      <c r="E4474" s="117"/>
      <c r="F4474" s="48"/>
      <c r="G4474" s="11"/>
      <c r="H4474" s="117"/>
      <c r="I4474" s="124"/>
      <c r="J4474" s="124"/>
      <c r="K4474" s="144"/>
      <c r="L4474" s="11"/>
      <c r="M4474" s="143"/>
      <c r="N4474" s="42"/>
      <c r="O4474" s="128"/>
      <c r="P4474" s="130"/>
      <c r="Q4474" s="130"/>
      <c r="R4474" s="72" t="s">
        <v>3</v>
      </c>
      <c r="S4474" s="181"/>
      <c r="T4474" s="73" t="s">
        <v>21</v>
      </c>
      <c r="V4474" s="74">
        <v>0</v>
      </c>
      <c r="X4474" s="74">
        <v>0</v>
      </c>
      <c r="Z4474" s="74">
        <v>660</v>
      </c>
      <c r="AB4474" s="74">
        <v>700</v>
      </c>
      <c r="AD4474" s="74">
        <v>800</v>
      </c>
      <c r="AF4474" s="74">
        <v>0</v>
      </c>
      <c r="AH4474" s="74">
        <f t="shared" si="753"/>
        <v>800</v>
      </c>
      <c r="AI4474" s="446"/>
      <c r="AJ4474" s="74">
        <f>CEILING(AB4474*25/100,10)</f>
        <v>180</v>
      </c>
      <c r="AK4474" s="8"/>
      <c r="AL4474" s="74">
        <v>870</v>
      </c>
      <c r="AM4474" s="74"/>
      <c r="AN4474" s="74">
        <v>920</v>
      </c>
      <c r="AO4474" s="74"/>
      <c r="AP4474" s="74">
        <v>920</v>
      </c>
      <c r="AQ4474" s="74"/>
    </row>
    <row r="4475" spans="2:43" ht="18" customHeight="1" x14ac:dyDescent="0.2">
      <c r="B4475" s="4"/>
      <c r="C4475" s="117"/>
      <c r="D4475" s="117"/>
      <c r="E4475" s="117"/>
      <c r="F4475" s="48"/>
      <c r="G4475" s="11"/>
      <c r="H4475" s="117"/>
      <c r="I4475" s="124"/>
      <c r="J4475" s="124"/>
      <c r="K4475" s="144"/>
      <c r="L4475" s="11"/>
      <c r="M4475" s="143"/>
      <c r="N4475" s="42"/>
      <c r="O4475" s="128"/>
      <c r="P4475" s="130"/>
      <c r="Q4475" s="131">
        <v>3</v>
      </c>
      <c r="R4475" s="68"/>
      <c r="S4475" s="35"/>
      <c r="T4475" s="69" t="s">
        <v>22</v>
      </c>
      <c r="U4475" s="92"/>
      <c r="V4475" s="70">
        <f>V4476</f>
        <v>1000</v>
      </c>
      <c r="X4475" s="447">
        <f>X4476</f>
        <v>1000</v>
      </c>
      <c r="Z4475" s="447">
        <f>Z4476</f>
        <v>890</v>
      </c>
      <c r="AB4475" s="447">
        <f>AB4476</f>
        <v>0</v>
      </c>
      <c r="AD4475" s="447">
        <f>AD4476</f>
        <v>0</v>
      </c>
      <c r="AF4475" s="447">
        <f>AF4476</f>
        <v>10000</v>
      </c>
      <c r="AH4475" s="447">
        <f t="shared" si="753"/>
        <v>10000</v>
      </c>
      <c r="AI4475" s="8"/>
      <c r="AJ4475" s="447">
        <f>AJ4476</f>
        <v>0</v>
      </c>
      <c r="AK4475" s="71"/>
      <c r="AL4475" s="447">
        <f>AL4476</f>
        <v>1940</v>
      </c>
      <c r="AM4475" s="447"/>
      <c r="AN4475" s="447">
        <f>AN4476</f>
        <v>2070</v>
      </c>
      <c r="AO4475" s="447"/>
      <c r="AP4475" s="447">
        <f>AP4476</f>
        <v>2070</v>
      </c>
      <c r="AQ4475" s="447"/>
    </row>
    <row r="4476" spans="2:43" ht="18" customHeight="1" x14ac:dyDescent="0.25">
      <c r="B4476" s="4"/>
      <c r="C4476" s="117"/>
      <c r="D4476" s="117"/>
      <c r="E4476" s="117"/>
      <c r="F4476" s="48"/>
      <c r="G4476" s="11"/>
      <c r="H4476" s="117"/>
      <c r="I4476" s="124"/>
      <c r="J4476" s="124"/>
      <c r="K4476" s="144"/>
      <c r="L4476" s="11"/>
      <c r="M4476" s="143"/>
      <c r="N4476" s="42"/>
      <c r="O4476" s="128"/>
      <c r="P4476" s="130"/>
      <c r="Q4476" s="130"/>
      <c r="R4476" s="72" t="s">
        <v>3</v>
      </c>
      <c r="S4476" s="181"/>
      <c r="T4476" s="73" t="s">
        <v>22</v>
      </c>
      <c r="V4476" s="622">
        <v>1000</v>
      </c>
      <c r="X4476" s="757">
        <v>1000</v>
      </c>
      <c r="Z4476" s="889">
        <v>890</v>
      </c>
      <c r="AB4476" s="889">
        <v>0</v>
      </c>
      <c r="AD4476" s="74">
        <v>0</v>
      </c>
      <c r="AF4476" s="74">
        <v>10000</v>
      </c>
      <c r="AH4476" s="696">
        <f t="shared" si="753"/>
        <v>10000</v>
      </c>
      <c r="AI4476" s="446"/>
      <c r="AJ4476" s="74">
        <v>0</v>
      </c>
      <c r="AK4476" s="8"/>
      <c r="AL4476" s="74">
        <v>1940</v>
      </c>
      <c r="AM4476" s="74"/>
      <c r="AN4476" s="74">
        <v>2070</v>
      </c>
      <c r="AO4476" s="74"/>
      <c r="AP4476" s="74">
        <v>2070</v>
      </c>
      <c r="AQ4476" s="74"/>
    </row>
    <row r="4477" spans="2:43" ht="18" customHeight="1" x14ac:dyDescent="0.2">
      <c r="B4477" s="4"/>
      <c r="C4477" s="117"/>
      <c r="D4477" s="117"/>
      <c r="E4477" s="117"/>
      <c r="F4477" s="48"/>
      <c r="G4477" s="11"/>
      <c r="H4477" s="117"/>
      <c r="I4477" s="124"/>
      <c r="J4477" s="124"/>
      <c r="K4477" s="144"/>
      <c r="L4477" s="11"/>
      <c r="M4477" s="143"/>
      <c r="N4477" s="42"/>
      <c r="O4477" s="128"/>
      <c r="P4477" s="129">
        <v>5</v>
      </c>
      <c r="Q4477" s="129"/>
      <c r="R4477" s="64"/>
      <c r="S4477" s="234"/>
      <c r="T4477" s="65" t="s">
        <v>24</v>
      </c>
      <c r="U4477" s="155"/>
      <c r="V4477" s="66">
        <f>V4478+V4480</f>
        <v>1000</v>
      </c>
      <c r="X4477" s="66">
        <f>X4478+X4480</f>
        <v>1000</v>
      </c>
      <c r="Z4477" s="66">
        <f>Z4478+Z4480</f>
        <v>600</v>
      </c>
      <c r="AB4477" s="66">
        <f>AB4478+AB4480</f>
        <v>900</v>
      </c>
      <c r="AD4477" s="66">
        <f>AD4478+AD4480</f>
        <v>900</v>
      </c>
      <c r="AF4477" s="66">
        <f>AF4478+AF4480</f>
        <v>0</v>
      </c>
      <c r="AH4477" s="66">
        <f t="shared" si="753"/>
        <v>900</v>
      </c>
      <c r="AI4477" s="8"/>
      <c r="AJ4477" s="66">
        <f>AJ4478+AJ4480</f>
        <v>320</v>
      </c>
      <c r="AK4477" s="67"/>
      <c r="AL4477" s="66">
        <f>AL4478+AL4480</f>
        <v>2000</v>
      </c>
      <c r="AM4477" s="66"/>
      <c r="AN4477" s="66">
        <f>AN4478+AN4480</f>
        <v>2000</v>
      </c>
      <c r="AO4477" s="66"/>
      <c r="AP4477" s="66">
        <f>AP4478+AP4480</f>
        <v>2000</v>
      </c>
      <c r="AQ4477" s="66"/>
    </row>
    <row r="4478" spans="2:43" ht="18" hidden="1" customHeight="1" x14ac:dyDescent="0.2">
      <c r="B4478" s="4"/>
      <c r="C4478" s="117"/>
      <c r="D4478" s="117"/>
      <c r="E4478" s="117"/>
      <c r="F4478" s="48"/>
      <c r="G4478" s="11"/>
      <c r="H4478" s="117"/>
      <c r="I4478" s="124"/>
      <c r="J4478" s="124"/>
      <c r="K4478" s="144"/>
      <c r="L4478" s="11"/>
      <c r="M4478" s="143"/>
      <c r="N4478" s="42"/>
      <c r="O4478" s="128"/>
      <c r="P4478" s="129"/>
      <c r="Q4478" s="131">
        <v>1</v>
      </c>
      <c r="R4478" s="68"/>
      <c r="S4478" s="35"/>
      <c r="T4478" s="69" t="s">
        <v>98</v>
      </c>
      <c r="U4478" s="92"/>
      <c r="V4478" s="70">
        <f>V4479</f>
        <v>0</v>
      </c>
      <c r="X4478" s="447">
        <f>X4479</f>
        <v>0</v>
      </c>
      <c r="Z4478" s="447">
        <f>Z4479</f>
        <v>0</v>
      </c>
      <c r="AB4478" s="447">
        <f>AB4479</f>
        <v>0</v>
      </c>
      <c r="AD4478" s="447">
        <f>AD4479</f>
        <v>0</v>
      </c>
      <c r="AF4478" s="447">
        <f>AF4479</f>
        <v>0</v>
      </c>
      <c r="AH4478" s="447">
        <f t="shared" si="753"/>
        <v>0</v>
      </c>
      <c r="AI4478" s="67"/>
      <c r="AJ4478" s="447">
        <f>AJ4479</f>
        <v>0</v>
      </c>
      <c r="AK4478" s="71"/>
      <c r="AL4478" s="447">
        <f>AL4479</f>
        <v>0</v>
      </c>
      <c r="AM4478" s="447"/>
      <c r="AN4478" s="447">
        <f>AN4479</f>
        <v>0</v>
      </c>
      <c r="AO4478" s="447"/>
      <c r="AP4478" s="447">
        <f>AP4479</f>
        <v>0</v>
      </c>
      <c r="AQ4478" s="447"/>
    </row>
    <row r="4479" spans="2:43" ht="18" hidden="1" customHeight="1" x14ac:dyDescent="0.2">
      <c r="B4479" s="4"/>
      <c r="C4479" s="117"/>
      <c r="D4479" s="117"/>
      <c r="E4479" s="117"/>
      <c r="F4479" s="48"/>
      <c r="G4479" s="11"/>
      <c r="H4479" s="117"/>
      <c r="I4479" s="124"/>
      <c r="J4479" s="124"/>
      <c r="K4479" s="144"/>
      <c r="L4479" s="11"/>
      <c r="M4479" s="143"/>
      <c r="N4479" s="42"/>
      <c r="O4479" s="128"/>
      <c r="P4479" s="129"/>
      <c r="Q4479" s="130"/>
      <c r="R4479" s="72" t="s">
        <v>18</v>
      </c>
      <c r="S4479" s="181"/>
      <c r="T4479" s="73" t="s">
        <v>137</v>
      </c>
      <c r="V4479" s="74">
        <v>0</v>
      </c>
      <c r="X4479" s="74">
        <v>0</v>
      </c>
      <c r="Z4479" s="74">
        <v>0</v>
      </c>
      <c r="AB4479" s="74">
        <v>0</v>
      </c>
      <c r="AD4479" s="74">
        <v>0</v>
      </c>
      <c r="AF4479" s="74">
        <v>0</v>
      </c>
      <c r="AH4479" s="74">
        <f t="shared" si="753"/>
        <v>0</v>
      </c>
      <c r="AI4479" s="446"/>
      <c r="AJ4479" s="74">
        <v>0</v>
      </c>
      <c r="AK4479" s="8"/>
      <c r="AL4479" s="74">
        <v>0</v>
      </c>
      <c r="AM4479" s="74"/>
      <c r="AN4479" s="74">
        <v>0</v>
      </c>
      <c r="AO4479" s="74"/>
      <c r="AP4479" s="74">
        <v>0</v>
      </c>
      <c r="AQ4479" s="74"/>
    </row>
    <row r="4480" spans="2:43" ht="18" customHeight="1" x14ac:dyDescent="0.2">
      <c r="B4480" s="4"/>
      <c r="C4480" s="117"/>
      <c r="D4480" s="117"/>
      <c r="E4480" s="117"/>
      <c r="F4480" s="48"/>
      <c r="G4480" s="11"/>
      <c r="H4480" s="117"/>
      <c r="I4480" s="124"/>
      <c r="J4480" s="124"/>
      <c r="K4480" s="144"/>
      <c r="L4480" s="11"/>
      <c r="M4480" s="143"/>
      <c r="N4480" s="42"/>
      <c r="O4480" s="128"/>
      <c r="P4480" s="130"/>
      <c r="Q4480" s="131">
        <v>2</v>
      </c>
      <c r="R4480" s="68"/>
      <c r="S4480" s="35"/>
      <c r="T4480" s="69" t="s">
        <v>25</v>
      </c>
      <c r="U4480" s="92"/>
      <c r="V4480" s="70">
        <f>V4481</f>
        <v>1000</v>
      </c>
      <c r="X4480" s="447">
        <f>X4481</f>
        <v>1000</v>
      </c>
      <c r="Z4480" s="447">
        <f>Z4481</f>
        <v>600</v>
      </c>
      <c r="AB4480" s="447">
        <f>AB4481</f>
        <v>900</v>
      </c>
      <c r="AD4480" s="447">
        <f>AD4481</f>
        <v>900</v>
      </c>
      <c r="AF4480" s="447">
        <f>AF4481</f>
        <v>0</v>
      </c>
      <c r="AH4480" s="447">
        <f t="shared" si="753"/>
        <v>900</v>
      </c>
      <c r="AI4480" s="8"/>
      <c r="AJ4480" s="447">
        <f>AJ4481</f>
        <v>320</v>
      </c>
      <c r="AK4480" s="71"/>
      <c r="AL4480" s="447">
        <f>AL4481</f>
        <v>2000</v>
      </c>
      <c r="AM4480" s="447"/>
      <c r="AN4480" s="447">
        <f>AN4481</f>
        <v>2000</v>
      </c>
      <c r="AO4480" s="447"/>
      <c r="AP4480" s="447">
        <f>AP4481</f>
        <v>2000</v>
      </c>
      <c r="AQ4480" s="447"/>
    </row>
    <row r="4481" spans="2:43" ht="18" customHeight="1" x14ac:dyDescent="0.25">
      <c r="B4481" s="4"/>
      <c r="C4481" s="117"/>
      <c r="D4481" s="117"/>
      <c r="E4481" s="117"/>
      <c r="F4481" s="48"/>
      <c r="G4481" s="11"/>
      <c r="H4481" s="117"/>
      <c r="I4481" s="124"/>
      <c r="J4481" s="124"/>
      <c r="K4481" s="144"/>
      <c r="L4481" s="11"/>
      <c r="M4481" s="143"/>
      <c r="N4481" s="42"/>
      <c r="O4481" s="128"/>
      <c r="P4481" s="130"/>
      <c r="Q4481" s="130"/>
      <c r="R4481" s="72" t="s">
        <v>0</v>
      </c>
      <c r="S4481" s="181"/>
      <c r="T4481" s="73" t="s">
        <v>221</v>
      </c>
      <c r="V4481" s="497">
        <v>1000</v>
      </c>
      <c r="X4481" s="697">
        <v>1000</v>
      </c>
      <c r="Z4481" s="74">
        <v>600</v>
      </c>
      <c r="AB4481" s="74">
        <v>900</v>
      </c>
      <c r="AD4481" s="74">
        <v>900</v>
      </c>
      <c r="AF4481" s="696">
        <v>0</v>
      </c>
      <c r="AH4481" s="696">
        <f t="shared" si="753"/>
        <v>900</v>
      </c>
      <c r="AI4481" s="446"/>
      <c r="AJ4481" s="74">
        <f>CEILING(AB4481*35/100,10)</f>
        <v>320</v>
      </c>
      <c r="AK4481" s="8"/>
      <c r="AL4481" s="74">
        <v>2000</v>
      </c>
      <c r="AM4481" s="74"/>
      <c r="AN4481" s="74">
        <v>2000</v>
      </c>
      <c r="AO4481" s="74"/>
      <c r="AP4481" s="74">
        <v>2000</v>
      </c>
      <c r="AQ4481" s="74"/>
    </row>
    <row r="4482" spans="2:43" ht="18" hidden="1" customHeight="1" x14ac:dyDescent="0.2">
      <c r="B4482" s="4"/>
      <c r="C4482" s="117"/>
      <c r="D4482" s="117"/>
      <c r="E4482" s="117"/>
      <c r="F4482" s="48"/>
      <c r="G4482" s="11"/>
      <c r="H4482" s="117"/>
      <c r="I4482" s="124"/>
      <c r="J4482" s="124"/>
      <c r="K4482" s="144"/>
      <c r="L4482" s="11"/>
      <c r="M4482" s="143"/>
      <c r="N4482" s="42"/>
      <c r="O4482" s="128"/>
      <c r="P4482" s="129">
        <v>7</v>
      </c>
      <c r="Q4482" s="129"/>
      <c r="R4482" s="64"/>
      <c r="S4482" s="234"/>
      <c r="T4482" s="65" t="s">
        <v>343</v>
      </c>
      <c r="U4482" s="155"/>
      <c r="V4482" s="66">
        <f>V4483</f>
        <v>1000</v>
      </c>
      <c r="X4482" s="66">
        <f>X4483</f>
        <v>1000</v>
      </c>
      <c r="Z4482" s="66">
        <f>Z4483</f>
        <v>500</v>
      </c>
      <c r="AB4482" s="66">
        <f>AB4483</f>
        <v>0</v>
      </c>
      <c r="AD4482" s="66">
        <f>AD4483</f>
        <v>0</v>
      </c>
      <c r="AF4482" s="66">
        <f>AF4483</f>
        <v>12000</v>
      </c>
      <c r="AH4482" s="66">
        <f t="shared" si="753"/>
        <v>12000</v>
      </c>
      <c r="AI4482" s="8"/>
      <c r="AJ4482" s="66">
        <f>AJ4483</f>
        <v>0</v>
      </c>
      <c r="AK4482" s="67"/>
      <c r="AL4482" s="66">
        <f t="shared" ref="AL4482:AP4483" si="774">AL4483</f>
        <v>0</v>
      </c>
      <c r="AM4482" s="66"/>
      <c r="AN4482" s="66">
        <f t="shared" si="774"/>
        <v>0</v>
      </c>
      <c r="AO4482" s="66"/>
      <c r="AP4482" s="66">
        <f t="shared" si="774"/>
        <v>0</v>
      </c>
      <c r="AQ4482" s="66"/>
    </row>
    <row r="4483" spans="2:43" ht="18" hidden="1" customHeight="1" x14ac:dyDescent="0.2">
      <c r="B4483" s="4"/>
      <c r="C4483" s="117"/>
      <c r="D4483" s="117"/>
      <c r="E4483" s="117"/>
      <c r="F4483" s="48"/>
      <c r="G4483" s="11"/>
      <c r="H4483" s="117"/>
      <c r="I4483" s="124"/>
      <c r="J4483" s="124"/>
      <c r="K4483" s="144"/>
      <c r="L4483" s="11"/>
      <c r="M4483" s="143"/>
      <c r="N4483" s="42"/>
      <c r="O4483" s="128"/>
      <c r="P4483" s="130"/>
      <c r="Q4483" s="131">
        <v>3</v>
      </c>
      <c r="R4483" s="68"/>
      <c r="S4483" s="35"/>
      <c r="T4483" s="69" t="s">
        <v>224</v>
      </c>
      <c r="U4483" s="92"/>
      <c r="V4483" s="70">
        <f>V4484</f>
        <v>1000</v>
      </c>
      <c r="X4483" s="447">
        <f>X4484</f>
        <v>1000</v>
      </c>
      <c r="Z4483" s="447">
        <f>Z4484</f>
        <v>500</v>
      </c>
      <c r="AB4483" s="447">
        <f>AB4484</f>
        <v>0</v>
      </c>
      <c r="AD4483" s="447">
        <f>AD4484</f>
        <v>0</v>
      </c>
      <c r="AF4483" s="447">
        <f>AF4484</f>
        <v>12000</v>
      </c>
      <c r="AH4483" s="447">
        <f t="shared" si="753"/>
        <v>12000</v>
      </c>
      <c r="AI4483" s="67"/>
      <c r="AJ4483" s="447">
        <f>AJ4484</f>
        <v>0</v>
      </c>
      <c r="AK4483" s="71"/>
      <c r="AL4483" s="447">
        <f t="shared" si="774"/>
        <v>0</v>
      </c>
      <c r="AM4483" s="447"/>
      <c r="AN4483" s="447">
        <f t="shared" si="774"/>
        <v>0</v>
      </c>
      <c r="AO4483" s="447"/>
      <c r="AP4483" s="447">
        <f t="shared" si="774"/>
        <v>0</v>
      </c>
      <c r="AQ4483" s="447"/>
    </row>
    <row r="4484" spans="2:43" ht="18" hidden="1" customHeight="1" x14ac:dyDescent="0.25">
      <c r="B4484" s="4"/>
      <c r="C4484" s="117"/>
      <c r="D4484" s="117"/>
      <c r="E4484" s="117"/>
      <c r="F4484" s="48"/>
      <c r="G4484" s="11"/>
      <c r="H4484" s="117"/>
      <c r="I4484" s="124"/>
      <c r="J4484" s="124"/>
      <c r="K4484" s="144"/>
      <c r="L4484" s="11"/>
      <c r="M4484" s="143"/>
      <c r="N4484" s="42"/>
      <c r="O4484" s="128"/>
      <c r="P4484" s="130"/>
      <c r="Q4484" s="131"/>
      <c r="R4484" s="72" t="s">
        <v>0</v>
      </c>
      <c r="S4484" s="181"/>
      <c r="T4484" s="73" t="s">
        <v>53</v>
      </c>
      <c r="V4484" s="497">
        <v>1000</v>
      </c>
      <c r="X4484" s="697">
        <v>1000</v>
      </c>
      <c r="Z4484" s="74">
        <v>500</v>
      </c>
      <c r="AB4484" s="74">
        <v>0</v>
      </c>
      <c r="AD4484" s="74">
        <v>0</v>
      </c>
      <c r="AF4484" s="74">
        <v>12000</v>
      </c>
      <c r="AH4484" s="696">
        <f t="shared" si="753"/>
        <v>12000</v>
      </c>
      <c r="AI4484" s="446"/>
      <c r="AJ4484" s="74">
        <v>0</v>
      </c>
      <c r="AK4484" s="8"/>
      <c r="AL4484" s="74">
        <v>0</v>
      </c>
      <c r="AM4484" s="74"/>
      <c r="AN4484" s="74">
        <v>0</v>
      </c>
      <c r="AO4484" s="74"/>
      <c r="AP4484" s="74">
        <v>0</v>
      </c>
      <c r="AQ4484" s="74"/>
    </row>
    <row r="4485" spans="2:43" ht="18" hidden="1" customHeight="1" x14ac:dyDescent="0.2">
      <c r="B4485" s="4"/>
      <c r="C4485" s="117"/>
      <c r="D4485" s="117"/>
      <c r="E4485" s="117"/>
      <c r="F4485" s="48"/>
      <c r="G4485" s="11"/>
      <c r="H4485" s="117"/>
      <c r="I4485" s="124"/>
      <c r="J4485" s="124"/>
      <c r="K4485" s="144"/>
      <c r="L4485" s="11"/>
      <c r="M4485" s="143"/>
      <c r="N4485" s="42"/>
      <c r="O4485" s="128"/>
      <c r="P4485" s="129">
        <v>9</v>
      </c>
      <c r="Q4485" s="129"/>
      <c r="R4485" s="64"/>
      <c r="S4485" s="234"/>
      <c r="T4485" s="65" t="s">
        <v>217</v>
      </c>
      <c r="U4485" s="155"/>
      <c r="V4485" s="66">
        <f>V4486+V4488</f>
        <v>0</v>
      </c>
      <c r="X4485" s="66">
        <f>X4486+X4488</f>
        <v>0</v>
      </c>
      <c r="Z4485" s="66">
        <f>Z4486+Z4488</f>
        <v>0</v>
      </c>
      <c r="AB4485" s="66">
        <f>AB4486+AB4488</f>
        <v>0</v>
      </c>
      <c r="AD4485" s="66">
        <f>AD4486+AD4488</f>
        <v>0</v>
      </c>
      <c r="AF4485" s="66">
        <f>AF4486+AF4488</f>
        <v>0</v>
      </c>
      <c r="AH4485" s="66">
        <f t="shared" si="753"/>
        <v>0</v>
      </c>
      <c r="AI4485" s="8"/>
      <c r="AJ4485" s="66">
        <f>AJ4486+AJ4488</f>
        <v>0</v>
      </c>
      <c r="AK4485" s="67"/>
      <c r="AL4485" s="66">
        <f>AL4486+AL4488</f>
        <v>0</v>
      </c>
      <c r="AM4485" s="66"/>
      <c r="AN4485" s="66">
        <f>AN4486+AN4488</f>
        <v>0</v>
      </c>
      <c r="AO4485" s="66"/>
      <c r="AP4485" s="66">
        <f>AP4486+AP4488</f>
        <v>0</v>
      </c>
      <c r="AQ4485" s="66"/>
    </row>
    <row r="4486" spans="2:43" ht="18" hidden="1" customHeight="1" x14ac:dyDescent="0.2">
      <c r="B4486" s="4"/>
      <c r="C4486" s="117"/>
      <c r="D4486" s="117"/>
      <c r="E4486" s="117"/>
      <c r="F4486" s="48"/>
      <c r="G4486" s="11"/>
      <c r="H4486" s="117"/>
      <c r="I4486" s="124"/>
      <c r="J4486" s="124"/>
      <c r="K4486" s="144"/>
      <c r="L4486" s="11"/>
      <c r="M4486" s="143"/>
      <c r="N4486" s="42"/>
      <c r="O4486" s="128"/>
      <c r="P4486" s="130"/>
      <c r="Q4486" s="131">
        <v>1</v>
      </c>
      <c r="R4486" s="68"/>
      <c r="S4486" s="35"/>
      <c r="T4486" s="69" t="s">
        <v>231</v>
      </c>
      <c r="U4486" s="92"/>
      <c r="V4486" s="70">
        <f>V4487</f>
        <v>0</v>
      </c>
      <c r="X4486" s="447">
        <f>X4487</f>
        <v>0</v>
      </c>
      <c r="Z4486" s="447">
        <f>Z4487</f>
        <v>0</v>
      </c>
      <c r="AB4486" s="447">
        <f>AB4487</f>
        <v>0</v>
      </c>
      <c r="AD4486" s="447">
        <f>AD4487</f>
        <v>0</v>
      </c>
      <c r="AF4486" s="447">
        <f>AF4487</f>
        <v>0</v>
      </c>
      <c r="AH4486" s="447">
        <f t="shared" si="753"/>
        <v>0</v>
      </c>
      <c r="AI4486" s="67"/>
      <c r="AJ4486" s="447">
        <f>AJ4487</f>
        <v>0</v>
      </c>
      <c r="AK4486" s="71"/>
      <c r="AL4486" s="447">
        <f>AL4487</f>
        <v>0</v>
      </c>
      <c r="AM4486" s="447"/>
      <c r="AN4486" s="447">
        <f>AN4487</f>
        <v>0</v>
      </c>
      <c r="AO4486" s="447"/>
      <c r="AP4486" s="447">
        <f>AP4487</f>
        <v>0</v>
      </c>
      <c r="AQ4486" s="447"/>
    </row>
    <row r="4487" spans="2:43" ht="18" hidden="1" customHeight="1" x14ac:dyDescent="0.2">
      <c r="B4487" s="4"/>
      <c r="C4487" s="117"/>
      <c r="D4487" s="117"/>
      <c r="E4487" s="117"/>
      <c r="F4487" s="48"/>
      <c r="G4487" s="11"/>
      <c r="H4487" s="117"/>
      <c r="I4487" s="124"/>
      <c r="J4487" s="124"/>
      <c r="K4487" s="144"/>
      <c r="L4487" s="11"/>
      <c r="M4487" s="143"/>
      <c r="N4487" s="42"/>
      <c r="O4487" s="128"/>
      <c r="P4487" s="130"/>
      <c r="Q4487" s="131"/>
      <c r="R4487" s="72" t="s">
        <v>3</v>
      </c>
      <c r="S4487" s="181"/>
      <c r="T4487" s="73" t="s">
        <v>231</v>
      </c>
      <c r="V4487" s="74">
        <v>0</v>
      </c>
      <c r="X4487" s="74">
        <v>0</v>
      </c>
      <c r="Z4487" s="74">
        <v>0</v>
      </c>
      <c r="AB4487" s="74">
        <v>0</v>
      </c>
      <c r="AD4487" s="74">
        <v>0</v>
      </c>
      <c r="AF4487" s="74">
        <v>0</v>
      </c>
      <c r="AH4487" s="74">
        <f t="shared" si="753"/>
        <v>0</v>
      </c>
      <c r="AI4487" s="446"/>
      <c r="AJ4487" s="74">
        <v>0</v>
      </c>
      <c r="AK4487" s="8"/>
      <c r="AL4487" s="74">
        <v>0</v>
      </c>
      <c r="AM4487" s="74"/>
      <c r="AN4487" s="74">
        <v>0</v>
      </c>
      <c r="AO4487" s="74"/>
      <c r="AP4487" s="74">
        <v>0</v>
      </c>
      <c r="AQ4487" s="74"/>
    </row>
    <row r="4488" spans="2:43" ht="18" hidden="1" customHeight="1" x14ac:dyDescent="0.2">
      <c r="B4488" s="4"/>
      <c r="C4488" s="117"/>
      <c r="D4488" s="117"/>
      <c r="E4488" s="117"/>
      <c r="F4488" s="48"/>
      <c r="G4488" s="11"/>
      <c r="H4488" s="117"/>
      <c r="I4488" s="124"/>
      <c r="J4488" s="124"/>
      <c r="K4488" s="144"/>
      <c r="L4488" s="11"/>
      <c r="M4488" s="143"/>
      <c r="N4488" s="42"/>
      <c r="O4488" s="128"/>
      <c r="P4488" s="130"/>
      <c r="Q4488" s="131">
        <v>2</v>
      </c>
      <c r="R4488" s="68"/>
      <c r="S4488" s="35"/>
      <c r="T4488" s="69" t="s">
        <v>232</v>
      </c>
      <c r="U4488" s="92"/>
      <c r="V4488" s="70">
        <f>V4489</f>
        <v>0</v>
      </c>
      <c r="X4488" s="447">
        <f>X4489</f>
        <v>0</v>
      </c>
      <c r="Z4488" s="447">
        <f>Z4489</f>
        <v>0</v>
      </c>
      <c r="AB4488" s="447">
        <f>AB4489</f>
        <v>0</v>
      </c>
      <c r="AD4488" s="447">
        <f>AD4489</f>
        <v>0</v>
      </c>
      <c r="AF4488" s="447">
        <f>AF4489</f>
        <v>0</v>
      </c>
      <c r="AH4488" s="447">
        <f t="shared" si="753"/>
        <v>0</v>
      </c>
      <c r="AI4488" s="8"/>
      <c r="AJ4488" s="447">
        <f>AJ4489</f>
        <v>0</v>
      </c>
      <c r="AK4488" s="71"/>
      <c r="AL4488" s="447">
        <f>AL4489</f>
        <v>0</v>
      </c>
      <c r="AM4488" s="447"/>
      <c r="AN4488" s="447">
        <f>AN4489</f>
        <v>0</v>
      </c>
      <c r="AO4488" s="447"/>
      <c r="AP4488" s="447">
        <f>AP4489</f>
        <v>0</v>
      </c>
      <c r="AQ4488" s="447"/>
    </row>
    <row r="4489" spans="2:43" ht="18" hidden="1" customHeight="1" x14ac:dyDescent="0.2">
      <c r="B4489" s="4"/>
      <c r="C4489" s="117"/>
      <c r="D4489" s="117"/>
      <c r="E4489" s="117"/>
      <c r="F4489" s="48"/>
      <c r="G4489" s="11"/>
      <c r="H4489" s="117"/>
      <c r="I4489" s="124"/>
      <c r="J4489" s="124"/>
      <c r="K4489" s="144"/>
      <c r="L4489" s="11"/>
      <c r="M4489" s="143"/>
      <c r="N4489" s="42"/>
      <c r="O4489" s="128"/>
      <c r="P4489" s="130"/>
      <c r="Q4489" s="131"/>
      <c r="R4489" s="72" t="s">
        <v>3</v>
      </c>
      <c r="S4489" s="181"/>
      <c r="T4489" s="77" t="s">
        <v>232</v>
      </c>
      <c r="U4489" s="141"/>
      <c r="V4489" s="74">
        <v>0</v>
      </c>
      <c r="X4489" s="74">
        <v>0</v>
      </c>
      <c r="Z4489" s="74">
        <v>0</v>
      </c>
      <c r="AB4489" s="74">
        <v>0</v>
      </c>
      <c r="AD4489" s="74">
        <v>0</v>
      </c>
      <c r="AF4489" s="74">
        <v>0</v>
      </c>
      <c r="AH4489" s="74">
        <f t="shared" si="753"/>
        <v>0</v>
      </c>
      <c r="AI4489" s="446"/>
      <c r="AJ4489" s="74">
        <v>0</v>
      </c>
      <c r="AK4489" s="8"/>
      <c r="AL4489" s="74">
        <v>0</v>
      </c>
      <c r="AM4489" s="74"/>
      <c r="AN4489" s="74">
        <v>0</v>
      </c>
      <c r="AO4489" s="74"/>
      <c r="AP4489" s="74">
        <v>0</v>
      </c>
      <c r="AQ4489" s="74"/>
    </row>
    <row r="4490" spans="2:43" ht="18" hidden="1" customHeight="1" x14ac:dyDescent="0.2">
      <c r="B4490" s="4"/>
      <c r="C4490" s="117"/>
      <c r="D4490" s="117"/>
      <c r="E4490" s="117"/>
      <c r="F4490" s="48"/>
      <c r="G4490" s="11"/>
      <c r="H4490" s="117"/>
      <c r="I4490" s="124"/>
      <c r="J4490" s="124"/>
      <c r="K4490" s="144"/>
      <c r="L4490" s="11"/>
      <c r="M4490" s="143"/>
      <c r="N4490" s="42"/>
      <c r="O4490" s="133" t="s">
        <v>55</v>
      </c>
      <c r="P4490" s="134"/>
      <c r="Q4490" s="134"/>
      <c r="R4490" s="79"/>
      <c r="S4490" s="252"/>
      <c r="T4490" s="80" t="s">
        <v>29</v>
      </c>
      <c r="U4490" s="242"/>
      <c r="V4490" s="88">
        <f>V4491</f>
        <v>0</v>
      </c>
      <c r="X4490" s="88">
        <f>X4491</f>
        <v>0</v>
      </c>
      <c r="Z4490" s="88">
        <f>Z4491</f>
        <v>0</v>
      </c>
      <c r="AB4490" s="88">
        <f>AB4491</f>
        <v>0</v>
      </c>
      <c r="AD4490" s="88" t="e">
        <f>#REF!</f>
        <v>#REF!</v>
      </c>
      <c r="AF4490" s="88">
        <f>AF4491</f>
        <v>0</v>
      </c>
      <c r="AH4490" s="88" t="e">
        <f t="shared" si="753"/>
        <v>#REF!</v>
      </c>
      <c r="AI4490" s="8"/>
      <c r="AJ4490" s="88">
        <f>AJ4491</f>
        <v>0</v>
      </c>
      <c r="AK4490" s="89"/>
      <c r="AL4490" s="88">
        <f t="shared" ref="AL4490:AP4492" si="775">AL4491</f>
        <v>0</v>
      </c>
      <c r="AM4490" s="88"/>
      <c r="AN4490" s="88">
        <f t="shared" si="775"/>
        <v>0</v>
      </c>
      <c r="AO4490" s="88"/>
      <c r="AP4490" s="88">
        <f t="shared" si="775"/>
        <v>0</v>
      </c>
      <c r="AQ4490" s="88"/>
    </row>
    <row r="4491" spans="2:43" ht="18" hidden="1" customHeight="1" x14ac:dyDescent="0.2">
      <c r="B4491" s="4"/>
      <c r="C4491" s="117"/>
      <c r="D4491" s="117"/>
      <c r="E4491" s="117"/>
      <c r="F4491" s="48"/>
      <c r="G4491" s="11"/>
      <c r="H4491" s="117"/>
      <c r="I4491" s="124"/>
      <c r="J4491" s="124"/>
      <c r="K4491" s="144"/>
      <c r="L4491" s="11"/>
      <c r="M4491" s="143"/>
      <c r="N4491" s="42"/>
      <c r="O4491" s="128"/>
      <c r="P4491" s="129">
        <v>3</v>
      </c>
      <c r="Q4491" s="129"/>
      <c r="R4491" s="64"/>
      <c r="S4491" s="234"/>
      <c r="T4491" s="65" t="s">
        <v>54</v>
      </c>
      <c r="U4491" s="155"/>
      <c r="V4491" s="66">
        <f>V4492</f>
        <v>0</v>
      </c>
      <c r="X4491" s="66">
        <f>X4492</f>
        <v>0</v>
      </c>
      <c r="Z4491" s="66">
        <f>Z4492</f>
        <v>0</v>
      </c>
      <c r="AB4491" s="66">
        <f>AB4492</f>
        <v>0</v>
      </c>
      <c r="AD4491" s="66" t="e">
        <f>#REF!</f>
        <v>#REF!</v>
      </c>
      <c r="AF4491" s="66">
        <f>AF4492</f>
        <v>0</v>
      </c>
      <c r="AH4491" s="66" t="e">
        <f t="shared" si="753"/>
        <v>#REF!</v>
      </c>
      <c r="AI4491" s="89"/>
      <c r="AJ4491" s="66">
        <f>AJ4492</f>
        <v>0</v>
      </c>
      <c r="AK4491" s="67"/>
      <c r="AL4491" s="66">
        <f t="shared" si="775"/>
        <v>0</v>
      </c>
      <c r="AM4491" s="66"/>
      <c r="AN4491" s="66">
        <f t="shared" si="775"/>
        <v>0</v>
      </c>
      <c r="AO4491" s="66"/>
      <c r="AP4491" s="66">
        <f t="shared" si="775"/>
        <v>0</v>
      </c>
      <c r="AQ4491" s="66"/>
    </row>
    <row r="4492" spans="2:43" ht="18" hidden="1" customHeight="1" x14ac:dyDescent="0.2">
      <c r="B4492" s="4"/>
      <c r="C4492" s="117"/>
      <c r="D4492" s="117"/>
      <c r="E4492" s="117"/>
      <c r="F4492" s="48"/>
      <c r="G4492" s="11"/>
      <c r="H4492" s="117"/>
      <c r="I4492" s="124"/>
      <c r="J4492" s="124"/>
      <c r="K4492" s="144"/>
      <c r="L4492" s="11"/>
      <c r="M4492" s="143"/>
      <c r="N4492" s="42"/>
      <c r="O4492" s="128"/>
      <c r="P4492" s="130"/>
      <c r="Q4492" s="131">
        <v>1</v>
      </c>
      <c r="R4492" s="68"/>
      <c r="S4492" s="35"/>
      <c r="T4492" s="69" t="s">
        <v>69</v>
      </c>
      <c r="U4492" s="92"/>
      <c r="V4492" s="70">
        <f>V4493</f>
        <v>0</v>
      </c>
      <c r="X4492" s="70">
        <f>X4493</f>
        <v>0</v>
      </c>
      <c r="Z4492" s="70">
        <f>Z4493</f>
        <v>0</v>
      </c>
      <c r="AB4492" s="70">
        <f>AB4493</f>
        <v>0</v>
      </c>
      <c r="AD4492" s="70" t="e">
        <f>#REF!</f>
        <v>#REF!</v>
      </c>
      <c r="AF4492" s="70">
        <f>AF4493</f>
        <v>0</v>
      </c>
      <c r="AH4492" s="70" t="e">
        <f t="shared" si="753"/>
        <v>#REF!</v>
      </c>
      <c r="AI4492" s="67"/>
      <c r="AJ4492" s="447">
        <f>AJ4493</f>
        <v>0</v>
      </c>
      <c r="AK4492" s="71"/>
      <c r="AL4492" s="447">
        <f t="shared" si="775"/>
        <v>0</v>
      </c>
      <c r="AM4492" s="447"/>
      <c r="AN4492" s="447">
        <f t="shared" si="775"/>
        <v>0</v>
      </c>
      <c r="AO4492" s="70"/>
      <c r="AP4492" s="447">
        <f t="shared" si="775"/>
        <v>0</v>
      </c>
      <c r="AQ4492" s="70"/>
    </row>
    <row r="4493" spans="2:43" ht="18" hidden="1" customHeight="1" x14ac:dyDescent="0.2">
      <c r="B4493" s="4"/>
      <c r="C4493" s="117"/>
      <c r="D4493" s="117"/>
      <c r="E4493" s="117"/>
      <c r="F4493" s="48"/>
      <c r="G4493" s="11"/>
      <c r="H4493" s="117"/>
      <c r="I4493" s="124"/>
      <c r="J4493" s="124"/>
      <c r="K4493" s="144"/>
      <c r="L4493" s="11"/>
      <c r="M4493" s="143"/>
      <c r="N4493" s="42"/>
      <c r="O4493" s="128"/>
      <c r="P4493" s="130"/>
      <c r="Q4493" s="130"/>
      <c r="R4493" s="72" t="s">
        <v>55</v>
      </c>
      <c r="S4493" s="181"/>
      <c r="T4493" s="73" t="s">
        <v>193</v>
      </c>
      <c r="V4493" s="74">
        <v>0</v>
      </c>
      <c r="X4493" s="74">
        <v>0</v>
      </c>
      <c r="Z4493" s="74">
        <v>0</v>
      </c>
      <c r="AB4493" s="74">
        <v>0</v>
      </c>
      <c r="AD4493" s="74">
        <v>0</v>
      </c>
      <c r="AF4493" s="74">
        <v>0</v>
      </c>
      <c r="AH4493" s="74">
        <f t="shared" si="753"/>
        <v>0</v>
      </c>
      <c r="AI4493" s="446"/>
      <c r="AJ4493" s="74">
        <v>0</v>
      </c>
      <c r="AK4493" s="8"/>
      <c r="AL4493" s="74">
        <v>0</v>
      </c>
      <c r="AM4493" s="74"/>
      <c r="AN4493" s="74">
        <v>0</v>
      </c>
      <c r="AO4493" s="74"/>
      <c r="AP4493" s="74">
        <v>0</v>
      </c>
      <c r="AQ4493" s="74"/>
    </row>
    <row r="4494" spans="2:43" ht="18" customHeight="1" x14ac:dyDescent="0.2">
      <c r="B4494" s="4"/>
      <c r="C4494" s="117"/>
      <c r="D4494" s="117"/>
      <c r="E4494" s="117"/>
      <c r="F4494" s="48"/>
      <c r="G4494" s="11"/>
      <c r="H4494" s="117"/>
      <c r="I4494" s="124"/>
      <c r="J4494" s="124"/>
      <c r="K4494" s="144"/>
      <c r="L4494" s="11"/>
      <c r="M4494" s="143"/>
      <c r="N4494" s="42"/>
      <c r="O4494" s="128"/>
      <c r="P4494" s="130"/>
      <c r="Q4494" s="130"/>
      <c r="R4494" s="72"/>
      <c r="S4494" s="181"/>
      <c r="T4494" s="73"/>
      <c r="V4494" s="74"/>
      <c r="X4494" s="74"/>
      <c r="Z4494" s="74"/>
      <c r="AB4494" s="74"/>
      <c r="AD4494" s="74"/>
      <c r="AF4494" s="74"/>
      <c r="AH4494" s="74">
        <f t="shared" si="753"/>
        <v>0</v>
      </c>
      <c r="AI4494" s="8"/>
      <c r="AJ4494" s="74"/>
      <c r="AK4494" s="8"/>
      <c r="AL4494" s="74"/>
      <c r="AM4494" s="74"/>
      <c r="AN4494" s="74"/>
      <c r="AO4494" s="74"/>
      <c r="AP4494" s="74"/>
      <c r="AQ4494" s="74"/>
    </row>
    <row r="4495" spans="2:43" ht="18" customHeight="1" x14ac:dyDescent="0.2">
      <c r="B4495" s="4"/>
      <c r="C4495" s="117"/>
      <c r="D4495" s="117"/>
      <c r="E4495" s="132">
        <v>4</v>
      </c>
      <c r="F4495" s="94"/>
      <c r="G4495" s="277"/>
      <c r="H4495" s="132"/>
      <c r="I4495" s="162"/>
      <c r="J4495" s="163"/>
      <c r="K4495" s="164"/>
      <c r="L4495" s="277"/>
      <c r="M4495" s="163"/>
      <c r="N4495" s="261"/>
      <c r="O4495" s="122"/>
      <c r="P4495" s="123"/>
      <c r="Q4495" s="123"/>
      <c r="R4495" s="233"/>
      <c r="S4495" s="256"/>
      <c r="T4495" s="50" t="s">
        <v>257</v>
      </c>
      <c r="U4495" s="76"/>
      <c r="V4495" s="51">
        <f>V4496</f>
        <v>390000</v>
      </c>
      <c r="X4495" s="51">
        <f>X4496</f>
        <v>838300</v>
      </c>
      <c r="Z4495" s="51">
        <f>Z4496</f>
        <v>846670</v>
      </c>
      <c r="AB4495" s="51">
        <f>AB4496</f>
        <v>1135000</v>
      </c>
      <c r="AD4495" s="51" t="e">
        <f>AD4496</f>
        <v>#REF!</v>
      </c>
      <c r="AF4495" s="51">
        <f>AF4496</f>
        <v>305400</v>
      </c>
      <c r="AH4495" s="51" t="e">
        <f t="shared" si="753"/>
        <v>#REF!</v>
      </c>
      <c r="AI4495" s="8"/>
      <c r="AJ4495" s="51">
        <f>AJ4496</f>
        <v>364330</v>
      </c>
      <c r="AK4495" s="5"/>
      <c r="AL4495" s="51">
        <f t="shared" ref="AL4495:AP4497" si="776">AL4496</f>
        <v>1366260</v>
      </c>
      <c r="AM4495" s="51"/>
      <c r="AN4495" s="51">
        <f t="shared" si="776"/>
        <v>1454820</v>
      </c>
      <c r="AO4495" s="51"/>
      <c r="AP4495" s="51">
        <f t="shared" si="776"/>
        <v>1454820</v>
      </c>
      <c r="AQ4495" s="51"/>
    </row>
    <row r="4496" spans="2:43" ht="18" customHeight="1" x14ac:dyDescent="0.2">
      <c r="B4496" s="4"/>
      <c r="C4496" s="117"/>
      <c r="D4496" s="117"/>
      <c r="E4496" s="117"/>
      <c r="F4496" s="113">
        <v>13</v>
      </c>
      <c r="G4496" s="283"/>
      <c r="H4496" s="171"/>
      <c r="I4496" s="165"/>
      <c r="J4496" s="166"/>
      <c r="K4496" s="167"/>
      <c r="L4496" s="276"/>
      <c r="M4496" s="166"/>
      <c r="N4496" s="259"/>
      <c r="O4496" s="115"/>
      <c r="P4496" s="116"/>
      <c r="Q4496" s="116"/>
      <c r="R4496" s="52"/>
      <c r="S4496" s="247"/>
      <c r="T4496" s="53" t="s">
        <v>374</v>
      </c>
      <c r="U4496" s="240"/>
      <c r="V4496" s="54">
        <f>V4497</f>
        <v>390000</v>
      </c>
      <c r="X4496" s="54">
        <f>X4497</f>
        <v>838300</v>
      </c>
      <c r="Z4496" s="54">
        <f>Z4497</f>
        <v>846670</v>
      </c>
      <c r="AB4496" s="54">
        <f>AB4497</f>
        <v>1135000</v>
      </c>
      <c r="AD4496" s="54" t="e">
        <f>AD4497</f>
        <v>#REF!</v>
      </c>
      <c r="AF4496" s="54">
        <f>AF4497</f>
        <v>305400</v>
      </c>
      <c r="AH4496" s="54" t="e">
        <f t="shared" ref="AH4496:AH4559" si="777">AD4496+AF4496</f>
        <v>#REF!</v>
      </c>
      <c r="AI4496" s="5"/>
      <c r="AJ4496" s="54">
        <f>AJ4497</f>
        <v>364330</v>
      </c>
      <c r="AK4496" s="55"/>
      <c r="AL4496" s="54">
        <f t="shared" si="776"/>
        <v>1366260</v>
      </c>
      <c r="AM4496" s="54"/>
      <c r="AN4496" s="54">
        <f t="shared" si="776"/>
        <v>1454820</v>
      </c>
      <c r="AO4496" s="54"/>
      <c r="AP4496" s="54">
        <f t="shared" si="776"/>
        <v>1454820</v>
      </c>
      <c r="AQ4496" s="54"/>
    </row>
    <row r="4497" spans="2:43" ht="18" customHeight="1" x14ac:dyDescent="0.2">
      <c r="B4497" s="4"/>
      <c r="C4497" s="117"/>
      <c r="D4497" s="117"/>
      <c r="E4497" s="117"/>
      <c r="F4497" s="48"/>
      <c r="G4497" s="11"/>
      <c r="H4497" s="112" t="s">
        <v>33</v>
      </c>
      <c r="I4497" s="168"/>
      <c r="J4497" s="169"/>
      <c r="K4497" s="170"/>
      <c r="L4497" s="34"/>
      <c r="M4497" s="169"/>
      <c r="N4497" s="260"/>
      <c r="O4497" s="119"/>
      <c r="P4497" s="120"/>
      <c r="Q4497" s="120"/>
      <c r="R4497" s="56"/>
      <c r="S4497" s="248"/>
      <c r="T4497" s="57" t="s">
        <v>92</v>
      </c>
      <c r="U4497" s="236"/>
      <c r="V4497" s="58">
        <f>V4498</f>
        <v>390000</v>
      </c>
      <c r="X4497" s="659">
        <f>X4498</f>
        <v>838300</v>
      </c>
      <c r="Z4497" s="659">
        <f>Z4498</f>
        <v>846670</v>
      </c>
      <c r="AB4497" s="659">
        <f>AB4498</f>
        <v>1135000</v>
      </c>
      <c r="AD4497" s="659" t="e">
        <f>AD4498</f>
        <v>#REF!</v>
      </c>
      <c r="AF4497" s="659">
        <f>AF4498</f>
        <v>305400</v>
      </c>
      <c r="AH4497" s="659" t="e">
        <f t="shared" si="777"/>
        <v>#REF!</v>
      </c>
      <c r="AI4497" s="55"/>
      <c r="AJ4497" s="659">
        <f>AJ4498</f>
        <v>364330</v>
      </c>
      <c r="AK4497" s="59"/>
      <c r="AL4497" s="659">
        <f t="shared" si="776"/>
        <v>1366260</v>
      </c>
      <c r="AM4497" s="659"/>
      <c r="AN4497" s="659">
        <f t="shared" si="776"/>
        <v>1454820</v>
      </c>
      <c r="AO4497" s="659"/>
      <c r="AP4497" s="659">
        <f t="shared" si="776"/>
        <v>1454820</v>
      </c>
      <c r="AQ4497" s="659"/>
    </row>
    <row r="4498" spans="2:43" ht="18" customHeight="1" x14ac:dyDescent="0.2">
      <c r="B4498" s="4"/>
      <c r="C4498" s="117"/>
      <c r="D4498" s="117"/>
      <c r="E4498" s="117"/>
      <c r="F4498" s="48"/>
      <c r="G4498" s="11"/>
      <c r="H4498" s="132"/>
      <c r="I4498" s="162">
        <v>4</v>
      </c>
      <c r="J4498" s="163"/>
      <c r="K4498" s="164"/>
      <c r="L4498" s="277"/>
      <c r="M4498" s="163"/>
      <c r="N4498" s="261"/>
      <c r="O4498" s="122"/>
      <c r="P4498" s="123"/>
      <c r="Q4498" s="123"/>
      <c r="R4498" s="49"/>
      <c r="S4498" s="18"/>
      <c r="T4498" s="50" t="s">
        <v>93</v>
      </c>
      <c r="U4498" s="76"/>
      <c r="V4498" s="51">
        <f>V4499+V4573</f>
        <v>390000</v>
      </c>
      <c r="X4498" s="51">
        <f>X4499+X4573</f>
        <v>838300</v>
      </c>
      <c r="Z4498" s="51">
        <f>Z4499+Z4573</f>
        <v>846670</v>
      </c>
      <c r="AB4498" s="51">
        <f>AB4499+AB4573</f>
        <v>1135000</v>
      </c>
      <c r="AD4498" s="51" t="e">
        <f>AD4499+AD4573</f>
        <v>#REF!</v>
      </c>
      <c r="AF4498" s="51">
        <f>AF4499+AF4573</f>
        <v>305400</v>
      </c>
      <c r="AH4498" s="51" t="e">
        <f t="shared" si="777"/>
        <v>#REF!</v>
      </c>
      <c r="AI4498" s="660"/>
      <c r="AJ4498" s="51">
        <f>AJ4499+AJ4573</f>
        <v>364330</v>
      </c>
      <c r="AK4498" s="5"/>
      <c r="AL4498" s="51">
        <f>AL4499+AL4573</f>
        <v>1366260</v>
      </c>
      <c r="AM4498" s="51"/>
      <c r="AN4498" s="51">
        <f>AN4499+AN4573</f>
        <v>1454820</v>
      </c>
      <c r="AO4498" s="51"/>
      <c r="AP4498" s="51">
        <f>AP4499+AP4573</f>
        <v>1454820</v>
      </c>
      <c r="AQ4498" s="51"/>
    </row>
    <row r="4499" spans="2:43" ht="18" customHeight="1" x14ac:dyDescent="0.2">
      <c r="B4499" s="4"/>
      <c r="C4499" s="117"/>
      <c r="D4499" s="117"/>
      <c r="E4499" s="117"/>
      <c r="F4499" s="48"/>
      <c r="G4499" s="11"/>
      <c r="H4499" s="132"/>
      <c r="I4499" s="162"/>
      <c r="J4499" s="163">
        <v>2</v>
      </c>
      <c r="K4499" s="164"/>
      <c r="L4499" s="277"/>
      <c r="M4499" s="163"/>
      <c r="N4499" s="261"/>
      <c r="O4499" s="122"/>
      <c r="P4499" s="123"/>
      <c r="Q4499" s="123"/>
      <c r="R4499" s="49"/>
      <c r="S4499" s="18"/>
      <c r="T4499" s="50" t="s">
        <v>248</v>
      </c>
      <c r="U4499" s="76"/>
      <c r="V4499" s="51">
        <f>V4500</f>
        <v>390000</v>
      </c>
      <c r="X4499" s="51">
        <f>X4500</f>
        <v>544800</v>
      </c>
      <c r="Z4499" s="51">
        <f>Z4500</f>
        <v>535770</v>
      </c>
      <c r="AB4499" s="51">
        <f>AB4500</f>
        <v>619400</v>
      </c>
      <c r="AD4499" s="51" t="e">
        <f>AD4500</f>
        <v>#REF!</v>
      </c>
      <c r="AF4499" s="51">
        <f>AF4500</f>
        <v>49600</v>
      </c>
      <c r="AH4499" s="51" t="e">
        <f t="shared" si="777"/>
        <v>#REF!</v>
      </c>
      <c r="AI4499" s="5"/>
      <c r="AJ4499" s="51">
        <f>AJ4500</f>
        <v>209230</v>
      </c>
      <c r="AK4499" s="5"/>
      <c r="AL4499" s="51">
        <f t="shared" ref="AL4499:AP4500" si="778">AL4500</f>
        <v>773260</v>
      </c>
      <c r="AM4499" s="51"/>
      <c r="AN4499" s="51">
        <f t="shared" si="778"/>
        <v>836320</v>
      </c>
      <c r="AO4499" s="51"/>
      <c r="AP4499" s="51">
        <f t="shared" si="778"/>
        <v>836320</v>
      </c>
      <c r="AQ4499" s="51"/>
    </row>
    <row r="4500" spans="2:43" ht="18" customHeight="1" x14ac:dyDescent="0.2">
      <c r="B4500" s="4"/>
      <c r="C4500" s="117"/>
      <c r="D4500" s="117"/>
      <c r="E4500" s="117"/>
      <c r="F4500" s="48"/>
      <c r="G4500" s="11"/>
      <c r="H4500" s="132"/>
      <c r="I4500" s="162"/>
      <c r="J4500" s="163"/>
      <c r="K4500" s="164">
        <v>0</v>
      </c>
      <c r="L4500" s="277"/>
      <c r="M4500" s="163"/>
      <c r="N4500" s="261"/>
      <c r="O4500" s="122"/>
      <c r="P4500" s="123"/>
      <c r="Q4500" s="123"/>
      <c r="R4500" s="49"/>
      <c r="S4500" s="18"/>
      <c r="T4500" s="50" t="s">
        <v>248</v>
      </c>
      <c r="U4500" s="76"/>
      <c r="V4500" s="51">
        <f>V4501</f>
        <v>390000</v>
      </c>
      <c r="X4500" s="51">
        <f>X4501</f>
        <v>544800</v>
      </c>
      <c r="Z4500" s="51">
        <f>Z4501</f>
        <v>535770</v>
      </c>
      <c r="AB4500" s="51">
        <f>AB4501</f>
        <v>619400</v>
      </c>
      <c r="AD4500" s="51" t="e">
        <f>AD4501</f>
        <v>#REF!</v>
      </c>
      <c r="AF4500" s="51">
        <f>AF4501</f>
        <v>49600</v>
      </c>
      <c r="AH4500" s="51" t="e">
        <f t="shared" si="777"/>
        <v>#REF!</v>
      </c>
      <c r="AI4500" s="5"/>
      <c r="AJ4500" s="51">
        <f>AJ4501</f>
        <v>209230</v>
      </c>
      <c r="AK4500" s="5"/>
      <c r="AL4500" s="51">
        <f t="shared" si="778"/>
        <v>773260</v>
      </c>
      <c r="AM4500" s="51"/>
      <c r="AN4500" s="51">
        <f t="shared" si="778"/>
        <v>836320</v>
      </c>
      <c r="AO4500" s="51"/>
      <c r="AP4500" s="51">
        <f t="shared" si="778"/>
        <v>836320</v>
      </c>
      <c r="AQ4500" s="51"/>
    </row>
    <row r="4501" spans="2:43" ht="18" customHeight="1" x14ac:dyDescent="0.2">
      <c r="B4501" s="4"/>
      <c r="C4501" s="117"/>
      <c r="D4501" s="117"/>
      <c r="E4501" s="117"/>
      <c r="F4501" s="48"/>
      <c r="G4501" s="11"/>
      <c r="H4501" s="117"/>
      <c r="I4501" s="142"/>
      <c r="J4501" s="143"/>
      <c r="K4501" s="144"/>
      <c r="L4501" s="11"/>
      <c r="M4501" s="226">
        <v>2</v>
      </c>
      <c r="N4501" s="262"/>
      <c r="O4501" s="125"/>
      <c r="P4501" s="126"/>
      <c r="Q4501" s="126"/>
      <c r="R4501" s="60"/>
      <c r="S4501" s="249"/>
      <c r="T4501" s="61" t="s">
        <v>413</v>
      </c>
      <c r="U4501" s="241"/>
      <c r="V4501" s="62">
        <f>V4502+V4521+V4531</f>
        <v>390000</v>
      </c>
      <c r="X4501" s="62">
        <f>X4502+X4521+X4531</f>
        <v>544800</v>
      </c>
      <c r="Z4501" s="62">
        <f>Z4502+Z4521+Z4531</f>
        <v>535770</v>
      </c>
      <c r="AB4501" s="62">
        <f>AB4502+AB4521+AB4531</f>
        <v>619400</v>
      </c>
      <c r="AD4501" s="62" t="e">
        <f>AD4502+AD4521+AD4531</f>
        <v>#REF!</v>
      </c>
      <c r="AF4501" s="62">
        <f>AF4502+AF4521+AF4531</f>
        <v>49600</v>
      </c>
      <c r="AH4501" s="62" t="e">
        <f t="shared" si="777"/>
        <v>#REF!</v>
      </c>
      <c r="AI4501" s="5"/>
      <c r="AJ4501" s="62">
        <f>AJ4502+AJ4521+AJ4531</f>
        <v>209230</v>
      </c>
      <c r="AK4501" s="63"/>
      <c r="AL4501" s="62">
        <f>AL4502+AL4521+AL4531</f>
        <v>773260</v>
      </c>
      <c r="AM4501" s="62"/>
      <c r="AN4501" s="62">
        <f>AN4502+AN4521+AN4531</f>
        <v>836320</v>
      </c>
      <c r="AO4501" s="62"/>
      <c r="AP4501" s="62">
        <f>AP4502+AP4521+AP4531</f>
        <v>836320</v>
      </c>
      <c r="AQ4501" s="62"/>
    </row>
    <row r="4502" spans="2:43" ht="18" customHeight="1" x14ac:dyDescent="0.2">
      <c r="B4502" s="4"/>
      <c r="C4502" s="117"/>
      <c r="D4502" s="117"/>
      <c r="E4502" s="117"/>
      <c r="F4502" s="48"/>
      <c r="G4502" s="11"/>
      <c r="H4502" s="117"/>
      <c r="I4502" s="142"/>
      <c r="J4502" s="143"/>
      <c r="K4502" s="144"/>
      <c r="L4502" s="11"/>
      <c r="M4502" s="143"/>
      <c r="N4502" s="42"/>
      <c r="O4502" s="127" t="s">
        <v>3</v>
      </c>
      <c r="P4502" s="123"/>
      <c r="Q4502" s="123"/>
      <c r="R4502" s="49"/>
      <c r="S4502" s="18"/>
      <c r="T4502" s="50" t="s">
        <v>7</v>
      </c>
      <c r="U4502" s="76"/>
      <c r="V4502" s="51">
        <f>V4503</f>
        <v>316000</v>
      </c>
      <c r="X4502" s="51">
        <f>X4503</f>
        <v>474300</v>
      </c>
      <c r="Z4502" s="51">
        <f>Z4503+Z4518</f>
        <v>446700</v>
      </c>
      <c r="AB4502" s="51">
        <f t="shared" ref="AB4502" si="779">AB4503+AB4518</f>
        <v>537700</v>
      </c>
      <c r="AD4502" s="51" t="e">
        <f>AD4503+AD4518</f>
        <v>#REF!</v>
      </c>
      <c r="AF4502" s="51">
        <f>AF4503+AF4518</f>
        <v>0</v>
      </c>
      <c r="AH4502" s="51" t="e">
        <f t="shared" si="777"/>
        <v>#REF!</v>
      </c>
      <c r="AI4502" s="63"/>
      <c r="AJ4502" s="51">
        <f t="shared" ref="AJ4502" si="780">AJ4503+AJ4518</f>
        <v>182830</v>
      </c>
      <c r="AK4502" s="51">
        <f t="shared" ref="AK4502" si="781">AK4503+AK4518</f>
        <v>0</v>
      </c>
      <c r="AL4502" s="51">
        <f t="shared" ref="AL4502" si="782">AL4503+AL4518</f>
        <v>667950</v>
      </c>
      <c r="AM4502" s="51"/>
      <c r="AN4502" s="51">
        <f t="shared" ref="AN4502:AP4502" si="783">AN4503+AN4518</f>
        <v>722750</v>
      </c>
      <c r="AO4502" s="51">
        <f t="shared" ref="AO4502:AQ4502" si="784">AO4503+AO4518</f>
        <v>0</v>
      </c>
      <c r="AP4502" s="51">
        <f t="shared" si="783"/>
        <v>722750</v>
      </c>
      <c r="AQ4502" s="51">
        <f t="shared" si="784"/>
        <v>0</v>
      </c>
    </row>
    <row r="4503" spans="2:43" ht="18" customHeight="1" x14ac:dyDescent="0.2">
      <c r="B4503" s="4"/>
      <c r="C4503" s="117"/>
      <c r="D4503" s="117"/>
      <c r="E4503" s="117"/>
      <c r="F4503" s="48"/>
      <c r="G4503" s="11"/>
      <c r="H4503" s="117"/>
      <c r="I4503" s="142"/>
      <c r="J4503" s="143"/>
      <c r="K4503" s="144"/>
      <c r="L4503" s="11"/>
      <c r="M4503" s="143"/>
      <c r="N4503" s="42"/>
      <c r="O4503" s="128"/>
      <c r="P4503" s="129">
        <v>1</v>
      </c>
      <c r="Q4503" s="129"/>
      <c r="R4503" s="64"/>
      <c r="S4503" s="234"/>
      <c r="T4503" s="65" t="s">
        <v>8</v>
      </c>
      <c r="U4503" s="155"/>
      <c r="V4503" s="66">
        <f>V4504+V4507+V4510+V4512+V4514+V4516</f>
        <v>316000</v>
      </c>
      <c r="X4503" s="66">
        <f>X4504+X4507+X4510+X4512+X4514+X4516</f>
        <v>474300</v>
      </c>
      <c r="Z4503" s="66">
        <f>Z4504+Z4507+Z4510+Z4512+Z4514+Z4516</f>
        <v>446700</v>
      </c>
      <c r="AB4503" s="66">
        <f>AB4504+AB4507+AB4510+AB4512+AB4514+AB4516</f>
        <v>537700</v>
      </c>
      <c r="AD4503" s="66" t="e">
        <f>AD4504+AD4507+AD4510+AD4512+AD4514+AD4516</f>
        <v>#REF!</v>
      </c>
      <c r="AF4503" s="66">
        <f>AF4504+AF4507+AF4510+AF4512+AF4514+AF4516</f>
        <v>0</v>
      </c>
      <c r="AH4503" s="66" t="e">
        <f t="shared" si="777"/>
        <v>#REF!</v>
      </c>
      <c r="AI4503" s="51">
        <f t="shared" ref="AI4503" si="785">AI4504+AI4519</f>
        <v>0</v>
      </c>
      <c r="AJ4503" s="66">
        <f>AJ4504+AJ4507+AJ4510+AJ4512+AJ4514+AJ4516</f>
        <v>182830</v>
      </c>
      <c r="AK4503" s="67"/>
      <c r="AL4503" s="66">
        <f>AL4504+AL4507+AL4510+AL4512+AL4514+AL4516</f>
        <v>667950</v>
      </c>
      <c r="AM4503" s="66"/>
      <c r="AN4503" s="66">
        <f>AN4504+AN4507+AN4510+AN4512+AN4514+AN4516</f>
        <v>722750</v>
      </c>
      <c r="AO4503" s="66"/>
      <c r="AP4503" s="66">
        <f>AP4504+AP4507+AP4510+AP4512+AP4514+AP4516</f>
        <v>722750</v>
      </c>
      <c r="AQ4503" s="66"/>
    </row>
    <row r="4504" spans="2:43" ht="18" customHeight="1" x14ac:dyDescent="0.2">
      <c r="B4504" s="4"/>
      <c r="C4504" s="117"/>
      <c r="D4504" s="117"/>
      <c r="E4504" s="117"/>
      <c r="F4504" s="48"/>
      <c r="G4504" s="11"/>
      <c r="H4504" s="117"/>
      <c r="I4504" s="142"/>
      <c r="J4504" s="143"/>
      <c r="K4504" s="144"/>
      <c r="L4504" s="11"/>
      <c r="M4504" s="143"/>
      <c r="N4504" s="42"/>
      <c r="O4504" s="128"/>
      <c r="P4504" s="130"/>
      <c r="Q4504" s="140">
        <v>1</v>
      </c>
      <c r="R4504" s="68"/>
      <c r="S4504" s="35"/>
      <c r="T4504" s="69" t="s">
        <v>9</v>
      </c>
      <c r="U4504" s="92"/>
      <c r="V4504" s="70">
        <f>V4505+V4506</f>
        <v>145000</v>
      </c>
      <c r="X4504" s="447">
        <f>X4505+X4506</f>
        <v>202900</v>
      </c>
      <c r="Z4504" s="447">
        <f>Z4505+Z4506</f>
        <v>224200</v>
      </c>
      <c r="AB4504" s="447">
        <f>AB4505+AB4506</f>
        <v>199900</v>
      </c>
      <c r="AD4504" s="447">
        <f>AD4505+AD4506</f>
        <v>235500</v>
      </c>
      <c r="AF4504" s="447">
        <f>AF4505+AF4506</f>
        <v>0</v>
      </c>
      <c r="AH4504" s="447">
        <f t="shared" si="777"/>
        <v>235500</v>
      </c>
      <c r="AI4504" s="67"/>
      <c r="AJ4504" s="447">
        <f>AJ4505+AJ4506</f>
        <v>67970</v>
      </c>
      <c r="AK4504" s="71"/>
      <c r="AL4504" s="447">
        <f>AL4505+AL4506</f>
        <v>292350</v>
      </c>
      <c r="AM4504" s="447"/>
      <c r="AN4504" s="447">
        <f>AN4505+AN4506</f>
        <v>316350</v>
      </c>
      <c r="AO4504" s="447"/>
      <c r="AP4504" s="447">
        <f>AP4505+AP4506</f>
        <v>316350</v>
      </c>
      <c r="AQ4504" s="447"/>
    </row>
    <row r="4505" spans="2:43" ht="18" customHeight="1" x14ac:dyDescent="0.2">
      <c r="B4505" s="4"/>
      <c r="C4505" s="117"/>
      <c r="D4505" s="117"/>
      <c r="E4505" s="117"/>
      <c r="F4505" s="48"/>
      <c r="G4505" s="11"/>
      <c r="H4505" s="117"/>
      <c r="I4505" s="142"/>
      <c r="J4505" s="143"/>
      <c r="K4505" s="144"/>
      <c r="L4505" s="11"/>
      <c r="M4505" s="143"/>
      <c r="N4505" s="42"/>
      <c r="O4505" s="128"/>
      <c r="P4505" s="130"/>
      <c r="Q4505" s="130"/>
      <c r="R4505" s="72" t="s">
        <v>3</v>
      </c>
      <c r="S4505" s="181"/>
      <c r="T4505" s="73" t="s">
        <v>9</v>
      </c>
      <c r="V4505" s="74">
        <v>145000</v>
      </c>
      <c r="X4505" s="74">
        <v>202900</v>
      </c>
      <c r="Z4505" s="829">
        <v>224200</v>
      </c>
      <c r="AB4505" s="74">
        <v>199900</v>
      </c>
      <c r="AD4505" s="74">
        <v>235500</v>
      </c>
      <c r="AF4505" s="74">
        <v>0</v>
      </c>
      <c r="AH4505" s="74">
        <f t="shared" si="777"/>
        <v>235500</v>
      </c>
      <c r="AI4505" s="446"/>
      <c r="AJ4505" s="74">
        <f t="shared" ref="AJ4505" si="786">CEILING(AB4505*34/100,10)</f>
        <v>67970</v>
      </c>
      <c r="AK4505" s="8"/>
      <c r="AL4505" s="74">
        <v>292350</v>
      </c>
      <c r="AM4505" s="74"/>
      <c r="AN4505" s="74">
        <v>316350</v>
      </c>
      <c r="AO4505" s="74"/>
      <c r="AP4505" s="74">
        <v>316350</v>
      </c>
      <c r="AQ4505" s="74"/>
    </row>
    <row r="4506" spans="2:43" ht="18" hidden="1" customHeight="1" x14ac:dyDescent="0.2">
      <c r="B4506" s="4"/>
      <c r="C4506" s="117"/>
      <c r="D4506" s="117"/>
      <c r="E4506" s="117"/>
      <c r="F4506" s="48"/>
      <c r="G4506" s="11"/>
      <c r="H4506" s="117"/>
      <c r="I4506" s="142"/>
      <c r="J4506" s="143"/>
      <c r="K4506" s="144"/>
      <c r="L4506" s="11"/>
      <c r="M4506" s="143"/>
      <c r="N4506" s="42"/>
      <c r="O4506" s="128"/>
      <c r="P4506" s="130"/>
      <c r="Q4506" s="130"/>
      <c r="R4506" s="72"/>
      <c r="S4506" s="181"/>
      <c r="T4506" s="73"/>
      <c r="V4506" s="74"/>
      <c r="X4506" s="74"/>
      <c r="Z4506" s="74"/>
      <c r="AB4506" s="74"/>
      <c r="AD4506" s="74"/>
      <c r="AF4506" s="74"/>
      <c r="AH4506" s="74">
        <f t="shared" si="777"/>
        <v>0</v>
      </c>
      <c r="AI4506" s="8"/>
      <c r="AJ4506" s="74"/>
      <c r="AK4506" s="8"/>
      <c r="AL4506" s="74"/>
      <c r="AM4506" s="74"/>
      <c r="AN4506" s="74"/>
      <c r="AO4506" s="74"/>
      <c r="AP4506" s="74"/>
      <c r="AQ4506" s="74"/>
    </row>
    <row r="4507" spans="2:43" ht="18" customHeight="1" x14ac:dyDescent="0.2">
      <c r="B4507" s="4"/>
      <c r="C4507" s="117"/>
      <c r="D4507" s="117"/>
      <c r="E4507" s="117"/>
      <c r="F4507" s="48"/>
      <c r="G4507" s="11"/>
      <c r="H4507" s="117"/>
      <c r="I4507" s="142"/>
      <c r="J4507" s="143"/>
      <c r="K4507" s="144"/>
      <c r="L4507" s="11"/>
      <c r="M4507" s="143"/>
      <c r="N4507" s="42"/>
      <c r="O4507" s="128"/>
      <c r="P4507" s="130"/>
      <c r="Q4507" s="131">
        <v>2</v>
      </c>
      <c r="R4507" s="68"/>
      <c r="S4507" s="35"/>
      <c r="T4507" s="69" t="s">
        <v>11</v>
      </c>
      <c r="U4507" s="92"/>
      <c r="V4507" s="70">
        <f>V4508+V4509</f>
        <v>128000</v>
      </c>
      <c r="X4507" s="447">
        <f>X4508+X4509</f>
        <v>200000</v>
      </c>
      <c r="Z4507" s="447">
        <f>Z4508+Z4509</f>
        <v>152100</v>
      </c>
      <c r="AB4507" s="447">
        <f>AB4508+AB4509</f>
        <v>268000</v>
      </c>
      <c r="AD4507" s="447">
        <f>AD4508+AD4509</f>
        <v>189000</v>
      </c>
      <c r="AF4507" s="447">
        <f>AF4508+AF4509</f>
        <v>0</v>
      </c>
      <c r="AH4507" s="447">
        <f t="shared" si="777"/>
        <v>189000</v>
      </c>
      <c r="AI4507" s="8"/>
      <c r="AJ4507" s="447">
        <f>AJ4508+AJ4509</f>
        <v>91120</v>
      </c>
      <c r="AK4507" s="71"/>
      <c r="AL4507" s="447">
        <f>AL4508+AL4509</f>
        <v>266900</v>
      </c>
      <c r="AM4507" s="447"/>
      <c r="AN4507" s="447">
        <f>AN4508+AN4509</f>
        <v>288750</v>
      </c>
      <c r="AO4507" s="447"/>
      <c r="AP4507" s="447">
        <f>AP4508+AP4509</f>
        <v>288750</v>
      </c>
      <c r="AQ4507" s="447"/>
    </row>
    <row r="4508" spans="2:43" ht="18" customHeight="1" x14ac:dyDescent="0.2">
      <c r="B4508" s="4"/>
      <c r="C4508" s="117"/>
      <c r="D4508" s="117"/>
      <c r="E4508" s="117"/>
      <c r="F4508" s="48"/>
      <c r="G4508" s="11"/>
      <c r="H4508" s="117"/>
      <c r="I4508" s="142"/>
      <c r="J4508" s="143"/>
      <c r="K4508" s="144"/>
      <c r="L4508" s="11"/>
      <c r="M4508" s="143"/>
      <c r="N4508" s="42"/>
      <c r="O4508" s="128"/>
      <c r="P4508" s="130"/>
      <c r="Q4508" s="130"/>
      <c r="R4508" s="72" t="s">
        <v>3</v>
      </c>
      <c r="S4508" s="181"/>
      <c r="T4508" s="73" t="s">
        <v>11</v>
      </c>
      <c r="V4508" s="74">
        <v>128000</v>
      </c>
      <c r="X4508" s="74">
        <v>200000</v>
      </c>
      <c r="Z4508" s="829">
        <v>152100</v>
      </c>
      <c r="AB4508" s="74">
        <v>268000</v>
      </c>
      <c r="AD4508" s="74">
        <v>189000</v>
      </c>
      <c r="AF4508" s="74">
        <v>0</v>
      </c>
      <c r="AH4508" s="74">
        <f t="shared" si="777"/>
        <v>189000</v>
      </c>
      <c r="AI4508" s="446"/>
      <c r="AJ4508" s="74">
        <f t="shared" ref="AJ4508" si="787">CEILING(AB4508*34/100,10)</f>
        <v>91120</v>
      </c>
      <c r="AK4508" s="8"/>
      <c r="AL4508" s="74">
        <v>266900</v>
      </c>
      <c r="AM4508" s="74"/>
      <c r="AN4508" s="74">
        <v>288750</v>
      </c>
      <c r="AO4508" s="74"/>
      <c r="AP4508" s="74">
        <v>288750</v>
      </c>
      <c r="AQ4508" s="74"/>
    </row>
    <row r="4509" spans="2:43" ht="18" hidden="1" customHeight="1" x14ac:dyDescent="0.2">
      <c r="B4509" s="4"/>
      <c r="C4509" s="117"/>
      <c r="D4509" s="117"/>
      <c r="E4509" s="117"/>
      <c r="F4509" s="48"/>
      <c r="G4509" s="11"/>
      <c r="H4509" s="117"/>
      <c r="I4509" s="142"/>
      <c r="J4509" s="143"/>
      <c r="K4509" s="144"/>
      <c r="L4509" s="11"/>
      <c r="M4509" s="143"/>
      <c r="N4509" s="42"/>
      <c r="O4509" s="128"/>
      <c r="P4509" s="130"/>
      <c r="Q4509" s="130"/>
      <c r="R4509" s="72"/>
      <c r="S4509" s="181"/>
      <c r="T4509" s="73"/>
      <c r="V4509" s="74"/>
      <c r="X4509" s="74"/>
      <c r="Z4509" s="74"/>
      <c r="AB4509" s="74"/>
      <c r="AD4509" s="74"/>
      <c r="AF4509" s="74"/>
      <c r="AH4509" s="74">
        <f t="shared" si="777"/>
        <v>0</v>
      </c>
      <c r="AI4509" s="8"/>
      <c r="AJ4509" s="74"/>
      <c r="AK4509" s="8"/>
      <c r="AL4509" s="74"/>
      <c r="AM4509" s="74"/>
      <c r="AN4509" s="74"/>
      <c r="AO4509" s="74"/>
      <c r="AP4509" s="74"/>
      <c r="AQ4509" s="74"/>
    </row>
    <row r="4510" spans="2:43" ht="18" customHeight="1" x14ac:dyDescent="0.2">
      <c r="B4510" s="4"/>
      <c r="C4510" s="117"/>
      <c r="D4510" s="117"/>
      <c r="E4510" s="117"/>
      <c r="F4510" s="48"/>
      <c r="G4510" s="11"/>
      <c r="H4510" s="117"/>
      <c r="I4510" s="142"/>
      <c r="J4510" s="143"/>
      <c r="K4510" s="144"/>
      <c r="L4510" s="11"/>
      <c r="M4510" s="143"/>
      <c r="N4510" s="42"/>
      <c r="O4510" s="128"/>
      <c r="P4510" s="130"/>
      <c r="Q4510" s="131">
        <v>3</v>
      </c>
      <c r="R4510" s="84"/>
      <c r="S4510" s="250"/>
      <c r="T4510" s="69" t="s">
        <v>12</v>
      </c>
      <c r="U4510" s="92"/>
      <c r="V4510" s="70">
        <f>SUM(V4511)</f>
        <v>31000</v>
      </c>
      <c r="X4510" s="447">
        <f>SUM(X4511)</f>
        <v>58400</v>
      </c>
      <c r="Z4510" s="447">
        <f>SUM(Z4511)</f>
        <v>53600</v>
      </c>
      <c r="AB4510" s="447">
        <f>SUM(AB4511)</f>
        <v>53500</v>
      </c>
      <c r="AD4510" s="447">
        <f>SUM(AD4511)</f>
        <v>84500</v>
      </c>
      <c r="AF4510" s="447">
        <f>SUM(AF4511)</f>
        <v>0</v>
      </c>
      <c r="AH4510" s="447">
        <f t="shared" si="777"/>
        <v>84500</v>
      </c>
      <c r="AI4510" s="8"/>
      <c r="AJ4510" s="447">
        <f>SUM(AJ4511)</f>
        <v>18190</v>
      </c>
      <c r="AK4510" s="71"/>
      <c r="AL4510" s="447">
        <f>SUM(AL4511)</f>
        <v>85600</v>
      </c>
      <c r="AM4510" s="447"/>
      <c r="AN4510" s="447">
        <f>SUM(AN4511)</f>
        <v>92650</v>
      </c>
      <c r="AO4510" s="447"/>
      <c r="AP4510" s="447">
        <f>SUM(AP4511)</f>
        <v>92650</v>
      </c>
      <c r="AQ4510" s="447"/>
    </row>
    <row r="4511" spans="2:43" ht="18" customHeight="1" x14ac:dyDescent="0.2">
      <c r="B4511" s="4"/>
      <c r="C4511" s="117"/>
      <c r="D4511" s="117"/>
      <c r="E4511" s="117"/>
      <c r="F4511" s="48"/>
      <c r="G4511" s="11"/>
      <c r="H4511" s="117"/>
      <c r="I4511" s="142"/>
      <c r="J4511" s="143"/>
      <c r="K4511" s="144"/>
      <c r="L4511" s="11"/>
      <c r="M4511" s="143"/>
      <c r="N4511" s="42"/>
      <c r="O4511" s="128"/>
      <c r="P4511" s="130"/>
      <c r="Q4511" s="130"/>
      <c r="R4511" s="72" t="s">
        <v>3</v>
      </c>
      <c r="S4511" s="181"/>
      <c r="T4511" s="73" t="s">
        <v>12</v>
      </c>
      <c r="V4511" s="74">
        <v>31000</v>
      </c>
      <c r="X4511" s="74">
        <v>58400</v>
      </c>
      <c r="Z4511" s="829">
        <v>53600</v>
      </c>
      <c r="AB4511" s="74">
        <v>53500</v>
      </c>
      <c r="AD4511" s="74">
        <v>84500</v>
      </c>
      <c r="AF4511" s="74">
        <v>0</v>
      </c>
      <c r="AH4511" s="74">
        <f t="shared" si="777"/>
        <v>84500</v>
      </c>
      <c r="AI4511" s="446"/>
      <c r="AJ4511" s="74">
        <f t="shared" ref="AJ4511" si="788">CEILING(AB4511*34/100,10)</f>
        <v>18190</v>
      </c>
      <c r="AK4511" s="8"/>
      <c r="AL4511" s="74">
        <v>85600</v>
      </c>
      <c r="AM4511" s="74"/>
      <c r="AN4511" s="74">
        <v>92650</v>
      </c>
      <c r="AO4511" s="74"/>
      <c r="AP4511" s="74">
        <v>92650</v>
      </c>
      <c r="AQ4511" s="74"/>
    </row>
    <row r="4512" spans="2:43" ht="18" customHeight="1" x14ac:dyDescent="0.2">
      <c r="B4512" s="4"/>
      <c r="C4512" s="117"/>
      <c r="D4512" s="117"/>
      <c r="E4512" s="117"/>
      <c r="F4512" s="48"/>
      <c r="G4512" s="11"/>
      <c r="H4512" s="117"/>
      <c r="I4512" s="142"/>
      <c r="J4512" s="143"/>
      <c r="K4512" s="144"/>
      <c r="L4512" s="11"/>
      <c r="M4512" s="143"/>
      <c r="N4512" s="42"/>
      <c r="O4512" s="128"/>
      <c r="P4512" s="130"/>
      <c r="Q4512" s="131">
        <v>4</v>
      </c>
      <c r="R4512" s="68"/>
      <c r="S4512" s="35"/>
      <c r="T4512" s="69" t="s">
        <v>13</v>
      </c>
      <c r="U4512" s="92"/>
      <c r="V4512" s="70">
        <f>SUM(V4513)</f>
        <v>12000</v>
      </c>
      <c r="X4512" s="447">
        <f>SUM(X4513)</f>
        <v>12300</v>
      </c>
      <c r="Z4512" s="447">
        <f>SUM(Z4513)</f>
        <v>9100</v>
      </c>
      <c r="AB4512" s="447">
        <f>SUM(AB4513)</f>
        <v>11200</v>
      </c>
      <c r="AD4512" s="447">
        <f>SUM(AD4513)</f>
        <v>15000</v>
      </c>
      <c r="AF4512" s="447">
        <f>SUM(AF4513)</f>
        <v>0</v>
      </c>
      <c r="AH4512" s="447">
        <f t="shared" si="777"/>
        <v>15000</v>
      </c>
      <c r="AI4512" s="8"/>
      <c r="AJ4512" s="447">
        <f>SUM(AJ4513)</f>
        <v>3810</v>
      </c>
      <c r="AK4512" s="71"/>
      <c r="AL4512" s="447">
        <f>SUM(AL4513)</f>
        <v>16050</v>
      </c>
      <c r="AM4512" s="447"/>
      <c r="AN4512" s="447">
        <f>SUM(AN4513)</f>
        <v>17350</v>
      </c>
      <c r="AO4512" s="447"/>
      <c r="AP4512" s="447">
        <f>SUM(AP4513)</f>
        <v>17350</v>
      </c>
      <c r="AQ4512" s="447"/>
    </row>
    <row r="4513" spans="2:43" ht="18" customHeight="1" x14ac:dyDescent="0.2">
      <c r="B4513" s="4"/>
      <c r="C4513" s="117"/>
      <c r="D4513" s="117"/>
      <c r="E4513" s="117"/>
      <c r="F4513" s="48"/>
      <c r="G4513" s="11"/>
      <c r="H4513" s="117"/>
      <c r="I4513" s="142"/>
      <c r="J4513" s="143"/>
      <c r="K4513" s="144"/>
      <c r="L4513" s="11"/>
      <c r="M4513" s="143"/>
      <c r="N4513" s="42"/>
      <c r="O4513" s="128"/>
      <c r="P4513" s="130"/>
      <c r="Q4513" s="130"/>
      <c r="R4513" s="72" t="s">
        <v>3</v>
      </c>
      <c r="S4513" s="181"/>
      <c r="T4513" s="73" t="s">
        <v>13</v>
      </c>
      <c r="V4513" s="74">
        <v>12000</v>
      </c>
      <c r="X4513" s="74">
        <v>12300</v>
      </c>
      <c r="Z4513" s="829">
        <v>9100</v>
      </c>
      <c r="AB4513" s="74">
        <v>11200</v>
      </c>
      <c r="AD4513" s="74">
        <v>15000</v>
      </c>
      <c r="AF4513" s="74">
        <v>0</v>
      </c>
      <c r="AH4513" s="74">
        <f t="shared" si="777"/>
        <v>15000</v>
      </c>
      <c r="AI4513" s="446"/>
      <c r="AJ4513" s="74">
        <f t="shared" ref="AJ4513" si="789">CEILING(AB4513*34/100,10)</f>
        <v>3810</v>
      </c>
      <c r="AK4513" s="8"/>
      <c r="AL4513" s="74">
        <v>16050</v>
      </c>
      <c r="AM4513" s="74"/>
      <c r="AN4513" s="74">
        <v>17350</v>
      </c>
      <c r="AO4513" s="74"/>
      <c r="AP4513" s="74">
        <v>17350</v>
      </c>
      <c r="AQ4513" s="74"/>
    </row>
    <row r="4514" spans="2:43" ht="18" customHeight="1" x14ac:dyDescent="0.2">
      <c r="B4514" s="4"/>
      <c r="C4514" s="117"/>
      <c r="D4514" s="117"/>
      <c r="E4514" s="117"/>
      <c r="F4514" s="48"/>
      <c r="G4514" s="11"/>
      <c r="H4514" s="117"/>
      <c r="I4514" s="124"/>
      <c r="J4514" s="124"/>
      <c r="K4514" s="144"/>
      <c r="L4514" s="11"/>
      <c r="M4514" s="143"/>
      <c r="N4514" s="42"/>
      <c r="O4514" s="128"/>
      <c r="P4514" s="130"/>
      <c r="Q4514" s="140" t="s">
        <v>173</v>
      </c>
      <c r="R4514" s="84"/>
      <c r="S4514" s="250"/>
      <c r="T4514" s="69" t="s">
        <v>204</v>
      </c>
      <c r="U4514" s="92"/>
      <c r="V4514" s="70">
        <f>SUM(V4515)</f>
        <v>0</v>
      </c>
      <c r="X4514" s="447">
        <f>SUM(X4515)</f>
        <v>700</v>
      </c>
      <c r="Z4514" s="447">
        <f>SUM(Z4515)</f>
        <v>7700</v>
      </c>
      <c r="AB4514" s="447">
        <f>SUM(AB4515)</f>
        <v>5100</v>
      </c>
      <c r="AD4514" s="447">
        <f>SUM(AD4515)</f>
        <v>2000</v>
      </c>
      <c r="AF4514" s="447">
        <f>SUM(AF4515)</f>
        <v>0</v>
      </c>
      <c r="AH4514" s="447">
        <f t="shared" si="777"/>
        <v>2000</v>
      </c>
      <c r="AI4514" s="8"/>
      <c r="AJ4514" s="447">
        <f>SUM(AJ4515)</f>
        <v>1740</v>
      </c>
      <c r="AK4514" s="71"/>
      <c r="AL4514" s="447">
        <f>SUM(AL4515)</f>
        <v>7050</v>
      </c>
      <c r="AM4514" s="447"/>
      <c r="AN4514" s="447">
        <f>SUM(AN4515)</f>
        <v>7650</v>
      </c>
      <c r="AO4514" s="447"/>
      <c r="AP4514" s="447">
        <f>SUM(AP4515)</f>
        <v>7650</v>
      </c>
      <c r="AQ4514" s="447"/>
    </row>
    <row r="4515" spans="2:43" ht="18" customHeight="1" x14ac:dyDescent="0.2">
      <c r="B4515" s="4"/>
      <c r="C4515" s="117"/>
      <c r="D4515" s="117"/>
      <c r="E4515" s="117"/>
      <c r="F4515" s="48"/>
      <c r="G4515" s="11"/>
      <c r="H4515" s="117"/>
      <c r="I4515" s="124"/>
      <c r="J4515" s="124"/>
      <c r="K4515" s="144"/>
      <c r="L4515" s="11"/>
      <c r="M4515" s="143"/>
      <c r="N4515" s="42"/>
      <c r="O4515" s="128"/>
      <c r="P4515" s="130"/>
      <c r="Q4515" s="130"/>
      <c r="R4515" s="72" t="s">
        <v>3</v>
      </c>
      <c r="S4515" s="181"/>
      <c r="T4515" s="73" t="s">
        <v>204</v>
      </c>
      <c r="V4515" s="74">
        <v>0</v>
      </c>
      <c r="X4515" s="74">
        <v>700</v>
      </c>
      <c r="Z4515" s="829">
        <v>7700</v>
      </c>
      <c r="AB4515" s="74">
        <v>5100</v>
      </c>
      <c r="AD4515" s="74">
        <v>2000</v>
      </c>
      <c r="AF4515" s="74">
        <v>0</v>
      </c>
      <c r="AH4515" s="74">
        <f t="shared" si="777"/>
        <v>2000</v>
      </c>
      <c r="AI4515" s="446"/>
      <c r="AJ4515" s="74">
        <f t="shared" ref="AJ4515" si="790">CEILING(AB4515*34/100,10)</f>
        <v>1740</v>
      </c>
      <c r="AK4515" s="8"/>
      <c r="AL4515" s="74">
        <v>7050</v>
      </c>
      <c r="AM4515" s="74"/>
      <c r="AN4515" s="74">
        <v>7650</v>
      </c>
      <c r="AO4515" s="74"/>
      <c r="AP4515" s="74">
        <v>7650</v>
      </c>
      <c r="AQ4515" s="74"/>
    </row>
    <row r="4516" spans="2:43" ht="18" hidden="1" customHeight="1" x14ac:dyDescent="0.2">
      <c r="B4516" s="4"/>
      <c r="C4516" s="117"/>
      <c r="D4516" s="117"/>
      <c r="E4516" s="117"/>
      <c r="F4516" s="48"/>
      <c r="G4516" s="11"/>
      <c r="H4516" s="117"/>
      <c r="I4516" s="142"/>
      <c r="J4516" s="143"/>
      <c r="K4516" s="144"/>
      <c r="L4516" s="11"/>
      <c r="M4516" s="143"/>
      <c r="N4516" s="42"/>
      <c r="O4516" s="128"/>
      <c r="P4516" s="130"/>
      <c r="Q4516" s="131">
        <v>6</v>
      </c>
      <c r="R4516" s="68"/>
      <c r="S4516" s="35"/>
      <c r="T4516" s="69" t="s">
        <v>375</v>
      </c>
      <c r="U4516" s="92"/>
      <c r="V4516" s="70">
        <f>V4517</f>
        <v>0</v>
      </c>
      <c r="X4516" s="447">
        <f>X4517</f>
        <v>0</v>
      </c>
      <c r="Z4516" s="447">
        <f>Z4517</f>
        <v>0</v>
      </c>
      <c r="AB4516" s="447">
        <f>AB4517</f>
        <v>0</v>
      </c>
      <c r="AD4516" s="447" t="e">
        <f>#REF!</f>
        <v>#REF!</v>
      </c>
      <c r="AF4516" s="447">
        <f>AF4517</f>
        <v>0</v>
      </c>
      <c r="AH4516" s="447" t="e">
        <f t="shared" si="777"/>
        <v>#REF!</v>
      </c>
      <c r="AI4516" s="8"/>
      <c r="AJ4516" s="447">
        <f>AJ4517</f>
        <v>0</v>
      </c>
      <c r="AK4516" s="71"/>
      <c r="AL4516" s="447">
        <f>AL4517</f>
        <v>0</v>
      </c>
      <c r="AM4516" s="447"/>
      <c r="AN4516" s="447">
        <f>AN4517</f>
        <v>0</v>
      </c>
      <c r="AO4516" s="447"/>
      <c r="AP4516" s="447">
        <f>AP4517</f>
        <v>0</v>
      </c>
      <c r="AQ4516" s="447"/>
    </row>
    <row r="4517" spans="2:43" ht="18" hidden="1" customHeight="1" x14ac:dyDescent="0.2">
      <c r="B4517" s="4"/>
      <c r="C4517" s="117"/>
      <c r="D4517" s="117"/>
      <c r="E4517" s="117"/>
      <c r="F4517" s="48"/>
      <c r="G4517" s="11"/>
      <c r="H4517" s="117"/>
      <c r="I4517" s="142"/>
      <c r="J4517" s="143"/>
      <c r="K4517" s="144"/>
      <c r="L4517" s="11"/>
      <c r="M4517" s="143"/>
      <c r="N4517" s="42"/>
      <c r="O4517" s="128"/>
      <c r="P4517" s="130"/>
      <c r="Q4517" s="130"/>
      <c r="R4517" s="72" t="s">
        <v>3</v>
      </c>
      <c r="S4517" s="181"/>
      <c r="T4517" s="73" t="s">
        <v>375</v>
      </c>
      <c r="V4517" s="74">
        <v>0</v>
      </c>
      <c r="X4517" s="74">
        <v>0</v>
      </c>
      <c r="Z4517" s="74">
        <v>0</v>
      </c>
      <c r="AB4517" s="74">
        <v>0</v>
      </c>
      <c r="AD4517" s="74">
        <v>0</v>
      </c>
      <c r="AF4517" s="74">
        <v>0</v>
      </c>
      <c r="AH4517" s="74">
        <f t="shared" si="777"/>
        <v>0</v>
      </c>
      <c r="AI4517" s="446"/>
      <c r="AJ4517" s="74">
        <v>0</v>
      </c>
      <c r="AK4517" s="8"/>
      <c r="AL4517" s="74">
        <v>0</v>
      </c>
      <c r="AM4517" s="74"/>
      <c r="AN4517" s="74">
        <v>0</v>
      </c>
      <c r="AO4517" s="74"/>
      <c r="AP4517" s="74">
        <v>0</v>
      </c>
      <c r="AQ4517" s="74"/>
    </row>
    <row r="4518" spans="2:43" ht="18" hidden="1" customHeight="1" x14ac:dyDescent="0.2">
      <c r="B4518" s="4"/>
      <c r="C4518" s="117"/>
      <c r="D4518" s="117"/>
      <c r="E4518" s="117"/>
      <c r="F4518" s="48"/>
      <c r="G4518" s="11"/>
      <c r="H4518" s="117"/>
      <c r="I4518" s="142"/>
      <c r="J4518" s="143"/>
      <c r="K4518" s="144"/>
      <c r="L4518" s="11"/>
      <c r="M4518" s="143"/>
      <c r="N4518" s="42"/>
      <c r="O4518" s="128"/>
      <c r="P4518" s="129">
        <v>4</v>
      </c>
      <c r="Q4518" s="129"/>
      <c r="R4518" s="64"/>
      <c r="S4518" s="234"/>
      <c r="T4518" s="65" t="s">
        <v>376</v>
      </c>
      <c r="U4518" s="155"/>
      <c r="V4518" s="66">
        <f>V4519+V4522+V4525+V4531+V4533+V4535</f>
        <v>301000</v>
      </c>
      <c r="X4518" s="66">
        <f>X4519+X4522+X4525+X4531+X4533+X4535</f>
        <v>350100</v>
      </c>
      <c r="Z4518" s="66">
        <f>Z4519</f>
        <v>0</v>
      </c>
      <c r="AB4518" s="66">
        <f>AB4519</f>
        <v>0</v>
      </c>
      <c r="AD4518" s="66">
        <f>AD4519</f>
        <v>5000</v>
      </c>
      <c r="AF4518" s="66">
        <f>AF4519</f>
        <v>0</v>
      </c>
      <c r="AH4518" s="66">
        <f t="shared" si="777"/>
        <v>5000</v>
      </c>
      <c r="AI4518" s="8"/>
      <c r="AJ4518" s="66">
        <f>AJ4519</f>
        <v>0</v>
      </c>
      <c r="AK4518" s="67"/>
      <c r="AL4518" s="66">
        <f t="shared" ref="AL4518:AP4519" si="791">AL4519</f>
        <v>0</v>
      </c>
      <c r="AM4518" s="66"/>
      <c r="AN4518" s="66">
        <f t="shared" si="791"/>
        <v>0</v>
      </c>
      <c r="AO4518" s="66"/>
      <c r="AP4518" s="66">
        <f t="shared" si="791"/>
        <v>0</v>
      </c>
      <c r="AQ4518" s="66"/>
    </row>
    <row r="4519" spans="2:43" ht="18" hidden="1" customHeight="1" x14ac:dyDescent="0.2">
      <c r="B4519" s="4"/>
      <c r="C4519" s="117"/>
      <c r="D4519" s="117"/>
      <c r="E4519" s="117"/>
      <c r="F4519" s="48"/>
      <c r="G4519" s="11"/>
      <c r="H4519" s="117"/>
      <c r="I4519" s="142"/>
      <c r="J4519" s="143"/>
      <c r="K4519" s="144"/>
      <c r="L4519" s="11"/>
      <c r="M4519" s="143"/>
      <c r="N4519" s="42"/>
      <c r="O4519" s="128"/>
      <c r="P4519" s="130"/>
      <c r="Q4519" s="140">
        <v>1</v>
      </c>
      <c r="R4519" s="68"/>
      <c r="S4519" s="35"/>
      <c r="T4519" s="69" t="s">
        <v>76</v>
      </c>
      <c r="U4519" s="92"/>
      <c r="V4519" s="70">
        <f>V4520+V4521</f>
        <v>201000</v>
      </c>
      <c r="X4519" s="447">
        <f>X4520+X4521</f>
        <v>254900</v>
      </c>
      <c r="Z4519" s="447">
        <f>Z4520</f>
        <v>0</v>
      </c>
      <c r="AB4519" s="447">
        <f>AB4520</f>
        <v>0</v>
      </c>
      <c r="AD4519" s="447">
        <f>AD4520</f>
        <v>5000</v>
      </c>
      <c r="AF4519" s="447">
        <f>AF4520</f>
        <v>0</v>
      </c>
      <c r="AH4519" s="447">
        <f t="shared" si="777"/>
        <v>5000</v>
      </c>
      <c r="AI4519" s="67"/>
      <c r="AJ4519" s="447">
        <f>AJ4520</f>
        <v>0</v>
      </c>
      <c r="AK4519" s="71"/>
      <c r="AL4519" s="447">
        <f t="shared" si="791"/>
        <v>0</v>
      </c>
      <c r="AM4519" s="447"/>
      <c r="AN4519" s="447">
        <f t="shared" si="791"/>
        <v>0</v>
      </c>
      <c r="AO4519" s="447"/>
      <c r="AP4519" s="447">
        <f t="shared" si="791"/>
        <v>0</v>
      </c>
      <c r="AQ4519" s="447"/>
    </row>
    <row r="4520" spans="2:43" ht="18" hidden="1" customHeight="1" x14ac:dyDescent="0.2">
      <c r="B4520" s="4"/>
      <c r="C4520" s="117"/>
      <c r="D4520" s="117"/>
      <c r="E4520" s="117"/>
      <c r="F4520" s="48"/>
      <c r="G4520" s="11"/>
      <c r="H4520" s="117"/>
      <c r="I4520" s="142"/>
      <c r="J4520" s="143"/>
      <c r="K4520" s="144"/>
      <c r="L4520" s="11"/>
      <c r="M4520" s="143"/>
      <c r="N4520" s="42"/>
      <c r="O4520" s="128"/>
      <c r="P4520" s="130"/>
      <c r="Q4520" s="130"/>
      <c r="R4520" s="72">
        <v>90</v>
      </c>
      <c r="S4520" s="181"/>
      <c r="T4520" s="73" t="s">
        <v>500</v>
      </c>
      <c r="V4520" s="74">
        <v>145000</v>
      </c>
      <c r="X4520" s="74">
        <v>202900</v>
      </c>
      <c r="Z4520" s="829">
        <v>0</v>
      </c>
      <c r="AB4520" s="944">
        <v>0</v>
      </c>
      <c r="AD4520" s="74">
        <v>5000</v>
      </c>
      <c r="AF4520" s="74">
        <v>0</v>
      </c>
      <c r="AH4520" s="74">
        <f t="shared" si="777"/>
        <v>5000</v>
      </c>
      <c r="AI4520" s="446"/>
      <c r="AJ4520" s="74">
        <v>0</v>
      </c>
      <c r="AK4520" s="8"/>
      <c r="AL4520" s="74">
        <v>0</v>
      </c>
      <c r="AM4520" s="74"/>
      <c r="AN4520" s="74">
        <v>0</v>
      </c>
      <c r="AO4520" s="74"/>
      <c r="AP4520" s="74">
        <v>0</v>
      </c>
      <c r="AQ4520" s="74"/>
    </row>
    <row r="4521" spans="2:43" ht="18" customHeight="1" x14ac:dyDescent="0.2">
      <c r="B4521" s="4"/>
      <c r="C4521" s="117"/>
      <c r="D4521" s="117"/>
      <c r="E4521" s="117"/>
      <c r="F4521" s="48"/>
      <c r="G4521" s="11"/>
      <c r="H4521" s="117"/>
      <c r="I4521" s="142"/>
      <c r="J4521" s="143"/>
      <c r="K4521" s="144"/>
      <c r="L4521" s="11"/>
      <c r="M4521" s="143"/>
      <c r="N4521" s="42"/>
      <c r="O4521" s="127" t="s">
        <v>0</v>
      </c>
      <c r="P4521" s="123"/>
      <c r="Q4521" s="123"/>
      <c r="R4521" s="49"/>
      <c r="S4521" s="18"/>
      <c r="T4521" s="50" t="s">
        <v>60</v>
      </c>
      <c r="U4521" s="76"/>
      <c r="V4521" s="51">
        <f>V4522</f>
        <v>56000</v>
      </c>
      <c r="X4521" s="51">
        <f>X4522</f>
        <v>52000</v>
      </c>
      <c r="Z4521" s="51">
        <f>Z4522+Z4527</f>
        <v>78300</v>
      </c>
      <c r="AB4521" s="51">
        <f>AB4522+AB4527</f>
        <v>64900</v>
      </c>
      <c r="AD4521" s="51">
        <f t="shared" ref="AD4521:AO4521" si="792">AD4522+AD4527</f>
        <v>70300</v>
      </c>
      <c r="AE4521" s="51">
        <f t="shared" si="792"/>
        <v>0</v>
      </c>
      <c r="AF4521" s="51">
        <f t="shared" si="792"/>
        <v>0</v>
      </c>
      <c r="AG4521" s="51">
        <f t="shared" si="792"/>
        <v>0</v>
      </c>
      <c r="AH4521" s="51">
        <f t="shared" si="777"/>
        <v>70300</v>
      </c>
      <c r="AI4521" s="8"/>
      <c r="AJ4521" s="51">
        <f t="shared" ref="AJ4521" si="793">AJ4522+AJ4527</f>
        <v>22080</v>
      </c>
      <c r="AK4521" s="51">
        <f t="shared" ref="AK4521" si="794">AK4522+AK4527</f>
        <v>0</v>
      </c>
      <c r="AL4521" s="51">
        <f t="shared" si="792"/>
        <v>77000</v>
      </c>
      <c r="AM4521" s="51"/>
      <c r="AN4521" s="51">
        <f t="shared" si="792"/>
        <v>83300</v>
      </c>
      <c r="AO4521" s="51">
        <f t="shared" si="792"/>
        <v>0</v>
      </c>
      <c r="AP4521" s="51">
        <f t="shared" ref="AP4521:AQ4521" si="795">AP4522+AP4527</f>
        <v>83300</v>
      </c>
      <c r="AQ4521" s="51">
        <f t="shared" si="795"/>
        <v>0</v>
      </c>
    </row>
    <row r="4522" spans="2:43" ht="18" customHeight="1" x14ac:dyDescent="0.2">
      <c r="B4522" s="4"/>
      <c r="C4522" s="117"/>
      <c r="D4522" s="117"/>
      <c r="E4522" s="117"/>
      <c r="F4522" s="48"/>
      <c r="G4522" s="11"/>
      <c r="H4522" s="117"/>
      <c r="I4522" s="124"/>
      <c r="J4522" s="124"/>
      <c r="K4522" s="144"/>
      <c r="L4522" s="11"/>
      <c r="M4522" s="143"/>
      <c r="N4522" s="42"/>
      <c r="O4522" s="128"/>
      <c r="P4522" s="129">
        <v>1</v>
      </c>
      <c r="Q4522" s="129"/>
      <c r="R4522" s="64"/>
      <c r="S4522" s="234"/>
      <c r="T4522" s="65" t="s">
        <v>8</v>
      </c>
      <c r="U4522" s="155"/>
      <c r="V4522" s="66">
        <f>V4523</f>
        <v>56000</v>
      </c>
      <c r="X4522" s="66">
        <f>X4523</f>
        <v>52000</v>
      </c>
      <c r="Z4522" s="66">
        <f>Z4523</f>
        <v>78300</v>
      </c>
      <c r="AB4522" s="66">
        <f>AB4523</f>
        <v>64900</v>
      </c>
      <c r="AD4522" s="66">
        <f>AD4523</f>
        <v>69300</v>
      </c>
      <c r="AF4522" s="66">
        <f>AF4523</f>
        <v>0</v>
      </c>
      <c r="AH4522" s="66">
        <f t="shared" si="777"/>
        <v>69300</v>
      </c>
      <c r="AI4522" s="51">
        <f t="shared" ref="AI4522" si="796">AI4523+AI4528</f>
        <v>0</v>
      </c>
      <c r="AJ4522" s="66">
        <f>AJ4523</f>
        <v>22080</v>
      </c>
      <c r="AK4522" s="67"/>
      <c r="AL4522" s="66">
        <f>AL4523</f>
        <v>77000</v>
      </c>
      <c r="AM4522" s="66"/>
      <c r="AN4522" s="66">
        <f>AN4523</f>
        <v>83300</v>
      </c>
      <c r="AO4522" s="66"/>
      <c r="AP4522" s="66">
        <f>AP4523</f>
        <v>83300</v>
      </c>
      <c r="AQ4522" s="66"/>
    </row>
    <row r="4523" spans="2:43" ht="18" customHeight="1" x14ac:dyDescent="0.2">
      <c r="B4523" s="4"/>
      <c r="C4523" s="117"/>
      <c r="D4523" s="117"/>
      <c r="E4523" s="117"/>
      <c r="F4523" s="48"/>
      <c r="G4523" s="11"/>
      <c r="H4523" s="117"/>
      <c r="I4523" s="124"/>
      <c r="J4523" s="124"/>
      <c r="K4523" s="144"/>
      <c r="L4523" s="11"/>
      <c r="M4523" s="143"/>
      <c r="N4523" s="42"/>
      <c r="O4523" s="128"/>
      <c r="P4523" s="130"/>
      <c r="Q4523" s="131">
        <v>6</v>
      </c>
      <c r="R4523" s="72"/>
      <c r="S4523" s="181"/>
      <c r="T4523" s="69" t="s">
        <v>62</v>
      </c>
      <c r="U4523" s="92"/>
      <c r="V4523" s="70">
        <f>SUM(V4524:V4526)</f>
        <v>56000</v>
      </c>
      <c r="X4523" s="447">
        <f>SUM(X4524:X4526)</f>
        <v>52000</v>
      </c>
      <c r="Z4523" s="447">
        <f>SUM(Z4524:Z4526)</f>
        <v>78300</v>
      </c>
      <c r="AB4523" s="447">
        <f>SUM(AB4524:AB4526)</f>
        <v>64900</v>
      </c>
      <c r="AD4523" s="447">
        <f>SUM(AD4524:AD4526)</f>
        <v>69300</v>
      </c>
      <c r="AF4523" s="447">
        <f>SUM(AF4524:AF4526)</f>
        <v>0</v>
      </c>
      <c r="AH4523" s="447">
        <f t="shared" si="777"/>
        <v>69300</v>
      </c>
      <c r="AI4523" s="67"/>
      <c r="AJ4523" s="447">
        <f>SUM(AJ4524:AJ4526)</f>
        <v>22080</v>
      </c>
      <c r="AK4523" s="71"/>
      <c r="AL4523" s="447">
        <f>SUM(AL4524:AL4526)</f>
        <v>77000</v>
      </c>
      <c r="AM4523" s="447"/>
      <c r="AN4523" s="447">
        <f>SUM(AN4524:AN4526)</f>
        <v>83300</v>
      </c>
      <c r="AO4523" s="447"/>
      <c r="AP4523" s="447">
        <f>SUM(AP4524:AP4526)</f>
        <v>83300</v>
      </c>
      <c r="AQ4523" s="447"/>
    </row>
    <row r="4524" spans="2:43" ht="18" customHeight="1" x14ac:dyDescent="0.2">
      <c r="B4524" s="4"/>
      <c r="C4524" s="117"/>
      <c r="D4524" s="117"/>
      <c r="E4524" s="117"/>
      <c r="F4524" s="48"/>
      <c r="G4524" s="11"/>
      <c r="H4524" s="117"/>
      <c r="I4524" s="124"/>
      <c r="J4524" s="124"/>
      <c r="K4524" s="144"/>
      <c r="L4524" s="11"/>
      <c r="M4524" s="143"/>
      <c r="N4524" s="42"/>
      <c r="O4524" s="128"/>
      <c r="P4524" s="130"/>
      <c r="Q4524" s="131"/>
      <c r="R4524" s="72">
        <v>1</v>
      </c>
      <c r="S4524" s="181"/>
      <c r="T4524" s="73" t="s">
        <v>430</v>
      </c>
      <c r="V4524" s="74">
        <v>35000</v>
      </c>
      <c r="X4524" s="74">
        <v>32300</v>
      </c>
      <c r="Z4524" s="829">
        <v>48700</v>
      </c>
      <c r="AB4524" s="74">
        <v>40800</v>
      </c>
      <c r="AD4524" s="74">
        <v>43100</v>
      </c>
      <c r="AF4524" s="74">
        <v>0</v>
      </c>
      <c r="AH4524" s="74">
        <f t="shared" si="777"/>
        <v>43100</v>
      </c>
      <c r="AI4524" s="446"/>
      <c r="AJ4524" s="74">
        <f t="shared" ref="AJ4524:AJ4525" si="797">CEILING(AB4524*34/100,10)</f>
        <v>13880</v>
      </c>
      <c r="AK4524" s="8"/>
      <c r="AL4524" s="74">
        <v>47450</v>
      </c>
      <c r="AM4524" s="74"/>
      <c r="AN4524" s="74">
        <v>51350</v>
      </c>
      <c r="AO4524" s="74"/>
      <c r="AP4524" s="74">
        <v>51350</v>
      </c>
      <c r="AQ4524" s="74"/>
    </row>
    <row r="4525" spans="2:43" ht="18" customHeight="1" x14ac:dyDescent="0.2">
      <c r="B4525" s="4"/>
      <c r="C4525" s="117"/>
      <c r="D4525" s="117"/>
      <c r="E4525" s="117"/>
      <c r="F4525" s="48"/>
      <c r="G4525" s="11"/>
      <c r="H4525" s="117"/>
      <c r="I4525" s="124"/>
      <c r="J4525" s="124"/>
      <c r="K4525" s="144"/>
      <c r="L4525" s="11"/>
      <c r="M4525" s="143"/>
      <c r="N4525" s="42"/>
      <c r="O4525" s="128"/>
      <c r="P4525" s="130"/>
      <c r="Q4525" s="131"/>
      <c r="R4525" s="72">
        <v>2</v>
      </c>
      <c r="S4525" s="181"/>
      <c r="T4525" s="73" t="s">
        <v>386</v>
      </c>
      <c r="V4525" s="74">
        <v>21000</v>
      </c>
      <c r="X4525" s="74">
        <v>19700</v>
      </c>
      <c r="Z4525" s="829">
        <v>29600</v>
      </c>
      <c r="AB4525" s="74">
        <v>24100</v>
      </c>
      <c r="AD4525" s="74">
        <v>26200</v>
      </c>
      <c r="AF4525" s="74">
        <v>0</v>
      </c>
      <c r="AH4525" s="74">
        <f t="shared" si="777"/>
        <v>26200</v>
      </c>
      <c r="AI4525" s="8"/>
      <c r="AJ4525" s="74">
        <f t="shared" si="797"/>
        <v>8200</v>
      </c>
      <c r="AK4525" s="8"/>
      <c r="AL4525" s="74">
        <v>29550</v>
      </c>
      <c r="AM4525" s="74"/>
      <c r="AN4525" s="74">
        <v>31950</v>
      </c>
      <c r="AO4525" s="74"/>
      <c r="AP4525" s="74">
        <v>31950</v>
      </c>
      <c r="AQ4525" s="74"/>
    </row>
    <row r="4526" spans="2:43" ht="18" hidden="1" customHeight="1" x14ac:dyDescent="0.2">
      <c r="B4526" s="4"/>
      <c r="C4526" s="117"/>
      <c r="D4526" s="117"/>
      <c r="E4526" s="117"/>
      <c r="F4526" s="48"/>
      <c r="G4526" s="11"/>
      <c r="H4526" s="117"/>
      <c r="I4526" s="124"/>
      <c r="J4526" s="124"/>
      <c r="K4526" s="144"/>
      <c r="L4526" s="11"/>
      <c r="M4526" s="143"/>
      <c r="N4526" s="42"/>
      <c r="O4526" s="128"/>
      <c r="P4526" s="130"/>
      <c r="Q4526" s="131"/>
      <c r="R4526" s="72">
        <v>8</v>
      </c>
      <c r="S4526" s="181"/>
      <c r="T4526" s="73" t="s">
        <v>463</v>
      </c>
      <c r="V4526" s="74">
        <v>0</v>
      </c>
      <c r="X4526" s="74">
        <v>0</v>
      </c>
      <c r="Z4526" s="74">
        <v>0</v>
      </c>
      <c r="AB4526" s="74">
        <v>0</v>
      </c>
      <c r="AD4526" s="74">
        <v>0</v>
      </c>
      <c r="AF4526" s="74">
        <v>0</v>
      </c>
      <c r="AH4526" s="74">
        <f t="shared" si="777"/>
        <v>0</v>
      </c>
      <c r="AI4526" s="8"/>
      <c r="AJ4526" s="74">
        <v>0</v>
      </c>
      <c r="AK4526" s="8"/>
      <c r="AL4526" s="74">
        <v>0</v>
      </c>
      <c r="AM4526" s="74"/>
      <c r="AN4526" s="74">
        <v>0</v>
      </c>
      <c r="AO4526" s="74"/>
      <c r="AP4526" s="74">
        <v>0</v>
      </c>
      <c r="AQ4526" s="74"/>
    </row>
    <row r="4527" spans="2:43" ht="18" hidden="1" customHeight="1" x14ac:dyDescent="0.2">
      <c r="B4527" s="4"/>
      <c r="C4527" s="117"/>
      <c r="D4527" s="117"/>
      <c r="E4527" s="117"/>
      <c r="F4527" s="48"/>
      <c r="G4527" s="11"/>
      <c r="H4527" s="117"/>
      <c r="I4527" s="124"/>
      <c r="J4527" s="124"/>
      <c r="K4527" s="144"/>
      <c r="L4527" s="11"/>
      <c r="M4527" s="143"/>
      <c r="N4527" s="42"/>
      <c r="O4527" s="128"/>
      <c r="P4527" s="129">
        <v>4</v>
      </c>
      <c r="Q4527" s="129"/>
      <c r="R4527" s="64"/>
      <c r="S4527" s="234"/>
      <c r="T4527" s="65" t="s">
        <v>376</v>
      </c>
      <c r="U4527" s="155"/>
      <c r="V4527" s="66">
        <f>V4528</f>
        <v>74000</v>
      </c>
      <c r="X4527" s="66">
        <f>X4528</f>
        <v>70500</v>
      </c>
      <c r="Z4527" s="66">
        <f>Z4528</f>
        <v>0</v>
      </c>
      <c r="AB4527" s="66">
        <f>AB4528</f>
        <v>0</v>
      </c>
      <c r="AD4527" s="66">
        <f>AD4528</f>
        <v>1000</v>
      </c>
      <c r="AF4527" s="66">
        <f>AF4528</f>
        <v>0</v>
      </c>
      <c r="AH4527" s="66">
        <f t="shared" si="777"/>
        <v>1000</v>
      </c>
      <c r="AI4527" s="8"/>
      <c r="AJ4527" s="66">
        <f t="shared" ref="AJ4527" si="798">AJ4528</f>
        <v>0</v>
      </c>
      <c r="AK4527" s="66">
        <f t="shared" ref="AK4527" si="799">AK4528</f>
        <v>0</v>
      </c>
      <c r="AL4527" s="66">
        <f t="shared" ref="AL4527:AP4527" si="800">AL4528</f>
        <v>0</v>
      </c>
      <c r="AM4527" s="66"/>
      <c r="AN4527" s="66">
        <f t="shared" si="800"/>
        <v>0</v>
      </c>
      <c r="AO4527" s="66">
        <f t="shared" ref="AO4527:AQ4527" si="801">AO4528</f>
        <v>0</v>
      </c>
      <c r="AP4527" s="66">
        <f t="shared" si="800"/>
        <v>0</v>
      </c>
      <c r="AQ4527" s="66">
        <f t="shared" si="801"/>
        <v>0</v>
      </c>
    </row>
    <row r="4528" spans="2:43" ht="18" hidden="1" customHeight="1" x14ac:dyDescent="0.2">
      <c r="B4528" s="4"/>
      <c r="C4528" s="117"/>
      <c r="D4528" s="117"/>
      <c r="E4528" s="117"/>
      <c r="F4528" s="48"/>
      <c r="G4528" s="11"/>
      <c r="H4528" s="117"/>
      <c r="I4528" s="124"/>
      <c r="J4528" s="124"/>
      <c r="K4528" s="144"/>
      <c r="L4528" s="11"/>
      <c r="M4528" s="143"/>
      <c r="N4528" s="42"/>
      <c r="O4528" s="128"/>
      <c r="P4528" s="130"/>
      <c r="Q4528" s="131">
        <v>6</v>
      </c>
      <c r="R4528" s="72"/>
      <c r="S4528" s="181"/>
      <c r="T4528" s="69" t="s">
        <v>62</v>
      </c>
      <c r="U4528" s="92"/>
      <c r="V4528" s="70">
        <f>SUM(V4529:V4531)</f>
        <v>74000</v>
      </c>
      <c r="X4528" s="447">
        <f>SUM(X4529:X4531)</f>
        <v>70500</v>
      </c>
      <c r="Z4528" s="447">
        <f>Z4529+Z4530</f>
        <v>0</v>
      </c>
      <c r="AB4528" s="447">
        <f>AB4529+AB4530</f>
        <v>0</v>
      </c>
      <c r="AD4528" s="447">
        <f>AD4529+AD4530</f>
        <v>1000</v>
      </c>
      <c r="AF4528" s="447">
        <f>AF4529+AF4530</f>
        <v>0</v>
      </c>
      <c r="AH4528" s="447">
        <f t="shared" si="777"/>
        <v>1000</v>
      </c>
      <c r="AI4528" s="66">
        <f t="shared" ref="AI4528" si="802">AI4529</f>
        <v>0</v>
      </c>
      <c r="AJ4528" s="447">
        <f t="shared" ref="AJ4528" si="803">AJ4529+AJ4530</f>
        <v>0</v>
      </c>
      <c r="AK4528" s="447">
        <f t="shared" ref="AK4528" si="804">AK4529+AK4530</f>
        <v>0</v>
      </c>
      <c r="AL4528" s="447">
        <f t="shared" ref="AL4528" si="805">AL4529+AL4530</f>
        <v>0</v>
      </c>
      <c r="AM4528" s="447"/>
      <c r="AN4528" s="447">
        <f t="shared" ref="AN4528:AP4528" si="806">AN4529+AN4530</f>
        <v>0</v>
      </c>
      <c r="AO4528" s="447">
        <f t="shared" ref="AO4528:AQ4528" si="807">AO4529+AO4530</f>
        <v>0</v>
      </c>
      <c r="AP4528" s="447">
        <f t="shared" si="806"/>
        <v>0</v>
      </c>
      <c r="AQ4528" s="447">
        <f t="shared" si="807"/>
        <v>0</v>
      </c>
    </row>
    <row r="4529" spans="2:43" ht="18" hidden="1" customHeight="1" x14ac:dyDescent="0.2">
      <c r="B4529" s="4"/>
      <c r="C4529" s="117"/>
      <c r="D4529" s="117"/>
      <c r="E4529" s="117"/>
      <c r="F4529" s="48"/>
      <c r="G4529" s="11"/>
      <c r="H4529" s="117"/>
      <c r="I4529" s="124"/>
      <c r="J4529" s="124"/>
      <c r="K4529" s="144"/>
      <c r="L4529" s="11"/>
      <c r="M4529" s="143"/>
      <c r="N4529" s="42"/>
      <c r="O4529" s="128"/>
      <c r="P4529" s="130"/>
      <c r="Q4529" s="131"/>
      <c r="R4529" s="72">
        <v>1</v>
      </c>
      <c r="S4529" s="181"/>
      <c r="T4529" s="73" t="s">
        <v>430</v>
      </c>
      <c r="V4529" s="74">
        <v>35000</v>
      </c>
      <c r="X4529" s="74">
        <v>32300</v>
      </c>
      <c r="Z4529" s="829">
        <v>0</v>
      </c>
      <c r="AB4529" s="944">
        <v>0</v>
      </c>
      <c r="AD4529" s="74">
        <v>600</v>
      </c>
      <c r="AF4529" s="74">
        <v>0</v>
      </c>
      <c r="AH4529" s="74">
        <f t="shared" si="777"/>
        <v>600</v>
      </c>
      <c r="AI4529" s="447">
        <f t="shared" ref="AI4529" si="808">AI4530+AI4531</f>
        <v>0</v>
      </c>
      <c r="AJ4529" s="74">
        <v>0</v>
      </c>
      <c r="AK4529" s="8"/>
      <c r="AL4529" s="74">
        <v>0</v>
      </c>
      <c r="AM4529" s="74"/>
      <c r="AN4529" s="74">
        <v>0</v>
      </c>
      <c r="AO4529" s="74"/>
      <c r="AP4529" s="74">
        <v>0</v>
      </c>
      <c r="AQ4529" s="74"/>
    </row>
    <row r="4530" spans="2:43" ht="18" hidden="1" customHeight="1" x14ac:dyDescent="0.2">
      <c r="B4530" s="4"/>
      <c r="C4530" s="117"/>
      <c r="D4530" s="117"/>
      <c r="E4530" s="117"/>
      <c r="F4530" s="48"/>
      <c r="G4530" s="11"/>
      <c r="H4530" s="117"/>
      <c r="I4530" s="124"/>
      <c r="J4530" s="124"/>
      <c r="K4530" s="144"/>
      <c r="L4530" s="11"/>
      <c r="M4530" s="143"/>
      <c r="N4530" s="42"/>
      <c r="O4530" s="128"/>
      <c r="P4530" s="130"/>
      <c r="Q4530" s="131"/>
      <c r="R4530" s="72">
        <v>2</v>
      </c>
      <c r="S4530" s="181"/>
      <c r="T4530" s="73" t="s">
        <v>386</v>
      </c>
      <c r="V4530" s="74">
        <v>21000</v>
      </c>
      <c r="X4530" s="74">
        <v>19700</v>
      </c>
      <c r="Z4530" s="829">
        <v>0</v>
      </c>
      <c r="AB4530" s="944">
        <v>0</v>
      </c>
      <c r="AD4530" s="74">
        <v>400</v>
      </c>
      <c r="AF4530" s="74">
        <v>0</v>
      </c>
      <c r="AH4530" s="74">
        <f t="shared" si="777"/>
        <v>400</v>
      </c>
      <c r="AI4530" s="8"/>
      <c r="AJ4530" s="74">
        <v>0</v>
      </c>
      <c r="AK4530" s="8"/>
      <c r="AL4530" s="74">
        <v>0</v>
      </c>
      <c r="AM4530" s="74"/>
      <c r="AN4530" s="74">
        <v>0</v>
      </c>
      <c r="AO4530" s="74"/>
      <c r="AP4530" s="74">
        <v>0</v>
      </c>
      <c r="AQ4530" s="74"/>
    </row>
    <row r="4531" spans="2:43" ht="18" customHeight="1" x14ac:dyDescent="0.2">
      <c r="B4531" s="4"/>
      <c r="C4531" s="117"/>
      <c r="D4531" s="117"/>
      <c r="E4531" s="117"/>
      <c r="F4531" s="48"/>
      <c r="G4531" s="11"/>
      <c r="H4531" s="117"/>
      <c r="I4531" s="142"/>
      <c r="J4531" s="143"/>
      <c r="K4531" s="144"/>
      <c r="L4531" s="11"/>
      <c r="M4531" s="143"/>
      <c r="N4531" s="42"/>
      <c r="O4531" s="127" t="s">
        <v>18</v>
      </c>
      <c r="P4531" s="123"/>
      <c r="Q4531" s="123"/>
      <c r="R4531" s="49"/>
      <c r="S4531" s="18"/>
      <c r="T4531" s="50" t="s">
        <v>190</v>
      </c>
      <c r="U4531" s="76"/>
      <c r="V4531" s="51">
        <f>V4532+V4546+V4555+V4560+V4567</f>
        <v>18000</v>
      </c>
      <c r="X4531" s="51">
        <f>X4532+X4546+X4555+X4560+X4567</f>
        <v>18500</v>
      </c>
      <c r="Z4531" s="51">
        <f>Z4532+Z4546+Z4555+Z4560+Z4567</f>
        <v>10770</v>
      </c>
      <c r="AB4531" s="51">
        <f>AB4532+AB4546+AB4555+AB4560+AB4567</f>
        <v>16800</v>
      </c>
      <c r="AD4531" s="51" t="e">
        <f>AD4532+AD4546+AD4555+AD4560+AD4567</f>
        <v>#REF!</v>
      </c>
      <c r="AF4531" s="51">
        <f>AF4532+AF4546+AF4555+AF4560+AF4567</f>
        <v>49600</v>
      </c>
      <c r="AH4531" s="51" t="e">
        <f t="shared" si="777"/>
        <v>#REF!</v>
      </c>
      <c r="AI4531" s="8"/>
      <c r="AJ4531" s="51">
        <f>AJ4532+AJ4546+AJ4555+AJ4560+AJ4567</f>
        <v>4320</v>
      </c>
      <c r="AK4531" s="5"/>
      <c r="AL4531" s="51">
        <f>AL4532+AL4546+AL4555+AL4560+AL4567</f>
        <v>28310</v>
      </c>
      <c r="AM4531" s="51"/>
      <c r="AN4531" s="51">
        <f>AN4532+AN4546+AN4555+AN4560+AN4567</f>
        <v>30270</v>
      </c>
      <c r="AO4531" s="51"/>
      <c r="AP4531" s="51">
        <f>AP4532+AP4546+AP4555+AP4560+AP4567</f>
        <v>30270</v>
      </c>
      <c r="AQ4531" s="51"/>
    </row>
    <row r="4532" spans="2:43" ht="18" customHeight="1" x14ac:dyDescent="0.2">
      <c r="B4532" s="4"/>
      <c r="C4532" s="117"/>
      <c r="D4532" s="117"/>
      <c r="E4532" s="117"/>
      <c r="F4532" s="48"/>
      <c r="G4532" s="11"/>
      <c r="H4532" s="117"/>
      <c r="I4532" s="142"/>
      <c r="J4532" s="143"/>
      <c r="K4532" s="144"/>
      <c r="L4532" s="11"/>
      <c r="M4532" s="143"/>
      <c r="N4532" s="42"/>
      <c r="O4532" s="128"/>
      <c r="P4532" s="129">
        <v>2</v>
      </c>
      <c r="Q4532" s="129"/>
      <c r="R4532" s="64"/>
      <c r="S4532" s="234"/>
      <c r="T4532" s="65" t="s">
        <v>195</v>
      </c>
      <c r="U4532" s="155"/>
      <c r="V4532" s="66">
        <f>V4533+V4536+V4539+V4542+V4544</f>
        <v>14000</v>
      </c>
      <c r="X4532" s="66">
        <f>X4533+X4536+X4539+X4542+X4544</f>
        <v>12000</v>
      </c>
      <c r="Z4532" s="66">
        <f>Z4533+Z4536+Z4539+Z4542+Z4544</f>
        <v>3310</v>
      </c>
      <c r="AB4532" s="66">
        <f>AB4533+AB4536+AB4539+AB4542+AB4544</f>
        <v>11000</v>
      </c>
      <c r="AD4532" s="66" t="e">
        <f>AD4533+AD4536+AD4539+AD4542+AD4544</f>
        <v>#REF!</v>
      </c>
      <c r="AF4532" s="66">
        <f>AF4533+AF4536+AF4539+AF4542+AF4544</f>
        <v>24800</v>
      </c>
      <c r="AH4532" s="66" t="e">
        <f t="shared" si="777"/>
        <v>#REF!</v>
      </c>
      <c r="AI4532" s="5"/>
      <c r="AJ4532" s="66">
        <f>AJ4533+AJ4536+AJ4539+AJ4542+AJ4544</f>
        <v>2750</v>
      </c>
      <c r="AK4532" s="67"/>
      <c r="AL4532" s="66">
        <f>AL4533+AL4536+AL4539+AL4542+AL4544</f>
        <v>11000</v>
      </c>
      <c r="AM4532" s="66"/>
      <c r="AN4532" s="66">
        <f>AN4533+AN4536+AN4539+AN4542+AN4544</f>
        <v>12000</v>
      </c>
      <c r="AO4532" s="66"/>
      <c r="AP4532" s="66">
        <f>AP4533+AP4536+AP4539+AP4542+AP4544</f>
        <v>12000</v>
      </c>
      <c r="AQ4532" s="66"/>
    </row>
    <row r="4533" spans="2:43" ht="18" customHeight="1" x14ac:dyDescent="0.2">
      <c r="B4533" s="4"/>
      <c r="C4533" s="117"/>
      <c r="D4533" s="117"/>
      <c r="E4533" s="117"/>
      <c r="F4533" s="48"/>
      <c r="G4533" s="11"/>
      <c r="H4533" s="117"/>
      <c r="I4533" s="142"/>
      <c r="J4533" s="143"/>
      <c r="K4533" s="144"/>
      <c r="L4533" s="11"/>
      <c r="M4533" s="143"/>
      <c r="N4533" s="42"/>
      <c r="O4533" s="128"/>
      <c r="P4533" s="130"/>
      <c r="Q4533" s="131">
        <v>1</v>
      </c>
      <c r="R4533" s="68"/>
      <c r="S4533" s="35"/>
      <c r="T4533" s="69" t="s">
        <v>47</v>
      </c>
      <c r="U4533" s="92"/>
      <c r="V4533" s="70">
        <f>V4534</f>
        <v>5000</v>
      </c>
      <c r="X4533" s="447">
        <f>X4534</f>
        <v>5000</v>
      </c>
      <c r="Z4533" s="447">
        <f>Z4534+Z4535</f>
        <v>2520</v>
      </c>
      <c r="AB4533" s="447">
        <f>AB4534+AB4535</f>
        <v>8600</v>
      </c>
      <c r="AD4533" s="447">
        <f t="shared" ref="AD4533:AL4533" si="809">AD4534+AD4535</f>
        <v>8200</v>
      </c>
      <c r="AE4533" s="447">
        <f t="shared" si="809"/>
        <v>0</v>
      </c>
      <c r="AF4533" s="447">
        <f t="shared" si="809"/>
        <v>24800</v>
      </c>
      <c r="AG4533" s="447">
        <f t="shared" si="809"/>
        <v>0</v>
      </c>
      <c r="AH4533" s="447">
        <f t="shared" si="777"/>
        <v>33000</v>
      </c>
      <c r="AI4533" s="67"/>
      <c r="AJ4533" s="447">
        <f t="shared" ref="AJ4533" si="810">AJ4534+AJ4535</f>
        <v>2150</v>
      </c>
      <c r="AK4533" s="447">
        <f t="shared" ref="AK4533" si="811">AK4534+AK4535</f>
        <v>0</v>
      </c>
      <c r="AL4533" s="447">
        <f t="shared" si="809"/>
        <v>8500</v>
      </c>
      <c r="AM4533" s="447"/>
      <c r="AN4533" s="447">
        <f t="shared" ref="AN4533:AP4533" si="812">AN4534+AN4535</f>
        <v>9000</v>
      </c>
      <c r="AO4533" s="447"/>
      <c r="AP4533" s="447">
        <f t="shared" si="812"/>
        <v>9000</v>
      </c>
      <c r="AQ4533" s="447"/>
    </row>
    <row r="4534" spans="2:43" ht="18" customHeight="1" x14ac:dyDescent="0.25">
      <c r="B4534" s="4"/>
      <c r="C4534" s="117"/>
      <c r="D4534" s="117"/>
      <c r="E4534" s="117"/>
      <c r="F4534" s="48"/>
      <c r="G4534" s="11"/>
      <c r="H4534" s="117"/>
      <c r="I4534" s="142"/>
      <c r="J4534" s="143"/>
      <c r="K4534" s="144"/>
      <c r="L4534" s="11"/>
      <c r="M4534" s="143"/>
      <c r="N4534" s="42"/>
      <c r="O4534" s="128"/>
      <c r="P4534" s="130"/>
      <c r="Q4534" s="130"/>
      <c r="R4534" s="72" t="s">
        <v>3</v>
      </c>
      <c r="S4534" s="181"/>
      <c r="T4534" s="73" t="s">
        <v>17</v>
      </c>
      <c r="V4534" s="573">
        <v>5000</v>
      </c>
      <c r="X4534" s="758">
        <v>5000</v>
      </c>
      <c r="Z4534" s="890">
        <v>2280</v>
      </c>
      <c r="AB4534" s="74">
        <v>8600</v>
      </c>
      <c r="AD4534" s="74">
        <v>8200</v>
      </c>
      <c r="AF4534" s="696">
        <v>24800</v>
      </c>
      <c r="AH4534" s="696">
        <f t="shared" si="777"/>
        <v>33000</v>
      </c>
      <c r="AI4534" s="447">
        <f t="shared" ref="AI4534" si="813">AI4535+AI4536</f>
        <v>0</v>
      </c>
      <c r="AJ4534" s="74">
        <f>CEILING(AB4534*25/100,10)</f>
        <v>2150</v>
      </c>
      <c r="AK4534" s="8"/>
      <c r="AL4534" s="74">
        <v>8500</v>
      </c>
      <c r="AM4534" s="74"/>
      <c r="AN4534" s="74">
        <v>9000</v>
      </c>
      <c r="AO4534" s="74"/>
      <c r="AP4534" s="74">
        <v>9000</v>
      </c>
      <c r="AQ4534" s="74"/>
    </row>
    <row r="4535" spans="2:43" ht="18" hidden="1" customHeight="1" x14ac:dyDescent="0.25">
      <c r="B4535" s="4"/>
      <c r="C4535" s="117"/>
      <c r="D4535" s="117"/>
      <c r="E4535" s="117"/>
      <c r="F4535" s="48"/>
      <c r="G4535" s="11"/>
      <c r="H4535" s="117"/>
      <c r="I4535" s="142"/>
      <c r="J4535" s="143"/>
      <c r="K4535" s="144"/>
      <c r="L4535" s="11"/>
      <c r="M4535" s="143"/>
      <c r="N4535" s="42"/>
      <c r="O4535" s="128"/>
      <c r="P4535" s="130"/>
      <c r="Q4535" s="130"/>
      <c r="R4535" s="72">
        <v>5</v>
      </c>
      <c r="S4535" s="181"/>
      <c r="T4535" s="73" t="s">
        <v>352</v>
      </c>
      <c r="V4535" s="573"/>
      <c r="X4535" s="758"/>
      <c r="Z4535" s="890">
        <v>240</v>
      </c>
      <c r="AB4535" s="890">
        <v>0</v>
      </c>
      <c r="AD4535" s="74">
        <v>0</v>
      </c>
      <c r="AF4535" s="696">
        <v>0</v>
      </c>
      <c r="AH4535" s="696">
        <f t="shared" si="777"/>
        <v>0</v>
      </c>
      <c r="AI4535" s="8"/>
      <c r="AJ4535" s="74">
        <v>0</v>
      </c>
      <c r="AK4535" s="8"/>
      <c r="AL4535" s="74">
        <v>0</v>
      </c>
      <c r="AM4535" s="74"/>
      <c r="AN4535" s="74">
        <v>0</v>
      </c>
      <c r="AO4535" s="74"/>
      <c r="AP4535" s="74">
        <v>0</v>
      </c>
      <c r="AQ4535" s="74"/>
    </row>
    <row r="4536" spans="2:43" ht="18" customHeight="1" x14ac:dyDescent="0.2">
      <c r="B4536" s="4"/>
      <c r="C4536" s="117"/>
      <c r="D4536" s="117"/>
      <c r="E4536" s="117"/>
      <c r="F4536" s="48"/>
      <c r="G4536" s="11"/>
      <c r="H4536" s="117"/>
      <c r="I4536" s="142"/>
      <c r="J4536" s="143"/>
      <c r="K4536" s="144"/>
      <c r="L4536" s="11"/>
      <c r="M4536" s="143"/>
      <c r="N4536" s="42"/>
      <c r="O4536" s="128"/>
      <c r="P4536" s="130"/>
      <c r="Q4536" s="131">
        <v>2</v>
      </c>
      <c r="R4536" s="68"/>
      <c r="S4536" s="35"/>
      <c r="T4536" s="69" t="s">
        <v>227</v>
      </c>
      <c r="U4536" s="92"/>
      <c r="V4536" s="70">
        <f>V4537+V4538</f>
        <v>1000</v>
      </c>
      <c r="X4536" s="447">
        <f>X4537+X4538</f>
        <v>2000</v>
      </c>
      <c r="Z4536" s="447">
        <f>Z4537+Z4538</f>
        <v>790</v>
      </c>
      <c r="AB4536" s="447">
        <f>AB4537+AB4538</f>
        <v>2400</v>
      </c>
      <c r="AD4536" s="447">
        <f>AD4537+AD4538</f>
        <v>2800</v>
      </c>
      <c r="AF4536" s="447">
        <f>AF4537+AF4538</f>
        <v>0</v>
      </c>
      <c r="AH4536" s="447">
        <f t="shared" si="777"/>
        <v>2800</v>
      </c>
      <c r="AI4536" s="8"/>
      <c r="AJ4536" s="447">
        <f>AJ4537+AJ4538</f>
        <v>600</v>
      </c>
      <c r="AK4536" s="71"/>
      <c r="AL4536" s="447">
        <f>AL4537+AL4538</f>
        <v>2500</v>
      </c>
      <c r="AM4536" s="447"/>
      <c r="AN4536" s="447">
        <f>AN4537+AN4538</f>
        <v>3000</v>
      </c>
      <c r="AO4536" s="447"/>
      <c r="AP4536" s="447">
        <f>AP4537+AP4538</f>
        <v>3000</v>
      </c>
      <c r="AQ4536" s="447"/>
    </row>
    <row r="4537" spans="2:43" ht="18" hidden="1" customHeight="1" x14ac:dyDescent="0.2">
      <c r="B4537" s="4"/>
      <c r="C4537" s="117"/>
      <c r="D4537" s="117"/>
      <c r="E4537" s="117"/>
      <c r="F4537" s="48"/>
      <c r="G4537" s="11"/>
      <c r="H4537" s="117"/>
      <c r="I4537" s="142"/>
      <c r="J4537" s="143"/>
      <c r="K4537" s="144"/>
      <c r="L4537" s="11"/>
      <c r="M4537" s="143"/>
      <c r="N4537" s="42"/>
      <c r="O4537" s="128"/>
      <c r="P4537" s="130"/>
      <c r="Q4537" s="130"/>
      <c r="R4537" s="72" t="s">
        <v>3</v>
      </c>
      <c r="S4537" s="181"/>
      <c r="T4537" s="73" t="s">
        <v>78</v>
      </c>
      <c r="V4537" s="74">
        <v>0</v>
      </c>
      <c r="X4537" s="74">
        <v>0</v>
      </c>
      <c r="Z4537" s="74">
        <v>0</v>
      </c>
      <c r="AB4537" s="74">
        <v>0</v>
      </c>
      <c r="AD4537" s="74">
        <v>0</v>
      </c>
      <c r="AF4537" s="74">
        <v>0</v>
      </c>
      <c r="AH4537" s="74">
        <f t="shared" si="777"/>
        <v>0</v>
      </c>
      <c r="AI4537" s="446"/>
      <c r="AJ4537" s="74">
        <v>0</v>
      </c>
      <c r="AK4537" s="8"/>
      <c r="AL4537" s="74">
        <v>0</v>
      </c>
      <c r="AM4537" s="74"/>
      <c r="AN4537" s="74">
        <v>0</v>
      </c>
      <c r="AO4537" s="74"/>
      <c r="AP4537" s="74">
        <v>0</v>
      </c>
      <c r="AQ4537" s="74"/>
    </row>
    <row r="4538" spans="2:43" ht="18" customHeight="1" x14ac:dyDescent="0.25">
      <c r="B4538" s="4"/>
      <c r="C4538" s="117"/>
      <c r="D4538" s="117"/>
      <c r="E4538" s="117"/>
      <c r="F4538" s="48"/>
      <c r="G4538" s="11"/>
      <c r="H4538" s="117"/>
      <c r="I4538" s="142"/>
      <c r="J4538" s="143"/>
      <c r="K4538" s="144"/>
      <c r="L4538" s="11"/>
      <c r="M4538" s="143"/>
      <c r="N4538" s="42"/>
      <c r="O4538" s="128"/>
      <c r="P4538" s="130"/>
      <c r="Q4538" s="130"/>
      <c r="R4538" s="72" t="s">
        <v>0</v>
      </c>
      <c r="S4538" s="181"/>
      <c r="T4538" s="73" t="s">
        <v>228</v>
      </c>
      <c r="V4538" s="585">
        <v>1000</v>
      </c>
      <c r="X4538" s="759">
        <v>2000</v>
      </c>
      <c r="Z4538" s="74">
        <v>790</v>
      </c>
      <c r="AB4538" s="74">
        <v>2400</v>
      </c>
      <c r="AD4538" s="74">
        <v>2800</v>
      </c>
      <c r="AF4538" s="696">
        <v>0</v>
      </c>
      <c r="AH4538" s="696">
        <f t="shared" si="777"/>
        <v>2800</v>
      </c>
      <c r="AI4538" s="8"/>
      <c r="AJ4538" s="74">
        <f>CEILING(AB4538*25/100,10)</f>
        <v>600</v>
      </c>
      <c r="AK4538" s="8"/>
      <c r="AL4538" s="74">
        <v>2500</v>
      </c>
      <c r="AM4538" s="74"/>
      <c r="AN4538" s="74">
        <v>3000</v>
      </c>
      <c r="AO4538" s="74"/>
      <c r="AP4538" s="74">
        <v>3000</v>
      </c>
      <c r="AQ4538" s="74"/>
    </row>
    <row r="4539" spans="2:43" ht="18" hidden="1" customHeight="1" x14ac:dyDescent="0.2">
      <c r="B4539" s="4"/>
      <c r="C4539" s="117"/>
      <c r="D4539" s="117"/>
      <c r="E4539" s="117"/>
      <c r="F4539" s="48"/>
      <c r="G4539" s="11"/>
      <c r="H4539" s="117"/>
      <c r="I4539" s="142"/>
      <c r="J4539" s="143"/>
      <c r="K4539" s="144"/>
      <c r="L4539" s="11"/>
      <c r="M4539" s="143"/>
      <c r="N4539" s="42"/>
      <c r="O4539" s="128"/>
      <c r="P4539" s="130"/>
      <c r="Q4539" s="131">
        <v>3</v>
      </c>
      <c r="R4539" s="68"/>
      <c r="S4539" s="35"/>
      <c r="T4539" s="69" t="s">
        <v>79</v>
      </c>
      <c r="U4539" s="92"/>
      <c r="V4539" s="70">
        <f>V4540+V4541</f>
        <v>0</v>
      </c>
      <c r="X4539" s="447">
        <f>X4540+X4541</f>
        <v>0</v>
      </c>
      <c r="Z4539" s="447">
        <f>Z4540+Z4541</f>
        <v>0</v>
      </c>
      <c r="AB4539" s="447">
        <f>AB4540+AB4541</f>
        <v>0</v>
      </c>
      <c r="AD4539" s="447" t="e">
        <f>#REF!+AD4541</f>
        <v>#REF!</v>
      </c>
      <c r="AF4539" s="447">
        <f>AF4540+AF4541</f>
        <v>0</v>
      </c>
      <c r="AH4539" s="447" t="e">
        <f t="shared" si="777"/>
        <v>#REF!</v>
      </c>
      <c r="AI4539" s="8"/>
      <c r="AJ4539" s="447">
        <f>AJ4540+AJ4541</f>
        <v>0</v>
      </c>
      <c r="AK4539" s="71"/>
      <c r="AL4539" s="447">
        <f>AL4540+AL4541</f>
        <v>0</v>
      </c>
      <c r="AM4539" s="447"/>
      <c r="AN4539" s="447">
        <f>AN4540+AN4541</f>
        <v>0</v>
      </c>
      <c r="AO4539" s="447"/>
      <c r="AP4539" s="447">
        <f>AP4540+AP4541</f>
        <v>0</v>
      </c>
      <c r="AQ4539" s="447"/>
    </row>
    <row r="4540" spans="2:43" ht="18" hidden="1" customHeight="1" x14ac:dyDescent="0.2">
      <c r="B4540" s="4"/>
      <c r="C4540" s="117"/>
      <c r="D4540" s="117"/>
      <c r="E4540" s="117"/>
      <c r="F4540" s="48"/>
      <c r="G4540" s="11"/>
      <c r="H4540" s="117"/>
      <c r="I4540" s="142"/>
      <c r="J4540" s="143"/>
      <c r="K4540" s="144"/>
      <c r="L4540" s="11"/>
      <c r="M4540" s="143"/>
      <c r="N4540" s="42"/>
      <c r="O4540" s="128"/>
      <c r="P4540" s="130"/>
      <c r="Q4540" s="131"/>
      <c r="R4540" s="72" t="s">
        <v>3</v>
      </c>
      <c r="S4540" s="181"/>
      <c r="T4540" s="73" t="s">
        <v>80</v>
      </c>
      <c r="V4540" s="83">
        <v>0</v>
      </c>
      <c r="X4540" s="448">
        <v>0</v>
      </c>
      <c r="Z4540" s="448">
        <v>0</v>
      </c>
      <c r="AB4540" s="448">
        <v>0</v>
      </c>
      <c r="AD4540" s="448">
        <v>0</v>
      </c>
      <c r="AF4540" s="448">
        <v>0</v>
      </c>
      <c r="AH4540" s="448">
        <f t="shared" si="777"/>
        <v>0</v>
      </c>
      <c r="AI4540" s="446"/>
      <c r="AJ4540" s="448">
        <v>0</v>
      </c>
      <c r="AK4540" s="87"/>
      <c r="AL4540" s="448">
        <v>0</v>
      </c>
      <c r="AM4540" s="448"/>
      <c r="AN4540" s="448">
        <v>0</v>
      </c>
      <c r="AO4540" s="448"/>
      <c r="AP4540" s="448">
        <v>0</v>
      </c>
      <c r="AQ4540" s="448"/>
    </row>
    <row r="4541" spans="2:43" ht="18" hidden="1" customHeight="1" x14ac:dyDescent="0.2">
      <c r="B4541" s="4"/>
      <c r="C4541" s="117"/>
      <c r="D4541" s="117"/>
      <c r="E4541" s="117"/>
      <c r="F4541" s="48"/>
      <c r="G4541" s="11"/>
      <c r="H4541" s="117"/>
      <c r="I4541" s="142"/>
      <c r="J4541" s="143"/>
      <c r="K4541" s="144"/>
      <c r="L4541" s="11"/>
      <c r="M4541" s="143"/>
      <c r="N4541" s="42"/>
      <c r="O4541" s="128"/>
      <c r="P4541" s="130"/>
      <c r="Q4541" s="130"/>
      <c r="R4541" s="72" t="s">
        <v>18</v>
      </c>
      <c r="S4541" s="181"/>
      <c r="T4541" s="73" t="s">
        <v>82</v>
      </c>
      <c r="V4541" s="74">
        <v>0</v>
      </c>
      <c r="X4541" s="74">
        <v>0</v>
      </c>
      <c r="Z4541" s="74">
        <v>0</v>
      </c>
      <c r="AB4541" s="74">
        <v>0</v>
      </c>
      <c r="AD4541" s="74">
        <v>0</v>
      </c>
      <c r="AF4541" s="74">
        <v>0</v>
      </c>
      <c r="AH4541" s="74">
        <f t="shared" si="777"/>
        <v>0</v>
      </c>
      <c r="AI4541" s="495"/>
      <c r="AJ4541" s="74">
        <v>0</v>
      </c>
      <c r="AK4541" s="8"/>
      <c r="AL4541" s="74">
        <v>0</v>
      </c>
      <c r="AM4541" s="74"/>
      <c r="AN4541" s="74">
        <v>0</v>
      </c>
      <c r="AO4541" s="74"/>
      <c r="AP4541" s="74">
        <v>0</v>
      </c>
      <c r="AQ4541" s="74"/>
    </row>
    <row r="4542" spans="2:43" ht="18" hidden="1" customHeight="1" x14ac:dyDescent="0.2">
      <c r="B4542" s="4"/>
      <c r="C4542" s="117"/>
      <c r="D4542" s="117"/>
      <c r="E4542" s="117"/>
      <c r="F4542" s="48"/>
      <c r="G4542" s="11"/>
      <c r="H4542" s="117"/>
      <c r="I4542" s="142"/>
      <c r="J4542" s="143"/>
      <c r="K4542" s="144"/>
      <c r="L4542" s="11"/>
      <c r="M4542" s="143"/>
      <c r="N4542" s="42"/>
      <c r="O4542" s="128"/>
      <c r="P4542" s="130"/>
      <c r="Q4542" s="131">
        <v>5</v>
      </c>
      <c r="R4542" s="68"/>
      <c r="S4542" s="35"/>
      <c r="T4542" s="69" t="s">
        <v>48</v>
      </c>
      <c r="U4542" s="92"/>
      <c r="V4542" s="70">
        <f>V4543</f>
        <v>0</v>
      </c>
      <c r="X4542" s="447">
        <f>X4543</f>
        <v>0</v>
      </c>
      <c r="Z4542" s="447">
        <f>Z4543</f>
        <v>0</v>
      </c>
      <c r="AB4542" s="447">
        <f>AB4543</f>
        <v>0</v>
      </c>
      <c r="AD4542" s="447">
        <f>AD4543</f>
        <v>0</v>
      </c>
      <c r="AF4542" s="447">
        <f>AF4543</f>
        <v>0</v>
      </c>
      <c r="AH4542" s="447">
        <f t="shared" si="777"/>
        <v>0</v>
      </c>
      <c r="AI4542" s="8"/>
      <c r="AJ4542" s="447">
        <f>AJ4543</f>
        <v>0</v>
      </c>
      <c r="AK4542" s="71"/>
      <c r="AL4542" s="447">
        <f>AL4543</f>
        <v>0</v>
      </c>
      <c r="AM4542" s="447"/>
      <c r="AN4542" s="447">
        <f>AN4543</f>
        <v>0</v>
      </c>
      <c r="AO4542" s="447"/>
      <c r="AP4542" s="447">
        <f>AP4543</f>
        <v>0</v>
      </c>
      <c r="AQ4542" s="447"/>
    </row>
    <row r="4543" spans="2:43" ht="18" hidden="1" customHeight="1" x14ac:dyDescent="0.2">
      <c r="B4543" s="4"/>
      <c r="C4543" s="117"/>
      <c r="D4543" s="117"/>
      <c r="E4543" s="117"/>
      <c r="F4543" s="48"/>
      <c r="G4543" s="11"/>
      <c r="H4543" s="117"/>
      <c r="I4543" s="142"/>
      <c r="J4543" s="143"/>
      <c r="K4543" s="144"/>
      <c r="L4543" s="11"/>
      <c r="M4543" s="143"/>
      <c r="N4543" s="42"/>
      <c r="O4543" s="128"/>
      <c r="P4543" s="130"/>
      <c r="Q4543" s="130"/>
      <c r="R4543" s="72" t="s">
        <v>3</v>
      </c>
      <c r="S4543" s="181"/>
      <c r="T4543" s="73" t="s">
        <v>551</v>
      </c>
      <c r="V4543" s="74">
        <v>0</v>
      </c>
      <c r="X4543" s="74">
        <v>0</v>
      </c>
      <c r="Z4543" s="74">
        <v>0</v>
      </c>
      <c r="AB4543" s="74">
        <v>0</v>
      </c>
      <c r="AD4543" s="74">
        <v>0</v>
      </c>
      <c r="AF4543" s="74">
        <v>0</v>
      </c>
      <c r="AH4543" s="74">
        <f t="shared" si="777"/>
        <v>0</v>
      </c>
      <c r="AI4543" s="446"/>
      <c r="AJ4543" s="74">
        <v>0</v>
      </c>
      <c r="AK4543" s="8"/>
      <c r="AL4543" s="74">
        <v>0</v>
      </c>
      <c r="AM4543" s="74"/>
      <c r="AN4543" s="74">
        <v>0</v>
      </c>
      <c r="AO4543" s="74"/>
      <c r="AP4543" s="74">
        <v>0</v>
      </c>
      <c r="AQ4543" s="74"/>
    </row>
    <row r="4544" spans="2:43" ht="18" hidden="1" customHeight="1" x14ac:dyDescent="0.2">
      <c r="B4544" s="4"/>
      <c r="C4544" s="117"/>
      <c r="D4544" s="117"/>
      <c r="E4544" s="117"/>
      <c r="F4544" s="48"/>
      <c r="G4544" s="11"/>
      <c r="H4544" s="117"/>
      <c r="I4544" s="142"/>
      <c r="J4544" s="143"/>
      <c r="K4544" s="144"/>
      <c r="L4544" s="11"/>
      <c r="M4544" s="143"/>
      <c r="N4544" s="42"/>
      <c r="O4544" s="128"/>
      <c r="P4544" s="130"/>
      <c r="Q4544" s="131">
        <v>6</v>
      </c>
      <c r="R4544" s="84"/>
      <c r="S4544" s="250"/>
      <c r="T4544" s="69" t="s">
        <v>19</v>
      </c>
      <c r="U4544" s="92"/>
      <c r="V4544" s="70">
        <f>V4545</f>
        <v>8000</v>
      </c>
      <c r="X4544" s="447">
        <f>X4545</f>
        <v>5000</v>
      </c>
      <c r="Z4544" s="447">
        <f>Z4545</f>
        <v>0</v>
      </c>
      <c r="AB4544" s="447">
        <f>AB4545</f>
        <v>0</v>
      </c>
      <c r="AD4544" s="447">
        <f>AD4545</f>
        <v>0</v>
      </c>
      <c r="AF4544" s="447">
        <f>AF4545</f>
        <v>0</v>
      </c>
      <c r="AH4544" s="447">
        <f t="shared" si="777"/>
        <v>0</v>
      </c>
      <c r="AI4544" s="8"/>
      <c r="AJ4544" s="447">
        <f>AJ4545</f>
        <v>0</v>
      </c>
      <c r="AK4544" s="71"/>
      <c r="AL4544" s="447">
        <f>AL4545</f>
        <v>0</v>
      </c>
      <c r="AM4544" s="447"/>
      <c r="AN4544" s="447">
        <f>AN4545</f>
        <v>0</v>
      </c>
      <c r="AO4544" s="447"/>
      <c r="AP4544" s="447">
        <f>AP4545</f>
        <v>0</v>
      </c>
      <c r="AQ4544" s="447"/>
    </row>
    <row r="4545" spans="2:43" ht="18" hidden="1" customHeight="1" x14ac:dyDescent="0.25">
      <c r="B4545" s="4"/>
      <c r="C4545" s="117"/>
      <c r="D4545" s="117"/>
      <c r="E4545" s="117"/>
      <c r="F4545" s="48"/>
      <c r="G4545" s="11"/>
      <c r="H4545" s="117"/>
      <c r="I4545" s="142"/>
      <c r="J4545" s="143"/>
      <c r="K4545" s="144"/>
      <c r="L4545" s="11"/>
      <c r="M4545" s="143"/>
      <c r="N4545" s="42"/>
      <c r="O4545" s="128"/>
      <c r="P4545" s="130"/>
      <c r="Q4545" s="130"/>
      <c r="R4545" s="72" t="s">
        <v>3</v>
      </c>
      <c r="S4545" s="181"/>
      <c r="T4545" s="73" t="s">
        <v>243</v>
      </c>
      <c r="V4545" s="594">
        <v>8000</v>
      </c>
      <c r="X4545" s="760">
        <v>5000</v>
      </c>
      <c r="Z4545" s="74">
        <v>0</v>
      </c>
      <c r="AB4545" s="74">
        <v>0</v>
      </c>
      <c r="AD4545" s="74">
        <v>0</v>
      </c>
      <c r="AF4545" s="696">
        <v>0</v>
      </c>
      <c r="AH4545" s="696">
        <f t="shared" si="777"/>
        <v>0</v>
      </c>
      <c r="AI4545" s="446"/>
      <c r="AJ4545" s="74">
        <v>0</v>
      </c>
      <c r="AK4545" s="8"/>
      <c r="AL4545" s="74">
        <v>0</v>
      </c>
      <c r="AM4545" s="74"/>
      <c r="AN4545" s="74">
        <v>0</v>
      </c>
      <c r="AO4545" s="74"/>
      <c r="AP4545" s="74">
        <v>0</v>
      </c>
      <c r="AQ4545" s="74"/>
    </row>
    <row r="4546" spans="2:43" ht="18" customHeight="1" x14ac:dyDescent="0.2">
      <c r="B4546" s="4"/>
      <c r="C4546" s="117"/>
      <c r="D4546" s="117"/>
      <c r="E4546" s="117"/>
      <c r="F4546" s="48"/>
      <c r="G4546" s="11"/>
      <c r="H4546" s="117"/>
      <c r="I4546" s="142"/>
      <c r="J4546" s="143"/>
      <c r="K4546" s="144"/>
      <c r="L4546" s="11"/>
      <c r="M4546" s="143"/>
      <c r="N4546" s="42"/>
      <c r="O4546" s="128"/>
      <c r="P4546" s="129">
        <v>3</v>
      </c>
      <c r="Q4546" s="129"/>
      <c r="R4546" s="64"/>
      <c r="S4546" s="234"/>
      <c r="T4546" s="65" t="s">
        <v>215</v>
      </c>
      <c r="U4546" s="155"/>
      <c r="V4546" s="66">
        <f>V4547+V4549+V4551</f>
        <v>2000</v>
      </c>
      <c r="X4546" s="66">
        <f>X4547+X4549+X4551</f>
        <v>3500</v>
      </c>
      <c r="Z4546" s="66">
        <f>Z4547+Z4549+Z4551+Z4553</f>
        <v>6260</v>
      </c>
      <c r="AB4546" s="66">
        <f>AB4547+AB4549+AB4551+AB4553</f>
        <v>4700</v>
      </c>
      <c r="AD4546" s="66">
        <f t="shared" ref="AD4546:AO4546" si="814">AD4547+AD4549+AD4551+AD4553</f>
        <v>5000</v>
      </c>
      <c r="AE4546" s="66">
        <f t="shared" si="814"/>
        <v>0</v>
      </c>
      <c r="AF4546" s="66">
        <f t="shared" si="814"/>
        <v>24800</v>
      </c>
      <c r="AG4546" s="66">
        <f t="shared" si="814"/>
        <v>0</v>
      </c>
      <c r="AH4546" s="66">
        <f t="shared" si="777"/>
        <v>29800</v>
      </c>
      <c r="AI4546" s="8"/>
      <c r="AJ4546" s="66">
        <f t="shared" ref="AJ4546" si="815">AJ4547+AJ4549+AJ4551+AJ4553</f>
        <v>1180</v>
      </c>
      <c r="AK4546" s="66">
        <f t="shared" ref="AK4546" si="816">AK4547+AK4549+AK4551+AK4553</f>
        <v>0</v>
      </c>
      <c r="AL4546" s="66">
        <f t="shared" si="814"/>
        <v>15310</v>
      </c>
      <c r="AM4546" s="66"/>
      <c r="AN4546" s="66">
        <f t="shared" si="814"/>
        <v>16270</v>
      </c>
      <c r="AO4546" s="66">
        <f t="shared" si="814"/>
        <v>0</v>
      </c>
      <c r="AP4546" s="66">
        <f t="shared" ref="AP4546:AQ4546" si="817">AP4547+AP4549+AP4551+AP4553</f>
        <v>16270</v>
      </c>
      <c r="AQ4546" s="66">
        <f t="shared" si="817"/>
        <v>0</v>
      </c>
    </row>
    <row r="4547" spans="2:43" ht="18" customHeight="1" x14ac:dyDescent="0.2">
      <c r="B4547" s="4"/>
      <c r="C4547" s="117"/>
      <c r="D4547" s="117"/>
      <c r="E4547" s="117"/>
      <c r="F4547" s="48"/>
      <c r="G4547" s="11"/>
      <c r="H4547" s="117"/>
      <c r="I4547" s="142"/>
      <c r="J4547" s="143"/>
      <c r="K4547" s="144"/>
      <c r="L4547" s="11"/>
      <c r="M4547" s="143"/>
      <c r="N4547" s="42"/>
      <c r="O4547" s="128"/>
      <c r="P4547" s="130"/>
      <c r="Q4547" s="131">
        <v>1</v>
      </c>
      <c r="R4547" s="68"/>
      <c r="S4547" s="35"/>
      <c r="T4547" s="69" t="s">
        <v>20</v>
      </c>
      <c r="U4547" s="92"/>
      <c r="V4547" s="70">
        <f>V4548</f>
        <v>1000</v>
      </c>
      <c r="X4547" s="447">
        <f>X4548</f>
        <v>1500</v>
      </c>
      <c r="Z4547" s="447">
        <f>Z4548</f>
        <v>1430</v>
      </c>
      <c r="AB4547" s="447">
        <f>AB4548</f>
        <v>0</v>
      </c>
      <c r="AD4547" s="447">
        <f>AD4548</f>
        <v>0</v>
      </c>
      <c r="AF4547" s="447">
        <f>AF4548</f>
        <v>3000</v>
      </c>
      <c r="AH4547" s="447">
        <f t="shared" si="777"/>
        <v>3000</v>
      </c>
      <c r="AI4547" s="66">
        <f t="shared" ref="AI4547" si="818">AI4548+AI4550+AI4552+AI4554</f>
        <v>0</v>
      </c>
      <c r="AJ4547" s="447">
        <f>AJ4548</f>
        <v>0</v>
      </c>
      <c r="AK4547" s="71"/>
      <c r="AL4547" s="447">
        <f>AL4548</f>
        <v>2370</v>
      </c>
      <c r="AM4547" s="447"/>
      <c r="AN4547" s="447">
        <f>AN4548</f>
        <v>2500</v>
      </c>
      <c r="AO4547" s="447"/>
      <c r="AP4547" s="447">
        <f>AP4548</f>
        <v>2500</v>
      </c>
      <c r="AQ4547" s="447"/>
    </row>
    <row r="4548" spans="2:43" ht="18" customHeight="1" x14ac:dyDescent="0.25">
      <c r="B4548" s="4"/>
      <c r="C4548" s="117"/>
      <c r="D4548" s="117"/>
      <c r="E4548" s="117"/>
      <c r="F4548" s="48"/>
      <c r="G4548" s="11"/>
      <c r="H4548" s="117"/>
      <c r="I4548" s="142"/>
      <c r="J4548" s="143"/>
      <c r="K4548" s="144"/>
      <c r="L4548" s="11"/>
      <c r="M4548" s="143"/>
      <c r="N4548" s="42"/>
      <c r="O4548" s="128"/>
      <c r="P4548" s="130"/>
      <c r="Q4548" s="131"/>
      <c r="R4548" s="72" t="s">
        <v>3</v>
      </c>
      <c r="S4548" s="181"/>
      <c r="T4548" s="73" t="s">
        <v>20</v>
      </c>
      <c r="V4548" s="602">
        <v>1000</v>
      </c>
      <c r="X4548" s="761">
        <v>1500</v>
      </c>
      <c r="Z4548" s="891">
        <v>1430</v>
      </c>
      <c r="AB4548" s="891">
        <v>0</v>
      </c>
      <c r="AD4548" s="74">
        <v>0</v>
      </c>
      <c r="AF4548" s="696">
        <v>3000</v>
      </c>
      <c r="AH4548" s="696">
        <f t="shared" si="777"/>
        <v>3000</v>
      </c>
      <c r="AI4548" s="446"/>
      <c r="AJ4548" s="74">
        <v>0</v>
      </c>
      <c r="AK4548" s="8"/>
      <c r="AL4548" s="74">
        <v>2370</v>
      </c>
      <c r="AM4548" s="74"/>
      <c r="AN4548" s="74">
        <v>2500</v>
      </c>
      <c r="AO4548" s="74"/>
      <c r="AP4548" s="74">
        <v>2500</v>
      </c>
      <c r="AQ4548" s="74"/>
    </row>
    <row r="4549" spans="2:43" ht="18" customHeight="1" x14ac:dyDescent="0.2">
      <c r="B4549" s="4"/>
      <c r="C4549" s="117"/>
      <c r="D4549" s="117"/>
      <c r="E4549" s="117"/>
      <c r="F4549" s="48"/>
      <c r="G4549" s="11"/>
      <c r="H4549" s="117"/>
      <c r="I4549" s="142"/>
      <c r="J4549" s="143"/>
      <c r="K4549" s="144"/>
      <c r="L4549" s="11"/>
      <c r="M4549" s="143"/>
      <c r="N4549" s="42"/>
      <c r="O4549" s="128"/>
      <c r="P4549" s="130"/>
      <c r="Q4549" s="131">
        <v>2</v>
      </c>
      <c r="R4549" s="68"/>
      <c r="S4549" s="35"/>
      <c r="T4549" s="69" t="s">
        <v>21</v>
      </c>
      <c r="U4549" s="92"/>
      <c r="V4549" s="70">
        <f>V4550</f>
        <v>0</v>
      </c>
      <c r="X4549" s="447">
        <f>X4550</f>
        <v>0</v>
      </c>
      <c r="Z4549" s="447">
        <f>Z4550</f>
        <v>2060</v>
      </c>
      <c r="AB4549" s="447">
        <f>AB4550</f>
        <v>0</v>
      </c>
      <c r="AD4549" s="447">
        <f>AD4550</f>
        <v>0</v>
      </c>
      <c r="AF4549" s="447">
        <f>AF4550</f>
        <v>3000</v>
      </c>
      <c r="AH4549" s="447">
        <f t="shared" si="777"/>
        <v>3000</v>
      </c>
      <c r="AI4549" s="8"/>
      <c r="AJ4549" s="447">
        <f>AJ4550</f>
        <v>0</v>
      </c>
      <c r="AK4549" s="71"/>
      <c r="AL4549" s="447">
        <f>AL4550</f>
        <v>2300</v>
      </c>
      <c r="AM4549" s="447"/>
      <c r="AN4549" s="447">
        <f>AN4550</f>
        <v>2440</v>
      </c>
      <c r="AO4549" s="447"/>
      <c r="AP4549" s="447">
        <f>AP4550</f>
        <v>2440</v>
      </c>
      <c r="AQ4549" s="447"/>
    </row>
    <row r="4550" spans="2:43" ht="18" customHeight="1" x14ac:dyDescent="0.2">
      <c r="B4550" s="4"/>
      <c r="C4550" s="117"/>
      <c r="D4550" s="117"/>
      <c r="E4550" s="117"/>
      <c r="F4550" s="48"/>
      <c r="G4550" s="11"/>
      <c r="H4550" s="117"/>
      <c r="I4550" s="142"/>
      <c r="J4550" s="143"/>
      <c r="K4550" s="144"/>
      <c r="L4550" s="11"/>
      <c r="M4550" s="143"/>
      <c r="N4550" s="42"/>
      <c r="O4550" s="128"/>
      <c r="P4550" s="130"/>
      <c r="Q4550" s="130"/>
      <c r="R4550" s="72" t="s">
        <v>3</v>
      </c>
      <c r="S4550" s="181"/>
      <c r="T4550" s="73" t="s">
        <v>21</v>
      </c>
      <c r="V4550" s="74">
        <v>0</v>
      </c>
      <c r="X4550" s="74">
        <v>0</v>
      </c>
      <c r="Z4550" s="74">
        <v>2060</v>
      </c>
      <c r="AB4550" s="74">
        <v>0</v>
      </c>
      <c r="AD4550" s="74">
        <v>0</v>
      </c>
      <c r="AF4550" s="74">
        <v>3000</v>
      </c>
      <c r="AH4550" s="74">
        <f t="shared" si="777"/>
        <v>3000</v>
      </c>
      <c r="AI4550" s="446"/>
      <c r="AJ4550" s="74">
        <v>0</v>
      </c>
      <c r="AK4550" s="8"/>
      <c r="AL4550" s="74">
        <v>2300</v>
      </c>
      <c r="AM4550" s="74"/>
      <c r="AN4550" s="74">
        <v>2440</v>
      </c>
      <c r="AO4550" s="74"/>
      <c r="AP4550" s="74">
        <v>2440</v>
      </c>
      <c r="AQ4550" s="74"/>
    </row>
    <row r="4551" spans="2:43" ht="18" customHeight="1" x14ac:dyDescent="0.2">
      <c r="B4551" s="4"/>
      <c r="C4551" s="117"/>
      <c r="D4551" s="117"/>
      <c r="E4551" s="117"/>
      <c r="F4551" s="48"/>
      <c r="G4551" s="11"/>
      <c r="H4551" s="117"/>
      <c r="I4551" s="142"/>
      <c r="J4551" s="143"/>
      <c r="K4551" s="144"/>
      <c r="L4551" s="11"/>
      <c r="M4551" s="143"/>
      <c r="N4551" s="42"/>
      <c r="O4551" s="128"/>
      <c r="P4551" s="130"/>
      <c r="Q4551" s="131">
        <v>3</v>
      </c>
      <c r="R4551" s="68"/>
      <c r="S4551" s="35"/>
      <c r="T4551" s="69" t="s">
        <v>22</v>
      </c>
      <c r="U4551" s="92"/>
      <c r="V4551" s="70">
        <f>V4552</f>
        <v>1000</v>
      </c>
      <c r="X4551" s="447">
        <f>X4552</f>
        <v>2000</v>
      </c>
      <c r="Z4551" s="447">
        <f>Z4552</f>
        <v>2770</v>
      </c>
      <c r="AB4551" s="447">
        <f>AB4552</f>
        <v>0</v>
      </c>
      <c r="AD4551" s="447">
        <f>AD4552</f>
        <v>0</v>
      </c>
      <c r="AF4551" s="447">
        <f>AF4552</f>
        <v>7000</v>
      </c>
      <c r="AH4551" s="447">
        <f t="shared" si="777"/>
        <v>7000</v>
      </c>
      <c r="AI4551" s="8"/>
      <c r="AJ4551" s="447">
        <f>AJ4552</f>
        <v>0</v>
      </c>
      <c r="AK4551" s="71"/>
      <c r="AL4551" s="447">
        <f>AL4552</f>
        <v>5140</v>
      </c>
      <c r="AM4551" s="447"/>
      <c r="AN4551" s="447">
        <f>AN4552</f>
        <v>5480</v>
      </c>
      <c r="AO4551" s="447"/>
      <c r="AP4551" s="447">
        <f>AP4552</f>
        <v>5480</v>
      </c>
      <c r="AQ4551" s="447"/>
    </row>
    <row r="4552" spans="2:43" ht="18" customHeight="1" x14ac:dyDescent="0.25">
      <c r="B4552" s="4"/>
      <c r="C4552" s="117"/>
      <c r="D4552" s="117"/>
      <c r="E4552" s="117"/>
      <c r="F4552" s="48"/>
      <c r="G4552" s="11"/>
      <c r="H4552" s="117"/>
      <c r="I4552" s="142"/>
      <c r="J4552" s="143"/>
      <c r="K4552" s="144"/>
      <c r="L4552" s="11"/>
      <c r="M4552" s="143"/>
      <c r="N4552" s="42"/>
      <c r="O4552" s="128"/>
      <c r="P4552" s="130"/>
      <c r="Q4552" s="130"/>
      <c r="R4552" s="72" t="s">
        <v>3</v>
      </c>
      <c r="S4552" s="181"/>
      <c r="T4552" s="73" t="s">
        <v>22</v>
      </c>
      <c r="V4552" s="623">
        <v>1000</v>
      </c>
      <c r="X4552" s="762">
        <v>2000</v>
      </c>
      <c r="Z4552" s="892">
        <v>2770</v>
      </c>
      <c r="AB4552" s="892">
        <v>0</v>
      </c>
      <c r="AD4552" s="74">
        <v>0</v>
      </c>
      <c r="AF4552" s="696">
        <v>7000</v>
      </c>
      <c r="AH4552" s="696">
        <f t="shared" si="777"/>
        <v>7000</v>
      </c>
      <c r="AI4552" s="446"/>
      <c r="AJ4552" s="74">
        <v>0</v>
      </c>
      <c r="AK4552" s="8"/>
      <c r="AL4552" s="74">
        <v>5140</v>
      </c>
      <c r="AM4552" s="74"/>
      <c r="AN4552" s="74">
        <v>5480</v>
      </c>
      <c r="AO4552" s="74"/>
      <c r="AP4552" s="74">
        <v>5480</v>
      </c>
      <c r="AQ4552" s="74"/>
    </row>
    <row r="4553" spans="2:43" ht="18" customHeight="1" x14ac:dyDescent="0.2">
      <c r="B4553" s="4"/>
      <c r="C4553" s="117"/>
      <c r="D4553" s="117"/>
      <c r="E4553" s="117"/>
      <c r="F4553" s="48"/>
      <c r="G4553" s="11"/>
      <c r="H4553" s="117"/>
      <c r="I4553" s="142"/>
      <c r="J4553" s="143"/>
      <c r="K4553" s="144"/>
      <c r="L4553" s="11"/>
      <c r="M4553" s="143"/>
      <c r="N4553" s="42"/>
      <c r="O4553" s="128"/>
      <c r="P4553" s="130"/>
      <c r="Q4553" s="131">
        <v>6</v>
      </c>
      <c r="R4553" s="68"/>
      <c r="S4553" s="35"/>
      <c r="T4553" s="69" t="s">
        <v>218</v>
      </c>
      <c r="U4553" s="92"/>
      <c r="V4553" s="70">
        <f>V4554</f>
        <v>1000</v>
      </c>
      <c r="X4553" s="447">
        <f>X4554</f>
        <v>2000</v>
      </c>
      <c r="Z4553" s="447">
        <f>Z4554</f>
        <v>0</v>
      </c>
      <c r="AB4553" s="447">
        <f>AB4554</f>
        <v>4700</v>
      </c>
      <c r="AD4553" s="447">
        <f>AD4554</f>
        <v>5000</v>
      </c>
      <c r="AF4553" s="447">
        <f>AF4554</f>
        <v>11800</v>
      </c>
      <c r="AH4553" s="447">
        <f t="shared" si="777"/>
        <v>16800</v>
      </c>
      <c r="AI4553" s="8"/>
      <c r="AJ4553" s="447">
        <f>AJ4554</f>
        <v>1180</v>
      </c>
      <c r="AK4553" s="71"/>
      <c r="AL4553" s="447">
        <f>AL4554</f>
        <v>5500</v>
      </c>
      <c r="AM4553" s="447"/>
      <c r="AN4553" s="447">
        <f>AN4554</f>
        <v>5850</v>
      </c>
      <c r="AO4553" s="447"/>
      <c r="AP4553" s="447">
        <f>AP4554</f>
        <v>5850</v>
      </c>
      <c r="AQ4553" s="447"/>
    </row>
    <row r="4554" spans="2:43" ht="18" customHeight="1" x14ac:dyDescent="0.25">
      <c r="B4554" s="4"/>
      <c r="C4554" s="117"/>
      <c r="D4554" s="117"/>
      <c r="E4554" s="117"/>
      <c r="F4554" s="48"/>
      <c r="G4554" s="11"/>
      <c r="H4554" s="117"/>
      <c r="I4554" s="142"/>
      <c r="J4554" s="143"/>
      <c r="K4554" s="144"/>
      <c r="L4554" s="11"/>
      <c r="M4554" s="143"/>
      <c r="N4554" s="42"/>
      <c r="O4554" s="128"/>
      <c r="P4554" s="130"/>
      <c r="Q4554" s="130"/>
      <c r="R4554" s="72">
        <v>2</v>
      </c>
      <c r="S4554" s="181"/>
      <c r="T4554" s="73" t="s">
        <v>220</v>
      </c>
      <c r="V4554" s="623">
        <v>1000</v>
      </c>
      <c r="X4554" s="762">
        <v>2000</v>
      </c>
      <c r="Z4554" s="892">
        <v>0</v>
      </c>
      <c r="AB4554" s="74">
        <v>4700</v>
      </c>
      <c r="AD4554" s="74">
        <v>5000</v>
      </c>
      <c r="AF4554" s="696">
        <v>11800</v>
      </c>
      <c r="AH4554" s="696">
        <f t="shared" si="777"/>
        <v>16800</v>
      </c>
      <c r="AI4554" s="446"/>
      <c r="AJ4554" s="74">
        <f>CEILING(AB4554*25/100,10)</f>
        <v>1180</v>
      </c>
      <c r="AK4554" s="8"/>
      <c r="AL4554" s="74">
        <v>5500</v>
      </c>
      <c r="AM4554" s="74"/>
      <c r="AN4554" s="74">
        <v>5850</v>
      </c>
      <c r="AO4554" s="74"/>
      <c r="AP4554" s="74">
        <v>5850</v>
      </c>
      <c r="AQ4554" s="74"/>
    </row>
    <row r="4555" spans="2:43" ht="18" customHeight="1" x14ac:dyDescent="0.2">
      <c r="B4555" s="4"/>
      <c r="C4555" s="117"/>
      <c r="D4555" s="117"/>
      <c r="E4555" s="117"/>
      <c r="F4555" s="48"/>
      <c r="G4555" s="11"/>
      <c r="H4555" s="117"/>
      <c r="I4555" s="142"/>
      <c r="J4555" s="143"/>
      <c r="K4555" s="144"/>
      <c r="L4555" s="11"/>
      <c r="M4555" s="143"/>
      <c r="N4555" s="42"/>
      <c r="O4555" s="128"/>
      <c r="P4555" s="129">
        <v>5</v>
      </c>
      <c r="Q4555" s="129"/>
      <c r="R4555" s="64"/>
      <c r="S4555" s="234"/>
      <c r="T4555" s="65" t="s">
        <v>24</v>
      </c>
      <c r="U4555" s="155"/>
      <c r="V4555" s="66">
        <f>V4556+V4558</f>
        <v>1000</v>
      </c>
      <c r="X4555" s="66">
        <f>X4556+X4558</f>
        <v>1500</v>
      </c>
      <c r="Z4555" s="66">
        <f>Z4556+Z4558</f>
        <v>1200</v>
      </c>
      <c r="AB4555" s="66">
        <f>AB4556+AB4558</f>
        <v>1100</v>
      </c>
      <c r="AD4555" s="66">
        <f>AD4556+AD4558</f>
        <v>1100</v>
      </c>
      <c r="AF4555" s="66">
        <f>AF4556+AF4558</f>
        <v>0</v>
      </c>
      <c r="AH4555" s="66">
        <f t="shared" si="777"/>
        <v>1100</v>
      </c>
      <c r="AI4555" s="8"/>
      <c r="AJ4555" s="66">
        <f>AJ4556+AJ4558</f>
        <v>390</v>
      </c>
      <c r="AK4555" s="67"/>
      <c r="AL4555" s="66">
        <f>AL4556+AL4558</f>
        <v>2000</v>
      </c>
      <c r="AM4555" s="66"/>
      <c r="AN4555" s="66">
        <f>AN4556+AN4558</f>
        <v>2000</v>
      </c>
      <c r="AO4555" s="66"/>
      <c r="AP4555" s="66">
        <f>AP4556+AP4558</f>
        <v>2000</v>
      </c>
      <c r="AQ4555" s="66"/>
    </row>
    <row r="4556" spans="2:43" ht="18" hidden="1" customHeight="1" x14ac:dyDescent="0.2">
      <c r="B4556" s="4"/>
      <c r="C4556" s="117"/>
      <c r="D4556" s="117"/>
      <c r="E4556" s="117"/>
      <c r="F4556" s="48"/>
      <c r="G4556" s="11"/>
      <c r="H4556" s="117"/>
      <c r="I4556" s="142"/>
      <c r="J4556" s="143"/>
      <c r="K4556" s="144"/>
      <c r="L4556" s="11"/>
      <c r="M4556" s="143"/>
      <c r="N4556" s="42"/>
      <c r="O4556" s="128"/>
      <c r="P4556" s="129"/>
      <c r="Q4556" s="131">
        <v>1</v>
      </c>
      <c r="R4556" s="68"/>
      <c r="S4556" s="35"/>
      <c r="T4556" s="69" t="s">
        <v>98</v>
      </c>
      <c r="U4556" s="92"/>
      <c r="V4556" s="70">
        <f>V4557</f>
        <v>0</v>
      </c>
      <c r="X4556" s="447">
        <f>X4557</f>
        <v>0</v>
      </c>
      <c r="Z4556" s="447">
        <f>Z4557</f>
        <v>0</v>
      </c>
      <c r="AB4556" s="447">
        <f>AB4557</f>
        <v>0</v>
      </c>
      <c r="AD4556" s="447">
        <f>AD4557</f>
        <v>0</v>
      </c>
      <c r="AF4556" s="447">
        <f>AF4557</f>
        <v>0</v>
      </c>
      <c r="AH4556" s="447">
        <f t="shared" si="777"/>
        <v>0</v>
      </c>
      <c r="AI4556" s="67"/>
      <c r="AJ4556" s="447">
        <f>AJ4557</f>
        <v>0</v>
      </c>
      <c r="AK4556" s="71"/>
      <c r="AL4556" s="447">
        <f>AL4557</f>
        <v>0</v>
      </c>
      <c r="AM4556" s="447"/>
      <c r="AN4556" s="447">
        <f>AN4557</f>
        <v>0</v>
      </c>
      <c r="AO4556" s="447"/>
      <c r="AP4556" s="447">
        <f>AP4557</f>
        <v>0</v>
      </c>
      <c r="AQ4556" s="447"/>
    </row>
    <row r="4557" spans="2:43" ht="18" hidden="1" customHeight="1" x14ac:dyDescent="0.2">
      <c r="B4557" s="4"/>
      <c r="C4557" s="117"/>
      <c r="D4557" s="117"/>
      <c r="E4557" s="117"/>
      <c r="F4557" s="48"/>
      <c r="G4557" s="11"/>
      <c r="H4557" s="117"/>
      <c r="I4557" s="142"/>
      <c r="J4557" s="143"/>
      <c r="K4557" s="144"/>
      <c r="L4557" s="11"/>
      <c r="M4557" s="143"/>
      <c r="N4557" s="42"/>
      <c r="O4557" s="128"/>
      <c r="P4557" s="129"/>
      <c r="Q4557" s="130"/>
      <c r="R4557" s="72" t="s">
        <v>18</v>
      </c>
      <c r="S4557" s="181"/>
      <c r="T4557" s="73" t="s">
        <v>137</v>
      </c>
      <c r="V4557" s="74">
        <v>0</v>
      </c>
      <c r="X4557" s="74">
        <v>0</v>
      </c>
      <c r="Z4557" s="74">
        <v>0</v>
      </c>
      <c r="AB4557" s="74">
        <v>0</v>
      </c>
      <c r="AD4557" s="74">
        <v>0</v>
      </c>
      <c r="AF4557" s="74">
        <v>0</v>
      </c>
      <c r="AH4557" s="74">
        <f t="shared" si="777"/>
        <v>0</v>
      </c>
      <c r="AI4557" s="446"/>
      <c r="AJ4557" s="74">
        <v>0</v>
      </c>
      <c r="AK4557" s="8"/>
      <c r="AL4557" s="74">
        <v>0</v>
      </c>
      <c r="AM4557" s="74"/>
      <c r="AN4557" s="74">
        <v>0</v>
      </c>
      <c r="AO4557" s="74"/>
      <c r="AP4557" s="74">
        <v>0</v>
      </c>
      <c r="AQ4557" s="74"/>
    </row>
    <row r="4558" spans="2:43" ht="18" customHeight="1" x14ac:dyDescent="0.2">
      <c r="B4558" s="4"/>
      <c r="C4558" s="117"/>
      <c r="D4558" s="117"/>
      <c r="E4558" s="117"/>
      <c r="F4558" s="48"/>
      <c r="G4558" s="11"/>
      <c r="H4558" s="117"/>
      <c r="I4558" s="142"/>
      <c r="J4558" s="143"/>
      <c r="K4558" s="144"/>
      <c r="L4558" s="11"/>
      <c r="M4558" s="143"/>
      <c r="N4558" s="42"/>
      <c r="O4558" s="128"/>
      <c r="P4558" s="130"/>
      <c r="Q4558" s="131">
        <v>2</v>
      </c>
      <c r="R4558" s="68"/>
      <c r="S4558" s="35"/>
      <c r="T4558" s="69" t="s">
        <v>25</v>
      </c>
      <c r="U4558" s="92"/>
      <c r="V4558" s="70">
        <f>V4559</f>
        <v>1000</v>
      </c>
      <c r="X4558" s="447">
        <f>X4559</f>
        <v>1500</v>
      </c>
      <c r="Z4558" s="447">
        <f>Z4559</f>
        <v>1200</v>
      </c>
      <c r="AB4558" s="447">
        <f>AB4559</f>
        <v>1100</v>
      </c>
      <c r="AD4558" s="447">
        <f>AD4559</f>
        <v>1100</v>
      </c>
      <c r="AF4558" s="447">
        <f>AF4559</f>
        <v>0</v>
      </c>
      <c r="AH4558" s="447">
        <f t="shared" si="777"/>
        <v>1100</v>
      </c>
      <c r="AI4558" s="8"/>
      <c r="AJ4558" s="447">
        <f>AJ4559</f>
        <v>390</v>
      </c>
      <c r="AK4558" s="71"/>
      <c r="AL4558" s="447">
        <f>AL4559</f>
        <v>2000</v>
      </c>
      <c r="AM4558" s="447"/>
      <c r="AN4558" s="447">
        <f>AN4559</f>
        <v>2000</v>
      </c>
      <c r="AO4558" s="447"/>
      <c r="AP4558" s="447">
        <f>AP4559</f>
        <v>2000</v>
      </c>
      <c r="AQ4558" s="447"/>
    </row>
    <row r="4559" spans="2:43" ht="18" customHeight="1" x14ac:dyDescent="0.25">
      <c r="B4559" s="4"/>
      <c r="C4559" s="117"/>
      <c r="D4559" s="117"/>
      <c r="E4559" s="117"/>
      <c r="F4559" s="48"/>
      <c r="G4559" s="11"/>
      <c r="H4559" s="117"/>
      <c r="I4559" s="142"/>
      <c r="J4559" s="143"/>
      <c r="K4559" s="144"/>
      <c r="L4559" s="11"/>
      <c r="M4559" s="143"/>
      <c r="N4559" s="42"/>
      <c r="O4559" s="128"/>
      <c r="P4559" s="130"/>
      <c r="Q4559" s="130"/>
      <c r="R4559" s="72" t="s">
        <v>0</v>
      </c>
      <c r="S4559" s="181"/>
      <c r="T4559" s="73" t="s">
        <v>221</v>
      </c>
      <c r="V4559" s="497">
        <v>1000</v>
      </c>
      <c r="X4559" s="697">
        <v>1500</v>
      </c>
      <c r="Z4559" s="892">
        <v>1200</v>
      </c>
      <c r="AB4559" s="74">
        <v>1100</v>
      </c>
      <c r="AD4559" s="74">
        <v>1100</v>
      </c>
      <c r="AF4559" s="696">
        <v>0</v>
      </c>
      <c r="AH4559" s="696">
        <f t="shared" si="777"/>
        <v>1100</v>
      </c>
      <c r="AI4559" s="446"/>
      <c r="AJ4559" s="74">
        <f>CEILING(AB4559*35/100,10)</f>
        <v>390</v>
      </c>
      <c r="AK4559" s="8"/>
      <c r="AL4559" s="74">
        <v>2000</v>
      </c>
      <c r="AM4559" s="74"/>
      <c r="AN4559" s="74">
        <v>2000</v>
      </c>
      <c r="AO4559" s="74"/>
      <c r="AP4559" s="74">
        <v>2000</v>
      </c>
      <c r="AQ4559" s="74"/>
    </row>
    <row r="4560" spans="2:43" ht="18" hidden="1" customHeight="1" x14ac:dyDescent="0.2">
      <c r="B4560" s="4"/>
      <c r="C4560" s="117"/>
      <c r="D4560" s="117"/>
      <c r="E4560" s="117"/>
      <c r="F4560" s="48"/>
      <c r="G4560" s="11"/>
      <c r="H4560" s="117"/>
      <c r="I4560" s="142"/>
      <c r="J4560" s="143"/>
      <c r="K4560" s="144"/>
      <c r="L4560" s="11"/>
      <c r="M4560" s="143"/>
      <c r="N4560" s="42"/>
      <c r="O4560" s="128"/>
      <c r="P4560" s="129">
        <v>7</v>
      </c>
      <c r="Q4560" s="129"/>
      <c r="R4560" s="64"/>
      <c r="S4560" s="234"/>
      <c r="T4560" s="65" t="s">
        <v>343</v>
      </c>
      <c r="U4560" s="155"/>
      <c r="V4560" s="66">
        <f>V4561+V4565</f>
        <v>1000</v>
      </c>
      <c r="X4560" s="66">
        <f>X4561+X4565</f>
        <v>1500</v>
      </c>
      <c r="Z4560" s="66">
        <f>Z4561+Z4565</f>
        <v>0</v>
      </c>
      <c r="AB4560" s="66">
        <f>AB4561+AB4565</f>
        <v>0</v>
      </c>
      <c r="AD4560" s="66">
        <f>AD4561+AD4565</f>
        <v>0</v>
      </c>
      <c r="AF4560" s="66">
        <f>AF4561+AF4565</f>
        <v>0</v>
      </c>
      <c r="AH4560" s="66">
        <f t="shared" ref="AH4560:AH4623" si="819">AD4560+AF4560</f>
        <v>0</v>
      </c>
      <c r="AI4560" s="8"/>
      <c r="AJ4560" s="66">
        <f>AJ4561+AJ4565</f>
        <v>0</v>
      </c>
      <c r="AK4560" s="67"/>
      <c r="AL4560" s="66">
        <f>AL4561+AL4565</f>
        <v>0</v>
      </c>
      <c r="AM4560" s="66"/>
      <c r="AN4560" s="66">
        <f>AN4561+AN4565</f>
        <v>0</v>
      </c>
      <c r="AO4560" s="66"/>
      <c r="AP4560" s="66">
        <f>AP4561+AP4565</f>
        <v>0</v>
      </c>
      <c r="AQ4560" s="66"/>
    </row>
    <row r="4561" spans="2:43" ht="18" hidden="1" customHeight="1" x14ac:dyDescent="0.2">
      <c r="B4561" s="4"/>
      <c r="C4561" s="117"/>
      <c r="D4561" s="117"/>
      <c r="E4561" s="117"/>
      <c r="F4561" s="48"/>
      <c r="G4561" s="11"/>
      <c r="H4561" s="117"/>
      <c r="I4561" s="142"/>
      <c r="J4561" s="143"/>
      <c r="K4561" s="144"/>
      <c r="L4561" s="11"/>
      <c r="M4561" s="143"/>
      <c r="N4561" s="42"/>
      <c r="O4561" s="128"/>
      <c r="P4561" s="129"/>
      <c r="Q4561" s="131">
        <v>1</v>
      </c>
      <c r="R4561" s="68"/>
      <c r="S4561" s="35"/>
      <c r="T4561" s="69" t="s">
        <v>262</v>
      </c>
      <c r="U4561" s="92"/>
      <c r="V4561" s="70">
        <f>SUM(V4562:V4564)</f>
        <v>0</v>
      </c>
      <c r="X4561" s="447">
        <f>SUM(X4562:X4564)</f>
        <v>0</v>
      </c>
      <c r="Z4561" s="447">
        <f>SUM(Z4562:Z4564)</f>
        <v>0</v>
      </c>
      <c r="AB4561" s="447">
        <f>SUM(AB4562:AB4564)</f>
        <v>0</v>
      </c>
      <c r="AD4561" s="447">
        <f>SUM(AD4562:AD4564)</f>
        <v>0</v>
      </c>
      <c r="AF4561" s="447">
        <f>SUM(AF4562:AF4564)</f>
        <v>0</v>
      </c>
      <c r="AH4561" s="447">
        <f t="shared" si="819"/>
        <v>0</v>
      </c>
      <c r="AI4561" s="67"/>
      <c r="AJ4561" s="447">
        <f>SUM(AJ4562:AJ4564)</f>
        <v>0</v>
      </c>
      <c r="AK4561" s="71"/>
      <c r="AL4561" s="447">
        <f>SUM(AL4562:AL4564)</f>
        <v>0</v>
      </c>
      <c r="AM4561" s="447"/>
      <c r="AN4561" s="447">
        <f>SUM(AN4562:AN4564)</f>
        <v>0</v>
      </c>
      <c r="AO4561" s="447"/>
      <c r="AP4561" s="447">
        <f>SUM(AP4562:AP4564)</f>
        <v>0</v>
      </c>
      <c r="AQ4561" s="447"/>
    </row>
    <row r="4562" spans="2:43" ht="18" hidden="1" customHeight="1" x14ac:dyDescent="0.2">
      <c r="B4562" s="4"/>
      <c r="C4562" s="117"/>
      <c r="D4562" s="117"/>
      <c r="E4562" s="117"/>
      <c r="F4562" s="48"/>
      <c r="G4562" s="11"/>
      <c r="H4562" s="117"/>
      <c r="I4562" s="142"/>
      <c r="J4562" s="143"/>
      <c r="K4562" s="144"/>
      <c r="L4562" s="11"/>
      <c r="M4562" s="143"/>
      <c r="N4562" s="42"/>
      <c r="O4562" s="128"/>
      <c r="P4562" s="129"/>
      <c r="Q4562" s="131"/>
      <c r="R4562" s="72" t="s">
        <v>3</v>
      </c>
      <c r="S4562" s="181"/>
      <c r="T4562" s="73" t="s">
        <v>333</v>
      </c>
      <c r="V4562" s="74">
        <v>0</v>
      </c>
      <c r="X4562" s="74">
        <v>0</v>
      </c>
      <c r="Z4562" s="74">
        <v>0</v>
      </c>
      <c r="AB4562" s="74">
        <v>0</v>
      </c>
      <c r="AD4562" s="74">
        <v>0</v>
      </c>
      <c r="AF4562" s="74">
        <v>0</v>
      </c>
      <c r="AH4562" s="74">
        <f t="shared" si="819"/>
        <v>0</v>
      </c>
      <c r="AI4562" s="446"/>
      <c r="AJ4562" s="74">
        <v>0</v>
      </c>
      <c r="AK4562" s="8"/>
      <c r="AL4562" s="74">
        <v>0</v>
      </c>
      <c r="AM4562" s="74"/>
      <c r="AN4562" s="74">
        <v>0</v>
      </c>
      <c r="AO4562" s="74"/>
      <c r="AP4562" s="74">
        <v>0</v>
      </c>
      <c r="AQ4562" s="74"/>
    </row>
    <row r="4563" spans="2:43" ht="18" hidden="1" customHeight="1" x14ac:dyDescent="0.2">
      <c r="B4563" s="4"/>
      <c r="C4563" s="117"/>
      <c r="D4563" s="117"/>
      <c r="E4563" s="117"/>
      <c r="F4563" s="48"/>
      <c r="G4563" s="11"/>
      <c r="H4563" s="117"/>
      <c r="I4563" s="142"/>
      <c r="J4563" s="143"/>
      <c r="K4563" s="144"/>
      <c r="L4563" s="11"/>
      <c r="M4563" s="143"/>
      <c r="N4563" s="42"/>
      <c r="O4563" s="128"/>
      <c r="P4563" s="129"/>
      <c r="Q4563" s="131"/>
      <c r="R4563" s="72" t="s">
        <v>0</v>
      </c>
      <c r="S4563" s="181"/>
      <c r="T4563" s="73" t="s">
        <v>334</v>
      </c>
      <c r="V4563" s="74">
        <v>0</v>
      </c>
      <c r="X4563" s="74">
        <v>0</v>
      </c>
      <c r="Z4563" s="74">
        <v>0</v>
      </c>
      <c r="AB4563" s="74">
        <v>0</v>
      </c>
      <c r="AD4563" s="74">
        <v>0</v>
      </c>
      <c r="AF4563" s="74">
        <v>0</v>
      </c>
      <c r="AH4563" s="74">
        <f t="shared" si="819"/>
        <v>0</v>
      </c>
      <c r="AI4563" s="8"/>
      <c r="AJ4563" s="74">
        <v>0</v>
      </c>
      <c r="AK4563" s="8"/>
      <c r="AL4563" s="74">
        <v>0</v>
      </c>
      <c r="AM4563" s="74"/>
      <c r="AN4563" s="74">
        <v>0</v>
      </c>
      <c r="AO4563" s="74"/>
      <c r="AP4563" s="74">
        <v>0</v>
      </c>
      <c r="AQ4563" s="74"/>
    </row>
    <row r="4564" spans="2:43" ht="18" hidden="1" customHeight="1" x14ac:dyDescent="0.2">
      <c r="B4564" s="4"/>
      <c r="C4564" s="117"/>
      <c r="D4564" s="117"/>
      <c r="E4564" s="117"/>
      <c r="F4564" s="48"/>
      <c r="G4564" s="11"/>
      <c r="H4564" s="117"/>
      <c r="I4564" s="142"/>
      <c r="J4564" s="143"/>
      <c r="K4564" s="144"/>
      <c r="L4564" s="11"/>
      <c r="M4564" s="143"/>
      <c r="N4564" s="42"/>
      <c r="O4564" s="128"/>
      <c r="P4564" s="129"/>
      <c r="Q4564" s="131"/>
      <c r="R4564" s="72" t="s">
        <v>18</v>
      </c>
      <c r="S4564" s="181"/>
      <c r="T4564" s="73" t="s">
        <v>263</v>
      </c>
      <c r="V4564" s="74">
        <v>0</v>
      </c>
      <c r="X4564" s="74">
        <v>0</v>
      </c>
      <c r="Z4564" s="74">
        <v>0</v>
      </c>
      <c r="AB4564" s="74">
        <v>0</v>
      </c>
      <c r="AD4564" s="74">
        <v>0</v>
      </c>
      <c r="AF4564" s="74">
        <v>0</v>
      </c>
      <c r="AH4564" s="74">
        <f t="shared" si="819"/>
        <v>0</v>
      </c>
      <c r="AI4564" s="8"/>
      <c r="AJ4564" s="74">
        <v>0</v>
      </c>
      <c r="AK4564" s="8"/>
      <c r="AL4564" s="74">
        <v>0</v>
      </c>
      <c r="AM4564" s="74"/>
      <c r="AN4564" s="74">
        <v>0</v>
      </c>
      <c r="AO4564" s="74"/>
      <c r="AP4564" s="74">
        <v>0</v>
      </c>
      <c r="AQ4564" s="74"/>
    </row>
    <row r="4565" spans="2:43" ht="18" hidden="1" customHeight="1" x14ac:dyDescent="0.2">
      <c r="B4565" s="4"/>
      <c r="C4565" s="117"/>
      <c r="D4565" s="117"/>
      <c r="E4565" s="117"/>
      <c r="F4565" s="48"/>
      <c r="G4565" s="11"/>
      <c r="H4565" s="117"/>
      <c r="I4565" s="142"/>
      <c r="J4565" s="143"/>
      <c r="K4565" s="144"/>
      <c r="L4565" s="11"/>
      <c r="M4565" s="143"/>
      <c r="N4565" s="42"/>
      <c r="O4565" s="128"/>
      <c r="P4565" s="130"/>
      <c r="Q4565" s="131">
        <v>3</v>
      </c>
      <c r="R4565" s="68"/>
      <c r="S4565" s="35"/>
      <c r="T4565" s="69" t="s">
        <v>224</v>
      </c>
      <c r="U4565" s="92"/>
      <c r="V4565" s="70">
        <f>V4566</f>
        <v>1000</v>
      </c>
      <c r="X4565" s="447">
        <f>X4566</f>
        <v>1500</v>
      </c>
      <c r="Z4565" s="447">
        <f>Z4566</f>
        <v>0</v>
      </c>
      <c r="AB4565" s="447">
        <f>AB4566</f>
        <v>0</v>
      </c>
      <c r="AD4565" s="447">
        <f>AD4566</f>
        <v>0</v>
      </c>
      <c r="AF4565" s="447">
        <f>AF4566</f>
        <v>0</v>
      </c>
      <c r="AH4565" s="447">
        <f t="shared" si="819"/>
        <v>0</v>
      </c>
      <c r="AI4565" s="8"/>
      <c r="AJ4565" s="447">
        <f>AJ4566</f>
        <v>0</v>
      </c>
      <c r="AK4565" s="71"/>
      <c r="AL4565" s="447">
        <f>AL4566</f>
        <v>0</v>
      </c>
      <c r="AM4565" s="447"/>
      <c r="AN4565" s="447">
        <f>AN4566</f>
        <v>0</v>
      </c>
      <c r="AO4565" s="447"/>
      <c r="AP4565" s="447">
        <f>AP4566</f>
        <v>0</v>
      </c>
      <c r="AQ4565" s="447"/>
    </row>
    <row r="4566" spans="2:43" ht="18" hidden="1" customHeight="1" x14ac:dyDescent="0.25">
      <c r="B4566" s="4"/>
      <c r="C4566" s="117"/>
      <c r="D4566" s="117"/>
      <c r="E4566" s="117"/>
      <c r="F4566" s="48"/>
      <c r="G4566" s="11"/>
      <c r="H4566" s="117"/>
      <c r="I4566" s="142"/>
      <c r="J4566" s="143"/>
      <c r="K4566" s="144"/>
      <c r="L4566" s="11"/>
      <c r="M4566" s="143"/>
      <c r="N4566" s="42"/>
      <c r="O4566" s="128"/>
      <c r="P4566" s="130"/>
      <c r="Q4566" s="131"/>
      <c r="R4566" s="72" t="s">
        <v>0</v>
      </c>
      <c r="S4566" s="181"/>
      <c r="T4566" s="73" t="s">
        <v>53</v>
      </c>
      <c r="V4566" s="497">
        <v>1000</v>
      </c>
      <c r="X4566" s="697">
        <v>1500</v>
      </c>
      <c r="Z4566" s="74">
        <v>0</v>
      </c>
      <c r="AB4566" s="74">
        <v>0</v>
      </c>
      <c r="AD4566" s="74">
        <v>0</v>
      </c>
      <c r="AF4566" s="696">
        <v>0</v>
      </c>
      <c r="AH4566" s="696">
        <f t="shared" si="819"/>
        <v>0</v>
      </c>
      <c r="AI4566" s="446"/>
      <c r="AJ4566" s="74">
        <v>0</v>
      </c>
      <c r="AK4566" s="8"/>
      <c r="AL4566" s="74">
        <v>0</v>
      </c>
      <c r="AM4566" s="74"/>
      <c r="AN4566" s="74">
        <v>0</v>
      </c>
      <c r="AO4566" s="74"/>
      <c r="AP4566" s="74">
        <v>0</v>
      </c>
      <c r="AQ4566" s="74"/>
    </row>
    <row r="4567" spans="2:43" ht="18" hidden="1" customHeight="1" x14ac:dyDescent="0.2">
      <c r="B4567" s="4"/>
      <c r="C4567" s="117"/>
      <c r="D4567" s="117"/>
      <c r="E4567" s="117"/>
      <c r="F4567" s="48"/>
      <c r="G4567" s="11"/>
      <c r="H4567" s="117"/>
      <c r="I4567" s="142"/>
      <c r="J4567" s="143"/>
      <c r="K4567" s="144"/>
      <c r="L4567" s="11"/>
      <c r="M4567" s="143"/>
      <c r="N4567" s="42"/>
      <c r="O4567" s="128"/>
      <c r="P4567" s="129">
        <v>9</v>
      </c>
      <c r="Q4567" s="129"/>
      <c r="R4567" s="64"/>
      <c r="S4567" s="234"/>
      <c r="T4567" s="65" t="s">
        <v>217</v>
      </c>
      <c r="U4567" s="155"/>
      <c r="V4567" s="66">
        <f>V4568+V4570</f>
        <v>0</v>
      </c>
      <c r="X4567" s="66">
        <f>X4568+X4570</f>
        <v>0</v>
      </c>
      <c r="Z4567" s="66">
        <f>Z4568+Z4570</f>
        <v>0</v>
      </c>
      <c r="AB4567" s="66">
        <f>AB4568+AB4570</f>
        <v>0</v>
      </c>
      <c r="AD4567" s="66">
        <f>AD4568+AD4570</f>
        <v>0</v>
      </c>
      <c r="AF4567" s="66">
        <f>AF4568+AF4570</f>
        <v>0</v>
      </c>
      <c r="AH4567" s="66">
        <f t="shared" si="819"/>
        <v>0</v>
      </c>
      <c r="AI4567" s="8"/>
      <c r="AJ4567" s="66">
        <f>AJ4568+AJ4570</f>
        <v>0</v>
      </c>
      <c r="AK4567" s="67"/>
      <c r="AL4567" s="66">
        <f>AL4568+AL4570</f>
        <v>0</v>
      </c>
      <c r="AM4567" s="66"/>
      <c r="AN4567" s="66">
        <f>AN4568+AN4570</f>
        <v>0</v>
      </c>
      <c r="AO4567" s="66"/>
      <c r="AP4567" s="66">
        <f>AP4568+AP4570</f>
        <v>0</v>
      </c>
      <c r="AQ4567" s="66"/>
    </row>
    <row r="4568" spans="2:43" ht="18" hidden="1" customHeight="1" x14ac:dyDescent="0.2">
      <c r="B4568" s="4"/>
      <c r="C4568" s="117"/>
      <c r="D4568" s="117"/>
      <c r="E4568" s="117"/>
      <c r="F4568" s="48"/>
      <c r="G4568" s="11"/>
      <c r="H4568" s="117"/>
      <c r="I4568" s="142"/>
      <c r="J4568" s="143"/>
      <c r="K4568" s="144"/>
      <c r="L4568" s="11"/>
      <c r="M4568" s="143"/>
      <c r="N4568" s="42"/>
      <c r="O4568" s="128"/>
      <c r="P4568" s="130"/>
      <c r="Q4568" s="131">
        <v>1</v>
      </c>
      <c r="R4568" s="68"/>
      <c r="S4568" s="35"/>
      <c r="T4568" s="69" t="s">
        <v>231</v>
      </c>
      <c r="U4568" s="92"/>
      <c r="V4568" s="70">
        <f>V4569</f>
        <v>0</v>
      </c>
      <c r="X4568" s="447">
        <f>X4569</f>
        <v>0</v>
      </c>
      <c r="Z4568" s="447">
        <f>Z4569</f>
        <v>0</v>
      </c>
      <c r="AB4568" s="447">
        <f>AB4569</f>
        <v>0</v>
      </c>
      <c r="AD4568" s="447">
        <f>AD4569</f>
        <v>0</v>
      </c>
      <c r="AF4568" s="447">
        <f>AF4569</f>
        <v>0</v>
      </c>
      <c r="AH4568" s="447">
        <f t="shared" si="819"/>
        <v>0</v>
      </c>
      <c r="AI4568" s="67"/>
      <c r="AJ4568" s="447">
        <f>AJ4569</f>
        <v>0</v>
      </c>
      <c r="AK4568" s="71"/>
      <c r="AL4568" s="447">
        <f>AL4569</f>
        <v>0</v>
      </c>
      <c r="AM4568" s="447"/>
      <c r="AN4568" s="447">
        <f>AN4569</f>
        <v>0</v>
      </c>
      <c r="AO4568" s="447"/>
      <c r="AP4568" s="447">
        <f>AP4569</f>
        <v>0</v>
      </c>
      <c r="AQ4568" s="447"/>
    </row>
    <row r="4569" spans="2:43" ht="18" hidden="1" customHeight="1" x14ac:dyDescent="0.2">
      <c r="B4569" s="4"/>
      <c r="C4569" s="117"/>
      <c r="D4569" s="117"/>
      <c r="E4569" s="117"/>
      <c r="F4569" s="48"/>
      <c r="G4569" s="11"/>
      <c r="H4569" s="117"/>
      <c r="I4569" s="142"/>
      <c r="J4569" s="143"/>
      <c r="K4569" s="144"/>
      <c r="L4569" s="11"/>
      <c r="M4569" s="143"/>
      <c r="N4569" s="42"/>
      <c r="O4569" s="128"/>
      <c r="P4569" s="130"/>
      <c r="Q4569" s="131"/>
      <c r="R4569" s="72" t="s">
        <v>3</v>
      </c>
      <c r="S4569" s="181"/>
      <c r="T4569" s="73" t="s">
        <v>231</v>
      </c>
      <c r="V4569" s="74">
        <v>0</v>
      </c>
      <c r="X4569" s="74">
        <v>0</v>
      </c>
      <c r="Z4569" s="74">
        <v>0</v>
      </c>
      <c r="AB4569" s="74">
        <v>0</v>
      </c>
      <c r="AD4569" s="74">
        <v>0</v>
      </c>
      <c r="AF4569" s="74">
        <v>0</v>
      </c>
      <c r="AH4569" s="74">
        <f t="shared" si="819"/>
        <v>0</v>
      </c>
      <c r="AI4569" s="446"/>
      <c r="AJ4569" s="74">
        <v>0</v>
      </c>
      <c r="AK4569" s="8"/>
      <c r="AL4569" s="74">
        <v>0</v>
      </c>
      <c r="AM4569" s="74"/>
      <c r="AN4569" s="74">
        <v>0</v>
      </c>
      <c r="AO4569" s="74"/>
      <c r="AP4569" s="74">
        <v>0</v>
      </c>
      <c r="AQ4569" s="74"/>
    </row>
    <row r="4570" spans="2:43" ht="18" hidden="1" customHeight="1" x14ac:dyDescent="0.2">
      <c r="B4570" s="4"/>
      <c r="C4570" s="117"/>
      <c r="D4570" s="117"/>
      <c r="E4570" s="117"/>
      <c r="F4570" s="48"/>
      <c r="G4570" s="11"/>
      <c r="H4570" s="117"/>
      <c r="I4570" s="142"/>
      <c r="J4570" s="143"/>
      <c r="K4570" s="144"/>
      <c r="L4570" s="11"/>
      <c r="M4570" s="143"/>
      <c r="N4570" s="42"/>
      <c r="O4570" s="128"/>
      <c r="P4570" s="130"/>
      <c r="Q4570" s="131">
        <v>2</v>
      </c>
      <c r="R4570" s="68"/>
      <c r="S4570" s="35"/>
      <c r="T4570" s="69" t="s">
        <v>232</v>
      </c>
      <c r="U4570" s="92"/>
      <c r="V4570" s="70">
        <f>V4571</f>
        <v>0</v>
      </c>
      <c r="X4570" s="447">
        <f>X4571</f>
        <v>0</v>
      </c>
      <c r="Z4570" s="447">
        <f>Z4571</f>
        <v>0</v>
      </c>
      <c r="AB4570" s="447">
        <f>AB4571</f>
        <v>0</v>
      </c>
      <c r="AD4570" s="447">
        <f>AD4571</f>
        <v>0</v>
      </c>
      <c r="AF4570" s="447">
        <f>AF4571</f>
        <v>0</v>
      </c>
      <c r="AH4570" s="447">
        <f t="shared" si="819"/>
        <v>0</v>
      </c>
      <c r="AI4570" s="8"/>
      <c r="AJ4570" s="447">
        <f>AJ4571</f>
        <v>0</v>
      </c>
      <c r="AK4570" s="71"/>
      <c r="AL4570" s="447">
        <f>AL4571</f>
        <v>0</v>
      </c>
      <c r="AM4570" s="447"/>
      <c r="AN4570" s="447">
        <f>AN4571</f>
        <v>0</v>
      </c>
      <c r="AO4570" s="447"/>
      <c r="AP4570" s="447">
        <f>AP4571</f>
        <v>0</v>
      </c>
      <c r="AQ4570" s="447"/>
    </row>
    <row r="4571" spans="2:43" ht="18" hidden="1" customHeight="1" x14ac:dyDescent="0.2">
      <c r="B4571" s="4"/>
      <c r="C4571" s="117"/>
      <c r="D4571" s="117"/>
      <c r="E4571" s="117"/>
      <c r="F4571" s="48"/>
      <c r="G4571" s="11"/>
      <c r="H4571" s="117"/>
      <c r="I4571" s="142"/>
      <c r="J4571" s="143"/>
      <c r="K4571" s="144"/>
      <c r="L4571" s="11"/>
      <c r="M4571" s="143"/>
      <c r="N4571" s="42"/>
      <c r="O4571" s="128"/>
      <c r="P4571" s="130"/>
      <c r="Q4571" s="131"/>
      <c r="R4571" s="72" t="s">
        <v>3</v>
      </c>
      <c r="S4571" s="181"/>
      <c r="T4571" s="77" t="s">
        <v>232</v>
      </c>
      <c r="U4571" s="141"/>
      <c r="V4571" s="74">
        <v>0</v>
      </c>
      <c r="X4571" s="74">
        <v>0</v>
      </c>
      <c r="Z4571" s="74">
        <v>0</v>
      </c>
      <c r="AB4571" s="74">
        <v>0</v>
      </c>
      <c r="AD4571" s="74">
        <v>0</v>
      </c>
      <c r="AF4571" s="74">
        <v>0</v>
      </c>
      <c r="AH4571" s="74">
        <f t="shared" si="819"/>
        <v>0</v>
      </c>
      <c r="AI4571" s="446"/>
      <c r="AJ4571" s="74">
        <v>0</v>
      </c>
      <c r="AK4571" s="8"/>
      <c r="AL4571" s="74">
        <v>0</v>
      </c>
      <c r="AM4571" s="74"/>
      <c r="AN4571" s="74">
        <v>0</v>
      </c>
      <c r="AO4571" s="74"/>
      <c r="AP4571" s="74">
        <v>0</v>
      </c>
      <c r="AQ4571" s="74"/>
    </row>
    <row r="4572" spans="2:43" ht="18" customHeight="1" x14ac:dyDescent="0.2">
      <c r="B4572" s="4"/>
      <c r="C4572" s="117"/>
      <c r="D4572" s="117"/>
      <c r="E4572" s="117"/>
      <c r="F4572" s="48"/>
      <c r="G4572" s="11"/>
      <c r="H4572" s="117"/>
      <c r="I4572" s="142"/>
      <c r="J4572" s="143"/>
      <c r="K4572" s="144"/>
      <c r="L4572" s="11"/>
      <c r="M4572" s="143"/>
      <c r="N4572" s="42"/>
      <c r="O4572" s="128"/>
      <c r="P4572" s="130"/>
      <c r="Q4572" s="131"/>
      <c r="R4572" s="72"/>
      <c r="S4572" s="181"/>
      <c r="T4572" s="77"/>
      <c r="U4572" s="141"/>
      <c r="V4572" s="74"/>
      <c r="X4572" s="74"/>
      <c r="Z4572" s="74"/>
      <c r="AB4572" s="74"/>
      <c r="AD4572" s="74"/>
      <c r="AF4572" s="74"/>
      <c r="AH4572" s="74">
        <f t="shared" si="819"/>
        <v>0</v>
      </c>
      <c r="AI4572" s="8"/>
      <c r="AJ4572" s="74"/>
      <c r="AK4572" s="8"/>
      <c r="AL4572" s="74"/>
      <c r="AM4572" s="74"/>
      <c r="AN4572" s="74"/>
      <c r="AO4572" s="74"/>
      <c r="AP4572" s="74"/>
      <c r="AQ4572" s="74"/>
    </row>
    <row r="4573" spans="2:43" ht="18" customHeight="1" x14ac:dyDescent="0.2">
      <c r="B4573" s="4"/>
      <c r="C4573" s="117"/>
      <c r="D4573" s="117"/>
      <c r="E4573" s="117"/>
      <c r="F4573" s="48"/>
      <c r="G4573" s="11"/>
      <c r="H4573" s="132"/>
      <c r="I4573" s="121"/>
      <c r="J4573" s="121">
        <v>1</v>
      </c>
      <c r="K4573" s="164"/>
      <c r="L4573" s="277"/>
      <c r="M4573" s="163"/>
      <c r="N4573" s="261"/>
      <c r="O4573" s="122"/>
      <c r="P4573" s="123"/>
      <c r="Q4573" s="123"/>
      <c r="R4573" s="49"/>
      <c r="S4573" s="18"/>
      <c r="T4573" s="50" t="s">
        <v>189</v>
      </c>
      <c r="U4573" s="76"/>
      <c r="V4573" s="51">
        <f>V4574+V4602</f>
        <v>0</v>
      </c>
      <c r="X4573" s="51">
        <f>X4574+X4602</f>
        <v>293500</v>
      </c>
      <c r="Z4573" s="51">
        <f>Z4574+Z4602</f>
        <v>310900</v>
      </c>
      <c r="AB4573" s="51">
        <f>AB4574+AB4602</f>
        <v>515600</v>
      </c>
      <c r="AD4573" s="51" t="e">
        <f>AD4574+AD4602</f>
        <v>#REF!</v>
      </c>
      <c r="AF4573" s="51">
        <f>AF4574+AF4602</f>
        <v>255800</v>
      </c>
      <c r="AH4573" s="51" t="e">
        <f t="shared" si="819"/>
        <v>#REF!</v>
      </c>
      <c r="AI4573" s="8"/>
      <c r="AJ4573" s="51">
        <f>AJ4574+AJ4602</f>
        <v>155100</v>
      </c>
      <c r="AK4573" s="5"/>
      <c r="AL4573" s="51">
        <f>AL4574+AL4602</f>
        <v>593000</v>
      </c>
      <c r="AM4573" s="51"/>
      <c r="AN4573" s="51">
        <f>AN4574+AN4602</f>
        <v>618500</v>
      </c>
      <c r="AO4573" s="51"/>
      <c r="AP4573" s="51">
        <f>AP4574+AP4602</f>
        <v>618500</v>
      </c>
      <c r="AQ4573" s="51"/>
    </row>
    <row r="4574" spans="2:43" ht="18" hidden="1" customHeight="1" x14ac:dyDescent="0.2">
      <c r="B4574" s="4"/>
      <c r="C4574" s="117"/>
      <c r="D4574" s="117"/>
      <c r="E4574" s="117"/>
      <c r="F4574" s="48"/>
      <c r="G4574" s="11"/>
      <c r="H4574" s="132"/>
      <c r="I4574" s="121"/>
      <c r="J4574" s="121"/>
      <c r="K4574" s="164">
        <v>7</v>
      </c>
      <c r="L4574" s="277"/>
      <c r="M4574" s="163"/>
      <c r="N4574" s="261"/>
      <c r="O4574" s="122"/>
      <c r="P4574" s="123"/>
      <c r="Q4574" s="123"/>
      <c r="R4574" s="49"/>
      <c r="S4574" s="18"/>
      <c r="T4574" s="50" t="s">
        <v>417</v>
      </c>
      <c r="U4574" s="76"/>
      <c r="V4574" s="51">
        <f>V4575</f>
        <v>0</v>
      </c>
      <c r="X4574" s="51">
        <f>X4575</f>
        <v>0</v>
      </c>
      <c r="Z4574" s="51">
        <f>Z4575</f>
        <v>0</v>
      </c>
      <c r="AB4574" s="51">
        <f>AB4575</f>
        <v>0</v>
      </c>
      <c r="AD4574" s="51" t="e">
        <f>AD4575</f>
        <v>#REF!</v>
      </c>
      <c r="AF4574" s="51">
        <f>AF4575</f>
        <v>0</v>
      </c>
      <c r="AH4574" s="51" t="e">
        <f t="shared" si="819"/>
        <v>#REF!</v>
      </c>
      <c r="AI4574" s="5"/>
      <c r="AJ4574" s="51">
        <f>AJ4575</f>
        <v>0</v>
      </c>
      <c r="AK4574" s="5"/>
      <c r="AL4574" s="51">
        <f>AL4575</f>
        <v>0</v>
      </c>
      <c r="AM4574" s="51"/>
      <c r="AN4574" s="51">
        <f>AN4575</f>
        <v>0</v>
      </c>
      <c r="AO4574" s="51"/>
      <c r="AP4574" s="51">
        <f>AP4575</f>
        <v>0</v>
      </c>
      <c r="AQ4574" s="51"/>
    </row>
    <row r="4575" spans="2:43" ht="18" hidden="1" customHeight="1" x14ac:dyDescent="0.2">
      <c r="B4575" s="4"/>
      <c r="C4575" s="117"/>
      <c r="D4575" s="117"/>
      <c r="E4575" s="117"/>
      <c r="F4575" s="48"/>
      <c r="G4575" s="11"/>
      <c r="H4575" s="117"/>
      <c r="I4575" s="124"/>
      <c r="J4575" s="124"/>
      <c r="K4575" s="144"/>
      <c r="L4575" s="11"/>
      <c r="M4575" s="226">
        <v>2</v>
      </c>
      <c r="N4575" s="262"/>
      <c r="O4575" s="125"/>
      <c r="P4575" s="126"/>
      <c r="Q4575" s="126"/>
      <c r="R4575" s="60"/>
      <c r="S4575" s="249"/>
      <c r="T4575" s="61" t="s">
        <v>413</v>
      </c>
      <c r="U4575" s="241"/>
      <c r="V4575" s="62">
        <f>V4576+V4580+V4586</f>
        <v>0</v>
      </c>
      <c r="X4575" s="62">
        <f>X4576+X4580+X4586</f>
        <v>0</v>
      </c>
      <c r="Z4575" s="62">
        <f>Z4576+Z4580+Z4586</f>
        <v>0</v>
      </c>
      <c r="AB4575" s="62">
        <f>AB4576+AB4580+AB4586</f>
        <v>0</v>
      </c>
      <c r="AD4575" s="62" t="e">
        <f>AD4576+AD4580+AD4586</f>
        <v>#REF!</v>
      </c>
      <c r="AF4575" s="62">
        <f>AF4576+AF4580+AF4586</f>
        <v>0</v>
      </c>
      <c r="AH4575" s="62" t="e">
        <f t="shared" si="819"/>
        <v>#REF!</v>
      </c>
      <c r="AI4575" s="5"/>
      <c r="AJ4575" s="62">
        <f>AJ4576+AJ4580+AJ4586</f>
        <v>0</v>
      </c>
      <c r="AK4575" s="63"/>
      <c r="AL4575" s="62">
        <f>AL4576+AL4580+AL4586</f>
        <v>0</v>
      </c>
      <c r="AM4575" s="62"/>
      <c r="AN4575" s="62">
        <f>AN4576+AN4580+AN4586</f>
        <v>0</v>
      </c>
      <c r="AO4575" s="62"/>
      <c r="AP4575" s="62">
        <f>AP4576+AP4580+AP4586</f>
        <v>0</v>
      </c>
      <c r="AQ4575" s="62"/>
    </row>
    <row r="4576" spans="2:43" ht="18" hidden="1" customHeight="1" x14ac:dyDescent="0.2">
      <c r="B4576" s="4"/>
      <c r="C4576" s="117"/>
      <c r="D4576" s="117"/>
      <c r="E4576" s="117"/>
      <c r="F4576" s="48"/>
      <c r="G4576" s="11"/>
      <c r="H4576" s="117"/>
      <c r="I4576" s="124"/>
      <c r="J4576" s="124"/>
      <c r="K4576" s="144"/>
      <c r="L4576" s="11"/>
      <c r="M4576" s="143"/>
      <c r="N4576" s="42"/>
      <c r="O4576" s="127" t="s">
        <v>3</v>
      </c>
      <c r="P4576" s="123"/>
      <c r="Q4576" s="123"/>
      <c r="R4576" s="49"/>
      <c r="S4576" s="18"/>
      <c r="T4576" s="50" t="s">
        <v>7</v>
      </c>
      <c r="U4576" s="76"/>
      <c r="V4576" s="51">
        <f>V4577</f>
        <v>0</v>
      </c>
      <c r="X4576" s="51">
        <f>X4577</f>
        <v>0</v>
      </c>
      <c r="Z4576" s="51">
        <f>Z4577</f>
        <v>0</v>
      </c>
      <c r="AB4576" s="51">
        <f>AB4577</f>
        <v>0</v>
      </c>
      <c r="AD4576" s="51">
        <f>AD4577</f>
        <v>0</v>
      </c>
      <c r="AF4576" s="51">
        <f>AF4577</f>
        <v>0</v>
      </c>
      <c r="AH4576" s="51">
        <f t="shared" si="819"/>
        <v>0</v>
      </c>
      <c r="AI4576" s="63"/>
      <c r="AJ4576" s="51">
        <f>AJ4577</f>
        <v>0</v>
      </c>
      <c r="AK4576" s="5"/>
      <c r="AL4576" s="51">
        <f t="shared" ref="AL4576:AP4578" si="820">AL4577</f>
        <v>0</v>
      </c>
      <c r="AM4576" s="51"/>
      <c r="AN4576" s="51">
        <f t="shared" si="820"/>
        <v>0</v>
      </c>
      <c r="AO4576" s="51"/>
      <c r="AP4576" s="51">
        <f t="shared" si="820"/>
        <v>0</v>
      </c>
      <c r="AQ4576" s="51"/>
    </row>
    <row r="4577" spans="2:43" ht="18" hidden="1" customHeight="1" x14ac:dyDescent="0.2">
      <c r="B4577" s="4"/>
      <c r="C4577" s="117"/>
      <c r="D4577" s="117"/>
      <c r="E4577" s="117"/>
      <c r="F4577" s="48"/>
      <c r="G4577" s="11"/>
      <c r="H4577" s="117"/>
      <c r="I4577" s="124"/>
      <c r="J4577" s="124"/>
      <c r="K4577" s="144"/>
      <c r="L4577" s="11"/>
      <c r="M4577" s="143"/>
      <c r="N4577" s="42"/>
      <c r="O4577" s="128"/>
      <c r="P4577" s="129">
        <v>1</v>
      </c>
      <c r="Q4577" s="129"/>
      <c r="R4577" s="64"/>
      <c r="S4577" s="234"/>
      <c r="T4577" s="65" t="s">
        <v>8</v>
      </c>
      <c r="U4577" s="155"/>
      <c r="V4577" s="66">
        <f>V4578</f>
        <v>0</v>
      </c>
      <c r="X4577" s="66">
        <f>X4578</f>
        <v>0</v>
      </c>
      <c r="Z4577" s="66">
        <f>Z4578</f>
        <v>0</v>
      </c>
      <c r="AB4577" s="66">
        <f>AB4578</f>
        <v>0</v>
      </c>
      <c r="AD4577" s="66">
        <f>AD4578</f>
        <v>0</v>
      </c>
      <c r="AF4577" s="66">
        <f>AF4578</f>
        <v>0</v>
      </c>
      <c r="AH4577" s="66">
        <f t="shared" si="819"/>
        <v>0</v>
      </c>
      <c r="AI4577" s="5"/>
      <c r="AJ4577" s="66">
        <f>AJ4578</f>
        <v>0</v>
      </c>
      <c r="AK4577" s="67"/>
      <c r="AL4577" s="66">
        <f t="shared" si="820"/>
        <v>0</v>
      </c>
      <c r="AM4577" s="66"/>
      <c r="AN4577" s="66">
        <f t="shared" si="820"/>
        <v>0</v>
      </c>
      <c r="AO4577" s="66"/>
      <c r="AP4577" s="66">
        <f t="shared" si="820"/>
        <v>0</v>
      </c>
      <c r="AQ4577" s="66"/>
    </row>
    <row r="4578" spans="2:43" ht="18" hidden="1" customHeight="1" x14ac:dyDescent="0.2">
      <c r="B4578" s="4"/>
      <c r="C4578" s="117"/>
      <c r="D4578" s="117"/>
      <c r="E4578" s="117"/>
      <c r="F4578" s="48"/>
      <c r="G4578" s="11"/>
      <c r="H4578" s="117"/>
      <c r="I4578" s="124"/>
      <c r="J4578" s="124"/>
      <c r="K4578" s="144"/>
      <c r="L4578" s="11"/>
      <c r="M4578" s="143"/>
      <c r="N4578" s="42"/>
      <c r="O4578" s="128"/>
      <c r="P4578" s="130"/>
      <c r="Q4578" s="140" t="s">
        <v>173</v>
      </c>
      <c r="R4578" s="84"/>
      <c r="S4578" s="250"/>
      <c r="T4578" s="69" t="s">
        <v>204</v>
      </c>
      <c r="U4578" s="92"/>
      <c r="V4578" s="70">
        <f>V4579</f>
        <v>0</v>
      </c>
      <c r="X4578" s="447">
        <f>X4579</f>
        <v>0</v>
      </c>
      <c r="Z4578" s="447">
        <f>Z4579</f>
        <v>0</v>
      </c>
      <c r="AB4578" s="447">
        <f>AB4579</f>
        <v>0</v>
      </c>
      <c r="AD4578" s="447">
        <f>AD4579</f>
        <v>0</v>
      </c>
      <c r="AF4578" s="447">
        <f>AF4579</f>
        <v>0</v>
      </c>
      <c r="AH4578" s="447">
        <f t="shared" si="819"/>
        <v>0</v>
      </c>
      <c r="AI4578" s="67"/>
      <c r="AJ4578" s="447">
        <f>AJ4579</f>
        <v>0</v>
      </c>
      <c r="AK4578" s="71"/>
      <c r="AL4578" s="447">
        <f t="shared" si="820"/>
        <v>0</v>
      </c>
      <c r="AM4578" s="447"/>
      <c r="AN4578" s="447">
        <f t="shared" si="820"/>
        <v>0</v>
      </c>
      <c r="AO4578" s="447"/>
      <c r="AP4578" s="447">
        <f t="shared" si="820"/>
        <v>0</v>
      </c>
      <c r="AQ4578" s="447"/>
    </row>
    <row r="4579" spans="2:43" ht="18" hidden="1" customHeight="1" x14ac:dyDescent="0.2">
      <c r="B4579" s="4"/>
      <c r="C4579" s="117"/>
      <c r="D4579" s="117"/>
      <c r="E4579" s="117"/>
      <c r="F4579" s="48"/>
      <c r="G4579" s="11"/>
      <c r="H4579" s="117"/>
      <c r="I4579" s="124"/>
      <c r="J4579" s="124"/>
      <c r="K4579" s="144"/>
      <c r="L4579" s="11"/>
      <c r="M4579" s="143"/>
      <c r="N4579" s="42"/>
      <c r="O4579" s="128"/>
      <c r="P4579" s="130"/>
      <c r="Q4579" s="130"/>
      <c r="R4579" s="72" t="s">
        <v>3</v>
      </c>
      <c r="S4579" s="181"/>
      <c r="T4579" s="73" t="s">
        <v>204</v>
      </c>
      <c r="V4579" s="74">
        <v>0</v>
      </c>
      <c r="X4579" s="74">
        <v>0</v>
      </c>
      <c r="Z4579" s="74">
        <v>0</v>
      </c>
      <c r="AB4579" s="74">
        <v>0</v>
      </c>
      <c r="AD4579" s="74">
        <v>0</v>
      </c>
      <c r="AF4579" s="74">
        <v>0</v>
      </c>
      <c r="AH4579" s="74">
        <f t="shared" si="819"/>
        <v>0</v>
      </c>
      <c r="AI4579" s="446"/>
      <c r="AJ4579" s="74">
        <v>0</v>
      </c>
      <c r="AK4579" s="8"/>
      <c r="AL4579" s="74">
        <v>0</v>
      </c>
      <c r="AM4579" s="74"/>
      <c r="AN4579" s="74">
        <v>0</v>
      </c>
      <c r="AO4579" s="74"/>
      <c r="AP4579" s="74">
        <v>0</v>
      </c>
      <c r="AQ4579" s="74"/>
    </row>
    <row r="4580" spans="2:43" ht="18" hidden="1" customHeight="1" x14ac:dyDescent="0.2">
      <c r="B4580" s="4"/>
      <c r="C4580" s="117"/>
      <c r="D4580" s="117"/>
      <c r="E4580" s="117"/>
      <c r="F4580" s="48"/>
      <c r="G4580" s="11"/>
      <c r="H4580" s="117"/>
      <c r="I4580" s="124"/>
      <c r="J4580" s="124"/>
      <c r="K4580" s="144"/>
      <c r="L4580" s="11"/>
      <c r="M4580" s="143"/>
      <c r="N4580" s="42"/>
      <c r="O4580" s="127" t="s">
        <v>0</v>
      </c>
      <c r="P4580" s="123"/>
      <c r="Q4580" s="123"/>
      <c r="R4580" s="49"/>
      <c r="S4580" s="18"/>
      <c r="T4580" s="50" t="s">
        <v>60</v>
      </c>
      <c r="U4580" s="76"/>
      <c r="V4580" s="88">
        <f>V4581</f>
        <v>0</v>
      </c>
      <c r="X4580" s="88">
        <f>X4581</f>
        <v>0</v>
      </c>
      <c r="Z4580" s="88">
        <f>Z4581</f>
        <v>0</v>
      </c>
      <c r="AB4580" s="88">
        <f>AB4581</f>
        <v>0</v>
      </c>
      <c r="AD4580" s="88" t="e">
        <f>#REF!</f>
        <v>#REF!</v>
      </c>
      <c r="AF4580" s="88">
        <f>AF4581</f>
        <v>0</v>
      </c>
      <c r="AH4580" s="88" t="e">
        <f t="shared" si="819"/>
        <v>#REF!</v>
      </c>
      <c r="AI4580" s="8"/>
      <c r="AJ4580" s="88">
        <f>AJ4581</f>
        <v>0</v>
      </c>
      <c r="AK4580" s="89"/>
      <c r="AL4580" s="88">
        <f t="shared" ref="AL4580:AP4581" si="821">AL4581</f>
        <v>0</v>
      </c>
      <c r="AM4580" s="88"/>
      <c r="AN4580" s="88">
        <f t="shared" si="821"/>
        <v>0</v>
      </c>
      <c r="AO4580" s="88"/>
      <c r="AP4580" s="88">
        <f t="shared" si="821"/>
        <v>0</v>
      </c>
      <c r="AQ4580" s="88"/>
    </row>
    <row r="4581" spans="2:43" ht="18" hidden="1" customHeight="1" x14ac:dyDescent="0.2">
      <c r="B4581" s="4"/>
      <c r="C4581" s="117"/>
      <c r="D4581" s="117"/>
      <c r="E4581" s="117"/>
      <c r="F4581" s="48"/>
      <c r="G4581" s="11"/>
      <c r="H4581" s="117"/>
      <c r="I4581" s="124"/>
      <c r="J4581" s="124"/>
      <c r="K4581" s="144"/>
      <c r="L4581" s="11"/>
      <c r="M4581" s="143"/>
      <c r="N4581" s="42"/>
      <c r="O4581" s="128"/>
      <c r="P4581" s="129">
        <v>1</v>
      </c>
      <c r="Q4581" s="129"/>
      <c r="R4581" s="64"/>
      <c r="S4581" s="234"/>
      <c r="T4581" s="65" t="s">
        <v>8</v>
      </c>
      <c r="U4581" s="155"/>
      <c r="V4581" s="66">
        <f>V4582</f>
        <v>0</v>
      </c>
      <c r="X4581" s="66">
        <f>X4582</f>
        <v>0</v>
      </c>
      <c r="Z4581" s="66">
        <f>Z4582</f>
        <v>0</v>
      </c>
      <c r="AB4581" s="66">
        <f>AB4582</f>
        <v>0</v>
      </c>
      <c r="AD4581" s="66" t="e">
        <f>#REF!</f>
        <v>#REF!</v>
      </c>
      <c r="AF4581" s="66">
        <f>AF4582</f>
        <v>0</v>
      </c>
      <c r="AH4581" s="66" t="e">
        <f t="shared" si="819"/>
        <v>#REF!</v>
      </c>
      <c r="AI4581" s="89"/>
      <c r="AJ4581" s="66">
        <f>AJ4582</f>
        <v>0</v>
      </c>
      <c r="AK4581" s="67"/>
      <c r="AL4581" s="66">
        <f t="shared" si="821"/>
        <v>0</v>
      </c>
      <c r="AM4581" s="66"/>
      <c r="AN4581" s="66">
        <f t="shared" si="821"/>
        <v>0</v>
      </c>
      <c r="AO4581" s="66"/>
      <c r="AP4581" s="66">
        <f t="shared" si="821"/>
        <v>0</v>
      </c>
      <c r="AQ4581" s="66"/>
    </row>
    <row r="4582" spans="2:43" ht="18" hidden="1" customHeight="1" x14ac:dyDescent="0.2">
      <c r="B4582" s="4"/>
      <c r="C4582" s="117"/>
      <c r="D4582" s="117"/>
      <c r="E4582" s="117"/>
      <c r="F4582" s="48"/>
      <c r="G4582" s="11"/>
      <c r="H4582" s="117"/>
      <c r="I4582" s="124"/>
      <c r="J4582" s="124"/>
      <c r="K4582" s="144"/>
      <c r="L4582" s="11"/>
      <c r="M4582" s="143"/>
      <c r="N4582" s="42"/>
      <c r="O4582" s="128"/>
      <c r="P4582" s="130"/>
      <c r="Q4582" s="131">
        <v>6</v>
      </c>
      <c r="R4582" s="72"/>
      <c r="S4582" s="181"/>
      <c r="T4582" s="69" t="s">
        <v>62</v>
      </c>
      <c r="U4582" s="92"/>
      <c r="V4582" s="70">
        <f>SUM(V4583:V4585)</f>
        <v>0</v>
      </c>
      <c r="X4582" s="447">
        <f>SUM(X4583:X4585)</f>
        <v>0</v>
      </c>
      <c r="Z4582" s="447">
        <f>SUM(Z4583:Z4585)</f>
        <v>0</v>
      </c>
      <c r="AB4582" s="447">
        <f>SUM(AB4583:AB4585)</f>
        <v>0</v>
      </c>
      <c r="AD4582" s="447">
        <f>SUM(AD4583:AD4585)</f>
        <v>0</v>
      </c>
      <c r="AF4582" s="447">
        <f>SUM(AF4583:AF4585)</f>
        <v>0</v>
      </c>
      <c r="AH4582" s="447">
        <f t="shared" si="819"/>
        <v>0</v>
      </c>
      <c r="AI4582" s="67"/>
      <c r="AJ4582" s="447">
        <f>SUM(AJ4583:AJ4585)</f>
        <v>0</v>
      </c>
      <c r="AK4582" s="71"/>
      <c r="AL4582" s="447">
        <f>SUM(AL4583:AL4585)</f>
        <v>0</v>
      </c>
      <c r="AM4582" s="447"/>
      <c r="AN4582" s="447">
        <f>SUM(AN4583:AN4585)</f>
        <v>0</v>
      </c>
      <c r="AO4582" s="447"/>
      <c r="AP4582" s="447">
        <f>SUM(AP4583:AP4585)</f>
        <v>0</v>
      </c>
      <c r="AQ4582" s="447"/>
    </row>
    <row r="4583" spans="2:43" ht="18" hidden="1" customHeight="1" x14ac:dyDescent="0.2">
      <c r="B4583" s="4"/>
      <c r="C4583" s="117"/>
      <c r="D4583" s="117"/>
      <c r="E4583" s="117"/>
      <c r="F4583" s="48"/>
      <c r="G4583" s="11"/>
      <c r="H4583" s="117"/>
      <c r="I4583" s="124"/>
      <c r="J4583" s="124"/>
      <c r="K4583" s="144"/>
      <c r="L4583" s="11"/>
      <c r="M4583" s="143"/>
      <c r="N4583" s="42"/>
      <c r="O4583" s="128"/>
      <c r="P4583" s="130"/>
      <c r="Q4583" s="131"/>
      <c r="R4583" s="72">
        <v>1</v>
      </c>
      <c r="S4583" s="181"/>
      <c r="T4583" s="73" t="s">
        <v>430</v>
      </c>
      <c r="V4583" s="74">
        <v>0</v>
      </c>
      <c r="X4583" s="74">
        <v>0</v>
      </c>
      <c r="Z4583" s="74">
        <v>0</v>
      </c>
      <c r="AB4583" s="74">
        <v>0</v>
      </c>
      <c r="AD4583" s="74">
        <v>0</v>
      </c>
      <c r="AF4583" s="74">
        <v>0</v>
      </c>
      <c r="AH4583" s="74">
        <f t="shared" si="819"/>
        <v>0</v>
      </c>
      <c r="AI4583" s="446"/>
      <c r="AJ4583" s="74">
        <v>0</v>
      </c>
      <c r="AK4583" s="8"/>
      <c r="AL4583" s="74">
        <v>0</v>
      </c>
      <c r="AM4583" s="74"/>
      <c r="AN4583" s="74">
        <v>0</v>
      </c>
      <c r="AO4583" s="74"/>
      <c r="AP4583" s="74">
        <v>0</v>
      </c>
      <c r="AQ4583" s="74"/>
    </row>
    <row r="4584" spans="2:43" ht="18" hidden="1" customHeight="1" x14ac:dyDescent="0.2">
      <c r="B4584" s="4"/>
      <c r="C4584" s="117"/>
      <c r="D4584" s="117"/>
      <c r="E4584" s="117"/>
      <c r="F4584" s="48"/>
      <c r="G4584" s="11"/>
      <c r="H4584" s="117"/>
      <c r="I4584" s="124"/>
      <c r="J4584" s="124"/>
      <c r="K4584" s="144"/>
      <c r="L4584" s="11"/>
      <c r="M4584" s="143"/>
      <c r="N4584" s="42"/>
      <c r="O4584" s="128"/>
      <c r="P4584" s="130"/>
      <c r="Q4584" s="131"/>
      <c r="R4584" s="72">
        <v>2</v>
      </c>
      <c r="S4584" s="181"/>
      <c r="T4584" s="73" t="s">
        <v>386</v>
      </c>
      <c r="V4584" s="74">
        <v>0</v>
      </c>
      <c r="X4584" s="74">
        <v>0</v>
      </c>
      <c r="Z4584" s="74">
        <v>0</v>
      </c>
      <c r="AB4584" s="74">
        <v>0</v>
      </c>
      <c r="AD4584" s="74">
        <v>0</v>
      </c>
      <c r="AF4584" s="74">
        <v>0</v>
      </c>
      <c r="AH4584" s="74">
        <f t="shared" si="819"/>
        <v>0</v>
      </c>
      <c r="AI4584" s="8"/>
      <c r="AJ4584" s="74">
        <v>0</v>
      </c>
      <c r="AK4584" s="8"/>
      <c r="AL4584" s="74">
        <v>0</v>
      </c>
      <c r="AM4584" s="74"/>
      <c r="AN4584" s="74">
        <v>0</v>
      </c>
      <c r="AO4584" s="74"/>
      <c r="AP4584" s="74">
        <v>0</v>
      </c>
      <c r="AQ4584" s="74"/>
    </row>
    <row r="4585" spans="2:43" ht="18" hidden="1" customHeight="1" x14ac:dyDescent="0.2">
      <c r="B4585" s="4"/>
      <c r="C4585" s="117"/>
      <c r="D4585" s="117"/>
      <c r="E4585" s="117"/>
      <c r="F4585" s="48"/>
      <c r="G4585" s="11"/>
      <c r="H4585" s="117"/>
      <c r="I4585" s="124"/>
      <c r="J4585" s="124"/>
      <c r="K4585" s="144"/>
      <c r="L4585" s="11"/>
      <c r="M4585" s="143"/>
      <c r="N4585" s="42"/>
      <c r="O4585" s="128"/>
      <c r="P4585" s="130"/>
      <c r="Q4585" s="131"/>
      <c r="R4585" s="72">
        <v>8</v>
      </c>
      <c r="S4585" s="181"/>
      <c r="T4585" s="73" t="s">
        <v>463</v>
      </c>
      <c r="V4585" s="74">
        <v>0</v>
      </c>
      <c r="X4585" s="74">
        <v>0</v>
      </c>
      <c r="Z4585" s="74">
        <v>0</v>
      </c>
      <c r="AB4585" s="74">
        <v>0</v>
      </c>
      <c r="AD4585" s="74">
        <v>0</v>
      </c>
      <c r="AF4585" s="74">
        <v>0</v>
      </c>
      <c r="AH4585" s="74">
        <f t="shared" si="819"/>
        <v>0</v>
      </c>
      <c r="AI4585" s="8"/>
      <c r="AJ4585" s="74">
        <v>0</v>
      </c>
      <c r="AK4585" s="8"/>
      <c r="AL4585" s="74">
        <v>0</v>
      </c>
      <c r="AM4585" s="74"/>
      <c r="AN4585" s="74">
        <v>0</v>
      </c>
      <c r="AO4585" s="74"/>
      <c r="AP4585" s="74">
        <v>0</v>
      </c>
      <c r="AQ4585" s="74"/>
    </row>
    <row r="4586" spans="2:43" ht="18" hidden="1" customHeight="1" x14ac:dyDescent="0.2">
      <c r="B4586" s="4"/>
      <c r="C4586" s="117"/>
      <c r="D4586" s="117"/>
      <c r="E4586" s="117"/>
      <c r="F4586" s="48"/>
      <c r="G4586" s="11"/>
      <c r="H4586" s="117"/>
      <c r="I4586" s="124"/>
      <c r="J4586" s="124"/>
      <c r="K4586" s="144"/>
      <c r="L4586" s="11"/>
      <c r="M4586" s="143"/>
      <c r="N4586" s="42"/>
      <c r="O4586" s="127" t="s">
        <v>18</v>
      </c>
      <c r="P4586" s="123"/>
      <c r="Q4586" s="123"/>
      <c r="R4586" s="49"/>
      <c r="S4586" s="18"/>
      <c r="T4586" s="50" t="s">
        <v>190</v>
      </c>
      <c r="U4586" s="76"/>
      <c r="V4586" s="51">
        <f>V4587+V4594</f>
        <v>0</v>
      </c>
      <c r="X4586" s="51">
        <f>X4587+X4594</f>
        <v>0</v>
      </c>
      <c r="Z4586" s="51">
        <f>Z4587+Z4594</f>
        <v>0</v>
      </c>
      <c r="AB4586" s="51">
        <f>AB4587+AB4594</f>
        <v>0</v>
      </c>
      <c r="AD4586" s="51" t="e">
        <f>AD4587+AD4594</f>
        <v>#REF!</v>
      </c>
      <c r="AF4586" s="51">
        <f>AF4587+AF4594</f>
        <v>0</v>
      </c>
      <c r="AH4586" s="51" t="e">
        <f t="shared" si="819"/>
        <v>#REF!</v>
      </c>
      <c r="AI4586" s="8"/>
      <c r="AJ4586" s="51">
        <f>AJ4587+AJ4594</f>
        <v>0</v>
      </c>
      <c r="AK4586" s="5"/>
      <c r="AL4586" s="51">
        <f>AL4587+AL4594</f>
        <v>0</v>
      </c>
      <c r="AM4586" s="51"/>
      <c r="AN4586" s="51">
        <f>AN4587+AN4594</f>
        <v>0</v>
      </c>
      <c r="AO4586" s="51"/>
      <c r="AP4586" s="51">
        <f>AP4587+AP4594</f>
        <v>0</v>
      </c>
      <c r="AQ4586" s="51"/>
    </row>
    <row r="4587" spans="2:43" ht="18" hidden="1" customHeight="1" x14ac:dyDescent="0.2">
      <c r="B4587" s="4"/>
      <c r="C4587" s="117"/>
      <c r="D4587" s="117"/>
      <c r="E4587" s="117"/>
      <c r="F4587" s="48"/>
      <c r="G4587" s="11"/>
      <c r="H4587" s="117"/>
      <c r="I4587" s="124"/>
      <c r="J4587" s="124"/>
      <c r="K4587" s="144"/>
      <c r="L4587" s="11"/>
      <c r="M4587" s="143"/>
      <c r="N4587" s="42"/>
      <c r="O4587" s="128"/>
      <c r="P4587" s="129">
        <v>2</v>
      </c>
      <c r="Q4587" s="129"/>
      <c r="R4587" s="64"/>
      <c r="S4587" s="234"/>
      <c r="T4587" s="65" t="s">
        <v>195</v>
      </c>
      <c r="U4587" s="155"/>
      <c r="V4587" s="66">
        <f>V4588+V4590+V4592</f>
        <v>0</v>
      </c>
      <c r="X4587" s="66">
        <f>X4588+X4590+X4592</f>
        <v>0</v>
      </c>
      <c r="Z4587" s="66">
        <f>Z4588+Z4590+Z4592</f>
        <v>0</v>
      </c>
      <c r="AB4587" s="66">
        <f>AB4588+AB4590+AB4592</f>
        <v>0</v>
      </c>
      <c r="AD4587" s="66" t="e">
        <f>AD4588+AD4590+AD4592</f>
        <v>#REF!</v>
      </c>
      <c r="AF4587" s="66">
        <f>AF4588+AF4590+AF4592</f>
        <v>0</v>
      </c>
      <c r="AH4587" s="66" t="e">
        <f t="shared" si="819"/>
        <v>#REF!</v>
      </c>
      <c r="AI4587" s="5"/>
      <c r="AJ4587" s="66">
        <f>AJ4588+AJ4590+AJ4592</f>
        <v>0</v>
      </c>
      <c r="AK4587" s="67"/>
      <c r="AL4587" s="66">
        <f>AL4588+AL4590+AL4592</f>
        <v>0</v>
      </c>
      <c r="AM4587" s="66"/>
      <c r="AN4587" s="66">
        <f>AN4588+AN4590+AN4592</f>
        <v>0</v>
      </c>
      <c r="AO4587" s="66"/>
      <c r="AP4587" s="66">
        <f>AP4588+AP4590+AP4592</f>
        <v>0</v>
      </c>
      <c r="AQ4587" s="66"/>
    </row>
    <row r="4588" spans="2:43" ht="18" hidden="1" customHeight="1" x14ac:dyDescent="0.2">
      <c r="B4588" s="4"/>
      <c r="C4588" s="117"/>
      <c r="D4588" s="117"/>
      <c r="E4588" s="117"/>
      <c r="F4588" s="48"/>
      <c r="G4588" s="11"/>
      <c r="H4588" s="117"/>
      <c r="I4588" s="124"/>
      <c r="J4588" s="124"/>
      <c r="K4588" s="144"/>
      <c r="L4588" s="11"/>
      <c r="M4588" s="143"/>
      <c r="N4588" s="42"/>
      <c r="O4588" s="128"/>
      <c r="P4588" s="130"/>
      <c r="Q4588" s="131">
        <v>1</v>
      </c>
      <c r="R4588" s="68"/>
      <c r="S4588" s="35"/>
      <c r="T4588" s="69" t="s">
        <v>47</v>
      </c>
      <c r="U4588" s="92"/>
      <c r="V4588" s="70">
        <f>V4589</f>
        <v>0</v>
      </c>
      <c r="X4588" s="447">
        <f>X4589</f>
        <v>0</v>
      </c>
      <c r="Z4588" s="447">
        <f>Z4589</f>
        <v>0</v>
      </c>
      <c r="AB4588" s="447">
        <f>AB4589</f>
        <v>0</v>
      </c>
      <c r="AD4588" s="447">
        <f>AD4589</f>
        <v>0</v>
      </c>
      <c r="AF4588" s="447">
        <f>AF4589</f>
        <v>0</v>
      </c>
      <c r="AH4588" s="447">
        <f t="shared" si="819"/>
        <v>0</v>
      </c>
      <c r="AI4588" s="67"/>
      <c r="AJ4588" s="447">
        <f>AJ4589</f>
        <v>0</v>
      </c>
      <c r="AK4588" s="71"/>
      <c r="AL4588" s="447">
        <f>AL4589</f>
        <v>0</v>
      </c>
      <c r="AM4588" s="447"/>
      <c r="AN4588" s="447">
        <f>AN4589</f>
        <v>0</v>
      </c>
      <c r="AO4588" s="447"/>
      <c r="AP4588" s="447">
        <f>AP4589</f>
        <v>0</v>
      </c>
      <c r="AQ4588" s="447"/>
    </row>
    <row r="4589" spans="2:43" ht="18" hidden="1" customHeight="1" x14ac:dyDescent="0.2">
      <c r="B4589" s="4"/>
      <c r="C4589" s="117"/>
      <c r="D4589" s="117"/>
      <c r="E4589" s="117"/>
      <c r="F4589" s="48"/>
      <c r="G4589" s="11"/>
      <c r="H4589" s="117"/>
      <c r="I4589" s="124"/>
      <c r="J4589" s="124"/>
      <c r="K4589" s="144"/>
      <c r="L4589" s="11"/>
      <c r="M4589" s="143"/>
      <c r="N4589" s="42"/>
      <c r="O4589" s="128"/>
      <c r="P4589" s="130"/>
      <c r="Q4589" s="130"/>
      <c r="R4589" s="72" t="s">
        <v>3</v>
      </c>
      <c r="S4589" s="181"/>
      <c r="T4589" s="73" t="s">
        <v>17</v>
      </c>
      <c r="V4589" s="74">
        <v>0</v>
      </c>
      <c r="X4589" s="74">
        <v>0</v>
      </c>
      <c r="Z4589" s="74">
        <v>0</v>
      </c>
      <c r="AB4589" s="74">
        <v>0</v>
      </c>
      <c r="AD4589" s="74">
        <v>0</v>
      </c>
      <c r="AF4589" s="74">
        <v>0</v>
      </c>
      <c r="AH4589" s="74">
        <f t="shared" si="819"/>
        <v>0</v>
      </c>
      <c r="AI4589" s="446"/>
      <c r="AJ4589" s="74">
        <v>0</v>
      </c>
      <c r="AK4589" s="8"/>
      <c r="AL4589" s="74">
        <v>0</v>
      </c>
      <c r="AM4589" s="74"/>
      <c r="AN4589" s="74">
        <v>0</v>
      </c>
      <c r="AO4589" s="74"/>
      <c r="AP4589" s="74">
        <v>0</v>
      </c>
      <c r="AQ4589" s="74"/>
    </row>
    <row r="4590" spans="2:43" ht="18" hidden="1" customHeight="1" x14ac:dyDescent="0.2">
      <c r="B4590" s="4"/>
      <c r="C4590" s="117"/>
      <c r="D4590" s="117"/>
      <c r="E4590" s="117"/>
      <c r="F4590" s="48"/>
      <c r="G4590" s="11"/>
      <c r="H4590" s="117"/>
      <c r="I4590" s="124"/>
      <c r="J4590" s="124"/>
      <c r="K4590" s="144"/>
      <c r="L4590" s="11"/>
      <c r="M4590" s="143"/>
      <c r="N4590" s="42"/>
      <c r="O4590" s="128"/>
      <c r="P4590" s="130"/>
      <c r="Q4590" s="131">
        <v>2</v>
      </c>
      <c r="R4590" s="68"/>
      <c r="S4590" s="35"/>
      <c r="T4590" s="69" t="s">
        <v>227</v>
      </c>
      <c r="U4590" s="92"/>
      <c r="V4590" s="70">
        <f>V4591</f>
        <v>0</v>
      </c>
      <c r="X4590" s="447">
        <f>X4591</f>
        <v>0</v>
      </c>
      <c r="Z4590" s="447">
        <f>Z4591</f>
        <v>0</v>
      </c>
      <c r="AB4590" s="447">
        <f>AB4591</f>
        <v>0</v>
      </c>
      <c r="AD4590" s="447" t="e">
        <f>#REF!</f>
        <v>#REF!</v>
      </c>
      <c r="AF4590" s="447">
        <f>AF4591</f>
        <v>0</v>
      </c>
      <c r="AH4590" s="447" t="e">
        <f t="shared" si="819"/>
        <v>#REF!</v>
      </c>
      <c r="AI4590" s="8"/>
      <c r="AJ4590" s="447">
        <f>AJ4591</f>
        <v>0</v>
      </c>
      <c r="AK4590" s="71"/>
      <c r="AL4590" s="447">
        <f>AL4591</f>
        <v>0</v>
      </c>
      <c r="AM4590" s="447"/>
      <c r="AN4590" s="447">
        <f>AN4591</f>
        <v>0</v>
      </c>
      <c r="AO4590" s="447"/>
      <c r="AP4590" s="447">
        <f>AP4591</f>
        <v>0</v>
      </c>
      <c r="AQ4590" s="447"/>
    </row>
    <row r="4591" spans="2:43" ht="18" hidden="1" customHeight="1" x14ac:dyDescent="0.2">
      <c r="B4591" s="4"/>
      <c r="C4591" s="117"/>
      <c r="D4591" s="117"/>
      <c r="E4591" s="117"/>
      <c r="F4591" s="48"/>
      <c r="G4591" s="11"/>
      <c r="H4591" s="117"/>
      <c r="I4591" s="124"/>
      <c r="J4591" s="124"/>
      <c r="K4591" s="144"/>
      <c r="L4591" s="11"/>
      <c r="M4591" s="143"/>
      <c r="N4591" s="42"/>
      <c r="O4591" s="128"/>
      <c r="P4591" s="130"/>
      <c r="Q4591" s="130"/>
      <c r="R4591" s="72" t="s">
        <v>0</v>
      </c>
      <c r="S4591" s="181"/>
      <c r="T4591" s="73" t="s">
        <v>228</v>
      </c>
      <c r="V4591" s="74">
        <v>0</v>
      </c>
      <c r="X4591" s="74">
        <v>0</v>
      </c>
      <c r="Z4591" s="74">
        <v>0</v>
      </c>
      <c r="AB4591" s="74">
        <v>0</v>
      </c>
      <c r="AD4591" s="74">
        <v>0</v>
      </c>
      <c r="AF4591" s="74">
        <v>0</v>
      </c>
      <c r="AH4591" s="74">
        <f t="shared" si="819"/>
        <v>0</v>
      </c>
      <c r="AI4591" s="446"/>
      <c r="AJ4591" s="74">
        <v>0</v>
      </c>
      <c r="AK4591" s="8"/>
      <c r="AL4591" s="74">
        <v>0</v>
      </c>
      <c r="AM4591" s="74"/>
      <c r="AN4591" s="74">
        <v>0</v>
      </c>
      <c r="AO4591" s="74"/>
      <c r="AP4591" s="74">
        <v>0</v>
      </c>
      <c r="AQ4591" s="74"/>
    </row>
    <row r="4592" spans="2:43" ht="18" hidden="1" customHeight="1" x14ac:dyDescent="0.2">
      <c r="B4592" s="4"/>
      <c r="C4592" s="117"/>
      <c r="D4592" s="117"/>
      <c r="E4592" s="117"/>
      <c r="F4592" s="48"/>
      <c r="G4592" s="11"/>
      <c r="H4592" s="117"/>
      <c r="I4592" s="142"/>
      <c r="J4592" s="143"/>
      <c r="K4592" s="144"/>
      <c r="L4592" s="11"/>
      <c r="M4592" s="143"/>
      <c r="N4592" s="42"/>
      <c r="O4592" s="128"/>
      <c r="P4592" s="130"/>
      <c r="Q4592" s="131">
        <v>6</v>
      </c>
      <c r="R4592" s="84"/>
      <c r="S4592" s="250"/>
      <c r="T4592" s="69" t="s">
        <v>19</v>
      </c>
      <c r="U4592" s="92"/>
      <c r="V4592" s="70">
        <f>V4593</f>
        <v>0</v>
      </c>
      <c r="X4592" s="447">
        <f>X4593</f>
        <v>0</v>
      </c>
      <c r="Z4592" s="447">
        <f>Z4593</f>
        <v>0</v>
      </c>
      <c r="AB4592" s="447">
        <f>AB4593</f>
        <v>0</v>
      </c>
      <c r="AD4592" s="447">
        <f>AD4593</f>
        <v>0</v>
      </c>
      <c r="AF4592" s="447">
        <f>AF4593</f>
        <v>0</v>
      </c>
      <c r="AH4592" s="447">
        <f t="shared" si="819"/>
        <v>0</v>
      </c>
      <c r="AI4592" s="8"/>
      <c r="AJ4592" s="447">
        <f>AJ4593</f>
        <v>0</v>
      </c>
      <c r="AK4592" s="71"/>
      <c r="AL4592" s="447">
        <f>AL4593</f>
        <v>0</v>
      </c>
      <c r="AM4592" s="447"/>
      <c r="AN4592" s="447">
        <f>AN4593</f>
        <v>0</v>
      </c>
      <c r="AO4592" s="447"/>
      <c r="AP4592" s="447">
        <f>AP4593</f>
        <v>0</v>
      </c>
      <c r="AQ4592" s="447"/>
    </row>
    <row r="4593" spans="2:43" ht="18" hidden="1" customHeight="1" x14ac:dyDescent="0.2">
      <c r="B4593" s="4"/>
      <c r="C4593" s="117"/>
      <c r="D4593" s="117"/>
      <c r="E4593" s="117"/>
      <c r="F4593" s="48"/>
      <c r="G4593" s="11"/>
      <c r="H4593" s="117"/>
      <c r="I4593" s="142"/>
      <c r="J4593" s="143"/>
      <c r="K4593" s="144"/>
      <c r="L4593" s="11"/>
      <c r="M4593" s="143"/>
      <c r="N4593" s="42"/>
      <c r="O4593" s="128"/>
      <c r="P4593" s="130"/>
      <c r="Q4593" s="130"/>
      <c r="R4593" s="72" t="s">
        <v>3</v>
      </c>
      <c r="S4593" s="181"/>
      <c r="T4593" s="73" t="s">
        <v>243</v>
      </c>
      <c r="V4593" s="74">
        <v>0</v>
      </c>
      <c r="X4593" s="74">
        <v>0</v>
      </c>
      <c r="Z4593" s="74">
        <v>0</v>
      </c>
      <c r="AB4593" s="74">
        <v>0</v>
      </c>
      <c r="AD4593" s="74">
        <v>0</v>
      </c>
      <c r="AF4593" s="74">
        <v>0</v>
      </c>
      <c r="AH4593" s="74">
        <f t="shared" si="819"/>
        <v>0</v>
      </c>
      <c r="AI4593" s="446"/>
      <c r="AJ4593" s="74">
        <v>0</v>
      </c>
      <c r="AK4593" s="8"/>
      <c r="AL4593" s="74">
        <v>0</v>
      </c>
      <c r="AM4593" s="74"/>
      <c r="AN4593" s="74">
        <v>0</v>
      </c>
      <c r="AO4593" s="74"/>
      <c r="AP4593" s="74">
        <v>0</v>
      </c>
      <c r="AQ4593" s="74"/>
    </row>
    <row r="4594" spans="2:43" ht="18" hidden="1" customHeight="1" x14ac:dyDescent="0.2">
      <c r="B4594" s="4"/>
      <c r="C4594" s="117"/>
      <c r="D4594" s="117"/>
      <c r="E4594" s="117"/>
      <c r="F4594" s="48"/>
      <c r="G4594" s="11"/>
      <c r="H4594" s="117"/>
      <c r="I4594" s="124"/>
      <c r="J4594" s="124"/>
      <c r="K4594" s="144"/>
      <c r="L4594" s="11"/>
      <c r="M4594" s="143"/>
      <c r="N4594" s="42"/>
      <c r="O4594" s="128"/>
      <c r="P4594" s="129">
        <v>7</v>
      </c>
      <c r="Q4594" s="129"/>
      <c r="R4594" s="64"/>
      <c r="S4594" s="234"/>
      <c r="T4594" s="65" t="s">
        <v>216</v>
      </c>
      <c r="U4594" s="155"/>
      <c r="V4594" s="66">
        <f>V4595+V4599</f>
        <v>0</v>
      </c>
      <c r="X4594" s="66">
        <f>X4595+X4599</f>
        <v>0</v>
      </c>
      <c r="Z4594" s="66">
        <f>Z4595+Z4599</f>
        <v>0</v>
      </c>
      <c r="AB4594" s="66">
        <f>AB4595+AB4599</f>
        <v>0</v>
      </c>
      <c r="AD4594" s="66">
        <f>AD4595+AD4599</f>
        <v>0</v>
      </c>
      <c r="AF4594" s="66">
        <f>AF4595+AF4599</f>
        <v>0</v>
      </c>
      <c r="AH4594" s="66">
        <f t="shared" si="819"/>
        <v>0</v>
      </c>
      <c r="AI4594" s="8"/>
      <c r="AJ4594" s="66">
        <f>AJ4595+AJ4599</f>
        <v>0</v>
      </c>
      <c r="AK4594" s="67"/>
      <c r="AL4594" s="66">
        <f>AL4595+AL4599</f>
        <v>0</v>
      </c>
      <c r="AM4594" s="66"/>
      <c r="AN4594" s="66">
        <f>AN4595+AN4599</f>
        <v>0</v>
      </c>
      <c r="AO4594" s="66"/>
      <c r="AP4594" s="66">
        <f>AP4595+AP4599</f>
        <v>0</v>
      </c>
      <c r="AQ4594" s="66"/>
    </row>
    <row r="4595" spans="2:43" ht="18" hidden="1" customHeight="1" x14ac:dyDescent="0.2">
      <c r="B4595" s="4"/>
      <c r="C4595" s="117"/>
      <c r="D4595" s="117"/>
      <c r="E4595" s="117"/>
      <c r="F4595" s="48"/>
      <c r="G4595" s="11"/>
      <c r="H4595" s="117"/>
      <c r="I4595" s="124"/>
      <c r="J4595" s="124"/>
      <c r="K4595" s="144"/>
      <c r="L4595" s="11"/>
      <c r="M4595" s="143"/>
      <c r="N4595" s="42"/>
      <c r="O4595" s="128"/>
      <c r="P4595" s="129"/>
      <c r="Q4595" s="131">
        <v>1</v>
      </c>
      <c r="R4595" s="68"/>
      <c r="S4595" s="35"/>
      <c r="T4595" s="69" t="s">
        <v>234</v>
      </c>
      <c r="U4595" s="92"/>
      <c r="V4595" s="70">
        <f>V4596+V4597+V4598</f>
        <v>0</v>
      </c>
      <c r="X4595" s="447">
        <f>X4596+X4597+X4598</f>
        <v>0</v>
      </c>
      <c r="Z4595" s="447">
        <f>Z4596+Z4597+Z4598</f>
        <v>0</v>
      </c>
      <c r="AB4595" s="447">
        <f>AB4596+AB4597+AB4598</f>
        <v>0</v>
      </c>
      <c r="AD4595" s="447">
        <f>AD4596+AD4597+AD4598</f>
        <v>0</v>
      </c>
      <c r="AF4595" s="447">
        <f>AF4596+AF4597+AF4598</f>
        <v>0</v>
      </c>
      <c r="AH4595" s="447">
        <f t="shared" si="819"/>
        <v>0</v>
      </c>
      <c r="AI4595" s="67"/>
      <c r="AJ4595" s="447">
        <f>AJ4596+AJ4597+AJ4598</f>
        <v>0</v>
      </c>
      <c r="AK4595" s="71"/>
      <c r="AL4595" s="447">
        <f>AL4596+AL4597+AL4598</f>
        <v>0</v>
      </c>
      <c r="AM4595" s="447"/>
      <c r="AN4595" s="447">
        <f>AN4596+AN4597+AN4598</f>
        <v>0</v>
      </c>
      <c r="AO4595" s="447"/>
      <c r="AP4595" s="447">
        <f>AP4596+AP4597+AP4598</f>
        <v>0</v>
      </c>
      <c r="AQ4595" s="447"/>
    </row>
    <row r="4596" spans="2:43" ht="18" hidden="1" customHeight="1" x14ac:dyDescent="0.2">
      <c r="B4596" s="4"/>
      <c r="C4596" s="117"/>
      <c r="D4596" s="117"/>
      <c r="E4596" s="117"/>
      <c r="F4596" s="48"/>
      <c r="G4596" s="11"/>
      <c r="H4596" s="117"/>
      <c r="I4596" s="142"/>
      <c r="J4596" s="143"/>
      <c r="K4596" s="144"/>
      <c r="L4596" s="11"/>
      <c r="M4596" s="143"/>
      <c r="N4596" s="42"/>
      <c r="O4596" s="128"/>
      <c r="P4596" s="129"/>
      <c r="Q4596" s="131"/>
      <c r="R4596" s="72" t="s">
        <v>3</v>
      </c>
      <c r="S4596" s="181"/>
      <c r="T4596" s="73" t="s">
        <v>333</v>
      </c>
      <c r="V4596" s="74">
        <v>0</v>
      </c>
      <c r="X4596" s="74">
        <v>0</v>
      </c>
      <c r="Z4596" s="74">
        <v>0</v>
      </c>
      <c r="AB4596" s="74">
        <v>0</v>
      </c>
      <c r="AD4596" s="74">
        <v>0</v>
      </c>
      <c r="AF4596" s="74">
        <v>0</v>
      </c>
      <c r="AH4596" s="74">
        <f t="shared" si="819"/>
        <v>0</v>
      </c>
      <c r="AI4596" s="446"/>
      <c r="AJ4596" s="74">
        <v>0</v>
      </c>
      <c r="AK4596" s="8"/>
      <c r="AL4596" s="74">
        <v>0</v>
      </c>
      <c r="AM4596" s="74"/>
      <c r="AN4596" s="74">
        <v>0</v>
      </c>
      <c r="AO4596" s="74"/>
      <c r="AP4596" s="74">
        <v>0</v>
      </c>
      <c r="AQ4596" s="74"/>
    </row>
    <row r="4597" spans="2:43" ht="18" hidden="1" customHeight="1" x14ac:dyDescent="0.2">
      <c r="B4597" s="4"/>
      <c r="C4597" s="117"/>
      <c r="D4597" s="117"/>
      <c r="E4597" s="117"/>
      <c r="F4597" s="48"/>
      <c r="G4597" s="11"/>
      <c r="H4597" s="117"/>
      <c r="I4597" s="142"/>
      <c r="J4597" s="143"/>
      <c r="K4597" s="144"/>
      <c r="L4597" s="11"/>
      <c r="M4597" s="143"/>
      <c r="N4597" s="42"/>
      <c r="O4597" s="128"/>
      <c r="P4597" s="129"/>
      <c r="Q4597" s="131"/>
      <c r="R4597" s="72" t="s">
        <v>0</v>
      </c>
      <c r="S4597" s="181"/>
      <c r="T4597" s="73" t="s">
        <v>334</v>
      </c>
      <c r="V4597" s="74">
        <v>0</v>
      </c>
      <c r="X4597" s="74">
        <v>0</v>
      </c>
      <c r="Z4597" s="74">
        <v>0</v>
      </c>
      <c r="AB4597" s="74">
        <v>0</v>
      </c>
      <c r="AD4597" s="74">
        <v>0</v>
      </c>
      <c r="AF4597" s="74">
        <v>0</v>
      </c>
      <c r="AH4597" s="74">
        <f t="shared" si="819"/>
        <v>0</v>
      </c>
      <c r="AI4597" s="8"/>
      <c r="AJ4597" s="74">
        <v>0</v>
      </c>
      <c r="AK4597" s="8"/>
      <c r="AL4597" s="74">
        <v>0</v>
      </c>
      <c r="AM4597" s="74"/>
      <c r="AN4597" s="74">
        <v>0</v>
      </c>
      <c r="AO4597" s="74"/>
      <c r="AP4597" s="74">
        <v>0</v>
      </c>
      <c r="AQ4597" s="74"/>
    </row>
    <row r="4598" spans="2:43" ht="18" hidden="1" customHeight="1" x14ac:dyDescent="0.2">
      <c r="B4598" s="4"/>
      <c r="C4598" s="117"/>
      <c r="D4598" s="117"/>
      <c r="E4598" s="117"/>
      <c r="F4598" s="48"/>
      <c r="G4598" s="11"/>
      <c r="H4598" s="117"/>
      <c r="I4598" s="142"/>
      <c r="J4598" s="143"/>
      <c r="K4598" s="144"/>
      <c r="L4598" s="11"/>
      <c r="M4598" s="143"/>
      <c r="N4598" s="42"/>
      <c r="O4598" s="128"/>
      <c r="P4598" s="129"/>
      <c r="Q4598" s="131"/>
      <c r="R4598" s="72" t="s">
        <v>18</v>
      </c>
      <c r="S4598" s="181"/>
      <c r="T4598" s="73" t="s">
        <v>263</v>
      </c>
      <c r="V4598" s="74">
        <v>0</v>
      </c>
      <c r="X4598" s="74">
        <v>0</v>
      </c>
      <c r="Z4598" s="74">
        <v>0</v>
      </c>
      <c r="AB4598" s="74">
        <v>0</v>
      </c>
      <c r="AD4598" s="74">
        <v>0</v>
      </c>
      <c r="AF4598" s="74">
        <v>0</v>
      </c>
      <c r="AH4598" s="74">
        <f t="shared" si="819"/>
        <v>0</v>
      </c>
      <c r="AI4598" s="8"/>
      <c r="AJ4598" s="74">
        <v>0</v>
      </c>
      <c r="AK4598" s="8"/>
      <c r="AL4598" s="74">
        <v>0</v>
      </c>
      <c r="AM4598" s="74"/>
      <c r="AN4598" s="74">
        <v>0</v>
      </c>
      <c r="AO4598" s="74"/>
      <c r="AP4598" s="74">
        <v>0</v>
      </c>
      <c r="AQ4598" s="74"/>
    </row>
    <row r="4599" spans="2:43" ht="18" hidden="1" customHeight="1" x14ac:dyDescent="0.2">
      <c r="B4599" s="4"/>
      <c r="C4599" s="117"/>
      <c r="D4599" s="117"/>
      <c r="E4599" s="117"/>
      <c r="F4599" s="48"/>
      <c r="G4599" s="11"/>
      <c r="H4599" s="117"/>
      <c r="I4599" s="124"/>
      <c r="J4599" s="124"/>
      <c r="K4599" s="144"/>
      <c r="L4599" s="11"/>
      <c r="M4599" s="143"/>
      <c r="N4599" s="42"/>
      <c r="O4599" s="128"/>
      <c r="P4599" s="130"/>
      <c r="Q4599" s="131">
        <v>3</v>
      </c>
      <c r="R4599" s="68"/>
      <c r="S4599" s="35"/>
      <c r="T4599" s="69" t="s">
        <v>224</v>
      </c>
      <c r="U4599" s="92"/>
      <c r="V4599" s="70">
        <f>V4600</f>
        <v>0</v>
      </c>
      <c r="X4599" s="447">
        <f>X4600</f>
        <v>0</v>
      </c>
      <c r="Z4599" s="447">
        <f>Z4600</f>
        <v>0</v>
      </c>
      <c r="AB4599" s="447">
        <f>AB4600</f>
        <v>0</v>
      </c>
      <c r="AD4599" s="447">
        <f>AD4600</f>
        <v>0</v>
      </c>
      <c r="AF4599" s="447">
        <f>AF4600</f>
        <v>0</v>
      </c>
      <c r="AH4599" s="447">
        <f t="shared" si="819"/>
        <v>0</v>
      </c>
      <c r="AI4599" s="8"/>
      <c r="AJ4599" s="447">
        <f>AJ4600</f>
        <v>0</v>
      </c>
      <c r="AK4599" s="71"/>
      <c r="AL4599" s="447">
        <f>AL4600</f>
        <v>0</v>
      </c>
      <c r="AM4599" s="447"/>
      <c r="AN4599" s="447">
        <f>AN4600</f>
        <v>0</v>
      </c>
      <c r="AO4599" s="447"/>
      <c r="AP4599" s="447">
        <f>AP4600</f>
        <v>0</v>
      </c>
      <c r="AQ4599" s="447"/>
    </row>
    <row r="4600" spans="2:43" ht="18" hidden="1" customHeight="1" x14ac:dyDescent="0.2">
      <c r="B4600" s="4"/>
      <c r="C4600" s="117"/>
      <c r="D4600" s="117"/>
      <c r="E4600" s="117"/>
      <c r="F4600" s="48"/>
      <c r="G4600" s="11"/>
      <c r="H4600" s="117"/>
      <c r="I4600" s="124"/>
      <c r="J4600" s="124"/>
      <c r="K4600" s="144"/>
      <c r="L4600" s="11"/>
      <c r="M4600" s="143"/>
      <c r="N4600" s="42"/>
      <c r="O4600" s="128"/>
      <c r="P4600" s="130"/>
      <c r="Q4600" s="131"/>
      <c r="R4600" s="72" t="s">
        <v>0</v>
      </c>
      <c r="S4600" s="181"/>
      <c r="T4600" s="73" t="s">
        <v>53</v>
      </c>
      <c r="V4600" s="74">
        <v>0</v>
      </c>
      <c r="X4600" s="74">
        <v>0</v>
      </c>
      <c r="Z4600" s="74">
        <v>0</v>
      </c>
      <c r="AB4600" s="74">
        <v>0</v>
      </c>
      <c r="AD4600" s="74">
        <v>0</v>
      </c>
      <c r="AF4600" s="74">
        <v>0</v>
      </c>
      <c r="AH4600" s="74">
        <f t="shared" si="819"/>
        <v>0</v>
      </c>
      <c r="AI4600" s="446"/>
      <c r="AJ4600" s="74">
        <v>0</v>
      </c>
      <c r="AK4600" s="8"/>
      <c r="AL4600" s="74">
        <v>0</v>
      </c>
      <c r="AM4600" s="74"/>
      <c r="AN4600" s="74">
        <v>0</v>
      </c>
      <c r="AO4600" s="74"/>
      <c r="AP4600" s="74">
        <v>0</v>
      </c>
      <c r="AQ4600" s="74"/>
    </row>
    <row r="4601" spans="2:43" ht="18" hidden="1" customHeight="1" x14ac:dyDescent="0.2">
      <c r="B4601" s="4"/>
      <c r="C4601" s="117"/>
      <c r="D4601" s="117"/>
      <c r="E4601" s="117"/>
      <c r="F4601" s="48"/>
      <c r="G4601" s="11"/>
      <c r="H4601" s="117"/>
      <c r="I4601" s="142"/>
      <c r="J4601" s="143"/>
      <c r="K4601" s="144"/>
      <c r="L4601" s="11"/>
      <c r="M4601" s="143"/>
      <c r="N4601" s="42"/>
      <c r="O4601" s="128"/>
      <c r="P4601" s="130"/>
      <c r="Q4601" s="131"/>
      <c r="R4601" s="72"/>
      <c r="S4601" s="181"/>
      <c r="T4601" s="77"/>
      <c r="U4601" s="141"/>
      <c r="V4601" s="74"/>
      <c r="X4601" s="74"/>
      <c r="Z4601" s="74"/>
      <c r="AB4601" s="74"/>
      <c r="AD4601" s="74"/>
      <c r="AF4601" s="74"/>
      <c r="AH4601" s="74">
        <f t="shared" si="819"/>
        <v>0</v>
      </c>
      <c r="AI4601" s="8"/>
      <c r="AJ4601" s="74"/>
      <c r="AK4601" s="8"/>
      <c r="AL4601" s="74"/>
      <c r="AM4601" s="74"/>
      <c r="AN4601" s="74"/>
      <c r="AO4601" s="74"/>
      <c r="AP4601" s="74"/>
      <c r="AQ4601" s="74"/>
    </row>
    <row r="4602" spans="2:43" ht="18" customHeight="1" x14ac:dyDescent="0.2">
      <c r="B4602" s="4"/>
      <c r="C4602" s="117"/>
      <c r="D4602" s="117"/>
      <c r="E4602" s="117"/>
      <c r="F4602" s="48"/>
      <c r="G4602" s="11"/>
      <c r="H4602" s="132"/>
      <c r="I4602" s="121"/>
      <c r="J4602" s="121"/>
      <c r="K4602" s="164">
        <v>9</v>
      </c>
      <c r="L4602" s="277"/>
      <c r="M4602" s="163"/>
      <c r="N4602" s="261"/>
      <c r="O4602" s="122"/>
      <c r="P4602" s="123"/>
      <c r="Q4602" s="123"/>
      <c r="R4602" s="49"/>
      <c r="S4602" s="18"/>
      <c r="T4602" s="50" t="s">
        <v>580</v>
      </c>
      <c r="U4602" s="76"/>
      <c r="V4602" s="51">
        <f>V4603</f>
        <v>0</v>
      </c>
      <c r="X4602" s="51">
        <f>X4603</f>
        <v>293500</v>
      </c>
      <c r="Z4602" s="51">
        <f>Z4603</f>
        <v>310900</v>
      </c>
      <c r="AB4602" s="51">
        <f>AB4603</f>
        <v>515600</v>
      </c>
      <c r="AD4602" s="51">
        <f>AD4603</f>
        <v>550600</v>
      </c>
      <c r="AF4602" s="51">
        <f>AF4603</f>
        <v>255800</v>
      </c>
      <c r="AH4602" s="51">
        <f t="shared" si="819"/>
        <v>806400</v>
      </c>
      <c r="AI4602" s="8"/>
      <c r="AJ4602" s="51">
        <f>AJ4603</f>
        <v>155100</v>
      </c>
      <c r="AK4602" s="5"/>
      <c r="AL4602" s="51">
        <f>AL4603</f>
        <v>593000</v>
      </c>
      <c r="AM4602" s="51"/>
      <c r="AN4602" s="51">
        <f>AN4603</f>
        <v>618500</v>
      </c>
      <c r="AO4602" s="51"/>
      <c r="AP4602" s="51">
        <f>AP4603</f>
        <v>618500</v>
      </c>
      <c r="AQ4602" s="51"/>
    </row>
    <row r="4603" spans="2:43" ht="18" customHeight="1" x14ac:dyDescent="0.2">
      <c r="B4603" s="4"/>
      <c r="C4603" s="117"/>
      <c r="D4603" s="117"/>
      <c r="E4603" s="117"/>
      <c r="F4603" s="48"/>
      <c r="G4603" s="11"/>
      <c r="H4603" s="117"/>
      <c r="I4603" s="124"/>
      <c r="J4603" s="124"/>
      <c r="K4603" s="144"/>
      <c r="L4603" s="11"/>
      <c r="M4603" s="226">
        <v>2</v>
      </c>
      <c r="N4603" s="262"/>
      <c r="O4603" s="125"/>
      <c r="P4603" s="126"/>
      <c r="Q4603" s="126"/>
      <c r="R4603" s="60"/>
      <c r="S4603" s="249"/>
      <c r="T4603" s="61" t="s">
        <v>413</v>
      </c>
      <c r="U4603" s="241"/>
      <c r="V4603" s="62">
        <f>V4604+V4611+V4620</f>
        <v>0</v>
      </c>
      <c r="X4603" s="62">
        <f>X4604+X4611+X4620</f>
        <v>293500</v>
      </c>
      <c r="Z4603" s="62">
        <f>Z4604+Z4611+Z4620</f>
        <v>310900</v>
      </c>
      <c r="AB4603" s="62">
        <f>AB4604+AB4611+AB4620</f>
        <v>515600</v>
      </c>
      <c r="AD4603" s="62">
        <f>AD4604+AD4611+AD4620</f>
        <v>550600</v>
      </c>
      <c r="AF4603" s="62">
        <f>AF4604+AF4611+AF4620</f>
        <v>255800</v>
      </c>
      <c r="AH4603" s="62">
        <f t="shared" si="819"/>
        <v>806400</v>
      </c>
      <c r="AI4603" s="5"/>
      <c r="AJ4603" s="62">
        <f>AJ4604+AJ4611+AJ4620</f>
        <v>155100</v>
      </c>
      <c r="AK4603" s="63"/>
      <c r="AL4603" s="62">
        <f>AL4604+AL4611+AL4620</f>
        <v>593000</v>
      </c>
      <c r="AM4603" s="62"/>
      <c r="AN4603" s="62">
        <f>AN4604+AN4611+AN4620</f>
        <v>618500</v>
      </c>
      <c r="AO4603" s="62"/>
      <c r="AP4603" s="62">
        <f>AP4604+AP4611+AP4620</f>
        <v>618500</v>
      </c>
      <c r="AQ4603" s="62"/>
    </row>
    <row r="4604" spans="2:43" ht="18" customHeight="1" x14ac:dyDescent="0.2">
      <c r="B4604" s="4"/>
      <c r="C4604" s="117"/>
      <c r="D4604" s="117"/>
      <c r="E4604" s="117"/>
      <c r="F4604" s="48"/>
      <c r="G4604" s="11"/>
      <c r="H4604" s="117"/>
      <c r="I4604" s="124"/>
      <c r="J4604" s="124"/>
      <c r="K4604" s="144"/>
      <c r="L4604" s="11"/>
      <c r="M4604" s="143"/>
      <c r="N4604" s="42"/>
      <c r="O4604" s="127" t="s">
        <v>3</v>
      </c>
      <c r="P4604" s="123"/>
      <c r="Q4604" s="123"/>
      <c r="R4604" s="49"/>
      <c r="S4604" s="18"/>
      <c r="T4604" s="50" t="s">
        <v>7</v>
      </c>
      <c r="U4604" s="76"/>
      <c r="V4604" s="51">
        <f>V4605+V4608</f>
        <v>0</v>
      </c>
      <c r="X4604" s="51">
        <f>X4605+X4608</f>
        <v>141500</v>
      </c>
      <c r="Z4604" s="51">
        <f>Z4605+Z4608</f>
        <v>146800</v>
      </c>
      <c r="AB4604" s="51">
        <f>AB4605+AB4608</f>
        <v>282900</v>
      </c>
      <c r="AD4604" s="51">
        <f>AD4605+AD4608</f>
        <v>306500</v>
      </c>
      <c r="AF4604" s="51">
        <f>AF4605+AF4608</f>
        <v>255800</v>
      </c>
      <c r="AH4604" s="51">
        <f t="shared" si="819"/>
        <v>562300</v>
      </c>
      <c r="AI4604" s="63"/>
      <c r="AJ4604" s="51">
        <f>AJ4605+AJ4608</f>
        <v>96200</v>
      </c>
      <c r="AK4604" s="5"/>
      <c r="AL4604" s="51">
        <f>AL4605+AL4608</f>
        <v>333000</v>
      </c>
      <c r="AM4604" s="51"/>
      <c r="AN4604" s="51">
        <f>AN4605+AN4608</f>
        <v>344000</v>
      </c>
      <c r="AO4604" s="51"/>
      <c r="AP4604" s="51">
        <f>AP4605+AP4608</f>
        <v>344000</v>
      </c>
      <c r="AQ4604" s="51"/>
    </row>
    <row r="4605" spans="2:43" ht="18" customHeight="1" x14ac:dyDescent="0.2">
      <c r="B4605" s="4"/>
      <c r="C4605" s="117"/>
      <c r="D4605" s="117"/>
      <c r="E4605" s="117"/>
      <c r="F4605" s="48"/>
      <c r="G4605" s="11"/>
      <c r="H4605" s="117"/>
      <c r="I4605" s="124"/>
      <c r="J4605" s="124"/>
      <c r="K4605" s="144"/>
      <c r="L4605" s="11"/>
      <c r="M4605" s="143"/>
      <c r="N4605" s="42"/>
      <c r="O4605" s="128"/>
      <c r="P4605" s="129">
        <v>1</v>
      </c>
      <c r="Q4605" s="129"/>
      <c r="R4605" s="64"/>
      <c r="S4605" s="234"/>
      <c r="T4605" s="65" t="s">
        <v>8</v>
      </c>
      <c r="U4605" s="155"/>
      <c r="V4605" s="66">
        <f>V4606</f>
        <v>0</v>
      </c>
      <c r="X4605" s="66">
        <f>X4606</f>
        <v>116500</v>
      </c>
      <c r="Z4605" s="66">
        <f>Z4606</f>
        <v>120800</v>
      </c>
      <c r="AB4605" s="66">
        <f>AB4606</f>
        <v>253600</v>
      </c>
      <c r="AD4605" s="66">
        <f>AD4606</f>
        <v>274900</v>
      </c>
      <c r="AF4605" s="66">
        <f>AF4606</f>
        <v>255800</v>
      </c>
      <c r="AH4605" s="66">
        <f t="shared" si="819"/>
        <v>530700</v>
      </c>
      <c r="AI4605" s="5"/>
      <c r="AJ4605" s="66">
        <f>AJ4606</f>
        <v>86230</v>
      </c>
      <c r="AK4605" s="67"/>
      <c r="AL4605" s="66">
        <f t="shared" ref="AL4605:AP4606" si="822">AL4606</f>
        <v>300000</v>
      </c>
      <c r="AM4605" s="66"/>
      <c r="AN4605" s="66">
        <f t="shared" si="822"/>
        <v>310000</v>
      </c>
      <c r="AO4605" s="66"/>
      <c r="AP4605" s="66">
        <f t="shared" si="822"/>
        <v>310000</v>
      </c>
      <c r="AQ4605" s="66"/>
    </row>
    <row r="4606" spans="2:43" ht="18" customHeight="1" x14ac:dyDescent="0.2">
      <c r="B4606" s="4"/>
      <c r="C4606" s="117"/>
      <c r="D4606" s="117"/>
      <c r="E4606" s="117"/>
      <c r="F4606" s="48"/>
      <c r="G4606" s="11"/>
      <c r="H4606" s="117"/>
      <c r="I4606" s="124"/>
      <c r="J4606" s="124"/>
      <c r="K4606" s="144"/>
      <c r="L4606" s="11"/>
      <c r="M4606" s="143"/>
      <c r="N4606" s="42"/>
      <c r="O4606" s="128"/>
      <c r="P4606" s="130"/>
      <c r="Q4606" s="140" t="s">
        <v>173</v>
      </c>
      <c r="R4606" s="84"/>
      <c r="S4606" s="250"/>
      <c r="T4606" s="69" t="s">
        <v>204</v>
      </c>
      <c r="U4606" s="92"/>
      <c r="V4606" s="70">
        <f>V4607</f>
        <v>0</v>
      </c>
      <c r="X4606" s="447">
        <f>X4607</f>
        <v>116500</v>
      </c>
      <c r="Z4606" s="447">
        <f>Z4607</f>
        <v>120800</v>
      </c>
      <c r="AB4606" s="447">
        <f>AB4607</f>
        <v>253600</v>
      </c>
      <c r="AD4606" s="447">
        <f>AD4607</f>
        <v>274900</v>
      </c>
      <c r="AF4606" s="447">
        <f>AF4607</f>
        <v>255800</v>
      </c>
      <c r="AH4606" s="447">
        <f t="shared" si="819"/>
        <v>530700</v>
      </c>
      <c r="AI4606" s="67"/>
      <c r="AJ4606" s="447">
        <f>AJ4607</f>
        <v>86230</v>
      </c>
      <c r="AK4606" s="71"/>
      <c r="AL4606" s="447">
        <f t="shared" si="822"/>
        <v>300000</v>
      </c>
      <c r="AM4606" s="447"/>
      <c r="AN4606" s="447">
        <f t="shared" si="822"/>
        <v>310000</v>
      </c>
      <c r="AO4606" s="447"/>
      <c r="AP4606" s="447">
        <f t="shared" si="822"/>
        <v>310000</v>
      </c>
      <c r="AQ4606" s="447"/>
    </row>
    <row r="4607" spans="2:43" ht="18" customHeight="1" x14ac:dyDescent="0.2">
      <c r="B4607" s="4"/>
      <c r="C4607" s="117"/>
      <c r="D4607" s="117"/>
      <c r="E4607" s="117"/>
      <c r="F4607" s="48"/>
      <c r="G4607" s="11"/>
      <c r="H4607" s="117"/>
      <c r="I4607" s="124"/>
      <c r="J4607" s="124"/>
      <c r="K4607" s="144"/>
      <c r="L4607" s="11"/>
      <c r="M4607" s="143"/>
      <c r="N4607" s="42"/>
      <c r="O4607" s="128"/>
      <c r="P4607" s="130"/>
      <c r="Q4607" s="130"/>
      <c r="R4607" s="72" t="s">
        <v>3</v>
      </c>
      <c r="S4607" s="181"/>
      <c r="T4607" s="73" t="s">
        <v>204</v>
      </c>
      <c r="V4607" s="74">
        <v>0</v>
      </c>
      <c r="X4607" s="74">
        <v>116500</v>
      </c>
      <c r="Z4607" s="876">
        <v>120800</v>
      </c>
      <c r="AB4607" s="944">
        <v>253600</v>
      </c>
      <c r="AD4607" s="74">
        <v>274900</v>
      </c>
      <c r="AF4607" s="74">
        <v>255800</v>
      </c>
      <c r="AH4607" s="74">
        <f t="shared" si="819"/>
        <v>530700</v>
      </c>
      <c r="AI4607" s="446"/>
      <c r="AJ4607" s="74">
        <f t="shared" ref="AJ4607" si="823">CEILING(AB4607*34/100,10)</f>
        <v>86230</v>
      </c>
      <c r="AK4607" s="8"/>
      <c r="AL4607" s="74">
        <v>300000</v>
      </c>
      <c r="AM4607" s="74"/>
      <c r="AN4607" s="74">
        <v>310000</v>
      </c>
      <c r="AO4607" s="74"/>
      <c r="AP4607" s="74">
        <v>310000</v>
      </c>
      <c r="AQ4607" s="74"/>
    </row>
    <row r="4608" spans="2:43" ht="18" customHeight="1" x14ac:dyDescent="0.2">
      <c r="B4608" s="4"/>
      <c r="C4608" s="117"/>
      <c r="D4608" s="117"/>
      <c r="E4608" s="117"/>
      <c r="F4608" s="48"/>
      <c r="G4608" s="11"/>
      <c r="H4608" s="117"/>
      <c r="I4608" s="124"/>
      <c r="J4608" s="124"/>
      <c r="K4608" s="144"/>
      <c r="L4608" s="11"/>
      <c r="M4608" s="143"/>
      <c r="N4608" s="42"/>
      <c r="O4608" s="128"/>
      <c r="P4608" s="129">
        <v>4</v>
      </c>
      <c r="Q4608" s="129"/>
      <c r="R4608" s="64"/>
      <c r="S4608" s="234"/>
      <c r="T4608" s="65" t="s">
        <v>376</v>
      </c>
      <c r="U4608" s="155"/>
      <c r="V4608" s="66">
        <f>V4609</f>
        <v>0</v>
      </c>
      <c r="X4608" s="66">
        <f>X4609</f>
        <v>25000</v>
      </c>
      <c r="Z4608" s="66">
        <f>Z4609</f>
        <v>26000</v>
      </c>
      <c r="AB4608" s="66">
        <f>AB4609</f>
        <v>29300</v>
      </c>
      <c r="AD4608" s="66">
        <f>AD4609</f>
        <v>31600</v>
      </c>
      <c r="AF4608" s="66">
        <f>AF4609</f>
        <v>0</v>
      </c>
      <c r="AH4608" s="66">
        <f t="shared" si="819"/>
        <v>31600</v>
      </c>
      <c r="AI4608" s="8"/>
      <c r="AJ4608" s="66">
        <f>AJ4609</f>
        <v>9970</v>
      </c>
      <c r="AK4608" s="67"/>
      <c r="AL4608" s="66">
        <f t="shared" ref="AL4608:AP4609" si="824">AL4609</f>
        <v>33000</v>
      </c>
      <c r="AM4608" s="66"/>
      <c r="AN4608" s="66">
        <f t="shared" si="824"/>
        <v>34000</v>
      </c>
      <c r="AO4608" s="66"/>
      <c r="AP4608" s="66">
        <f t="shared" si="824"/>
        <v>34000</v>
      </c>
      <c r="AQ4608" s="66"/>
    </row>
    <row r="4609" spans="2:43" ht="18" customHeight="1" x14ac:dyDescent="0.2">
      <c r="B4609" s="4"/>
      <c r="C4609" s="117"/>
      <c r="D4609" s="117"/>
      <c r="E4609" s="117"/>
      <c r="F4609" s="48"/>
      <c r="G4609" s="11"/>
      <c r="H4609" s="117"/>
      <c r="I4609" s="124"/>
      <c r="J4609" s="124"/>
      <c r="K4609" s="144"/>
      <c r="L4609" s="11"/>
      <c r="M4609" s="143"/>
      <c r="N4609" s="42"/>
      <c r="O4609" s="128"/>
      <c r="P4609" s="130"/>
      <c r="Q4609" s="140">
        <v>1</v>
      </c>
      <c r="R4609" s="84"/>
      <c r="S4609" s="250"/>
      <c r="T4609" s="69" t="s">
        <v>76</v>
      </c>
      <c r="U4609" s="92"/>
      <c r="V4609" s="70">
        <f>V4610</f>
        <v>0</v>
      </c>
      <c r="X4609" s="447">
        <f>X4610</f>
        <v>25000</v>
      </c>
      <c r="Z4609" s="447">
        <f>Z4610</f>
        <v>26000</v>
      </c>
      <c r="AB4609" s="447">
        <f>AB4610</f>
        <v>29300</v>
      </c>
      <c r="AD4609" s="447">
        <f>AD4610</f>
        <v>31600</v>
      </c>
      <c r="AF4609" s="447">
        <f>AF4610</f>
        <v>0</v>
      </c>
      <c r="AH4609" s="447">
        <f t="shared" si="819"/>
        <v>31600</v>
      </c>
      <c r="AI4609" s="67"/>
      <c r="AJ4609" s="447">
        <f>AJ4610</f>
        <v>9970</v>
      </c>
      <c r="AK4609" s="71"/>
      <c r="AL4609" s="447">
        <f t="shared" si="824"/>
        <v>33000</v>
      </c>
      <c r="AM4609" s="447"/>
      <c r="AN4609" s="447">
        <f t="shared" si="824"/>
        <v>34000</v>
      </c>
      <c r="AO4609" s="447"/>
      <c r="AP4609" s="447">
        <f t="shared" si="824"/>
        <v>34000</v>
      </c>
      <c r="AQ4609" s="447"/>
    </row>
    <row r="4610" spans="2:43" ht="18" customHeight="1" x14ac:dyDescent="0.2">
      <c r="B4610" s="4"/>
      <c r="C4610" s="117"/>
      <c r="D4610" s="117"/>
      <c r="E4610" s="117"/>
      <c r="F4610" s="48"/>
      <c r="G4610" s="11"/>
      <c r="H4610" s="117"/>
      <c r="I4610" s="124"/>
      <c r="J4610" s="124"/>
      <c r="K4610" s="144"/>
      <c r="L4610" s="11"/>
      <c r="M4610" s="143"/>
      <c r="N4610" s="42"/>
      <c r="O4610" s="128"/>
      <c r="P4610" s="130"/>
      <c r="Q4610" s="130"/>
      <c r="R4610" s="72">
        <v>90</v>
      </c>
      <c r="S4610" s="181"/>
      <c r="T4610" s="73" t="s">
        <v>500</v>
      </c>
      <c r="V4610" s="74">
        <v>0</v>
      </c>
      <c r="X4610" s="74">
        <v>25000</v>
      </c>
      <c r="Z4610" s="876">
        <v>26000</v>
      </c>
      <c r="AB4610" s="944">
        <v>29300</v>
      </c>
      <c r="AD4610" s="74">
        <v>31600</v>
      </c>
      <c r="AF4610" s="74">
        <v>0</v>
      </c>
      <c r="AH4610" s="74">
        <f t="shared" si="819"/>
        <v>31600</v>
      </c>
      <c r="AI4610" s="446"/>
      <c r="AJ4610" s="74">
        <f t="shared" ref="AJ4610" si="825">CEILING(AB4610*34/100,10)</f>
        <v>9970</v>
      </c>
      <c r="AK4610" s="8"/>
      <c r="AL4610" s="74">
        <v>33000</v>
      </c>
      <c r="AM4610" s="74"/>
      <c r="AN4610" s="74">
        <v>34000</v>
      </c>
      <c r="AO4610" s="74"/>
      <c r="AP4610" s="74">
        <v>34000</v>
      </c>
      <c r="AQ4610" s="74"/>
    </row>
    <row r="4611" spans="2:43" ht="18" customHeight="1" x14ac:dyDescent="0.2">
      <c r="B4611" s="4"/>
      <c r="C4611" s="117"/>
      <c r="D4611" s="117"/>
      <c r="E4611" s="117"/>
      <c r="F4611" s="48"/>
      <c r="G4611" s="11"/>
      <c r="H4611" s="117"/>
      <c r="I4611" s="124"/>
      <c r="J4611" s="124"/>
      <c r="K4611" s="144"/>
      <c r="L4611" s="11"/>
      <c r="M4611" s="143"/>
      <c r="N4611" s="42"/>
      <c r="O4611" s="127" t="s">
        <v>0</v>
      </c>
      <c r="P4611" s="123"/>
      <c r="Q4611" s="123"/>
      <c r="R4611" s="49"/>
      <c r="S4611" s="18"/>
      <c r="T4611" s="50" t="s">
        <v>60</v>
      </c>
      <c r="U4611" s="76"/>
      <c r="V4611" s="88">
        <f>V4612+V4617</f>
        <v>0</v>
      </c>
      <c r="X4611" s="88">
        <f>X4612+X4617</f>
        <v>5000</v>
      </c>
      <c r="Z4611" s="88">
        <f>Z4612+Z4617</f>
        <v>5500</v>
      </c>
      <c r="AB4611" s="88">
        <f>AB4612+AB4617</f>
        <v>7800</v>
      </c>
      <c r="AD4611" s="88">
        <f>AD4612+AD4617</f>
        <v>8400</v>
      </c>
      <c r="AF4611" s="88">
        <f>AF4612+AF4617</f>
        <v>0</v>
      </c>
      <c r="AH4611" s="88">
        <f t="shared" si="819"/>
        <v>8400</v>
      </c>
      <c r="AI4611" s="8"/>
      <c r="AJ4611" s="88">
        <f>AJ4612+AJ4617</f>
        <v>2660</v>
      </c>
      <c r="AK4611" s="89"/>
      <c r="AL4611" s="88">
        <f>AL4612+AL4617</f>
        <v>9500</v>
      </c>
      <c r="AM4611" s="88"/>
      <c r="AN4611" s="88">
        <f>AN4612+AN4617</f>
        <v>10000</v>
      </c>
      <c r="AO4611" s="88"/>
      <c r="AP4611" s="88">
        <f>AP4612+AP4617</f>
        <v>10000</v>
      </c>
      <c r="AQ4611" s="88"/>
    </row>
    <row r="4612" spans="2:43" ht="18" hidden="1" customHeight="1" x14ac:dyDescent="0.2">
      <c r="B4612" s="4"/>
      <c r="C4612" s="117"/>
      <c r="D4612" s="117"/>
      <c r="E4612" s="117"/>
      <c r="F4612" s="48"/>
      <c r="G4612" s="11"/>
      <c r="H4612" s="117"/>
      <c r="I4612" s="124"/>
      <c r="J4612" s="124"/>
      <c r="K4612" s="144"/>
      <c r="L4612" s="11"/>
      <c r="M4612" s="143"/>
      <c r="N4612" s="42"/>
      <c r="O4612" s="128"/>
      <c r="P4612" s="129">
        <v>1</v>
      </c>
      <c r="Q4612" s="129"/>
      <c r="R4612" s="64"/>
      <c r="S4612" s="234"/>
      <c r="T4612" s="65" t="s">
        <v>8</v>
      </c>
      <c r="U4612" s="155"/>
      <c r="V4612" s="66">
        <f>V4613</f>
        <v>0</v>
      </c>
      <c r="X4612" s="66">
        <f>X4613</f>
        <v>0</v>
      </c>
      <c r="Z4612" s="66">
        <f>Z4613</f>
        <v>0</v>
      </c>
      <c r="AB4612" s="66">
        <f>AB4613</f>
        <v>0</v>
      </c>
      <c r="AD4612" s="66">
        <f>AD4613</f>
        <v>0</v>
      </c>
      <c r="AF4612" s="66">
        <f>AF4613</f>
        <v>0</v>
      </c>
      <c r="AH4612" s="66">
        <f t="shared" si="819"/>
        <v>0</v>
      </c>
      <c r="AI4612" s="89"/>
      <c r="AJ4612" s="66">
        <f>AJ4613</f>
        <v>0</v>
      </c>
      <c r="AK4612" s="67"/>
      <c r="AL4612" s="66">
        <f>AL4613</f>
        <v>0</v>
      </c>
      <c r="AM4612" s="66"/>
      <c r="AN4612" s="66">
        <f>AN4613</f>
        <v>0</v>
      </c>
      <c r="AO4612" s="66"/>
      <c r="AP4612" s="66">
        <f>AP4613</f>
        <v>0</v>
      </c>
      <c r="AQ4612" s="66"/>
    </row>
    <row r="4613" spans="2:43" ht="18" hidden="1" customHeight="1" x14ac:dyDescent="0.2">
      <c r="B4613" s="4"/>
      <c r="C4613" s="117"/>
      <c r="D4613" s="117"/>
      <c r="E4613" s="117"/>
      <c r="F4613" s="48"/>
      <c r="G4613" s="11"/>
      <c r="H4613" s="117"/>
      <c r="I4613" s="124"/>
      <c r="J4613" s="124"/>
      <c r="K4613" s="144"/>
      <c r="L4613" s="11"/>
      <c r="M4613" s="143"/>
      <c r="N4613" s="42"/>
      <c r="O4613" s="128"/>
      <c r="P4613" s="130"/>
      <c r="Q4613" s="131">
        <v>6</v>
      </c>
      <c r="R4613" s="72"/>
      <c r="S4613" s="181"/>
      <c r="T4613" s="69" t="s">
        <v>62</v>
      </c>
      <c r="U4613" s="92"/>
      <c r="V4613" s="70">
        <f>SUM(V4614:V4616)</f>
        <v>0</v>
      </c>
      <c r="X4613" s="447">
        <f>SUM(X4614:X4616)</f>
        <v>0</v>
      </c>
      <c r="Z4613" s="447">
        <f>SUM(Z4614:Z4616)</f>
        <v>0</v>
      </c>
      <c r="AB4613" s="447">
        <f>SUM(AB4614:AB4616)</f>
        <v>0</v>
      </c>
      <c r="AD4613" s="447">
        <f>SUM(AD4614:AD4616)</f>
        <v>0</v>
      </c>
      <c r="AF4613" s="447">
        <f>SUM(AF4614:AF4616)</f>
        <v>0</v>
      </c>
      <c r="AH4613" s="447">
        <f t="shared" si="819"/>
        <v>0</v>
      </c>
      <c r="AI4613" s="67"/>
      <c r="AJ4613" s="447">
        <f>SUM(AJ4614:AJ4616)</f>
        <v>0</v>
      </c>
      <c r="AK4613" s="71"/>
      <c r="AL4613" s="447">
        <f>SUM(AL4614:AL4616)</f>
        <v>0</v>
      </c>
      <c r="AM4613" s="447"/>
      <c r="AN4613" s="447">
        <f>SUM(AN4614:AN4616)</f>
        <v>0</v>
      </c>
      <c r="AO4613" s="447"/>
      <c r="AP4613" s="447">
        <f>SUM(AP4614:AP4616)</f>
        <v>0</v>
      </c>
      <c r="AQ4613" s="447"/>
    </row>
    <row r="4614" spans="2:43" ht="18" hidden="1" customHeight="1" x14ac:dyDescent="0.2">
      <c r="B4614" s="4"/>
      <c r="C4614" s="117"/>
      <c r="D4614" s="117"/>
      <c r="E4614" s="117"/>
      <c r="F4614" s="48"/>
      <c r="G4614" s="11"/>
      <c r="H4614" s="117"/>
      <c r="I4614" s="124"/>
      <c r="J4614" s="124"/>
      <c r="K4614" s="144"/>
      <c r="L4614" s="11"/>
      <c r="M4614" s="143"/>
      <c r="N4614" s="42"/>
      <c r="O4614" s="128"/>
      <c r="P4614" s="130"/>
      <c r="Q4614" s="131"/>
      <c r="R4614" s="72">
        <v>1</v>
      </c>
      <c r="S4614" s="181"/>
      <c r="T4614" s="73" t="s">
        <v>430</v>
      </c>
      <c r="V4614" s="74">
        <v>0</v>
      </c>
      <c r="X4614" s="74">
        <v>0</v>
      </c>
      <c r="Z4614" s="74">
        <v>0</v>
      </c>
      <c r="AB4614" s="74">
        <v>0</v>
      </c>
      <c r="AD4614" s="74">
        <v>0</v>
      </c>
      <c r="AF4614" s="74">
        <v>0</v>
      </c>
      <c r="AH4614" s="74">
        <f t="shared" si="819"/>
        <v>0</v>
      </c>
      <c r="AI4614" s="446"/>
      <c r="AJ4614" s="74">
        <v>0</v>
      </c>
      <c r="AK4614" s="8"/>
      <c r="AL4614" s="74">
        <v>0</v>
      </c>
      <c r="AM4614" s="74"/>
      <c r="AN4614" s="74">
        <v>0</v>
      </c>
      <c r="AO4614" s="74"/>
      <c r="AP4614" s="74">
        <v>0</v>
      </c>
      <c r="AQ4614" s="74"/>
    </row>
    <row r="4615" spans="2:43" ht="18" hidden="1" customHeight="1" x14ac:dyDescent="0.2">
      <c r="B4615" s="4"/>
      <c r="C4615" s="117"/>
      <c r="D4615" s="117"/>
      <c r="E4615" s="117"/>
      <c r="F4615" s="48"/>
      <c r="G4615" s="11"/>
      <c r="H4615" s="117"/>
      <c r="I4615" s="124"/>
      <c r="J4615" s="124"/>
      <c r="K4615" s="144"/>
      <c r="L4615" s="11"/>
      <c r="M4615" s="143"/>
      <c r="N4615" s="42"/>
      <c r="O4615" s="128"/>
      <c r="P4615" s="130"/>
      <c r="Q4615" s="131"/>
      <c r="R4615" s="72">
        <v>2</v>
      </c>
      <c r="S4615" s="181"/>
      <c r="T4615" s="73" t="s">
        <v>386</v>
      </c>
      <c r="V4615" s="74">
        <v>0</v>
      </c>
      <c r="X4615" s="74">
        <v>0</v>
      </c>
      <c r="Z4615" s="74">
        <v>0</v>
      </c>
      <c r="AB4615" s="74">
        <v>0</v>
      </c>
      <c r="AD4615" s="74">
        <v>0</v>
      </c>
      <c r="AF4615" s="74">
        <v>0</v>
      </c>
      <c r="AH4615" s="74">
        <f t="shared" si="819"/>
        <v>0</v>
      </c>
      <c r="AI4615" s="8"/>
      <c r="AJ4615" s="74">
        <v>0</v>
      </c>
      <c r="AK4615" s="8"/>
      <c r="AL4615" s="74">
        <v>0</v>
      </c>
      <c r="AM4615" s="74"/>
      <c r="AN4615" s="74">
        <v>0</v>
      </c>
      <c r="AO4615" s="74"/>
      <c r="AP4615" s="74">
        <v>0</v>
      </c>
      <c r="AQ4615" s="74"/>
    </row>
    <row r="4616" spans="2:43" ht="18" hidden="1" customHeight="1" x14ac:dyDescent="0.2">
      <c r="B4616" s="4"/>
      <c r="C4616" s="117"/>
      <c r="D4616" s="117"/>
      <c r="E4616" s="117"/>
      <c r="F4616" s="48"/>
      <c r="G4616" s="11"/>
      <c r="H4616" s="117"/>
      <c r="I4616" s="124"/>
      <c r="J4616" s="124"/>
      <c r="K4616" s="144"/>
      <c r="L4616" s="11"/>
      <c r="M4616" s="143"/>
      <c r="N4616" s="42"/>
      <c r="O4616" s="128"/>
      <c r="P4616" s="130"/>
      <c r="Q4616" s="131"/>
      <c r="R4616" s="72">
        <v>8</v>
      </c>
      <c r="S4616" s="181"/>
      <c r="T4616" s="73" t="s">
        <v>463</v>
      </c>
      <c r="V4616" s="74">
        <v>0</v>
      </c>
      <c r="X4616" s="74">
        <v>0</v>
      </c>
      <c r="Z4616" s="74">
        <v>0</v>
      </c>
      <c r="AB4616" s="74">
        <v>0</v>
      </c>
      <c r="AD4616" s="74">
        <v>0</v>
      </c>
      <c r="AF4616" s="74">
        <v>0</v>
      </c>
      <c r="AH4616" s="74">
        <f t="shared" si="819"/>
        <v>0</v>
      </c>
      <c r="AI4616" s="8"/>
      <c r="AJ4616" s="74">
        <v>0</v>
      </c>
      <c r="AK4616" s="8"/>
      <c r="AL4616" s="74">
        <v>0</v>
      </c>
      <c r="AM4616" s="74"/>
      <c r="AN4616" s="74">
        <v>0</v>
      </c>
      <c r="AO4616" s="74"/>
      <c r="AP4616" s="74">
        <v>0</v>
      </c>
      <c r="AQ4616" s="74"/>
    </row>
    <row r="4617" spans="2:43" ht="18" customHeight="1" x14ac:dyDescent="0.2">
      <c r="B4617" s="4"/>
      <c r="C4617" s="117"/>
      <c r="D4617" s="117"/>
      <c r="E4617" s="117"/>
      <c r="F4617" s="48"/>
      <c r="G4617" s="11"/>
      <c r="H4617" s="117"/>
      <c r="I4617" s="124"/>
      <c r="J4617" s="124"/>
      <c r="K4617" s="144"/>
      <c r="L4617" s="11"/>
      <c r="M4617" s="143"/>
      <c r="N4617" s="42"/>
      <c r="O4617" s="128"/>
      <c r="P4617" s="129">
        <v>4</v>
      </c>
      <c r="Q4617" s="129"/>
      <c r="R4617" s="64"/>
      <c r="S4617" s="234"/>
      <c r="T4617" s="65" t="s">
        <v>376</v>
      </c>
      <c r="U4617" s="155"/>
      <c r="V4617" s="66">
        <f>V4618</f>
        <v>0</v>
      </c>
      <c r="X4617" s="66">
        <f>X4618</f>
        <v>5000</v>
      </c>
      <c r="Z4617" s="66">
        <f>Z4618</f>
        <v>5500</v>
      </c>
      <c r="AB4617" s="66">
        <f>AB4618</f>
        <v>7800</v>
      </c>
      <c r="AD4617" s="66">
        <f>AD4618</f>
        <v>8400</v>
      </c>
      <c r="AF4617" s="66">
        <f>AF4618</f>
        <v>0</v>
      </c>
      <c r="AH4617" s="66">
        <f t="shared" si="819"/>
        <v>8400</v>
      </c>
      <c r="AI4617" s="8"/>
      <c r="AJ4617" s="66">
        <f>AJ4618</f>
        <v>2660</v>
      </c>
      <c r="AK4617" s="67"/>
      <c r="AL4617" s="66">
        <f t="shared" ref="AL4617:AP4618" si="826">AL4618</f>
        <v>9500</v>
      </c>
      <c r="AM4617" s="66"/>
      <c r="AN4617" s="66">
        <f t="shared" si="826"/>
        <v>10000</v>
      </c>
      <c r="AO4617" s="66"/>
      <c r="AP4617" s="66">
        <f t="shared" si="826"/>
        <v>10000</v>
      </c>
      <c r="AQ4617" s="66"/>
    </row>
    <row r="4618" spans="2:43" ht="18" customHeight="1" x14ac:dyDescent="0.2">
      <c r="B4618" s="4"/>
      <c r="C4618" s="117"/>
      <c r="D4618" s="117"/>
      <c r="E4618" s="117"/>
      <c r="F4618" s="48"/>
      <c r="G4618" s="11"/>
      <c r="H4618" s="117"/>
      <c r="I4618" s="124"/>
      <c r="J4618" s="124"/>
      <c r="K4618" s="144"/>
      <c r="L4618" s="11"/>
      <c r="M4618" s="143"/>
      <c r="N4618" s="42"/>
      <c r="O4618" s="128"/>
      <c r="P4618" s="130"/>
      <c r="Q4618" s="140">
        <v>6</v>
      </c>
      <c r="R4618" s="84"/>
      <c r="S4618" s="250"/>
      <c r="T4618" s="69" t="s">
        <v>62</v>
      </c>
      <c r="U4618" s="92"/>
      <c r="V4618" s="70">
        <f>V4619</f>
        <v>0</v>
      </c>
      <c r="X4618" s="447">
        <f>X4619</f>
        <v>5000</v>
      </c>
      <c r="Z4618" s="447">
        <f>Z4619</f>
        <v>5500</v>
      </c>
      <c r="AB4618" s="447">
        <f>AB4619</f>
        <v>7800</v>
      </c>
      <c r="AD4618" s="447">
        <f>AD4619</f>
        <v>8400</v>
      </c>
      <c r="AF4618" s="447">
        <f>AF4619</f>
        <v>0</v>
      </c>
      <c r="AH4618" s="447">
        <f t="shared" si="819"/>
        <v>8400</v>
      </c>
      <c r="AI4618" s="67"/>
      <c r="AJ4618" s="447">
        <f>AJ4619</f>
        <v>2660</v>
      </c>
      <c r="AK4618" s="71"/>
      <c r="AL4618" s="447">
        <f t="shared" si="826"/>
        <v>9500</v>
      </c>
      <c r="AM4618" s="447"/>
      <c r="AN4618" s="447">
        <f t="shared" si="826"/>
        <v>10000</v>
      </c>
      <c r="AO4618" s="447"/>
      <c r="AP4618" s="447">
        <f t="shared" si="826"/>
        <v>10000</v>
      </c>
      <c r="AQ4618" s="447"/>
    </row>
    <row r="4619" spans="2:43" ht="18" customHeight="1" x14ac:dyDescent="0.2">
      <c r="B4619" s="4"/>
      <c r="C4619" s="117"/>
      <c r="D4619" s="117"/>
      <c r="E4619" s="117"/>
      <c r="F4619" s="48"/>
      <c r="G4619" s="11"/>
      <c r="H4619" s="117"/>
      <c r="I4619" s="124"/>
      <c r="J4619" s="124"/>
      <c r="K4619" s="144"/>
      <c r="L4619" s="11"/>
      <c r="M4619" s="143"/>
      <c r="N4619" s="42"/>
      <c r="O4619" s="128"/>
      <c r="P4619" s="130"/>
      <c r="Q4619" s="130"/>
      <c r="R4619" s="72" t="s">
        <v>3</v>
      </c>
      <c r="S4619" s="181"/>
      <c r="T4619" s="73" t="s">
        <v>430</v>
      </c>
      <c r="V4619" s="74">
        <v>0</v>
      </c>
      <c r="X4619" s="74">
        <v>5000</v>
      </c>
      <c r="Z4619" s="876">
        <v>5500</v>
      </c>
      <c r="AB4619" s="944">
        <v>7800</v>
      </c>
      <c r="AD4619" s="74">
        <v>8400</v>
      </c>
      <c r="AF4619" s="74">
        <v>0</v>
      </c>
      <c r="AH4619" s="74">
        <f t="shared" si="819"/>
        <v>8400</v>
      </c>
      <c r="AI4619" s="446"/>
      <c r="AJ4619" s="74">
        <f t="shared" ref="AJ4619" si="827">CEILING(AB4619*34/100,10)</f>
        <v>2660</v>
      </c>
      <c r="AK4619" s="8"/>
      <c r="AL4619" s="74">
        <v>9500</v>
      </c>
      <c r="AM4619" s="74"/>
      <c r="AN4619" s="74">
        <v>10000</v>
      </c>
      <c r="AO4619" s="74"/>
      <c r="AP4619" s="74">
        <v>10000</v>
      </c>
      <c r="AQ4619" s="74"/>
    </row>
    <row r="4620" spans="2:43" ht="18" customHeight="1" x14ac:dyDescent="0.2">
      <c r="B4620" s="4"/>
      <c r="C4620" s="117"/>
      <c r="D4620" s="117"/>
      <c r="E4620" s="117"/>
      <c r="F4620" s="48"/>
      <c r="G4620" s="11"/>
      <c r="H4620" s="117"/>
      <c r="I4620" s="124"/>
      <c r="J4620" s="124"/>
      <c r="K4620" s="144"/>
      <c r="L4620" s="11"/>
      <c r="M4620" s="143"/>
      <c r="N4620" s="42"/>
      <c r="O4620" s="127" t="s">
        <v>18</v>
      </c>
      <c r="P4620" s="123"/>
      <c r="Q4620" s="123"/>
      <c r="R4620" s="49"/>
      <c r="S4620" s="18"/>
      <c r="T4620" s="50" t="s">
        <v>190</v>
      </c>
      <c r="U4620" s="76"/>
      <c r="V4620" s="51">
        <f>V4621+V4633</f>
        <v>0</v>
      </c>
      <c r="X4620" s="51">
        <f>X4621+X4633</f>
        <v>147000</v>
      </c>
      <c r="Z4620" s="51">
        <f>Z4621+Z4633+Z4628</f>
        <v>158600</v>
      </c>
      <c r="AB4620" s="51">
        <f>AB4621+AB4633+AB4628</f>
        <v>224900</v>
      </c>
      <c r="AD4620" s="51">
        <f t="shared" ref="AD4620:AO4620" si="828">AD4621+AD4633+AD4628</f>
        <v>235700</v>
      </c>
      <c r="AE4620" s="51">
        <f t="shared" si="828"/>
        <v>0</v>
      </c>
      <c r="AF4620" s="51">
        <f t="shared" si="828"/>
        <v>0</v>
      </c>
      <c r="AG4620" s="51">
        <f t="shared" si="828"/>
        <v>0</v>
      </c>
      <c r="AH4620" s="51">
        <f t="shared" si="819"/>
        <v>235700</v>
      </c>
      <c r="AI4620" s="8"/>
      <c r="AJ4620" s="51">
        <f t="shared" ref="AJ4620" si="829">AJ4621+AJ4633+AJ4628</f>
        <v>56240</v>
      </c>
      <c r="AK4620" s="51">
        <f t="shared" ref="AK4620" si="830">AK4621+AK4633+AK4628</f>
        <v>0</v>
      </c>
      <c r="AL4620" s="51">
        <f t="shared" si="828"/>
        <v>250500</v>
      </c>
      <c r="AM4620" s="51"/>
      <c r="AN4620" s="51">
        <f t="shared" si="828"/>
        <v>264500</v>
      </c>
      <c r="AO4620" s="51">
        <f t="shared" si="828"/>
        <v>0</v>
      </c>
      <c r="AP4620" s="51">
        <f t="shared" ref="AP4620:AQ4620" si="831">AP4621+AP4633+AP4628</f>
        <v>264500</v>
      </c>
      <c r="AQ4620" s="51">
        <f t="shared" si="831"/>
        <v>0</v>
      </c>
    </row>
    <row r="4621" spans="2:43" ht="18" customHeight="1" x14ac:dyDescent="0.2">
      <c r="B4621" s="4"/>
      <c r="C4621" s="117"/>
      <c r="D4621" s="117"/>
      <c r="E4621" s="117"/>
      <c r="F4621" s="48"/>
      <c r="G4621" s="11"/>
      <c r="H4621" s="117"/>
      <c r="I4621" s="124"/>
      <c r="J4621" s="124"/>
      <c r="K4621" s="144"/>
      <c r="L4621" s="11"/>
      <c r="M4621" s="143"/>
      <c r="N4621" s="42"/>
      <c r="O4621" s="128"/>
      <c r="P4621" s="129">
        <v>2</v>
      </c>
      <c r="Q4621" s="129"/>
      <c r="R4621" s="64"/>
      <c r="S4621" s="234"/>
      <c r="T4621" s="65" t="s">
        <v>195</v>
      </c>
      <c r="U4621" s="155"/>
      <c r="V4621" s="66">
        <f>V4622+V4624+V4626</f>
        <v>0</v>
      </c>
      <c r="X4621" s="66">
        <f>X4622+X4624+X4626</f>
        <v>11900</v>
      </c>
      <c r="Z4621" s="66">
        <f>Z4622+Z4624+Z4626</f>
        <v>13600</v>
      </c>
      <c r="AB4621" s="66">
        <f>AB4622+AB4624+AB4626</f>
        <v>22900</v>
      </c>
      <c r="AD4621" s="66">
        <f>AD4622+AD4624+AD4626</f>
        <v>23600</v>
      </c>
      <c r="AF4621" s="66">
        <f>AF4622+AF4624+AF4626</f>
        <v>0</v>
      </c>
      <c r="AH4621" s="66">
        <f t="shared" si="819"/>
        <v>23600</v>
      </c>
      <c r="AI4621" s="51">
        <f t="shared" ref="AI4621" si="832">AI4622+AI4634+AI4629</f>
        <v>0</v>
      </c>
      <c r="AJ4621" s="66">
        <f>AJ4622+AJ4624+AJ4626</f>
        <v>5730</v>
      </c>
      <c r="AK4621" s="67"/>
      <c r="AL4621" s="66">
        <f>AL4622+AL4624+AL4626</f>
        <v>25000</v>
      </c>
      <c r="AM4621" s="66"/>
      <c r="AN4621" s="66">
        <f>AN4622+AN4624+AN4626</f>
        <v>26000</v>
      </c>
      <c r="AO4621" s="66"/>
      <c r="AP4621" s="66">
        <f>AP4622+AP4624+AP4626</f>
        <v>26000</v>
      </c>
      <c r="AQ4621" s="66"/>
    </row>
    <row r="4622" spans="2:43" ht="18" customHeight="1" x14ac:dyDescent="0.2">
      <c r="B4622" s="4"/>
      <c r="C4622" s="117"/>
      <c r="D4622" s="117"/>
      <c r="E4622" s="117"/>
      <c r="F4622" s="48"/>
      <c r="G4622" s="11"/>
      <c r="H4622" s="117"/>
      <c r="I4622" s="124"/>
      <c r="J4622" s="124"/>
      <c r="K4622" s="144"/>
      <c r="L4622" s="11"/>
      <c r="M4622" s="143"/>
      <c r="N4622" s="42"/>
      <c r="O4622" s="128"/>
      <c r="P4622" s="130"/>
      <c r="Q4622" s="131">
        <v>1</v>
      </c>
      <c r="R4622" s="68"/>
      <c r="S4622" s="35"/>
      <c r="T4622" s="69" t="s">
        <v>47</v>
      </c>
      <c r="U4622" s="92"/>
      <c r="V4622" s="70">
        <f>V4623</f>
        <v>0</v>
      </c>
      <c r="X4622" s="447">
        <f>X4623</f>
        <v>6900</v>
      </c>
      <c r="Z4622" s="447">
        <f>Z4623</f>
        <v>7600</v>
      </c>
      <c r="AB4622" s="447">
        <f>AB4623</f>
        <v>13900</v>
      </c>
      <c r="AD4622" s="447">
        <f>AD4623</f>
        <v>14600</v>
      </c>
      <c r="AF4622" s="447">
        <f>AF4623</f>
        <v>0</v>
      </c>
      <c r="AH4622" s="447">
        <f t="shared" si="819"/>
        <v>14600</v>
      </c>
      <c r="AI4622" s="67"/>
      <c r="AJ4622" s="447">
        <f>AJ4623</f>
        <v>3480</v>
      </c>
      <c r="AK4622" s="71"/>
      <c r="AL4622" s="447">
        <f>AL4623</f>
        <v>16000</v>
      </c>
      <c r="AM4622" s="447"/>
      <c r="AN4622" s="447">
        <f>AN4623</f>
        <v>17000</v>
      </c>
      <c r="AO4622" s="447"/>
      <c r="AP4622" s="447">
        <f>AP4623</f>
        <v>17000</v>
      </c>
      <c r="AQ4622" s="447"/>
    </row>
    <row r="4623" spans="2:43" ht="18" customHeight="1" x14ac:dyDescent="0.2">
      <c r="B4623" s="4"/>
      <c r="C4623" s="117"/>
      <c r="D4623" s="117"/>
      <c r="E4623" s="117"/>
      <c r="F4623" s="48"/>
      <c r="G4623" s="11"/>
      <c r="H4623" s="117"/>
      <c r="I4623" s="124"/>
      <c r="J4623" s="124"/>
      <c r="K4623" s="144"/>
      <c r="L4623" s="11"/>
      <c r="M4623" s="143"/>
      <c r="N4623" s="42"/>
      <c r="O4623" s="128"/>
      <c r="P4623" s="130"/>
      <c r="Q4623" s="130"/>
      <c r="R4623" s="72" t="s">
        <v>3</v>
      </c>
      <c r="S4623" s="181"/>
      <c r="T4623" s="73" t="s">
        <v>17</v>
      </c>
      <c r="V4623" s="74">
        <v>0</v>
      </c>
      <c r="X4623" s="74">
        <v>6900</v>
      </c>
      <c r="Z4623" s="876">
        <v>7600</v>
      </c>
      <c r="AB4623" s="74">
        <v>13900</v>
      </c>
      <c r="AD4623" s="74">
        <v>14600</v>
      </c>
      <c r="AF4623" s="74">
        <v>0</v>
      </c>
      <c r="AH4623" s="74">
        <f t="shared" si="819"/>
        <v>14600</v>
      </c>
      <c r="AI4623" s="446"/>
      <c r="AJ4623" s="74">
        <f>CEILING(AB4623*25/100,10)</f>
        <v>3480</v>
      </c>
      <c r="AK4623" s="8"/>
      <c r="AL4623" s="74">
        <v>16000</v>
      </c>
      <c r="AM4623" s="74"/>
      <c r="AN4623" s="74">
        <v>17000</v>
      </c>
      <c r="AO4623" s="74"/>
      <c r="AP4623" s="74">
        <v>17000</v>
      </c>
      <c r="AQ4623" s="74"/>
    </row>
    <row r="4624" spans="2:43" ht="18" customHeight="1" x14ac:dyDescent="0.2">
      <c r="B4624" s="4"/>
      <c r="C4624" s="117"/>
      <c r="D4624" s="117"/>
      <c r="E4624" s="117"/>
      <c r="F4624" s="48"/>
      <c r="G4624" s="11"/>
      <c r="H4624" s="117"/>
      <c r="I4624" s="124"/>
      <c r="J4624" s="124"/>
      <c r="K4624" s="144"/>
      <c r="L4624" s="11"/>
      <c r="M4624" s="143"/>
      <c r="N4624" s="42"/>
      <c r="O4624" s="128"/>
      <c r="P4624" s="130"/>
      <c r="Q4624" s="131">
        <v>2</v>
      </c>
      <c r="R4624" s="68"/>
      <c r="S4624" s="35"/>
      <c r="T4624" s="69" t="s">
        <v>227</v>
      </c>
      <c r="U4624" s="92"/>
      <c r="V4624" s="70">
        <f>V4625</f>
        <v>0</v>
      </c>
      <c r="X4624" s="447">
        <f>X4625</f>
        <v>0</v>
      </c>
      <c r="Z4624" s="447">
        <f>Z4625</f>
        <v>0</v>
      </c>
      <c r="AB4624" s="447">
        <f>AB4625</f>
        <v>4000</v>
      </c>
      <c r="AD4624" s="447">
        <f>AD4625</f>
        <v>4000</v>
      </c>
      <c r="AF4624" s="447">
        <f>AF4625</f>
        <v>0</v>
      </c>
      <c r="AH4624" s="447">
        <f t="shared" ref="AH4624:AH4689" si="833">AD4624+AF4624</f>
        <v>4000</v>
      </c>
      <c r="AI4624" s="8"/>
      <c r="AJ4624" s="447">
        <f>AJ4625</f>
        <v>1000</v>
      </c>
      <c r="AK4624" s="71"/>
      <c r="AL4624" s="447">
        <f>AL4625</f>
        <v>4000</v>
      </c>
      <c r="AM4624" s="447"/>
      <c r="AN4624" s="447">
        <f>AN4625</f>
        <v>4000</v>
      </c>
      <c r="AO4624" s="447"/>
      <c r="AP4624" s="447">
        <f>AP4625</f>
        <v>4000</v>
      </c>
      <c r="AQ4624" s="447"/>
    </row>
    <row r="4625" spans="2:43" ht="18" customHeight="1" x14ac:dyDescent="0.2">
      <c r="B4625" s="4"/>
      <c r="C4625" s="117"/>
      <c r="D4625" s="117"/>
      <c r="E4625" s="117"/>
      <c r="F4625" s="48"/>
      <c r="G4625" s="11"/>
      <c r="H4625" s="117"/>
      <c r="I4625" s="124"/>
      <c r="J4625" s="124"/>
      <c r="K4625" s="144"/>
      <c r="L4625" s="11"/>
      <c r="M4625" s="143"/>
      <c r="N4625" s="42"/>
      <c r="O4625" s="128"/>
      <c r="P4625" s="130"/>
      <c r="Q4625" s="130"/>
      <c r="R4625" s="72" t="s">
        <v>0</v>
      </c>
      <c r="S4625" s="181"/>
      <c r="T4625" s="73" t="s">
        <v>228</v>
      </c>
      <c r="V4625" s="74">
        <v>0</v>
      </c>
      <c r="X4625" s="74">
        <v>0</v>
      </c>
      <c r="Z4625" s="74">
        <v>0</v>
      </c>
      <c r="AB4625" s="74">
        <v>4000</v>
      </c>
      <c r="AD4625" s="74">
        <v>4000</v>
      </c>
      <c r="AF4625" s="74">
        <v>0</v>
      </c>
      <c r="AH4625" s="74">
        <f t="shared" si="833"/>
        <v>4000</v>
      </c>
      <c r="AI4625" s="446"/>
      <c r="AJ4625" s="74">
        <f>CEILING(AB4625*25/100,10)</f>
        <v>1000</v>
      </c>
      <c r="AK4625" s="8"/>
      <c r="AL4625" s="74">
        <v>4000</v>
      </c>
      <c r="AM4625" s="74"/>
      <c r="AN4625" s="74">
        <v>4000</v>
      </c>
      <c r="AO4625" s="74"/>
      <c r="AP4625" s="74">
        <v>4000</v>
      </c>
      <c r="AQ4625" s="74"/>
    </row>
    <row r="4626" spans="2:43" ht="18" customHeight="1" x14ac:dyDescent="0.2">
      <c r="B4626" s="4"/>
      <c r="C4626" s="117"/>
      <c r="D4626" s="117"/>
      <c r="E4626" s="117"/>
      <c r="F4626" s="48"/>
      <c r="G4626" s="11"/>
      <c r="H4626" s="117"/>
      <c r="I4626" s="142"/>
      <c r="J4626" s="143"/>
      <c r="K4626" s="144"/>
      <c r="L4626" s="11"/>
      <c r="M4626" s="143"/>
      <c r="N4626" s="42"/>
      <c r="O4626" s="128"/>
      <c r="P4626" s="130"/>
      <c r="Q4626" s="131">
        <v>6</v>
      </c>
      <c r="R4626" s="84"/>
      <c r="S4626" s="250"/>
      <c r="T4626" s="69" t="s">
        <v>19</v>
      </c>
      <c r="U4626" s="92"/>
      <c r="V4626" s="70">
        <f>V4627</f>
        <v>0</v>
      </c>
      <c r="X4626" s="447">
        <f>X4627</f>
        <v>5000</v>
      </c>
      <c r="Z4626" s="447">
        <f>Z4627</f>
        <v>6000</v>
      </c>
      <c r="AB4626" s="447">
        <f>AB4627</f>
        <v>5000</v>
      </c>
      <c r="AD4626" s="447">
        <f>AD4627</f>
        <v>5000</v>
      </c>
      <c r="AF4626" s="447">
        <f>AF4627</f>
        <v>0</v>
      </c>
      <c r="AH4626" s="447">
        <f t="shared" si="833"/>
        <v>5000</v>
      </c>
      <c r="AI4626" s="8"/>
      <c r="AJ4626" s="447">
        <f>AJ4627</f>
        <v>1250</v>
      </c>
      <c r="AK4626" s="71"/>
      <c r="AL4626" s="447">
        <f>AL4627</f>
        <v>5000</v>
      </c>
      <c r="AM4626" s="447"/>
      <c r="AN4626" s="447">
        <f>AN4627</f>
        <v>5000</v>
      </c>
      <c r="AO4626" s="447"/>
      <c r="AP4626" s="447">
        <f>AP4627</f>
        <v>5000</v>
      </c>
      <c r="AQ4626" s="447"/>
    </row>
    <row r="4627" spans="2:43" ht="18" customHeight="1" x14ac:dyDescent="0.2">
      <c r="B4627" s="4"/>
      <c r="C4627" s="117"/>
      <c r="D4627" s="117"/>
      <c r="E4627" s="117"/>
      <c r="F4627" s="48"/>
      <c r="G4627" s="11"/>
      <c r="H4627" s="117"/>
      <c r="I4627" s="142"/>
      <c r="J4627" s="143"/>
      <c r="K4627" s="144"/>
      <c r="L4627" s="11"/>
      <c r="M4627" s="143"/>
      <c r="N4627" s="42"/>
      <c r="O4627" s="128"/>
      <c r="P4627" s="130"/>
      <c r="Q4627" s="130"/>
      <c r="R4627" s="72" t="s">
        <v>3</v>
      </c>
      <c r="S4627" s="181"/>
      <c r="T4627" s="73" t="s">
        <v>243</v>
      </c>
      <c r="V4627" s="74">
        <v>0</v>
      </c>
      <c r="X4627" s="74">
        <v>5000</v>
      </c>
      <c r="Z4627" s="876">
        <v>6000</v>
      </c>
      <c r="AB4627" s="74">
        <v>5000</v>
      </c>
      <c r="AD4627" s="74">
        <v>5000</v>
      </c>
      <c r="AF4627" s="74">
        <v>0</v>
      </c>
      <c r="AH4627" s="74">
        <f t="shared" si="833"/>
        <v>5000</v>
      </c>
      <c r="AI4627" s="446"/>
      <c r="AJ4627" s="74">
        <f>CEILING(AB4627*25/100,10)</f>
        <v>1250</v>
      </c>
      <c r="AK4627" s="8"/>
      <c r="AL4627" s="74">
        <v>5000</v>
      </c>
      <c r="AM4627" s="74"/>
      <c r="AN4627" s="74">
        <v>5000</v>
      </c>
      <c r="AO4627" s="74"/>
      <c r="AP4627" s="74">
        <v>5000</v>
      </c>
      <c r="AQ4627" s="74"/>
    </row>
    <row r="4628" spans="2:43" ht="18" customHeight="1" x14ac:dyDescent="0.2">
      <c r="B4628" s="4"/>
      <c r="C4628" s="117"/>
      <c r="D4628" s="117"/>
      <c r="E4628" s="117"/>
      <c r="F4628" s="48"/>
      <c r="G4628" s="11"/>
      <c r="H4628" s="117"/>
      <c r="I4628" s="124"/>
      <c r="J4628" s="124"/>
      <c r="K4628" s="144"/>
      <c r="L4628" s="11"/>
      <c r="M4628" s="143"/>
      <c r="N4628" s="42"/>
      <c r="O4628" s="128"/>
      <c r="P4628" s="129">
        <v>3</v>
      </c>
      <c r="Q4628" s="129"/>
      <c r="R4628" s="64"/>
      <c r="S4628" s="234"/>
      <c r="T4628" s="65" t="s">
        <v>215</v>
      </c>
      <c r="U4628" s="155"/>
      <c r="V4628" s="66">
        <f>V4629+V4631+V4633</f>
        <v>0</v>
      </c>
      <c r="X4628" s="66">
        <f>X4629+X4631+X4633</f>
        <v>142000</v>
      </c>
      <c r="Z4628" s="66">
        <f>Z4629+Z4631</f>
        <v>0</v>
      </c>
      <c r="AB4628" s="66">
        <f>AB4629+AB4631</f>
        <v>1000</v>
      </c>
      <c r="AD4628" s="66">
        <f>AD4629+AD4631</f>
        <v>1000</v>
      </c>
      <c r="AF4628" s="66">
        <f>AF4629+AF4631</f>
        <v>0</v>
      </c>
      <c r="AH4628" s="66">
        <f t="shared" si="833"/>
        <v>1000</v>
      </c>
      <c r="AI4628" s="8"/>
      <c r="AJ4628" s="66">
        <f t="shared" ref="AJ4628" si="834">AJ4629+AJ4631</f>
        <v>250</v>
      </c>
      <c r="AK4628" s="66">
        <f t="shared" ref="AK4628" si="835">AK4629+AK4631</f>
        <v>0</v>
      </c>
      <c r="AL4628" s="66">
        <f t="shared" ref="AL4628" si="836">AL4629+AL4631</f>
        <v>1000</v>
      </c>
      <c r="AM4628" s="66"/>
      <c r="AN4628" s="66">
        <f t="shared" ref="AN4628:AP4628" si="837">AN4629+AN4631</f>
        <v>1000</v>
      </c>
      <c r="AO4628" s="66">
        <f t="shared" ref="AO4628:AQ4628" si="838">AO4629+AO4631</f>
        <v>0</v>
      </c>
      <c r="AP4628" s="66">
        <f t="shared" si="837"/>
        <v>1000</v>
      </c>
      <c r="AQ4628" s="66">
        <f t="shared" si="838"/>
        <v>0</v>
      </c>
    </row>
    <row r="4629" spans="2:43" ht="18" customHeight="1" x14ac:dyDescent="0.2">
      <c r="B4629" s="4"/>
      <c r="C4629" s="117"/>
      <c r="D4629" s="117"/>
      <c r="E4629" s="117"/>
      <c r="F4629" s="48"/>
      <c r="G4629" s="11"/>
      <c r="H4629" s="117"/>
      <c r="I4629" s="124"/>
      <c r="J4629" s="124"/>
      <c r="K4629" s="144"/>
      <c r="L4629" s="11"/>
      <c r="M4629" s="143"/>
      <c r="N4629" s="42"/>
      <c r="O4629" s="128"/>
      <c r="P4629" s="130"/>
      <c r="Q4629" s="131">
        <v>1</v>
      </c>
      <c r="R4629" s="68"/>
      <c r="S4629" s="35"/>
      <c r="T4629" s="69" t="s">
        <v>20</v>
      </c>
      <c r="U4629" s="92"/>
      <c r="V4629" s="70">
        <f>V4630</f>
        <v>0</v>
      </c>
      <c r="X4629" s="447">
        <f>X4630</f>
        <v>6900</v>
      </c>
      <c r="Z4629" s="447">
        <f>Z4630</f>
        <v>0</v>
      </c>
      <c r="AB4629" s="447">
        <f>AB4630</f>
        <v>1000</v>
      </c>
      <c r="AD4629" s="447">
        <f>AD4630</f>
        <v>1000</v>
      </c>
      <c r="AF4629" s="447">
        <f>AF4630</f>
        <v>0</v>
      </c>
      <c r="AH4629" s="447">
        <f t="shared" si="833"/>
        <v>1000</v>
      </c>
      <c r="AI4629" s="66">
        <f t="shared" ref="AI4629" si="839">AI4630+AI4632</f>
        <v>0</v>
      </c>
      <c r="AJ4629" s="447">
        <f>AJ4630</f>
        <v>250</v>
      </c>
      <c r="AK4629" s="71"/>
      <c r="AL4629" s="447">
        <f>AL4630</f>
        <v>1000</v>
      </c>
      <c r="AM4629" s="447"/>
      <c r="AN4629" s="447">
        <f>AN4630</f>
        <v>1000</v>
      </c>
      <c r="AO4629" s="447"/>
      <c r="AP4629" s="447">
        <f>AP4630</f>
        <v>1000</v>
      </c>
      <c r="AQ4629" s="447"/>
    </row>
    <row r="4630" spans="2:43" ht="18" customHeight="1" x14ac:dyDescent="0.2">
      <c r="B4630" s="4"/>
      <c r="C4630" s="117"/>
      <c r="D4630" s="117"/>
      <c r="E4630" s="117"/>
      <c r="F4630" s="48"/>
      <c r="G4630" s="11"/>
      <c r="H4630" s="117"/>
      <c r="I4630" s="124"/>
      <c r="J4630" s="124"/>
      <c r="K4630" s="144"/>
      <c r="L4630" s="11"/>
      <c r="M4630" s="143"/>
      <c r="N4630" s="42"/>
      <c r="O4630" s="128"/>
      <c r="P4630" s="130"/>
      <c r="Q4630" s="130"/>
      <c r="R4630" s="72" t="s">
        <v>3</v>
      </c>
      <c r="S4630" s="181"/>
      <c r="T4630" s="73" t="s">
        <v>20</v>
      </c>
      <c r="V4630" s="74">
        <v>0</v>
      </c>
      <c r="X4630" s="74">
        <v>6900</v>
      </c>
      <c r="Z4630" s="876">
        <v>0</v>
      </c>
      <c r="AB4630" s="944">
        <v>1000</v>
      </c>
      <c r="AD4630" s="74">
        <v>1000</v>
      </c>
      <c r="AF4630" s="74">
        <v>0</v>
      </c>
      <c r="AH4630" s="74">
        <f t="shared" si="833"/>
        <v>1000</v>
      </c>
      <c r="AI4630" s="446"/>
      <c r="AJ4630" s="74">
        <f>CEILING(AB4630*25/100,10)</f>
        <v>250</v>
      </c>
      <c r="AK4630" s="8"/>
      <c r="AL4630" s="74">
        <v>1000</v>
      </c>
      <c r="AM4630" s="74"/>
      <c r="AN4630" s="74">
        <v>1000</v>
      </c>
      <c r="AO4630" s="74"/>
      <c r="AP4630" s="74">
        <v>1000</v>
      </c>
      <c r="AQ4630" s="74"/>
    </row>
    <row r="4631" spans="2:43" ht="18" hidden="1" customHeight="1" x14ac:dyDescent="0.2">
      <c r="B4631" s="4"/>
      <c r="C4631" s="117"/>
      <c r="D4631" s="117"/>
      <c r="E4631" s="117"/>
      <c r="F4631" s="48"/>
      <c r="G4631" s="11"/>
      <c r="H4631" s="117"/>
      <c r="I4631" s="124"/>
      <c r="J4631" s="124"/>
      <c r="K4631" s="144"/>
      <c r="L4631" s="11"/>
      <c r="M4631" s="143"/>
      <c r="N4631" s="42"/>
      <c r="O4631" s="128"/>
      <c r="P4631" s="130"/>
      <c r="Q4631" s="131">
        <v>3</v>
      </c>
      <c r="R4631" s="68"/>
      <c r="S4631" s="35"/>
      <c r="T4631" s="69" t="s">
        <v>22</v>
      </c>
      <c r="U4631" s="92"/>
      <c r="V4631" s="70">
        <f>V4632</f>
        <v>0</v>
      </c>
      <c r="X4631" s="447">
        <f>X4632</f>
        <v>0</v>
      </c>
      <c r="Z4631" s="447">
        <f>Z4632</f>
        <v>0</v>
      </c>
      <c r="AB4631" s="447">
        <f>AB4632</f>
        <v>0</v>
      </c>
      <c r="AD4631" s="447">
        <f>AD4632</f>
        <v>0</v>
      </c>
      <c r="AF4631" s="447">
        <f>AF4632</f>
        <v>0</v>
      </c>
      <c r="AH4631" s="447">
        <f t="shared" si="833"/>
        <v>0</v>
      </c>
      <c r="AI4631" s="8"/>
      <c r="AJ4631" s="447">
        <f>AJ4632</f>
        <v>0</v>
      </c>
      <c r="AK4631" s="71"/>
      <c r="AL4631" s="447">
        <f>AL4632</f>
        <v>0</v>
      </c>
      <c r="AM4631" s="447"/>
      <c r="AN4631" s="447">
        <f>AN4632</f>
        <v>0</v>
      </c>
      <c r="AO4631" s="447"/>
      <c r="AP4631" s="447">
        <f>AP4632</f>
        <v>0</v>
      </c>
      <c r="AQ4631" s="447"/>
    </row>
    <row r="4632" spans="2:43" ht="18" hidden="1" customHeight="1" x14ac:dyDescent="0.2">
      <c r="B4632" s="4"/>
      <c r="C4632" s="117"/>
      <c r="D4632" s="117"/>
      <c r="E4632" s="117"/>
      <c r="F4632" s="48"/>
      <c r="G4632" s="11"/>
      <c r="H4632" s="117"/>
      <c r="I4632" s="124"/>
      <c r="J4632" s="124"/>
      <c r="K4632" s="144"/>
      <c r="L4632" s="11"/>
      <c r="M4632" s="143"/>
      <c r="N4632" s="42"/>
      <c r="O4632" s="128"/>
      <c r="P4632" s="130"/>
      <c r="Q4632" s="130"/>
      <c r="R4632" s="72">
        <v>1</v>
      </c>
      <c r="S4632" s="181"/>
      <c r="T4632" s="73" t="s">
        <v>22</v>
      </c>
      <c r="V4632" s="74">
        <v>0</v>
      </c>
      <c r="X4632" s="74">
        <v>0</v>
      </c>
      <c r="Z4632" s="74">
        <v>0</v>
      </c>
      <c r="AB4632" s="74">
        <v>0</v>
      </c>
      <c r="AD4632" s="74">
        <v>0</v>
      </c>
      <c r="AF4632" s="74">
        <v>0</v>
      </c>
      <c r="AH4632" s="74">
        <f t="shared" si="833"/>
        <v>0</v>
      </c>
      <c r="AI4632" s="446"/>
      <c r="AJ4632" s="74">
        <v>0</v>
      </c>
      <c r="AK4632" s="8"/>
      <c r="AL4632" s="74">
        <v>0</v>
      </c>
      <c r="AM4632" s="74"/>
      <c r="AN4632" s="74">
        <v>0</v>
      </c>
      <c r="AO4632" s="74"/>
      <c r="AP4632" s="74">
        <v>0</v>
      </c>
      <c r="AQ4632" s="74"/>
    </row>
    <row r="4633" spans="2:43" ht="18" customHeight="1" x14ac:dyDescent="0.2">
      <c r="B4633" s="4"/>
      <c r="C4633" s="117"/>
      <c r="D4633" s="117"/>
      <c r="E4633" s="117"/>
      <c r="F4633" s="48"/>
      <c r="G4633" s="11"/>
      <c r="H4633" s="117"/>
      <c r="I4633" s="124"/>
      <c r="J4633" s="124"/>
      <c r="K4633" s="144"/>
      <c r="L4633" s="11"/>
      <c r="M4633" s="143"/>
      <c r="N4633" s="42"/>
      <c r="O4633" s="128"/>
      <c r="P4633" s="129">
        <v>7</v>
      </c>
      <c r="Q4633" s="129"/>
      <c r="R4633" s="64"/>
      <c r="S4633" s="234"/>
      <c r="T4633" s="65" t="s">
        <v>216</v>
      </c>
      <c r="U4633" s="155"/>
      <c r="V4633" s="66">
        <f>V4634+V4638</f>
        <v>0</v>
      </c>
      <c r="X4633" s="66">
        <f>X4634+X4638</f>
        <v>135100</v>
      </c>
      <c r="Z4633" s="66">
        <f>Z4634+Z4638</f>
        <v>145000</v>
      </c>
      <c r="AB4633" s="66">
        <f>AB4634+AB4638</f>
        <v>201000</v>
      </c>
      <c r="AD4633" s="66">
        <f>AD4634+AD4638</f>
        <v>211100</v>
      </c>
      <c r="AF4633" s="66">
        <f>AF4634+AF4638</f>
        <v>0</v>
      </c>
      <c r="AH4633" s="66">
        <f t="shared" si="833"/>
        <v>211100</v>
      </c>
      <c r="AI4633" s="8"/>
      <c r="AJ4633" s="66">
        <f>AJ4634+AJ4638</f>
        <v>50260</v>
      </c>
      <c r="AK4633" s="67"/>
      <c r="AL4633" s="66">
        <f>AL4634+AL4638</f>
        <v>224500</v>
      </c>
      <c r="AM4633" s="66"/>
      <c r="AN4633" s="66">
        <f>AN4634+AN4638</f>
        <v>237500</v>
      </c>
      <c r="AO4633" s="66"/>
      <c r="AP4633" s="66">
        <f>AP4634+AP4638</f>
        <v>237500</v>
      </c>
      <c r="AQ4633" s="66"/>
    </row>
    <row r="4634" spans="2:43" ht="18" customHeight="1" x14ac:dyDescent="0.2">
      <c r="B4634" s="4"/>
      <c r="C4634" s="117"/>
      <c r="D4634" s="117"/>
      <c r="E4634" s="117"/>
      <c r="F4634" s="48"/>
      <c r="G4634" s="11"/>
      <c r="H4634" s="117"/>
      <c r="I4634" s="124"/>
      <c r="J4634" s="124"/>
      <c r="K4634" s="144"/>
      <c r="L4634" s="11"/>
      <c r="M4634" s="143"/>
      <c r="N4634" s="42"/>
      <c r="O4634" s="128"/>
      <c r="P4634" s="129"/>
      <c r="Q4634" s="131">
        <v>1</v>
      </c>
      <c r="R4634" s="68"/>
      <c r="S4634" s="35"/>
      <c r="T4634" s="69" t="s">
        <v>234</v>
      </c>
      <c r="U4634" s="92"/>
      <c r="V4634" s="70">
        <f>V4635+V4636+V4637</f>
        <v>0</v>
      </c>
      <c r="X4634" s="447">
        <f>X4635+X4636+X4637</f>
        <v>134100</v>
      </c>
      <c r="Z4634" s="447">
        <f>Z4635+Z4636+Z4637</f>
        <v>144000</v>
      </c>
      <c r="AB4634" s="447">
        <f>AB4635+AB4636+AB4637</f>
        <v>198000</v>
      </c>
      <c r="AD4634" s="447">
        <f>AD4635+AD4636+AD4637</f>
        <v>208100</v>
      </c>
      <c r="AF4634" s="447">
        <f>AF4635+AF4636+AF4637</f>
        <v>0</v>
      </c>
      <c r="AH4634" s="447">
        <f t="shared" si="833"/>
        <v>208100</v>
      </c>
      <c r="AI4634" s="67"/>
      <c r="AJ4634" s="447">
        <f>AJ4635+AJ4636+AJ4637</f>
        <v>49510</v>
      </c>
      <c r="AK4634" s="71"/>
      <c r="AL4634" s="447">
        <f>AL4635+AL4636+AL4637</f>
        <v>221500</v>
      </c>
      <c r="AM4634" s="447"/>
      <c r="AN4634" s="447">
        <f>AN4635+AN4636+AN4637</f>
        <v>234500</v>
      </c>
      <c r="AO4634" s="447"/>
      <c r="AP4634" s="447">
        <f>AP4635+AP4636+AP4637</f>
        <v>234500</v>
      </c>
      <c r="AQ4634" s="447"/>
    </row>
    <row r="4635" spans="2:43" ht="18" customHeight="1" x14ac:dyDescent="0.2">
      <c r="B4635" s="4"/>
      <c r="C4635" s="117"/>
      <c r="D4635" s="117"/>
      <c r="E4635" s="117"/>
      <c r="F4635" s="48"/>
      <c r="G4635" s="11"/>
      <c r="H4635" s="117"/>
      <c r="I4635" s="142"/>
      <c r="J4635" s="143"/>
      <c r="K4635" s="144"/>
      <c r="L4635" s="11"/>
      <c r="M4635" s="143"/>
      <c r="N4635" s="42"/>
      <c r="O4635" s="128"/>
      <c r="P4635" s="129"/>
      <c r="Q4635" s="131"/>
      <c r="R4635" s="72" t="s">
        <v>3</v>
      </c>
      <c r="S4635" s="181"/>
      <c r="T4635" s="73" t="s">
        <v>333</v>
      </c>
      <c r="V4635" s="74">
        <v>0</v>
      </c>
      <c r="X4635" s="74">
        <v>8000</v>
      </c>
      <c r="Z4635" s="876">
        <v>9000</v>
      </c>
      <c r="AB4635" s="944">
        <v>11100</v>
      </c>
      <c r="AD4635" s="945">
        <v>11500</v>
      </c>
      <c r="AF4635" s="945">
        <v>0</v>
      </c>
      <c r="AH4635" s="74">
        <f t="shared" si="833"/>
        <v>11500</v>
      </c>
      <c r="AI4635" s="446"/>
      <c r="AJ4635" s="74">
        <f t="shared" ref="AJ4635:AJ4637" si="840">CEILING(AB4635*25/100,10)</f>
        <v>2780</v>
      </c>
      <c r="AK4635" s="8"/>
      <c r="AL4635" s="74">
        <v>13500</v>
      </c>
      <c r="AM4635" s="74"/>
      <c r="AN4635" s="74">
        <v>15000</v>
      </c>
      <c r="AO4635" s="74"/>
      <c r="AP4635" s="74">
        <v>15000</v>
      </c>
      <c r="AQ4635" s="74"/>
    </row>
    <row r="4636" spans="2:43" ht="18" customHeight="1" x14ac:dyDescent="0.2">
      <c r="B4636" s="4"/>
      <c r="C4636" s="117"/>
      <c r="D4636" s="117"/>
      <c r="E4636" s="117"/>
      <c r="F4636" s="48"/>
      <c r="G4636" s="11"/>
      <c r="H4636" s="117"/>
      <c r="I4636" s="142"/>
      <c r="J4636" s="143"/>
      <c r="K4636" s="144"/>
      <c r="L4636" s="11"/>
      <c r="M4636" s="143"/>
      <c r="N4636" s="42"/>
      <c r="O4636" s="128"/>
      <c r="P4636" s="129"/>
      <c r="Q4636" s="131"/>
      <c r="R4636" s="72" t="s">
        <v>0</v>
      </c>
      <c r="S4636" s="181"/>
      <c r="T4636" s="73" t="s">
        <v>334</v>
      </c>
      <c r="V4636" s="74">
        <v>0</v>
      </c>
      <c r="X4636" s="74">
        <v>27100</v>
      </c>
      <c r="Z4636" s="876">
        <v>35000</v>
      </c>
      <c r="AB4636" s="944">
        <v>102900</v>
      </c>
      <c r="AD4636" s="945">
        <v>108600</v>
      </c>
      <c r="AF4636" s="945">
        <v>0</v>
      </c>
      <c r="AH4636" s="74">
        <f t="shared" si="833"/>
        <v>108600</v>
      </c>
      <c r="AI4636" s="8"/>
      <c r="AJ4636" s="74">
        <f t="shared" si="840"/>
        <v>25730</v>
      </c>
      <c r="AK4636" s="8"/>
      <c r="AL4636" s="74">
        <v>116000</v>
      </c>
      <c r="AM4636" s="74"/>
      <c r="AN4636" s="74">
        <v>122500</v>
      </c>
      <c r="AO4636" s="74"/>
      <c r="AP4636" s="74">
        <v>122500</v>
      </c>
      <c r="AQ4636" s="74"/>
    </row>
    <row r="4637" spans="2:43" ht="18" customHeight="1" x14ac:dyDescent="0.2">
      <c r="B4637" s="4"/>
      <c r="C4637" s="117"/>
      <c r="D4637" s="117"/>
      <c r="E4637" s="117"/>
      <c r="F4637" s="48"/>
      <c r="G4637" s="11"/>
      <c r="H4637" s="117"/>
      <c r="I4637" s="142"/>
      <c r="J4637" s="143"/>
      <c r="K4637" s="144"/>
      <c r="L4637" s="11"/>
      <c r="M4637" s="143"/>
      <c r="N4637" s="42"/>
      <c r="O4637" s="128"/>
      <c r="P4637" s="129"/>
      <c r="Q4637" s="131"/>
      <c r="R4637" s="72" t="s">
        <v>18</v>
      </c>
      <c r="S4637" s="181"/>
      <c r="T4637" s="73" t="s">
        <v>263</v>
      </c>
      <c r="V4637" s="74">
        <v>0</v>
      </c>
      <c r="X4637" s="74">
        <v>99000</v>
      </c>
      <c r="Z4637" s="876">
        <v>100000</v>
      </c>
      <c r="AB4637" s="74">
        <v>84000</v>
      </c>
      <c r="AD4637" s="945">
        <v>88000</v>
      </c>
      <c r="AF4637" s="945">
        <v>0</v>
      </c>
      <c r="AH4637" s="74">
        <f t="shared" si="833"/>
        <v>88000</v>
      </c>
      <c r="AI4637" s="8"/>
      <c r="AJ4637" s="74">
        <f t="shared" si="840"/>
        <v>21000</v>
      </c>
      <c r="AK4637" s="8"/>
      <c r="AL4637" s="74">
        <v>92000</v>
      </c>
      <c r="AM4637" s="74"/>
      <c r="AN4637" s="74">
        <v>97000</v>
      </c>
      <c r="AO4637" s="74"/>
      <c r="AP4637" s="74">
        <v>97000</v>
      </c>
      <c r="AQ4637" s="74"/>
    </row>
    <row r="4638" spans="2:43" ht="18" customHeight="1" x14ac:dyDescent="0.2">
      <c r="B4638" s="4"/>
      <c r="C4638" s="117"/>
      <c r="D4638" s="117"/>
      <c r="E4638" s="117"/>
      <c r="F4638" s="48"/>
      <c r="G4638" s="11"/>
      <c r="H4638" s="117"/>
      <c r="I4638" s="124"/>
      <c r="J4638" s="124"/>
      <c r="K4638" s="144"/>
      <c r="L4638" s="11"/>
      <c r="M4638" s="143"/>
      <c r="N4638" s="42"/>
      <c r="O4638" s="128"/>
      <c r="P4638" s="130"/>
      <c r="Q4638" s="131">
        <v>3</v>
      </c>
      <c r="R4638" s="68"/>
      <c r="S4638" s="35"/>
      <c r="T4638" s="69" t="s">
        <v>224</v>
      </c>
      <c r="U4638" s="92"/>
      <c r="V4638" s="70">
        <f>V4639</f>
        <v>0</v>
      </c>
      <c r="X4638" s="447">
        <f>X4639</f>
        <v>1000</v>
      </c>
      <c r="Z4638" s="447">
        <f>Z4639</f>
        <v>1000</v>
      </c>
      <c r="AB4638" s="447">
        <f>AB4639</f>
        <v>3000</v>
      </c>
      <c r="AD4638" s="447">
        <f>AD4639</f>
        <v>3000</v>
      </c>
      <c r="AF4638" s="447">
        <f>AF4639</f>
        <v>0</v>
      </c>
      <c r="AH4638" s="447">
        <f t="shared" si="833"/>
        <v>3000</v>
      </c>
      <c r="AI4638" s="8"/>
      <c r="AJ4638" s="447">
        <f>AJ4639</f>
        <v>750</v>
      </c>
      <c r="AK4638" s="71"/>
      <c r="AL4638" s="447">
        <f>AL4639</f>
        <v>3000</v>
      </c>
      <c r="AM4638" s="447"/>
      <c r="AN4638" s="447">
        <f>AN4639</f>
        <v>3000</v>
      </c>
      <c r="AO4638" s="447"/>
      <c r="AP4638" s="447">
        <f>AP4639</f>
        <v>3000</v>
      </c>
      <c r="AQ4638" s="447"/>
    </row>
    <row r="4639" spans="2:43" ht="18" customHeight="1" x14ac:dyDescent="0.2">
      <c r="B4639" s="4"/>
      <c r="C4639" s="117"/>
      <c r="D4639" s="117"/>
      <c r="E4639" s="117"/>
      <c r="F4639" s="48"/>
      <c r="G4639" s="11"/>
      <c r="H4639" s="117"/>
      <c r="I4639" s="124"/>
      <c r="J4639" s="124"/>
      <c r="K4639" s="144"/>
      <c r="L4639" s="11"/>
      <c r="M4639" s="143"/>
      <c r="N4639" s="42"/>
      <c r="O4639" s="128"/>
      <c r="P4639" s="130"/>
      <c r="Q4639" s="131"/>
      <c r="R4639" s="72" t="s">
        <v>0</v>
      </c>
      <c r="S4639" s="181"/>
      <c r="T4639" s="73" t="s">
        <v>53</v>
      </c>
      <c r="V4639" s="74">
        <v>0</v>
      </c>
      <c r="X4639" s="74">
        <v>1000</v>
      </c>
      <c r="Z4639" s="876">
        <v>1000</v>
      </c>
      <c r="AB4639" s="74">
        <v>3000</v>
      </c>
      <c r="AD4639" s="74">
        <v>3000</v>
      </c>
      <c r="AF4639" s="74">
        <v>0</v>
      </c>
      <c r="AH4639" s="74">
        <f t="shared" si="833"/>
        <v>3000</v>
      </c>
      <c r="AI4639" s="446"/>
      <c r="AJ4639" s="74">
        <f>CEILING(AB4639*25/100,10)</f>
        <v>750</v>
      </c>
      <c r="AK4639" s="8"/>
      <c r="AL4639" s="74">
        <v>3000</v>
      </c>
      <c r="AM4639" s="74"/>
      <c r="AN4639" s="74">
        <v>3000</v>
      </c>
      <c r="AO4639" s="74"/>
      <c r="AP4639" s="74">
        <v>3000</v>
      </c>
      <c r="AQ4639" s="74"/>
    </row>
    <row r="4640" spans="2:43" ht="18" customHeight="1" x14ac:dyDescent="0.2">
      <c r="B4640" s="4"/>
      <c r="C4640" s="117"/>
      <c r="D4640" s="117"/>
      <c r="E4640" s="117"/>
      <c r="F4640" s="48"/>
      <c r="G4640" s="11"/>
      <c r="H4640" s="117"/>
      <c r="I4640" s="142"/>
      <c r="J4640" s="143"/>
      <c r="K4640" s="144"/>
      <c r="L4640" s="11"/>
      <c r="M4640" s="143"/>
      <c r="N4640" s="42"/>
      <c r="O4640" s="128"/>
      <c r="P4640" s="130"/>
      <c r="Q4640" s="131"/>
      <c r="R4640" s="72"/>
      <c r="S4640" s="181"/>
      <c r="T4640" s="77"/>
      <c r="U4640" s="141"/>
      <c r="V4640" s="74"/>
      <c r="X4640" s="74"/>
      <c r="Z4640" s="74"/>
      <c r="AB4640" s="74"/>
      <c r="AD4640" s="74"/>
      <c r="AF4640" s="74"/>
      <c r="AH4640" s="74">
        <f t="shared" si="833"/>
        <v>0</v>
      </c>
      <c r="AI4640" s="8"/>
      <c r="AJ4640" s="74"/>
      <c r="AK4640" s="8"/>
      <c r="AL4640" s="74"/>
      <c r="AM4640" s="74"/>
      <c r="AN4640" s="74"/>
      <c r="AO4640" s="74"/>
      <c r="AP4640" s="74"/>
      <c r="AQ4640" s="74"/>
    </row>
    <row r="4641" spans="2:43" ht="18" customHeight="1" x14ac:dyDescent="0.2">
      <c r="B4641" s="4"/>
      <c r="C4641" s="117"/>
      <c r="D4641" s="117"/>
      <c r="E4641" s="132">
        <v>4</v>
      </c>
      <c r="F4641" s="94"/>
      <c r="G4641" s="277"/>
      <c r="H4641" s="132"/>
      <c r="I4641" s="121"/>
      <c r="J4641" s="121"/>
      <c r="K4641" s="164"/>
      <c r="L4641" s="277"/>
      <c r="M4641" s="163"/>
      <c r="N4641" s="261"/>
      <c r="O4641" s="122"/>
      <c r="P4641" s="123"/>
      <c r="Q4641" s="123"/>
      <c r="R4641" s="233"/>
      <c r="S4641" s="256"/>
      <c r="T4641" s="50" t="s">
        <v>345</v>
      </c>
      <c r="U4641" s="76"/>
      <c r="V4641" s="51">
        <f>V4642</f>
        <v>15777600</v>
      </c>
      <c r="X4641" s="51">
        <f>X4642</f>
        <v>17650400</v>
      </c>
      <c r="Z4641" s="51">
        <f>Z4642</f>
        <v>19314690</v>
      </c>
      <c r="AB4641" s="51">
        <f>AB4642+AB4768</f>
        <v>20337960</v>
      </c>
      <c r="AD4641" s="51" t="e">
        <f>AD4642+AD4768</f>
        <v>#REF!</v>
      </c>
      <c r="AF4641" s="51">
        <f>AF4642+AF4768</f>
        <v>200000</v>
      </c>
      <c r="AH4641" s="51" t="e">
        <f t="shared" si="833"/>
        <v>#REF!</v>
      </c>
      <c r="AI4641" s="8"/>
      <c r="AJ4641" s="51">
        <f>AJ4642+AJ4768</f>
        <v>6980850</v>
      </c>
      <c r="AK4641" s="5"/>
      <c r="AL4641" s="51">
        <f>AL4642+AL4768</f>
        <v>29723500</v>
      </c>
      <c r="AM4641" s="51"/>
      <c r="AN4641" s="51">
        <f>AN4642+AN4768</f>
        <v>32149860</v>
      </c>
      <c r="AO4641" s="51"/>
      <c r="AP4641" s="51">
        <f>AP4642+AP4768</f>
        <v>32149860</v>
      </c>
      <c r="AQ4641" s="51"/>
    </row>
    <row r="4642" spans="2:43" ht="18" customHeight="1" x14ac:dyDescent="0.2">
      <c r="B4642" s="4"/>
      <c r="C4642" s="117"/>
      <c r="D4642" s="117"/>
      <c r="E4642" s="117"/>
      <c r="F4642" s="113">
        <v>30</v>
      </c>
      <c r="G4642" s="283"/>
      <c r="H4642" s="171"/>
      <c r="I4642" s="114"/>
      <c r="J4642" s="114"/>
      <c r="K4642" s="167"/>
      <c r="L4642" s="276"/>
      <c r="M4642" s="166"/>
      <c r="N4642" s="259"/>
      <c r="O4642" s="115"/>
      <c r="P4642" s="116"/>
      <c r="Q4642" s="116"/>
      <c r="R4642" s="52"/>
      <c r="S4642" s="247"/>
      <c r="T4642" s="53" t="s">
        <v>136</v>
      </c>
      <c r="U4642" s="240"/>
      <c r="V4642" s="54">
        <f>V4643</f>
        <v>15777600</v>
      </c>
      <c r="X4642" s="54">
        <f>X4643</f>
        <v>17650400</v>
      </c>
      <c r="Z4642" s="54">
        <f>Z4643</f>
        <v>19314690</v>
      </c>
      <c r="AB4642" s="54">
        <f>AB4643</f>
        <v>20337960</v>
      </c>
      <c r="AD4642" s="54" t="e">
        <f>AD4643</f>
        <v>#REF!</v>
      </c>
      <c r="AF4642" s="54">
        <f>AF4643</f>
        <v>200000</v>
      </c>
      <c r="AH4642" s="54" t="e">
        <f t="shared" si="833"/>
        <v>#REF!</v>
      </c>
      <c r="AI4642" s="5"/>
      <c r="AJ4642" s="54">
        <f>AJ4643</f>
        <v>6905460</v>
      </c>
      <c r="AK4642" s="55"/>
      <c r="AL4642" s="54">
        <f t="shared" ref="AL4642:AP4644" si="841">AL4643</f>
        <v>29687400</v>
      </c>
      <c r="AM4642" s="54"/>
      <c r="AN4642" s="54">
        <f t="shared" si="841"/>
        <v>32110860</v>
      </c>
      <c r="AO4642" s="54"/>
      <c r="AP4642" s="54">
        <f t="shared" si="841"/>
        <v>32110860</v>
      </c>
      <c r="AQ4642" s="54"/>
    </row>
    <row r="4643" spans="2:43" ht="18" customHeight="1" x14ac:dyDescent="0.2">
      <c r="B4643" s="4"/>
      <c r="C4643" s="117"/>
      <c r="D4643" s="117"/>
      <c r="E4643" s="117"/>
      <c r="F4643" s="48"/>
      <c r="G4643" s="11"/>
      <c r="H4643" s="112" t="s">
        <v>33</v>
      </c>
      <c r="I4643" s="118"/>
      <c r="J4643" s="118"/>
      <c r="K4643" s="170"/>
      <c r="L4643" s="34"/>
      <c r="M4643" s="169"/>
      <c r="N4643" s="260"/>
      <c r="O4643" s="119"/>
      <c r="P4643" s="120"/>
      <c r="Q4643" s="120"/>
      <c r="R4643" s="56"/>
      <c r="S4643" s="248"/>
      <c r="T4643" s="57" t="s">
        <v>92</v>
      </c>
      <c r="U4643" s="236"/>
      <c r="V4643" s="58">
        <f>V4644</f>
        <v>15777600</v>
      </c>
      <c r="X4643" s="659">
        <f>X4644</f>
        <v>17650400</v>
      </c>
      <c r="Z4643" s="659">
        <f>Z4644</f>
        <v>19314690</v>
      </c>
      <c r="AB4643" s="659">
        <f>AB4644</f>
        <v>20337960</v>
      </c>
      <c r="AD4643" s="659" t="e">
        <f>AD4644</f>
        <v>#REF!</v>
      </c>
      <c r="AF4643" s="659">
        <f>AF4644</f>
        <v>200000</v>
      </c>
      <c r="AH4643" s="659" t="e">
        <f t="shared" si="833"/>
        <v>#REF!</v>
      </c>
      <c r="AI4643" s="55"/>
      <c r="AJ4643" s="659">
        <f>AJ4644</f>
        <v>6905460</v>
      </c>
      <c r="AK4643" s="59"/>
      <c r="AL4643" s="659">
        <f t="shared" si="841"/>
        <v>29687400</v>
      </c>
      <c r="AM4643" s="659"/>
      <c r="AN4643" s="659">
        <f t="shared" si="841"/>
        <v>32110860</v>
      </c>
      <c r="AO4643" s="659"/>
      <c r="AP4643" s="659">
        <f t="shared" si="841"/>
        <v>32110860</v>
      </c>
      <c r="AQ4643" s="659"/>
    </row>
    <row r="4644" spans="2:43" ht="18" customHeight="1" x14ac:dyDescent="0.2">
      <c r="B4644" s="4"/>
      <c r="C4644" s="117"/>
      <c r="D4644" s="117"/>
      <c r="E4644" s="117"/>
      <c r="F4644" s="48"/>
      <c r="G4644" s="11"/>
      <c r="H4644" s="132"/>
      <c r="I4644" s="121">
        <v>4</v>
      </c>
      <c r="J4644" s="121"/>
      <c r="K4644" s="164"/>
      <c r="L4644" s="277"/>
      <c r="M4644" s="163"/>
      <c r="N4644" s="261"/>
      <c r="O4644" s="122"/>
      <c r="P4644" s="123"/>
      <c r="Q4644" s="123"/>
      <c r="R4644" s="49"/>
      <c r="S4644" s="18"/>
      <c r="T4644" s="50" t="s">
        <v>93</v>
      </c>
      <c r="U4644" s="76"/>
      <c r="V4644" s="51">
        <f>V4645</f>
        <v>15777600</v>
      </c>
      <c r="X4644" s="51">
        <f>X4645</f>
        <v>17650400</v>
      </c>
      <c r="Z4644" s="51">
        <f>Z4645</f>
        <v>19314690</v>
      </c>
      <c r="AB4644" s="51">
        <f>AB4645</f>
        <v>20337960</v>
      </c>
      <c r="AD4644" s="51" t="e">
        <f>AD4645</f>
        <v>#REF!</v>
      </c>
      <c r="AF4644" s="51">
        <f>AF4645</f>
        <v>200000</v>
      </c>
      <c r="AH4644" s="51" t="e">
        <f t="shared" si="833"/>
        <v>#REF!</v>
      </c>
      <c r="AI4644" s="660"/>
      <c r="AJ4644" s="51">
        <f>AJ4645</f>
        <v>6905460</v>
      </c>
      <c r="AK4644" s="5"/>
      <c r="AL4644" s="51">
        <f t="shared" si="841"/>
        <v>29687400</v>
      </c>
      <c r="AM4644" s="51"/>
      <c r="AN4644" s="51">
        <f t="shared" si="841"/>
        <v>32110860</v>
      </c>
      <c r="AO4644" s="51"/>
      <c r="AP4644" s="51">
        <f t="shared" si="841"/>
        <v>32110860</v>
      </c>
      <c r="AQ4644" s="51"/>
    </row>
    <row r="4645" spans="2:43" ht="18" customHeight="1" x14ac:dyDescent="0.2">
      <c r="B4645" s="4"/>
      <c r="C4645" s="117"/>
      <c r="D4645" s="117"/>
      <c r="E4645" s="117"/>
      <c r="F4645" s="48"/>
      <c r="G4645" s="11"/>
      <c r="H4645" s="132"/>
      <c r="I4645" s="121"/>
      <c r="J4645" s="121">
        <v>1</v>
      </c>
      <c r="K4645" s="164"/>
      <c r="L4645" s="277"/>
      <c r="M4645" s="163"/>
      <c r="N4645" s="261"/>
      <c r="O4645" s="122"/>
      <c r="P4645" s="123"/>
      <c r="Q4645" s="123"/>
      <c r="R4645" s="49"/>
      <c r="S4645" s="18"/>
      <c r="T4645" s="50" t="s">
        <v>189</v>
      </c>
      <c r="U4645" s="76"/>
      <c r="V4645" s="51">
        <f>V4646+V4741</f>
        <v>15777600</v>
      </c>
      <c r="X4645" s="51">
        <f>X4646+X4741</f>
        <v>17650400</v>
      </c>
      <c r="Z4645" s="51">
        <f>Z4646+Z4741</f>
        <v>19314690</v>
      </c>
      <c r="AB4645" s="51">
        <f>AB4646+AB4741</f>
        <v>20337960</v>
      </c>
      <c r="AD4645" s="51" t="e">
        <f>AD4646+AD4741</f>
        <v>#REF!</v>
      </c>
      <c r="AF4645" s="51">
        <f>AF4646+AF4741</f>
        <v>200000</v>
      </c>
      <c r="AH4645" s="51" t="e">
        <f t="shared" si="833"/>
        <v>#REF!</v>
      </c>
      <c r="AI4645" s="5"/>
      <c r="AJ4645" s="51">
        <f>AJ4646+AJ4741</f>
        <v>6905460</v>
      </c>
      <c r="AK4645" s="5"/>
      <c r="AL4645" s="51">
        <f>AL4646+AL4741</f>
        <v>29687400</v>
      </c>
      <c r="AM4645" s="51"/>
      <c r="AN4645" s="51">
        <f>AN4646+AN4741</f>
        <v>32110860</v>
      </c>
      <c r="AO4645" s="51"/>
      <c r="AP4645" s="51">
        <f>AP4646+AP4741</f>
        <v>32110860</v>
      </c>
      <c r="AQ4645" s="51"/>
    </row>
    <row r="4646" spans="2:43" ht="18" customHeight="1" x14ac:dyDescent="0.2">
      <c r="B4646" s="4"/>
      <c r="C4646" s="117"/>
      <c r="D4646" s="117"/>
      <c r="E4646" s="117"/>
      <c r="F4646" s="48"/>
      <c r="G4646" s="11"/>
      <c r="H4646" s="132"/>
      <c r="I4646" s="121"/>
      <c r="J4646" s="121"/>
      <c r="K4646" s="164">
        <v>0</v>
      </c>
      <c r="L4646" s="277"/>
      <c r="M4646" s="163"/>
      <c r="N4646" s="261"/>
      <c r="O4646" s="122"/>
      <c r="P4646" s="123"/>
      <c r="Q4646" s="123"/>
      <c r="R4646" s="49"/>
      <c r="S4646" s="18"/>
      <c r="T4646" s="50" t="s">
        <v>189</v>
      </c>
      <c r="U4646" s="76"/>
      <c r="V4646" s="51">
        <f>V4647</f>
        <v>15630000</v>
      </c>
      <c r="X4646" s="51">
        <f>X4647</f>
        <v>17528700</v>
      </c>
      <c r="Z4646" s="51">
        <f>Z4647</f>
        <v>19191790</v>
      </c>
      <c r="AB4646" s="51">
        <f>AB4647</f>
        <v>20205060</v>
      </c>
      <c r="AD4646" s="51" t="e">
        <f>AD4647</f>
        <v>#REF!</v>
      </c>
      <c r="AF4646" s="51">
        <f>AF4647</f>
        <v>200000</v>
      </c>
      <c r="AH4646" s="51" t="e">
        <f t="shared" si="833"/>
        <v>#REF!</v>
      </c>
      <c r="AI4646" s="5"/>
      <c r="AJ4646" s="51">
        <f>AJ4647</f>
        <v>6862110</v>
      </c>
      <c r="AK4646" s="5"/>
      <c r="AL4646" s="51">
        <f>AL4647</f>
        <v>29547500</v>
      </c>
      <c r="AM4646" s="51"/>
      <c r="AN4646" s="51">
        <f>AN4647</f>
        <v>31970260</v>
      </c>
      <c r="AO4646" s="51"/>
      <c r="AP4646" s="51">
        <f>AP4647</f>
        <v>31970260</v>
      </c>
      <c r="AQ4646" s="51"/>
    </row>
    <row r="4647" spans="2:43" ht="18" customHeight="1" x14ac:dyDescent="0.2">
      <c r="B4647" s="4"/>
      <c r="C4647" s="117"/>
      <c r="D4647" s="117"/>
      <c r="E4647" s="117"/>
      <c r="F4647" s="48"/>
      <c r="G4647" s="11"/>
      <c r="H4647" s="117"/>
      <c r="I4647" s="124"/>
      <c r="J4647" s="124"/>
      <c r="K4647" s="144"/>
      <c r="L4647" s="11"/>
      <c r="M4647" s="226">
        <v>2</v>
      </c>
      <c r="N4647" s="262"/>
      <c r="O4647" s="125"/>
      <c r="P4647" s="126"/>
      <c r="Q4647" s="126"/>
      <c r="R4647" s="60"/>
      <c r="S4647" s="249"/>
      <c r="T4647" s="61" t="s">
        <v>413</v>
      </c>
      <c r="U4647" s="241"/>
      <c r="V4647" s="62">
        <f>V4648+V4683+V4697+V4736</f>
        <v>15630000</v>
      </c>
      <c r="X4647" s="62">
        <f>X4648+X4683+X4697+X4736</f>
        <v>17528700</v>
      </c>
      <c r="Z4647" s="62">
        <f>Z4648+Z4683+Z4697+Z4736</f>
        <v>19191790</v>
      </c>
      <c r="AB4647" s="62">
        <f>AB4648+AB4683+AB4697+AB4736</f>
        <v>20205060</v>
      </c>
      <c r="AD4647" s="62" t="e">
        <f>AD4648+AD4683+AD4697+AD4736</f>
        <v>#REF!</v>
      </c>
      <c r="AF4647" s="62">
        <f>AF4648+AF4683+AF4697+AF4736</f>
        <v>200000</v>
      </c>
      <c r="AH4647" s="62" t="e">
        <f t="shared" si="833"/>
        <v>#REF!</v>
      </c>
      <c r="AI4647" s="5"/>
      <c r="AJ4647" s="62">
        <f>AJ4648+AJ4683+AJ4697+AJ4736</f>
        <v>6862110</v>
      </c>
      <c r="AK4647" s="63"/>
      <c r="AL4647" s="62">
        <f>AL4648+AL4683+AL4697+AL4736</f>
        <v>29547500</v>
      </c>
      <c r="AM4647" s="62"/>
      <c r="AN4647" s="62">
        <f>AN4648+AN4683+AN4697+AN4736</f>
        <v>31970260</v>
      </c>
      <c r="AO4647" s="62"/>
      <c r="AP4647" s="62">
        <f>AP4648+AP4683+AP4697+AP4736</f>
        <v>31970260</v>
      </c>
      <c r="AQ4647" s="62"/>
    </row>
    <row r="4648" spans="2:43" ht="18" customHeight="1" x14ac:dyDescent="0.2">
      <c r="B4648" s="4"/>
      <c r="C4648" s="117"/>
      <c r="D4648" s="117"/>
      <c r="E4648" s="117"/>
      <c r="F4648" s="48"/>
      <c r="G4648" s="11"/>
      <c r="H4648" s="117"/>
      <c r="I4648" s="124"/>
      <c r="J4648" s="124"/>
      <c r="K4648" s="144"/>
      <c r="L4648" s="11"/>
      <c r="M4648" s="143"/>
      <c r="N4648" s="42"/>
      <c r="O4648" s="127" t="s">
        <v>3</v>
      </c>
      <c r="P4648" s="123"/>
      <c r="Q4648" s="123"/>
      <c r="R4648" s="49"/>
      <c r="S4648" s="18"/>
      <c r="T4648" s="50" t="s">
        <v>7</v>
      </c>
      <c r="U4648" s="76"/>
      <c r="V4648" s="51">
        <f>V4649+V4674+V4679</f>
        <v>13081500</v>
      </c>
      <c r="X4648" s="51">
        <f>X4649+X4674+X4679</f>
        <v>15101100</v>
      </c>
      <c r="Z4648" s="51">
        <f>Z4649+Z4674+Z4679</f>
        <v>16041600</v>
      </c>
      <c r="AB4648" s="51">
        <f>AB4649+AB4674+AB4679</f>
        <v>16487700</v>
      </c>
      <c r="AD4648" s="51" t="e">
        <f>AD4649+AD4674+AD4679</f>
        <v>#REF!</v>
      </c>
      <c r="AF4648" s="51">
        <f>AF4649+AF4674+AF4679</f>
        <v>0</v>
      </c>
      <c r="AH4648" s="51" t="e">
        <f t="shared" si="833"/>
        <v>#REF!</v>
      </c>
      <c r="AI4648" s="63"/>
      <c r="AJ4648" s="51">
        <f>AJ4649+AJ4674+AJ4679</f>
        <v>5605840</v>
      </c>
      <c r="AK4648" s="5"/>
      <c r="AL4648" s="51">
        <f>AL4649+AL4674+AL4679</f>
        <v>24801100</v>
      </c>
      <c r="AM4648" s="51"/>
      <c r="AN4648" s="51">
        <f>AN4649+AN4674+AN4679</f>
        <v>26837500</v>
      </c>
      <c r="AO4648" s="51"/>
      <c r="AP4648" s="51">
        <f>AP4649+AP4674+AP4679</f>
        <v>26837500</v>
      </c>
      <c r="AQ4648" s="51"/>
    </row>
    <row r="4649" spans="2:43" ht="18" customHeight="1" x14ac:dyDescent="0.2">
      <c r="B4649" s="4"/>
      <c r="C4649" s="117"/>
      <c r="D4649" s="117"/>
      <c r="E4649" s="117"/>
      <c r="F4649" s="48"/>
      <c r="G4649" s="11"/>
      <c r="H4649" s="117"/>
      <c r="I4649" s="124"/>
      <c r="J4649" s="124"/>
      <c r="K4649" s="144"/>
      <c r="L4649" s="11"/>
      <c r="M4649" s="143"/>
      <c r="N4649" s="42"/>
      <c r="O4649" s="128"/>
      <c r="P4649" s="129">
        <v>1</v>
      </c>
      <c r="Q4649" s="129"/>
      <c r="R4649" s="64"/>
      <c r="S4649" s="234"/>
      <c r="T4649" s="65" t="s">
        <v>8</v>
      </c>
      <c r="U4649" s="155"/>
      <c r="V4649" s="66">
        <f>V4650+V4656+V4662+V4664+V4670+V4672</f>
        <v>12629000</v>
      </c>
      <c r="X4649" s="66">
        <f>X4650+X4656+X4662+X4664+X4670+X4672</f>
        <v>14624700</v>
      </c>
      <c r="Z4649" s="66">
        <f>Z4650+Z4656+Z4662+Z4664+Z4670+Z4672</f>
        <v>15758400</v>
      </c>
      <c r="AB4649" s="66">
        <f>AB4650+AB4656+AB4662+AB4664+AB4670+AB4672</f>
        <v>16137100</v>
      </c>
      <c r="AD4649" s="66" t="e">
        <f>AD4650+AD4656+AD4662+AD4664+AD4670+AD4672</f>
        <v>#REF!</v>
      </c>
      <c r="AF4649" s="66">
        <f>AF4650+AF4656+AF4662+AF4664+AF4670+AF4672</f>
        <v>0</v>
      </c>
      <c r="AH4649" s="66" t="e">
        <f t="shared" si="833"/>
        <v>#REF!</v>
      </c>
      <c r="AI4649" s="5"/>
      <c r="AJ4649" s="66">
        <f>AJ4650+AJ4656+AJ4662+AJ4664+AJ4670+AJ4672</f>
        <v>5486630</v>
      </c>
      <c r="AK4649" s="67"/>
      <c r="AL4649" s="66">
        <f>AL4650+AL4656+AL4662+AL4664+AL4670+AL4672</f>
        <v>24506900</v>
      </c>
      <c r="AM4649" s="66"/>
      <c r="AN4649" s="66">
        <f>AN4650+AN4656+AN4662+AN4664+AN4670+AN4672</f>
        <v>26519200</v>
      </c>
      <c r="AO4649" s="66"/>
      <c r="AP4649" s="66">
        <f>AP4650+AP4656+AP4662+AP4664+AP4670+AP4672</f>
        <v>26519200</v>
      </c>
      <c r="AQ4649" s="66"/>
    </row>
    <row r="4650" spans="2:43" ht="18" customHeight="1" x14ac:dyDescent="0.2">
      <c r="B4650" s="4"/>
      <c r="C4650" s="117"/>
      <c r="D4650" s="117"/>
      <c r="E4650" s="117"/>
      <c r="F4650" s="48"/>
      <c r="G4650" s="11"/>
      <c r="H4650" s="117"/>
      <c r="I4650" s="124"/>
      <c r="J4650" s="124"/>
      <c r="K4650" s="144"/>
      <c r="L4650" s="11"/>
      <c r="M4650" s="143"/>
      <c r="N4650" s="42"/>
      <c r="O4650" s="128"/>
      <c r="P4650" s="130"/>
      <c r="Q4650" s="140">
        <v>1</v>
      </c>
      <c r="R4650" s="68"/>
      <c r="S4650" s="35"/>
      <c r="T4650" s="69" t="s">
        <v>9</v>
      </c>
      <c r="U4650" s="92"/>
      <c r="V4650" s="70">
        <f>V4651+V4652+V4653+V4654+V4655</f>
        <v>4638000</v>
      </c>
      <c r="X4650" s="447">
        <f>X4651+X4652+X4653+X4654+X4655</f>
        <v>5885300</v>
      </c>
      <c r="Z4650" s="447">
        <f>Z4651+Z4652+Z4653+Z4654+Z4655</f>
        <v>6759500</v>
      </c>
      <c r="AB4650" s="447">
        <f>AB4651+AB4652+AB4653+AB4654+AB4655</f>
        <v>6917500</v>
      </c>
      <c r="AD4650" s="447">
        <f>AD4651+AD4652+AD4653+AD4654+AD4655</f>
        <v>6514600</v>
      </c>
      <c r="AF4650" s="447">
        <f>AF4651+AF4652+AF4653+AF4654+AF4655</f>
        <v>0</v>
      </c>
      <c r="AH4650" s="447">
        <f t="shared" si="833"/>
        <v>6514600</v>
      </c>
      <c r="AI4650" s="67"/>
      <c r="AJ4650" s="447">
        <f>AJ4651+AJ4652+AJ4653+AJ4654+AJ4655</f>
        <v>2351950</v>
      </c>
      <c r="AK4650" s="71"/>
      <c r="AL4650" s="447">
        <f>AL4651+AL4652+AL4653+AL4654+AL4655</f>
        <v>8220450</v>
      </c>
      <c r="AM4650" s="447"/>
      <c r="AN4650" s="447">
        <f>AN4651+AN4652+AN4653+AN4654+AN4655</f>
        <v>8895050</v>
      </c>
      <c r="AO4650" s="447"/>
      <c r="AP4650" s="447">
        <f>AP4651+AP4652+AP4653+AP4654+AP4655</f>
        <v>8895050</v>
      </c>
      <c r="AQ4650" s="447"/>
    </row>
    <row r="4651" spans="2:43" ht="18" customHeight="1" x14ac:dyDescent="0.2">
      <c r="B4651" s="4"/>
      <c r="C4651" s="117"/>
      <c r="D4651" s="117"/>
      <c r="E4651" s="117"/>
      <c r="F4651" s="48"/>
      <c r="G4651" s="11"/>
      <c r="H4651" s="117"/>
      <c r="I4651" s="124"/>
      <c r="J4651" s="124"/>
      <c r="K4651" s="144"/>
      <c r="L4651" s="11"/>
      <c r="M4651" s="143"/>
      <c r="N4651" s="42"/>
      <c r="O4651" s="128"/>
      <c r="P4651" s="130"/>
      <c r="Q4651" s="130"/>
      <c r="R4651" s="72" t="s">
        <v>3</v>
      </c>
      <c r="S4651" s="181"/>
      <c r="T4651" s="73" t="s">
        <v>9</v>
      </c>
      <c r="V4651" s="74">
        <v>4638000</v>
      </c>
      <c r="X4651" s="74">
        <v>5885300</v>
      </c>
      <c r="Z4651" s="829">
        <v>6759500</v>
      </c>
      <c r="AB4651" s="74">
        <v>6917500</v>
      </c>
      <c r="AD4651" s="944">
        <v>6514600</v>
      </c>
      <c r="AF4651" s="74">
        <v>0</v>
      </c>
      <c r="AH4651" s="74">
        <f t="shared" si="833"/>
        <v>6514600</v>
      </c>
      <c r="AI4651" s="446"/>
      <c r="AJ4651" s="74">
        <f t="shared" ref="AJ4651" si="842">CEILING(AB4651*34/100,10)</f>
        <v>2351950</v>
      </c>
      <c r="AK4651" s="8"/>
      <c r="AL4651" s="74">
        <v>8220450</v>
      </c>
      <c r="AM4651" s="74"/>
      <c r="AN4651" s="74">
        <v>8895050</v>
      </c>
      <c r="AO4651" s="74"/>
      <c r="AP4651" s="74">
        <v>8895050</v>
      </c>
      <c r="AQ4651" s="74"/>
    </row>
    <row r="4652" spans="2:43" ht="18" hidden="1" customHeight="1" x14ac:dyDescent="0.2">
      <c r="B4652" s="4"/>
      <c r="C4652" s="117"/>
      <c r="D4652" s="117"/>
      <c r="E4652" s="117"/>
      <c r="F4652" s="48"/>
      <c r="G4652" s="11"/>
      <c r="H4652" s="117"/>
      <c r="I4652" s="124"/>
      <c r="J4652" s="124"/>
      <c r="K4652" s="144"/>
      <c r="L4652" s="11"/>
      <c r="M4652" s="143"/>
      <c r="N4652" s="42"/>
      <c r="O4652" s="128"/>
      <c r="P4652" s="130"/>
      <c r="Q4652" s="130"/>
      <c r="R4652" s="72"/>
      <c r="S4652" s="181"/>
      <c r="T4652" s="73"/>
      <c r="V4652" s="74"/>
      <c r="X4652" s="74"/>
      <c r="Z4652" s="74"/>
      <c r="AB4652" s="74"/>
      <c r="AD4652" s="74"/>
      <c r="AF4652" s="74"/>
      <c r="AH4652" s="74">
        <f t="shared" si="833"/>
        <v>0</v>
      </c>
      <c r="AI4652" s="8"/>
      <c r="AJ4652" s="74"/>
      <c r="AK4652" s="8"/>
      <c r="AL4652" s="74"/>
      <c r="AM4652" s="74"/>
      <c r="AN4652" s="74"/>
      <c r="AO4652" s="74"/>
      <c r="AP4652" s="74"/>
      <c r="AQ4652" s="74"/>
    </row>
    <row r="4653" spans="2:43" ht="18" hidden="1" customHeight="1" x14ac:dyDescent="0.2">
      <c r="B4653" s="4"/>
      <c r="C4653" s="117"/>
      <c r="D4653" s="117"/>
      <c r="E4653" s="117"/>
      <c r="F4653" s="48"/>
      <c r="G4653" s="11"/>
      <c r="H4653" s="117"/>
      <c r="I4653" s="124"/>
      <c r="J4653" s="124"/>
      <c r="K4653" s="144"/>
      <c r="L4653" s="11"/>
      <c r="M4653" s="143"/>
      <c r="N4653" s="42"/>
      <c r="O4653" s="128"/>
      <c r="P4653" s="130"/>
      <c r="Q4653" s="130"/>
      <c r="R4653" s="72"/>
      <c r="S4653" s="181"/>
      <c r="T4653" s="73"/>
      <c r="V4653" s="74"/>
      <c r="X4653" s="74"/>
      <c r="Z4653" s="74"/>
      <c r="AB4653" s="74"/>
      <c r="AD4653" s="74"/>
      <c r="AF4653" s="74"/>
      <c r="AH4653" s="74">
        <f t="shared" si="833"/>
        <v>0</v>
      </c>
      <c r="AI4653" s="8"/>
      <c r="AJ4653" s="74"/>
      <c r="AK4653" s="8"/>
      <c r="AL4653" s="74"/>
      <c r="AM4653" s="74"/>
      <c r="AN4653" s="74"/>
      <c r="AO4653" s="74"/>
      <c r="AP4653" s="74"/>
      <c r="AQ4653" s="74"/>
    </row>
    <row r="4654" spans="2:43" ht="18" hidden="1" customHeight="1" x14ac:dyDescent="0.2">
      <c r="B4654" s="4"/>
      <c r="C4654" s="117"/>
      <c r="D4654" s="117"/>
      <c r="E4654" s="117"/>
      <c r="F4654" s="48"/>
      <c r="G4654" s="11"/>
      <c r="H4654" s="117"/>
      <c r="I4654" s="124"/>
      <c r="J4654" s="124"/>
      <c r="K4654" s="144"/>
      <c r="L4654" s="11"/>
      <c r="M4654" s="143"/>
      <c r="N4654" s="42"/>
      <c r="O4654" s="128"/>
      <c r="P4654" s="130"/>
      <c r="Q4654" s="130"/>
      <c r="R4654" s="72"/>
      <c r="S4654" s="181"/>
      <c r="T4654" s="73"/>
      <c r="V4654" s="74"/>
      <c r="X4654" s="74"/>
      <c r="Z4654" s="74"/>
      <c r="AB4654" s="74"/>
      <c r="AD4654" s="74"/>
      <c r="AF4654" s="74"/>
      <c r="AH4654" s="74">
        <f t="shared" si="833"/>
        <v>0</v>
      </c>
      <c r="AI4654" s="8"/>
      <c r="AJ4654" s="74"/>
      <c r="AK4654" s="8"/>
      <c r="AL4654" s="74"/>
      <c r="AM4654" s="74"/>
      <c r="AN4654" s="74"/>
      <c r="AO4654" s="74"/>
      <c r="AP4654" s="74"/>
      <c r="AQ4654" s="74"/>
    </row>
    <row r="4655" spans="2:43" ht="18" hidden="1" customHeight="1" x14ac:dyDescent="0.2">
      <c r="B4655" s="4"/>
      <c r="C4655" s="117"/>
      <c r="D4655" s="117"/>
      <c r="E4655" s="117"/>
      <c r="F4655" s="48"/>
      <c r="G4655" s="11"/>
      <c r="H4655" s="117"/>
      <c r="I4655" s="124"/>
      <c r="J4655" s="124"/>
      <c r="K4655" s="144"/>
      <c r="L4655" s="11"/>
      <c r="M4655" s="143"/>
      <c r="N4655" s="42"/>
      <c r="O4655" s="128"/>
      <c r="P4655" s="130"/>
      <c r="Q4655" s="130"/>
      <c r="R4655" s="72"/>
      <c r="S4655" s="181"/>
      <c r="T4655" s="73"/>
      <c r="V4655" s="74"/>
      <c r="X4655" s="74"/>
      <c r="Z4655" s="74"/>
      <c r="AB4655" s="74"/>
      <c r="AD4655" s="74"/>
      <c r="AF4655" s="74"/>
      <c r="AH4655" s="74">
        <f t="shared" si="833"/>
        <v>0</v>
      </c>
      <c r="AI4655" s="8"/>
      <c r="AJ4655" s="74"/>
      <c r="AK4655" s="8"/>
      <c r="AL4655" s="74"/>
      <c r="AM4655" s="74"/>
      <c r="AN4655" s="74"/>
      <c r="AO4655" s="74"/>
      <c r="AP4655" s="74"/>
      <c r="AQ4655" s="74"/>
    </row>
    <row r="4656" spans="2:43" ht="18" customHeight="1" x14ac:dyDescent="0.2">
      <c r="B4656" s="4"/>
      <c r="C4656" s="117"/>
      <c r="D4656" s="117"/>
      <c r="E4656" s="117"/>
      <c r="F4656" s="48"/>
      <c r="G4656" s="11"/>
      <c r="H4656" s="117"/>
      <c r="I4656" s="124"/>
      <c r="J4656" s="124"/>
      <c r="K4656" s="144"/>
      <c r="L4656" s="11"/>
      <c r="M4656" s="143"/>
      <c r="N4656" s="42"/>
      <c r="O4656" s="128"/>
      <c r="P4656" s="130"/>
      <c r="Q4656" s="131">
        <v>2</v>
      </c>
      <c r="R4656" s="68"/>
      <c r="S4656" s="35"/>
      <c r="T4656" s="69" t="s">
        <v>11</v>
      </c>
      <c r="U4656" s="92"/>
      <c r="V4656" s="70">
        <f>V4657+V4658+V4659+V4660+V4661</f>
        <v>4004000</v>
      </c>
      <c r="X4656" s="447">
        <f>X4657+X4658+X4659+X4660+X4661</f>
        <v>4102000</v>
      </c>
      <c r="Z4656" s="447">
        <f>Z4657+Z4658+Z4659+Z4660+Z4661</f>
        <v>4312000</v>
      </c>
      <c r="AB4656" s="447">
        <f>AB4657+AB4658+AB4659+AB4660+AB4661</f>
        <v>4368400</v>
      </c>
      <c r="AD4656" s="447">
        <f>AD4657+AD4658+AD4659+AD4660+AD4661</f>
        <v>6018000</v>
      </c>
      <c r="AF4656" s="447">
        <f>AF4657+AF4658+AF4659+AF4660+AF4661</f>
        <v>0</v>
      </c>
      <c r="AH4656" s="447">
        <f t="shared" si="833"/>
        <v>6018000</v>
      </c>
      <c r="AI4656" s="8"/>
      <c r="AJ4656" s="447">
        <f>AJ4657+AJ4658+AJ4659+AJ4660+AJ4661</f>
        <v>1485260</v>
      </c>
      <c r="AK4656" s="71"/>
      <c r="AL4656" s="447">
        <f>AL4657+AL4658+AL4659+AL4660+AL4661</f>
        <v>8686450</v>
      </c>
      <c r="AM4656" s="447"/>
      <c r="AN4656" s="447">
        <f>AN4657+AN4658+AN4659+AN4660+AN4661</f>
        <v>9399300</v>
      </c>
      <c r="AO4656" s="447"/>
      <c r="AP4656" s="447">
        <f>AP4657+AP4658+AP4659+AP4660+AP4661</f>
        <v>9399300</v>
      </c>
      <c r="AQ4656" s="447"/>
    </row>
    <row r="4657" spans="2:43" ht="18" customHeight="1" x14ac:dyDescent="0.2">
      <c r="B4657" s="4"/>
      <c r="C4657" s="117"/>
      <c r="D4657" s="117"/>
      <c r="E4657" s="117"/>
      <c r="F4657" s="48"/>
      <c r="G4657" s="11"/>
      <c r="H4657" s="117"/>
      <c r="I4657" s="124"/>
      <c r="J4657" s="124"/>
      <c r="K4657" s="144"/>
      <c r="L4657" s="11"/>
      <c r="M4657" s="143"/>
      <c r="N4657" s="42"/>
      <c r="O4657" s="128"/>
      <c r="P4657" s="130"/>
      <c r="Q4657" s="130"/>
      <c r="R4657" s="72" t="s">
        <v>3</v>
      </c>
      <c r="S4657" s="181"/>
      <c r="T4657" s="73" t="s">
        <v>11</v>
      </c>
      <c r="V4657" s="74">
        <v>4004000</v>
      </c>
      <c r="X4657" s="74">
        <v>4102000</v>
      </c>
      <c r="Z4657" s="829">
        <v>4312000</v>
      </c>
      <c r="AB4657" s="74">
        <v>4368400</v>
      </c>
      <c r="AD4657" s="944">
        <v>6018000</v>
      </c>
      <c r="AF4657" s="74">
        <v>0</v>
      </c>
      <c r="AH4657" s="74">
        <f t="shared" si="833"/>
        <v>6018000</v>
      </c>
      <c r="AI4657" s="446"/>
      <c r="AJ4657" s="74">
        <f t="shared" ref="AJ4657" si="843">CEILING(AB4657*34/100,10)</f>
        <v>1485260</v>
      </c>
      <c r="AK4657" s="8"/>
      <c r="AL4657" s="74">
        <v>8686450</v>
      </c>
      <c r="AM4657" s="74"/>
      <c r="AN4657" s="74">
        <v>9399300</v>
      </c>
      <c r="AO4657" s="74"/>
      <c r="AP4657" s="74">
        <v>9399300</v>
      </c>
      <c r="AQ4657" s="74"/>
    </row>
    <row r="4658" spans="2:43" ht="18" hidden="1" customHeight="1" x14ac:dyDescent="0.2">
      <c r="B4658" s="4"/>
      <c r="C4658" s="117"/>
      <c r="D4658" s="117"/>
      <c r="E4658" s="117"/>
      <c r="F4658" s="48"/>
      <c r="G4658" s="11"/>
      <c r="H4658" s="117"/>
      <c r="I4658" s="124"/>
      <c r="J4658" s="124"/>
      <c r="K4658" s="144"/>
      <c r="L4658" s="11"/>
      <c r="M4658" s="143"/>
      <c r="N4658" s="42"/>
      <c r="O4658" s="128"/>
      <c r="P4658" s="130"/>
      <c r="Q4658" s="130"/>
      <c r="R4658" s="72"/>
      <c r="S4658" s="181"/>
      <c r="T4658" s="73"/>
      <c r="V4658" s="74"/>
      <c r="X4658" s="74"/>
      <c r="Z4658" s="74"/>
      <c r="AB4658" s="74"/>
      <c r="AD4658" s="74"/>
      <c r="AF4658" s="74"/>
      <c r="AH4658" s="74">
        <f t="shared" si="833"/>
        <v>0</v>
      </c>
      <c r="AI4658" s="8"/>
      <c r="AJ4658" s="74"/>
      <c r="AK4658" s="8"/>
      <c r="AL4658" s="74"/>
      <c r="AM4658" s="74"/>
      <c r="AN4658" s="74"/>
      <c r="AO4658" s="74"/>
      <c r="AP4658" s="74"/>
      <c r="AQ4658" s="74"/>
    </row>
    <row r="4659" spans="2:43" ht="18" hidden="1" customHeight="1" x14ac:dyDescent="0.2">
      <c r="B4659" s="4"/>
      <c r="C4659" s="117"/>
      <c r="D4659" s="117"/>
      <c r="E4659" s="117"/>
      <c r="F4659" s="48"/>
      <c r="G4659" s="11"/>
      <c r="H4659" s="117"/>
      <c r="I4659" s="124"/>
      <c r="J4659" s="124"/>
      <c r="K4659" s="144"/>
      <c r="L4659" s="11"/>
      <c r="M4659" s="143"/>
      <c r="N4659" s="42"/>
      <c r="O4659" s="128"/>
      <c r="P4659" s="130"/>
      <c r="Q4659" s="130"/>
      <c r="R4659" s="72"/>
      <c r="S4659" s="181"/>
      <c r="T4659" s="73"/>
      <c r="V4659" s="74"/>
      <c r="X4659" s="74"/>
      <c r="Z4659" s="74"/>
      <c r="AB4659" s="74"/>
      <c r="AD4659" s="74"/>
      <c r="AF4659" s="74"/>
      <c r="AH4659" s="74">
        <f t="shared" si="833"/>
        <v>0</v>
      </c>
      <c r="AI4659" s="8"/>
      <c r="AJ4659" s="74"/>
      <c r="AK4659" s="8"/>
      <c r="AL4659" s="74"/>
      <c r="AM4659" s="74"/>
      <c r="AN4659" s="74"/>
      <c r="AO4659" s="74"/>
      <c r="AP4659" s="74"/>
      <c r="AQ4659" s="74"/>
    </row>
    <row r="4660" spans="2:43" ht="18" hidden="1" customHeight="1" x14ac:dyDescent="0.2">
      <c r="B4660" s="4"/>
      <c r="C4660" s="117"/>
      <c r="D4660" s="117"/>
      <c r="E4660" s="117"/>
      <c r="F4660" s="48"/>
      <c r="G4660" s="11"/>
      <c r="H4660" s="117"/>
      <c r="I4660" s="124"/>
      <c r="J4660" s="124"/>
      <c r="K4660" s="144"/>
      <c r="L4660" s="11"/>
      <c r="M4660" s="143"/>
      <c r="N4660" s="42"/>
      <c r="O4660" s="128"/>
      <c r="P4660" s="130"/>
      <c r="Q4660" s="130"/>
      <c r="R4660" s="72"/>
      <c r="S4660" s="181"/>
      <c r="T4660" s="73"/>
      <c r="V4660" s="74"/>
      <c r="X4660" s="74"/>
      <c r="Z4660" s="74"/>
      <c r="AB4660" s="74"/>
      <c r="AD4660" s="74"/>
      <c r="AF4660" s="74"/>
      <c r="AH4660" s="74">
        <f t="shared" si="833"/>
        <v>0</v>
      </c>
      <c r="AI4660" s="8"/>
      <c r="AJ4660" s="74"/>
      <c r="AK4660" s="8"/>
      <c r="AL4660" s="74"/>
      <c r="AM4660" s="74"/>
      <c r="AN4660" s="74"/>
      <c r="AO4660" s="74"/>
      <c r="AP4660" s="74"/>
      <c r="AQ4660" s="74"/>
    </row>
    <row r="4661" spans="2:43" ht="18" hidden="1" customHeight="1" x14ac:dyDescent="0.2">
      <c r="B4661" s="4"/>
      <c r="C4661" s="117"/>
      <c r="D4661" s="117"/>
      <c r="E4661" s="117"/>
      <c r="F4661" s="48"/>
      <c r="G4661" s="11"/>
      <c r="H4661" s="117"/>
      <c r="I4661" s="124"/>
      <c r="J4661" s="124"/>
      <c r="K4661" s="144"/>
      <c r="L4661" s="11"/>
      <c r="M4661" s="143"/>
      <c r="N4661" s="42"/>
      <c r="O4661" s="128"/>
      <c r="P4661" s="130"/>
      <c r="Q4661" s="130"/>
      <c r="R4661" s="72"/>
      <c r="S4661" s="181"/>
      <c r="T4661" s="73"/>
      <c r="V4661" s="74"/>
      <c r="X4661" s="74"/>
      <c r="Z4661" s="74"/>
      <c r="AB4661" s="74"/>
      <c r="AD4661" s="74"/>
      <c r="AF4661" s="74"/>
      <c r="AH4661" s="74">
        <f t="shared" si="833"/>
        <v>0</v>
      </c>
      <c r="AI4661" s="8"/>
      <c r="AJ4661" s="74"/>
      <c r="AK4661" s="8"/>
      <c r="AL4661" s="74"/>
      <c r="AM4661" s="74"/>
      <c r="AN4661" s="74"/>
      <c r="AO4661" s="74"/>
      <c r="AP4661" s="74"/>
      <c r="AQ4661" s="74"/>
    </row>
    <row r="4662" spans="2:43" ht="18" customHeight="1" x14ac:dyDescent="0.2">
      <c r="B4662" s="4"/>
      <c r="C4662" s="117"/>
      <c r="D4662" s="117"/>
      <c r="E4662" s="117"/>
      <c r="F4662" s="48"/>
      <c r="G4662" s="11"/>
      <c r="H4662" s="117"/>
      <c r="I4662" s="124"/>
      <c r="J4662" s="124"/>
      <c r="K4662" s="144"/>
      <c r="L4662" s="11"/>
      <c r="M4662" s="143"/>
      <c r="N4662" s="42"/>
      <c r="O4662" s="128"/>
      <c r="P4662" s="130"/>
      <c r="Q4662" s="131">
        <v>3</v>
      </c>
      <c r="R4662" s="84"/>
      <c r="S4662" s="250"/>
      <c r="T4662" s="69" t="s">
        <v>12</v>
      </c>
      <c r="U4662" s="92"/>
      <c r="V4662" s="70">
        <f>V4663</f>
        <v>3593000</v>
      </c>
      <c r="X4662" s="447">
        <f>X4663</f>
        <v>4023000</v>
      </c>
      <c r="Z4662" s="447">
        <f>Z4663</f>
        <v>4199100</v>
      </c>
      <c r="AB4662" s="447">
        <f>AB4663</f>
        <v>4294400</v>
      </c>
      <c r="AD4662" s="447">
        <f>AD4663</f>
        <v>4745000</v>
      </c>
      <c r="AF4662" s="447">
        <f>AF4663</f>
        <v>0</v>
      </c>
      <c r="AH4662" s="447">
        <f t="shared" si="833"/>
        <v>4745000</v>
      </c>
      <c r="AI4662" s="8"/>
      <c r="AJ4662" s="447">
        <f>AJ4663</f>
        <v>1460100</v>
      </c>
      <c r="AK4662" s="71"/>
      <c r="AL4662" s="447">
        <f>AL4663</f>
        <v>6836500</v>
      </c>
      <c r="AM4662" s="447"/>
      <c r="AN4662" s="447">
        <f>AN4663</f>
        <v>7397500</v>
      </c>
      <c r="AO4662" s="447"/>
      <c r="AP4662" s="447">
        <f>AP4663</f>
        <v>7397500</v>
      </c>
      <c r="AQ4662" s="447"/>
    </row>
    <row r="4663" spans="2:43" ht="18" customHeight="1" x14ac:dyDescent="0.2">
      <c r="B4663" s="4"/>
      <c r="C4663" s="117"/>
      <c r="D4663" s="117"/>
      <c r="E4663" s="117"/>
      <c r="F4663" s="48"/>
      <c r="G4663" s="11"/>
      <c r="H4663" s="117"/>
      <c r="I4663" s="124"/>
      <c r="J4663" s="124"/>
      <c r="K4663" s="144"/>
      <c r="L4663" s="11"/>
      <c r="M4663" s="143"/>
      <c r="N4663" s="42"/>
      <c r="O4663" s="128"/>
      <c r="P4663" s="130"/>
      <c r="Q4663" s="130"/>
      <c r="R4663" s="72" t="s">
        <v>3</v>
      </c>
      <c r="S4663" s="181"/>
      <c r="T4663" s="73" t="s">
        <v>12</v>
      </c>
      <c r="V4663" s="74">
        <v>3593000</v>
      </c>
      <c r="X4663" s="74">
        <v>4023000</v>
      </c>
      <c r="Z4663" s="829">
        <v>4199100</v>
      </c>
      <c r="AB4663" s="74">
        <v>4294400</v>
      </c>
      <c r="AD4663" s="944">
        <v>4745000</v>
      </c>
      <c r="AF4663" s="74">
        <v>0</v>
      </c>
      <c r="AH4663" s="74">
        <f t="shared" si="833"/>
        <v>4745000</v>
      </c>
      <c r="AI4663" s="446"/>
      <c r="AJ4663" s="74">
        <f t="shared" ref="AJ4663" si="844">CEILING(AB4663*34/100,10)</f>
        <v>1460100</v>
      </c>
      <c r="AK4663" s="8"/>
      <c r="AL4663" s="74">
        <v>6836500</v>
      </c>
      <c r="AM4663" s="74"/>
      <c r="AN4663" s="74">
        <v>7397500</v>
      </c>
      <c r="AO4663" s="74"/>
      <c r="AP4663" s="74">
        <v>7397500</v>
      </c>
      <c r="AQ4663" s="74"/>
    </row>
    <row r="4664" spans="2:43" ht="18" customHeight="1" x14ac:dyDescent="0.2">
      <c r="B4664" s="4"/>
      <c r="C4664" s="117"/>
      <c r="D4664" s="117"/>
      <c r="E4664" s="117"/>
      <c r="F4664" s="48"/>
      <c r="G4664" s="11"/>
      <c r="H4664" s="117"/>
      <c r="I4664" s="124"/>
      <c r="J4664" s="124"/>
      <c r="K4664" s="144"/>
      <c r="L4664" s="11"/>
      <c r="M4664" s="143"/>
      <c r="N4664" s="42"/>
      <c r="O4664" s="128"/>
      <c r="P4664" s="130"/>
      <c r="Q4664" s="131">
        <v>4</v>
      </c>
      <c r="R4664" s="68"/>
      <c r="S4664" s="35"/>
      <c r="T4664" s="69" t="s">
        <v>13</v>
      </c>
      <c r="U4664" s="92"/>
      <c r="V4664" s="70">
        <f>V4665+V4666+V4667+V4668+V4669</f>
        <v>92000</v>
      </c>
      <c r="X4664" s="447">
        <f>X4665+X4666+X4667+X4668+X4669</f>
        <v>102600</v>
      </c>
      <c r="Z4664" s="447">
        <f>Z4665+Z4666+Z4667+Z4668+Z4669</f>
        <v>118400</v>
      </c>
      <c r="AB4664" s="447">
        <f>AB4665+AB4666+AB4667+AB4668+AB4669</f>
        <v>119800</v>
      </c>
      <c r="AD4664" s="447">
        <f>AD4665+AD4666+AD4667+AD4668+AD4669</f>
        <v>124500</v>
      </c>
      <c r="AF4664" s="447">
        <f>AF4665+AF4666+AF4667+AF4668+AF4669</f>
        <v>0</v>
      </c>
      <c r="AH4664" s="447">
        <f t="shared" si="833"/>
        <v>124500</v>
      </c>
      <c r="AI4664" s="8"/>
      <c r="AJ4664" s="447">
        <f>AJ4665+AJ4666+AJ4667+AJ4668+AJ4669</f>
        <v>40740</v>
      </c>
      <c r="AK4664" s="71"/>
      <c r="AL4664" s="447">
        <f>AL4665+AL4666+AL4667+AL4668+AL4669</f>
        <v>140950</v>
      </c>
      <c r="AM4664" s="447"/>
      <c r="AN4664" s="447">
        <f>AN4665+AN4666+AN4667+AN4668+AN4669</f>
        <v>152500</v>
      </c>
      <c r="AO4664" s="447"/>
      <c r="AP4664" s="447">
        <f>AP4665+AP4666+AP4667+AP4668+AP4669</f>
        <v>152500</v>
      </c>
      <c r="AQ4664" s="447"/>
    </row>
    <row r="4665" spans="2:43" ht="18" customHeight="1" x14ac:dyDescent="0.2">
      <c r="B4665" s="4"/>
      <c r="C4665" s="117"/>
      <c r="D4665" s="117"/>
      <c r="E4665" s="117"/>
      <c r="F4665" s="48"/>
      <c r="G4665" s="11"/>
      <c r="H4665" s="117"/>
      <c r="I4665" s="124"/>
      <c r="J4665" s="124"/>
      <c r="K4665" s="144"/>
      <c r="L4665" s="11"/>
      <c r="M4665" s="143"/>
      <c r="N4665" s="42"/>
      <c r="O4665" s="128"/>
      <c r="P4665" s="130"/>
      <c r="Q4665" s="130"/>
      <c r="R4665" s="72" t="s">
        <v>3</v>
      </c>
      <c r="S4665" s="181"/>
      <c r="T4665" s="73" t="s">
        <v>13</v>
      </c>
      <c r="V4665" s="74">
        <v>92000</v>
      </c>
      <c r="X4665" s="74">
        <v>102600</v>
      </c>
      <c r="Z4665" s="829">
        <v>118400</v>
      </c>
      <c r="AB4665" s="74">
        <v>119800</v>
      </c>
      <c r="AD4665" s="944">
        <v>124500</v>
      </c>
      <c r="AF4665" s="74">
        <v>0</v>
      </c>
      <c r="AH4665" s="74">
        <f t="shared" si="833"/>
        <v>124500</v>
      </c>
      <c r="AI4665" s="446"/>
      <c r="AJ4665" s="74">
        <f t="shared" ref="AJ4665" si="845">CEILING(AB4665*34/100,10)</f>
        <v>40740</v>
      </c>
      <c r="AK4665" s="8"/>
      <c r="AL4665" s="74">
        <v>140950</v>
      </c>
      <c r="AM4665" s="74"/>
      <c r="AN4665" s="74">
        <v>152500</v>
      </c>
      <c r="AO4665" s="74"/>
      <c r="AP4665" s="74">
        <v>152500</v>
      </c>
      <c r="AQ4665" s="74"/>
    </row>
    <row r="4666" spans="2:43" ht="18" hidden="1" customHeight="1" x14ac:dyDescent="0.2">
      <c r="B4666" s="4"/>
      <c r="C4666" s="117"/>
      <c r="D4666" s="117"/>
      <c r="E4666" s="117"/>
      <c r="F4666" s="48"/>
      <c r="G4666" s="11"/>
      <c r="H4666" s="117"/>
      <c r="I4666" s="124"/>
      <c r="J4666" s="124"/>
      <c r="K4666" s="144"/>
      <c r="L4666" s="11"/>
      <c r="M4666" s="143"/>
      <c r="N4666" s="42"/>
      <c r="O4666" s="128"/>
      <c r="P4666" s="130"/>
      <c r="Q4666" s="130"/>
      <c r="R4666" s="72"/>
      <c r="S4666" s="181"/>
      <c r="T4666" s="73"/>
      <c r="V4666" s="74"/>
      <c r="X4666" s="74"/>
      <c r="Z4666" s="74"/>
      <c r="AB4666" s="74"/>
      <c r="AD4666" s="74"/>
      <c r="AF4666" s="74"/>
      <c r="AH4666" s="74">
        <f t="shared" si="833"/>
        <v>0</v>
      </c>
      <c r="AI4666" s="8"/>
      <c r="AJ4666" s="74"/>
      <c r="AK4666" s="8"/>
      <c r="AL4666" s="74"/>
      <c r="AM4666" s="74"/>
      <c r="AN4666" s="74"/>
      <c r="AO4666" s="74"/>
      <c r="AP4666" s="74"/>
      <c r="AQ4666" s="74"/>
    </row>
    <row r="4667" spans="2:43" ht="18" hidden="1" customHeight="1" x14ac:dyDescent="0.2">
      <c r="B4667" s="4"/>
      <c r="C4667" s="117"/>
      <c r="D4667" s="117"/>
      <c r="E4667" s="117"/>
      <c r="F4667" s="48"/>
      <c r="G4667" s="11"/>
      <c r="H4667" s="117"/>
      <c r="I4667" s="124"/>
      <c r="J4667" s="124"/>
      <c r="K4667" s="144"/>
      <c r="L4667" s="11"/>
      <c r="M4667" s="143"/>
      <c r="N4667" s="42"/>
      <c r="O4667" s="128"/>
      <c r="P4667" s="130"/>
      <c r="Q4667" s="130"/>
      <c r="R4667" s="72"/>
      <c r="S4667" s="181"/>
      <c r="T4667" s="73"/>
      <c r="V4667" s="74"/>
      <c r="X4667" s="74"/>
      <c r="Z4667" s="74"/>
      <c r="AB4667" s="74"/>
      <c r="AD4667" s="74"/>
      <c r="AF4667" s="74"/>
      <c r="AH4667" s="74">
        <f t="shared" si="833"/>
        <v>0</v>
      </c>
      <c r="AI4667" s="8"/>
      <c r="AJ4667" s="74"/>
      <c r="AK4667" s="8"/>
      <c r="AL4667" s="74"/>
      <c r="AM4667" s="74"/>
      <c r="AN4667" s="74"/>
      <c r="AO4667" s="74"/>
      <c r="AP4667" s="74"/>
      <c r="AQ4667" s="74"/>
    </row>
    <row r="4668" spans="2:43" ht="18" hidden="1" customHeight="1" x14ac:dyDescent="0.2">
      <c r="B4668" s="4"/>
      <c r="C4668" s="117"/>
      <c r="D4668" s="117"/>
      <c r="E4668" s="117"/>
      <c r="F4668" s="48"/>
      <c r="G4668" s="11"/>
      <c r="H4668" s="117"/>
      <c r="I4668" s="124"/>
      <c r="J4668" s="124"/>
      <c r="K4668" s="144"/>
      <c r="L4668" s="11"/>
      <c r="M4668" s="143"/>
      <c r="N4668" s="42"/>
      <c r="O4668" s="128"/>
      <c r="P4668" s="130"/>
      <c r="Q4668" s="130"/>
      <c r="R4668" s="72"/>
      <c r="S4668" s="181"/>
      <c r="T4668" s="73"/>
      <c r="V4668" s="74"/>
      <c r="X4668" s="74"/>
      <c r="Z4668" s="74"/>
      <c r="AB4668" s="74"/>
      <c r="AD4668" s="74"/>
      <c r="AF4668" s="74"/>
      <c r="AH4668" s="74">
        <f t="shared" si="833"/>
        <v>0</v>
      </c>
      <c r="AI4668" s="8"/>
      <c r="AJ4668" s="74"/>
      <c r="AK4668" s="8"/>
      <c r="AL4668" s="74"/>
      <c r="AM4668" s="74"/>
      <c r="AN4668" s="74"/>
      <c r="AO4668" s="74"/>
      <c r="AP4668" s="74"/>
      <c r="AQ4668" s="74"/>
    </row>
    <row r="4669" spans="2:43" ht="18" hidden="1" customHeight="1" x14ac:dyDescent="0.2">
      <c r="B4669" s="4"/>
      <c r="C4669" s="117"/>
      <c r="D4669" s="117"/>
      <c r="E4669" s="117"/>
      <c r="F4669" s="48"/>
      <c r="G4669" s="11"/>
      <c r="H4669" s="117"/>
      <c r="I4669" s="124"/>
      <c r="J4669" s="124"/>
      <c r="K4669" s="144"/>
      <c r="L4669" s="11"/>
      <c r="M4669" s="143"/>
      <c r="N4669" s="42"/>
      <c r="O4669" s="128"/>
      <c r="P4669" s="130"/>
      <c r="Q4669" s="130"/>
      <c r="R4669" s="72"/>
      <c r="S4669" s="181"/>
      <c r="T4669" s="73"/>
      <c r="V4669" s="74"/>
      <c r="X4669" s="74"/>
      <c r="Z4669" s="74"/>
      <c r="AB4669" s="74"/>
      <c r="AD4669" s="74"/>
      <c r="AF4669" s="74"/>
      <c r="AH4669" s="74">
        <f t="shared" si="833"/>
        <v>0</v>
      </c>
      <c r="AI4669" s="8"/>
      <c r="AJ4669" s="74"/>
      <c r="AK4669" s="8"/>
      <c r="AL4669" s="74"/>
      <c r="AM4669" s="74"/>
      <c r="AN4669" s="74"/>
      <c r="AO4669" s="74"/>
      <c r="AP4669" s="74"/>
      <c r="AQ4669" s="74"/>
    </row>
    <row r="4670" spans="2:43" ht="18" customHeight="1" x14ac:dyDescent="0.2">
      <c r="B4670" s="4"/>
      <c r="C4670" s="117"/>
      <c r="D4670" s="117"/>
      <c r="E4670" s="117"/>
      <c r="F4670" s="48"/>
      <c r="G4670" s="11"/>
      <c r="H4670" s="117"/>
      <c r="I4670" s="124"/>
      <c r="J4670" s="124"/>
      <c r="K4670" s="144"/>
      <c r="L4670" s="11"/>
      <c r="M4670" s="143"/>
      <c r="N4670" s="42"/>
      <c r="O4670" s="128"/>
      <c r="P4670" s="130"/>
      <c r="Q4670" s="140" t="s">
        <v>173</v>
      </c>
      <c r="R4670" s="84"/>
      <c r="S4670" s="250"/>
      <c r="T4670" s="69" t="s">
        <v>204</v>
      </c>
      <c r="U4670" s="92"/>
      <c r="V4670" s="70">
        <f>V4671</f>
        <v>302000</v>
      </c>
      <c r="X4670" s="447">
        <f>X4671</f>
        <v>511800</v>
      </c>
      <c r="Z4670" s="447">
        <f>Z4671</f>
        <v>369400</v>
      </c>
      <c r="AB4670" s="447">
        <f>AB4671</f>
        <v>437000</v>
      </c>
      <c r="AD4670" s="447">
        <f>AD4671</f>
        <v>66800</v>
      </c>
      <c r="AF4670" s="447">
        <f>AF4671</f>
        <v>0</v>
      </c>
      <c r="AH4670" s="447">
        <f t="shared" si="833"/>
        <v>66800</v>
      </c>
      <c r="AI4670" s="8"/>
      <c r="AJ4670" s="447">
        <f>AJ4671</f>
        <v>148580</v>
      </c>
      <c r="AK4670" s="71"/>
      <c r="AL4670" s="447">
        <f>AL4671</f>
        <v>622550</v>
      </c>
      <c r="AM4670" s="447"/>
      <c r="AN4670" s="447">
        <f>AN4671</f>
        <v>674850</v>
      </c>
      <c r="AO4670" s="447"/>
      <c r="AP4670" s="447">
        <f>AP4671</f>
        <v>674850</v>
      </c>
      <c r="AQ4670" s="447"/>
    </row>
    <row r="4671" spans="2:43" ht="18" customHeight="1" x14ac:dyDescent="0.2">
      <c r="B4671" s="4"/>
      <c r="C4671" s="117"/>
      <c r="D4671" s="117"/>
      <c r="E4671" s="117"/>
      <c r="F4671" s="48"/>
      <c r="G4671" s="11"/>
      <c r="H4671" s="117"/>
      <c r="I4671" s="124"/>
      <c r="J4671" s="124"/>
      <c r="K4671" s="144"/>
      <c r="L4671" s="11"/>
      <c r="M4671" s="143"/>
      <c r="N4671" s="42"/>
      <c r="O4671" s="128"/>
      <c r="P4671" s="130"/>
      <c r="Q4671" s="130"/>
      <c r="R4671" s="72" t="s">
        <v>3</v>
      </c>
      <c r="S4671" s="181"/>
      <c r="T4671" s="73" t="s">
        <v>204</v>
      </c>
      <c r="V4671" s="74">
        <v>302000</v>
      </c>
      <c r="X4671" s="74">
        <v>511800</v>
      </c>
      <c r="Z4671" s="829">
        <v>369400</v>
      </c>
      <c r="AB4671" s="74">
        <v>437000</v>
      </c>
      <c r="AD4671" s="944">
        <v>66800</v>
      </c>
      <c r="AF4671" s="74">
        <v>0</v>
      </c>
      <c r="AH4671" s="74">
        <f t="shared" si="833"/>
        <v>66800</v>
      </c>
      <c r="AI4671" s="446"/>
      <c r="AJ4671" s="74">
        <f t="shared" ref="AJ4671" si="846">CEILING(AB4671*34/100,10)</f>
        <v>148580</v>
      </c>
      <c r="AK4671" s="8"/>
      <c r="AL4671" s="74">
        <v>622550</v>
      </c>
      <c r="AM4671" s="74"/>
      <c r="AN4671" s="74">
        <v>674850</v>
      </c>
      <c r="AO4671" s="74"/>
      <c r="AP4671" s="74">
        <v>674850</v>
      </c>
      <c r="AQ4671" s="74"/>
    </row>
    <row r="4672" spans="2:43" ht="18" hidden="1" customHeight="1" x14ac:dyDescent="0.2">
      <c r="B4672" s="4"/>
      <c r="C4672" s="117"/>
      <c r="D4672" s="117"/>
      <c r="E4672" s="117"/>
      <c r="F4672" s="48"/>
      <c r="G4672" s="11"/>
      <c r="H4672" s="117"/>
      <c r="I4672" s="142"/>
      <c r="J4672" s="143"/>
      <c r="K4672" s="144"/>
      <c r="L4672" s="11"/>
      <c r="M4672" s="143"/>
      <c r="N4672" s="42"/>
      <c r="O4672" s="128"/>
      <c r="P4672" s="130"/>
      <c r="Q4672" s="131">
        <v>6</v>
      </c>
      <c r="R4672" s="68"/>
      <c r="S4672" s="35"/>
      <c r="T4672" s="69" t="s">
        <v>375</v>
      </c>
      <c r="U4672" s="92"/>
      <c r="V4672" s="70">
        <f>V4673</f>
        <v>0</v>
      </c>
      <c r="X4672" s="447">
        <f>X4673</f>
        <v>0</v>
      </c>
      <c r="Z4672" s="447">
        <f>Z4673</f>
        <v>0</v>
      </c>
      <c r="AB4672" s="447">
        <f>AB4673</f>
        <v>0</v>
      </c>
      <c r="AD4672" s="447" t="e">
        <f>#REF!</f>
        <v>#REF!</v>
      </c>
      <c r="AF4672" s="447">
        <f>AF4673</f>
        <v>0</v>
      </c>
      <c r="AH4672" s="447" t="e">
        <f t="shared" si="833"/>
        <v>#REF!</v>
      </c>
      <c r="AI4672" s="8"/>
      <c r="AJ4672" s="447">
        <f>AJ4673</f>
        <v>0</v>
      </c>
      <c r="AK4672" s="71"/>
      <c r="AL4672" s="447">
        <f>AL4673</f>
        <v>0</v>
      </c>
      <c r="AM4672" s="447"/>
      <c r="AN4672" s="447">
        <f>AN4673</f>
        <v>0</v>
      </c>
      <c r="AO4672" s="447"/>
      <c r="AP4672" s="447">
        <f>AP4673</f>
        <v>0</v>
      </c>
      <c r="AQ4672" s="447"/>
    </row>
    <row r="4673" spans="2:43" ht="18" hidden="1" customHeight="1" x14ac:dyDescent="0.2">
      <c r="B4673" s="4"/>
      <c r="C4673" s="117"/>
      <c r="D4673" s="117"/>
      <c r="E4673" s="117"/>
      <c r="F4673" s="48"/>
      <c r="G4673" s="11"/>
      <c r="H4673" s="117"/>
      <c r="I4673" s="142"/>
      <c r="J4673" s="143"/>
      <c r="K4673" s="144"/>
      <c r="L4673" s="11"/>
      <c r="M4673" s="143"/>
      <c r="N4673" s="42"/>
      <c r="O4673" s="128"/>
      <c r="P4673" s="130"/>
      <c r="Q4673" s="130"/>
      <c r="R4673" s="72" t="s">
        <v>3</v>
      </c>
      <c r="S4673" s="181"/>
      <c r="T4673" s="73" t="s">
        <v>375</v>
      </c>
      <c r="V4673" s="74">
        <v>0</v>
      </c>
      <c r="X4673" s="74">
        <v>0</v>
      </c>
      <c r="Z4673" s="74">
        <v>0</v>
      </c>
      <c r="AB4673" s="74">
        <v>0</v>
      </c>
      <c r="AD4673" s="74">
        <v>0</v>
      </c>
      <c r="AF4673" s="74">
        <v>0</v>
      </c>
      <c r="AH4673" s="74">
        <f t="shared" si="833"/>
        <v>0</v>
      </c>
      <c r="AI4673" s="446"/>
      <c r="AJ4673" s="74">
        <v>0</v>
      </c>
      <c r="AK4673" s="8"/>
      <c r="AL4673" s="74">
        <v>0</v>
      </c>
      <c r="AM4673" s="74"/>
      <c r="AN4673" s="74">
        <v>0</v>
      </c>
      <c r="AO4673" s="74"/>
      <c r="AP4673" s="74">
        <v>0</v>
      </c>
      <c r="AQ4673" s="74"/>
    </row>
    <row r="4674" spans="2:43" ht="18" customHeight="1" x14ac:dyDescent="0.2">
      <c r="B4674" s="4"/>
      <c r="C4674" s="117"/>
      <c r="D4674" s="117"/>
      <c r="E4674" s="117"/>
      <c r="F4674" s="48"/>
      <c r="G4674" s="11"/>
      <c r="H4674" s="117"/>
      <c r="I4674" s="124"/>
      <c r="J4674" s="124"/>
      <c r="K4674" s="144"/>
      <c r="L4674" s="11"/>
      <c r="M4674" s="143"/>
      <c r="N4674" s="42"/>
      <c r="O4674" s="128"/>
      <c r="P4674" s="129">
        <v>2</v>
      </c>
      <c r="Q4674" s="129"/>
      <c r="R4674" s="64"/>
      <c r="S4674" s="234"/>
      <c r="T4674" s="65" t="s">
        <v>75</v>
      </c>
      <c r="U4674" s="155"/>
      <c r="V4674" s="66">
        <f>V4675</f>
        <v>450000</v>
      </c>
      <c r="X4674" s="66">
        <f>X4675</f>
        <v>470600</v>
      </c>
      <c r="Z4674" s="66">
        <f>Z4675</f>
        <v>282000</v>
      </c>
      <c r="AB4674" s="66">
        <f>AB4675+AB4677</f>
        <v>348900</v>
      </c>
      <c r="AD4674" s="66">
        <f>AD4675+AD4677</f>
        <v>300000</v>
      </c>
      <c r="AF4674" s="66">
        <f>AF4675+AF4677</f>
        <v>0</v>
      </c>
      <c r="AH4674" s="66">
        <f>AH4675+AH4677</f>
        <v>300000</v>
      </c>
      <c r="AI4674" s="8"/>
      <c r="AJ4674" s="66">
        <f>AJ4675+AJ4677</f>
        <v>118630</v>
      </c>
      <c r="AK4674" s="67"/>
      <c r="AL4674" s="66">
        <f>AL4675+AL4677</f>
        <v>292200</v>
      </c>
      <c r="AM4674" s="66"/>
      <c r="AN4674" s="66">
        <f>AN4675+AN4677</f>
        <v>316150</v>
      </c>
      <c r="AO4674" s="66"/>
      <c r="AP4674" s="66">
        <f>AP4675+AP4677</f>
        <v>316150</v>
      </c>
      <c r="AQ4674" s="66"/>
    </row>
    <row r="4675" spans="2:43" ht="18" customHeight="1" x14ac:dyDescent="0.2">
      <c r="B4675" s="4"/>
      <c r="C4675" s="117"/>
      <c r="D4675" s="117"/>
      <c r="E4675" s="117"/>
      <c r="F4675" s="48"/>
      <c r="G4675" s="11"/>
      <c r="H4675" s="117"/>
      <c r="I4675" s="124"/>
      <c r="J4675" s="124"/>
      <c r="K4675" s="144"/>
      <c r="L4675" s="11"/>
      <c r="M4675" s="143"/>
      <c r="N4675" s="42"/>
      <c r="O4675" s="128"/>
      <c r="P4675" s="130"/>
      <c r="Q4675" s="140">
        <v>1</v>
      </c>
      <c r="R4675" s="68"/>
      <c r="S4675" s="35"/>
      <c r="T4675" s="69" t="s">
        <v>76</v>
      </c>
      <c r="U4675" s="92"/>
      <c r="V4675" s="70">
        <f>V4676</f>
        <v>450000</v>
      </c>
      <c r="X4675" s="447">
        <f>X4676</f>
        <v>470600</v>
      </c>
      <c r="Z4675" s="447">
        <f>Z4676</f>
        <v>282000</v>
      </c>
      <c r="AB4675" s="447">
        <f>AB4676</f>
        <v>348900</v>
      </c>
      <c r="AD4675" s="447">
        <f>AD4676</f>
        <v>300000</v>
      </c>
      <c r="AF4675" s="447">
        <f>AF4676</f>
        <v>0</v>
      </c>
      <c r="AH4675" s="447">
        <f t="shared" si="833"/>
        <v>300000</v>
      </c>
      <c r="AI4675" s="67"/>
      <c r="AJ4675" s="447">
        <f>AJ4676</f>
        <v>118630</v>
      </c>
      <c r="AK4675" s="71"/>
      <c r="AL4675" s="447">
        <f>AL4676</f>
        <v>291750</v>
      </c>
      <c r="AM4675" s="447"/>
      <c r="AN4675" s="447">
        <f>AN4676</f>
        <v>315650</v>
      </c>
      <c r="AO4675" s="447"/>
      <c r="AP4675" s="447">
        <f>AP4676</f>
        <v>315650</v>
      </c>
      <c r="AQ4675" s="447"/>
    </row>
    <row r="4676" spans="2:43" ht="18" customHeight="1" x14ac:dyDescent="0.2">
      <c r="B4676" s="4"/>
      <c r="C4676" s="117"/>
      <c r="D4676" s="117"/>
      <c r="E4676" s="117"/>
      <c r="F4676" s="48"/>
      <c r="G4676" s="11"/>
      <c r="H4676" s="117"/>
      <c r="I4676" s="124"/>
      <c r="J4676" s="124"/>
      <c r="K4676" s="144"/>
      <c r="L4676" s="11"/>
      <c r="M4676" s="143"/>
      <c r="N4676" s="42"/>
      <c r="O4676" s="128"/>
      <c r="P4676" s="130"/>
      <c r="Q4676" s="130"/>
      <c r="R4676" s="72" t="s">
        <v>14</v>
      </c>
      <c r="S4676" s="181"/>
      <c r="T4676" s="73" t="s">
        <v>206</v>
      </c>
      <c r="V4676" s="74">
        <v>450000</v>
      </c>
      <c r="X4676" s="74">
        <v>470600</v>
      </c>
      <c r="Z4676" s="829">
        <v>282000</v>
      </c>
      <c r="AB4676" s="74">
        <v>348900</v>
      </c>
      <c r="AD4676" s="944">
        <v>300000</v>
      </c>
      <c r="AF4676" s="74">
        <v>0</v>
      </c>
      <c r="AH4676" s="74">
        <f t="shared" si="833"/>
        <v>300000</v>
      </c>
      <c r="AI4676" s="446"/>
      <c r="AJ4676" s="74">
        <f t="shared" ref="AJ4676" si="847">CEILING(AB4676*34/100,10)</f>
        <v>118630</v>
      </c>
      <c r="AK4676" s="8"/>
      <c r="AL4676" s="74">
        <v>291750</v>
      </c>
      <c r="AM4676" s="74"/>
      <c r="AN4676" s="74">
        <v>315650</v>
      </c>
      <c r="AO4676" s="74"/>
      <c r="AP4676" s="74">
        <v>315650</v>
      </c>
      <c r="AQ4676" s="74"/>
    </row>
    <row r="4677" spans="2:43" ht="18" customHeight="1" x14ac:dyDescent="0.2">
      <c r="B4677" s="4"/>
      <c r="C4677" s="117"/>
      <c r="D4677" s="117"/>
      <c r="E4677" s="117"/>
      <c r="F4677" s="48"/>
      <c r="G4677" s="11"/>
      <c r="H4677" s="117"/>
      <c r="I4677" s="124"/>
      <c r="J4677" s="124"/>
      <c r="K4677" s="144"/>
      <c r="L4677" s="11"/>
      <c r="M4677" s="143"/>
      <c r="N4677" s="42"/>
      <c r="O4677" s="128"/>
      <c r="P4677" s="130"/>
      <c r="Q4677" s="140">
        <v>4</v>
      </c>
      <c r="R4677" s="68"/>
      <c r="S4677" s="35"/>
      <c r="T4677" s="450" t="s">
        <v>13</v>
      </c>
      <c r="U4677" s="92"/>
      <c r="V4677" s="70">
        <f>V4678</f>
        <v>450000</v>
      </c>
      <c r="X4677" s="447">
        <f>X4678</f>
        <v>470600</v>
      </c>
      <c r="Z4677" s="447">
        <f>Z4678</f>
        <v>282000</v>
      </c>
      <c r="AB4677" s="447">
        <f>AB4678</f>
        <v>0</v>
      </c>
      <c r="AD4677" s="447">
        <f>AD4678</f>
        <v>0</v>
      </c>
      <c r="AF4677" s="447">
        <f>AF4678</f>
        <v>0</v>
      </c>
      <c r="AH4677" s="447">
        <f t="shared" ref="AH4677:AH4678" si="848">AD4677+AF4677</f>
        <v>0</v>
      </c>
      <c r="AI4677" s="67"/>
      <c r="AJ4677" s="447">
        <f>AJ4678</f>
        <v>0</v>
      </c>
      <c r="AK4677" s="71"/>
      <c r="AL4677" s="447">
        <f>AL4678</f>
        <v>450</v>
      </c>
      <c r="AM4677" s="447"/>
      <c r="AN4677" s="447">
        <f>AN4678</f>
        <v>500</v>
      </c>
      <c r="AO4677" s="447"/>
      <c r="AP4677" s="447">
        <f>AP4678</f>
        <v>500</v>
      </c>
      <c r="AQ4677" s="447"/>
    </row>
    <row r="4678" spans="2:43" ht="18" customHeight="1" x14ac:dyDescent="0.2">
      <c r="B4678" s="4"/>
      <c r="C4678" s="117"/>
      <c r="D4678" s="117"/>
      <c r="E4678" s="117"/>
      <c r="F4678" s="48"/>
      <c r="G4678" s="11"/>
      <c r="H4678" s="117"/>
      <c r="I4678" s="124"/>
      <c r="J4678" s="124"/>
      <c r="K4678" s="144"/>
      <c r="L4678" s="11"/>
      <c r="M4678" s="143"/>
      <c r="N4678" s="42"/>
      <c r="O4678" s="128"/>
      <c r="P4678" s="130"/>
      <c r="Q4678" s="130"/>
      <c r="R4678" s="72" t="s">
        <v>14</v>
      </c>
      <c r="S4678" s="181"/>
      <c r="T4678" s="73" t="s">
        <v>649</v>
      </c>
      <c r="V4678" s="74">
        <v>450000</v>
      </c>
      <c r="X4678" s="74">
        <v>470600</v>
      </c>
      <c r="Z4678" s="829">
        <v>282000</v>
      </c>
      <c r="AB4678" s="74">
        <v>0</v>
      </c>
      <c r="AD4678" s="944">
        <v>0</v>
      </c>
      <c r="AF4678" s="74">
        <v>0</v>
      </c>
      <c r="AH4678" s="74">
        <f t="shared" si="848"/>
        <v>0</v>
      </c>
      <c r="AI4678" s="446"/>
      <c r="AJ4678" s="74">
        <f t="shared" ref="AJ4678" si="849">CEILING(AB4678*34/100,10)</f>
        <v>0</v>
      </c>
      <c r="AK4678" s="8"/>
      <c r="AL4678" s="74">
        <v>450</v>
      </c>
      <c r="AM4678" s="74"/>
      <c r="AN4678" s="74">
        <v>500</v>
      </c>
      <c r="AO4678" s="74"/>
      <c r="AP4678" s="74">
        <v>500</v>
      </c>
      <c r="AQ4678" s="74"/>
    </row>
    <row r="4679" spans="2:43" ht="18" customHeight="1" x14ac:dyDescent="0.2">
      <c r="B4679" s="4"/>
      <c r="C4679" s="117"/>
      <c r="D4679" s="117"/>
      <c r="E4679" s="117"/>
      <c r="F4679" s="48"/>
      <c r="G4679" s="11"/>
      <c r="H4679" s="117"/>
      <c r="I4679" s="124"/>
      <c r="J4679" s="124"/>
      <c r="K4679" s="144"/>
      <c r="L4679" s="11"/>
      <c r="M4679" s="143"/>
      <c r="N4679" s="42"/>
      <c r="O4679" s="128"/>
      <c r="P4679" s="129">
        <v>4</v>
      </c>
      <c r="Q4679" s="129"/>
      <c r="R4679" s="64"/>
      <c r="S4679" s="234"/>
      <c r="T4679" s="65" t="s">
        <v>376</v>
      </c>
      <c r="U4679" s="155"/>
      <c r="V4679" s="66">
        <f>V4680</f>
        <v>2500</v>
      </c>
      <c r="X4679" s="66">
        <f>X4680</f>
        <v>5800</v>
      </c>
      <c r="Z4679" s="66">
        <f>Z4680</f>
        <v>1200</v>
      </c>
      <c r="AB4679" s="66">
        <f>AB4680</f>
        <v>1700</v>
      </c>
      <c r="AD4679" s="66">
        <f>AD4680</f>
        <v>2000</v>
      </c>
      <c r="AF4679" s="66">
        <f>AF4680</f>
        <v>0</v>
      </c>
      <c r="AH4679" s="66">
        <f t="shared" si="833"/>
        <v>2000</v>
      </c>
      <c r="AI4679" s="8"/>
      <c r="AJ4679" s="66">
        <f>AJ4680</f>
        <v>580</v>
      </c>
      <c r="AK4679" s="67"/>
      <c r="AL4679" s="66">
        <f>AL4680</f>
        <v>2000</v>
      </c>
      <c r="AM4679" s="66"/>
      <c r="AN4679" s="66">
        <f>AN4680</f>
        <v>2150</v>
      </c>
      <c r="AO4679" s="66"/>
      <c r="AP4679" s="66">
        <f>AP4680</f>
        <v>2150</v>
      </c>
      <c r="AQ4679" s="66"/>
    </row>
    <row r="4680" spans="2:43" ht="18" customHeight="1" x14ac:dyDescent="0.2">
      <c r="B4680" s="4"/>
      <c r="C4680" s="117"/>
      <c r="D4680" s="117"/>
      <c r="E4680" s="117"/>
      <c r="F4680" s="48"/>
      <c r="G4680" s="11"/>
      <c r="H4680" s="117"/>
      <c r="I4680" s="124"/>
      <c r="J4680" s="124"/>
      <c r="K4680" s="144"/>
      <c r="L4680" s="11"/>
      <c r="M4680" s="143"/>
      <c r="N4680" s="42"/>
      <c r="O4680" s="128"/>
      <c r="P4680" s="130"/>
      <c r="Q4680" s="131">
        <v>1</v>
      </c>
      <c r="R4680" s="84"/>
      <c r="S4680" s="250"/>
      <c r="T4680" s="69" t="s">
        <v>76</v>
      </c>
      <c r="U4680" s="92"/>
      <c r="V4680" s="70">
        <f>V4681+V4682</f>
        <v>2500</v>
      </c>
      <c r="X4680" s="447">
        <f>X4681+X4682</f>
        <v>5800</v>
      </c>
      <c r="Z4680" s="447">
        <f>Z4681+Z4682</f>
        <v>1200</v>
      </c>
      <c r="AB4680" s="447">
        <f>AB4681+AB4682</f>
        <v>1700</v>
      </c>
      <c r="AD4680" s="447">
        <f>AD4681+AD4682</f>
        <v>2000</v>
      </c>
      <c r="AF4680" s="447">
        <f>AF4681+AF4682</f>
        <v>0</v>
      </c>
      <c r="AH4680" s="447">
        <f t="shared" si="833"/>
        <v>2000</v>
      </c>
      <c r="AI4680" s="67"/>
      <c r="AJ4680" s="447">
        <f>AJ4681+AJ4682</f>
        <v>580</v>
      </c>
      <c r="AK4680" s="71"/>
      <c r="AL4680" s="447">
        <f>AL4681+AL4682</f>
        <v>2000</v>
      </c>
      <c r="AM4680" s="447"/>
      <c r="AN4680" s="447">
        <f>AN4681+AN4682</f>
        <v>2150</v>
      </c>
      <c r="AO4680" s="447"/>
      <c r="AP4680" s="447">
        <f>AP4681+AP4682</f>
        <v>2150</v>
      </c>
      <c r="AQ4680" s="447"/>
    </row>
    <row r="4681" spans="2:43" ht="18" hidden="1" customHeight="1" x14ac:dyDescent="0.2">
      <c r="B4681" s="4"/>
      <c r="C4681" s="117"/>
      <c r="D4681" s="117"/>
      <c r="E4681" s="117"/>
      <c r="F4681" s="48"/>
      <c r="G4681" s="11"/>
      <c r="H4681" s="117"/>
      <c r="I4681" s="124"/>
      <c r="J4681" s="124"/>
      <c r="K4681" s="144"/>
      <c r="L4681" s="11"/>
      <c r="M4681" s="143"/>
      <c r="N4681" s="42"/>
      <c r="O4681" s="128"/>
      <c r="P4681" s="130"/>
      <c r="Q4681" s="130"/>
      <c r="R4681" s="72" t="s">
        <v>14</v>
      </c>
      <c r="S4681" s="181"/>
      <c r="T4681" s="73" t="s">
        <v>377</v>
      </c>
      <c r="V4681" s="74">
        <v>0</v>
      </c>
      <c r="X4681" s="74">
        <v>0</v>
      </c>
      <c r="Z4681" s="74">
        <v>0</v>
      </c>
      <c r="AB4681" s="74">
        <v>0</v>
      </c>
      <c r="AD4681" s="74">
        <v>0</v>
      </c>
      <c r="AF4681" s="74">
        <v>0</v>
      </c>
      <c r="AH4681" s="74">
        <f t="shared" si="833"/>
        <v>0</v>
      </c>
      <c r="AI4681" s="446"/>
      <c r="AJ4681" s="74">
        <v>0</v>
      </c>
      <c r="AK4681" s="8"/>
      <c r="AL4681" s="74">
        <v>0</v>
      </c>
      <c r="AM4681" s="74"/>
      <c r="AN4681" s="74">
        <v>0</v>
      </c>
      <c r="AO4681" s="74"/>
      <c r="AP4681" s="74">
        <v>0</v>
      </c>
      <c r="AQ4681" s="74"/>
    </row>
    <row r="4682" spans="2:43" ht="18" customHeight="1" x14ac:dyDescent="0.2">
      <c r="B4682" s="4"/>
      <c r="C4682" s="117"/>
      <c r="D4682" s="117"/>
      <c r="E4682" s="117"/>
      <c r="F4682" s="48"/>
      <c r="G4682" s="11"/>
      <c r="H4682" s="117"/>
      <c r="I4682" s="124"/>
      <c r="J4682" s="124"/>
      <c r="K4682" s="144"/>
      <c r="L4682" s="11"/>
      <c r="M4682" s="143"/>
      <c r="N4682" s="42"/>
      <c r="O4682" s="128"/>
      <c r="P4682" s="130"/>
      <c r="Q4682" s="130"/>
      <c r="R4682" s="72">
        <v>90</v>
      </c>
      <c r="S4682" s="181"/>
      <c r="T4682" s="73" t="s">
        <v>500</v>
      </c>
      <c r="V4682" s="74">
        <v>2500</v>
      </c>
      <c r="X4682" s="74">
        <v>5800</v>
      </c>
      <c r="Z4682" s="829">
        <v>1200</v>
      </c>
      <c r="AB4682" s="74">
        <v>1700</v>
      </c>
      <c r="AD4682" s="944">
        <v>2000</v>
      </c>
      <c r="AF4682" s="74">
        <v>0</v>
      </c>
      <c r="AH4682" s="74">
        <f t="shared" si="833"/>
        <v>2000</v>
      </c>
      <c r="AI4682" s="8"/>
      <c r="AJ4682" s="74">
        <f t="shared" ref="AJ4682" si="850">CEILING(AB4682*34/100,10)</f>
        <v>580</v>
      </c>
      <c r="AK4682" s="8"/>
      <c r="AL4682" s="74">
        <v>2000</v>
      </c>
      <c r="AM4682" s="74"/>
      <c r="AN4682" s="74">
        <v>2150</v>
      </c>
      <c r="AO4682" s="74"/>
      <c r="AP4682" s="74">
        <v>2150</v>
      </c>
      <c r="AQ4682" s="74"/>
    </row>
    <row r="4683" spans="2:43" ht="18" customHeight="1" x14ac:dyDescent="0.2">
      <c r="B4683" s="4"/>
      <c r="C4683" s="117"/>
      <c r="D4683" s="117"/>
      <c r="E4683" s="117"/>
      <c r="F4683" s="48"/>
      <c r="G4683" s="11"/>
      <c r="H4683" s="117"/>
      <c r="I4683" s="124"/>
      <c r="J4683" s="124"/>
      <c r="K4683" s="144"/>
      <c r="L4683" s="11"/>
      <c r="M4683" s="143"/>
      <c r="N4683" s="42"/>
      <c r="O4683" s="127" t="s">
        <v>0</v>
      </c>
      <c r="P4683" s="123"/>
      <c r="Q4683" s="123"/>
      <c r="R4683" s="49"/>
      <c r="S4683" s="18"/>
      <c r="T4683" s="50" t="s">
        <v>60</v>
      </c>
      <c r="U4683" s="76"/>
      <c r="V4683" s="51">
        <f>V4684+V4689+V4693</f>
        <v>2394000</v>
      </c>
      <c r="X4683" s="51">
        <f>X4684+X4689+X4693</f>
        <v>2264100</v>
      </c>
      <c r="Z4683" s="51">
        <f>Z4684+Z4689+Z4693</f>
        <v>3016600</v>
      </c>
      <c r="AB4683" s="51">
        <f>AB4684+AB4689+AB4693</f>
        <v>3596000</v>
      </c>
      <c r="AD4683" s="51">
        <f>AD4684+AD4689+AD4693</f>
        <v>3862900</v>
      </c>
      <c r="AF4683" s="51">
        <f>AF4684+AF4689+AF4693</f>
        <v>0</v>
      </c>
      <c r="AH4683" s="51">
        <f t="shared" si="833"/>
        <v>3862900</v>
      </c>
      <c r="AI4683" s="8"/>
      <c r="AJ4683" s="51">
        <f>AJ4684+AJ4689+AJ4693</f>
        <v>1222660</v>
      </c>
      <c r="AK4683" s="5"/>
      <c r="AL4683" s="51">
        <f>AL4684+AL4689+AL4693</f>
        <v>4607300</v>
      </c>
      <c r="AM4683" s="51"/>
      <c r="AN4683" s="51">
        <f>AN4684+AN4689+AN4693</f>
        <v>4985550</v>
      </c>
      <c r="AO4683" s="51"/>
      <c r="AP4683" s="51">
        <f>AP4684+AP4689+AP4693</f>
        <v>4985550</v>
      </c>
      <c r="AQ4683" s="51"/>
    </row>
    <row r="4684" spans="2:43" ht="18" customHeight="1" x14ac:dyDescent="0.2">
      <c r="B4684" s="4"/>
      <c r="C4684" s="117"/>
      <c r="D4684" s="117"/>
      <c r="E4684" s="117"/>
      <c r="F4684" s="48"/>
      <c r="G4684" s="11"/>
      <c r="H4684" s="117"/>
      <c r="I4684" s="124"/>
      <c r="J4684" s="124"/>
      <c r="K4684" s="144"/>
      <c r="L4684" s="11"/>
      <c r="M4684" s="143"/>
      <c r="N4684" s="42"/>
      <c r="O4684" s="128"/>
      <c r="P4684" s="129">
        <v>1</v>
      </c>
      <c r="Q4684" s="129"/>
      <c r="R4684" s="64"/>
      <c r="S4684" s="234"/>
      <c r="T4684" s="65" t="s">
        <v>8</v>
      </c>
      <c r="U4684" s="155"/>
      <c r="V4684" s="66">
        <f>V4685</f>
        <v>2333000</v>
      </c>
      <c r="X4684" s="66">
        <f>X4685</f>
        <v>2185600</v>
      </c>
      <c r="Z4684" s="66">
        <f>Z4685</f>
        <v>2992100</v>
      </c>
      <c r="AB4684" s="66">
        <f>AB4685</f>
        <v>3554400</v>
      </c>
      <c r="AD4684" s="66">
        <f>AD4685</f>
        <v>3804000</v>
      </c>
      <c r="AF4684" s="66">
        <f>AF4685</f>
        <v>0</v>
      </c>
      <c r="AH4684" s="66">
        <f t="shared" si="833"/>
        <v>3804000</v>
      </c>
      <c r="AI4684" s="5"/>
      <c r="AJ4684" s="66">
        <f>AJ4685</f>
        <v>1208500</v>
      </c>
      <c r="AK4684" s="67"/>
      <c r="AL4684" s="66">
        <f>AL4685</f>
        <v>4556850</v>
      </c>
      <c r="AM4684" s="66"/>
      <c r="AN4684" s="66">
        <f>AN4685</f>
        <v>4931000</v>
      </c>
      <c r="AO4684" s="66"/>
      <c r="AP4684" s="66">
        <f>AP4685</f>
        <v>4931000</v>
      </c>
      <c r="AQ4684" s="66"/>
    </row>
    <row r="4685" spans="2:43" ht="18" customHeight="1" x14ac:dyDescent="0.2">
      <c r="B4685" s="4"/>
      <c r="C4685" s="117"/>
      <c r="D4685" s="117"/>
      <c r="E4685" s="117"/>
      <c r="F4685" s="48"/>
      <c r="G4685" s="11"/>
      <c r="H4685" s="117"/>
      <c r="I4685" s="124"/>
      <c r="J4685" s="124"/>
      <c r="K4685" s="144"/>
      <c r="L4685" s="11"/>
      <c r="M4685" s="143"/>
      <c r="N4685" s="42"/>
      <c r="O4685" s="128"/>
      <c r="P4685" s="130"/>
      <c r="Q4685" s="131">
        <v>6</v>
      </c>
      <c r="R4685" s="72"/>
      <c r="S4685" s="181"/>
      <c r="T4685" s="69" t="s">
        <v>62</v>
      </c>
      <c r="U4685" s="92"/>
      <c r="V4685" s="70">
        <f>SUM(V4686:V4688)</f>
        <v>2333000</v>
      </c>
      <c r="X4685" s="447">
        <f>SUM(X4686:X4688)</f>
        <v>2185600</v>
      </c>
      <c r="Z4685" s="447">
        <f>SUM(Z4686:Z4688)</f>
        <v>2992100</v>
      </c>
      <c r="AB4685" s="447">
        <f>SUM(AB4686:AB4688)</f>
        <v>3554400</v>
      </c>
      <c r="AD4685" s="447">
        <f>SUM(AD4686:AD4688)</f>
        <v>3804000</v>
      </c>
      <c r="AF4685" s="447">
        <f>SUM(AF4686:AF4688)</f>
        <v>0</v>
      </c>
      <c r="AH4685" s="447">
        <f t="shared" si="833"/>
        <v>3804000</v>
      </c>
      <c r="AI4685" s="67"/>
      <c r="AJ4685" s="447">
        <f>SUM(AJ4686:AJ4688)</f>
        <v>1208500</v>
      </c>
      <c r="AK4685" s="71"/>
      <c r="AL4685" s="447">
        <f>SUM(AL4686:AL4688)</f>
        <v>4556850</v>
      </c>
      <c r="AM4685" s="447"/>
      <c r="AN4685" s="447">
        <f>SUM(AN4686:AN4688)</f>
        <v>4931000</v>
      </c>
      <c r="AO4685" s="447"/>
      <c r="AP4685" s="447">
        <f>SUM(AP4686:AP4688)</f>
        <v>4931000</v>
      </c>
      <c r="AQ4685" s="447"/>
    </row>
    <row r="4686" spans="2:43" ht="18" customHeight="1" x14ac:dyDescent="0.2">
      <c r="B4686" s="4"/>
      <c r="C4686" s="117"/>
      <c r="D4686" s="117"/>
      <c r="E4686" s="117"/>
      <c r="F4686" s="48"/>
      <c r="G4686" s="11"/>
      <c r="H4686" s="117"/>
      <c r="I4686" s="124"/>
      <c r="J4686" s="124"/>
      <c r="K4686" s="144"/>
      <c r="L4686" s="11"/>
      <c r="M4686" s="143"/>
      <c r="N4686" s="42"/>
      <c r="O4686" s="128"/>
      <c r="P4686" s="130"/>
      <c r="Q4686" s="131"/>
      <c r="R4686" s="72">
        <v>1</v>
      </c>
      <c r="S4686" s="181"/>
      <c r="T4686" s="73" t="s">
        <v>430</v>
      </c>
      <c r="V4686" s="74">
        <v>1411000</v>
      </c>
      <c r="X4686" s="74">
        <v>1359100</v>
      </c>
      <c r="Z4686" s="829">
        <v>1863200</v>
      </c>
      <c r="AB4686" s="74">
        <v>2632400</v>
      </c>
      <c r="AD4686" s="944">
        <v>2364000</v>
      </c>
      <c r="AF4686" s="74">
        <v>0</v>
      </c>
      <c r="AH4686" s="74">
        <f t="shared" si="833"/>
        <v>2364000</v>
      </c>
      <c r="AI4686" s="446"/>
      <c r="AJ4686" s="74">
        <f t="shared" ref="AJ4686:AJ4687" si="851">CEILING(AB4686*34/100,10)</f>
        <v>895020</v>
      </c>
      <c r="AK4686" s="8"/>
      <c r="AL4686" s="74">
        <v>3365500</v>
      </c>
      <c r="AM4686" s="74"/>
      <c r="AN4686" s="74">
        <v>3641900</v>
      </c>
      <c r="AO4686" s="74"/>
      <c r="AP4686" s="74">
        <v>3641900</v>
      </c>
      <c r="AQ4686" s="74"/>
    </row>
    <row r="4687" spans="2:43" ht="18" customHeight="1" x14ac:dyDescent="0.2">
      <c r="B4687" s="4"/>
      <c r="C4687" s="117"/>
      <c r="D4687" s="117"/>
      <c r="E4687" s="117"/>
      <c r="F4687" s="48"/>
      <c r="G4687" s="11"/>
      <c r="H4687" s="117"/>
      <c r="I4687" s="124"/>
      <c r="J4687" s="124"/>
      <c r="K4687" s="144"/>
      <c r="L4687" s="11"/>
      <c r="M4687" s="143"/>
      <c r="N4687" s="42"/>
      <c r="O4687" s="128"/>
      <c r="P4687" s="130"/>
      <c r="Q4687" s="131"/>
      <c r="R4687" s="72">
        <v>2</v>
      </c>
      <c r="S4687" s="181"/>
      <c r="T4687" s="73" t="s">
        <v>386</v>
      </c>
      <c r="V4687" s="74">
        <v>922000</v>
      </c>
      <c r="X4687" s="74">
        <v>826500</v>
      </c>
      <c r="Z4687" s="829">
        <v>1128900</v>
      </c>
      <c r="AB4687" s="74">
        <v>922000</v>
      </c>
      <c r="AD4687" s="944">
        <v>1440000</v>
      </c>
      <c r="AF4687" s="74">
        <v>0</v>
      </c>
      <c r="AH4687" s="74">
        <f t="shared" si="833"/>
        <v>1440000</v>
      </c>
      <c r="AI4687" s="8"/>
      <c r="AJ4687" s="74">
        <f t="shared" si="851"/>
        <v>313480</v>
      </c>
      <c r="AK4687" s="8"/>
      <c r="AL4687" s="74">
        <v>1191350</v>
      </c>
      <c r="AM4687" s="74"/>
      <c r="AN4687" s="74">
        <v>1289100</v>
      </c>
      <c r="AO4687" s="74"/>
      <c r="AP4687" s="74">
        <v>1289100</v>
      </c>
      <c r="AQ4687" s="74"/>
    </row>
    <row r="4688" spans="2:43" ht="18" hidden="1" customHeight="1" x14ac:dyDescent="0.2">
      <c r="B4688" s="4"/>
      <c r="C4688" s="117"/>
      <c r="D4688" s="117"/>
      <c r="E4688" s="117"/>
      <c r="F4688" s="48"/>
      <c r="G4688" s="11"/>
      <c r="H4688" s="117"/>
      <c r="I4688" s="124"/>
      <c r="J4688" s="124"/>
      <c r="K4688" s="144"/>
      <c r="L4688" s="11"/>
      <c r="M4688" s="143"/>
      <c r="N4688" s="42"/>
      <c r="O4688" s="128"/>
      <c r="P4688" s="130"/>
      <c r="Q4688" s="131"/>
      <c r="R4688" s="72">
        <v>8</v>
      </c>
      <c r="S4688" s="181"/>
      <c r="T4688" s="73" t="s">
        <v>463</v>
      </c>
      <c r="V4688" s="74">
        <v>0</v>
      </c>
      <c r="X4688" s="74">
        <v>0</v>
      </c>
      <c r="Z4688" s="74">
        <v>0</v>
      </c>
      <c r="AB4688" s="74">
        <v>0</v>
      </c>
      <c r="AD4688" s="74">
        <v>0</v>
      </c>
      <c r="AF4688" s="74">
        <v>0</v>
      </c>
      <c r="AH4688" s="74">
        <f t="shared" si="833"/>
        <v>0</v>
      </c>
      <c r="AI4688" s="8"/>
      <c r="AJ4688" s="74">
        <v>0</v>
      </c>
      <c r="AK4688" s="8"/>
      <c r="AL4688" s="74">
        <v>0</v>
      </c>
      <c r="AM4688" s="74"/>
      <c r="AN4688" s="74">
        <v>0</v>
      </c>
      <c r="AO4688" s="74"/>
      <c r="AP4688" s="74">
        <v>0</v>
      </c>
      <c r="AQ4688" s="74"/>
    </row>
    <row r="4689" spans="2:43" ht="18" customHeight="1" x14ac:dyDescent="0.2">
      <c r="B4689" s="4"/>
      <c r="C4689" s="117"/>
      <c r="D4689" s="117"/>
      <c r="E4689" s="117"/>
      <c r="F4689" s="48"/>
      <c r="G4689" s="11"/>
      <c r="H4689" s="117"/>
      <c r="I4689" s="124"/>
      <c r="J4689" s="124"/>
      <c r="K4689" s="144"/>
      <c r="L4689" s="11"/>
      <c r="M4689" s="143"/>
      <c r="N4689" s="42"/>
      <c r="O4689" s="128"/>
      <c r="P4689" s="129">
        <v>2</v>
      </c>
      <c r="Q4689" s="129"/>
      <c r="R4689" s="64"/>
      <c r="S4689" s="234"/>
      <c r="T4689" s="65" t="s">
        <v>75</v>
      </c>
      <c r="U4689" s="155"/>
      <c r="V4689" s="66">
        <f>V4690</f>
        <v>60000</v>
      </c>
      <c r="X4689" s="66">
        <f>X4690</f>
        <v>76800</v>
      </c>
      <c r="Z4689" s="66">
        <f>Z4690</f>
        <v>24400</v>
      </c>
      <c r="AB4689" s="66">
        <f>AB4690</f>
        <v>41300</v>
      </c>
      <c r="AD4689" s="66">
        <f>AD4690</f>
        <v>58500</v>
      </c>
      <c r="AF4689" s="66">
        <f>AF4690</f>
        <v>0</v>
      </c>
      <c r="AH4689" s="66">
        <f t="shared" si="833"/>
        <v>58500</v>
      </c>
      <c r="AI4689" s="8"/>
      <c r="AJ4689" s="66">
        <f>AJ4690</f>
        <v>14050</v>
      </c>
      <c r="AK4689" s="67"/>
      <c r="AL4689" s="66">
        <f>AL4690</f>
        <v>50200</v>
      </c>
      <c r="AM4689" s="66"/>
      <c r="AN4689" s="66">
        <f>AN4690</f>
        <v>54300</v>
      </c>
      <c r="AO4689" s="66"/>
      <c r="AP4689" s="66">
        <f>AP4690</f>
        <v>54300</v>
      </c>
      <c r="AQ4689" s="66"/>
    </row>
    <row r="4690" spans="2:43" ht="18" customHeight="1" x14ac:dyDescent="0.2">
      <c r="B4690" s="4"/>
      <c r="C4690" s="117"/>
      <c r="D4690" s="117"/>
      <c r="E4690" s="117"/>
      <c r="F4690" s="48"/>
      <c r="G4690" s="11"/>
      <c r="H4690" s="117"/>
      <c r="I4690" s="124"/>
      <c r="J4690" s="124"/>
      <c r="K4690" s="144"/>
      <c r="L4690" s="11"/>
      <c r="M4690" s="143"/>
      <c r="N4690" s="42"/>
      <c r="O4690" s="128"/>
      <c r="P4690" s="130"/>
      <c r="Q4690" s="131">
        <v>6</v>
      </c>
      <c r="R4690" s="72"/>
      <c r="S4690" s="181"/>
      <c r="T4690" s="69" t="s">
        <v>62</v>
      </c>
      <c r="U4690" s="92"/>
      <c r="V4690" s="70">
        <f>SUM(V4691:V4692)</f>
        <v>60000</v>
      </c>
      <c r="X4690" s="447">
        <f>SUM(X4691:X4692)</f>
        <v>76800</v>
      </c>
      <c r="Z4690" s="447">
        <f>SUM(Z4691:Z4692)</f>
        <v>24400</v>
      </c>
      <c r="AB4690" s="447">
        <f>SUM(AB4691:AB4692)</f>
        <v>41300</v>
      </c>
      <c r="AD4690" s="447">
        <f>SUM(AD4691:AD4692)</f>
        <v>58500</v>
      </c>
      <c r="AF4690" s="447">
        <f>SUM(AF4691:AF4692)</f>
        <v>0</v>
      </c>
      <c r="AH4690" s="447">
        <f t="shared" ref="AH4690:AH4753" si="852">AD4690+AF4690</f>
        <v>58500</v>
      </c>
      <c r="AI4690" s="67"/>
      <c r="AJ4690" s="447">
        <f>SUM(AJ4691:AJ4692)</f>
        <v>14050</v>
      </c>
      <c r="AK4690" s="71"/>
      <c r="AL4690" s="447">
        <f>SUM(AL4691:AL4692)</f>
        <v>50200</v>
      </c>
      <c r="AM4690" s="447"/>
      <c r="AN4690" s="447">
        <f>SUM(AN4691:AN4692)</f>
        <v>54300</v>
      </c>
      <c r="AO4690" s="447"/>
      <c r="AP4690" s="447">
        <f>SUM(AP4691:AP4692)</f>
        <v>54300</v>
      </c>
      <c r="AQ4690" s="447"/>
    </row>
    <row r="4691" spans="2:43" ht="18" customHeight="1" x14ac:dyDescent="0.2">
      <c r="B4691" s="4"/>
      <c r="C4691" s="117"/>
      <c r="D4691" s="117"/>
      <c r="E4691" s="117"/>
      <c r="F4691" s="48"/>
      <c r="G4691" s="11"/>
      <c r="H4691" s="117"/>
      <c r="I4691" s="124"/>
      <c r="J4691" s="124"/>
      <c r="K4691" s="144"/>
      <c r="L4691" s="11"/>
      <c r="M4691" s="143"/>
      <c r="N4691" s="42"/>
      <c r="O4691" s="128"/>
      <c r="P4691" s="130"/>
      <c r="Q4691" s="131"/>
      <c r="R4691" s="72">
        <v>1</v>
      </c>
      <c r="S4691" s="181"/>
      <c r="T4691" s="73" t="s">
        <v>430</v>
      </c>
      <c r="V4691" s="74">
        <v>60000</v>
      </c>
      <c r="X4691" s="74">
        <v>47100</v>
      </c>
      <c r="Z4691" s="829">
        <v>15000</v>
      </c>
      <c r="AB4691" s="74">
        <v>25300</v>
      </c>
      <c r="AD4691" s="944">
        <v>36000</v>
      </c>
      <c r="AF4691" s="74">
        <v>0</v>
      </c>
      <c r="AH4691" s="74">
        <f t="shared" si="852"/>
        <v>36000</v>
      </c>
      <c r="AI4691" s="446"/>
      <c r="AJ4691" s="74">
        <f t="shared" ref="AJ4691:AJ4692" si="853">CEILING(AB4691*34/100,10)</f>
        <v>8610</v>
      </c>
      <c r="AK4691" s="8"/>
      <c r="AL4691" s="74">
        <v>32250</v>
      </c>
      <c r="AM4691" s="74"/>
      <c r="AN4691" s="74">
        <v>34900</v>
      </c>
      <c r="AO4691" s="74"/>
      <c r="AP4691" s="74">
        <v>34900</v>
      </c>
      <c r="AQ4691" s="74"/>
    </row>
    <row r="4692" spans="2:43" ht="18" customHeight="1" x14ac:dyDescent="0.2">
      <c r="B4692" s="4"/>
      <c r="C4692" s="117"/>
      <c r="D4692" s="117"/>
      <c r="E4692" s="117"/>
      <c r="F4692" s="48"/>
      <c r="G4692" s="11"/>
      <c r="H4692" s="117"/>
      <c r="I4692" s="124"/>
      <c r="J4692" s="124"/>
      <c r="K4692" s="144"/>
      <c r="L4692" s="11"/>
      <c r="M4692" s="143"/>
      <c r="N4692" s="42"/>
      <c r="O4692" s="128"/>
      <c r="P4692" s="130"/>
      <c r="Q4692" s="131"/>
      <c r="R4692" s="72">
        <v>2</v>
      </c>
      <c r="S4692" s="181"/>
      <c r="T4692" s="73" t="s">
        <v>386</v>
      </c>
      <c r="V4692" s="74">
        <v>0</v>
      </c>
      <c r="X4692" s="74">
        <v>29700</v>
      </c>
      <c r="Z4692" s="829">
        <v>9400</v>
      </c>
      <c r="AB4692" s="74">
        <v>16000</v>
      </c>
      <c r="AD4692" s="944">
        <v>22500</v>
      </c>
      <c r="AF4692" s="74">
        <v>0</v>
      </c>
      <c r="AH4692" s="74">
        <f t="shared" si="852"/>
        <v>22500</v>
      </c>
      <c r="AI4692" s="8"/>
      <c r="AJ4692" s="74">
        <f t="shared" si="853"/>
        <v>5440</v>
      </c>
      <c r="AK4692" s="8"/>
      <c r="AL4692" s="74">
        <v>17950</v>
      </c>
      <c r="AM4692" s="74"/>
      <c r="AN4692" s="74">
        <v>19400</v>
      </c>
      <c r="AO4692" s="74"/>
      <c r="AP4692" s="74">
        <v>19400</v>
      </c>
      <c r="AQ4692" s="74"/>
    </row>
    <row r="4693" spans="2:43" ht="18" customHeight="1" x14ac:dyDescent="0.2">
      <c r="B4693" s="4"/>
      <c r="C4693" s="117"/>
      <c r="D4693" s="117"/>
      <c r="E4693" s="117"/>
      <c r="F4693" s="48"/>
      <c r="G4693" s="11"/>
      <c r="H4693" s="117"/>
      <c r="I4693" s="124"/>
      <c r="J4693" s="124"/>
      <c r="K4693" s="144"/>
      <c r="L4693" s="11"/>
      <c r="M4693" s="143"/>
      <c r="N4693" s="42"/>
      <c r="O4693" s="128"/>
      <c r="P4693" s="129">
        <v>4</v>
      </c>
      <c r="Q4693" s="129"/>
      <c r="R4693" s="64"/>
      <c r="S4693" s="234"/>
      <c r="T4693" s="65" t="s">
        <v>376</v>
      </c>
      <c r="U4693" s="155"/>
      <c r="V4693" s="66">
        <f>V4694</f>
        <v>1000</v>
      </c>
      <c r="X4693" s="66">
        <f>X4694</f>
        <v>1700</v>
      </c>
      <c r="Z4693" s="66">
        <f>Z4694</f>
        <v>100</v>
      </c>
      <c r="AB4693" s="66">
        <f>AB4694</f>
        <v>300</v>
      </c>
      <c r="AD4693" s="66">
        <f>AD4694</f>
        <v>400</v>
      </c>
      <c r="AF4693" s="66">
        <f>AF4694</f>
        <v>0</v>
      </c>
      <c r="AH4693" s="66">
        <f t="shared" si="852"/>
        <v>400</v>
      </c>
      <c r="AI4693" s="8"/>
      <c r="AJ4693" s="66">
        <f>AJ4694</f>
        <v>110</v>
      </c>
      <c r="AK4693" s="67"/>
      <c r="AL4693" s="66">
        <f>AL4694</f>
        <v>250</v>
      </c>
      <c r="AM4693" s="66"/>
      <c r="AN4693" s="66">
        <f>AN4694</f>
        <v>250</v>
      </c>
      <c r="AO4693" s="66"/>
      <c r="AP4693" s="66">
        <f>AP4694</f>
        <v>250</v>
      </c>
      <c r="AQ4693" s="66"/>
    </row>
    <row r="4694" spans="2:43" ht="18" customHeight="1" x14ac:dyDescent="0.2">
      <c r="B4694" s="4"/>
      <c r="C4694" s="117"/>
      <c r="D4694" s="117"/>
      <c r="E4694" s="117"/>
      <c r="F4694" s="48"/>
      <c r="G4694" s="11"/>
      <c r="H4694" s="117"/>
      <c r="I4694" s="124"/>
      <c r="J4694" s="124"/>
      <c r="K4694" s="144"/>
      <c r="L4694" s="11"/>
      <c r="M4694" s="143"/>
      <c r="N4694" s="42"/>
      <c r="O4694" s="128"/>
      <c r="P4694" s="130"/>
      <c r="Q4694" s="131">
        <v>6</v>
      </c>
      <c r="R4694" s="72"/>
      <c r="S4694" s="181"/>
      <c r="T4694" s="69" t="s">
        <v>62</v>
      </c>
      <c r="U4694" s="92"/>
      <c r="V4694" s="70">
        <f>SUM(V4695:V4696)</f>
        <v>1000</v>
      </c>
      <c r="X4694" s="447">
        <f>SUM(X4695:X4696)</f>
        <v>1700</v>
      </c>
      <c r="Z4694" s="447">
        <f>SUM(Z4695:Z4696)</f>
        <v>100</v>
      </c>
      <c r="AB4694" s="447">
        <f>SUM(AB4695:AB4696)</f>
        <v>300</v>
      </c>
      <c r="AD4694" s="447">
        <f>SUM(AD4695:AD4696)</f>
        <v>400</v>
      </c>
      <c r="AF4694" s="447">
        <f>SUM(AF4695:AF4696)</f>
        <v>0</v>
      </c>
      <c r="AH4694" s="447">
        <f t="shared" si="852"/>
        <v>400</v>
      </c>
      <c r="AI4694" s="67"/>
      <c r="AJ4694" s="447">
        <f>SUM(AJ4695:AJ4696)</f>
        <v>110</v>
      </c>
      <c r="AK4694" s="71"/>
      <c r="AL4694" s="447">
        <f>SUM(AL4695:AL4696)</f>
        <v>250</v>
      </c>
      <c r="AM4694" s="447"/>
      <c r="AN4694" s="447">
        <f>SUM(AN4695:AN4696)</f>
        <v>250</v>
      </c>
      <c r="AO4694" s="447"/>
      <c r="AP4694" s="447">
        <f>SUM(AP4695:AP4696)</f>
        <v>250</v>
      </c>
      <c r="AQ4694" s="447"/>
    </row>
    <row r="4695" spans="2:43" ht="18" customHeight="1" x14ac:dyDescent="0.25">
      <c r="B4695" s="4"/>
      <c r="C4695" s="117"/>
      <c r="D4695" s="117"/>
      <c r="E4695" s="117"/>
      <c r="F4695" s="48"/>
      <c r="G4695" s="11"/>
      <c r="H4695" s="117"/>
      <c r="I4695" s="124"/>
      <c r="J4695" s="124"/>
      <c r="K4695" s="144"/>
      <c r="L4695" s="11"/>
      <c r="M4695" s="143"/>
      <c r="N4695" s="42"/>
      <c r="O4695" s="128"/>
      <c r="P4695" s="130"/>
      <c r="Q4695" s="131"/>
      <c r="R4695" s="72">
        <v>1</v>
      </c>
      <c r="S4695" s="181"/>
      <c r="T4695" s="73" t="s">
        <v>430</v>
      </c>
      <c r="V4695" s="497">
        <v>1000</v>
      </c>
      <c r="X4695" s="697">
        <v>1000</v>
      </c>
      <c r="Z4695">
        <v>100</v>
      </c>
      <c r="AB4695" s="74">
        <v>200</v>
      </c>
      <c r="AD4695" s="952">
        <v>250</v>
      </c>
      <c r="AF4695" s="697">
        <v>0</v>
      </c>
      <c r="AH4695" s="697">
        <f t="shared" si="852"/>
        <v>250</v>
      </c>
      <c r="AI4695" s="446"/>
      <c r="AJ4695" s="74">
        <f t="shared" ref="AJ4695:AJ4696" si="854">CEILING(AB4695*34/100,10)</f>
        <v>70</v>
      </c>
      <c r="AK4695" s="8"/>
      <c r="AL4695" s="74">
        <v>200</v>
      </c>
      <c r="AM4695" s="74"/>
      <c r="AN4695" s="74">
        <v>200</v>
      </c>
      <c r="AO4695" s="74"/>
      <c r="AP4695" s="74">
        <v>200</v>
      </c>
      <c r="AQ4695" s="74"/>
    </row>
    <row r="4696" spans="2:43" ht="18" customHeight="1" x14ac:dyDescent="0.2">
      <c r="B4696" s="4"/>
      <c r="C4696" s="117"/>
      <c r="D4696" s="117"/>
      <c r="E4696" s="117"/>
      <c r="F4696" s="48"/>
      <c r="G4696" s="11"/>
      <c r="H4696" s="117"/>
      <c r="I4696" s="124"/>
      <c r="J4696" s="124"/>
      <c r="K4696" s="144"/>
      <c r="L4696" s="11"/>
      <c r="M4696" s="143"/>
      <c r="N4696" s="42"/>
      <c r="O4696" s="128"/>
      <c r="P4696" s="130"/>
      <c r="Q4696" s="131"/>
      <c r="R4696" s="72">
        <v>2</v>
      </c>
      <c r="S4696" s="181"/>
      <c r="T4696" s="73" t="s">
        <v>386</v>
      </c>
      <c r="V4696" s="74">
        <v>0</v>
      </c>
      <c r="X4696" s="74">
        <v>700</v>
      </c>
      <c r="Z4696" s="74">
        <v>0</v>
      </c>
      <c r="AB4696" s="74">
        <v>100</v>
      </c>
      <c r="AD4696" s="952">
        <v>150</v>
      </c>
      <c r="AF4696" s="74">
        <v>0</v>
      </c>
      <c r="AH4696" s="74">
        <f t="shared" si="852"/>
        <v>150</v>
      </c>
      <c r="AI4696" s="8"/>
      <c r="AJ4696" s="74">
        <f t="shared" si="854"/>
        <v>40</v>
      </c>
      <c r="AK4696" s="8"/>
      <c r="AL4696" s="74">
        <v>50</v>
      </c>
      <c r="AM4696" s="74"/>
      <c r="AN4696" s="74">
        <v>50</v>
      </c>
      <c r="AO4696" s="74"/>
      <c r="AP4696" s="74">
        <v>50</v>
      </c>
      <c r="AQ4696" s="74"/>
    </row>
    <row r="4697" spans="2:43" ht="18" customHeight="1" x14ac:dyDescent="0.2">
      <c r="B4697" s="4"/>
      <c r="C4697" s="117"/>
      <c r="D4697" s="117"/>
      <c r="E4697" s="117"/>
      <c r="F4697" s="48"/>
      <c r="G4697" s="11"/>
      <c r="H4697" s="117"/>
      <c r="I4697" s="124"/>
      <c r="J4697" s="124"/>
      <c r="K4697" s="144"/>
      <c r="L4697" s="11"/>
      <c r="M4697" s="143"/>
      <c r="N4697" s="42"/>
      <c r="O4697" s="127" t="s">
        <v>18</v>
      </c>
      <c r="P4697" s="123"/>
      <c r="Q4697" s="123"/>
      <c r="R4697" s="49"/>
      <c r="S4697" s="18"/>
      <c r="T4697" s="50" t="s">
        <v>190</v>
      </c>
      <c r="U4697" s="76"/>
      <c r="V4697" s="51">
        <f>V4698+V4714+V4721+V4726+V4731</f>
        <v>154500</v>
      </c>
      <c r="X4697" s="51">
        <f>X4698+X4714+X4721+X4726+X4731</f>
        <v>163500</v>
      </c>
      <c r="Z4697" s="51">
        <f>Z4698+Z4714+Z4721+Z4726+Z4731</f>
        <v>133590</v>
      </c>
      <c r="AB4697" s="51">
        <f>AB4698+AB4714+AB4721+AB4726+AB4731</f>
        <v>121360</v>
      </c>
      <c r="AD4697" s="51" t="e">
        <f>AD4698+AD4714+AD4721+AD4726+AD4731</f>
        <v>#REF!</v>
      </c>
      <c r="AF4697" s="51">
        <f>AF4698+AF4714+AF4721+AF4726+AF4731</f>
        <v>200000</v>
      </c>
      <c r="AH4697" s="51" t="e">
        <f t="shared" si="852"/>
        <v>#REF!</v>
      </c>
      <c r="AI4697" s="8"/>
      <c r="AJ4697" s="51">
        <f>AJ4698+AJ4714+AJ4721+AJ4726+AJ4731</f>
        <v>33610</v>
      </c>
      <c r="AK4697" s="5"/>
      <c r="AL4697" s="51">
        <f>AL4698+AL4714+AL4721+AL4726+AL4731</f>
        <v>139100</v>
      </c>
      <c r="AM4697" s="51"/>
      <c r="AN4697" s="51">
        <f>AN4698+AN4714+AN4721+AN4726+AN4731</f>
        <v>147210</v>
      </c>
      <c r="AO4697" s="51"/>
      <c r="AP4697" s="51">
        <f>AP4698+AP4714+AP4721+AP4726+AP4731</f>
        <v>147210</v>
      </c>
      <c r="AQ4697" s="51"/>
    </row>
    <row r="4698" spans="2:43" ht="18" customHeight="1" x14ac:dyDescent="0.2">
      <c r="B4698" s="4"/>
      <c r="C4698" s="117"/>
      <c r="D4698" s="117"/>
      <c r="E4698" s="117"/>
      <c r="F4698" s="48"/>
      <c r="G4698" s="11"/>
      <c r="H4698" s="117"/>
      <c r="I4698" s="124"/>
      <c r="J4698" s="124"/>
      <c r="K4698" s="144"/>
      <c r="L4698" s="11"/>
      <c r="M4698" s="143"/>
      <c r="N4698" s="42"/>
      <c r="O4698" s="128"/>
      <c r="P4698" s="129">
        <v>2</v>
      </c>
      <c r="Q4698" s="129"/>
      <c r="R4698" s="64"/>
      <c r="S4698" s="234"/>
      <c r="T4698" s="65" t="s">
        <v>195</v>
      </c>
      <c r="U4698" s="155"/>
      <c r="V4698" s="66">
        <f>V4699+V4703+V4706+V4709+V4711</f>
        <v>92500</v>
      </c>
      <c r="X4698" s="66">
        <f>X4699+X4703+X4706+X4709+X4711</f>
        <v>98500</v>
      </c>
      <c r="Z4698" s="66">
        <f>Z4699+Z4703+Z4706+Z4709+Z4711</f>
        <v>60680</v>
      </c>
      <c r="AB4698" s="66">
        <f>AB4699+AB4703+AB4706+AB4709+AB4711</f>
        <v>61460</v>
      </c>
      <c r="AD4698" s="66" t="e">
        <f>AD4699+AD4703+AD4706+AD4709+AD4711</f>
        <v>#REF!</v>
      </c>
      <c r="AF4698" s="66">
        <f>AF4699+AF4703+AF4706+AF4709+AF4711</f>
        <v>120000</v>
      </c>
      <c r="AH4698" s="66" t="e">
        <f t="shared" si="852"/>
        <v>#REF!</v>
      </c>
      <c r="AI4698" s="5"/>
      <c r="AJ4698" s="66">
        <f>AJ4699+AJ4703+AJ4706+AJ4709+AJ4711</f>
        <v>15370</v>
      </c>
      <c r="AK4698" s="67"/>
      <c r="AL4698" s="66">
        <f>AL4699+AL4703+AL4706+AL4709+AL4711</f>
        <v>67010</v>
      </c>
      <c r="AM4698" s="66"/>
      <c r="AN4698" s="66">
        <f>AN4699+AN4703+AN4706+AN4709+AN4711</f>
        <v>71010</v>
      </c>
      <c r="AO4698" s="66"/>
      <c r="AP4698" s="66">
        <f>AP4699+AP4703+AP4706+AP4709+AP4711</f>
        <v>71010</v>
      </c>
      <c r="AQ4698" s="66"/>
    </row>
    <row r="4699" spans="2:43" ht="18" customHeight="1" x14ac:dyDescent="0.2">
      <c r="B4699" s="4"/>
      <c r="C4699" s="117"/>
      <c r="D4699" s="117"/>
      <c r="E4699" s="117"/>
      <c r="F4699" s="48"/>
      <c r="G4699" s="11"/>
      <c r="H4699" s="117"/>
      <c r="I4699" s="124"/>
      <c r="J4699" s="124"/>
      <c r="K4699" s="144"/>
      <c r="L4699" s="11"/>
      <c r="M4699" s="143"/>
      <c r="N4699" s="42"/>
      <c r="O4699" s="128"/>
      <c r="P4699" s="130"/>
      <c r="Q4699" s="131">
        <v>1</v>
      </c>
      <c r="R4699" s="68"/>
      <c r="S4699" s="35"/>
      <c r="T4699" s="69" t="s">
        <v>47</v>
      </c>
      <c r="U4699" s="92"/>
      <c r="V4699" s="70">
        <f>V4700</f>
        <v>51000</v>
      </c>
      <c r="X4699" s="447">
        <f>X4700</f>
        <v>56000</v>
      </c>
      <c r="Z4699" s="447">
        <f>Z4700+Z4701+Z4702</f>
        <v>30130</v>
      </c>
      <c r="AB4699" s="447">
        <f>AB4700+AB4701+AB4702</f>
        <v>32460</v>
      </c>
      <c r="AD4699" s="447">
        <f t="shared" ref="AD4699:AL4699" si="855">AD4700+AD4701+AD4702</f>
        <v>31100</v>
      </c>
      <c r="AE4699" s="447">
        <f t="shared" si="855"/>
        <v>0</v>
      </c>
      <c r="AF4699" s="447">
        <f t="shared" si="855"/>
        <v>40000</v>
      </c>
      <c r="AG4699" s="447">
        <f t="shared" si="855"/>
        <v>0</v>
      </c>
      <c r="AH4699" s="447">
        <f t="shared" si="852"/>
        <v>71100</v>
      </c>
      <c r="AI4699" s="67"/>
      <c r="AJ4699" s="447">
        <f t="shared" ref="AJ4699" si="856">AJ4700+AJ4701+AJ4702</f>
        <v>8120</v>
      </c>
      <c r="AK4699" s="447">
        <f t="shared" ref="AK4699" si="857">AK4700+AK4701+AK4702</f>
        <v>0</v>
      </c>
      <c r="AL4699" s="447">
        <f t="shared" si="855"/>
        <v>34010</v>
      </c>
      <c r="AM4699" s="447"/>
      <c r="AN4699" s="447">
        <f t="shared" ref="AN4699:AP4699" si="858">AN4700+AN4701+AN4702</f>
        <v>36010</v>
      </c>
      <c r="AO4699" s="447"/>
      <c r="AP4699" s="447">
        <f t="shared" si="858"/>
        <v>36010</v>
      </c>
      <c r="AQ4699" s="447"/>
    </row>
    <row r="4700" spans="2:43" ht="18" customHeight="1" x14ac:dyDescent="0.25">
      <c r="B4700" s="4"/>
      <c r="C4700" s="117"/>
      <c r="D4700" s="117"/>
      <c r="E4700" s="117"/>
      <c r="F4700" s="48"/>
      <c r="G4700" s="11"/>
      <c r="H4700" s="117"/>
      <c r="I4700" s="124"/>
      <c r="J4700" s="124"/>
      <c r="K4700" s="144"/>
      <c r="L4700" s="11"/>
      <c r="M4700" s="143"/>
      <c r="N4700" s="42"/>
      <c r="O4700" s="128"/>
      <c r="P4700" s="130"/>
      <c r="Q4700" s="130"/>
      <c r="R4700" s="72" t="s">
        <v>3</v>
      </c>
      <c r="S4700" s="181"/>
      <c r="T4700" s="73" t="s">
        <v>17</v>
      </c>
      <c r="V4700" s="74">
        <v>51000</v>
      </c>
      <c r="X4700" s="74">
        <v>56000</v>
      </c>
      <c r="Z4700" s="74">
        <v>27830</v>
      </c>
      <c r="AB4700" s="74">
        <v>32000</v>
      </c>
      <c r="AD4700" s="74">
        <v>31100</v>
      </c>
      <c r="AF4700" s="696">
        <v>40000</v>
      </c>
      <c r="AH4700" s="696">
        <f t="shared" si="852"/>
        <v>71100</v>
      </c>
      <c r="AI4700" s="447">
        <f t="shared" ref="AI4700" si="859">AI4701+AI4702+AI4703</f>
        <v>0</v>
      </c>
      <c r="AJ4700" s="74">
        <f t="shared" ref="AJ4700:AJ4701" si="860">CEILING(AB4700*25/100,10)</f>
        <v>8000</v>
      </c>
      <c r="AK4700" s="8"/>
      <c r="AL4700" s="74">
        <v>34000</v>
      </c>
      <c r="AM4700" s="74"/>
      <c r="AN4700" s="74">
        <v>36000</v>
      </c>
      <c r="AO4700" s="74"/>
      <c r="AP4700" s="74">
        <v>36000</v>
      </c>
      <c r="AQ4700" s="74"/>
    </row>
    <row r="4701" spans="2:43" ht="18" customHeight="1" x14ac:dyDescent="0.25">
      <c r="B4701" s="4"/>
      <c r="C4701" s="117"/>
      <c r="D4701" s="117"/>
      <c r="E4701" s="117"/>
      <c r="F4701" s="48"/>
      <c r="G4701" s="11"/>
      <c r="H4701" s="117"/>
      <c r="I4701" s="124"/>
      <c r="J4701" s="124"/>
      <c r="K4701" s="144"/>
      <c r="L4701" s="11"/>
      <c r="M4701" s="143"/>
      <c r="N4701" s="42"/>
      <c r="O4701" s="128"/>
      <c r="P4701" s="130"/>
      <c r="Q4701" s="130"/>
      <c r="R4701" s="72">
        <v>2</v>
      </c>
      <c r="S4701" s="181"/>
      <c r="T4701" s="73" t="s">
        <v>168</v>
      </c>
      <c r="V4701" s="74"/>
      <c r="X4701" s="74"/>
      <c r="Z4701" s="74">
        <v>460</v>
      </c>
      <c r="AB4701" s="74">
        <v>460</v>
      </c>
      <c r="AD4701" s="74">
        <v>0</v>
      </c>
      <c r="AF4701" s="696">
        <v>0</v>
      </c>
      <c r="AH4701" s="696">
        <f t="shared" si="852"/>
        <v>0</v>
      </c>
      <c r="AI4701" s="8"/>
      <c r="AJ4701" s="74">
        <f t="shared" si="860"/>
        <v>120</v>
      </c>
      <c r="AK4701" s="8"/>
      <c r="AL4701" s="74">
        <v>10</v>
      </c>
      <c r="AM4701" s="74"/>
      <c r="AN4701" s="74">
        <v>10</v>
      </c>
      <c r="AO4701" s="74"/>
      <c r="AP4701" s="74">
        <v>10</v>
      </c>
      <c r="AQ4701" s="74"/>
    </row>
    <row r="4702" spans="2:43" ht="18" hidden="1" customHeight="1" x14ac:dyDescent="0.25">
      <c r="B4702" s="4"/>
      <c r="C4702" s="117"/>
      <c r="D4702" s="117"/>
      <c r="E4702" s="117"/>
      <c r="F4702" s="48"/>
      <c r="G4702" s="11"/>
      <c r="H4702" s="117"/>
      <c r="I4702" s="124"/>
      <c r="J4702" s="124"/>
      <c r="K4702" s="144"/>
      <c r="L4702" s="11"/>
      <c r="M4702" s="143"/>
      <c r="N4702" s="42"/>
      <c r="O4702" s="128"/>
      <c r="P4702" s="130"/>
      <c r="Q4702" s="130"/>
      <c r="R4702" s="72">
        <v>5</v>
      </c>
      <c r="S4702" s="181"/>
      <c r="T4702" s="73" t="s">
        <v>352</v>
      </c>
      <c r="V4702" s="74"/>
      <c r="X4702" s="74"/>
      <c r="Z4702" s="74">
        <v>1840</v>
      </c>
      <c r="AB4702" s="74">
        <v>0</v>
      </c>
      <c r="AD4702" s="74">
        <v>0</v>
      </c>
      <c r="AF4702" s="696">
        <v>0</v>
      </c>
      <c r="AH4702" s="696">
        <f t="shared" si="852"/>
        <v>0</v>
      </c>
      <c r="AI4702" s="8"/>
      <c r="AJ4702" s="74">
        <v>0</v>
      </c>
      <c r="AK4702" s="8"/>
      <c r="AL4702" s="74">
        <v>0</v>
      </c>
      <c r="AM4702" s="74"/>
      <c r="AN4702" s="74">
        <v>0</v>
      </c>
      <c r="AO4702" s="74"/>
      <c r="AP4702" s="74">
        <v>0</v>
      </c>
      <c r="AQ4702" s="74"/>
    </row>
    <row r="4703" spans="2:43" ht="18" customHeight="1" x14ac:dyDescent="0.2">
      <c r="B4703" s="4"/>
      <c r="C4703" s="117"/>
      <c r="D4703" s="117"/>
      <c r="E4703" s="117"/>
      <c r="F4703" s="48"/>
      <c r="G4703" s="11"/>
      <c r="H4703" s="117"/>
      <c r="I4703" s="124"/>
      <c r="J4703" s="124"/>
      <c r="K4703" s="144"/>
      <c r="L4703" s="11"/>
      <c r="M4703" s="143"/>
      <c r="N4703" s="42"/>
      <c r="O4703" s="128"/>
      <c r="P4703" s="130"/>
      <c r="Q4703" s="131">
        <v>2</v>
      </c>
      <c r="R4703" s="68"/>
      <c r="S4703" s="35"/>
      <c r="T4703" s="69" t="s">
        <v>227</v>
      </c>
      <c r="U4703" s="92"/>
      <c r="V4703" s="70">
        <f>V4704+V4705</f>
        <v>13500</v>
      </c>
      <c r="X4703" s="447">
        <f>X4704+X4705</f>
        <v>13500</v>
      </c>
      <c r="Z4703" s="447">
        <f>Z4704+Z4705</f>
        <v>14050</v>
      </c>
      <c r="AB4703" s="447">
        <f>AB4704+AB4705</f>
        <v>16000</v>
      </c>
      <c r="AD4703" s="447">
        <f>AD4704+AD4705</f>
        <v>15500</v>
      </c>
      <c r="AF4703" s="447">
        <f>AF4704+AF4705</f>
        <v>40000</v>
      </c>
      <c r="AH4703" s="447">
        <f t="shared" si="852"/>
        <v>55500</v>
      </c>
      <c r="AI4703" s="8"/>
      <c r="AJ4703" s="447">
        <f>AJ4704+AJ4705</f>
        <v>4000</v>
      </c>
      <c r="AK4703" s="71"/>
      <c r="AL4703" s="447">
        <f>AL4704+AL4705</f>
        <v>24000</v>
      </c>
      <c r="AM4703" s="447"/>
      <c r="AN4703" s="447">
        <f>AN4704+AN4705</f>
        <v>25000</v>
      </c>
      <c r="AO4703" s="447"/>
      <c r="AP4703" s="447">
        <f>AP4704+AP4705</f>
        <v>25000</v>
      </c>
      <c r="AQ4703" s="447"/>
    </row>
    <row r="4704" spans="2:43" ht="18" hidden="1" customHeight="1" x14ac:dyDescent="0.2">
      <c r="B4704" s="4"/>
      <c r="C4704" s="117"/>
      <c r="D4704" s="117"/>
      <c r="E4704" s="117"/>
      <c r="F4704" s="48"/>
      <c r="G4704" s="11"/>
      <c r="H4704" s="117"/>
      <c r="I4704" s="124"/>
      <c r="J4704" s="124"/>
      <c r="K4704" s="144"/>
      <c r="L4704" s="11"/>
      <c r="M4704" s="143"/>
      <c r="N4704" s="42"/>
      <c r="O4704" s="128"/>
      <c r="P4704" s="130"/>
      <c r="Q4704" s="130"/>
      <c r="R4704" s="72" t="s">
        <v>3</v>
      </c>
      <c r="S4704" s="181"/>
      <c r="T4704" s="73" t="s">
        <v>78</v>
      </c>
      <c r="V4704" s="74">
        <v>0</v>
      </c>
      <c r="X4704" s="74">
        <v>0</v>
      </c>
      <c r="Z4704" s="74">
        <v>0</v>
      </c>
      <c r="AB4704" s="74">
        <v>0</v>
      </c>
      <c r="AD4704" s="74">
        <v>0</v>
      </c>
      <c r="AF4704" s="74">
        <v>0</v>
      </c>
      <c r="AH4704" s="74">
        <f t="shared" si="852"/>
        <v>0</v>
      </c>
      <c r="AI4704" s="446"/>
      <c r="AJ4704" s="74">
        <v>0</v>
      </c>
      <c r="AK4704" s="8"/>
      <c r="AL4704" s="74">
        <v>0</v>
      </c>
      <c r="AM4704" s="74"/>
      <c r="AN4704" s="74">
        <v>0</v>
      </c>
      <c r="AO4704" s="74"/>
      <c r="AP4704" s="74">
        <v>0</v>
      </c>
      <c r="AQ4704" s="74"/>
    </row>
    <row r="4705" spans="2:43" ht="18" customHeight="1" x14ac:dyDescent="0.25">
      <c r="B4705" s="4"/>
      <c r="C4705" s="117"/>
      <c r="D4705" s="117"/>
      <c r="E4705" s="117"/>
      <c r="F4705" s="48"/>
      <c r="G4705" s="11"/>
      <c r="H4705" s="117"/>
      <c r="I4705" s="124"/>
      <c r="J4705" s="124"/>
      <c r="K4705" s="144"/>
      <c r="L4705" s="11"/>
      <c r="M4705" s="143"/>
      <c r="N4705" s="42"/>
      <c r="O4705" s="128"/>
      <c r="P4705" s="130"/>
      <c r="Q4705" s="130"/>
      <c r="R4705" s="72" t="s">
        <v>0</v>
      </c>
      <c r="S4705" s="181"/>
      <c r="T4705" s="73" t="s">
        <v>228</v>
      </c>
      <c r="V4705" s="74">
        <v>13500</v>
      </c>
      <c r="X4705" s="74">
        <v>13500</v>
      </c>
      <c r="Z4705" s="74">
        <v>14050</v>
      </c>
      <c r="AB4705" s="74">
        <v>16000</v>
      </c>
      <c r="AD4705" s="74">
        <v>15500</v>
      </c>
      <c r="AF4705" s="696">
        <v>40000</v>
      </c>
      <c r="AH4705" s="696">
        <f t="shared" si="852"/>
        <v>55500</v>
      </c>
      <c r="AI4705" s="8"/>
      <c r="AJ4705" s="74">
        <f t="shared" ref="AJ4705" si="861">CEILING(AB4705*25/100,10)</f>
        <v>4000</v>
      </c>
      <c r="AK4705" s="8"/>
      <c r="AL4705" s="74">
        <v>24000</v>
      </c>
      <c r="AM4705" s="74"/>
      <c r="AN4705" s="74">
        <v>25000</v>
      </c>
      <c r="AO4705" s="74"/>
      <c r="AP4705" s="74">
        <v>25000</v>
      </c>
      <c r="AQ4705" s="74"/>
    </row>
    <row r="4706" spans="2:43" ht="18" hidden="1" customHeight="1" x14ac:dyDescent="0.2">
      <c r="B4706" s="4"/>
      <c r="C4706" s="117"/>
      <c r="D4706" s="117"/>
      <c r="E4706" s="117"/>
      <c r="F4706" s="48"/>
      <c r="G4706" s="11"/>
      <c r="H4706" s="117"/>
      <c r="I4706" s="124"/>
      <c r="J4706" s="124"/>
      <c r="K4706" s="144"/>
      <c r="L4706" s="11"/>
      <c r="M4706" s="143"/>
      <c r="N4706" s="42"/>
      <c r="O4706" s="128"/>
      <c r="P4706" s="130"/>
      <c r="Q4706" s="131">
        <v>3</v>
      </c>
      <c r="R4706" s="68"/>
      <c r="S4706" s="35"/>
      <c r="T4706" s="69" t="s">
        <v>79</v>
      </c>
      <c r="U4706" s="92"/>
      <c r="V4706" s="70">
        <f>V4707+V4708</f>
        <v>0</v>
      </c>
      <c r="X4706" s="447">
        <f>X4707+X4708</f>
        <v>0</v>
      </c>
      <c r="Z4706" s="447">
        <f>Z4707+Z4708</f>
        <v>0</v>
      </c>
      <c r="AB4706" s="447">
        <f>AB4707+AB4708</f>
        <v>0</v>
      </c>
      <c r="AD4706" s="447" t="e">
        <f>#REF!+AD4708</f>
        <v>#REF!</v>
      </c>
      <c r="AF4706" s="447">
        <f>AF4707+AF4708</f>
        <v>0</v>
      </c>
      <c r="AH4706" s="447" t="e">
        <f t="shared" si="852"/>
        <v>#REF!</v>
      </c>
      <c r="AI4706" s="8"/>
      <c r="AJ4706" s="447">
        <f>AJ4707+AJ4708</f>
        <v>0</v>
      </c>
      <c r="AK4706" s="71"/>
      <c r="AL4706" s="447">
        <f>AL4707+AL4708</f>
        <v>0</v>
      </c>
      <c r="AM4706" s="447"/>
      <c r="AN4706" s="447">
        <f>AN4707+AN4708</f>
        <v>0</v>
      </c>
      <c r="AO4706" s="447"/>
      <c r="AP4706" s="447">
        <f>AP4707+AP4708</f>
        <v>0</v>
      </c>
      <c r="AQ4706" s="447"/>
    </row>
    <row r="4707" spans="2:43" ht="18" hidden="1" customHeight="1" x14ac:dyDescent="0.2">
      <c r="B4707" s="4"/>
      <c r="C4707" s="117"/>
      <c r="D4707" s="117"/>
      <c r="E4707" s="117"/>
      <c r="F4707" s="48"/>
      <c r="G4707" s="11"/>
      <c r="H4707" s="117"/>
      <c r="I4707" s="124"/>
      <c r="J4707" s="124"/>
      <c r="K4707" s="144"/>
      <c r="L4707" s="11"/>
      <c r="M4707" s="143"/>
      <c r="N4707" s="42"/>
      <c r="O4707" s="128"/>
      <c r="P4707" s="130"/>
      <c r="Q4707" s="131"/>
      <c r="R4707" s="72" t="s">
        <v>3</v>
      </c>
      <c r="S4707" s="181"/>
      <c r="T4707" s="73" t="s">
        <v>80</v>
      </c>
      <c r="V4707" s="83">
        <v>0</v>
      </c>
      <c r="X4707" s="448">
        <v>0</v>
      </c>
      <c r="Z4707" s="448">
        <v>0</v>
      </c>
      <c r="AB4707" s="448">
        <v>0</v>
      </c>
      <c r="AD4707" s="448">
        <v>0</v>
      </c>
      <c r="AF4707" s="448">
        <v>0</v>
      </c>
      <c r="AH4707" s="448">
        <f t="shared" si="852"/>
        <v>0</v>
      </c>
      <c r="AI4707" s="446"/>
      <c r="AJ4707" s="448">
        <v>0</v>
      </c>
      <c r="AK4707" s="87"/>
      <c r="AL4707" s="448">
        <v>0</v>
      </c>
      <c r="AM4707" s="448"/>
      <c r="AN4707" s="448">
        <v>0</v>
      </c>
      <c r="AO4707" s="448"/>
      <c r="AP4707" s="448">
        <v>0</v>
      </c>
      <c r="AQ4707" s="448"/>
    </row>
    <row r="4708" spans="2:43" ht="18" hidden="1" customHeight="1" x14ac:dyDescent="0.2">
      <c r="B4708" s="4"/>
      <c r="C4708" s="117"/>
      <c r="D4708" s="117"/>
      <c r="E4708" s="117"/>
      <c r="F4708" s="48"/>
      <c r="G4708" s="11"/>
      <c r="H4708" s="117"/>
      <c r="I4708" s="124"/>
      <c r="J4708" s="124"/>
      <c r="K4708" s="144"/>
      <c r="L4708" s="11"/>
      <c r="M4708" s="143"/>
      <c r="N4708" s="42"/>
      <c r="O4708" s="128"/>
      <c r="P4708" s="130"/>
      <c r="Q4708" s="130"/>
      <c r="R4708" s="72" t="s">
        <v>18</v>
      </c>
      <c r="S4708" s="181"/>
      <c r="T4708" s="73" t="s">
        <v>82</v>
      </c>
      <c r="V4708" s="74">
        <v>0</v>
      </c>
      <c r="X4708" s="74">
        <v>0</v>
      </c>
      <c r="Z4708" s="74">
        <v>0</v>
      </c>
      <c r="AB4708" s="74">
        <v>0</v>
      </c>
      <c r="AD4708" s="74">
        <v>0</v>
      </c>
      <c r="AF4708" s="74">
        <v>0</v>
      </c>
      <c r="AH4708" s="74">
        <f t="shared" si="852"/>
        <v>0</v>
      </c>
      <c r="AI4708" s="495"/>
      <c r="AJ4708" s="74">
        <v>0</v>
      </c>
      <c r="AK4708" s="8"/>
      <c r="AL4708" s="74">
        <v>0</v>
      </c>
      <c r="AM4708" s="74"/>
      <c r="AN4708" s="74">
        <v>0</v>
      </c>
      <c r="AO4708" s="74"/>
      <c r="AP4708" s="74">
        <v>0</v>
      </c>
      <c r="AQ4708" s="74"/>
    </row>
    <row r="4709" spans="2:43" ht="18" hidden="1" customHeight="1" x14ac:dyDescent="0.2">
      <c r="B4709" s="4"/>
      <c r="C4709" s="117"/>
      <c r="D4709" s="117"/>
      <c r="E4709" s="117"/>
      <c r="F4709" s="48"/>
      <c r="G4709" s="11"/>
      <c r="H4709" s="117"/>
      <c r="I4709" s="124"/>
      <c r="J4709" s="124"/>
      <c r="K4709" s="144"/>
      <c r="L4709" s="11"/>
      <c r="M4709" s="143"/>
      <c r="N4709" s="42"/>
      <c r="O4709" s="128"/>
      <c r="P4709" s="130"/>
      <c r="Q4709" s="131">
        <v>5</v>
      </c>
      <c r="R4709" s="68"/>
      <c r="S4709" s="35"/>
      <c r="T4709" s="69" t="s">
        <v>48</v>
      </c>
      <c r="U4709" s="92"/>
      <c r="V4709" s="70">
        <f>V4710</f>
        <v>0</v>
      </c>
      <c r="X4709" s="447">
        <f>X4710</f>
        <v>0</v>
      </c>
      <c r="Z4709" s="447">
        <f>Z4710</f>
        <v>0</v>
      </c>
      <c r="AB4709" s="447">
        <f>AB4710</f>
        <v>0</v>
      </c>
      <c r="AD4709" s="447">
        <f>AD4710</f>
        <v>0</v>
      </c>
      <c r="AF4709" s="447">
        <f>AF4710</f>
        <v>0</v>
      </c>
      <c r="AH4709" s="447">
        <f t="shared" si="852"/>
        <v>0</v>
      </c>
      <c r="AI4709" s="8"/>
      <c r="AJ4709" s="447">
        <f>AJ4710</f>
        <v>0</v>
      </c>
      <c r="AK4709" s="71"/>
      <c r="AL4709" s="447">
        <f>AL4710</f>
        <v>0</v>
      </c>
      <c r="AM4709" s="447"/>
      <c r="AN4709" s="447">
        <f>AN4710</f>
        <v>0</v>
      </c>
      <c r="AO4709" s="447"/>
      <c r="AP4709" s="447">
        <f>AP4710</f>
        <v>0</v>
      </c>
      <c r="AQ4709" s="447"/>
    </row>
    <row r="4710" spans="2:43" ht="18" hidden="1" customHeight="1" x14ac:dyDescent="0.2">
      <c r="B4710" s="4"/>
      <c r="C4710" s="117"/>
      <c r="D4710" s="117"/>
      <c r="E4710" s="117"/>
      <c r="F4710" s="48"/>
      <c r="G4710" s="11"/>
      <c r="H4710" s="117"/>
      <c r="I4710" s="124"/>
      <c r="J4710" s="124"/>
      <c r="K4710" s="144"/>
      <c r="L4710" s="11"/>
      <c r="M4710" s="143"/>
      <c r="N4710" s="42"/>
      <c r="O4710" s="128"/>
      <c r="P4710" s="130"/>
      <c r="Q4710" s="130"/>
      <c r="R4710" s="72" t="s">
        <v>3</v>
      </c>
      <c r="S4710" s="181"/>
      <c r="T4710" s="73" t="s">
        <v>551</v>
      </c>
      <c r="V4710" s="74">
        <v>0</v>
      </c>
      <c r="X4710" s="74">
        <v>0</v>
      </c>
      <c r="Z4710" s="74">
        <v>0</v>
      </c>
      <c r="AB4710" s="74">
        <v>0</v>
      </c>
      <c r="AD4710" s="74">
        <v>0</v>
      </c>
      <c r="AF4710" s="74">
        <v>0</v>
      </c>
      <c r="AH4710" s="74">
        <f t="shared" si="852"/>
        <v>0</v>
      </c>
      <c r="AI4710" s="446"/>
      <c r="AJ4710" s="74">
        <v>0</v>
      </c>
      <c r="AK4710" s="8"/>
      <c r="AL4710" s="74">
        <v>0</v>
      </c>
      <c r="AM4710" s="74"/>
      <c r="AN4710" s="74">
        <v>0</v>
      </c>
      <c r="AO4710" s="74"/>
      <c r="AP4710" s="74">
        <v>0</v>
      </c>
      <c r="AQ4710" s="74"/>
    </row>
    <row r="4711" spans="2:43" ht="18" customHeight="1" x14ac:dyDescent="0.2">
      <c r="B4711" s="4"/>
      <c r="C4711" s="117"/>
      <c r="D4711" s="117"/>
      <c r="E4711" s="117"/>
      <c r="F4711" s="48"/>
      <c r="G4711" s="11"/>
      <c r="H4711" s="117"/>
      <c r="I4711" s="124"/>
      <c r="J4711" s="124"/>
      <c r="K4711" s="144"/>
      <c r="L4711" s="11"/>
      <c r="M4711" s="143"/>
      <c r="N4711" s="42"/>
      <c r="O4711" s="128"/>
      <c r="P4711" s="130"/>
      <c r="Q4711" s="131">
        <v>6</v>
      </c>
      <c r="R4711" s="84"/>
      <c r="S4711" s="250"/>
      <c r="T4711" s="69" t="s">
        <v>19</v>
      </c>
      <c r="U4711" s="92"/>
      <c r="V4711" s="70">
        <f>V4712+V4713</f>
        <v>28000</v>
      </c>
      <c r="X4711" s="447">
        <f>X4712+X4713</f>
        <v>29000</v>
      </c>
      <c r="Z4711" s="447">
        <f>Z4712+Z4713</f>
        <v>16500</v>
      </c>
      <c r="AB4711" s="447">
        <f>AB4712+AB4713</f>
        <v>13000</v>
      </c>
      <c r="AD4711" s="447">
        <f>AD4712+AD4713</f>
        <v>15000</v>
      </c>
      <c r="AF4711" s="447">
        <f>AF4712+AF4713</f>
        <v>40000</v>
      </c>
      <c r="AH4711" s="447">
        <f t="shared" si="852"/>
        <v>55000</v>
      </c>
      <c r="AI4711" s="8"/>
      <c r="AJ4711" s="447">
        <f>AJ4712+AJ4713</f>
        <v>3250</v>
      </c>
      <c r="AK4711" s="71"/>
      <c r="AL4711" s="447">
        <f>AL4712+AL4713</f>
        <v>9000</v>
      </c>
      <c r="AM4711" s="447"/>
      <c r="AN4711" s="447">
        <f>AN4712+AN4713</f>
        <v>10000</v>
      </c>
      <c r="AO4711" s="447"/>
      <c r="AP4711" s="447">
        <f>AP4712+AP4713</f>
        <v>10000</v>
      </c>
      <c r="AQ4711" s="447"/>
    </row>
    <row r="4712" spans="2:43" ht="18" customHeight="1" x14ac:dyDescent="0.25">
      <c r="B4712" s="4"/>
      <c r="C4712" s="117"/>
      <c r="D4712" s="117"/>
      <c r="E4712" s="117"/>
      <c r="F4712" s="48"/>
      <c r="G4712" s="11"/>
      <c r="H4712" s="117"/>
      <c r="I4712" s="124"/>
      <c r="J4712" s="124"/>
      <c r="K4712" s="144"/>
      <c r="L4712" s="11"/>
      <c r="M4712" s="143"/>
      <c r="N4712" s="42"/>
      <c r="O4712" s="128"/>
      <c r="P4712" s="130"/>
      <c r="Q4712" s="130"/>
      <c r="R4712" s="72" t="s">
        <v>3</v>
      </c>
      <c r="S4712" s="181"/>
      <c r="T4712" s="73" t="s">
        <v>243</v>
      </c>
      <c r="V4712" s="497">
        <v>24000</v>
      </c>
      <c r="X4712" s="697">
        <v>25000</v>
      </c>
      <c r="Z4712" s="697">
        <v>12500</v>
      </c>
      <c r="AB4712" s="74">
        <v>8000</v>
      </c>
      <c r="AD4712" s="74">
        <v>10000</v>
      </c>
      <c r="AF4712" s="74">
        <v>40000</v>
      </c>
      <c r="AH4712" s="696">
        <f t="shared" si="852"/>
        <v>50000</v>
      </c>
      <c r="AI4712" s="446"/>
      <c r="AJ4712" s="74">
        <f t="shared" ref="AJ4712:AJ4713" si="862">CEILING(AB4712*25/100,10)</f>
        <v>2000</v>
      </c>
      <c r="AK4712" s="8"/>
      <c r="AL4712" s="74">
        <v>9000</v>
      </c>
      <c r="AM4712" s="74"/>
      <c r="AN4712" s="74">
        <v>10000</v>
      </c>
      <c r="AO4712" s="74"/>
      <c r="AP4712" s="74">
        <v>10000</v>
      </c>
      <c r="AQ4712" s="74"/>
    </row>
    <row r="4713" spans="2:43" ht="18" hidden="1" customHeight="1" x14ac:dyDescent="0.25">
      <c r="B4713" s="4"/>
      <c r="C4713" s="117"/>
      <c r="D4713" s="117"/>
      <c r="E4713" s="117"/>
      <c r="F4713" s="48"/>
      <c r="G4713" s="11"/>
      <c r="H4713" s="117"/>
      <c r="I4713" s="124"/>
      <c r="J4713" s="124"/>
      <c r="K4713" s="144"/>
      <c r="L4713" s="11"/>
      <c r="M4713" s="143"/>
      <c r="N4713" s="42"/>
      <c r="O4713" s="128"/>
      <c r="P4713" s="130"/>
      <c r="Q4713" s="130"/>
      <c r="R4713" s="72" t="s">
        <v>14</v>
      </c>
      <c r="S4713" s="181"/>
      <c r="T4713" s="73" t="s">
        <v>259</v>
      </c>
      <c r="V4713" s="74">
        <v>4000</v>
      </c>
      <c r="X4713" s="74">
        <v>4000</v>
      </c>
      <c r="Z4713" s="74">
        <v>4000</v>
      </c>
      <c r="AB4713" s="74">
        <v>5000</v>
      </c>
      <c r="AD4713" s="74">
        <v>5000</v>
      </c>
      <c r="AF4713" s="74">
        <v>0</v>
      </c>
      <c r="AH4713" s="696">
        <f t="shared" si="852"/>
        <v>5000</v>
      </c>
      <c r="AI4713" s="8"/>
      <c r="AJ4713" s="74">
        <f t="shared" si="862"/>
        <v>1250</v>
      </c>
      <c r="AK4713" s="8"/>
      <c r="AL4713" s="74">
        <v>0</v>
      </c>
      <c r="AM4713" s="74"/>
      <c r="AN4713" s="74">
        <v>0</v>
      </c>
      <c r="AO4713" s="74"/>
      <c r="AP4713" s="74">
        <v>0</v>
      </c>
      <c r="AQ4713" s="74"/>
    </row>
    <row r="4714" spans="2:43" ht="18" customHeight="1" x14ac:dyDescent="0.2">
      <c r="B4714" s="4"/>
      <c r="C4714" s="117"/>
      <c r="D4714" s="117"/>
      <c r="E4714" s="117"/>
      <c r="F4714" s="48"/>
      <c r="G4714" s="11"/>
      <c r="H4714" s="117"/>
      <c r="I4714" s="124"/>
      <c r="J4714" s="124"/>
      <c r="K4714" s="144"/>
      <c r="L4714" s="11"/>
      <c r="M4714" s="143"/>
      <c r="N4714" s="42"/>
      <c r="O4714" s="128"/>
      <c r="P4714" s="129">
        <v>3</v>
      </c>
      <c r="Q4714" s="129"/>
      <c r="R4714" s="64"/>
      <c r="S4714" s="234"/>
      <c r="T4714" s="65" t="s">
        <v>215</v>
      </c>
      <c r="U4714" s="155"/>
      <c r="V4714" s="66">
        <f>V4715+V4717+V4719</f>
        <v>38000</v>
      </c>
      <c r="X4714" s="66">
        <f>X4715+X4717+X4719</f>
        <v>38000</v>
      </c>
      <c r="Z4714" s="66">
        <f>Z4715+Z4717+Z4719</f>
        <v>30810</v>
      </c>
      <c r="AB4714" s="66">
        <f>AB4715+AB4717+AB4719</f>
        <v>17900</v>
      </c>
      <c r="AD4714" s="66">
        <f>AD4715+AD4717+AD4719</f>
        <v>18800</v>
      </c>
      <c r="AF4714" s="66">
        <f>AF4715+AF4717+AF4719</f>
        <v>40000</v>
      </c>
      <c r="AH4714" s="66">
        <f t="shared" si="852"/>
        <v>58800</v>
      </c>
      <c r="AI4714" s="8"/>
      <c r="AJ4714" s="66">
        <f>AJ4715+AJ4717+AJ4719</f>
        <v>4480</v>
      </c>
      <c r="AK4714" s="67"/>
      <c r="AL4714" s="66">
        <f>AL4715+AL4717+AL4719</f>
        <v>30090</v>
      </c>
      <c r="AM4714" s="66"/>
      <c r="AN4714" s="66">
        <f>AN4715+AN4717+AN4719</f>
        <v>32200</v>
      </c>
      <c r="AO4714" s="66"/>
      <c r="AP4714" s="66">
        <f>AP4715+AP4717+AP4719</f>
        <v>32200</v>
      </c>
      <c r="AQ4714" s="66"/>
    </row>
    <row r="4715" spans="2:43" ht="18" customHeight="1" x14ac:dyDescent="0.2">
      <c r="B4715" s="4"/>
      <c r="C4715" s="117"/>
      <c r="D4715" s="117"/>
      <c r="E4715" s="117"/>
      <c r="F4715" s="48"/>
      <c r="G4715" s="11"/>
      <c r="H4715" s="117"/>
      <c r="I4715" s="124"/>
      <c r="J4715" s="124"/>
      <c r="K4715" s="144"/>
      <c r="L4715" s="11"/>
      <c r="M4715" s="143"/>
      <c r="N4715" s="42"/>
      <c r="O4715" s="128"/>
      <c r="P4715" s="130"/>
      <c r="Q4715" s="131">
        <v>1</v>
      </c>
      <c r="R4715" s="68"/>
      <c r="S4715" s="35"/>
      <c r="T4715" s="69" t="s">
        <v>20</v>
      </c>
      <c r="U4715" s="92"/>
      <c r="V4715" s="70">
        <f>V4716</f>
        <v>17000</v>
      </c>
      <c r="X4715" s="447">
        <f>X4716</f>
        <v>17000</v>
      </c>
      <c r="Z4715" s="447">
        <f>Z4716</f>
        <v>13440</v>
      </c>
      <c r="AB4715" s="447">
        <f>AB4716</f>
        <v>11500</v>
      </c>
      <c r="AD4715" s="447">
        <f>AD4716</f>
        <v>12000</v>
      </c>
      <c r="AF4715" s="447">
        <f>AF4716</f>
        <v>40000</v>
      </c>
      <c r="AH4715" s="447">
        <f t="shared" si="852"/>
        <v>52000</v>
      </c>
      <c r="AI4715" s="67"/>
      <c r="AJ4715" s="447">
        <f>AJ4716</f>
        <v>2880</v>
      </c>
      <c r="AK4715" s="71"/>
      <c r="AL4715" s="447">
        <f>AL4716</f>
        <v>10620</v>
      </c>
      <c r="AM4715" s="447"/>
      <c r="AN4715" s="447">
        <f>AN4716</f>
        <v>11350</v>
      </c>
      <c r="AO4715" s="447"/>
      <c r="AP4715" s="447">
        <f>AP4716</f>
        <v>11350</v>
      </c>
      <c r="AQ4715" s="447"/>
    </row>
    <row r="4716" spans="2:43" ht="18" customHeight="1" x14ac:dyDescent="0.25">
      <c r="B4716" s="4"/>
      <c r="C4716" s="117"/>
      <c r="D4716" s="117"/>
      <c r="E4716" s="117"/>
      <c r="F4716" s="48"/>
      <c r="G4716" s="11"/>
      <c r="H4716" s="117"/>
      <c r="I4716" s="124"/>
      <c r="J4716" s="124"/>
      <c r="K4716" s="144"/>
      <c r="L4716" s="11"/>
      <c r="M4716" s="143"/>
      <c r="N4716" s="42"/>
      <c r="O4716" s="128"/>
      <c r="P4716" s="130"/>
      <c r="Q4716" s="131"/>
      <c r="R4716" s="72" t="s">
        <v>3</v>
      </c>
      <c r="S4716" s="181"/>
      <c r="T4716" s="73" t="s">
        <v>20</v>
      </c>
      <c r="V4716" s="497">
        <v>17000</v>
      </c>
      <c r="X4716" s="697">
        <v>17000</v>
      </c>
      <c r="Z4716" s="697">
        <v>13440</v>
      </c>
      <c r="AB4716" s="74">
        <v>11500</v>
      </c>
      <c r="AD4716" s="74">
        <v>12000</v>
      </c>
      <c r="AF4716" s="74">
        <v>40000</v>
      </c>
      <c r="AH4716" s="696">
        <f t="shared" si="852"/>
        <v>52000</v>
      </c>
      <c r="AI4716" s="446"/>
      <c r="AJ4716" s="74">
        <f t="shared" ref="AJ4716" si="863">CEILING(AB4716*25/100,10)</f>
        <v>2880</v>
      </c>
      <c r="AK4716" s="8"/>
      <c r="AL4716" s="74">
        <v>10620</v>
      </c>
      <c r="AM4716" s="74"/>
      <c r="AN4716" s="74">
        <v>11350</v>
      </c>
      <c r="AO4716" s="74"/>
      <c r="AP4716" s="74">
        <v>11350</v>
      </c>
      <c r="AQ4716" s="74"/>
    </row>
    <row r="4717" spans="2:43" ht="18" customHeight="1" x14ac:dyDescent="0.2">
      <c r="B4717" s="4"/>
      <c r="C4717" s="117"/>
      <c r="D4717" s="117"/>
      <c r="E4717" s="117"/>
      <c r="F4717" s="48"/>
      <c r="G4717" s="11"/>
      <c r="H4717" s="117"/>
      <c r="I4717" s="124"/>
      <c r="J4717" s="124"/>
      <c r="K4717" s="144"/>
      <c r="L4717" s="11"/>
      <c r="M4717" s="143"/>
      <c r="N4717" s="42"/>
      <c r="O4717" s="128"/>
      <c r="P4717" s="130"/>
      <c r="Q4717" s="131">
        <v>2</v>
      </c>
      <c r="R4717" s="68"/>
      <c r="S4717" s="35"/>
      <c r="T4717" s="69" t="s">
        <v>21</v>
      </c>
      <c r="U4717" s="92"/>
      <c r="V4717" s="70">
        <f>V4718</f>
        <v>4000</v>
      </c>
      <c r="X4717" s="447">
        <f>X4718</f>
        <v>4000</v>
      </c>
      <c r="Z4717" s="447">
        <f>Z4718</f>
        <v>7670</v>
      </c>
      <c r="AB4717" s="447">
        <f>AB4718</f>
        <v>5400</v>
      </c>
      <c r="AD4717" s="447">
        <f>AD4718</f>
        <v>5000</v>
      </c>
      <c r="AF4717" s="447">
        <f>AF4718</f>
        <v>0</v>
      </c>
      <c r="AH4717" s="447">
        <f t="shared" si="852"/>
        <v>5000</v>
      </c>
      <c r="AI4717" s="8"/>
      <c r="AJ4717" s="447">
        <f>AJ4718</f>
        <v>1350</v>
      </c>
      <c r="AK4717" s="71"/>
      <c r="AL4717" s="447">
        <f>AL4718</f>
        <v>11320</v>
      </c>
      <c r="AM4717" s="447"/>
      <c r="AN4717" s="447">
        <f>AN4718</f>
        <v>12040</v>
      </c>
      <c r="AO4717" s="447"/>
      <c r="AP4717" s="447">
        <f>AP4718</f>
        <v>12040</v>
      </c>
      <c r="AQ4717" s="447"/>
    </row>
    <row r="4718" spans="2:43" ht="18" customHeight="1" x14ac:dyDescent="0.25">
      <c r="B4718" s="4"/>
      <c r="C4718" s="117"/>
      <c r="D4718" s="117"/>
      <c r="E4718" s="117"/>
      <c r="F4718" s="48"/>
      <c r="G4718" s="11"/>
      <c r="H4718" s="117"/>
      <c r="I4718" s="124"/>
      <c r="J4718" s="124"/>
      <c r="K4718" s="144"/>
      <c r="L4718" s="11"/>
      <c r="M4718" s="143"/>
      <c r="N4718" s="42"/>
      <c r="O4718" s="128"/>
      <c r="P4718" s="130"/>
      <c r="Q4718" s="130"/>
      <c r="R4718" s="72" t="s">
        <v>3</v>
      </c>
      <c r="S4718" s="181"/>
      <c r="T4718" s="73" t="s">
        <v>21</v>
      </c>
      <c r="V4718" s="497">
        <v>4000</v>
      </c>
      <c r="X4718" s="697">
        <v>4000</v>
      </c>
      <c r="Z4718" s="697">
        <v>7670</v>
      </c>
      <c r="AB4718" s="74">
        <v>5400</v>
      </c>
      <c r="AD4718" s="74">
        <v>5000</v>
      </c>
      <c r="AF4718" s="696">
        <v>0</v>
      </c>
      <c r="AH4718" s="696">
        <f t="shared" si="852"/>
        <v>5000</v>
      </c>
      <c r="AI4718" s="446"/>
      <c r="AJ4718" s="74">
        <f t="shared" ref="AJ4718" si="864">CEILING(AB4718*25/100,10)</f>
        <v>1350</v>
      </c>
      <c r="AK4718" s="8"/>
      <c r="AL4718" s="74">
        <v>11320</v>
      </c>
      <c r="AM4718" s="74"/>
      <c r="AN4718" s="74">
        <v>12040</v>
      </c>
      <c r="AO4718" s="74"/>
      <c r="AP4718" s="74">
        <v>12040</v>
      </c>
      <c r="AQ4718" s="74"/>
    </row>
    <row r="4719" spans="2:43" ht="18" customHeight="1" x14ac:dyDescent="0.2">
      <c r="B4719" s="4"/>
      <c r="C4719" s="117"/>
      <c r="D4719" s="117"/>
      <c r="E4719" s="117"/>
      <c r="F4719" s="48"/>
      <c r="G4719" s="11"/>
      <c r="H4719" s="117"/>
      <c r="I4719" s="124"/>
      <c r="J4719" s="124"/>
      <c r="K4719" s="144"/>
      <c r="L4719" s="11"/>
      <c r="M4719" s="143"/>
      <c r="N4719" s="42"/>
      <c r="O4719" s="128"/>
      <c r="P4719" s="130"/>
      <c r="Q4719" s="131">
        <v>3</v>
      </c>
      <c r="R4719" s="68"/>
      <c r="S4719" s="35"/>
      <c r="T4719" s="69" t="s">
        <v>22</v>
      </c>
      <c r="U4719" s="92"/>
      <c r="V4719" s="70">
        <f>V4720</f>
        <v>17000</v>
      </c>
      <c r="X4719" s="447">
        <f>X4720</f>
        <v>17000</v>
      </c>
      <c r="Z4719" s="447">
        <f>Z4720</f>
        <v>9700</v>
      </c>
      <c r="AB4719" s="447">
        <f>AB4720</f>
        <v>1000</v>
      </c>
      <c r="AD4719" s="447">
        <f>AD4720</f>
        <v>1800</v>
      </c>
      <c r="AF4719" s="447">
        <f>AF4720</f>
        <v>0</v>
      </c>
      <c r="AH4719" s="447">
        <f t="shared" si="852"/>
        <v>1800</v>
      </c>
      <c r="AI4719" s="8"/>
      <c r="AJ4719" s="447">
        <f>AJ4720</f>
        <v>250</v>
      </c>
      <c r="AK4719" s="71"/>
      <c r="AL4719" s="447">
        <f>AL4720</f>
        <v>8150</v>
      </c>
      <c r="AM4719" s="447"/>
      <c r="AN4719" s="447">
        <f>AN4720</f>
        <v>8810</v>
      </c>
      <c r="AO4719" s="447"/>
      <c r="AP4719" s="447">
        <f>AP4720</f>
        <v>8810</v>
      </c>
      <c r="AQ4719" s="447"/>
    </row>
    <row r="4720" spans="2:43" ht="18" customHeight="1" x14ac:dyDescent="0.25">
      <c r="B4720" s="4"/>
      <c r="C4720" s="117"/>
      <c r="D4720" s="117"/>
      <c r="E4720" s="117"/>
      <c r="F4720" s="48"/>
      <c r="G4720" s="11"/>
      <c r="H4720" s="117"/>
      <c r="I4720" s="124"/>
      <c r="J4720" s="124"/>
      <c r="K4720" s="144"/>
      <c r="L4720" s="11"/>
      <c r="M4720" s="143"/>
      <c r="N4720" s="42"/>
      <c r="O4720" s="128"/>
      <c r="P4720" s="130"/>
      <c r="Q4720" s="130"/>
      <c r="R4720" s="72" t="s">
        <v>3</v>
      </c>
      <c r="S4720" s="181"/>
      <c r="T4720" s="73" t="s">
        <v>22</v>
      </c>
      <c r="V4720" s="504">
        <v>17000</v>
      </c>
      <c r="X4720" s="763">
        <v>17000</v>
      </c>
      <c r="Z4720" s="893">
        <v>9700</v>
      </c>
      <c r="AB4720" s="74">
        <v>1000</v>
      </c>
      <c r="AD4720" s="74">
        <v>1800</v>
      </c>
      <c r="AF4720" s="74">
        <v>0</v>
      </c>
      <c r="AH4720" s="696">
        <f t="shared" si="852"/>
        <v>1800</v>
      </c>
      <c r="AI4720" s="446"/>
      <c r="AJ4720" s="74">
        <f t="shared" ref="AJ4720" si="865">CEILING(AB4720*25/100,10)</f>
        <v>250</v>
      </c>
      <c r="AK4720" s="8"/>
      <c r="AL4720" s="74">
        <v>8150</v>
      </c>
      <c r="AM4720" s="74"/>
      <c r="AN4720" s="74">
        <v>8810</v>
      </c>
      <c r="AO4720" s="74"/>
      <c r="AP4720" s="74">
        <v>8810</v>
      </c>
      <c r="AQ4720" s="74"/>
    </row>
    <row r="4721" spans="2:43" ht="18" customHeight="1" x14ac:dyDescent="0.2">
      <c r="B4721" s="4"/>
      <c r="C4721" s="117"/>
      <c r="D4721" s="117"/>
      <c r="E4721" s="117"/>
      <c r="F4721" s="48"/>
      <c r="G4721" s="11"/>
      <c r="H4721" s="117"/>
      <c r="I4721" s="124"/>
      <c r="J4721" s="124"/>
      <c r="K4721" s="144"/>
      <c r="L4721" s="11"/>
      <c r="M4721" s="143"/>
      <c r="N4721" s="42"/>
      <c r="O4721" s="128"/>
      <c r="P4721" s="129">
        <v>5</v>
      </c>
      <c r="Q4721" s="129"/>
      <c r="R4721" s="64"/>
      <c r="S4721" s="234"/>
      <c r="T4721" s="65" t="s">
        <v>24</v>
      </c>
      <c r="U4721" s="155"/>
      <c r="V4721" s="66">
        <f>V4722+V4724</f>
        <v>7000</v>
      </c>
      <c r="X4721" s="66">
        <f>X4722+X4724</f>
        <v>8000</v>
      </c>
      <c r="Z4721" s="66">
        <f>Z4722+Z4724</f>
        <v>28600</v>
      </c>
      <c r="AB4721" s="66">
        <f>AB4722+AB4724</f>
        <v>32500</v>
      </c>
      <c r="AD4721" s="66">
        <f>AD4722+AD4724</f>
        <v>34200</v>
      </c>
      <c r="AF4721" s="66">
        <f>AF4722+AF4724</f>
        <v>0</v>
      </c>
      <c r="AH4721" s="66">
        <f t="shared" si="852"/>
        <v>34200</v>
      </c>
      <c r="AI4721" s="8"/>
      <c r="AJ4721" s="66">
        <f>AJ4722+AJ4724</f>
        <v>11380</v>
      </c>
      <c r="AK4721" s="67"/>
      <c r="AL4721" s="66">
        <f>AL4722+AL4724</f>
        <v>34500</v>
      </c>
      <c r="AM4721" s="66"/>
      <c r="AN4721" s="66">
        <f>AN4722+AN4724</f>
        <v>36000</v>
      </c>
      <c r="AO4721" s="66"/>
      <c r="AP4721" s="66">
        <f>AP4722+AP4724</f>
        <v>36000</v>
      </c>
      <c r="AQ4721" s="66"/>
    </row>
    <row r="4722" spans="2:43" ht="18" hidden="1" customHeight="1" x14ac:dyDescent="0.2">
      <c r="B4722" s="4"/>
      <c r="C4722" s="117"/>
      <c r="D4722" s="117"/>
      <c r="E4722" s="117"/>
      <c r="F4722" s="48"/>
      <c r="G4722" s="11"/>
      <c r="H4722" s="117"/>
      <c r="I4722" s="124"/>
      <c r="J4722" s="124"/>
      <c r="K4722" s="144"/>
      <c r="L4722" s="11"/>
      <c r="M4722" s="143"/>
      <c r="N4722" s="42"/>
      <c r="O4722" s="128"/>
      <c r="P4722" s="129"/>
      <c r="Q4722" s="131">
        <v>1</v>
      </c>
      <c r="R4722" s="68"/>
      <c r="S4722" s="35"/>
      <c r="T4722" s="69" t="s">
        <v>98</v>
      </c>
      <c r="U4722" s="92"/>
      <c r="V4722" s="70">
        <f>V4723</f>
        <v>0</v>
      </c>
      <c r="X4722" s="447">
        <f>X4723</f>
        <v>0</v>
      </c>
      <c r="Z4722" s="447">
        <f>Z4723</f>
        <v>0</v>
      </c>
      <c r="AB4722" s="447">
        <f>AB4723</f>
        <v>0</v>
      </c>
      <c r="AD4722" s="447">
        <f>AD4723</f>
        <v>0</v>
      </c>
      <c r="AF4722" s="447">
        <f>AF4723</f>
        <v>0</v>
      </c>
      <c r="AH4722" s="447">
        <f t="shared" si="852"/>
        <v>0</v>
      </c>
      <c r="AI4722" s="67"/>
      <c r="AJ4722" s="447">
        <f>AJ4723</f>
        <v>0</v>
      </c>
      <c r="AK4722" s="71"/>
      <c r="AL4722" s="447">
        <f>AL4723</f>
        <v>0</v>
      </c>
      <c r="AM4722" s="447"/>
      <c r="AN4722" s="447">
        <f>AN4723</f>
        <v>0</v>
      </c>
      <c r="AO4722" s="447"/>
      <c r="AP4722" s="447">
        <f>AP4723</f>
        <v>0</v>
      </c>
      <c r="AQ4722" s="447"/>
    </row>
    <row r="4723" spans="2:43" ht="18" hidden="1" customHeight="1" x14ac:dyDescent="0.2">
      <c r="B4723" s="4"/>
      <c r="C4723" s="117"/>
      <c r="D4723" s="117"/>
      <c r="E4723" s="117"/>
      <c r="F4723" s="48"/>
      <c r="G4723" s="11"/>
      <c r="H4723" s="117"/>
      <c r="I4723" s="124"/>
      <c r="J4723" s="124"/>
      <c r="K4723" s="144"/>
      <c r="L4723" s="11"/>
      <c r="M4723" s="143"/>
      <c r="N4723" s="42"/>
      <c r="O4723" s="128"/>
      <c r="P4723" s="129"/>
      <c r="Q4723" s="129"/>
      <c r="R4723" s="78" t="s">
        <v>18</v>
      </c>
      <c r="S4723" s="251"/>
      <c r="T4723" s="77" t="s">
        <v>556</v>
      </c>
      <c r="U4723" s="141"/>
      <c r="V4723" s="83">
        <v>0</v>
      </c>
      <c r="X4723" s="448">
        <v>0</v>
      </c>
      <c r="Z4723" s="448">
        <v>0</v>
      </c>
      <c r="AB4723" s="448">
        <v>0</v>
      </c>
      <c r="AD4723" s="448">
        <v>0</v>
      </c>
      <c r="AF4723" s="448">
        <v>0</v>
      </c>
      <c r="AH4723" s="448">
        <f t="shared" si="852"/>
        <v>0</v>
      </c>
      <c r="AI4723" s="446"/>
      <c r="AJ4723" s="448">
        <v>0</v>
      </c>
      <c r="AK4723" s="87"/>
      <c r="AL4723" s="448">
        <v>0</v>
      </c>
      <c r="AM4723" s="448"/>
      <c r="AN4723" s="448">
        <v>0</v>
      </c>
      <c r="AO4723" s="448"/>
      <c r="AP4723" s="448">
        <v>0</v>
      </c>
      <c r="AQ4723" s="448"/>
    </row>
    <row r="4724" spans="2:43" ht="18" customHeight="1" x14ac:dyDescent="0.2">
      <c r="B4724" s="4"/>
      <c r="C4724" s="117"/>
      <c r="D4724" s="117"/>
      <c r="E4724" s="117"/>
      <c r="F4724" s="48"/>
      <c r="G4724" s="11"/>
      <c r="H4724" s="117"/>
      <c r="I4724" s="124"/>
      <c r="J4724" s="124"/>
      <c r="K4724" s="144"/>
      <c r="L4724" s="11"/>
      <c r="M4724" s="143"/>
      <c r="N4724" s="42"/>
      <c r="O4724" s="128"/>
      <c r="P4724" s="130"/>
      <c r="Q4724" s="131">
        <v>2</v>
      </c>
      <c r="R4724" s="68"/>
      <c r="S4724" s="35"/>
      <c r="T4724" s="69" t="s">
        <v>25</v>
      </c>
      <c r="U4724" s="92"/>
      <c r="V4724" s="70">
        <f>V4725</f>
        <v>7000</v>
      </c>
      <c r="X4724" s="447">
        <f>X4725</f>
        <v>8000</v>
      </c>
      <c r="Z4724" s="447">
        <f>Z4725</f>
        <v>28600</v>
      </c>
      <c r="AB4724" s="447">
        <f>AB4725</f>
        <v>32500</v>
      </c>
      <c r="AD4724" s="447">
        <f>AD4725</f>
        <v>34200</v>
      </c>
      <c r="AF4724" s="447">
        <f>AF4725</f>
        <v>0</v>
      </c>
      <c r="AH4724" s="447">
        <f t="shared" si="852"/>
        <v>34200</v>
      </c>
      <c r="AI4724" s="495"/>
      <c r="AJ4724" s="447">
        <f>AJ4725</f>
        <v>11380</v>
      </c>
      <c r="AK4724" s="71"/>
      <c r="AL4724" s="447">
        <f>AL4725</f>
        <v>34500</v>
      </c>
      <c r="AM4724" s="447"/>
      <c r="AN4724" s="447">
        <f>AN4725</f>
        <v>36000</v>
      </c>
      <c r="AO4724" s="447"/>
      <c r="AP4724" s="447">
        <f>AP4725</f>
        <v>36000</v>
      </c>
      <c r="AQ4724" s="447"/>
    </row>
    <row r="4725" spans="2:43" ht="18" customHeight="1" x14ac:dyDescent="0.25">
      <c r="B4725" s="4"/>
      <c r="C4725" s="117"/>
      <c r="D4725" s="117"/>
      <c r="E4725" s="117"/>
      <c r="F4725" s="48"/>
      <c r="G4725" s="11"/>
      <c r="H4725" s="117"/>
      <c r="I4725" s="124"/>
      <c r="J4725" s="124"/>
      <c r="K4725" s="144"/>
      <c r="L4725" s="11"/>
      <c r="M4725" s="143"/>
      <c r="N4725" s="42"/>
      <c r="O4725" s="128"/>
      <c r="P4725" s="130"/>
      <c r="Q4725" s="130"/>
      <c r="R4725" s="72" t="s">
        <v>0</v>
      </c>
      <c r="S4725" s="181"/>
      <c r="T4725" s="73" t="s">
        <v>245</v>
      </c>
      <c r="V4725" s="525">
        <v>7000</v>
      </c>
      <c r="X4725" s="764">
        <v>8000</v>
      </c>
      <c r="Z4725" s="829">
        <v>28600</v>
      </c>
      <c r="AB4725" s="74">
        <v>32500</v>
      </c>
      <c r="AD4725" s="74">
        <v>34200</v>
      </c>
      <c r="AF4725" s="696">
        <v>0</v>
      </c>
      <c r="AH4725" s="696">
        <f t="shared" si="852"/>
        <v>34200</v>
      </c>
      <c r="AI4725" s="446"/>
      <c r="AJ4725" s="74">
        <f>CEILING(AB4725*35/100,10)</f>
        <v>11380</v>
      </c>
      <c r="AK4725" s="8"/>
      <c r="AL4725" s="74">
        <v>34500</v>
      </c>
      <c r="AM4725" s="74"/>
      <c r="AN4725" s="74">
        <v>36000</v>
      </c>
      <c r="AO4725" s="74"/>
      <c r="AP4725" s="74">
        <v>36000</v>
      </c>
      <c r="AQ4725" s="74"/>
    </row>
    <row r="4726" spans="2:43" ht="18" customHeight="1" x14ac:dyDescent="0.2">
      <c r="B4726" s="4"/>
      <c r="C4726" s="117"/>
      <c r="D4726" s="117"/>
      <c r="E4726" s="117"/>
      <c r="F4726" s="48"/>
      <c r="G4726" s="11"/>
      <c r="H4726" s="117"/>
      <c r="I4726" s="124"/>
      <c r="J4726" s="124"/>
      <c r="K4726" s="144"/>
      <c r="L4726" s="11"/>
      <c r="M4726" s="143"/>
      <c r="N4726" s="42"/>
      <c r="O4726" s="128"/>
      <c r="P4726" s="129">
        <v>7</v>
      </c>
      <c r="Q4726" s="129"/>
      <c r="R4726" s="64"/>
      <c r="S4726" s="234"/>
      <c r="T4726" s="65" t="s">
        <v>343</v>
      </c>
      <c r="U4726" s="155"/>
      <c r="V4726" s="66">
        <f>V4727+V4729</f>
        <v>17000</v>
      </c>
      <c r="X4726" s="66">
        <f>X4727+X4729</f>
        <v>19000</v>
      </c>
      <c r="Z4726" s="66">
        <f>Z4727+Z4729</f>
        <v>13500</v>
      </c>
      <c r="AB4726" s="66">
        <f>AB4727+AB4729</f>
        <v>9500</v>
      </c>
      <c r="AD4726" s="66">
        <f>AD4727+AD4729</f>
        <v>9900</v>
      </c>
      <c r="AF4726" s="66">
        <f>AF4727+AF4729</f>
        <v>40000</v>
      </c>
      <c r="AH4726" s="66">
        <f t="shared" si="852"/>
        <v>49900</v>
      </c>
      <c r="AI4726" s="8"/>
      <c r="AJ4726" s="66">
        <f>AJ4727+AJ4729</f>
        <v>2380</v>
      </c>
      <c r="AK4726" s="67"/>
      <c r="AL4726" s="66">
        <f>AL4727+AL4729</f>
        <v>7500</v>
      </c>
      <c r="AM4726" s="66"/>
      <c r="AN4726" s="66">
        <f>AN4727+AN4729</f>
        <v>8000</v>
      </c>
      <c r="AO4726" s="66"/>
      <c r="AP4726" s="66">
        <f>AP4727+AP4729</f>
        <v>8000</v>
      </c>
      <c r="AQ4726" s="66"/>
    </row>
    <row r="4727" spans="2:43" ht="18" hidden="1" customHeight="1" x14ac:dyDescent="0.2">
      <c r="B4727" s="4"/>
      <c r="C4727" s="117"/>
      <c r="D4727" s="117"/>
      <c r="E4727" s="117"/>
      <c r="F4727" s="48"/>
      <c r="G4727" s="11"/>
      <c r="H4727" s="117"/>
      <c r="I4727" s="124"/>
      <c r="J4727" s="124"/>
      <c r="K4727" s="144"/>
      <c r="L4727" s="11"/>
      <c r="M4727" s="143"/>
      <c r="N4727" s="42"/>
      <c r="O4727" s="128"/>
      <c r="P4727" s="129"/>
      <c r="Q4727" s="131">
        <v>1</v>
      </c>
      <c r="R4727" s="68"/>
      <c r="S4727" s="35"/>
      <c r="T4727" s="69" t="s">
        <v>234</v>
      </c>
      <c r="U4727" s="92"/>
      <c r="V4727" s="70">
        <f>V4728</f>
        <v>0</v>
      </c>
      <c r="X4727" s="447">
        <f>X4728</f>
        <v>0</v>
      </c>
      <c r="Z4727" s="447">
        <f>Z4728</f>
        <v>0</v>
      </c>
      <c r="AB4727" s="447">
        <f>AB4728</f>
        <v>0</v>
      </c>
      <c r="AD4727" s="447">
        <f>AD4728</f>
        <v>0</v>
      </c>
      <c r="AF4727" s="447">
        <f>AF4728</f>
        <v>0</v>
      </c>
      <c r="AH4727" s="447">
        <f t="shared" si="852"/>
        <v>0</v>
      </c>
      <c r="AI4727" s="67"/>
      <c r="AJ4727" s="447">
        <f>AJ4728</f>
        <v>0</v>
      </c>
      <c r="AK4727" s="71"/>
      <c r="AL4727" s="447">
        <f>AL4728</f>
        <v>0</v>
      </c>
      <c r="AM4727" s="447"/>
      <c r="AN4727" s="447">
        <f>AN4728</f>
        <v>0</v>
      </c>
      <c r="AO4727" s="447"/>
      <c r="AP4727" s="447">
        <f>AP4728</f>
        <v>0</v>
      </c>
      <c r="AQ4727" s="447"/>
    </row>
    <row r="4728" spans="2:43" ht="18" hidden="1" customHeight="1" x14ac:dyDescent="0.2">
      <c r="B4728" s="4"/>
      <c r="C4728" s="117"/>
      <c r="D4728" s="117"/>
      <c r="E4728" s="117"/>
      <c r="F4728" s="48"/>
      <c r="G4728" s="11"/>
      <c r="H4728" s="117"/>
      <c r="I4728" s="124"/>
      <c r="J4728" s="124"/>
      <c r="K4728" s="144"/>
      <c r="L4728" s="11"/>
      <c r="M4728" s="143"/>
      <c r="N4728" s="42"/>
      <c r="O4728" s="128"/>
      <c r="P4728" s="129"/>
      <c r="Q4728" s="130"/>
      <c r="R4728" s="72" t="s">
        <v>0</v>
      </c>
      <c r="S4728" s="181"/>
      <c r="T4728" s="73" t="s">
        <v>334</v>
      </c>
      <c r="V4728" s="74">
        <v>0</v>
      </c>
      <c r="X4728" s="74">
        <v>0</v>
      </c>
      <c r="Z4728" s="74">
        <v>0</v>
      </c>
      <c r="AB4728" s="74">
        <v>0</v>
      </c>
      <c r="AD4728" s="74">
        <v>0</v>
      </c>
      <c r="AF4728" s="74">
        <v>0</v>
      </c>
      <c r="AH4728" s="74">
        <f t="shared" si="852"/>
        <v>0</v>
      </c>
      <c r="AI4728" s="446"/>
      <c r="AJ4728" s="74">
        <v>0</v>
      </c>
      <c r="AK4728" s="8"/>
      <c r="AL4728" s="74">
        <v>0</v>
      </c>
      <c r="AM4728" s="74"/>
      <c r="AN4728" s="74">
        <v>0</v>
      </c>
      <c r="AO4728" s="74"/>
      <c r="AP4728" s="74">
        <v>0</v>
      </c>
      <c r="AQ4728" s="74"/>
    </row>
    <row r="4729" spans="2:43" ht="18" customHeight="1" x14ac:dyDescent="0.2">
      <c r="B4729" s="4"/>
      <c r="C4729" s="117"/>
      <c r="D4729" s="117"/>
      <c r="E4729" s="117"/>
      <c r="F4729" s="48"/>
      <c r="G4729" s="11"/>
      <c r="H4729" s="117"/>
      <c r="I4729" s="124"/>
      <c r="J4729" s="124"/>
      <c r="K4729" s="144"/>
      <c r="L4729" s="11"/>
      <c r="M4729" s="143"/>
      <c r="N4729" s="42"/>
      <c r="O4729" s="128"/>
      <c r="P4729" s="130"/>
      <c r="Q4729" s="131">
        <v>3</v>
      </c>
      <c r="R4729" s="68"/>
      <c r="S4729" s="35"/>
      <c r="T4729" s="69" t="s">
        <v>224</v>
      </c>
      <c r="U4729" s="92"/>
      <c r="V4729" s="70">
        <f>V4730</f>
        <v>17000</v>
      </c>
      <c r="X4729" s="447">
        <f>X4730</f>
        <v>19000</v>
      </c>
      <c r="Z4729" s="447">
        <f>Z4730</f>
        <v>13500</v>
      </c>
      <c r="AB4729" s="447">
        <f>AB4730</f>
        <v>9500</v>
      </c>
      <c r="AD4729" s="447">
        <f>AD4730</f>
        <v>9900</v>
      </c>
      <c r="AF4729" s="447">
        <f>AF4730</f>
        <v>40000</v>
      </c>
      <c r="AH4729" s="447">
        <f t="shared" si="852"/>
        <v>49900</v>
      </c>
      <c r="AI4729" s="8"/>
      <c r="AJ4729" s="447">
        <f>AJ4730</f>
        <v>2380</v>
      </c>
      <c r="AK4729" s="71"/>
      <c r="AL4729" s="447">
        <f>AL4730</f>
        <v>7500</v>
      </c>
      <c r="AM4729" s="447"/>
      <c r="AN4729" s="447">
        <f>AN4730</f>
        <v>8000</v>
      </c>
      <c r="AO4729" s="447"/>
      <c r="AP4729" s="447">
        <f>AP4730</f>
        <v>8000</v>
      </c>
      <c r="AQ4729" s="447"/>
    </row>
    <row r="4730" spans="2:43" ht="18" customHeight="1" x14ac:dyDescent="0.25">
      <c r="B4730" s="4"/>
      <c r="C4730" s="117"/>
      <c r="D4730" s="117"/>
      <c r="E4730" s="117"/>
      <c r="F4730" s="48"/>
      <c r="G4730" s="11"/>
      <c r="H4730" s="117"/>
      <c r="I4730" s="124"/>
      <c r="J4730" s="124"/>
      <c r="K4730" s="144"/>
      <c r="L4730" s="11"/>
      <c r="M4730" s="143"/>
      <c r="N4730" s="42"/>
      <c r="O4730" s="128"/>
      <c r="P4730" s="130"/>
      <c r="Q4730" s="131"/>
      <c r="R4730" s="72" t="s">
        <v>0</v>
      </c>
      <c r="S4730" s="181"/>
      <c r="T4730" s="73" t="s">
        <v>53</v>
      </c>
      <c r="V4730" s="551">
        <v>17000</v>
      </c>
      <c r="X4730" s="765">
        <v>19000</v>
      </c>
      <c r="Z4730" s="894">
        <v>13500</v>
      </c>
      <c r="AB4730" s="74">
        <v>9500</v>
      </c>
      <c r="AD4730" s="74">
        <v>9900</v>
      </c>
      <c r="AF4730" s="696">
        <v>40000</v>
      </c>
      <c r="AH4730" s="696">
        <f t="shared" si="852"/>
        <v>49900</v>
      </c>
      <c r="AI4730" s="446"/>
      <c r="AJ4730" s="74">
        <f t="shared" ref="AJ4730" si="866">CEILING(AB4730*25/100,10)</f>
        <v>2380</v>
      </c>
      <c r="AK4730" s="8"/>
      <c r="AL4730" s="74">
        <v>7500</v>
      </c>
      <c r="AM4730" s="74"/>
      <c r="AN4730" s="74">
        <v>8000</v>
      </c>
      <c r="AO4730" s="74"/>
      <c r="AP4730" s="74">
        <v>8000</v>
      </c>
      <c r="AQ4730" s="74"/>
    </row>
    <row r="4731" spans="2:43" ht="18" hidden="1" customHeight="1" x14ac:dyDescent="0.2">
      <c r="B4731" s="4"/>
      <c r="C4731" s="117"/>
      <c r="D4731" s="117"/>
      <c r="E4731" s="117"/>
      <c r="F4731" s="48"/>
      <c r="G4731" s="11"/>
      <c r="H4731" s="117"/>
      <c r="I4731" s="124"/>
      <c r="J4731" s="124"/>
      <c r="K4731" s="144"/>
      <c r="L4731" s="11"/>
      <c r="M4731" s="143"/>
      <c r="N4731" s="42"/>
      <c r="O4731" s="128"/>
      <c r="P4731" s="129">
        <v>9</v>
      </c>
      <c r="Q4731" s="129"/>
      <c r="R4731" s="64"/>
      <c r="S4731" s="234"/>
      <c r="T4731" s="65" t="s">
        <v>217</v>
      </c>
      <c r="U4731" s="155"/>
      <c r="V4731" s="66">
        <f>V4732+V4734</f>
        <v>0</v>
      </c>
      <c r="X4731" s="66">
        <f>X4732+X4734</f>
        <v>0</v>
      </c>
      <c r="Z4731" s="66">
        <f>Z4732+Z4734</f>
        <v>0</v>
      </c>
      <c r="AB4731" s="66">
        <f>AB4732+AB4734</f>
        <v>0</v>
      </c>
      <c r="AD4731" s="66">
        <f>AD4732+AD4734</f>
        <v>0</v>
      </c>
      <c r="AF4731" s="66">
        <f>AF4732+AF4734</f>
        <v>0</v>
      </c>
      <c r="AH4731" s="66">
        <f t="shared" si="852"/>
        <v>0</v>
      </c>
      <c r="AI4731" s="8"/>
      <c r="AJ4731" s="66">
        <f>AJ4732+AJ4734</f>
        <v>0</v>
      </c>
      <c r="AK4731" s="67"/>
      <c r="AL4731" s="66">
        <f>AL4732+AL4734</f>
        <v>0</v>
      </c>
      <c r="AM4731" s="66"/>
      <c r="AN4731" s="66">
        <f>AN4732+AN4734</f>
        <v>0</v>
      </c>
      <c r="AO4731" s="66"/>
      <c r="AP4731" s="66">
        <f>AP4732+AP4734</f>
        <v>0</v>
      </c>
      <c r="AQ4731" s="66"/>
    </row>
    <row r="4732" spans="2:43" ht="18" hidden="1" customHeight="1" x14ac:dyDescent="0.2">
      <c r="B4732" s="4"/>
      <c r="C4732" s="117"/>
      <c r="D4732" s="117"/>
      <c r="E4732" s="117"/>
      <c r="F4732" s="48"/>
      <c r="G4732" s="11"/>
      <c r="H4732" s="117"/>
      <c r="I4732" s="124"/>
      <c r="J4732" s="124"/>
      <c r="K4732" s="144"/>
      <c r="L4732" s="11"/>
      <c r="M4732" s="143"/>
      <c r="N4732" s="42"/>
      <c r="O4732" s="128"/>
      <c r="P4732" s="130"/>
      <c r="Q4732" s="131">
        <v>1</v>
      </c>
      <c r="R4732" s="68"/>
      <c r="S4732" s="35"/>
      <c r="T4732" s="69" t="s">
        <v>231</v>
      </c>
      <c r="U4732" s="92"/>
      <c r="V4732" s="70">
        <f>V4733</f>
        <v>0</v>
      </c>
      <c r="X4732" s="447">
        <f>X4733</f>
        <v>0</v>
      </c>
      <c r="Z4732" s="447">
        <f>Z4733</f>
        <v>0</v>
      </c>
      <c r="AB4732" s="447">
        <f>AB4733</f>
        <v>0</v>
      </c>
      <c r="AD4732" s="447">
        <f>AD4733</f>
        <v>0</v>
      </c>
      <c r="AF4732" s="447">
        <f>AF4733</f>
        <v>0</v>
      </c>
      <c r="AH4732" s="447">
        <f t="shared" si="852"/>
        <v>0</v>
      </c>
      <c r="AI4732" s="67"/>
      <c r="AJ4732" s="447">
        <f>AJ4733</f>
        <v>0</v>
      </c>
      <c r="AK4732" s="71"/>
      <c r="AL4732" s="447">
        <f>AL4733</f>
        <v>0</v>
      </c>
      <c r="AM4732" s="447"/>
      <c r="AN4732" s="447">
        <f>AN4733</f>
        <v>0</v>
      </c>
      <c r="AO4732" s="447"/>
      <c r="AP4732" s="447">
        <f>AP4733</f>
        <v>0</v>
      </c>
      <c r="AQ4732" s="447"/>
    </row>
    <row r="4733" spans="2:43" ht="18" hidden="1" customHeight="1" x14ac:dyDescent="0.2">
      <c r="B4733" s="4"/>
      <c r="C4733" s="117"/>
      <c r="D4733" s="117"/>
      <c r="E4733" s="117"/>
      <c r="F4733" s="48"/>
      <c r="G4733" s="11"/>
      <c r="H4733" s="117"/>
      <c r="I4733" s="124"/>
      <c r="J4733" s="124"/>
      <c r="K4733" s="144"/>
      <c r="L4733" s="11"/>
      <c r="M4733" s="143"/>
      <c r="N4733" s="42"/>
      <c r="O4733" s="128"/>
      <c r="P4733" s="130"/>
      <c r="Q4733" s="131"/>
      <c r="R4733" s="72" t="s">
        <v>3</v>
      </c>
      <c r="S4733" s="181"/>
      <c r="T4733" s="73" t="s">
        <v>231</v>
      </c>
      <c r="V4733" s="74">
        <v>0</v>
      </c>
      <c r="X4733" s="74">
        <v>0</v>
      </c>
      <c r="Z4733" s="74">
        <v>0</v>
      </c>
      <c r="AB4733" s="74">
        <v>0</v>
      </c>
      <c r="AD4733" s="74">
        <v>0</v>
      </c>
      <c r="AF4733" s="74">
        <v>0</v>
      </c>
      <c r="AH4733" s="74">
        <f t="shared" si="852"/>
        <v>0</v>
      </c>
      <c r="AI4733" s="446"/>
      <c r="AJ4733" s="74">
        <v>0</v>
      </c>
      <c r="AK4733" s="8"/>
      <c r="AL4733" s="74">
        <v>0</v>
      </c>
      <c r="AM4733" s="74"/>
      <c r="AN4733" s="74">
        <v>0</v>
      </c>
      <c r="AO4733" s="74"/>
      <c r="AP4733" s="74">
        <v>0</v>
      </c>
      <c r="AQ4733" s="74"/>
    </row>
    <row r="4734" spans="2:43" ht="18" hidden="1" customHeight="1" x14ac:dyDescent="0.2">
      <c r="B4734" s="4"/>
      <c r="C4734" s="117"/>
      <c r="D4734" s="117"/>
      <c r="E4734" s="117"/>
      <c r="F4734" s="48"/>
      <c r="G4734" s="11"/>
      <c r="H4734" s="117"/>
      <c r="I4734" s="124"/>
      <c r="J4734" s="124"/>
      <c r="K4734" s="144"/>
      <c r="L4734" s="11"/>
      <c r="M4734" s="143"/>
      <c r="N4734" s="42"/>
      <c r="O4734" s="128"/>
      <c r="P4734" s="130"/>
      <c r="Q4734" s="131">
        <v>2</v>
      </c>
      <c r="R4734" s="68"/>
      <c r="S4734" s="35"/>
      <c r="T4734" s="69" t="s">
        <v>232</v>
      </c>
      <c r="U4734" s="92"/>
      <c r="V4734" s="70">
        <f>V4735</f>
        <v>0</v>
      </c>
      <c r="X4734" s="447">
        <f>X4735</f>
        <v>0</v>
      </c>
      <c r="Z4734" s="447">
        <f>Z4735</f>
        <v>0</v>
      </c>
      <c r="AB4734" s="447">
        <f>AB4735</f>
        <v>0</v>
      </c>
      <c r="AD4734" s="447">
        <f>AD4735</f>
        <v>0</v>
      </c>
      <c r="AF4734" s="447">
        <f>AF4735</f>
        <v>0</v>
      </c>
      <c r="AH4734" s="447">
        <f t="shared" si="852"/>
        <v>0</v>
      </c>
      <c r="AI4734" s="8"/>
      <c r="AJ4734" s="447">
        <f>AJ4735</f>
        <v>0</v>
      </c>
      <c r="AK4734" s="71"/>
      <c r="AL4734" s="447">
        <f>AL4735</f>
        <v>0</v>
      </c>
      <c r="AM4734" s="447"/>
      <c r="AN4734" s="447">
        <f>AN4735</f>
        <v>0</v>
      </c>
      <c r="AO4734" s="447"/>
      <c r="AP4734" s="447">
        <f>AP4735</f>
        <v>0</v>
      </c>
      <c r="AQ4734" s="447"/>
    </row>
    <row r="4735" spans="2:43" ht="18" hidden="1" customHeight="1" x14ac:dyDescent="0.2">
      <c r="B4735" s="4"/>
      <c r="C4735" s="117"/>
      <c r="D4735" s="117"/>
      <c r="E4735" s="117"/>
      <c r="F4735" s="48"/>
      <c r="G4735" s="11"/>
      <c r="H4735" s="117"/>
      <c r="I4735" s="124"/>
      <c r="J4735" s="124"/>
      <c r="K4735" s="144"/>
      <c r="L4735" s="11"/>
      <c r="M4735" s="143"/>
      <c r="N4735" s="42"/>
      <c r="O4735" s="128"/>
      <c r="P4735" s="130"/>
      <c r="Q4735" s="131"/>
      <c r="R4735" s="72" t="s">
        <v>3</v>
      </c>
      <c r="S4735" s="181"/>
      <c r="T4735" s="77" t="s">
        <v>232</v>
      </c>
      <c r="U4735" s="141"/>
      <c r="V4735" s="74">
        <v>0</v>
      </c>
      <c r="X4735" s="74">
        <v>0</v>
      </c>
      <c r="Z4735" s="74">
        <v>0</v>
      </c>
      <c r="AB4735" s="74">
        <v>0</v>
      </c>
      <c r="AD4735" s="74">
        <v>0</v>
      </c>
      <c r="AF4735" s="74">
        <v>0</v>
      </c>
      <c r="AH4735" s="74">
        <f t="shared" si="852"/>
        <v>0</v>
      </c>
      <c r="AI4735" s="446"/>
      <c r="AJ4735" s="74">
        <v>0</v>
      </c>
      <c r="AK4735" s="8"/>
      <c r="AL4735" s="74">
        <v>0</v>
      </c>
      <c r="AM4735" s="74"/>
      <c r="AN4735" s="74">
        <v>0</v>
      </c>
      <c r="AO4735" s="74"/>
      <c r="AP4735" s="74">
        <v>0</v>
      </c>
      <c r="AQ4735" s="74"/>
    </row>
    <row r="4736" spans="2:43" ht="18" hidden="1" customHeight="1" x14ac:dyDescent="0.2">
      <c r="B4736" s="4"/>
      <c r="C4736" s="117"/>
      <c r="D4736" s="117"/>
      <c r="E4736" s="117"/>
      <c r="F4736" s="48"/>
      <c r="G4736" s="11"/>
      <c r="H4736" s="117"/>
      <c r="I4736" s="124"/>
      <c r="J4736" s="124"/>
      <c r="K4736" s="144"/>
      <c r="L4736" s="11"/>
      <c r="M4736" s="143"/>
      <c r="N4736" s="42"/>
      <c r="O4736" s="133" t="s">
        <v>55</v>
      </c>
      <c r="P4736" s="134"/>
      <c r="Q4736" s="134"/>
      <c r="R4736" s="79"/>
      <c r="S4736" s="252"/>
      <c r="T4736" s="80" t="s">
        <v>29</v>
      </c>
      <c r="U4736" s="242"/>
      <c r="V4736" s="88">
        <f>V4737</f>
        <v>0</v>
      </c>
      <c r="X4736" s="88">
        <f>X4737</f>
        <v>0</v>
      </c>
      <c r="Z4736" s="88">
        <f>Z4737</f>
        <v>0</v>
      </c>
      <c r="AB4736" s="88">
        <f>AB4737</f>
        <v>0</v>
      </c>
      <c r="AD4736" s="88" t="e">
        <f>#REF!</f>
        <v>#REF!</v>
      </c>
      <c r="AF4736" s="88">
        <f>AF4737</f>
        <v>0</v>
      </c>
      <c r="AH4736" s="88" t="e">
        <f t="shared" si="852"/>
        <v>#REF!</v>
      </c>
      <c r="AI4736" s="8"/>
      <c r="AJ4736" s="88">
        <f>AJ4737</f>
        <v>0</v>
      </c>
      <c r="AK4736" s="89"/>
      <c r="AL4736" s="88">
        <f t="shared" ref="AL4736:AP4738" si="867">AL4737</f>
        <v>0</v>
      </c>
      <c r="AM4736" s="88"/>
      <c r="AN4736" s="88">
        <f t="shared" si="867"/>
        <v>0</v>
      </c>
      <c r="AO4736" s="88"/>
      <c r="AP4736" s="88">
        <f t="shared" si="867"/>
        <v>0</v>
      </c>
      <c r="AQ4736" s="88"/>
    </row>
    <row r="4737" spans="2:43" ht="18" hidden="1" customHeight="1" x14ac:dyDescent="0.2">
      <c r="B4737" s="4"/>
      <c r="C4737" s="117"/>
      <c r="D4737" s="117"/>
      <c r="E4737" s="117"/>
      <c r="F4737" s="48"/>
      <c r="G4737" s="11"/>
      <c r="H4737" s="117"/>
      <c r="I4737" s="124"/>
      <c r="J4737" s="124"/>
      <c r="K4737" s="144"/>
      <c r="L4737" s="11"/>
      <c r="M4737" s="143"/>
      <c r="N4737" s="42"/>
      <c r="O4737" s="128"/>
      <c r="P4737" s="129">
        <v>3</v>
      </c>
      <c r="Q4737" s="129"/>
      <c r="R4737" s="64"/>
      <c r="S4737" s="234"/>
      <c r="T4737" s="65" t="s">
        <v>54</v>
      </c>
      <c r="U4737" s="155"/>
      <c r="V4737" s="66">
        <f>V4738</f>
        <v>0</v>
      </c>
      <c r="X4737" s="66">
        <f>X4738</f>
        <v>0</v>
      </c>
      <c r="Z4737" s="66">
        <f>Z4738</f>
        <v>0</v>
      </c>
      <c r="AB4737" s="66">
        <f>AB4738</f>
        <v>0</v>
      </c>
      <c r="AD4737" s="66" t="e">
        <f>#REF!</f>
        <v>#REF!</v>
      </c>
      <c r="AF4737" s="66">
        <f>AF4738</f>
        <v>0</v>
      </c>
      <c r="AH4737" s="66" t="e">
        <f t="shared" si="852"/>
        <v>#REF!</v>
      </c>
      <c r="AI4737" s="89"/>
      <c r="AJ4737" s="66">
        <f>AJ4738</f>
        <v>0</v>
      </c>
      <c r="AK4737" s="67"/>
      <c r="AL4737" s="66">
        <f t="shared" si="867"/>
        <v>0</v>
      </c>
      <c r="AM4737" s="66"/>
      <c r="AN4737" s="66">
        <f t="shared" si="867"/>
        <v>0</v>
      </c>
      <c r="AO4737" s="66"/>
      <c r="AP4737" s="66">
        <f t="shared" si="867"/>
        <v>0</v>
      </c>
      <c r="AQ4737" s="66"/>
    </row>
    <row r="4738" spans="2:43" ht="18" hidden="1" customHeight="1" x14ac:dyDescent="0.2">
      <c r="B4738" s="4"/>
      <c r="C4738" s="117"/>
      <c r="D4738" s="117"/>
      <c r="E4738" s="117"/>
      <c r="F4738" s="48"/>
      <c r="G4738" s="11"/>
      <c r="H4738" s="117"/>
      <c r="I4738" s="124"/>
      <c r="J4738" s="124"/>
      <c r="K4738" s="144"/>
      <c r="L4738" s="11"/>
      <c r="M4738" s="143"/>
      <c r="N4738" s="42"/>
      <c r="O4738" s="128"/>
      <c r="P4738" s="130"/>
      <c r="Q4738" s="131">
        <v>1</v>
      </c>
      <c r="R4738" s="68"/>
      <c r="S4738" s="35"/>
      <c r="T4738" s="69" t="s">
        <v>69</v>
      </c>
      <c r="U4738" s="92"/>
      <c r="V4738" s="70">
        <f>V4739</f>
        <v>0</v>
      </c>
      <c r="X4738" s="447">
        <f>X4739</f>
        <v>0</v>
      </c>
      <c r="Z4738" s="447">
        <f>Z4739</f>
        <v>0</v>
      </c>
      <c r="AB4738" s="447">
        <f>AB4739</f>
        <v>0</v>
      </c>
      <c r="AD4738" s="447" t="e">
        <f>#REF!</f>
        <v>#REF!</v>
      </c>
      <c r="AF4738" s="447">
        <f>AF4739</f>
        <v>0</v>
      </c>
      <c r="AH4738" s="447" t="e">
        <f t="shared" si="852"/>
        <v>#REF!</v>
      </c>
      <c r="AI4738" s="67"/>
      <c r="AJ4738" s="447">
        <f>AJ4739</f>
        <v>0</v>
      </c>
      <c r="AK4738" s="71"/>
      <c r="AL4738" s="447">
        <f t="shared" si="867"/>
        <v>0</v>
      </c>
      <c r="AM4738" s="447"/>
      <c r="AN4738" s="447">
        <f t="shared" si="867"/>
        <v>0</v>
      </c>
      <c r="AO4738" s="447"/>
      <c r="AP4738" s="447">
        <f t="shared" si="867"/>
        <v>0</v>
      </c>
      <c r="AQ4738" s="447"/>
    </row>
    <row r="4739" spans="2:43" ht="18" hidden="1" customHeight="1" x14ac:dyDescent="0.2">
      <c r="B4739" s="4"/>
      <c r="C4739" s="117"/>
      <c r="D4739" s="117"/>
      <c r="E4739" s="117"/>
      <c r="F4739" s="48"/>
      <c r="G4739" s="11"/>
      <c r="H4739" s="117"/>
      <c r="I4739" s="124"/>
      <c r="J4739" s="124"/>
      <c r="K4739" s="144"/>
      <c r="L4739" s="11"/>
      <c r="M4739" s="143"/>
      <c r="N4739" s="42"/>
      <c r="O4739" s="128"/>
      <c r="P4739" s="130"/>
      <c r="Q4739" s="130"/>
      <c r="R4739" s="72" t="s">
        <v>55</v>
      </c>
      <c r="S4739" s="181"/>
      <c r="T4739" s="73" t="s">
        <v>193</v>
      </c>
      <c r="V4739" s="74">
        <v>0</v>
      </c>
      <c r="X4739" s="74">
        <v>0</v>
      </c>
      <c r="Z4739" s="74">
        <v>0</v>
      </c>
      <c r="AB4739" s="74">
        <v>0</v>
      </c>
      <c r="AD4739" s="74">
        <v>0</v>
      </c>
      <c r="AF4739" s="74">
        <v>0</v>
      </c>
      <c r="AH4739" s="74">
        <f t="shared" si="852"/>
        <v>0</v>
      </c>
      <c r="AI4739" s="446"/>
      <c r="AJ4739" s="74">
        <v>0</v>
      </c>
      <c r="AK4739" s="8"/>
      <c r="AL4739" s="74">
        <v>0</v>
      </c>
      <c r="AM4739" s="74"/>
      <c r="AN4739" s="74">
        <v>0</v>
      </c>
      <c r="AO4739" s="74"/>
      <c r="AP4739" s="74">
        <v>0</v>
      </c>
      <c r="AQ4739" s="74"/>
    </row>
    <row r="4740" spans="2:43" ht="18" customHeight="1" x14ac:dyDescent="0.2">
      <c r="B4740" s="4"/>
      <c r="C4740" s="117"/>
      <c r="D4740" s="117"/>
      <c r="E4740" s="117"/>
      <c r="F4740" s="48"/>
      <c r="G4740" s="11"/>
      <c r="H4740" s="117"/>
      <c r="I4740" s="124"/>
      <c r="J4740" s="124"/>
      <c r="K4740" s="144"/>
      <c r="L4740" s="11"/>
      <c r="M4740" s="143"/>
      <c r="N4740" s="42"/>
      <c r="O4740" s="128"/>
      <c r="P4740" s="130"/>
      <c r="Q4740" s="130"/>
      <c r="R4740" s="72"/>
      <c r="S4740" s="181"/>
      <c r="T4740" s="73"/>
      <c r="V4740" s="74"/>
      <c r="X4740" s="74"/>
      <c r="Z4740" s="74"/>
      <c r="AB4740" s="74"/>
      <c r="AD4740" s="74"/>
      <c r="AF4740" s="74"/>
      <c r="AH4740" s="74">
        <f t="shared" si="852"/>
        <v>0</v>
      </c>
      <c r="AI4740" s="8"/>
      <c r="AJ4740" s="74"/>
      <c r="AK4740" s="8"/>
      <c r="AL4740" s="74"/>
      <c r="AM4740" s="74"/>
      <c r="AN4740" s="74"/>
      <c r="AO4740" s="74"/>
      <c r="AP4740" s="74"/>
      <c r="AQ4740" s="74"/>
    </row>
    <row r="4741" spans="2:43" ht="18" customHeight="1" x14ac:dyDescent="0.2">
      <c r="B4741" s="4"/>
      <c r="C4741" s="117"/>
      <c r="D4741" s="117"/>
      <c r="E4741" s="117"/>
      <c r="F4741" s="48"/>
      <c r="G4741" s="11"/>
      <c r="H4741" s="132"/>
      <c r="I4741" s="121"/>
      <c r="J4741" s="121"/>
      <c r="K4741" s="164">
        <v>8</v>
      </c>
      <c r="L4741" s="277"/>
      <c r="M4741" s="163"/>
      <c r="N4741" s="261"/>
      <c r="O4741" s="122"/>
      <c r="P4741" s="123"/>
      <c r="Q4741" s="123"/>
      <c r="R4741" s="49"/>
      <c r="S4741" s="18"/>
      <c r="T4741" s="50" t="s">
        <v>418</v>
      </c>
      <c r="U4741" s="76"/>
      <c r="V4741" s="51">
        <f>V4742</f>
        <v>147600</v>
      </c>
      <c r="X4741" s="51">
        <f>X4742</f>
        <v>121700</v>
      </c>
      <c r="Z4741" s="51">
        <f>Z4742</f>
        <v>122900</v>
      </c>
      <c r="AB4741" s="51">
        <f>AB4742</f>
        <v>132900</v>
      </c>
      <c r="AD4741" s="51" t="e">
        <f>AD4742</f>
        <v>#REF!</v>
      </c>
      <c r="AF4741" s="51">
        <f>AF4742</f>
        <v>0</v>
      </c>
      <c r="AH4741" s="51" t="e">
        <f t="shared" si="852"/>
        <v>#REF!</v>
      </c>
      <c r="AI4741" s="8"/>
      <c r="AJ4741" s="51">
        <f>AJ4742</f>
        <v>43350</v>
      </c>
      <c r="AK4741" s="5"/>
      <c r="AL4741" s="51">
        <f>AL4742</f>
        <v>139900</v>
      </c>
      <c r="AM4741" s="51"/>
      <c r="AN4741" s="51">
        <f>AN4742</f>
        <v>140600</v>
      </c>
      <c r="AO4741" s="51"/>
      <c r="AP4741" s="51">
        <f>AP4742</f>
        <v>140600</v>
      </c>
      <c r="AQ4741" s="51"/>
    </row>
    <row r="4742" spans="2:43" ht="18" customHeight="1" x14ac:dyDescent="0.2">
      <c r="B4742" s="4"/>
      <c r="C4742" s="117"/>
      <c r="D4742" s="117"/>
      <c r="E4742" s="117"/>
      <c r="F4742" s="48"/>
      <c r="G4742" s="11"/>
      <c r="H4742" s="117"/>
      <c r="I4742" s="124"/>
      <c r="J4742" s="124"/>
      <c r="K4742" s="144"/>
      <c r="L4742" s="11"/>
      <c r="M4742" s="226">
        <v>2</v>
      </c>
      <c r="N4742" s="262"/>
      <c r="O4742" s="125"/>
      <c r="P4742" s="126"/>
      <c r="Q4742" s="126"/>
      <c r="R4742" s="60"/>
      <c r="S4742" s="249"/>
      <c r="T4742" s="61" t="s">
        <v>413</v>
      </c>
      <c r="U4742" s="241"/>
      <c r="V4742" s="62">
        <f>V4743+V4747+V4753</f>
        <v>147600</v>
      </c>
      <c r="X4742" s="62">
        <f>X4743+X4747+X4753</f>
        <v>121700</v>
      </c>
      <c r="Z4742" s="62">
        <f>Z4743+Z4747+Z4753</f>
        <v>122900</v>
      </c>
      <c r="AB4742" s="62">
        <f>AB4743+AB4747+AB4753</f>
        <v>132900</v>
      </c>
      <c r="AD4742" s="62" t="e">
        <f>AD4743+AD4747+AD4753</f>
        <v>#REF!</v>
      </c>
      <c r="AF4742" s="62">
        <f>AF4743+AF4747+AF4753</f>
        <v>0</v>
      </c>
      <c r="AH4742" s="62" t="e">
        <f t="shared" si="852"/>
        <v>#REF!</v>
      </c>
      <c r="AI4742" s="5"/>
      <c r="AJ4742" s="62">
        <f>AJ4743+AJ4747+AJ4753</f>
        <v>43350</v>
      </c>
      <c r="AK4742" s="63"/>
      <c r="AL4742" s="62">
        <f>AL4743+AL4747+AL4753</f>
        <v>139900</v>
      </c>
      <c r="AM4742" s="62"/>
      <c r="AN4742" s="62">
        <f>AN4743+AN4747+AN4753</f>
        <v>140600</v>
      </c>
      <c r="AO4742" s="62"/>
      <c r="AP4742" s="62">
        <f>AP4743+AP4747+AP4753</f>
        <v>140600</v>
      </c>
      <c r="AQ4742" s="62"/>
    </row>
    <row r="4743" spans="2:43" ht="18" customHeight="1" x14ac:dyDescent="0.2">
      <c r="B4743" s="4"/>
      <c r="C4743" s="117"/>
      <c r="D4743" s="117"/>
      <c r="E4743" s="117"/>
      <c r="F4743" s="48"/>
      <c r="G4743" s="11"/>
      <c r="H4743" s="117"/>
      <c r="I4743" s="124"/>
      <c r="J4743" s="124"/>
      <c r="K4743" s="144"/>
      <c r="L4743" s="11"/>
      <c r="M4743" s="143"/>
      <c r="N4743" s="42"/>
      <c r="O4743" s="127" t="s">
        <v>3</v>
      </c>
      <c r="P4743" s="123"/>
      <c r="Q4743" s="123"/>
      <c r="R4743" s="49"/>
      <c r="S4743" s="18"/>
      <c r="T4743" s="50" t="s">
        <v>7</v>
      </c>
      <c r="U4743" s="76"/>
      <c r="V4743" s="51">
        <f>V4744</f>
        <v>130500</v>
      </c>
      <c r="X4743" s="51">
        <f>X4744</f>
        <v>103300</v>
      </c>
      <c r="Z4743" s="51">
        <f>Z4744</f>
        <v>104600</v>
      </c>
      <c r="AB4743" s="51">
        <f>AB4744</f>
        <v>112400</v>
      </c>
      <c r="AD4743" s="51">
        <f>AD4744</f>
        <v>117600</v>
      </c>
      <c r="AF4743" s="51">
        <f>AF4744</f>
        <v>0</v>
      </c>
      <c r="AH4743" s="51">
        <f t="shared" si="852"/>
        <v>117600</v>
      </c>
      <c r="AI4743" s="63"/>
      <c r="AJ4743" s="51">
        <f>AJ4744</f>
        <v>38220</v>
      </c>
      <c r="AK4743" s="5"/>
      <c r="AL4743" s="51">
        <f t="shared" ref="AL4743:AP4745" si="868">AL4744</f>
        <v>118500</v>
      </c>
      <c r="AM4743" s="51"/>
      <c r="AN4743" s="51">
        <f t="shared" si="868"/>
        <v>119000</v>
      </c>
      <c r="AO4743" s="51"/>
      <c r="AP4743" s="51">
        <f t="shared" si="868"/>
        <v>119000</v>
      </c>
      <c r="AQ4743" s="51"/>
    </row>
    <row r="4744" spans="2:43" ht="18" customHeight="1" x14ac:dyDescent="0.2">
      <c r="B4744" s="4"/>
      <c r="C4744" s="117"/>
      <c r="D4744" s="117"/>
      <c r="E4744" s="117"/>
      <c r="F4744" s="48"/>
      <c r="G4744" s="11"/>
      <c r="H4744" s="117"/>
      <c r="I4744" s="124"/>
      <c r="J4744" s="124"/>
      <c r="K4744" s="144"/>
      <c r="L4744" s="11"/>
      <c r="M4744" s="143"/>
      <c r="N4744" s="42"/>
      <c r="O4744" s="128"/>
      <c r="P4744" s="129">
        <v>1</v>
      </c>
      <c r="Q4744" s="129"/>
      <c r="R4744" s="64"/>
      <c r="S4744" s="234"/>
      <c r="T4744" s="65" t="s">
        <v>8</v>
      </c>
      <c r="U4744" s="155"/>
      <c r="V4744" s="66">
        <f>V4745</f>
        <v>130500</v>
      </c>
      <c r="X4744" s="66">
        <f>X4745</f>
        <v>103300</v>
      </c>
      <c r="Z4744" s="66">
        <f>Z4745</f>
        <v>104600</v>
      </c>
      <c r="AB4744" s="66">
        <f>AB4745</f>
        <v>112400</v>
      </c>
      <c r="AD4744" s="66">
        <f>AD4745</f>
        <v>117600</v>
      </c>
      <c r="AF4744" s="66">
        <f>AF4745</f>
        <v>0</v>
      </c>
      <c r="AH4744" s="66">
        <f t="shared" si="852"/>
        <v>117600</v>
      </c>
      <c r="AI4744" s="5"/>
      <c r="AJ4744" s="66">
        <f>AJ4745</f>
        <v>38220</v>
      </c>
      <c r="AK4744" s="67"/>
      <c r="AL4744" s="66">
        <f t="shared" si="868"/>
        <v>118500</v>
      </c>
      <c r="AM4744" s="66"/>
      <c r="AN4744" s="66">
        <f t="shared" si="868"/>
        <v>119000</v>
      </c>
      <c r="AO4744" s="66"/>
      <c r="AP4744" s="66">
        <f t="shared" si="868"/>
        <v>119000</v>
      </c>
      <c r="AQ4744" s="66"/>
    </row>
    <row r="4745" spans="2:43" ht="18" customHeight="1" x14ac:dyDescent="0.2">
      <c r="B4745" s="4"/>
      <c r="C4745" s="117"/>
      <c r="D4745" s="117"/>
      <c r="E4745" s="117"/>
      <c r="F4745" s="48"/>
      <c r="G4745" s="11"/>
      <c r="H4745" s="117"/>
      <c r="I4745" s="124"/>
      <c r="J4745" s="124"/>
      <c r="K4745" s="144"/>
      <c r="L4745" s="11"/>
      <c r="M4745" s="143"/>
      <c r="N4745" s="42"/>
      <c r="O4745" s="128"/>
      <c r="P4745" s="130"/>
      <c r="Q4745" s="140" t="s">
        <v>173</v>
      </c>
      <c r="R4745" s="84"/>
      <c r="S4745" s="250"/>
      <c r="T4745" s="69" t="s">
        <v>204</v>
      </c>
      <c r="U4745" s="92"/>
      <c r="V4745" s="70">
        <f>V4746</f>
        <v>130500</v>
      </c>
      <c r="X4745" s="447">
        <f>X4746</f>
        <v>103300</v>
      </c>
      <c r="Z4745" s="447">
        <f>Z4746</f>
        <v>104600</v>
      </c>
      <c r="AB4745" s="447">
        <f>AB4746</f>
        <v>112400</v>
      </c>
      <c r="AD4745" s="447">
        <f>AD4746</f>
        <v>117600</v>
      </c>
      <c r="AF4745" s="447">
        <f>AF4746</f>
        <v>0</v>
      </c>
      <c r="AH4745" s="447">
        <f t="shared" si="852"/>
        <v>117600</v>
      </c>
      <c r="AI4745" s="67"/>
      <c r="AJ4745" s="447">
        <f>AJ4746</f>
        <v>38220</v>
      </c>
      <c r="AK4745" s="71"/>
      <c r="AL4745" s="447">
        <f t="shared" si="868"/>
        <v>118500</v>
      </c>
      <c r="AM4745" s="447"/>
      <c r="AN4745" s="447">
        <f t="shared" si="868"/>
        <v>119000</v>
      </c>
      <c r="AO4745" s="447"/>
      <c r="AP4745" s="447">
        <f t="shared" si="868"/>
        <v>119000</v>
      </c>
      <c r="AQ4745" s="447"/>
    </row>
    <row r="4746" spans="2:43" ht="18" customHeight="1" x14ac:dyDescent="0.2">
      <c r="B4746" s="4"/>
      <c r="C4746" s="117"/>
      <c r="D4746" s="117"/>
      <c r="E4746" s="117"/>
      <c r="F4746" s="48"/>
      <c r="G4746" s="11"/>
      <c r="H4746" s="117"/>
      <c r="I4746" s="124"/>
      <c r="J4746" s="124"/>
      <c r="K4746" s="144"/>
      <c r="L4746" s="11"/>
      <c r="M4746" s="143"/>
      <c r="N4746" s="42"/>
      <c r="O4746" s="128"/>
      <c r="P4746" s="130"/>
      <c r="Q4746" s="130"/>
      <c r="R4746" s="72" t="s">
        <v>3</v>
      </c>
      <c r="S4746" s="181"/>
      <c r="T4746" s="73" t="s">
        <v>204</v>
      </c>
      <c r="V4746" s="74">
        <v>130500</v>
      </c>
      <c r="X4746" s="74">
        <v>103300</v>
      </c>
      <c r="Z4746" s="876">
        <v>104600</v>
      </c>
      <c r="AB4746" s="944">
        <v>112400</v>
      </c>
      <c r="AD4746" s="74">
        <v>117600</v>
      </c>
      <c r="AF4746" s="74">
        <v>0</v>
      </c>
      <c r="AH4746" s="74">
        <f t="shared" si="852"/>
        <v>117600</v>
      </c>
      <c r="AI4746" s="446"/>
      <c r="AJ4746" s="74">
        <f t="shared" ref="AJ4746" si="869">CEILING(AB4746*34/100,10)</f>
        <v>38220</v>
      </c>
      <c r="AK4746" s="8"/>
      <c r="AL4746" s="74">
        <v>118500</v>
      </c>
      <c r="AM4746" s="74"/>
      <c r="AN4746" s="74">
        <v>119000</v>
      </c>
      <c r="AO4746" s="74"/>
      <c r="AP4746" s="74">
        <v>119000</v>
      </c>
      <c r="AQ4746" s="74"/>
    </row>
    <row r="4747" spans="2:43" ht="18" hidden="1" customHeight="1" x14ac:dyDescent="0.2">
      <c r="B4747" s="4"/>
      <c r="C4747" s="117"/>
      <c r="D4747" s="117"/>
      <c r="E4747" s="117"/>
      <c r="F4747" s="48"/>
      <c r="G4747" s="11"/>
      <c r="H4747" s="117"/>
      <c r="I4747" s="124"/>
      <c r="J4747" s="124"/>
      <c r="K4747" s="144"/>
      <c r="L4747" s="11"/>
      <c r="M4747" s="143"/>
      <c r="N4747" s="42"/>
      <c r="O4747" s="127" t="s">
        <v>0</v>
      </c>
      <c r="P4747" s="123"/>
      <c r="Q4747" s="123"/>
      <c r="R4747" s="49"/>
      <c r="S4747" s="18"/>
      <c r="T4747" s="50" t="s">
        <v>60</v>
      </c>
      <c r="U4747" s="76"/>
      <c r="V4747" s="88">
        <f>V4748</f>
        <v>0</v>
      </c>
      <c r="X4747" s="88">
        <f>X4748</f>
        <v>0</v>
      </c>
      <c r="Z4747" s="88">
        <f>Z4748</f>
        <v>0</v>
      </c>
      <c r="AB4747" s="88">
        <f>AB4748</f>
        <v>0</v>
      </c>
      <c r="AD4747" s="88">
        <f>AD4748</f>
        <v>0</v>
      </c>
      <c r="AF4747" s="88">
        <f>AF4748</f>
        <v>0</v>
      </c>
      <c r="AH4747" s="88">
        <f t="shared" si="852"/>
        <v>0</v>
      </c>
      <c r="AI4747" s="8"/>
      <c r="AJ4747" s="88">
        <f>AJ4748</f>
        <v>0</v>
      </c>
      <c r="AK4747" s="89"/>
      <c r="AL4747" s="88">
        <f t="shared" ref="AL4747:AP4748" si="870">AL4748</f>
        <v>0</v>
      </c>
      <c r="AM4747" s="88"/>
      <c r="AN4747" s="88">
        <f t="shared" si="870"/>
        <v>0</v>
      </c>
      <c r="AO4747" s="88"/>
      <c r="AP4747" s="88">
        <f t="shared" si="870"/>
        <v>0</v>
      </c>
      <c r="AQ4747" s="88"/>
    </row>
    <row r="4748" spans="2:43" ht="18" hidden="1" customHeight="1" x14ac:dyDescent="0.2">
      <c r="B4748" s="4"/>
      <c r="C4748" s="117"/>
      <c r="D4748" s="117"/>
      <c r="E4748" s="117"/>
      <c r="F4748" s="48"/>
      <c r="G4748" s="11"/>
      <c r="H4748" s="117"/>
      <c r="I4748" s="124"/>
      <c r="J4748" s="124"/>
      <c r="K4748" s="144"/>
      <c r="L4748" s="11"/>
      <c r="M4748" s="143"/>
      <c r="N4748" s="42"/>
      <c r="O4748" s="128"/>
      <c r="P4748" s="129">
        <v>1</v>
      </c>
      <c r="Q4748" s="129"/>
      <c r="R4748" s="64"/>
      <c r="S4748" s="234"/>
      <c r="T4748" s="65" t="s">
        <v>8</v>
      </c>
      <c r="U4748" s="155"/>
      <c r="V4748" s="66">
        <f>V4749</f>
        <v>0</v>
      </c>
      <c r="X4748" s="66">
        <f>X4749</f>
        <v>0</v>
      </c>
      <c r="Z4748" s="66">
        <f>Z4749</f>
        <v>0</v>
      </c>
      <c r="AB4748" s="66">
        <f>AB4749</f>
        <v>0</v>
      </c>
      <c r="AD4748" s="66">
        <f>AD4749</f>
        <v>0</v>
      </c>
      <c r="AF4748" s="66">
        <f>AF4749</f>
        <v>0</v>
      </c>
      <c r="AH4748" s="66">
        <f t="shared" si="852"/>
        <v>0</v>
      </c>
      <c r="AI4748" s="89"/>
      <c r="AJ4748" s="66">
        <f>AJ4749</f>
        <v>0</v>
      </c>
      <c r="AK4748" s="67"/>
      <c r="AL4748" s="66">
        <f t="shared" si="870"/>
        <v>0</v>
      </c>
      <c r="AM4748" s="66"/>
      <c r="AN4748" s="66">
        <f t="shared" si="870"/>
        <v>0</v>
      </c>
      <c r="AO4748" s="66"/>
      <c r="AP4748" s="66">
        <f t="shared" si="870"/>
        <v>0</v>
      </c>
      <c r="AQ4748" s="66"/>
    </row>
    <row r="4749" spans="2:43" ht="18" hidden="1" customHeight="1" x14ac:dyDescent="0.2">
      <c r="B4749" s="4"/>
      <c r="C4749" s="117"/>
      <c r="D4749" s="117"/>
      <c r="E4749" s="117"/>
      <c r="F4749" s="48"/>
      <c r="G4749" s="11"/>
      <c r="H4749" s="117"/>
      <c r="I4749" s="124"/>
      <c r="J4749" s="124"/>
      <c r="K4749" s="144"/>
      <c r="L4749" s="11"/>
      <c r="M4749" s="143"/>
      <c r="N4749" s="42"/>
      <c r="O4749" s="128"/>
      <c r="P4749" s="130"/>
      <c r="Q4749" s="131">
        <v>6</v>
      </c>
      <c r="R4749" s="72"/>
      <c r="S4749" s="181"/>
      <c r="T4749" s="69" t="s">
        <v>62</v>
      </c>
      <c r="U4749" s="92"/>
      <c r="V4749" s="70">
        <f>SUM(V4750:V4752)</f>
        <v>0</v>
      </c>
      <c r="X4749" s="447">
        <f>SUM(X4750:X4752)</f>
        <v>0</v>
      </c>
      <c r="Z4749" s="447">
        <f>SUM(Z4750:Z4752)</f>
        <v>0</v>
      </c>
      <c r="AB4749" s="447">
        <f>SUM(AB4750:AB4752)</f>
        <v>0</v>
      </c>
      <c r="AD4749" s="447">
        <f>SUM(AD4750:AD4752)</f>
        <v>0</v>
      </c>
      <c r="AF4749" s="447">
        <f>SUM(AF4750:AF4752)</f>
        <v>0</v>
      </c>
      <c r="AH4749" s="447">
        <f t="shared" si="852"/>
        <v>0</v>
      </c>
      <c r="AI4749" s="67"/>
      <c r="AJ4749" s="447">
        <f>SUM(AJ4750:AJ4752)</f>
        <v>0</v>
      </c>
      <c r="AK4749" s="71"/>
      <c r="AL4749" s="447">
        <f>SUM(AL4750:AL4752)</f>
        <v>0</v>
      </c>
      <c r="AM4749" s="447"/>
      <c r="AN4749" s="447">
        <f>SUM(AN4750:AN4752)</f>
        <v>0</v>
      </c>
      <c r="AO4749" s="447"/>
      <c r="AP4749" s="447">
        <f>SUM(AP4750:AP4752)</f>
        <v>0</v>
      </c>
      <c r="AQ4749" s="447"/>
    </row>
    <row r="4750" spans="2:43" ht="18" hidden="1" customHeight="1" x14ac:dyDescent="0.2">
      <c r="B4750" s="4"/>
      <c r="C4750" s="117"/>
      <c r="D4750" s="117"/>
      <c r="E4750" s="117"/>
      <c r="F4750" s="48"/>
      <c r="G4750" s="11"/>
      <c r="H4750" s="117"/>
      <c r="I4750" s="124"/>
      <c r="J4750" s="124"/>
      <c r="K4750" s="144"/>
      <c r="L4750" s="11"/>
      <c r="M4750" s="143"/>
      <c r="N4750" s="42"/>
      <c r="O4750" s="128"/>
      <c r="P4750" s="130"/>
      <c r="Q4750" s="131"/>
      <c r="R4750" s="72">
        <v>1</v>
      </c>
      <c r="S4750" s="181"/>
      <c r="T4750" s="73" t="s">
        <v>430</v>
      </c>
      <c r="V4750" s="74">
        <v>0</v>
      </c>
      <c r="X4750" s="74">
        <v>0</v>
      </c>
      <c r="Z4750" s="74">
        <v>0</v>
      </c>
      <c r="AB4750" s="74">
        <v>0</v>
      </c>
      <c r="AD4750" s="74">
        <v>0</v>
      </c>
      <c r="AF4750" s="74">
        <v>0</v>
      </c>
      <c r="AH4750" s="74">
        <f t="shared" si="852"/>
        <v>0</v>
      </c>
      <c r="AI4750" s="446"/>
      <c r="AJ4750" s="74">
        <v>0</v>
      </c>
      <c r="AK4750" s="8"/>
      <c r="AL4750" s="74">
        <v>0</v>
      </c>
      <c r="AM4750" s="74"/>
      <c r="AN4750" s="74">
        <v>0</v>
      </c>
      <c r="AO4750" s="74"/>
      <c r="AP4750" s="74">
        <v>0</v>
      </c>
      <c r="AQ4750" s="74"/>
    </row>
    <row r="4751" spans="2:43" ht="18" hidden="1" customHeight="1" x14ac:dyDescent="0.2">
      <c r="B4751" s="4"/>
      <c r="C4751" s="117"/>
      <c r="D4751" s="117"/>
      <c r="E4751" s="117"/>
      <c r="F4751" s="48"/>
      <c r="G4751" s="11"/>
      <c r="H4751" s="117"/>
      <c r="I4751" s="124"/>
      <c r="J4751" s="124"/>
      <c r="K4751" s="144"/>
      <c r="L4751" s="11"/>
      <c r="M4751" s="143"/>
      <c r="N4751" s="42"/>
      <c r="O4751" s="128"/>
      <c r="P4751" s="130"/>
      <c r="Q4751" s="131"/>
      <c r="R4751" s="72">
        <v>2</v>
      </c>
      <c r="S4751" s="181"/>
      <c r="T4751" s="73" t="s">
        <v>386</v>
      </c>
      <c r="V4751" s="74">
        <v>0</v>
      </c>
      <c r="X4751" s="74">
        <v>0</v>
      </c>
      <c r="Z4751" s="74">
        <v>0</v>
      </c>
      <c r="AB4751" s="74">
        <v>0</v>
      </c>
      <c r="AD4751" s="74">
        <v>0</v>
      </c>
      <c r="AF4751" s="74">
        <v>0</v>
      </c>
      <c r="AH4751" s="74">
        <f t="shared" si="852"/>
        <v>0</v>
      </c>
      <c r="AI4751" s="8"/>
      <c r="AJ4751" s="74">
        <v>0</v>
      </c>
      <c r="AK4751" s="8"/>
      <c r="AL4751" s="74">
        <v>0</v>
      </c>
      <c r="AM4751" s="74"/>
      <c r="AN4751" s="74">
        <v>0</v>
      </c>
      <c r="AO4751" s="74"/>
      <c r="AP4751" s="74">
        <v>0</v>
      </c>
      <c r="AQ4751" s="74"/>
    </row>
    <row r="4752" spans="2:43" ht="18" hidden="1" customHeight="1" x14ac:dyDescent="0.2">
      <c r="B4752" s="4"/>
      <c r="C4752" s="117"/>
      <c r="D4752" s="117"/>
      <c r="E4752" s="117"/>
      <c r="F4752" s="48"/>
      <c r="G4752" s="11"/>
      <c r="H4752" s="117"/>
      <c r="I4752" s="124"/>
      <c r="J4752" s="124"/>
      <c r="K4752" s="144"/>
      <c r="L4752" s="11"/>
      <c r="M4752" s="143"/>
      <c r="N4752" s="42"/>
      <c r="O4752" s="128"/>
      <c r="P4752" s="130"/>
      <c r="Q4752" s="131"/>
      <c r="R4752" s="72">
        <v>8</v>
      </c>
      <c r="S4752" s="181"/>
      <c r="T4752" s="73" t="s">
        <v>463</v>
      </c>
      <c r="V4752" s="74">
        <v>0</v>
      </c>
      <c r="X4752" s="74">
        <v>0</v>
      </c>
      <c r="Z4752" s="74">
        <v>0</v>
      </c>
      <c r="AB4752" s="74">
        <v>0</v>
      </c>
      <c r="AD4752" s="74">
        <v>0</v>
      </c>
      <c r="AF4752" s="74">
        <v>0</v>
      </c>
      <c r="AH4752" s="74">
        <f t="shared" si="852"/>
        <v>0</v>
      </c>
      <c r="AI4752" s="8"/>
      <c r="AJ4752" s="74">
        <v>0</v>
      </c>
      <c r="AK4752" s="8"/>
      <c r="AL4752" s="74">
        <v>0</v>
      </c>
      <c r="AM4752" s="74"/>
      <c r="AN4752" s="74">
        <v>0</v>
      </c>
      <c r="AO4752" s="74"/>
      <c r="AP4752" s="74">
        <v>0</v>
      </c>
      <c r="AQ4752" s="74"/>
    </row>
    <row r="4753" spans="2:43" ht="18" customHeight="1" x14ac:dyDescent="0.2">
      <c r="B4753" s="4"/>
      <c r="C4753" s="117"/>
      <c r="D4753" s="117"/>
      <c r="E4753" s="117"/>
      <c r="F4753" s="48"/>
      <c r="G4753" s="11"/>
      <c r="H4753" s="117"/>
      <c r="I4753" s="124"/>
      <c r="J4753" s="124"/>
      <c r="K4753" s="144"/>
      <c r="L4753" s="11"/>
      <c r="M4753" s="143"/>
      <c r="N4753" s="42"/>
      <c r="O4753" s="127" t="s">
        <v>18</v>
      </c>
      <c r="P4753" s="123"/>
      <c r="Q4753" s="123"/>
      <c r="R4753" s="49"/>
      <c r="S4753" s="18"/>
      <c r="T4753" s="50" t="s">
        <v>190</v>
      </c>
      <c r="U4753" s="76"/>
      <c r="V4753" s="51">
        <f>V4754+V4761</f>
        <v>17100</v>
      </c>
      <c r="X4753" s="51">
        <f>X4754+X4761</f>
        <v>18400</v>
      </c>
      <c r="Z4753" s="51">
        <f>Z4754+Z4761</f>
        <v>18300</v>
      </c>
      <c r="AB4753" s="51">
        <f>AB4754+AB4761</f>
        <v>20500</v>
      </c>
      <c r="AD4753" s="51" t="e">
        <f>AD4754+AD4761</f>
        <v>#REF!</v>
      </c>
      <c r="AF4753" s="51">
        <f>AF4754+AF4761</f>
        <v>0</v>
      </c>
      <c r="AH4753" s="51" t="e">
        <f t="shared" si="852"/>
        <v>#REF!</v>
      </c>
      <c r="AI4753" s="8"/>
      <c r="AJ4753" s="51">
        <f>AJ4754+AJ4761</f>
        <v>5130</v>
      </c>
      <c r="AK4753" s="5"/>
      <c r="AL4753" s="51">
        <f>AL4754+AL4761</f>
        <v>21400</v>
      </c>
      <c r="AM4753" s="51"/>
      <c r="AN4753" s="51">
        <f>AN4754+AN4761</f>
        <v>21600</v>
      </c>
      <c r="AO4753" s="51"/>
      <c r="AP4753" s="51">
        <f>AP4754+AP4761</f>
        <v>21600</v>
      </c>
      <c r="AQ4753" s="51"/>
    </row>
    <row r="4754" spans="2:43" ht="18" customHeight="1" x14ac:dyDescent="0.2">
      <c r="B4754" s="4"/>
      <c r="C4754" s="117"/>
      <c r="D4754" s="117"/>
      <c r="E4754" s="117"/>
      <c r="F4754" s="48"/>
      <c r="G4754" s="11"/>
      <c r="H4754" s="117"/>
      <c r="I4754" s="124"/>
      <c r="J4754" s="124"/>
      <c r="K4754" s="144"/>
      <c r="L4754" s="11"/>
      <c r="M4754" s="143"/>
      <c r="N4754" s="42"/>
      <c r="O4754" s="128"/>
      <c r="P4754" s="129">
        <v>2</v>
      </c>
      <c r="Q4754" s="129"/>
      <c r="R4754" s="64"/>
      <c r="S4754" s="234"/>
      <c r="T4754" s="65" t="s">
        <v>195</v>
      </c>
      <c r="U4754" s="155"/>
      <c r="V4754" s="66">
        <f>V4755+V4757+V4759</f>
        <v>12100</v>
      </c>
      <c r="X4754" s="66">
        <f>X4755+X4757+X4759</f>
        <v>10000</v>
      </c>
      <c r="Z4754" s="66">
        <f>Z4755+Z4757+Z4759</f>
        <v>10100</v>
      </c>
      <c r="AB4754" s="66">
        <f>AB4755+AB4757+AB4759</f>
        <v>12500</v>
      </c>
      <c r="AD4754" s="66" t="e">
        <f>AD4755+AD4757+AD4759</f>
        <v>#REF!</v>
      </c>
      <c r="AF4754" s="66">
        <f>AF4755+AF4757+AF4759</f>
        <v>0</v>
      </c>
      <c r="AH4754" s="66" t="e">
        <f t="shared" ref="AH4754:AH4817" si="871">AD4754+AF4754</f>
        <v>#REF!</v>
      </c>
      <c r="AI4754" s="5"/>
      <c r="AJ4754" s="66">
        <f>AJ4755+AJ4757+AJ4759</f>
        <v>3130</v>
      </c>
      <c r="AK4754" s="67"/>
      <c r="AL4754" s="66">
        <f>AL4755+AL4757+AL4759</f>
        <v>12900</v>
      </c>
      <c r="AM4754" s="66"/>
      <c r="AN4754" s="66">
        <f>AN4755+AN4757+AN4759</f>
        <v>13000</v>
      </c>
      <c r="AO4754" s="66"/>
      <c r="AP4754" s="66">
        <f>AP4755+AP4757+AP4759</f>
        <v>13000</v>
      </c>
      <c r="AQ4754" s="66"/>
    </row>
    <row r="4755" spans="2:43" ht="18" customHeight="1" x14ac:dyDescent="0.2">
      <c r="B4755" s="4"/>
      <c r="C4755" s="117"/>
      <c r="D4755" s="117"/>
      <c r="E4755" s="117"/>
      <c r="F4755" s="48"/>
      <c r="G4755" s="11"/>
      <c r="H4755" s="117"/>
      <c r="I4755" s="124"/>
      <c r="J4755" s="124"/>
      <c r="K4755" s="144"/>
      <c r="L4755" s="11"/>
      <c r="M4755" s="143"/>
      <c r="N4755" s="42"/>
      <c r="O4755" s="128"/>
      <c r="P4755" s="130"/>
      <c r="Q4755" s="131">
        <v>1</v>
      </c>
      <c r="R4755" s="68"/>
      <c r="S4755" s="35"/>
      <c r="T4755" s="69" t="s">
        <v>47</v>
      </c>
      <c r="U4755" s="92"/>
      <c r="V4755" s="70">
        <f>V4756</f>
        <v>2100</v>
      </c>
      <c r="X4755" s="447">
        <f>X4756</f>
        <v>4000</v>
      </c>
      <c r="Z4755" s="447">
        <f>Z4756</f>
        <v>4100</v>
      </c>
      <c r="AB4755" s="447">
        <f>AB4756</f>
        <v>5500</v>
      </c>
      <c r="AD4755" s="447">
        <f>AD4756</f>
        <v>5800</v>
      </c>
      <c r="AF4755" s="447">
        <f>AF4756</f>
        <v>0</v>
      </c>
      <c r="AH4755" s="447">
        <f t="shared" si="871"/>
        <v>5800</v>
      </c>
      <c r="AI4755" s="67"/>
      <c r="AJ4755" s="447">
        <f>AJ4756</f>
        <v>1380</v>
      </c>
      <c r="AK4755" s="71"/>
      <c r="AL4755" s="447">
        <f>AL4756</f>
        <v>5900</v>
      </c>
      <c r="AM4755" s="447"/>
      <c r="AN4755" s="447">
        <f>AN4756</f>
        <v>6000</v>
      </c>
      <c r="AO4755" s="447"/>
      <c r="AP4755" s="447">
        <f>AP4756</f>
        <v>6000</v>
      </c>
      <c r="AQ4755" s="447"/>
    </row>
    <row r="4756" spans="2:43" ht="18" customHeight="1" x14ac:dyDescent="0.2">
      <c r="B4756" s="4"/>
      <c r="C4756" s="117"/>
      <c r="D4756" s="117"/>
      <c r="E4756" s="117"/>
      <c r="F4756" s="48"/>
      <c r="G4756" s="11"/>
      <c r="H4756" s="117"/>
      <c r="I4756" s="124"/>
      <c r="J4756" s="124"/>
      <c r="K4756" s="144"/>
      <c r="L4756" s="11"/>
      <c r="M4756" s="143"/>
      <c r="N4756" s="42"/>
      <c r="O4756" s="128"/>
      <c r="P4756" s="130"/>
      <c r="Q4756" s="130"/>
      <c r="R4756" s="72" t="s">
        <v>3</v>
      </c>
      <c r="S4756" s="181"/>
      <c r="T4756" s="73" t="s">
        <v>17</v>
      </c>
      <c r="V4756" s="74">
        <v>2100</v>
      </c>
      <c r="X4756" s="74">
        <v>4000</v>
      </c>
      <c r="Z4756" s="876">
        <v>4100</v>
      </c>
      <c r="AB4756" s="944">
        <v>5500</v>
      </c>
      <c r="AD4756" s="74">
        <v>5800</v>
      </c>
      <c r="AF4756" s="74">
        <v>0</v>
      </c>
      <c r="AH4756" s="74">
        <f t="shared" si="871"/>
        <v>5800</v>
      </c>
      <c r="AI4756" s="446"/>
      <c r="AJ4756" s="74">
        <f t="shared" ref="AJ4756" si="872">CEILING(AB4756*25/100,10)</f>
        <v>1380</v>
      </c>
      <c r="AK4756" s="8"/>
      <c r="AL4756" s="74">
        <v>5900</v>
      </c>
      <c r="AM4756" s="74"/>
      <c r="AN4756" s="74">
        <v>6000</v>
      </c>
      <c r="AO4756" s="74"/>
      <c r="AP4756" s="74">
        <v>6000</v>
      </c>
      <c r="AQ4756" s="74"/>
    </row>
    <row r="4757" spans="2:43" ht="18" hidden="1" customHeight="1" x14ac:dyDescent="0.2">
      <c r="B4757" s="4"/>
      <c r="C4757" s="117"/>
      <c r="D4757" s="117"/>
      <c r="E4757" s="117"/>
      <c r="F4757" s="48"/>
      <c r="G4757" s="11"/>
      <c r="H4757" s="117"/>
      <c r="I4757" s="124"/>
      <c r="J4757" s="124"/>
      <c r="K4757" s="144"/>
      <c r="L4757" s="11"/>
      <c r="M4757" s="143"/>
      <c r="N4757" s="42"/>
      <c r="O4757" s="128"/>
      <c r="P4757" s="130"/>
      <c r="Q4757" s="131">
        <v>2</v>
      </c>
      <c r="R4757" s="68"/>
      <c r="S4757" s="35"/>
      <c r="T4757" s="69" t="s">
        <v>227</v>
      </c>
      <c r="U4757" s="92"/>
      <c r="V4757" s="70">
        <f>V4758</f>
        <v>0</v>
      </c>
      <c r="X4757" s="447">
        <f>X4758</f>
        <v>0</v>
      </c>
      <c r="Z4757" s="447">
        <f>Z4758</f>
        <v>0</v>
      </c>
      <c r="AB4757" s="447">
        <f>AB4758</f>
        <v>0</v>
      </c>
      <c r="AD4757" s="447" t="e">
        <f>#REF!</f>
        <v>#REF!</v>
      </c>
      <c r="AF4757" s="447">
        <f>AF4758</f>
        <v>0</v>
      </c>
      <c r="AH4757" s="447" t="e">
        <f t="shared" si="871"/>
        <v>#REF!</v>
      </c>
      <c r="AI4757" s="8"/>
      <c r="AJ4757" s="447">
        <f>AJ4758</f>
        <v>0</v>
      </c>
      <c r="AK4757" s="71"/>
      <c r="AL4757" s="447">
        <f>AL4758</f>
        <v>0</v>
      </c>
      <c r="AM4757" s="447"/>
      <c r="AN4757" s="447">
        <f>AN4758</f>
        <v>0</v>
      </c>
      <c r="AO4757" s="447"/>
      <c r="AP4757" s="447">
        <f>AP4758</f>
        <v>0</v>
      </c>
      <c r="AQ4757" s="447"/>
    </row>
    <row r="4758" spans="2:43" ht="18" hidden="1" customHeight="1" x14ac:dyDescent="0.2">
      <c r="B4758" s="4"/>
      <c r="C4758" s="117"/>
      <c r="D4758" s="117"/>
      <c r="E4758" s="117"/>
      <c r="F4758" s="48"/>
      <c r="G4758" s="11"/>
      <c r="H4758" s="117"/>
      <c r="I4758" s="124"/>
      <c r="J4758" s="124"/>
      <c r="K4758" s="144"/>
      <c r="L4758" s="11"/>
      <c r="M4758" s="143"/>
      <c r="N4758" s="42"/>
      <c r="O4758" s="128"/>
      <c r="P4758" s="130"/>
      <c r="Q4758" s="130"/>
      <c r="R4758" s="72" t="s">
        <v>0</v>
      </c>
      <c r="S4758" s="181"/>
      <c r="T4758" s="73" t="s">
        <v>228</v>
      </c>
      <c r="V4758" s="74">
        <v>0</v>
      </c>
      <c r="X4758" s="74">
        <v>0</v>
      </c>
      <c r="Z4758" s="74">
        <v>0</v>
      </c>
      <c r="AB4758" s="74">
        <v>0</v>
      </c>
      <c r="AD4758" s="74">
        <v>0</v>
      </c>
      <c r="AF4758" s="74">
        <v>0</v>
      </c>
      <c r="AH4758" s="74">
        <f t="shared" si="871"/>
        <v>0</v>
      </c>
      <c r="AI4758" s="446"/>
      <c r="AJ4758" s="74">
        <v>0</v>
      </c>
      <c r="AK4758" s="8"/>
      <c r="AL4758" s="74">
        <v>0</v>
      </c>
      <c r="AM4758" s="74"/>
      <c r="AN4758" s="74">
        <v>0</v>
      </c>
      <c r="AO4758" s="74"/>
      <c r="AP4758" s="74">
        <v>0</v>
      </c>
      <c r="AQ4758" s="74"/>
    </row>
    <row r="4759" spans="2:43" ht="18" customHeight="1" x14ac:dyDescent="0.2">
      <c r="B4759" s="4"/>
      <c r="C4759" s="117"/>
      <c r="D4759" s="117"/>
      <c r="E4759" s="117"/>
      <c r="F4759" s="48"/>
      <c r="G4759" s="11"/>
      <c r="H4759" s="117"/>
      <c r="I4759" s="124"/>
      <c r="J4759" s="124"/>
      <c r="K4759" s="144"/>
      <c r="L4759" s="11"/>
      <c r="M4759" s="143"/>
      <c r="N4759" s="42"/>
      <c r="O4759" s="128"/>
      <c r="P4759" s="130"/>
      <c r="Q4759" s="131">
        <v>6</v>
      </c>
      <c r="R4759" s="68"/>
      <c r="S4759" s="35"/>
      <c r="T4759" s="69" t="s">
        <v>19</v>
      </c>
      <c r="U4759" s="92"/>
      <c r="V4759" s="70">
        <f>V4760</f>
        <v>10000</v>
      </c>
      <c r="X4759" s="447">
        <f>X4760</f>
        <v>6000</v>
      </c>
      <c r="Z4759" s="447">
        <f>Z4760</f>
        <v>6000</v>
      </c>
      <c r="AB4759" s="447">
        <f>AB4760</f>
        <v>7000</v>
      </c>
      <c r="AD4759" s="447">
        <f>AD4760</f>
        <v>7000</v>
      </c>
      <c r="AF4759" s="447">
        <f>AF4760</f>
        <v>0</v>
      </c>
      <c r="AH4759" s="447">
        <f t="shared" si="871"/>
        <v>7000</v>
      </c>
      <c r="AI4759" s="8"/>
      <c r="AJ4759" s="447">
        <f>AJ4760</f>
        <v>1750</v>
      </c>
      <c r="AK4759" s="71"/>
      <c r="AL4759" s="447">
        <f>AL4760</f>
        <v>7000</v>
      </c>
      <c r="AM4759" s="447"/>
      <c r="AN4759" s="447">
        <f>AN4760</f>
        <v>7000</v>
      </c>
      <c r="AO4759" s="447"/>
      <c r="AP4759" s="447">
        <f>AP4760</f>
        <v>7000</v>
      </c>
      <c r="AQ4759" s="447"/>
    </row>
    <row r="4760" spans="2:43" ht="18" customHeight="1" x14ac:dyDescent="0.2">
      <c r="B4760" s="4"/>
      <c r="C4760" s="117"/>
      <c r="D4760" s="117"/>
      <c r="E4760" s="117"/>
      <c r="F4760" s="48"/>
      <c r="G4760" s="11"/>
      <c r="H4760" s="117"/>
      <c r="I4760" s="124"/>
      <c r="J4760" s="124"/>
      <c r="K4760" s="144"/>
      <c r="L4760" s="11"/>
      <c r="M4760" s="143"/>
      <c r="N4760" s="42"/>
      <c r="O4760" s="128"/>
      <c r="P4760" s="130"/>
      <c r="Q4760" s="130"/>
      <c r="R4760" s="72">
        <v>1</v>
      </c>
      <c r="S4760" s="181"/>
      <c r="T4760" s="73" t="s">
        <v>524</v>
      </c>
      <c r="V4760" s="74">
        <v>10000</v>
      </c>
      <c r="X4760" s="74">
        <v>6000</v>
      </c>
      <c r="Z4760" s="876">
        <v>6000</v>
      </c>
      <c r="AB4760" s="74">
        <v>7000</v>
      </c>
      <c r="AD4760" s="74">
        <v>7000</v>
      </c>
      <c r="AF4760" s="74">
        <v>0</v>
      </c>
      <c r="AH4760" s="74">
        <f t="shared" si="871"/>
        <v>7000</v>
      </c>
      <c r="AI4760" s="446"/>
      <c r="AJ4760" s="74">
        <f t="shared" ref="AJ4760" si="873">CEILING(AB4760*25/100,10)</f>
        <v>1750</v>
      </c>
      <c r="AK4760" s="8"/>
      <c r="AL4760" s="74">
        <v>7000</v>
      </c>
      <c r="AM4760" s="74"/>
      <c r="AN4760" s="74">
        <v>7000</v>
      </c>
      <c r="AO4760" s="74"/>
      <c r="AP4760" s="74">
        <v>7000</v>
      </c>
      <c r="AQ4760" s="74"/>
    </row>
    <row r="4761" spans="2:43" ht="18" customHeight="1" x14ac:dyDescent="0.2">
      <c r="B4761" s="4"/>
      <c r="C4761" s="117"/>
      <c r="D4761" s="117"/>
      <c r="E4761" s="117"/>
      <c r="F4761" s="48"/>
      <c r="G4761" s="11"/>
      <c r="H4761" s="117"/>
      <c r="I4761" s="124"/>
      <c r="J4761" s="124"/>
      <c r="K4761" s="144"/>
      <c r="L4761" s="11"/>
      <c r="M4761" s="143"/>
      <c r="N4761" s="42"/>
      <c r="O4761" s="128"/>
      <c r="P4761" s="129">
        <v>7</v>
      </c>
      <c r="Q4761" s="129"/>
      <c r="R4761" s="64"/>
      <c r="S4761" s="234"/>
      <c r="T4761" s="65" t="s">
        <v>216</v>
      </c>
      <c r="U4761" s="155"/>
      <c r="V4761" s="66">
        <f>V4762+V4765</f>
        <v>5000</v>
      </c>
      <c r="X4761" s="66">
        <f>X4762+X4765</f>
        <v>8400</v>
      </c>
      <c r="Z4761" s="66">
        <f>Z4762+Z4765</f>
        <v>8200</v>
      </c>
      <c r="AB4761" s="66">
        <f>AB4762+AB4765</f>
        <v>8000</v>
      </c>
      <c r="AD4761" s="66">
        <f>AD4762+AD4765</f>
        <v>8400</v>
      </c>
      <c r="AF4761" s="66">
        <f>AF4762+AF4765</f>
        <v>0</v>
      </c>
      <c r="AH4761" s="66">
        <f t="shared" si="871"/>
        <v>8400</v>
      </c>
      <c r="AI4761" s="8"/>
      <c r="AJ4761" s="66">
        <f>AJ4762+AJ4765</f>
        <v>2000</v>
      </c>
      <c r="AK4761" s="67"/>
      <c r="AL4761" s="66">
        <f>AL4762+AL4765</f>
        <v>8500</v>
      </c>
      <c r="AM4761" s="66"/>
      <c r="AN4761" s="66">
        <f>AN4762+AN4765</f>
        <v>8600</v>
      </c>
      <c r="AO4761" s="66"/>
      <c r="AP4761" s="66">
        <f>AP4762+AP4765</f>
        <v>8600</v>
      </c>
      <c r="AQ4761" s="66"/>
    </row>
    <row r="4762" spans="2:43" ht="18" customHeight="1" x14ac:dyDescent="0.2">
      <c r="B4762" s="4"/>
      <c r="C4762" s="117"/>
      <c r="D4762" s="117"/>
      <c r="E4762" s="117"/>
      <c r="F4762" s="48"/>
      <c r="G4762" s="11"/>
      <c r="H4762" s="117"/>
      <c r="I4762" s="124"/>
      <c r="J4762" s="124"/>
      <c r="K4762" s="144"/>
      <c r="L4762" s="11"/>
      <c r="M4762" s="143"/>
      <c r="N4762" s="42"/>
      <c r="O4762" s="128"/>
      <c r="P4762" s="129"/>
      <c r="Q4762" s="131">
        <v>1</v>
      </c>
      <c r="R4762" s="68"/>
      <c r="S4762" s="35"/>
      <c r="T4762" s="69" t="s">
        <v>234</v>
      </c>
      <c r="U4762" s="92"/>
      <c r="V4762" s="70">
        <f>V4763+V4764</f>
        <v>5000</v>
      </c>
      <c r="X4762" s="447">
        <f>X4763+X4764</f>
        <v>7500</v>
      </c>
      <c r="Z4762" s="447">
        <f>Z4763+Z4764</f>
        <v>7400</v>
      </c>
      <c r="AB4762" s="447">
        <f>AB4763+AB4764</f>
        <v>7000</v>
      </c>
      <c r="AD4762" s="447">
        <f>AD4763+AD4764</f>
        <v>7400</v>
      </c>
      <c r="AF4762" s="447">
        <f>AF4763+AF4764</f>
        <v>0</v>
      </c>
      <c r="AH4762" s="447">
        <f t="shared" si="871"/>
        <v>7400</v>
      </c>
      <c r="AI4762" s="67"/>
      <c r="AJ4762" s="447">
        <f>AJ4763+AJ4764</f>
        <v>1750</v>
      </c>
      <c r="AK4762" s="71"/>
      <c r="AL4762" s="447">
        <f>AL4763+AL4764</f>
        <v>7500</v>
      </c>
      <c r="AM4762" s="447"/>
      <c r="AN4762" s="447">
        <f>AN4763+AN4764</f>
        <v>7600</v>
      </c>
      <c r="AO4762" s="447"/>
      <c r="AP4762" s="447">
        <f>AP4763+AP4764</f>
        <v>7600</v>
      </c>
      <c r="AQ4762" s="447"/>
    </row>
    <row r="4763" spans="2:43" ht="18" hidden="1" customHeight="1" x14ac:dyDescent="0.2">
      <c r="B4763" s="4"/>
      <c r="C4763" s="117"/>
      <c r="D4763" s="117"/>
      <c r="E4763" s="117"/>
      <c r="F4763" s="48"/>
      <c r="G4763" s="11"/>
      <c r="H4763" s="117"/>
      <c r="I4763" s="124"/>
      <c r="J4763" s="124"/>
      <c r="K4763" s="144"/>
      <c r="L4763" s="11"/>
      <c r="M4763" s="143"/>
      <c r="N4763" s="42"/>
      <c r="O4763" s="128"/>
      <c r="P4763" s="129"/>
      <c r="Q4763" s="130"/>
      <c r="R4763" s="72" t="s">
        <v>3</v>
      </c>
      <c r="S4763" s="181"/>
      <c r="T4763" s="73" t="s">
        <v>333</v>
      </c>
      <c r="V4763" s="74">
        <v>0</v>
      </c>
      <c r="X4763" s="74">
        <v>0</v>
      </c>
      <c r="Z4763" s="74">
        <v>0</v>
      </c>
      <c r="AB4763" s="74">
        <v>0</v>
      </c>
      <c r="AD4763" s="74">
        <v>0</v>
      </c>
      <c r="AF4763" s="74">
        <v>0</v>
      </c>
      <c r="AH4763" s="74">
        <f t="shared" si="871"/>
        <v>0</v>
      </c>
      <c r="AI4763" s="446"/>
      <c r="AJ4763" s="74">
        <v>0</v>
      </c>
      <c r="AK4763" s="8"/>
      <c r="AL4763" s="74">
        <v>0</v>
      </c>
      <c r="AM4763" s="74"/>
      <c r="AN4763" s="74">
        <v>0</v>
      </c>
      <c r="AO4763" s="74"/>
      <c r="AP4763" s="74">
        <v>0</v>
      </c>
      <c r="AQ4763" s="74"/>
    </row>
    <row r="4764" spans="2:43" ht="18" customHeight="1" x14ac:dyDescent="0.2">
      <c r="B4764" s="4"/>
      <c r="C4764" s="117"/>
      <c r="D4764" s="117"/>
      <c r="E4764" s="117"/>
      <c r="F4764" s="48"/>
      <c r="G4764" s="11"/>
      <c r="H4764" s="117"/>
      <c r="I4764" s="124"/>
      <c r="J4764" s="124"/>
      <c r="K4764" s="144"/>
      <c r="L4764" s="11"/>
      <c r="M4764" s="143"/>
      <c r="N4764" s="42"/>
      <c r="O4764" s="128"/>
      <c r="P4764" s="130"/>
      <c r="Q4764" s="130"/>
      <c r="R4764" s="72">
        <v>2</v>
      </c>
      <c r="S4764" s="181"/>
      <c r="T4764" s="73" t="s">
        <v>334</v>
      </c>
      <c r="V4764" s="74">
        <v>5000</v>
      </c>
      <c r="X4764" s="74">
        <v>7500</v>
      </c>
      <c r="Z4764" s="876">
        <v>7400</v>
      </c>
      <c r="AB4764" s="944">
        <v>7000</v>
      </c>
      <c r="AD4764" s="74">
        <v>7400</v>
      </c>
      <c r="AF4764" s="74">
        <v>0</v>
      </c>
      <c r="AH4764" s="74">
        <f t="shared" si="871"/>
        <v>7400</v>
      </c>
      <c r="AI4764" s="8"/>
      <c r="AJ4764" s="74">
        <f t="shared" ref="AJ4764" si="874">CEILING(AB4764*25/100,10)</f>
        <v>1750</v>
      </c>
      <c r="AK4764" s="8"/>
      <c r="AL4764" s="74">
        <v>7500</v>
      </c>
      <c r="AM4764" s="74"/>
      <c r="AN4764" s="74">
        <v>7600</v>
      </c>
      <c r="AO4764" s="74"/>
      <c r="AP4764" s="74">
        <v>7600</v>
      </c>
      <c r="AQ4764" s="74"/>
    </row>
    <row r="4765" spans="2:43" ht="18" customHeight="1" x14ac:dyDescent="0.2">
      <c r="B4765" s="4"/>
      <c r="C4765" s="117"/>
      <c r="D4765" s="117"/>
      <c r="E4765" s="117"/>
      <c r="F4765" s="48"/>
      <c r="G4765" s="11"/>
      <c r="H4765" s="117"/>
      <c r="I4765" s="124"/>
      <c r="J4765" s="124"/>
      <c r="K4765" s="144"/>
      <c r="L4765" s="11"/>
      <c r="M4765" s="143"/>
      <c r="N4765" s="42"/>
      <c r="O4765" s="128"/>
      <c r="P4765" s="130"/>
      <c r="Q4765" s="131">
        <v>3</v>
      </c>
      <c r="R4765" s="68"/>
      <c r="S4765" s="35"/>
      <c r="T4765" s="69" t="s">
        <v>224</v>
      </c>
      <c r="U4765" s="92"/>
      <c r="V4765" s="70">
        <f>V4766</f>
        <v>0</v>
      </c>
      <c r="X4765" s="447">
        <f>X4766</f>
        <v>900</v>
      </c>
      <c r="Z4765" s="447">
        <f>Z4766</f>
        <v>800</v>
      </c>
      <c r="AB4765" s="447">
        <f>AB4766</f>
        <v>1000</v>
      </c>
      <c r="AD4765" s="447">
        <f>AD4766</f>
        <v>1000</v>
      </c>
      <c r="AF4765" s="447">
        <f>AF4766</f>
        <v>0</v>
      </c>
      <c r="AH4765" s="447">
        <f t="shared" si="871"/>
        <v>1000</v>
      </c>
      <c r="AI4765" s="8"/>
      <c r="AJ4765" s="447">
        <f>AJ4766</f>
        <v>250</v>
      </c>
      <c r="AK4765" s="71"/>
      <c r="AL4765" s="447">
        <f>AL4766</f>
        <v>1000</v>
      </c>
      <c r="AM4765" s="447"/>
      <c r="AN4765" s="447">
        <f>AN4766</f>
        <v>1000</v>
      </c>
      <c r="AO4765" s="447"/>
      <c r="AP4765" s="447">
        <f>AP4766</f>
        <v>1000</v>
      </c>
      <c r="AQ4765" s="447"/>
    </row>
    <row r="4766" spans="2:43" ht="18" customHeight="1" x14ac:dyDescent="0.2">
      <c r="B4766" s="4"/>
      <c r="C4766" s="117"/>
      <c r="D4766" s="117"/>
      <c r="E4766" s="117"/>
      <c r="F4766" s="48"/>
      <c r="G4766" s="11"/>
      <c r="H4766" s="117"/>
      <c r="I4766" s="124"/>
      <c r="J4766" s="124"/>
      <c r="K4766" s="144"/>
      <c r="L4766" s="11"/>
      <c r="M4766" s="143"/>
      <c r="N4766" s="42"/>
      <c r="O4766" s="128"/>
      <c r="P4766" s="130"/>
      <c r="Q4766" s="131"/>
      <c r="R4766" s="72" t="s">
        <v>0</v>
      </c>
      <c r="S4766" s="181"/>
      <c r="T4766" s="73" t="s">
        <v>53</v>
      </c>
      <c r="V4766" s="74">
        <v>0</v>
      </c>
      <c r="X4766" s="74">
        <v>900</v>
      </c>
      <c r="Z4766" s="895">
        <v>800</v>
      </c>
      <c r="AB4766" s="944">
        <v>1000</v>
      </c>
      <c r="AD4766" s="74">
        <v>1000</v>
      </c>
      <c r="AF4766" s="74">
        <v>0</v>
      </c>
      <c r="AH4766" s="74">
        <f t="shared" si="871"/>
        <v>1000</v>
      </c>
      <c r="AI4766" s="446"/>
      <c r="AJ4766" s="74">
        <f t="shared" ref="AJ4766" si="875">CEILING(AB4766*25/100,10)</f>
        <v>250</v>
      </c>
      <c r="AK4766" s="8"/>
      <c r="AL4766" s="74">
        <v>1000</v>
      </c>
      <c r="AM4766" s="74"/>
      <c r="AN4766" s="74">
        <v>1000</v>
      </c>
      <c r="AO4766" s="74"/>
      <c r="AP4766" s="74">
        <v>1000</v>
      </c>
      <c r="AQ4766" s="74"/>
    </row>
    <row r="4767" spans="2:43" ht="18" customHeight="1" x14ac:dyDescent="0.2">
      <c r="B4767" s="4"/>
      <c r="C4767" s="117"/>
      <c r="D4767" s="117"/>
      <c r="E4767" s="117"/>
      <c r="F4767" s="48"/>
      <c r="G4767" s="11"/>
      <c r="H4767" s="117"/>
      <c r="I4767" s="124"/>
      <c r="J4767" s="124"/>
      <c r="K4767" s="144"/>
      <c r="L4767" s="11"/>
      <c r="M4767" s="143"/>
      <c r="N4767" s="42"/>
      <c r="O4767" s="128"/>
      <c r="P4767" s="130"/>
      <c r="Q4767" s="130"/>
      <c r="R4767" s="72"/>
      <c r="S4767" s="181"/>
      <c r="T4767" s="73"/>
      <c r="V4767" s="74"/>
      <c r="X4767" s="74"/>
      <c r="Z4767" s="74"/>
      <c r="AB4767" s="74"/>
      <c r="AD4767" s="74"/>
      <c r="AF4767" s="74"/>
      <c r="AH4767" s="74">
        <f t="shared" si="871"/>
        <v>0</v>
      </c>
      <c r="AI4767" s="8"/>
      <c r="AJ4767" s="74"/>
      <c r="AK4767" s="8"/>
      <c r="AL4767" s="74"/>
      <c r="AM4767" s="74"/>
      <c r="AN4767" s="74"/>
      <c r="AO4767" s="74"/>
      <c r="AP4767" s="74"/>
      <c r="AQ4767" s="74"/>
    </row>
    <row r="4768" spans="2:43" ht="18" customHeight="1" x14ac:dyDescent="0.2">
      <c r="B4768" s="4"/>
      <c r="C4768" s="117"/>
      <c r="D4768" s="117"/>
      <c r="E4768" s="117"/>
      <c r="F4768" s="113">
        <v>42</v>
      </c>
      <c r="G4768" s="283"/>
      <c r="H4768" s="171"/>
      <c r="I4768" s="114"/>
      <c r="J4768" s="114"/>
      <c r="K4768" s="167"/>
      <c r="L4768" s="276"/>
      <c r="M4768" s="166"/>
      <c r="N4768" s="259"/>
      <c r="O4768" s="115"/>
      <c r="P4768" s="116"/>
      <c r="Q4768" s="116"/>
      <c r="R4768" s="52"/>
      <c r="S4768" s="247"/>
      <c r="T4768" s="53" t="s">
        <v>642</v>
      </c>
      <c r="U4768" s="240"/>
      <c r="V4768" s="54">
        <f t="shared" ref="V4768:AB4774" si="876">V4769</f>
        <v>12327000</v>
      </c>
      <c r="X4768" s="54">
        <f t="shared" si="876"/>
        <v>14112900</v>
      </c>
      <c r="Z4768" s="54">
        <f t="shared" si="876"/>
        <v>15389000</v>
      </c>
      <c r="AB4768" s="54">
        <f t="shared" si="876"/>
        <v>0</v>
      </c>
      <c r="AD4768" s="54">
        <f>AD4769</f>
        <v>221700</v>
      </c>
      <c r="AF4768" s="54">
        <f>AF4769</f>
        <v>0</v>
      </c>
      <c r="AH4768" s="54">
        <f t="shared" si="871"/>
        <v>221700</v>
      </c>
      <c r="AI4768" s="8"/>
      <c r="AJ4768" s="54">
        <f>AJ4769</f>
        <v>75390</v>
      </c>
      <c r="AK4768" s="55"/>
      <c r="AL4768" s="54">
        <f t="shared" ref="AL4768:AP4772" si="877">AL4769</f>
        <v>36100</v>
      </c>
      <c r="AM4768" s="54"/>
      <c r="AN4768" s="54">
        <f t="shared" si="877"/>
        <v>39000</v>
      </c>
      <c r="AO4768" s="54"/>
      <c r="AP4768" s="54">
        <f t="shared" si="877"/>
        <v>39000</v>
      </c>
      <c r="AQ4768" s="54"/>
    </row>
    <row r="4769" spans="2:43" ht="18" customHeight="1" x14ac:dyDescent="0.2">
      <c r="B4769" s="4"/>
      <c r="C4769" s="117"/>
      <c r="D4769" s="117"/>
      <c r="E4769" s="117"/>
      <c r="F4769" s="48"/>
      <c r="G4769" s="11"/>
      <c r="H4769" s="112" t="s">
        <v>33</v>
      </c>
      <c r="I4769" s="118"/>
      <c r="J4769" s="118"/>
      <c r="K4769" s="170"/>
      <c r="L4769" s="34"/>
      <c r="M4769" s="169"/>
      <c r="N4769" s="260"/>
      <c r="O4769" s="119"/>
      <c r="P4769" s="120"/>
      <c r="Q4769" s="120"/>
      <c r="R4769" s="56"/>
      <c r="S4769" s="248"/>
      <c r="T4769" s="57" t="s">
        <v>92</v>
      </c>
      <c r="U4769" s="236"/>
      <c r="V4769" s="659">
        <f t="shared" si="876"/>
        <v>12327000</v>
      </c>
      <c r="X4769" s="659">
        <f t="shared" si="876"/>
        <v>14112900</v>
      </c>
      <c r="Z4769" s="659">
        <f t="shared" si="876"/>
        <v>15389000</v>
      </c>
      <c r="AB4769" s="659">
        <f t="shared" si="876"/>
        <v>0</v>
      </c>
      <c r="AD4769" s="659">
        <f>AD4770</f>
        <v>221700</v>
      </c>
      <c r="AF4769" s="659">
        <f>AF4770</f>
        <v>0</v>
      </c>
      <c r="AH4769" s="659">
        <f t="shared" si="871"/>
        <v>221700</v>
      </c>
      <c r="AI4769" s="55"/>
      <c r="AJ4769" s="659">
        <f>AJ4770</f>
        <v>75390</v>
      </c>
      <c r="AK4769" s="59"/>
      <c r="AL4769" s="659">
        <f t="shared" si="877"/>
        <v>36100</v>
      </c>
      <c r="AM4769" s="659"/>
      <c r="AN4769" s="659">
        <f t="shared" si="877"/>
        <v>39000</v>
      </c>
      <c r="AO4769" s="659"/>
      <c r="AP4769" s="659">
        <f t="shared" si="877"/>
        <v>39000</v>
      </c>
      <c r="AQ4769" s="659"/>
    </row>
    <row r="4770" spans="2:43" ht="18" customHeight="1" x14ac:dyDescent="0.2">
      <c r="B4770" s="4"/>
      <c r="C4770" s="117"/>
      <c r="D4770" s="117"/>
      <c r="E4770" s="117"/>
      <c r="F4770" s="48"/>
      <c r="G4770" s="11"/>
      <c r="H4770" s="132"/>
      <c r="I4770" s="121">
        <v>4</v>
      </c>
      <c r="J4770" s="121"/>
      <c r="K4770" s="164"/>
      <c r="L4770" s="277"/>
      <c r="M4770" s="163"/>
      <c r="N4770" s="261"/>
      <c r="O4770" s="122"/>
      <c r="P4770" s="123"/>
      <c r="Q4770" s="123"/>
      <c r="R4770" s="49"/>
      <c r="S4770" s="18"/>
      <c r="T4770" s="50" t="s">
        <v>93</v>
      </c>
      <c r="U4770" s="76"/>
      <c r="V4770" s="51">
        <f t="shared" si="876"/>
        <v>12327000</v>
      </c>
      <c r="X4770" s="51">
        <f t="shared" si="876"/>
        <v>14112900</v>
      </c>
      <c r="Z4770" s="51">
        <f t="shared" si="876"/>
        <v>15389000</v>
      </c>
      <c r="AB4770" s="51">
        <f t="shared" si="876"/>
        <v>0</v>
      </c>
      <c r="AD4770" s="51">
        <f>AD4771</f>
        <v>221700</v>
      </c>
      <c r="AF4770" s="51">
        <f>AF4771</f>
        <v>0</v>
      </c>
      <c r="AH4770" s="51">
        <f t="shared" si="871"/>
        <v>221700</v>
      </c>
      <c r="AI4770" s="660"/>
      <c r="AJ4770" s="51">
        <f>AJ4771</f>
        <v>75390</v>
      </c>
      <c r="AK4770" s="5"/>
      <c r="AL4770" s="51">
        <f t="shared" si="877"/>
        <v>36100</v>
      </c>
      <c r="AM4770" s="51"/>
      <c r="AN4770" s="51">
        <f t="shared" si="877"/>
        <v>39000</v>
      </c>
      <c r="AO4770" s="51"/>
      <c r="AP4770" s="51">
        <f t="shared" si="877"/>
        <v>39000</v>
      </c>
      <c r="AQ4770" s="51"/>
    </row>
    <row r="4771" spans="2:43" ht="18" customHeight="1" x14ac:dyDescent="0.2">
      <c r="B4771" s="4"/>
      <c r="C4771" s="117"/>
      <c r="D4771" s="117"/>
      <c r="E4771" s="117"/>
      <c r="F4771" s="48"/>
      <c r="G4771" s="11"/>
      <c r="H4771" s="132"/>
      <c r="I4771" s="121"/>
      <c r="J4771" s="121">
        <v>1</v>
      </c>
      <c r="K4771" s="164"/>
      <c r="L4771" s="277"/>
      <c r="M4771" s="163"/>
      <c r="N4771" s="261"/>
      <c r="O4771" s="122"/>
      <c r="P4771" s="123"/>
      <c r="Q4771" s="123"/>
      <c r="R4771" s="49"/>
      <c r="S4771" s="18"/>
      <c r="T4771" s="50" t="s">
        <v>189</v>
      </c>
      <c r="U4771" s="76"/>
      <c r="V4771" s="51">
        <f t="shared" si="876"/>
        <v>12327000</v>
      </c>
      <c r="X4771" s="51">
        <f t="shared" si="876"/>
        <v>14112900</v>
      </c>
      <c r="Z4771" s="51">
        <f t="shared" si="876"/>
        <v>15389000</v>
      </c>
      <c r="AB4771" s="51">
        <f t="shared" si="876"/>
        <v>0</v>
      </c>
      <c r="AD4771" s="51">
        <f>AD4772</f>
        <v>221700</v>
      </c>
      <c r="AF4771" s="51">
        <f>AF4772</f>
        <v>0</v>
      </c>
      <c r="AH4771" s="51">
        <f t="shared" si="871"/>
        <v>221700</v>
      </c>
      <c r="AI4771" s="5"/>
      <c r="AJ4771" s="51">
        <f>AJ4772</f>
        <v>75390</v>
      </c>
      <c r="AK4771" s="5"/>
      <c r="AL4771" s="51">
        <f t="shared" si="877"/>
        <v>36100</v>
      </c>
      <c r="AM4771" s="51"/>
      <c r="AN4771" s="51">
        <f t="shared" si="877"/>
        <v>39000</v>
      </c>
      <c r="AO4771" s="51"/>
      <c r="AP4771" s="51">
        <f t="shared" si="877"/>
        <v>39000</v>
      </c>
      <c r="AQ4771" s="51"/>
    </row>
    <row r="4772" spans="2:43" ht="18" customHeight="1" x14ac:dyDescent="0.2">
      <c r="B4772" s="4"/>
      <c r="C4772" s="117"/>
      <c r="D4772" s="117"/>
      <c r="E4772" s="117"/>
      <c r="F4772" s="48"/>
      <c r="G4772" s="11"/>
      <c r="H4772" s="132"/>
      <c r="I4772" s="121"/>
      <c r="J4772" s="121"/>
      <c r="K4772" s="164">
        <v>0</v>
      </c>
      <c r="L4772" s="277"/>
      <c r="M4772" s="163"/>
      <c r="N4772" s="261"/>
      <c r="O4772" s="122"/>
      <c r="P4772" s="123"/>
      <c r="Q4772" s="123"/>
      <c r="R4772" s="49"/>
      <c r="S4772" s="18"/>
      <c r="T4772" s="50" t="s">
        <v>189</v>
      </c>
      <c r="U4772" s="76"/>
      <c r="V4772" s="51">
        <f t="shared" si="876"/>
        <v>12327000</v>
      </c>
      <c r="X4772" s="51">
        <f t="shared" si="876"/>
        <v>14112900</v>
      </c>
      <c r="Z4772" s="51">
        <f t="shared" si="876"/>
        <v>15389000</v>
      </c>
      <c r="AB4772" s="51">
        <f t="shared" si="876"/>
        <v>0</v>
      </c>
      <c r="AD4772" s="51">
        <f>AD4773</f>
        <v>221700</v>
      </c>
      <c r="AF4772" s="51">
        <f>AF4773</f>
        <v>0</v>
      </c>
      <c r="AH4772" s="51">
        <f t="shared" si="871"/>
        <v>221700</v>
      </c>
      <c r="AI4772" s="5"/>
      <c r="AJ4772" s="51">
        <f>AJ4773</f>
        <v>75390</v>
      </c>
      <c r="AK4772" s="5"/>
      <c r="AL4772" s="51">
        <f t="shared" si="877"/>
        <v>36100</v>
      </c>
      <c r="AM4772" s="51"/>
      <c r="AN4772" s="51">
        <f t="shared" si="877"/>
        <v>39000</v>
      </c>
      <c r="AO4772" s="51"/>
      <c r="AP4772" s="51">
        <f t="shared" si="877"/>
        <v>39000</v>
      </c>
      <c r="AQ4772" s="51"/>
    </row>
    <row r="4773" spans="2:43" ht="18" customHeight="1" x14ac:dyDescent="0.2">
      <c r="B4773" s="4"/>
      <c r="C4773" s="117"/>
      <c r="D4773" s="117"/>
      <c r="E4773" s="117"/>
      <c r="F4773" s="48"/>
      <c r="G4773" s="11"/>
      <c r="H4773" s="117"/>
      <c r="I4773" s="124"/>
      <c r="J4773" s="124"/>
      <c r="K4773" s="144"/>
      <c r="L4773" s="11"/>
      <c r="M4773" s="226">
        <v>2</v>
      </c>
      <c r="N4773" s="262"/>
      <c r="O4773" s="125"/>
      <c r="P4773" s="126"/>
      <c r="Q4773" s="126"/>
      <c r="R4773" s="60"/>
      <c r="S4773" s="249"/>
      <c r="T4773" s="61" t="s">
        <v>413</v>
      </c>
      <c r="U4773" s="241"/>
      <c r="V4773" s="62">
        <f t="shared" si="876"/>
        <v>12327000</v>
      </c>
      <c r="X4773" s="62">
        <f t="shared" si="876"/>
        <v>14112900</v>
      </c>
      <c r="Z4773" s="62">
        <f t="shared" si="876"/>
        <v>15389000</v>
      </c>
      <c r="AB4773" s="62">
        <f t="shared" si="876"/>
        <v>0</v>
      </c>
      <c r="AD4773" s="62">
        <f>AD4774+AD4796</f>
        <v>221700</v>
      </c>
      <c r="AF4773" s="62">
        <f>AF4774+AF4796</f>
        <v>0</v>
      </c>
      <c r="AH4773" s="62">
        <f t="shared" si="871"/>
        <v>221700</v>
      </c>
      <c r="AI4773" s="5"/>
      <c r="AJ4773" s="62">
        <f>AJ4774+AJ4796</f>
        <v>75390</v>
      </c>
      <c r="AK4773" s="63"/>
      <c r="AL4773" s="62">
        <f>AL4774+AL4796</f>
        <v>36100</v>
      </c>
      <c r="AM4773" s="62"/>
      <c r="AN4773" s="62">
        <f>AN4774+AN4796</f>
        <v>39000</v>
      </c>
      <c r="AO4773" s="62"/>
      <c r="AP4773" s="62">
        <f>AP4774+AP4796</f>
        <v>39000</v>
      </c>
      <c r="AQ4773" s="62"/>
    </row>
    <row r="4774" spans="2:43" ht="18" customHeight="1" x14ac:dyDescent="0.2">
      <c r="B4774" s="4"/>
      <c r="C4774" s="117"/>
      <c r="D4774" s="117"/>
      <c r="E4774" s="117"/>
      <c r="F4774" s="48"/>
      <c r="G4774" s="11"/>
      <c r="H4774" s="117"/>
      <c r="I4774" s="124"/>
      <c r="J4774" s="124"/>
      <c r="K4774" s="144"/>
      <c r="L4774" s="11"/>
      <c r="M4774" s="143"/>
      <c r="N4774" s="42"/>
      <c r="O4774" s="127" t="s">
        <v>3</v>
      </c>
      <c r="P4774" s="123"/>
      <c r="Q4774" s="123"/>
      <c r="R4774" s="49"/>
      <c r="S4774" s="18"/>
      <c r="T4774" s="50" t="s">
        <v>7</v>
      </c>
      <c r="U4774" s="76"/>
      <c r="V4774" s="51">
        <f t="shared" si="876"/>
        <v>12327000</v>
      </c>
      <c r="X4774" s="51">
        <f t="shared" si="876"/>
        <v>14112900</v>
      </c>
      <c r="Z4774" s="51">
        <f t="shared" si="876"/>
        <v>15389000</v>
      </c>
      <c r="AB4774" s="51">
        <f t="shared" si="876"/>
        <v>0</v>
      </c>
      <c r="AD4774" s="51">
        <f>AD4775</f>
        <v>192700</v>
      </c>
      <c r="AF4774" s="51">
        <f>AF4775</f>
        <v>0</v>
      </c>
      <c r="AH4774" s="51">
        <f t="shared" si="871"/>
        <v>192700</v>
      </c>
      <c r="AI4774" s="63"/>
      <c r="AJ4774" s="51">
        <f>AJ4775</f>
        <v>65530</v>
      </c>
      <c r="AK4774" s="5"/>
      <c r="AL4774" s="51">
        <f>AL4775</f>
        <v>30850</v>
      </c>
      <c r="AM4774" s="51"/>
      <c r="AN4774" s="51">
        <f>AN4775</f>
        <v>33350</v>
      </c>
      <c r="AO4774" s="51"/>
      <c r="AP4774" s="51">
        <f>AP4775</f>
        <v>33350</v>
      </c>
      <c r="AQ4774" s="51"/>
    </row>
    <row r="4775" spans="2:43" ht="18" customHeight="1" x14ac:dyDescent="0.2">
      <c r="B4775" s="4"/>
      <c r="C4775" s="117"/>
      <c r="D4775" s="117"/>
      <c r="E4775" s="117"/>
      <c r="F4775" s="48"/>
      <c r="G4775" s="11"/>
      <c r="H4775" s="117"/>
      <c r="I4775" s="124"/>
      <c r="J4775" s="124"/>
      <c r="K4775" s="144"/>
      <c r="L4775" s="11"/>
      <c r="M4775" s="143"/>
      <c r="N4775" s="42"/>
      <c r="O4775" s="128"/>
      <c r="P4775" s="129">
        <v>1</v>
      </c>
      <c r="Q4775" s="129"/>
      <c r="R4775" s="64"/>
      <c r="S4775" s="234"/>
      <c r="T4775" s="65" t="s">
        <v>8</v>
      </c>
      <c r="U4775" s="155"/>
      <c r="V4775" s="66">
        <f>V4776+V4782+V4788+V4790</f>
        <v>12327000</v>
      </c>
      <c r="X4775" s="66">
        <f>X4776+X4782+X4788+X4790</f>
        <v>14112900</v>
      </c>
      <c r="Z4775" s="66">
        <f>Z4776+Z4782+Z4788+Z4790</f>
        <v>15389000</v>
      </c>
      <c r="AB4775" s="66">
        <f>AB4776+AB4782+AB4788+AB4790</f>
        <v>0</v>
      </c>
      <c r="AD4775" s="66">
        <f>AD4776+AD4782+AD4788+AD4790</f>
        <v>192700</v>
      </c>
      <c r="AF4775" s="66">
        <f>AF4776+AF4782+AF4788+AF4790</f>
        <v>0</v>
      </c>
      <c r="AH4775" s="66">
        <f t="shared" si="871"/>
        <v>192700</v>
      </c>
      <c r="AI4775" s="5"/>
      <c r="AJ4775" s="66">
        <f>AJ4776+AJ4782+AJ4788+AJ4790</f>
        <v>65530</v>
      </c>
      <c r="AK4775" s="67"/>
      <c r="AL4775" s="66">
        <f>AL4776+AL4782+AL4788+AL4790</f>
        <v>30850</v>
      </c>
      <c r="AM4775" s="66"/>
      <c r="AN4775" s="66">
        <f>AN4776+AN4782+AN4788+AN4790</f>
        <v>33350</v>
      </c>
      <c r="AO4775" s="66"/>
      <c r="AP4775" s="66">
        <f>AP4776+AP4782+AP4788+AP4790</f>
        <v>33350</v>
      </c>
      <c r="AQ4775" s="66"/>
    </row>
    <row r="4776" spans="2:43" ht="18" customHeight="1" x14ac:dyDescent="0.2">
      <c r="B4776" s="4"/>
      <c r="C4776" s="117"/>
      <c r="D4776" s="117"/>
      <c r="E4776" s="117"/>
      <c r="F4776" s="48"/>
      <c r="G4776" s="11"/>
      <c r="H4776" s="117"/>
      <c r="I4776" s="124"/>
      <c r="J4776" s="124"/>
      <c r="K4776" s="144"/>
      <c r="L4776" s="11"/>
      <c r="M4776" s="143"/>
      <c r="N4776" s="42"/>
      <c r="O4776" s="128"/>
      <c r="P4776" s="130"/>
      <c r="Q4776" s="140">
        <v>1</v>
      </c>
      <c r="R4776" s="68"/>
      <c r="S4776" s="35"/>
      <c r="T4776" s="69" t="s">
        <v>9</v>
      </c>
      <c r="U4776" s="92"/>
      <c r="V4776" s="70">
        <f>V4777+V4778+V4779+V4780+V4781</f>
        <v>4638000</v>
      </c>
      <c r="X4776" s="447">
        <f>X4777+X4778+X4779+X4780+X4781</f>
        <v>5885300</v>
      </c>
      <c r="Z4776" s="447">
        <f>Z4777+Z4778+Z4779+Z4780+Z4781</f>
        <v>6759500</v>
      </c>
      <c r="AB4776" s="447">
        <f>AB4777+AB4778+AB4779+AB4780+AB4781</f>
        <v>0</v>
      </c>
      <c r="AD4776" s="447">
        <f>AD4777+AD4778+AD4779+AD4780+AD4781</f>
        <v>58000</v>
      </c>
      <c r="AF4776" s="447">
        <f>AF4777+AF4778+AF4779+AF4780+AF4781</f>
        <v>0</v>
      </c>
      <c r="AH4776" s="447">
        <f t="shared" si="871"/>
        <v>58000</v>
      </c>
      <c r="AI4776" s="67"/>
      <c r="AJ4776" s="447">
        <f>AJ4777+AJ4778+AJ4779+AJ4780+AJ4781</f>
        <v>19720</v>
      </c>
      <c r="AK4776" s="71"/>
      <c r="AL4776" s="447">
        <f>AL4777+AL4778+AL4779+AL4780+AL4781</f>
        <v>11850</v>
      </c>
      <c r="AM4776" s="447"/>
      <c r="AN4776" s="447">
        <f>AN4777+AN4778+AN4779+AN4780+AN4781</f>
        <v>12800</v>
      </c>
      <c r="AO4776" s="447"/>
      <c r="AP4776" s="447">
        <f>AP4777+AP4778+AP4779+AP4780+AP4781</f>
        <v>12800</v>
      </c>
      <c r="AQ4776" s="447"/>
    </row>
    <row r="4777" spans="2:43" ht="18" customHeight="1" x14ac:dyDescent="0.2">
      <c r="B4777" s="4"/>
      <c r="C4777" s="117"/>
      <c r="D4777" s="117"/>
      <c r="E4777" s="117"/>
      <c r="F4777" s="48"/>
      <c r="G4777" s="11"/>
      <c r="H4777" s="117"/>
      <c r="I4777" s="124"/>
      <c r="J4777" s="124"/>
      <c r="K4777" s="144"/>
      <c r="L4777" s="11"/>
      <c r="M4777" s="143"/>
      <c r="N4777" s="42"/>
      <c r="O4777" s="128"/>
      <c r="P4777" s="130"/>
      <c r="Q4777" s="130"/>
      <c r="R4777" s="72" t="s">
        <v>3</v>
      </c>
      <c r="S4777" s="181"/>
      <c r="T4777" s="73" t="s">
        <v>9</v>
      </c>
      <c r="V4777" s="74">
        <v>4638000</v>
      </c>
      <c r="X4777" s="74">
        <v>5885300</v>
      </c>
      <c r="Z4777" s="829">
        <v>6759500</v>
      </c>
      <c r="AB4777" s="74">
        <v>0</v>
      </c>
      <c r="AD4777" s="944">
        <v>58000</v>
      </c>
      <c r="AF4777" s="74">
        <v>0</v>
      </c>
      <c r="AH4777" s="74">
        <f t="shared" si="871"/>
        <v>58000</v>
      </c>
      <c r="AI4777" s="446"/>
      <c r="AJ4777" s="74">
        <f>CEILING(AH4777*34/100,10)</f>
        <v>19720</v>
      </c>
      <c r="AK4777" s="8"/>
      <c r="AL4777" s="74">
        <v>11850</v>
      </c>
      <c r="AM4777" s="74"/>
      <c r="AN4777" s="74">
        <v>12800</v>
      </c>
      <c r="AO4777" s="74"/>
      <c r="AP4777" s="74">
        <v>12800</v>
      </c>
      <c r="AQ4777" s="74"/>
    </row>
    <row r="4778" spans="2:43" ht="18" hidden="1" customHeight="1" x14ac:dyDescent="0.2">
      <c r="B4778" s="4"/>
      <c r="C4778" s="117"/>
      <c r="D4778" s="117"/>
      <c r="E4778" s="117"/>
      <c r="F4778" s="48"/>
      <c r="G4778" s="11"/>
      <c r="H4778" s="117"/>
      <c r="I4778" s="124"/>
      <c r="J4778" s="124"/>
      <c r="K4778" s="144"/>
      <c r="L4778" s="11"/>
      <c r="M4778" s="143"/>
      <c r="N4778" s="42"/>
      <c r="O4778" s="128"/>
      <c r="P4778" s="130"/>
      <c r="Q4778" s="130"/>
      <c r="R4778" s="72"/>
      <c r="S4778" s="181"/>
      <c r="T4778" s="73"/>
      <c r="V4778" s="74"/>
      <c r="X4778" s="74"/>
      <c r="Z4778" s="74"/>
      <c r="AB4778" s="74"/>
      <c r="AD4778" s="74"/>
      <c r="AF4778" s="74"/>
      <c r="AH4778" s="74">
        <f t="shared" si="871"/>
        <v>0</v>
      </c>
      <c r="AI4778" s="8"/>
      <c r="AJ4778" s="74"/>
      <c r="AK4778" s="8"/>
      <c r="AL4778" s="74"/>
      <c r="AM4778" s="74"/>
      <c r="AN4778" s="74"/>
      <c r="AO4778" s="74"/>
      <c r="AP4778" s="74"/>
      <c r="AQ4778" s="74"/>
    </row>
    <row r="4779" spans="2:43" ht="18" hidden="1" customHeight="1" x14ac:dyDescent="0.2">
      <c r="B4779" s="4"/>
      <c r="C4779" s="117"/>
      <c r="D4779" s="117"/>
      <c r="E4779" s="117"/>
      <c r="F4779" s="48"/>
      <c r="G4779" s="11"/>
      <c r="H4779" s="117"/>
      <c r="I4779" s="124"/>
      <c r="J4779" s="124"/>
      <c r="K4779" s="144"/>
      <c r="L4779" s="11"/>
      <c r="M4779" s="143"/>
      <c r="N4779" s="42"/>
      <c r="O4779" s="128"/>
      <c r="P4779" s="130"/>
      <c r="Q4779" s="130"/>
      <c r="R4779" s="72"/>
      <c r="S4779" s="181"/>
      <c r="T4779" s="73"/>
      <c r="V4779" s="74"/>
      <c r="X4779" s="74"/>
      <c r="Z4779" s="74"/>
      <c r="AB4779" s="74"/>
      <c r="AD4779" s="74"/>
      <c r="AF4779" s="74"/>
      <c r="AH4779" s="74">
        <f t="shared" si="871"/>
        <v>0</v>
      </c>
      <c r="AI4779" s="8"/>
      <c r="AJ4779" s="74"/>
      <c r="AK4779" s="8"/>
      <c r="AL4779" s="74"/>
      <c r="AM4779" s="74"/>
      <c r="AN4779" s="74"/>
      <c r="AO4779" s="74"/>
      <c r="AP4779" s="74"/>
      <c r="AQ4779" s="74"/>
    </row>
    <row r="4780" spans="2:43" ht="18" hidden="1" customHeight="1" x14ac:dyDescent="0.2">
      <c r="B4780" s="4"/>
      <c r="C4780" s="117"/>
      <c r="D4780" s="117"/>
      <c r="E4780" s="117"/>
      <c r="F4780" s="48"/>
      <c r="G4780" s="11"/>
      <c r="H4780" s="117"/>
      <c r="I4780" s="124"/>
      <c r="J4780" s="124"/>
      <c r="K4780" s="144"/>
      <c r="L4780" s="11"/>
      <c r="M4780" s="143"/>
      <c r="N4780" s="42"/>
      <c r="O4780" s="128"/>
      <c r="P4780" s="130"/>
      <c r="Q4780" s="130"/>
      <c r="R4780" s="72"/>
      <c r="S4780" s="181"/>
      <c r="T4780" s="73"/>
      <c r="V4780" s="74"/>
      <c r="X4780" s="74"/>
      <c r="Z4780" s="74"/>
      <c r="AB4780" s="74"/>
      <c r="AD4780" s="74"/>
      <c r="AF4780" s="74"/>
      <c r="AH4780" s="74">
        <f t="shared" si="871"/>
        <v>0</v>
      </c>
      <c r="AI4780" s="8"/>
      <c r="AJ4780" s="74"/>
      <c r="AK4780" s="8"/>
      <c r="AL4780" s="74"/>
      <c r="AM4780" s="74"/>
      <c r="AN4780" s="74"/>
      <c r="AO4780" s="74"/>
      <c r="AP4780" s="74"/>
      <c r="AQ4780" s="74"/>
    </row>
    <row r="4781" spans="2:43" ht="18" hidden="1" customHeight="1" x14ac:dyDescent="0.2">
      <c r="B4781" s="4"/>
      <c r="C4781" s="117"/>
      <c r="D4781" s="117"/>
      <c r="E4781" s="117"/>
      <c r="F4781" s="48"/>
      <c r="G4781" s="11"/>
      <c r="H4781" s="117"/>
      <c r="I4781" s="124"/>
      <c r="J4781" s="124"/>
      <c r="K4781" s="144"/>
      <c r="L4781" s="11"/>
      <c r="M4781" s="143"/>
      <c r="N4781" s="42"/>
      <c r="O4781" s="128"/>
      <c r="P4781" s="130"/>
      <c r="Q4781" s="130"/>
      <c r="R4781" s="72"/>
      <c r="S4781" s="181"/>
      <c r="T4781" s="73"/>
      <c r="V4781" s="74"/>
      <c r="X4781" s="74"/>
      <c r="Z4781" s="74"/>
      <c r="AB4781" s="74"/>
      <c r="AD4781" s="74"/>
      <c r="AF4781" s="74"/>
      <c r="AH4781" s="74">
        <f t="shared" si="871"/>
        <v>0</v>
      </c>
      <c r="AI4781" s="8"/>
      <c r="AJ4781" s="74"/>
      <c r="AK4781" s="8"/>
      <c r="AL4781" s="74"/>
      <c r="AM4781" s="74"/>
      <c r="AN4781" s="74"/>
      <c r="AO4781" s="74"/>
      <c r="AP4781" s="74"/>
      <c r="AQ4781" s="74"/>
    </row>
    <row r="4782" spans="2:43" ht="18" customHeight="1" x14ac:dyDescent="0.2">
      <c r="B4782" s="4"/>
      <c r="C4782" s="117"/>
      <c r="D4782" s="117"/>
      <c r="E4782" s="117"/>
      <c r="F4782" s="48"/>
      <c r="G4782" s="11"/>
      <c r="H4782" s="117"/>
      <c r="I4782" s="124"/>
      <c r="J4782" s="124"/>
      <c r="K4782" s="144"/>
      <c r="L4782" s="11"/>
      <c r="M4782" s="143"/>
      <c r="N4782" s="42"/>
      <c r="O4782" s="128"/>
      <c r="P4782" s="130"/>
      <c r="Q4782" s="131">
        <v>2</v>
      </c>
      <c r="R4782" s="68"/>
      <c r="S4782" s="35"/>
      <c r="T4782" s="69" t="s">
        <v>11</v>
      </c>
      <c r="U4782" s="92"/>
      <c r="V4782" s="70">
        <f>V4783+V4784+V4785+V4786+V4787</f>
        <v>4004000</v>
      </c>
      <c r="X4782" s="447">
        <f>X4783+X4784+X4785+X4786+X4787</f>
        <v>4102000</v>
      </c>
      <c r="Z4782" s="447">
        <f>Z4783+Z4784+Z4785+Z4786+Z4787</f>
        <v>4312000</v>
      </c>
      <c r="AB4782" s="447">
        <f>AB4783+AB4784+AB4785+AB4786+AB4787</f>
        <v>0</v>
      </c>
      <c r="AD4782" s="447">
        <f>AD4783+AD4784+AD4785+AD4786+AD4787</f>
        <v>70900</v>
      </c>
      <c r="AF4782" s="447">
        <f>AF4783+AF4784+AF4785+AF4786+AF4787</f>
        <v>0</v>
      </c>
      <c r="AH4782" s="447">
        <f t="shared" si="871"/>
        <v>70900</v>
      </c>
      <c r="AI4782" s="8"/>
      <c r="AJ4782" s="447">
        <f>AJ4783+AJ4784+AJ4785+AJ4786+AJ4787</f>
        <v>24110</v>
      </c>
      <c r="AK4782" s="71"/>
      <c r="AL4782" s="447">
        <f>AL4783+AL4784+AL4785+AL4786+AL4787</f>
        <v>14100</v>
      </c>
      <c r="AM4782" s="447"/>
      <c r="AN4782" s="447">
        <f>AN4783+AN4784+AN4785+AN4786+AN4787</f>
        <v>15250</v>
      </c>
      <c r="AO4782" s="447"/>
      <c r="AP4782" s="447">
        <f>AP4783+AP4784+AP4785+AP4786+AP4787</f>
        <v>15250</v>
      </c>
      <c r="AQ4782" s="447"/>
    </row>
    <row r="4783" spans="2:43" ht="18" customHeight="1" x14ac:dyDescent="0.2">
      <c r="B4783" s="4"/>
      <c r="C4783" s="117"/>
      <c r="D4783" s="117"/>
      <c r="E4783" s="117"/>
      <c r="F4783" s="48"/>
      <c r="G4783" s="11"/>
      <c r="H4783" s="117"/>
      <c r="I4783" s="124"/>
      <c r="J4783" s="124"/>
      <c r="K4783" s="144"/>
      <c r="L4783" s="11"/>
      <c r="M4783" s="143"/>
      <c r="N4783" s="42"/>
      <c r="O4783" s="128"/>
      <c r="P4783" s="130"/>
      <c r="Q4783" s="130"/>
      <c r="R4783" s="72" t="s">
        <v>3</v>
      </c>
      <c r="S4783" s="181"/>
      <c r="T4783" s="73" t="s">
        <v>11</v>
      </c>
      <c r="V4783" s="74">
        <v>4004000</v>
      </c>
      <c r="X4783" s="74">
        <v>4102000</v>
      </c>
      <c r="Z4783" s="829">
        <v>4312000</v>
      </c>
      <c r="AB4783" s="74">
        <v>0</v>
      </c>
      <c r="AD4783" s="944">
        <v>70900</v>
      </c>
      <c r="AF4783" s="74">
        <v>0</v>
      </c>
      <c r="AH4783" s="74">
        <f t="shared" si="871"/>
        <v>70900</v>
      </c>
      <c r="AI4783" s="446"/>
      <c r="AJ4783" s="74">
        <f>CEILING(AH4783*34/100,10)</f>
        <v>24110</v>
      </c>
      <c r="AK4783" s="8"/>
      <c r="AL4783" s="74">
        <v>14100</v>
      </c>
      <c r="AM4783" s="74"/>
      <c r="AN4783" s="74">
        <v>15250</v>
      </c>
      <c r="AO4783" s="74"/>
      <c r="AP4783" s="74">
        <v>15250</v>
      </c>
      <c r="AQ4783" s="74"/>
    </row>
    <row r="4784" spans="2:43" ht="18" hidden="1" customHeight="1" x14ac:dyDescent="0.2">
      <c r="B4784" s="4"/>
      <c r="C4784" s="117"/>
      <c r="D4784" s="117"/>
      <c r="E4784" s="117"/>
      <c r="F4784" s="48"/>
      <c r="G4784" s="11"/>
      <c r="H4784" s="117"/>
      <c r="I4784" s="124"/>
      <c r="J4784" s="124"/>
      <c r="K4784" s="144"/>
      <c r="L4784" s="11"/>
      <c r="M4784" s="143"/>
      <c r="N4784" s="42"/>
      <c r="O4784" s="128"/>
      <c r="P4784" s="130"/>
      <c r="Q4784" s="130"/>
      <c r="R4784" s="72"/>
      <c r="S4784" s="181"/>
      <c r="T4784" s="73"/>
      <c r="V4784" s="74"/>
      <c r="X4784" s="74"/>
      <c r="Z4784" s="74"/>
      <c r="AB4784" s="74"/>
      <c r="AD4784" s="74"/>
      <c r="AF4784" s="74"/>
      <c r="AH4784" s="74">
        <f t="shared" si="871"/>
        <v>0</v>
      </c>
      <c r="AI4784" s="8"/>
      <c r="AJ4784" s="74"/>
      <c r="AK4784" s="8"/>
      <c r="AL4784" s="74"/>
      <c r="AM4784" s="74"/>
      <c r="AN4784" s="74"/>
      <c r="AO4784" s="74"/>
      <c r="AP4784" s="74"/>
      <c r="AQ4784" s="74"/>
    </row>
    <row r="4785" spans="2:43" ht="18" hidden="1" customHeight="1" x14ac:dyDescent="0.2">
      <c r="B4785" s="4"/>
      <c r="C4785" s="117"/>
      <c r="D4785" s="117"/>
      <c r="E4785" s="117"/>
      <c r="F4785" s="48"/>
      <c r="G4785" s="11"/>
      <c r="H4785" s="117"/>
      <c r="I4785" s="124"/>
      <c r="J4785" s="124"/>
      <c r="K4785" s="144"/>
      <c r="L4785" s="11"/>
      <c r="M4785" s="143"/>
      <c r="N4785" s="42"/>
      <c r="O4785" s="128"/>
      <c r="P4785" s="130"/>
      <c r="Q4785" s="130"/>
      <c r="R4785" s="72"/>
      <c r="S4785" s="181"/>
      <c r="T4785" s="73"/>
      <c r="V4785" s="74"/>
      <c r="X4785" s="74"/>
      <c r="Z4785" s="74"/>
      <c r="AB4785" s="74"/>
      <c r="AD4785" s="74"/>
      <c r="AF4785" s="74"/>
      <c r="AH4785" s="74">
        <f t="shared" si="871"/>
        <v>0</v>
      </c>
      <c r="AI4785" s="8"/>
      <c r="AJ4785" s="74"/>
      <c r="AK4785" s="8"/>
      <c r="AL4785" s="74"/>
      <c r="AM4785" s="74"/>
      <c r="AN4785" s="74"/>
      <c r="AO4785" s="74"/>
      <c r="AP4785" s="74"/>
      <c r="AQ4785" s="74"/>
    </row>
    <row r="4786" spans="2:43" ht="18" hidden="1" customHeight="1" x14ac:dyDescent="0.2">
      <c r="B4786" s="4"/>
      <c r="C4786" s="117"/>
      <c r="D4786" s="117"/>
      <c r="E4786" s="117"/>
      <c r="F4786" s="48"/>
      <c r="G4786" s="11"/>
      <c r="H4786" s="117"/>
      <c r="I4786" s="124"/>
      <c r="J4786" s="124"/>
      <c r="K4786" s="144"/>
      <c r="L4786" s="11"/>
      <c r="M4786" s="143"/>
      <c r="N4786" s="42"/>
      <c r="O4786" s="128"/>
      <c r="P4786" s="130"/>
      <c r="Q4786" s="130"/>
      <c r="R4786" s="72"/>
      <c r="S4786" s="181"/>
      <c r="T4786" s="73"/>
      <c r="V4786" s="74"/>
      <c r="X4786" s="74"/>
      <c r="Z4786" s="74"/>
      <c r="AB4786" s="74"/>
      <c r="AD4786" s="74"/>
      <c r="AF4786" s="74"/>
      <c r="AH4786" s="74">
        <f t="shared" si="871"/>
        <v>0</v>
      </c>
      <c r="AI4786" s="8"/>
      <c r="AJ4786" s="74"/>
      <c r="AK4786" s="8"/>
      <c r="AL4786" s="74"/>
      <c r="AM4786" s="74"/>
      <c r="AN4786" s="74"/>
      <c r="AO4786" s="74"/>
      <c r="AP4786" s="74"/>
      <c r="AQ4786" s="74"/>
    </row>
    <row r="4787" spans="2:43" ht="18" hidden="1" customHeight="1" x14ac:dyDescent="0.2">
      <c r="B4787" s="4"/>
      <c r="C4787" s="117"/>
      <c r="D4787" s="117"/>
      <c r="E4787" s="117"/>
      <c r="F4787" s="48"/>
      <c r="G4787" s="11"/>
      <c r="H4787" s="117"/>
      <c r="I4787" s="124"/>
      <c r="J4787" s="124"/>
      <c r="K4787" s="144"/>
      <c r="L4787" s="11"/>
      <c r="M4787" s="143"/>
      <c r="N4787" s="42"/>
      <c r="O4787" s="128"/>
      <c r="P4787" s="130"/>
      <c r="Q4787" s="130"/>
      <c r="R4787" s="72"/>
      <c r="S4787" s="181"/>
      <c r="T4787" s="73"/>
      <c r="V4787" s="74"/>
      <c r="X4787" s="74"/>
      <c r="Z4787" s="74"/>
      <c r="AB4787" s="74"/>
      <c r="AD4787" s="74"/>
      <c r="AF4787" s="74"/>
      <c r="AH4787" s="74">
        <f t="shared" si="871"/>
        <v>0</v>
      </c>
      <c r="AI4787" s="8"/>
      <c r="AJ4787" s="74"/>
      <c r="AK4787" s="8"/>
      <c r="AL4787" s="74"/>
      <c r="AM4787" s="74"/>
      <c r="AN4787" s="74"/>
      <c r="AO4787" s="74"/>
      <c r="AP4787" s="74"/>
      <c r="AQ4787" s="74"/>
    </row>
    <row r="4788" spans="2:43" ht="18" customHeight="1" x14ac:dyDescent="0.2">
      <c r="B4788" s="4"/>
      <c r="C4788" s="117"/>
      <c r="D4788" s="117"/>
      <c r="E4788" s="117"/>
      <c r="F4788" s="48"/>
      <c r="G4788" s="11"/>
      <c r="H4788" s="117"/>
      <c r="I4788" s="124"/>
      <c r="J4788" s="124"/>
      <c r="K4788" s="144"/>
      <c r="L4788" s="11"/>
      <c r="M4788" s="143"/>
      <c r="N4788" s="42"/>
      <c r="O4788" s="128"/>
      <c r="P4788" s="130"/>
      <c r="Q4788" s="131">
        <v>3</v>
      </c>
      <c r="R4788" s="84"/>
      <c r="S4788" s="250"/>
      <c r="T4788" s="69" t="s">
        <v>12</v>
      </c>
      <c r="U4788" s="92"/>
      <c r="V4788" s="70">
        <f>V4789</f>
        <v>3593000</v>
      </c>
      <c r="X4788" s="447">
        <f>X4789</f>
        <v>4023000</v>
      </c>
      <c r="Z4788" s="447">
        <f>Z4789</f>
        <v>4199100</v>
      </c>
      <c r="AB4788" s="447">
        <f>AB4789</f>
        <v>0</v>
      </c>
      <c r="AD4788" s="447">
        <f>AD4789</f>
        <v>38200</v>
      </c>
      <c r="AF4788" s="447">
        <f>AF4789</f>
        <v>0</v>
      </c>
      <c r="AH4788" s="447">
        <f t="shared" si="871"/>
        <v>38200</v>
      </c>
      <c r="AI4788" s="8"/>
      <c r="AJ4788" s="447">
        <f>AJ4789</f>
        <v>12990</v>
      </c>
      <c r="AK4788" s="71"/>
      <c r="AL4788" s="447">
        <f>AL4789</f>
        <v>4350</v>
      </c>
      <c r="AM4788" s="447"/>
      <c r="AN4788" s="447">
        <f>AN4789</f>
        <v>4700</v>
      </c>
      <c r="AO4788" s="447"/>
      <c r="AP4788" s="447">
        <f>AP4789</f>
        <v>4700</v>
      </c>
      <c r="AQ4788" s="447"/>
    </row>
    <row r="4789" spans="2:43" ht="18" customHeight="1" x14ac:dyDescent="0.2">
      <c r="B4789" s="4"/>
      <c r="C4789" s="117"/>
      <c r="D4789" s="117"/>
      <c r="E4789" s="117"/>
      <c r="F4789" s="48"/>
      <c r="G4789" s="11"/>
      <c r="H4789" s="117"/>
      <c r="I4789" s="124"/>
      <c r="J4789" s="124"/>
      <c r="K4789" s="144"/>
      <c r="L4789" s="11"/>
      <c r="M4789" s="143"/>
      <c r="N4789" s="42"/>
      <c r="O4789" s="128"/>
      <c r="P4789" s="130"/>
      <c r="Q4789" s="130"/>
      <c r="R4789" s="72" t="s">
        <v>3</v>
      </c>
      <c r="S4789" s="181"/>
      <c r="T4789" s="73" t="s">
        <v>12</v>
      </c>
      <c r="V4789" s="74">
        <v>3593000</v>
      </c>
      <c r="X4789" s="74">
        <v>4023000</v>
      </c>
      <c r="Z4789" s="829">
        <v>4199100</v>
      </c>
      <c r="AB4789" s="74">
        <v>0</v>
      </c>
      <c r="AD4789" s="944">
        <v>38200</v>
      </c>
      <c r="AF4789" s="74">
        <v>0</v>
      </c>
      <c r="AH4789" s="74">
        <f t="shared" si="871"/>
        <v>38200</v>
      </c>
      <c r="AI4789" s="446"/>
      <c r="AJ4789" s="74">
        <f>CEILING(AH4789*34/100,10)</f>
        <v>12990</v>
      </c>
      <c r="AK4789" s="8"/>
      <c r="AL4789" s="74">
        <v>4350</v>
      </c>
      <c r="AM4789" s="74"/>
      <c r="AN4789" s="74">
        <v>4700</v>
      </c>
      <c r="AO4789" s="74"/>
      <c r="AP4789" s="74">
        <v>4700</v>
      </c>
      <c r="AQ4789" s="74"/>
    </row>
    <row r="4790" spans="2:43" ht="18" customHeight="1" x14ac:dyDescent="0.2">
      <c r="B4790" s="4"/>
      <c r="C4790" s="117"/>
      <c r="D4790" s="117"/>
      <c r="E4790" s="117"/>
      <c r="F4790" s="48"/>
      <c r="G4790" s="11"/>
      <c r="H4790" s="117"/>
      <c r="I4790" s="124"/>
      <c r="J4790" s="124"/>
      <c r="K4790" s="144"/>
      <c r="L4790" s="11"/>
      <c r="M4790" s="143"/>
      <c r="N4790" s="42"/>
      <c r="O4790" s="128"/>
      <c r="P4790" s="130"/>
      <c r="Q4790" s="131">
        <v>4</v>
      </c>
      <c r="R4790" s="68"/>
      <c r="S4790" s="35"/>
      <c r="T4790" s="69" t="s">
        <v>13</v>
      </c>
      <c r="U4790" s="92"/>
      <c r="V4790" s="70">
        <f>V4791+V4792+V4793+V4794+V4795</f>
        <v>92000</v>
      </c>
      <c r="X4790" s="447">
        <f>X4791+X4792+X4793+X4794+X4795</f>
        <v>102600</v>
      </c>
      <c r="Z4790" s="447">
        <f>Z4791+Z4792+Z4793+Z4794+Z4795</f>
        <v>118400</v>
      </c>
      <c r="AB4790" s="447">
        <f>AB4791+AB4792+AB4793+AB4794+AB4795</f>
        <v>0</v>
      </c>
      <c r="AD4790" s="447">
        <f>AD4791+AD4792+AD4793+AD4794+AD4795</f>
        <v>25600</v>
      </c>
      <c r="AF4790" s="447">
        <f>AF4791+AF4792+AF4793+AF4794+AF4795</f>
        <v>0</v>
      </c>
      <c r="AH4790" s="447">
        <f t="shared" si="871"/>
        <v>25600</v>
      </c>
      <c r="AI4790" s="8"/>
      <c r="AJ4790" s="447">
        <f>AJ4791+AJ4792+AJ4793+AJ4794+AJ4795</f>
        <v>8710</v>
      </c>
      <c r="AK4790" s="71"/>
      <c r="AL4790" s="447">
        <f>AL4791+AL4792+AL4793+AL4794+AL4795</f>
        <v>550</v>
      </c>
      <c r="AM4790" s="447"/>
      <c r="AN4790" s="447">
        <f>AN4791+AN4792+AN4793+AN4794+AN4795</f>
        <v>600</v>
      </c>
      <c r="AO4790" s="447"/>
      <c r="AP4790" s="447">
        <f>AP4791+AP4792+AP4793+AP4794+AP4795</f>
        <v>600</v>
      </c>
      <c r="AQ4790" s="447"/>
    </row>
    <row r="4791" spans="2:43" ht="18" customHeight="1" x14ac:dyDescent="0.2">
      <c r="B4791" s="4"/>
      <c r="C4791" s="117"/>
      <c r="D4791" s="117"/>
      <c r="E4791" s="117"/>
      <c r="F4791" s="48"/>
      <c r="G4791" s="11"/>
      <c r="H4791" s="117"/>
      <c r="I4791" s="124"/>
      <c r="J4791" s="124"/>
      <c r="K4791" s="144"/>
      <c r="L4791" s="11"/>
      <c r="M4791" s="143"/>
      <c r="N4791" s="42"/>
      <c r="O4791" s="128"/>
      <c r="P4791" s="130"/>
      <c r="Q4791" s="130"/>
      <c r="R4791" s="72" t="s">
        <v>3</v>
      </c>
      <c r="S4791" s="181"/>
      <c r="T4791" s="73" t="s">
        <v>13</v>
      </c>
      <c r="V4791" s="74">
        <v>92000</v>
      </c>
      <c r="X4791" s="74">
        <v>102600</v>
      </c>
      <c r="Z4791" s="829">
        <v>118400</v>
      </c>
      <c r="AB4791" s="74">
        <v>0</v>
      </c>
      <c r="AD4791" s="944">
        <v>25600</v>
      </c>
      <c r="AF4791" s="74">
        <v>0</v>
      </c>
      <c r="AH4791" s="74">
        <f t="shared" si="871"/>
        <v>25600</v>
      </c>
      <c r="AI4791" s="446"/>
      <c r="AJ4791" s="74">
        <f>CEILING(AH4791*34/100,10)</f>
        <v>8710</v>
      </c>
      <c r="AK4791" s="8"/>
      <c r="AL4791" s="74">
        <v>550</v>
      </c>
      <c r="AM4791" s="74"/>
      <c r="AN4791" s="74">
        <v>600</v>
      </c>
      <c r="AO4791" s="74"/>
      <c r="AP4791" s="74">
        <v>600</v>
      </c>
      <c r="AQ4791" s="74"/>
    </row>
    <row r="4792" spans="2:43" ht="18" hidden="1" customHeight="1" x14ac:dyDescent="0.2">
      <c r="B4792" s="4"/>
      <c r="C4792" s="117"/>
      <c r="D4792" s="117"/>
      <c r="E4792" s="117"/>
      <c r="F4792" s="48"/>
      <c r="G4792" s="11"/>
      <c r="H4792" s="117"/>
      <c r="I4792" s="124"/>
      <c r="J4792" s="124"/>
      <c r="K4792" s="144"/>
      <c r="L4792" s="11"/>
      <c r="M4792" s="143"/>
      <c r="N4792" s="42"/>
      <c r="O4792" s="128"/>
      <c r="P4792" s="130"/>
      <c r="Q4792" s="130"/>
      <c r="R4792" s="72"/>
      <c r="S4792" s="181"/>
      <c r="T4792" s="73"/>
      <c r="V4792" s="74"/>
      <c r="X4792" s="74"/>
      <c r="Z4792" s="74"/>
      <c r="AB4792" s="74"/>
      <c r="AD4792" s="74"/>
      <c r="AF4792" s="74"/>
      <c r="AH4792" s="74">
        <f t="shared" si="871"/>
        <v>0</v>
      </c>
      <c r="AI4792" s="8"/>
      <c r="AJ4792" s="74"/>
      <c r="AK4792" s="8"/>
      <c r="AL4792" s="74"/>
      <c r="AM4792" s="74"/>
      <c r="AN4792" s="74"/>
      <c r="AO4792" s="74"/>
      <c r="AP4792" s="74"/>
      <c r="AQ4792" s="74"/>
    </row>
    <row r="4793" spans="2:43" ht="18" hidden="1" customHeight="1" x14ac:dyDescent="0.2">
      <c r="B4793" s="4"/>
      <c r="C4793" s="117"/>
      <c r="D4793" s="117"/>
      <c r="E4793" s="117"/>
      <c r="F4793" s="48"/>
      <c r="G4793" s="11"/>
      <c r="H4793" s="117"/>
      <c r="I4793" s="124"/>
      <c r="J4793" s="124"/>
      <c r="K4793" s="144"/>
      <c r="L4793" s="11"/>
      <c r="M4793" s="143"/>
      <c r="N4793" s="42"/>
      <c r="O4793" s="128"/>
      <c r="P4793" s="130"/>
      <c r="Q4793" s="130"/>
      <c r="R4793" s="72"/>
      <c r="S4793" s="181"/>
      <c r="T4793" s="73"/>
      <c r="V4793" s="74"/>
      <c r="X4793" s="74"/>
      <c r="Z4793" s="74"/>
      <c r="AB4793" s="74"/>
      <c r="AD4793" s="74"/>
      <c r="AF4793" s="74"/>
      <c r="AH4793" s="74">
        <f t="shared" si="871"/>
        <v>0</v>
      </c>
      <c r="AI4793" s="8"/>
      <c r="AJ4793" s="74"/>
      <c r="AK4793" s="8"/>
      <c r="AL4793" s="74"/>
      <c r="AM4793" s="74"/>
      <c r="AN4793" s="74"/>
      <c r="AO4793" s="74"/>
      <c r="AP4793" s="74"/>
      <c r="AQ4793" s="74"/>
    </row>
    <row r="4794" spans="2:43" ht="18" hidden="1" customHeight="1" x14ac:dyDescent="0.2">
      <c r="B4794" s="4"/>
      <c r="C4794" s="117"/>
      <c r="D4794" s="117"/>
      <c r="E4794" s="117"/>
      <c r="F4794" s="48"/>
      <c r="G4794" s="11"/>
      <c r="H4794" s="117"/>
      <c r="I4794" s="124"/>
      <c r="J4794" s="124"/>
      <c r="K4794" s="144"/>
      <c r="L4794" s="11"/>
      <c r="M4794" s="143"/>
      <c r="N4794" s="42"/>
      <c r="O4794" s="128"/>
      <c r="P4794" s="130"/>
      <c r="Q4794" s="130"/>
      <c r="R4794" s="72"/>
      <c r="S4794" s="181"/>
      <c r="T4794" s="73"/>
      <c r="V4794" s="74"/>
      <c r="X4794" s="74"/>
      <c r="Z4794" s="74"/>
      <c r="AB4794" s="74"/>
      <c r="AD4794" s="74"/>
      <c r="AF4794" s="74"/>
      <c r="AH4794" s="74">
        <f t="shared" si="871"/>
        <v>0</v>
      </c>
      <c r="AI4794" s="8"/>
      <c r="AJ4794" s="74"/>
      <c r="AK4794" s="8"/>
      <c r="AL4794" s="74"/>
      <c r="AM4794" s="74"/>
      <c r="AN4794" s="74"/>
      <c r="AO4794" s="74"/>
      <c r="AP4794" s="74"/>
      <c r="AQ4794" s="74"/>
    </row>
    <row r="4795" spans="2:43" ht="18" hidden="1" customHeight="1" x14ac:dyDescent="0.2">
      <c r="B4795" s="4"/>
      <c r="C4795" s="117"/>
      <c r="D4795" s="117"/>
      <c r="E4795" s="117"/>
      <c r="F4795" s="48"/>
      <c r="G4795" s="11"/>
      <c r="H4795" s="117"/>
      <c r="I4795" s="124"/>
      <c r="J4795" s="124"/>
      <c r="K4795" s="144"/>
      <c r="L4795" s="11"/>
      <c r="M4795" s="143"/>
      <c r="N4795" s="42"/>
      <c r="O4795" s="128"/>
      <c r="P4795" s="130"/>
      <c r="Q4795" s="130"/>
      <c r="R4795" s="72"/>
      <c r="S4795" s="181"/>
      <c r="T4795" s="73"/>
      <c r="V4795" s="74"/>
      <c r="X4795" s="74"/>
      <c r="Z4795" s="74"/>
      <c r="AB4795" s="74"/>
      <c r="AD4795" s="74"/>
      <c r="AF4795" s="74"/>
      <c r="AH4795" s="74">
        <f t="shared" si="871"/>
        <v>0</v>
      </c>
      <c r="AI4795" s="8"/>
      <c r="AJ4795" s="74"/>
      <c r="AK4795" s="8"/>
      <c r="AL4795" s="74"/>
      <c r="AM4795" s="74"/>
      <c r="AN4795" s="74"/>
      <c r="AO4795" s="74"/>
      <c r="AP4795" s="74"/>
      <c r="AQ4795" s="74"/>
    </row>
    <row r="4796" spans="2:43" ht="18" customHeight="1" x14ac:dyDescent="0.2">
      <c r="B4796" s="4"/>
      <c r="C4796" s="117"/>
      <c r="D4796" s="117"/>
      <c r="E4796" s="117"/>
      <c r="F4796" s="48"/>
      <c r="G4796" s="11"/>
      <c r="H4796" s="117"/>
      <c r="I4796" s="124"/>
      <c r="J4796" s="124"/>
      <c r="K4796" s="144"/>
      <c r="L4796" s="11"/>
      <c r="M4796" s="143"/>
      <c r="N4796" s="42"/>
      <c r="O4796" s="127" t="s">
        <v>0</v>
      </c>
      <c r="P4796" s="123"/>
      <c r="Q4796" s="123"/>
      <c r="R4796" s="49"/>
      <c r="S4796" s="18"/>
      <c r="T4796" s="50" t="s">
        <v>60</v>
      </c>
      <c r="U4796" s="76"/>
      <c r="V4796" s="51">
        <f>V4797+V4803+V4807</f>
        <v>59045750</v>
      </c>
      <c r="X4796" s="51">
        <f>X4797+X4803+X4807</f>
        <v>71425800</v>
      </c>
      <c r="Z4796" s="51">
        <f>Z4797+Z4803+Z4807</f>
        <v>72506970</v>
      </c>
      <c r="AB4796" s="51">
        <f>AB4797</f>
        <v>0</v>
      </c>
      <c r="AD4796" s="51">
        <f>AD4797</f>
        <v>29000</v>
      </c>
      <c r="AF4796" s="51">
        <f>AF4797</f>
        <v>0</v>
      </c>
      <c r="AH4796" s="51">
        <f t="shared" si="871"/>
        <v>29000</v>
      </c>
      <c r="AI4796" s="8"/>
      <c r="AJ4796" s="51">
        <f>AJ4797</f>
        <v>9860</v>
      </c>
      <c r="AK4796" s="5"/>
      <c r="AL4796" s="51">
        <f t="shared" ref="AL4796:AP4797" si="878">AL4797</f>
        <v>5250</v>
      </c>
      <c r="AM4796" s="51"/>
      <c r="AN4796" s="51">
        <f t="shared" si="878"/>
        <v>5650</v>
      </c>
      <c r="AO4796" s="51"/>
      <c r="AP4796" s="51">
        <f t="shared" si="878"/>
        <v>5650</v>
      </c>
      <c r="AQ4796" s="51"/>
    </row>
    <row r="4797" spans="2:43" ht="18" customHeight="1" x14ac:dyDescent="0.2">
      <c r="B4797" s="4"/>
      <c r="C4797" s="117"/>
      <c r="D4797" s="117"/>
      <c r="E4797" s="117"/>
      <c r="F4797" s="48"/>
      <c r="G4797" s="11"/>
      <c r="H4797" s="117"/>
      <c r="I4797" s="124"/>
      <c r="J4797" s="124"/>
      <c r="K4797" s="144"/>
      <c r="L4797" s="11"/>
      <c r="M4797" s="143"/>
      <c r="N4797" s="42"/>
      <c r="O4797" s="128"/>
      <c r="P4797" s="129">
        <v>1</v>
      </c>
      <c r="Q4797" s="129"/>
      <c r="R4797" s="64"/>
      <c r="S4797" s="234"/>
      <c r="T4797" s="65" t="s">
        <v>8</v>
      </c>
      <c r="U4797" s="155"/>
      <c r="V4797" s="66">
        <f>V4798</f>
        <v>21266750</v>
      </c>
      <c r="X4797" s="66">
        <f>X4798</f>
        <v>25297500</v>
      </c>
      <c r="Z4797" s="66">
        <f>Z4798</f>
        <v>26196990</v>
      </c>
      <c r="AB4797" s="66">
        <f>AB4798</f>
        <v>0</v>
      </c>
      <c r="AD4797" s="66">
        <f>AD4798</f>
        <v>29000</v>
      </c>
      <c r="AF4797" s="66">
        <f>AF4798</f>
        <v>0</v>
      </c>
      <c r="AH4797" s="66">
        <f t="shared" si="871"/>
        <v>29000</v>
      </c>
      <c r="AI4797" s="5"/>
      <c r="AJ4797" s="66">
        <f>AJ4798</f>
        <v>9860</v>
      </c>
      <c r="AK4797" s="67"/>
      <c r="AL4797" s="66">
        <f t="shared" si="878"/>
        <v>5250</v>
      </c>
      <c r="AM4797" s="66"/>
      <c r="AN4797" s="66">
        <f t="shared" si="878"/>
        <v>5650</v>
      </c>
      <c r="AO4797" s="66"/>
      <c r="AP4797" s="66">
        <f t="shared" si="878"/>
        <v>5650</v>
      </c>
      <c r="AQ4797" s="66"/>
    </row>
    <row r="4798" spans="2:43" ht="18" customHeight="1" x14ac:dyDescent="0.2">
      <c r="B4798" s="4"/>
      <c r="C4798" s="117"/>
      <c r="D4798" s="117"/>
      <c r="E4798" s="117"/>
      <c r="F4798" s="48"/>
      <c r="G4798" s="11"/>
      <c r="H4798" s="117"/>
      <c r="I4798" s="124"/>
      <c r="J4798" s="124"/>
      <c r="K4798" s="144"/>
      <c r="L4798" s="11"/>
      <c r="M4798" s="143"/>
      <c r="N4798" s="42"/>
      <c r="O4798" s="128"/>
      <c r="P4798" s="130"/>
      <c r="Q4798" s="131">
        <v>6</v>
      </c>
      <c r="R4798" s="72"/>
      <c r="S4798" s="181"/>
      <c r="T4798" s="69" t="s">
        <v>62</v>
      </c>
      <c r="U4798" s="92"/>
      <c r="V4798" s="70">
        <f>SUM(V4799:V4802)</f>
        <v>21266750</v>
      </c>
      <c r="X4798" s="447">
        <f>SUM(X4799:X4802)</f>
        <v>25297500</v>
      </c>
      <c r="Z4798" s="447">
        <f>SUM(Z4799:Z4802)</f>
        <v>26196990</v>
      </c>
      <c r="AB4798" s="447">
        <f>SUM(AB4799:AB4800)</f>
        <v>0</v>
      </c>
      <c r="AD4798" s="447">
        <f>SUM(AD4799:AD4800)</f>
        <v>29000</v>
      </c>
      <c r="AF4798" s="447">
        <f>SUM(AF4799:AF4800)</f>
        <v>0</v>
      </c>
      <c r="AH4798" s="447">
        <f t="shared" si="871"/>
        <v>29000</v>
      </c>
      <c r="AI4798" s="67"/>
      <c r="AJ4798" s="447">
        <f>SUM(AJ4799:AJ4800)</f>
        <v>9860</v>
      </c>
      <c r="AK4798" s="71"/>
      <c r="AL4798" s="447">
        <f>SUM(AL4799:AL4800)</f>
        <v>5250</v>
      </c>
      <c r="AM4798" s="447"/>
      <c r="AN4798" s="447">
        <f>SUM(AN4799:AN4800)</f>
        <v>5650</v>
      </c>
      <c r="AO4798" s="447"/>
      <c r="AP4798" s="447">
        <f>SUM(AP4799:AP4800)</f>
        <v>5650</v>
      </c>
      <c r="AQ4798" s="447"/>
    </row>
    <row r="4799" spans="2:43" ht="18" customHeight="1" x14ac:dyDescent="0.2">
      <c r="B4799" s="4"/>
      <c r="C4799" s="117"/>
      <c r="D4799" s="117"/>
      <c r="E4799" s="117"/>
      <c r="F4799" s="48"/>
      <c r="G4799" s="11"/>
      <c r="H4799" s="117"/>
      <c r="I4799" s="124"/>
      <c r="J4799" s="124"/>
      <c r="K4799" s="144"/>
      <c r="L4799" s="11"/>
      <c r="M4799" s="143"/>
      <c r="N4799" s="42"/>
      <c r="O4799" s="128"/>
      <c r="P4799" s="130"/>
      <c r="Q4799" s="131"/>
      <c r="R4799" s="72">
        <v>1</v>
      </c>
      <c r="S4799" s="181"/>
      <c r="T4799" s="73" t="s">
        <v>430</v>
      </c>
      <c r="V4799" s="74">
        <v>1411000</v>
      </c>
      <c r="X4799" s="74">
        <v>1359100</v>
      </c>
      <c r="Z4799" s="829">
        <v>1863200</v>
      </c>
      <c r="AB4799" s="74">
        <v>0</v>
      </c>
      <c r="AD4799" s="944">
        <v>18000</v>
      </c>
      <c r="AF4799" s="74">
        <v>0</v>
      </c>
      <c r="AH4799" s="74">
        <f t="shared" si="871"/>
        <v>18000</v>
      </c>
      <c r="AI4799" s="446"/>
      <c r="AJ4799" s="74">
        <f t="shared" ref="AJ4799:AJ4800" si="879">CEILING(AH4799*34/100,10)</f>
        <v>6120</v>
      </c>
      <c r="AK4799" s="8"/>
      <c r="AL4799" s="74">
        <v>3900</v>
      </c>
      <c r="AM4799" s="74"/>
      <c r="AN4799" s="74">
        <v>4200</v>
      </c>
      <c r="AO4799" s="74"/>
      <c r="AP4799" s="74">
        <v>4200</v>
      </c>
      <c r="AQ4799" s="74"/>
    </row>
    <row r="4800" spans="2:43" ht="18" customHeight="1" x14ac:dyDescent="0.2">
      <c r="B4800" s="4"/>
      <c r="C4800" s="117"/>
      <c r="D4800" s="117"/>
      <c r="E4800" s="117"/>
      <c r="F4800" s="48"/>
      <c r="G4800" s="11"/>
      <c r="H4800" s="117"/>
      <c r="I4800" s="124"/>
      <c r="J4800" s="124"/>
      <c r="K4800" s="144"/>
      <c r="L4800" s="11"/>
      <c r="M4800" s="143"/>
      <c r="N4800" s="42"/>
      <c r="O4800" s="128"/>
      <c r="P4800" s="130"/>
      <c r="Q4800" s="131"/>
      <c r="R4800" s="72">
        <v>2</v>
      </c>
      <c r="S4800" s="181"/>
      <c r="T4800" s="73" t="s">
        <v>386</v>
      </c>
      <c r="V4800" s="74">
        <v>922000</v>
      </c>
      <c r="X4800" s="74">
        <v>826500</v>
      </c>
      <c r="Z4800" s="829">
        <v>1128900</v>
      </c>
      <c r="AB4800" s="74">
        <v>0</v>
      </c>
      <c r="AD4800" s="944">
        <v>11000</v>
      </c>
      <c r="AF4800" s="74">
        <v>0</v>
      </c>
      <c r="AH4800" s="74">
        <f t="shared" si="871"/>
        <v>11000</v>
      </c>
      <c r="AI4800" s="8"/>
      <c r="AJ4800" s="74">
        <f t="shared" si="879"/>
        <v>3740</v>
      </c>
      <c r="AK4800" s="8"/>
      <c r="AL4800" s="74">
        <v>1350</v>
      </c>
      <c r="AM4800" s="74"/>
      <c r="AN4800" s="74">
        <v>1450</v>
      </c>
      <c r="AO4800" s="74"/>
      <c r="AP4800" s="74">
        <v>1450</v>
      </c>
      <c r="AQ4800" s="74"/>
    </row>
    <row r="4801" spans="2:43" ht="18" customHeight="1" x14ac:dyDescent="0.2">
      <c r="B4801" s="4"/>
      <c r="C4801" s="117"/>
      <c r="D4801" s="117"/>
      <c r="E4801" s="117"/>
      <c r="F4801" s="48"/>
      <c r="G4801" s="11"/>
      <c r="H4801" s="117"/>
      <c r="I4801" s="124"/>
      <c r="J4801" s="124"/>
      <c r="K4801" s="144"/>
      <c r="L4801" s="11"/>
      <c r="M4801" s="143"/>
      <c r="N4801" s="42"/>
      <c r="O4801" s="128"/>
      <c r="P4801" s="130"/>
      <c r="Q4801" s="131"/>
      <c r="R4801" s="72"/>
      <c r="S4801" s="181"/>
      <c r="T4801" s="73"/>
      <c r="V4801" s="74"/>
      <c r="X4801" s="74"/>
      <c r="Z4801" s="829"/>
      <c r="AB4801" s="74"/>
      <c r="AD4801" s="944"/>
      <c r="AF4801" s="74"/>
      <c r="AH4801" s="74">
        <f t="shared" si="871"/>
        <v>0</v>
      </c>
      <c r="AI4801" s="8"/>
      <c r="AJ4801" s="74"/>
      <c r="AK4801" s="8"/>
      <c r="AL4801" s="74"/>
      <c r="AM4801" s="74"/>
      <c r="AN4801" s="74"/>
      <c r="AO4801" s="74"/>
      <c r="AP4801" s="74"/>
      <c r="AQ4801" s="74"/>
    </row>
    <row r="4802" spans="2:43" ht="18" customHeight="1" x14ac:dyDescent="0.2">
      <c r="B4802" s="4"/>
      <c r="C4802" s="117"/>
      <c r="D4802" s="117"/>
      <c r="E4802" s="132">
        <v>4</v>
      </c>
      <c r="F4802" s="48"/>
      <c r="G4802" s="11"/>
      <c r="H4802" s="117"/>
      <c r="I4802" s="124"/>
      <c r="J4802" s="124"/>
      <c r="K4802" s="144"/>
      <c r="L4802" s="11"/>
      <c r="M4802" s="143"/>
      <c r="N4802" s="42"/>
      <c r="O4802" s="128"/>
      <c r="P4802" s="130"/>
      <c r="Q4802" s="130"/>
      <c r="R4802" s="72"/>
      <c r="S4802" s="181"/>
      <c r="T4802" s="50" t="s">
        <v>135</v>
      </c>
      <c r="U4802" s="76"/>
      <c r="V4802" s="51">
        <f>V4803</f>
        <v>18933750</v>
      </c>
      <c r="X4802" s="51">
        <f>X4803</f>
        <v>23111900</v>
      </c>
      <c r="Z4802" s="51">
        <f>Z4803</f>
        <v>23204890</v>
      </c>
      <c r="AB4802" s="51">
        <f>AB4803</f>
        <v>26027650</v>
      </c>
      <c r="AD4802" s="51" t="e">
        <f>AD4803</f>
        <v>#REF!</v>
      </c>
      <c r="AF4802" s="51">
        <f>AF4803</f>
        <v>377300</v>
      </c>
      <c r="AH4802" s="51" t="e">
        <f t="shared" si="871"/>
        <v>#REF!</v>
      </c>
      <c r="AI4802" s="8"/>
      <c r="AJ4802" s="51">
        <f>AJ4803</f>
        <v>8836850</v>
      </c>
      <c r="AK4802" s="5"/>
      <c r="AL4802" s="51">
        <f t="shared" ref="AL4802:AP4805" si="880">AL4803</f>
        <v>38615300</v>
      </c>
      <c r="AM4802" s="51"/>
      <c r="AN4802" s="51">
        <f t="shared" si="880"/>
        <v>41770270</v>
      </c>
      <c r="AO4802" s="51"/>
      <c r="AP4802" s="51">
        <f t="shared" si="880"/>
        <v>41770270</v>
      </c>
      <c r="AQ4802" s="51"/>
    </row>
    <row r="4803" spans="2:43" ht="18" customHeight="1" x14ac:dyDescent="0.2">
      <c r="B4803" s="4"/>
      <c r="C4803" s="117"/>
      <c r="D4803" s="117"/>
      <c r="E4803" s="117"/>
      <c r="F4803" s="113">
        <v>43</v>
      </c>
      <c r="G4803" s="283"/>
      <c r="H4803" s="171"/>
      <c r="I4803" s="114"/>
      <c r="J4803" s="114"/>
      <c r="K4803" s="167"/>
      <c r="L4803" s="276"/>
      <c r="M4803" s="166"/>
      <c r="N4803" s="259"/>
      <c r="O4803" s="115"/>
      <c r="P4803" s="116"/>
      <c r="Q4803" s="116"/>
      <c r="R4803" s="52"/>
      <c r="S4803" s="247"/>
      <c r="T4803" s="53" t="s">
        <v>203</v>
      </c>
      <c r="U4803" s="240"/>
      <c r="V4803" s="54">
        <f>V4804</f>
        <v>18933750</v>
      </c>
      <c r="X4803" s="54">
        <f>X4804</f>
        <v>23111900</v>
      </c>
      <c r="Z4803" s="54">
        <f>Z4804</f>
        <v>23204890</v>
      </c>
      <c r="AB4803" s="54">
        <f>AB4804</f>
        <v>26027650</v>
      </c>
      <c r="AD4803" s="54" t="e">
        <f>AD4804</f>
        <v>#REF!</v>
      </c>
      <c r="AF4803" s="54">
        <f>AF4804</f>
        <v>377300</v>
      </c>
      <c r="AH4803" s="54" t="e">
        <f t="shared" si="871"/>
        <v>#REF!</v>
      </c>
      <c r="AI4803" s="5"/>
      <c r="AJ4803" s="54">
        <f>AJ4804</f>
        <v>8836850</v>
      </c>
      <c r="AK4803" s="55"/>
      <c r="AL4803" s="54">
        <f t="shared" si="880"/>
        <v>38615300</v>
      </c>
      <c r="AM4803" s="54"/>
      <c r="AN4803" s="54">
        <f t="shared" si="880"/>
        <v>41770270</v>
      </c>
      <c r="AO4803" s="54"/>
      <c r="AP4803" s="54">
        <f t="shared" si="880"/>
        <v>41770270</v>
      </c>
      <c r="AQ4803" s="54"/>
    </row>
    <row r="4804" spans="2:43" ht="18" customHeight="1" x14ac:dyDescent="0.2">
      <c r="B4804" s="4"/>
      <c r="C4804" s="117"/>
      <c r="D4804" s="117"/>
      <c r="E4804" s="117"/>
      <c r="F4804" s="48"/>
      <c r="G4804" s="11"/>
      <c r="H4804" s="112" t="s">
        <v>33</v>
      </c>
      <c r="I4804" s="118"/>
      <c r="J4804" s="118"/>
      <c r="K4804" s="170"/>
      <c r="L4804" s="34"/>
      <c r="M4804" s="169"/>
      <c r="N4804" s="260"/>
      <c r="O4804" s="119"/>
      <c r="P4804" s="120"/>
      <c r="Q4804" s="120"/>
      <c r="R4804" s="56"/>
      <c r="S4804" s="248"/>
      <c r="T4804" s="57" t="s">
        <v>92</v>
      </c>
      <c r="U4804" s="236"/>
      <c r="V4804" s="58">
        <f>V4805</f>
        <v>18933750</v>
      </c>
      <c r="X4804" s="659">
        <f>X4805</f>
        <v>23111900</v>
      </c>
      <c r="Z4804" s="659">
        <f>Z4805</f>
        <v>23204890</v>
      </c>
      <c r="AB4804" s="659">
        <f>AB4805</f>
        <v>26027650</v>
      </c>
      <c r="AD4804" s="659" t="e">
        <f>AD4805</f>
        <v>#REF!</v>
      </c>
      <c r="AF4804" s="659">
        <f>AF4805</f>
        <v>377300</v>
      </c>
      <c r="AH4804" s="659" t="e">
        <f t="shared" si="871"/>
        <v>#REF!</v>
      </c>
      <c r="AI4804" s="55"/>
      <c r="AJ4804" s="659">
        <f>AJ4805</f>
        <v>8836850</v>
      </c>
      <c r="AK4804" s="59"/>
      <c r="AL4804" s="659">
        <f t="shared" si="880"/>
        <v>38615300</v>
      </c>
      <c r="AM4804" s="659"/>
      <c r="AN4804" s="659">
        <f t="shared" si="880"/>
        <v>41770270</v>
      </c>
      <c r="AO4804" s="659"/>
      <c r="AP4804" s="659">
        <f t="shared" si="880"/>
        <v>41770270</v>
      </c>
      <c r="AQ4804" s="659"/>
    </row>
    <row r="4805" spans="2:43" ht="18" customHeight="1" x14ac:dyDescent="0.2">
      <c r="B4805" s="4"/>
      <c r="C4805" s="117"/>
      <c r="D4805" s="117"/>
      <c r="E4805" s="117"/>
      <c r="F4805" s="48"/>
      <c r="G4805" s="11"/>
      <c r="H4805" s="132"/>
      <c r="I4805" s="121">
        <v>4</v>
      </c>
      <c r="J4805" s="121"/>
      <c r="K4805" s="164"/>
      <c r="L4805" s="277"/>
      <c r="M4805" s="163"/>
      <c r="N4805" s="261"/>
      <c r="O4805" s="122"/>
      <c r="P4805" s="123"/>
      <c r="Q4805" s="123"/>
      <c r="R4805" s="49"/>
      <c r="S4805" s="18"/>
      <c r="T4805" s="50" t="s">
        <v>93</v>
      </c>
      <c r="U4805" s="76"/>
      <c r="V4805" s="51">
        <f>V4806</f>
        <v>18933750</v>
      </c>
      <c r="X4805" s="51">
        <f>X4806</f>
        <v>23111900</v>
      </c>
      <c r="Z4805" s="51">
        <f>Z4806</f>
        <v>23204890</v>
      </c>
      <c r="AB4805" s="51">
        <f>AB4806</f>
        <v>26027650</v>
      </c>
      <c r="AD4805" s="51" t="e">
        <f>AD4806</f>
        <v>#REF!</v>
      </c>
      <c r="AF4805" s="51">
        <f>AF4806</f>
        <v>377300</v>
      </c>
      <c r="AH4805" s="51" t="e">
        <f t="shared" si="871"/>
        <v>#REF!</v>
      </c>
      <c r="AI4805" s="660"/>
      <c r="AJ4805" s="51">
        <f>AJ4806</f>
        <v>8836850</v>
      </c>
      <c r="AK4805" s="5"/>
      <c r="AL4805" s="51">
        <f t="shared" si="880"/>
        <v>38615300</v>
      </c>
      <c r="AM4805" s="51"/>
      <c r="AN4805" s="51">
        <f t="shared" si="880"/>
        <v>41770270</v>
      </c>
      <c r="AO4805" s="51"/>
      <c r="AP4805" s="51">
        <f t="shared" si="880"/>
        <v>41770270</v>
      </c>
      <c r="AQ4805" s="51"/>
    </row>
    <row r="4806" spans="2:43" ht="18" customHeight="1" x14ac:dyDescent="0.2">
      <c r="B4806" s="4"/>
      <c r="C4806" s="117"/>
      <c r="D4806" s="117"/>
      <c r="E4806" s="117"/>
      <c r="F4806" s="48"/>
      <c r="G4806" s="11"/>
      <c r="H4806" s="132"/>
      <c r="I4806" s="121"/>
      <c r="J4806" s="121">
        <v>1</v>
      </c>
      <c r="K4806" s="164"/>
      <c r="L4806" s="277"/>
      <c r="M4806" s="163"/>
      <c r="N4806" s="261"/>
      <c r="O4806" s="122"/>
      <c r="P4806" s="123"/>
      <c r="Q4806" s="123"/>
      <c r="R4806" s="49"/>
      <c r="S4806" s="18"/>
      <c r="T4806" s="50" t="s">
        <v>189</v>
      </c>
      <c r="U4806" s="76"/>
      <c r="V4806" s="51">
        <f>V4807+V4910</f>
        <v>18933750</v>
      </c>
      <c r="X4806" s="51">
        <f>X4807+X4910</f>
        <v>23111900</v>
      </c>
      <c r="Z4806" s="51">
        <f>Z4807+Z4910</f>
        <v>23204890</v>
      </c>
      <c r="AB4806" s="51">
        <f>AB4807+AB4910</f>
        <v>26027650</v>
      </c>
      <c r="AD4806" s="51" t="e">
        <f>AD4807+AD4910</f>
        <v>#REF!</v>
      </c>
      <c r="AF4806" s="51">
        <f>AF4807+AF4910</f>
        <v>377300</v>
      </c>
      <c r="AH4806" s="51" t="e">
        <f t="shared" si="871"/>
        <v>#REF!</v>
      </c>
      <c r="AI4806" s="5"/>
      <c r="AJ4806" s="51">
        <f>AJ4807+AJ4910</f>
        <v>8836850</v>
      </c>
      <c r="AK4806" s="5"/>
      <c r="AL4806" s="51">
        <f>AL4807+AL4910</f>
        <v>38615300</v>
      </c>
      <c r="AM4806" s="51"/>
      <c r="AN4806" s="51">
        <f>AN4807+AN4910</f>
        <v>41770270</v>
      </c>
      <c r="AO4806" s="51"/>
      <c r="AP4806" s="51">
        <f>AP4807+AP4910</f>
        <v>41770270</v>
      </c>
      <c r="AQ4806" s="51"/>
    </row>
    <row r="4807" spans="2:43" ht="18" customHeight="1" x14ac:dyDescent="0.2">
      <c r="B4807" s="4"/>
      <c r="C4807" s="117"/>
      <c r="D4807" s="117"/>
      <c r="E4807" s="117"/>
      <c r="F4807" s="48"/>
      <c r="G4807" s="11"/>
      <c r="H4807" s="132"/>
      <c r="I4807" s="121"/>
      <c r="J4807" s="121"/>
      <c r="K4807" s="164">
        <v>0</v>
      </c>
      <c r="L4807" s="277"/>
      <c r="M4807" s="163"/>
      <c r="N4807" s="261"/>
      <c r="O4807" s="122"/>
      <c r="P4807" s="123"/>
      <c r="Q4807" s="123"/>
      <c r="R4807" s="49"/>
      <c r="S4807" s="18"/>
      <c r="T4807" s="50" t="s">
        <v>189</v>
      </c>
      <c r="U4807" s="76"/>
      <c r="V4807" s="51">
        <f>V4808</f>
        <v>18845250</v>
      </c>
      <c r="X4807" s="51">
        <f>X4808</f>
        <v>23016400</v>
      </c>
      <c r="Z4807" s="51">
        <f>Z4808</f>
        <v>23105090</v>
      </c>
      <c r="AB4807" s="51">
        <f>AB4808</f>
        <v>25923450</v>
      </c>
      <c r="AD4807" s="51" t="e">
        <f>AD4808</f>
        <v>#REF!</v>
      </c>
      <c r="AF4807" s="51">
        <f>AF4808</f>
        <v>377300</v>
      </c>
      <c r="AH4807" s="51" t="e">
        <f t="shared" si="871"/>
        <v>#REF!</v>
      </c>
      <c r="AI4807" s="5"/>
      <c r="AJ4807" s="51">
        <f>AJ4808</f>
        <v>8802880</v>
      </c>
      <c r="AK4807" s="5"/>
      <c r="AL4807" s="51">
        <f>AL4808</f>
        <v>38505500</v>
      </c>
      <c r="AM4807" s="51"/>
      <c r="AN4807" s="51">
        <f>AN4808</f>
        <v>41659870</v>
      </c>
      <c r="AO4807" s="51"/>
      <c r="AP4807" s="51">
        <f>AP4808</f>
        <v>41659870</v>
      </c>
      <c r="AQ4807" s="51"/>
    </row>
    <row r="4808" spans="2:43" ht="18" customHeight="1" x14ac:dyDescent="0.2">
      <c r="B4808" s="4"/>
      <c r="C4808" s="117"/>
      <c r="D4808" s="117"/>
      <c r="E4808" s="117"/>
      <c r="F4808" s="48"/>
      <c r="G4808" s="11"/>
      <c r="H4808" s="117"/>
      <c r="I4808" s="124"/>
      <c r="J4808" s="124"/>
      <c r="K4808" s="144"/>
      <c r="L4808" s="11"/>
      <c r="M4808" s="226">
        <v>2</v>
      </c>
      <c r="N4808" s="262"/>
      <c r="O4808" s="125"/>
      <c r="P4808" s="126"/>
      <c r="Q4808" s="126"/>
      <c r="R4808" s="60"/>
      <c r="S4808" s="249"/>
      <c r="T4808" s="61" t="s">
        <v>413</v>
      </c>
      <c r="U4808" s="241"/>
      <c r="V4808" s="62">
        <f>V4809+V4841+V4855+V4901+V4905</f>
        <v>18845250</v>
      </c>
      <c r="X4808" s="62">
        <f>X4809+X4841+X4855+X4901+X4905</f>
        <v>23016400</v>
      </c>
      <c r="Z4808" s="62">
        <f>Z4809+Z4841+Z4855+Z4901+Z4905</f>
        <v>23105090</v>
      </c>
      <c r="AB4808" s="62">
        <f>AB4809+AB4841+AB4855+AB4901+AB4905</f>
        <v>25923450</v>
      </c>
      <c r="AD4808" s="62" t="e">
        <f>AD4809+AD4841+AD4855+AD4901+AD4905</f>
        <v>#REF!</v>
      </c>
      <c r="AF4808" s="62">
        <f>AF4809+AF4841+AF4855+AF4901+AF4905</f>
        <v>377300</v>
      </c>
      <c r="AH4808" s="62" t="e">
        <f t="shared" si="871"/>
        <v>#REF!</v>
      </c>
      <c r="AI4808" s="5"/>
      <c r="AJ4808" s="62">
        <f>AJ4809+AJ4841+AJ4855+AJ4901+AJ4905</f>
        <v>8802880</v>
      </c>
      <c r="AK4808" s="63"/>
      <c r="AL4808" s="62">
        <f>AL4809+AL4841+AL4855+AL4901+AL4905</f>
        <v>38505500</v>
      </c>
      <c r="AM4808" s="62"/>
      <c r="AN4808" s="62">
        <f>AN4809+AN4841+AN4855+AN4901+AN4905</f>
        <v>41659870</v>
      </c>
      <c r="AO4808" s="62"/>
      <c r="AP4808" s="62">
        <f>AP4809+AP4841+AP4855+AP4901+AP4905</f>
        <v>41659870</v>
      </c>
      <c r="AQ4808" s="62"/>
    </row>
    <row r="4809" spans="2:43" ht="18" customHeight="1" x14ac:dyDescent="0.2">
      <c r="B4809" s="4"/>
      <c r="C4809" s="117"/>
      <c r="D4809" s="117"/>
      <c r="E4809" s="117"/>
      <c r="F4809" s="48"/>
      <c r="G4809" s="11"/>
      <c r="H4809" s="117"/>
      <c r="I4809" s="124"/>
      <c r="J4809" s="124"/>
      <c r="K4809" s="144"/>
      <c r="L4809" s="11"/>
      <c r="M4809" s="143"/>
      <c r="N4809" s="42"/>
      <c r="O4809" s="127" t="s">
        <v>3</v>
      </c>
      <c r="P4809" s="123"/>
      <c r="Q4809" s="123"/>
      <c r="R4809" s="49"/>
      <c r="S4809" s="18"/>
      <c r="T4809" s="50" t="s">
        <v>7</v>
      </c>
      <c r="U4809" s="76"/>
      <c r="V4809" s="51">
        <f>V4810+V4832+V4837</f>
        <v>15728000</v>
      </c>
      <c r="X4809" s="51">
        <f>X4810+X4832+X4837</f>
        <v>18370800</v>
      </c>
      <c r="Z4809" s="51">
        <f>Z4810+Z4832+Z4837</f>
        <v>19272500</v>
      </c>
      <c r="AB4809" s="51">
        <f>AB4810+AB4832+AB4837</f>
        <v>21114900</v>
      </c>
      <c r="AD4809" s="51">
        <f>AD4810+AD4832+AD4837</f>
        <v>22864900</v>
      </c>
      <c r="AF4809" s="51">
        <f>AF4810+AF4832+AF4837</f>
        <v>0</v>
      </c>
      <c r="AH4809" s="51">
        <f t="shared" si="871"/>
        <v>22864900</v>
      </c>
      <c r="AI4809" s="63"/>
      <c r="AJ4809" s="51">
        <f>AJ4810+AJ4832+AJ4837</f>
        <v>7179090</v>
      </c>
      <c r="AK4809" s="5"/>
      <c r="AL4809" s="51">
        <f>AL4810+AL4832+AL4837</f>
        <v>32209200</v>
      </c>
      <c r="AM4809" s="51"/>
      <c r="AN4809" s="51">
        <f>AN4810+AN4832+AN4837</f>
        <v>34853350</v>
      </c>
      <c r="AO4809" s="51"/>
      <c r="AP4809" s="51">
        <f>AP4810+AP4832+AP4837</f>
        <v>34853350</v>
      </c>
      <c r="AQ4809" s="51"/>
    </row>
    <row r="4810" spans="2:43" ht="18" customHeight="1" x14ac:dyDescent="0.2">
      <c r="B4810" s="4"/>
      <c r="C4810" s="117"/>
      <c r="D4810" s="117"/>
      <c r="E4810" s="117"/>
      <c r="F4810" s="48"/>
      <c r="G4810" s="11"/>
      <c r="H4810" s="117"/>
      <c r="I4810" s="124"/>
      <c r="J4810" s="124"/>
      <c r="K4810" s="144"/>
      <c r="L4810" s="11"/>
      <c r="M4810" s="143"/>
      <c r="N4810" s="42"/>
      <c r="O4810" s="128"/>
      <c r="P4810" s="129">
        <v>1</v>
      </c>
      <c r="Q4810" s="129"/>
      <c r="R4810" s="64"/>
      <c r="S4810" s="234"/>
      <c r="T4810" s="65" t="s">
        <v>8</v>
      </c>
      <c r="U4810" s="155"/>
      <c r="V4810" s="66">
        <f>V4811+V4816+V4821+V4823+V4828+V4830</f>
        <v>15652000</v>
      </c>
      <c r="X4810" s="66">
        <f>X4811+X4816+X4821+X4823+X4828+X4830</f>
        <v>18309400</v>
      </c>
      <c r="Z4810" s="66">
        <f>Z4811+Z4816+Z4821+Z4823+Z4828+Z4830</f>
        <v>19161300</v>
      </c>
      <c r="AB4810" s="66">
        <f>AB4811+AB4816+AB4821+AB4823+AB4828+AB4830</f>
        <v>20788200</v>
      </c>
      <c r="AD4810" s="66">
        <f>AD4811+AD4816+AD4821+AD4823+AD4828+AD4830</f>
        <v>22184500</v>
      </c>
      <c r="AF4810" s="66">
        <f>AF4811+AF4816+AF4821+AF4823+AF4828+AF4830</f>
        <v>0</v>
      </c>
      <c r="AH4810" s="66">
        <f t="shared" si="871"/>
        <v>22184500</v>
      </c>
      <c r="AI4810" s="5"/>
      <c r="AJ4810" s="66">
        <f>AJ4811+AJ4816+AJ4821+AJ4823+AJ4828+AJ4830</f>
        <v>7068000</v>
      </c>
      <c r="AK4810" s="67"/>
      <c r="AL4810" s="66">
        <f>AL4811+AL4816+AL4821+AL4823+AL4828+AL4830</f>
        <v>31458700</v>
      </c>
      <c r="AM4810" s="66"/>
      <c r="AN4810" s="66">
        <f>AN4811+AN4816+AN4821+AN4823+AN4828+AN4830</f>
        <v>34041450</v>
      </c>
      <c r="AO4810" s="66"/>
      <c r="AP4810" s="66">
        <f>AP4811+AP4816+AP4821+AP4823+AP4828+AP4830</f>
        <v>34041450</v>
      </c>
      <c r="AQ4810" s="66"/>
    </row>
    <row r="4811" spans="2:43" ht="18" customHeight="1" x14ac:dyDescent="0.2">
      <c r="B4811" s="4"/>
      <c r="C4811" s="117"/>
      <c r="D4811" s="117"/>
      <c r="E4811" s="117"/>
      <c r="F4811" s="48"/>
      <c r="G4811" s="11"/>
      <c r="H4811" s="117"/>
      <c r="I4811" s="124"/>
      <c r="J4811" s="124"/>
      <c r="K4811" s="144"/>
      <c r="L4811" s="11"/>
      <c r="M4811" s="143"/>
      <c r="N4811" s="42"/>
      <c r="O4811" s="128"/>
      <c r="P4811" s="130"/>
      <c r="Q4811" s="140">
        <v>1</v>
      </c>
      <c r="R4811" s="68"/>
      <c r="S4811" s="35"/>
      <c r="T4811" s="69" t="s">
        <v>9</v>
      </c>
      <c r="U4811" s="92"/>
      <c r="V4811" s="70">
        <f>V4812+V4813+V4814+V4815</f>
        <v>5763000</v>
      </c>
      <c r="X4811" s="447">
        <f>X4812+X4813+X4814+X4815</f>
        <v>7425000</v>
      </c>
      <c r="Z4811" s="447">
        <f>Z4812+Z4813+Z4814+Z4815</f>
        <v>8254800</v>
      </c>
      <c r="AB4811" s="447">
        <f>AB4812+AB4813+AB4814+AB4815</f>
        <v>9016600</v>
      </c>
      <c r="AD4811" s="447">
        <f>AD4812+AD4813+AD4814+AD4815</f>
        <v>8647000</v>
      </c>
      <c r="AF4811" s="447">
        <f>AF4812+AF4813+AF4814+AF4815</f>
        <v>0</v>
      </c>
      <c r="AH4811" s="447">
        <f t="shared" si="871"/>
        <v>8647000</v>
      </c>
      <c r="AI4811" s="67"/>
      <c r="AJ4811" s="447">
        <f>AJ4812+AJ4813+AJ4814+AJ4815</f>
        <v>3065650</v>
      </c>
      <c r="AK4811" s="71"/>
      <c r="AL4811" s="447">
        <f>AL4812+AL4813+AL4814+AL4815</f>
        <v>10937150</v>
      </c>
      <c r="AM4811" s="447"/>
      <c r="AN4811" s="447">
        <f>AN4812+AN4813+AN4814+AN4815</f>
        <v>11834700</v>
      </c>
      <c r="AO4811" s="447"/>
      <c r="AP4811" s="447">
        <f>AP4812+AP4813+AP4814+AP4815</f>
        <v>11834700</v>
      </c>
      <c r="AQ4811" s="447"/>
    </row>
    <row r="4812" spans="2:43" ht="18" customHeight="1" x14ac:dyDescent="0.2">
      <c r="B4812" s="4"/>
      <c r="C4812" s="117"/>
      <c r="D4812" s="117"/>
      <c r="E4812" s="117"/>
      <c r="F4812" s="48"/>
      <c r="G4812" s="11"/>
      <c r="H4812" s="117"/>
      <c r="I4812" s="124"/>
      <c r="J4812" s="124"/>
      <c r="K4812" s="144"/>
      <c r="L4812" s="11"/>
      <c r="M4812" s="143"/>
      <c r="N4812" s="42"/>
      <c r="O4812" s="128"/>
      <c r="P4812" s="130"/>
      <c r="Q4812" s="130"/>
      <c r="R4812" s="72" t="s">
        <v>3</v>
      </c>
      <c r="S4812" s="181"/>
      <c r="T4812" s="73" t="s">
        <v>9</v>
      </c>
      <c r="V4812" s="74">
        <v>5763000</v>
      </c>
      <c r="X4812" s="74">
        <v>7425000</v>
      </c>
      <c r="Z4812" s="829">
        <v>8254800</v>
      </c>
      <c r="AB4812" s="74">
        <v>9016600</v>
      </c>
      <c r="AD4812" s="944">
        <v>8647000</v>
      </c>
      <c r="AF4812" s="74">
        <v>0</v>
      </c>
      <c r="AH4812" s="74">
        <f t="shared" si="871"/>
        <v>8647000</v>
      </c>
      <c r="AI4812" s="446"/>
      <c r="AJ4812" s="74">
        <f t="shared" ref="AJ4812" si="881">CEILING(AB4812*34/100,10)</f>
        <v>3065650</v>
      </c>
      <c r="AK4812" s="8"/>
      <c r="AL4812" s="74">
        <v>10937150</v>
      </c>
      <c r="AM4812" s="74"/>
      <c r="AN4812" s="74">
        <v>11834700</v>
      </c>
      <c r="AO4812" s="74"/>
      <c r="AP4812" s="74">
        <v>11834700</v>
      </c>
      <c r="AQ4812" s="74"/>
    </row>
    <row r="4813" spans="2:43" ht="18" hidden="1" customHeight="1" x14ac:dyDescent="0.2">
      <c r="B4813" s="4"/>
      <c r="C4813" s="117"/>
      <c r="D4813" s="117"/>
      <c r="E4813" s="117"/>
      <c r="F4813" s="48"/>
      <c r="G4813" s="11"/>
      <c r="H4813" s="117"/>
      <c r="I4813" s="124"/>
      <c r="J4813" s="124"/>
      <c r="K4813" s="144"/>
      <c r="L4813" s="11"/>
      <c r="M4813" s="143"/>
      <c r="N4813" s="42"/>
      <c r="O4813" s="128"/>
      <c r="P4813" s="130"/>
      <c r="Q4813" s="130"/>
      <c r="R4813" s="72"/>
      <c r="S4813" s="181"/>
      <c r="T4813" s="73"/>
      <c r="V4813" s="74"/>
      <c r="X4813" s="74"/>
      <c r="Z4813" s="74"/>
      <c r="AB4813" s="74"/>
      <c r="AD4813" s="74"/>
      <c r="AF4813" s="74"/>
      <c r="AH4813" s="74">
        <f t="shared" si="871"/>
        <v>0</v>
      </c>
      <c r="AI4813" s="8"/>
      <c r="AJ4813" s="74"/>
      <c r="AK4813" s="8"/>
      <c r="AL4813" s="74"/>
      <c r="AM4813" s="74"/>
      <c r="AN4813" s="74"/>
      <c r="AO4813" s="74"/>
      <c r="AP4813" s="74"/>
      <c r="AQ4813" s="74"/>
    </row>
    <row r="4814" spans="2:43" ht="18" hidden="1" customHeight="1" x14ac:dyDescent="0.2">
      <c r="B4814" s="4"/>
      <c r="C4814" s="117"/>
      <c r="D4814" s="117"/>
      <c r="E4814" s="117"/>
      <c r="F4814" s="48"/>
      <c r="G4814" s="11"/>
      <c r="H4814" s="117"/>
      <c r="I4814" s="124"/>
      <c r="J4814" s="124"/>
      <c r="K4814" s="144"/>
      <c r="L4814" s="11"/>
      <c r="M4814" s="143"/>
      <c r="N4814" s="42"/>
      <c r="O4814" s="128"/>
      <c r="P4814" s="130"/>
      <c r="Q4814" s="130"/>
      <c r="R4814" s="72"/>
      <c r="S4814" s="181"/>
      <c r="T4814" s="73"/>
      <c r="V4814" s="74"/>
      <c r="X4814" s="74"/>
      <c r="Z4814" s="74"/>
      <c r="AB4814" s="74"/>
      <c r="AD4814" s="74"/>
      <c r="AF4814" s="74"/>
      <c r="AH4814" s="74">
        <f t="shared" si="871"/>
        <v>0</v>
      </c>
      <c r="AI4814" s="8"/>
      <c r="AJ4814" s="74"/>
      <c r="AK4814" s="8"/>
      <c r="AL4814" s="74"/>
      <c r="AM4814" s="74"/>
      <c r="AN4814" s="74"/>
      <c r="AO4814" s="74"/>
      <c r="AP4814" s="74"/>
      <c r="AQ4814" s="74"/>
    </row>
    <row r="4815" spans="2:43" ht="18" hidden="1" customHeight="1" x14ac:dyDescent="0.2">
      <c r="B4815" s="4"/>
      <c r="C4815" s="117"/>
      <c r="D4815" s="117"/>
      <c r="E4815" s="117"/>
      <c r="F4815" s="48"/>
      <c r="G4815" s="11"/>
      <c r="H4815" s="117"/>
      <c r="I4815" s="124"/>
      <c r="J4815" s="124"/>
      <c r="K4815" s="144"/>
      <c r="L4815" s="11"/>
      <c r="M4815" s="143"/>
      <c r="N4815" s="42"/>
      <c r="O4815" s="128"/>
      <c r="P4815" s="130"/>
      <c r="Q4815" s="130"/>
      <c r="R4815" s="72"/>
      <c r="S4815" s="181"/>
      <c r="T4815" s="73"/>
      <c r="V4815" s="74"/>
      <c r="X4815" s="74"/>
      <c r="Z4815" s="74"/>
      <c r="AB4815" s="74"/>
      <c r="AD4815" s="74"/>
      <c r="AF4815" s="74"/>
      <c r="AH4815" s="74">
        <f t="shared" si="871"/>
        <v>0</v>
      </c>
      <c r="AI4815" s="8"/>
      <c r="AJ4815" s="74"/>
      <c r="AK4815" s="8"/>
      <c r="AL4815" s="74"/>
      <c r="AM4815" s="74"/>
      <c r="AN4815" s="74"/>
      <c r="AO4815" s="74"/>
      <c r="AP4815" s="74"/>
      <c r="AQ4815" s="74"/>
    </row>
    <row r="4816" spans="2:43" ht="18" customHeight="1" x14ac:dyDescent="0.2">
      <c r="B4816" s="4"/>
      <c r="C4816" s="117"/>
      <c r="D4816" s="117"/>
      <c r="E4816" s="117"/>
      <c r="F4816" s="48"/>
      <c r="G4816" s="11"/>
      <c r="H4816" s="117"/>
      <c r="I4816" s="124"/>
      <c r="J4816" s="124"/>
      <c r="K4816" s="144"/>
      <c r="L4816" s="11"/>
      <c r="M4816" s="143"/>
      <c r="N4816" s="42"/>
      <c r="O4816" s="128"/>
      <c r="P4816" s="130"/>
      <c r="Q4816" s="131">
        <v>2</v>
      </c>
      <c r="R4816" s="68"/>
      <c r="S4816" s="35"/>
      <c r="T4816" s="69" t="s">
        <v>11</v>
      </c>
      <c r="U4816" s="92"/>
      <c r="V4816" s="70">
        <f>V4817+V4818+V4819+V4820</f>
        <v>5178000</v>
      </c>
      <c r="X4816" s="447">
        <f>X4817+X4818+X4819+X4820</f>
        <v>5382000</v>
      </c>
      <c r="Z4816" s="447">
        <f>Z4817+Z4818+Z4819+Z4820</f>
        <v>5528300</v>
      </c>
      <c r="AB4816" s="447">
        <f>AB4817+AB4818+AB4819+AB4820</f>
        <v>5880500</v>
      </c>
      <c r="AD4816" s="447">
        <f>AD4817+AD4818+AD4819+AD4820</f>
        <v>7803000</v>
      </c>
      <c r="AF4816" s="447">
        <f>AF4817+AF4818+AF4819+AF4820</f>
        <v>0</v>
      </c>
      <c r="AH4816" s="447">
        <f t="shared" si="871"/>
        <v>7803000</v>
      </c>
      <c r="AI4816" s="8"/>
      <c r="AJ4816" s="447">
        <f>AJ4817+AJ4818+AJ4819+AJ4820</f>
        <v>1999370</v>
      </c>
      <c r="AK4816" s="71"/>
      <c r="AL4816" s="447">
        <f>AL4817+AL4818+AL4819+AL4820</f>
        <v>11266400</v>
      </c>
      <c r="AM4816" s="447"/>
      <c r="AN4816" s="447">
        <f>AN4817+AN4818+AN4819+AN4820</f>
        <v>12191000</v>
      </c>
      <c r="AO4816" s="447"/>
      <c r="AP4816" s="447">
        <f>AP4817+AP4818+AP4819+AP4820</f>
        <v>12191000</v>
      </c>
      <c r="AQ4816" s="447"/>
    </row>
    <row r="4817" spans="2:43" ht="18" customHeight="1" x14ac:dyDescent="0.2">
      <c r="B4817" s="4"/>
      <c r="C4817" s="117"/>
      <c r="D4817" s="117"/>
      <c r="E4817" s="117"/>
      <c r="F4817" s="48"/>
      <c r="G4817" s="11"/>
      <c r="H4817" s="117"/>
      <c r="I4817" s="124"/>
      <c r="J4817" s="124"/>
      <c r="K4817" s="144"/>
      <c r="L4817" s="11"/>
      <c r="M4817" s="143"/>
      <c r="N4817" s="42"/>
      <c r="O4817" s="128"/>
      <c r="P4817" s="130"/>
      <c r="Q4817" s="130"/>
      <c r="R4817" s="72" t="s">
        <v>3</v>
      </c>
      <c r="S4817" s="181"/>
      <c r="T4817" s="73" t="s">
        <v>11</v>
      </c>
      <c r="V4817" s="74">
        <v>5178000</v>
      </c>
      <c r="X4817" s="74">
        <v>5382000</v>
      </c>
      <c r="Z4817" s="829">
        <v>5528300</v>
      </c>
      <c r="AB4817" s="74">
        <v>5880500</v>
      </c>
      <c r="AD4817" s="944">
        <v>7803000</v>
      </c>
      <c r="AF4817" s="74">
        <v>0</v>
      </c>
      <c r="AH4817" s="74">
        <f t="shared" si="871"/>
        <v>7803000</v>
      </c>
      <c r="AI4817" s="446"/>
      <c r="AJ4817" s="74">
        <f t="shared" ref="AJ4817" si="882">CEILING(AB4817*34/100,10)</f>
        <v>1999370</v>
      </c>
      <c r="AK4817" s="8"/>
      <c r="AL4817" s="74">
        <v>11266400</v>
      </c>
      <c r="AM4817" s="74"/>
      <c r="AN4817" s="74">
        <v>12191000</v>
      </c>
      <c r="AO4817" s="74"/>
      <c r="AP4817" s="74">
        <v>12191000</v>
      </c>
      <c r="AQ4817" s="74"/>
    </row>
    <row r="4818" spans="2:43" ht="18" hidden="1" customHeight="1" x14ac:dyDescent="0.2">
      <c r="B4818" s="4"/>
      <c r="C4818" s="117"/>
      <c r="D4818" s="117"/>
      <c r="E4818" s="117"/>
      <c r="F4818" s="48"/>
      <c r="G4818" s="11"/>
      <c r="H4818" s="117"/>
      <c r="I4818" s="124"/>
      <c r="J4818" s="124"/>
      <c r="K4818" s="144"/>
      <c r="L4818" s="11"/>
      <c r="M4818" s="143"/>
      <c r="N4818" s="42"/>
      <c r="O4818" s="128"/>
      <c r="P4818" s="130"/>
      <c r="Q4818" s="130"/>
      <c r="R4818" s="72"/>
      <c r="S4818" s="181"/>
      <c r="T4818" s="73"/>
      <c r="V4818" s="74"/>
      <c r="X4818" s="74"/>
      <c r="Z4818" s="74"/>
      <c r="AB4818" s="74"/>
      <c r="AD4818" s="74"/>
      <c r="AF4818" s="74"/>
      <c r="AH4818" s="74">
        <f t="shared" ref="AH4818:AH4883" si="883">AD4818+AF4818</f>
        <v>0</v>
      </c>
      <c r="AI4818" s="8"/>
      <c r="AJ4818" s="74"/>
      <c r="AK4818" s="8"/>
      <c r="AL4818" s="74"/>
      <c r="AM4818" s="74"/>
      <c r="AN4818" s="74"/>
      <c r="AO4818" s="74"/>
      <c r="AP4818" s="74"/>
      <c r="AQ4818" s="74"/>
    </row>
    <row r="4819" spans="2:43" ht="18" hidden="1" customHeight="1" x14ac:dyDescent="0.2">
      <c r="B4819" s="4"/>
      <c r="C4819" s="117"/>
      <c r="D4819" s="117"/>
      <c r="E4819" s="117"/>
      <c r="F4819" s="48"/>
      <c r="G4819" s="11"/>
      <c r="H4819" s="117"/>
      <c r="I4819" s="124"/>
      <c r="J4819" s="124"/>
      <c r="K4819" s="144"/>
      <c r="L4819" s="11"/>
      <c r="M4819" s="143"/>
      <c r="N4819" s="42"/>
      <c r="O4819" s="128"/>
      <c r="P4819" s="130"/>
      <c r="Q4819" s="130"/>
      <c r="R4819" s="72"/>
      <c r="S4819" s="181"/>
      <c r="T4819" s="73"/>
      <c r="V4819" s="74"/>
      <c r="X4819" s="74"/>
      <c r="Z4819" s="74"/>
      <c r="AB4819" s="74"/>
      <c r="AD4819" s="74"/>
      <c r="AF4819" s="74"/>
      <c r="AH4819" s="74">
        <f t="shared" si="883"/>
        <v>0</v>
      </c>
      <c r="AI4819" s="8"/>
      <c r="AJ4819" s="74"/>
      <c r="AK4819" s="8"/>
      <c r="AL4819" s="74"/>
      <c r="AM4819" s="74"/>
      <c r="AN4819" s="74"/>
      <c r="AO4819" s="74"/>
      <c r="AP4819" s="74"/>
      <c r="AQ4819" s="74"/>
    </row>
    <row r="4820" spans="2:43" ht="18" hidden="1" customHeight="1" x14ac:dyDescent="0.2">
      <c r="B4820" s="4"/>
      <c r="C4820" s="117"/>
      <c r="D4820" s="117"/>
      <c r="E4820" s="117"/>
      <c r="F4820" s="48"/>
      <c r="G4820" s="11"/>
      <c r="H4820" s="117"/>
      <c r="I4820" s="124"/>
      <c r="J4820" s="124"/>
      <c r="K4820" s="144"/>
      <c r="L4820" s="11"/>
      <c r="M4820" s="143"/>
      <c r="N4820" s="42"/>
      <c r="O4820" s="128"/>
      <c r="P4820" s="130"/>
      <c r="Q4820" s="130"/>
      <c r="R4820" s="72"/>
      <c r="S4820" s="181"/>
      <c r="T4820" s="73"/>
      <c r="V4820" s="74"/>
      <c r="X4820" s="74"/>
      <c r="Z4820" s="74"/>
      <c r="AB4820" s="74"/>
      <c r="AD4820" s="74"/>
      <c r="AF4820" s="74"/>
      <c r="AH4820" s="74">
        <f t="shared" si="883"/>
        <v>0</v>
      </c>
      <c r="AI4820" s="8"/>
      <c r="AJ4820" s="74"/>
      <c r="AK4820" s="8"/>
      <c r="AL4820" s="74"/>
      <c r="AM4820" s="74"/>
      <c r="AN4820" s="74"/>
      <c r="AO4820" s="74"/>
      <c r="AP4820" s="74"/>
      <c r="AQ4820" s="74"/>
    </row>
    <row r="4821" spans="2:43" ht="18" customHeight="1" x14ac:dyDescent="0.2">
      <c r="B4821" s="4"/>
      <c r="C4821" s="117"/>
      <c r="D4821" s="117"/>
      <c r="E4821" s="117"/>
      <c r="F4821" s="48"/>
      <c r="G4821" s="11"/>
      <c r="H4821" s="117"/>
      <c r="I4821" s="124"/>
      <c r="J4821" s="124"/>
      <c r="K4821" s="144"/>
      <c r="L4821" s="11"/>
      <c r="M4821" s="143"/>
      <c r="N4821" s="42"/>
      <c r="O4821" s="128"/>
      <c r="P4821" s="130"/>
      <c r="Q4821" s="131">
        <v>3</v>
      </c>
      <c r="R4821" s="84"/>
      <c r="S4821" s="250"/>
      <c r="T4821" s="69" t="s">
        <v>12</v>
      </c>
      <c r="U4821" s="92"/>
      <c r="V4821" s="70">
        <f>V4822</f>
        <v>4267000</v>
      </c>
      <c r="X4821" s="447">
        <f>X4822</f>
        <v>4913300</v>
      </c>
      <c r="Z4821" s="447">
        <f>Z4822</f>
        <v>4837900</v>
      </c>
      <c r="AB4821" s="447">
        <f>AB4822</f>
        <v>5290400</v>
      </c>
      <c r="AD4821" s="447">
        <f>AD4822</f>
        <v>5448000</v>
      </c>
      <c r="AF4821" s="447">
        <f>AF4822</f>
        <v>0</v>
      </c>
      <c r="AH4821" s="447">
        <f t="shared" si="883"/>
        <v>5448000</v>
      </c>
      <c r="AI4821" s="8"/>
      <c r="AJ4821" s="447">
        <f>AJ4822</f>
        <v>1798740</v>
      </c>
      <c r="AK4821" s="71"/>
      <c r="AL4821" s="447">
        <f>AL4822</f>
        <v>8408650</v>
      </c>
      <c r="AM4821" s="447"/>
      <c r="AN4821" s="447">
        <f>AN4822</f>
        <v>9098650</v>
      </c>
      <c r="AO4821" s="447"/>
      <c r="AP4821" s="447">
        <f>AP4822</f>
        <v>9098650</v>
      </c>
      <c r="AQ4821" s="447"/>
    </row>
    <row r="4822" spans="2:43" ht="18" customHeight="1" x14ac:dyDescent="0.2">
      <c r="B4822" s="4"/>
      <c r="C4822" s="117"/>
      <c r="D4822" s="117"/>
      <c r="E4822" s="117"/>
      <c r="F4822" s="48"/>
      <c r="G4822" s="11"/>
      <c r="H4822" s="117"/>
      <c r="I4822" s="124"/>
      <c r="J4822" s="124"/>
      <c r="K4822" s="144"/>
      <c r="L4822" s="11"/>
      <c r="M4822" s="143"/>
      <c r="N4822" s="42"/>
      <c r="O4822" s="128"/>
      <c r="P4822" s="130"/>
      <c r="Q4822" s="130"/>
      <c r="R4822" s="72" t="s">
        <v>3</v>
      </c>
      <c r="S4822" s="181"/>
      <c r="T4822" s="73" t="s">
        <v>12</v>
      </c>
      <c r="V4822" s="74">
        <v>4267000</v>
      </c>
      <c r="X4822" s="74">
        <v>4913300</v>
      </c>
      <c r="Z4822" s="829">
        <v>4837900</v>
      </c>
      <c r="AB4822" s="74">
        <v>5290400</v>
      </c>
      <c r="AD4822" s="944">
        <v>5448000</v>
      </c>
      <c r="AF4822" s="74">
        <v>0</v>
      </c>
      <c r="AH4822" s="74">
        <f t="shared" si="883"/>
        <v>5448000</v>
      </c>
      <c r="AI4822" s="446"/>
      <c r="AJ4822" s="74">
        <f t="shared" ref="AJ4822" si="884">CEILING(AB4822*34/100,10)</f>
        <v>1798740</v>
      </c>
      <c r="AK4822" s="8"/>
      <c r="AL4822" s="74">
        <v>8408650</v>
      </c>
      <c r="AM4822" s="74"/>
      <c r="AN4822" s="74">
        <v>9098650</v>
      </c>
      <c r="AO4822" s="74"/>
      <c r="AP4822" s="74">
        <v>9098650</v>
      </c>
      <c r="AQ4822" s="74"/>
    </row>
    <row r="4823" spans="2:43" ht="18" customHeight="1" x14ac:dyDescent="0.2">
      <c r="B4823" s="4"/>
      <c r="C4823" s="117"/>
      <c r="D4823" s="117"/>
      <c r="E4823" s="117"/>
      <c r="F4823" s="48"/>
      <c r="G4823" s="11"/>
      <c r="H4823" s="117"/>
      <c r="I4823" s="124"/>
      <c r="J4823" s="124"/>
      <c r="K4823" s="144"/>
      <c r="L4823" s="11"/>
      <c r="M4823" s="143"/>
      <c r="N4823" s="42"/>
      <c r="O4823" s="128"/>
      <c r="P4823" s="130"/>
      <c r="Q4823" s="131">
        <v>4</v>
      </c>
      <c r="R4823" s="68"/>
      <c r="S4823" s="35"/>
      <c r="T4823" s="69" t="s">
        <v>13</v>
      </c>
      <c r="U4823" s="92"/>
      <c r="V4823" s="70">
        <f>V4824+V4825+V4826+V4827</f>
        <v>145000</v>
      </c>
      <c r="X4823" s="447">
        <f>X4824+X4825+X4826+X4827</f>
        <v>152300</v>
      </c>
      <c r="Z4823" s="447">
        <f>Z4824+Z4825+Z4826+Z4827</f>
        <v>197700</v>
      </c>
      <c r="AB4823" s="447">
        <f>AB4824+AB4825+AB4826+AB4827</f>
        <v>212500</v>
      </c>
      <c r="AD4823" s="447">
        <f>AD4824+AD4825+AD4826+AD4827</f>
        <v>226000</v>
      </c>
      <c r="AF4823" s="447">
        <f>AF4824+AF4825+AF4826+AF4827</f>
        <v>0</v>
      </c>
      <c r="AH4823" s="447">
        <f t="shared" si="883"/>
        <v>226000</v>
      </c>
      <c r="AI4823" s="8"/>
      <c r="AJ4823" s="447">
        <f>AJ4824+AJ4825+AJ4826+AJ4827</f>
        <v>72250</v>
      </c>
      <c r="AK4823" s="71"/>
      <c r="AL4823" s="447">
        <f>AL4824+AL4825+AL4826+AL4827</f>
        <v>257500</v>
      </c>
      <c r="AM4823" s="447"/>
      <c r="AN4823" s="447">
        <f>AN4824+AN4825+AN4826+AN4827</f>
        <v>278600</v>
      </c>
      <c r="AO4823" s="447"/>
      <c r="AP4823" s="447">
        <f>AP4824+AP4825+AP4826+AP4827</f>
        <v>278600</v>
      </c>
      <c r="AQ4823" s="447"/>
    </row>
    <row r="4824" spans="2:43" ht="18" customHeight="1" x14ac:dyDescent="0.2">
      <c r="B4824" s="4"/>
      <c r="C4824" s="117"/>
      <c r="D4824" s="117"/>
      <c r="E4824" s="117"/>
      <c r="F4824" s="48"/>
      <c r="G4824" s="11"/>
      <c r="H4824" s="117"/>
      <c r="I4824" s="124"/>
      <c r="J4824" s="124"/>
      <c r="K4824" s="144"/>
      <c r="L4824" s="11"/>
      <c r="M4824" s="143"/>
      <c r="N4824" s="42"/>
      <c r="O4824" s="128"/>
      <c r="P4824" s="130"/>
      <c r="Q4824" s="130"/>
      <c r="R4824" s="72" t="s">
        <v>3</v>
      </c>
      <c r="S4824" s="181"/>
      <c r="T4824" s="73" t="s">
        <v>13</v>
      </c>
      <c r="V4824" s="74">
        <v>145000</v>
      </c>
      <c r="X4824" s="74">
        <v>152300</v>
      </c>
      <c r="Z4824" s="829">
        <v>197700</v>
      </c>
      <c r="AB4824" s="74">
        <v>212500</v>
      </c>
      <c r="AD4824" s="944">
        <v>226000</v>
      </c>
      <c r="AF4824" s="74">
        <v>0</v>
      </c>
      <c r="AH4824" s="74">
        <f t="shared" si="883"/>
        <v>226000</v>
      </c>
      <c r="AI4824" s="446"/>
      <c r="AJ4824" s="74">
        <f t="shared" ref="AJ4824" si="885">CEILING(AB4824*34/100,10)</f>
        <v>72250</v>
      </c>
      <c r="AK4824" s="8"/>
      <c r="AL4824" s="74">
        <v>257500</v>
      </c>
      <c r="AM4824" s="74"/>
      <c r="AN4824" s="74">
        <v>278600</v>
      </c>
      <c r="AO4824" s="74"/>
      <c r="AP4824" s="74">
        <v>278600</v>
      </c>
      <c r="AQ4824" s="74"/>
    </row>
    <row r="4825" spans="2:43" ht="18" hidden="1" customHeight="1" x14ac:dyDescent="0.2">
      <c r="B4825" s="4"/>
      <c r="C4825" s="117"/>
      <c r="D4825" s="117"/>
      <c r="E4825" s="117"/>
      <c r="F4825" s="48"/>
      <c r="G4825" s="11"/>
      <c r="H4825" s="117"/>
      <c r="I4825" s="124"/>
      <c r="J4825" s="124"/>
      <c r="K4825" s="144"/>
      <c r="L4825" s="11"/>
      <c r="M4825" s="143"/>
      <c r="N4825" s="42"/>
      <c r="O4825" s="128"/>
      <c r="P4825" s="130"/>
      <c r="Q4825" s="130"/>
      <c r="R4825" s="72"/>
      <c r="S4825" s="181"/>
      <c r="T4825" s="73"/>
      <c r="V4825" s="74"/>
      <c r="X4825" s="74"/>
      <c r="Z4825" s="74"/>
      <c r="AB4825" s="74"/>
      <c r="AD4825" s="74"/>
      <c r="AF4825" s="74"/>
      <c r="AH4825" s="74">
        <f t="shared" si="883"/>
        <v>0</v>
      </c>
      <c r="AI4825" s="8"/>
      <c r="AJ4825" s="74"/>
      <c r="AK4825" s="8"/>
      <c r="AL4825" s="74"/>
      <c r="AM4825" s="74"/>
      <c r="AN4825" s="74"/>
      <c r="AO4825" s="74"/>
      <c r="AP4825" s="74"/>
      <c r="AQ4825" s="74"/>
    </row>
    <row r="4826" spans="2:43" ht="18" hidden="1" customHeight="1" x14ac:dyDescent="0.2">
      <c r="B4826" s="4"/>
      <c r="C4826" s="117"/>
      <c r="D4826" s="117"/>
      <c r="E4826" s="117"/>
      <c r="F4826" s="48"/>
      <c r="G4826" s="11"/>
      <c r="H4826" s="117"/>
      <c r="I4826" s="124"/>
      <c r="J4826" s="124"/>
      <c r="K4826" s="144"/>
      <c r="L4826" s="11"/>
      <c r="M4826" s="143"/>
      <c r="N4826" s="42"/>
      <c r="O4826" s="128"/>
      <c r="P4826" s="130"/>
      <c r="Q4826" s="130"/>
      <c r="R4826" s="72"/>
      <c r="S4826" s="181"/>
      <c r="T4826" s="73"/>
      <c r="V4826" s="74"/>
      <c r="X4826" s="74"/>
      <c r="Z4826" s="74"/>
      <c r="AB4826" s="74"/>
      <c r="AD4826" s="74"/>
      <c r="AF4826" s="74"/>
      <c r="AH4826" s="74">
        <f t="shared" si="883"/>
        <v>0</v>
      </c>
      <c r="AI4826" s="8"/>
      <c r="AJ4826" s="74"/>
      <c r="AK4826" s="8"/>
      <c r="AL4826" s="74"/>
      <c r="AM4826" s="74"/>
      <c r="AN4826" s="74"/>
      <c r="AO4826" s="74"/>
      <c r="AP4826" s="74"/>
      <c r="AQ4826" s="74"/>
    </row>
    <row r="4827" spans="2:43" ht="18" hidden="1" customHeight="1" x14ac:dyDescent="0.2">
      <c r="B4827" s="4"/>
      <c r="C4827" s="117"/>
      <c r="D4827" s="117"/>
      <c r="E4827" s="117"/>
      <c r="F4827" s="48"/>
      <c r="G4827" s="11"/>
      <c r="H4827" s="117"/>
      <c r="I4827" s="124"/>
      <c r="J4827" s="124"/>
      <c r="K4827" s="144"/>
      <c r="L4827" s="11"/>
      <c r="M4827" s="143"/>
      <c r="N4827" s="42"/>
      <c r="O4827" s="128"/>
      <c r="P4827" s="130"/>
      <c r="Q4827" s="130"/>
      <c r="R4827" s="72"/>
      <c r="S4827" s="181"/>
      <c r="T4827" s="73"/>
      <c r="V4827" s="74"/>
      <c r="X4827" s="74"/>
      <c r="Z4827" s="74"/>
      <c r="AB4827" s="74"/>
      <c r="AD4827" s="74"/>
      <c r="AF4827" s="74"/>
      <c r="AH4827" s="74">
        <f t="shared" si="883"/>
        <v>0</v>
      </c>
      <c r="AI4827" s="8"/>
      <c r="AJ4827" s="74"/>
      <c r="AK4827" s="8"/>
      <c r="AL4827" s="74"/>
      <c r="AM4827" s="74"/>
      <c r="AN4827" s="74"/>
      <c r="AO4827" s="74"/>
      <c r="AP4827" s="74"/>
      <c r="AQ4827" s="74"/>
    </row>
    <row r="4828" spans="2:43" ht="18" customHeight="1" x14ac:dyDescent="0.2">
      <c r="B4828" s="4"/>
      <c r="C4828" s="117"/>
      <c r="D4828" s="117"/>
      <c r="E4828" s="117"/>
      <c r="F4828" s="48"/>
      <c r="G4828" s="11"/>
      <c r="H4828" s="117"/>
      <c r="I4828" s="124"/>
      <c r="J4828" s="124"/>
      <c r="K4828" s="144"/>
      <c r="L4828" s="11"/>
      <c r="M4828" s="143"/>
      <c r="N4828" s="42"/>
      <c r="O4828" s="128"/>
      <c r="P4828" s="130"/>
      <c r="Q4828" s="140" t="s">
        <v>173</v>
      </c>
      <c r="R4828" s="84"/>
      <c r="S4828" s="250"/>
      <c r="T4828" s="69" t="s">
        <v>204</v>
      </c>
      <c r="U4828" s="92"/>
      <c r="V4828" s="70">
        <f>V4829</f>
        <v>299000</v>
      </c>
      <c r="X4828" s="447">
        <f>X4829</f>
        <v>436800</v>
      </c>
      <c r="Z4828" s="447">
        <f>Z4829</f>
        <v>342600</v>
      </c>
      <c r="AB4828" s="447">
        <f>AB4829</f>
        <v>388200</v>
      </c>
      <c r="AD4828" s="447">
        <f>AD4829</f>
        <v>60500</v>
      </c>
      <c r="AF4828" s="447">
        <f>AF4829</f>
        <v>0</v>
      </c>
      <c r="AH4828" s="447">
        <f t="shared" si="883"/>
        <v>60500</v>
      </c>
      <c r="AI4828" s="8"/>
      <c r="AJ4828" s="447">
        <f>AJ4829</f>
        <v>131990</v>
      </c>
      <c r="AK4828" s="71"/>
      <c r="AL4828" s="447">
        <f>AL4829</f>
        <v>589000</v>
      </c>
      <c r="AM4828" s="447"/>
      <c r="AN4828" s="447">
        <f>AN4829</f>
        <v>638500</v>
      </c>
      <c r="AO4828" s="447"/>
      <c r="AP4828" s="447">
        <f>AP4829</f>
        <v>638500</v>
      </c>
      <c r="AQ4828" s="447"/>
    </row>
    <row r="4829" spans="2:43" ht="18" customHeight="1" x14ac:dyDescent="0.2">
      <c r="B4829" s="4"/>
      <c r="C4829" s="117"/>
      <c r="D4829" s="117"/>
      <c r="E4829" s="117"/>
      <c r="F4829" s="48"/>
      <c r="G4829" s="11"/>
      <c r="H4829" s="117"/>
      <c r="I4829" s="124"/>
      <c r="J4829" s="124"/>
      <c r="K4829" s="144"/>
      <c r="L4829" s="11"/>
      <c r="M4829" s="143"/>
      <c r="N4829" s="42"/>
      <c r="O4829" s="128"/>
      <c r="P4829" s="130"/>
      <c r="Q4829" s="130"/>
      <c r="R4829" s="72" t="s">
        <v>3</v>
      </c>
      <c r="S4829" s="181"/>
      <c r="T4829" s="73" t="s">
        <v>204</v>
      </c>
      <c r="V4829" s="74">
        <v>299000</v>
      </c>
      <c r="X4829" s="74">
        <v>436800</v>
      </c>
      <c r="Z4829" s="829">
        <v>342600</v>
      </c>
      <c r="AB4829" s="74">
        <v>388200</v>
      </c>
      <c r="AD4829" s="944">
        <v>60500</v>
      </c>
      <c r="AF4829" s="74">
        <v>0</v>
      </c>
      <c r="AH4829" s="74">
        <f t="shared" si="883"/>
        <v>60500</v>
      </c>
      <c r="AI4829" s="446"/>
      <c r="AJ4829" s="74">
        <f t="shared" ref="AJ4829" si="886">CEILING(AB4829*34/100,10)</f>
        <v>131990</v>
      </c>
      <c r="AK4829" s="8"/>
      <c r="AL4829" s="74">
        <v>589000</v>
      </c>
      <c r="AM4829" s="74"/>
      <c r="AN4829" s="74">
        <v>638500</v>
      </c>
      <c r="AO4829" s="74"/>
      <c r="AP4829" s="74">
        <v>638500</v>
      </c>
      <c r="AQ4829" s="74"/>
    </row>
    <row r="4830" spans="2:43" ht="18" hidden="1" customHeight="1" x14ac:dyDescent="0.2">
      <c r="B4830" s="4"/>
      <c r="C4830" s="117"/>
      <c r="D4830" s="117"/>
      <c r="E4830" s="117"/>
      <c r="F4830" s="48"/>
      <c r="G4830" s="11"/>
      <c r="H4830" s="117"/>
      <c r="I4830" s="142"/>
      <c r="J4830" s="143"/>
      <c r="K4830" s="144"/>
      <c r="L4830" s="11"/>
      <c r="M4830" s="143"/>
      <c r="N4830" s="42"/>
      <c r="O4830" s="128"/>
      <c r="P4830" s="130"/>
      <c r="Q4830" s="131">
        <v>6</v>
      </c>
      <c r="R4830" s="68"/>
      <c r="S4830" s="35"/>
      <c r="T4830" s="69" t="s">
        <v>375</v>
      </c>
      <c r="U4830" s="92"/>
      <c r="V4830" s="70">
        <f>V4831</f>
        <v>0</v>
      </c>
      <c r="X4830" s="447">
        <f>X4831</f>
        <v>0</v>
      </c>
      <c r="Z4830" s="447">
        <f>Z4831</f>
        <v>0</v>
      </c>
      <c r="AB4830" s="447">
        <f>AB4831</f>
        <v>0</v>
      </c>
      <c r="AD4830" s="447">
        <f>AD4831</f>
        <v>0</v>
      </c>
      <c r="AF4830" s="447">
        <f>AF4831</f>
        <v>0</v>
      </c>
      <c r="AH4830" s="447">
        <f t="shared" si="883"/>
        <v>0</v>
      </c>
      <c r="AI4830" s="8"/>
      <c r="AJ4830" s="447">
        <f>AJ4831</f>
        <v>0</v>
      </c>
      <c r="AK4830" s="71"/>
      <c r="AL4830" s="447">
        <f>AL4831</f>
        <v>0</v>
      </c>
      <c r="AM4830" s="447"/>
      <c r="AN4830" s="447">
        <f>AN4831</f>
        <v>0</v>
      </c>
      <c r="AO4830" s="447"/>
      <c r="AP4830" s="447">
        <f>AP4831</f>
        <v>0</v>
      </c>
      <c r="AQ4830" s="447"/>
    </row>
    <row r="4831" spans="2:43" ht="18" hidden="1" customHeight="1" x14ac:dyDescent="0.2">
      <c r="B4831" s="4"/>
      <c r="C4831" s="117"/>
      <c r="D4831" s="117"/>
      <c r="E4831" s="117"/>
      <c r="F4831" s="48"/>
      <c r="G4831" s="11"/>
      <c r="H4831" s="117"/>
      <c r="I4831" s="142"/>
      <c r="J4831" s="143"/>
      <c r="K4831" s="144"/>
      <c r="L4831" s="11"/>
      <c r="M4831" s="143"/>
      <c r="N4831" s="42"/>
      <c r="O4831" s="128"/>
      <c r="P4831" s="130"/>
      <c r="Q4831" s="130"/>
      <c r="R4831" s="72" t="s">
        <v>3</v>
      </c>
      <c r="S4831" s="181"/>
      <c r="T4831" s="73" t="s">
        <v>375</v>
      </c>
      <c r="V4831" s="74">
        <v>0</v>
      </c>
      <c r="X4831" s="74">
        <v>0</v>
      </c>
      <c r="Z4831" s="74">
        <v>0</v>
      </c>
      <c r="AB4831" s="74">
        <v>0</v>
      </c>
      <c r="AD4831" s="74">
        <v>0</v>
      </c>
      <c r="AF4831" s="74">
        <v>0</v>
      </c>
      <c r="AH4831" s="74">
        <f t="shared" si="883"/>
        <v>0</v>
      </c>
      <c r="AI4831" s="446"/>
      <c r="AJ4831" s="74">
        <v>0</v>
      </c>
      <c r="AK4831" s="8"/>
      <c r="AL4831" s="74">
        <v>0</v>
      </c>
      <c r="AM4831" s="74"/>
      <c r="AN4831" s="74">
        <v>0</v>
      </c>
      <c r="AO4831" s="74"/>
      <c r="AP4831" s="74">
        <v>0</v>
      </c>
      <c r="AQ4831" s="74"/>
    </row>
    <row r="4832" spans="2:43" ht="18" customHeight="1" x14ac:dyDescent="0.2">
      <c r="B4832" s="4"/>
      <c r="C4832" s="117"/>
      <c r="D4832" s="117"/>
      <c r="E4832" s="117"/>
      <c r="F4832" s="48"/>
      <c r="G4832" s="11"/>
      <c r="H4832" s="117"/>
      <c r="I4832" s="124"/>
      <c r="J4832" s="124"/>
      <c r="K4832" s="144"/>
      <c r="L4832" s="11"/>
      <c r="M4832" s="143"/>
      <c r="N4832" s="42"/>
      <c r="O4832" s="128"/>
      <c r="P4832" s="129">
        <v>2</v>
      </c>
      <c r="Q4832" s="129"/>
      <c r="R4832" s="64"/>
      <c r="S4832" s="234"/>
      <c r="T4832" s="65" t="s">
        <v>75</v>
      </c>
      <c r="U4832" s="155"/>
      <c r="V4832" s="66">
        <f>V4833</f>
        <v>75000</v>
      </c>
      <c r="X4832" s="66">
        <f>X4833</f>
        <v>60000</v>
      </c>
      <c r="Z4832" s="66">
        <f>Z4833</f>
        <v>103200</v>
      </c>
      <c r="AB4832" s="66">
        <f>AB4833+AB4835</f>
        <v>320300</v>
      </c>
      <c r="AD4832" s="66">
        <f>AD4833+AD4835</f>
        <v>644400</v>
      </c>
      <c r="AF4832" s="66">
        <f>AF4833+AF4835</f>
        <v>0</v>
      </c>
      <c r="AH4832" s="66">
        <v>320300</v>
      </c>
      <c r="AI4832" s="8"/>
      <c r="AJ4832" s="66">
        <f>AJ4833+AJ4835</f>
        <v>108910</v>
      </c>
      <c r="AK4832" s="67"/>
      <c r="AL4832" s="66">
        <f>AL4833+AL4835</f>
        <v>726650</v>
      </c>
      <c r="AM4832" s="66"/>
      <c r="AN4832" s="66">
        <f>AN4833+AN4835</f>
        <v>786150</v>
      </c>
      <c r="AO4832" s="66"/>
      <c r="AP4832" s="66">
        <f>AP4833+AP4835</f>
        <v>786150</v>
      </c>
      <c r="AQ4832" s="66"/>
    </row>
    <row r="4833" spans="2:43" ht="18" customHeight="1" x14ac:dyDescent="0.2">
      <c r="B4833" s="4"/>
      <c r="C4833" s="117"/>
      <c r="D4833" s="117"/>
      <c r="E4833" s="117"/>
      <c r="F4833" s="48"/>
      <c r="G4833" s="11"/>
      <c r="H4833" s="117"/>
      <c r="I4833" s="124"/>
      <c r="J4833" s="124"/>
      <c r="K4833" s="144"/>
      <c r="L4833" s="11"/>
      <c r="M4833" s="143"/>
      <c r="N4833" s="42"/>
      <c r="O4833" s="128"/>
      <c r="P4833" s="130"/>
      <c r="Q4833" s="140">
        <v>1</v>
      </c>
      <c r="R4833" s="68"/>
      <c r="S4833" s="35"/>
      <c r="T4833" s="69" t="s">
        <v>76</v>
      </c>
      <c r="U4833" s="92"/>
      <c r="V4833" s="70">
        <f>V4834</f>
        <v>75000</v>
      </c>
      <c r="X4833" s="447">
        <f>X4834</f>
        <v>60000</v>
      </c>
      <c r="Z4833" s="447">
        <f>Z4834</f>
        <v>103200</v>
      </c>
      <c r="AB4833" s="447">
        <f>AB4834</f>
        <v>320300</v>
      </c>
      <c r="AD4833" s="447">
        <f>AD4834</f>
        <v>644400</v>
      </c>
      <c r="AF4833" s="447">
        <f>AF4834</f>
        <v>0</v>
      </c>
      <c r="AH4833" s="447">
        <f t="shared" si="883"/>
        <v>644400</v>
      </c>
      <c r="AI4833" s="67"/>
      <c r="AJ4833" s="447">
        <f>AJ4834</f>
        <v>108910</v>
      </c>
      <c r="AK4833" s="71"/>
      <c r="AL4833" s="447">
        <f>AL4834</f>
        <v>723700</v>
      </c>
      <c r="AM4833" s="447"/>
      <c r="AN4833" s="447">
        <f>AN4834</f>
        <v>782950</v>
      </c>
      <c r="AO4833" s="447"/>
      <c r="AP4833" s="447">
        <f>AP4834</f>
        <v>782950</v>
      </c>
      <c r="AQ4833" s="447"/>
    </row>
    <row r="4834" spans="2:43" ht="18" customHeight="1" x14ac:dyDescent="0.2">
      <c r="B4834" s="4"/>
      <c r="C4834" s="117"/>
      <c r="D4834" s="117"/>
      <c r="E4834" s="117"/>
      <c r="F4834" s="48"/>
      <c r="G4834" s="11"/>
      <c r="H4834" s="117"/>
      <c r="I4834" s="124"/>
      <c r="J4834" s="124"/>
      <c r="K4834" s="144"/>
      <c r="L4834" s="11"/>
      <c r="M4834" s="143"/>
      <c r="N4834" s="42"/>
      <c r="O4834" s="128"/>
      <c r="P4834" s="130"/>
      <c r="Q4834" s="130"/>
      <c r="R4834" s="72" t="s">
        <v>14</v>
      </c>
      <c r="S4834" s="181"/>
      <c r="T4834" s="73" t="s">
        <v>206</v>
      </c>
      <c r="V4834" s="74">
        <v>75000</v>
      </c>
      <c r="X4834" s="74">
        <v>60000</v>
      </c>
      <c r="Z4834" s="829">
        <v>103200</v>
      </c>
      <c r="AB4834" s="74">
        <v>320300</v>
      </c>
      <c r="AD4834" s="944">
        <v>644400</v>
      </c>
      <c r="AF4834" s="74">
        <v>0</v>
      </c>
      <c r="AH4834" s="74">
        <f t="shared" si="883"/>
        <v>644400</v>
      </c>
      <c r="AI4834" s="446"/>
      <c r="AJ4834" s="74">
        <f t="shared" ref="AJ4834" si="887">CEILING(AB4834*34/100,10)</f>
        <v>108910</v>
      </c>
      <c r="AK4834" s="8"/>
      <c r="AL4834" s="74">
        <v>723700</v>
      </c>
      <c r="AM4834" s="74"/>
      <c r="AN4834" s="74">
        <v>782950</v>
      </c>
      <c r="AO4834" s="74"/>
      <c r="AP4834" s="74">
        <v>782950</v>
      </c>
      <c r="AQ4834" s="74"/>
    </row>
    <row r="4835" spans="2:43" ht="18" customHeight="1" x14ac:dyDescent="0.2">
      <c r="B4835" s="4"/>
      <c r="C4835" s="117"/>
      <c r="D4835" s="117"/>
      <c r="E4835" s="117"/>
      <c r="F4835" s="48"/>
      <c r="G4835" s="11"/>
      <c r="H4835" s="117"/>
      <c r="I4835" s="124"/>
      <c r="J4835" s="124"/>
      <c r="K4835" s="144"/>
      <c r="L4835" s="11"/>
      <c r="M4835" s="143"/>
      <c r="N4835" s="42"/>
      <c r="O4835" s="128"/>
      <c r="P4835" s="130"/>
      <c r="Q4835" s="140">
        <v>4</v>
      </c>
      <c r="R4835" s="68"/>
      <c r="S4835" s="35"/>
      <c r="T4835" s="450" t="s">
        <v>13</v>
      </c>
      <c r="U4835" s="92"/>
      <c r="V4835" s="70">
        <f>V4836</f>
        <v>450000</v>
      </c>
      <c r="X4835" s="447">
        <f>X4836</f>
        <v>470600</v>
      </c>
      <c r="Z4835" s="447">
        <f>Z4836</f>
        <v>282000</v>
      </c>
      <c r="AB4835" s="447">
        <f>AB4836</f>
        <v>0</v>
      </c>
      <c r="AD4835" s="447">
        <f>AD4836</f>
        <v>0</v>
      </c>
      <c r="AF4835" s="447">
        <f>AF4836</f>
        <v>0</v>
      </c>
      <c r="AH4835" s="447">
        <f t="shared" si="883"/>
        <v>0</v>
      </c>
      <c r="AI4835" s="67"/>
      <c r="AJ4835" s="447">
        <f>AJ4836</f>
        <v>0</v>
      </c>
      <c r="AK4835" s="71"/>
      <c r="AL4835" s="447">
        <f>AL4836</f>
        <v>2950</v>
      </c>
      <c r="AM4835" s="447"/>
      <c r="AN4835" s="447">
        <f>AN4836</f>
        <v>3200</v>
      </c>
      <c r="AO4835" s="447"/>
      <c r="AP4835" s="447">
        <f>AP4836</f>
        <v>3200</v>
      </c>
      <c r="AQ4835" s="447"/>
    </row>
    <row r="4836" spans="2:43" ht="18" customHeight="1" x14ac:dyDescent="0.2">
      <c r="B4836" s="4"/>
      <c r="C4836" s="117"/>
      <c r="D4836" s="117"/>
      <c r="E4836" s="117"/>
      <c r="F4836" s="48"/>
      <c r="G4836" s="11"/>
      <c r="H4836" s="117"/>
      <c r="I4836" s="124"/>
      <c r="J4836" s="124"/>
      <c r="K4836" s="144"/>
      <c r="L4836" s="11"/>
      <c r="M4836" s="143"/>
      <c r="N4836" s="42"/>
      <c r="O4836" s="128"/>
      <c r="P4836" s="130"/>
      <c r="Q4836" s="130"/>
      <c r="R4836" s="72" t="s">
        <v>14</v>
      </c>
      <c r="S4836" s="181"/>
      <c r="T4836" s="73" t="s">
        <v>649</v>
      </c>
      <c r="V4836" s="74">
        <v>450000</v>
      </c>
      <c r="X4836" s="74">
        <v>470600</v>
      </c>
      <c r="Z4836" s="829">
        <v>282000</v>
      </c>
      <c r="AB4836" s="74">
        <v>0</v>
      </c>
      <c r="AD4836" s="944">
        <v>0</v>
      </c>
      <c r="AF4836" s="74">
        <v>0</v>
      </c>
      <c r="AH4836" s="74">
        <f t="shared" si="883"/>
        <v>0</v>
      </c>
      <c r="AI4836" s="446"/>
      <c r="AJ4836" s="74">
        <f t="shared" ref="AJ4836" si="888">CEILING(AB4836*34/100,10)</f>
        <v>0</v>
      </c>
      <c r="AK4836" s="8"/>
      <c r="AL4836" s="74">
        <v>2950</v>
      </c>
      <c r="AM4836" s="74"/>
      <c r="AN4836" s="74">
        <v>3200</v>
      </c>
      <c r="AO4836" s="74"/>
      <c r="AP4836" s="74">
        <v>3200</v>
      </c>
      <c r="AQ4836" s="74"/>
    </row>
    <row r="4837" spans="2:43" ht="18" customHeight="1" x14ac:dyDescent="0.2">
      <c r="B4837" s="4"/>
      <c r="C4837" s="117"/>
      <c r="D4837" s="117"/>
      <c r="E4837" s="117"/>
      <c r="F4837" s="48"/>
      <c r="G4837" s="11"/>
      <c r="H4837" s="117"/>
      <c r="I4837" s="124"/>
      <c r="J4837" s="124"/>
      <c r="K4837" s="144"/>
      <c r="L4837" s="11"/>
      <c r="M4837" s="143"/>
      <c r="N4837" s="42"/>
      <c r="O4837" s="128"/>
      <c r="P4837" s="129">
        <v>4</v>
      </c>
      <c r="Q4837" s="129"/>
      <c r="R4837" s="64"/>
      <c r="S4837" s="234"/>
      <c r="T4837" s="65" t="s">
        <v>376</v>
      </c>
      <c r="U4837" s="155"/>
      <c r="V4837" s="66">
        <f>V4838</f>
        <v>1000</v>
      </c>
      <c r="X4837" s="66">
        <f>X4838</f>
        <v>1400</v>
      </c>
      <c r="Z4837" s="66">
        <f>Z4838</f>
        <v>8000</v>
      </c>
      <c r="AB4837" s="66">
        <f>AB4838</f>
        <v>6400</v>
      </c>
      <c r="AD4837" s="66">
        <f>AD4838</f>
        <v>36000</v>
      </c>
      <c r="AF4837" s="66">
        <f>AF4838</f>
        <v>0</v>
      </c>
      <c r="AH4837" s="66">
        <f t="shared" si="883"/>
        <v>36000</v>
      </c>
      <c r="AI4837" s="8"/>
      <c r="AJ4837" s="66">
        <f>AJ4838</f>
        <v>2180</v>
      </c>
      <c r="AK4837" s="67"/>
      <c r="AL4837" s="66">
        <f>AL4838</f>
        <v>23850</v>
      </c>
      <c r="AM4837" s="66"/>
      <c r="AN4837" s="66">
        <f>AN4838</f>
        <v>25750</v>
      </c>
      <c r="AO4837" s="66"/>
      <c r="AP4837" s="66">
        <f>AP4838</f>
        <v>25750</v>
      </c>
      <c r="AQ4837" s="66"/>
    </row>
    <row r="4838" spans="2:43" ht="18" customHeight="1" x14ac:dyDescent="0.2">
      <c r="B4838" s="4"/>
      <c r="C4838" s="117"/>
      <c r="D4838" s="117"/>
      <c r="E4838" s="117"/>
      <c r="F4838" s="48"/>
      <c r="G4838" s="11"/>
      <c r="H4838" s="117"/>
      <c r="I4838" s="124"/>
      <c r="J4838" s="124"/>
      <c r="K4838" s="144"/>
      <c r="L4838" s="11"/>
      <c r="M4838" s="143"/>
      <c r="N4838" s="42"/>
      <c r="O4838" s="128"/>
      <c r="P4838" s="130"/>
      <c r="Q4838" s="131">
        <v>1</v>
      </c>
      <c r="R4838" s="84"/>
      <c r="S4838" s="250"/>
      <c r="T4838" s="69" t="s">
        <v>76</v>
      </c>
      <c r="U4838" s="92"/>
      <c r="V4838" s="70">
        <f>V4839+V4840</f>
        <v>1000</v>
      </c>
      <c r="X4838" s="447">
        <f>X4839+X4840</f>
        <v>1400</v>
      </c>
      <c r="Z4838" s="447">
        <f>Z4839+Z4840</f>
        <v>8000</v>
      </c>
      <c r="AB4838" s="447">
        <f>AB4839+AB4840</f>
        <v>6400</v>
      </c>
      <c r="AD4838" s="447">
        <f>AD4839+AD4840</f>
        <v>36000</v>
      </c>
      <c r="AF4838" s="447">
        <f>AF4839+AF4840</f>
        <v>0</v>
      </c>
      <c r="AH4838" s="447">
        <f t="shared" si="883"/>
        <v>36000</v>
      </c>
      <c r="AI4838" s="67"/>
      <c r="AJ4838" s="447">
        <f>AJ4839+AJ4840</f>
        <v>2180</v>
      </c>
      <c r="AK4838" s="71"/>
      <c r="AL4838" s="447">
        <f>AL4839+AL4840</f>
        <v>23850</v>
      </c>
      <c r="AM4838" s="447"/>
      <c r="AN4838" s="447">
        <f>AN4839+AN4840</f>
        <v>25750</v>
      </c>
      <c r="AO4838" s="447"/>
      <c r="AP4838" s="447">
        <f>AP4839+AP4840</f>
        <v>25750</v>
      </c>
      <c r="AQ4838" s="447"/>
    </row>
    <row r="4839" spans="2:43" ht="18" hidden="1" customHeight="1" x14ac:dyDescent="0.2">
      <c r="B4839" s="4"/>
      <c r="C4839" s="117"/>
      <c r="D4839" s="117"/>
      <c r="E4839" s="117"/>
      <c r="F4839" s="48"/>
      <c r="G4839" s="11"/>
      <c r="H4839" s="117"/>
      <c r="I4839" s="124"/>
      <c r="J4839" s="124"/>
      <c r="K4839" s="144"/>
      <c r="L4839" s="11"/>
      <c r="M4839" s="143"/>
      <c r="N4839" s="42"/>
      <c r="O4839" s="128"/>
      <c r="P4839" s="130"/>
      <c r="Q4839" s="130"/>
      <c r="R4839" s="72" t="s">
        <v>14</v>
      </c>
      <c r="S4839" s="181"/>
      <c r="T4839" s="73" t="s">
        <v>377</v>
      </c>
      <c r="V4839" s="74">
        <v>0</v>
      </c>
      <c r="X4839" s="74">
        <v>0</v>
      </c>
      <c r="Z4839" s="74">
        <v>0</v>
      </c>
      <c r="AB4839" s="74">
        <v>0</v>
      </c>
      <c r="AD4839" s="74">
        <v>0</v>
      </c>
      <c r="AF4839" s="74">
        <v>0</v>
      </c>
      <c r="AH4839" s="74">
        <f t="shared" si="883"/>
        <v>0</v>
      </c>
      <c r="AI4839" s="446"/>
      <c r="AJ4839" s="74">
        <v>0</v>
      </c>
      <c r="AK4839" s="8"/>
      <c r="AL4839" s="74">
        <v>0</v>
      </c>
      <c r="AM4839" s="74"/>
      <c r="AN4839" s="74">
        <v>0</v>
      </c>
      <c r="AO4839" s="74"/>
      <c r="AP4839" s="74">
        <v>0</v>
      </c>
      <c r="AQ4839" s="74"/>
    </row>
    <row r="4840" spans="2:43" ht="18" customHeight="1" x14ac:dyDescent="0.2">
      <c r="B4840" s="4"/>
      <c r="C4840" s="117"/>
      <c r="D4840" s="117"/>
      <c r="E4840" s="117"/>
      <c r="F4840" s="48"/>
      <c r="G4840" s="11"/>
      <c r="H4840" s="117"/>
      <c r="I4840" s="124"/>
      <c r="J4840" s="124"/>
      <c r="K4840" s="144"/>
      <c r="L4840" s="11"/>
      <c r="M4840" s="143"/>
      <c r="N4840" s="42"/>
      <c r="O4840" s="128"/>
      <c r="P4840" s="130"/>
      <c r="Q4840" s="130"/>
      <c r="R4840" s="72">
        <v>90</v>
      </c>
      <c r="S4840" s="181"/>
      <c r="T4840" s="73" t="s">
        <v>500</v>
      </c>
      <c r="V4840" s="74">
        <v>1000</v>
      </c>
      <c r="X4840" s="74">
        <v>1400</v>
      </c>
      <c r="Z4840" s="829">
        <v>8000</v>
      </c>
      <c r="AB4840" s="74">
        <v>6400</v>
      </c>
      <c r="AD4840" s="944">
        <v>36000</v>
      </c>
      <c r="AF4840" s="74">
        <v>0</v>
      </c>
      <c r="AH4840" s="74">
        <f t="shared" si="883"/>
        <v>36000</v>
      </c>
      <c r="AI4840" s="8"/>
      <c r="AJ4840" s="74">
        <f t="shared" ref="AJ4840" si="889">CEILING(AB4840*34/100,10)</f>
        <v>2180</v>
      </c>
      <c r="AK4840" s="8"/>
      <c r="AL4840" s="74">
        <v>23850</v>
      </c>
      <c r="AM4840" s="74"/>
      <c r="AN4840" s="74">
        <v>25750</v>
      </c>
      <c r="AO4840" s="74"/>
      <c r="AP4840" s="74">
        <v>25750</v>
      </c>
      <c r="AQ4840" s="74"/>
    </row>
    <row r="4841" spans="2:43" ht="18" customHeight="1" x14ac:dyDescent="0.2">
      <c r="B4841" s="4"/>
      <c r="C4841" s="117"/>
      <c r="D4841" s="117"/>
      <c r="E4841" s="117"/>
      <c r="F4841" s="48"/>
      <c r="G4841" s="11"/>
      <c r="H4841" s="117"/>
      <c r="I4841" s="124"/>
      <c r="J4841" s="124"/>
      <c r="K4841" s="144"/>
      <c r="L4841" s="11"/>
      <c r="M4841" s="143"/>
      <c r="N4841" s="42"/>
      <c r="O4841" s="127" t="s">
        <v>0</v>
      </c>
      <c r="P4841" s="123"/>
      <c r="Q4841" s="123"/>
      <c r="R4841" s="49"/>
      <c r="S4841" s="18"/>
      <c r="T4841" s="50" t="s">
        <v>60</v>
      </c>
      <c r="U4841" s="76"/>
      <c r="V4841" s="51">
        <f>V4842+V4847+V4851</f>
        <v>2899250</v>
      </c>
      <c r="X4841" s="51">
        <f>X4842+X4847+X4851</f>
        <v>4395600</v>
      </c>
      <c r="Z4841" s="51">
        <f>Z4842+Z4847+Z4851</f>
        <v>3639700</v>
      </c>
      <c r="AB4841" s="51">
        <f>AB4842+AB4847+AB4851</f>
        <v>4639800</v>
      </c>
      <c r="AD4841" s="51">
        <f>AD4842+AD4847+AD4851</f>
        <v>4941800</v>
      </c>
      <c r="AF4841" s="51">
        <f>AF4842+AF4847+AF4851</f>
        <v>0</v>
      </c>
      <c r="AH4841" s="51">
        <f t="shared" si="883"/>
        <v>4941800</v>
      </c>
      <c r="AI4841" s="8"/>
      <c r="AJ4841" s="51">
        <f>AJ4842+AJ4847+AJ4851</f>
        <v>1577550</v>
      </c>
      <c r="AK4841" s="5"/>
      <c r="AL4841" s="51">
        <f>AL4842+AL4847+AL4851</f>
        <v>6094000</v>
      </c>
      <c r="AM4841" s="51"/>
      <c r="AN4841" s="51">
        <f>AN4842+AN4847+AN4851</f>
        <v>6594450</v>
      </c>
      <c r="AO4841" s="51"/>
      <c r="AP4841" s="51">
        <f>AP4842+AP4847+AP4851</f>
        <v>6594450</v>
      </c>
      <c r="AQ4841" s="51"/>
    </row>
    <row r="4842" spans="2:43" ht="18" customHeight="1" x14ac:dyDescent="0.2">
      <c r="B4842" s="4"/>
      <c r="C4842" s="117"/>
      <c r="D4842" s="117"/>
      <c r="E4842" s="117"/>
      <c r="F4842" s="48"/>
      <c r="G4842" s="11"/>
      <c r="H4842" s="117"/>
      <c r="I4842" s="124"/>
      <c r="J4842" s="124"/>
      <c r="K4842" s="144"/>
      <c r="L4842" s="11"/>
      <c r="M4842" s="143"/>
      <c r="N4842" s="42"/>
      <c r="O4842" s="128"/>
      <c r="P4842" s="129">
        <v>1</v>
      </c>
      <c r="Q4842" s="129"/>
      <c r="R4842" s="64"/>
      <c r="S4842" s="234"/>
      <c r="T4842" s="65" t="s">
        <v>8</v>
      </c>
      <c r="U4842" s="155"/>
      <c r="V4842" s="66">
        <f>V4843</f>
        <v>2879000</v>
      </c>
      <c r="X4842" s="66">
        <f>X4843</f>
        <v>4385400</v>
      </c>
      <c r="Z4842" s="66">
        <f>Z4843</f>
        <v>3621200</v>
      </c>
      <c r="AB4842" s="66">
        <f>AB4843</f>
        <v>4578700</v>
      </c>
      <c r="AD4842" s="66">
        <f>AD4843</f>
        <v>4809000</v>
      </c>
      <c r="AF4842" s="66">
        <f>AF4843</f>
        <v>0</v>
      </c>
      <c r="AH4842" s="66">
        <f t="shared" si="883"/>
        <v>4809000</v>
      </c>
      <c r="AI4842" s="5"/>
      <c r="AJ4842" s="66">
        <f>AJ4843</f>
        <v>1556770</v>
      </c>
      <c r="AK4842" s="67"/>
      <c r="AL4842" s="66">
        <f>AL4843</f>
        <v>5930350</v>
      </c>
      <c r="AM4842" s="66"/>
      <c r="AN4842" s="66">
        <f>AN4843</f>
        <v>6417350</v>
      </c>
      <c r="AO4842" s="66"/>
      <c r="AP4842" s="66">
        <f>AP4843</f>
        <v>6417350</v>
      </c>
      <c r="AQ4842" s="66"/>
    </row>
    <row r="4843" spans="2:43" ht="18" customHeight="1" x14ac:dyDescent="0.2">
      <c r="B4843" s="4"/>
      <c r="C4843" s="117"/>
      <c r="D4843" s="117"/>
      <c r="E4843" s="117"/>
      <c r="F4843" s="48"/>
      <c r="G4843" s="11"/>
      <c r="H4843" s="117"/>
      <c r="I4843" s="124"/>
      <c r="J4843" s="124"/>
      <c r="K4843" s="144"/>
      <c r="L4843" s="11"/>
      <c r="M4843" s="143"/>
      <c r="N4843" s="42"/>
      <c r="O4843" s="128"/>
      <c r="P4843" s="130"/>
      <c r="Q4843" s="131">
        <v>6</v>
      </c>
      <c r="R4843" s="72"/>
      <c r="S4843" s="181"/>
      <c r="T4843" s="69" t="s">
        <v>62</v>
      </c>
      <c r="U4843" s="92"/>
      <c r="V4843" s="70">
        <f>SUM(V4844:V4846)</f>
        <v>2879000</v>
      </c>
      <c r="X4843" s="447">
        <f>SUM(X4844:X4846)</f>
        <v>4385400</v>
      </c>
      <c r="Z4843" s="447">
        <f>SUM(Z4844:Z4846)</f>
        <v>3621200</v>
      </c>
      <c r="AB4843" s="447">
        <f>SUM(AB4844:AB4846)</f>
        <v>4578700</v>
      </c>
      <c r="AD4843" s="447">
        <f>SUM(AD4844:AD4846)</f>
        <v>4809000</v>
      </c>
      <c r="AF4843" s="447">
        <f>SUM(AF4844:AF4846)</f>
        <v>0</v>
      </c>
      <c r="AH4843" s="447">
        <f t="shared" si="883"/>
        <v>4809000</v>
      </c>
      <c r="AI4843" s="67"/>
      <c r="AJ4843" s="447">
        <f>SUM(AJ4844:AJ4846)</f>
        <v>1556770</v>
      </c>
      <c r="AK4843" s="71"/>
      <c r="AL4843" s="447">
        <f>SUM(AL4844:AL4846)</f>
        <v>5930350</v>
      </c>
      <c r="AM4843" s="447"/>
      <c r="AN4843" s="447">
        <f>SUM(AN4844:AN4846)</f>
        <v>6417350</v>
      </c>
      <c r="AO4843" s="447"/>
      <c r="AP4843" s="447">
        <f>SUM(AP4844:AP4846)</f>
        <v>6417350</v>
      </c>
      <c r="AQ4843" s="447"/>
    </row>
    <row r="4844" spans="2:43" ht="18" customHeight="1" x14ac:dyDescent="0.2">
      <c r="B4844" s="4"/>
      <c r="C4844" s="117"/>
      <c r="D4844" s="117"/>
      <c r="E4844" s="117"/>
      <c r="F4844" s="48"/>
      <c r="G4844" s="11"/>
      <c r="H4844" s="117"/>
      <c r="I4844" s="124"/>
      <c r="J4844" s="124"/>
      <c r="K4844" s="144"/>
      <c r="L4844" s="11"/>
      <c r="M4844" s="143"/>
      <c r="N4844" s="42"/>
      <c r="O4844" s="128"/>
      <c r="P4844" s="130"/>
      <c r="Q4844" s="131"/>
      <c r="R4844" s="72">
        <v>1</v>
      </c>
      <c r="S4844" s="181"/>
      <c r="T4844" s="73" t="s">
        <v>430</v>
      </c>
      <c r="V4844" s="74">
        <v>1737000</v>
      </c>
      <c r="X4844" s="74">
        <v>2729900</v>
      </c>
      <c r="Z4844" s="829">
        <v>2252200</v>
      </c>
      <c r="AB4844" s="74">
        <v>3390800</v>
      </c>
      <c r="AD4844" s="944">
        <v>2982000</v>
      </c>
      <c r="AF4844" s="74">
        <v>0</v>
      </c>
      <c r="AH4844" s="74">
        <f t="shared" si="883"/>
        <v>2982000</v>
      </c>
      <c r="AI4844" s="446"/>
      <c r="AJ4844" s="74">
        <f t="shared" ref="AJ4844:AJ4845" si="890">CEILING(AB4844*34/100,10)</f>
        <v>1152880</v>
      </c>
      <c r="AK4844" s="8"/>
      <c r="AL4844" s="74">
        <v>4374500</v>
      </c>
      <c r="AM4844" s="74"/>
      <c r="AN4844" s="74">
        <v>4733800</v>
      </c>
      <c r="AO4844" s="74"/>
      <c r="AP4844" s="74">
        <v>4733800</v>
      </c>
      <c r="AQ4844" s="74"/>
    </row>
    <row r="4845" spans="2:43" ht="18" customHeight="1" x14ac:dyDescent="0.2">
      <c r="B4845" s="4"/>
      <c r="C4845" s="117"/>
      <c r="D4845" s="117"/>
      <c r="E4845" s="117"/>
      <c r="F4845" s="48"/>
      <c r="G4845" s="11"/>
      <c r="H4845" s="117"/>
      <c r="I4845" s="124"/>
      <c r="J4845" s="124"/>
      <c r="K4845" s="144"/>
      <c r="L4845" s="11"/>
      <c r="M4845" s="143"/>
      <c r="N4845" s="42"/>
      <c r="O4845" s="128"/>
      <c r="P4845" s="130"/>
      <c r="Q4845" s="131"/>
      <c r="R4845" s="72">
        <v>2</v>
      </c>
      <c r="S4845" s="181"/>
      <c r="T4845" s="73" t="s">
        <v>386</v>
      </c>
      <c r="V4845" s="74">
        <v>1142000</v>
      </c>
      <c r="X4845" s="74">
        <v>1655500</v>
      </c>
      <c r="Z4845" s="829">
        <v>1369000</v>
      </c>
      <c r="AB4845" s="74">
        <v>1187900</v>
      </c>
      <c r="AD4845" s="944">
        <v>1827000</v>
      </c>
      <c r="AF4845" s="74">
        <v>0</v>
      </c>
      <c r="AH4845" s="74">
        <f t="shared" si="883"/>
        <v>1827000</v>
      </c>
      <c r="AI4845" s="8"/>
      <c r="AJ4845" s="74">
        <f t="shared" si="890"/>
        <v>403890</v>
      </c>
      <c r="AK4845" s="8"/>
      <c r="AL4845" s="74">
        <v>1555850</v>
      </c>
      <c r="AM4845" s="74"/>
      <c r="AN4845" s="74">
        <v>1683550</v>
      </c>
      <c r="AO4845" s="74"/>
      <c r="AP4845" s="74">
        <v>1683550</v>
      </c>
      <c r="AQ4845" s="74"/>
    </row>
    <row r="4846" spans="2:43" ht="18" hidden="1" customHeight="1" x14ac:dyDescent="0.2">
      <c r="B4846" s="4"/>
      <c r="C4846" s="117"/>
      <c r="D4846" s="117"/>
      <c r="E4846" s="117"/>
      <c r="F4846" s="48"/>
      <c r="G4846" s="11"/>
      <c r="H4846" s="117"/>
      <c r="I4846" s="124"/>
      <c r="J4846" s="124"/>
      <c r="K4846" s="144"/>
      <c r="L4846" s="11"/>
      <c r="M4846" s="143"/>
      <c r="N4846" s="42"/>
      <c r="O4846" s="128"/>
      <c r="P4846" s="130"/>
      <c r="Q4846" s="131"/>
      <c r="R4846" s="72">
        <v>8</v>
      </c>
      <c r="S4846" s="181"/>
      <c r="T4846" s="73" t="s">
        <v>463</v>
      </c>
      <c r="V4846" s="74">
        <v>0</v>
      </c>
      <c r="X4846" s="74">
        <v>0</v>
      </c>
      <c r="Z4846" s="74">
        <v>0</v>
      </c>
      <c r="AB4846" s="74">
        <v>0</v>
      </c>
      <c r="AD4846" s="74">
        <v>0</v>
      </c>
      <c r="AF4846" s="74">
        <v>0</v>
      </c>
      <c r="AH4846" s="74">
        <f t="shared" si="883"/>
        <v>0</v>
      </c>
      <c r="AI4846" s="8"/>
      <c r="AJ4846" s="74">
        <v>0</v>
      </c>
      <c r="AK4846" s="8"/>
      <c r="AL4846" s="74">
        <v>0</v>
      </c>
      <c r="AM4846" s="74"/>
      <c r="AN4846" s="74">
        <v>0</v>
      </c>
      <c r="AO4846" s="74"/>
      <c r="AP4846" s="74">
        <v>0</v>
      </c>
      <c r="AQ4846" s="74"/>
    </row>
    <row r="4847" spans="2:43" ht="18.75" customHeight="1" x14ac:dyDescent="0.2">
      <c r="B4847" s="4"/>
      <c r="C4847" s="117"/>
      <c r="D4847" s="117"/>
      <c r="E4847" s="117"/>
      <c r="F4847" s="48"/>
      <c r="G4847" s="11"/>
      <c r="H4847" s="117"/>
      <c r="I4847" s="124"/>
      <c r="J4847" s="124"/>
      <c r="K4847" s="144"/>
      <c r="L4847" s="11"/>
      <c r="M4847" s="143"/>
      <c r="N4847" s="42"/>
      <c r="O4847" s="128"/>
      <c r="P4847" s="129">
        <v>2</v>
      </c>
      <c r="Q4847" s="129"/>
      <c r="R4847" s="64"/>
      <c r="S4847" s="234"/>
      <c r="T4847" s="65" t="s">
        <v>75</v>
      </c>
      <c r="U4847" s="155"/>
      <c r="V4847" s="66">
        <f>V4848</f>
        <v>20000</v>
      </c>
      <c r="X4847" s="66">
        <f>X4848</f>
        <v>9800</v>
      </c>
      <c r="Z4847" s="66">
        <f>Z4848</f>
        <v>16600</v>
      </c>
      <c r="AB4847" s="66">
        <f>AB4848</f>
        <v>59700</v>
      </c>
      <c r="AD4847" s="66">
        <f>AD4848</f>
        <v>125800</v>
      </c>
      <c r="AF4847" s="66">
        <f>AF4848</f>
        <v>0</v>
      </c>
      <c r="AH4847" s="66">
        <f t="shared" si="883"/>
        <v>125800</v>
      </c>
      <c r="AI4847" s="8"/>
      <c r="AJ4847" s="66">
        <f>AJ4848</f>
        <v>20300</v>
      </c>
      <c r="AK4847" s="67"/>
      <c r="AL4847" s="66">
        <f>AL4848</f>
        <v>161350</v>
      </c>
      <c r="AM4847" s="66"/>
      <c r="AN4847" s="66">
        <f>AN4848</f>
        <v>174650</v>
      </c>
      <c r="AO4847" s="66"/>
      <c r="AP4847" s="66">
        <f>AP4848</f>
        <v>174650</v>
      </c>
      <c r="AQ4847" s="66"/>
    </row>
    <row r="4848" spans="2:43" ht="18" customHeight="1" x14ac:dyDescent="0.2">
      <c r="B4848" s="4"/>
      <c r="C4848" s="117"/>
      <c r="D4848" s="117"/>
      <c r="E4848" s="117"/>
      <c r="F4848" s="48"/>
      <c r="G4848" s="11"/>
      <c r="H4848" s="117"/>
      <c r="I4848" s="124"/>
      <c r="J4848" s="124"/>
      <c r="K4848" s="144"/>
      <c r="L4848" s="11"/>
      <c r="M4848" s="143"/>
      <c r="N4848" s="42"/>
      <c r="O4848" s="128"/>
      <c r="P4848" s="130"/>
      <c r="Q4848" s="131">
        <v>6</v>
      </c>
      <c r="R4848" s="72"/>
      <c r="S4848" s="181"/>
      <c r="T4848" s="69" t="s">
        <v>62</v>
      </c>
      <c r="U4848" s="92"/>
      <c r="V4848" s="70">
        <f>SUM(V4849:V4850)</f>
        <v>20000</v>
      </c>
      <c r="X4848" s="447">
        <f>SUM(X4849:X4850)</f>
        <v>9800</v>
      </c>
      <c r="Z4848" s="447">
        <f>SUM(Z4849:Z4850)</f>
        <v>16600</v>
      </c>
      <c r="AB4848" s="447">
        <f>SUM(AB4849:AB4850)</f>
        <v>59700</v>
      </c>
      <c r="AD4848" s="447">
        <f>SUM(AD4849:AD4850)</f>
        <v>125800</v>
      </c>
      <c r="AF4848" s="447">
        <f>SUM(AF4849:AF4850)</f>
        <v>0</v>
      </c>
      <c r="AH4848" s="447">
        <f t="shared" si="883"/>
        <v>125800</v>
      </c>
      <c r="AI4848" s="67"/>
      <c r="AJ4848" s="447">
        <f>SUM(AJ4849:AJ4850)</f>
        <v>20300</v>
      </c>
      <c r="AK4848" s="71"/>
      <c r="AL4848" s="447">
        <f>SUM(AL4849:AL4850)</f>
        <v>161350</v>
      </c>
      <c r="AM4848" s="447"/>
      <c r="AN4848" s="447">
        <f>SUM(AN4849:AN4850)</f>
        <v>174650</v>
      </c>
      <c r="AO4848" s="447"/>
      <c r="AP4848" s="447">
        <f>SUM(AP4849:AP4850)</f>
        <v>174650</v>
      </c>
      <c r="AQ4848" s="447"/>
    </row>
    <row r="4849" spans="2:43" ht="18" customHeight="1" x14ac:dyDescent="0.2">
      <c r="B4849" s="4"/>
      <c r="C4849" s="117"/>
      <c r="D4849" s="117"/>
      <c r="E4849" s="117"/>
      <c r="F4849" s="48"/>
      <c r="G4849" s="11"/>
      <c r="H4849" s="117"/>
      <c r="I4849" s="124"/>
      <c r="J4849" s="124"/>
      <c r="K4849" s="144"/>
      <c r="L4849" s="11"/>
      <c r="M4849" s="143"/>
      <c r="N4849" s="42"/>
      <c r="O4849" s="128"/>
      <c r="P4849" s="130"/>
      <c r="Q4849" s="131"/>
      <c r="R4849" s="72">
        <v>1</v>
      </c>
      <c r="S4849" s="181"/>
      <c r="T4849" s="73" t="s">
        <v>431</v>
      </c>
      <c r="V4849" s="74">
        <v>20000</v>
      </c>
      <c r="X4849" s="74">
        <v>6000</v>
      </c>
      <c r="Z4849" s="829">
        <v>11000</v>
      </c>
      <c r="AB4849" s="74">
        <v>37700</v>
      </c>
      <c r="AD4849" s="944">
        <v>77400</v>
      </c>
      <c r="AF4849" s="74">
        <v>0</v>
      </c>
      <c r="AH4849" s="74">
        <f t="shared" si="883"/>
        <v>77400</v>
      </c>
      <c r="AI4849" s="446"/>
      <c r="AJ4849" s="74">
        <f t="shared" ref="AJ4849:AJ4850" si="891">CEILING(AB4849*34/100,10)</f>
        <v>12820</v>
      </c>
      <c r="AK4849" s="8"/>
      <c r="AL4849" s="74">
        <v>103700</v>
      </c>
      <c r="AM4849" s="74"/>
      <c r="AN4849" s="74">
        <v>112250</v>
      </c>
      <c r="AO4849" s="74"/>
      <c r="AP4849" s="74">
        <v>112250</v>
      </c>
      <c r="AQ4849" s="74"/>
    </row>
    <row r="4850" spans="2:43" ht="18" customHeight="1" x14ac:dyDescent="0.2">
      <c r="B4850" s="4"/>
      <c r="C4850" s="117"/>
      <c r="D4850" s="117"/>
      <c r="E4850" s="117"/>
      <c r="F4850" s="48"/>
      <c r="G4850" s="11"/>
      <c r="H4850" s="117"/>
      <c r="I4850" s="124"/>
      <c r="J4850" s="124"/>
      <c r="K4850" s="144"/>
      <c r="L4850" s="11"/>
      <c r="M4850" s="143"/>
      <c r="N4850" s="42"/>
      <c r="O4850" s="128"/>
      <c r="P4850" s="130"/>
      <c r="Q4850" s="131"/>
      <c r="R4850" s="72">
        <v>2</v>
      </c>
      <c r="S4850" s="181"/>
      <c r="T4850" s="73" t="s">
        <v>432</v>
      </c>
      <c r="V4850" s="74">
        <v>0</v>
      </c>
      <c r="X4850" s="74">
        <v>3800</v>
      </c>
      <c r="Z4850" s="829">
        <v>5600</v>
      </c>
      <c r="AB4850" s="74">
        <v>22000</v>
      </c>
      <c r="AD4850" s="944">
        <v>48400</v>
      </c>
      <c r="AF4850" s="74">
        <v>0</v>
      </c>
      <c r="AH4850" s="74">
        <f t="shared" si="883"/>
        <v>48400</v>
      </c>
      <c r="AI4850" s="8"/>
      <c r="AJ4850" s="74">
        <f t="shared" si="891"/>
        <v>7480</v>
      </c>
      <c r="AK4850" s="8"/>
      <c r="AL4850" s="74">
        <v>57650</v>
      </c>
      <c r="AM4850" s="74"/>
      <c r="AN4850" s="74">
        <v>62400</v>
      </c>
      <c r="AO4850" s="74"/>
      <c r="AP4850" s="74">
        <v>62400</v>
      </c>
      <c r="AQ4850" s="74"/>
    </row>
    <row r="4851" spans="2:43" ht="18.75" customHeight="1" x14ac:dyDescent="0.2">
      <c r="B4851" s="4"/>
      <c r="C4851" s="117"/>
      <c r="D4851" s="117"/>
      <c r="E4851" s="117"/>
      <c r="F4851" s="48"/>
      <c r="G4851" s="11"/>
      <c r="H4851" s="117"/>
      <c r="I4851" s="124"/>
      <c r="J4851" s="124"/>
      <c r="K4851" s="144"/>
      <c r="L4851" s="11"/>
      <c r="M4851" s="143"/>
      <c r="N4851" s="42"/>
      <c r="O4851" s="128"/>
      <c r="P4851" s="129">
        <v>4</v>
      </c>
      <c r="Q4851" s="129"/>
      <c r="R4851" s="64"/>
      <c r="S4851" s="234"/>
      <c r="T4851" s="65" t="s">
        <v>376</v>
      </c>
      <c r="U4851" s="155"/>
      <c r="V4851" s="66">
        <f>V4852</f>
        <v>250</v>
      </c>
      <c r="X4851" s="66">
        <f>X4852</f>
        <v>400</v>
      </c>
      <c r="Z4851" s="66">
        <f>Z4852</f>
        <v>1900</v>
      </c>
      <c r="AB4851" s="66">
        <f>AB4852</f>
        <v>1400</v>
      </c>
      <c r="AD4851" s="66">
        <f>AD4852</f>
        <v>7000</v>
      </c>
      <c r="AF4851" s="66">
        <f>AF4852</f>
        <v>0</v>
      </c>
      <c r="AH4851" s="66">
        <f t="shared" si="883"/>
        <v>7000</v>
      </c>
      <c r="AI4851" s="8"/>
      <c r="AJ4851" s="66">
        <f>AJ4852</f>
        <v>480</v>
      </c>
      <c r="AK4851" s="67"/>
      <c r="AL4851" s="66">
        <f>AL4852</f>
        <v>2300</v>
      </c>
      <c r="AM4851" s="66"/>
      <c r="AN4851" s="66">
        <f>AN4852</f>
        <v>2450</v>
      </c>
      <c r="AO4851" s="66"/>
      <c r="AP4851" s="66">
        <f>AP4852</f>
        <v>2450</v>
      </c>
      <c r="AQ4851" s="66"/>
    </row>
    <row r="4852" spans="2:43" ht="18" customHeight="1" x14ac:dyDescent="0.2">
      <c r="B4852" s="4"/>
      <c r="C4852" s="117"/>
      <c r="D4852" s="117"/>
      <c r="E4852" s="117"/>
      <c r="F4852" s="48"/>
      <c r="G4852" s="11"/>
      <c r="H4852" s="117"/>
      <c r="I4852" s="124"/>
      <c r="J4852" s="124"/>
      <c r="K4852" s="144"/>
      <c r="L4852" s="11"/>
      <c r="M4852" s="143"/>
      <c r="N4852" s="42"/>
      <c r="O4852" s="128"/>
      <c r="P4852" s="130"/>
      <c r="Q4852" s="131">
        <v>6</v>
      </c>
      <c r="R4852" s="72"/>
      <c r="S4852" s="181"/>
      <c r="T4852" s="69" t="s">
        <v>62</v>
      </c>
      <c r="U4852" s="92"/>
      <c r="V4852" s="70">
        <f>SUM(V4853:V4854)</f>
        <v>250</v>
      </c>
      <c r="X4852" s="447">
        <f>SUM(X4853:X4854)</f>
        <v>400</v>
      </c>
      <c r="Z4852" s="447">
        <f>SUM(Z4853:Z4854)</f>
        <v>1900</v>
      </c>
      <c r="AB4852" s="447">
        <f>SUM(AB4853:AB4854)</f>
        <v>1400</v>
      </c>
      <c r="AD4852" s="447">
        <f>SUM(AD4853:AD4854)</f>
        <v>7000</v>
      </c>
      <c r="AF4852" s="447">
        <f>SUM(AF4853:AF4854)</f>
        <v>0</v>
      </c>
      <c r="AH4852" s="447">
        <f t="shared" si="883"/>
        <v>7000</v>
      </c>
      <c r="AI4852" s="67"/>
      <c r="AJ4852" s="447">
        <f>SUM(AJ4853:AJ4854)</f>
        <v>480</v>
      </c>
      <c r="AK4852" s="71"/>
      <c r="AL4852" s="447">
        <f>SUM(AL4853:AL4854)</f>
        <v>2300</v>
      </c>
      <c r="AM4852" s="447"/>
      <c r="AN4852" s="447">
        <f>SUM(AN4853:AN4854)</f>
        <v>2450</v>
      </c>
      <c r="AO4852" s="447"/>
      <c r="AP4852" s="447">
        <f>SUM(AP4853:AP4854)</f>
        <v>2450</v>
      </c>
      <c r="AQ4852" s="447"/>
    </row>
    <row r="4853" spans="2:43" ht="18" customHeight="1" x14ac:dyDescent="0.25">
      <c r="B4853" s="4"/>
      <c r="C4853" s="117"/>
      <c r="D4853" s="117"/>
      <c r="E4853" s="117"/>
      <c r="F4853" s="48"/>
      <c r="G4853" s="11"/>
      <c r="H4853" s="117"/>
      <c r="I4853" s="124"/>
      <c r="J4853" s="124"/>
      <c r="K4853" s="144"/>
      <c r="L4853" s="11"/>
      <c r="M4853" s="143"/>
      <c r="N4853" s="42"/>
      <c r="O4853" s="128"/>
      <c r="P4853" s="130"/>
      <c r="Q4853" s="131"/>
      <c r="R4853" s="72">
        <v>1</v>
      </c>
      <c r="S4853" s="181"/>
      <c r="T4853" s="73" t="s">
        <v>433</v>
      </c>
      <c r="V4853" s="497">
        <v>250</v>
      </c>
      <c r="X4853" s="697">
        <v>200</v>
      </c>
      <c r="Z4853" s="829">
        <v>1800</v>
      </c>
      <c r="AB4853" s="74">
        <v>1000</v>
      </c>
      <c r="AD4853" s="944">
        <v>4300</v>
      </c>
      <c r="AF4853" s="697">
        <v>0</v>
      </c>
      <c r="AH4853" s="697">
        <f t="shared" si="883"/>
        <v>4300</v>
      </c>
      <c r="AI4853" s="446"/>
      <c r="AJ4853" s="74">
        <f t="shared" ref="AJ4853:AJ4854" si="892">CEILING(AB4853*34/100,10)</f>
        <v>340</v>
      </c>
      <c r="AK4853" s="8"/>
      <c r="AL4853" s="74">
        <v>1900</v>
      </c>
      <c r="AM4853" s="74"/>
      <c r="AN4853" s="74">
        <v>2050</v>
      </c>
      <c r="AO4853" s="74"/>
      <c r="AP4853" s="74">
        <v>2050</v>
      </c>
      <c r="AQ4853" s="74"/>
    </row>
    <row r="4854" spans="2:43" ht="18" customHeight="1" x14ac:dyDescent="0.2">
      <c r="B4854" s="4"/>
      <c r="C4854" s="117"/>
      <c r="D4854" s="117"/>
      <c r="E4854" s="117"/>
      <c r="F4854" s="48"/>
      <c r="G4854" s="11"/>
      <c r="H4854" s="117"/>
      <c r="I4854" s="124"/>
      <c r="J4854" s="124"/>
      <c r="K4854" s="144"/>
      <c r="L4854" s="11"/>
      <c r="M4854" s="143"/>
      <c r="N4854" s="42"/>
      <c r="O4854" s="128"/>
      <c r="P4854" s="130"/>
      <c r="Q4854" s="131"/>
      <c r="R4854" s="72">
        <v>2</v>
      </c>
      <c r="S4854" s="181"/>
      <c r="T4854" s="73" t="s">
        <v>434</v>
      </c>
      <c r="V4854" s="74">
        <v>0</v>
      </c>
      <c r="X4854" s="74">
        <v>200</v>
      </c>
      <c r="Z4854">
        <v>100</v>
      </c>
      <c r="AB4854" s="74">
        <v>400</v>
      </c>
      <c r="AD4854" s="944">
        <v>2700</v>
      </c>
      <c r="AF4854" s="74">
        <v>0</v>
      </c>
      <c r="AH4854" s="74">
        <f t="shared" si="883"/>
        <v>2700</v>
      </c>
      <c r="AI4854" s="8"/>
      <c r="AJ4854" s="74">
        <f t="shared" si="892"/>
        <v>140</v>
      </c>
      <c r="AK4854" s="8"/>
      <c r="AL4854" s="74">
        <v>400</v>
      </c>
      <c r="AM4854" s="74"/>
      <c r="AN4854" s="74">
        <v>400</v>
      </c>
      <c r="AO4854" s="74"/>
      <c r="AP4854" s="74">
        <v>400</v>
      </c>
      <c r="AQ4854" s="74"/>
    </row>
    <row r="4855" spans="2:43" ht="18" customHeight="1" x14ac:dyDescent="0.2">
      <c r="B4855" s="4"/>
      <c r="C4855" s="117"/>
      <c r="D4855" s="117"/>
      <c r="E4855" s="117"/>
      <c r="F4855" s="48"/>
      <c r="G4855" s="11"/>
      <c r="H4855" s="117"/>
      <c r="I4855" s="124"/>
      <c r="J4855" s="124"/>
      <c r="K4855" s="144"/>
      <c r="L4855" s="11"/>
      <c r="M4855" s="143"/>
      <c r="N4855" s="42"/>
      <c r="O4855" s="127" t="s">
        <v>18</v>
      </c>
      <c r="P4855" s="123"/>
      <c r="Q4855" s="123"/>
      <c r="R4855" s="49"/>
      <c r="S4855" s="18"/>
      <c r="T4855" s="50" t="s">
        <v>190</v>
      </c>
      <c r="U4855" s="76"/>
      <c r="V4855" s="51">
        <f>V4856+V4872+V4879+V4888+V4896</f>
        <v>218000</v>
      </c>
      <c r="X4855" s="51">
        <f>X4856+X4872+X4879+X4888+X4896</f>
        <v>250000</v>
      </c>
      <c r="Z4855" s="51">
        <f>Z4856+Z4872+Z4879+Z4888+Z4896</f>
        <v>192890</v>
      </c>
      <c r="AB4855" s="51">
        <f>AB4856+AB4872+AB4879+AB4888+AB4896</f>
        <v>168750</v>
      </c>
      <c r="AD4855" s="51" t="e">
        <f>AD4856+AD4872+AD4879+AD4888+AD4896</f>
        <v>#REF!</v>
      </c>
      <c r="AF4855" s="51">
        <f>AF4856+AF4872+AF4879+AF4888+AF4896</f>
        <v>377300</v>
      </c>
      <c r="AH4855" s="51" t="e">
        <f t="shared" si="883"/>
        <v>#REF!</v>
      </c>
      <c r="AI4855" s="8"/>
      <c r="AJ4855" s="51">
        <f>AJ4856+AJ4872+AJ4879+AJ4888+AJ4896</f>
        <v>46240</v>
      </c>
      <c r="AK4855" s="5"/>
      <c r="AL4855" s="51">
        <f>AL4856+AL4872+AL4879+AL4888+AL4896</f>
        <v>202300</v>
      </c>
      <c r="AM4855" s="51"/>
      <c r="AN4855" s="51">
        <f>AN4856+AN4872+AN4879+AN4888+AN4896</f>
        <v>212070</v>
      </c>
      <c r="AO4855" s="51"/>
      <c r="AP4855" s="51">
        <f>AP4856+AP4872+AP4879+AP4888+AP4896</f>
        <v>212070</v>
      </c>
      <c r="AQ4855" s="51"/>
    </row>
    <row r="4856" spans="2:43" ht="18" customHeight="1" x14ac:dyDescent="0.2">
      <c r="B4856" s="4"/>
      <c r="C4856" s="117"/>
      <c r="D4856" s="117"/>
      <c r="E4856" s="117"/>
      <c r="F4856" s="48"/>
      <c r="G4856" s="11"/>
      <c r="H4856" s="117"/>
      <c r="I4856" s="124"/>
      <c r="J4856" s="124"/>
      <c r="K4856" s="144"/>
      <c r="L4856" s="11"/>
      <c r="M4856" s="143"/>
      <c r="N4856" s="42"/>
      <c r="O4856" s="128"/>
      <c r="P4856" s="129">
        <v>2</v>
      </c>
      <c r="Q4856" s="129"/>
      <c r="R4856" s="64"/>
      <c r="S4856" s="234"/>
      <c r="T4856" s="65" t="s">
        <v>195</v>
      </c>
      <c r="U4856" s="155"/>
      <c r="V4856" s="66">
        <f>V4857+V4861+V4864+V4867+V4869</f>
        <v>120000</v>
      </c>
      <c r="X4856" s="66">
        <f>X4857+X4861+X4864+X4867+X4869</f>
        <v>132500</v>
      </c>
      <c r="Z4856" s="66">
        <f>Z4857+Z4861+Z4864+Z4867+Z4869</f>
        <v>98910</v>
      </c>
      <c r="AB4856" s="66">
        <f>AB4857+AB4861+AB4864+AB4867+AB4869</f>
        <v>100650</v>
      </c>
      <c r="AD4856" s="66" t="e">
        <f>AD4857+AD4861+AD4864+AD4867+AD4869</f>
        <v>#REF!</v>
      </c>
      <c r="AF4856" s="66">
        <f>AF4857+AF4861+AF4864+AF4867+AF4869</f>
        <v>48800</v>
      </c>
      <c r="AH4856" s="66" t="e">
        <f t="shared" si="883"/>
        <v>#REF!</v>
      </c>
      <c r="AI4856" s="5"/>
      <c r="AJ4856" s="66">
        <f>AJ4857+AJ4861+AJ4864+AJ4867+AJ4869</f>
        <v>25170</v>
      </c>
      <c r="AK4856" s="67"/>
      <c r="AL4856" s="66">
        <f>AL4857+AL4861+AL4864+AL4867+AL4869</f>
        <v>104000</v>
      </c>
      <c r="AM4856" s="66"/>
      <c r="AN4856" s="66">
        <f>AN4857+AN4861+AN4864+AN4867+AN4869</f>
        <v>107000</v>
      </c>
      <c r="AO4856" s="66"/>
      <c r="AP4856" s="66">
        <f>AP4857+AP4861+AP4864+AP4867+AP4869</f>
        <v>107000</v>
      </c>
      <c r="AQ4856" s="66"/>
    </row>
    <row r="4857" spans="2:43" ht="18" customHeight="1" x14ac:dyDescent="0.2">
      <c r="B4857" s="4"/>
      <c r="C4857" s="117"/>
      <c r="D4857" s="117"/>
      <c r="E4857" s="117"/>
      <c r="F4857" s="48"/>
      <c r="G4857" s="11"/>
      <c r="H4857" s="117"/>
      <c r="I4857" s="124"/>
      <c r="J4857" s="124"/>
      <c r="K4857" s="144"/>
      <c r="L4857" s="11"/>
      <c r="M4857" s="143"/>
      <c r="N4857" s="42"/>
      <c r="O4857" s="128"/>
      <c r="P4857" s="130"/>
      <c r="Q4857" s="131">
        <v>1</v>
      </c>
      <c r="R4857" s="68"/>
      <c r="S4857" s="35"/>
      <c r="T4857" s="69" t="s">
        <v>47</v>
      </c>
      <c r="U4857" s="92"/>
      <c r="V4857" s="70">
        <f>V4858</f>
        <v>37000</v>
      </c>
      <c r="X4857" s="447">
        <f>X4858</f>
        <v>37500</v>
      </c>
      <c r="Z4857" s="447">
        <f>Z4858+Z4859+Z4860</f>
        <v>49390</v>
      </c>
      <c r="AB4857" s="447">
        <f>AB4858+AB4859+AB4860</f>
        <v>69250</v>
      </c>
      <c r="AD4857" s="447">
        <f t="shared" ref="AD4857:AL4857" si="893">AD4858+AD4859+AD4860</f>
        <v>66000</v>
      </c>
      <c r="AE4857" s="447">
        <f t="shared" si="893"/>
        <v>0</v>
      </c>
      <c r="AF4857" s="447">
        <f t="shared" si="893"/>
        <v>14000</v>
      </c>
      <c r="AG4857" s="447">
        <f t="shared" si="893"/>
        <v>0</v>
      </c>
      <c r="AH4857" s="447">
        <f t="shared" si="883"/>
        <v>80000</v>
      </c>
      <c r="AI4857" s="67"/>
      <c r="AJ4857" s="447">
        <f t="shared" ref="AJ4857" si="894">AJ4858+AJ4859+AJ4860</f>
        <v>17320</v>
      </c>
      <c r="AK4857" s="447">
        <f t="shared" ref="AK4857" si="895">AK4858+AK4859+AK4860</f>
        <v>0</v>
      </c>
      <c r="AL4857" s="447">
        <f t="shared" si="893"/>
        <v>58000</v>
      </c>
      <c r="AM4857" s="447"/>
      <c r="AN4857" s="447">
        <f t="shared" ref="AN4857:AP4857" si="896">AN4858+AN4859+AN4860</f>
        <v>59000</v>
      </c>
      <c r="AO4857" s="447"/>
      <c r="AP4857" s="447">
        <f t="shared" si="896"/>
        <v>59000</v>
      </c>
      <c r="AQ4857" s="447"/>
    </row>
    <row r="4858" spans="2:43" ht="18" customHeight="1" x14ac:dyDescent="0.25">
      <c r="B4858" s="4"/>
      <c r="C4858" s="117"/>
      <c r="D4858" s="117"/>
      <c r="E4858" s="117"/>
      <c r="F4858" s="48"/>
      <c r="G4858" s="11"/>
      <c r="H4858" s="117"/>
      <c r="I4858" s="124"/>
      <c r="J4858" s="124"/>
      <c r="K4858" s="144"/>
      <c r="L4858" s="11"/>
      <c r="M4858" s="143"/>
      <c r="N4858" s="42"/>
      <c r="O4858" s="128"/>
      <c r="P4858" s="130"/>
      <c r="Q4858" s="130"/>
      <c r="R4858" s="72" t="s">
        <v>3</v>
      </c>
      <c r="S4858" s="181"/>
      <c r="T4858" s="73" t="s">
        <v>17</v>
      </c>
      <c r="V4858" s="74">
        <v>37000</v>
      </c>
      <c r="X4858" s="74">
        <v>37500</v>
      </c>
      <c r="Z4858" s="74">
        <v>45610</v>
      </c>
      <c r="AB4858" s="74">
        <v>68500</v>
      </c>
      <c r="AD4858" s="74">
        <v>66000</v>
      </c>
      <c r="AF4858" s="696">
        <v>14000</v>
      </c>
      <c r="AH4858" s="696">
        <f t="shared" si="883"/>
        <v>80000</v>
      </c>
      <c r="AI4858" s="447">
        <f t="shared" ref="AI4858" si="897">AI4859+AI4860+AI4861</f>
        <v>0</v>
      </c>
      <c r="AJ4858" s="74">
        <f t="shared" ref="AJ4858:AJ4859" si="898">CEILING(AB4858*25/100,10)</f>
        <v>17130</v>
      </c>
      <c r="AK4858" s="8"/>
      <c r="AL4858" s="74">
        <v>58000</v>
      </c>
      <c r="AM4858" s="74"/>
      <c r="AN4858" s="74">
        <v>59000</v>
      </c>
      <c r="AO4858" s="74"/>
      <c r="AP4858" s="74">
        <v>59000</v>
      </c>
      <c r="AQ4858" s="74"/>
    </row>
    <row r="4859" spans="2:43" ht="18" hidden="1" customHeight="1" x14ac:dyDescent="0.25">
      <c r="B4859" s="4"/>
      <c r="C4859" s="117"/>
      <c r="D4859" s="117"/>
      <c r="E4859" s="117"/>
      <c r="F4859" s="48"/>
      <c r="G4859" s="11"/>
      <c r="H4859" s="117"/>
      <c r="I4859" s="124"/>
      <c r="J4859" s="124"/>
      <c r="K4859" s="144"/>
      <c r="L4859" s="11"/>
      <c r="M4859" s="143"/>
      <c r="N4859" s="42"/>
      <c r="O4859" s="128"/>
      <c r="P4859" s="130"/>
      <c r="Q4859" s="130"/>
      <c r="R4859" s="72">
        <v>2</v>
      </c>
      <c r="S4859" s="181"/>
      <c r="T4859" s="73" t="s">
        <v>168</v>
      </c>
      <c r="V4859" s="74"/>
      <c r="X4859" s="74"/>
      <c r="Z4859" s="74">
        <v>760</v>
      </c>
      <c r="AB4859" s="74">
        <v>750</v>
      </c>
      <c r="AD4859" s="74">
        <v>0</v>
      </c>
      <c r="AF4859" s="696">
        <v>0</v>
      </c>
      <c r="AH4859" s="696">
        <f t="shared" si="883"/>
        <v>0</v>
      </c>
      <c r="AI4859" s="8"/>
      <c r="AJ4859" s="74">
        <f t="shared" si="898"/>
        <v>190</v>
      </c>
      <c r="AK4859" s="8"/>
      <c r="AL4859" s="74">
        <v>0</v>
      </c>
      <c r="AM4859" s="74"/>
      <c r="AN4859" s="74">
        <v>0</v>
      </c>
      <c r="AO4859" s="74"/>
      <c r="AP4859" s="74">
        <v>0</v>
      </c>
      <c r="AQ4859" s="74"/>
    </row>
    <row r="4860" spans="2:43" ht="18" hidden="1" customHeight="1" x14ac:dyDescent="0.25">
      <c r="B4860" s="4"/>
      <c r="C4860" s="117"/>
      <c r="D4860" s="117"/>
      <c r="E4860" s="117"/>
      <c r="F4860" s="48"/>
      <c r="G4860" s="11"/>
      <c r="H4860" s="117"/>
      <c r="I4860" s="124"/>
      <c r="J4860" s="124"/>
      <c r="K4860" s="144"/>
      <c r="L4860" s="11"/>
      <c r="M4860" s="143"/>
      <c r="N4860" s="42"/>
      <c r="O4860" s="128"/>
      <c r="P4860" s="130"/>
      <c r="Q4860" s="130"/>
      <c r="R4860" s="72">
        <v>5</v>
      </c>
      <c r="S4860" s="181"/>
      <c r="T4860" s="73" t="s">
        <v>618</v>
      </c>
      <c r="V4860" s="74"/>
      <c r="X4860" s="74"/>
      <c r="Z4860" s="74">
        <v>3020</v>
      </c>
      <c r="AB4860" s="74">
        <v>0</v>
      </c>
      <c r="AD4860" s="74">
        <v>0</v>
      </c>
      <c r="AF4860" s="696">
        <v>0</v>
      </c>
      <c r="AH4860" s="696">
        <f t="shared" si="883"/>
        <v>0</v>
      </c>
      <c r="AI4860" s="8"/>
      <c r="AJ4860" s="74">
        <v>0</v>
      </c>
      <c r="AK4860" s="8"/>
      <c r="AL4860" s="74">
        <v>0</v>
      </c>
      <c r="AM4860" s="74"/>
      <c r="AN4860" s="74">
        <v>0</v>
      </c>
      <c r="AO4860" s="74"/>
      <c r="AP4860" s="74">
        <v>0</v>
      </c>
      <c r="AQ4860" s="74"/>
    </row>
    <row r="4861" spans="2:43" ht="18" customHeight="1" x14ac:dyDescent="0.2">
      <c r="B4861" s="4"/>
      <c r="C4861" s="117"/>
      <c r="D4861" s="117"/>
      <c r="E4861" s="117"/>
      <c r="F4861" s="48"/>
      <c r="G4861" s="11"/>
      <c r="H4861" s="117"/>
      <c r="I4861" s="124"/>
      <c r="J4861" s="124"/>
      <c r="K4861" s="144"/>
      <c r="L4861" s="11"/>
      <c r="M4861" s="143"/>
      <c r="N4861" s="42"/>
      <c r="O4861" s="128"/>
      <c r="P4861" s="130"/>
      <c r="Q4861" s="131">
        <v>2</v>
      </c>
      <c r="R4861" s="68"/>
      <c r="S4861" s="35"/>
      <c r="T4861" s="69" t="s">
        <v>227</v>
      </c>
      <c r="U4861" s="92"/>
      <c r="V4861" s="70">
        <f>V4862+V4863</f>
        <v>22000</v>
      </c>
      <c r="X4861" s="447">
        <f>X4862+X4863</f>
        <v>30000</v>
      </c>
      <c r="Z4861" s="447">
        <f>Z4862+Z4863</f>
        <v>23020</v>
      </c>
      <c r="AB4861" s="447">
        <f>AB4862+AB4863</f>
        <v>19400</v>
      </c>
      <c r="AD4861" s="447">
        <f>AD4862+AD4863</f>
        <v>18600</v>
      </c>
      <c r="AF4861" s="447">
        <f>AF4862+AF4863</f>
        <v>8400</v>
      </c>
      <c r="AH4861" s="447">
        <f t="shared" si="883"/>
        <v>27000</v>
      </c>
      <c r="AI4861" s="8"/>
      <c r="AJ4861" s="447">
        <f>AJ4862+AJ4863</f>
        <v>4850</v>
      </c>
      <c r="AK4861" s="71"/>
      <c r="AL4861" s="447">
        <f>AL4862+AL4863</f>
        <v>26000</v>
      </c>
      <c r="AM4861" s="447"/>
      <c r="AN4861" s="447">
        <f>AN4862+AN4863</f>
        <v>27000</v>
      </c>
      <c r="AO4861" s="447"/>
      <c r="AP4861" s="447">
        <f>AP4862+AP4863</f>
        <v>27000</v>
      </c>
      <c r="AQ4861" s="447"/>
    </row>
    <row r="4862" spans="2:43" ht="18" hidden="1" customHeight="1" x14ac:dyDescent="0.2">
      <c r="B4862" s="4"/>
      <c r="C4862" s="117"/>
      <c r="D4862" s="117"/>
      <c r="E4862" s="117"/>
      <c r="F4862" s="48"/>
      <c r="G4862" s="11"/>
      <c r="H4862" s="117"/>
      <c r="I4862" s="124"/>
      <c r="J4862" s="124"/>
      <c r="K4862" s="144"/>
      <c r="L4862" s="11"/>
      <c r="M4862" s="143"/>
      <c r="N4862" s="42"/>
      <c r="O4862" s="128"/>
      <c r="P4862" s="130"/>
      <c r="Q4862" s="130"/>
      <c r="R4862" s="72" t="s">
        <v>3</v>
      </c>
      <c r="S4862" s="181"/>
      <c r="T4862" s="73" t="s">
        <v>78</v>
      </c>
      <c r="V4862" s="74">
        <v>0</v>
      </c>
      <c r="X4862" s="74">
        <v>0</v>
      </c>
      <c r="Z4862" s="74">
        <v>0</v>
      </c>
      <c r="AB4862" s="74">
        <v>0</v>
      </c>
      <c r="AD4862" s="74">
        <v>0</v>
      </c>
      <c r="AF4862" s="74">
        <v>0</v>
      </c>
      <c r="AH4862" s="74">
        <f t="shared" si="883"/>
        <v>0</v>
      </c>
      <c r="AI4862" s="446"/>
      <c r="AJ4862" s="74">
        <v>0</v>
      </c>
      <c r="AK4862" s="8"/>
      <c r="AL4862" s="74">
        <v>0</v>
      </c>
      <c r="AM4862" s="74"/>
      <c r="AN4862" s="74">
        <v>0</v>
      </c>
      <c r="AO4862" s="74"/>
      <c r="AP4862" s="74">
        <v>0</v>
      </c>
      <c r="AQ4862" s="74"/>
    </row>
    <row r="4863" spans="2:43" ht="18" customHeight="1" x14ac:dyDescent="0.25">
      <c r="B4863" s="4"/>
      <c r="C4863" s="117"/>
      <c r="D4863" s="117"/>
      <c r="E4863" s="117"/>
      <c r="F4863" s="48"/>
      <c r="G4863" s="11"/>
      <c r="H4863" s="117"/>
      <c r="I4863" s="124"/>
      <c r="J4863" s="124"/>
      <c r="K4863" s="144"/>
      <c r="L4863" s="11"/>
      <c r="M4863" s="143"/>
      <c r="N4863" s="42"/>
      <c r="O4863" s="128"/>
      <c r="P4863" s="130"/>
      <c r="Q4863" s="130"/>
      <c r="R4863" s="72" t="s">
        <v>0</v>
      </c>
      <c r="S4863" s="181"/>
      <c r="T4863" s="73" t="s">
        <v>228</v>
      </c>
      <c r="V4863" s="74">
        <v>22000</v>
      </c>
      <c r="X4863" s="74">
        <v>30000</v>
      </c>
      <c r="Z4863" s="74">
        <v>23020</v>
      </c>
      <c r="AB4863" s="74">
        <v>19400</v>
      </c>
      <c r="AD4863" s="74">
        <v>18600</v>
      </c>
      <c r="AF4863" s="696">
        <v>8400</v>
      </c>
      <c r="AH4863" s="696">
        <f t="shared" si="883"/>
        <v>27000</v>
      </c>
      <c r="AI4863" s="8"/>
      <c r="AJ4863" s="74">
        <f t="shared" ref="AJ4863" si="899">CEILING(AB4863*25/100,10)</f>
        <v>4850</v>
      </c>
      <c r="AK4863" s="8"/>
      <c r="AL4863" s="74">
        <v>26000</v>
      </c>
      <c r="AM4863" s="74"/>
      <c r="AN4863" s="74">
        <v>27000</v>
      </c>
      <c r="AO4863" s="74"/>
      <c r="AP4863" s="74">
        <v>27000</v>
      </c>
      <c r="AQ4863" s="74"/>
    </row>
    <row r="4864" spans="2:43" ht="18" hidden="1" customHeight="1" x14ac:dyDescent="0.2">
      <c r="B4864" s="4"/>
      <c r="C4864" s="117"/>
      <c r="D4864" s="117"/>
      <c r="E4864" s="117"/>
      <c r="F4864" s="48"/>
      <c r="G4864" s="11"/>
      <c r="H4864" s="117"/>
      <c r="I4864" s="124"/>
      <c r="J4864" s="124"/>
      <c r="K4864" s="144"/>
      <c r="L4864" s="11"/>
      <c r="M4864" s="143"/>
      <c r="N4864" s="42"/>
      <c r="O4864" s="128"/>
      <c r="P4864" s="130"/>
      <c r="Q4864" s="131">
        <v>3</v>
      </c>
      <c r="R4864" s="68"/>
      <c r="S4864" s="35"/>
      <c r="T4864" s="69" t="s">
        <v>79</v>
      </c>
      <c r="U4864" s="92"/>
      <c r="V4864" s="70">
        <f>V4865+V4866</f>
        <v>0</v>
      </c>
      <c r="X4864" s="447">
        <f>X4865+X4866</f>
        <v>0</v>
      </c>
      <c r="Z4864" s="447">
        <f>Z4865+Z4866</f>
        <v>0</v>
      </c>
      <c r="AB4864" s="447">
        <f>AB4865+AB4866</f>
        <v>0</v>
      </c>
      <c r="AD4864" s="447" t="e">
        <f>#REF!+AD4866</f>
        <v>#REF!</v>
      </c>
      <c r="AF4864" s="447">
        <f>AF4865+AF4866</f>
        <v>0</v>
      </c>
      <c r="AH4864" s="447" t="e">
        <f t="shared" si="883"/>
        <v>#REF!</v>
      </c>
      <c r="AI4864" s="8"/>
      <c r="AJ4864" s="447">
        <f>AJ4865+AJ4866</f>
        <v>0</v>
      </c>
      <c r="AK4864" s="71"/>
      <c r="AL4864" s="447">
        <f>AL4865+AL4866</f>
        <v>0</v>
      </c>
      <c r="AM4864" s="447"/>
      <c r="AN4864" s="447">
        <f>AN4865+AN4866</f>
        <v>0</v>
      </c>
      <c r="AO4864" s="447"/>
      <c r="AP4864" s="447">
        <f>AP4865+AP4866</f>
        <v>0</v>
      </c>
      <c r="AQ4864" s="447"/>
    </row>
    <row r="4865" spans="2:43" ht="18" hidden="1" customHeight="1" x14ac:dyDescent="0.2">
      <c r="B4865" s="4"/>
      <c r="C4865" s="117"/>
      <c r="D4865" s="117"/>
      <c r="E4865" s="117"/>
      <c r="F4865" s="48"/>
      <c r="G4865" s="11"/>
      <c r="H4865" s="117"/>
      <c r="I4865" s="124"/>
      <c r="J4865" s="124"/>
      <c r="K4865" s="144"/>
      <c r="L4865" s="11"/>
      <c r="M4865" s="143"/>
      <c r="N4865" s="42"/>
      <c r="O4865" s="128"/>
      <c r="P4865" s="130"/>
      <c r="Q4865" s="131"/>
      <c r="R4865" s="72" t="s">
        <v>3</v>
      </c>
      <c r="S4865" s="181"/>
      <c r="T4865" s="73" t="s">
        <v>80</v>
      </c>
      <c r="V4865" s="83">
        <v>0</v>
      </c>
      <c r="X4865" s="448">
        <v>0</v>
      </c>
      <c r="Z4865" s="448">
        <v>0</v>
      </c>
      <c r="AB4865" s="448">
        <v>0</v>
      </c>
      <c r="AD4865" s="448">
        <v>0</v>
      </c>
      <c r="AF4865" s="448">
        <v>0</v>
      </c>
      <c r="AH4865" s="448">
        <f t="shared" si="883"/>
        <v>0</v>
      </c>
      <c r="AI4865" s="446"/>
      <c r="AJ4865" s="448">
        <v>0</v>
      </c>
      <c r="AK4865" s="87"/>
      <c r="AL4865" s="448">
        <v>0</v>
      </c>
      <c r="AM4865" s="448"/>
      <c r="AN4865" s="448">
        <v>0</v>
      </c>
      <c r="AO4865" s="448"/>
      <c r="AP4865" s="448">
        <v>0</v>
      </c>
      <c r="AQ4865" s="448"/>
    </row>
    <row r="4866" spans="2:43" ht="18" hidden="1" customHeight="1" x14ac:dyDescent="0.2">
      <c r="B4866" s="4"/>
      <c r="C4866" s="117"/>
      <c r="D4866" s="117"/>
      <c r="E4866" s="117"/>
      <c r="F4866" s="48"/>
      <c r="G4866" s="11"/>
      <c r="H4866" s="117"/>
      <c r="I4866" s="124"/>
      <c r="J4866" s="124"/>
      <c r="K4866" s="144"/>
      <c r="L4866" s="11"/>
      <c r="M4866" s="143"/>
      <c r="N4866" s="42"/>
      <c r="O4866" s="128"/>
      <c r="P4866" s="130"/>
      <c r="Q4866" s="130"/>
      <c r="R4866" s="72" t="s">
        <v>18</v>
      </c>
      <c r="S4866" s="181"/>
      <c r="T4866" s="73" t="s">
        <v>82</v>
      </c>
      <c r="V4866" s="74">
        <v>0</v>
      </c>
      <c r="X4866" s="74">
        <v>0</v>
      </c>
      <c r="Z4866" s="74">
        <v>0</v>
      </c>
      <c r="AB4866" s="74">
        <v>0</v>
      </c>
      <c r="AD4866" s="74">
        <v>0</v>
      </c>
      <c r="AF4866" s="74">
        <v>0</v>
      </c>
      <c r="AH4866" s="74">
        <f t="shared" si="883"/>
        <v>0</v>
      </c>
      <c r="AI4866" s="495"/>
      <c r="AJ4866" s="74">
        <v>0</v>
      </c>
      <c r="AK4866" s="8"/>
      <c r="AL4866" s="74">
        <v>0</v>
      </c>
      <c r="AM4866" s="74"/>
      <c r="AN4866" s="74">
        <v>0</v>
      </c>
      <c r="AO4866" s="74"/>
      <c r="AP4866" s="74">
        <v>0</v>
      </c>
      <c r="AQ4866" s="74"/>
    </row>
    <row r="4867" spans="2:43" ht="18" hidden="1" customHeight="1" x14ac:dyDescent="0.2">
      <c r="B4867" s="4"/>
      <c r="C4867" s="117"/>
      <c r="D4867" s="117"/>
      <c r="E4867" s="117"/>
      <c r="F4867" s="48"/>
      <c r="G4867" s="11"/>
      <c r="H4867" s="117"/>
      <c r="I4867" s="124"/>
      <c r="J4867" s="124"/>
      <c r="K4867" s="144"/>
      <c r="L4867" s="11"/>
      <c r="M4867" s="143"/>
      <c r="N4867" s="42"/>
      <c r="O4867" s="128"/>
      <c r="P4867" s="130"/>
      <c r="Q4867" s="131">
        <v>5</v>
      </c>
      <c r="R4867" s="68"/>
      <c r="S4867" s="35"/>
      <c r="T4867" s="69" t="s">
        <v>48</v>
      </c>
      <c r="U4867" s="92"/>
      <c r="V4867" s="70">
        <f>V4868</f>
        <v>0</v>
      </c>
      <c r="X4867" s="447">
        <f>X4868</f>
        <v>0</v>
      </c>
      <c r="Z4867" s="447">
        <f>Z4868</f>
        <v>0</v>
      </c>
      <c r="AB4867" s="447">
        <f>AB4868</f>
        <v>0</v>
      </c>
      <c r="AD4867" s="447">
        <f>AD4868</f>
        <v>0</v>
      </c>
      <c r="AF4867" s="447">
        <f>AF4868</f>
        <v>0</v>
      </c>
      <c r="AH4867" s="447">
        <f t="shared" si="883"/>
        <v>0</v>
      </c>
      <c r="AI4867" s="8"/>
      <c r="AJ4867" s="447">
        <f>AJ4868</f>
        <v>0</v>
      </c>
      <c r="AK4867" s="71"/>
      <c r="AL4867" s="447">
        <f>AL4868</f>
        <v>0</v>
      </c>
      <c r="AM4867" s="447"/>
      <c r="AN4867" s="447">
        <f>AN4868</f>
        <v>0</v>
      </c>
      <c r="AO4867" s="447"/>
      <c r="AP4867" s="447">
        <f>AP4868</f>
        <v>0</v>
      </c>
      <c r="AQ4867" s="447"/>
    </row>
    <row r="4868" spans="2:43" ht="18" hidden="1" customHeight="1" x14ac:dyDescent="0.2">
      <c r="B4868" s="4"/>
      <c r="C4868" s="117"/>
      <c r="D4868" s="117"/>
      <c r="E4868" s="117"/>
      <c r="F4868" s="48"/>
      <c r="G4868" s="11"/>
      <c r="H4868" s="117"/>
      <c r="I4868" s="124"/>
      <c r="J4868" s="124"/>
      <c r="K4868" s="144"/>
      <c r="L4868" s="11"/>
      <c r="M4868" s="143"/>
      <c r="N4868" s="42"/>
      <c r="O4868" s="128"/>
      <c r="P4868" s="130"/>
      <c r="Q4868" s="130"/>
      <c r="R4868" s="72" t="s">
        <v>3</v>
      </c>
      <c r="S4868" s="181"/>
      <c r="T4868" s="73" t="s">
        <v>551</v>
      </c>
      <c r="V4868" s="74">
        <v>0</v>
      </c>
      <c r="X4868" s="74">
        <v>0</v>
      </c>
      <c r="Z4868" s="74">
        <v>0</v>
      </c>
      <c r="AB4868" s="74">
        <v>0</v>
      </c>
      <c r="AD4868" s="74">
        <v>0</v>
      </c>
      <c r="AF4868" s="74">
        <v>0</v>
      </c>
      <c r="AH4868" s="74">
        <f t="shared" si="883"/>
        <v>0</v>
      </c>
      <c r="AI4868" s="446"/>
      <c r="AJ4868" s="74">
        <v>0</v>
      </c>
      <c r="AK4868" s="8"/>
      <c r="AL4868" s="74">
        <v>0</v>
      </c>
      <c r="AM4868" s="74"/>
      <c r="AN4868" s="74">
        <v>0</v>
      </c>
      <c r="AO4868" s="74"/>
      <c r="AP4868" s="74">
        <v>0</v>
      </c>
      <c r="AQ4868" s="74"/>
    </row>
    <row r="4869" spans="2:43" ht="18" customHeight="1" x14ac:dyDescent="0.2">
      <c r="B4869" s="4"/>
      <c r="C4869" s="117"/>
      <c r="D4869" s="117"/>
      <c r="E4869" s="117"/>
      <c r="F4869" s="48"/>
      <c r="G4869" s="11"/>
      <c r="H4869" s="117"/>
      <c r="I4869" s="124"/>
      <c r="J4869" s="124"/>
      <c r="K4869" s="144"/>
      <c r="L4869" s="11"/>
      <c r="M4869" s="143"/>
      <c r="N4869" s="42"/>
      <c r="O4869" s="128"/>
      <c r="P4869" s="130"/>
      <c r="Q4869" s="131">
        <v>6</v>
      </c>
      <c r="R4869" s="84"/>
      <c r="S4869" s="250"/>
      <c r="T4869" s="69" t="s">
        <v>19</v>
      </c>
      <c r="U4869" s="92"/>
      <c r="V4869" s="70">
        <f>V4870+V4871</f>
        <v>61000</v>
      </c>
      <c r="X4869" s="447">
        <f>X4870+X4871</f>
        <v>65000</v>
      </c>
      <c r="Z4869" s="447">
        <f>Z4870+Z4871</f>
        <v>26500</v>
      </c>
      <c r="AB4869" s="447">
        <f>AB4870+AB4871</f>
        <v>12000</v>
      </c>
      <c r="AD4869" s="447">
        <f>AD4870+AD4871</f>
        <v>4300</v>
      </c>
      <c r="AF4869" s="447">
        <f>AF4870+AF4871</f>
        <v>26400</v>
      </c>
      <c r="AH4869" s="447">
        <f t="shared" si="883"/>
        <v>30700</v>
      </c>
      <c r="AI4869" s="8"/>
      <c r="AJ4869" s="447">
        <f>AJ4870+AJ4871</f>
        <v>3000</v>
      </c>
      <c r="AK4869" s="71"/>
      <c r="AL4869" s="447">
        <f>AL4870+AL4871</f>
        <v>20000</v>
      </c>
      <c r="AM4869" s="447"/>
      <c r="AN4869" s="447">
        <f>AN4870+AN4871</f>
        <v>21000</v>
      </c>
      <c r="AO4869" s="447"/>
      <c r="AP4869" s="447">
        <f>AP4870+AP4871</f>
        <v>21000</v>
      </c>
      <c r="AQ4869" s="447"/>
    </row>
    <row r="4870" spans="2:43" ht="18" customHeight="1" x14ac:dyDescent="0.25">
      <c r="B4870" s="4"/>
      <c r="C4870" s="117"/>
      <c r="D4870" s="117"/>
      <c r="E4870" s="117"/>
      <c r="F4870" s="48"/>
      <c r="G4870" s="11"/>
      <c r="H4870" s="117"/>
      <c r="I4870" s="124"/>
      <c r="J4870" s="124"/>
      <c r="K4870" s="144"/>
      <c r="L4870" s="11"/>
      <c r="M4870" s="143"/>
      <c r="N4870" s="42"/>
      <c r="O4870" s="128"/>
      <c r="P4870" s="130"/>
      <c r="Q4870" s="130"/>
      <c r="R4870" s="72" t="s">
        <v>3</v>
      </c>
      <c r="S4870" s="181"/>
      <c r="T4870" s="73" t="s">
        <v>243</v>
      </c>
      <c r="V4870" s="497">
        <v>42000</v>
      </c>
      <c r="X4870" s="697">
        <v>45000</v>
      </c>
      <c r="Z4870" s="697">
        <v>26500</v>
      </c>
      <c r="AB4870" s="74">
        <v>12000</v>
      </c>
      <c r="AD4870" s="74">
        <v>4300</v>
      </c>
      <c r="AF4870" s="696">
        <v>26400</v>
      </c>
      <c r="AH4870" s="696">
        <f t="shared" si="883"/>
        <v>30700</v>
      </c>
      <c r="AI4870" s="446"/>
      <c r="AJ4870" s="74">
        <f t="shared" ref="AJ4870" si="900">CEILING(AB4870*25/100,10)</f>
        <v>3000</v>
      </c>
      <c r="AK4870" s="8"/>
      <c r="AL4870" s="74">
        <v>12000</v>
      </c>
      <c r="AM4870" s="74"/>
      <c r="AN4870" s="74">
        <v>13000</v>
      </c>
      <c r="AO4870" s="74"/>
      <c r="AP4870" s="74">
        <v>13000</v>
      </c>
      <c r="AQ4870" s="74"/>
    </row>
    <row r="4871" spans="2:43" ht="18" customHeight="1" x14ac:dyDescent="0.25">
      <c r="B4871" s="4"/>
      <c r="C4871" s="117"/>
      <c r="D4871" s="117"/>
      <c r="E4871" s="117"/>
      <c r="F4871" s="48"/>
      <c r="G4871" s="11"/>
      <c r="H4871" s="117"/>
      <c r="I4871" s="124"/>
      <c r="J4871" s="124"/>
      <c r="K4871" s="144"/>
      <c r="L4871" s="11"/>
      <c r="M4871" s="143"/>
      <c r="N4871" s="42"/>
      <c r="O4871" s="128"/>
      <c r="P4871" s="130"/>
      <c r="Q4871" s="130"/>
      <c r="R4871" s="72">
        <v>90</v>
      </c>
      <c r="S4871" s="181"/>
      <c r="T4871" s="73" t="s">
        <v>225</v>
      </c>
      <c r="V4871" s="497">
        <v>19000</v>
      </c>
      <c r="X4871" s="697">
        <v>20000</v>
      </c>
      <c r="Z4871" s="74">
        <v>0</v>
      </c>
      <c r="AB4871" s="74">
        <v>0</v>
      </c>
      <c r="AD4871" s="74">
        <v>0</v>
      </c>
      <c r="AF4871" s="696">
        <v>0</v>
      </c>
      <c r="AH4871" s="696">
        <f t="shared" si="883"/>
        <v>0</v>
      </c>
      <c r="AI4871" s="8"/>
      <c r="AJ4871" s="74">
        <v>0</v>
      </c>
      <c r="AK4871" s="8"/>
      <c r="AL4871" s="74">
        <v>8000</v>
      </c>
      <c r="AM4871" s="74"/>
      <c r="AN4871" s="74">
        <v>8000</v>
      </c>
      <c r="AO4871" s="74"/>
      <c r="AP4871" s="74">
        <v>8000</v>
      </c>
      <c r="AQ4871" s="74"/>
    </row>
    <row r="4872" spans="2:43" ht="18" customHeight="1" x14ac:dyDescent="0.2">
      <c r="B4872" s="4"/>
      <c r="C4872" s="117"/>
      <c r="D4872" s="117"/>
      <c r="E4872" s="117"/>
      <c r="F4872" s="48"/>
      <c r="G4872" s="11"/>
      <c r="H4872" s="117"/>
      <c r="I4872" s="124"/>
      <c r="J4872" s="124"/>
      <c r="K4872" s="144"/>
      <c r="L4872" s="11"/>
      <c r="M4872" s="143"/>
      <c r="N4872" s="42"/>
      <c r="O4872" s="128"/>
      <c r="P4872" s="129">
        <v>3</v>
      </c>
      <c r="Q4872" s="129"/>
      <c r="R4872" s="64"/>
      <c r="S4872" s="234"/>
      <c r="T4872" s="65" t="s">
        <v>215</v>
      </c>
      <c r="U4872" s="155"/>
      <c r="V4872" s="66">
        <f>V4873+V4875+V4877</f>
        <v>62000</v>
      </c>
      <c r="X4872" s="66">
        <f>X4873+X4875+X4877</f>
        <v>80500</v>
      </c>
      <c r="Z4872" s="66">
        <f>Z4873+Z4875+Z4877</f>
        <v>47280</v>
      </c>
      <c r="AB4872" s="66">
        <f>AB4873+AB4875+AB4877</f>
        <v>18700</v>
      </c>
      <c r="AD4872" s="66">
        <f>AD4873+AD4875+AD4877</f>
        <v>19700</v>
      </c>
      <c r="AF4872" s="66">
        <f>AF4873+AF4875+AF4877</f>
        <v>323000</v>
      </c>
      <c r="AH4872" s="66">
        <f t="shared" si="883"/>
        <v>342700</v>
      </c>
      <c r="AI4872" s="8"/>
      <c r="AJ4872" s="66">
        <f>AJ4873+AJ4875+AJ4877</f>
        <v>4680</v>
      </c>
      <c r="AK4872" s="67"/>
      <c r="AL4872" s="66">
        <f>AL4873+AL4875+AL4877</f>
        <v>46800</v>
      </c>
      <c r="AM4872" s="66"/>
      <c r="AN4872" s="66">
        <f>AN4873+AN4875+AN4877</f>
        <v>50070</v>
      </c>
      <c r="AO4872" s="66"/>
      <c r="AP4872" s="66">
        <f>AP4873+AP4875+AP4877</f>
        <v>50070</v>
      </c>
      <c r="AQ4872" s="66"/>
    </row>
    <row r="4873" spans="2:43" ht="18" customHeight="1" x14ac:dyDescent="0.2">
      <c r="B4873" s="4"/>
      <c r="C4873" s="117"/>
      <c r="D4873" s="117"/>
      <c r="E4873" s="117"/>
      <c r="F4873" s="48"/>
      <c r="G4873" s="11"/>
      <c r="H4873" s="117"/>
      <c r="I4873" s="124"/>
      <c r="J4873" s="124"/>
      <c r="K4873" s="144"/>
      <c r="L4873" s="11"/>
      <c r="M4873" s="143"/>
      <c r="N4873" s="42"/>
      <c r="O4873" s="128"/>
      <c r="P4873" s="130"/>
      <c r="Q4873" s="131">
        <v>1</v>
      </c>
      <c r="R4873" s="68"/>
      <c r="S4873" s="35"/>
      <c r="T4873" s="69" t="s">
        <v>20</v>
      </c>
      <c r="U4873" s="92"/>
      <c r="V4873" s="70">
        <f>V4874</f>
        <v>26000</v>
      </c>
      <c r="X4873" s="447">
        <f>X4874</f>
        <v>40500</v>
      </c>
      <c r="Z4873" s="447">
        <f>Z4874</f>
        <v>20620</v>
      </c>
      <c r="AB4873" s="447">
        <f>AB4874</f>
        <v>8800</v>
      </c>
      <c r="AD4873" s="447">
        <f>AD4874</f>
        <v>9300</v>
      </c>
      <c r="AF4873" s="447">
        <f>AF4874</f>
        <v>58200</v>
      </c>
      <c r="AH4873" s="447">
        <f t="shared" si="883"/>
        <v>67500</v>
      </c>
      <c r="AI4873" s="67"/>
      <c r="AJ4873" s="447">
        <f>AJ4874</f>
        <v>2200</v>
      </c>
      <c r="AK4873" s="71"/>
      <c r="AL4873" s="447">
        <f>AL4874</f>
        <v>16520</v>
      </c>
      <c r="AM4873" s="447"/>
      <c r="AN4873" s="447">
        <f>AN4874</f>
        <v>17650</v>
      </c>
      <c r="AO4873" s="447"/>
      <c r="AP4873" s="447">
        <f>AP4874</f>
        <v>17650</v>
      </c>
      <c r="AQ4873" s="447"/>
    </row>
    <row r="4874" spans="2:43" ht="18" customHeight="1" x14ac:dyDescent="0.25">
      <c r="B4874" s="4"/>
      <c r="C4874" s="117"/>
      <c r="D4874" s="117"/>
      <c r="E4874" s="117"/>
      <c r="F4874" s="48"/>
      <c r="G4874" s="11"/>
      <c r="H4874" s="117"/>
      <c r="I4874" s="124"/>
      <c r="J4874" s="124"/>
      <c r="K4874" s="144"/>
      <c r="L4874" s="11"/>
      <c r="M4874" s="143"/>
      <c r="N4874" s="42"/>
      <c r="O4874" s="128"/>
      <c r="P4874" s="130"/>
      <c r="Q4874" s="131"/>
      <c r="R4874" s="72" t="s">
        <v>3</v>
      </c>
      <c r="S4874" s="181"/>
      <c r="T4874" s="73" t="s">
        <v>20</v>
      </c>
      <c r="V4874" s="497">
        <v>26000</v>
      </c>
      <c r="X4874" s="697">
        <v>40500</v>
      </c>
      <c r="Z4874" s="697">
        <v>20620</v>
      </c>
      <c r="AB4874" s="74">
        <v>8800</v>
      </c>
      <c r="AD4874" s="74">
        <v>9300</v>
      </c>
      <c r="AF4874" s="74">
        <v>58200</v>
      </c>
      <c r="AH4874" s="696">
        <f t="shared" si="883"/>
        <v>67500</v>
      </c>
      <c r="AI4874" s="446"/>
      <c r="AJ4874" s="74">
        <f t="shared" ref="AJ4874" si="901">CEILING(AB4874*25/100,10)</f>
        <v>2200</v>
      </c>
      <c r="AK4874" s="8"/>
      <c r="AL4874" s="74">
        <v>16520</v>
      </c>
      <c r="AM4874" s="74"/>
      <c r="AN4874" s="74">
        <v>17650</v>
      </c>
      <c r="AO4874" s="74"/>
      <c r="AP4874" s="74">
        <v>17650</v>
      </c>
      <c r="AQ4874" s="74"/>
    </row>
    <row r="4875" spans="2:43" ht="18" customHeight="1" x14ac:dyDescent="0.2">
      <c r="B4875" s="4"/>
      <c r="C4875" s="117"/>
      <c r="D4875" s="117"/>
      <c r="E4875" s="117"/>
      <c r="F4875" s="48"/>
      <c r="G4875" s="11"/>
      <c r="H4875" s="117"/>
      <c r="I4875" s="124"/>
      <c r="J4875" s="124"/>
      <c r="K4875" s="144"/>
      <c r="L4875" s="11"/>
      <c r="M4875" s="143"/>
      <c r="N4875" s="42"/>
      <c r="O4875" s="128"/>
      <c r="P4875" s="130"/>
      <c r="Q4875" s="131">
        <v>2</v>
      </c>
      <c r="R4875" s="68"/>
      <c r="S4875" s="35"/>
      <c r="T4875" s="69" t="s">
        <v>21</v>
      </c>
      <c r="U4875" s="92"/>
      <c r="V4875" s="70">
        <f>V4876</f>
        <v>12000</v>
      </c>
      <c r="X4875" s="447">
        <f>X4876</f>
        <v>12000</v>
      </c>
      <c r="Z4875" s="447">
        <f>Z4876</f>
        <v>11770</v>
      </c>
      <c r="AB4875" s="447">
        <f>AB4876</f>
        <v>8300</v>
      </c>
      <c r="AD4875" s="447">
        <f>AD4876</f>
        <v>8700</v>
      </c>
      <c r="AF4875" s="447">
        <f>AF4876</f>
        <v>3300</v>
      </c>
      <c r="AH4875" s="447">
        <f t="shared" si="883"/>
        <v>12000</v>
      </c>
      <c r="AI4875" s="8"/>
      <c r="AJ4875" s="447">
        <f>AJ4876</f>
        <v>2080</v>
      </c>
      <c r="AK4875" s="71"/>
      <c r="AL4875" s="447">
        <f>AL4876</f>
        <v>17600</v>
      </c>
      <c r="AM4875" s="447"/>
      <c r="AN4875" s="447">
        <f>AN4876</f>
        <v>18730</v>
      </c>
      <c r="AO4875" s="447"/>
      <c r="AP4875" s="447">
        <f>AP4876</f>
        <v>18730</v>
      </c>
      <c r="AQ4875" s="447"/>
    </row>
    <row r="4876" spans="2:43" ht="18" customHeight="1" x14ac:dyDescent="0.25">
      <c r="B4876" s="4"/>
      <c r="C4876" s="117"/>
      <c r="D4876" s="117"/>
      <c r="E4876" s="117"/>
      <c r="F4876" s="48"/>
      <c r="G4876" s="11"/>
      <c r="H4876" s="117"/>
      <c r="I4876" s="124"/>
      <c r="J4876" s="124"/>
      <c r="K4876" s="144"/>
      <c r="L4876" s="11"/>
      <c r="M4876" s="143"/>
      <c r="N4876" s="42"/>
      <c r="O4876" s="128"/>
      <c r="P4876" s="130"/>
      <c r="Q4876" s="130"/>
      <c r="R4876" s="72" t="s">
        <v>3</v>
      </c>
      <c r="S4876" s="181"/>
      <c r="T4876" s="73" t="s">
        <v>21</v>
      </c>
      <c r="V4876" s="497">
        <v>12000</v>
      </c>
      <c r="X4876" s="697">
        <v>12000</v>
      </c>
      <c r="Z4876" s="697">
        <v>11770</v>
      </c>
      <c r="AB4876" s="74">
        <v>8300</v>
      </c>
      <c r="AD4876" s="74">
        <v>8700</v>
      </c>
      <c r="AF4876" s="696">
        <v>3300</v>
      </c>
      <c r="AH4876" s="696">
        <f t="shared" si="883"/>
        <v>12000</v>
      </c>
      <c r="AI4876" s="446"/>
      <c r="AJ4876" s="74">
        <f t="shared" ref="AJ4876" si="902">CEILING(AB4876*25/100,10)</f>
        <v>2080</v>
      </c>
      <c r="AK4876" s="8"/>
      <c r="AL4876" s="74">
        <v>17600</v>
      </c>
      <c r="AM4876" s="74"/>
      <c r="AN4876" s="74">
        <v>18730</v>
      </c>
      <c r="AO4876" s="74"/>
      <c r="AP4876" s="74">
        <v>18730</v>
      </c>
      <c r="AQ4876" s="74"/>
    </row>
    <row r="4877" spans="2:43" ht="18" customHeight="1" x14ac:dyDescent="0.2">
      <c r="B4877" s="4"/>
      <c r="C4877" s="117"/>
      <c r="D4877" s="117"/>
      <c r="E4877" s="117"/>
      <c r="F4877" s="48"/>
      <c r="G4877" s="11"/>
      <c r="H4877" s="117"/>
      <c r="I4877" s="124"/>
      <c r="J4877" s="124"/>
      <c r="K4877" s="144"/>
      <c r="L4877" s="11"/>
      <c r="M4877" s="143"/>
      <c r="N4877" s="42"/>
      <c r="O4877" s="128"/>
      <c r="P4877" s="130"/>
      <c r="Q4877" s="131">
        <v>3</v>
      </c>
      <c r="R4877" s="68"/>
      <c r="S4877" s="35"/>
      <c r="T4877" s="69" t="s">
        <v>22</v>
      </c>
      <c r="U4877" s="92"/>
      <c r="V4877" s="70">
        <f>V4878</f>
        <v>24000</v>
      </c>
      <c r="X4877" s="447">
        <f>X4878</f>
        <v>28000</v>
      </c>
      <c r="Z4877" s="447">
        <f>Z4878</f>
        <v>14890</v>
      </c>
      <c r="AB4877" s="447">
        <f>AB4878</f>
        <v>1600</v>
      </c>
      <c r="AD4877" s="447">
        <f>AD4878</f>
        <v>1700</v>
      </c>
      <c r="AF4877" s="447">
        <f>AF4878</f>
        <v>261500</v>
      </c>
      <c r="AH4877" s="447">
        <f t="shared" si="883"/>
        <v>263200</v>
      </c>
      <c r="AI4877" s="8"/>
      <c r="AJ4877" s="447">
        <f>AJ4878</f>
        <v>400</v>
      </c>
      <c r="AK4877" s="71"/>
      <c r="AL4877" s="447">
        <f>AL4878</f>
        <v>12680</v>
      </c>
      <c r="AM4877" s="447"/>
      <c r="AN4877" s="447">
        <f>AN4878</f>
        <v>13690</v>
      </c>
      <c r="AO4877" s="447"/>
      <c r="AP4877" s="447">
        <f>AP4878</f>
        <v>13690</v>
      </c>
      <c r="AQ4877" s="447"/>
    </row>
    <row r="4878" spans="2:43" ht="18" customHeight="1" x14ac:dyDescent="0.25">
      <c r="B4878" s="4"/>
      <c r="C4878" s="117"/>
      <c r="D4878" s="117"/>
      <c r="E4878" s="117"/>
      <c r="F4878" s="48"/>
      <c r="G4878" s="11"/>
      <c r="H4878" s="117"/>
      <c r="I4878" s="124"/>
      <c r="J4878" s="124"/>
      <c r="K4878" s="144"/>
      <c r="L4878" s="11"/>
      <c r="M4878" s="143"/>
      <c r="N4878" s="42"/>
      <c r="O4878" s="128"/>
      <c r="P4878" s="130"/>
      <c r="Q4878" s="130"/>
      <c r="R4878" s="72" t="s">
        <v>3</v>
      </c>
      <c r="S4878" s="181"/>
      <c r="T4878" s="73" t="s">
        <v>22</v>
      </c>
      <c r="V4878" s="505">
        <v>24000</v>
      </c>
      <c r="X4878" s="766">
        <v>28000</v>
      </c>
      <c r="Z4878" s="896">
        <v>14890</v>
      </c>
      <c r="AB4878" s="74">
        <v>1600</v>
      </c>
      <c r="AD4878" s="74">
        <v>1700</v>
      </c>
      <c r="AF4878" s="74">
        <v>261500</v>
      </c>
      <c r="AH4878" s="696">
        <f t="shared" si="883"/>
        <v>263200</v>
      </c>
      <c r="AI4878" s="446"/>
      <c r="AJ4878" s="74">
        <f t="shared" ref="AJ4878" si="903">CEILING(AB4878*25/100,10)</f>
        <v>400</v>
      </c>
      <c r="AK4878" s="8"/>
      <c r="AL4878" s="74">
        <v>12680</v>
      </c>
      <c r="AM4878" s="74"/>
      <c r="AN4878" s="74">
        <v>13690</v>
      </c>
      <c r="AO4878" s="74"/>
      <c r="AP4878" s="74">
        <v>13690</v>
      </c>
      <c r="AQ4878" s="74"/>
    </row>
    <row r="4879" spans="2:43" ht="18" customHeight="1" x14ac:dyDescent="0.2">
      <c r="B4879" s="4"/>
      <c r="C4879" s="117"/>
      <c r="D4879" s="117"/>
      <c r="E4879" s="117"/>
      <c r="F4879" s="48"/>
      <c r="G4879" s="11"/>
      <c r="H4879" s="117"/>
      <c r="I4879" s="124"/>
      <c r="J4879" s="124"/>
      <c r="K4879" s="144"/>
      <c r="L4879" s="11"/>
      <c r="M4879" s="143"/>
      <c r="N4879" s="42"/>
      <c r="O4879" s="128"/>
      <c r="P4879" s="129">
        <v>5</v>
      </c>
      <c r="Q4879" s="129"/>
      <c r="R4879" s="64"/>
      <c r="S4879" s="234"/>
      <c r="T4879" s="65" t="s">
        <v>24</v>
      </c>
      <c r="U4879" s="155"/>
      <c r="V4879" s="66">
        <f>V4880+V4883+V4885</f>
        <v>21000</v>
      </c>
      <c r="X4879" s="66">
        <f>X4880+X4883+X4885</f>
        <v>21500</v>
      </c>
      <c r="Z4879" s="66">
        <f>Z4880+Z4883+Z4885</f>
        <v>35700</v>
      </c>
      <c r="AB4879" s="66">
        <f>AB4880+AB4883+AB4885</f>
        <v>40400</v>
      </c>
      <c r="AD4879" s="66" t="e">
        <f>AD4880+AD4883+AD4885</f>
        <v>#REF!</v>
      </c>
      <c r="AF4879" s="66">
        <f>AF4880+AF4883+AF4885</f>
        <v>0</v>
      </c>
      <c r="AH4879" s="66" t="e">
        <f t="shared" si="883"/>
        <v>#REF!</v>
      </c>
      <c r="AI4879" s="8"/>
      <c r="AJ4879" s="66">
        <f>AJ4880+AJ4883+AJ4885</f>
        <v>14140</v>
      </c>
      <c r="AK4879" s="67"/>
      <c r="AL4879" s="66">
        <f>AL4880+AL4883+AL4885</f>
        <v>43000</v>
      </c>
      <c r="AM4879" s="66"/>
      <c r="AN4879" s="66">
        <f>AN4880+AN4883+AN4885</f>
        <v>46000</v>
      </c>
      <c r="AO4879" s="66"/>
      <c r="AP4879" s="66">
        <f>AP4880+AP4883+AP4885</f>
        <v>46000</v>
      </c>
      <c r="AQ4879" s="66"/>
    </row>
    <row r="4880" spans="2:43" ht="18" hidden="1" customHeight="1" x14ac:dyDescent="0.2">
      <c r="B4880" s="4"/>
      <c r="C4880" s="117"/>
      <c r="D4880" s="117"/>
      <c r="E4880" s="117"/>
      <c r="F4880" s="48"/>
      <c r="G4880" s="11"/>
      <c r="H4880" s="117"/>
      <c r="I4880" s="124"/>
      <c r="J4880" s="124"/>
      <c r="K4880" s="144"/>
      <c r="L4880" s="11"/>
      <c r="M4880" s="143"/>
      <c r="N4880" s="42"/>
      <c r="O4880" s="128"/>
      <c r="P4880" s="129"/>
      <c r="Q4880" s="131">
        <v>1</v>
      </c>
      <c r="R4880" s="68"/>
      <c r="S4880" s="35"/>
      <c r="T4880" s="69" t="s">
        <v>98</v>
      </c>
      <c r="U4880" s="92"/>
      <c r="V4880" s="70">
        <f>V4881+V4882</f>
        <v>0</v>
      </c>
      <c r="X4880" s="447">
        <f>X4881+X4882</f>
        <v>0</v>
      </c>
      <c r="Z4880" s="447">
        <f>Z4881+Z4882</f>
        <v>0</v>
      </c>
      <c r="AB4880" s="447">
        <f>AB4881+AB4882</f>
        <v>0</v>
      </c>
      <c r="AD4880" s="447">
        <f>AD4881+AD4882</f>
        <v>0</v>
      </c>
      <c r="AF4880" s="447">
        <f>AF4881+AF4882</f>
        <v>0</v>
      </c>
      <c r="AH4880" s="447">
        <f t="shared" si="883"/>
        <v>0</v>
      </c>
      <c r="AI4880" s="67"/>
      <c r="AJ4880" s="447">
        <f>AJ4881+AJ4882</f>
        <v>0</v>
      </c>
      <c r="AK4880" s="71"/>
      <c r="AL4880" s="447">
        <f>AL4881+AL4882</f>
        <v>0</v>
      </c>
      <c r="AM4880" s="447"/>
      <c r="AN4880" s="447">
        <f>AN4881+AN4882</f>
        <v>0</v>
      </c>
      <c r="AO4880" s="447"/>
      <c r="AP4880" s="447">
        <f>AP4881+AP4882</f>
        <v>0</v>
      </c>
      <c r="AQ4880" s="447"/>
    </row>
    <row r="4881" spans="2:43" ht="18" hidden="1" customHeight="1" x14ac:dyDescent="0.2">
      <c r="B4881" s="4"/>
      <c r="C4881" s="117"/>
      <c r="D4881" s="117"/>
      <c r="E4881" s="117"/>
      <c r="F4881" s="48"/>
      <c r="G4881" s="11"/>
      <c r="H4881" s="117"/>
      <c r="I4881" s="124"/>
      <c r="J4881" s="124"/>
      <c r="K4881" s="144"/>
      <c r="L4881" s="11"/>
      <c r="M4881" s="143"/>
      <c r="N4881" s="42"/>
      <c r="O4881" s="128"/>
      <c r="P4881" s="129"/>
      <c r="Q4881" s="129"/>
      <c r="R4881" s="78" t="s">
        <v>18</v>
      </c>
      <c r="S4881" s="251"/>
      <c r="T4881" s="77" t="s">
        <v>346</v>
      </c>
      <c r="U4881" s="141"/>
      <c r="V4881" s="83">
        <v>0</v>
      </c>
      <c r="X4881" s="448">
        <v>0</v>
      </c>
      <c r="Z4881" s="448">
        <v>0</v>
      </c>
      <c r="AB4881" s="448">
        <v>0</v>
      </c>
      <c r="AD4881" s="448">
        <v>0</v>
      </c>
      <c r="AF4881" s="448">
        <v>0</v>
      </c>
      <c r="AH4881" s="448">
        <f t="shared" si="883"/>
        <v>0</v>
      </c>
      <c r="AI4881" s="446"/>
      <c r="AJ4881" s="448">
        <v>0</v>
      </c>
      <c r="AK4881" s="87"/>
      <c r="AL4881" s="448">
        <v>0</v>
      </c>
      <c r="AM4881" s="448"/>
      <c r="AN4881" s="448">
        <v>0</v>
      </c>
      <c r="AO4881" s="448"/>
      <c r="AP4881" s="448">
        <v>0</v>
      </c>
      <c r="AQ4881" s="448"/>
    </row>
    <row r="4882" spans="2:43" ht="18" hidden="1" customHeight="1" x14ac:dyDescent="0.2">
      <c r="B4882" s="4"/>
      <c r="C4882" s="117"/>
      <c r="D4882" s="117"/>
      <c r="E4882" s="117"/>
      <c r="F4882" s="48"/>
      <c r="G4882" s="11"/>
      <c r="H4882" s="117"/>
      <c r="I4882" s="124"/>
      <c r="J4882" s="124"/>
      <c r="K4882" s="144"/>
      <c r="L4882" s="11"/>
      <c r="M4882" s="143"/>
      <c r="N4882" s="42"/>
      <c r="O4882" s="128"/>
      <c r="P4882" s="129"/>
      <c r="Q4882" s="129"/>
      <c r="R4882" s="78" t="s">
        <v>55</v>
      </c>
      <c r="S4882" s="251"/>
      <c r="T4882" s="77" t="s">
        <v>247</v>
      </c>
      <c r="U4882" s="141"/>
      <c r="V4882" s="83">
        <v>0</v>
      </c>
      <c r="X4882" s="448">
        <v>0</v>
      </c>
      <c r="Z4882" s="448">
        <v>0</v>
      </c>
      <c r="AB4882" s="448">
        <v>0</v>
      </c>
      <c r="AD4882" s="448">
        <v>0</v>
      </c>
      <c r="AF4882" s="448">
        <v>0</v>
      </c>
      <c r="AH4882" s="448">
        <f t="shared" si="883"/>
        <v>0</v>
      </c>
      <c r="AI4882" s="495"/>
      <c r="AJ4882" s="448">
        <v>0</v>
      </c>
      <c r="AK4882" s="87"/>
      <c r="AL4882" s="448">
        <v>0</v>
      </c>
      <c r="AM4882" s="448"/>
      <c r="AN4882" s="448">
        <v>0</v>
      </c>
      <c r="AO4882" s="448"/>
      <c r="AP4882" s="448">
        <v>0</v>
      </c>
      <c r="AQ4882" s="448"/>
    </row>
    <row r="4883" spans="2:43" ht="18" customHeight="1" x14ac:dyDescent="0.2">
      <c r="B4883" s="4"/>
      <c r="C4883" s="117"/>
      <c r="D4883" s="117"/>
      <c r="E4883" s="117"/>
      <c r="F4883" s="48"/>
      <c r="G4883" s="11"/>
      <c r="H4883" s="117"/>
      <c r="I4883" s="124"/>
      <c r="J4883" s="124"/>
      <c r="K4883" s="144"/>
      <c r="L4883" s="11"/>
      <c r="M4883" s="143"/>
      <c r="N4883" s="42"/>
      <c r="O4883" s="128"/>
      <c r="P4883" s="130"/>
      <c r="Q4883" s="131">
        <v>2</v>
      </c>
      <c r="R4883" s="68"/>
      <c r="S4883" s="35"/>
      <c r="T4883" s="69" t="s">
        <v>25</v>
      </c>
      <c r="U4883" s="92"/>
      <c r="V4883" s="70">
        <f>V4884</f>
        <v>21000</v>
      </c>
      <c r="X4883" s="447">
        <f>X4884</f>
        <v>21500</v>
      </c>
      <c r="Z4883" s="447">
        <f>Z4884</f>
        <v>35700</v>
      </c>
      <c r="AB4883" s="447">
        <f>AB4884</f>
        <v>40400</v>
      </c>
      <c r="AD4883" s="447">
        <f>AD4884</f>
        <v>42500</v>
      </c>
      <c r="AF4883" s="447">
        <f>AF4884</f>
        <v>0</v>
      </c>
      <c r="AH4883" s="447">
        <f t="shared" si="883"/>
        <v>42500</v>
      </c>
      <c r="AI4883" s="495"/>
      <c r="AJ4883" s="447">
        <f>AJ4884</f>
        <v>14140</v>
      </c>
      <c r="AK4883" s="71"/>
      <c r="AL4883" s="447">
        <f>AL4884</f>
        <v>43000</v>
      </c>
      <c r="AM4883" s="447"/>
      <c r="AN4883" s="447">
        <f>AN4884</f>
        <v>46000</v>
      </c>
      <c r="AO4883" s="447"/>
      <c r="AP4883" s="447">
        <f>AP4884</f>
        <v>46000</v>
      </c>
      <c r="AQ4883" s="447"/>
    </row>
    <row r="4884" spans="2:43" ht="18" customHeight="1" x14ac:dyDescent="0.25">
      <c r="B4884" s="4"/>
      <c r="C4884" s="117"/>
      <c r="D4884" s="117"/>
      <c r="E4884" s="117"/>
      <c r="F4884" s="48"/>
      <c r="G4884" s="11"/>
      <c r="H4884" s="117"/>
      <c r="I4884" s="124"/>
      <c r="J4884" s="124"/>
      <c r="K4884" s="144"/>
      <c r="L4884" s="11"/>
      <c r="M4884" s="143"/>
      <c r="N4884" s="42"/>
      <c r="O4884" s="128"/>
      <c r="P4884" s="130"/>
      <c r="Q4884" s="130"/>
      <c r="R4884" s="72" t="s">
        <v>0</v>
      </c>
      <c r="S4884" s="181"/>
      <c r="T4884" s="73" t="s">
        <v>221</v>
      </c>
      <c r="V4884" s="526">
        <v>21000</v>
      </c>
      <c r="X4884" s="767">
        <v>21500</v>
      </c>
      <c r="Z4884" s="829">
        <v>35700</v>
      </c>
      <c r="AB4884" s="74">
        <v>40400</v>
      </c>
      <c r="AD4884" s="74">
        <v>42500</v>
      </c>
      <c r="AF4884" s="696">
        <v>0</v>
      </c>
      <c r="AH4884" s="696">
        <f t="shared" ref="AH4884:AH4947" si="904">AD4884+AF4884</f>
        <v>42500</v>
      </c>
      <c r="AI4884" s="446"/>
      <c r="AJ4884" s="74">
        <f>CEILING(AB4884*35/100,10)</f>
        <v>14140</v>
      </c>
      <c r="AK4884" s="8"/>
      <c r="AL4884" s="74">
        <v>43000</v>
      </c>
      <c r="AM4884" s="74"/>
      <c r="AN4884" s="74">
        <v>46000</v>
      </c>
      <c r="AO4884" s="74"/>
      <c r="AP4884" s="74">
        <v>46000</v>
      </c>
      <c r="AQ4884" s="74"/>
    </row>
    <row r="4885" spans="2:43" ht="18" hidden="1" customHeight="1" x14ac:dyDescent="0.2">
      <c r="B4885" s="4"/>
      <c r="C4885" s="117"/>
      <c r="D4885" s="117"/>
      <c r="E4885" s="117"/>
      <c r="F4885" s="48"/>
      <c r="G4885" s="11"/>
      <c r="H4885" s="117"/>
      <c r="I4885" s="124"/>
      <c r="J4885" s="124"/>
      <c r="K4885" s="144"/>
      <c r="L4885" s="11"/>
      <c r="M4885" s="143"/>
      <c r="N4885" s="42"/>
      <c r="O4885" s="128"/>
      <c r="P4885" s="130"/>
      <c r="Q4885" s="131">
        <v>5</v>
      </c>
      <c r="R4885" s="84"/>
      <c r="S4885" s="250"/>
      <c r="T4885" s="69" t="s">
        <v>83</v>
      </c>
      <c r="U4885" s="92"/>
      <c r="V4885" s="70">
        <f>V4886+V4887</f>
        <v>0</v>
      </c>
      <c r="X4885" s="447">
        <f>X4886+X4887</f>
        <v>0</v>
      </c>
      <c r="Z4885" s="447">
        <f>Z4886+Z4887</f>
        <v>0</v>
      </c>
      <c r="AB4885" s="447">
        <f>AB4886+AB4887</f>
        <v>0</v>
      </c>
      <c r="AD4885" s="447" t="e">
        <f>#REF!+AD4887</f>
        <v>#REF!</v>
      </c>
      <c r="AF4885" s="447">
        <f>AF4886+AF4887</f>
        <v>0</v>
      </c>
      <c r="AH4885" s="447" t="e">
        <f t="shared" si="904"/>
        <v>#REF!</v>
      </c>
      <c r="AI4885" s="8"/>
      <c r="AJ4885" s="447">
        <f>AJ4886+AJ4887</f>
        <v>0</v>
      </c>
      <c r="AK4885" s="71"/>
      <c r="AL4885" s="447">
        <f>AL4886+AL4887</f>
        <v>0</v>
      </c>
      <c r="AM4885" s="447"/>
      <c r="AN4885" s="447">
        <f>AN4886+AN4887</f>
        <v>0</v>
      </c>
      <c r="AO4885" s="447"/>
      <c r="AP4885" s="447">
        <f>AP4886+AP4887</f>
        <v>0</v>
      </c>
      <c r="AQ4885" s="447"/>
    </row>
    <row r="4886" spans="2:43" ht="18" hidden="1" customHeight="1" x14ac:dyDescent="0.2">
      <c r="B4886" s="4"/>
      <c r="C4886" s="117"/>
      <c r="D4886" s="117"/>
      <c r="E4886" s="117"/>
      <c r="F4886" s="48"/>
      <c r="G4886" s="11"/>
      <c r="H4886" s="117"/>
      <c r="I4886" s="124"/>
      <c r="J4886" s="124"/>
      <c r="K4886" s="144"/>
      <c r="L4886" s="11"/>
      <c r="M4886" s="143"/>
      <c r="N4886" s="42"/>
      <c r="O4886" s="128"/>
      <c r="P4886" s="130"/>
      <c r="Q4886" s="130"/>
      <c r="R4886" s="72" t="s">
        <v>3</v>
      </c>
      <c r="S4886" s="181"/>
      <c r="T4886" s="73" t="s">
        <v>261</v>
      </c>
      <c r="V4886" s="74">
        <v>0</v>
      </c>
      <c r="X4886" s="74">
        <v>0</v>
      </c>
      <c r="Z4886" s="74">
        <v>0</v>
      </c>
      <c r="AB4886" s="74">
        <v>0</v>
      </c>
      <c r="AD4886" s="74">
        <v>0</v>
      </c>
      <c r="AF4886" s="74">
        <v>0</v>
      </c>
      <c r="AH4886" s="74">
        <f t="shared" si="904"/>
        <v>0</v>
      </c>
      <c r="AI4886" s="446"/>
      <c r="AJ4886" s="74">
        <v>0</v>
      </c>
      <c r="AK4886" s="8"/>
      <c r="AL4886" s="74">
        <v>0</v>
      </c>
      <c r="AM4886" s="74"/>
      <c r="AN4886" s="74">
        <v>0</v>
      </c>
      <c r="AO4886" s="74"/>
      <c r="AP4886" s="74">
        <v>0</v>
      </c>
      <c r="AQ4886" s="74"/>
    </row>
    <row r="4887" spans="2:43" ht="18" hidden="1" customHeight="1" x14ac:dyDescent="0.2">
      <c r="B4887" s="4"/>
      <c r="C4887" s="117"/>
      <c r="D4887" s="117"/>
      <c r="E4887" s="117"/>
      <c r="F4887" s="48"/>
      <c r="G4887" s="11"/>
      <c r="H4887" s="117"/>
      <c r="I4887" s="124"/>
      <c r="J4887" s="124"/>
      <c r="K4887" s="144"/>
      <c r="L4887" s="11"/>
      <c r="M4887" s="143"/>
      <c r="N4887" s="42"/>
      <c r="O4887" s="128"/>
      <c r="P4887" s="130"/>
      <c r="Q4887" s="130"/>
      <c r="R4887" s="72" t="s">
        <v>0</v>
      </c>
      <c r="S4887" s="181"/>
      <c r="T4887" s="73" t="s">
        <v>84</v>
      </c>
      <c r="V4887" s="74">
        <v>0</v>
      </c>
      <c r="X4887" s="74">
        <v>0</v>
      </c>
      <c r="Z4887" s="74">
        <v>0</v>
      </c>
      <c r="AB4887" s="74">
        <v>0</v>
      </c>
      <c r="AD4887" s="74">
        <v>0</v>
      </c>
      <c r="AF4887" s="74">
        <v>0</v>
      </c>
      <c r="AH4887" s="74">
        <f t="shared" si="904"/>
        <v>0</v>
      </c>
      <c r="AI4887" s="8"/>
      <c r="AJ4887" s="74">
        <v>0</v>
      </c>
      <c r="AK4887" s="8"/>
      <c r="AL4887" s="74">
        <v>0</v>
      </c>
      <c r="AM4887" s="74"/>
      <c r="AN4887" s="74">
        <v>0</v>
      </c>
      <c r="AO4887" s="74"/>
      <c r="AP4887" s="74">
        <v>0</v>
      </c>
      <c r="AQ4887" s="74"/>
    </row>
    <row r="4888" spans="2:43" ht="18" customHeight="1" x14ac:dyDescent="0.2">
      <c r="B4888" s="4"/>
      <c r="C4888" s="117"/>
      <c r="D4888" s="117"/>
      <c r="E4888" s="117"/>
      <c r="F4888" s="48"/>
      <c r="G4888" s="11"/>
      <c r="H4888" s="117"/>
      <c r="I4888" s="124"/>
      <c r="J4888" s="124"/>
      <c r="K4888" s="144"/>
      <c r="L4888" s="11"/>
      <c r="M4888" s="143"/>
      <c r="N4888" s="42"/>
      <c r="O4888" s="128"/>
      <c r="P4888" s="129">
        <v>7</v>
      </c>
      <c r="Q4888" s="129"/>
      <c r="R4888" s="64"/>
      <c r="S4888" s="234"/>
      <c r="T4888" s="65" t="s">
        <v>343</v>
      </c>
      <c r="U4888" s="155"/>
      <c r="V4888" s="66">
        <f>SUM(V4889+V4894)</f>
        <v>15000</v>
      </c>
      <c r="X4888" s="66">
        <f>SUM(X4889+X4894)</f>
        <v>15500</v>
      </c>
      <c r="Z4888" s="66">
        <f>SUM(Z4889+Z4894)</f>
        <v>11000</v>
      </c>
      <c r="AB4888" s="66">
        <f>SUM(AB4889+AB4894)</f>
        <v>9000</v>
      </c>
      <c r="AD4888" s="66">
        <f>SUM(AD4889+AD4894)</f>
        <v>9450</v>
      </c>
      <c r="AF4888" s="66">
        <f>SUM(AF4889+AF4894)</f>
        <v>5500</v>
      </c>
      <c r="AH4888" s="66">
        <f t="shared" si="904"/>
        <v>14950</v>
      </c>
      <c r="AI4888" s="8"/>
      <c r="AJ4888" s="66">
        <f>SUM(AJ4889+AJ4894)</f>
        <v>2250</v>
      </c>
      <c r="AK4888" s="67"/>
      <c r="AL4888" s="66">
        <f>SUM(AL4889+AL4894)</f>
        <v>8500</v>
      </c>
      <c r="AM4888" s="66"/>
      <c r="AN4888" s="66">
        <f>SUM(AN4889+AN4894)</f>
        <v>9000</v>
      </c>
      <c r="AO4888" s="66"/>
      <c r="AP4888" s="66">
        <f>SUM(AP4889+AP4894)</f>
        <v>9000</v>
      </c>
      <c r="AQ4888" s="66"/>
    </row>
    <row r="4889" spans="2:43" ht="18" hidden="1" customHeight="1" x14ac:dyDescent="0.2">
      <c r="B4889" s="4"/>
      <c r="C4889" s="117"/>
      <c r="D4889" s="117"/>
      <c r="E4889" s="117"/>
      <c r="F4889" s="48"/>
      <c r="G4889" s="11"/>
      <c r="H4889" s="117"/>
      <c r="I4889" s="124"/>
      <c r="J4889" s="124"/>
      <c r="K4889" s="144"/>
      <c r="L4889" s="11"/>
      <c r="M4889" s="143"/>
      <c r="N4889" s="42"/>
      <c r="O4889" s="128"/>
      <c r="P4889" s="129"/>
      <c r="Q4889" s="131">
        <v>1</v>
      </c>
      <c r="R4889" s="68"/>
      <c r="S4889" s="35"/>
      <c r="T4889" s="69" t="s">
        <v>262</v>
      </c>
      <c r="U4889" s="92"/>
      <c r="V4889" s="70">
        <f>SUM(V4890:V4893)</f>
        <v>0</v>
      </c>
      <c r="X4889" s="447">
        <f>SUM(X4890:X4893)</f>
        <v>0</v>
      </c>
      <c r="Z4889" s="447">
        <f>SUM(Z4890:Z4893)</f>
        <v>0</v>
      </c>
      <c r="AB4889" s="447">
        <f>SUM(AB4890:AB4893)</f>
        <v>0</v>
      </c>
      <c r="AD4889" s="447">
        <f>SUM(AD4890:AD4893)</f>
        <v>0</v>
      </c>
      <c r="AF4889" s="447">
        <f>SUM(AF4890:AF4893)</f>
        <v>0</v>
      </c>
      <c r="AH4889" s="447">
        <f t="shared" si="904"/>
        <v>0</v>
      </c>
      <c r="AI4889" s="67"/>
      <c r="AJ4889" s="447">
        <f>SUM(AJ4890:AJ4893)</f>
        <v>0</v>
      </c>
      <c r="AK4889" s="71"/>
      <c r="AL4889" s="447">
        <f>SUM(AL4890:AL4893)</f>
        <v>0</v>
      </c>
      <c r="AM4889" s="447"/>
      <c r="AN4889" s="447">
        <f>SUM(AN4890:AN4893)</f>
        <v>0</v>
      </c>
      <c r="AO4889" s="447"/>
      <c r="AP4889" s="447">
        <f>SUM(AP4890:AP4893)</f>
        <v>0</v>
      </c>
      <c r="AQ4889" s="447"/>
    </row>
    <row r="4890" spans="2:43" ht="18" hidden="1" customHeight="1" x14ac:dyDescent="0.2">
      <c r="B4890" s="4"/>
      <c r="C4890" s="117"/>
      <c r="D4890" s="117"/>
      <c r="E4890" s="117"/>
      <c r="F4890" s="48"/>
      <c r="G4890" s="11"/>
      <c r="H4890" s="117"/>
      <c r="I4890" s="124"/>
      <c r="J4890" s="124"/>
      <c r="K4890" s="144"/>
      <c r="L4890" s="11"/>
      <c r="M4890" s="143"/>
      <c r="N4890" s="42"/>
      <c r="O4890" s="128"/>
      <c r="P4890" s="129"/>
      <c r="Q4890" s="131"/>
      <c r="R4890" s="72" t="s">
        <v>3</v>
      </c>
      <c r="S4890" s="181"/>
      <c r="T4890" s="73" t="s">
        <v>333</v>
      </c>
      <c r="V4890" s="74">
        <v>0</v>
      </c>
      <c r="X4890" s="74">
        <v>0</v>
      </c>
      <c r="Z4890" s="74">
        <v>0</v>
      </c>
      <c r="AB4890" s="74">
        <v>0</v>
      </c>
      <c r="AD4890" s="74">
        <v>0</v>
      </c>
      <c r="AF4890" s="74">
        <v>0</v>
      </c>
      <c r="AH4890" s="74">
        <f t="shared" si="904"/>
        <v>0</v>
      </c>
      <c r="AI4890" s="446"/>
      <c r="AJ4890" s="74">
        <v>0</v>
      </c>
      <c r="AK4890" s="8"/>
      <c r="AL4890" s="74">
        <v>0</v>
      </c>
      <c r="AM4890" s="74"/>
      <c r="AN4890" s="74">
        <v>0</v>
      </c>
      <c r="AO4890" s="74"/>
      <c r="AP4890" s="74">
        <v>0</v>
      </c>
      <c r="AQ4890" s="74"/>
    </row>
    <row r="4891" spans="2:43" ht="18" hidden="1" customHeight="1" x14ac:dyDescent="0.2">
      <c r="B4891" s="4"/>
      <c r="C4891" s="117"/>
      <c r="D4891" s="117"/>
      <c r="E4891" s="117"/>
      <c r="F4891" s="48"/>
      <c r="G4891" s="11"/>
      <c r="H4891" s="117"/>
      <c r="I4891" s="124"/>
      <c r="J4891" s="124"/>
      <c r="K4891" s="144"/>
      <c r="L4891" s="11"/>
      <c r="M4891" s="143"/>
      <c r="N4891" s="42"/>
      <c r="O4891" s="128"/>
      <c r="P4891" s="129"/>
      <c r="Q4891" s="131"/>
      <c r="R4891" s="72" t="s">
        <v>0</v>
      </c>
      <c r="S4891" s="181"/>
      <c r="T4891" s="73" t="s">
        <v>334</v>
      </c>
      <c r="V4891" s="74">
        <v>0</v>
      </c>
      <c r="X4891" s="74">
        <v>0</v>
      </c>
      <c r="Z4891" s="74">
        <v>0</v>
      </c>
      <c r="AB4891" s="74">
        <v>0</v>
      </c>
      <c r="AD4891" s="74">
        <v>0</v>
      </c>
      <c r="AF4891" s="74">
        <v>0</v>
      </c>
      <c r="AH4891" s="74">
        <f t="shared" si="904"/>
        <v>0</v>
      </c>
      <c r="AI4891" s="8"/>
      <c r="AJ4891" s="74">
        <v>0</v>
      </c>
      <c r="AK4891" s="8"/>
      <c r="AL4891" s="74">
        <v>0</v>
      </c>
      <c r="AM4891" s="74"/>
      <c r="AN4891" s="74">
        <v>0</v>
      </c>
      <c r="AO4891" s="74"/>
      <c r="AP4891" s="74">
        <v>0</v>
      </c>
      <c r="AQ4891" s="74"/>
    </row>
    <row r="4892" spans="2:43" ht="18" hidden="1" customHeight="1" x14ac:dyDescent="0.2">
      <c r="B4892" s="4"/>
      <c r="C4892" s="117"/>
      <c r="D4892" s="117"/>
      <c r="E4892" s="117"/>
      <c r="F4892" s="48"/>
      <c r="G4892" s="11"/>
      <c r="H4892" s="117"/>
      <c r="I4892" s="124"/>
      <c r="J4892" s="124"/>
      <c r="K4892" s="144"/>
      <c r="L4892" s="11"/>
      <c r="M4892" s="143"/>
      <c r="N4892" s="42"/>
      <c r="O4892" s="128"/>
      <c r="P4892" s="129"/>
      <c r="Q4892" s="129"/>
      <c r="R4892" s="78" t="s">
        <v>18</v>
      </c>
      <c r="S4892" s="251"/>
      <c r="T4892" s="77" t="s">
        <v>263</v>
      </c>
      <c r="U4892" s="141"/>
      <c r="V4892" s="83">
        <v>0</v>
      </c>
      <c r="X4892" s="448">
        <v>0</v>
      </c>
      <c r="Z4892" s="448">
        <v>0</v>
      </c>
      <c r="AB4892" s="448">
        <v>0</v>
      </c>
      <c r="AD4892" s="448">
        <v>0</v>
      </c>
      <c r="AF4892" s="448">
        <v>0</v>
      </c>
      <c r="AH4892" s="448">
        <f t="shared" si="904"/>
        <v>0</v>
      </c>
      <c r="AI4892" s="8"/>
      <c r="AJ4892" s="448">
        <v>0</v>
      </c>
      <c r="AK4892" s="87"/>
      <c r="AL4892" s="448">
        <v>0</v>
      </c>
      <c r="AM4892" s="448"/>
      <c r="AN4892" s="448">
        <v>0</v>
      </c>
      <c r="AO4892" s="448"/>
      <c r="AP4892" s="448">
        <v>0</v>
      </c>
      <c r="AQ4892" s="448"/>
    </row>
    <row r="4893" spans="2:43" ht="18" hidden="1" customHeight="1" x14ac:dyDescent="0.2">
      <c r="B4893" s="4"/>
      <c r="C4893" s="117"/>
      <c r="D4893" s="117"/>
      <c r="E4893" s="117"/>
      <c r="F4893" s="48"/>
      <c r="G4893" s="11"/>
      <c r="H4893" s="117"/>
      <c r="I4893" s="124"/>
      <c r="J4893" s="124"/>
      <c r="K4893" s="144"/>
      <c r="L4893" s="11"/>
      <c r="M4893" s="143"/>
      <c r="N4893" s="42"/>
      <c r="O4893" s="128"/>
      <c r="P4893" s="129"/>
      <c r="Q4893" s="129"/>
      <c r="R4893" s="72">
        <v>90</v>
      </c>
      <c r="S4893" s="181"/>
      <c r="T4893" s="73" t="s">
        <v>390</v>
      </c>
      <c r="V4893" s="74">
        <v>0</v>
      </c>
      <c r="X4893" s="74">
        <v>0</v>
      </c>
      <c r="Z4893" s="74">
        <v>0</v>
      </c>
      <c r="AB4893" s="74">
        <v>0</v>
      </c>
      <c r="AD4893" s="74">
        <v>0</v>
      </c>
      <c r="AF4893" s="74">
        <v>0</v>
      </c>
      <c r="AH4893" s="74">
        <f t="shared" si="904"/>
        <v>0</v>
      </c>
      <c r="AI4893" s="495"/>
      <c r="AJ4893" s="74">
        <v>0</v>
      </c>
      <c r="AK4893" s="8"/>
      <c r="AL4893" s="74">
        <v>0</v>
      </c>
      <c r="AM4893" s="74"/>
      <c r="AN4893" s="74">
        <v>0</v>
      </c>
      <c r="AO4893" s="74"/>
      <c r="AP4893" s="74">
        <v>0</v>
      </c>
      <c r="AQ4893" s="74"/>
    </row>
    <row r="4894" spans="2:43" ht="18" customHeight="1" x14ac:dyDescent="0.2">
      <c r="B4894" s="4"/>
      <c r="C4894" s="117"/>
      <c r="D4894" s="117"/>
      <c r="E4894" s="117"/>
      <c r="F4894" s="48"/>
      <c r="G4894" s="11"/>
      <c r="H4894" s="117"/>
      <c r="I4894" s="124"/>
      <c r="J4894" s="124"/>
      <c r="K4894" s="144"/>
      <c r="L4894" s="11"/>
      <c r="M4894" s="143"/>
      <c r="N4894" s="42"/>
      <c r="O4894" s="128"/>
      <c r="P4894" s="130"/>
      <c r="Q4894" s="131">
        <v>3</v>
      </c>
      <c r="R4894" s="68"/>
      <c r="S4894" s="35"/>
      <c r="T4894" s="69" t="s">
        <v>224</v>
      </c>
      <c r="U4894" s="92"/>
      <c r="V4894" s="70">
        <f>V4895</f>
        <v>15000</v>
      </c>
      <c r="X4894" s="447">
        <f>X4895</f>
        <v>15500</v>
      </c>
      <c r="Z4894" s="447">
        <f>Z4895</f>
        <v>11000</v>
      </c>
      <c r="AB4894" s="447">
        <f>AB4895</f>
        <v>9000</v>
      </c>
      <c r="AD4894" s="447">
        <f>AD4895</f>
        <v>9450</v>
      </c>
      <c r="AF4894" s="447">
        <f>AF4895</f>
        <v>5500</v>
      </c>
      <c r="AH4894" s="447">
        <f t="shared" si="904"/>
        <v>14950</v>
      </c>
      <c r="AI4894" s="8"/>
      <c r="AJ4894" s="447">
        <f>AJ4895</f>
        <v>2250</v>
      </c>
      <c r="AK4894" s="71"/>
      <c r="AL4894" s="447">
        <f>AL4895</f>
        <v>8500</v>
      </c>
      <c r="AM4894" s="447"/>
      <c r="AN4894" s="447">
        <f>AN4895</f>
        <v>9000</v>
      </c>
      <c r="AO4894" s="447"/>
      <c r="AP4894" s="447">
        <f>AP4895</f>
        <v>9000</v>
      </c>
      <c r="AQ4894" s="447"/>
    </row>
    <row r="4895" spans="2:43" ht="18" customHeight="1" x14ac:dyDescent="0.25">
      <c r="B4895" s="4"/>
      <c r="C4895" s="117"/>
      <c r="D4895" s="117"/>
      <c r="E4895" s="117"/>
      <c r="F4895" s="48"/>
      <c r="G4895" s="11"/>
      <c r="H4895" s="117"/>
      <c r="I4895" s="124"/>
      <c r="J4895" s="124"/>
      <c r="K4895" s="144"/>
      <c r="L4895" s="11"/>
      <c r="M4895" s="143"/>
      <c r="N4895" s="42"/>
      <c r="O4895" s="128"/>
      <c r="P4895" s="130"/>
      <c r="Q4895" s="131"/>
      <c r="R4895" s="72" t="s">
        <v>0</v>
      </c>
      <c r="S4895" s="181"/>
      <c r="T4895" s="73" t="s">
        <v>53</v>
      </c>
      <c r="V4895" s="552">
        <v>15000</v>
      </c>
      <c r="X4895" s="768">
        <v>15500</v>
      </c>
      <c r="Z4895" s="897">
        <v>11000</v>
      </c>
      <c r="AB4895" s="74">
        <v>9000</v>
      </c>
      <c r="AD4895" s="74">
        <v>9450</v>
      </c>
      <c r="AF4895" s="696">
        <v>5500</v>
      </c>
      <c r="AH4895" s="696">
        <f t="shared" si="904"/>
        <v>14950</v>
      </c>
      <c r="AI4895" s="446"/>
      <c r="AJ4895" s="74">
        <f t="shared" ref="AJ4895" si="905">CEILING(AB4895*25/100,10)</f>
        <v>2250</v>
      </c>
      <c r="AK4895" s="8"/>
      <c r="AL4895" s="74">
        <v>8500</v>
      </c>
      <c r="AM4895" s="74"/>
      <c r="AN4895" s="74">
        <v>9000</v>
      </c>
      <c r="AO4895" s="74"/>
      <c r="AP4895" s="74">
        <v>9000</v>
      </c>
      <c r="AQ4895" s="74"/>
    </row>
    <row r="4896" spans="2:43" ht="17.25" hidden="1" customHeight="1" x14ac:dyDescent="0.2">
      <c r="B4896" s="4"/>
      <c r="C4896" s="117"/>
      <c r="D4896" s="117"/>
      <c r="E4896" s="117"/>
      <c r="F4896" s="48"/>
      <c r="G4896" s="11"/>
      <c r="H4896" s="117"/>
      <c r="I4896" s="124"/>
      <c r="J4896" s="124"/>
      <c r="K4896" s="144"/>
      <c r="L4896" s="11"/>
      <c r="M4896" s="143"/>
      <c r="N4896" s="42"/>
      <c r="O4896" s="128"/>
      <c r="P4896" s="129">
        <v>9</v>
      </c>
      <c r="Q4896" s="129"/>
      <c r="R4896" s="64"/>
      <c r="S4896" s="234"/>
      <c r="T4896" s="65" t="s">
        <v>217</v>
      </c>
      <c r="U4896" s="155"/>
      <c r="V4896" s="66">
        <f>V4897+V4899</f>
        <v>0</v>
      </c>
      <c r="X4896" s="66">
        <f>X4897+X4899</f>
        <v>0</v>
      </c>
      <c r="Z4896" s="66">
        <f>Z4897+Z4899</f>
        <v>0</v>
      </c>
      <c r="AB4896" s="66">
        <f>AB4897+AB4899</f>
        <v>0</v>
      </c>
      <c r="AD4896" s="66">
        <f>AD4897+AD4899</f>
        <v>0</v>
      </c>
      <c r="AF4896" s="66">
        <f>AF4897+AF4899</f>
        <v>0</v>
      </c>
      <c r="AH4896" s="66">
        <f t="shared" si="904"/>
        <v>0</v>
      </c>
      <c r="AI4896" s="8"/>
      <c r="AJ4896" s="66">
        <f>AJ4897+AJ4899</f>
        <v>0</v>
      </c>
      <c r="AK4896" s="67"/>
      <c r="AL4896" s="66">
        <f>AL4897+AL4899</f>
        <v>0</v>
      </c>
      <c r="AM4896" s="66"/>
      <c r="AN4896" s="66">
        <f>AN4897+AN4899</f>
        <v>0</v>
      </c>
      <c r="AO4896" s="66"/>
      <c r="AP4896" s="66">
        <f>AP4897+AP4899</f>
        <v>0</v>
      </c>
      <c r="AQ4896" s="66"/>
    </row>
    <row r="4897" spans="2:43" ht="18" hidden="1" customHeight="1" x14ac:dyDescent="0.2">
      <c r="B4897" s="4"/>
      <c r="C4897" s="117"/>
      <c r="D4897" s="117"/>
      <c r="E4897" s="117"/>
      <c r="F4897" s="48"/>
      <c r="G4897" s="11"/>
      <c r="H4897" s="117"/>
      <c r="I4897" s="124"/>
      <c r="J4897" s="124"/>
      <c r="K4897" s="144"/>
      <c r="L4897" s="11"/>
      <c r="M4897" s="143"/>
      <c r="N4897" s="42"/>
      <c r="O4897" s="128"/>
      <c r="P4897" s="130"/>
      <c r="Q4897" s="131">
        <v>1</v>
      </c>
      <c r="R4897" s="68"/>
      <c r="S4897" s="35"/>
      <c r="T4897" s="69" t="s">
        <v>231</v>
      </c>
      <c r="U4897" s="92"/>
      <c r="V4897" s="70">
        <f>V4898</f>
        <v>0</v>
      </c>
      <c r="X4897" s="447">
        <f>X4898</f>
        <v>0</v>
      </c>
      <c r="Z4897" s="447">
        <f>Z4898</f>
        <v>0</v>
      </c>
      <c r="AB4897" s="447">
        <f>AB4898</f>
        <v>0</v>
      </c>
      <c r="AD4897" s="447">
        <f>AD4898</f>
        <v>0</v>
      </c>
      <c r="AF4897" s="447">
        <f>AF4898</f>
        <v>0</v>
      </c>
      <c r="AH4897" s="447">
        <f t="shared" si="904"/>
        <v>0</v>
      </c>
      <c r="AI4897" s="67"/>
      <c r="AJ4897" s="447">
        <f>AJ4898</f>
        <v>0</v>
      </c>
      <c r="AK4897" s="71"/>
      <c r="AL4897" s="447">
        <f>AL4898</f>
        <v>0</v>
      </c>
      <c r="AM4897" s="447"/>
      <c r="AN4897" s="447">
        <f>AN4898</f>
        <v>0</v>
      </c>
      <c r="AO4897" s="447"/>
      <c r="AP4897" s="447">
        <f>AP4898</f>
        <v>0</v>
      </c>
      <c r="AQ4897" s="447"/>
    </row>
    <row r="4898" spans="2:43" ht="18" hidden="1" customHeight="1" x14ac:dyDescent="0.2">
      <c r="B4898" s="4"/>
      <c r="C4898" s="117"/>
      <c r="D4898" s="117"/>
      <c r="E4898" s="117"/>
      <c r="F4898" s="48"/>
      <c r="G4898" s="11"/>
      <c r="H4898" s="117"/>
      <c r="I4898" s="124"/>
      <c r="J4898" s="124"/>
      <c r="K4898" s="144"/>
      <c r="L4898" s="11"/>
      <c r="M4898" s="143"/>
      <c r="N4898" s="42"/>
      <c r="O4898" s="128"/>
      <c r="P4898" s="130"/>
      <c r="Q4898" s="131"/>
      <c r="R4898" s="72" t="s">
        <v>3</v>
      </c>
      <c r="S4898" s="181"/>
      <c r="T4898" s="73" t="s">
        <v>231</v>
      </c>
      <c r="V4898" s="74">
        <v>0</v>
      </c>
      <c r="X4898" s="74">
        <v>0</v>
      </c>
      <c r="Z4898" s="74">
        <v>0</v>
      </c>
      <c r="AB4898" s="74">
        <v>0</v>
      </c>
      <c r="AD4898" s="74">
        <v>0</v>
      </c>
      <c r="AF4898" s="74">
        <v>0</v>
      </c>
      <c r="AH4898" s="74">
        <f t="shared" si="904"/>
        <v>0</v>
      </c>
      <c r="AI4898" s="446"/>
      <c r="AJ4898" s="74">
        <v>0</v>
      </c>
      <c r="AK4898" s="8"/>
      <c r="AL4898" s="74">
        <v>0</v>
      </c>
      <c r="AM4898" s="74"/>
      <c r="AN4898" s="74">
        <v>0</v>
      </c>
      <c r="AO4898" s="74"/>
      <c r="AP4898" s="74">
        <v>0</v>
      </c>
      <c r="AQ4898" s="74"/>
    </row>
    <row r="4899" spans="2:43" ht="18" hidden="1" customHeight="1" x14ac:dyDescent="0.2">
      <c r="B4899" s="4"/>
      <c r="C4899" s="117"/>
      <c r="D4899" s="117"/>
      <c r="E4899" s="117"/>
      <c r="F4899" s="48"/>
      <c r="G4899" s="11"/>
      <c r="H4899" s="117"/>
      <c r="I4899" s="124"/>
      <c r="J4899" s="124"/>
      <c r="K4899" s="144"/>
      <c r="L4899" s="11"/>
      <c r="M4899" s="143"/>
      <c r="N4899" s="42"/>
      <c r="O4899" s="128"/>
      <c r="P4899" s="130"/>
      <c r="Q4899" s="131">
        <v>2</v>
      </c>
      <c r="R4899" s="68"/>
      <c r="S4899" s="35"/>
      <c r="T4899" s="69" t="s">
        <v>232</v>
      </c>
      <c r="U4899" s="92"/>
      <c r="V4899" s="70">
        <f>V4900</f>
        <v>0</v>
      </c>
      <c r="X4899" s="447">
        <f>X4900</f>
        <v>0</v>
      </c>
      <c r="Z4899" s="447">
        <f>Z4900</f>
        <v>0</v>
      </c>
      <c r="AB4899" s="447">
        <f>AB4900</f>
        <v>0</v>
      </c>
      <c r="AD4899" s="447">
        <f>AD4900</f>
        <v>0</v>
      </c>
      <c r="AF4899" s="447">
        <f>AF4900</f>
        <v>0</v>
      </c>
      <c r="AH4899" s="447">
        <f t="shared" si="904"/>
        <v>0</v>
      </c>
      <c r="AI4899" s="8"/>
      <c r="AJ4899" s="447">
        <f>AJ4900</f>
        <v>0</v>
      </c>
      <c r="AK4899" s="71"/>
      <c r="AL4899" s="447">
        <f>AL4900</f>
        <v>0</v>
      </c>
      <c r="AM4899" s="447"/>
      <c r="AN4899" s="447">
        <f>AN4900</f>
        <v>0</v>
      </c>
      <c r="AO4899" s="447"/>
      <c r="AP4899" s="447">
        <f>AP4900</f>
        <v>0</v>
      </c>
      <c r="AQ4899" s="447"/>
    </row>
    <row r="4900" spans="2:43" ht="18" hidden="1" customHeight="1" x14ac:dyDescent="0.2">
      <c r="B4900" s="4"/>
      <c r="C4900" s="117"/>
      <c r="D4900" s="117"/>
      <c r="E4900" s="117"/>
      <c r="F4900" s="48"/>
      <c r="G4900" s="11"/>
      <c r="H4900" s="117"/>
      <c r="I4900" s="124"/>
      <c r="J4900" s="124"/>
      <c r="K4900" s="144"/>
      <c r="L4900" s="11"/>
      <c r="M4900" s="143"/>
      <c r="N4900" s="42"/>
      <c r="O4900" s="128"/>
      <c r="P4900" s="130"/>
      <c r="Q4900" s="131"/>
      <c r="R4900" s="72" t="s">
        <v>3</v>
      </c>
      <c r="S4900" s="181"/>
      <c r="T4900" s="77" t="s">
        <v>232</v>
      </c>
      <c r="U4900" s="141"/>
      <c r="V4900" s="74">
        <v>0</v>
      </c>
      <c r="X4900" s="74">
        <v>0</v>
      </c>
      <c r="Z4900" s="74">
        <v>0</v>
      </c>
      <c r="AB4900" s="74">
        <v>0</v>
      </c>
      <c r="AD4900" s="74">
        <v>0</v>
      </c>
      <c r="AF4900" s="74">
        <v>0</v>
      </c>
      <c r="AH4900" s="74">
        <f t="shared" si="904"/>
        <v>0</v>
      </c>
      <c r="AI4900" s="446"/>
      <c r="AJ4900" s="74">
        <v>0</v>
      </c>
      <c r="AK4900" s="8"/>
      <c r="AL4900" s="74">
        <v>0</v>
      </c>
      <c r="AM4900" s="74"/>
      <c r="AN4900" s="74">
        <v>0</v>
      </c>
      <c r="AO4900" s="74"/>
      <c r="AP4900" s="74">
        <v>0</v>
      </c>
      <c r="AQ4900" s="74"/>
    </row>
    <row r="4901" spans="2:43" ht="18" hidden="1" customHeight="1" x14ac:dyDescent="0.2">
      <c r="B4901" s="4"/>
      <c r="C4901" s="117"/>
      <c r="D4901" s="117"/>
      <c r="E4901" s="117"/>
      <c r="F4901" s="48"/>
      <c r="G4901" s="11"/>
      <c r="H4901" s="117"/>
      <c r="I4901" s="124"/>
      <c r="J4901" s="124"/>
      <c r="K4901" s="144"/>
      <c r="L4901" s="11"/>
      <c r="M4901" s="143"/>
      <c r="N4901" s="42"/>
      <c r="O4901" s="133" t="s">
        <v>55</v>
      </c>
      <c r="P4901" s="134"/>
      <c r="Q4901" s="134"/>
      <c r="R4901" s="79"/>
      <c r="S4901" s="252"/>
      <c r="T4901" s="80" t="s">
        <v>29</v>
      </c>
      <c r="U4901" s="242"/>
      <c r="V4901" s="88">
        <f>V4902</f>
        <v>0</v>
      </c>
      <c r="X4901" s="88">
        <f>X4902</f>
        <v>0</v>
      </c>
      <c r="Z4901" s="88">
        <f>Z4902</f>
        <v>0</v>
      </c>
      <c r="AB4901" s="88">
        <f>AB4902</f>
        <v>0</v>
      </c>
      <c r="AD4901" s="88" t="e">
        <f>#REF!</f>
        <v>#REF!</v>
      </c>
      <c r="AF4901" s="88">
        <f>AF4902</f>
        <v>0</v>
      </c>
      <c r="AH4901" s="88" t="e">
        <f t="shared" si="904"/>
        <v>#REF!</v>
      </c>
      <c r="AI4901" s="8"/>
      <c r="AJ4901" s="88">
        <f>AJ4902</f>
        <v>0</v>
      </c>
      <c r="AK4901" s="89"/>
      <c r="AL4901" s="88">
        <f t="shared" ref="AL4901:AP4903" si="906">AL4902</f>
        <v>0</v>
      </c>
      <c r="AM4901" s="88"/>
      <c r="AN4901" s="88">
        <f t="shared" si="906"/>
        <v>0</v>
      </c>
      <c r="AO4901" s="88"/>
      <c r="AP4901" s="88">
        <f t="shared" si="906"/>
        <v>0</v>
      </c>
      <c r="AQ4901" s="88"/>
    </row>
    <row r="4902" spans="2:43" ht="18" hidden="1" customHeight="1" x14ac:dyDescent="0.2">
      <c r="B4902" s="4"/>
      <c r="C4902" s="117"/>
      <c r="D4902" s="117"/>
      <c r="E4902" s="117"/>
      <c r="F4902" s="48"/>
      <c r="G4902" s="11"/>
      <c r="H4902" s="117"/>
      <c r="I4902" s="124"/>
      <c r="J4902" s="124"/>
      <c r="K4902" s="144"/>
      <c r="L4902" s="11"/>
      <c r="M4902" s="143"/>
      <c r="N4902" s="42"/>
      <c r="O4902" s="128"/>
      <c r="P4902" s="129">
        <v>3</v>
      </c>
      <c r="Q4902" s="129"/>
      <c r="R4902" s="64"/>
      <c r="S4902" s="234"/>
      <c r="T4902" s="65" t="s">
        <v>54</v>
      </c>
      <c r="U4902" s="155"/>
      <c r="V4902" s="66">
        <f>V4903</f>
        <v>0</v>
      </c>
      <c r="X4902" s="66">
        <f>X4903</f>
        <v>0</v>
      </c>
      <c r="Z4902" s="66">
        <f>Z4903</f>
        <v>0</v>
      </c>
      <c r="AB4902" s="66">
        <f>AB4903</f>
        <v>0</v>
      </c>
      <c r="AD4902" s="66" t="e">
        <f>#REF!</f>
        <v>#REF!</v>
      </c>
      <c r="AF4902" s="66">
        <f>AF4903</f>
        <v>0</v>
      </c>
      <c r="AH4902" s="66" t="e">
        <f t="shared" si="904"/>
        <v>#REF!</v>
      </c>
      <c r="AI4902" s="89"/>
      <c r="AJ4902" s="66">
        <f>AJ4903</f>
        <v>0</v>
      </c>
      <c r="AK4902" s="67"/>
      <c r="AL4902" s="66">
        <f t="shared" si="906"/>
        <v>0</v>
      </c>
      <c r="AM4902" s="66"/>
      <c r="AN4902" s="66">
        <f t="shared" si="906"/>
        <v>0</v>
      </c>
      <c r="AO4902" s="66"/>
      <c r="AP4902" s="66">
        <f t="shared" si="906"/>
        <v>0</v>
      </c>
      <c r="AQ4902" s="66"/>
    </row>
    <row r="4903" spans="2:43" ht="18" hidden="1" customHeight="1" x14ac:dyDescent="0.2">
      <c r="B4903" s="4"/>
      <c r="C4903" s="117"/>
      <c r="D4903" s="117"/>
      <c r="E4903" s="117"/>
      <c r="F4903" s="48"/>
      <c r="G4903" s="11"/>
      <c r="H4903" s="117"/>
      <c r="I4903" s="124"/>
      <c r="J4903" s="124"/>
      <c r="K4903" s="144"/>
      <c r="L4903" s="11"/>
      <c r="M4903" s="143"/>
      <c r="N4903" s="42"/>
      <c r="O4903" s="128"/>
      <c r="P4903" s="130"/>
      <c r="Q4903" s="131">
        <v>1</v>
      </c>
      <c r="R4903" s="68"/>
      <c r="S4903" s="35"/>
      <c r="T4903" s="69" t="s">
        <v>69</v>
      </c>
      <c r="U4903" s="92"/>
      <c r="V4903" s="70">
        <f>V4904</f>
        <v>0</v>
      </c>
      <c r="X4903" s="447">
        <f>X4904</f>
        <v>0</v>
      </c>
      <c r="Z4903" s="447">
        <f>Z4904</f>
        <v>0</v>
      </c>
      <c r="AB4903" s="447">
        <f>AB4904</f>
        <v>0</v>
      </c>
      <c r="AD4903" s="447" t="e">
        <f>#REF!</f>
        <v>#REF!</v>
      </c>
      <c r="AF4903" s="447">
        <f>AF4904</f>
        <v>0</v>
      </c>
      <c r="AH4903" s="447" t="e">
        <f t="shared" si="904"/>
        <v>#REF!</v>
      </c>
      <c r="AI4903" s="67"/>
      <c r="AJ4903" s="447">
        <f>AJ4904</f>
        <v>0</v>
      </c>
      <c r="AK4903" s="71"/>
      <c r="AL4903" s="447">
        <f t="shared" si="906"/>
        <v>0</v>
      </c>
      <c r="AM4903" s="447"/>
      <c r="AN4903" s="447">
        <f t="shared" si="906"/>
        <v>0</v>
      </c>
      <c r="AO4903" s="447"/>
      <c r="AP4903" s="447">
        <f t="shared" si="906"/>
        <v>0</v>
      </c>
      <c r="AQ4903" s="447"/>
    </row>
    <row r="4904" spans="2:43" ht="18" hidden="1" customHeight="1" x14ac:dyDescent="0.2">
      <c r="B4904" s="4"/>
      <c r="C4904" s="117"/>
      <c r="D4904" s="117"/>
      <c r="E4904" s="117"/>
      <c r="F4904" s="48"/>
      <c r="G4904" s="11"/>
      <c r="H4904" s="117"/>
      <c r="I4904" s="124"/>
      <c r="J4904" s="124"/>
      <c r="K4904" s="144"/>
      <c r="L4904" s="11"/>
      <c r="M4904" s="143"/>
      <c r="N4904" s="42"/>
      <c r="O4904" s="128"/>
      <c r="P4904" s="130"/>
      <c r="Q4904" s="130"/>
      <c r="R4904" s="72" t="s">
        <v>55</v>
      </c>
      <c r="S4904" s="181"/>
      <c r="T4904" s="73" t="s">
        <v>193</v>
      </c>
      <c r="V4904" s="74">
        <v>0</v>
      </c>
      <c r="X4904" s="74">
        <v>0</v>
      </c>
      <c r="Z4904" s="74">
        <v>0</v>
      </c>
      <c r="AB4904" s="74">
        <v>0</v>
      </c>
      <c r="AD4904" s="74">
        <v>0</v>
      </c>
      <c r="AF4904" s="74">
        <v>0</v>
      </c>
      <c r="AH4904" s="74">
        <f t="shared" si="904"/>
        <v>0</v>
      </c>
      <c r="AI4904" s="446"/>
      <c r="AJ4904" s="74">
        <v>0</v>
      </c>
      <c r="AK4904" s="8"/>
      <c r="AL4904" s="74">
        <v>0</v>
      </c>
      <c r="AM4904" s="74"/>
      <c r="AN4904" s="74">
        <v>0</v>
      </c>
      <c r="AO4904" s="74"/>
      <c r="AP4904" s="74">
        <v>0</v>
      </c>
      <c r="AQ4904" s="74"/>
    </row>
    <row r="4905" spans="2:43" ht="18" hidden="1" customHeight="1" x14ac:dyDescent="0.2">
      <c r="B4905" s="4"/>
      <c r="C4905" s="117"/>
      <c r="D4905" s="117"/>
      <c r="E4905" s="117"/>
      <c r="F4905" s="48"/>
      <c r="G4905" s="11"/>
      <c r="H4905" s="117"/>
      <c r="I4905" s="124"/>
      <c r="J4905" s="124"/>
      <c r="K4905" s="144"/>
      <c r="L4905" s="11"/>
      <c r="M4905" s="143"/>
      <c r="N4905" s="42"/>
      <c r="O4905" s="127" t="s">
        <v>23</v>
      </c>
      <c r="P4905" s="123"/>
      <c r="Q4905" s="123"/>
      <c r="R4905" s="49"/>
      <c r="S4905" s="18"/>
      <c r="T4905" s="50" t="s">
        <v>56</v>
      </c>
      <c r="U4905" s="76"/>
      <c r="V4905" s="51">
        <f>V4906</f>
        <v>0</v>
      </c>
      <c r="X4905" s="51">
        <f>X4906</f>
        <v>0</v>
      </c>
      <c r="Z4905" s="51">
        <f>Z4906</f>
        <v>0</v>
      </c>
      <c r="AB4905" s="51">
        <f>AB4906</f>
        <v>0</v>
      </c>
      <c r="AD4905" s="51" t="e">
        <f>#REF!</f>
        <v>#REF!</v>
      </c>
      <c r="AF4905" s="51">
        <f>AF4906</f>
        <v>0</v>
      </c>
      <c r="AH4905" s="51" t="e">
        <f t="shared" si="904"/>
        <v>#REF!</v>
      </c>
      <c r="AI4905" s="8"/>
      <c r="AJ4905" s="51">
        <f>AJ4906</f>
        <v>0</v>
      </c>
      <c r="AK4905" s="5"/>
      <c r="AL4905" s="51">
        <f t="shared" ref="AL4905:AP4907" si="907">AL4906</f>
        <v>0</v>
      </c>
      <c r="AM4905" s="51"/>
      <c r="AN4905" s="51">
        <f t="shared" si="907"/>
        <v>0</v>
      </c>
      <c r="AO4905" s="51"/>
      <c r="AP4905" s="51">
        <f t="shared" si="907"/>
        <v>0</v>
      </c>
      <c r="AQ4905" s="51"/>
    </row>
    <row r="4906" spans="2:43" ht="18" hidden="1" customHeight="1" x14ac:dyDescent="0.2">
      <c r="B4906" s="4"/>
      <c r="C4906" s="117"/>
      <c r="D4906" s="117"/>
      <c r="E4906" s="117"/>
      <c r="F4906" s="48"/>
      <c r="G4906" s="11"/>
      <c r="H4906" s="117"/>
      <c r="I4906" s="124"/>
      <c r="J4906" s="124"/>
      <c r="K4906" s="144"/>
      <c r="L4906" s="11"/>
      <c r="M4906" s="143"/>
      <c r="N4906" s="42"/>
      <c r="O4906" s="128"/>
      <c r="P4906" s="129">
        <v>5</v>
      </c>
      <c r="Q4906" s="129"/>
      <c r="R4906" s="64"/>
      <c r="S4906" s="234"/>
      <c r="T4906" s="65" t="s">
        <v>102</v>
      </c>
      <c r="U4906" s="155"/>
      <c r="V4906" s="66">
        <f>V4907</f>
        <v>0</v>
      </c>
      <c r="X4906" s="66">
        <f>X4907</f>
        <v>0</v>
      </c>
      <c r="Z4906" s="66">
        <f>Z4907</f>
        <v>0</v>
      </c>
      <c r="AB4906" s="66">
        <f>AB4907</f>
        <v>0</v>
      </c>
      <c r="AD4906" s="66" t="e">
        <f>#REF!</f>
        <v>#REF!</v>
      </c>
      <c r="AF4906" s="66">
        <f>AF4907</f>
        <v>0</v>
      </c>
      <c r="AH4906" s="66" t="e">
        <f t="shared" si="904"/>
        <v>#REF!</v>
      </c>
      <c r="AI4906" s="5"/>
      <c r="AJ4906" s="66">
        <f>AJ4907</f>
        <v>0</v>
      </c>
      <c r="AK4906" s="67"/>
      <c r="AL4906" s="66">
        <f t="shared" si="907"/>
        <v>0</v>
      </c>
      <c r="AM4906" s="66"/>
      <c r="AN4906" s="66">
        <f t="shared" si="907"/>
        <v>0</v>
      </c>
      <c r="AO4906" s="66"/>
      <c r="AP4906" s="66">
        <f t="shared" si="907"/>
        <v>0</v>
      </c>
      <c r="AQ4906" s="66"/>
    </row>
    <row r="4907" spans="2:43" ht="18" hidden="1" customHeight="1" x14ac:dyDescent="0.2">
      <c r="B4907" s="4"/>
      <c r="C4907" s="117"/>
      <c r="D4907" s="117"/>
      <c r="E4907" s="117"/>
      <c r="F4907" s="48"/>
      <c r="G4907" s="11"/>
      <c r="H4907" s="117"/>
      <c r="I4907" s="124"/>
      <c r="J4907" s="124"/>
      <c r="K4907" s="144"/>
      <c r="L4907" s="11"/>
      <c r="M4907" s="143"/>
      <c r="N4907" s="42"/>
      <c r="O4907" s="128"/>
      <c r="P4907" s="126"/>
      <c r="Q4907" s="131">
        <v>7</v>
      </c>
      <c r="R4907" s="68"/>
      <c r="S4907" s="35"/>
      <c r="T4907" s="69" t="s">
        <v>252</v>
      </c>
      <c r="U4907" s="92"/>
      <c r="V4907" s="70">
        <f>V4908</f>
        <v>0</v>
      </c>
      <c r="X4907" s="447">
        <f>X4908</f>
        <v>0</v>
      </c>
      <c r="Z4907" s="447">
        <f>Z4908</f>
        <v>0</v>
      </c>
      <c r="AB4907" s="447">
        <f>AB4908</f>
        <v>0</v>
      </c>
      <c r="AD4907" s="447" t="e">
        <f>#REF!</f>
        <v>#REF!</v>
      </c>
      <c r="AF4907" s="447">
        <f>AF4908</f>
        <v>0</v>
      </c>
      <c r="AH4907" s="447" t="e">
        <f t="shared" si="904"/>
        <v>#REF!</v>
      </c>
      <c r="AI4907" s="67"/>
      <c r="AJ4907" s="447">
        <f>AJ4908</f>
        <v>0</v>
      </c>
      <c r="AK4907" s="71"/>
      <c r="AL4907" s="447">
        <f t="shared" si="907"/>
        <v>0</v>
      </c>
      <c r="AM4907" s="447"/>
      <c r="AN4907" s="447">
        <f t="shared" si="907"/>
        <v>0</v>
      </c>
      <c r="AO4907" s="447"/>
      <c r="AP4907" s="447">
        <f t="shared" si="907"/>
        <v>0</v>
      </c>
      <c r="AQ4907" s="447"/>
    </row>
    <row r="4908" spans="2:43" ht="18" hidden="1" customHeight="1" x14ac:dyDescent="0.2">
      <c r="B4908" s="4"/>
      <c r="C4908" s="117"/>
      <c r="D4908" s="117"/>
      <c r="E4908" s="117"/>
      <c r="F4908" s="48"/>
      <c r="G4908" s="11"/>
      <c r="H4908" s="117"/>
      <c r="I4908" s="124"/>
      <c r="J4908" s="124"/>
      <c r="K4908" s="144"/>
      <c r="L4908" s="11"/>
      <c r="M4908" s="143"/>
      <c r="N4908" s="42"/>
      <c r="O4908" s="128"/>
      <c r="P4908" s="126"/>
      <c r="Q4908" s="131"/>
      <c r="R4908" s="78" t="s">
        <v>3</v>
      </c>
      <c r="S4908" s="251"/>
      <c r="T4908" s="77" t="s">
        <v>104</v>
      </c>
      <c r="U4908" s="141"/>
      <c r="V4908" s="83">
        <v>0</v>
      </c>
      <c r="X4908" s="448">
        <v>0</v>
      </c>
      <c r="Z4908" s="448">
        <v>0</v>
      </c>
      <c r="AB4908" s="448">
        <v>0</v>
      </c>
      <c r="AD4908" s="448">
        <v>0</v>
      </c>
      <c r="AF4908" s="448">
        <v>0</v>
      </c>
      <c r="AH4908" s="448">
        <f t="shared" si="904"/>
        <v>0</v>
      </c>
      <c r="AI4908" s="446"/>
      <c r="AJ4908" s="448">
        <v>0</v>
      </c>
      <c r="AK4908" s="87"/>
      <c r="AL4908" s="448">
        <v>0</v>
      </c>
      <c r="AM4908" s="448"/>
      <c r="AN4908" s="448">
        <v>0</v>
      </c>
      <c r="AO4908" s="448"/>
      <c r="AP4908" s="448">
        <v>0</v>
      </c>
      <c r="AQ4908" s="448"/>
    </row>
    <row r="4909" spans="2:43" ht="18" customHeight="1" x14ac:dyDescent="0.2">
      <c r="B4909" s="4"/>
      <c r="C4909" s="117"/>
      <c r="D4909" s="117"/>
      <c r="E4909" s="117"/>
      <c r="F4909" s="48"/>
      <c r="G4909" s="11"/>
      <c r="H4909" s="117"/>
      <c r="I4909" s="124"/>
      <c r="J4909" s="124"/>
      <c r="K4909" s="144"/>
      <c r="L4909" s="11"/>
      <c r="M4909" s="143"/>
      <c r="N4909" s="42"/>
      <c r="O4909" s="128"/>
      <c r="P4909" s="126"/>
      <c r="Q4909" s="131"/>
      <c r="R4909" s="78"/>
      <c r="S4909" s="251"/>
      <c r="T4909" s="77"/>
      <c r="U4909" s="141"/>
      <c r="V4909" s="83"/>
      <c r="X4909" s="448"/>
      <c r="Z4909" s="448"/>
      <c r="AB4909" s="448"/>
      <c r="AD4909" s="448"/>
      <c r="AF4909" s="448"/>
      <c r="AH4909" s="448">
        <f t="shared" si="904"/>
        <v>0</v>
      </c>
      <c r="AI4909" s="495"/>
      <c r="AJ4909" s="448"/>
      <c r="AK4909" s="87"/>
      <c r="AL4909" s="448"/>
      <c r="AM4909" s="448"/>
      <c r="AN4909" s="448"/>
      <c r="AO4909" s="448"/>
      <c r="AP4909" s="448"/>
      <c r="AQ4909" s="448"/>
    </row>
    <row r="4910" spans="2:43" ht="18" customHeight="1" x14ac:dyDescent="0.2">
      <c r="B4910" s="4"/>
      <c r="C4910" s="117"/>
      <c r="D4910" s="117"/>
      <c r="E4910" s="117"/>
      <c r="F4910" s="48"/>
      <c r="G4910" s="11"/>
      <c r="H4910" s="132"/>
      <c r="I4910" s="121"/>
      <c r="J4910" s="121"/>
      <c r="K4910" s="164">
        <v>8</v>
      </c>
      <c r="L4910" s="277"/>
      <c r="M4910" s="163"/>
      <c r="N4910" s="261"/>
      <c r="O4910" s="122"/>
      <c r="P4910" s="123"/>
      <c r="Q4910" s="123"/>
      <c r="R4910" s="49"/>
      <c r="S4910" s="18"/>
      <c r="T4910" s="50" t="s">
        <v>418</v>
      </c>
      <c r="U4910" s="76"/>
      <c r="V4910" s="51">
        <f>V4911</f>
        <v>88500</v>
      </c>
      <c r="X4910" s="51">
        <f>X4911</f>
        <v>95500</v>
      </c>
      <c r="Z4910" s="51">
        <f>Z4911</f>
        <v>99800</v>
      </c>
      <c r="AB4910" s="51">
        <f>AB4911</f>
        <v>104200</v>
      </c>
      <c r="AD4910" s="51" t="e">
        <f>AD4911</f>
        <v>#REF!</v>
      </c>
      <c r="AF4910" s="51">
        <f>AF4911</f>
        <v>0</v>
      </c>
      <c r="AH4910" s="51" t="e">
        <f t="shared" si="904"/>
        <v>#REF!</v>
      </c>
      <c r="AI4910" s="495"/>
      <c r="AJ4910" s="51">
        <f>AJ4911</f>
        <v>33970</v>
      </c>
      <c r="AK4910" s="5"/>
      <c r="AL4910" s="51">
        <f>AL4911</f>
        <v>109800</v>
      </c>
      <c r="AM4910" s="51"/>
      <c r="AN4910" s="51">
        <f>AN4911</f>
        <v>110400</v>
      </c>
      <c r="AO4910" s="51"/>
      <c r="AP4910" s="51">
        <f>AP4911</f>
        <v>110400</v>
      </c>
      <c r="AQ4910" s="51"/>
    </row>
    <row r="4911" spans="2:43" ht="18" customHeight="1" x14ac:dyDescent="0.2">
      <c r="B4911" s="4"/>
      <c r="C4911" s="117"/>
      <c r="D4911" s="117"/>
      <c r="E4911" s="117"/>
      <c r="F4911" s="48"/>
      <c r="G4911" s="11"/>
      <c r="H4911" s="117"/>
      <c r="I4911" s="124"/>
      <c r="J4911" s="124"/>
      <c r="K4911" s="144"/>
      <c r="L4911" s="11"/>
      <c r="M4911" s="226">
        <v>2</v>
      </c>
      <c r="N4911" s="262"/>
      <c r="O4911" s="125"/>
      <c r="P4911" s="126"/>
      <c r="Q4911" s="126"/>
      <c r="R4911" s="60"/>
      <c r="S4911" s="249"/>
      <c r="T4911" s="61" t="s">
        <v>413</v>
      </c>
      <c r="U4911" s="241"/>
      <c r="V4911" s="62">
        <f>SUM(V4912+V4919+V4925)</f>
        <v>88500</v>
      </c>
      <c r="X4911" s="62">
        <f>SUM(X4912+X4919+X4925)</f>
        <v>95500</v>
      </c>
      <c r="Z4911" s="62">
        <f>SUM(Z4912+Z4919+Z4925)</f>
        <v>99800</v>
      </c>
      <c r="AB4911" s="62">
        <f>SUM(AB4912+AB4919+AB4925)</f>
        <v>104200</v>
      </c>
      <c r="AD4911" s="62" t="e">
        <f>SUM(AD4912+AD4919+AD4925)</f>
        <v>#REF!</v>
      </c>
      <c r="AF4911" s="62">
        <f>SUM(AF4912+AF4919+AF4925)</f>
        <v>0</v>
      </c>
      <c r="AH4911" s="62" t="e">
        <f t="shared" si="904"/>
        <v>#REF!</v>
      </c>
      <c r="AI4911" s="5"/>
      <c r="AJ4911" s="62">
        <f>SUM(AJ4912+AJ4919+AJ4925)</f>
        <v>33970</v>
      </c>
      <c r="AK4911" s="63"/>
      <c r="AL4911" s="62">
        <f>SUM(AL4912+AL4919+AL4925)</f>
        <v>109800</v>
      </c>
      <c r="AM4911" s="62"/>
      <c r="AN4911" s="62">
        <f>SUM(AN4912+AN4919+AN4925)</f>
        <v>110400</v>
      </c>
      <c r="AO4911" s="62"/>
      <c r="AP4911" s="62">
        <f>SUM(AP4912+AP4919+AP4925)</f>
        <v>110400</v>
      </c>
      <c r="AQ4911" s="62"/>
    </row>
    <row r="4912" spans="2:43" ht="18" customHeight="1" x14ac:dyDescent="0.2">
      <c r="B4912" s="4"/>
      <c r="C4912" s="117"/>
      <c r="D4912" s="117"/>
      <c r="E4912" s="117"/>
      <c r="F4912" s="48"/>
      <c r="G4912" s="11"/>
      <c r="H4912" s="117"/>
      <c r="I4912" s="124"/>
      <c r="J4912" s="124"/>
      <c r="K4912" s="144"/>
      <c r="L4912" s="11"/>
      <c r="M4912" s="143"/>
      <c r="N4912" s="42"/>
      <c r="O4912" s="127" t="s">
        <v>3</v>
      </c>
      <c r="P4912" s="123"/>
      <c r="Q4912" s="123"/>
      <c r="R4912" s="49"/>
      <c r="S4912" s="18"/>
      <c r="T4912" s="50" t="s">
        <v>7</v>
      </c>
      <c r="U4912" s="76"/>
      <c r="V4912" s="51">
        <f>V4913+V4916</f>
        <v>80500</v>
      </c>
      <c r="X4912" s="51">
        <f>X4913+X4916</f>
        <v>80900</v>
      </c>
      <c r="Z4912" s="51">
        <f>Z4913+Z4916</f>
        <v>84700</v>
      </c>
      <c r="AB4912" s="51">
        <f>AB4913+AB4916</f>
        <v>87900</v>
      </c>
      <c r="AD4912" s="51" t="e">
        <f>AD4913+AD4916</f>
        <v>#REF!</v>
      </c>
      <c r="AF4912" s="51">
        <f>AF4913+AF4916</f>
        <v>0</v>
      </c>
      <c r="AH4912" s="51" t="e">
        <f t="shared" si="904"/>
        <v>#REF!</v>
      </c>
      <c r="AI4912" s="63"/>
      <c r="AJ4912" s="51">
        <f>AJ4913+AJ4916</f>
        <v>29890</v>
      </c>
      <c r="AK4912" s="5"/>
      <c r="AL4912" s="51">
        <f>AL4913+AL4916</f>
        <v>92500</v>
      </c>
      <c r="AM4912" s="51"/>
      <c r="AN4912" s="51">
        <f>AN4913+AN4916</f>
        <v>93000</v>
      </c>
      <c r="AO4912" s="51"/>
      <c r="AP4912" s="51">
        <f>AP4913+AP4916</f>
        <v>93000</v>
      </c>
      <c r="AQ4912" s="51"/>
    </row>
    <row r="4913" spans="2:43" ht="18" customHeight="1" x14ac:dyDescent="0.2">
      <c r="B4913" s="4"/>
      <c r="C4913" s="117"/>
      <c r="D4913" s="117"/>
      <c r="E4913" s="117"/>
      <c r="F4913" s="48"/>
      <c r="G4913" s="11"/>
      <c r="H4913" s="117"/>
      <c r="I4913" s="124"/>
      <c r="J4913" s="124"/>
      <c r="K4913" s="144"/>
      <c r="L4913" s="11"/>
      <c r="M4913" s="143"/>
      <c r="N4913" s="42"/>
      <c r="O4913" s="128"/>
      <c r="P4913" s="129">
        <v>1</v>
      </c>
      <c r="Q4913" s="129"/>
      <c r="R4913" s="64"/>
      <c r="S4913" s="234"/>
      <c r="T4913" s="65" t="s">
        <v>8</v>
      </c>
      <c r="U4913" s="155"/>
      <c r="V4913" s="66">
        <f>V4914</f>
        <v>80500</v>
      </c>
      <c r="X4913" s="66">
        <f>X4914</f>
        <v>80900</v>
      </c>
      <c r="Z4913" s="66">
        <f>Z4914</f>
        <v>84700</v>
      </c>
      <c r="AB4913" s="66">
        <f>AB4914</f>
        <v>87900</v>
      </c>
      <c r="AD4913" s="66">
        <f>AD4914</f>
        <v>91900</v>
      </c>
      <c r="AF4913" s="66">
        <f>AF4914</f>
        <v>0</v>
      </c>
      <c r="AH4913" s="66">
        <f t="shared" si="904"/>
        <v>91900</v>
      </c>
      <c r="AI4913" s="5"/>
      <c r="AJ4913" s="66">
        <f>AJ4914</f>
        <v>29890</v>
      </c>
      <c r="AK4913" s="67"/>
      <c r="AL4913" s="66">
        <f t="shared" ref="AL4913:AP4914" si="908">AL4914</f>
        <v>92500</v>
      </c>
      <c r="AM4913" s="66"/>
      <c r="AN4913" s="66">
        <f t="shared" si="908"/>
        <v>93000</v>
      </c>
      <c r="AO4913" s="66"/>
      <c r="AP4913" s="66">
        <f t="shared" si="908"/>
        <v>93000</v>
      </c>
      <c r="AQ4913" s="66"/>
    </row>
    <row r="4914" spans="2:43" ht="18" customHeight="1" x14ac:dyDescent="0.2">
      <c r="B4914" s="4"/>
      <c r="C4914" s="117"/>
      <c r="D4914" s="117"/>
      <c r="E4914" s="117"/>
      <c r="F4914" s="48"/>
      <c r="G4914" s="11"/>
      <c r="H4914" s="117"/>
      <c r="I4914" s="124"/>
      <c r="J4914" s="124"/>
      <c r="K4914" s="144"/>
      <c r="L4914" s="11"/>
      <c r="M4914" s="143"/>
      <c r="N4914" s="42"/>
      <c r="O4914" s="128"/>
      <c r="P4914" s="130"/>
      <c r="Q4914" s="140" t="s">
        <v>173</v>
      </c>
      <c r="R4914" s="84"/>
      <c r="S4914" s="250"/>
      <c r="T4914" s="69" t="s">
        <v>204</v>
      </c>
      <c r="U4914" s="92"/>
      <c r="V4914" s="70">
        <f>V4915</f>
        <v>80500</v>
      </c>
      <c r="X4914" s="447">
        <f>X4915</f>
        <v>80900</v>
      </c>
      <c r="Z4914" s="447">
        <f>Z4915</f>
        <v>84700</v>
      </c>
      <c r="AB4914" s="447">
        <f>AB4915</f>
        <v>87900</v>
      </c>
      <c r="AD4914" s="447">
        <f>AD4915</f>
        <v>91900</v>
      </c>
      <c r="AF4914" s="447">
        <f>AF4915</f>
        <v>0</v>
      </c>
      <c r="AH4914" s="447">
        <f t="shared" si="904"/>
        <v>91900</v>
      </c>
      <c r="AI4914" s="67"/>
      <c r="AJ4914" s="447">
        <f>AJ4915</f>
        <v>29890</v>
      </c>
      <c r="AK4914" s="71"/>
      <c r="AL4914" s="447">
        <f t="shared" si="908"/>
        <v>92500</v>
      </c>
      <c r="AM4914" s="447"/>
      <c r="AN4914" s="447">
        <f t="shared" si="908"/>
        <v>93000</v>
      </c>
      <c r="AO4914" s="447"/>
      <c r="AP4914" s="447">
        <f t="shared" si="908"/>
        <v>93000</v>
      </c>
      <c r="AQ4914" s="447"/>
    </row>
    <row r="4915" spans="2:43" ht="18" customHeight="1" x14ac:dyDescent="0.2">
      <c r="B4915" s="4"/>
      <c r="C4915" s="117"/>
      <c r="D4915" s="117"/>
      <c r="E4915" s="117"/>
      <c r="F4915" s="48"/>
      <c r="G4915" s="11"/>
      <c r="H4915" s="117"/>
      <c r="I4915" s="124"/>
      <c r="J4915" s="124"/>
      <c r="K4915" s="144"/>
      <c r="L4915" s="11"/>
      <c r="M4915" s="143"/>
      <c r="N4915" s="42"/>
      <c r="O4915" s="128"/>
      <c r="P4915" s="130"/>
      <c r="Q4915" s="130"/>
      <c r="R4915" s="72" t="s">
        <v>3</v>
      </c>
      <c r="S4915" s="181"/>
      <c r="T4915" s="73" t="s">
        <v>204</v>
      </c>
      <c r="V4915" s="74">
        <v>80500</v>
      </c>
      <c r="X4915" s="74">
        <v>80900</v>
      </c>
      <c r="Z4915" s="876">
        <v>84700</v>
      </c>
      <c r="AB4915" s="944">
        <v>87900</v>
      </c>
      <c r="AD4915" s="74">
        <v>91900</v>
      </c>
      <c r="AF4915" s="74">
        <v>0</v>
      </c>
      <c r="AH4915" s="74">
        <f t="shared" si="904"/>
        <v>91900</v>
      </c>
      <c r="AI4915" s="446"/>
      <c r="AJ4915" s="74">
        <f t="shared" ref="AJ4915" si="909">CEILING(AB4915*34/100,10)</f>
        <v>29890</v>
      </c>
      <c r="AK4915" s="8"/>
      <c r="AL4915" s="74">
        <v>92500</v>
      </c>
      <c r="AM4915" s="74"/>
      <c r="AN4915" s="74">
        <v>93000</v>
      </c>
      <c r="AO4915" s="74"/>
      <c r="AP4915" s="74">
        <v>93000</v>
      </c>
      <c r="AQ4915" s="74"/>
    </row>
    <row r="4916" spans="2:43" ht="18" hidden="1" customHeight="1" x14ac:dyDescent="0.2">
      <c r="B4916" s="4"/>
      <c r="C4916" s="117"/>
      <c r="D4916" s="117"/>
      <c r="E4916" s="117"/>
      <c r="F4916" s="48"/>
      <c r="G4916" s="11"/>
      <c r="H4916" s="117"/>
      <c r="I4916" s="142"/>
      <c r="J4916" s="143"/>
      <c r="K4916" s="144"/>
      <c r="L4916" s="11"/>
      <c r="M4916" s="143"/>
      <c r="N4916" s="42"/>
      <c r="O4916" s="128"/>
      <c r="P4916" s="129">
        <v>4</v>
      </c>
      <c r="Q4916" s="129"/>
      <c r="R4916" s="64"/>
      <c r="S4916" s="234"/>
      <c r="T4916" s="65" t="s">
        <v>376</v>
      </c>
      <c r="U4916" s="155"/>
      <c r="V4916" s="66">
        <f>V4917</f>
        <v>0</v>
      </c>
      <c r="X4916" s="66">
        <f>X4917</f>
        <v>0</v>
      </c>
      <c r="Z4916" s="66">
        <f>Z4917</f>
        <v>0</v>
      </c>
      <c r="AB4916" s="66">
        <f>AB4917</f>
        <v>0</v>
      </c>
      <c r="AD4916" s="66" t="e">
        <f>#REF!</f>
        <v>#REF!</v>
      </c>
      <c r="AF4916" s="66">
        <f>AF4917</f>
        <v>0</v>
      </c>
      <c r="AH4916" s="66" t="e">
        <f t="shared" si="904"/>
        <v>#REF!</v>
      </c>
      <c r="AI4916" s="8"/>
      <c r="AJ4916" s="66">
        <f>AJ4917</f>
        <v>0</v>
      </c>
      <c r="AK4916" s="67"/>
      <c r="AL4916" s="66">
        <f t="shared" ref="AL4916:AP4917" si="910">AL4917</f>
        <v>0</v>
      </c>
      <c r="AM4916" s="66"/>
      <c r="AN4916" s="66">
        <f t="shared" si="910"/>
        <v>0</v>
      </c>
      <c r="AO4916" s="66"/>
      <c r="AP4916" s="66">
        <f t="shared" si="910"/>
        <v>0</v>
      </c>
      <c r="AQ4916" s="66"/>
    </row>
    <row r="4917" spans="2:43" ht="18" hidden="1" customHeight="1" x14ac:dyDescent="0.2">
      <c r="B4917" s="4"/>
      <c r="C4917" s="117"/>
      <c r="D4917" s="117"/>
      <c r="E4917" s="117"/>
      <c r="F4917" s="48"/>
      <c r="G4917" s="11"/>
      <c r="H4917" s="117"/>
      <c r="I4917" s="142"/>
      <c r="J4917" s="143"/>
      <c r="K4917" s="144"/>
      <c r="L4917" s="11"/>
      <c r="M4917" s="143"/>
      <c r="N4917" s="42"/>
      <c r="O4917" s="128"/>
      <c r="P4917" s="130"/>
      <c r="Q4917" s="131">
        <v>1</v>
      </c>
      <c r="R4917" s="84"/>
      <c r="S4917" s="250"/>
      <c r="T4917" s="69" t="s">
        <v>76</v>
      </c>
      <c r="U4917" s="92"/>
      <c r="V4917" s="70">
        <f>V4918</f>
        <v>0</v>
      </c>
      <c r="X4917" s="447">
        <f>X4918</f>
        <v>0</v>
      </c>
      <c r="Z4917" s="447">
        <f>Z4918</f>
        <v>0</v>
      </c>
      <c r="AB4917" s="447">
        <f>AB4918</f>
        <v>0</v>
      </c>
      <c r="AD4917" s="447" t="e">
        <f>#REF!</f>
        <v>#REF!</v>
      </c>
      <c r="AF4917" s="447">
        <f>AF4918</f>
        <v>0</v>
      </c>
      <c r="AH4917" s="447" t="e">
        <f t="shared" si="904"/>
        <v>#REF!</v>
      </c>
      <c r="AI4917" s="67"/>
      <c r="AJ4917" s="447">
        <f>AJ4918</f>
        <v>0</v>
      </c>
      <c r="AK4917" s="71"/>
      <c r="AL4917" s="447">
        <f t="shared" si="910"/>
        <v>0</v>
      </c>
      <c r="AM4917" s="447"/>
      <c r="AN4917" s="447">
        <f t="shared" si="910"/>
        <v>0</v>
      </c>
      <c r="AO4917" s="447"/>
      <c r="AP4917" s="447">
        <f t="shared" si="910"/>
        <v>0</v>
      </c>
      <c r="AQ4917" s="447"/>
    </row>
    <row r="4918" spans="2:43" ht="18" hidden="1" customHeight="1" x14ac:dyDescent="0.2">
      <c r="B4918" s="4"/>
      <c r="C4918" s="117"/>
      <c r="D4918" s="117"/>
      <c r="E4918" s="117"/>
      <c r="F4918" s="48"/>
      <c r="G4918" s="11"/>
      <c r="H4918" s="117"/>
      <c r="I4918" s="142"/>
      <c r="J4918" s="143"/>
      <c r="K4918" s="144"/>
      <c r="L4918" s="11"/>
      <c r="M4918" s="143"/>
      <c r="N4918" s="42"/>
      <c r="O4918" s="128"/>
      <c r="P4918" s="130"/>
      <c r="Q4918" s="130"/>
      <c r="R4918" s="72" t="s">
        <v>14</v>
      </c>
      <c r="S4918" s="181"/>
      <c r="T4918" s="73" t="s">
        <v>377</v>
      </c>
      <c r="V4918" s="74">
        <v>0</v>
      </c>
      <c r="X4918" s="74">
        <v>0</v>
      </c>
      <c r="Z4918" s="74">
        <v>0</v>
      </c>
      <c r="AB4918" s="74">
        <v>0</v>
      </c>
      <c r="AD4918" s="74">
        <v>0</v>
      </c>
      <c r="AF4918" s="74">
        <v>0</v>
      </c>
      <c r="AH4918" s="74">
        <f t="shared" si="904"/>
        <v>0</v>
      </c>
      <c r="AI4918" s="446"/>
      <c r="AJ4918" s="74">
        <v>0</v>
      </c>
      <c r="AK4918" s="8"/>
      <c r="AL4918" s="74">
        <v>0</v>
      </c>
      <c r="AM4918" s="74"/>
      <c r="AN4918" s="74">
        <v>0</v>
      </c>
      <c r="AO4918" s="74"/>
      <c r="AP4918" s="74">
        <v>0</v>
      </c>
      <c r="AQ4918" s="74"/>
    </row>
    <row r="4919" spans="2:43" ht="18" hidden="1" customHeight="1" x14ac:dyDescent="0.2">
      <c r="B4919" s="4"/>
      <c r="C4919" s="117"/>
      <c r="D4919" s="117"/>
      <c r="E4919" s="117"/>
      <c r="F4919" s="48"/>
      <c r="G4919" s="11"/>
      <c r="H4919" s="117"/>
      <c r="I4919" s="124"/>
      <c r="J4919" s="124"/>
      <c r="K4919" s="144"/>
      <c r="L4919" s="11"/>
      <c r="M4919" s="143"/>
      <c r="N4919" s="42"/>
      <c r="O4919" s="127" t="s">
        <v>0</v>
      </c>
      <c r="P4919" s="123"/>
      <c r="Q4919" s="123"/>
      <c r="R4919" s="49"/>
      <c r="S4919" s="18"/>
      <c r="T4919" s="50" t="s">
        <v>60</v>
      </c>
      <c r="U4919" s="76"/>
      <c r="V4919" s="88">
        <f>V4920</f>
        <v>0</v>
      </c>
      <c r="X4919" s="88">
        <f>X4920</f>
        <v>0</v>
      </c>
      <c r="Z4919" s="88">
        <f>Z4920</f>
        <v>0</v>
      </c>
      <c r="AB4919" s="88">
        <f>AB4920</f>
        <v>0</v>
      </c>
      <c r="AD4919" s="88" t="e">
        <f>#REF!</f>
        <v>#REF!</v>
      </c>
      <c r="AF4919" s="88">
        <f>AF4920</f>
        <v>0</v>
      </c>
      <c r="AH4919" s="88" t="e">
        <f t="shared" si="904"/>
        <v>#REF!</v>
      </c>
      <c r="AI4919" s="8"/>
      <c r="AJ4919" s="88">
        <f>AJ4920</f>
        <v>0</v>
      </c>
      <c r="AK4919" s="89"/>
      <c r="AL4919" s="88">
        <f t="shared" ref="AL4919:AP4920" si="911">AL4920</f>
        <v>0</v>
      </c>
      <c r="AM4919" s="88"/>
      <c r="AN4919" s="88">
        <f t="shared" si="911"/>
        <v>0</v>
      </c>
      <c r="AO4919" s="88"/>
      <c r="AP4919" s="88">
        <f t="shared" si="911"/>
        <v>0</v>
      </c>
      <c r="AQ4919" s="88"/>
    </row>
    <row r="4920" spans="2:43" ht="18" hidden="1" customHeight="1" x14ac:dyDescent="0.2">
      <c r="B4920" s="4"/>
      <c r="C4920" s="117"/>
      <c r="D4920" s="117"/>
      <c r="E4920" s="117"/>
      <c r="F4920" s="48"/>
      <c r="G4920" s="11"/>
      <c r="H4920" s="117"/>
      <c r="I4920" s="124"/>
      <c r="J4920" s="124"/>
      <c r="K4920" s="144"/>
      <c r="L4920" s="11"/>
      <c r="M4920" s="143"/>
      <c r="N4920" s="42"/>
      <c r="O4920" s="128"/>
      <c r="P4920" s="129">
        <v>1</v>
      </c>
      <c r="Q4920" s="129"/>
      <c r="R4920" s="64"/>
      <c r="S4920" s="234"/>
      <c r="T4920" s="65" t="s">
        <v>8</v>
      </c>
      <c r="U4920" s="155"/>
      <c r="V4920" s="66">
        <f>V4921</f>
        <v>0</v>
      </c>
      <c r="X4920" s="66">
        <f>X4921</f>
        <v>0</v>
      </c>
      <c r="Z4920" s="66">
        <f>Z4921</f>
        <v>0</v>
      </c>
      <c r="AB4920" s="66">
        <f>AB4921</f>
        <v>0</v>
      </c>
      <c r="AD4920" s="66" t="e">
        <f>#REF!</f>
        <v>#REF!</v>
      </c>
      <c r="AF4920" s="66">
        <f>AF4921</f>
        <v>0</v>
      </c>
      <c r="AH4920" s="66" t="e">
        <f t="shared" si="904"/>
        <v>#REF!</v>
      </c>
      <c r="AI4920" s="89"/>
      <c r="AJ4920" s="66">
        <f>AJ4921</f>
        <v>0</v>
      </c>
      <c r="AK4920" s="67"/>
      <c r="AL4920" s="66">
        <f t="shared" si="911"/>
        <v>0</v>
      </c>
      <c r="AM4920" s="66"/>
      <c r="AN4920" s="66">
        <f t="shared" si="911"/>
        <v>0</v>
      </c>
      <c r="AO4920" s="66"/>
      <c r="AP4920" s="66">
        <f t="shared" si="911"/>
        <v>0</v>
      </c>
      <c r="AQ4920" s="66"/>
    </row>
    <row r="4921" spans="2:43" ht="18" hidden="1" customHeight="1" x14ac:dyDescent="0.2">
      <c r="B4921" s="4"/>
      <c r="C4921" s="117"/>
      <c r="D4921" s="117"/>
      <c r="E4921" s="117"/>
      <c r="F4921" s="48"/>
      <c r="G4921" s="11"/>
      <c r="H4921" s="117"/>
      <c r="I4921" s="124"/>
      <c r="J4921" s="124"/>
      <c r="K4921" s="144"/>
      <c r="L4921" s="11"/>
      <c r="M4921" s="143"/>
      <c r="N4921" s="42"/>
      <c r="O4921" s="128"/>
      <c r="P4921" s="130"/>
      <c r="Q4921" s="131">
        <v>6</v>
      </c>
      <c r="R4921" s="72"/>
      <c r="S4921" s="181"/>
      <c r="T4921" s="69" t="s">
        <v>62</v>
      </c>
      <c r="U4921" s="92"/>
      <c r="V4921" s="70">
        <f>SUM(V4922:V4924)</f>
        <v>0</v>
      </c>
      <c r="X4921" s="447">
        <f>SUM(X4922:X4924)</f>
        <v>0</v>
      </c>
      <c r="Z4921" s="447">
        <f>SUM(Z4922:Z4924)</f>
        <v>0</v>
      </c>
      <c r="AB4921" s="447">
        <f>SUM(AB4922:AB4924)</f>
        <v>0</v>
      </c>
      <c r="AD4921" s="447">
        <f>SUM(AD4922:AD4924)</f>
        <v>0</v>
      </c>
      <c r="AF4921" s="447">
        <f>SUM(AF4922:AF4924)</f>
        <v>0</v>
      </c>
      <c r="AH4921" s="447">
        <f t="shared" si="904"/>
        <v>0</v>
      </c>
      <c r="AI4921" s="67"/>
      <c r="AJ4921" s="447">
        <f>SUM(AJ4922:AJ4924)</f>
        <v>0</v>
      </c>
      <c r="AK4921" s="71"/>
      <c r="AL4921" s="447">
        <f>SUM(AL4922:AL4924)</f>
        <v>0</v>
      </c>
      <c r="AM4921" s="447"/>
      <c r="AN4921" s="447">
        <f>SUM(AN4922:AN4924)</f>
        <v>0</v>
      </c>
      <c r="AO4921" s="447"/>
      <c r="AP4921" s="447">
        <f>SUM(AP4922:AP4924)</f>
        <v>0</v>
      </c>
      <c r="AQ4921" s="447"/>
    </row>
    <row r="4922" spans="2:43" ht="18" hidden="1" customHeight="1" x14ac:dyDescent="0.2">
      <c r="B4922" s="4"/>
      <c r="C4922" s="117"/>
      <c r="D4922" s="117"/>
      <c r="E4922" s="117"/>
      <c r="F4922" s="48"/>
      <c r="G4922" s="11"/>
      <c r="H4922" s="117"/>
      <c r="I4922" s="124"/>
      <c r="J4922" s="124"/>
      <c r="K4922" s="144"/>
      <c r="L4922" s="11"/>
      <c r="M4922" s="143"/>
      <c r="N4922" s="42"/>
      <c r="O4922" s="128"/>
      <c r="P4922" s="130"/>
      <c r="Q4922" s="131"/>
      <c r="R4922" s="72">
        <v>1</v>
      </c>
      <c r="S4922" s="181"/>
      <c r="T4922" s="73" t="s">
        <v>430</v>
      </c>
      <c r="V4922" s="74">
        <v>0</v>
      </c>
      <c r="X4922" s="74">
        <v>0</v>
      </c>
      <c r="Z4922" s="74">
        <v>0</v>
      </c>
      <c r="AB4922" s="74">
        <v>0</v>
      </c>
      <c r="AD4922" s="74">
        <v>0</v>
      </c>
      <c r="AF4922" s="74">
        <v>0</v>
      </c>
      <c r="AH4922" s="74">
        <f t="shared" si="904"/>
        <v>0</v>
      </c>
      <c r="AI4922" s="446"/>
      <c r="AJ4922" s="74">
        <v>0</v>
      </c>
      <c r="AK4922" s="8"/>
      <c r="AL4922" s="74">
        <v>0</v>
      </c>
      <c r="AM4922" s="74"/>
      <c r="AN4922" s="74">
        <v>0</v>
      </c>
      <c r="AO4922" s="74"/>
      <c r="AP4922" s="74">
        <v>0</v>
      </c>
      <c r="AQ4922" s="74"/>
    </row>
    <row r="4923" spans="2:43" ht="18" hidden="1" customHeight="1" x14ac:dyDescent="0.2">
      <c r="B4923" s="4"/>
      <c r="C4923" s="117"/>
      <c r="D4923" s="117"/>
      <c r="E4923" s="117"/>
      <c r="F4923" s="48"/>
      <c r="G4923" s="11"/>
      <c r="H4923" s="117"/>
      <c r="I4923" s="124"/>
      <c r="J4923" s="124"/>
      <c r="K4923" s="144"/>
      <c r="L4923" s="11"/>
      <c r="M4923" s="143"/>
      <c r="N4923" s="42"/>
      <c r="O4923" s="128"/>
      <c r="P4923" s="130"/>
      <c r="Q4923" s="131"/>
      <c r="R4923" s="72">
        <v>2</v>
      </c>
      <c r="S4923" s="181"/>
      <c r="T4923" s="73" t="s">
        <v>386</v>
      </c>
      <c r="V4923" s="74">
        <v>0</v>
      </c>
      <c r="X4923" s="74">
        <v>0</v>
      </c>
      <c r="Z4923" s="74">
        <v>0</v>
      </c>
      <c r="AB4923" s="74">
        <v>0</v>
      </c>
      <c r="AD4923" s="74">
        <v>0</v>
      </c>
      <c r="AF4923" s="74">
        <v>0</v>
      </c>
      <c r="AH4923" s="74">
        <f t="shared" si="904"/>
        <v>0</v>
      </c>
      <c r="AI4923" s="8"/>
      <c r="AJ4923" s="74">
        <v>0</v>
      </c>
      <c r="AK4923" s="8"/>
      <c r="AL4923" s="74">
        <v>0</v>
      </c>
      <c r="AM4923" s="74"/>
      <c r="AN4923" s="74">
        <v>0</v>
      </c>
      <c r="AO4923" s="74"/>
      <c r="AP4923" s="74">
        <v>0</v>
      </c>
      <c r="AQ4923" s="74"/>
    </row>
    <row r="4924" spans="2:43" ht="18" hidden="1" customHeight="1" x14ac:dyDescent="0.2">
      <c r="B4924" s="4"/>
      <c r="C4924" s="117"/>
      <c r="D4924" s="117"/>
      <c r="E4924" s="117"/>
      <c r="F4924" s="48"/>
      <c r="G4924" s="11"/>
      <c r="H4924" s="117"/>
      <c r="I4924" s="124"/>
      <c r="J4924" s="124"/>
      <c r="K4924" s="144"/>
      <c r="L4924" s="11"/>
      <c r="M4924" s="143"/>
      <c r="N4924" s="42"/>
      <c r="O4924" s="128"/>
      <c r="P4924" s="130"/>
      <c r="Q4924" s="131"/>
      <c r="R4924" s="72">
        <v>8</v>
      </c>
      <c r="S4924" s="181"/>
      <c r="T4924" s="73" t="s">
        <v>463</v>
      </c>
      <c r="V4924" s="74">
        <v>0</v>
      </c>
      <c r="X4924" s="74">
        <v>0</v>
      </c>
      <c r="Z4924" s="74">
        <v>0</v>
      </c>
      <c r="AB4924" s="74">
        <v>0</v>
      </c>
      <c r="AD4924" s="74">
        <v>0</v>
      </c>
      <c r="AF4924" s="74">
        <v>0</v>
      </c>
      <c r="AH4924" s="74">
        <f t="shared" si="904"/>
        <v>0</v>
      </c>
      <c r="AI4924" s="8"/>
      <c r="AJ4924" s="74">
        <v>0</v>
      </c>
      <c r="AK4924" s="8"/>
      <c r="AL4924" s="74">
        <v>0</v>
      </c>
      <c r="AM4924" s="74"/>
      <c r="AN4924" s="74">
        <v>0</v>
      </c>
      <c r="AO4924" s="74"/>
      <c r="AP4924" s="74">
        <v>0</v>
      </c>
      <c r="AQ4924" s="74"/>
    </row>
    <row r="4925" spans="2:43" ht="18" customHeight="1" x14ac:dyDescent="0.2">
      <c r="B4925" s="4"/>
      <c r="C4925" s="117"/>
      <c r="D4925" s="117"/>
      <c r="E4925" s="117"/>
      <c r="F4925" s="48"/>
      <c r="G4925" s="11"/>
      <c r="H4925" s="117"/>
      <c r="I4925" s="124"/>
      <c r="J4925" s="124"/>
      <c r="K4925" s="144"/>
      <c r="L4925" s="11"/>
      <c r="M4925" s="143"/>
      <c r="N4925" s="42"/>
      <c r="O4925" s="127" t="s">
        <v>18</v>
      </c>
      <c r="P4925" s="123"/>
      <c r="Q4925" s="123"/>
      <c r="R4925" s="49"/>
      <c r="S4925" s="18"/>
      <c r="T4925" s="50" t="s">
        <v>190</v>
      </c>
      <c r="U4925" s="76"/>
      <c r="V4925" s="51">
        <f>V4926+V4934+V4939+V4942</f>
        <v>8000</v>
      </c>
      <c r="X4925" s="51">
        <f>X4926+X4934+X4939+X4942</f>
        <v>14600</v>
      </c>
      <c r="Z4925" s="51">
        <f>Z4926+Z4934+Z4939+Z4942</f>
        <v>15100</v>
      </c>
      <c r="AB4925" s="51">
        <f>AB4926+AB4934+AB4939+AB4942</f>
        <v>16300</v>
      </c>
      <c r="AD4925" s="51" t="e">
        <f>AD4926+AD4934+AD4939+AD4942</f>
        <v>#REF!</v>
      </c>
      <c r="AF4925" s="51">
        <f>AF4926+AF4934+AF4939+AF4942</f>
        <v>0</v>
      </c>
      <c r="AH4925" s="51" t="e">
        <f t="shared" si="904"/>
        <v>#REF!</v>
      </c>
      <c r="AI4925" s="8"/>
      <c r="AJ4925" s="51">
        <f>AJ4926+AJ4934+AJ4939+AJ4942</f>
        <v>4080</v>
      </c>
      <c r="AK4925" s="5"/>
      <c r="AL4925" s="51">
        <f>AL4926+AL4934+AL4939+AL4942</f>
        <v>17300</v>
      </c>
      <c r="AM4925" s="51"/>
      <c r="AN4925" s="51">
        <f>AN4926+AN4934+AN4939+AN4942</f>
        <v>17400</v>
      </c>
      <c r="AO4925" s="51"/>
      <c r="AP4925" s="51">
        <f>AP4926+AP4934+AP4939+AP4942</f>
        <v>17400</v>
      </c>
      <c r="AQ4925" s="51"/>
    </row>
    <row r="4926" spans="2:43" ht="18" hidden="1" customHeight="1" x14ac:dyDescent="0.2">
      <c r="B4926" s="4"/>
      <c r="C4926" s="117"/>
      <c r="D4926" s="117"/>
      <c r="E4926" s="117"/>
      <c r="F4926" s="48"/>
      <c r="G4926" s="11"/>
      <c r="H4926" s="117"/>
      <c r="I4926" s="124"/>
      <c r="J4926" s="124"/>
      <c r="K4926" s="144"/>
      <c r="L4926" s="11"/>
      <c r="M4926" s="143"/>
      <c r="N4926" s="42"/>
      <c r="O4926" s="128"/>
      <c r="P4926" s="129">
        <v>2</v>
      </c>
      <c r="Q4926" s="129"/>
      <c r="R4926" s="64"/>
      <c r="S4926" s="234"/>
      <c r="T4926" s="65" t="s">
        <v>195</v>
      </c>
      <c r="U4926" s="155"/>
      <c r="V4926" s="66">
        <f>SUM(V4927+V4929+V4931)</f>
        <v>0</v>
      </c>
      <c r="X4926" s="66">
        <f>SUM(X4927+X4929+X4931)</f>
        <v>0</v>
      </c>
      <c r="Z4926" s="66">
        <f>SUM(Z4927+Z4929+Z4931)</f>
        <v>0</v>
      </c>
      <c r="AB4926" s="66">
        <f>SUM(AB4927+AB4929+AB4931)</f>
        <v>0</v>
      </c>
      <c r="AD4926" s="66">
        <f>SUM(AD4927+AD4929+AD4931)</f>
        <v>0</v>
      </c>
      <c r="AF4926" s="66">
        <f>SUM(AF4927+AF4929+AF4931)</f>
        <v>0</v>
      </c>
      <c r="AH4926" s="66">
        <f t="shared" si="904"/>
        <v>0</v>
      </c>
      <c r="AI4926" s="5"/>
      <c r="AJ4926" s="66">
        <f>SUM(AJ4927+AJ4929+AJ4931)</f>
        <v>0</v>
      </c>
      <c r="AK4926" s="67"/>
      <c r="AL4926" s="66">
        <f>SUM(AL4927+AL4929+AL4931)</f>
        <v>0</v>
      </c>
      <c r="AM4926" s="66"/>
      <c r="AN4926" s="66">
        <f>SUM(AN4927+AN4929+AN4931)</f>
        <v>0</v>
      </c>
      <c r="AO4926" s="66"/>
      <c r="AP4926" s="66">
        <f>SUM(AP4927+AP4929+AP4931)</f>
        <v>0</v>
      </c>
      <c r="AQ4926" s="66"/>
    </row>
    <row r="4927" spans="2:43" ht="18" hidden="1" customHeight="1" x14ac:dyDescent="0.2">
      <c r="B4927" s="4"/>
      <c r="C4927" s="117"/>
      <c r="D4927" s="117"/>
      <c r="E4927" s="117"/>
      <c r="F4927" s="48"/>
      <c r="G4927" s="11"/>
      <c r="H4927" s="117"/>
      <c r="I4927" s="124"/>
      <c r="J4927" s="124"/>
      <c r="K4927" s="144"/>
      <c r="L4927" s="11"/>
      <c r="M4927" s="143"/>
      <c r="N4927" s="42"/>
      <c r="O4927" s="128"/>
      <c r="P4927" s="130"/>
      <c r="Q4927" s="131">
        <v>1</v>
      </c>
      <c r="R4927" s="68"/>
      <c r="S4927" s="35"/>
      <c r="T4927" s="69" t="s">
        <v>47</v>
      </c>
      <c r="U4927" s="92"/>
      <c r="V4927" s="70">
        <f>V4928</f>
        <v>0</v>
      </c>
      <c r="X4927" s="447">
        <f>X4928</f>
        <v>0</v>
      </c>
      <c r="Z4927" s="447">
        <f>Z4928</f>
        <v>0</v>
      </c>
      <c r="AB4927" s="447">
        <f>AB4928</f>
        <v>0</v>
      </c>
      <c r="AD4927" s="447">
        <f>AD4928</f>
        <v>0</v>
      </c>
      <c r="AF4927" s="447">
        <f>AF4928</f>
        <v>0</v>
      </c>
      <c r="AH4927" s="447">
        <f t="shared" si="904"/>
        <v>0</v>
      </c>
      <c r="AI4927" s="67"/>
      <c r="AJ4927" s="447">
        <f>AJ4928</f>
        <v>0</v>
      </c>
      <c r="AK4927" s="71"/>
      <c r="AL4927" s="447">
        <f>AL4928</f>
        <v>0</v>
      </c>
      <c r="AM4927" s="447"/>
      <c r="AN4927" s="447">
        <f>AN4928</f>
        <v>0</v>
      </c>
      <c r="AO4927" s="447"/>
      <c r="AP4927" s="447">
        <f>AP4928</f>
        <v>0</v>
      </c>
      <c r="AQ4927" s="447"/>
    </row>
    <row r="4928" spans="2:43" ht="18" hidden="1" customHeight="1" x14ac:dyDescent="0.2">
      <c r="B4928" s="4"/>
      <c r="C4928" s="117"/>
      <c r="D4928" s="117"/>
      <c r="E4928" s="117"/>
      <c r="F4928" s="48"/>
      <c r="G4928" s="11"/>
      <c r="H4928" s="117"/>
      <c r="I4928" s="124"/>
      <c r="J4928" s="124"/>
      <c r="K4928" s="144"/>
      <c r="L4928" s="11"/>
      <c r="M4928" s="143"/>
      <c r="N4928" s="42"/>
      <c r="O4928" s="128"/>
      <c r="P4928" s="130"/>
      <c r="Q4928" s="130"/>
      <c r="R4928" s="72" t="s">
        <v>3</v>
      </c>
      <c r="S4928" s="181"/>
      <c r="T4928" s="73" t="s">
        <v>17</v>
      </c>
      <c r="V4928" s="74">
        <v>0</v>
      </c>
      <c r="X4928" s="74">
        <v>0</v>
      </c>
      <c r="Z4928" s="74">
        <v>0</v>
      </c>
      <c r="AB4928" s="74">
        <v>0</v>
      </c>
      <c r="AD4928" s="74">
        <v>0</v>
      </c>
      <c r="AF4928" s="74">
        <v>0</v>
      </c>
      <c r="AH4928" s="74">
        <f t="shared" si="904"/>
        <v>0</v>
      </c>
      <c r="AI4928" s="446"/>
      <c r="AJ4928" s="74">
        <v>0</v>
      </c>
      <c r="AK4928" s="8"/>
      <c r="AL4928" s="74">
        <v>0</v>
      </c>
      <c r="AM4928" s="74"/>
      <c r="AN4928" s="74">
        <v>0</v>
      </c>
      <c r="AO4928" s="74"/>
      <c r="AP4928" s="74">
        <v>0</v>
      </c>
      <c r="AQ4928" s="74"/>
    </row>
    <row r="4929" spans="2:43" ht="18" hidden="1" customHeight="1" x14ac:dyDescent="0.2">
      <c r="B4929" s="4"/>
      <c r="C4929" s="117"/>
      <c r="D4929" s="117"/>
      <c r="E4929" s="117"/>
      <c r="F4929" s="48"/>
      <c r="G4929" s="11"/>
      <c r="H4929" s="117"/>
      <c r="I4929" s="124"/>
      <c r="J4929" s="124"/>
      <c r="K4929" s="144"/>
      <c r="L4929" s="11"/>
      <c r="M4929" s="143"/>
      <c r="N4929" s="42"/>
      <c r="O4929" s="128"/>
      <c r="P4929" s="130"/>
      <c r="Q4929" s="131">
        <v>2</v>
      </c>
      <c r="R4929" s="68"/>
      <c r="S4929" s="35"/>
      <c r="T4929" s="69" t="s">
        <v>227</v>
      </c>
      <c r="U4929" s="92"/>
      <c r="V4929" s="70">
        <f>SUM(V4930:V4930)</f>
        <v>0</v>
      </c>
      <c r="X4929" s="447">
        <f>SUM(X4930:X4930)</f>
        <v>0</v>
      </c>
      <c r="Z4929" s="447">
        <f>SUM(Z4930:Z4930)</f>
        <v>0</v>
      </c>
      <c r="AB4929" s="447">
        <f>SUM(AB4930:AB4930)</f>
        <v>0</v>
      </c>
      <c r="AD4929" s="447">
        <f>SUM(AD4930:AD4930)</f>
        <v>0</v>
      </c>
      <c r="AF4929" s="447">
        <f>SUM(AF4930:AF4930)</f>
        <v>0</v>
      </c>
      <c r="AH4929" s="447">
        <f t="shared" si="904"/>
        <v>0</v>
      </c>
      <c r="AI4929" s="8"/>
      <c r="AJ4929" s="447">
        <f>SUM(AJ4930:AJ4930)</f>
        <v>0</v>
      </c>
      <c r="AK4929" s="71"/>
      <c r="AL4929" s="447">
        <f>SUM(AL4930:AL4930)</f>
        <v>0</v>
      </c>
      <c r="AM4929" s="447"/>
      <c r="AN4929" s="447">
        <f>SUM(AN4930:AN4930)</f>
        <v>0</v>
      </c>
      <c r="AO4929" s="447"/>
      <c r="AP4929" s="447">
        <f>SUM(AP4930:AP4930)</f>
        <v>0</v>
      </c>
      <c r="AQ4929" s="447"/>
    </row>
    <row r="4930" spans="2:43" ht="18" hidden="1" customHeight="1" x14ac:dyDescent="0.2">
      <c r="B4930" s="4"/>
      <c r="C4930" s="117"/>
      <c r="D4930" s="117"/>
      <c r="E4930" s="117"/>
      <c r="F4930" s="48"/>
      <c r="G4930" s="11"/>
      <c r="H4930" s="117"/>
      <c r="I4930" s="124"/>
      <c r="J4930" s="124"/>
      <c r="K4930" s="144"/>
      <c r="L4930" s="11"/>
      <c r="M4930" s="143"/>
      <c r="N4930" s="42"/>
      <c r="O4930" s="128"/>
      <c r="P4930" s="130"/>
      <c r="Q4930" s="130"/>
      <c r="R4930" s="72" t="s">
        <v>0</v>
      </c>
      <c r="S4930" s="181"/>
      <c r="T4930" s="73" t="s">
        <v>228</v>
      </c>
      <c r="V4930" s="74">
        <v>0</v>
      </c>
      <c r="X4930" s="74">
        <v>0</v>
      </c>
      <c r="Z4930" s="74">
        <v>0</v>
      </c>
      <c r="AB4930" s="74">
        <v>0</v>
      </c>
      <c r="AD4930" s="74">
        <v>0</v>
      </c>
      <c r="AF4930" s="74">
        <v>0</v>
      </c>
      <c r="AH4930" s="74">
        <f t="shared" si="904"/>
        <v>0</v>
      </c>
      <c r="AI4930" s="446"/>
      <c r="AJ4930" s="74">
        <v>0</v>
      </c>
      <c r="AK4930" s="8"/>
      <c r="AL4930" s="74">
        <v>0</v>
      </c>
      <c r="AM4930" s="74"/>
      <c r="AN4930" s="74">
        <v>0</v>
      </c>
      <c r="AO4930" s="74"/>
      <c r="AP4930" s="74">
        <v>0</v>
      </c>
      <c r="AQ4930" s="74"/>
    </row>
    <row r="4931" spans="2:43" ht="18" hidden="1" customHeight="1" x14ac:dyDescent="0.2">
      <c r="B4931" s="4"/>
      <c r="C4931" s="117"/>
      <c r="D4931" s="117"/>
      <c r="E4931" s="117"/>
      <c r="F4931" s="48"/>
      <c r="G4931" s="11"/>
      <c r="H4931" s="117"/>
      <c r="I4931" s="124"/>
      <c r="J4931" s="124"/>
      <c r="K4931" s="144"/>
      <c r="L4931" s="11"/>
      <c r="M4931" s="143"/>
      <c r="N4931" s="42"/>
      <c r="O4931" s="128"/>
      <c r="P4931" s="130"/>
      <c r="Q4931" s="131">
        <v>6</v>
      </c>
      <c r="R4931" s="84"/>
      <c r="S4931" s="250"/>
      <c r="T4931" s="69" t="s">
        <v>19</v>
      </c>
      <c r="U4931" s="92"/>
      <c r="V4931" s="70">
        <f>V4932+V4933</f>
        <v>0</v>
      </c>
      <c r="X4931" s="447">
        <f>X4932+X4933</f>
        <v>0</v>
      </c>
      <c r="Z4931" s="447">
        <f>Z4932+Z4933</f>
        <v>0</v>
      </c>
      <c r="AB4931" s="447">
        <f>AB4932+AB4933</f>
        <v>0</v>
      </c>
      <c r="AD4931" s="447">
        <f>AD4932+AD4933</f>
        <v>0</v>
      </c>
      <c r="AF4931" s="447">
        <f>AF4932+AF4933</f>
        <v>0</v>
      </c>
      <c r="AH4931" s="447">
        <f t="shared" si="904"/>
        <v>0</v>
      </c>
      <c r="AI4931" s="8"/>
      <c r="AJ4931" s="447">
        <f>AJ4932+AJ4933</f>
        <v>0</v>
      </c>
      <c r="AK4931" s="71"/>
      <c r="AL4931" s="447">
        <f>AL4932+AL4933</f>
        <v>0</v>
      </c>
      <c r="AM4931" s="447"/>
      <c r="AN4931" s="447">
        <f>AN4932+AN4933</f>
        <v>0</v>
      </c>
      <c r="AO4931" s="447"/>
      <c r="AP4931" s="447">
        <f>AP4932+AP4933</f>
        <v>0</v>
      </c>
      <c r="AQ4931" s="447"/>
    </row>
    <row r="4932" spans="2:43" ht="18" hidden="1" customHeight="1" x14ac:dyDescent="0.2">
      <c r="B4932" s="4"/>
      <c r="C4932" s="117"/>
      <c r="D4932" s="117"/>
      <c r="E4932" s="117"/>
      <c r="F4932" s="48"/>
      <c r="G4932" s="11"/>
      <c r="H4932" s="117"/>
      <c r="I4932" s="124"/>
      <c r="J4932" s="124"/>
      <c r="K4932" s="144"/>
      <c r="L4932" s="11"/>
      <c r="M4932" s="143"/>
      <c r="N4932" s="42"/>
      <c r="O4932" s="128"/>
      <c r="P4932" s="130"/>
      <c r="Q4932" s="130"/>
      <c r="R4932" s="72" t="s">
        <v>3</v>
      </c>
      <c r="S4932" s="181"/>
      <c r="T4932" s="73" t="s">
        <v>243</v>
      </c>
      <c r="V4932" s="74">
        <v>0</v>
      </c>
      <c r="X4932" s="74">
        <v>0</v>
      </c>
      <c r="Z4932" s="74">
        <v>0</v>
      </c>
      <c r="AB4932" s="74">
        <v>0</v>
      </c>
      <c r="AD4932" s="74">
        <v>0</v>
      </c>
      <c r="AF4932" s="74">
        <v>0</v>
      </c>
      <c r="AH4932" s="74">
        <f t="shared" si="904"/>
        <v>0</v>
      </c>
      <c r="AI4932" s="446"/>
      <c r="AJ4932" s="74">
        <v>0</v>
      </c>
      <c r="AK4932" s="8"/>
      <c r="AL4932" s="74">
        <v>0</v>
      </c>
      <c r="AM4932" s="74"/>
      <c r="AN4932" s="74">
        <v>0</v>
      </c>
      <c r="AO4932" s="74"/>
      <c r="AP4932" s="74">
        <v>0</v>
      </c>
      <c r="AQ4932" s="74"/>
    </row>
    <row r="4933" spans="2:43" ht="18" hidden="1" customHeight="1" x14ac:dyDescent="0.2">
      <c r="B4933" s="4"/>
      <c r="C4933" s="117"/>
      <c r="D4933" s="117"/>
      <c r="E4933" s="117"/>
      <c r="F4933" s="48"/>
      <c r="G4933" s="11"/>
      <c r="H4933" s="117"/>
      <c r="I4933" s="124"/>
      <c r="J4933" s="124"/>
      <c r="K4933" s="144"/>
      <c r="L4933" s="11"/>
      <c r="M4933" s="143"/>
      <c r="N4933" s="42"/>
      <c r="O4933" s="128"/>
      <c r="P4933" s="130"/>
      <c r="Q4933" s="130"/>
      <c r="R4933" s="72">
        <v>90</v>
      </c>
      <c r="S4933" s="181"/>
      <c r="T4933" s="73" t="s">
        <v>225</v>
      </c>
      <c r="V4933" s="74">
        <v>0</v>
      </c>
      <c r="X4933" s="74">
        <v>0</v>
      </c>
      <c r="Z4933" s="74">
        <v>0</v>
      </c>
      <c r="AB4933" s="74">
        <v>0</v>
      </c>
      <c r="AD4933" s="74">
        <v>0</v>
      </c>
      <c r="AF4933" s="74">
        <v>0</v>
      </c>
      <c r="AH4933" s="74">
        <f t="shared" si="904"/>
        <v>0</v>
      </c>
      <c r="AI4933" s="8"/>
      <c r="AJ4933" s="74">
        <v>0</v>
      </c>
      <c r="AK4933" s="8"/>
      <c r="AL4933" s="74">
        <v>0</v>
      </c>
      <c r="AM4933" s="74"/>
      <c r="AN4933" s="74">
        <v>0</v>
      </c>
      <c r="AO4933" s="74"/>
      <c r="AP4933" s="74">
        <v>0</v>
      </c>
      <c r="AQ4933" s="74"/>
    </row>
    <row r="4934" spans="2:43" ht="18" hidden="1" customHeight="1" x14ac:dyDescent="0.2">
      <c r="B4934" s="4"/>
      <c r="C4934" s="117"/>
      <c r="D4934" s="117"/>
      <c r="E4934" s="117"/>
      <c r="F4934" s="48"/>
      <c r="G4934" s="11"/>
      <c r="H4934" s="117"/>
      <c r="I4934" s="124"/>
      <c r="J4934" s="124"/>
      <c r="K4934" s="144"/>
      <c r="L4934" s="11"/>
      <c r="M4934" s="143"/>
      <c r="N4934" s="42"/>
      <c r="O4934" s="128"/>
      <c r="P4934" s="129">
        <v>3</v>
      </c>
      <c r="Q4934" s="129"/>
      <c r="R4934" s="64"/>
      <c r="S4934" s="234"/>
      <c r="T4934" s="65" t="s">
        <v>215</v>
      </c>
      <c r="U4934" s="155"/>
      <c r="V4934" s="66">
        <f>V4935+V4937</f>
        <v>0</v>
      </c>
      <c r="X4934" s="66">
        <f>X4935+X4937</f>
        <v>0</v>
      </c>
      <c r="Z4934" s="66">
        <f>Z4935+Z4937</f>
        <v>0</v>
      </c>
      <c r="AB4934" s="66">
        <f>AB4935+AB4937</f>
        <v>0</v>
      </c>
      <c r="AD4934" s="66" t="e">
        <f>#REF!+AD4937</f>
        <v>#REF!</v>
      </c>
      <c r="AF4934" s="66">
        <f>AF4935+AF4937</f>
        <v>0</v>
      </c>
      <c r="AH4934" s="66" t="e">
        <f t="shared" si="904"/>
        <v>#REF!</v>
      </c>
      <c r="AI4934" s="8"/>
      <c r="AJ4934" s="66">
        <f>AJ4935+AJ4937</f>
        <v>0</v>
      </c>
      <c r="AK4934" s="67"/>
      <c r="AL4934" s="66">
        <f>AL4935+AL4937</f>
        <v>0</v>
      </c>
      <c r="AM4934" s="66"/>
      <c r="AN4934" s="66">
        <f>AN4935+AN4937</f>
        <v>0</v>
      </c>
      <c r="AO4934" s="66"/>
      <c r="AP4934" s="66">
        <f>AP4935+AP4937</f>
        <v>0</v>
      </c>
      <c r="AQ4934" s="66"/>
    </row>
    <row r="4935" spans="2:43" ht="18" hidden="1" customHeight="1" x14ac:dyDescent="0.2">
      <c r="B4935" s="4"/>
      <c r="C4935" s="117"/>
      <c r="D4935" s="117"/>
      <c r="E4935" s="117"/>
      <c r="F4935" s="48"/>
      <c r="G4935" s="11"/>
      <c r="H4935" s="117"/>
      <c r="I4935" s="124"/>
      <c r="J4935" s="124"/>
      <c r="K4935" s="144"/>
      <c r="L4935" s="11"/>
      <c r="M4935" s="143"/>
      <c r="N4935" s="42"/>
      <c r="O4935" s="128"/>
      <c r="P4935" s="130"/>
      <c r="Q4935" s="131">
        <v>1</v>
      </c>
      <c r="R4935" s="68"/>
      <c r="S4935" s="35"/>
      <c r="T4935" s="69" t="s">
        <v>20</v>
      </c>
      <c r="U4935" s="92"/>
      <c r="V4935" s="70">
        <f>SUM(V4936)</f>
        <v>0</v>
      </c>
      <c r="X4935" s="447">
        <f>SUM(X4936)</f>
        <v>0</v>
      </c>
      <c r="Z4935" s="447">
        <f>SUM(Z4936)</f>
        <v>0</v>
      </c>
      <c r="AB4935" s="447">
        <f>SUM(AB4936)</f>
        <v>0</v>
      </c>
      <c r="AD4935" s="447">
        <f>SUM(AD4936)</f>
        <v>0</v>
      </c>
      <c r="AF4935" s="447">
        <f>SUM(AF4936)</f>
        <v>0</v>
      </c>
      <c r="AH4935" s="447">
        <f t="shared" si="904"/>
        <v>0</v>
      </c>
      <c r="AI4935" s="67"/>
      <c r="AJ4935" s="447">
        <f>SUM(AJ4936)</f>
        <v>0</v>
      </c>
      <c r="AK4935" s="71"/>
      <c r="AL4935" s="447">
        <f>SUM(AL4936)</f>
        <v>0</v>
      </c>
      <c r="AM4935" s="447"/>
      <c r="AN4935" s="447">
        <f>SUM(AN4936)</f>
        <v>0</v>
      </c>
      <c r="AO4935" s="447"/>
      <c r="AP4935" s="447">
        <f>SUM(AP4936)</f>
        <v>0</v>
      </c>
      <c r="AQ4935" s="447"/>
    </row>
    <row r="4936" spans="2:43" ht="18" hidden="1" customHeight="1" x14ac:dyDescent="0.2">
      <c r="B4936" s="4"/>
      <c r="C4936" s="117"/>
      <c r="D4936" s="117"/>
      <c r="E4936" s="117"/>
      <c r="F4936" s="48"/>
      <c r="G4936" s="11"/>
      <c r="H4936" s="117"/>
      <c r="I4936" s="124"/>
      <c r="J4936" s="124"/>
      <c r="K4936" s="144"/>
      <c r="L4936" s="11"/>
      <c r="M4936" s="143"/>
      <c r="N4936" s="42"/>
      <c r="O4936" s="128"/>
      <c r="P4936" s="130"/>
      <c r="Q4936" s="131"/>
      <c r="R4936" s="72" t="s">
        <v>3</v>
      </c>
      <c r="S4936" s="181"/>
      <c r="T4936" s="73" t="s">
        <v>20</v>
      </c>
      <c r="V4936" s="74">
        <v>0</v>
      </c>
      <c r="X4936" s="74">
        <v>0</v>
      </c>
      <c r="Z4936" s="74">
        <v>0</v>
      </c>
      <c r="AB4936" s="74">
        <v>0</v>
      </c>
      <c r="AD4936" s="74">
        <v>0</v>
      </c>
      <c r="AF4936" s="74">
        <v>0</v>
      </c>
      <c r="AH4936" s="74">
        <f t="shared" si="904"/>
        <v>0</v>
      </c>
      <c r="AI4936" s="446"/>
      <c r="AJ4936" s="74">
        <v>0</v>
      </c>
      <c r="AK4936" s="8"/>
      <c r="AL4936" s="74">
        <v>0</v>
      </c>
      <c r="AM4936" s="74"/>
      <c r="AN4936" s="74">
        <v>0</v>
      </c>
      <c r="AO4936" s="74"/>
      <c r="AP4936" s="74">
        <v>0</v>
      </c>
      <c r="AQ4936" s="74"/>
    </row>
    <row r="4937" spans="2:43" ht="18" hidden="1" customHeight="1" x14ac:dyDescent="0.2">
      <c r="B4937" s="4"/>
      <c r="C4937" s="117"/>
      <c r="D4937" s="117"/>
      <c r="E4937" s="117"/>
      <c r="F4937" s="48"/>
      <c r="G4937" s="11"/>
      <c r="H4937" s="117"/>
      <c r="I4937" s="124"/>
      <c r="J4937" s="124"/>
      <c r="K4937" s="144"/>
      <c r="L4937" s="11"/>
      <c r="M4937" s="143"/>
      <c r="N4937" s="42"/>
      <c r="O4937" s="128"/>
      <c r="P4937" s="130"/>
      <c r="Q4937" s="131">
        <v>3</v>
      </c>
      <c r="R4937" s="68"/>
      <c r="S4937" s="35"/>
      <c r="T4937" s="69" t="s">
        <v>22</v>
      </c>
      <c r="U4937" s="92"/>
      <c r="V4937" s="70">
        <f>V4938</f>
        <v>0</v>
      </c>
      <c r="X4937" s="447">
        <f>X4938</f>
        <v>0</v>
      </c>
      <c r="Z4937" s="447">
        <f>Z4938</f>
        <v>0</v>
      </c>
      <c r="AB4937" s="447">
        <f>AB4938</f>
        <v>0</v>
      </c>
      <c r="AD4937" s="447" t="e">
        <f>#REF!</f>
        <v>#REF!</v>
      </c>
      <c r="AF4937" s="447">
        <f>AF4938</f>
        <v>0</v>
      </c>
      <c r="AH4937" s="447" t="e">
        <f t="shared" si="904"/>
        <v>#REF!</v>
      </c>
      <c r="AI4937" s="8"/>
      <c r="AJ4937" s="447">
        <f>AJ4938</f>
        <v>0</v>
      </c>
      <c r="AK4937" s="71"/>
      <c r="AL4937" s="447">
        <f>AL4938</f>
        <v>0</v>
      </c>
      <c r="AM4937" s="447"/>
      <c r="AN4937" s="447">
        <f>AN4938</f>
        <v>0</v>
      </c>
      <c r="AO4937" s="447"/>
      <c r="AP4937" s="447">
        <f>AP4938</f>
        <v>0</v>
      </c>
      <c r="AQ4937" s="447"/>
    </row>
    <row r="4938" spans="2:43" ht="18" hidden="1" customHeight="1" x14ac:dyDescent="0.2">
      <c r="B4938" s="4"/>
      <c r="C4938" s="117"/>
      <c r="D4938" s="117"/>
      <c r="E4938" s="117"/>
      <c r="F4938" s="48"/>
      <c r="G4938" s="11"/>
      <c r="H4938" s="117"/>
      <c r="I4938" s="124"/>
      <c r="J4938" s="124"/>
      <c r="K4938" s="144"/>
      <c r="L4938" s="11"/>
      <c r="M4938" s="143"/>
      <c r="N4938" s="42"/>
      <c r="O4938" s="128"/>
      <c r="P4938" s="130"/>
      <c r="Q4938" s="130"/>
      <c r="R4938" s="72" t="s">
        <v>3</v>
      </c>
      <c r="S4938" s="181"/>
      <c r="T4938" s="73" t="s">
        <v>22</v>
      </c>
      <c r="V4938" s="74">
        <v>0</v>
      </c>
      <c r="X4938" s="74">
        <v>0</v>
      </c>
      <c r="Z4938" s="74">
        <v>0</v>
      </c>
      <c r="AB4938" s="74">
        <v>0</v>
      </c>
      <c r="AD4938" s="74">
        <v>0</v>
      </c>
      <c r="AF4938" s="74">
        <v>0</v>
      </c>
      <c r="AH4938" s="74">
        <f t="shared" si="904"/>
        <v>0</v>
      </c>
      <c r="AI4938" s="446"/>
      <c r="AJ4938" s="74">
        <v>0</v>
      </c>
      <c r="AK4938" s="8"/>
      <c r="AL4938" s="74">
        <v>0</v>
      </c>
      <c r="AM4938" s="74"/>
      <c r="AN4938" s="74">
        <v>0</v>
      </c>
      <c r="AO4938" s="74"/>
      <c r="AP4938" s="74">
        <v>0</v>
      </c>
      <c r="AQ4938" s="74"/>
    </row>
    <row r="4939" spans="2:43" ht="18" hidden="1" customHeight="1" x14ac:dyDescent="0.2">
      <c r="B4939" s="4"/>
      <c r="C4939" s="117"/>
      <c r="D4939" s="117"/>
      <c r="E4939" s="117"/>
      <c r="F4939" s="48"/>
      <c r="G4939" s="11"/>
      <c r="H4939" s="117"/>
      <c r="I4939" s="124"/>
      <c r="J4939" s="124"/>
      <c r="K4939" s="144"/>
      <c r="L4939" s="11"/>
      <c r="M4939" s="143"/>
      <c r="N4939" s="42"/>
      <c r="O4939" s="128"/>
      <c r="P4939" s="129">
        <v>5</v>
      </c>
      <c r="Q4939" s="129"/>
      <c r="R4939" s="64"/>
      <c r="S4939" s="234"/>
      <c r="T4939" s="65" t="s">
        <v>24</v>
      </c>
      <c r="U4939" s="155"/>
      <c r="V4939" s="66">
        <f>V4940</f>
        <v>0</v>
      </c>
      <c r="X4939" s="66">
        <f>X4940</f>
        <v>0</v>
      </c>
      <c r="Z4939" s="66">
        <f>Z4940</f>
        <v>0</v>
      </c>
      <c r="AB4939" s="66">
        <f>AB4940</f>
        <v>0</v>
      </c>
      <c r="AD4939" s="66" t="e">
        <f>#REF!</f>
        <v>#REF!</v>
      </c>
      <c r="AF4939" s="66">
        <f>AF4940</f>
        <v>0</v>
      </c>
      <c r="AH4939" s="66" t="e">
        <f t="shared" si="904"/>
        <v>#REF!</v>
      </c>
      <c r="AI4939" s="8"/>
      <c r="AJ4939" s="66">
        <f>AJ4940</f>
        <v>0</v>
      </c>
      <c r="AK4939" s="67"/>
      <c r="AL4939" s="66">
        <f t="shared" ref="AL4939:AP4940" si="912">AL4940</f>
        <v>0</v>
      </c>
      <c r="AM4939" s="66"/>
      <c r="AN4939" s="66">
        <f t="shared" si="912"/>
        <v>0</v>
      </c>
      <c r="AO4939" s="66"/>
      <c r="AP4939" s="66">
        <f t="shared" si="912"/>
        <v>0</v>
      </c>
      <c r="AQ4939" s="66"/>
    </row>
    <row r="4940" spans="2:43" ht="18" hidden="1" customHeight="1" x14ac:dyDescent="0.2">
      <c r="B4940" s="4"/>
      <c r="C4940" s="117"/>
      <c r="D4940" s="117"/>
      <c r="E4940" s="117"/>
      <c r="F4940" s="48"/>
      <c r="G4940" s="11"/>
      <c r="H4940" s="117"/>
      <c r="I4940" s="124"/>
      <c r="J4940" s="124"/>
      <c r="K4940" s="144"/>
      <c r="L4940" s="11"/>
      <c r="M4940" s="143"/>
      <c r="N4940" s="42"/>
      <c r="O4940" s="128"/>
      <c r="P4940" s="130"/>
      <c r="Q4940" s="131">
        <v>2</v>
      </c>
      <c r="R4940" s="68"/>
      <c r="S4940" s="35"/>
      <c r="T4940" s="69" t="s">
        <v>25</v>
      </c>
      <c r="U4940" s="92"/>
      <c r="V4940" s="70">
        <f>V4941</f>
        <v>0</v>
      </c>
      <c r="X4940" s="447">
        <f>X4941</f>
        <v>0</v>
      </c>
      <c r="Z4940" s="447">
        <f>Z4941</f>
        <v>0</v>
      </c>
      <c r="AB4940" s="447">
        <f>AB4941</f>
        <v>0</v>
      </c>
      <c r="AD4940" s="447" t="e">
        <f>#REF!</f>
        <v>#REF!</v>
      </c>
      <c r="AF4940" s="447">
        <f>AF4941</f>
        <v>0</v>
      </c>
      <c r="AH4940" s="447" t="e">
        <f t="shared" si="904"/>
        <v>#REF!</v>
      </c>
      <c r="AI4940" s="67"/>
      <c r="AJ4940" s="447">
        <f>AJ4941</f>
        <v>0</v>
      </c>
      <c r="AK4940" s="71"/>
      <c r="AL4940" s="447">
        <f t="shared" si="912"/>
        <v>0</v>
      </c>
      <c r="AM4940" s="447"/>
      <c r="AN4940" s="447">
        <f t="shared" si="912"/>
        <v>0</v>
      </c>
      <c r="AO4940" s="447"/>
      <c r="AP4940" s="447">
        <f t="shared" si="912"/>
        <v>0</v>
      </c>
      <c r="AQ4940" s="447"/>
    </row>
    <row r="4941" spans="2:43" ht="18" hidden="1" customHeight="1" x14ac:dyDescent="0.2">
      <c r="B4941" s="4"/>
      <c r="C4941" s="117"/>
      <c r="D4941" s="117"/>
      <c r="E4941" s="117"/>
      <c r="F4941" s="48"/>
      <c r="G4941" s="11"/>
      <c r="H4941" s="117"/>
      <c r="I4941" s="124"/>
      <c r="J4941" s="124"/>
      <c r="K4941" s="144"/>
      <c r="L4941" s="11"/>
      <c r="M4941" s="143"/>
      <c r="N4941" s="42"/>
      <c r="O4941" s="128"/>
      <c r="P4941" s="130"/>
      <c r="Q4941" s="130"/>
      <c r="R4941" s="72" t="s">
        <v>0</v>
      </c>
      <c r="S4941" s="181"/>
      <c r="T4941" s="73" t="s">
        <v>221</v>
      </c>
      <c r="V4941" s="74">
        <v>0</v>
      </c>
      <c r="X4941" s="74">
        <v>0</v>
      </c>
      <c r="Z4941" s="74">
        <v>0</v>
      </c>
      <c r="AB4941" s="74">
        <v>0</v>
      </c>
      <c r="AD4941" s="74">
        <v>0</v>
      </c>
      <c r="AF4941" s="74">
        <v>0</v>
      </c>
      <c r="AH4941" s="74">
        <f t="shared" si="904"/>
        <v>0</v>
      </c>
      <c r="AI4941" s="446"/>
      <c r="AJ4941" s="74">
        <v>0</v>
      </c>
      <c r="AK4941" s="8"/>
      <c r="AL4941" s="74">
        <v>0</v>
      </c>
      <c r="AM4941" s="74"/>
      <c r="AN4941" s="74">
        <v>0</v>
      </c>
      <c r="AO4941" s="74"/>
      <c r="AP4941" s="74">
        <v>0</v>
      </c>
      <c r="AQ4941" s="74"/>
    </row>
    <row r="4942" spans="2:43" ht="18" customHeight="1" x14ac:dyDescent="0.2">
      <c r="B4942" s="4"/>
      <c r="C4942" s="117"/>
      <c r="D4942" s="117"/>
      <c r="E4942" s="117"/>
      <c r="F4942" s="48"/>
      <c r="G4942" s="11"/>
      <c r="H4942" s="117"/>
      <c r="I4942" s="124"/>
      <c r="J4942" s="124"/>
      <c r="K4942" s="144"/>
      <c r="L4942" s="11"/>
      <c r="M4942" s="143"/>
      <c r="N4942" s="42"/>
      <c r="O4942" s="128"/>
      <c r="P4942" s="129">
        <v>7</v>
      </c>
      <c r="Q4942" s="129"/>
      <c r="R4942" s="64"/>
      <c r="S4942" s="234"/>
      <c r="T4942" s="65" t="s">
        <v>216</v>
      </c>
      <c r="U4942" s="155"/>
      <c r="V4942" s="66">
        <f>V4943+V4947</f>
        <v>8000</v>
      </c>
      <c r="X4942" s="66">
        <f>X4943+X4947</f>
        <v>14600</v>
      </c>
      <c r="Z4942" s="66">
        <f>Z4943+Z4947</f>
        <v>15100</v>
      </c>
      <c r="AB4942" s="66">
        <f>AB4943+AB4947</f>
        <v>16300</v>
      </c>
      <c r="AD4942" s="66">
        <f>AD4943+AD4947</f>
        <v>17200</v>
      </c>
      <c r="AF4942" s="66">
        <f>AF4943+AF4947</f>
        <v>0</v>
      </c>
      <c r="AH4942" s="66">
        <f t="shared" si="904"/>
        <v>17200</v>
      </c>
      <c r="AI4942" s="8"/>
      <c r="AJ4942" s="66">
        <f>AJ4943+AJ4947</f>
        <v>4080</v>
      </c>
      <c r="AK4942" s="67"/>
      <c r="AL4942" s="66">
        <f>AL4943+AL4947</f>
        <v>17300</v>
      </c>
      <c r="AM4942" s="66"/>
      <c r="AN4942" s="66">
        <f>AN4943+AN4947</f>
        <v>17400</v>
      </c>
      <c r="AO4942" s="66"/>
      <c r="AP4942" s="66">
        <f>AP4943+AP4947</f>
        <v>17400</v>
      </c>
      <c r="AQ4942" s="66"/>
    </row>
    <row r="4943" spans="2:43" ht="18" customHeight="1" x14ac:dyDescent="0.2">
      <c r="B4943" s="4"/>
      <c r="C4943" s="117"/>
      <c r="D4943" s="117"/>
      <c r="E4943" s="117"/>
      <c r="F4943" s="48"/>
      <c r="G4943" s="11"/>
      <c r="H4943" s="117"/>
      <c r="I4943" s="124"/>
      <c r="J4943" s="124"/>
      <c r="K4943" s="144"/>
      <c r="L4943" s="11"/>
      <c r="M4943" s="143"/>
      <c r="N4943" s="42"/>
      <c r="O4943" s="128"/>
      <c r="P4943" s="129"/>
      <c r="Q4943" s="131">
        <v>1</v>
      </c>
      <c r="R4943" s="68"/>
      <c r="S4943" s="35"/>
      <c r="T4943" s="69" t="s">
        <v>234</v>
      </c>
      <c r="U4943" s="92"/>
      <c r="V4943" s="70">
        <f>V4944+V4945+V4946</f>
        <v>8000</v>
      </c>
      <c r="X4943" s="447">
        <f>X4944+X4945+X4946</f>
        <v>11000</v>
      </c>
      <c r="Z4943" s="447">
        <f>Z4944+Z4945+Z4946</f>
        <v>15100</v>
      </c>
      <c r="AB4943" s="447">
        <f>AB4944+AB4945+AB4946</f>
        <v>16300</v>
      </c>
      <c r="AD4943" s="447">
        <f>AD4944+AD4945+AD4946</f>
        <v>17200</v>
      </c>
      <c r="AF4943" s="447">
        <f>AF4944+AF4945+AF4946</f>
        <v>0</v>
      </c>
      <c r="AH4943" s="447">
        <f t="shared" si="904"/>
        <v>17200</v>
      </c>
      <c r="AI4943" s="67"/>
      <c r="AJ4943" s="447">
        <f>AJ4944+AJ4945+AJ4946</f>
        <v>4080</v>
      </c>
      <c r="AK4943" s="71"/>
      <c r="AL4943" s="447">
        <f>AL4944+AL4945+AL4946</f>
        <v>17300</v>
      </c>
      <c r="AM4943" s="447"/>
      <c r="AN4943" s="447">
        <f>AN4944+AN4945+AN4946</f>
        <v>17400</v>
      </c>
      <c r="AO4943" s="447"/>
      <c r="AP4943" s="447">
        <f>AP4944+AP4945+AP4946</f>
        <v>17400</v>
      </c>
      <c r="AQ4943" s="447"/>
    </row>
    <row r="4944" spans="2:43" ht="18" hidden="1" customHeight="1" x14ac:dyDescent="0.2">
      <c r="B4944" s="4"/>
      <c r="C4944" s="117"/>
      <c r="D4944" s="117"/>
      <c r="E4944" s="117"/>
      <c r="F4944" s="48"/>
      <c r="G4944" s="11"/>
      <c r="H4944" s="117"/>
      <c r="I4944" s="124"/>
      <c r="J4944" s="124"/>
      <c r="K4944" s="144"/>
      <c r="L4944" s="11"/>
      <c r="M4944" s="143"/>
      <c r="N4944" s="42"/>
      <c r="O4944" s="128"/>
      <c r="P4944" s="129"/>
      <c r="Q4944" s="130"/>
      <c r="R4944" s="72" t="s">
        <v>3</v>
      </c>
      <c r="S4944" s="181"/>
      <c r="T4944" s="73" t="s">
        <v>333</v>
      </c>
      <c r="V4944" s="74">
        <v>7000</v>
      </c>
      <c r="X4944" s="74">
        <v>3500</v>
      </c>
      <c r="Z4944" s="74">
        <v>0</v>
      </c>
      <c r="AB4944" s="74">
        <v>0</v>
      </c>
      <c r="AD4944" s="74">
        <v>0</v>
      </c>
      <c r="AF4944" s="74">
        <v>0</v>
      </c>
      <c r="AH4944" s="74">
        <f t="shared" si="904"/>
        <v>0</v>
      </c>
      <c r="AI4944" s="446"/>
      <c r="AJ4944" s="74">
        <v>0</v>
      </c>
      <c r="AK4944" s="8"/>
      <c r="AL4944" s="74">
        <v>0</v>
      </c>
      <c r="AM4944" s="74"/>
      <c r="AN4944" s="74">
        <v>0</v>
      </c>
      <c r="AO4944" s="74"/>
      <c r="AP4944" s="74">
        <v>0</v>
      </c>
      <c r="AQ4944" s="74"/>
    </row>
    <row r="4945" spans="2:43" ht="18" customHeight="1" x14ac:dyDescent="0.2">
      <c r="B4945" s="4"/>
      <c r="C4945" s="117"/>
      <c r="D4945" s="117"/>
      <c r="E4945" s="117"/>
      <c r="F4945" s="48"/>
      <c r="G4945" s="11"/>
      <c r="H4945" s="117"/>
      <c r="I4945" s="124"/>
      <c r="J4945" s="124"/>
      <c r="K4945" s="144"/>
      <c r="L4945" s="11"/>
      <c r="M4945" s="143"/>
      <c r="N4945" s="42"/>
      <c r="O4945" s="128"/>
      <c r="P4945" s="130"/>
      <c r="Q4945" s="130"/>
      <c r="R4945" s="72" t="s">
        <v>0</v>
      </c>
      <c r="S4945" s="181"/>
      <c r="T4945" s="73" t="s">
        <v>334</v>
      </c>
      <c r="V4945" s="74">
        <v>1000</v>
      </c>
      <c r="X4945" s="74">
        <v>3500</v>
      </c>
      <c r="Z4945" s="876">
        <v>15100</v>
      </c>
      <c r="AB4945" s="944">
        <v>16300</v>
      </c>
      <c r="AD4945" s="74">
        <v>17200</v>
      </c>
      <c r="AF4945" s="74">
        <v>0</v>
      </c>
      <c r="AH4945" s="74">
        <f t="shared" si="904"/>
        <v>17200</v>
      </c>
      <c r="AI4945" s="8"/>
      <c r="AJ4945" s="74">
        <f t="shared" ref="AJ4945" si="913">CEILING(AB4945*25/100,10)</f>
        <v>4080</v>
      </c>
      <c r="AK4945" s="8"/>
      <c r="AL4945" s="74">
        <v>17300</v>
      </c>
      <c r="AM4945" s="74"/>
      <c r="AN4945" s="74">
        <v>17400</v>
      </c>
      <c r="AO4945" s="74"/>
      <c r="AP4945" s="74">
        <v>17400</v>
      </c>
      <c r="AQ4945" s="74"/>
    </row>
    <row r="4946" spans="2:43" ht="18" hidden="1" customHeight="1" x14ac:dyDescent="0.2">
      <c r="B4946" s="4"/>
      <c r="C4946" s="117"/>
      <c r="D4946" s="117"/>
      <c r="E4946" s="117"/>
      <c r="F4946" s="48"/>
      <c r="G4946" s="11"/>
      <c r="H4946" s="117"/>
      <c r="I4946" s="124"/>
      <c r="J4946" s="124"/>
      <c r="K4946" s="144"/>
      <c r="L4946" s="11"/>
      <c r="M4946" s="143"/>
      <c r="N4946" s="42"/>
      <c r="O4946" s="128"/>
      <c r="P4946" s="129"/>
      <c r="Q4946" s="129"/>
      <c r="R4946" s="72">
        <v>90</v>
      </c>
      <c r="S4946" s="181"/>
      <c r="T4946" s="73" t="s">
        <v>390</v>
      </c>
      <c r="V4946" s="74">
        <v>0</v>
      </c>
      <c r="X4946" s="74">
        <v>4000</v>
      </c>
      <c r="Z4946" s="74">
        <v>0</v>
      </c>
      <c r="AB4946" s="74">
        <v>0</v>
      </c>
      <c r="AD4946" s="74">
        <v>0</v>
      </c>
      <c r="AF4946" s="74">
        <v>0</v>
      </c>
      <c r="AH4946" s="74">
        <f t="shared" si="904"/>
        <v>0</v>
      </c>
      <c r="AI4946" s="8"/>
      <c r="AJ4946" s="74">
        <v>0</v>
      </c>
      <c r="AK4946" s="8"/>
      <c r="AL4946" s="74">
        <v>0</v>
      </c>
      <c r="AM4946" s="74"/>
      <c r="AN4946" s="74">
        <v>0</v>
      </c>
      <c r="AO4946" s="74"/>
      <c r="AP4946" s="74">
        <v>0</v>
      </c>
      <c r="AQ4946" s="74"/>
    </row>
    <row r="4947" spans="2:43" ht="18" hidden="1" customHeight="1" x14ac:dyDescent="0.2">
      <c r="B4947" s="4"/>
      <c r="C4947" s="117"/>
      <c r="D4947" s="117"/>
      <c r="E4947" s="117"/>
      <c r="F4947" s="48"/>
      <c r="G4947" s="11"/>
      <c r="H4947" s="117"/>
      <c r="I4947" s="124"/>
      <c r="J4947" s="124"/>
      <c r="K4947" s="144"/>
      <c r="L4947" s="11"/>
      <c r="M4947" s="143"/>
      <c r="N4947" s="42"/>
      <c r="O4947" s="128"/>
      <c r="P4947" s="130"/>
      <c r="Q4947" s="131">
        <v>3</v>
      </c>
      <c r="R4947" s="68"/>
      <c r="S4947" s="35"/>
      <c r="T4947" s="69" t="s">
        <v>224</v>
      </c>
      <c r="U4947" s="92"/>
      <c r="V4947" s="70">
        <f>V4948</f>
        <v>0</v>
      </c>
      <c r="X4947" s="447">
        <f>X4948</f>
        <v>3600</v>
      </c>
      <c r="Z4947" s="447">
        <f>Z4948</f>
        <v>0</v>
      </c>
      <c r="AB4947" s="447">
        <f>AB4948</f>
        <v>0</v>
      </c>
      <c r="AD4947" s="447">
        <f>AD4948</f>
        <v>0</v>
      </c>
      <c r="AF4947" s="447">
        <f>AF4948</f>
        <v>0</v>
      </c>
      <c r="AH4947" s="447">
        <f t="shared" si="904"/>
        <v>0</v>
      </c>
      <c r="AI4947" s="8"/>
      <c r="AJ4947" s="447">
        <f>AJ4948</f>
        <v>0</v>
      </c>
      <c r="AK4947" s="71"/>
      <c r="AL4947" s="447">
        <f>AL4948</f>
        <v>0</v>
      </c>
      <c r="AM4947" s="447"/>
      <c r="AN4947" s="447">
        <f>AN4948</f>
        <v>0</v>
      </c>
      <c r="AO4947" s="447"/>
      <c r="AP4947" s="447">
        <f>AP4948</f>
        <v>0</v>
      </c>
      <c r="AQ4947" s="447"/>
    </row>
    <row r="4948" spans="2:43" ht="18" hidden="1" customHeight="1" x14ac:dyDescent="0.2">
      <c r="B4948" s="4"/>
      <c r="C4948" s="117"/>
      <c r="D4948" s="117"/>
      <c r="E4948" s="117"/>
      <c r="F4948" s="48"/>
      <c r="G4948" s="11"/>
      <c r="H4948" s="117"/>
      <c r="I4948" s="124"/>
      <c r="J4948" s="124"/>
      <c r="K4948" s="144"/>
      <c r="L4948" s="11"/>
      <c r="M4948" s="143"/>
      <c r="N4948" s="42"/>
      <c r="O4948" s="128"/>
      <c r="P4948" s="130"/>
      <c r="Q4948" s="131"/>
      <c r="R4948" s="72" t="s">
        <v>0</v>
      </c>
      <c r="S4948" s="181"/>
      <c r="T4948" s="73" t="s">
        <v>53</v>
      </c>
      <c r="V4948" s="74">
        <v>0</v>
      </c>
      <c r="X4948" s="74">
        <v>3600</v>
      </c>
      <c r="Z4948" s="74">
        <v>0</v>
      </c>
      <c r="AB4948" s="74">
        <v>0</v>
      </c>
      <c r="AD4948" s="74">
        <v>0</v>
      </c>
      <c r="AF4948" s="74">
        <v>0</v>
      </c>
      <c r="AH4948" s="74">
        <f t="shared" ref="AH4948:AH5011" si="914">AD4948+AF4948</f>
        <v>0</v>
      </c>
      <c r="AI4948" s="446"/>
      <c r="AJ4948" s="74">
        <v>0</v>
      </c>
      <c r="AK4948" s="8"/>
      <c r="AL4948" s="74">
        <v>0</v>
      </c>
      <c r="AM4948" s="74"/>
      <c r="AN4948" s="74">
        <v>0</v>
      </c>
      <c r="AO4948" s="74"/>
      <c r="AP4948" s="74">
        <v>0</v>
      </c>
      <c r="AQ4948" s="74"/>
    </row>
    <row r="4949" spans="2:43" ht="18" customHeight="1" x14ac:dyDescent="0.2">
      <c r="B4949" s="4"/>
      <c r="C4949" s="117"/>
      <c r="D4949" s="117"/>
      <c r="E4949" s="117"/>
      <c r="F4949" s="48"/>
      <c r="G4949" s="11"/>
      <c r="H4949" s="117"/>
      <c r="I4949" s="124"/>
      <c r="J4949" s="124"/>
      <c r="K4949" s="144"/>
      <c r="L4949" s="11"/>
      <c r="M4949" s="143"/>
      <c r="N4949" s="42"/>
      <c r="O4949" s="128"/>
      <c r="P4949" s="126"/>
      <c r="Q4949" s="131"/>
      <c r="R4949" s="78"/>
      <c r="S4949" s="251"/>
      <c r="T4949" s="77"/>
      <c r="U4949" s="141"/>
      <c r="V4949" s="83"/>
      <c r="X4949" s="448"/>
      <c r="Z4949" s="448"/>
      <c r="AB4949" s="448"/>
      <c r="AD4949" s="448"/>
      <c r="AF4949" s="448"/>
      <c r="AH4949" s="448">
        <f t="shared" si="914"/>
        <v>0</v>
      </c>
      <c r="AI4949" s="8"/>
      <c r="AJ4949" s="448"/>
      <c r="AK4949" s="87"/>
      <c r="AL4949" s="448"/>
      <c r="AM4949" s="448"/>
      <c r="AN4949" s="448"/>
      <c r="AO4949" s="448"/>
      <c r="AP4949" s="448"/>
      <c r="AQ4949" s="448"/>
    </row>
    <row r="4950" spans="2:43" ht="18" customHeight="1" x14ac:dyDescent="0.2">
      <c r="B4950" s="4"/>
      <c r="C4950" s="132"/>
      <c r="D4950" s="132"/>
      <c r="E4950" s="132">
        <v>4</v>
      </c>
      <c r="F4950" s="94"/>
      <c r="G4950" s="277"/>
      <c r="H4950" s="132"/>
      <c r="I4950" s="121"/>
      <c r="J4950" s="121"/>
      <c r="K4950" s="164"/>
      <c r="L4950" s="277"/>
      <c r="M4950" s="163"/>
      <c r="N4950" s="261"/>
      <c r="O4950" s="122"/>
      <c r="P4950" s="123"/>
      <c r="Q4950" s="123"/>
      <c r="R4950" s="233"/>
      <c r="S4950" s="256"/>
      <c r="T4950" s="50" t="s">
        <v>138</v>
      </c>
      <c r="U4950" s="76"/>
      <c r="V4950" s="51">
        <f>V4951</f>
        <v>301000</v>
      </c>
      <c r="X4950" s="51">
        <f>X4951</f>
        <v>319100</v>
      </c>
      <c r="Z4950" s="51">
        <f>Z4951</f>
        <v>338180</v>
      </c>
      <c r="AB4950" s="51">
        <f>AB4951</f>
        <v>421700</v>
      </c>
      <c r="AD4950" s="51" t="e">
        <f>AD4951</f>
        <v>#REF!</v>
      </c>
      <c r="AF4950" s="51">
        <f>AF4951</f>
        <v>0</v>
      </c>
      <c r="AH4950" s="51" t="e">
        <f t="shared" si="914"/>
        <v>#REF!</v>
      </c>
      <c r="AI4950" s="495"/>
      <c r="AJ4950" s="51">
        <f>AJ4951</f>
        <v>143120</v>
      </c>
      <c r="AK4950" s="5"/>
      <c r="AL4950" s="51">
        <f t="shared" ref="AL4950:AP4953" si="915">AL4951</f>
        <v>450920</v>
      </c>
      <c r="AM4950" s="51"/>
      <c r="AN4950" s="51">
        <f t="shared" si="915"/>
        <v>489130</v>
      </c>
      <c r="AO4950" s="51"/>
      <c r="AP4950" s="51">
        <f t="shared" si="915"/>
        <v>489130</v>
      </c>
      <c r="AQ4950" s="51"/>
    </row>
    <row r="4951" spans="2:43" ht="18" customHeight="1" x14ac:dyDescent="0.2">
      <c r="B4951" s="4"/>
      <c r="C4951" s="117"/>
      <c r="D4951" s="117"/>
      <c r="E4951" s="117"/>
      <c r="F4951" s="113">
        <v>71</v>
      </c>
      <c r="G4951" s="283"/>
      <c r="H4951" s="171"/>
      <c r="I4951" s="114"/>
      <c r="J4951" s="114"/>
      <c r="K4951" s="167"/>
      <c r="L4951" s="276"/>
      <c r="M4951" s="166"/>
      <c r="N4951" s="259"/>
      <c r="O4951" s="115"/>
      <c r="P4951" s="116"/>
      <c r="Q4951" s="116"/>
      <c r="R4951" s="52"/>
      <c r="S4951" s="247"/>
      <c r="T4951" s="53" t="s">
        <v>139</v>
      </c>
      <c r="U4951" s="240"/>
      <c r="V4951" s="54">
        <f>V4952</f>
        <v>301000</v>
      </c>
      <c r="X4951" s="54">
        <f>X4952</f>
        <v>319100</v>
      </c>
      <c r="Z4951" s="54">
        <f>Z4952</f>
        <v>338180</v>
      </c>
      <c r="AB4951" s="54">
        <f>AB4952</f>
        <v>421700</v>
      </c>
      <c r="AD4951" s="54" t="e">
        <f>AD4952</f>
        <v>#REF!</v>
      </c>
      <c r="AF4951" s="54">
        <f>AF4952</f>
        <v>0</v>
      </c>
      <c r="AH4951" s="54" t="e">
        <f t="shared" si="914"/>
        <v>#REF!</v>
      </c>
      <c r="AI4951" s="5"/>
      <c r="AJ4951" s="54">
        <f>AJ4952</f>
        <v>143120</v>
      </c>
      <c r="AK4951" s="55"/>
      <c r="AL4951" s="54">
        <f t="shared" si="915"/>
        <v>450920</v>
      </c>
      <c r="AM4951" s="54"/>
      <c r="AN4951" s="54">
        <f t="shared" si="915"/>
        <v>489130</v>
      </c>
      <c r="AO4951" s="54"/>
      <c r="AP4951" s="54">
        <f t="shared" si="915"/>
        <v>489130</v>
      </c>
      <c r="AQ4951" s="54"/>
    </row>
    <row r="4952" spans="2:43" ht="18" customHeight="1" x14ac:dyDescent="0.2">
      <c r="B4952" s="4"/>
      <c r="C4952" s="117"/>
      <c r="D4952" s="117"/>
      <c r="E4952" s="117"/>
      <c r="F4952" s="48"/>
      <c r="G4952" s="11"/>
      <c r="H4952" s="112" t="s">
        <v>33</v>
      </c>
      <c r="I4952" s="118"/>
      <c r="J4952" s="118"/>
      <c r="K4952" s="170"/>
      <c r="L4952" s="34"/>
      <c r="M4952" s="169"/>
      <c r="N4952" s="260"/>
      <c r="O4952" s="119"/>
      <c r="P4952" s="120"/>
      <c r="Q4952" s="120"/>
      <c r="R4952" s="56"/>
      <c r="S4952" s="248"/>
      <c r="T4952" s="57" t="s">
        <v>92</v>
      </c>
      <c r="U4952" s="236"/>
      <c r="V4952" s="58">
        <f>V4953</f>
        <v>301000</v>
      </c>
      <c r="X4952" s="659">
        <f>X4953</f>
        <v>319100</v>
      </c>
      <c r="Z4952" s="659">
        <f>Z4953</f>
        <v>338180</v>
      </c>
      <c r="AB4952" s="659">
        <f>AB4953</f>
        <v>421700</v>
      </c>
      <c r="AD4952" s="659" t="e">
        <f>AD4953</f>
        <v>#REF!</v>
      </c>
      <c r="AF4952" s="659">
        <f>AF4953</f>
        <v>0</v>
      </c>
      <c r="AH4952" s="659" t="e">
        <f t="shared" si="914"/>
        <v>#REF!</v>
      </c>
      <c r="AI4952" s="55"/>
      <c r="AJ4952" s="659">
        <f>AJ4953</f>
        <v>143120</v>
      </c>
      <c r="AK4952" s="59"/>
      <c r="AL4952" s="659">
        <f t="shared" si="915"/>
        <v>450920</v>
      </c>
      <c r="AM4952" s="659"/>
      <c r="AN4952" s="659">
        <f t="shared" si="915"/>
        <v>489130</v>
      </c>
      <c r="AO4952" s="659"/>
      <c r="AP4952" s="659">
        <f t="shared" si="915"/>
        <v>489130</v>
      </c>
      <c r="AQ4952" s="659"/>
    </row>
    <row r="4953" spans="2:43" ht="18" customHeight="1" x14ac:dyDescent="0.2">
      <c r="B4953" s="4"/>
      <c r="C4953" s="117"/>
      <c r="D4953" s="117"/>
      <c r="E4953" s="117"/>
      <c r="F4953" s="48"/>
      <c r="G4953" s="11"/>
      <c r="H4953" s="132"/>
      <c r="I4953" s="121">
        <v>4</v>
      </c>
      <c r="J4953" s="121"/>
      <c r="K4953" s="164"/>
      <c r="L4953" s="277"/>
      <c r="M4953" s="163"/>
      <c r="N4953" s="261"/>
      <c r="O4953" s="122"/>
      <c r="P4953" s="123"/>
      <c r="Q4953" s="123"/>
      <c r="R4953" s="49"/>
      <c r="S4953" s="18"/>
      <c r="T4953" s="50" t="s">
        <v>93</v>
      </c>
      <c r="U4953" s="76"/>
      <c r="V4953" s="51">
        <f>V4954</f>
        <v>301000</v>
      </c>
      <c r="X4953" s="51">
        <f>X4954</f>
        <v>319100</v>
      </c>
      <c r="Z4953" s="51">
        <f>Z4954</f>
        <v>338180</v>
      </c>
      <c r="AB4953" s="51">
        <f>AB4954</f>
        <v>421700</v>
      </c>
      <c r="AD4953" s="51" t="e">
        <f>AD4954</f>
        <v>#REF!</v>
      </c>
      <c r="AF4953" s="51">
        <f>AF4954</f>
        <v>0</v>
      </c>
      <c r="AH4953" s="51" t="e">
        <f t="shared" si="914"/>
        <v>#REF!</v>
      </c>
      <c r="AI4953" s="660"/>
      <c r="AJ4953" s="51">
        <f>AJ4954</f>
        <v>143120</v>
      </c>
      <c r="AK4953" s="5"/>
      <c r="AL4953" s="51">
        <f t="shared" si="915"/>
        <v>450920</v>
      </c>
      <c r="AM4953" s="51"/>
      <c r="AN4953" s="51">
        <f t="shared" si="915"/>
        <v>489130</v>
      </c>
      <c r="AO4953" s="51"/>
      <c r="AP4953" s="51">
        <f t="shared" si="915"/>
        <v>489130</v>
      </c>
      <c r="AQ4953" s="51"/>
    </row>
    <row r="4954" spans="2:43" ht="18" customHeight="1" x14ac:dyDescent="0.2">
      <c r="B4954" s="4"/>
      <c r="C4954" s="117"/>
      <c r="D4954" s="117"/>
      <c r="E4954" s="117"/>
      <c r="F4954" s="48"/>
      <c r="G4954" s="11"/>
      <c r="H4954" s="132"/>
      <c r="I4954" s="121"/>
      <c r="J4954" s="121">
        <v>1</v>
      </c>
      <c r="K4954" s="164"/>
      <c r="L4954" s="277"/>
      <c r="M4954" s="163"/>
      <c r="N4954" s="261"/>
      <c r="O4954" s="122"/>
      <c r="P4954" s="123"/>
      <c r="Q4954" s="123"/>
      <c r="R4954" s="49"/>
      <c r="S4954" s="18"/>
      <c r="T4954" s="50" t="s">
        <v>189</v>
      </c>
      <c r="U4954" s="76"/>
      <c r="V4954" s="51">
        <f>V4955+V5136</f>
        <v>301000</v>
      </c>
      <c r="X4954" s="51">
        <f>X4955+X5136</f>
        <v>319100</v>
      </c>
      <c r="Z4954" s="51">
        <f>Z4955+Z5136</f>
        <v>338180</v>
      </c>
      <c r="AB4954" s="51">
        <f>AB4955+AB5136</f>
        <v>421700</v>
      </c>
      <c r="AD4954" s="51" t="e">
        <f>AD4955+AD5136</f>
        <v>#REF!</v>
      </c>
      <c r="AF4954" s="51">
        <f>AF4955+AF5136</f>
        <v>0</v>
      </c>
      <c r="AH4954" s="51" t="e">
        <f t="shared" si="914"/>
        <v>#REF!</v>
      </c>
      <c r="AI4954" s="5"/>
      <c r="AJ4954" s="51">
        <f>AJ4955+AJ5136</f>
        <v>143120</v>
      </c>
      <c r="AK4954" s="5"/>
      <c r="AL4954" s="51">
        <f>AL4955+AL5136</f>
        <v>450920</v>
      </c>
      <c r="AM4954" s="51"/>
      <c r="AN4954" s="51">
        <f>AN4955+AN5136</f>
        <v>489130</v>
      </c>
      <c r="AO4954" s="51"/>
      <c r="AP4954" s="51">
        <f>AP4955+AP5136</f>
        <v>489130</v>
      </c>
      <c r="AQ4954" s="51"/>
    </row>
    <row r="4955" spans="2:43" ht="18" customHeight="1" x14ac:dyDescent="0.2">
      <c r="B4955" s="4"/>
      <c r="C4955" s="117"/>
      <c r="D4955" s="117"/>
      <c r="E4955" s="117"/>
      <c r="F4955" s="48"/>
      <c r="G4955" s="11"/>
      <c r="H4955" s="132"/>
      <c r="I4955" s="121"/>
      <c r="J4955" s="121"/>
      <c r="K4955" s="164">
        <v>0</v>
      </c>
      <c r="L4955" s="277"/>
      <c r="M4955" s="163"/>
      <c r="N4955" s="261"/>
      <c r="O4955" s="122"/>
      <c r="P4955" s="123"/>
      <c r="Q4955" s="123"/>
      <c r="R4955" s="49"/>
      <c r="S4955" s="18"/>
      <c r="T4955" s="50" t="s">
        <v>189</v>
      </c>
      <c r="U4955" s="76"/>
      <c r="V4955" s="51">
        <f>V4956</f>
        <v>301000</v>
      </c>
      <c r="X4955" s="51">
        <f>X4956</f>
        <v>319100</v>
      </c>
      <c r="Z4955" s="51">
        <f>Z4956</f>
        <v>338180</v>
      </c>
      <c r="AB4955" s="51">
        <f>AB4956</f>
        <v>421700</v>
      </c>
      <c r="AD4955" s="51" t="e">
        <f>AD4956</f>
        <v>#REF!</v>
      </c>
      <c r="AF4955" s="51">
        <f>AF4956</f>
        <v>0</v>
      </c>
      <c r="AH4955" s="51" t="e">
        <f t="shared" si="914"/>
        <v>#REF!</v>
      </c>
      <c r="AI4955" s="5"/>
      <c r="AJ4955" s="51">
        <f>AJ4956</f>
        <v>143120</v>
      </c>
      <c r="AK4955" s="5"/>
      <c r="AL4955" s="51">
        <f>AL4956</f>
        <v>450920</v>
      </c>
      <c r="AM4955" s="51"/>
      <c r="AN4955" s="51">
        <f>AN4956</f>
        <v>489130</v>
      </c>
      <c r="AO4955" s="51"/>
      <c r="AP4955" s="51">
        <f>AP4956</f>
        <v>489130</v>
      </c>
      <c r="AQ4955" s="51"/>
    </row>
    <row r="4956" spans="2:43" ht="18" customHeight="1" x14ac:dyDescent="0.2">
      <c r="B4956" s="4"/>
      <c r="C4956" s="117"/>
      <c r="D4956" s="117"/>
      <c r="E4956" s="117"/>
      <c r="F4956" s="48"/>
      <c r="G4956" s="11"/>
      <c r="H4956" s="117"/>
      <c r="I4956" s="124"/>
      <c r="J4956" s="124"/>
      <c r="K4956" s="144"/>
      <c r="L4956" s="11"/>
      <c r="M4956" s="226">
        <v>2</v>
      </c>
      <c r="N4956" s="262"/>
      <c r="O4956" s="125"/>
      <c r="P4956" s="126"/>
      <c r="Q4956" s="126"/>
      <c r="R4956" s="60"/>
      <c r="S4956" s="249"/>
      <c r="T4956" s="61" t="s">
        <v>413</v>
      </c>
      <c r="U4956" s="241"/>
      <c r="V4956" s="62">
        <f>V4957+V4983+V4993+V5027</f>
        <v>301000</v>
      </c>
      <c r="X4956" s="62">
        <f>X4957+X4983+X4993+X5027</f>
        <v>319100</v>
      </c>
      <c r="Z4956" s="62">
        <f>Z4957+Z4983+Z4993+Z5027</f>
        <v>338180</v>
      </c>
      <c r="AB4956" s="62">
        <f>AB4957+AB4983+AB4993+AB5027</f>
        <v>421700</v>
      </c>
      <c r="AD4956" s="62" t="e">
        <f>AD4957+AD4983+AD4993+AD5027</f>
        <v>#REF!</v>
      </c>
      <c r="AF4956" s="62">
        <f>AF4957+AF4983+AF4993+AF5027</f>
        <v>0</v>
      </c>
      <c r="AH4956" s="62" t="e">
        <f t="shared" si="914"/>
        <v>#REF!</v>
      </c>
      <c r="AI4956" s="5"/>
      <c r="AJ4956" s="62">
        <f>AJ4957+AJ4983+AJ4993+AJ5027</f>
        <v>143120</v>
      </c>
      <c r="AK4956" s="63"/>
      <c r="AL4956" s="62">
        <f>AL4957+AL4983+AL4993+AL5027</f>
        <v>450920</v>
      </c>
      <c r="AM4956" s="62"/>
      <c r="AN4956" s="62">
        <f>AN4957+AN4983+AN4993+AN5027</f>
        <v>489130</v>
      </c>
      <c r="AO4956" s="62"/>
      <c r="AP4956" s="62">
        <f>AP4957+AP4983+AP4993+AP5027</f>
        <v>489130</v>
      </c>
      <c r="AQ4956" s="62"/>
    </row>
    <row r="4957" spans="2:43" ht="18" customHeight="1" x14ac:dyDescent="0.2">
      <c r="B4957" s="4"/>
      <c r="C4957" s="117"/>
      <c r="D4957" s="117"/>
      <c r="E4957" s="117"/>
      <c r="F4957" s="48"/>
      <c r="G4957" s="11"/>
      <c r="H4957" s="117"/>
      <c r="I4957" s="124"/>
      <c r="J4957" s="124"/>
      <c r="K4957" s="144"/>
      <c r="L4957" s="11"/>
      <c r="M4957" s="143"/>
      <c r="N4957" s="42"/>
      <c r="O4957" s="127" t="s">
        <v>3</v>
      </c>
      <c r="P4957" s="123"/>
      <c r="Q4957" s="123"/>
      <c r="R4957" s="49"/>
      <c r="S4957" s="18"/>
      <c r="T4957" s="50" t="s">
        <v>7</v>
      </c>
      <c r="U4957" s="76"/>
      <c r="V4957" s="51">
        <f>V4958+V4980</f>
        <v>243000</v>
      </c>
      <c r="X4957" s="51">
        <f>X4958+X4980</f>
        <v>264400</v>
      </c>
      <c r="Z4957" s="51">
        <f>Z4958+Z4980</f>
        <v>283700</v>
      </c>
      <c r="AB4957" s="51">
        <f>AB4958+AB4980</f>
        <v>349100</v>
      </c>
      <c r="AD4957" s="51" t="e">
        <f>AD4958+AD4980</f>
        <v>#REF!</v>
      </c>
      <c r="AF4957" s="51">
        <f>AF4958+AF4980</f>
        <v>0</v>
      </c>
      <c r="AH4957" s="51" t="e">
        <f t="shared" si="914"/>
        <v>#REF!</v>
      </c>
      <c r="AI4957" s="63"/>
      <c r="AJ4957" s="51">
        <f>AJ4958+AJ4980</f>
        <v>118710</v>
      </c>
      <c r="AK4957" s="5"/>
      <c r="AL4957" s="51">
        <f>AL4958+AL4980</f>
        <v>379450</v>
      </c>
      <c r="AM4957" s="51"/>
      <c r="AN4957" s="51">
        <f>AN4958+AN4980</f>
        <v>410700</v>
      </c>
      <c r="AO4957" s="51"/>
      <c r="AP4957" s="51">
        <f>AP4958+AP4980</f>
        <v>410700</v>
      </c>
      <c r="AQ4957" s="51"/>
    </row>
    <row r="4958" spans="2:43" ht="18" customHeight="1" x14ac:dyDescent="0.2">
      <c r="B4958" s="4"/>
      <c r="C4958" s="117"/>
      <c r="D4958" s="117"/>
      <c r="E4958" s="117"/>
      <c r="F4958" s="48"/>
      <c r="G4958" s="11"/>
      <c r="H4958" s="117"/>
      <c r="I4958" s="124"/>
      <c r="J4958" s="124"/>
      <c r="K4958" s="144"/>
      <c r="L4958" s="11"/>
      <c r="M4958" s="143"/>
      <c r="N4958" s="42"/>
      <c r="O4958" s="128"/>
      <c r="P4958" s="129">
        <v>1</v>
      </c>
      <c r="Q4958" s="129"/>
      <c r="R4958" s="64"/>
      <c r="S4958" s="234"/>
      <c r="T4958" s="65" t="s">
        <v>8</v>
      </c>
      <c r="U4958" s="155"/>
      <c r="V4958" s="66">
        <f>V4959+V4964+V4969+V4971+V4976+V4978</f>
        <v>243000</v>
      </c>
      <c r="X4958" s="66">
        <f>X4959+X4964+X4969+X4971+X4976+X4978</f>
        <v>264400</v>
      </c>
      <c r="Z4958" s="66">
        <f>Z4959+Z4964+Z4969+Z4971+Z4976+Z4978</f>
        <v>283700</v>
      </c>
      <c r="AB4958" s="66">
        <f>AB4959+AB4964+AB4969+AB4971+AB4976+AB4978</f>
        <v>349100</v>
      </c>
      <c r="AD4958" s="66" t="e">
        <f>AD4959+AD4964+AD4969+AD4971+AD4976+AD4978</f>
        <v>#REF!</v>
      </c>
      <c r="AF4958" s="66">
        <f>AF4959+AF4964+AF4969+AF4971+AF4976+AF4978</f>
        <v>0</v>
      </c>
      <c r="AH4958" s="66" t="e">
        <f t="shared" si="914"/>
        <v>#REF!</v>
      </c>
      <c r="AI4958" s="5"/>
      <c r="AJ4958" s="66">
        <f>AJ4959+AJ4964+AJ4969+AJ4971+AJ4976+AJ4978</f>
        <v>118710</v>
      </c>
      <c r="AK4958" s="67"/>
      <c r="AL4958" s="66">
        <f>AL4959+AL4964+AL4969+AL4971+AL4976+AL4978</f>
        <v>379450</v>
      </c>
      <c r="AM4958" s="66"/>
      <c r="AN4958" s="66">
        <f>AN4959+AN4964+AN4969+AN4971+AN4976+AN4978</f>
        <v>410700</v>
      </c>
      <c r="AO4958" s="66"/>
      <c r="AP4958" s="66">
        <f>AP4959+AP4964+AP4969+AP4971+AP4976+AP4978</f>
        <v>410700</v>
      </c>
      <c r="AQ4958" s="66"/>
    </row>
    <row r="4959" spans="2:43" ht="18" customHeight="1" x14ac:dyDescent="0.2">
      <c r="B4959" s="4"/>
      <c r="C4959" s="117"/>
      <c r="D4959" s="117"/>
      <c r="E4959" s="117"/>
      <c r="F4959" s="48"/>
      <c r="G4959" s="11"/>
      <c r="H4959" s="117"/>
      <c r="I4959" s="124"/>
      <c r="J4959" s="124"/>
      <c r="K4959" s="144"/>
      <c r="L4959" s="11"/>
      <c r="M4959" s="143"/>
      <c r="N4959" s="42"/>
      <c r="O4959" s="128"/>
      <c r="P4959" s="130"/>
      <c r="Q4959" s="140">
        <v>1</v>
      </c>
      <c r="R4959" s="68"/>
      <c r="S4959" s="35"/>
      <c r="T4959" s="69" t="s">
        <v>9</v>
      </c>
      <c r="U4959" s="92"/>
      <c r="V4959" s="70">
        <f>V4960+V4961+V4962+V4963</f>
        <v>94000</v>
      </c>
      <c r="X4959" s="447">
        <f>X4960+X4961+X4962+X4963</f>
        <v>95100</v>
      </c>
      <c r="Z4959" s="447">
        <f>Z4960+Z4961+Z4962+Z4963</f>
        <v>124100</v>
      </c>
      <c r="AB4959" s="447">
        <f>AB4960+AB4961+AB4962+AB4963</f>
        <v>156100</v>
      </c>
      <c r="AD4959" s="447">
        <f>AD4960+AD4961+AD4962+AD4963</f>
        <v>115800</v>
      </c>
      <c r="AF4959" s="447">
        <f>AF4960+AF4961+AF4962+AF4963</f>
        <v>0</v>
      </c>
      <c r="AH4959" s="447">
        <f t="shared" si="914"/>
        <v>115800</v>
      </c>
      <c r="AI4959" s="67"/>
      <c r="AJ4959" s="447">
        <f>AJ4960+AJ4961+AJ4962+AJ4963</f>
        <v>53080</v>
      </c>
      <c r="AK4959" s="71"/>
      <c r="AL4959" s="447">
        <f>AL4960+AL4961+AL4962+AL4963</f>
        <v>141100</v>
      </c>
      <c r="AM4959" s="447"/>
      <c r="AN4959" s="447">
        <f>AN4960+AN4961+AN4962+AN4963</f>
        <v>152700</v>
      </c>
      <c r="AO4959" s="447"/>
      <c r="AP4959" s="447">
        <f>AP4960+AP4961+AP4962+AP4963</f>
        <v>152700</v>
      </c>
      <c r="AQ4959" s="447"/>
    </row>
    <row r="4960" spans="2:43" ht="18" customHeight="1" x14ac:dyDescent="0.2">
      <c r="B4960" s="4"/>
      <c r="C4960" s="117"/>
      <c r="D4960" s="117"/>
      <c r="E4960" s="117"/>
      <c r="F4960" s="48"/>
      <c r="G4960" s="11"/>
      <c r="H4960" s="117"/>
      <c r="I4960" s="124"/>
      <c r="J4960" s="124"/>
      <c r="K4960" s="144"/>
      <c r="L4960" s="11"/>
      <c r="M4960" s="143"/>
      <c r="N4960" s="42"/>
      <c r="O4960" s="128"/>
      <c r="P4960" s="130"/>
      <c r="Q4960" s="130"/>
      <c r="R4960" s="72" t="s">
        <v>3</v>
      </c>
      <c r="S4960" s="181"/>
      <c r="T4960" s="73" t="s">
        <v>9</v>
      </c>
      <c r="V4960" s="74">
        <v>94000</v>
      </c>
      <c r="X4960" s="74">
        <v>95100</v>
      </c>
      <c r="Z4960" s="829">
        <v>124100</v>
      </c>
      <c r="AB4960" s="74">
        <v>156100</v>
      </c>
      <c r="AD4960" s="944">
        <v>115800</v>
      </c>
      <c r="AF4960" s="74">
        <v>0</v>
      </c>
      <c r="AH4960" s="74">
        <f t="shared" si="914"/>
        <v>115800</v>
      </c>
      <c r="AI4960" s="446"/>
      <c r="AJ4960" s="74">
        <f t="shared" ref="AJ4960" si="916">CEILING(AB4960*34/100,10)</f>
        <v>53080</v>
      </c>
      <c r="AK4960" s="8"/>
      <c r="AL4960" s="74">
        <v>141100</v>
      </c>
      <c r="AM4960" s="74"/>
      <c r="AN4960" s="74">
        <v>152700</v>
      </c>
      <c r="AO4960" s="74"/>
      <c r="AP4960" s="74">
        <v>152700</v>
      </c>
      <c r="AQ4960" s="74"/>
    </row>
    <row r="4961" spans="2:43" ht="18" hidden="1" customHeight="1" x14ac:dyDescent="0.2">
      <c r="B4961" s="4"/>
      <c r="C4961" s="117"/>
      <c r="D4961" s="117"/>
      <c r="E4961" s="117"/>
      <c r="F4961" s="48"/>
      <c r="G4961" s="11"/>
      <c r="H4961" s="117"/>
      <c r="I4961" s="124"/>
      <c r="J4961" s="124"/>
      <c r="K4961" s="144"/>
      <c r="L4961" s="11"/>
      <c r="M4961" s="143"/>
      <c r="N4961" s="42"/>
      <c r="O4961" s="128"/>
      <c r="P4961" s="130"/>
      <c r="Q4961" s="130"/>
      <c r="R4961" s="72"/>
      <c r="S4961" s="181"/>
      <c r="T4961" s="73"/>
      <c r="V4961" s="74"/>
      <c r="X4961" s="74"/>
      <c r="Z4961" s="74"/>
      <c r="AB4961" s="74"/>
      <c r="AD4961" s="74"/>
      <c r="AF4961" s="74"/>
      <c r="AH4961" s="74">
        <f t="shared" si="914"/>
        <v>0</v>
      </c>
      <c r="AI4961" s="8"/>
      <c r="AJ4961" s="74"/>
      <c r="AK4961" s="8"/>
      <c r="AL4961" s="74"/>
      <c r="AM4961" s="74"/>
      <c r="AN4961" s="74"/>
      <c r="AO4961" s="74"/>
      <c r="AP4961" s="74"/>
      <c r="AQ4961" s="74"/>
    </row>
    <row r="4962" spans="2:43" ht="18" hidden="1" customHeight="1" x14ac:dyDescent="0.2">
      <c r="B4962" s="4"/>
      <c r="C4962" s="117"/>
      <c r="D4962" s="117"/>
      <c r="E4962" s="117"/>
      <c r="F4962" s="48"/>
      <c r="G4962" s="11"/>
      <c r="H4962" s="117"/>
      <c r="I4962" s="124"/>
      <c r="J4962" s="124"/>
      <c r="K4962" s="144"/>
      <c r="L4962" s="11"/>
      <c r="M4962" s="143"/>
      <c r="N4962" s="42"/>
      <c r="O4962" s="128"/>
      <c r="P4962" s="130"/>
      <c r="Q4962" s="130"/>
      <c r="R4962" s="72"/>
      <c r="S4962" s="181"/>
      <c r="T4962" s="73"/>
      <c r="V4962" s="74"/>
      <c r="X4962" s="74"/>
      <c r="Z4962" s="74"/>
      <c r="AB4962" s="74"/>
      <c r="AD4962" s="74"/>
      <c r="AF4962" s="74"/>
      <c r="AH4962" s="74">
        <f t="shared" si="914"/>
        <v>0</v>
      </c>
      <c r="AI4962" s="8"/>
      <c r="AJ4962" s="74"/>
      <c r="AK4962" s="8"/>
      <c r="AL4962" s="74"/>
      <c r="AM4962" s="74"/>
      <c r="AN4962" s="74"/>
      <c r="AO4962" s="74"/>
      <c r="AP4962" s="74"/>
      <c r="AQ4962" s="74"/>
    </row>
    <row r="4963" spans="2:43" ht="18" hidden="1" customHeight="1" x14ac:dyDescent="0.2">
      <c r="B4963" s="4"/>
      <c r="C4963" s="117"/>
      <c r="D4963" s="117"/>
      <c r="E4963" s="117"/>
      <c r="F4963" s="48"/>
      <c r="G4963" s="11"/>
      <c r="H4963" s="117"/>
      <c r="I4963" s="124"/>
      <c r="J4963" s="124"/>
      <c r="K4963" s="144"/>
      <c r="L4963" s="11"/>
      <c r="M4963" s="143"/>
      <c r="N4963" s="42"/>
      <c r="O4963" s="128"/>
      <c r="P4963" s="130"/>
      <c r="Q4963" s="130"/>
      <c r="R4963" s="72"/>
      <c r="S4963" s="181"/>
      <c r="T4963" s="73"/>
      <c r="V4963" s="74"/>
      <c r="X4963" s="74"/>
      <c r="Z4963" s="74"/>
      <c r="AB4963" s="74"/>
      <c r="AD4963" s="74"/>
      <c r="AF4963" s="74"/>
      <c r="AH4963" s="74">
        <f t="shared" si="914"/>
        <v>0</v>
      </c>
      <c r="AI4963" s="8"/>
      <c r="AJ4963" s="74"/>
      <c r="AK4963" s="8"/>
      <c r="AL4963" s="74"/>
      <c r="AM4963" s="74"/>
      <c r="AN4963" s="74"/>
      <c r="AO4963" s="74"/>
      <c r="AP4963" s="74"/>
      <c r="AQ4963" s="74"/>
    </row>
    <row r="4964" spans="2:43" ht="18" customHeight="1" x14ac:dyDescent="0.2">
      <c r="B4964" s="4"/>
      <c r="C4964" s="117"/>
      <c r="D4964" s="117"/>
      <c r="E4964" s="117"/>
      <c r="F4964" s="48"/>
      <c r="G4964" s="11"/>
      <c r="H4964" s="117"/>
      <c r="I4964" s="124"/>
      <c r="J4964" s="124"/>
      <c r="K4964" s="144"/>
      <c r="L4964" s="11"/>
      <c r="M4964" s="143"/>
      <c r="N4964" s="42"/>
      <c r="O4964" s="128"/>
      <c r="P4964" s="130"/>
      <c r="Q4964" s="131">
        <v>2</v>
      </c>
      <c r="R4964" s="68"/>
      <c r="S4964" s="35"/>
      <c r="T4964" s="69" t="s">
        <v>11</v>
      </c>
      <c r="U4964" s="92"/>
      <c r="V4964" s="70">
        <f>V4965+V4966+V4967+V4968</f>
        <v>98000</v>
      </c>
      <c r="X4964" s="447">
        <f>X4965+X4966+X4967+X4968</f>
        <v>118000</v>
      </c>
      <c r="Z4964" s="447">
        <f>Z4965+Z4966+Z4967+Z4968</f>
        <v>110300</v>
      </c>
      <c r="AB4964" s="447">
        <f>AB4965+AB4966+AB4967+AB4968</f>
        <v>121000</v>
      </c>
      <c r="AD4964" s="447">
        <f>AD4965+AD4966+AD4967+AD4968</f>
        <v>176700</v>
      </c>
      <c r="AF4964" s="447">
        <f>AF4965+AF4966+AF4967+AF4968</f>
        <v>0</v>
      </c>
      <c r="AH4964" s="447">
        <f t="shared" si="914"/>
        <v>176700</v>
      </c>
      <c r="AI4964" s="8"/>
      <c r="AJ4964" s="447">
        <f>AJ4965+AJ4966+AJ4967+AJ4968</f>
        <v>41140</v>
      </c>
      <c r="AK4964" s="71"/>
      <c r="AL4964" s="447">
        <f>AL4965+AL4966+AL4967+AL4968</f>
        <v>139800</v>
      </c>
      <c r="AM4964" s="447"/>
      <c r="AN4964" s="447">
        <f>AN4965+AN4966+AN4967+AN4968</f>
        <v>151300</v>
      </c>
      <c r="AO4964" s="447"/>
      <c r="AP4964" s="447">
        <f>AP4965+AP4966+AP4967+AP4968</f>
        <v>151300</v>
      </c>
      <c r="AQ4964" s="447"/>
    </row>
    <row r="4965" spans="2:43" ht="18" customHeight="1" x14ac:dyDescent="0.2">
      <c r="B4965" s="4"/>
      <c r="C4965" s="117"/>
      <c r="D4965" s="117"/>
      <c r="E4965" s="117"/>
      <c r="F4965" s="48"/>
      <c r="G4965" s="11"/>
      <c r="H4965" s="117"/>
      <c r="I4965" s="124"/>
      <c r="J4965" s="124"/>
      <c r="K4965" s="144"/>
      <c r="L4965" s="11"/>
      <c r="M4965" s="143"/>
      <c r="N4965" s="42"/>
      <c r="O4965" s="128"/>
      <c r="P4965" s="130"/>
      <c r="Q4965" s="130"/>
      <c r="R4965" s="72" t="s">
        <v>3</v>
      </c>
      <c r="S4965" s="181"/>
      <c r="T4965" s="73" t="s">
        <v>11</v>
      </c>
      <c r="V4965" s="74">
        <v>98000</v>
      </c>
      <c r="X4965" s="74">
        <v>118000</v>
      </c>
      <c r="Z4965" s="829">
        <v>110300</v>
      </c>
      <c r="AB4965" s="74">
        <v>121000</v>
      </c>
      <c r="AD4965" s="944">
        <v>176700</v>
      </c>
      <c r="AF4965" s="74">
        <v>0</v>
      </c>
      <c r="AH4965" s="74">
        <f t="shared" si="914"/>
        <v>176700</v>
      </c>
      <c r="AI4965" s="446"/>
      <c r="AJ4965" s="74">
        <f t="shared" ref="AJ4965" si="917">CEILING(AB4965*34/100,10)</f>
        <v>41140</v>
      </c>
      <c r="AK4965" s="8"/>
      <c r="AL4965" s="74">
        <v>139800</v>
      </c>
      <c r="AM4965" s="74"/>
      <c r="AN4965" s="74">
        <v>151300</v>
      </c>
      <c r="AO4965" s="74"/>
      <c r="AP4965" s="74">
        <v>151300</v>
      </c>
      <c r="AQ4965" s="74"/>
    </row>
    <row r="4966" spans="2:43" ht="18" hidden="1" customHeight="1" x14ac:dyDescent="0.2">
      <c r="B4966" s="4"/>
      <c r="C4966" s="117"/>
      <c r="D4966" s="117"/>
      <c r="E4966" s="117"/>
      <c r="F4966" s="48"/>
      <c r="G4966" s="11"/>
      <c r="H4966" s="117"/>
      <c r="I4966" s="124"/>
      <c r="J4966" s="124"/>
      <c r="K4966" s="144"/>
      <c r="L4966" s="11"/>
      <c r="M4966" s="143"/>
      <c r="N4966" s="42"/>
      <c r="O4966" s="128"/>
      <c r="P4966" s="130"/>
      <c r="Q4966" s="130"/>
      <c r="R4966" s="72"/>
      <c r="S4966" s="181"/>
      <c r="T4966" s="73"/>
      <c r="V4966" s="74"/>
      <c r="X4966" s="74"/>
      <c r="Z4966" s="74"/>
      <c r="AB4966" s="74"/>
      <c r="AD4966" s="74"/>
      <c r="AF4966" s="74"/>
      <c r="AH4966" s="74">
        <f t="shared" si="914"/>
        <v>0</v>
      </c>
      <c r="AI4966" s="8"/>
      <c r="AJ4966" s="74"/>
      <c r="AK4966" s="8"/>
      <c r="AL4966" s="74"/>
      <c r="AM4966" s="74"/>
      <c r="AN4966" s="74"/>
      <c r="AO4966" s="74"/>
      <c r="AP4966" s="74"/>
      <c r="AQ4966" s="74"/>
    </row>
    <row r="4967" spans="2:43" ht="18" hidden="1" customHeight="1" x14ac:dyDescent="0.2">
      <c r="B4967" s="4"/>
      <c r="C4967" s="117"/>
      <c r="D4967" s="117"/>
      <c r="E4967" s="117"/>
      <c r="F4967" s="48"/>
      <c r="G4967" s="11"/>
      <c r="H4967" s="117"/>
      <c r="I4967" s="124"/>
      <c r="J4967" s="124"/>
      <c r="K4967" s="144"/>
      <c r="L4967" s="11"/>
      <c r="M4967" s="143"/>
      <c r="N4967" s="42"/>
      <c r="O4967" s="128"/>
      <c r="P4967" s="130"/>
      <c r="Q4967" s="130"/>
      <c r="R4967" s="72"/>
      <c r="S4967" s="181"/>
      <c r="T4967" s="73"/>
      <c r="V4967" s="74"/>
      <c r="X4967" s="74"/>
      <c r="Z4967" s="74"/>
      <c r="AB4967" s="74"/>
      <c r="AD4967" s="74"/>
      <c r="AF4967" s="74"/>
      <c r="AH4967" s="74">
        <f t="shared" si="914"/>
        <v>0</v>
      </c>
      <c r="AI4967" s="8"/>
      <c r="AJ4967" s="74"/>
      <c r="AK4967" s="8"/>
      <c r="AL4967" s="74"/>
      <c r="AM4967" s="74"/>
      <c r="AN4967" s="74"/>
      <c r="AO4967" s="74"/>
      <c r="AP4967" s="74"/>
      <c r="AQ4967" s="74"/>
    </row>
    <row r="4968" spans="2:43" ht="18" hidden="1" customHeight="1" x14ac:dyDescent="0.2">
      <c r="B4968" s="4"/>
      <c r="C4968" s="117"/>
      <c r="D4968" s="117"/>
      <c r="E4968" s="117"/>
      <c r="F4968" s="48"/>
      <c r="G4968" s="11"/>
      <c r="H4968" s="117"/>
      <c r="I4968" s="124"/>
      <c r="J4968" s="124"/>
      <c r="K4968" s="144"/>
      <c r="L4968" s="11"/>
      <c r="M4968" s="143"/>
      <c r="N4968" s="42"/>
      <c r="O4968" s="128"/>
      <c r="P4968" s="130"/>
      <c r="Q4968" s="130"/>
      <c r="R4968" s="72"/>
      <c r="S4968" s="181"/>
      <c r="T4968" s="73"/>
      <c r="V4968" s="74"/>
      <c r="X4968" s="74"/>
      <c r="Z4968" s="74"/>
      <c r="AB4968" s="74"/>
      <c r="AD4968" s="74"/>
      <c r="AF4968" s="74"/>
      <c r="AH4968" s="74">
        <f t="shared" si="914"/>
        <v>0</v>
      </c>
      <c r="AI4968" s="8"/>
      <c r="AJ4968" s="74"/>
      <c r="AK4968" s="8"/>
      <c r="AL4968" s="74"/>
      <c r="AM4968" s="74"/>
      <c r="AN4968" s="74"/>
      <c r="AO4968" s="74"/>
      <c r="AP4968" s="74"/>
      <c r="AQ4968" s="74"/>
    </row>
    <row r="4969" spans="2:43" ht="18" customHeight="1" x14ac:dyDescent="0.2">
      <c r="B4969" s="4"/>
      <c r="C4969" s="117"/>
      <c r="D4969" s="117"/>
      <c r="E4969" s="117"/>
      <c r="F4969" s="48"/>
      <c r="G4969" s="11"/>
      <c r="H4969" s="117"/>
      <c r="I4969" s="124"/>
      <c r="J4969" s="124"/>
      <c r="K4969" s="144"/>
      <c r="L4969" s="11"/>
      <c r="M4969" s="143"/>
      <c r="N4969" s="42"/>
      <c r="O4969" s="128"/>
      <c r="P4969" s="130"/>
      <c r="Q4969" s="131">
        <v>3</v>
      </c>
      <c r="R4969" s="84"/>
      <c r="S4969" s="250"/>
      <c r="T4969" s="69" t="s">
        <v>12</v>
      </c>
      <c r="U4969" s="92"/>
      <c r="V4969" s="70">
        <f>V4970</f>
        <v>36000</v>
      </c>
      <c r="X4969" s="447">
        <f>X4970</f>
        <v>28000</v>
      </c>
      <c r="Z4969" s="447">
        <f>Z4970</f>
        <v>30100</v>
      </c>
      <c r="AB4969" s="447">
        <f>AB4970</f>
        <v>49700</v>
      </c>
      <c r="AD4969" s="447">
        <f>AD4970</f>
        <v>51600</v>
      </c>
      <c r="AF4969" s="447">
        <f>AF4970</f>
        <v>0</v>
      </c>
      <c r="AH4969" s="447">
        <f t="shared" si="914"/>
        <v>51600</v>
      </c>
      <c r="AI4969" s="8"/>
      <c r="AJ4969" s="447">
        <f>AJ4970</f>
        <v>16900</v>
      </c>
      <c r="AK4969" s="71"/>
      <c r="AL4969" s="447">
        <f>AL4970</f>
        <v>73400</v>
      </c>
      <c r="AM4969" s="447"/>
      <c r="AN4969" s="447">
        <f>AN4970</f>
        <v>79450</v>
      </c>
      <c r="AO4969" s="447"/>
      <c r="AP4969" s="447">
        <f>AP4970</f>
        <v>79450</v>
      </c>
      <c r="AQ4969" s="447"/>
    </row>
    <row r="4970" spans="2:43" ht="18" customHeight="1" x14ac:dyDescent="0.2">
      <c r="B4970" s="4"/>
      <c r="C4970" s="117"/>
      <c r="D4970" s="117"/>
      <c r="E4970" s="117"/>
      <c r="F4970" s="48"/>
      <c r="G4970" s="11"/>
      <c r="H4970" s="117"/>
      <c r="I4970" s="124"/>
      <c r="J4970" s="124"/>
      <c r="K4970" s="144"/>
      <c r="L4970" s="11"/>
      <c r="M4970" s="143"/>
      <c r="N4970" s="42"/>
      <c r="O4970" s="128"/>
      <c r="P4970" s="130"/>
      <c r="Q4970" s="130"/>
      <c r="R4970" s="72" t="s">
        <v>3</v>
      </c>
      <c r="S4970" s="181"/>
      <c r="T4970" s="73" t="s">
        <v>12</v>
      </c>
      <c r="V4970" s="74">
        <v>36000</v>
      </c>
      <c r="X4970" s="74">
        <v>28000</v>
      </c>
      <c r="Z4970" s="829">
        <v>30100</v>
      </c>
      <c r="AB4970" s="74">
        <v>49700</v>
      </c>
      <c r="AD4970" s="944">
        <v>51600</v>
      </c>
      <c r="AF4970" s="74">
        <v>0</v>
      </c>
      <c r="AH4970" s="74">
        <f t="shared" si="914"/>
        <v>51600</v>
      </c>
      <c r="AI4970" s="446"/>
      <c r="AJ4970" s="74">
        <f t="shared" ref="AJ4970" si="918">CEILING(AB4970*34/100,10)</f>
        <v>16900</v>
      </c>
      <c r="AK4970" s="8"/>
      <c r="AL4970" s="74">
        <v>73400</v>
      </c>
      <c r="AM4970" s="74"/>
      <c r="AN4970" s="74">
        <v>79450</v>
      </c>
      <c r="AO4970" s="74"/>
      <c r="AP4970" s="74">
        <v>79450</v>
      </c>
      <c r="AQ4970" s="74"/>
    </row>
    <row r="4971" spans="2:43" ht="18" customHeight="1" x14ac:dyDescent="0.2">
      <c r="B4971" s="4"/>
      <c r="C4971" s="117"/>
      <c r="D4971" s="117"/>
      <c r="E4971" s="117"/>
      <c r="F4971" s="48"/>
      <c r="G4971" s="11"/>
      <c r="H4971" s="117"/>
      <c r="I4971" s="124"/>
      <c r="J4971" s="124"/>
      <c r="K4971" s="144"/>
      <c r="L4971" s="11"/>
      <c r="M4971" s="143"/>
      <c r="N4971" s="42"/>
      <c r="O4971" s="128"/>
      <c r="P4971" s="130"/>
      <c r="Q4971" s="131">
        <v>4</v>
      </c>
      <c r="R4971" s="68"/>
      <c r="S4971" s="35"/>
      <c r="T4971" s="69" t="s">
        <v>13</v>
      </c>
      <c r="U4971" s="92"/>
      <c r="V4971" s="70">
        <f>V4972+V4973+V4974+V4975</f>
        <v>7000</v>
      </c>
      <c r="X4971" s="447">
        <f>X4972+X4973+X4974+X4975</f>
        <v>9200</v>
      </c>
      <c r="Z4971" s="447">
        <f>Z4972+Z4973+Z4974+Z4975</f>
        <v>7300</v>
      </c>
      <c r="AB4971" s="447">
        <f>AB4972+AB4973+AB4974+AB4975</f>
        <v>7700</v>
      </c>
      <c r="AD4971" s="447">
        <f>AD4972+AD4973+AD4974+AD4975</f>
        <v>11500</v>
      </c>
      <c r="AF4971" s="447">
        <f>AF4972+AF4973+AF4974+AF4975</f>
        <v>0</v>
      </c>
      <c r="AH4971" s="447">
        <f t="shared" si="914"/>
        <v>11500</v>
      </c>
      <c r="AI4971" s="8"/>
      <c r="AJ4971" s="447">
        <f>AJ4972+AJ4973+AJ4974+AJ4975</f>
        <v>2620</v>
      </c>
      <c r="AK4971" s="71"/>
      <c r="AL4971" s="447">
        <f>AL4972+AL4973+AL4974+AL4975</f>
        <v>7950</v>
      </c>
      <c r="AM4971" s="447"/>
      <c r="AN4971" s="447">
        <f>AN4972+AN4973+AN4974+AN4975</f>
        <v>8600</v>
      </c>
      <c r="AO4971" s="447"/>
      <c r="AP4971" s="447">
        <f>AP4972+AP4973+AP4974+AP4975</f>
        <v>8600</v>
      </c>
      <c r="AQ4971" s="447"/>
    </row>
    <row r="4972" spans="2:43" ht="18" customHeight="1" x14ac:dyDescent="0.2">
      <c r="B4972" s="4"/>
      <c r="C4972" s="117"/>
      <c r="D4972" s="117"/>
      <c r="E4972" s="117"/>
      <c r="F4972" s="48"/>
      <c r="G4972" s="11"/>
      <c r="H4972" s="117"/>
      <c r="I4972" s="124"/>
      <c r="J4972" s="124"/>
      <c r="K4972" s="144"/>
      <c r="L4972" s="11"/>
      <c r="M4972" s="143"/>
      <c r="N4972" s="42"/>
      <c r="O4972" s="128"/>
      <c r="P4972" s="130"/>
      <c r="Q4972" s="130"/>
      <c r="R4972" s="72" t="s">
        <v>3</v>
      </c>
      <c r="S4972" s="181"/>
      <c r="T4972" s="73" t="s">
        <v>13</v>
      </c>
      <c r="V4972" s="74">
        <v>7000</v>
      </c>
      <c r="X4972" s="74">
        <v>9200</v>
      </c>
      <c r="Z4972" s="829">
        <v>7300</v>
      </c>
      <c r="AB4972" s="74">
        <v>7700</v>
      </c>
      <c r="AD4972" s="944">
        <v>11500</v>
      </c>
      <c r="AF4972" s="74">
        <v>0</v>
      </c>
      <c r="AH4972" s="74">
        <f t="shared" si="914"/>
        <v>11500</v>
      </c>
      <c r="AI4972" s="446"/>
      <c r="AJ4972" s="74">
        <f t="shared" ref="AJ4972" si="919">CEILING(AB4972*34/100,10)</f>
        <v>2620</v>
      </c>
      <c r="AK4972" s="8"/>
      <c r="AL4972" s="74">
        <v>7950</v>
      </c>
      <c r="AM4972" s="74"/>
      <c r="AN4972" s="74">
        <v>8600</v>
      </c>
      <c r="AO4972" s="74"/>
      <c r="AP4972" s="74">
        <v>8600</v>
      </c>
      <c r="AQ4972" s="74"/>
    </row>
    <row r="4973" spans="2:43" ht="18" hidden="1" customHeight="1" x14ac:dyDescent="0.2">
      <c r="B4973" s="4"/>
      <c r="C4973" s="117"/>
      <c r="D4973" s="117"/>
      <c r="E4973" s="117"/>
      <c r="F4973" s="48"/>
      <c r="G4973" s="11"/>
      <c r="H4973" s="117"/>
      <c r="I4973" s="124"/>
      <c r="J4973" s="124"/>
      <c r="K4973" s="144"/>
      <c r="L4973" s="11"/>
      <c r="M4973" s="143"/>
      <c r="N4973" s="42"/>
      <c r="O4973" s="128"/>
      <c r="P4973" s="130"/>
      <c r="Q4973" s="130"/>
      <c r="R4973" s="72"/>
      <c r="S4973" s="181"/>
      <c r="T4973" s="73"/>
      <c r="V4973" s="74"/>
      <c r="X4973" s="74"/>
      <c r="Z4973" s="74"/>
      <c r="AB4973" s="74"/>
      <c r="AD4973" s="74"/>
      <c r="AF4973" s="74"/>
      <c r="AH4973" s="74">
        <f t="shared" si="914"/>
        <v>0</v>
      </c>
      <c r="AI4973" s="8"/>
      <c r="AJ4973" s="74"/>
      <c r="AK4973" s="8"/>
      <c r="AL4973" s="74"/>
      <c r="AM4973" s="74"/>
      <c r="AN4973" s="74"/>
      <c r="AO4973" s="74"/>
      <c r="AP4973" s="74"/>
      <c r="AQ4973" s="74"/>
    </row>
    <row r="4974" spans="2:43" ht="18" hidden="1" customHeight="1" x14ac:dyDescent="0.2">
      <c r="B4974" s="4"/>
      <c r="C4974" s="117"/>
      <c r="D4974" s="117"/>
      <c r="E4974" s="117"/>
      <c r="F4974" s="48"/>
      <c r="G4974" s="11"/>
      <c r="H4974" s="117"/>
      <c r="I4974" s="124"/>
      <c r="J4974" s="124"/>
      <c r="K4974" s="144"/>
      <c r="L4974" s="11"/>
      <c r="M4974" s="143"/>
      <c r="N4974" s="42"/>
      <c r="O4974" s="128"/>
      <c r="P4974" s="130"/>
      <c r="Q4974" s="130"/>
      <c r="R4974" s="72"/>
      <c r="S4974" s="181"/>
      <c r="T4974" s="73"/>
      <c r="V4974" s="74"/>
      <c r="X4974" s="74"/>
      <c r="Z4974" s="74"/>
      <c r="AB4974" s="74"/>
      <c r="AD4974" s="74"/>
      <c r="AF4974" s="74"/>
      <c r="AH4974" s="74">
        <f t="shared" si="914"/>
        <v>0</v>
      </c>
      <c r="AI4974" s="8"/>
      <c r="AJ4974" s="74"/>
      <c r="AK4974" s="8"/>
      <c r="AL4974" s="74"/>
      <c r="AM4974" s="74"/>
      <c r="AN4974" s="74"/>
      <c r="AO4974" s="74"/>
      <c r="AP4974" s="74"/>
      <c r="AQ4974" s="74"/>
    </row>
    <row r="4975" spans="2:43" ht="18" hidden="1" customHeight="1" x14ac:dyDescent="0.2">
      <c r="B4975" s="4"/>
      <c r="C4975" s="117"/>
      <c r="D4975" s="117"/>
      <c r="E4975" s="117"/>
      <c r="F4975" s="48"/>
      <c r="G4975" s="11"/>
      <c r="H4975" s="117"/>
      <c r="I4975" s="124"/>
      <c r="J4975" s="124"/>
      <c r="K4975" s="144"/>
      <c r="L4975" s="11"/>
      <c r="M4975" s="143"/>
      <c r="N4975" s="42"/>
      <c r="O4975" s="128"/>
      <c r="P4975" s="130"/>
      <c r="Q4975" s="130"/>
      <c r="R4975" s="72"/>
      <c r="S4975" s="181"/>
      <c r="T4975" s="73"/>
      <c r="V4975" s="74"/>
      <c r="X4975" s="74"/>
      <c r="Z4975" s="74"/>
      <c r="AB4975" s="74"/>
      <c r="AD4975" s="74"/>
      <c r="AF4975" s="74"/>
      <c r="AH4975" s="74">
        <f t="shared" si="914"/>
        <v>0</v>
      </c>
      <c r="AI4975" s="8"/>
      <c r="AJ4975" s="74"/>
      <c r="AK4975" s="8"/>
      <c r="AL4975" s="74"/>
      <c r="AM4975" s="74"/>
      <c r="AN4975" s="74"/>
      <c r="AO4975" s="74"/>
      <c r="AP4975" s="74"/>
      <c r="AQ4975" s="74"/>
    </row>
    <row r="4976" spans="2:43" ht="18" customHeight="1" x14ac:dyDescent="0.2">
      <c r="B4976" s="4"/>
      <c r="C4976" s="117"/>
      <c r="D4976" s="117"/>
      <c r="E4976" s="117"/>
      <c r="F4976" s="48"/>
      <c r="G4976" s="11"/>
      <c r="H4976" s="117"/>
      <c r="I4976" s="124"/>
      <c r="J4976" s="124"/>
      <c r="K4976" s="144"/>
      <c r="L4976" s="11"/>
      <c r="M4976" s="143"/>
      <c r="N4976" s="42"/>
      <c r="O4976" s="128"/>
      <c r="P4976" s="130"/>
      <c r="Q4976" s="140" t="s">
        <v>173</v>
      </c>
      <c r="R4976" s="84"/>
      <c r="S4976" s="250"/>
      <c r="T4976" s="69" t="s">
        <v>204</v>
      </c>
      <c r="U4976" s="92"/>
      <c r="V4976" s="70">
        <f>V4977</f>
        <v>8000</v>
      </c>
      <c r="X4976" s="447">
        <f>X4977</f>
        <v>14100</v>
      </c>
      <c r="Z4976" s="447">
        <f>Z4977</f>
        <v>11900</v>
      </c>
      <c r="AB4976" s="447">
        <f>AB4977</f>
        <v>14600</v>
      </c>
      <c r="AD4976" s="447">
        <f>AD4977</f>
        <v>2700</v>
      </c>
      <c r="AF4976" s="447">
        <f>AF4977</f>
        <v>0</v>
      </c>
      <c r="AH4976" s="447">
        <f t="shared" si="914"/>
        <v>2700</v>
      </c>
      <c r="AI4976" s="8"/>
      <c r="AJ4976" s="447">
        <f>AJ4977</f>
        <v>4970</v>
      </c>
      <c r="AK4976" s="71"/>
      <c r="AL4976" s="447">
        <f>AL4977</f>
        <v>17200</v>
      </c>
      <c r="AM4976" s="447"/>
      <c r="AN4976" s="447">
        <f>AN4977</f>
        <v>18650</v>
      </c>
      <c r="AO4976" s="447"/>
      <c r="AP4976" s="447">
        <f>AP4977</f>
        <v>18650</v>
      </c>
      <c r="AQ4976" s="447"/>
    </row>
    <row r="4977" spans="2:43" ht="18" customHeight="1" x14ac:dyDescent="0.2">
      <c r="B4977" s="4"/>
      <c r="C4977" s="117"/>
      <c r="D4977" s="117"/>
      <c r="E4977" s="117"/>
      <c r="F4977" s="48"/>
      <c r="G4977" s="11"/>
      <c r="H4977" s="117"/>
      <c r="I4977" s="124"/>
      <c r="J4977" s="124"/>
      <c r="K4977" s="144"/>
      <c r="L4977" s="11"/>
      <c r="M4977" s="143"/>
      <c r="N4977" s="42"/>
      <c r="O4977" s="128"/>
      <c r="P4977" s="130"/>
      <c r="Q4977" s="130"/>
      <c r="R4977" s="72" t="s">
        <v>3</v>
      </c>
      <c r="S4977" s="181"/>
      <c r="T4977" s="73" t="s">
        <v>204</v>
      </c>
      <c r="V4977" s="74">
        <v>8000</v>
      </c>
      <c r="X4977" s="74">
        <v>14100</v>
      </c>
      <c r="Z4977" s="829">
        <v>11900</v>
      </c>
      <c r="AB4977" s="74">
        <v>14600</v>
      </c>
      <c r="AD4977" s="944">
        <v>2700</v>
      </c>
      <c r="AF4977" s="74">
        <v>0</v>
      </c>
      <c r="AH4977" s="74">
        <f t="shared" si="914"/>
        <v>2700</v>
      </c>
      <c r="AI4977" s="446"/>
      <c r="AJ4977" s="74">
        <f t="shared" ref="AJ4977" si="920">CEILING(AB4977*34/100,10)</f>
        <v>4970</v>
      </c>
      <c r="AK4977" s="8"/>
      <c r="AL4977" s="74">
        <v>17200</v>
      </c>
      <c r="AM4977" s="74"/>
      <c r="AN4977" s="74">
        <v>18650</v>
      </c>
      <c r="AO4977" s="74"/>
      <c r="AP4977" s="74">
        <v>18650</v>
      </c>
      <c r="AQ4977" s="74"/>
    </row>
    <row r="4978" spans="2:43" ht="18" hidden="1" customHeight="1" x14ac:dyDescent="0.2">
      <c r="B4978" s="4"/>
      <c r="C4978" s="117"/>
      <c r="D4978" s="117"/>
      <c r="E4978" s="117"/>
      <c r="F4978" s="48"/>
      <c r="G4978" s="11"/>
      <c r="H4978" s="117"/>
      <c r="I4978" s="142"/>
      <c r="J4978" s="143"/>
      <c r="K4978" s="144"/>
      <c r="L4978" s="11"/>
      <c r="M4978" s="143"/>
      <c r="N4978" s="42"/>
      <c r="O4978" s="128"/>
      <c r="P4978" s="130"/>
      <c r="Q4978" s="131">
        <v>6</v>
      </c>
      <c r="R4978" s="68"/>
      <c r="S4978" s="35"/>
      <c r="T4978" s="69" t="s">
        <v>375</v>
      </c>
      <c r="U4978" s="92"/>
      <c r="V4978" s="70">
        <f>V4979</f>
        <v>0</v>
      </c>
      <c r="X4978" s="447">
        <f>X4979</f>
        <v>0</v>
      </c>
      <c r="Z4978" s="447">
        <f>Z4979</f>
        <v>0</v>
      </c>
      <c r="AB4978" s="447">
        <f>AB4979</f>
        <v>0</v>
      </c>
      <c r="AD4978" s="447" t="e">
        <f>#REF!</f>
        <v>#REF!</v>
      </c>
      <c r="AF4978" s="447">
        <f>AF4979</f>
        <v>0</v>
      </c>
      <c r="AH4978" s="447" t="e">
        <f t="shared" si="914"/>
        <v>#REF!</v>
      </c>
      <c r="AI4978" s="8"/>
      <c r="AJ4978" s="447">
        <f>AJ4979</f>
        <v>0</v>
      </c>
      <c r="AK4978" s="71"/>
      <c r="AL4978" s="447">
        <f>AL4979</f>
        <v>0</v>
      </c>
      <c r="AM4978" s="447"/>
      <c r="AN4978" s="447">
        <f>AN4979</f>
        <v>0</v>
      </c>
      <c r="AO4978" s="447"/>
      <c r="AP4978" s="447">
        <f>AP4979</f>
        <v>0</v>
      </c>
      <c r="AQ4978" s="447"/>
    </row>
    <row r="4979" spans="2:43" ht="18" hidden="1" customHeight="1" x14ac:dyDescent="0.2">
      <c r="B4979" s="4"/>
      <c r="C4979" s="117"/>
      <c r="D4979" s="117"/>
      <c r="E4979" s="117"/>
      <c r="F4979" s="48"/>
      <c r="G4979" s="11"/>
      <c r="H4979" s="117"/>
      <c r="I4979" s="142"/>
      <c r="J4979" s="143"/>
      <c r="K4979" s="144"/>
      <c r="L4979" s="11"/>
      <c r="M4979" s="143"/>
      <c r="N4979" s="42"/>
      <c r="O4979" s="128"/>
      <c r="P4979" s="130"/>
      <c r="Q4979" s="130"/>
      <c r="R4979" s="72" t="s">
        <v>3</v>
      </c>
      <c r="S4979" s="181"/>
      <c r="T4979" s="73" t="s">
        <v>375</v>
      </c>
      <c r="V4979" s="74">
        <v>0</v>
      </c>
      <c r="X4979" s="74">
        <v>0</v>
      </c>
      <c r="Z4979" s="74">
        <v>0</v>
      </c>
      <c r="AB4979" s="74">
        <v>0</v>
      </c>
      <c r="AD4979" s="74">
        <v>0</v>
      </c>
      <c r="AF4979" s="74">
        <v>0</v>
      </c>
      <c r="AH4979" s="74">
        <f t="shared" si="914"/>
        <v>0</v>
      </c>
      <c r="AI4979" s="446"/>
      <c r="AJ4979" s="74">
        <v>0</v>
      </c>
      <c r="AK4979" s="8"/>
      <c r="AL4979" s="74">
        <v>0</v>
      </c>
      <c r="AM4979" s="74"/>
      <c r="AN4979" s="74">
        <v>0</v>
      </c>
      <c r="AO4979" s="74"/>
      <c r="AP4979" s="74">
        <v>0</v>
      </c>
      <c r="AQ4979" s="74"/>
    </row>
    <row r="4980" spans="2:43" ht="18" hidden="1" customHeight="1" x14ac:dyDescent="0.2">
      <c r="B4980" s="4"/>
      <c r="C4980" s="117"/>
      <c r="D4980" s="117"/>
      <c r="E4980" s="117"/>
      <c r="F4980" s="48"/>
      <c r="G4980" s="11"/>
      <c r="H4980" s="117"/>
      <c r="I4980" s="124"/>
      <c r="J4980" s="124"/>
      <c r="K4980" s="144"/>
      <c r="L4980" s="11"/>
      <c r="M4980" s="143"/>
      <c r="N4980" s="42"/>
      <c r="O4980" s="128"/>
      <c r="P4980" s="129">
        <v>4</v>
      </c>
      <c r="Q4980" s="129"/>
      <c r="R4980" s="64"/>
      <c r="S4980" s="234"/>
      <c r="T4980" s="65" t="s">
        <v>376</v>
      </c>
      <c r="U4980" s="155"/>
      <c r="V4980" s="66">
        <f>V4981</f>
        <v>0</v>
      </c>
      <c r="X4980" s="66">
        <f>X4981</f>
        <v>0</v>
      </c>
      <c r="Z4980" s="66">
        <f>Z4981</f>
        <v>0</v>
      </c>
      <c r="AB4980" s="66">
        <f>AB4981</f>
        <v>0</v>
      </c>
      <c r="AD4980" s="66" t="e">
        <f>#REF!</f>
        <v>#REF!</v>
      </c>
      <c r="AF4980" s="66">
        <f>AF4981</f>
        <v>0</v>
      </c>
      <c r="AH4980" s="66" t="e">
        <f t="shared" si="914"/>
        <v>#REF!</v>
      </c>
      <c r="AI4980" s="8"/>
      <c r="AJ4980" s="66">
        <f>AJ4981</f>
        <v>0</v>
      </c>
      <c r="AK4980" s="67"/>
      <c r="AL4980" s="66">
        <f t="shared" ref="AL4980:AP4981" si="921">AL4981</f>
        <v>0</v>
      </c>
      <c r="AM4980" s="66"/>
      <c r="AN4980" s="66">
        <f t="shared" si="921"/>
        <v>0</v>
      </c>
      <c r="AO4980" s="66"/>
      <c r="AP4980" s="66">
        <f t="shared" si="921"/>
        <v>0</v>
      </c>
      <c r="AQ4980" s="66"/>
    </row>
    <row r="4981" spans="2:43" ht="18" hidden="1" customHeight="1" x14ac:dyDescent="0.2">
      <c r="B4981" s="4"/>
      <c r="C4981" s="117"/>
      <c r="D4981" s="117"/>
      <c r="E4981" s="117"/>
      <c r="F4981" s="48"/>
      <c r="G4981" s="11"/>
      <c r="H4981" s="117"/>
      <c r="I4981" s="124"/>
      <c r="J4981" s="124"/>
      <c r="K4981" s="144"/>
      <c r="L4981" s="11"/>
      <c r="M4981" s="143"/>
      <c r="N4981" s="42"/>
      <c r="O4981" s="128"/>
      <c r="P4981" s="130"/>
      <c r="Q4981" s="131">
        <v>1</v>
      </c>
      <c r="R4981" s="84"/>
      <c r="S4981" s="250"/>
      <c r="T4981" s="69" t="s">
        <v>76</v>
      </c>
      <c r="U4981" s="92"/>
      <c r="V4981" s="70">
        <f>V4982</f>
        <v>0</v>
      </c>
      <c r="X4981" s="447">
        <f>X4982</f>
        <v>0</v>
      </c>
      <c r="Z4981" s="447">
        <f>Z4982</f>
        <v>0</v>
      </c>
      <c r="AB4981" s="447">
        <f>AB4982</f>
        <v>0</v>
      </c>
      <c r="AD4981" s="447" t="e">
        <f>#REF!</f>
        <v>#REF!</v>
      </c>
      <c r="AF4981" s="447">
        <f>AF4982</f>
        <v>0</v>
      </c>
      <c r="AH4981" s="447" t="e">
        <f t="shared" si="914"/>
        <v>#REF!</v>
      </c>
      <c r="AI4981" s="67"/>
      <c r="AJ4981" s="447">
        <f>AJ4982</f>
        <v>0</v>
      </c>
      <c r="AK4981" s="71"/>
      <c r="AL4981" s="447">
        <f t="shared" si="921"/>
        <v>0</v>
      </c>
      <c r="AM4981" s="447"/>
      <c r="AN4981" s="447">
        <f t="shared" si="921"/>
        <v>0</v>
      </c>
      <c r="AO4981" s="447"/>
      <c r="AP4981" s="447">
        <f t="shared" si="921"/>
        <v>0</v>
      </c>
      <c r="AQ4981" s="447"/>
    </row>
    <row r="4982" spans="2:43" ht="18" hidden="1" customHeight="1" x14ac:dyDescent="0.2">
      <c r="B4982" s="4"/>
      <c r="C4982" s="117"/>
      <c r="D4982" s="117"/>
      <c r="E4982" s="117"/>
      <c r="F4982" s="48"/>
      <c r="G4982" s="11"/>
      <c r="H4982" s="117"/>
      <c r="I4982" s="124"/>
      <c r="J4982" s="124"/>
      <c r="K4982" s="144"/>
      <c r="L4982" s="11"/>
      <c r="M4982" s="143"/>
      <c r="N4982" s="42"/>
      <c r="O4982" s="128"/>
      <c r="P4982" s="130"/>
      <c r="Q4982" s="130"/>
      <c r="R4982" s="72" t="s">
        <v>14</v>
      </c>
      <c r="S4982" s="181"/>
      <c r="T4982" s="73" t="s">
        <v>377</v>
      </c>
      <c r="V4982" s="74">
        <v>0</v>
      </c>
      <c r="X4982" s="74">
        <v>0</v>
      </c>
      <c r="Z4982" s="74">
        <v>0</v>
      </c>
      <c r="AB4982" s="74">
        <v>0</v>
      </c>
      <c r="AD4982" s="74">
        <v>0</v>
      </c>
      <c r="AF4982" s="74">
        <v>0</v>
      </c>
      <c r="AH4982" s="74">
        <f t="shared" si="914"/>
        <v>0</v>
      </c>
      <c r="AI4982" s="446"/>
      <c r="AJ4982" s="74">
        <v>0</v>
      </c>
      <c r="AK4982" s="8"/>
      <c r="AL4982" s="74">
        <v>0</v>
      </c>
      <c r="AM4982" s="74"/>
      <c r="AN4982" s="74">
        <v>0</v>
      </c>
      <c r="AO4982" s="74"/>
      <c r="AP4982" s="74">
        <v>0</v>
      </c>
      <c r="AQ4982" s="74"/>
    </row>
    <row r="4983" spans="2:43" ht="18" customHeight="1" x14ac:dyDescent="0.2">
      <c r="B4983" s="4"/>
      <c r="C4983" s="117"/>
      <c r="D4983" s="117"/>
      <c r="E4983" s="117"/>
      <c r="F4983" s="48"/>
      <c r="G4983" s="11"/>
      <c r="H4983" s="117"/>
      <c r="I4983" s="124"/>
      <c r="J4983" s="124"/>
      <c r="K4983" s="144"/>
      <c r="L4983" s="11"/>
      <c r="M4983" s="143"/>
      <c r="N4983" s="42"/>
      <c r="O4983" s="127" t="s">
        <v>0</v>
      </c>
      <c r="P4983" s="123"/>
      <c r="Q4983" s="123"/>
      <c r="R4983" s="49"/>
      <c r="S4983" s="18"/>
      <c r="T4983" s="50" t="s">
        <v>60</v>
      </c>
      <c r="U4983" s="76"/>
      <c r="V4983" s="51">
        <f>V4984+V4989</f>
        <v>46000</v>
      </c>
      <c r="X4983" s="51">
        <f>X4984+X4989</f>
        <v>41200</v>
      </c>
      <c r="Z4983" s="51">
        <f>Z4984+Z4989</f>
        <v>50200</v>
      </c>
      <c r="AB4983" s="51">
        <f>AB4984+AB4989</f>
        <v>68900</v>
      </c>
      <c r="AD4983" s="51" t="e">
        <f>AD4984+AD4989</f>
        <v>#REF!</v>
      </c>
      <c r="AF4983" s="51">
        <f>AF4984+AF4989</f>
        <v>0</v>
      </c>
      <c r="AH4983" s="51" t="e">
        <f t="shared" si="914"/>
        <v>#REF!</v>
      </c>
      <c r="AI4983" s="8"/>
      <c r="AJ4983" s="51">
        <f>AJ4984+AJ4989</f>
        <v>23430</v>
      </c>
      <c r="AK4983" s="5"/>
      <c r="AL4983" s="51">
        <f>AL4984+AL4989</f>
        <v>66300</v>
      </c>
      <c r="AM4983" s="51"/>
      <c r="AN4983" s="51">
        <f>AN4984+AN4989</f>
        <v>71700</v>
      </c>
      <c r="AO4983" s="51"/>
      <c r="AP4983" s="51">
        <f>AP4984+AP4989</f>
        <v>71700</v>
      </c>
      <c r="AQ4983" s="51"/>
    </row>
    <row r="4984" spans="2:43" ht="18" customHeight="1" x14ac:dyDescent="0.2">
      <c r="B4984" s="4"/>
      <c r="C4984" s="117"/>
      <c r="D4984" s="117"/>
      <c r="E4984" s="117"/>
      <c r="F4984" s="48"/>
      <c r="G4984" s="11"/>
      <c r="H4984" s="117"/>
      <c r="I4984" s="124"/>
      <c r="J4984" s="124"/>
      <c r="K4984" s="144"/>
      <c r="L4984" s="11"/>
      <c r="M4984" s="143"/>
      <c r="N4984" s="42"/>
      <c r="O4984" s="128"/>
      <c r="P4984" s="129">
        <v>1</v>
      </c>
      <c r="Q4984" s="129"/>
      <c r="R4984" s="64"/>
      <c r="S4984" s="234"/>
      <c r="T4984" s="65" t="s">
        <v>8</v>
      </c>
      <c r="U4984" s="155"/>
      <c r="V4984" s="66">
        <f>V4985</f>
        <v>46000</v>
      </c>
      <c r="X4984" s="66">
        <f>X4985</f>
        <v>41200</v>
      </c>
      <c r="Z4984" s="66">
        <f>Z4985</f>
        <v>50200</v>
      </c>
      <c r="AB4984" s="66">
        <f>AB4985</f>
        <v>68900</v>
      </c>
      <c r="AD4984" s="66">
        <f>AD4985</f>
        <v>73500</v>
      </c>
      <c r="AF4984" s="66">
        <f>AF4985</f>
        <v>0</v>
      </c>
      <c r="AH4984" s="66">
        <f t="shared" si="914"/>
        <v>73500</v>
      </c>
      <c r="AI4984" s="5"/>
      <c r="AJ4984" s="66">
        <f>AJ4985</f>
        <v>23430</v>
      </c>
      <c r="AK4984" s="67"/>
      <c r="AL4984" s="66">
        <f>AL4985</f>
        <v>66300</v>
      </c>
      <c r="AM4984" s="66"/>
      <c r="AN4984" s="66">
        <f>AN4985</f>
        <v>71700</v>
      </c>
      <c r="AO4984" s="66"/>
      <c r="AP4984" s="66">
        <f>AP4985</f>
        <v>71700</v>
      </c>
      <c r="AQ4984" s="66"/>
    </row>
    <row r="4985" spans="2:43" ht="18" customHeight="1" x14ac:dyDescent="0.2">
      <c r="B4985" s="4"/>
      <c r="C4985" s="117"/>
      <c r="D4985" s="117"/>
      <c r="E4985" s="117"/>
      <c r="F4985" s="48"/>
      <c r="G4985" s="11"/>
      <c r="H4985" s="117"/>
      <c r="I4985" s="124"/>
      <c r="J4985" s="124"/>
      <c r="K4985" s="144"/>
      <c r="L4985" s="11"/>
      <c r="M4985" s="143"/>
      <c r="N4985" s="42"/>
      <c r="O4985" s="128"/>
      <c r="P4985" s="130"/>
      <c r="Q4985" s="131">
        <v>6</v>
      </c>
      <c r="R4985" s="72"/>
      <c r="S4985" s="181"/>
      <c r="T4985" s="69" t="s">
        <v>62</v>
      </c>
      <c r="U4985" s="92"/>
      <c r="V4985" s="70">
        <f>SUM(V4986:V4988)</f>
        <v>46000</v>
      </c>
      <c r="X4985" s="447">
        <f>SUM(X4986:X4988)</f>
        <v>41200</v>
      </c>
      <c r="Z4985" s="447">
        <f>SUM(Z4986:Z4988)</f>
        <v>50200</v>
      </c>
      <c r="AB4985" s="447">
        <f>SUM(AB4986:AB4988)</f>
        <v>68900</v>
      </c>
      <c r="AD4985" s="447">
        <f>SUM(AD4986:AD4988)</f>
        <v>73500</v>
      </c>
      <c r="AF4985" s="447">
        <f>SUM(AF4986:AF4988)</f>
        <v>0</v>
      </c>
      <c r="AH4985" s="447">
        <f t="shared" si="914"/>
        <v>73500</v>
      </c>
      <c r="AI4985" s="67"/>
      <c r="AJ4985" s="447">
        <f>SUM(AJ4986:AJ4988)</f>
        <v>23430</v>
      </c>
      <c r="AK4985" s="71"/>
      <c r="AL4985" s="447">
        <f>SUM(AL4986:AL4988)</f>
        <v>66300</v>
      </c>
      <c r="AM4985" s="447"/>
      <c r="AN4985" s="447">
        <f>SUM(AN4986:AN4988)</f>
        <v>71700</v>
      </c>
      <c r="AO4985" s="447"/>
      <c r="AP4985" s="447">
        <f>SUM(AP4986:AP4988)</f>
        <v>71700</v>
      </c>
      <c r="AQ4985" s="447"/>
    </row>
    <row r="4986" spans="2:43" ht="18" customHeight="1" x14ac:dyDescent="0.2">
      <c r="B4986" s="4"/>
      <c r="C4986" s="117"/>
      <c r="D4986" s="117"/>
      <c r="E4986" s="117"/>
      <c r="F4986" s="48"/>
      <c r="G4986" s="11"/>
      <c r="H4986" s="117"/>
      <c r="I4986" s="124"/>
      <c r="J4986" s="124"/>
      <c r="K4986" s="144"/>
      <c r="L4986" s="11"/>
      <c r="M4986" s="143"/>
      <c r="N4986" s="42"/>
      <c r="O4986" s="128"/>
      <c r="P4986" s="130"/>
      <c r="Q4986" s="131"/>
      <c r="R4986" s="72">
        <v>1</v>
      </c>
      <c r="S4986" s="181"/>
      <c r="T4986" s="73" t="s">
        <v>430</v>
      </c>
      <c r="V4986" s="74">
        <v>28000</v>
      </c>
      <c r="X4986" s="74">
        <v>25700</v>
      </c>
      <c r="Z4986" s="829">
        <v>31400</v>
      </c>
      <c r="AB4986" s="74">
        <v>50900</v>
      </c>
      <c r="AD4986" s="944">
        <v>45600</v>
      </c>
      <c r="AF4986" s="74">
        <v>0</v>
      </c>
      <c r="AH4986" s="74">
        <f t="shared" si="914"/>
        <v>45600</v>
      </c>
      <c r="AI4986" s="446"/>
      <c r="AJ4986" s="74">
        <f t="shared" ref="AJ4986:AJ4987" si="922">CEILING(AB4986*34/100,10)</f>
        <v>17310</v>
      </c>
      <c r="AK4986" s="8"/>
      <c r="AL4986" s="74">
        <v>48850</v>
      </c>
      <c r="AM4986" s="74"/>
      <c r="AN4986" s="74">
        <v>52850</v>
      </c>
      <c r="AO4986" s="74"/>
      <c r="AP4986" s="74">
        <v>52850</v>
      </c>
      <c r="AQ4986" s="74"/>
    </row>
    <row r="4987" spans="2:43" ht="18" customHeight="1" x14ac:dyDescent="0.2">
      <c r="B4987" s="4"/>
      <c r="C4987" s="117"/>
      <c r="D4987" s="117"/>
      <c r="E4987" s="117"/>
      <c r="F4987" s="48"/>
      <c r="G4987" s="11"/>
      <c r="H4987" s="117"/>
      <c r="I4987" s="124"/>
      <c r="J4987" s="124"/>
      <c r="K4987" s="144"/>
      <c r="L4987" s="11"/>
      <c r="M4987" s="143"/>
      <c r="N4987" s="42"/>
      <c r="O4987" s="128"/>
      <c r="P4987" s="130"/>
      <c r="Q4987" s="131"/>
      <c r="R4987" s="72">
        <v>2</v>
      </c>
      <c r="S4987" s="181"/>
      <c r="T4987" s="73" t="s">
        <v>386</v>
      </c>
      <c r="V4987" s="74">
        <v>18000</v>
      </c>
      <c r="X4987" s="74">
        <v>15500</v>
      </c>
      <c r="Z4987" s="829">
        <v>18800</v>
      </c>
      <c r="AB4987" s="74">
        <v>18000</v>
      </c>
      <c r="AD4987" s="944">
        <v>27900</v>
      </c>
      <c r="AF4987" s="74">
        <v>0</v>
      </c>
      <c r="AH4987" s="74">
        <f t="shared" si="914"/>
        <v>27900</v>
      </c>
      <c r="AI4987" s="8"/>
      <c r="AJ4987" s="74">
        <f t="shared" si="922"/>
        <v>6120</v>
      </c>
      <c r="AK4987" s="8"/>
      <c r="AL4987" s="74">
        <v>17450</v>
      </c>
      <c r="AM4987" s="74"/>
      <c r="AN4987" s="74">
        <v>18850</v>
      </c>
      <c r="AO4987" s="74"/>
      <c r="AP4987" s="74">
        <v>18850</v>
      </c>
      <c r="AQ4987" s="74"/>
    </row>
    <row r="4988" spans="2:43" ht="18" hidden="1" customHeight="1" x14ac:dyDescent="0.2">
      <c r="B4988" s="4"/>
      <c r="C4988" s="117"/>
      <c r="D4988" s="117"/>
      <c r="E4988" s="117"/>
      <c r="F4988" s="48"/>
      <c r="G4988" s="11"/>
      <c r="H4988" s="117"/>
      <c r="I4988" s="124"/>
      <c r="J4988" s="124"/>
      <c r="K4988" s="144"/>
      <c r="L4988" s="11"/>
      <c r="M4988" s="143"/>
      <c r="N4988" s="42"/>
      <c r="O4988" s="128"/>
      <c r="P4988" s="130"/>
      <c r="Q4988" s="131"/>
      <c r="R4988" s="72">
        <v>8</v>
      </c>
      <c r="S4988" s="181"/>
      <c r="T4988" s="73" t="s">
        <v>463</v>
      </c>
      <c r="V4988" s="74">
        <v>0</v>
      </c>
      <c r="X4988" s="74">
        <v>0</v>
      </c>
      <c r="Z4988" s="74">
        <v>0</v>
      </c>
      <c r="AB4988" s="74">
        <v>0</v>
      </c>
      <c r="AD4988" s="74">
        <v>0</v>
      </c>
      <c r="AF4988" s="74">
        <v>0</v>
      </c>
      <c r="AH4988" s="74">
        <f t="shared" si="914"/>
        <v>0</v>
      </c>
      <c r="AI4988" s="8"/>
      <c r="AJ4988" s="74">
        <v>0</v>
      </c>
      <c r="AK4988" s="8"/>
      <c r="AL4988" s="74">
        <v>0</v>
      </c>
      <c r="AM4988" s="74"/>
      <c r="AN4988" s="74">
        <v>0</v>
      </c>
      <c r="AO4988" s="74"/>
      <c r="AP4988" s="74">
        <v>0</v>
      </c>
      <c r="AQ4988" s="74"/>
    </row>
    <row r="4989" spans="2:43" ht="18.75" hidden="1" customHeight="1" x14ac:dyDescent="0.2">
      <c r="B4989" s="4"/>
      <c r="C4989" s="117"/>
      <c r="D4989" s="117"/>
      <c r="E4989" s="117"/>
      <c r="F4989" s="48"/>
      <c r="G4989" s="11"/>
      <c r="H4989" s="117"/>
      <c r="I4989" s="124"/>
      <c r="J4989" s="124"/>
      <c r="K4989" s="144"/>
      <c r="L4989" s="11"/>
      <c r="M4989" s="143"/>
      <c r="N4989" s="42"/>
      <c r="O4989" s="128"/>
      <c r="P4989" s="129">
        <v>4</v>
      </c>
      <c r="Q4989" s="129"/>
      <c r="R4989" s="64"/>
      <c r="S4989" s="234"/>
      <c r="T4989" s="65" t="s">
        <v>376</v>
      </c>
      <c r="U4989" s="155"/>
      <c r="V4989" s="66">
        <f>V4990</f>
        <v>0</v>
      </c>
      <c r="X4989" s="66">
        <f>X4990</f>
        <v>0</v>
      </c>
      <c r="Z4989" s="66">
        <f>Z4990</f>
        <v>0</v>
      </c>
      <c r="AB4989" s="66">
        <f>AB4990</f>
        <v>0</v>
      </c>
      <c r="AD4989" s="66" t="e">
        <f>#REF!</f>
        <v>#REF!</v>
      </c>
      <c r="AF4989" s="66">
        <f>AF4990</f>
        <v>0</v>
      </c>
      <c r="AH4989" s="66" t="e">
        <f t="shared" si="914"/>
        <v>#REF!</v>
      </c>
      <c r="AI4989" s="8"/>
      <c r="AJ4989" s="66">
        <f>AJ4990</f>
        <v>0</v>
      </c>
      <c r="AK4989" s="67"/>
      <c r="AL4989" s="66">
        <f>AL4990</f>
        <v>0</v>
      </c>
      <c r="AM4989" s="66"/>
      <c r="AN4989" s="66">
        <f>AN4990</f>
        <v>0</v>
      </c>
      <c r="AO4989" s="66"/>
      <c r="AP4989" s="66">
        <f>AP4990</f>
        <v>0</v>
      </c>
      <c r="AQ4989" s="66"/>
    </row>
    <row r="4990" spans="2:43" ht="18" hidden="1" customHeight="1" x14ac:dyDescent="0.2">
      <c r="B4990" s="4"/>
      <c r="C4990" s="117"/>
      <c r="D4990" s="117"/>
      <c r="E4990" s="117"/>
      <c r="F4990" s="48"/>
      <c r="G4990" s="11"/>
      <c r="H4990" s="117"/>
      <c r="I4990" s="124"/>
      <c r="J4990" s="124"/>
      <c r="K4990" s="144"/>
      <c r="L4990" s="11"/>
      <c r="M4990" s="143"/>
      <c r="N4990" s="42"/>
      <c r="O4990" s="128"/>
      <c r="P4990" s="130"/>
      <c r="Q4990" s="131">
        <v>6</v>
      </c>
      <c r="R4990" s="72"/>
      <c r="S4990" s="181"/>
      <c r="T4990" s="69" t="s">
        <v>62</v>
      </c>
      <c r="U4990" s="92"/>
      <c r="V4990" s="70">
        <f>SUM(V4991:V4992)</f>
        <v>0</v>
      </c>
      <c r="X4990" s="447">
        <f>SUM(X4991:X4992)</f>
        <v>0</v>
      </c>
      <c r="Z4990" s="447">
        <f>SUM(Z4991:Z4992)</f>
        <v>0</v>
      </c>
      <c r="AB4990" s="447">
        <f>SUM(AB4991:AB4992)</f>
        <v>0</v>
      </c>
      <c r="AD4990" s="447">
        <f>SUM(AD4991:AD4992)</f>
        <v>0</v>
      </c>
      <c r="AF4990" s="447">
        <f>SUM(AF4991:AF4992)</f>
        <v>0</v>
      </c>
      <c r="AH4990" s="447">
        <f t="shared" si="914"/>
        <v>0</v>
      </c>
      <c r="AI4990" s="67"/>
      <c r="AJ4990" s="447">
        <f>SUM(AJ4991:AJ4992)</f>
        <v>0</v>
      </c>
      <c r="AK4990" s="71"/>
      <c r="AL4990" s="447">
        <f>SUM(AL4991:AL4992)</f>
        <v>0</v>
      </c>
      <c r="AM4990" s="447"/>
      <c r="AN4990" s="447">
        <f>SUM(AN4991:AN4992)</f>
        <v>0</v>
      </c>
      <c r="AO4990" s="447"/>
      <c r="AP4990" s="447">
        <f>SUM(AP4991:AP4992)</f>
        <v>0</v>
      </c>
      <c r="AQ4990" s="447"/>
    </row>
    <row r="4991" spans="2:43" ht="18" hidden="1" customHeight="1" x14ac:dyDescent="0.2">
      <c r="B4991" s="4"/>
      <c r="C4991" s="117"/>
      <c r="D4991" s="117"/>
      <c r="E4991" s="117"/>
      <c r="F4991" s="48"/>
      <c r="G4991" s="11"/>
      <c r="H4991" s="117"/>
      <c r="I4991" s="124"/>
      <c r="J4991" s="124"/>
      <c r="K4991" s="144"/>
      <c r="L4991" s="11"/>
      <c r="M4991" s="143"/>
      <c r="N4991" s="42"/>
      <c r="O4991" s="128"/>
      <c r="P4991" s="130"/>
      <c r="Q4991" s="131"/>
      <c r="R4991" s="72">
        <v>1</v>
      </c>
      <c r="S4991" s="181"/>
      <c r="T4991" s="73" t="s">
        <v>433</v>
      </c>
      <c r="V4991" s="74">
        <v>0</v>
      </c>
      <c r="X4991" s="74">
        <v>0</v>
      </c>
      <c r="Z4991" s="74">
        <v>0</v>
      </c>
      <c r="AB4991" s="74">
        <v>0</v>
      </c>
      <c r="AD4991" s="74">
        <v>0</v>
      </c>
      <c r="AF4991" s="74">
        <v>0</v>
      </c>
      <c r="AH4991" s="74">
        <f t="shared" si="914"/>
        <v>0</v>
      </c>
      <c r="AI4991" s="446"/>
      <c r="AJ4991" s="74">
        <v>0</v>
      </c>
      <c r="AK4991" s="8"/>
      <c r="AL4991" s="74">
        <v>0</v>
      </c>
      <c r="AM4991" s="74"/>
      <c r="AN4991" s="74">
        <v>0</v>
      </c>
      <c r="AO4991" s="74"/>
      <c r="AP4991" s="74">
        <v>0</v>
      </c>
      <c r="AQ4991" s="74"/>
    </row>
    <row r="4992" spans="2:43" ht="18" hidden="1" customHeight="1" x14ac:dyDescent="0.2">
      <c r="B4992" s="4"/>
      <c r="C4992" s="117"/>
      <c r="D4992" s="117"/>
      <c r="E4992" s="117"/>
      <c r="F4992" s="48"/>
      <c r="G4992" s="11"/>
      <c r="H4992" s="117"/>
      <c r="I4992" s="124"/>
      <c r="J4992" s="124"/>
      <c r="K4992" s="144"/>
      <c r="L4992" s="11"/>
      <c r="M4992" s="143"/>
      <c r="N4992" s="42"/>
      <c r="O4992" s="128"/>
      <c r="P4992" s="130"/>
      <c r="Q4992" s="131"/>
      <c r="R4992" s="72">
        <v>2</v>
      </c>
      <c r="S4992" s="181"/>
      <c r="T4992" s="73" t="s">
        <v>434</v>
      </c>
      <c r="V4992" s="74">
        <v>0</v>
      </c>
      <c r="X4992" s="74">
        <v>0</v>
      </c>
      <c r="Z4992" s="74">
        <v>0</v>
      </c>
      <c r="AB4992" s="74">
        <v>0</v>
      </c>
      <c r="AD4992" s="74">
        <v>0</v>
      </c>
      <c r="AF4992" s="74">
        <v>0</v>
      </c>
      <c r="AH4992" s="74">
        <f t="shared" si="914"/>
        <v>0</v>
      </c>
      <c r="AI4992" s="8"/>
      <c r="AJ4992" s="74">
        <v>0</v>
      </c>
      <c r="AK4992" s="8"/>
      <c r="AL4992" s="74">
        <v>0</v>
      </c>
      <c r="AM4992" s="74"/>
      <c r="AN4992" s="74">
        <v>0</v>
      </c>
      <c r="AO4992" s="74"/>
      <c r="AP4992" s="74">
        <v>0</v>
      </c>
      <c r="AQ4992" s="74"/>
    </row>
    <row r="4993" spans="2:43" ht="18" customHeight="1" x14ac:dyDescent="0.2">
      <c r="B4993" s="4"/>
      <c r="C4993" s="117"/>
      <c r="D4993" s="117"/>
      <c r="E4993" s="117"/>
      <c r="F4993" s="48"/>
      <c r="G4993" s="11"/>
      <c r="H4993" s="117"/>
      <c r="I4993" s="124"/>
      <c r="J4993" s="124"/>
      <c r="K4993" s="144"/>
      <c r="L4993" s="11"/>
      <c r="M4993" s="143"/>
      <c r="N4993" s="42"/>
      <c r="O4993" s="127" t="s">
        <v>18</v>
      </c>
      <c r="P4993" s="123"/>
      <c r="Q4993" s="123"/>
      <c r="R4993" s="49"/>
      <c r="S4993" s="18"/>
      <c r="T4993" s="50" t="s">
        <v>190</v>
      </c>
      <c r="U4993" s="76"/>
      <c r="V4993" s="51">
        <f>V4994+V5009+V5016+V5019+V5022</f>
        <v>12000</v>
      </c>
      <c r="X4993" s="51">
        <f>X4994+X5009+X5016+X5019+X5022</f>
        <v>13500</v>
      </c>
      <c r="Z4993" s="51">
        <f>Z4994+Z5009+Z5016+Z5019+Z5022</f>
        <v>4280</v>
      </c>
      <c r="AB4993" s="51">
        <f>AB4994+AB5009+AB5016+AB5019+AB5022</f>
        <v>3700</v>
      </c>
      <c r="AD4993" s="51" t="e">
        <f>AD4994+AD5009+AD5016+AD5019+AD5022</f>
        <v>#REF!</v>
      </c>
      <c r="AF4993" s="51">
        <f>AF4994+AF5009+AF5016+AF5019+AF5022</f>
        <v>0</v>
      </c>
      <c r="AH4993" s="51" t="e">
        <f t="shared" si="914"/>
        <v>#REF!</v>
      </c>
      <c r="AI4993" s="8"/>
      <c r="AJ4993" s="51">
        <f>AJ4994+AJ5009+AJ5016+AJ5019+AJ5022</f>
        <v>980</v>
      </c>
      <c r="AK4993" s="5"/>
      <c r="AL4993" s="51">
        <f>AL4994+AL5009+AL5016+AL5019+AL5022</f>
        <v>5170</v>
      </c>
      <c r="AM4993" s="51"/>
      <c r="AN4993" s="51">
        <f>AN4994+AN5009+AN5016+AN5019+AN5022</f>
        <v>6730</v>
      </c>
      <c r="AO4993" s="51"/>
      <c r="AP4993" s="51">
        <f>AP4994+AP5009+AP5016+AP5019+AP5022</f>
        <v>6730</v>
      </c>
      <c r="AQ4993" s="51"/>
    </row>
    <row r="4994" spans="2:43" ht="18" customHeight="1" x14ac:dyDescent="0.2">
      <c r="B4994" s="4"/>
      <c r="C4994" s="117"/>
      <c r="D4994" s="117"/>
      <c r="E4994" s="117"/>
      <c r="F4994" s="48"/>
      <c r="G4994" s="11"/>
      <c r="H4994" s="117"/>
      <c r="I4994" s="124"/>
      <c r="J4994" s="124"/>
      <c r="K4994" s="144"/>
      <c r="L4994" s="11"/>
      <c r="M4994" s="143"/>
      <c r="N4994" s="42"/>
      <c r="O4994" s="128"/>
      <c r="P4994" s="129">
        <v>2</v>
      </c>
      <c r="Q4994" s="129"/>
      <c r="R4994" s="64"/>
      <c r="S4994" s="234"/>
      <c r="T4994" s="65" t="s">
        <v>195</v>
      </c>
      <c r="U4994" s="155"/>
      <c r="V4994" s="66">
        <f>V4995+V4999+V5002+V5005+V5007</f>
        <v>7000</v>
      </c>
      <c r="X4994" s="66">
        <f>X4995+X4999+X5002+X5005+X5007</f>
        <v>8000</v>
      </c>
      <c r="Z4994" s="66">
        <f>Z4995+Z4999+Z5002+Z5005+Z5007</f>
        <v>1510</v>
      </c>
      <c r="AB4994" s="66">
        <f>AB4995+AB4999+AB5002+AB5005+AB5007</f>
        <v>1600</v>
      </c>
      <c r="AD4994" s="66" t="e">
        <f>AD4995+AD4999+AD5002+AD5005+AD5007</f>
        <v>#REF!</v>
      </c>
      <c r="AF4994" s="66">
        <f>AF4995+AF4999+AF5002+AF5005+AF5007</f>
        <v>0</v>
      </c>
      <c r="AH4994" s="66" t="e">
        <f t="shared" si="914"/>
        <v>#REF!</v>
      </c>
      <c r="AI4994" s="5"/>
      <c r="AJ4994" s="66">
        <f>AJ4995+AJ4999+AJ5002+AJ5005+AJ5007</f>
        <v>410</v>
      </c>
      <c r="AK4994" s="67"/>
      <c r="AL4994" s="66">
        <f>AL4995+AL4999+AL5002+AL5005+AL5007</f>
        <v>2500</v>
      </c>
      <c r="AM4994" s="66"/>
      <c r="AN4994" s="66">
        <f>AN4995+AN4999+AN5002+AN5005+AN5007</f>
        <v>4000</v>
      </c>
      <c r="AO4994" s="66"/>
      <c r="AP4994" s="66">
        <f>AP4995+AP4999+AP5002+AP5005+AP5007</f>
        <v>4000</v>
      </c>
      <c r="AQ4994" s="66"/>
    </row>
    <row r="4995" spans="2:43" ht="18" customHeight="1" x14ac:dyDescent="0.2">
      <c r="B4995" s="4"/>
      <c r="C4995" s="117"/>
      <c r="D4995" s="117"/>
      <c r="E4995" s="117"/>
      <c r="F4995" s="48"/>
      <c r="G4995" s="11"/>
      <c r="H4995" s="117"/>
      <c r="I4995" s="124"/>
      <c r="J4995" s="124"/>
      <c r="K4995" s="144"/>
      <c r="L4995" s="11"/>
      <c r="M4995" s="143"/>
      <c r="N4995" s="42"/>
      <c r="O4995" s="128"/>
      <c r="P4995" s="130"/>
      <c r="Q4995" s="131">
        <v>1</v>
      </c>
      <c r="R4995" s="68"/>
      <c r="S4995" s="35"/>
      <c r="T4995" s="69" t="s">
        <v>47</v>
      </c>
      <c r="U4995" s="92"/>
      <c r="V4995" s="70">
        <f>V4996</f>
        <v>3000</v>
      </c>
      <c r="X4995" s="447">
        <f>X4996</f>
        <v>3000</v>
      </c>
      <c r="Z4995" s="447">
        <f>Z4996+Z4997+Z4998</f>
        <v>1030</v>
      </c>
      <c r="AB4995" s="447">
        <f>AB4996+AB4997+AB4998</f>
        <v>1100</v>
      </c>
      <c r="AD4995" s="447">
        <f t="shared" ref="AD4995:AL4995" si="923">AD4996+AD4997+AD4998</f>
        <v>1000</v>
      </c>
      <c r="AE4995" s="447">
        <f t="shared" si="923"/>
        <v>0</v>
      </c>
      <c r="AF4995" s="447">
        <f t="shared" si="923"/>
        <v>0</v>
      </c>
      <c r="AG4995" s="447">
        <f t="shared" si="923"/>
        <v>0</v>
      </c>
      <c r="AH4995" s="447">
        <f t="shared" si="914"/>
        <v>1000</v>
      </c>
      <c r="AI4995" s="67"/>
      <c r="AJ4995" s="447">
        <f t="shared" ref="AJ4995" si="924">AJ4996+AJ4997+AJ4998</f>
        <v>280</v>
      </c>
      <c r="AK4995" s="447">
        <f t="shared" ref="AK4995" si="925">AK4996+AK4997+AK4998</f>
        <v>0</v>
      </c>
      <c r="AL4995" s="447">
        <f t="shared" si="923"/>
        <v>1000</v>
      </c>
      <c r="AM4995" s="447"/>
      <c r="AN4995" s="447">
        <f t="shared" ref="AN4995:AP4995" si="926">AN4996+AN4997+AN4998</f>
        <v>1500</v>
      </c>
      <c r="AO4995" s="447"/>
      <c r="AP4995" s="447">
        <f t="shared" si="926"/>
        <v>1500</v>
      </c>
      <c r="AQ4995" s="447"/>
    </row>
    <row r="4996" spans="2:43" ht="18" customHeight="1" x14ac:dyDescent="0.25">
      <c r="B4996" s="4"/>
      <c r="C4996" s="117"/>
      <c r="D4996" s="117"/>
      <c r="E4996" s="117"/>
      <c r="F4996" s="48"/>
      <c r="G4996" s="11"/>
      <c r="H4996" s="117"/>
      <c r="I4996" s="124"/>
      <c r="J4996" s="124"/>
      <c r="K4996" s="144"/>
      <c r="L4996" s="11"/>
      <c r="M4996" s="143"/>
      <c r="N4996" s="42"/>
      <c r="O4996" s="128"/>
      <c r="P4996" s="130"/>
      <c r="Q4996" s="130"/>
      <c r="R4996" s="72" t="s">
        <v>3</v>
      </c>
      <c r="S4996" s="181"/>
      <c r="T4996" s="73" t="s">
        <v>17</v>
      </c>
      <c r="V4996" s="74">
        <v>3000</v>
      </c>
      <c r="X4996" s="74">
        <v>3000</v>
      </c>
      <c r="Z4996" s="74">
        <v>940</v>
      </c>
      <c r="AB4996" s="74">
        <v>1100</v>
      </c>
      <c r="AD4996" s="74">
        <v>1000</v>
      </c>
      <c r="AF4996" s="696">
        <v>0</v>
      </c>
      <c r="AH4996" s="696">
        <f t="shared" si="914"/>
        <v>1000</v>
      </c>
      <c r="AI4996" s="447">
        <f t="shared" ref="AI4996" si="927">AI4997+AI4998+AI4999</f>
        <v>0</v>
      </c>
      <c r="AJ4996" s="74">
        <f t="shared" ref="AJ4996" si="928">CEILING(AB4996*25/100,10)</f>
        <v>280</v>
      </c>
      <c r="AK4996" s="8"/>
      <c r="AL4996" s="74">
        <v>1000</v>
      </c>
      <c r="AM4996" s="74"/>
      <c r="AN4996" s="74">
        <v>1500</v>
      </c>
      <c r="AO4996" s="74"/>
      <c r="AP4996" s="74">
        <v>1500</v>
      </c>
      <c r="AQ4996" s="74"/>
    </row>
    <row r="4997" spans="2:43" ht="18" hidden="1" customHeight="1" x14ac:dyDescent="0.25">
      <c r="B4997" s="4"/>
      <c r="C4997" s="117"/>
      <c r="D4997" s="117"/>
      <c r="E4997" s="117"/>
      <c r="F4997" s="48"/>
      <c r="G4997" s="11"/>
      <c r="H4997" s="117"/>
      <c r="I4997" s="124"/>
      <c r="J4997" s="124"/>
      <c r="K4997" s="144"/>
      <c r="L4997" s="11"/>
      <c r="M4997" s="143"/>
      <c r="N4997" s="42"/>
      <c r="O4997" s="128"/>
      <c r="P4997" s="130"/>
      <c r="Q4997" s="130"/>
      <c r="R4997" s="72">
        <v>2</v>
      </c>
      <c r="S4997" s="181"/>
      <c r="T4997" s="73" t="s">
        <v>168</v>
      </c>
      <c r="V4997" s="74"/>
      <c r="X4997" s="74"/>
      <c r="Z4997" s="74">
        <v>20</v>
      </c>
      <c r="AB4997" s="944">
        <v>0</v>
      </c>
      <c r="AD4997" s="74">
        <v>0</v>
      </c>
      <c r="AF4997" s="696">
        <v>0</v>
      </c>
      <c r="AH4997" s="696">
        <f t="shared" si="914"/>
        <v>0</v>
      </c>
      <c r="AI4997" s="8"/>
      <c r="AJ4997" s="74">
        <v>0</v>
      </c>
      <c r="AK4997" s="8"/>
      <c r="AL4997" s="74">
        <v>0</v>
      </c>
      <c r="AM4997" s="74"/>
      <c r="AN4997" s="74">
        <v>0</v>
      </c>
      <c r="AO4997" s="74"/>
      <c r="AP4997" s="74">
        <v>0</v>
      </c>
      <c r="AQ4997" s="74"/>
    </row>
    <row r="4998" spans="2:43" ht="18" hidden="1" customHeight="1" x14ac:dyDescent="0.25">
      <c r="B4998" s="4"/>
      <c r="C4998" s="117"/>
      <c r="D4998" s="117"/>
      <c r="E4998" s="117"/>
      <c r="F4998" s="48"/>
      <c r="G4998" s="11"/>
      <c r="H4998" s="117"/>
      <c r="I4998" s="124"/>
      <c r="J4998" s="124"/>
      <c r="K4998" s="144"/>
      <c r="L4998" s="11"/>
      <c r="M4998" s="143"/>
      <c r="N4998" s="42"/>
      <c r="O4998" s="128"/>
      <c r="P4998" s="130"/>
      <c r="Q4998" s="130"/>
      <c r="R4998" s="72">
        <v>5</v>
      </c>
      <c r="S4998" s="181"/>
      <c r="T4998" s="73" t="s">
        <v>618</v>
      </c>
      <c r="V4998" s="74"/>
      <c r="X4998" s="74"/>
      <c r="Z4998" s="74">
        <v>70</v>
      </c>
      <c r="AB4998" s="74">
        <v>0</v>
      </c>
      <c r="AD4998" s="74">
        <v>0</v>
      </c>
      <c r="AF4998" s="696">
        <v>0</v>
      </c>
      <c r="AH4998" s="696">
        <f t="shared" si="914"/>
        <v>0</v>
      </c>
      <c r="AI4998" s="8"/>
      <c r="AJ4998" s="74">
        <v>0</v>
      </c>
      <c r="AK4998" s="8"/>
      <c r="AL4998" s="74">
        <v>0</v>
      </c>
      <c r="AM4998" s="74"/>
      <c r="AN4998" s="74">
        <v>0</v>
      </c>
      <c r="AO4998" s="74"/>
      <c r="AP4998" s="74">
        <v>0</v>
      </c>
      <c r="AQ4998" s="74"/>
    </row>
    <row r="4999" spans="2:43" ht="18" customHeight="1" x14ac:dyDescent="0.2">
      <c r="B4999" s="4"/>
      <c r="C4999" s="117"/>
      <c r="D4999" s="117"/>
      <c r="E4999" s="117"/>
      <c r="F4999" s="48"/>
      <c r="G4999" s="11"/>
      <c r="H4999" s="117"/>
      <c r="I4999" s="124"/>
      <c r="J4999" s="124"/>
      <c r="K4999" s="144"/>
      <c r="L4999" s="11"/>
      <c r="M4999" s="143"/>
      <c r="N4999" s="42"/>
      <c r="O4999" s="128"/>
      <c r="P4999" s="130"/>
      <c r="Q4999" s="131">
        <v>2</v>
      </c>
      <c r="R4999" s="68"/>
      <c r="S4999" s="35"/>
      <c r="T4999" s="69" t="s">
        <v>227</v>
      </c>
      <c r="U4999" s="92"/>
      <c r="V4999" s="70">
        <f>V5000+V5001</f>
        <v>2000</v>
      </c>
      <c r="X4999" s="447">
        <f>X5000+X5001</f>
        <v>2500</v>
      </c>
      <c r="Z4999" s="447">
        <f>Z5000+Z5001</f>
        <v>480</v>
      </c>
      <c r="AB4999" s="447">
        <f>AB5000+AB5001</f>
        <v>500</v>
      </c>
      <c r="AD4999" s="447">
        <f>AD5000+AD5001</f>
        <v>500</v>
      </c>
      <c r="AF4999" s="447">
        <f>AF5000+AF5001</f>
        <v>0</v>
      </c>
      <c r="AH4999" s="447">
        <f t="shared" si="914"/>
        <v>500</v>
      </c>
      <c r="AI4999" s="8"/>
      <c r="AJ4999" s="447">
        <f>AJ5000+AJ5001</f>
        <v>130</v>
      </c>
      <c r="AK4999" s="71"/>
      <c r="AL4999" s="447">
        <f>AL5000+AL5001</f>
        <v>1000</v>
      </c>
      <c r="AM4999" s="447"/>
      <c r="AN4999" s="447">
        <f>AN5000+AN5001</f>
        <v>1500</v>
      </c>
      <c r="AO4999" s="447"/>
      <c r="AP4999" s="447">
        <f>AP5000+AP5001</f>
        <v>1500</v>
      </c>
      <c r="AQ4999" s="447"/>
    </row>
    <row r="5000" spans="2:43" ht="18" hidden="1" customHeight="1" x14ac:dyDescent="0.2">
      <c r="B5000" s="4"/>
      <c r="C5000" s="117"/>
      <c r="D5000" s="117"/>
      <c r="E5000" s="117"/>
      <c r="F5000" s="48"/>
      <c r="G5000" s="11"/>
      <c r="H5000" s="117"/>
      <c r="I5000" s="124"/>
      <c r="J5000" s="124"/>
      <c r="K5000" s="144"/>
      <c r="L5000" s="11"/>
      <c r="M5000" s="143"/>
      <c r="N5000" s="42"/>
      <c r="O5000" s="128"/>
      <c r="P5000" s="130"/>
      <c r="Q5000" s="130"/>
      <c r="R5000" s="72" t="s">
        <v>3</v>
      </c>
      <c r="S5000" s="181"/>
      <c r="T5000" s="73" t="s">
        <v>78</v>
      </c>
      <c r="V5000" s="74">
        <v>0</v>
      </c>
      <c r="X5000" s="74">
        <v>0</v>
      </c>
      <c r="Z5000" s="74">
        <v>0</v>
      </c>
      <c r="AB5000" s="74">
        <v>0</v>
      </c>
      <c r="AD5000" s="74">
        <v>0</v>
      </c>
      <c r="AF5000" s="74">
        <v>0</v>
      </c>
      <c r="AH5000" s="74">
        <f t="shared" si="914"/>
        <v>0</v>
      </c>
      <c r="AI5000" s="446"/>
      <c r="AJ5000" s="74">
        <v>0</v>
      </c>
      <c r="AK5000" s="8"/>
      <c r="AL5000" s="74">
        <v>0</v>
      </c>
      <c r="AM5000" s="74"/>
      <c r="AN5000" s="74">
        <v>0</v>
      </c>
      <c r="AO5000" s="74"/>
      <c r="AP5000" s="74">
        <v>0</v>
      </c>
      <c r="AQ5000" s="74"/>
    </row>
    <row r="5001" spans="2:43" ht="18" customHeight="1" x14ac:dyDescent="0.25">
      <c r="B5001" s="4"/>
      <c r="C5001" s="117"/>
      <c r="D5001" s="117"/>
      <c r="E5001" s="117"/>
      <c r="F5001" s="48"/>
      <c r="G5001" s="11"/>
      <c r="H5001" s="117"/>
      <c r="I5001" s="124"/>
      <c r="J5001" s="124"/>
      <c r="K5001" s="144"/>
      <c r="L5001" s="11"/>
      <c r="M5001" s="143"/>
      <c r="N5001" s="42"/>
      <c r="O5001" s="128"/>
      <c r="P5001" s="130"/>
      <c r="Q5001" s="130"/>
      <c r="R5001" s="72" t="s">
        <v>0</v>
      </c>
      <c r="S5001" s="181"/>
      <c r="T5001" s="73" t="s">
        <v>228</v>
      </c>
      <c r="V5001" s="74">
        <v>2000</v>
      </c>
      <c r="X5001" s="74">
        <v>2500</v>
      </c>
      <c r="Z5001" s="74">
        <v>480</v>
      </c>
      <c r="AB5001" s="74">
        <v>500</v>
      </c>
      <c r="AD5001" s="74">
        <v>500</v>
      </c>
      <c r="AF5001" s="696">
        <v>0</v>
      </c>
      <c r="AH5001" s="696">
        <f t="shared" si="914"/>
        <v>500</v>
      </c>
      <c r="AI5001" s="8"/>
      <c r="AJ5001" s="74">
        <f t="shared" ref="AJ5001" si="929">CEILING(AB5001*25/100,10)</f>
        <v>130</v>
      </c>
      <c r="AK5001" s="8"/>
      <c r="AL5001" s="74">
        <v>1000</v>
      </c>
      <c r="AM5001" s="74"/>
      <c r="AN5001" s="74">
        <v>1500</v>
      </c>
      <c r="AO5001" s="74"/>
      <c r="AP5001" s="74">
        <v>1500</v>
      </c>
      <c r="AQ5001" s="74"/>
    </row>
    <row r="5002" spans="2:43" ht="18" hidden="1" customHeight="1" x14ac:dyDescent="0.2">
      <c r="B5002" s="4"/>
      <c r="C5002" s="117"/>
      <c r="D5002" s="117"/>
      <c r="E5002" s="117"/>
      <c r="F5002" s="48"/>
      <c r="G5002" s="11"/>
      <c r="H5002" s="117"/>
      <c r="I5002" s="124"/>
      <c r="J5002" s="124"/>
      <c r="K5002" s="144"/>
      <c r="L5002" s="11"/>
      <c r="M5002" s="143"/>
      <c r="N5002" s="42"/>
      <c r="O5002" s="128"/>
      <c r="P5002" s="130"/>
      <c r="Q5002" s="131">
        <v>3</v>
      </c>
      <c r="R5002" s="68"/>
      <c r="S5002" s="35"/>
      <c r="T5002" s="69" t="s">
        <v>79</v>
      </c>
      <c r="U5002" s="92"/>
      <c r="V5002" s="70">
        <f>V5003+V5004</f>
        <v>0</v>
      </c>
      <c r="X5002" s="447">
        <f>X5003+X5004</f>
        <v>0</v>
      </c>
      <c r="Z5002" s="447">
        <f>Z5003+Z5004</f>
        <v>0</v>
      </c>
      <c r="AB5002" s="447">
        <f>AB5003+AB5004</f>
        <v>0</v>
      </c>
      <c r="AD5002" s="447" t="e">
        <f>#REF!+AD5004</f>
        <v>#REF!</v>
      </c>
      <c r="AF5002" s="447">
        <f>AF5003+AF5004</f>
        <v>0</v>
      </c>
      <c r="AH5002" s="447" t="e">
        <f t="shared" si="914"/>
        <v>#REF!</v>
      </c>
      <c r="AI5002" s="8"/>
      <c r="AJ5002" s="447">
        <f>AJ5003+AJ5004</f>
        <v>0</v>
      </c>
      <c r="AK5002" s="71"/>
      <c r="AL5002" s="447">
        <f>AL5003+AL5004</f>
        <v>0</v>
      </c>
      <c r="AM5002" s="447"/>
      <c r="AN5002" s="447">
        <f>AN5003+AN5004</f>
        <v>0</v>
      </c>
      <c r="AO5002" s="447"/>
      <c r="AP5002" s="447">
        <f>AP5003+AP5004</f>
        <v>0</v>
      </c>
      <c r="AQ5002" s="447"/>
    </row>
    <row r="5003" spans="2:43" ht="18" hidden="1" customHeight="1" x14ac:dyDescent="0.2">
      <c r="B5003" s="4"/>
      <c r="C5003" s="117"/>
      <c r="D5003" s="117"/>
      <c r="E5003" s="117"/>
      <c r="F5003" s="48"/>
      <c r="G5003" s="11"/>
      <c r="H5003" s="117"/>
      <c r="I5003" s="124"/>
      <c r="J5003" s="124"/>
      <c r="K5003" s="144"/>
      <c r="L5003" s="11"/>
      <c r="M5003" s="143"/>
      <c r="N5003" s="42"/>
      <c r="O5003" s="128"/>
      <c r="P5003" s="130"/>
      <c r="Q5003" s="131"/>
      <c r="R5003" s="72" t="s">
        <v>3</v>
      </c>
      <c r="S5003" s="181"/>
      <c r="T5003" s="73" t="s">
        <v>80</v>
      </c>
      <c r="V5003" s="83">
        <v>0</v>
      </c>
      <c r="X5003" s="448">
        <v>0</v>
      </c>
      <c r="Z5003" s="448">
        <v>0</v>
      </c>
      <c r="AB5003" s="448">
        <v>0</v>
      </c>
      <c r="AD5003" s="448">
        <v>0</v>
      </c>
      <c r="AF5003" s="448">
        <v>0</v>
      </c>
      <c r="AH5003" s="448">
        <f t="shared" si="914"/>
        <v>0</v>
      </c>
      <c r="AI5003" s="446"/>
      <c r="AJ5003" s="448">
        <v>0</v>
      </c>
      <c r="AK5003" s="87"/>
      <c r="AL5003" s="448">
        <v>0</v>
      </c>
      <c r="AM5003" s="448"/>
      <c r="AN5003" s="448">
        <v>0</v>
      </c>
      <c r="AO5003" s="448"/>
      <c r="AP5003" s="448">
        <v>0</v>
      </c>
      <c r="AQ5003" s="448"/>
    </row>
    <row r="5004" spans="2:43" ht="18" hidden="1" customHeight="1" x14ac:dyDescent="0.2">
      <c r="B5004" s="4"/>
      <c r="C5004" s="117"/>
      <c r="D5004" s="117"/>
      <c r="E5004" s="117"/>
      <c r="F5004" s="48"/>
      <c r="G5004" s="11"/>
      <c r="H5004" s="117"/>
      <c r="I5004" s="124"/>
      <c r="J5004" s="124"/>
      <c r="K5004" s="144"/>
      <c r="L5004" s="11"/>
      <c r="M5004" s="143"/>
      <c r="N5004" s="42"/>
      <c r="O5004" s="128"/>
      <c r="P5004" s="130"/>
      <c r="Q5004" s="130"/>
      <c r="R5004" s="72" t="s">
        <v>18</v>
      </c>
      <c r="S5004" s="181"/>
      <c r="T5004" s="73" t="s">
        <v>82</v>
      </c>
      <c r="V5004" s="74">
        <v>0</v>
      </c>
      <c r="X5004" s="74">
        <v>0</v>
      </c>
      <c r="Z5004" s="74">
        <v>0</v>
      </c>
      <c r="AB5004" s="74">
        <v>0</v>
      </c>
      <c r="AD5004" s="74">
        <v>0</v>
      </c>
      <c r="AF5004" s="74">
        <v>0</v>
      </c>
      <c r="AH5004" s="74">
        <f t="shared" si="914"/>
        <v>0</v>
      </c>
      <c r="AI5004" s="495"/>
      <c r="AJ5004" s="74">
        <v>0</v>
      </c>
      <c r="AK5004" s="8"/>
      <c r="AL5004" s="74">
        <v>0</v>
      </c>
      <c r="AM5004" s="74"/>
      <c r="AN5004" s="74">
        <v>0</v>
      </c>
      <c r="AO5004" s="74"/>
      <c r="AP5004" s="74">
        <v>0</v>
      </c>
      <c r="AQ5004" s="74"/>
    </row>
    <row r="5005" spans="2:43" ht="18" hidden="1" customHeight="1" x14ac:dyDescent="0.2">
      <c r="B5005" s="4"/>
      <c r="C5005" s="117"/>
      <c r="D5005" s="117"/>
      <c r="E5005" s="117"/>
      <c r="F5005" s="48"/>
      <c r="G5005" s="11"/>
      <c r="H5005" s="117"/>
      <c r="I5005" s="124"/>
      <c r="J5005" s="124"/>
      <c r="K5005" s="144"/>
      <c r="L5005" s="11"/>
      <c r="M5005" s="143"/>
      <c r="N5005" s="42"/>
      <c r="O5005" s="128"/>
      <c r="P5005" s="130"/>
      <c r="Q5005" s="131">
        <v>5</v>
      </c>
      <c r="R5005" s="68"/>
      <c r="S5005" s="35"/>
      <c r="T5005" s="69" t="s">
        <v>48</v>
      </c>
      <c r="U5005" s="92"/>
      <c r="V5005" s="70">
        <f>V5006</f>
        <v>0</v>
      </c>
      <c r="X5005" s="447">
        <f>X5006</f>
        <v>0</v>
      </c>
      <c r="Z5005" s="447">
        <f>Z5006</f>
        <v>0</v>
      </c>
      <c r="AB5005" s="447">
        <f>AB5006</f>
        <v>0</v>
      </c>
      <c r="AD5005" s="447">
        <f>AD5006</f>
        <v>0</v>
      </c>
      <c r="AF5005" s="447">
        <f>AF5006</f>
        <v>0</v>
      </c>
      <c r="AH5005" s="447">
        <f t="shared" si="914"/>
        <v>0</v>
      </c>
      <c r="AI5005" s="8"/>
      <c r="AJ5005" s="447">
        <f>AJ5006</f>
        <v>0</v>
      </c>
      <c r="AK5005" s="71"/>
      <c r="AL5005" s="447">
        <f>AL5006</f>
        <v>0</v>
      </c>
      <c r="AM5005" s="447"/>
      <c r="AN5005" s="447">
        <f>AN5006</f>
        <v>0</v>
      </c>
      <c r="AO5005" s="447"/>
      <c r="AP5005" s="447">
        <f>AP5006</f>
        <v>0</v>
      </c>
      <c r="AQ5005" s="447"/>
    </row>
    <row r="5006" spans="2:43" ht="18" hidden="1" customHeight="1" x14ac:dyDescent="0.2">
      <c r="B5006" s="4"/>
      <c r="C5006" s="117"/>
      <c r="D5006" s="117"/>
      <c r="E5006" s="117"/>
      <c r="F5006" s="48"/>
      <c r="G5006" s="11"/>
      <c r="H5006" s="117"/>
      <c r="I5006" s="124"/>
      <c r="J5006" s="124"/>
      <c r="K5006" s="144"/>
      <c r="L5006" s="11"/>
      <c r="M5006" s="143"/>
      <c r="N5006" s="42"/>
      <c r="O5006" s="128"/>
      <c r="P5006" s="130"/>
      <c r="Q5006" s="130"/>
      <c r="R5006" s="72" t="s">
        <v>3</v>
      </c>
      <c r="S5006" s="181"/>
      <c r="T5006" s="73" t="s">
        <v>551</v>
      </c>
      <c r="V5006" s="74">
        <v>0</v>
      </c>
      <c r="X5006" s="74">
        <v>0</v>
      </c>
      <c r="Z5006" s="74">
        <v>0</v>
      </c>
      <c r="AB5006" s="74">
        <v>0</v>
      </c>
      <c r="AD5006" s="74">
        <v>0</v>
      </c>
      <c r="AF5006" s="74">
        <v>0</v>
      </c>
      <c r="AH5006" s="74">
        <f t="shared" si="914"/>
        <v>0</v>
      </c>
      <c r="AI5006" s="446"/>
      <c r="AJ5006" s="74">
        <v>0</v>
      </c>
      <c r="AK5006" s="8"/>
      <c r="AL5006" s="74">
        <v>0</v>
      </c>
      <c r="AM5006" s="74"/>
      <c r="AN5006" s="74">
        <v>0</v>
      </c>
      <c r="AO5006" s="74"/>
      <c r="AP5006" s="74">
        <v>0</v>
      </c>
      <c r="AQ5006" s="74"/>
    </row>
    <row r="5007" spans="2:43" ht="18" customHeight="1" x14ac:dyDescent="0.2">
      <c r="B5007" s="4"/>
      <c r="C5007" s="117"/>
      <c r="D5007" s="117"/>
      <c r="E5007" s="117"/>
      <c r="F5007" s="48"/>
      <c r="G5007" s="11"/>
      <c r="H5007" s="117"/>
      <c r="I5007" s="124"/>
      <c r="J5007" s="124"/>
      <c r="K5007" s="144"/>
      <c r="L5007" s="11"/>
      <c r="M5007" s="143"/>
      <c r="N5007" s="42"/>
      <c r="O5007" s="128"/>
      <c r="P5007" s="130"/>
      <c r="Q5007" s="131">
        <v>6</v>
      </c>
      <c r="R5007" s="84"/>
      <c r="S5007" s="250"/>
      <c r="T5007" s="69" t="s">
        <v>19</v>
      </c>
      <c r="U5007" s="92"/>
      <c r="V5007" s="70">
        <f>V5008</f>
        <v>2000</v>
      </c>
      <c r="X5007" s="447">
        <f>X5008</f>
        <v>2500</v>
      </c>
      <c r="Z5007" s="447">
        <f>Z5008</f>
        <v>0</v>
      </c>
      <c r="AB5007" s="447">
        <f>AB5008</f>
        <v>0</v>
      </c>
      <c r="AD5007" s="447">
        <f>AD5008</f>
        <v>0</v>
      </c>
      <c r="AF5007" s="447">
        <f>AF5008</f>
        <v>0</v>
      </c>
      <c r="AH5007" s="447">
        <f t="shared" si="914"/>
        <v>0</v>
      </c>
      <c r="AI5007" s="8"/>
      <c r="AJ5007" s="447">
        <f>AJ5008</f>
        <v>0</v>
      </c>
      <c r="AK5007" s="71"/>
      <c r="AL5007" s="447">
        <f>AL5008</f>
        <v>500</v>
      </c>
      <c r="AM5007" s="447"/>
      <c r="AN5007" s="447">
        <f>AN5008</f>
        <v>1000</v>
      </c>
      <c r="AO5007" s="447"/>
      <c r="AP5007" s="447">
        <f>AP5008</f>
        <v>1000</v>
      </c>
      <c r="AQ5007" s="447"/>
    </row>
    <row r="5008" spans="2:43" ht="18" customHeight="1" x14ac:dyDescent="0.25">
      <c r="B5008" s="4"/>
      <c r="C5008" s="117"/>
      <c r="D5008" s="117"/>
      <c r="E5008" s="117"/>
      <c r="F5008" s="48"/>
      <c r="G5008" s="11"/>
      <c r="H5008" s="117"/>
      <c r="I5008" s="124"/>
      <c r="J5008" s="124"/>
      <c r="K5008" s="144"/>
      <c r="L5008" s="11"/>
      <c r="M5008" s="143"/>
      <c r="N5008" s="42"/>
      <c r="O5008" s="128"/>
      <c r="P5008" s="130"/>
      <c r="Q5008" s="130"/>
      <c r="R5008" s="72" t="s">
        <v>3</v>
      </c>
      <c r="S5008" s="181"/>
      <c r="T5008" s="73" t="s">
        <v>243</v>
      </c>
      <c r="V5008" s="497">
        <v>2000</v>
      </c>
      <c r="X5008" s="697">
        <v>2500</v>
      </c>
      <c r="Z5008" s="74">
        <v>0</v>
      </c>
      <c r="AB5008" s="74">
        <v>0</v>
      </c>
      <c r="AD5008" s="74">
        <v>0</v>
      </c>
      <c r="AF5008" s="696">
        <v>0</v>
      </c>
      <c r="AH5008" s="696">
        <f t="shared" si="914"/>
        <v>0</v>
      </c>
      <c r="AI5008" s="446"/>
      <c r="AJ5008" s="74">
        <v>0</v>
      </c>
      <c r="AK5008" s="8"/>
      <c r="AL5008" s="74">
        <v>500</v>
      </c>
      <c r="AM5008" s="74"/>
      <c r="AN5008" s="74">
        <v>1000</v>
      </c>
      <c r="AO5008" s="74"/>
      <c r="AP5008" s="74">
        <v>1000</v>
      </c>
      <c r="AQ5008" s="74"/>
    </row>
    <row r="5009" spans="2:43" ht="18" customHeight="1" x14ac:dyDescent="0.2">
      <c r="B5009" s="4"/>
      <c r="C5009" s="117"/>
      <c r="D5009" s="117"/>
      <c r="E5009" s="117"/>
      <c r="F5009" s="48"/>
      <c r="G5009" s="11"/>
      <c r="H5009" s="117"/>
      <c r="I5009" s="124"/>
      <c r="J5009" s="124"/>
      <c r="K5009" s="144"/>
      <c r="L5009" s="11"/>
      <c r="M5009" s="143"/>
      <c r="N5009" s="42"/>
      <c r="O5009" s="128"/>
      <c r="P5009" s="129">
        <v>3</v>
      </c>
      <c r="Q5009" s="129"/>
      <c r="R5009" s="64"/>
      <c r="S5009" s="234"/>
      <c r="T5009" s="65" t="s">
        <v>215</v>
      </c>
      <c r="U5009" s="155"/>
      <c r="V5009" s="66">
        <f>V5010+V5012+V5014</f>
        <v>3000</v>
      </c>
      <c r="X5009" s="66">
        <f>X5010+X5012+X5014</f>
        <v>3000</v>
      </c>
      <c r="Z5009" s="66">
        <f>Z5010+Z5012+Z5014</f>
        <v>1470</v>
      </c>
      <c r="AB5009" s="66">
        <f>AB5010+AB5012+AB5014</f>
        <v>300</v>
      </c>
      <c r="AD5009" s="66">
        <f>AD5010+AD5012+AD5014</f>
        <v>300</v>
      </c>
      <c r="AF5009" s="66">
        <f>AF5010+AF5012+AF5014</f>
        <v>0</v>
      </c>
      <c r="AH5009" s="66">
        <f t="shared" si="914"/>
        <v>300</v>
      </c>
      <c r="AI5009" s="8"/>
      <c r="AJ5009" s="66">
        <f>AJ5010+AJ5012+AJ5014</f>
        <v>80</v>
      </c>
      <c r="AK5009" s="67"/>
      <c r="AL5009" s="66">
        <f>AL5010+AL5012+AL5014</f>
        <v>670</v>
      </c>
      <c r="AM5009" s="66"/>
      <c r="AN5009" s="66">
        <f>AN5010+AN5012+AN5014</f>
        <v>730</v>
      </c>
      <c r="AO5009" s="66"/>
      <c r="AP5009" s="66">
        <f>AP5010+AP5012+AP5014</f>
        <v>730</v>
      </c>
      <c r="AQ5009" s="66"/>
    </row>
    <row r="5010" spans="2:43" ht="18" customHeight="1" x14ac:dyDescent="0.2">
      <c r="B5010" s="4"/>
      <c r="C5010" s="117"/>
      <c r="D5010" s="117"/>
      <c r="E5010" s="117"/>
      <c r="F5010" s="48"/>
      <c r="G5010" s="11"/>
      <c r="H5010" s="117"/>
      <c r="I5010" s="124"/>
      <c r="J5010" s="124"/>
      <c r="K5010" s="144"/>
      <c r="L5010" s="11"/>
      <c r="M5010" s="143"/>
      <c r="N5010" s="42"/>
      <c r="O5010" s="128"/>
      <c r="P5010" s="130"/>
      <c r="Q5010" s="131">
        <v>1</v>
      </c>
      <c r="R5010" s="68"/>
      <c r="S5010" s="35"/>
      <c r="T5010" s="69" t="s">
        <v>20</v>
      </c>
      <c r="U5010" s="92"/>
      <c r="V5010" s="70">
        <f>V5011</f>
        <v>1000</v>
      </c>
      <c r="X5010" s="447">
        <f>X5011</f>
        <v>1000</v>
      </c>
      <c r="Z5010" s="447">
        <f>Z5011</f>
        <v>640</v>
      </c>
      <c r="AB5010" s="447">
        <f>AB5011</f>
        <v>0</v>
      </c>
      <c r="AD5010" s="447">
        <f>AD5011</f>
        <v>0</v>
      </c>
      <c r="AF5010" s="447">
        <f>AF5011</f>
        <v>0</v>
      </c>
      <c r="AH5010" s="447">
        <f t="shared" si="914"/>
        <v>0</v>
      </c>
      <c r="AI5010" s="67"/>
      <c r="AJ5010" s="447">
        <f>AJ5011</f>
        <v>0</v>
      </c>
      <c r="AK5010" s="71"/>
      <c r="AL5010" s="447">
        <f>AL5011</f>
        <v>240</v>
      </c>
      <c r="AM5010" s="447"/>
      <c r="AN5010" s="447">
        <f>AN5011</f>
        <v>260</v>
      </c>
      <c r="AO5010" s="447"/>
      <c r="AP5010" s="447">
        <f>AP5011</f>
        <v>260</v>
      </c>
      <c r="AQ5010" s="447"/>
    </row>
    <row r="5011" spans="2:43" ht="18" customHeight="1" x14ac:dyDescent="0.25">
      <c r="B5011" s="4"/>
      <c r="C5011" s="117"/>
      <c r="D5011" s="117"/>
      <c r="E5011" s="117"/>
      <c r="F5011" s="48"/>
      <c r="G5011" s="11"/>
      <c r="H5011" s="117"/>
      <c r="I5011" s="124"/>
      <c r="J5011" s="124"/>
      <c r="K5011" s="144"/>
      <c r="L5011" s="11"/>
      <c r="M5011" s="143"/>
      <c r="N5011" s="42"/>
      <c r="O5011" s="128"/>
      <c r="P5011" s="130"/>
      <c r="Q5011" s="131"/>
      <c r="R5011" s="72" t="s">
        <v>3</v>
      </c>
      <c r="S5011" s="181"/>
      <c r="T5011" s="73" t="s">
        <v>20</v>
      </c>
      <c r="V5011" s="497">
        <v>1000</v>
      </c>
      <c r="X5011" s="697">
        <v>1000</v>
      </c>
      <c r="Z5011" s="74">
        <v>640</v>
      </c>
      <c r="AB5011" s="74">
        <v>0</v>
      </c>
      <c r="AD5011" s="74">
        <v>0</v>
      </c>
      <c r="AF5011" s="696">
        <v>0</v>
      </c>
      <c r="AH5011" s="696">
        <f t="shared" si="914"/>
        <v>0</v>
      </c>
      <c r="AI5011" s="446"/>
      <c r="AJ5011" s="74">
        <v>0</v>
      </c>
      <c r="AK5011" s="8"/>
      <c r="AL5011" s="74">
        <v>240</v>
      </c>
      <c r="AM5011" s="74"/>
      <c r="AN5011" s="74">
        <v>260</v>
      </c>
      <c r="AO5011" s="74"/>
      <c r="AP5011" s="74">
        <v>260</v>
      </c>
      <c r="AQ5011" s="74"/>
    </row>
    <row r="5012" spans="2:43" ht="18" customHeight="1" x14ac:dyDescent="0.2">
      <c r="B5012" s="4"/>
      <c r="C5012" s="117"/>
      <c r="D5012" s="117"/>
      <c r="E5012" s="117"/>
      <c r="F5012" s="48"/>
      <c r="G5012" s="11"/>
      <c r="H5012" s="117"/>
      <c r="I5012" s="124"/>
      <c r="J5012" s="124"/>
      <c r="K5012" s="144"/>
      <c r="L5012" s="11"/>
      <c r="M5012" s="143"/>
      <c r="N5012" s="42"/>
      <c r="O5012" s="128"/>
      <c r="P5012" s="130"/>
      <c r="Q5012" s="131">
        <v>2</v>
      </c>
      <c r="R5012" s="68"/>
      <c r="S5012" s="35"/>
      <c r="T5012" s="69" t="s">
        <v>21</v>
      </c>
      <c r="U5012" s="92"/>
      <c r="V5012" s="70">
        <f>V5013</f>
        <v>1000</v>
      </c>
      <c r="X5012" s="447">
        <f>X5013</f>
        <v>1000</v>
      </c>
      <c r="Z5012" s="447">
        <f>Z5013</f>
        <v>370</v>
      </c>
      <c r="AB5012" s="447">
        <f>AB5013</f>
        <v>300</v>
      </c>
      <c r="AD5012" s="447">
        <f>AD5013</f>
        <v>300</v>
      </c>
      <c r="AF5012" s="447">
        <f>AF5013</f>
        <v>0</v>
      </c>
      <c r="AH5012" s="447">
        <f t="shared" ref="AH5012:AH5075" si="930">AD5012+AF5012</f>
        <v>300</v>
      </c>
      <c r="AI5012" s="8"/>
      <c r="AJ5012" s="447">
        <f>AJ5013</f>
        <v>80</v>
      </c>
      <c r="AK5012" s="71"/>
      <c r="AL5012" s="447">
        <f>AL5013</f>
        <v>250</v>
      </c>
      <c r="AM5012" s="447"/>
      <c r="AN5012" s="447">
        <f>AN5013</f>
        <v>270</v>
      </c>
      <c r="AO5012" s="447"/>
      <c r="AP5012" s="447">
        <f>AP5013</f>
        <v>270</v>
      </c>
      <c r="AQ5012" s="447"/>
    </row>
    <row r="5013" spans="2:43" ht="18" customHeight="1" x14ac:dyDescent="0.25">
      <c r="B5013" s="4"/>
      <c r="C5013" s="117"/>
      <c r="D5013" s="117"/>
      <c r="E5013" s="117"/>
      <c r="F5013" s="48"/>
      <c r="G5013" s="11"/>
      <c r="H5013" s="117"/>
      <c r="I5013" s="124"/>
      <c r="J5013" s="124"/>
      <c r="K5013" s="144"/>
      <c r="L5013" s="11"/>
      <c r="M5013" s="143"/>
      <c r="N5013" s="42"/>
      <c r="O5013" s="128"/>
      <c r="P5013" s="130"/>
      <c r="Q5013" s="130"/>
      <c r="R5013" s="72" t="s">
        <v>3</v>
      </c>
      <c r="S5013" s="181"/>
      <c r="T5013" s="73" t="s">
        <v>21</v>
      </c>
      <c r="V5013" s="497">
        <v>1000</v>
      </c>
      <c r="X5013" s="697">
        <v>1000</v>
      </c>
      <c r="Z5013" s="74">
        <v>370</v>
      </c>
      <c r="AB5013" s="74">
        <v>300</v>
      </c>
      <c r="AD5013" s="74">
        <v>300</v>
      </c>
      <c r="AF5013" s="696">
        <v>0</v>
      </c>
      <c r="AH5013" s="696">
        <f t="shared" si="930"/>
        <v>300</v>
      </c>
      <c r="AI5013" s="446"/>
      <c r="AJ5013" s="74">
        <f t="shared" ref="AJ5013" si="931">CEILING(AB5013*25/100,10)</f>
        <v>80</v>
      </c>
      <c r="AK5013" s="8"/>
      <c r="AL5013" s="74">
        <v>250</v>
      </c>
      <c r="AM5013" s="74"/>
      <c r="AN5013" s="74">
        <v>270</v>
      </c>
      <c r="AO5013" s="74"/>
      <c r="AP5013" s="74">
        <v>270</v>
      </c>
      <c r="AQ5013" s="74"/>
    </row>
    <row r="5014" spans="2:43" ht="18" customHeight="1" x14ac:dyDescent="0.2">
      <c r="B5014" s="4"/>
      <c r="C5014" s="117"/>
      <c r="D5014" s="117"/>
      <c r="E5014" s="117"/>
      <c r="F5014" s="48"/>
      <c r="G5014" s="11"/>
      <c r="H5014" s="117"/>
      <c r="I5014" s="124"/>
      <c r="J5014" s="124"/>
      <c r="K5014" s="144"/>
      <c r="L5014" s="11"/>
      <c r="M5014" s="143"/>
      <c r="N5014" s="42"/>
      <c r="O5014" s="128"/>
      <c r="P5014" s="130"/>
      <c r="Q5014" s="131">
        <v>3</v>
      </c>
      <c r="R5014" s="68"/>
      <c r="S5014" s="35"/>
      <c r="T5014" s="69" t="s">
        <v>22</v>
      </c>
      <c r="U5014" s="92"/>
      <c r="V5014" s="70">
        <f>V5015</f>
        <v>1000</v>
      </c>
      <c r="X5014" s="447">
        <f>X5015</f>
        <v>1000</v>
      </c>
      <c r="Z5014" s="447">
        <f>Z5015</f>
        <v>460</v>
      </c>
      <c r="AB5014" s="447">
        <f>AB5015</f>
        <v>0</v>
      </c>
      <c r="AD5014" s="447">
        <f>AD5015</f>
        <v>0</v>
      </c>
      <c r="AF5014" s="447">
        <f>AF5015</f>
        <v>0</v>
      </c>
      <c r="AH5014" s="447">
        <f t="shared" si="930"/>
        <v>0</v>
      </c>
      <c r="AI5014" s="8"/>
      <c r="AJ5014" s="447">
        <f>AJ5015</f>
        <v>0</v>
      </c>
      <c r="AK5014" s="71"/>
      <c r="AL5014" s="447">
        <f>AL5015</f>
        <v>180</v>
      </c>
      <c r="AM5014" s="447"/>
      <c r="AN5014" s="447">
        <f>AN5015</f>
        <v>200</v>
      </c>
      <c r="AO5014" s="447"/>
      <c r="AP5014" s="447">
        <f>AP5015</f>
        <v>200</v>
      </c>
      <c r="AQ5014" s="447"/>
    </row>
    <row r="5015" spans="2:43" ht="18" customHeight="1" x14ac:dyDescent="0.25">
      <c r="B5015" s="4"/>
      <c r="C5015" s="117"/>
      <c r="D5015" s="117"/>
      <c r="E5015" s="117"/>
      <c r="F5015" s="48"/>
      <c r="G5015" s="11"/>
      <c r="H5015" s="117"/>
      <c r="I5015" s="124"/>
      <c r="J5015" s="124"/>
      <c r="K5015" s="144"/>
      <c r="L5015" s="11"/>
      <c r="M5015" s="143"/>
      <c r="N5015" s="42"/>
      <c r="O5015" s="128"/>
      <c r="P5015" s="130"/>
      <c r="Q5015" s="130"/>
      <c r="R5015" s="72" t="s">
        <v>3</v>
      </c>
      <c r="S5015" s="181"/>
      <c r="T5015" s="73" t="s">
        <v>22</v>
      </c>
      <c r="V5015" s="506">
        <v>1000</v>
      </c>
      <c r="X5015" s="769">
        <v>1000</v>
      </c>
      <c r="Z5015" s="74">
        <v>460</v>
      </c>
      <c r="AB5015" s="74">
        <v>0</v>
      </c>
      <c r="AD5015" s="74">
        <v>0</v>
      </c>
      <c r="AF5015" s="696">
        <v>0</v>
      </c>
      <c r="AH5015" s="696">
        <f t="shared" si="930"/>
        <v>0</v>
      </c>
      <c r="AI5015" s="446"/>
      <c r="AJ5015" s="74">
        <v>0</v>
      </c>
      <c r="AK5015" s="8"/>
      <c r="AL5015" s="74">
        <v>180</v>
      </c>
      <c r="AM5015" s="74"/>
      <c r="AN5015" s="74">
        <v>200</v>
      </c>
      <c r="AO5015" s="74"/>
      <c r="AP5015" s="74">
        <v>200</v>
      </c>
      <c r="AQ5015" s="74"/>
    </row>
    <row r="5016" spans="2:43" ht="18" customHeight="1" x14ac:dyDescent="0.2">
      <c r="B5016" s="4"/>
      <c r="C5016" s="117"/>
      <c r="D5016" s="117"/>
      <c r="E5016" s="117"/>
      <c r="F5016" s="48"/>
      <c r="G5016" s="11"/>
      <c r="H5016" s="117"/>
      <c r="I5016" s="124"/>
      <c r="J5016" s="124"/>
      <c r="K5016" s="144"/>
      <c r="L5016" s="11"/>
      <c r="M5016" s="143"/>
      <c r="N5016" s="42"/>
      <c r="O5016" s="128"/>
      <c r="P5016" s="129">
        <v>5</v>
      </c>
      <c r="Q5016" s="129"/>
      <c r="R5016" s="64"/>
      <c r="S5016" s="234"/>
      <c r="T5016" s="65" t="s">
        <v>24</v>
      </c>
      <c r="U5016" s="155"/>
      <c r="V5016" s="66">
        <f>V5017</f>
        <v>1000</v>
      </c>
      <c r="X5016" s="66">
        <f>X5017</f>
        <v>1500</v>
      </c>
      <c r="Z5016" s="66">
        <f>Z5017</f>
        <v>200</v>
      </c>
      <c r="AB5016" s="66">
        <f>AB5017</f>
        <v>300</v>
      </c>
      <c r="AD5016" s="66">
        <f>AD5017</f>
        <v>300</v>
      </c>
      <c r="AF5016" s="66">
        <f>AF5017</f>
        <v>0</v>
      </c>
      <c r="AH5016" s="66">
        <f t="shared" si="930"/>
        <v>300</v>
      </c>
      <c r="AI5016" s="8"/>
      <c r="AJ5016" s="66">
        <f>AJ5017</f>
        <v>110</v>
      </c>
      <c r="AK5016" s="67"/>
      <c r="AL5016" s="66">
        <f t="shared" ref="AL5016:AP5017" si="932">AL5017</f>
        <v>1000</v>
      </c>
      <c r="AM5016" s="66"/>
      <c r="AN5016" s="66">
        <f t="shared" si="932"/>
        <v>1000</v>
      </c>
      <c r="AO5016" s="66"/>
      <c r="AP5016" s="66">
        <f t="shared" si="932"/>
        <v>1000</v>
      </c>
      <c r="AQ5016" s="66"/>
    </row>
    <row r="5017" spans="2:43" ht="18" customHeight="1" x14ac:dyDescent="0.2">
      <c r="B5017" s="4"/>
      <c r="C5017" s="117"/>
      <c r="D5017" s="117"/>
      <c r="E5017" s="117"/>
      <c r="F5017" s="48"/>
      <c r="G5017" s="11"/>
      <c r="H5017" s="117"/>
      <c r="I5017" s="124"/>
      <c r="J5017" s="124"/>
      <c r="K5017" s="144"/>
      <c r="L5017" s="11"/>
      <c r="M5017" s="143"/>
      <c r="N5017" s="42"/>
      <c r="O5017" s="128"/>
      <c r="P5017" s="130"/>
      <c r="Q5017" s="131">
        <v>2</v>
      </c>
      <c r="R5017" s="68"/>
      <c r="S5017" s="35"/>
      <c r="T5017" s="69" t="s">
        <v>25</v>
      </c>
      <c r="U5017" s="92"/>
      <c r="V5017" s="70">
        <f>V5018</f>
        <v>1000</v>
      </c>
      <c r="X5017" s="447">
        <f>X5018</f>
        <v>1500</v>
      </c>
      <c r="Z5017" s="447">
        <f>Z5018</f>
        <v>200</v>
      </c>
      <c r="AB5017" s="447">
        <f>AB5018</f>
        <v>300</v>
      </c>
      <c r="AD5017" s="447">
        <f>AD5018</f>
        <v>300</v>
      </c>
      <c r="AF5017" s="447">
        <f>AF5018</f>
        <v>0</v>
      </c>
      <c r="AH5017" s="447">
        <f t="shared" si="930"/>
        <v>300</v>
      </c>
      <c r="AI5017" s="67"/>
      <c r="AJ5017" s="447">
        <f>AJ5018</f>
        <v>110</v>
      </c>
      <c r="AK5017" s="71"/>
      <c r="AL5017" s="447">
        <f t="shared" si="932"/>
        <v>1000</v>
      </c>
      <c r="AM5017" s="447"/>
      <c r="AN5017" s="447">
        <f t="shared" si="932"/>
        <v>1000</v>
      </c>
      <c r="AO5017" s="447"/>
      <c r="AP5017" s="447">
        <f t="shared" si="932"/>
        <v>1000</v>
      </c>
      <c r="AQ5017" s="447"/>
    </row>
    <row r="5018" spans="2:43" ht="18" customHeight="1" x14ac:dyDescent="0.25">
      <c r="B5018" s="4"/>
      <c r="C5018" s="117"/>
      <c r="D5018" s="117"/>
      <c r="E5018" s="117"/>
      <c r="F5018" s="48"/>
      <c r="G5018" s="11"/>
      <c r="H5018" s="117"/>
      <c r="I5018" s="124"/>
      <c r="J5018" s="124"/>
      <c r="K5018" s="144"/>
      <c r="L5018" s="11"/>
      <c r="M5018" s="143"/>
      <c r="N5018" s="42"/>
      <c r="O5018" s="128"/>
      <c r="P5018" s="130"/>
      <c r="Q5018" s="130"/>
      <c r="R5018" s="72" t="s">
        <v>0</v>
      </c>
      <c r="S5018" s="181"/>
      <c r="T5018" s="73" t="s">
        <v>221</v>
      </c>
      <c r="V5018" s="527">
        <v>1000</v>
      </c>
      <c r="X5018" s="770">
        <v>1500</v>
      </c>
      <c r="Z5018" s="74">
        <v>200</v>
      </c>
      <c r="AB5018" s="74">
        <v>300</v>
      </c>
      <c r="AD5018" s="74">
        <v>300</v>
      </c>
      <c r="AF5018" s="696">
        <v>0</v>
      </c>
      <c r="AH5018" s="696">
        <f t="shared" si="930"/>
        <v>300</v>
      </c>
      <c r="AI5018" s="446"/>
      <c r="AJ5018" s="74">
        <f>CEILING(AB5018*35/100,10)</f>
        <v>110</v>
      </c>
      <c r="AK5018" s="8"/>
      <c r="AL5018" s="74">
        <v>1000</v>
      </c>
      <c r="AM5018" s="74"/>
      <c r="AN5018" s="74">
        <v>1000</v>
      </c>
      <c r="AO5018" s="74"/>
      <c r="AP5018" s="74">
        <v>1000</v>
      </c>
      <c r="AQ5018" s="74"/>
    </row>
    <row r="5019" spans="2:43" ht="18" customHeight="1" x14ac:dyDescent="0.2">
      <c r="B5019" s="4"/>
      <c r="C5019" s="117"/>
      <c r="D5019" s="117"/>
      <c r="E5019" s="117"/>
      <c r="F5019" s="48"/>
      <c r="G5019" s="11"/>
      <c r="H5019" s="117"/>
      <c r="I5019" s="124"/>
      <c r="J5019" s="124"/>
      <c r="K5019" s="144"/>
      <c r="L5019" s="11"/>
      <c r="M5019" s="143"/>
      <c r="N5019" s="42"/>
      <c r="O5019" s="128"/>
      <c r="P5019" s="129">
        <v>7</v>
      </c>
      <c r="Q5019" s="129"/>
      <c r="R5019" s="64"/>
      <c r="S5019" s="234"/>
      <c r="T5019" s="65" t="s">
        <v>343</v>
      </c>
      <c r="U5019" s="155"/>
      <c r="V5019" s="66">
        <f>V5020</f>
        <v>1000</v>
      </c>
      <c r="X5019" s="66">
        <f>X5020</f>
        <v>1000</v>
      </c>
      <c r="Z5019" s="66">
        <f>Z5020</f>
        <v>1100</v>
      </c>
      <c r="AB5019" s="66">
        <f>AB5020</f>
        <v>1500</v>
      </c>
      <c r="AD5019" s="66">
        <f>AD5020</f>
        <v>1575</v>
      </c>
      <c r="AF5019" s="66">
        <f>AF5020</f>
        <v>0</v>
      </c>
      <c r="AH5019" s="66">
        <f t="shared" si="930"/>
        <v>1575</v>
      </c>
      <c r="AI5019" s="8"/>
      <c r="AJ5019" s="66">
        <f>AJ5020</f>
        <v>380</v>
      </c>
      <c r="AK5019" s="67"/>
      <c r="AL5019" s="66">
        <f t="shared" ref="AL5019:AP5020" si="933">AL5020</f>
        <v>1000</v>
      </c>
      <c r="AM5019" s="66"/>
      <c r="AN5019" s="66">
        <f t="shared" si="933"/>
        <v>1000</v>
      </c>
      <c r="AO5019" s="66"/>
      <c r="AP5019" s="66">
        <f t="shared" si="933"/>
        <v>1000</v>
      </c>
      <c r="AQ5019" s="66"/>
    </row>
    <row r="5020" spans="2:43" ht="18" customHeight="1" x14ac:dyDescent="0.2">
      <c r="B5020" s="4"/>
      <c r="C5020" s="117"/>
      <c r="D5020" s="117"/>
      <c r="E5020" s="117"/>
      <c r="F5020" s="48"/>
      <c r="G5020" s="11"/>
      <c r="H5020" s="117"/>
      <c r="I5020" s="124"/>
      <c r="J5020" s="124"/>
      <c r="K5020" s="144"/>
      <c r="L5020" s="11"/>
      <c r="M5020" s="143"/>
      <c r="N5020" s="42"/>
      <c r="O5020" s="128"/>
      <c r="P5020" s="130"/>
      <c r="Q5020" s="131">
        <v>3</v>
      </c>
      <c r="R5020" s="68"/>
      <c r="S5020" s="35"/>
      <c r="T5020" s="69" t="s">
        <v>224</v>
      </c>
      <c r="U5020" s="92"/>
      <c r="V5020" s="70">
        <f>V5021</f>
        <v>1000</v>
      </c>
      <c r="X5020" s="447">
        <f>X5021</f>
        <v>1000</v>
      </c>
      <c r="Z5020" s="447">
        <f>Z5021</f>
        <v>1100</v>
      </c>
      <c r="AB5020" s="447">
        <f>AB5021</f>
        <v>1500</v>
      </c>
      <c r="AD5020" s="447">
        <f>AD5021</f>
        <v>1575</v>
      </c>
      <c r="AF5020" s="447">
        <f>AF5021</f>
        <v>0</v>
      </c>
      <c r="AH5020" s="447">
        <f t="shared" si="930"/>
        <v>1575</v>
      </c>
      <c r="AI5020" s="67"/>
      <c r="AJ5020" s="447">
        <f>AJ5021</f>
        <v>380</v>
      </c>
      <c r="AK5020" s="71"/>
      <c r="AL5020" s="447">
        <f t="shared" si="933"/>
        <v>1000</v>
      </c>
      <c r="AM5020" s="447"/>
      <c r="AN5020" s="447">
        <f t="shared" si="933"/>
        <v>1000</v>
      </c>
      <c r="AO5020" s="447"/>
      <c r="AP5020" s="447">
        <f t="shared" si="933"/>
        <v>1000</v>
      </c>
      <c r="AQ5020" s="447"/>
    </row>
    <row r="5021" spans="2:43" ht="18" customHeight="1" x14ac:dyDescent="0.25">
      <c r="B5021" s="4"/>
      <c r="C5021" s="117"/>
      <c r="D5021" s="117"/>
      <c r="E5021" s="117"/>
      <c r="F5021" s="48"/>
      <c r="G5021" s="11"/>
      <c r="H5021" s="117"/>
      <c r="I5021" s="124"/>
      <c r="J5021" s="124"/>
      <c r="K5021" s="144"/>
      <c r="L5021" s="11"/>
      <c r="M5021" s="143"/>
      <c r="N5021" s="42"/>
      <c r="O5021" s="128"/>
      <c r="P5021" s="130"/>
      <c r="Q5021" s="131"/>
      <c r="R5021" s="72" t="s">
        <v>0</v>
      </c>
      <c r="S5021" s="181"/>
      <c r="T5021" s="73" t="s">
        <v>53</v>
      </c>
      <c r="V5021" s="553">
        <v>1000</v>
      </c>
      <c r="X5021" s="771">
        <v>1000</v>
      </c>
      <c r="Z5021" s="74">
        <v>1100</v>
      </c>
      <c r="AB5021" s="74">
        <v>1500</v>
      </c>
      <c r="AD5021" s="74">
        <v>1575</v>
      </c>
      <c r="AF5021" s="696">
        <v>0</v>
      </c>
      <c r="AH5021" s="696">
        <f t="shared" si="930"/>
        <v>1575</v>
      </c>
      <c r="AI5021" s="446"/>
      <c r="AJ5021" s="74">
        <f t="shared" ref="AJ5021" si="934">CEILING(AB5021*25/100,10)</f>
        <v>380</v>
      </c>
      <c r="AK5021" s="8"/>
      <c r="AL5021" s="74">
        <v>1000</v>
      </c>
      <c r="AM5021" s="74"/>
      <c r="AN5021" s="74">
        <v>1000</v>
      </c>
      <c r="AO5021" s="74"/>
      <c r="AP5021" s="74">
        <v>1000</v>
      </c>
      <c r="AQ5021" s="74"/>
    </row>
    <row r="5022" spans="2:43" ht="18" hidden="1" customHeight="1" x14ac:dyDescent="0.2">
      <c r="B5022" s="4"/>
      <c r="C5022" s="117"/>
      <c r="D5022" s="117"/>
      <c r="E5022" s="117"/>
      <c r="F5022" s="48"/>
      <c r="G5022" s="11"/>
      <c r="H5022" s="117"/>
      <c r="I5022" s="124"/>
      <c r="J5022" s="124"/>
      <c r="K5022" s="144"/>
      <c r="L5022" s="11"/>
      <c r="M5022" s="143"/>
      <c r="N5022" s="42"/>
      <c r="O5022" s="128"/>
      <c r="P5022" s="129">
        <v>9</v>
      </c>
      <c r="Q5022" s="129"/>
      <c r="R5022" s="64"/>
      <c r="S5022" s="234"/>
      <c r="T5022" s="65" t="s">
        <v>217</v>
      </c>
      <c r="U5022" s="155"/>
      <c r="V5022" s="66">
        <f>V5023+V5025</f>
        <v>0</v>
      </c>
      <c r="X5022" s="66">
        <f>X5023+X5025</f>
        <v>0</v>
      </c>
      <c r="Z5022" s="66">
        <f>Z5023+Z5025</f>
        <v>0</v>
      </c>
      <c r="AB5022" s="66">
        <f>AB5023+AB5025</f>
        <v>0</v>
      </c>
      <c r="AD5022" s="66" t="e">
        <f>#REF!+AD5025</f>
        <v>#REF!</v>
      </c>
      <c r="AF5022" s="66">
        <f>AF5023+AF5025</f>
        <v>0</v>
      </c>
      <c r="AH5022" s="66" t="e">
        <f t="shared" si="930"/>
        <v>#REF!</v>
      </c>
      <c r="AI5022" s="8"/>
      <c r="AJ5022" s="66">
        <f>AJ5023+AJ5025</f>
        <v>0</v>
      </c>
      <c r="AK5022" s="67"/>
      <c r="AL5022" s="66">
        <f>AL5023+AL5025</f>
        <v>0</v>
      </c>
      <c r="AM5022" s="66"/>
      <c r="AN5022" s="66">
        <f>AN5023+AN5025</f>
        <v>0</v>
      </c>
      <c r="AO5022" s="66"/>
      <c r="AP5022" s="66">
        <f>AP5023+AP5025</f>
        <v>0</v>
      </c>
      <c r="AQ5022" s="66"/>
    </row>
    <row r="5023" spans="2:43" ht="18" hidden="1" customHeight="1" x14ac:dyDescent="0.2">
      <c r="B5023" s="4"/>
      <c r="C5023" s="117"/>
      <c r="D5023" s="117"/>
      <c r="E5023" s="117"/>
      <c r="F5023" s="48"/>
      <c r="G5023" s="11"/>
      <c r="H5023" s="117"/>
      <c r="I5023" s="124"/>
      <c r="J5023" s="124"/>
      <c r="K5023" s="144"/>
      <c r="L5023" s="11"/>
      <c r="M5023" s="143"/>
      <c r="N5023" s="42"/>
      <c r="O5023" s="128"/>
      <c r="P5023" s="130"/>
      <c r="Q5023" s="131">
        <v>1</v>
      </c>
      <c r="R5023" s="68"/>
      <c r="S5023" s="35"/>
      <c r="T5023" s="69" t="s">
        <v>231</v>
      </c>
      <c r="U5023" s="92"/>
      <c r="V5023" s="70">
        <f>V5024</f>
        <v>0</v>
      </c>
      <c r="X5023" s="447">
        <f>X5024</f>
        <v>0</v>
      </c>
      <c r="Z5023" s="447">
        <f>Z5024</f>
        <v>0</v>
      </c>
      <c r="AB5023" s="447">
        <f>AB5024</f>
        <v>0</v>
      </c>
      <c r="AD5023" s="447">
        <f>AD5024</f>
        <v>0</v>
      </c>
      <c r="AF5023" s="447">
        <f>AF5024</f>
        <v>0</v>
      </c>
      <c r="AH5023" s="447">
        <f t="shared" si="930"/>
        <v>0</v>
      </c>
      <c r="AI5023" s="67"/>
      <c r="AJ5023" s="447">
        <f>AJ5024</f>
        <v>0</v>
      </c>
      <c r="AK5023" s="71"/>
      <c r="AL5023" s="447">
        <f>AL5024</f>
        <v>0</v>
      </c>
      <c r="AM5023" s="447"/>
      <c r="AN5023" s="447">
        <f>AN5024</f>
        <v>0</v>
      </c>
      <c r="AO5023" s="447"/>
      <c r="AP5023" s="447">
        <f>AP5024</f>
        <v>0</v>
      </c>
      <c r="AQ5023" s="447"/>
    </row>
    <row r="5024" spans="2:43" ht="18" hidden="1" customHeight="1" x14ac:dyDescent="0.2">
      <c r="B5024" s="4"/>
      <c r="C5024" s="117"/>
      <c r="D5024" s="117"/>
      <c r="E5024" s="117"/>
      <c r="F5024" s="48"/>
      <c r="G5024" s="11"/>
      <c r="H5024" s="117"/>
      <c r="I5024" s="124"/>
      <c r="J5024" s="124"/>
      <c r="K5024" s="144"/>
      <c r="L5024" s="11"/>
      <c r="M5024" s="143"/>
      <c r="N5024" s="42"/>
      <c r="O5024" s="128"/>
      <c r="P5024" s="130"/>
      <c r="Q5024" s="131"/>
      <c r="R5024" s="72" t="s">
        <v>3</v>
      </c>
      <c r="S5024" s="181"/>
      <c r="T5024" s="73" t="s">
        <v>231</v>
      </c>
      <c r="V5024" s="74">
        <v>0</v>
      </c>
      <c r="X5024" s="74">
        <v>0</v>
      </c>
      <c r="Z5024" s="74">
        <v>0</v>
      </c>
      <c r="AB5024" s="74">
        <v>0</v>
      </c>
      <c r="AD5024" s="74">
        <v>0</v>
      </c>
      <c r="AF5024" s="74">
        <v>0</v>
      </c>
      <c r="AH5024" s="74">
        <f t="shared" si="930"/>
        <v>0</v>
      </c>
      <c r="AI5024" s="446"/>
      <c r="AJ5024" s="74">
        <v>0</v>
      </c>
      <c r="AK5024" s="8"/>
      <c r="AL5024" s="74">
        <v>0</v>
      </c>
      <c r="AM5024" s="74"/>
      <c r="AN5024" s="74">
        <v>0</v>
      </c>
      <c r="AO5024" s="74"/>
      <c r="AP5024" s="74">
        <v>0</v>
      </c>
      <c r="AQ5024" s="74"/>
    </row>
    <row r="5025" spans="2:43" ht="18" hidden="1" customHeight="1" x14ac:dyDescent="0.2">
      <c r="B5025" s="4"/>
      <c r="C5025" s="117"/>
      <c r="D5025" s="117"/>
      <c r="E5025" s="117"/>
      <c r="F5025" s="48"/>
      <c r="G5025" s="11"/>
      <c r="H5025" s="117"/>
      <c r="I5025" s="124"/>
      <c r="J5025" s="124"/>
      <c r="K5025" s="144"/>
      <c r="L5025" s="11"/>
      <c r="M5025" s="143"/>
      <c r="N5025" s="42"/>
      <c r="O5025" s="128"/>
      <c r="P5025" s="130"/>
      <c r="Q5025" s="131">
        <v>2</v>
      </c>
      <c r="R5025" s="68"/>
      <c r="S5025" s="35"/>
      <c r="T5025" s="69" t="s">
        <v>232</v>
      </c>
      <c r="U5025" s="92"/>
      <c r="V5025" s="70">
        <f>V5026</f>
        <v>0</v>
      </c>
      <c r="X5025" s="447">
        <f>X5026</f>
        <v>0</v>
      </c>
      <c r="Z5025" s="447">
        <f>Z5026</f>
        <v>0</v>
      </c>
      <c r="AB5025" s="447">
        <f>AB5026</f>
        <v>0</v>
      </c>
      <c r="AD5025" s="447">
        <f>AD5026</f>
        <v>0</v>
      </c>
      <c r="AF5025" s="447">
        <f>AF5026</f>
        <v>0</v>
      </c>
      <c r="AH5025" s="447">
        <f t="shared" si="930"/>
        <v>0</v>
      </c>
      <c r="AI5025" s="8"/>
      <c r="AJ5025" s="447">
        <f>AJ5026</f>
        <v>0</v>
      </c>
      <c r="AK5025" s="71"/>
      <c r="AL5025" s="447">
        <f>AL5026</f>
        <v>0</v>
      </c>
      <c r="AM5025" s="447"/>
      <c r="AN5025" s="447">
        <f>AN5026</f>
        <v>0</v>
      </c>
      <c r="AO5025" s="447"/>
      <c r="AP5025" s="447">
        <f>AP5026</f>
        <v>0</v>
      </c>
      <c r="AQ5025" s="447"/>
    </row>
    <row r="5026" spans="2:43" ht="18" hidden="1" customHeight="1" x14ac:dyDescent="0.2">
      <c r="B5026" s="4"/>
      <c r="C5026" s="117"/>
      <c r="D5026" s="117"/>
      <c r="E5026" s="117"/>
      <c r="F5026" s="48"/>
      <c r="G5026" s="11"/>
      <c r="H5026" s="117"/>
      <c r="I5026" s="124"/>
      <c r="J5026" s="124"/>
      <c r="K5026" s="144"/>
      <c r="L5026" s="11"/>
      <c r="M5026" s="143"/>
      <c r="N5026" s="42"/>
      <c r="O5026" s="128"/>
      <c r="P5026" s="130"/>
      <c r="Q5026" s="131"/>
      <c r="R5026" s="72" t="s">
        <v>3</v>
      </c>
      <c r="S5026" s="181"/>
      <c r="T5026" s="77" t="s">
        <v>232</v>
      </c>
      <c r="U5026" s="141"/>
      <c r="V5026" s="74">
        <v>0</v>
      </c>
      <c r="X5026" s="74">
        <v>0</v>
      </c>
      <c r="Z5026" s="74">
        <v>0</v>
      </c>
      <c r="AB5026" s="74">
        <v>0</v>
      </c>
      <c r="AD5026" s="74">
        <v>0</v>
      </c>
      <c r="AF5026" s="74">
        <v>0</v>
      </c>
      <c r="AH5026" s="74">
        <f t="shared" si="930"/>
        <v>0</v>
      </c>
      <c r="AI5026" s="446"/>
      <c r="AJ5026" s="74">
        <v>0</v>
      </c>
      <c r="AK5026" s="8"/>
      <c r="AL5026" s="74">
        <v>0</v>
      </c>
      <c r="AM5026" s="74"/>
      <c r="AN5026" s="74">
        <v>0</v>
      </c>
      <c r="AO5026" s="74"/>
      <c r="AP5026" s="74">
        <v>0</v>
      </c>
      <c r="AQ5026" s="74"/>
    </row>
    <row r="5027" spans="2:43" ht="18" hidden="1" customHeight="1" x14ac:dyDescent="0.2">
      <c r="B5027" s="4"/>
      <c r="C5027" s="117"/>
      <c r="D5027" s="117"/>
      <c r="E5027" s="117"/>
      <c r="F5027" s="48"/>
      <c r="G5027" s="11"/>
      <c r="H5027" s="117"/>
      <c r="I5027" s="124"/>
      <c r="J5027" s="124"/>
      <c r="K5027" s="144"/>
      <c r="L5027" s="11"/>
      <c r="M5027" s="143"/>
      <c r="N5027" s="42"/>
      <c r="O5027" s="133" t="s">
        <v>55</v>
      </c>
      <c r="P5027" s="134"/>
      <c r="Q5027" s="134"/>
      <c r="R5027" s="79"/>
      <c r="S5027" s="252"/>
      <c r="T5027" s="80" t="s">
        <v>29</v>
      </c>
      <c r="U5027" s="242"/>
      <c r="V5027" s="88">
        <f>V5028</f>
        <v>0</v>
      </c>
      <c r="X5027" s="88">
        <f>X5028</f>
        <v>0</v>
      </c>
      <c r="Z5027" s="88">
        <f>Z5028</f>
        <v>0</v>
      </c>
      <c r="AB5027" s="88">
        <f>AB5028</f>
        <v>0</v>
      </c>
      <c r="AD5027" s="88" t="e">
        <f>#REF!</f>
        <v>#REF!</v>
      </c>
      <c r="AF5027" s="88">
        <f>AF5028</f>
        <v>0</v>
      </c>
      <c r="AH5027" s="88" t="e">
        <f t="shared" si="930"/>
        <v>#REF!</v>
      </c>
      <c r="AI5027" s="8"/>
      <c r="AJ5027" s="88">
        <f>AJ5028</f>
        <v>0</v>
      </c>
      <c r="AK5027" s="89"/>
      <c r="AL5027" s="88">
        <f t="shared" ref="AL5027:AP5029" si="935">AL5028</f>
        <v>0</v>
      </c>
      <c r="AM5027" s="88"/>
      <c r="AN5027" s="88">
        <f t="shared" si="935"/>
        <v>0</v>
      </c>
      <c r="AO5027" s="88"/>
      <c r="AP5027" s="88">
        <f t="shared" si="935"/>
        <v>0</v>
      </c>
      <c r="AQ5027" s="88"/>
    </row>
    <row r="5028" spans="2:43" ht="18" hidden="1" customHeight="1" x14ac:dyDescent="0.2">
      <c r="B5028" s="4"/>
      <c r="C5028" s="117"/>
      <c r="D5028" s="117"/>
      <c r="E5028" s="117"/>
      <c r="F5028" s="48"/>
      <c r="G5028" s="11"/>
      <c r="H5028" s="117"/>
      <c r="I5028" s="124"/>
      <c r="J5028" s="124"/>
      <c r="K5028" s="144"/>
      <c r="L5028" s="11"/>
      <c r="M5028" s="143"/>
      <c r="N5028" s="42"/>
      <c r="O5028" s="128"/>
      <c r="P5028" s="129">
        <v>3</v>
      </c>
      <c r="Q5028" s="129"/>
      <c r="R5028" s="64"/>
      <c r="S5028" s="234"/>
      <c r="T5028" s="65" t="s">
        <v>54</v>
      </c>
      <c r="U5028" s="155"/>
      <c r="V5028" s="66">
        <f>V5029</f>
        <v>0</v>
      </c>
      <c r="X5028" s="66">
        <f>X5029</f>
        <v>0</v>
      </c>
      <c r="Z5028" s="66">
        <f>Z5029</f>
        <v>0</v>
      </c>
      <c r="AB5028" s="66">
        <f>AB5029</f>
        <v>0</v>
      </c>
      <c r="AD5028" s="66" t="e">
        <f>#REF!</f>
        <v>#REF!</v>
      </c>
      <c r="AF5028" s="66">
        <f>AF5029</f>
        <v>0</v>
      </c>
      <c r="AH5028" s="66" t="e">
        <f t="shared" si="930"/>
        <v>#REF!</v>
      </c>
      <c r="AI5028" s="89"/>
      <c r="AJ5028" s="66">
        <f>AJ5029</f>
        <v>0</v>
      </c>
      <c r="AK5028" s="67"/>
      <c r="AL5028" s="66">
        <f t="shared" si="935"/>
        <v>0</v>
      </c>
      <c r="AM5028" s="66"/>
      <c r="AN5028" s="66">
        <f t="shared" si="935"/>
        <v>0</v>
      </c>
      <c r="AO5028" s="66"/>
      <c r="AP5028" s="66">
        <f t="shared" si="935"/>
        <v>0</v>
      </c>
      <c r="AQ5028" s="66"/>
    </row>
    <row r="5029" spans="2:43" ht="18" hidden="1" customHeight="1" x14ac:dyDescent="0.2">
      <c r="B5029" s="4"/>
      <c r="C5029" s="117"/>
      <c r="D5029" s="117"/>
      <c r="E5029" s="117"/>
      <c r="F5029" s="48"/>
      <c r="G5029" s="11"/>
      <c r="H5029" s="117"/>
      <c r="I5029" s="124"/>
      <c r="J5029" s="124"/>
      <c r="K5029" s="144"/>
      <c r="L5029" s="11"/>
      <c r="M5029" s="143"/>
      <c r="N5029" s="42"/>
      <c r="O5029" s="128"/>
      <c r="P5029" s="130"/>
      <c r="Q5029" s="131">
        <v>1</v>
      </c>
      <c r="R5029" s="68"/>
      <c r="S5029" s="35"/>
      <c r="T5029" s="69" t="s">
        <v>69</v>
      </c>
      <c r="U5029" s="92"/>
      <c r="V5029" s="70">
        <f>V5030</f>
        <v>0</v>
      </c>
      <c r="X5029" s="447">
        <f>X5030</f>
        <v>0</v>
      </c>
      <c r="Z5029" s="447">
        <f>Z5030</f>
        <v>0</v>
      </c>
      <c r="AB5029" s="447">
        <f>AB5030</f>
        <v>0</v>
      </c>
      <c r="AD5029" s="447" t="e">
        <f>#REF!</f>
        <v>#REF!</v>
      </c>
      <c r="AF5029" s="447">
        <f>AF5030</f>
        <v>0</v>
      </c>
      <c r="AH5029" s="447" t="e">
        <f t="shared" si="930"/>
        <v>#REF!</v>
      </c>
      <c r="AI5029" s="67"/>
      <c r="AJ5029" s="447">
        <f>AJ5030</f>
        <v>0</v>
      </c>
      <c r="AK5029" s="71"/>
      <c r="AL5029" s="447">
        <f t="shared" si="935"/>
        <v>0</v>
      </c>
      <c r="AM5029" s="447"/>
      <c r="AN5029" s="447">
        <f t="shared" si="935"/>
        <v>0</v>
      </c>
      <c r="AO5029" s="447"/>
      <c r="AP5029" s="447">
        <f t="shared" si="935"/>
        <v>0</v>
      </c>
      <c r="AQ5029" s="447"/>
    </row>
    <row r="5030" spans="2:43" ht="18" hidden="1" customHeight="1" x14ac:dyDescent="0.2">
      <c r="B5030" s="4"/>
      <c r="C5030" s="117"/>
      <c r="D5030" s="117"/>
      <c r="E5030" s="117"/>
      <c r="F5030" s="48"/>
      <c r="G5030" s="11"/>
      <c r="H5030" s="117"/>
      <c r="I5030" s="124"/>
      <c r="J5030" s="124"/>
      <c r="K5030" s="144"/>
      <c r="L5030" s="11"/>
      <c r="M5030" s="143"/>
      <c r="N5030" s="42"/>
      <c r="O5030" s="128"/>
      <c r="P5030" s="130"/>
      <c r="Q5030" s="130"/>
      <c r="R5030" s="72" t="s">
        <v>55</v>
      </c>
      <c r="S5030" s="181"/>
      <c r="T5030" s="73" t="s">
        <v>193</v>
      </c>
      <c r="V5030" s="74">
        <v>0</v>
      </c>
      <c r="X5030" s="74">
        <v>0</v>
      </c>
      <c r="Z5030" s="74">
        <v>0</v>
      </c>
      <c r="AB5030" s="74">
        <v>0</v>
      </c>
      <c r="AD5030" s="74">
        <v>0</v>
      </c>
      <c r="AF5030" s="74">
        <v>0</v>
      </c>
      <c r="AH5030" s="74">
        <f t="shared" si="930"/>
        <v>0</v>
      </c>
      <c r="AI5030" s="446"/>
      <c r="AJ5030" s="74">
        <v>0</v>
      </c>
      <c r="AK5030" s="8"/>
      <c r="AL5030" s="74">
        <v>0</v>
      </c>
      <c r="AM5030" s="74"/>
      <c r="AN5030" s="74">
        <v>0</v>
      </c>
      <c r="AO5030" s="74"/>
      <c r="AP5030" s="74">
        <v>0</v>
      </c>
      <c r="AQ5030" s="74"/>
    </row>
    <row r="5031" spans="2:43" ht="18" customHeight="1" x14ac:dyDescent="0.2">
      <c r="B5031" s="4"/>
      <c r="C5031" s="117"/>
      <c r="D5031" s="117"/>
      <c r="E5031" s="117"/>
      <c r="F5031" s="48"/>
      <c r="G5031" s="11"/>
      <c r="H5031" s="117"/>
      <c r="I5031" s="124"/>
      <c r="J5031" s="124"/>
      <c r="K5031" s="144"/>
      <c r="L5031" s="11"/>
      <c r="M5031" s="143"/>
      <c r="N5031" s="42"/>
      <c r="O5031" s="128"/>
      <c r="P5031" s="130"/>
      <c r="Q5031" s="130"/>
      <c r="R5031" s="72"/>
      <c r="S5031" s="181"/>
      <c r="T5031" s="73"/>
      <c r="V5031" s="74"/>
      <c r="X5031" s="74"/>
      <c r="Z5031" s="74"/>
      <c r="AB5031" s="74"/>
      <c r="AD5031" s="74"/>
      <c r="AF5031" s="74"/>
      <c r="AH5031" s="74">
        <f t="shared" si="930"/>
        <v>0</v>
      </c>
      <c r="AI5031" s="8"/>
      <c r="AJ5031" s="74"/>
      <c r="AK5031" s="8"/>
      <c r="AL5031" s="74"/>
      <c r="AM5031" s="74"/>
      <c r="AN5031" s="74"/>
      <c r="AO5031" s="74"/>
      <c r="AP5031" s="74"/>
      <c r="AQ5031" s="74"/>
    </row>
    <row r="5032" spans="2:43" ht="18" customHeight="1" x14ac:dyDescent="0.2">
      <c r="B5032" s="4"/>
      <c r="C5032" s="117"/>
      <c r="D5032" s="117"/>
      <c r="E5032" s="132">
        <v>5</v>
      </c>
      <c r="F5032" s="94"/>
      <c r="G5032" s="277"/>
      <c r="H5032" s="132"/>
      <c r="I5032" s="121"/>
      <c r="J5032" s="121"/>
      <c r="K5032" s="164"/>
      <c r="L5032" s="277"/>
      <c r="M5032" s="163"/>
      <c r="N5032" s="261"/>
      <c r="O5032" s="122"/>
      <c r="P5032" s="123"/>
      <c r="Q5032" s="123"/>
      <c r="R5032" s="233"/>
      <c r="S5032" s="256"/>
      <c r="T5032" s="50" t="s">
        <v>347</v>
      </c>
      <c r="U5032" s="76"/>
      <c r="V5032" s="51">
        <f>V5173+V5033+V5363+V5465</f>
        <v>2099600</v>
      </c>
      <c r="X5032" s="51">
        <f>X5173+X5033+X5363+X5465</f>
        <v>2753200</v>
      </c>
      <c r="Z5032" s="51">
        <f>Z5173+Z5033+Z5363+Z5465</f>
        <v>2569290</v>
      </c>
      <c r="AB5032" s="51">
        <f>AB5173+AB5033+AB5363+AB5465</f>
        <v>2942100</v>
      </c>
      <c r="AD5032" s="51" t="e">
        <f>AD5173+AD5033+AD5363+AD5465</f>
        <v>#REF!</v>
      </c>
      <c r="AF5032" s="51">
        <f>AF5173+AF5033+AF5363+AF5465</f>
        <v>169200</v>
      </c>
      <c r="AH5032" s="51" t="e">
        <f t="shared" si="930"/>
        <v>#REF!</v>
      </c>
      <c r="AI5032" s="8"/>
      <c r="AJ5032" s="51">
        <f>AJ5173+AJ5033+AJ5363+AJ5465</f>
        <v>983430</v>
      </c>
      <c r="AK5032" s="5"/>
      <c r="AL5032" s="51">
        <f>AL5173+AL5033+AL5363+AL5465</f>
        <v>4164350</v>
      </c>
      <c r="AM5032" s="51"/>
      <c r="AN5032" s="51">
        <f>AN5173+AN5033+AN5363+AN5465</f>
        <v>4468900</v>
      </c>
      <c r="AO5032" s="51"/>
      <c r="AP5032" s="51">
        <f>AP5173+AP5033+AP5363+AP5465</f>
        <v>4468900</v>
      </c>
      <c r="AQ5032" s="51"/>
    </row>
    <row r="5033" spans="2:43" ht="18" customHeight="1" x14ac:dyDescent="0.2">
      <c r="B5033" s="4"/>
      <c r="C5033" s="117"/>
      <c r="D5033" s="117"/>
      <c r="E5033" s="117"/>
      <c r="F5033" s="113">
        <v>0</v>
      </c>
      <c r="G5033" s="283"/>
      <c r="H5033" s="171"/>
      <c r="I5033" s="114"/>
      <c r="J5033" s="114"/>
      <c r="K5033" s="167"/>
      <c r="L5033" s="276"/>
      <c r="M5033" s="166"/>
      <c r="N5033" s="259"/>
      <c r="O5033" s="115"/>
      <c r="P5033" s="116"/>
      <c r="Q5033" s="116"/>
      <c r="R5033" s="52"/>
      <c r="S5033" s="247"/>
      <c r="T5033" s="53" t="s">
        <v>625</v>
      </c>
      <c r="U5033" s="240"/>
      <c r="V5033" s="54">
        <f>V5034</f>
        <v>809000</v>
      </c>
      <c r="X5033" s="54">
        <f>X5034</f>
        <v>1068300</v>
      </c>
      <c r="Z5033" s="54">
        <f>Z5034</f>
        <v>1039760</v>
      </c>
      <c r="AB5033" s="54">
        <f>AB5034</f>
        <v>1143700</v>
      </c>
      <c r="AD5033" s="54" t="e">
        <f>AD5034</f>
        <v>#REF!</v>
      </c>
      <c r="AF5033" s="54">
        <f>AF5034</f>
        <v>0</v>
      </c>
      <c r="AH5033" s="54" t="e">
        <f t="shared" si="930"/>
        <v>#REF!</v>
      </c>
      <c r="AI5033" s="5"/>
      <c r="AJ5033" s="54">
        <f>AJ5034</f>
        <v>390700</v>
      </c>
      <c r="AK5033" s="55"/>
      <c r="AL5033" s="54">
        <f t="shared" ref="AL5033:AP5035" si="936">AL5034</f>
        <v>1520270</v>
      </c>
      <c r="AM5033" s="54"/>
      <c r="AN5033" s="54">
        <f t="shared" si="936"/>
        <v>1642930</v>
      </c>
      <c r="AO5033" s="54"/>
      <c r="AP5033" s="54">
        <f t="shared" si="936"/>
        <v>1642930</v>
      </c>
      <c r="AQ5033" s="54"/>
    </row>
    <row r="5034" spans="2:43" ht="18" customHeight="1" x14ac:dyDescent="0.2">
      <c r="B5034" s="4"/>
      <c r="C5034" s="117"/>
      <c r="D5034" s="117"/>
      <c r="E5034" s="117"/>
      <c r="F5034" s="48"/>
      <c r="G5034" s="11"/>
      <c r="H5034" s="112" t="s">
        <v>33</v>
      </c>
      <c r="I5034" s="118"/>
      <c r="J5034" s="118"/>
      <c r="K5034" s="170"/>
      <c r="L5034" s="34"/>
      <c r="M5034" s="169"/>
      <c r="N5034" s="260"/>
      <c r="O5034" s="119"/>
      <c r="P5034" s="120"/>
      <c r="Q5034" s="120"/>
      <c r="R5034" s="56"/>
      <c r="S5034" s="248"/>
      <c r="T5034" s="57" t="s">
        <v>92</v>
      </c>
      <c r="U5034" s="236"/>
      <c r="V5034" s="58">
        <f>V5035</f>
        <v>809000</v>
      </c>
      <c r="X5034" s="659">
        <f>X5035</f>
        <v>1068300</v>
      </c>
      <c r="Z5034" s="659">
        <f>Z5035</f>
        <v>1039760</v>
      </c>
      <c r="AB5034" s="659">
        <f>AB5035</f>
        <v>1143700</v>
      </c>
      <c r="AD5034" s="659" t="e">
        <f>AD5035</f>
        <v>#REF!</v>
      </c>
      <c r="AF5034" s="659">
        <f>AF5035</f>
        <v>0</v>
      </c>
      <c r="AH5034" s="659" t="e">
        <f t="shared" si="930"/>
        <v>#REF!</v>
      </c>
      <c r="AI5034" s="55"/>
      <c r="AJ5034" s="659">
        <f>AJ5035</f>
        <v>390700</v>
      </c>
      <c r="AK5034" s="59"/>
      <c r="AL5034" s="659">
        <f t="shared" si="936"/>
        <v>1520270</v>
      </c>
      <c r="AM5034" s="659"/>
      <c r="AN5034" s="659">
        <f t="shared" si="936"/>
        <v>1642930</v>
      </c>
      <c r="AO5034" s="659"/>
      <c r="AP5034" s="659">
        <f t="shared" si="936"/>
        <v>1642930</v>
      </c>
      <c r="AQ5034" s="659"/>
    </row>
    <row r="5035" spans="2:43" ht="18" customHeight="1" x14ac:dyDescent="0.2">
      <c r="B5035" s="4"/>
      <c r="C5035" s="117"/>
      <c r="D5035" s="117"/>
      <c r="E5035" s="117"/>
      <c r="F5035" s="48"/>
      <c r="G5035" s="11"/>
      <c r="H5035" s="132"/>
      <c r="I5035" s="121">
        <v>4</v>
      </c>
      <c r="J5035" s="121"/>
      <c r="K5035" s="164"/>
      <c r="L5035" s="277"/>
      <c r="M5035" s="163"/>
      <c r="N5035" s="261"/>
      <c r="O5035" s="122"/>
      <c r="P5035" s="123"/>
      <c r="Q5035" s="123"/>
      <c r="R5035" s="49"/>
      <c r="S5035" s="18"/>
      <c r="T5035" s="50" t="s">
        <v>93</v>
      </c>
      <c r="U5035" s="76"/>
      <c r="V5035" s="51">
        <f>V5036</f>
        <v>809000</v>
      </c>
      <c r="X5035" s="51">
        <f>X5036</f>
        <v>1068300</v>
      </c>
      <c r="Z5035" s="51">
        <f>Z5036</f>
        <v>1039760</v>
      </c>
      <c r="AB5035" s="51">
        <f>AB5036</f>
        <v>1143700</v>
      </c>
      <c r="AD5035" s="51" t="e">
        <f>AD5036</f>
        <v>#REF!</v>
      </c>
      <c r="AF5035" s="51">
        <f>AF5036</f>
        <v>0</v>
      </c>
      <c r="AH5035" s="51" t="e">
        <f t="shared" si="930"/>
        <v>#REF!</v>
      </c>
      <c r="AI5035" s="660"/>
      <c r="AJ5035" s="51">
        <f>AJ5036</f>
        <v>390700</v>
      </c>
      <c r="AK5035" s="5"/>
      <c r="AL5035" s="51">
        <f t="shared" si="936"/>
        <v>1520270</v>
      </c>
      <c r="AM5035" s="51"/>
      <c r="AN5035" s="51">
        <f t="shared" si="936"/>
        <v>1642930</v>
      </c>
      <c r="AO5035" s="51"/>
      <c r="AP5035" s="51">
        <f t="shared" si="936"/>
        <v>1642930</v>
      </c>
      <c r="AQ5035" s="51"/>
    </row>
    <row r="5036" spans="2:43" ht="18" customHeight="1" x14ac:dyDescent="0.2">
      <c r="B5036" s="4"/>
      <c r="C5036" s="117"/>
      <c r="D5036" s="117"/>
      <c r="E5036" s="117"/>
      <c r="F5036" s="48"/>
      <c r="G5036" s="11"/>
      <c r="H5036" s="132"/>
      <c r="I5036" s="121"/>
      <c r="J5036" s="121">
        <v>1</v>
      </c>
      <c r="K5036" s="164"/>
      <c r="L5036" s="277"/>
      <c r="M5036" s="163"/>
      <c r="N5036" s="261"/>
      <c r="O5036" s="122"/>
      <c r="P5036" s="123"/>
      <c r="Q5036" s="123"/>
      <c r="R5036" s="49"/>
      <c r="S5036" s="18"/>
      <c r="T5036" s="50" t="s">
        <v>189</v>
      </c>
      <c r="U5036" s="76"/>
      <c r="V5036" s="51">
        <f>V5037+V5118</f>
        <v>809000</v>
      </c>
      <c r="X5036" s="51">
        <f>X5037+X5118</f>
        <v>1068300</v>
      </c>
      <c r="Z5036" s="51">
        <f>Z5037+Z5118</f>
        <v>1039760</v>
      </c>
      <c r="AB5036" s="51">
        <f>AB5037+AB5118</f>
        <v>1143700</v>
      </c>
      <c r="AD5036" s="51" t="e">
        <f>AD5037+AD5118</f>
        <v>#REF!</v>
      </c>
      <c r="AF5036" s="51">
        <f>AF5037+AF5118</f>
        <v>0</v>
      </c>
      <c r="AH5036" s="51" t="e">
        <f t="shared" si="930"/>
        <v>#REF!</v>
      </c>
      <c r="AI5036" s="5"/>
      <c r="AJ5036" s="51">
        <f>AJ5037+AJ5118</f>
        <v>390700</v>
      </c>
      <c r="AK5036" s="5"/>
      <c r="AL5036" s="51">
        <f>AL5037+AL5118</f>
        <v>1520270</v>
      </c>
      <c r="AM5036" s="51"/>
      <c r="AN5036" s="51">
        <f>AN5037+AN5118</f>
        <v>1642930</v>
      </c>
      <c r="AO5036" s="51"/>
      <c r="AP5036" s="51">
        <f>AP5037+AP5118</f>
        <v>1642930</v>
      </c>
      <c r="AQ5036" s="51"/>
    </row>
    <row r="5037" spans="2:43" ht="18" customHeight="1" x14ac:dyDescent="0.2">
      <c r="B5037" s="4"/>
      <c r="C5037" s="117"/>
      <c r="D5037" s="117"/>
      <c r="E5037" s="117"/>
      <c r="F5037" s="48"/>
      <c r="G5037" s="11"/>
      <c r="H5037" s="117"/>
      <c r="I5037" s="124"/>
      <c r="J5037" s="124"/>
      <c r="K5037" s="144"/>
      <c r="L5037" s="11"/>
      <c r="M5037" s="226">
        <v>2</v>
      </c>
      <c r="N5037" s="262"/>
      <c r="O5037" s="125"/>
      <c r="P5037" s="126"/>
      <c r="Q5037" s="126"/>
      <c r="R5037" s="60"/>
      <c r="S5037" s="249"/>
      <c r="T5037" s="61" t="s">
        <v>413</v>
      </c>
      <c r="U5037" s="241"/>
      <c r="V5037" s="62">
        <f>V5038+V5059+V5069+V5113</f>
        <v>806500</v>
      </c>
      <c r="X5037" s="62">
        <f>X5038+X5059+X5069+X5113</f>
        <v>1059300</v>
      </c>
      <c r="Z5037" s="62">
        <f>Z5038+Z5059+Z5069+Z5113</f>
        <v>1030160</v>
      </c>
      <c r="AB5037" s="62">
        <f>AB5038+AB5059+AB5069+AB5113</f>
        <v>1133600</v>
      </c>
      <c r="AD5037" s="62" t="e">
        <f>AD5038+AD5059+AD5069+AD5113</f>
        <v>#REF!</v>
      </c>
      <c r="AF5037" s="62">
        <f>AF5038+AF5059+AF5069+AF5113</f>
        <v>0</v>
      </c>
      <c r="AH5037" s="62" t="e">
        <f t="shared" si="930"/>
        <v>#REF!</v>
      </c>
      <c r="AI5037" s="5"/>
      <c r="AJ5037" s="62">
        <f>AJ5038+AJ5059+AJ5069+AJ5113</f>
        <v>387390</v>
      </c>
      <c r="AK5037" s="63"/>
      <c r="AL5037" s="62">
        <f>AL5038+AL5059+AL5069+AL5113</f>
        <v>1509070</v>
      </c>
      <c r="AM5037" s="62"/>
      <c r="AN5037" s="62">
        <f>AN5038+AN5059+AN5069+AN5113</f>
        <v>1631130</v>
      </c>
      <c r="AO5037" s="62"/>
      <c r="AP5037" s="62">
        <f>AP5038+AP5059+AP5069+AP5113</f>
        <v>1631130</v>
      </c>
      <c r="AQ5037" s="62"/>
    </row>
    <row r="5038" spans="2:43" ht="18" customHeight="1" x14ac:dyDescent="0.2">
      <c r="B5038" s="4"/>
      <c r="C5038" s="117"/>
      <c r="D5038" s="117"/>
      <c r="E5038" s="117"/>
      <c r="F5038" s="48"/>
      <c r="G5038" s="11"/>
      <c r="H5038" s="117"/>
      <c r="I5038" s="124"/>
      <c r="J5038" s="124"/>
      <c r="K5038" s="144"/>
      <c r="L5038" s="11"/>
      <c r="M5038" s="143"/>
      <c r="N5038" s="42"/>
      <c r="O5038" s="127" t="s">
        <v>3</v>
      </c>
      <c r="P5038" s="123"/>
      <c r="Q5038" s="123"/>
      <c r="R5038" s="49"/>
      <c r="S5038" s="18"/>
      <c r="T5038" s="50" t="s">
        <v>7</v>
      </c>
      <c r="U5038" s="76"/>
      <c r="V5038" s="51">
        <f>V5039+V5055</f>
        <v>614500</v>
      </c>
      <c r="X5038" s="51">
        <f>X5039+X5055</f>
        <v>821500</v>
      </c>
      <c r="Z5038" s="51">
        <f>Z5039+Z5055</f>
        <v>806800</v>
      </c>
      <c r="AB5038" s="51">
        <f>AB5039+AB5055</f>
        <v>869600</v>
      </c>
      <c r="AD5038" s="51" t="e">
        <f>AD5039+AD5055</f>
        <v>#REF!</v>
      </c>
      <c r="AF5038" s="51">
        <f>AF5039+AF5055</f>
        <v>0</v>
      </c>
      <c r="AH5038" s="51" t="e">
        <f t="shared" si="930"/>
        <v>#REF!</v>
      </c>
      <c r="AI5038" s="63"/>
      <c r="AJ5038" s="51">
        <f>AJ5039+AJ5055</f>
        <v>295670</v>
      </c>
      <c r="AK5038" s="5"/>
      <c r="AL5038" s="51">
        <f>AL5039+AL5055</f>
        <v>1184850</v>
      </c>
      <c r="AM5038" s="51"/>
      <c r="AN5038" s="51">
        <f>AN5039+AN5055</f>
        <v>1282050</v>
      </c>
      <c r="AO5038" s="51"/>
      <c r="AP5038" s="51">
        <f>AP5039+AP5055</f>
        <v>1282050</v>
      </c>
      <c r="AQ5038" s="51"/>
    </row>
    <row r="5039" spans="2:43" ht="18" customHeight="1" x14ac:dyDescent="0.2">
      <c r="B5039" s="4"/>
      <c r="C5039" s="117"/>
      <c r="D5039" s="117"/>
      <c r="E5039" s="117"/>
      <c r="F5039" s="48"/>
      <c r="G5039" s="11"/>
      <c r="H5039" s="117"/>
      <c r="I5039" s="124"/>
      <c r="J5039" s="124"/>
      <c r="K5039" s="144"/>
      <c r="L5039" s="11"/>
      <c r="M5039" s="143"/>
      <c r="N5039" s="42"/>
      <c r="O5039" s="128"/>
      <c r="P5039" s="129">
        <v>1</v>
      </c>
      <c r="Q5039" s="129"/>
      <c r="R5039" s="64"/>
      <c r="S5039" s="234"/>
      <c r="T5039" s="65" t="s">
        <v>8</v>
      </c>
      <c r="U5039" s="155"/>
      <c r="V5039" s="66">
        <f>V5040+V5043+V5046+V5048+V5051+V5053</f>
        <v>607000</v>
      </c>
      <c r="X5039" s="66">
        <f>X5040+X5043+X5046+X5048+X5051+X5053</f>
        <v>815000</v>
      </c>
      <c r="Z5039" s="66">
        <f>Z5040+Z5043+Z5046+Z5048+Z5051+Z5053</f>
        <v>794900</v>
      </c>
      <c r="AB5039" s="66">
        <f>AB5040+AB5043+AB5046+AB5048+AB5051+AB5053</f>
        <v>864600</v>
      </c>
      <c r="AD5039" s="66" t="e">
        <f>AD5040+AD5043+AD5046+AD5048+AD5051+AD5053</f>
        <v>#REF!</v>
      </c>
      <c r="AF5039" s="66">
        <f>AF5040+AF5043+AF5046+AF5048+AF5051+AF5053</f>
        <v>0</v>
      </c>
      <c r="AH5039" s="66" t="e">
        <f t="shared" si="930"/>
        <v>#REF!</v>
      </c>
      <c r="AI5039" s="5"/>
      <c r="AJ5039" s="66">
        <f>AJ5040+AJ5043+AJ5046+AJ5048+AJ5051+AJ5053</f>
        <v>293970</v>
      </c>
      <c r="AK5039" s="67"/>
      <c r="AL5039" s="66">
        <f>AL5040+AL5043+AL5046+AL5048+AL5051+AL5053</f>
        <v>1158850</v>
      </c>
      <c r="AM5039" s="66"/>
      <c r="AN5039" s="66">
        <f>AN5040+AN5043+AN5046+AN5048+AN5051+AN5053</f>
        <v>1254000</v>
      </c>
      <c r="AO5039" s="66"/>
      <c r="AP5039" s="66">
        <f>AP5040+AP5043+AP5046+AP5048+AP5051+AP5053</f>
        <v>1254000</v>
      </c>
      <c r="AQ5039" s="66"/>
    </row>
    <row r="5040" spans="2:43" ht="18" customHeight="1" x14ac:dyDescent="0.2">
      <c r="B5040" s="4"/>
      <c r="C5040" s="117"/>
      <c r="D5040" s="117"/>
      <c r="E5040" s="117"/>
      <c r="F5040" s="48"/>
      <c r="G5040" s="11"/>
      <c r="H5040" s="117"/>
      <c r="I5040" s="124"/>
      <c r="J5040" s="124"/>
      <c r="K5040" s="144"/>
      <c r="L5040" s="11"/>
      <c r="M5040" s="143"/>
      <c r="N5040" s="42"/>
      <c r="O5040" s="128"/>
      <c r="P5040" s="130"/>
      <c r="Q5040" s="140">
        <v>1</v>
      </c>
      <c r="R5040" s="68"/>
      <c r="S5040" s="35"/>
      <c r="T5040" s="69" t="s">
        <v>9</v>
      </c>
      <c r="U5040" s="92"/>
      <c r="V5040" s="70">
        <f>V5041</f>
        <v>252000</v>
      </c>
      <c r="X5040" s="447">
        <f>X5041</f>
        <v>349800</v>
      </c>
      <c r="Z5040" s="447">
        <f>Z5041</f>
        <v>383800</v>
      </c>
      <c r="AB5040" s="447">
        <f>AB5041</f>
        <v>417000</v>
      </c>
      <c r="AD5040" s="447">
        <f>AD5041</f>
        <v>351400</v>
      </c>
      <c r="AF5040" s="447">
        <f>AF5041</f>
        <v>0</v>
      </c>
      <c r="AH5040" s="447">
        <f t="shared" si="930"/>
        <v>351400</v>
      </c>
      <c r="AI5040" s="67"/>
      <c r="AJ5040" s="447">
        <f>AJ5041</f>
        <v>141780</v>
      </c>
      <c r="AK5040" s="71"/>
      <c r="AL5040" s="447">
        <f>AL5041</f>
        <v>440500</v>
      </c>
      <c r="AM5040" s="447"/>
      <c r="AN5040" s="447">
        <f>AN5041</f>
        <v>476600</v>
      </c>
      <c r="AO5040" s="447"/>
      <c r="AP5040" s="447">
        <f>AP5041</f>
        <v>476600</v>
      </c>
      <c r="AQ5040" s="447"/>
    </row>
    <row r="5041" spans="2:43" ht="18" customHeight="1" x14ac:dyDescent="0.2">
      <c r="B5041" s="4"/>
      <c r="C5041" s="117"/>
      <c r="D5041" s="117"/>
      <c r="E5041" s="117"/>
      <c r="F5041" s="48"/>
      <c r="G5041" s="11"/>
      <c r="H5041" s="117"/>
      <c r="I5041" s="124"/>
      <c r="J5041" s="124"/>
      <c r="K5041" s="144"/>
      <c r="L5041" s="11"/>
      <c r="M5041" s="143"/>
      <c r="N5041" s="42"/>
      <c r="O5041" s="128"/>
      <c r="P5041" s="130"/>
      <c r="Q5041" s="140"/>
      <c r="R5041" s="78" t="s">
        <v>3</v>
      </c>
      <c r="S5041" s="251"/>
      <c r="T5041" s="73" t="s">
        <v>9</v>
      </c>
      <c r="V5041" s="74">
        <v>252000</v>
      </c>
      <c r="X5041" s="74">
        <v>349800</v>
      </c>
      <c r="Z5041" s="829">
        <v>383800</v>
      </c>
      <c r="AB5041" s="74">
        <v>417000</v>
      </c>
      <c r="AD5041" s="944">
        <v>351400</v>
      </c>
      <c r="AF5041" s="74">
        <v>0</v>
      </c>
      <c r="AH5041" s="74">
        <f t="shared" si="930"/>
        <v>351400</v>
      </c>
      <c r="AI5041" s="446"/>
      <c r="AJ5041" s="74">
        <f t="shared" ref="AJ5041" si="937">CEILING(AB5041*34/100,10)</f>
        <v>141780</v>
      </c>
      <c r="AK5041" s="8"/>
      <c r="AL5041" s="74">
        <v>440500</v>
      </c>
      <c r="AM5041" s="74"/>
      <c r="AN5041" s="74">
        <v>476600</v>
      </c>
      <c r="AO5041" s="74"/>
      <c r="AP5041" s="74">
        <v>476600</v>
      </c>
      <c r="AQ5041" s="74"/>
    </row>
    <row r="5042" spans="2:43" ht="18" hidden="1" customHeight="1" x14ac:dyDescent="0.2">
      <c r="B5042" s="4"/>
      <c r="C5042" s="117"/>
      <c r="D5042" s="117"/>
      <c r="E5042" s="117"/>
      <c r="F5042" s="48"/>
      <c r="G5042" s="11"/>
      <c r="H5042" s="117"/>
      <c r="I5042" s="124"/>
      <c r="J5042" s="124"/>
      <c r="K5042" s="144"/>
      <c r="L5042" s="11"/>
      <c r="M5042" s="143"/>
      <c r="N5042" s="42"/>
      <c r="O5042" s="128"/>
      <c r="P5042" s="130"/>
      <c r="Q5042" s="130"/>
      <c r="R5042" s="72">
        <v>13</v>
      </c>
      <c r="S5042" s="181"/>
      <c r="T5042" s="73" t="s">
        <v>117</v>
      </c>
      <c r="V5042" s="74">
        <v>0</v>
      </c>
      <c r="X5042" s="74">
        <v>0</v>
      </c>
      <c r="Z5042" s="74">
        <v>0</v>
      </c>
      <c r="AB5042" s="74">
        <v>0</v>
      </c>
      <c r="AD5042" s="74">
        <v>0</v>
      </c>
      <c r="AF5042" s="74">
        <v>0</v>
      </c>
      <c r="AH5042" s="74">
        <f t="shared" si="930"/>
        <v>0</v>
      </c>
      <c r="AI5042" s="8"/>
      <c r="AJ5042" s="74">
        <v>0</v>
      </c>
      <c r="AK5042" s="8"/>
      <c r="AL5042" s="74">
        <v>0</v>
      </c>
      <c r="AM5042" s="74"/>
      <c r="AN5042" s="74">
        <v>0</v>
      </c>
      <c r="AO5042" s="74"/>
      <c r="AP5042" s="74">
        <v>0</v>
      </c>
      <c r="AQ5042" s="74"/>
    </row>
    <row r="5043" spans="2:43" ht="18" customHeight="1" x14ac:dyDescent="0.2">
      <c r="B5043" s="4"/>
      <c r="C5043" s="117"/>
      <c r="D5043" s="117"/>
      <c r="E5043" s="117"/>
      <c r="F5043" s="48"/>
      <c r="G5043" s="11"/>
      <c r="H5043" s="117"/>
      <c r="I5043" s="124"/>
      <c r="J5043" s="124"/>
      <c r="K5043" s="144"/>
      <c r="L5043" s="11"/>
      <c r="M5043" s="143"/>
      <c r="N5043" s="42"/>
      <c r="O5043" s="128"/>
      <c r="P5043" s="130"/>
      <c r="Q5043" s="131">
        <v>2</v>
      </c>
      <c r="R5043" s="68"/>
      <c r="S5043" s="35"/>
      <c r="T5043" s="69" t="s">
        <v>11</v>
      </c>
      <c r="U5043" s="92"/>
      <c r="V5043" s="70">
        <f>V5044</f>
        <v>165000</v>
      </c>
      <c r="X5043" s="447">
        <f>X5044</f>
        <v>205100</v>
      </c>
      <c r="Z5043" s="447">
        <f>Z5044</f>
        <v>196900</v>
      </c>
      <c r="AB5043" s="447">
        <f>AB5044</f>
        <v>208000</v>
      </c>
      <c r="AD5043" s="447">
        <f>AD5044</f>
        <v>275600</v>
      </c>
      <c r="AF5043" s="447">
        <f>AF5044</f>
        <v>0</v>
      </c>
      <c r="AH5043" s="447">
        <f t="shared" si="930"/>
        <v>275600</v>
      </c>
      <c r="AI5043" s="8"/>
      <c r="AJ5043" s="447">
        <f>AJ5044</f>
        <v>70720</v>
      </c>
      <c r="AK5043" s="71"/>
      <c r="AL5043" s="447">
        <f>AL5044</f>
        <v>386100</v>
      </c>
      <c r="AM5043" s="447"/>
      <c r="AN5043" s="447">
        <f>AN5044</f>
        <v>417800</v>
      </c>
      <c r="AO5043" s="447"/>
      <c r="AP5043" s="447">
        <f>AP5044</f>
        <v>417800</v>
      </c>
      <c r="AQ5043" s="447"/>
    </row>
    <row r="5044" spans="2:43" ht="18" customHeight="1" x14ac:dyDescent="0.2">
      <c r="B5044" s="4"/>
      <c r="C5044" s="117"/>
      <c r="D5044" s="117"/>
      <c r="E5044" s="117"/>
      <c r="F5044" s="48"/>
      <c r="G5044" s="11"/>
      <c r="H5044" s="117"/>
      <c r="I5044" s="124"/>
      <c r="J5044" s="124"/>
      <c r="K5044" s="144"/>
      <c r="L5044" s="11"/>
      <c r="M5044" s="143"/>
      <c r="N5044" s="42"/>
      <c r="O5044" s="128"/>
      <c r="P5044" s="130"/>
      <c r="Q5044" s="131"/>
      <c r="R5044" s="78" t="s">
        <v>3</v>
      </c>
      <c r="S5044" s="251"/>
      <c r="T5044" s="73" t="s">
        <v>11</v>
      </c>
      <c r="V5044" s="74">
        <v>165000</v>
      </c>
      <c r="X5044" s="74">
        <v>205100</v>
      </c>
      <c r="Z5044" s="829">
        <v>196900</v>
      </c>
      <c r="AB5044" s="74">
        <v>208000</v>
      </c>
      <c r="AD5044" s="944">
        <v>275600</v>
      </c>
      <c r="AF5044" s="74">
        <v>0</v>
      </c>
      <c r="AH5044" s="74">
        <f t="shared" si="930"/>
        <v>275600</v>
      </c>
      <c r="AI5044" s="446"/>
      <c r="AJ5044" s="74">
        <f t="shared" ref="AJ5044" si="938">CEILING(AB5044*34/100,10)</f>
        <v>70720</v>
      </c>
      <c r="AK5044" s="8"/>
      <c r="AL5044" s="74">
        <v>386100</v>
      </c>
      <c r="AM5044" s="74"/>
      <c r="AN5044" s="74">
        <v>417800</v>
      </c>
      <c r="AO5044" s="74"/>
      <c r="AP5044" s="74">
        <v>417800</v>
      </c>
      <c r="AQ5044" s="74"/>
    </row>
    <row r="5045" spans="2:43" ht="18" hidden="1" customHeight="1" x14ac:dyDescent="0.2">
      <c r="B5045" s="4"/>
      <c r="C5045" s="117"/>
      <c r="D5045" s="117"/>
      <c r="E5045" s="117"/>
      <c r="F5045" s="48"/>
      <c r="G5045" s="11"/>
      <c r="H5045" s="117"/>
      <c r="I5045" s="124"/>
      <c r="J5045" s="124"/>
      <c r="K5045" s="144"/>
      <c r="L5045" s="11"/>
      <c r="M5045" s="143"/>
      <c r="N5045" s="42"/>
      <c r="O5045" s="128"/>
      <c r="P5045" s="130"/>
      <c r="Q5045" s="130"/>
      <c r="R5045" s="72">
        <v>13</v>
      </c>
      <c r="S5045" s="181"/>
      <c r="T5045" s="73" t="s">
        <v>118</v>
      </c>
      <c r="V5045" s="74">
        <v>0</v>
      </c>
      <c r="X5045" s="74">
        <v>0</v>
      </c>
      <c r="Z5045" s="74">
        <v>0</v>
      </c>
      <c r="AB5045" s="74">
        <v>0</v>
      </c>
      <c r="AD5045" s="74">
        <v>0</v>
      </c>
      <c r="AF5045" s="74">
        <v>0</v>
      </c>
      <c r="AH5045" s="74">
        <f t="shared" si="930"/>
        <v>0</v>
      </c>
      <c r="AI5045" s="8"/>
      <c r="AJ5045" s="74">
        <v>0</v>
      </c>
      <c r="AK5045" s="8"/>
      <c r="AL5045" s="74">
        <v>0</v>
      </c>
      <c r="AM5045" s="74"/>
      <c r="AN5045" s="74">
        <v>0</v>
      </c>
      <c r="AO5045" s="74"/>
      <c r="AP5045" s="74">
        <v>0</v>
      </c>
      <c r="AQ5045" s="74"/>
    </row>
    <row r="5046" spans="2:43" ht="18" customHeight="1" x14ac:dyDescent="0.2">
      <c r="B5046" s="4"/>
      <c r="C5046" s="117"/>
      <c r="D5046" s="117"/>
      <c r="E5046" s="117"/>
      <c r="F5046" s="48"/>
      <c r="G5046" s="11"/>
      <c r="H5046" s="117"/>
      <c r="I5046" s="124"/>
      <c r="J5046" s="124"/>
      <c r="K5046" s="144"/>
      <c r="L5046" s="11"/>
      <c r="M5046" s="143"/>
      <c r="N5046" s="42"/>
      <c r="O5046" s="128"/>
      <c r="P5046" s="130"/>
      <c r="Q5046" s="131">
        <v>3</v>
      </c>
      <c r="R5046" s="84"/>
      <c r="S5046" s="250"/>
      <c r="T5046" s="69" t="s">
        <v>12</v>
      </c>
      <c r="U5046" s="92"/>
      <c r="V5046" s="70">
        <f>SUM(V5047)</f>
        <v>131000</v>
      </c>
      <c r="X5046" s="447">
        <f>SUM(X5047)</f>
        <v>181500</v>
      </c>
      <c r="Z5046" s="447">
        <f>SUM(Z5047)</f>
        <v>159300</v>
      </c>
      <c r="AB5046" s="447">
        <f>SUM(AB5047)</f>
        <v>173500</v>
      </c>
      <c r="AD5046" s="447">
        <f>SUM(AD5047)</f>
        <v>191800</v>
      </c>
      <c r="AF5046" s="447">
        <f>SUM(AF5047)</f>
        <v>0</v>
      </c>
      <c r="AH5046" s="447">
        <f t="shared" si="930"/>
        <v>191800</v>
      </c>
      <c r="AI5046" s="8"/>
      <c r="AJ5046" s="447">
        <f>SUM(AJ5047)</f>
        <v>58990</v>
      </c>
      <c r="AK5046" s="71"/>
      <c r="AL5046" s="447">
        <f>SUM(AL5047)</f>
        <v>239200</v>
      </c>
      <c r="AM5046" s="447"/>
      <c r="AN5046" s="447">
        <f>SUM(AN5047)</f>
        <v>258800</v>
      </c>
      <c r="AO5046" s="447"/>
      <c r="AP5046" s="447">
        <f>SUM(AP5047)</f>
        <v>258800</v>
      </c>
      <c r="AQ5046" s="447"/>
    </row>
    <row r="5047" spans="2:43" ht="18" customHeight="1" x14ac:dyDescent="0.2">
      <c r="B5047" s="4"/>
      <c r="C5047" s="117"/>
      <c r="D5047" s="117"/>
      <c r="E5047" s="117"/>
      <c r="F5047" s="48"/>
      <c r="G5047" s="11"/>
      <c r="H5047" s="117"/>
      <c r="I5047" s="124"/>
      <c r="J5047" s="124"/>
      <c r="K5047" s="144"/>
      <c r="L5047" s="11"/>
      <c r="M5047" s="143"/>
      <c r="N5047" s="42"/>
      <c r="O5047" s="128"/>
      <c r="P5047" s="130"/>
      <c r="Q5047" s="130"/>
      <c r="R5047" s="78" t="s">
        <v>3</v>
      </c>
      <c r="S5047" s="251"/>
      <c r="T5047" s="73" t="s">
        <v>12</v>
      </c>
      <c r="V5047" s="74">
        <v>131000</v>
      </c>
      <c r="X5047" s="74">
        <v>181500</v>
      </c>
      <c r="Z5047" s="829">
        <v>159300</v>
      </c>
      <c r="AB5047" s="74">
        <v>173500</v>
      </c>
      <c r="AD5047" s="944">
        <v>191800</v>
      </c>
      <c r="AF5047" s="74">
        <v>0</v>
      </c>
      <c r="AH5047" s="74">
        <f t="shared" si="930"/>
        <v>191800</v>
      </c>
      <c r="AI5047" s="446"/>
      <c r="AJ5047" s="74">
        <f t="shared" ref="AJ5047" si="939">CEILING(AB5047*34/100,10)</f>
        <v>58990</v>
      </c>
      <c r="AK5047" s="8"/>
      <c r="AL5047" s="74">
        <v>239200</v>
      </c>
      <c r="AM5047" s="74"/>
      <c r="AN5047" s="74">
        <v>258800</v>
      </c>
      <c r="AO5047" s="74"/>
      <c r="AP5047" s="74">
        <v>258800</v>
      </c>
      <c r="AQ5047" s="74"/>
    </row>
    <row r="5048" spans="2:43" ht="18" customHeight="1" x14ac:dyDescent="0.2">
      <c r="B5048" s="4"/>
      <c r="C5048" s="117"/>
      <c r="D5048" s="117"/>
      <c r="E5048" s="117"/>
      <c r="F5048" s="48"/>
      <c r="G5048" s="11"/>
      <c r="H5048" s="117"/>
      <c r="I5048" s="124"/>
      <c r="J5048" s="124"/>
      <c r="K5048" s="144"/>
      <c r="L5048" s="11"/>
      <c r="M5048" s="143"/>
      <c r="N5048" s="42"/>
      <c r="O5048" s="128"/>
      <c r="P5048" s="130"/>
      <c r="Q5048" s="131">
        <v>4</v>
      </c>
      <c r="R5048" s="68"/>
      <c r="S5048" s="35"/>
      <c r="T5048" s="69" t="s">
        <v>13</v>
      </c>
      <c r="U5048" s="92"/>
      <c r="V5048" s="70">
        <f>V5049</f>
        <v>17000</v>
      </c>
      <c r="X5048" s="447">
        <f>X5049</f>
        <v>25700</v>
      </c>
      <c r="Z5048" s="447">
        <f>Z5049</f>
        <v>24800</v>
      </c>
      <c r="AB5048" s="447">
        <f>AB5049</f>
        <v>24600</v>
      </c>
      <c r="AD5048" s="447">
        <f>AD5049</f>
        <v>30600</v>
      </c>
      <c r="AF5048" s="447">
        <f>AF5049</f>
        <v>0</v>
      </c>
      <c r="AH5048" s="447">
        <f t="shared" si="930"/>
        <v>30600</v>
      </c>
      <c r="AI5048" s="8"/>
      <c r="AJ5048" s="447">
        <f>AJ5049</f>
        <v>8370</v>
      </c>
      <c r="AK5048" s="71"/>
      <c r="AL5048" s="447">
        <f>AL5049</f>
        <v>27650</v>
      </c>
      <c r="AM5048" s="447"/>
      <c r="AN5048" s="447">
        <f>AN5049</f>
        <v>29900</v>
      </c>
      <c r="AO5048" s="447"/>
      <c r="AP5048" s="447">
        <f>AP5049</f>
        <v>29900</v>
      </c>
      <c r="AQ5048" s="447"/>
    </row>
    <row r="5049" spans="2:43" ht="18" customHeight="1" x14ac:dyDescent="0.2">
      <c r="B5049" s="4"/>
      <c r="C5049" s="117"/>
      <c r="D5049" s="117"/>
      <c r="E5049" s="117"/>
      <c r="F5049" s="48"/>
      <c r="G5049" s="11"/>
      <c r="H5049" s="117"/>
      <c r="I5049" s="124"/>
      <c r="J5049" s="124"/>
      <c r="K5049" s="144"/>
      <c r="L5049" s="11"/>
      <c r="M5049" s="143"/>
      <c r="N5049" s="42"/>
      <c r="O5049" s="128"/>
      <c r="P5049" s="130"/>
      <c r="Q5049" s="131"/>
      <c r="R5049" s="78" t="s">
        <v>3</v>
      </c>
      <c r="S5049" s="251"/>
      <c r="T5049" s="73" t="s">
        <v>13</v>
      </c>
      <c r="V5049" s="74">
        <v>17000</v>
      </c>
      <c r="X5049" s="74">
        <v>25700</v>
      </c>
      <c r="Z5049" s="829">
        <v>24800</v>
      </c>
      <c r="AB5049" s="74">
        <v>24600</v>
      </c>
      <c r="AD5049" s="944">
        <v>30600</v>
      </c>
      <c r="AF5049" s="74">
        <v>0</v>
      </c>
      <c r="AH5049" s="74">
        <f t="shared" si="930"/>
        <v>30600</v>
      </c>
      <c r="AI5049" s="446"/>
      <c r="AJ5049" s="74">
        <f t="shared" ref="AJ5049" si="940">CEILING(AB5049*34/100,10)</f>
        <v>8370</v>
      </c>
      <c r="AK5049" s="8"/>
      <c r="AL5049" s="74">
        <v>27650</v>
      </c>
      <c r="AM5049" s="74"/>
      <c r="AN5049" s="74">
        <v>29900</v>
      </c>
      <c r="AO5049" s="74"/>
      <c r="AP5049" s="74">
        <v>29900</v>
      </c>
      <c r="AQ5049" s="74"/>
    </row>
    <row r="5050" spans="2:43" ht="18" hidden="1" customHeight="1" x14ac:dyDescent="0.2">
      <c r="B5050" s="4"/>
      <c r="C5050" s="117"/>
      <c r="D5050" s="117"/>
      <c r="E5050" s="117"/>
      <c r="F5050" s="48"/>
      <c r="G5050" s="11"/>
      <c r="H5050" s="117"/>
      <c r="I5050" s="124"/>
      <c r="J5050" s="124"/>
      <c r="K5050" s="144"/>
      <c r="L5050" s="11"/>
      <c r="M5050" s="143"/>
      <c r="N5050" s="42"/>
      <c r="O5050" s="128"/>
      <c r="P5050" s="130"/>
      <c r="Q5050" s="130"/>
      <c r="R5050" s="72">
        <v>13</v>
      </c>
      <c r="S5050" s="181"/>
      <c r="T5050" s="73" t="s">
        <v>119</v>
      </c>
      <c r="V5050" s="74">
        <v>0</v>
      </c>
      <c r="X5050" s="74">
        <v>0</v>
      </c>
      <c r="Z5050" s="74">
        <v>0</v>
      </c>
      <c r="AB5050" s="74">
        <v>0</v>
      </c>
      <c r="AD5050" s="74">
        <v>0</v>
      </c>
      <c r="AF5050" s="74">
        <v>0</v>
      </c>
      <c r="AH5050" s="74">
        <f t="shared" si="930"/>
        <v>0</v>
      </c>
      <c r="AI5050" s="8"/>
      <c r="AJ5050" s="74">
        <v>0</v>
      </c>
      <c r="AK5050" s="8"/>
      <c r="AL5050" s="74">
        <v>0</v>
      </c>
      <c r="AM5050" s="74"/>
      <c r="AN5050" s="74">
        <v>0</v>
      </c>
      <c r="AO5050" s="74"/>
      <c r="AP5050" s="74">
        <v>0</v>
      </c>
      <c r="AQ5050" s="74"/>
    </row>
    <row r="5051" spans="2:43" ht="18" customHeight="1" x14ac:dyDescent="0.2">
      <c r="B5051" s="4"/>
      <c r="C5051" s="117"/>
      <c r="D5051" s="117"/>
      <c r="E5051" s="117"/>
      <c r="F5051" s="48"/>
      <c r="G5051" s="11"/>
      <c r="H5051" s="117"/>
      <c r="I5051" s="124"/>
      <c r="J5051" s="124"/>
      <c r="K5051" s="144"/>
      <c r="L5051" s="11"/>
      <c r="M5051" s="143"/>
      <c r="N5051" s="42"/>
      <c r="O5051" s="128"/>
      <c r="P5051" s="130"/>
      <c r="Q5051" s="140" t="s">
        <v>173</v>
      </c>
      <c r="R5051" s="84"/>
      <c r="S5051" s="250"/>
      <c r="T5051" s="69" t="s">
        <v>204</v>
      </c>
      <c r="U5051" s="92"/>
      <c r="V5051" s="70">
        <f>SUM(V5052)</f>
        <v>42000</v>
      </c>
      <c r="X5051" s="447">
        <f>SUM(X5052)</f>
        <v>52900</v>
      </c>
      <c r="Z5051" s="447">
        <f>SUM(Z5052)</f>
        <v>30100</v>
      </c>
      <c r="AB5051" s="447">
        <f>SUM(AB5052)</f>
        <v>41500</v>
      </c>
      <c r="AD5051" s="447">
        <f>SUM(AD5052)</f>
        <v>5700</v>
      </c>
      <c r="AF5051" s="447">
        <f>SUM(AF5052)</f>
        <v>0</v>
      </c>
      <c r="AH5051" s="447">
        <f t="shared" si="930"/>
        <v>5700</v>
      </c>
      <c r="AI5051" s="8"/>
      <c r="AJ5051" s="447">
        <f>SUM(AJ5052)</f>
        <v>14110</v>
      </c>
      <c r="AK5051" s="71"/>
      <c r="AL5051" s="447">
        <f>SUM(AL5052)</f>
        <v>65400</v>
      </c>
      <c r="AM5051" s="447"/>
      <c r="AN5051" s="447">
        <f>SUM(AN5052)</f>
        <v>70900</v>
      </c>
      <c r="AO5051" s="447"/>
      <c r="AP5051" s="447">
        <f>SUM(AP5052)</f>
        <v>70900</v>
      </c>
      <c r="AQ5051" s="447"/>
    </row>
    <row r="5052" spans="2:43" ht="18" customHeight="1" x14ac:dyDescent="0.2">
      <c r="B5052" s="4"/>
      <c r="C5052" s="117"/>
      <c r="D5052" s="117"/>
      <c r="E5052" s="117"/>
      <c r="F5052" s="48"/>
      <c r="G5052" s="11"/>
      <c r="H5052" s="117"/>
      <c r="I5052" s="124"/>
      <c r="J5052" s="124"/>
      <c r="K5052" s="144"/>
      <c r="L5052" s="11"/>
      <c r="M5052" s="143"/>
      <c r="N5052" s="42"/>
      <c r="O5052" s="128"/>
      <c r="P5052" s="130"/>
      <c r="Q5052" s="130"/>
      <c r="R5052" s="72" t="s">
        <v>3</v>
      </c>
      <c r="S5052" s="181"/>
      <c r="T5052" s="73" t="s">
        <v>204</v>
      </c>
      <c r="V5052" s="74">
        <v>42000</v>
      </c>
      <c r="X5052" s="74">
        <v>52900</v>
      </c>
      <c r="Z5052" s="829">
        <v>30100</v>
      </c>
      <c r="AB5052" s="74">
        <v>41500</v>
      </c>
      <c r="AD5052" s="944">
        <v>5700</v>
      </c>
      <c r="AF5052" s="74">
        <v>0</v>
      </c>
      <c r="AH5052" s="74">
        <f t="shared" si="930"/>
        <v>5700</v>
      </c>
      <c r="AI5052" s="446"/>
      <c r="AJ5052" s="74">
        <f t="shared" ref="AJ5052" si="941">CEILING(AB5052*34/100,10)</f>
        <v>14110</v>
      </c>
      <c r="AK5052" s="8"/>
      <c r="AL5052" s="74">
        <v>65400</v>
      </c>
      <c r="AM5052" s="74"/>
      <c r="AN5052" s="74">
        <v>70900</v>
      </c>
      <c r="AO5052" s="74"/>
      <c r="AP5052" s="74">
        <v>70900</v>
      </c>
      <c r="AQ5052" s="74"/>
    </row>
    <row r="5053" spans="2:43" ht="18" hidden="1" customHeight="1" x14ac:dyDescent="0.2">
      <c r="B5053" s="4"/>
      <c r="C5053" s="117"/>
      <c r="D5053" s="117"/>
      <c r="E5053" s="117"/>
      <c r="F5053" s="48"/>
      <c r="G5053" s="11"/>
      <c r="H5053" s="117"/>
      <c r="I5053" s="142"/>
      <c r="J5053" s="143"/>
      <c r="K5053" s="144"/>
      <c r="L5053" s="11"/>
      <c r="M5053" s="143"/>
      <c r="N5053" s="42"/>
      <c r="O5053" s="128"/>
      <c r="P5053" s="130"/>
      <c r="Q5053" s="131">
        <v>6</v>
      </c>
      <c r="R5053" s="68"/>
      <c r="S5053" s="35"/>
      <c r="T5053" s="69" t="s">
        <v>375</v>
      </c>
      <c r="U5053" s="92"/>
      <c r="V5053" s="70">
        <f>V5054</f>
        <v>0</v>
      </c>
      <c r="X5053" s="447">
        <f>X5054</f>
        <v>0</v>
      </c>
      <c r="Z5053" s="447">
        <f>Z5054</f>
        <v>0</v>
      </c>
      <c r="AB5053" s="447">
        <f>AB5054</f>
        <v>0</v>
      </c>
      <c r="AD5053" s="447" t="e">
        <f>#REF!</f>
        <v>#REF!</v>
      </c>
      <c r="AF5053" s="447">
        <f>AF5054</f>
        <v>0</v>
      </c>
      <c r="AH5053" s="447" t="e">
        <f t="shared" si="930"/>
        <v>#REF!</v>
      </c>
      <c r="AI5053" s="8"/>
      <c r="AJ5053" s="447">
        <f>AJ5054</f>
        <v>0</v>
      </c>
      <c r="AK5053" s="71"/>
      <c r="AL5053" s="447">
        <f>AL5054</f>
        <v>0</v>
      </c>
      <c r="AM5053" s="447"/>
      <c r="AN5053" s="447">
        <f>AN5054</f>
        <v>0</v>
      </c>
      <c r="AO5053" s="447"/>
      <c r="AP5053" s="447">
        <f>AP5054</f>
        <v>0</v>
      </c>
      <c r="AQ5053" s="447"/>
    </row>
    <row r="5054" spans="2:43" ht="18" hidden="1" customHeight="1" x14ac:dyDescent="0.2">
      <c r="B5054" s="4"/>
      <c r="C5054" s="117"/>
      <c r="D5054" s="117"/>
      <c r="E5054" s="117"/>
      <c r="F5054" s="48"/>
      <c r="G5054" s="11"/>
      <c r="H5054" s="117"/>
      <c r="I5054" s="142"/>
      <c r="J5054" s="143"/>
      <c r="K5054" s="144"/>
      <c r="L5054" s="11"/>
      <c r="M5054" s="143"/>
      <c r="N5054" s="42"/>
      <c r="O5054" s="128"/>
      <c r="P5054" s="130"/>
      <c r="Q5054" s="130"/>
      <c r="R5054" s="72" t="s">
        <v>3</v>
      </c>
      <c r="S5054" s="181"/>
      <c r="T5054" s="73" t="s">
        <v>375</v>
      </c>
      <c r="V5054" s="74">
        <v>0</v>
      </c>
      <c r="X5054" s="74">
        <v>0</v>
      </c>
      <c r="Z5054" s="74">
        <v>0</v>
      </c>
      <c r="AB5054" s="74">
        <v>0</v>
      </c>
      <c r="AD5054" s="74">
        <v>0</v>
      </c>
      <c r="AF5054" s="74">
        <v>0</v>
      </c>
      <c r="AH5054" s="74">
        <f t="shared" si="930"/>
        <v>0</v>
      </c>
      <c r="AI5054" s="446"/>
      <c r="AJ5054" s="74">
        <v>0</v>
      </c>
      <c r="AK5054" s="8"/>
      <c r="AL5054" s="74">
        <v>0</v>
      </c>
      <c r="AM5054" s="74"/>
      <c r="AN5054" s="74">
        <v>0</v>
      </c>
      <c r="AO5054" s="74"/>
      <c r="AP5054" s="74">
        <v>0</v>
      </c>
      <c r="AQ5054" s="74"/>
    </row>
    <row r="5055" spans="2:43" ht="18" customHeight="1" x14ac:dyDescent="0.2">
      <c r="B5055" s="4"/>
      <c r="C5055" s="117"/>
      <c r="D5055" s="117"/>
      <c r="E5055" s="117"/>
      <c r="F5055" s="48"/>
      <c r="G5055" s="11"/>
      <c r="H5055" s="117"/>
      <c r="I5055" s="124"/>
      <c r="J5055" s="124"/>
      <c r="K5055" s="144"/>
      <c r="L5055" s="11"/>
      <c r="M5055" s="143"/>
      <c r="N5055" s="42"/>
      <c r="O5055" s="128"/>
      <c r="P5055" s="129">
        <v>4</v>
      </c>
      <c r="Q5055" s="129"/>
      <c r="R5055" s="64"/>
      <c r="S5055" s="234"/>
      <c r="T5055" s="65" t="s">
        <v>376</v>
      </c>
      <c r="U5055" s="155"/>
      <c r="V5055" s="66">
        <f>V5056</f>
        <v>7500</v>
      </c>
      <c r="X5055" s="66">
        <f>X5056</f>
        <v>6500</v>
      </c>
      <c r="Z5055" s="66">
        <f>Z5056</f>
        <v>11900</v>
      </c>
      <c r="AB5055" s="66">
        <f>AB5056</f>
        <v>5000</v>
      </c>
      <c r="AD5055" s="66">
        <f>AD5056</f>
        <v>3600</v>
      </c>
      <c r="AF5055" s="66">
        <f>AF5056</f>
        <v>0</v>
      </c>
      <c r="AH5055" s="66">
        <f t="shared" si="930"/>
        <v>3600</v>
      </c>
      <c r="AI5055" s="8"/>
      <c r="AJ5055" s="66">
        <f>AJ5056</f>
        <v>1700</v>
      </c>
      <c r="AK5055" s="67"/>
      <c r="AL5055" s="66">
        <f>AL5056</f>
        <v>26000</v>
      </c>
      <c r="AM5055" s="66"/>
      <c r="AN5055" s="66">
        <f>AN5056</f>
        <v>28050</v>
      </c>
      <c r="AO5055" s="66"/>
      <c r="AP5055" s="66">
        <f>AP5056</f>
        <v>28050</v>
      </c>
      <c r="AQ5055" s="66"/>
    </row>
    <row r="5056" spans="2:43" ht="18" customHeight="1" x14ac:dyDescent="0.2">
      <c r="B5056" s="4"/>
      <c r="C5056" s="117"/>
      <c r="D5056" s="117"/>
      <c r="E5056" s="117"/>
      <c r="F5056" s="48"/>
      <c r="G5056" s="11"/>
      <c r="H5056" s="117"/>
      <c r="I5056" s="124"/>
      <c r="J5056" s="124"/>
      <c r="K5056" s="144"/>
      <c r="L5056" s="11"/>
      <c r="M5056" s="143"/>
      <c r="N5056" s="42"/>
      <c r="O5056" s="128"/>
      <c r="P5056" s="130"/>
      <c r="Q5056" s="131">
        <v>1</v>
      </c>
      <c r="R5056" s="84"/>
      <c r="S5056" s="250"/>
      <c r="T5056" s="69" t="s">
        <v>76</v>
      </c>
      <c r="U5056" s="92"/>
      <c r="V5056" s="70">
        <f>V5057+V5058</f>
        <v>7500</v>
      </c>
      <c r="X5056" s="447">
        <f>X5057+X5058</f>
        <v>6500</v>
      </c>
      <c r="Z5056" s="447">
        <f>Z5057+Z5058</f>
        <v>11900</v>
      </c>
      <c r="AB5056" s="447">
        <f>AB5057+AB5058</f>
        <v>5000</v>
      </c>
      <c r="AD5056" s="447">
        <f>AD5057+AD5058</f>
        <v>3600</v>
      </c>
      <c r="AF5056" s="447">
        <f>AF5057+AF5058</f>
        <v>0</v>
      </c>
      <c r="AH5056" s="447">
        <f t="shared" si="930"/>
        <v>3600</v>
      </c>
      <c r="AI5056" s="67"/>
      <c r="AJ5056" s="447">
        <f>AJ5057+AJ5058</f>
        <v>1700</v>
      </c>
      <c r="AK5056" s="71"/>
      <c r="AL5056" s="447">
        <f>AL5057+AL5058</f>
        <v>26000</v>
      </c>
      <c r="AM5056" s="447"/>
      <c r="AN5056" s="447">
        <f>AN5057+AN5058</f>
        <v>28050</v>
      </c>
      <c r="AO5056" s="447"/>
      <c r="AP5056" s="447">
        <f>AP5057+AP5058</f>
        <v>28050</v>
      </c>
      <c r="AQ5056" s="447"/>
    </row>
    <row r="5057" spans="2:43" ht="18" hidden="1" customHeight="1" x14ac:dyDescent="0.2">
      <c r="B5057" s="4"/>
      <c r="C5057" s="117"/>
      <c r="D5057" s="117"/>
      <c r="E5057" s="117"/>
      <c r="F5057" s="48"/>
      <c r="G5057" s="11"/>
      <c r="H5057" s="117"/>
      <c r="I5057" s="124"/>
      <c r="J5057" s="124"/>
      <c r="K5057" s="144"/>
      <c r="L5057" s="11"/>
      <c r="M5057" s="143"/>
      <c r="N5057" s="42"/>
      <c r="O5057" s="128"/>
      <c r="P5057" s="130"/>
      <c r="Q5057" s="130"/>
      <c r="R5057" s="72" t="s">
        <v>14</v>
      </c>
      <c r="S5057" s="181"/>
      <c r="T5057" s="73" t="s">
        <v>377</v>
      </c>
      <c r="V5057" s="74">
        <v>0</v>
      </c>
      <c r="X5057" s="74">
        <v>0</v>
      </c>
      <c r="Z5057" s="74">
        <v>0</v>
      </c>
      <c r="AB5057" s="74">
        <v>0</v>
      </c>
      <c r="AD5057" s="74">
        <v>0</v>
      </c>
      <c r="AF5057" s="74">
        <v>0</v>
      </c>
      <c r="AH5057" s="74">
        <f t="shared" si="930"/>
        <v>0</v>
      </c>
      <c r="AI5057" s="446"/>
      <c r="AJ5057" s="74">
        <v>0</v>
      </c>
      <c r="AK5057" s="8"/>
      <c r="AL5057" s="74">
        <v>0</v>
      </c>
      <c r="AM5057" s="74"/>
      <c r="AN5057" s="74">
        <v>0</v>
      </c>
      <c r="AO5057" s="74"/>
      <c r="AP5057" s="74">
        <v>0</v>
      </c>
      <c r="AQ5057" s="74"/>
    </row>
    <row r="5058" spans="2:43" ht="18" customHeight="1" x14ac:dyDescent="0.2">
      <c r="B5058" s="4"/>
      <c r="C5058" s="117"/>
      <c r="D5058" s="117"/>
      <c r="E5058" s="117"/>
      <c r="F5058" s="48"/>
      <c r="G5058" s="11"/>
      <c r="H5058" s="117"/>
      <c r="I5058" s="124"/>
      <c r="J5058" s="124"/>
      <c r="K5058" s="144"/>
      <c r="L5058" s="11"/>
      <c r="M5058" s="143"/>
      <c r="N5058" s="42"/>
      <c r="O5058" s="128"/>
      <c r="P5058" s="130"/>
      <c r="Q5058" s="130"/>
      <c r="R5058" s="72">
        <v>90</v>
      </c>
      <c r="S5058" s="181"/>
      <c r="T5058" s="73" t="s">
        <v>500</v>
      </c>
      <c r="V5058" s="74">
        <v>7500</v>
      </c>
      <c r="X5058" s="74">
        <v>6500</v>
      </c>
      <c r="Z5058" s="829">
        <v>11900</v>
      </c>
      <c r="AB5058" s="74">
        <v>5000</v>
      </c>
      <c r="AD5058" s="944">
        <v>3600</v>
      </c>
      <c r="AF5058" s="74">
        <v>0</v>
      </c>
      <c r="AH5058" s="74">
        <f t="shared" si="930"/>
        <v>3600</v>
      </c>
      <c r="AI5058" s="8"/>
      <c r="AJ5058" s="74">
        <f t="shared" ref="AJ5058" si="942">CEILING(AB5058*34/100,10)</f>
        <v>1700</v>
      </c>
      <c r="AK5058" s="8"/>
      <c r="AL5058" s="74">
        <v>26000</v>
      </c>
      <c r="AM5058" s="74"/>
      <c r="AN5058" s="74">
        <v>28050</v>
      </c>
      <c r="AO5058" s="74"/>
      <c r="AP5058" s="74">
        <v>28050</v>
      </c>
      <c r="AQ5058" s="74"/>
    </row>
    <row r="5059" spans="2:43" ht="18" customHeight="1" x14ac:dyDescent="0.2">
      <c r="B5059" s="4"/>
      <c r="C5059" s="117"/>
      <c r="D5059" s="117"/>
      <c r="E5059" s="117"/>
      <c r="F5059" s="48"/>
      <c r="G5059" s="11"/>
      <c r="H5059" s="117"/>
      <c r="I5059" s="124"/>
      <c r="J5059" s="124"/>
      <c r="K5059" s="144"/>
      <c r="L5059" s="11"/>
      <c r="M5059" s="143"/>
      <c r="N5059" s="42"/>
      <c r="O5059" s="127" t="s">
        <v>0</v>
      </c>
      <c r="P5059" s="123"/>
      <c r="Q5059" s="123"/>
      <c r="R5059" s="49"/>
      <c r="S5059" s="18"/>
      <c r="T5059" s="50" t="s">
        <v>60</v>
      </c>
      <c r="U5059" s="76"/>
      <c r="V5059" s="51">
        <f>V5060+V5065</f>
        <v>121000</v>
      </c>
      <c r="X5059" s="51">
        <f>X5060+X5065</f>
        <v>147800</v>
      </c>
      <c r="Z5059" s="51">
        <f>Z5060+Z5065</f>
        <v>158700</v>
      </c>
      <c r="AB5059" s="51">
        <f>AB5060+AB5065</f>
        <v>190400</v>
      </c>
      <c r="AD5059" s="51">
        <f>AD5060+AD5065</f>
        <v>203000</v>
      </c>
      <c r="AF5059" s="51">
        <f>AF5060+AF5065</f>
        <v>0</v>
      </c>
      <c r="AH5059" s="51">
        <f t="shared" si="930"/>
        <v>203000</v>
      </c>
      <c r="AI5059" s="8"/>
      <c r="AJ5059" s="51">
        <f>AJ5060+AJ5065</f>
        <v>64750</v>
      </c>
      <c r="AK5059" s="5"/>
      <c r="AL5059" s="51">
        <f>AL5060+AL5065</f>
        <v>220850</v>
      </c>
      <c r="AM5059" s="51"/>
      <c r="AN5059" s="51">
        <f>AN5060+AN5065</f>
        <v>239050</v>
      </c>
      <c r="AO5059" s="51"/>
      <c r="AP5059" s="51">
        <f>AP5060+AP5065</f>
        <v>239050</v>
      </c>
      <c r="AQ5059" s="51"/>
    </row>
    <row r="5060" spans="2:43" ht="18" customHeight="1" x14ac:dyDescent="0.2">
      <c r="B5060" s="4"/>
      <c r="C5060" s="117"/>
      <c r="D5060" s="117"/>
      <c r="E5060" s="117"/>
      <c r="F5060" s="48"/>
      <c r="G5060" s="11"/>
      <c r="H5060" s="117"/>
      <c r="I5060" s="124"/>
      <c r="J5060" s="124"/>
      <c r="K5060" s="144"/>
      <c r="L5060" s="11"/>
      <c r="M5060" s="143"/>
      <c r="N5060" s="42"/>
      <c r="O5060" s="128"/>
      <c r="P5060" s="129">
        <v>1</v>
      </c>
      <c r="Q5060" s="129"/>
      <c r="R5060" s="64"/>
      <c r="S5060" s="234"/>
      <c r="T5060" s="65" t="s">
        <v>8</v>
      </c>
      <c r="U5060" s="155"/>
      <c r="V5060" s="66">
        <f>V5061</f>
        <v>119000</v>
      </c>
      <c r="X5060" s="66">
        <f>X5061</f>
        <v>145900</v>
      </c>
      <c r="Z5060" s="66">
        <f>Z5061</f>
        <v>156800</v>
      </c>
      <c r="AB5060" s="66">
        <f>AB5061</f>
        <v>189000</v>
      </c>
      <c r="AD5060" s="66">
        <f>AD5061</f>
        <v>202300</v>
      </c>
      <c r="AF5060" s="66">
        <f>AF5061</f>
        <v>0</v>
      </c>
      <c r="AH5060" s="66">
        <f t="shared" si="930"/>
        <v>202300</v>
      </c>
      <c r="AI5060" s="5"/>
      <c r="AJ5060" s="66">
        <f>AJ5061</f>
        <v>64270</v>
      </c>
      <c r="AK5060" s="67"/>
      <c r="AL5060" s="66">
        <f>AL5061</f>
        <v>218350</v>
      </c>
      <c r="AM5060" s="66"/>
      <c r="AN5060" s="66">
        <f>AN5061</f>
        <v>236350</v>
      </c>
      <c r="AO5060" s="66"/>
      <c r="AP5060" s="66">
        <f>AP5061</f>
        <v>236350</v>
      </c>
      <c r="AQ5060" s="66"/>
    </row>
    <row r="5061" spans="2:43" ht="18" customHeight="1" x14ac:dyDescent="0.2">
      <c r="B5061" s="4"/>
      <c r="C5061" s="117"/>
      <c r="D5061" s="117"/>
      <c r="E5061" s="117"/>
      <c r="F5061" s="48"/>
      <c r="G5061" s="11"/>
      <c r="H5061" s="117"/>
      <c r="I5061" s="124"/>
      <c r="J5061" s="124"/>
      <c r="K5061" s="144"/>
      <c r="L5061" s="11"/>
      <c r="M5061" s="143"/>
      <c r="N5061" s="42"/>
      <c r="O5061" s="128"/>
      <c r="P5061" s="130"/>
      <c r="Q5061" s="131">
        <v>6</v>
      </c>
      <c r="R5061" s="72"/>
      <c r="S5061" s="181"/>
      <c r="T5061" s="69" t="s">
        <v>62</v>
      </c>
      <c r="U5061" s="92"/>
      <c r="V5061" s="70">
        <f>SUM(V5062:V5064)</f>
        <v>119000</v>
      </c>
      <c r="X5061" s="447">
        <f>SUM(X5062:X5064)</f>
        <v>145900</v>
      </c>
      <c r="Z5061" s="447">
        <f>SUM(Z5062:Z5064)</f>
        <v>156800</v>
      </c>
      <c r="AB5061" s="447">
        <f>SUM(AB5062:AB5064)</f>
        <v>189000</v>
      </c>
      <c r="AD5061" s="447">
        <f>SUM(AD5062:AD5064)</f>
        <v>202300</v>
      </c>
      <c r="AF5061" s="447">
        <f>SUM(AF5062:AF5064)</f>
        <v>0</v>
      </c>
      <c r="AH5061" s="447">
        <f t="shared" si="930"/>
        <v>202300</v>
      </c>
      <c r="AI5061" s="67"/>
      <c r="AJ5061" s="447">
        <f>SUM(AJ5062:AJ5064)</f>
        <v>64270</v>
      </c>
      <c r="AK5061" s="71"/>
      <c r="AL5061" s="447">
        <f>SUM(AL5062:AL5064)</f>
        <v>218350</v>
      </c>
      <c r="AM5061" s="447"/>
      <c r="AN5061" s="447">
        <f>SUM(AN5062:AN5064)</f>
        <v>236350</v>
      </c>
      <c r="AO5061" s="447"/>
      <c r="AP5061" s="447">
        <f>SUM(AP5062:AP5064)</f>
        <v>236350</v>
      </c>
      <c r="AQ5061" s="447"/>
    </row>
    <row r="5062" spans="2:43" ht="18" customHeight="1" x14ac:dyDescent="0.2">
      <c r="B5062" s="4"/>
      <c r="C5062" s="117"/>
      <c r="D5062" s="117"/>
      <c r="E5062" s="117"/>
      <c r="F5062" s="48"/>
      <c r="G5062" s="11"/>
      <c r="H5062" s="117"/>
      <c r="I5062" s="124"/>
      <c r="J5062" s="124"/>
      <c r="K5062" s="144"/>
      <c r="L5062" s="11"/>
      <c r="M5062" s="143"/>
      <c r="N5062" s="42"/>
      <c r="O5062" s="128"/>
      <c r="P5062" s="130"/>
      <c r="Q5062" s="131"/>
      <c r="R5062" s="72">
        <v>1</v>
      </c>
      <c r="S5062" s="181"/>
      <c r="T5062" s="73" t="s">
        <v>430</v>
      </c>
      <c r="V5062" s="74">
        <v>72000</v>
      </c>
      <c r="X5062" s="74">
        <v>90700</v>
      </c>
      <c r="Z5062" s="829">
        <v>97400</v>
      </c>
      <c r="AB5062" s="74">
        <v>139700</v>
      </c>
      <c r="AD5062" s="944">
        <v>125400</v>
      </c>
      <c r="AF5062" s="74">
        <v>0</v>
      </c>
      <c r="AH5062" s="74">
        <f t="shared" si="930"/>
        <v>125400</v>
      </c>
      <c r="AI5062" s="446"/>
      <c r="AJ5062" s="74">
        <f t="shared" ref="AJ5062:AJ5063" si="943">CEILING(AB5062*34/100,10)</f>
        <v>47500</v>
      </c>
      <c r="AK5062" s="8"/>
      <c r="AL5062" s="74">
        <v>161600</v>
      </c>
      <c r="AM5062" s="74"/>
      <c r="AN5062" s="74">
        <v>174900</v>
      </c>
      <c r="AO5062" s="74"/>
      <c r="AP5062" s="74">
        <v>174900</v>
      </c>
      <c r="AQ5062" s="74"/>
    </row>
    <row r="5063" spans="2:43" ht="18" customHeight="1" x14ac:dyDescent="0.2">
      <c r="B5063" s="4"/>
      <c r="C5063" s="117"/>
      <c r="D5063" s="117"/>
      <c r="E5063" s="117"/>
      <c r="F5063" s="48"/>
      <c r="G5063" s="11"/>
      <c r="H5063" s="117"/>
      <c r="I5063" s="124"/>
      <c r="J5063" s="124"/>
      <c r="K5063" s="144"/>
      <c r="L5063" s="11"/>
      <c r="M5063" s="143"/>
      <c r="N5063" s="42"/>
      <c r="O5063" s="128"/>
      <c r="P5063" s="130"/>
      <c r="Q5063" s="131"/>
      <c r="R5063" s="72">
        <v>2</v>
      </c>
      <c r="S5063" s="181"/>
      <c r="T5063" s="73" t="s">
        <v>386</v>
      </c>
      <c r="V5063" s="74">
        <v>47000</v>
      </c>
      <c r="X5063" s="74">
        <v>55200</v>
      </c>
      <c r="Z5063" s="829">
        <v>59400</v>
      </c>
      <c r="AB5063" s="74">
        <v>49300</v>
      </c>
      <c r="AD5063" s="944">
        <v>76900</v>
      </c>
      <c r="AF5063" s="74">
        <v>0</v>
      </c>
      <c r="AH5063" s="74">
        <f t="shared" si="930"/>
        <v>76900</v>
      </c>
      <c r="AI5063" s="8"/>
      <c r="AJ5063" s="74">
        <f t="shared" si="943"/>
        <v>16770</v>
      </c>
      <c r="AK5063" s="8"/>
      <c r="AL5063" s="74">
        <v>56750</v>
      </c>
      <c r="AM5063" s="74"/>
      <c r="AN5063" s="74">
        <v>61450</v>
      </c>
      <c r="AO5063" s="74"/>
      <c r="AP5063" s="74">
        <v>61450</v>
      </c>
      <c r="AQ5063" s="74"/>
    </row>
    <row r="5064" spans="2:43" ht="18" hidden="1" customHeight="1" x14ac:dyDescent="0.2">
      <c r="B5064" s="4"/>
      <c r="C5064" s="117"/>
      <c r="D5064" s="117"/>
      <c r="E5064" s="117"/>
      <c r="F5064" s="48"/>
      <c r="G5064" s="11"/>
      <c r="H5064" s="117"/>
      <c r="I5064" s="124"/>
      <c r="J5064" s="124"/>
      <c r="K5064" s="144"/>
      <c r="L5064" s="11"/>
      <c r="M5064" s="143"/>
      <c r="N5064" s="42"/>
      <c r="O5064" s="128"/>
      <c r="P5064" s="130"/>
      <c r="Q5064" s="131"/>
      <c r="R5064" s="72">
        <v>8</v>
      </c>
      <c r="S5064" s="181"/>
      <c r="T5064" s="73" t="s">
        <v>463</v>
      </c>
      <c r="V5064" s="74">
        <v>0</v>
      </c>
      <c r="X5064" s="74">
        <v>0</v>
      </c>
      <c r="Z5064" s="74">
        <v>0</v>
      </c>
      <c r="AB5064" s="74">
        <v>0</v>
      </c>
      <c r="AD5064" s="74">
        <v>0</v>
      </c>
      <c r="AF5064" s="74">
        <v>0</v>
      </c>
      <c r="AH5064" s="74">
        <f t="shared" si="930"/>
        <v>0</v>
      </c>
      <c r="AI5064" s="8"/>
      <c r="AJ5064" s="74">
        <v>0</v>
      </c>
      <c r="AK5064" s="8"/>
      <c r="AL5064" s="74">
        <v>0</v>
      </c>
      <c r="AM5064" s="74"/>
      <c r="AN5064" s="74">
        <v>0</v>
      </c>
      <c r="AO5064" s="74"/>
      <c r="AP5064" s="74">
        <v>0</v>
      </c>
      <c r="AQ5064" s="74"/>
    </row>
    <row r="5065" spans="2:43" ht="18.75" customHeight="1" x14ac:dyDescent="0.2">
      <c r="B5065" s="4"/>
      <c r="C5065" s="117"/>
      <c r="D5065" s="117"/>
      <c r="E5065" s="117"/>
      <c r="F5065" s="48"/>
      <c r="G5065" s="11"/>
      <c r="H5065" s="117"/>
      <c r="I5065" s="124"/>
      <c r="J5065" s="124"/>
      <c r="K5065" s="144"/>
      <c r="L5065" s="11"/>
      <c r="M5065" s="143"/>
      <c r="N5065" s="42"/>
      <c r="O5065" s="128"/>
      <c r="P5065" s="129">
        <v>4</v>
      </c>
      <c r="Q5065" s="129"/>
      <c r="R5065" s="64"/>
      <c r="S5065" s="234"/>
      <c r="T5065" s="65" t="s">
        <v>376</v>
      </c>
      <c r="U5065" s="155"/>
      <c r="V5065" s="66">
        <f>V5066</f>
        <v>2000</v>
      </c>
      <c r="X5065" s="66">
        <f>X5066</f>
        <v>1900</v>
      </c>
      <c r="Z5065" s="66">
        <f>Z5066</f>
        <v>1900</v>
      </c>
      <c r="AB5065" s="66">
        <f>AB5066</f>
        <v>1400</v>
      </c>
      <c r="AD5065" s="66">
        <f>AD5066</f>
        <v>700</v>
      </c>
      <c r="AF5065" s="66">
        <f>AF5066</f>
        <v>0</v>
      </c>
      <c r="AH5065" s="66">
        <f t="shared" si="930"/>
        <v>700</v>
      </c>
      <c r="AI5065" s="8"/>
      <c r="AJ5065" s="66">
        <f>AJ5066</f>
        <v>480</v>
      </c>
      <c r="AK5065" s="67"/>
      <c r="AL5065" s="66">
        <f>AL5066</f>
        <v>2500</v>
      </c>
      <c r="AM5065" s="66"/>
      <c r="AN5065" s="66">
        <f>AN5066</f>
        <v>2700</v>
      </c>
      <c r="AO5065" s="66"/>
      <c r="AP5065" s="66">
        <f>AP5066</f>
        <v>2700</v>
      </c>
      <c r="AQ5065" s="66"/>
    </row>
    <row r="5066" spans="2:43" ht="18" customHeight="1" x14ac:dyDescent="0.2">
      <c r="B5066" s="4"/>
      <c r="C5066" s="117"/>
      <c r="D5066" s="117"/>
      <c r="E5066" s="117"/>
      <c r="F5066" s="48"/>
      <c r="G5066" s="11"/>
      <c r="H5066" s="117"/>
      <c r="I5066" s="124"/>
      <c r="J5066" s="124"/>
      <c r="K5066" s="144"/>
      <c r="L5066" s="11"/>
      <c r="M5066" s="143"/>
      <c r="N5066" s="42"/>
      <c r="O5066" s="128"/>
      <c r="P5066" s="130"/>
      <c r="Q5066" s="131">
        <v>6</v>
      </c>
      <c r="R5066" s="72"/>
      <c r="S5066" s="181"/>
      <c r="T5066" s="69" t="s">
        <v>62</v>
      </c>
      <c r="U5066" s="92"/>
      <c r="V5066" s="70">
        <f>SUM(V5067:V5068)</f>
        <v>2000</v>
      </c>
      <c r="X5066" s="447">
        <f>SUM(X5067:X5068)</f>
        <v>1900</v>
      </c>
      <c r="Z5066" s="447">
        <f>SUM(Z5067:Z5068)</f>
        <v>1900</v>
      </c>
      <c r="AB5066" s="447">
        <f>SUM(AB5067:AB5068)</f>
        <v>1400</v>
      </c>
      <c r="AD5066" s="447">
        <f>SUM(AD5067:AD5068)</f>
        <v>700</v>
      </c>
      <c r="AF5066" s="447">
        <f>SUM(AF5067:AF5068)</f>
        <v>0</v>
      </c>
      <c r="AH5066" s="447">
        <f t="shared" si="930"/>
        <v>700</v>
      </c>
      <c r="AI5066" s="67"/>
      <c r="AJ5066" s="447">
        <f>SUM(AJ5067:AJ5068)</f>
        <v>480</v>
      </c>
      <c r="AK5066" s="71"/>
      <c r="AL5066" s="447">
        <f>SUM(AL5067:AL5068)</f>
        <v>2500</v>
      </c>
      <c r="AM5066" s="447"/>
      <c r="AN5066" s="447">
        <f>SUM(AN5067:AN5068)</f>
        <v>2700</v>
      </c>
      <c r="AO5066" s="447"/>
      <c r="AP5066" s="447">
        <f>SUM(AP5067:AP5068)</f>
        <v>2700</v>
      </c>
      <c r="AQ5066" s="447"/>
    </row>
    <row r="5067" spans="2:43" ht="18" customHeight="1" x14ac:dyDescent="0.25">
      <c r="B5067" s="4"/>
      <c r="C5067" s="117"/>
      <c r="D5067" s="117"/>
      <c r="E5067" s="117"/>
      <c r="F5067" s="48"/>
      <c r="G5067" s="11"/>
      <c r="H5067" s="117"/>
      <c r="I5067" s="124"/>
      <c r="J5067" s="124"/>
      <c r="K5067" s="144"/>
      <c r="L5067" s="11"/>
      <c r="M5067" s="143"/>
      <c r="N5067" s="42"/>
      <c r="O5067" s="128"/>
      <c r="P5067" s="130"/>
      <c r="Q5067" s="131"/>
      <c r="R5067" s="72">
        <v>1</v>
      </c>
      <c r="S5067" s="181"/>
      <c r="T5067" s="73" t="s">
        <v>433</v>
      </c>
      <c r="V5067" s="497">
        <v>2000</v>
      </c>
      <c r="X5067" s="697">
        <v>1100</v>
      </c>
      <c r="Z5067" s="829">
        <v>1400</v>
      </c>
      <c r="AB5067" s="74">
        <v>1000</v>
      </c>
      <c r="AD5067" s="952">
        <v>400</v>
      </c>
      <c r="AF5067" s="697">
        <v>0</v>
      </c>
      <c r="AH5067" s="697">
        <f t="shared" si="930"/>
        <v>400</v>
      </c>
      <c r="AI5067" s="446"/>
      <c r="AJ5067" s="74">
        <f t="shared" ref="AJ5067:AJ5068" si="944">CEILING(AB5067*34/100,10)</f>
        <v>340</v>
      </c>
      <c r="AK5067" s="8"/>
      <c r="AL5067" s="74">
        <v>1800</v>
      </c>
      <c r="AM5067" s="74"/>
      <c r="AN5067" s="74">
        <v>1950</v>
      </c>
      <c r="AO5067" s="74"/>
      <c r="AP5067" s="74">
        <v>1950</v>
      </c>
      <c r="AQ5067" s="74"/>
    </row>
    <row r="5068" spans="2:43" ht="18" customHeight="1" x14ac:dyDescent="0.2">
      <c r="B5068" s="4"/>
      <c r="C5068" s="117"/>
      <c r="D5068" s="117"/>
      <c r="E5068" s="117"/>
      <c r="F5068" s="48"/>
      <c r="G5068" s="11"/>
      <c r="H5068" s="117"/>
      <c r="I5068" s="124"/>
      <c r="J5068" s="124"/>
      <c r="K5068" s="144"/>
      <c r="L5068" s="11"/>
      <c r="M5068" s="143"/>
      <c r="N5068" s="42"/>
      <c r="O5068" s="128"/>
      <c r="P5068" s="130"/>
      <c r="Q5068" s="131"/>
      <c r="R5068" s="72">
        <v>2</v>
      </c>
      <c r="S5068" s="181"/>
      <c r="T5068" s="73" t="s">
        <v>434</v>
      </c>
      <c r="V5068" s="74">
        <v>0</v>
      </c>
      <c r="X5068" s="74">
        <v>800</v>
      </c>
      <c r="Z5068">
        <v>500</v>
      </c>
      <c r="AB5068" s="74">
        <v>400</v>
      </c>
      <c r="AD5068" s="952">
        <v>300</v>
      </c>
      <c r="AF5068" s="74">
        <v>0</v>
      </c>
      <c r="AH5068" s="74">
        <f t="shared" si="930"/>
        <v>300</v>
      </c>
      <c r="AI5068" s="8"/>
      <c r="AJ5068" s="74">
        <f t="shared" si="944"/>
        <v>140</v>
      </c>
      <c r="AK5068" s="8"/>
      <c r="AL5068" s="74">
        <v>700</v>
      </c>
      <c r="AM5068" s="74"/>
      <c r="AN5068" s="74">
        <v>750</v>
      </c>
      <c r="AO5068" s="74"/>
      <c r="AP5068" s="74">
        <v>750</v>
      </c>
      <c r="AQ5068" s="74"/>
    </row>
    <row r="5069" spans="2:43" ht="18" customHeight="1" x14ac:dyDescent="0.2">
      <c r="B5069" s="4"/>
      <c r="C5069" s="117"/>
      <c r="D5069" s="117"/>
      <c r="E5069" s="117"/>
      <c r="F5069" s="48"/>
      <c r="G5069" s="11"/>
      <c r="H5069" s="117"/>
      <c r="I5069" s="124"/>
      <c r="J5069" s="124"/>
      <c r="K5069" s="144"/>
      <c r="L5069" s="11"/>
      <c r="M5069" s="143"/>
      <c r="N5069" s="42"/>
      <c r="O5069" s="127" t="s">
        <v>18</v>
      </c>
      <c r="P5069" s="123"/>
      <c r="Q5069" s="123"/>
      <c r="R5069" s="49"/>
      <c r="S5069" s="18"/>
      <c r="T5069" s="50" t="s">
        <v>190</v>
      </c>
      <c r="U5069" s="76"/>
      <c r="V5069" s="51">
        <f>V5070+V5085+V5092+V5097+V5105+V5108</f>
        <v>71000</v>
      </c>
      <c r="X5069" s="51">
        <f>X5070+X5085+X5092+X5097+X5105+X5108</f>
        <v>90000</v>
      </c>
      <c r="Z5069" s="51">
        <f>Z5070+Z5085+Z5092+Z5097+Z5105+Z5108</f>
        <v>64660</v>
      </c>
      <c r="AB5069" s="51">
        <f>AB5070+AB5085+AB5092+AB5097+AB5105+AB5108</f>
        <v>73600</v>
      </c>
      <c r="AD5069" s="51" t="e">
        <f>AD5070+AD5085+AD5092+AD5097+AD5105+AD5108</f>
        <v>#REF!</v>
      </c>
      <c r="AF5069" s="51">
        <f>AF5070+AF5085+AF5092+AF5097+AF5105+AF5108</f>
        <v>0</v>
      </c>
      <c r="AH5069" s="51" t="e">
        <f t="shared" si="930"/>
        <v>#REF!</v>
      </c>
      <c r="AI5069" s="8"/>
      <c r="AJ5069" s="51">
        <f>AJ5070+AJ5085+AJ5092+AJ5097+AJ5105+AJ5108</f>
        <v>26970</v>
      </c>
      <c r="AK5069" s="5"/>
      <c r="AL5069" s="51">
        <f>AL5070+AL5085+AL5092+AL5097+AL5105+AL5108</f>
        <v>103370</v>
      </c>
      <c r="AM5069" s="51"/>
      <c r="AN5069" s="51">
        <f>AN5070+AN5085+AN5092+AN5097+AN5105+AN5108</f>
        <v>110030</v>
      </c>
      <c r="AO5069" s="51"/>
      <c r="AP5069" s="51">
        <f>AP5070+AP5085+AP5092+AP5097+AP5105+AP5108</f>
        <v>110030</v>
      </c>
      <c r="AQ5069" s="51"/>
    </row>
    <row r="5070" spans="2:43" ht="18" customHeight="1" x14ac:dyDescent="0.2">
      <c r="B5070" s="4"/>
      <c r="C5070" s="117"/>
      <c r="D5070" s="117"/>
      <c r="E5070" s="117"/>
      <c r="F5070" s="48"/>
      <c r="G5070" s="11"/>
      <c r="H5070" s="117"/>
      <c r="I5070" s="124"/>
      <c r="J5070" s="124"/>
      <c r="K5070" s="144"/>
      <c r="L5070" s="11"/>
      <c r="M5070" s="143"/>
      <c r="N5070" s="42"/>
      <c r="O5070" s="128"/>
      <c r="P5070" s="129">
        <v>2</v>
      </c>
      <c r="Q5070" s="129"/>
      <c r="R5070" s="64"/>
      <c r="S5070" s="234"/>
      <c r="T5070" s="65" t="s">
        <v>195</v>
      </c>
      <c r="U5070" s="155"/>
      <c r="V5070" s="66">
        <f>V5071+V5075+V5078+V5081+V5083</f>
        <v>50500</v>
      </c>
      <c r="X5070" s="66">
        <f>X5071+X5075+X5078+X5081+X5083</f>
        <v>72500</v>
      </c>
      <c r="Z5070" s="66">
        <f>Z5071+Z5075+Z5078+Z5081+Z5083</f>
        <v>58780</v>
      </c>
      <c r="AB5070" s="66">
        <f>AB5071+AB5075+AB5078+AB5081+AB5083</f>
        <v>62600</v>
      </c>
      <c r="AD5070" s="66" t="e">
        <f>AD5071+AD5075+AD5078+AD5081+AD5083</f>
        <v>#REF!</v>
      </c>
      <c r="AF5070" s="66">
        <f>AF5071+AF5075+AF5078+AF5081+AF5083</f>
        <v>0</v>
      </c>
      <c r="AH5070" s="66" t="e">
        <f t="shared" si="930"/>
        <v>#REF!</v>
      </c>
      <c r="AI5070" s="5"/>
      <c r="AJ5070" s="66">
        <f>AJ5071+AJ5075+AJ5078+AJ5081+AJ5083</f>
        <v>23990</v>
      </c>
      <c r="AK5070" s="67"/>
      <c r="AL5070" s="66">
        <f>AL5071+AL5075+AL5078+AL5081+AL5083</f>
        <v>97500</v>
      </c>
      <c r="AM5070" s="66"/>
      <c r="AN5070" s="66">
        <f>AN5071+AN5075+AN5078+AN5081+AN5083</f>
        <v>103500</v>
      </c>
      <c r="AO5070" s="66"/>
      <c r="AP5070" s="66">
        <f>AP5071+AP5075+AP5078+AP5081+AP5083</f>
        <v>103500</v>
      </c>
      <c r="AQ5070" s="66"/>
    </row>
    <row r="5071" spans="2:43" ht="18" customHeight="1" x14ac:dyDescent="0.2">
      <c r="B5071" s="4"/>
      <c r="C5071" s="117"/>
      <c r="D5071" s="117"/>
      <c r="E5071" s="117"/>
      <c r="F5071" s="48"/>
      <c r="G5071" s="11"/>
      <c r="H5071" s="117"/>
      <c r="I5071" s="124"/>
      <c r="J5071" s="124"/>
      <c r="K5071" s="144"/>
      <c r="L5071" s="11"/>
      <c r="M5071" s="143"/>
      <c r="N5071" s="42"/>
      <c r="O5071" s="128"/>
      <c r="P5071" s="130"/>
      <c r="Q5071" s="131">
        <v>1</v>
      </c>
      <c r="R5071" s="68"/>
      <c r="S5071" s="35"/>
      <c r="T5071" s="69" t="s">
        <v>47</v>
      </c>
      <c r="U5071" s="92"/>
      <c r="V5071" s="70">
        <f>V5072</f>
        <v>8500</v>
      </c>
      <c r="X5071" s="447">
        <f>X5072</f>
        <v>5000</v>
      </c>
      <c r="Z5071" s="447">
        <f>SUM(Z5072:Z5074)</f>
        <v>5310</v>
      </c>
      <c r="AB5071" s="447">
        <f>SUM(AB5072:AB5074)</f>
        <v>9800</v>
      </c>
      <c r="AD5071" s="447">
        <f t="shared" ref="AD5071:AL5071" si="945">AD5072+AD5073+AD5074</f>
        <v>9300</v>
      </c>
      <c r="AE5071" s="447">
        <f t="shared" si="945"/>
        <v>0</v>
      </c>
      <c r="AF5071" s="447">
        <f t="shared" si="945"/>
        <v>0</v>
      </c>
      <c r="AG5071" s="447">
        <f t="shared" si="945"/>
        <v>0</v>
      </c>
      <c r="AH5071" s="447">
        <f t="shared" si="930"/>
        <v>9300</v>
      </c>
      <c r="AI5071" s="67"/>
      <c r="AJ5071" s="447">
        <f t="shared" ref="AJ5071" si="946">AJ5072+AJ5073+AJ5074</f>
        <v>2450</v>
      </c>
      <c r="AK5071" s="447">
        <f t="shared" ref="AK5071" si="947">AK5072+AK5073+AK5074</f>
        <v>0</v>
      </c>
      <c r="AL5071" s="447">
        <f t="shared" si="945"/>
        <v>7000</v>
      </c>
      <c r="AM5071" s="447"/>
      <c r="AN5071" s="447">
        <f t="shared" ref="AN5071:AP5071" si="948">AN5072+AN5073+AN5074</f>
        <v>8000</v>
      </c>
      <c r="AO5071" s="447"/>
      <c r="AP5071" s="447">
        <f t="shared" si="948"/>
        <v>8000</v>
      </c>
      <c r="AQ5071" s="447"/>
    </row>
    <row r="5072" spans="2:43" ht="18" customHeight="1" x14ac:dyDescent="0.25">
      <c r="B5072" s="4"/>
      <c r="C5072" s="117"/>
      <c r="D5072" s="117"/>
      <c r="E5072" s="117"/>
      <c r="F5072" s="48"/>
      <c r="G5072" s="11"/>
      <c r="H5072" s="117"/>
      <c r="I5072" s="124"/>
      <c r="J5072" s="124"/>
      <c r="K5072" s="144"/>
      <c r="L5072" s="11"/>
      <c r="M5072" s="143"/>
      <c r="N5072" s="42"/>
      <c r="O5072" s="128"/>
      <c r="P5072" s="130"/>
      <c r="Q5072" s="130"/>
      <c r="R5072" s="72" t="s">
        <v>3</v>
      </c>
      <c r="S5072" s="181"/>
      <c r="T5072" s="73" t="s">
        <v>17</v>
      </c>
      <c r="V5072" s="74">
        <v>8500</v>
      </c>
      <c r="X5072" s="74">
        <v>5000</v>
      </c>
      <c r="Z5072" s="74">
        <v>4890</v>
      </c>
      <c r="AB5072" s="74">
        <v>9800</v>
      </c>
      <c r="AD5072" s="944">
        <v>9300</v>
      </c>
      <c r="AF5072" s="74">
        <v>0</v>
      </c>
      <c r="AH5072" s="696">
        <f t="shared" si="930"/>
        <v>9300</v>
      </c>
      <c r="AI5072" s="447">
        <f t="shared" ref="AI5072" si="949">AI5073+AI5074+AI5075</f>
        <v>0</v>
      </c>
      <c r="AJ5072" s="74">
        <f t="shared" ref="AJ5072" si="950">CEILING(AB5072*25/100,10)</f>
        <v>2450</v>
      </c>
      <c r="AK5072" s="8"/>
      <c r="AL5072" s="74">
        <v>7000</v>
      </c>
      <c r="AM5072" s="74"/>
      <c r="AN5072" s="74">
        <v>8000</v>
      </c>
      <c r="AO5072" s="74"/>
      <c r="AP5072" s="74">
        <v>8000</v>
      </c>
      <c r="AQ5072" s="74"/>
    </row>
    <row r="5073" spans="2:43" ht="18" hidden="1" customHeight="1" x14ac:dyDescent="0.25">
      <c r="B5073" s="4"/>
      <c r="C5073" s="117"/>
      <c r="D5073" s="117"/>
      <c r="E5073" s="117"/>
      <c r="F5073" s="48"/>
      <c r="G5073" s="11"/>
      <c r="H5073" s="117"/>
      <c r="I5073" s="124"/>
      <c r="J5073" s="124"/>
      <c r="K5073" s="144"/>
      <c r="L5073" s="11"/>
      <c r="M5073" s="143"/>
      <c r="N5073" s="42"/>
      <c r="O5073" s="128"/>
      <c r="P5073" s="130"/>
      <c r="Q5073" s="130"/>
      <c r="R5073" s="72">
        <v>2</v>
      </c>
      <c r="S5073" s="181"/>
      <c r="T5073" s="73" t="s">
        <v>168</v>
      </c>
      <c r="V5073" s="74"/>
      <c r="X5073" s="74"/>
      <c r="Z5073" s="74">
        <v>90</v>
      </c>
      <c r="AB5073" s="944">
        <v>0</v>
      </c>
      <c r="AD5073" s="944">
        <v>0</v>
      </c>
      <c r="AF5073" s="74">
        <v>0</v>
      </c>
      <c r="AH5073" s="696">
        <f t="shared" si="930"/>
        <v>0</v>
      </c>
      <c r="AI5073" s="8"/>
      <c r="AJ5073" s="74">
        <v>0</v>
      </c>
      <c r="AK5073" s="8"/>
      <c r="AL5073" s="74">
        <v>0</v>
      </c>
      <c r="AM5073" s="74"/>
      <c r="AN5073" s="74">
        <v>0</v>
      </c>
      <c r="AO5073" s="74"/>
      <c r="AP5073" s="74">
        <v>0</v>
      </c>
      <c r="AQ5073" s="74"/>
    </row>
    <row r="5074" spans="2:43" ht="18" hidden="1" customHeight="1" x14ac:dyDescent="0.25">
      <c r="B5074" s="4"/>
      <c r="C5074" s="117"/>
      <c r="D5074" s="117"/>
      <c r="E5074" s="117"/>
      <c r="F5074" s="48"/>
      <c r="G5074" s="11"/>
      <c r="H5074" s="117"/>
      <c r="I5074" s="124"/>
      <c r="J5074" s="124"/>
      <c r="K5074" s="144"/>
      <c r="L5074" s="11"/>
      <c r="M5074" s="143"/>
      <c r="N5074" s="42"/>
      <c r="O5074" s="128"/>
      <c r="P5074" s="130"/>
      <c r="Q5074" s="130"/>
      <c r="R5074" s="72">
        <v>5</v>
      </c>
      <c r="S5074" s="181"/>
      <c r="T5074" s="73" t="s">
        <v>352</v>
      </c>
      <c r="V5074" s="74"/>
      <c r="X5074" s="74"/>
      <c r="Z5074" s="74">
        <v>330</v>
      </c>
      <c r="AB5074" s="944">
        <v>0</v>
      </c>
      <c r="AD5074" s="74">
        <v>0</v>
      </c>
      <c r="AF5074" s="74">
        <v>0</v>
      </c>
      <c r="AH5074" s="696">
        <f t="shared" si="930"/>
        <v>0</v>
      </c>
      <c r="AI5074" s="8"/>
      <c r="AJ5074" s="74">
        <v>0</v>
      </c>
      <c r="AK5074" s="8"/>
      <c r="AL5074" s="74">
        <v>0</v>
      </c>
      <c r="AM5074" s="74"/>
      <c r="AN5074" s="74">
        <v>0</v>
      </c>
      <c r="AO5074" s="74"/>
      <c r="AP5074" s="74">
        <v>0</v>
      </c>
      <c r="AQ5074" s="74"/>
    </row>
    <row r="5075" spans="2:43" ht="18" customHeight="1" x14ac:dyDescent="0.2">
      <c r="B5075" s="4"/>
      <c r="C5075" s="117"/>
      <c r="D5075" s="117"/>
      <c r="E5075" s="117"/>
      <c r="F5075" s="48"/>
      <c r="G5075" s="11"/>
      <c r="H5075" s="117"/>
      <c r="I5075" s="124"/>
      <c r="J5075" s="124"/>
      <c r="K5075" s="144"/>
      <c r="L5075" s="11"/>
      <c r="M5075" s="143"/>
      <c r="N5075" s="42"/>
      <c r="O5075" s="128"/>
      <c r="P5075" s="130"/>
      <c r="Q5075" s="131">
        <v>2</v>
      </c>
      <c r="R5075" s="68"/>
      <c r="S5075" s="35"/>
      <c r="T5075" s="69" t="s">
        <v>227</v>
      </c>
      <c r="U5075" s="92"/>
      <c r="V5075" s="70">
        <f>V5076+V5077</f>
        <v>15000</v>
      </c>
      <c r="X5075" s="447">
        <f>X5076+X5077</f>
        <v>16500</v>
      </c>
      <c r="Z5075" s="447">
        <f>Z5076+Z5077</f>
        <v>11470</v>
      </c>
      <c r="AB5075" s="447">
        <f>AB5076+AB5077</f>
        <v>8300</v>
      </c>
      <c r="AD5075" s="447">
        <f>AD5076+AD5077</f>
        <v>8100</v>
      </c>
      <c r="AF5075" s="447">
        <f>AF5076+AF5077</f>
        <v>0</v>
      </c>
      <c r="AH5075" s="447">
        <f t="shared" si="930"/>
        <v>8100</v>
      </c>
      <c r="AI5075" s="8"/>
      <c r="AJ5075" s="447">
        <f>AJ5076+AJ5077</f>
        <v>3310</v>
      </c>
      <c r="AK5075" s="71"/>
      <c r="AL5075" s="447">
        <f>AL5076+AL5077</f>
        <v>12500</v>
      </c>
      <c r="AM5075" s="447"/>
      <c r="AN5075" s="447">
        <f>AN5076+AN5077</f>
        <v>14500</v>
      </c>
      <c r="AO5075" s="447"/>
      <c r="AP5075" s="447">
        <f>AP5076+AP5077</f>
        <v>14500</v>
      </c>
      <c r="AQ5075" s="447"/>
    </row>
    <row r="5076" spans="2:43" ht="18" customHeight="1" x14ac:dyDescent="0.25">
      <c r="B5076" s="4"/>
      <c r="C5076" s="117"/>
      <c r="D5076" s="117"/>
      <c r="E5076" s="117"/>
      <c r="F5076" s="48"/>
      <c r="G5076" s="11"/>
      <c r="H5076" s="117"/>
      <c r="I5076" s="124"/>
      <c r="J5076" s="124"/>
      <c r="K5076" s="144"/>
      <c r="L5076" s="11"/>
      <c r="M5076" s="143"/>
      <c r="N5076" s="42"/>
      <c r="O5076" s="128"/>
      <c r="P5076" s="130"/>
      <c r="Q5076" s="130"/>
      <c r="R5076" s="72" t="s">
        <v>3</v>
      </c>
      <c r="S5076" s="181"/>
      <c r="T5076" s="73" t="s">
        <v>78</v>
      </c>
      <c r="V5076" s="74">
        <v>10000</v>
      </c>
      <c r="X5076" s="74">
        <v>10500</v>
      </c>
      <c r="Z5076" s="829">
        <v>9000</v>
      </c>
      <c r="AB5076" s="74">
        <v>1500</v>
      </c>
      <c r="AD5076" s="944">
        <v>1500</v>
      </c>
      <c r="AF5076" s="696">
        <v>0</v>
      </c>
      <c r="AH5076" s="696">
        <f t="shared" ref="AH5076:AH5139" si="951">AD5076+AF5076</f>
        <v>1500</v>
      </c>
      <c r="AI5076" s="446"/>
      <c r="AJ5076" s="74">
        <f>CEILING(AB5076*25/100,10)+750</f>
        <v>1130</v>
      </c>
      <c r="AK5076" s="8"/>
      <c r="AL5076" s="74">
        <v>6000</v>
      </c>
      <c r="AM5076" s="74"/>
      <c r="AN5076" s="74">
        <v>7000</v>
      </c>
      <c r="AO5076" s="74"/>
      <c r="AP5076" s="74">
        <v>7000</v>
      </c>
      <c r="AQ5076" s="74"/>
    </row>
    <row r="5077" spans="2:43" ht="18" customHeight="1" x14ac:dyDescent="0.25">
      <c r="B5077" s="4"/>
      <c r="C5077" s="117"/>
      <c r="D5077" s="117"/>
      <c r="E5077" s="117"/>
      <c r="F5077" s="48"/>
      <c r="G5077" s="11"/>
      <c r="H5077" s="117"/>
      <c r="I5077" s="124"/>
      <c r="J5077" s="124"/>
      <c r="K5077" s="144"/>
      <c r="L5077" s="11"/>
      <c r="M5077" s="143"/>
      <c r="N5077" s="42"/>
      <c r="O5077" s="128"/>
      <c r="P5077" s="130"/>
      <c r="Q5077" s="130"/>
      <c r="R5077" s="72" t="s">
        <v>0</v>
      </c>
      <c r="S5077" s="181"/>
      <c r="T5077" s="73" t="s">
        <v>228</v>
      </c>
      <c r="V5077" s="74">
        <v>5000</v>
      </c>
      <c r="X5077" s="74">
        <v>6000</v>
      </c>
      <c r="Z5077" s="74">
        <v>2470</v>
      </c>
      <c r="AB5077" s="74">
        <v>6800</v>
      </c>
      <c r="AD5077" s="944">
        <v>6600</v>
      </c>
      <c r="AF5077" s="74">
        <v>0</v>
      </c>
      <c r="AH5077" s="696">
        <f t="shared" si="951"/>
        <v>6600</v>
      </c>
      <c r="AI5077" s="8"/>
      <c r="AJ5077" s="74">
        <f>CEILING(AB5077*25/100,10)+480</f>
        <v>2180</v>
      </c>
      <c r="AK5077" s="8"/>
      <c r="AL5077" s="74">
        <v>6500</v>
      </c>
      <c r="AM5077" s="74"/>
      <c r="AN5077" s="74">
        <v>7500</v>
      </c>
      <c r="AO5077" s="74"/>
      <c r="AP5077" s="74">
        <v>7500</v>
      </c>
      <c r="AQ5077" s="74"/>
    </row>
    <row r="5078" spans="2:43" ht="18" customHeight="1" x14ac:dyDescent="0.2">
      <c r="B5078" s="4"/>
      <c r="C5078" s="117"/>
      <c r="D5078" s="117"/>
      <c r="E5078" s="117"/>
      <c r="F5078" s="48"/>
      <c r="G5078" s="11"/>
      <c r="H5078" s="117"/>
      <c r="I5078" s="124"/>
      <c r="J5078" s="124"/>
      <c r="K5078" s="144"/>
      <c r="L5078" s="11"/>
      <c r="M5078" s="143"/>
      <c r="N5078" s="42"/>
      <c r="O5078" s="128"/>
      <c r="P5078" s="130"/>
      <c r="Q5078" s="131">
        <v>3</v>
      </c>
      <c r="R5078" s="84"/>
      <c r="S5078" s="250"/>
      <c r="T5078" s="69" t="s">
        <v>79</v>
      </c>
      <c r="U5078" s="92"/>
      <c r="V5078" s="70">
        <f>V5079+V5080</f>
        <v>27000</v>
      </c>
      <c r="X5078" s="447">
        <f>X5079+X5080</f>
        <v>47000</v>
      </c>
      <c r="Z5078" s="447">
        <f>Z5079+Z5080</f>
        <v>34000</v>
      </c>
      <c r="AB5078" s="447">
        <f>AB5079+AB5080</f>
        <v>40000</v>
      </c>
      <c r="AD5078" s="447">
        <f>AD5079+AD5080</f>
        <v>42100</v>
      </c>
      <c r="AF5078" s="447">
        <f>AF5079+AF5080</f>
        <v>0</v>
      </c>
      <c r="AH5078" s="447">
        <f t="shared" si="951"/>
        <v>42100</v>
      </c>
      <c r="AI5078" s="8"/>
      <c r="AJ5078" s="447">
        <f>AJ5079+AJ5080</f>
        <v>17100</v>
      </c>
      <c r="AK5078" s="71"/>
      <c r="AL5078" s="447">
        <f>AL5079+AL5080</f>
        <v>72500</v>
      </c>
      <c r="AM5078" s="447"/>
      <c r="AN5078" s="447">
        <f>AN5079+AN5080</f>
        <v>75000</v>
      </c>
      <c r="AO5078" s="447"/>
      <c r="AP5078" s="447">
        <f>AP5079+AP5080</f>
        <v>75000</v>
      </c>
      <c r="AQ5078" s="447"/>
    </row>
    <row r="5079" spans="2:43" ht="18" customHeight="1" x14ac:dyDescent="0.25">
      <c r="B5079" s="4"/>
      <c r="C5079" s="117"/>
      <c r="D5079" s="117"/>
      <c r="E5079" s="117"/>
      <c r="F5079" s="48"/>
      <c r="G5079" s="11"/>
      <c r="H5079" s="117"/>
      <c r="I5079" s="124"/>
      <c r="J5079" s="124"/>
      <c r="K5079" s="144"/>
      <c r="L5079" s="11"/>
      <c r="M5079" s="143"/>
      <c r="N5079" s="42"/>
      <c r="O5079" s="128"/>
      <c r="P5079" s="130"/>
      <c r="Q5079" s="130"/>
      <c r="R5079" s="72" t="s">
        <v>3</v>
      </c>
      <c r="S5079" s="181"/>
      <c r="T5079" s="73" t="s">
        <v>80</v>
      </c>
      <c r="V5079" s="74">
        <v>15000</v>
      </c>
      <c r="X5079" s="74">
        <v>30000</v>
      </c>
      <c r="Z5079" s="829">
        <v>14500</v>
      </c>
      <c r="AB5079" s="448">
        <v>21400</v>
      </c>
      <c r="AD5079" s="944">
        <v>22500</v>
      </c>
      <c r="AF5079" s="696">
        <v>0</v>
      </c>
      <c r="AH5079" s="696">
        <f t="shared" si="951"/>
        <v>22500</v>
      </c>
      <c r="AI5079" s="446"/>
      <c r="AJ5079" s="74">
        <f>CEILING(AB5079*25/100,10)+5800</f>
        <v>11150</v>
      </c>
      <c r="AK5079" s="87"/>
      <c r="AL5079" s="448">
        <v>66000</v>
      </c>
      <c r="AM5079" s="448"/>
      <c r="AN5079" s="448">
        <v>67500</v>
      </c>
      <c r="AO5079" s="74"/>
      <c r="AP5079" s="448">
        <v>67500</v>
      </c>
      <c r="AQ5079" s="74"/>
    </row>
    <row r="5080" spans="2:43" ht="18" customHeight="1" x14ac:dyDescent="0.25">
      <c r="B5080" s="4"/>
      <c r="C5080" s="117"/>
      <c r="D5080" s="117"/>
      <c r="E5080" s="117"/>
      <c r="F5080" s="48"/>
      <c r="G5080" s="11"/>
      <c r="H5080" s="117"/>
      <c r="I5080" s="124"/>
      <c r="J5080" s="124"/>
      <c r="K5080" s="144"/>
      <c r="L5080" s="11"/>
      <c r="M5080" s="143"/>
      <c r="N5080" s="42"/>
      <c r="O5080" s="128"/>
      <c r="P5080" s="130"/>
      <c r="Q5080" s="130"/>
      <c r="R5080" s="72" t="s">
        <v>18</v>
      </c>
      <c r="S5080" s="181"/>
      <c r="T5080" s="73" t="s">
        <v>82</v>
      </c>
      <c r="V5080" s="74">
        <v>12000</v>
      </c>
      <c r="X5080" s="74">
        <v>17000</v>
      </c>
      <c r="Z5080" s="829">
        <v>19500</v>
      </c>
      <c r="AB5080" s="74">
        <v>18600</v>
      </c>
      <c r="AD5080" s="944">
        <v>19600</v>
      </c>
      <c r="AF5080" s="696">
        <v>0</v>
      </c>
      <c r="AH5080" s="696">
        <f t="shared" si="951"/>
        <v>19600</v>
      </c>
      <c r="AI5080" s="495"/>
      <c r="AJ5080" s="74">
        <f>CEILING(AB5080*25/100,10)+1300</f>
        <v>5950</v>
      </c>
      <c r="AK5080" s="8"/>
      <c r="AL5080" s="74">
        <v>6500</v>
      </c>
      <c r="AM5080" s="74"/>
      <c r="AN5080" s="74">
        <v>7500</v>
      </c>
      <c r="AO5080" s="74"/>
      <c r="AP5080" s="74">
        <v>7500</v>
      </c>
      <c r="AQ5080" s="74"/>
    </row>
    <row r="5081" spans="2:43" ht="18" hidden="1" customHeight="1" x14ac:dyDescent="0.2">
      <c r="B5081" s="4"/>
      <c r="C5081" s="117"/>
      <c r="D5081" s="117"/>
      <c r="E5081" s="117"/>
      <c r="F5081" s="48"/>
      <c r="G5081" s="11"/>
      <c r="H5081" s="117"/>
      <c r="I5081" s="124"/>
      <c r="J5081" s="124"/>
      <c r="K5081" s="144"/>
      <c r="L5081" s="11"/>
      <c r="M5081" s="143"/>
      <c r="N5081" s="42"/>
      <c r="O5081" s="128"/>
      <c r="P5081" s="130"/>
      <c r="Q5081" s="131">
        <v>5</v>
      </c>
      <c r="R5081" s="68"/>
      <c r="S5081" s="35"/>
      <c r="T5081" s="69" t="s">
        <v>48</v>
      </c>
      <c r="U5081" s="92"/>
      <c r="V5081" s="70">
        <f>V5082</f>
        <v>0</v>
      </c>
      <c r="X5081" s="447">
        <f>X5082</f>
        <v>0</v>
      </c>
      <c r="Z5081" s="447">
        <f>Z5082</f>
        <v>0</v>
      </c>
      <c r="AB5081" s="447">
        <f>AB5082</f>
        <v>0</v>
      </c>
      <c r="AD5081" s="447" t="e">
        <f>#REF!</f>
        <v>#REF!</v>
      </c>
      <c r="AF5081" s="447">
        <f>AF5082</f>
        <v>0</v>
      </c>
      <c r="AH5081" s="447" t="e">
        <f t="shared" si="951"/>
        <v>#REF!</v>
      </c>
      <c r="AI5081" s="8"/>
      <c r="AJ5081" s="447">
        <f>AJ5082</f>
        <v>0</v>
      </c>
      <c r="AK5081" s="71"/>
      <c r="AL5081" s="447">
        <f>AL5082</f>
        <v>0</v>
      </c>
      <c r="AM5081" s="447"/>
      <c r="AN5081" s="447">
        <f>AN5082</f>
        <v>0</v>
      </c>
      <c r="AO5081" s="447"/>
      <c r="AP5081" s="447">
        <f>AP5082</f>
        <v>0</v>
      </c>
      <c r="AQ5081" s="447"/>
    </row>
    <row r="5082" spans="2:43" ht="18" hidden="1" customHeight="1" x14ac:dyDescent="0.2">
      <c r="B5082" s="4"/>
      <c r="C5082" s="117"/>
      <c r="D5082" s="117"/>
      <c r="E5082" s="117"/>
      <c r="F5082" s="48"/>
      <c r="G5082" s="11"/>
      <c r="H5082" s="117"/>
      <c r="I5082" s="124"/>
      <c r="J5082" s="124"/>
      <c r="K5082" s="144"/>
      <c r="L5082" s="11"/>
      <c r="M5082" s="143"/>
      <c r="N5082" s="42"/>
      <c r="O5082" s="128"/>
      <c r="P5082" s="130"/>
      <c r="Q5082" s="130"/>
      <c r="R5082" s="72" t="s">
        <v>3</v>
      </c>
      <c r="S5082" s="181"/>
      <c r="T5082" s="73" t="s">
        <v>551</v>
      </c>
      <c r="V5082" s="74">
        <v>0</v>
      </c>
      <c r="X5082" s="74">
        <v>0</v>
      </c>
      <c r="Z5082" s="74">
        <v>0</v>
      </c>
      <c r="AB5082" s="74">
        <v>0</v>
      </c>
      <c r="AD5082" s="74">
        <v>0</v>
      </c>
      <c r="AF5082" s="74">
        <v>0</v>
      </c>
      <c r="AH5082" s="74">
        <f t="shared" si="951"/>
        <v>0</v>
      </c>
      <c r="AI5082" s="446"/>
      <c r="AJ5082" s="74">
        <v>0</v>
      </c>
      <c r="AK5082" s="8"/>
      <c r="AL5082" s="74">
        <v>0</v>
      </c>
      <c r="AM5082" s="74"/>
      <c r="AN5082" s="74">
        <v>0</v>
      </c>
      <c r="AO5082" s="74"/>
      <c r="AP5082" s="74">
        <v>0</v>
      </c>
      <c r="AQ5082" s="74"/>
    </row>
    <row r="5083" spans="2:43" ht="18" customHeight="1" x14ac:dyDescent="0.2">
      <c r="B5083" s="4"/>
      <c r="C5083" s="117"/>
      <c r="D5083" s="117"/>
      <c r="E5083" s="117"/>
      <c r="F5083" s="48"/>
      <c r="G5083" s="11"/>
      <c r="H5083" s="117"/>
      <c r="I5083" s="124"/>
      <c r="J5083" s="124"/>
      <c r="K5083" s="144"/>
      <c r="L5083" s="11"/>
      <c r="M5083" s="143"/>
      <c r="N5083" s="42"/>
      <c r="O5083" s="128"/>
      <c r="P5083" s="130"/>
      <c r="Q5083" s="131">
        <v>6</v>
      </c>
      <c r="R5083" s="84"/>
      <c r="S5083" s="250"/>
      <c r="T5083" s="69" t="s">
        <v>19</v>
      </c>
      <c r="U5083" s="92"/>
      <c r="V5083" s="70">
        <f>V5084</f>
        <v>0</v>
      </c>
      <c r="X5083" s="447">
        <f>X5084</f>
        <v>4000</v>
      </c>
      <c r="Z5083" s="447">
        <f>Z5084</f>
        <v>8000</v>
      </c>
      <c r="AB5083" s="447">
        <f>AB5084</f>
        <v>4500</v>
      </c>
      <c r="AD5083" s="447">
        <f>AD5084</f>
        <v>6200</v>
      </c>
      <c r="AF5083" s="447">
        <f>AF5084</f>
        <v>0</v>
      </c>
      <c r="AH5083" s="447">
        <f t="shared" si="951"/>
        <v>6200</v>
      </c>
      <c r="AI5083" s="8"/>
      <c r="AJ5083" s="447">
        <f>AJ5084</f>
        <v>1130</v>
      </c>
      <c r="AK5083" s="71"/>
      <c r="AL5083" s="447">
        <f>AL5084</f>
        <v>5500</v>
      </c>
      <c r="AM5083" s="447"/>
      <c r="AN5083" s="447">
        <f>AN5084</f>
        <v>6000</v>
      </c>
      <c r="AO5083" s="447"/>
      <c r="AP5083" s="447">
        <f>AP5084</f>
        <v>6000</v>
      </c>
      <c r="AQ5083" s="447"/>
    </row>
    <row r="5084" spans="2:43" ht="18" customHeight="1" x14ac:dyDescent="0.2">
      <c r="B5084" s="4"/>
      <c r="C5084" s="117"/>
      <c r="D5084" s="117"/>
      <c r="E5084" s="117"/>
      <c r="F5084" s="48"/>
      <c r="G5084" s="11"/>
      <c r="H5084" s="117"/>
      <c r="I5084" s="124"/>
      <c r="J5084" s="124"/>
      <c r="K5084" s="144"/>
      <c r="L5084" s="11"/>
      <c r="M5084" s="143"/>
      <c r="N5084" s="42"/>
      <c r="O5084" s="128"/>
      <c r="P5084" s="130"/>
      <c r="Q5084" s="130"/>
      <c r="R5084" s="72" t="s">
        <v>3</v>
      </c>
      <c r="S5084" s="181"/>
      <c r="T5084" s="73" t="s">
        <v>243</v>
      </c>
      <c r="V5084" s="74">
        <v>0</v>
      </c>
      <c r="X5084" s="74">
        <v>4000</v>
      </c>
      <c r="Z5084" s="74">
        <v>8000</v>
      </c>
      <c r="AB5084" s="74">
        <v>4500</v>
      </c>
      <c r="AD5084" s="74">
        <v>6200</v>
      </c>
      <c r="AF5084" s="74">
        <v>0</v>
      </c>
      <c r="AH5084" s="74">
        <f t="shared" si="951"/>
        <v>6200</v>
      </c>
      <c r="AI5084" s="446"/>
      <c r="AJ5084" s="74">
        <f t="shared" ref="AJ5084" si="952">CEILING(AB5084*25/100,10)</f>
        <v>1130</v>
      </c>
      <c r="AK5084" s="8"/>
      <c r="AL5084" s="74">
        <v>5500</v>
      </c>
      <c r="AM5084" s="74"/>
      <c r="AN5084" s="74">
        <v>6000</v>
      </c>
      <c r="AO5084" s="74"/>
      <c r="AP5084" s="74">
        <v>6000</v>
      </c>
      <c r="AQ5084" s="74"/>
    </row>
    <row r="5085" spans="2:43" ht="18" customHeight="1" x14ac:dyDescent="0.2">
      <c r="B5085" s="4"/>
      <c r="C5085" s="117"/>
      <c r="D5085" s="117"/>
      <c r="E5085" s="117"/>
      <c r="F5085" s="48"/>
      <c r="G5085" s="11"/>
      <c r="H5085" s="117"/>
      <c r="I5085" s="124"/>
      <c r="J5085" s="124"/>
      <c r="K5085" s="144"/>
      <c r="L5085" s="11"/>
      <c r="M5085" s="143"/>
      <c r="N5085" s="42"/>
      <c r="O5085" s="128"/>
      <c r="P5085" s="129">
        <v>3</v>
      </c>
      <c r="Q5085" s="129"/>
      <c r="R5085" s="64"/>
      <c r="S5085" s="234"/>
      <c r="T5085" s="65" t="s">
        <v>215</v>
      </c>
      <c r="U5085" s="155"/>
      <c r="V5085" s="66">
        <f>V5086+V5088+V5090</f>
        <v>15000</v>
      </c>
      <c r="X5085" s="66">
        <f>X5086+X5088+X5090</f>
        <v>11500</v>
      </c>
      <c r="Z5085" s="66">
        <f>Z5086+Z5088+Z5090</f>
        <v>2480</v>
      </c>
      <c r="AB5085" s="66">
        <f>AB5086+AB5088+AB5090</f>
        <v>7800</v>
      </c>
      <c r="AD5085" s="66">
        <f>AD5086+AD5088+AD5090</f>
        <v>8200</v>
      </c>
      <c r="AF5085" s="66">
        <f>AF5086+AF5088+AF5090</f>
        <v>0</v>
      </c>
      <c r="AH5085" s="66">
        <f t="shared" si="951"/>
        <v>8200</v>
      </c>
      <c r="AI5085" s="8"/>
      <c r="AJ5085" s="66">
        <f>AJ5086+AJ5088+AJ5090</f>
        <v>2000</v>
      </c>
      <c r="AK5085" s="67"/>
      <c r="AL5085" s="66">
        <f>AL5086+AL5088+AL5090</f>
        <v>2370</v>
      </c>
      <c r="AM5085" s="66"/>
      <c r="AN5085" s="66">
        <f>AN5086+AN5088+AN5090</f>
        <v>2530</v>
      </c>
      <c r="AO5085" s="66"/>
      <c r="AP5085" s="66">
        <f>AP5086+AP5088+AP5090</f>
        <v>2530</v>
      </c>
      <c r="AQ5085" s="66"/>
    </row>
    <row r="5086" spans="2:43" ht="18" customHeight="1" x14ac:dyDescent="0.2">
      <c r="B5086" s="4"/>
      <c r="C5086" s="117"/>
      <c r="D5086" s="117"/>
      <c r="E5086" s="117"/>
      <c r="F5086" s="48"/>
      <c r="G5086" s="11"/>
      <c r="H5086" s="117"/>
      <c r="I5086" s="124"/>
      <c r="J5086" s="124"/>
      <c r="K5086" s="144"/>
      <c r="L5086" s="11"/>
      <c r="M5086" s="143"/>
      <c r="N5086" s="42"/>
      <c r="O5086" s="128"/>
      <c r="P5086" s="130"/>
      <c r="Q5086" s="131">
        <v>1</v>
      </c>
      <c r="R5086" s="68"/>
      <c r="S5086" s="35"/>
      <c r="T5086" s="69" t="s">
        <v>20</v>
      </c>
      <c r="U5086" s="92"/>
      <c r="V5086" s="70">
        <f>V5087</f>
        <v>13500</v>
      </c>
      <c r="X5086" s="447">
        <f>X5087</f>
        <v>9000</v>
      </c>
      <c r="Z5086" s="447">
        <f>Z5087</f>
        <v>1080</v>
      </c>
      <c r="AB5086" s="447">
        <f>AB5087</f>
        <v>7400</v>
      </c>
      <c r="AD5086" s="447">
        <f>AD5087</f>
        <v>7800</v>
      </c>
      <c r="AF5086" s="447">
        <f>AF5087</f>
        <v>0</v>
      </c>
      <c r="AH5086" s="447">
        <f t="shared" si="951"/>
        <v>7800</v>
      </c>
      <c r="AI5086" s="67"/>
      <c r="AJ5086" s="447">
        <f>AJ5087</f>
        <v>1850</v>
      </c>
      <c r="AK5086" s="71"/>
      <c r="AL5086" s="447">
        <f>AL5087</f>
        <v>840</v>
      </c>
      <c r="AM5086" s="447"/>
      <c r="AN5086" s="447">
        <f>AN5087</f>
        <v>890</v>
      </c>
      <c r="AO5086" s="447"/>
      <c r="AP5086" s="447">
        <f>AP5087</f>
        <v>890</v>
      </c>
      <c r="AQ5086" s="447"/>
    </row>
    <row r="5087" spans="2:43" ht="18" customHeight="1" x14ac:dyDescent="0.25">
      <c r="B5087" s="4"/>
      <c r="C5087" s="117"/>
      <c r="D5087" s="117"/>
      <c r="E5087" s="117"/>
      <c r="F5087" s="48"/>
      <c r="G5087" s="11"/>
      <c r="H5087" s="117"/>
      <c r="I5087" s="124"/>
      <c r="J5087" s="124"/>
      <c r="K5087" s="144"/>
      <c r="L5087" s="11"/>
      <c r="M5087" s="143"/>
      <c r="N5087" s="42"/>
      <c r="O5087" s="128"/>
      <c r="P5087" s="130"/>
      <c r="Q5087" s="131"/>
      <c r="R5087" s="72" t="s">
        <v>3</v>
      </c>
      <c r="S5087" s="181"/>
      <c r="T5087" s="73" t="s">
        <v>20</v>
      </c>
      <c r="V5087" s="497">
        <v>13500</v>
      </c>
      <c r="X5087" s="697">
        <v>9000</v>
      </c>
      <c r="Z5087" s="697">
        <v>1080</v>
      </c>
      <c r="AB5087" s="74">
        <v>7400</v>
      </c>
      <c r="AD5087" s="74">
        <v>7800</v>
      </c>
      <c r="AF5087" s="74">
        <v>0</v>
      </c>
      <c r="AH5087" s="696">
        <f t="shared" si="951"/>
        <v>7800</v>
      </c>
      <c r="AI5087" s="446"/>
      <c r="AJ5087" s="74">
        <f t="shared" ref="AJ5087" si="953">CEILING(AB5087*25/100,10)</f>
        <v>1850</v>
      </c>
      <c r="AK5087" s="8"/>
      <c r="AL5087" s="74">
        <v>840</v>
      </c>
      <c r="AM5087" s="74"/>
      <c r="AN5087" s="74">
        <v>890</v>
      </c>
      <c r="AO5087" s="696"/>
      <c r="AP5087" s="74">
        <v>890</v>
      </c>
      <c r="AQ5087" s="696"/>
    </row>
    <row r="5088" spans="2:43" ht="18" customHeight="1" x14ac:dyDescent="0.2">
      <c r="B5088" s="4"/>
      <c r="C5088" s="117"/>
      <c r="D5088" s="117"/>
      <c r="E5088" s="117"/>
      <c r="F5088" s="48"/>
      <c r="G5088" s="11"/>
      <c r="H5088" s="117"/>
      <c r="I5088" s="124"/>
      <c r="J5088" s="124"/>
      <c r="K5088" s="144"/>
      <c r="L5088" s="11"/>
      <c r="M5088" s="143"/>
      <c r="N5088" s="42"/>
      <c r="O5088" s="128"/>
      <c r="P5088" s="130"/>
      <c r="Q5088" s="131">
        <v>2</v>
      </c>
      <c r="R5088" s="68"/>
      <c r="S5088" s="35"/>
      <c r="T5088" s="69" t="s">
        <v>21</v>
      </c>
      <c r="U5088" s="92"/>
      <c r="V5088" s="70">
        <f>V5089</f>
        <v>1500</v>
      </c>
      <c r="X5088" s="447">
        <f>X5089</f>
        <v>1500</v>
      </c>
      <c r="Z5088" s="447">
        <f>Z5089</f>
        <v>620</v>
      </c>
      <c r="AB5088" s="447">
        <f>AB5089</f>
        <v>400</v>
      </c>
      <c r="AD5088" s="447">
        <f>AD5089</f>
        <v>400</v>
      </c>
      <c r="AF5088" s="447">
        <f>AF5089</f>
        <v>0</v>
      </c>
      <c r="AH5088" s="447">
        <f t="shared" si="951"/>
        <v>400</v>
      </c>
      <c r="AI5088" s="8"/>
      <c r="AJ5088" s="447">
        <f>AJ5089</f>
        <v>150</v>
      </c>
      <c r="AK5088" s="71"/>
      <c r="AL5088" s="447">
        <f>AL5089</f>
        <v>890</v>
      </c>
      <c r="AM5088" s="447"/>
      <c r="AN5088" s="447">
        <f>AN5089</f>
        <v>950</v>
      </c>
      <c r="AO5088" s="447"/>
      <c r="AP5088" s="447">
        <f>AP5089</f>
        <v>950</v>
      </c>
      <c r="AQ5088" s="447"/>
    </row>
    <row r="5089" spans="2:43" ht="18" customHeight="1" x14ac:dyDescent="0.25">
      <c r="B5089" s="4"/>
      <c r="C5089" s="117"/>
      <c r="D5089" s="117"/>
      <c r="E5089" s="117"/>
      <c r="F5089" s="48"/>
      <c r="G5089" s="11"/>
      <c r="H5089" s="117"/>
      <c r="I5089" s="124"/>
      <c r="J5089" s="124"/>
      <c r="K5089" s="144"/>
      <c r="L5089" s="11"/>
      <c r="M5089" s="143"/>
      <c r="N5089" s="42"/>
      <c r="O5089" s="128"/>
      <c r="P5089" s="130"/>
      <c r="Q5089" s="130"/>
      <c r="R5089" s="72" t="s">
        <v>3</v>
      </c>
      <c r="S5089" s="181"/>
      <c r="T5089" s="73" t="s">
        <v>21</v>
      </c>
      <c r="V5089" s="497">
        <v>1500</v>
      </c>
      <c r="X5089" s="697">
        <v>1500</v>
      </c>
      <c r="Z5089" s="697">
        <v>620</v>
      </c>
      <c r="AB5089" s="74">
        <v>400</v>
      </c>
      <c r="AD5089" s="74">
        <v>400</v>
      </c>
      <c r="AF5089" s="696">
        <v>0</v>
      </c>
      <c r="AH5089" s="696">
        <f t="shared" si="951"/>
        <v>400</v>
      </c>
      <c r="AI5089" s="446"/>
      <c r="AJ5089" s="74">
        <f>CEILING(AB5089*25/100,10)+50</f>
        <v>150</v>
      </c>
      <c r="AK5089" s="8"/>
      <c r="AL5089" s="74">
        <v>890</v>
      </c>
      <c r="AM5089" s="74"/>
      <c r="AN5089" s="74">
        <v>950</v>
      </c>
      <c r="AO5089" s="696"/>
      <c r="AP5089" s="74">
        <v>950</v>
      </c>
      <c r="AQ5089" s="696"/>
    </row>
    <row r="5090" spans="2:43" ht="18" customHeight="1" x14ac:dyDescent="0.2">
      <c r="B5090" s="4"/>
      <c r="C5090" s="117"/>
      <c r="D5090" s="117"/>
      <c r="E5090" s="117"/>
      <c r="F5090" s="48"/>
      <c r="G5090" s="11"/>
      <c r="H5090" s="117"/>
      <c r="I5090" s="124"/>
      <c r="J5090" s="124"/>
      <c r="K5090" s="144"/>
      <c r="L5090" s="11"/>
      <c r="M5090" s="143"/>
      <c r="N5090" s="42"/>
      <c r="O5090" s="128"/>
      <c r="P5090" s="130"/>
      <c r="Q5090" s="131">
        <v>3</v>
      </c>
      <c r="R5090" s="68"/>
      <c r="S5090" s="35"/>
      <c r="T5090" s="69" t="s">
        <v>22</v>
      </c>
      <c r="U5090" s="92"/>
      <c r="V5090" s="70">
        <f>V5091</f>
        <v>0</v>
      </c>
      <c r="X5090" s="447">
        <f>X5091</f>
        <v>1000</v>
      </c>
      <c r="Z5090" s="447">
        <f>Z5091</f>
        <v>780</v>
      </c>
      <c r="AB5090" s="447">
        <f>AB5091</f>
        <v>0</v>
      </c>
      <c r="AD5090" s="447">
        <f>AD5091</f>
        <v>0</v>
      </c>
      <c r="AF5090" s="447">
        <f>AF5091</f>
        <v>0</v>
      </c>
      <c r="AH5090" s="447">
        <f t="shared" si="951"/>
        <v>0</v>
      </c>
      <c r="AI5090" s="8"/>
      <c r="AJ5090" s="447">
        <f>AJ5091</f>
        <v>0</v>
      </c>
      <c r="AK5090" s="71"/>
      <c r="AL5090" s="447">
        <f>AL5091</f>
        <v>640</v>
      </c>
      <c r="AM5090" s="447"/>
      <c r="AN5090" s="447">
        <f>AN5091</f>
        <v>690</v>
      </c>
      <c r="AO5090" s="447"/>
      <c r="AP5090" s="447">
        <f>AP5091</f>
        <v>690</v>
      </c>
      <c r="AQ5090" s="447"/>
    </row>
    <row r="5091" spans="2:43" ht="18" customHeight="1" x14ac:dyDescent="0.2">
      <c r="B5091" s="4"/>
      <c r="C5091" s="117"/>
      <c r="D5091" s="117"/>
      <c r="E5091" s="117"/>
      <c r="F5091" s="48"/>
      <c r="G5091" s="11"/>
      <c r="H5091" s="117"/>
      <c r="I5091" s="124"/>
      <c r="J5091" s="124"/>
      <c r="K5091" s="144"/>
      <c r="L5091" s="11"/>
      <c r="M5091" s="143"/>
      <c r="N5091" s="42"/>
      <c r="O5091" s="128"/>
      <c r="P5091" s="130"/>
      <c r="Q5091" s="130"/>
      <c r="R5091" s="72" t="s">
        <v>3</v>
      </c>
      <c r="S5091" s="181"/>
      <c r="T5091" s="73" t="s">
        <v>22</v>
      </c>
      <c r="V5091" s="74">
        <v>0</v>
      </c>
      <c r="X5091" s="74">
        <v>1000</v>
      </c>
      <c r="Z5091" s="74">
        <v>780</v>
      </c>
      <c r="AB5091" s="74">
        <v>0</v>
      </c>
      <c r="AD5091" s="74">
        <v>0</v>
      </c>
      <c r="AF5091" s="74">
        <v>0</v>
      </c>
      <c r="AH5091" s="74">
        <f t="shared" si="951"/>
        <v>0</v>
      </c>
      <c r="AI5091" s="446"/>
      <c r="AJ5091" s="74">
        <v>0</v>
      </c>
      <c r="AK5091" s="8"/>
      <c r="AL5091" s="74">
        <v>640</v>
      </c>
      <c r="AM5091" s="74"/>
      <c r="AN5091" s="74">
        <v>690</v>
      </c>
      <c r="AO5091" s="74"/>
      <c r="AP5091" s="74">
        <v>690</v>
      </c>
      <c r="AQ5091" s="74"/>
    </row>
    <row r="5092" spans="2:43" ht="18" customHeight="1" x14ac:dyDescent="0.2">
      <c r="B5092" s="4"/>
      <c r="C5092" s="117"/>
      <c r="D5092" s="117"/>
      <c r="E5092" s="117"/>
      <c r="F5092" s="48"/>
      <c r="G5092" s="11"/>
      <c r="H5092" s="117"/>
      <c r="I5092" s="124"/>
      <c r="J5092" s="124"/>
      <c r="K5092" s="144"/>
      <c r="L5092" s="11"/>
      <c r="M5092" s="143"/>
      <c r="N5092" s="42"/>
      <c r="O5092" s="128"/>
      <c r="P5092" s="129">
        <v>5</v>
      </c>
      <c r="Q5092" s="129"/>
      <c r="R5092" s="64"/>
      <c r="S5092" s="234"/>
      <c r="T5092" s="65" t="s">
        <v>24</v>
      </c>
      <c r="U5092" s="155"/>
      <c r="V5092" s="66">
        <f>V5093+V5095</f>
        <v>4000</v>
      </c>
      <c r="X5092" s="66">
        <f>X5093+X5095</f>
        <v>4500</v>
      </c>
      <c r="Z5092" s="66">
        <f>Z5093+Z5095</f>
        <v>1900</v>
      </c>
      <c r="AB5092" s="66">
        <f>AB5093+AB5095</f>
        <v>1700</v>
      </c>
      <c r="AD5092" s="66">
        <f>AD5093+AD5095</f>
        <v>1800</v>
      </c>
      <c r="AF5092" s="66">
        <f>AF5093+AF5095</f>
        <v>0</v>
      </c>
      <c r="AH5092" s="66">
        <f t="shared" si="951"/>
        <v>1800</v>
      </c>
      <c r="AI5092" s="8"/>
      <c r="AJ5092" s="66">
        <f>AJ5093+AJ5095</f>
        <v>600</v>
      </c>
      <c r="AK5092" s="67"/>
      <c r="AL5092" s="66">
        <f>AL5093+AL5095</f>
        <v>2500</v>
      </c>
      <c r="AM5092" s="66"/>
      <c r="AN5092" s="66">
        <f>AN5093+AN5095</f>
        <v>3000</v>
      </c>
      <c r="AO5092" s="66"/>
      <c r="AP5092" s="66">
        <f>AP5093+AP5095</f>
        <v>3000</v>
      </c>
      <c r="AQ5092" s="66"/>
    </row>
    <row r="5093" spans="2:43" ht="18" customHeight="1" x14ac:dyDescent="0.2">
      <c r="B5093" s="4"/>
      <c r="C5093" s="117"/>
      <c r="D5093" s="117"/>
      <c r="E5093" s="117"/>
      <c r="F5093" s="48"/>
      <c r="G5093" s="11"/>
      <c r="H5093" s="117"/>
      <c r="I5093" s="124"/>
      <c r="J5093" s="124"/>
      <c r="K5093" s="144"/>
      <c r="L5093" s="11"/>
      <c r="M5093" s="143"/>
      <c r="N5093" s="42"/>
      <c r="O5093" s="128"/>
      <c r="P5093" s="130"/>
      <c r="Q5093" s="131">
        <v>2</v>
      </c>
      <c r="R5093" s="68"/>
      <c r="S5093" s="35"/>
      <c r="T5093" s="69" t="s">
        <v>25</v>
      </c>
      <c r="U5093" s="92"/>
      <c r="V5093" s="70">
        <f>V5094</f>
        <v>4000</v>
      </c>
      <c r="X5093" s="447">
        <f>X5094</f>
        <v>4500</v>
      </c>
      <c r="Z5093" s="447">
        <f>Z5094</f>
        <v>1900</v>
      </c>
      <c r="AB5093" s="447">
        <f>AB5094</f>
        <v>1700</v>
      </c>
      <c r="AD5093" s="447">
        <f>AD5094</f>
        <v>1800</v>
      </c>
      <c r="AF5093" s="447">
        <f>AF5094</f>
        <v>0</v>
      </c>
      <c r="AH5093" s="447">
        <f t="shared" si="951"/>
        <v>1800</v>
      </c>
      <c r="AI5093" s="67"/>
      <c r="AJ5093" s="447">
        <f>AJ5094</f>
        <v>600</v>
      </c>
      <c r="AK5093" s="71"/>
      <c r="AL5093" s="447">
        <f>AL5094</f>
        <v>2500</v>
      </c>
      <c r="AM5093" s="447"/>
      <c r="AN5093" s="447">
        <f>AN5094</f>
        <v>3000</v>
      </c>
      <c r="AO5093" s="447"/>
      <c r="AP5093" s="447">
        <f>AP5094</f>
        <v>3000</v>
      </c>
      <c r="AQ5093" s="447"/>
    </row>
    <row r="5094" spans="2:43" ht="18" customHeight="1" x14ac:dyDescent="0.25">
      <c r="B5094" s="4"/>
      <c r="C5094" s="117"/>
      <c r="D5094" s="117"/>
      <c r="E5094" s="117"/>
      <c r="F5094" s="48"/>
      <c r="G5094" s="11"/>
      <c r="H5094" s="117"/>
      <c r="I5094" s="124"/>
      <c r="J5094" s="124"/>
      <c r="K5094" s="144"/>
      <c r="L5094" s="11"/>
      <c r="M5094" s="143"/>
      <c r="N5094" s="42"/>
      <c r="O5094" s="128"/>
      <c r="P5094" s="130"/>
      <c r="Q5094" s="130"/>
      <c r="R5094" s="72" t="s">
        <v>0</v>
      </c>
      <c r="S5094" s="181"/>
      <c r="T5094" s="73" t="s">
        <v>221</v>
      </c>
      <c r="V5094" s="528">
        <v>4000</v>
      </c>
      <c r="X5094" s="772">
        <v>4500</v>
      </c>
      <c r="Z5094" s="829">
        <v>1900</v>
      </c>
      <c r="AB5094" s="74">
        <v>1700</v>
      </c>
      <c r="AD5094" s="74">
        <v>1800</v>
      </c>
      <c r="AF5094" s="696">
        <v>0</v>
      </c>
      <c r="AH5094" s="696">
        <f t="shared" si="951"/>
        <v>1800</v>
      </c>
      <c r="AI5094" s="446"/>
      <c r="AJ5094" s="74">
        <f>CEILING(AB5094*35/100,10)</f>
        <v>600</v>
      </c>
      <c r="AK5094" s="8"/>
      <c r="AL5094" s="74">
        <v>2500</v>
      </c>
      <c r="AM5094" s="74"/>
      <c r="AN5094" s="74">
        <v>3000</v>
      </c>
      <c r="AO5094" s="696"/>
      <c r="AP5094" s="74">
        <v>3000</v>
      </c>
      <c r="AQ5094" s="696"/>
    </row>
    <row r="5095" spans="2:43" ht="18" customHeight="1" x14ac:dyDescent="0.2">
      <c r="B5095" s="4"/>
      <c r="C5095" s="117"/>
      <c r="D5095" s="117"/>
      <c r="E5095" s="117"/>
      <c r="F5095" s="48"/>
      <c r="G5095" s="11"/>
      <c r="H5095" s="117"/>
      <c r="I5095" s="124"/>
      <c r="J5095" s="124"/>
      <c r="K5095" s="144"/>
      <c r="L5095" s="11"/>
      <c r="M5095" s="143"/>
      <c r="N5095" s="42"/>
      <c r="O5095" s="128"/>
      <c r="P5095" s="130"/>
      <c r="Q5095" s="131">
        <v>9</v>
      </c>
      <c r="R5095" s="68"/>
      <c r="S5095" s="35"/>
      <c r="T5095" s="450" t="s">
        <v>34</v>
      </c>
      <c r="U5095" s="92"/>
      <c r="V5095" s="70">
        <f>V5096</f>
        <v>0</v>
      </c>
      <c r="X5095" s="447">
        <f>X5096</f>
        <v>0</v>
      </c>
      <c r="Z5095" s="447">
        <f>Z5096</f>
        <v>0</v>
      </c>
      <c r="AB5095" s="447">
        <f>AB5096</f>
        <v>0</v>
      </c>
      <c r="AD5095" s="447">
        <f>AD5096</f>
        <v>0</v>
      </c>
      <c r="AF5095" s="447">
        <f>AF5096</f>
        <v>0</v>
      </c>
      <c r="AH5095" s="447">
        <f t="shared" si="951"/>
        <v>0</v>
      </c>
      <c r="AI5095" s="8"/>
      <c r="AJ5095" s="447">
        <f>AJ5096</f>
        <v>0</v>
      </c>
      <c r="AK5095" s="71"/>
      <c r="AL5095" s="447">
        <f>AL5096</f>
        <v>0</v>
      </c>
      <c r="AM5095" s="447"/>
      <c r="AN5095" s="447">
        <f>AN5096</f>
        <v>0</v>
      </c>
      <c r="AO5095" s="447"/>
      <c r="AP5095" s="447">
        <f>AP5096</f>
        <v>0</v>
      </c>
      <c r="AQ5095" s="447"/>
    </row>
    <row r="5096" spans="2:43" ht="18" customHeight="1" x14ac:dyDescent="0.25">
      <c r="B5096" s="4"/>
      <c r="C5096" s="117"/>
      <c r="D5096" s="117"/>
      <c r="E5096" s="117"/>
      <c r="F5096" s="48"/>
      <c r="G5096" s="11"/>
      <c r="H5096" s="117"/>
      <c r="I5096" s="124"/>
      <c r="J5096" s="124"/>
      <c r="K5096" s="144"/>
      <c r="L5096" s="11"/>
      <c r="M5096" s="143"/>
      <c r="N5096" s="42"/>
      <c r="O5096" s="128"/>
      <c r="P5096" s="130"/>
      <c r="Q5096" s="130"/>
      <c r="R5096" s="72">
        <v>3</v>
      </c>
      <c r="S5096" s="181"/>
      <c r="T5096" s="73" t="s">
        <v>436</v>
      </c>
      <c r="V5096" s="528">
        <v>0</v>
      </c>
      <c r="X5096" s="772">
        <v>0</v>
      </c>
      <c r="Z5096" s="772">
        <v>0</v>
      </c>
      <c r="AB5096" s="772">
        <v>0</v>
      </c>
      <c r="AD5096" s="696">
        <v>0</v>
      </c>
      <c r="AF5096" s="696">
        <v>0</v>
      </c>
      <c r="AH5096" s="696">
        <f t="shared" si="951"/>
        <v>0</v>
      </c>
      <c r="AI5096" s="446"/>
      <c r="AJ5096" s="74">
        <v>0</v>
      </c>
      <c r="AK5096" s="8"/>
      <c r="AL5096" s="74">
        <v>0</v>
      </c>
      <c r="AM5096" s="74"/>
      <c r="AN5096" s="74">
        <v>0</v>
      </c>
      <c r="AO5096" s="696"/>
      <c r="AP5096" s="74">
        <v>0</v>
      </c>
      <c r="AQ5096" s="696"/>
    </row>
    <row r="5097" spans="2:43" ht="18" customHeight="1" x14ac:dyDescent="0.2">
      <c r="B5097" s="4"/>
      <c r="C5097" s="117"/>
      <c r="D5097" s="117"/>
      <c r="E5097" s="117"/>
      <c r="F5097" s="48"/>
      <c r="G5097" s="11"/>
      <c r="H5097" s="117"/>
      <c r="I5097" s="124"/>
      <c r="J5097" s="124"/>
      <c r="K5097" s="144"/>
      <c r="L5097" s="11"/>
      <c r="M5097" s="143"/>
      <c r="N5097" s="42"/>
      <c r="O5097" s="128"/>
      <c r="P5097" s="129">
        <v>7</v>
      </c>
      <c r="Q5097" s="129"/>
      <c r="R5097" s="64"/>
      <c r="S5097" s="234"/>
      <c r="T5097" s="65" t="s">
        <v>343</v>
      </c>
      <c r="U5097" s="155"/>
      <c r="V5097" s="66">
        <f>V5098+V5101+V5103</f>
        <v>1500</v>
      </c>
      <c r="X5097" s="66">
        <f>X5098+X5101+X5103</f>
        <v>1500</v>
      </c>
      <c r="Z5097" s="66">
        <f>Z5098+Z5101+Z5103</f>
        <v>1500</v>
      </c>
      <c r="AB5097" s="66">
        <f>AB5098+AB5101+AB5103</f>
        <v>1500</v>
      </c>
      <c r="AD5097" s="66">
        <f>AD5098+AD5101+AD5103</f>
        <v>1575</v>
      </c>
      <c r="AF5097" s="66">
        <f>AF5098+AF5101+AF5103</f>
        <v>0</v>
      </c>
      <c r="AH5097" s="66">
        <f t="shared" si="951"/>
        <v>1575</v>
      </c>
      <c r="AI5097" s="8"/>
      <c r="AJ5097" s="66">
        <f>AJ5098+AJ5101+AJ5103</f>
        <v>380</v>
      </c>
      <c r="AK5097" s="67"/>
      <c r="AL5097" s="66">
        <f>AL5098+AL5101+AL5103</f>
        <v>1000</v>
      </c>
      <c r="AM5097" s="66"/>
      <c r="AN5097" s="66">
        <f>AN5098+AN5101+AN5103</f>
        <v>1000</v>
      </c>
      <c r="AO5097" s="66"/>
      <c r="AP5097" s="66">
        <f>AP5098+AP5101+AP5103</f>
        <v>1000</v>
      </c>
      <c r="AQ5097" s="66"/>
    </row>
    <row r="5098" spans="2:43" ht="18" hidden="1" customHeight="1" x14ac:dyDescent="0.2">
      <c r="B5098" s="4"/>
      <c r="C5098" s="117"/>
      <c r="D5098" s="117"/>
      <c r="E5098" s="117"/>
      <c r="F5098" s="48"/>
      <c r="G5098" s="11"/>
      <c r="H5098" s="117"/>
      <c r="I5098" s="124"/>
      <c r="J5098" s="124"/>
      <c r="K5098" s="144"/>
      <c r="L5098" s="11"/>
      <c r="M5098" s="143"/>
      <c r="N5098" s="42"/>
      <c r="O5098" s="128"/>
      <c r="P5098" s="130"/>
      <c r="Q5098" s="131">
        <v>1</v>
      </c>
      <c r="R5098" s="68"/>
      <c r="S5098" s="35"/>
      <c r="T5098" s="450" t="s">
        <v>255</v>
      </c>
      <c r="U5098" s="92"/>
      <c r="V5098" s="70">
        <f>SUM(V5099:V5100)</f>
        <v>0</v>
      </c>
      <c r="X5098" s="70">
        <f>SUM(X5099:X5100)</f>
        <v>0</v>
      </c>
      <c r="Z5098" s="70">
        <f>SUM(Z5099:Z5100)</f>
        <v>0</v>
      </c>
      <c r="AB5098" s="70">
        <f>SUM(AB5099:AB5100)</f>
        <v>0</v>
      </c>
      <c r="AD5098" s="70">
        <f>SUM(AD5099:AD5100)</f>
        <v>0</v>
      </c>
      <c r="AF5098" s="70">
        <f>SUM(AF5099:AF5100)</f>
        <v>0</v>
      </c>
      <c r="AH5098" s="70">
        <f t="shared" si="951"/>
        <v>0</v>
      </c>
      <c r="AI5098" s="67"/>
      <c r="AJ5098" s="447">
        <f>SUM(AJ5099:AJ5100)</f>
        <v>0</v>
      </c>
      <c r="AK5098" s="71"/>
      <c r="AL5098" s="447">
        <f>SUM(AL5099:AL5100)</f>
        <v>0</v>
      </c>
      <c r="AM5098" s="447"/>
      <c r="AN5098" s="447">
        <f>SUM(AN5099:AN5100)</f>
        <v>0</v>
      </c>
      <c r="AO5098" s="70"/>
      <c r="AP5098" s="447">
        <f>SUM(AP5099:AP5100)</f>
        <v>0</v>
      </c>
      <c r="AQ5098" s="70"/>
    </row>
    <row r="5099" spans="2:43" ht="18" hidden="1" customHeight="1" x14ac:dyDescent="0.25">
      <c r="B5099" s="4"/>
      <c r="C5099" s="117"/>
      <c r="D5099" s="117"/>
      <c r="E5099" s="117"/>
      <c r="F5099" s="48"/>
      <c r="G5099" s="11"/>
      <c r="H5099" s="117"/>
      <c r="I5099" s="124"/>
      <c r="J5099" s="124"/>
      <c r="K5099" s="144"/>
      <c r="L5099" s="11"/>
      <c r="M5099" s="143"/>
      <c r="N5099" s="42"/>
      <c r="O5099" s="128"/>
      <c r="P5099" s="130"/>
      <c r="Q5099" s="130"/>
      <c r="R5099" s="72">
        <v>1</v>
      </c>
      <c r="S5099" s="181"/>
      <c r="T5099" s="73" t="s">
        <v>256</v>
      </c>
      <c r="V5099" s="528">
        <v>0</v>
      </c>
      <c r="X5099" s="772">
        <v>0</v>
      </c>
      <c r="Z5099" s="772">
        <v>0</v>
      </c>
      <c r="AB5099" s="772">
        <v>0</v>
      </c>
      <c r="AD5099" s="696">
        <v>0</v>
      </c>
      <c r="AF5099" s="696">
        <v>0</v>
      </c>
      <c r="AH5099" s="696">
        <f t="shared" si="951"/>
        <v>0</v>
      </c>
      <c r="AI5099" s="446"/>
      <c r="AJ5099" s="74">
        <v>0</v>
      </c>
      <c r="AK5099" s="8"/>
      <c r="AL5099" s="74">
        <v>0</v>
      </c>
      <c r="AM5099" s="74"/>
      <c r="AN5099" s="74">
        <v>0</v>
      </c>
      <c r="AO5099" s="696"/>
      <c r="AP5099" s="74">
        <v>0</v>
      </c>
      <c r="AQ5099" s="696"/>
    </row>
    <row r="5100" spans="2:43" ht="18" hidden="1" customHeight="1" x14ac:dyDescent="0.25">
      <c r="B5100" s="4"/>
      <c r="C5100" s="117"/>
      <c r="D5100" s="117"/>
      <c r="E5100" s="117"/>
      <c r="F5100" s="48"/>
      <c r="G5100" s="11"/>
      <c r="H5100" s="117"/>
      <c r="I5100" s="124"/>
      <c r="J5100" s="124"/>
      <c r="K5100" s="144"/>
      <c r="L5100" s="11"/>
      <c r="M5100" s="143"/>
      <c r="N5100" s="42"/>
      <c r="O5100" s="128"/>
      <c r="P5100" s="130"/>
      <c r="Q5100" s="130"/>
      <c r="R5100" s="72">
        <v>2</v>
      </c>
      <c r="S5100" s="181"/>
      <c r="T5100" s="73" t="s">
        <v>439</v>
      </c>
      <c r="V5100" s="528">
        <v>0</v>
      </c>
      <c r="X5100" s="772">
        <v>0</v>
      </c>
      <c r="Z5100" s="772">
        <v>0</v>
      </c>
      <c r="AB5100" s="772">
        <v>0</v>
      </c>
      <c r="AD5100" s="696">
        <v>0</v>
      </c>
      <c r="AF5100" s="696">
        <v>0</v>
      </c>
      <c r="AH5100" s="696">
        <f t="shared" si="951"/>
        <v>0</v>
      </c>
      <c r="AI5100" s="8"/>
      <c r="AJ5100" s="74">
        <v>0</v>
      </c>
      <c r="AK5100" s="8"/>
      <c r="AL5100" s="74">
        <v>0</v>
      </c>
      <c r="AM5100" s="74"/>
      <c r="AN5100" s="74">
        <v>0</v>
      </c>
      <c r="AO5100" s="696"/>
      <c r="AP5100" s="74">
        <v>0</v>
      </c>
      <c r="AQ5100" s="696"/>
    </row>
    <row r="5101" spans="2:43" ht="18" hidden="1" customHeight="1" x14ac:dyDescent="0.2">
      <c r="B5101" s="4"/>
      <c r="C5101" s="117"/>
      <c r="D5101" s="117"/>
      <c r="E5101" s="117"/>
      <c r="F5101" s="48"/>
      <c r="G5101" s="11"/>
      <c r="H5101" s="117"/>
      <c r="I5101" s="124"/>
      <c r="J5101" s="124"/>
      <c r="K5101" s="144"/>
      <c r="L5101" s="11"/>
      <c r="M5101" s="143"/>
      <c r="N5101" s="42"/>
      <c r="O5101" s="128"/>
      <c r="P5101" s="130"/>
      <c r="Q5101" s="131">
        <v>2</v>
      </c>
      <c r="R5101" s="68"/>
      <c r="S5101" s="35"/>
      <c r="T5101" s="450" t="s">
        <v>355</v>
      </c>
      <c r="U5101" s="92"/>
      <c r="V5101" s="70">
        <f>V5102</f>
        <v>0</v>
      </c>
      <c r="X5101" s="447">
        <f>X5102</f>
        <v>0</v>
      </c>
      <c r="Z5101" s="447">
        <f>Z5102</f>
        <v>0</v>
      </c>
      <c r="AB5101" s="447">
        <f>AB5102</f>
        <v>0</v>
      </c>
      <c r="AD5101" s="447">
        <f>AD5102</f>
        <v>0</v>
      </c>
      <c r="AF5101" s="447">
        <f>AF5102</f>
        <v>0</v>
      </c>
      <c r="AH5101" s="447">
        <f t="shared" si="951"/>
        <v>0</v>
      </c>
      <c r="AI5101" s="8"/>
      <c r="AJ5101" s="447">
        <f>AJ5102</f>
        <v>0</v>
      </c>
      <c r="AK5101" s="71"/>
      <c r="AL5101" s="447">
        <f>AL5102</f>
        <v>0</v>
      </c>
      <c r="AM5101" s="447"/>
      <c r="AN5101" s="447">
        <f>AN5102</f>
        <v>0</v>
      </c>
      <c r="AO5101" s="447"/>
      <c r="AP5101" s="447">
        <f>AP5102</f>
        <v>0</v>
      </c>
      <c r="AQ5101" s="447"/>
    </row>
    <row r="5102" spans="2:43" ht="18" hidden="1" customHeight="1" x14ac:dyDescent="0.25">
      <c r="B5102" s="4"/>
      <c r="C5102" s="117"/>
      <c r="D5102" s="117"/>
      <c r="E5102" s="117"/>
      <c r="F5102" s="48"/>
      <c r="G5102" s="11"/>
      <c r="H5102" s="117"/>
      <c r="I5102" s="124"/>
      <c r="J5102" s="124"/>
      <c r="K5102" s="144"/>
      <c r="L5102" s="11"/>
      <c r="M5102" s="143"/>
      <c r="N5102" s="42"/>
      <c r="O5102" s="128"/>
      <c r="P5102" s="130"/>
      <c r="Q5102" s="130"/>
      <c r="R5102" s="72">
        <v>1</v>
      </c>
      <c r="S5102" s="181"/>
      <c r="T5102" s="73" t="s">
        <v>267</v>
      </c>
      <c r="V5102" s="528">
        <v>0</v>
      </c>
      <c r="X5102" s="772">
        <v>0</v>
      </c>
      <c r="Z5102" s="772">
        <v>0</v>
      </c>
      <c r="AB5102" s="772">
        <v>0</v>
      </c>
      <c r="AD5102" s="696">
        <v>0</v>
      </c>
      <c r="AF5102" s="696">
        <v>0</v>
      </c>
      <c r="AH5102" s="696">
        <f t="shared" si="951"/>
        <v>0</v>
      </c>
      <c r="AI5102" s="446"/>
      <c r="AJ5102" s="74">
        <v>0</v>
      </c>
      <c r="AK5102" s="8"/>
      <c r="AL5102" s="74">
        <v>0</v>
      </c>
      <c r="AM5102" s="74"/>
      <c r="AN5102" s="74">
        <v>0</v>
      </c>
      <c r="AO5102" s="696"/>
      <c r="AP5102" s="74">
        <v>0</v>
      </c>
      <c r="AQ5102" s="696"/>
    </row>
    <row r="5103" spans="2:43" ht="18" customHeight="1" x14ac:dyDescent="0.2">
      <c r="B5103" s="4"/>
      <c r="C5103" s="117"/>
      <c r="D5103" s="117"/>
      <c r="E5103" s="117"/>
      <c r="F5103" s="48"/>
      <c r="G5103" s="11"/>
      <c r="H5103" s="117"/>
      <c r="I5103" s="124"/>
      <c r="J5103" s="124"/>
      <c r="K5103" s="144"/>
      <c r="L5103" s="11"/>
      <c r="M5103" s="143"/>
      <c r="N5103" s="42"/>
      <c r="O5103" s="128"/>
      <c r="P5103" s="130"/>
      <c r="Q5103" s="131">
        <v>3</v>
      </c>
      <c r="R5103" s="68"/>
      <c r="S5103" s="35"/>
      <c r="T5103" s="69" t="s">
        <v>224</v>
      </c>
      <c r="U5103" s="92"/>
      <c r="V5103" s="70">
        <f>V5104</f>
        <v>1500</v>
      </c>
      <c r="X5103" s="447">
        <f>X5104</f>
        <v>1500</v>
      </c>
      <c r="Z5103" s="447">
        <f>Z5104</f>
        <v>1500</v>
      </c>
      <c r="AB5103" s="447">
        <f>AB5104</f>
        <v>1500</v>
      </c>
      <c r="AD5103" s="447">
        <f>AD5104</f>
        <v>1575</v>
      </c>
      <c r="AF5103" s="447">
        <f>AF5104</f>
        <v>0</v>
      </c>
      <c r="AH5103" s="447">
        <f t="shared" si="951"/>
        <v>1575</v>
      </c>
      <c r="AI5103" s="8"/>
      <c r="AJ5103" s="447">
        <f>AJ5104</f>
        <v>380</v>
      </c>
      <c r="AK5103" s="71"/>
      <c r="AL5103" s="447">
        <f>AL5104</f>
        <v>1000</v>
      </c>
      <c r="AM5103" s="447"/>
      <c r="AN5103" s="447">
        <f>AN5104</f>
        <v>1000</v>
      </c>
      <c r="AO5103" s="447"/>
      <c r="AP5103" s="447">
        <f>AP5104</f>
        <v>1000</v>
      </c>
      <c r="AQ5103" s="447"/>
    </row>
    <row r="5104" spans="2:43" ht="18" customHeight="1" x14ac:dyDescent="0.25">
      <c r="B5104" s="4"/>
      <c r="C5104" s="117"/>
      <c r="D5104" s="117"/>
      <c r="E5104" s="117"/>
      <c r="F5104" s="48"/>
      <c r="G5104" s="11"/>
      <c r="H5104" s="117"/>
      <c r="I5104" s="124"/>
      <c r="J5104" s="124"/>
      <c r="K5104" s="144"/>
      <c r="L5104" s="11"/>
      <c r="M5104" s="143"/>
      <c r="N5104" s="42"/>
      <c r="O5104" s="128"/>
      <c r="P5104" s="130"/>
      <c r="Q5104" s="131"/>
      <c r="R5104" s="72" t="s">
        <v>0</v>
      </c>
      <c r="S5104" s="181"/>
      <c r="T5104" s="73" t="s">
        <v>53</v>
      </c>
      <c r="V5104" s="554">
        <v>1500</v>
      </c>
      <c r="X5104" s="773">
        <v>1500</v>
      </c>
      <c r="Z5104" s="898">
        <v>1500</v>
      </c>
      <c r="AB5104" s="74">
        <v>1500</v>
      </c>
      <c r="AD5104" s="696">
        <v>1575</v>
      </c>
      <c r="AF5104" s="696">
        <v>0</v>
      </c>
      <c r="AH5104" s="696">
        <f t="shared" si="951"/>
        <v>1575</v>
      </c>
      <c r="AI5104" s="446"/>
      <c r="AJ5104" s="74">
        <f t="shared" ref="AJ5104" si="954">CEILING(AB5104*25/100,10)</f>
        <v>380</v>
      </c>
      <c r="AK5104" s="8"/>
      <c r="AL5104" s="74">
        <v>1000</v>
      </c>
      <c r="AM5104" s="74"/>
      <c r="AN5104" s="74">
        <v>1000</v>
      </c>
      <c r="AO5104" s="696"/>
      <c r="AP5104" s="74">
        <v>1000</v>
      </c>
      <c r="AQ5104" s="696"/>
    </row>
    <row r="5105" spans="2:43" ht="18" hidden="1" customHeight="1" x14ac:dyDescent="0.2">
      <c r="B5105" s="4"/>
      <c r="C5105" s="117"/>
      <c r="D5105" s="117"/>
      <c r="E5105" s="117"/>
      <c r="F5105" s="48"/>
      <c r="G5105" s="11"/>
      <c r="H5105" s="117"/>
      <c r="I5105" s="124"/>
      <c r="J5105" s="124"/>
      <c r="K5105" s="144"/>
      <c r="L5105" s="11"/>
      <c r="M5105" s="143"/>
      <c r="N5105" s="42"/>
      <c r="O5105" s="128"/>
      <c r="P5105" s="129">
        <v>8</v>
      </c>
      <c r="Q5105" s="129"/>
      <c r="R5105" s="64"/>
      <c r="S5105" s="234"/>
      <c r="T5105" s="65" t="s">
        <v>338</v>
      </c>
      <c r="U5105" s="155"/>
      <c r="V5105" s="66">
        <f>V5106</f>
        <v>0</v>
      </c>
      <c r="X5105" s="66">
        <f>X5106</f>
        <v>0</v>
      </c>
      <c r="Z5105" s="66">
        <f>Z5106</f>
        <v>0</v>
      </c>
      <c r="AB5105" s="66">
        <f>AB5106</f>
        <v>0</v>
      </c>
      <c r="AD5105" s="66">
        <f>AD5106</f>
        <v>0</v>
      </c>
      <c r="AF5105" s="66">
        <f>AF5106</f>
        <v>0</v>
      </c>
      <c r="AH5105" s="66">
        <f t="shared" si="951"/>
        <v>0</v>
      </c>
      <c r="AI5105" s="8"/>
      <c r="AJ5105" s="66">
        <f>AJ5106</f>
        <v>0</v>
      </c>
      <c r="AK5105" s="67"/>
      <c r="AL5105" s="66">
        <f t="shared" ref="AL5105:AP5106" si="955">AL5106</f>
        <v>0</v>
      </c>
      <c r="AM5105" s="66"/>
      <c r="AN5105" s="66">
        <f t="shared" si="955"/>
        <v>0</v>
      </c>
      <c r="AO5105" s="66"/>
      <c r="AP5105" s="66">
        <f t="shared" si="955"/>
        <v>0</v>
      </c>
      <c r="AQ5105" s="66"/>
    </row>
    <row r="5106" spans="2:43" ht="18" hidden="1" customHeight="1" x14ac:dyDescent="0.2">
      <c r="B5106" s="4"/>
      <c r="C5106" s="117"/>
      <c r="D5106" s="117"/>
      <c r="E5106" s="117"/>
      <c r="F5106" s="48"/>
      <c r="G5106" s="11"/>
      <c r="H5106" s="117"/>
      <c r="I5106" s="124"/>
      <c r="J5106" s="124"/>
      <c r="K5106" s="144"/>
      <c r="L5106" s="11"/>
      <c r="M5106" s="143"/>
      <c r="N5106" s="42"/>
      <c r="O5106" s="128"/>
      <c r="P5106" s="130"/>
      <c r="Q5106" s="131">
        <v>1</v>
      </c>
      <c r="R5106" s="68"/>
      <c r="S5106" s="35"/>
      <c r="T5106" s="450" t="s">
        <v>87</v>
      </c>
      <c r="U5106" s="92"/>
      <c r="V5106" s="70">
        <f>V5107</f>
        <v>0</v>
      </c>
      <c r="X5106" s="447">
        <f>X5107</f>
        <v>0</v>
      </c>
      <c r="Z5106" s="447">
        <f>Z5107</f>
        <v>0</v>
      </c>
      <c r="AB5106" s="447">
        <f>AB5107</f>
        <v>0</v>
      </c>
      <c r="AD5106" s="447">
        <f>AD5107</f>
        <v>0</v>
      </c>
      <c r="AF5106" s="447">
        <f>AF5107</f>
        <v>0</v>
      </c>
      <c r="AH5106" s="447">
        <f t="shared" si="951"/>
        <v>0</v>
      </c>
      <c r="AI5106" s="67"/>
      <c r="AJ5106" s="447">
        <f>AJ5107</f>
        <v>0</v>
      </c>
      <c r="AK5106" s="71"/>
      <c r="AL5106" s="447">
        <f t="shared" si="955"/>
        <v>0</v>
      </c>
      <c r="AM5106" s="447"/>
      <c r="AN5106" s="447">
        <f t="shared" si="955"/>
        <v>0</v>
      </c>
      <c r="AO5106" s="447"/>
      <c r="AP5106" s="447">
        <f t="shared" si="955"/>
        <v>0</v>
      </c>
      <c r="AQ5106" s="447"/>
    </row>
    <row r="5107" spans="2:43" ht="18" hidden="1" customHeight="1" x14ac:dyDescent="0.2">
      <c r="B5107" s="4"/>
      <c r="C5107" s="117"/>
      <c r="D5107" s="117"/>
      <c r="E5107" s="117"/>
      <c r="F5107" s="48"/>
      <c r="G5107" s="11"/>
      <c r="H5107" s="117"/>
      <c r="I5107" s="124"/>
      <c r="J5107" s="124"/>
      <c r="K5107" s="144"/>
      <c r="L5107" s="11"/>
      <c r="M5107" s="143"/>
      <c r="N5107" s="42"/>
      <c r="O5107" s="128"/>
      <c r="P5107" s="130"/>
      <c r="Q5107" s="131"/>
      <c r="R5107" s="72">
        <v>2</v>
      </c>
      <c r="S5107" s="181"/>
      <c r="T5107" s="73" t="s">
        <v>89</v>
      </c>
      <c r="V5107" s="74">
        <v>0</v>
      </c>
      <c r="X5107" s="74">
        <v>0</v>
      </c>
      <c r="Z5107" s="74">
        <v>0</v>
      </c>
      <c r="AB5107" s="74">
        <v>0</v>
      </c>
      <c r="AD5107" s="74">
        <v>0</v>
      </c>
      <c r="AF5107" s="74">
        <v>0</v>
      </c>
      <c r="AH5107" s="74">
        <f t="shared" si="951"/>
        <v>0</v>
      </c>
      <c r="AI5107" s="446"/>
      <c r="AJ5107" s="74">
        <v>0</v>
      </c>
      <c r="AK5107" s="8"/>
      <c r="AL5107" s="74">
        <v>0</v>
      </c>
      <c r="AM5107" s="74"/>
      <c r="AN5107" s="74">
        <v>0</v>
      </c>
      <c r="AO5107" s="74"/>
      <c r="AP5107" s="74">
        <v>0</v>
      </c>
      <c r="AQ5107" s="74"/>
    </row>
    <row r="5108" spans="2:43" ht="18" hidden="1" customHeight="1" x14ac:dyDescent="0.2">
      <c r="B5108" s="4"/>
      <c r="C5108" s="117"/>
      <c r="D5108" s="117"/>
      <c r="E5108" s="117"/>
      <c r="F5108" s="48"/>
      <c r="G5108" s="11"/>
      <c r="H5108" s="117"/>
      <c r="I5108" s="124"/>
      <c r="J5108" s="124"/>
      <c r="K5108" s="144"/>
      <c r="L5108" s="11"/>
      <c r="M5108" s="143"/>
      <c r="N5108" s="42"/>
      <c r="O5108" s="128"/>
      <c r="P5108" s="129">
        <v>9</v>
      </c>
      <c r="Q5108" s="129"/>
      <c r="R5108" s="64"/>
      <c r="S5108" s="234"/>
      <c r="T5108" s="65" t="s">
        <v>217</v>
      </c>
      <c r="U5108" s="155"/>
      <c r="V5108" s="66">
        <f>V5109+V5111</f>
        <v>0</v>
      </c>
      <c r="X5108" s="66">
        <f>X5109+X5111</f>
        <v>0</v>
      </c>
      <c r="Z5108" s="66">
        <f>Z5109+Z5111</f>
        <v>0</v>
      </c>
      <c r="AB5108" s="66">
        <f>AB5109+AB5111</f>
        <v>0</v>
      </c>
      <c r="AD5108" s="66">
        <f>AD5109+AD5111</f>
        <v>0</v>
      </c>
      <c r="AF5108" s="66">
        <f>AF5109+AF5111</f>
        <v>0</v>
      </c>
      <c r="AH5108" s="66">
        <f t="shared" si="951"/>
        <v>0</v>
      </c>
      <c r="AI5108" s="8"/>
      <c r="AJ5108" s="66">
        <f>AJ5109+AJ5111</f>
        <v>0</v>
      </c>
      <c r="AK5108" s="67"/>
      <c r="AL5108" s="66">
        <f>AL5109+AL5111</f>
        <v>0</v>
      </c>
      <c r="AM5108" s="66"/>
      <c r="AN5108" s="66">
        <f>AN5109+AN5111</f>
        <v>0</v>
      </c>
      <c r="AO5108" s="66"/>
      <c r="AP5108" s="66">
        <f>AP5109+AP5111</f>
        <v>0</v>
      </c>
      <c r="AQ5108" s="66"/>
    </row>
    <row r="5109" spans="2:43" ht="18" hidden="1" customHeight="1" x14ac:dyDescent="0.2">
      <c r="B5109" s="4"/>
      <c r="C5109" s="117"/>
      <c r="D5109" s="117"/>
      <c r="E5109" s="117"/>
      <c r="F5109" s="48"/>
      <c r="G5109" s="11"/>
      <c r="H5109" s="117"/>
      <c r="I5109" s="124"/>
      <c r="J5109" s="124"/>
      <c r="K5109" s="144"/>
      <c r="L5109" s="11"/>
      <c r="M5109" s="143"/>
      <c r="N5109" s="42"/>
      <c r="O5109" s="128"/>
      <c r="P5109" s="130"/>
      <c r="Q5109" s="131">
        <v>1</v>
      </c>
      <c r="R5109" s="68"/>
      <c r="S5109" s="35"/>
      <c r="T5109" s="69" t="s">
        <v>231</v>
      </c>
      <c r="U5109" s="92"/>
      <c r="V5109" s="70">
        <f>V5110</f>
        <v>0</v>
      </c>
      <c r="X5109" s="447">
        <f>X5110</f>
        <v>0</v>
      </c>
      <c r="Z5109" s="447">
        <f>Z5110</f>
        <v>0</v>
      </c>
      <c r="AB5109" s="447">
        <f>AB5110</f>
        <v>0</v>
      </c>
      <c r="AD5109" s="447">
        <f>AD5110</f>
        <v>0</v>
      </c>
      <c r="AF5109" s="447">
        <f>AF5110</f>
        <v>0</v>
      </c>
      <c r="AH5109" s="447">
        <f t="shared" si="951"/>
        <v>0</v>
      </c>
      <c r="AI5109" s="67"/>
      <c r="AJ5109" s="447">
        <f>AJ5110</f>
        <v>0</v>
      </c>
      <c r="AK5109" s="71"/>
      <c r="AL5109" s="447">
        <f>AL5110</f>
        <v>0</v>
      </c>
      <c r="AM5109" s="447"/>
      <c r="AN5109" s="447">
        <f>AN5110</f>
        <v>0</v>
      </c>
      <c r="AO5109" s="447"/>
      <c r="AP5109" s="447">
        <f>AP5110</f>
        <v>0</v>
      </c>
      <c r="AQ5109" s="447"/>
    </row>
    <row r="5110" spans="2:43" ht="18" hidden="1" customHeight="1" x14ac:dyDescent="0.2">
      <c r="B5110" s="4"/>
      <c r="C5110" s="117"/>
      <c r="D5110" s="117"/>
      <c r="E5110" s="117"/>
      <c r="F5110" s="48"/>
      <c r="G5110" s="11"/>
      <c r="H5110" s="117"/>
      <c r="I5110" s="124"/>
      <c r="J5110" s="124"/>
      <c r="K5110" s="144"/>
      <c r="L5110" s="11"/>
      <c r="M5110" s="143"/>
      <c r="N5110" s="42"/>
      <c r="O5110" s="128"/>
      <c r="P5110" s="130"/>
      <c r="Q5110" s="131"/>
      <c r="R5110" s="72" t="s">
        <v>3</v>
      </c>
      <c r="S5110" s="181"/>
      <c r="T5110" s="73" t="s">
        <v>231</v>
      </c>
      <c r="V5110" s="74">
        <v>0</v>
      </c>
      <c r="X5110" s="74">
        <v>0</v>
      </c>
      <c r="Z5110" s="74">
        <v>0</v>
      </c>
      <c r="AB5110" s="74">
        <v>0</v>
      </c>
      <c r="AD5110" s="74">
        <v>0</v>
      </c>
      <c r="AF5110" s="74">
        <v>0</v>
      </c>
      <c r="AH5110" s="74">
        <f t="shared" si="951"/>
        <v>0</v>
      </c>
      <c r="AI5110" s="446"/>
      <c r="AJ5110" s="74">
        <v>0</v>
      </c>
      <c r="AK5110" s="8"/>
      <c r="AL5110" s="74">
        <v>0</v>
      </c>
      <c r="AM5110" s="74"/>
      <c r="AN5110" s="74">
        <v>0</v>
      </c>
      <c r="AO5110" s="74"/>
      <c r="AP5110" s="74">
        <v>0</v>
      </c>
      <c r="AQ5110" s="74"/>
    </row>
    <row r="5111" spans="2:43" ht="18" hidden="1" customHeight="1" x14ac:dyDescent="0.2">
      <c r="B5111" s="4"/>
      <c r="C5111" s="117"/>
      <c r="D5111" s="117"/>
      <c r="E5111" s="117"/>
      <c r="F5111" s="48"/>
      <c r="G5111" s="11"/>
      <c r="H5111" s="117"/>
      <c r="I5111" s="124"/>
      <c r="J5111" s="124"/>
      <c r="K5111" s="144"/>
      <c r="L5111" s="11"/>
      <c r="M5111" s="143"/>
      <c r="N5111" s="42"/>
      <c r="O5111" s="128"/>
      <c r="P5111" s="130"/>
      <c r="Q5111" s="131">
        <v>2</v>
      </c>
      <c r="R5111" s="68"/>
      <c r="S5111" s="35"/>
      <c r="T5111" s="69" t="s">
        <v>232</v>
      </c>
      <c r="U5111" s="92"/>
      <c r="V5111" s="70">
        <f>V5112</f>
        <v>0</v>
      </c>
      <c r="X5111" s="447">
        <f>X5112</f>
        <v>0</v>
      </c>
      <c r="Z5111" s="447">
        <f>Z5112</f>
        <v>0</v>
      </c>
      <c r="AB5111" s="447">
        <f>AB5112</f>
        <v>0</v>
      </c>
      <c r="AD5111" s="447">
        <f>AD5112</f>
        <v>0</v>
      </c>
      <c r="AF5111" s="447">
        <f>AF5112</f>
        <v>0</v>
      </c>
      <c r="AH5111" s="447">
        <f t="shared" si="951"/>
        <v>0</v>
      </c>
      <c r="AI5111" s="8"/>
      <c r="AJ5111" s="447">
        <f>AJ5112</f>
        <v>0</v>
      </c>
      <c r="AK5111" s="71"/>
      <c r="AL5111" s="447">
        <f>AL5112</f>
        <v>0</v>
      </c>
      <c r="AM5111" s="447"/>
      <c r="AN5111" s="447">
        <f>AN5112</f>
        <v>0</v>
      </c>
      <c r="AO5111" s="447"/>
      <c r="AP5111" s="447">
        <f>AP5112</f>
        <v>0</v>
      </c>
      <c r="AQ5111" s="447"/>
    </row>
    <row r="5112" spans="2:43" ht="18" hidden="1" customHeight="1" x14ac:dyDescent="0.2">
      <c r="B5112" s="4"/>
      <c r="C5112" s="117"/>
      <c r="D5112" s="117"/>
      <c r="E5112" s="117"/>
      <c r="F5112" s="48"/>
      <c r="G5112" s="11"/>
      <c r="H5112" s="117"/>
      <c r="I5112" s="124"/>
      <c r="J5112" s="124"/>
      <c r="K5112" s="144"/>
      <c r="L5112" s="11"/>
      <c r="M5112" s="143"/>
      <c r="N5112" s="42"/>
      <c r="O5112" s="128"/>
      <c r="P5112" s="130"/>
      <c r="Q5112" s="131"/>
      <c r="R5112" s="72" t="s">
        <v>3</v>
      </c>
      <c r="S5112" s="181"/>
      <c r="T5112" s="77" t="s">
        <v>232</v>
      </c>
      <c r="U5112" s="141"/>
      <c r="V5112" s="74">
        <v>0</v>
      </c>
      <c r="X5112" s="74">
        <v>0</v>
      </c>
      <c r="Z5112" s="74">
        <v>0</v>
      </c>
      <c r="AB5112" s="74">
        <v>0</v>
      </c>
      <c r="AD5112" s="74">
        <v>0</v>
      </c>
      <c r="AF5112" s="74">
        <v>0</v>
      </c>
      <c r="AH5112" s="74">
        <f t="shared" si="951"/>
        <v>0</v>
      </c>
      <c r="AI5112" s="446"/>
      <c r="AJ5112" s="74">
        <v>0</v>
      </c>
      <c r="AK5112" s="8"/>
      <c r="AL5112" s="74">
        <v>0</v>
      </c>
      <c r="AM5112" s="74"/>
      <c r="AN5112" s="74">
        <v>0</v>
      </c>
      <c r="AO5112" s="74"/>
      <c r="AP5112" s="74">
        <v>0</v>
      </c>
      <c r="AQ5112" s="74"/>
    </row>
    <row r="5113" spans="2:43" ht="18" hidden="1" customHeight="1" x14ac:dyDescent="0.2">
      <c r="B5113" s="4"/>
      <c r="C5113" s="117"/>
      <c r="D5113" s="117"/>
      <c r="E5113" s="117"/>
      <c r="F5113" s="48"/>
      <c r="G5113" s="11"/>
      <c r="H5113" s="117"/>
      <c r="I5113" s="124"/>
      <c r="J5113" s="124"/>
      <c r="K5113" s="144"/>
      <c r="L5113" s="11"/>
      <c r="M5113" s="143"/>
      <c r="N5113" s="42"/>
      <c r="O5113" s="133" t="s">
        <v>55</v>
      </c>
      <c r="P5113" s="134"/>
      <c r="Q5113" s="134"/>
      <c r="R5113" s="79"/>
      <c r="S5113" s="252"/>
      <c r="T5113" s="80" t="s">
        <v>29</v>
      </c>
      <c r="U5113" s="242"/>
      <c r="V5113" s="88">
        <f>V5114</f>
        <v>0</v>
      </c>
      <c r="X5113" s="88">
        <f>X5114</f>
        <v>0</v>
      </c>
      <c r="Z5113" s="88">
        <f>Z5114</f>
        <v>0</v>
      </c>
      <c r="AB5113" s="88">
        <f>AB5114</f>
        <v>0</v>
      </c>
      <c r="AD5113" s="88" t="e">
        <f>#REF!</f>
        <v>#REF!</v>
      </c>
      <c r="AF5113" s="88">
        <f>AF5114</f>
        <v>0</v>
      </c>
      <c r="AH5113" s="88" t="e">
        <f t="shared" si="951"/>
        <v>#REF!</v>
      </c>
      <c r="AI5113" s="8"/>
      <c r="AJ5113" s="88">
        <f>AJ5114</f>
        <v>0</v>
      </c>
      <c r="AK5113" s="89"/>
      <c r="AL5113" s="88">
        <f t="shared" ref="AL5113:AP5115" si="956">AL5114</f>
        <v>0</v>
      </c>
      <c r="AM5113" s="88"/>
      <c r="AN5113" s="88">
        <f t="shared" si="956"/>
        <v>0</v>
      </c>
      <c r="AO5113" s="88"/>
      <c r="AP5113" s="88">
        <f t="shared" si="956"/>
        <v>0</v>
      </c>
      <c r="AQ5113" s="88"/>
    </row>
    <row r="5114" spans="2:43" ht="18" hidden="1" customHeight="1" x14ac:dyDescent="0.2">
      <c r="B5114" s="4"/>
      <c r="C5114" s="117"/>
      <c r="D5114" s="117"/>
      <c r="E5114" s="117"/>
      <c r="F5114" s="48"/>
      <c r="G5114" s="11"/>
      <c r="H5114" s="117"/>
      <c r="I5114" s="124"/>
      <c r="J5114" s="124"/>
      <c r="K5114" s="144"/>
      <c r="L5114" s="11"/>
      <c r="M5114" s="143"/>
      <c r="N5114" s="42"/>
      <c r="O5114" s="128"/>
      <c r="P5114" s="129">
        <v>3</v>
      </c>
      <c r="Q5114" s="129"/>
      <c r="R5114" s="64"/>
      <c r="S5114" s="234"/>
      <c r="T5114" s="65" t="s">
        <v>54</v>
      </c>
      <c r="U5114" s="155"/>
      <c r="V5114" s="66">
        <f>V5115</f>
        <v>0</v>
      </c>
      <c r="X5114" s="66">
        <f>X5115</f>
        <v>0</v>
      </c>
      <c r="Z5114" s="66">
        <f>Z5115</f>
        <v>0</v>
      </c>
      <c r="AB5114" s="66">
        <f>AB5115</f>
        <v>0</v>
      </c>
      <c r="AD5114" s="66" t="e">
        <f>#REF!</f>
        <v>#REF!</v>
      </c>
      <c r="AF5114" s="66">
        <f>AF5115</f>
        <v>0</v>
      </c>
      <c r="AH5114" s="66" t="e">
        <f t="shared" si="951"/>
        <v>#REF!</v>
      </c>
      <c r="AI5114" s="89"/>
      <c r="AJ5114" s="66">
        <f>AJ5115</f>
        <v>0</v>
      </c>
      <c r="AK5114" s="67"/>
      <c r="AL5114" s="66">
        <f t="shared" si="956"/>
        <v>0</v>
      </c>
      <c r="AM5114" s="66"/>
      <c r="AN5114" s="66">
        <f t="shared" si="956"/>
        <v>0</v>
      </c>
      <c r="AO5114" s="66"/>
      <c r="AP5114" s="66">
        <f t="shared" si="956"/>
        <v>0</v>
      </c>
      <c r="AQ5114" s="66"/>
    </row>
    <row r="5115" spans="2:43" ht="18" hidden="1" customHeight="1" x14ac:dyDescent="0.2">
      <c r="B5115" s="4"/>
      <c r="C5115" s="117"/>
      <c r="D5115" s="117"/>
      <c r="E5115" s="117"/>
      <c r="F5115" s="48"/>
      <c r="G5115" s="11"/>
      <c r="H5115" s="117"/>
      <c r="I5115" s="124"/>
      <c r="J5115" s="124"/>
      <c r="K5115" s="144"/>
      <c r="L5115" s="11"/>
      <c r="M5115" s="143"/>
      <c r="N5115" s="42"/>
      <c r="O5115" s="128"/>
      <c r="P5115" s="130"/>
      <c r="Q5115" s="131">
        <v>1</v>
      </c>
      <c r="R5115" s="68"/>
      <c r="S5115" s="35"/>
      <c r="T5115" s="69" t="s">
        <v>69</v>
      </c>
      <c r="U5115" s="92"/>
      <c r="V5115" s="70">
        <f>V5116</f>
        <v>0</v>
      </c>
      <c r="X5115" s="447">
        <f>X5116</f>
        <v>0</v>
      </c>
      <c r="Z5115" s="447">
        <f>Z5116</f>
        <v>0</v>
      </c>
      <c r="AB5115" s="447">
        <f>AB5116</f>
        <v>0</v>
      </c>
      <c r="AD5115" s="447" t="e">
        <f>#REF!</f>
        <v>#REF!</v>
      </c>
      <c r="AF5115" s="447">
        <f>AF5116</f>
        <v>0</v>
      </c>
      <c r="AH5115" s="447" t="e">
        <f t="shared" si="951"/>
        <v>#REF!</v>
      </c>
      <c r="AI5115" s="67"/>
      <c r="AJ5115" s="447">
        <f>AJ5116</f>
        <v>0</v>
      </c>
      <c r="AK5115" s="71"/>
      <c r="AL5115" s="447">
        <f t="shared" si="956"/>
        <v>0</v>
      </c>
      <c r="AM5115" s="447"/>
      <c r="AN5115" s="447">
        <f t="shared" si="956"/>
        <v>0</v>
      </c>
      <c r="AO5115" s="447"/>
      <c r="AP5115" s="447">
        <f t="shared" si="956"/>
        <v>0</v>
      </c>
      <c r="AQ5115" s="447"/>
    </row>
    <row r="5116" spans="2:43" ht="18" hidden="1" customHeight="1" x14ac:dyDescent="0.2">
      <c r="B5116" s="4"/>
      <c r="C5116" s="117"/>
      <c r="D5116" s="117"/>
      <c r="E5116" s="117"/>
      <c r="F5116" s="48"/>
      <c r="G5116" s="11"/>
      <c r="H5116" s="117"/>
      <c r="I5116" s="124"/>
      <c r="J5116" s="124"/>
      <c r="K5116" s="144"/>
      <c r="L5116" s="11"/>
      <c r="M5116" s="143"/>
      <c r="N5116" s="42"/>
      <c r="O5116" s="128"/>
      <c r="P5116" s="130"/>
      <c r="Q5116" s="130"/>
      <c r="R5116" s="72" t="s">
        <v>55</v>
      </c>
      <c r="S5116" s="181"/>
      <c r="T5116" s="73" t="s">
        <v>193</v>
      </c>
      <c r="V5116" s="74">
        <v>0</v>
      </c>
      <c r="X5116" s="74">
        <v>0</v>
      </c>
      <c r="Z5116" s="74">
        <v>0</v>
      </c>
      <c r="AB5116" s="74">
        <v>0</v>
      </c>
      <c r="AD5116" s="74">
        <v>0</v>
      </c>
      <c r="AF5116" s="74">
        <v>0</v>
      </c>
      <c r="AH5116" s="74">
        <f t="shared" si="951"/>
        <v>0</v>
      </c>
      <c r="AI5116" s="446"/>
      <c r="AJ5116" s="74">
        <v>0</v>
      </c>
      <c r="AK5116" s="8"/>
      <c r="AL5116" s="74">
        <v>0</v>
      </c>
      <c r="AM5116" s="74"/>
      <c r="AN5116" s="74">
        <v>0</v>
      </c>
      <c r="AO5116" s="74"/>
      <c r="AP5116" s="74">
        <v>0</v>
      </c>
      <c r="AQ5116" s="74"/>
    </row>
    <row r="5117" spans="2:43" ht="18" customHeight="1" x14ac:dyDescent="0.2">
      <c r="B5117" s="4"/>
      <c r="C5117" s="117"/>
      <c r="D5117" s="117"/>
      <c r="E5117" s="117"/>
      <c r="F5117" s="48"/>
      <c r="G5117" s="11"/>
      <c r="H5117" s="117"/>
      <c r="I5117" s="124"/>
      <c r="J5117" s="124"/>
      <c r="K5117" s="144"/>
      <c r="L5117" s="11"/>
      <c r="M5117" s="143"/>
      <c r="N5117" s="42"/>
      <c r="O5117" s="128"/>
      <c r="P5117" s="130"/>
      <c r="Q5117" s="130"/>
      <c r="R5117" s="72"/>
      <c r="S5117" s="181"/>
      <c r="T5117" s="73"/>
      <c r="V5117" s="74"/>
      <c r="X5117" s="74"/>
      <c r="Z5117" s="74"/>
      <c r="AB5117" s="74"/>
      <c r="AD5117" s="74"/>
      <c r="AF5117" s="74"/>
      <c r="AH5117" s="74">
        <f t="shared" si="951"/>
        <v>0</v>
      </c>
      <c r="AI5117" s="8"/>
      <c r="AJ5117" s="74"/>
      <c r="AK5117" s="8"/>
      <c r="AL5117" s="74"/>
      <c r="AM5117" s="74"/>
      <c r="AN5117" s="74"/>
      <c r="AO5117" s="74"/>
      <c r="AP5117" s="74"/>
      <c r="AQ5117" s="74"/>
    </row>
    <row r="5118" spans="2:43" ht="18" customHeight="1" x14ac:dyDescent="0.2">
      <c r="B5118" s="4"/>
      <c r="C5118" s="117"/>
      <c r="D5118" s="117"/>
      <c r="E5118" s="117"/>
      <c r="F5118" s="48"/>
      <c r="G5118" s="11"/>
      <c r="H5118" s="132"/>
      <c r="I5118" s="121"/>
      <c r="J5118" s="121"/>
      <c r="K5118" s="164">
        <v>8</v>
      </c>
      <c r="L5118" s="277"/>
      <c r="M5118" s="163"/>
      <c r="N5118" s="261"/>
      <c r="O5118" s="122"/>
      <c r="P5118" s="123"/>
      <c r="Q5118" s="123"/>
      <c r="R5118" s="49"/>
      <c r="S5118" s="18"/>
      <c r="T5118" s="50" t="s">
        <v>418</v>
      </c>
      <c r="U5118" s="76"/>
      <c r="V5118" s="51">
        <f>V5119</f>
        <v>2500</v>
      </c>
      <c r="X5118" s="51">
        <f>X5119</f>
        <v>9000</v>
      </c>
      <c r="Z5118" s="51">
        <f>Z5119</f>
        <v>9600</v>
      </c>
      <c r="AB5118" s="51">
        <f>AB5119</f>
        <v>10100</v>
      </c>
      <c r="AD5118" s="51" t="e">
        <f>AD5119</f>
        <v>#REF!</v>
      </c>
      <c r="AF5118" s="51">
        <f>AF5119</f>
        <v>0</v>
      </c>
      <c r="AH5118" s="51" t="e">
        <f t="shared" si="951"/>
        <v>#REF!</v>
      </c>
      <c r="AI5118" s="8"/>
      <c r="AJ5118" s="51">
        <f>AJ5119</f>
        <v>3310</v>
      </c>
      <c r="AK5118" s="5"/>
      <c r="AL5118" s="51">
        <f>AL5119</f>
        <v>11200</v>
      </c>
      <c r="AM5118" s="51"/>
      <c r="AN5118" s="51">
        <f>AN5119</f>
        <v>11800</v>
      </c>
      <c r="AO5118" s="51"/>
      <c r="AP5118" s="51">
        <f>AP5119</f>
        <v>11800</v>
      </c>
      <c r="AQ5118" s="51"/>
    </row>
    <row r="5119" spans="2:43" ht="18" customHeight="1" x14ac:dyDescent="0.2">
      <c r="B5119" s="4"/>
      <c r="C5119" s="117"/>
      <c r="D5119" s="117"/>
      <c r="E5119" s="117"/>
      <c r="F5119" s="48"/>
      <c r="G5119" s="11"/>
      <c r="H5119" s="117"/>
      <c r="I5119" s="124"/>
      <c r="J5119" s="124"/>
      <c r="K5119" s="144"/>
      <c r="L5119" s="11"/>
      <c r="M5119" s="226">
        <v>2</v>
      </c>
      <c r="N5119" s="262"/>
      <c r="O5119" s="125"/>
      <c r="P5119" s="126"/>
      <c r="Q5119" s="126"/>
      <c r="R5119" s="60"/>
      <c r="S5119" s="249"/>
      <c r="T5119" s="61" t="s">
        <v>413</v>
      </c>
      <c r="U5119" s="241"/>
      <c r="V5119" s="62">
        <f>V5120+V5124+V5130</f>
        <v>2500</v>
      </c>
      <c r="X5119" s="62">
        <f>X5120+X5124+X5130</f>
        <v>9000</v>
      </c>
      <c r="Z5119" s="62">
        <f>Z5120+Z5124+Z5130</f>
        <v>9600</v>
      </c>
      <c r="AB5119" s="62">
        <f>AB5120+AB5124+AB5130</f>
        <v>10100</v>
      </c>
      <c r="AD5119" s="62" t="e">
        <f>AD5120+AD5124+AD5130</f>
        <v>#REF!</v>
      </c>
      <c r="AF5119" s="62">
        <f>AF5120+AF5124+AF5130</f>
        <v>0</v>
      </c>
      <c r="AH5119" s="62" t="e">
        <f t="shared" si="951"/>
        <v>#REF!</v>
      </c>
      <c r="AI5119" s="5"/>
      <c r="AJ5119" s="62">
        <f>AJ5120+AJ5124+AJ5130</f>
        <v>3310</v>
      </c>
      <c r="AK5119" s="63"/>
      <c r="AL5119" s="62">
        <f>AL5120+AL5124+AL5130</f>
        <v>11200</v>
      </c>
      <c r="AM5119" s="62"/>
      <c r="AN5119" s="62">
        <f>AN5120+AN5124+AN5130</f>
        <v>11800</v>
      </c>
      <c r="AO5119" s="62"/>
      <c r="AP5119" s="62">
        <f>AP5120+AP5124+AP5130</f>
        <v>11800</v>
      </c>
      <c r="AQ5119" s="62"/>
    </row>
    <row r="5120" spans="2:43" ht="18" customHeight="1" x14ac:dyDescent="0.2">
      <c r="B5120" s="4"/>
      <c r="C5120" s="117"/>
      <c r="D5120" s="117"/>
      <c r="E5120" s="117"/>
      <c r="F5120" s="48"/>
      <c r="G5120" s="11"/>
      <c r="H5120" s="117"/>
      <c r="I5120" s="124"/>
      <c r="J5120" s="124"/>
      <c r="K5120" s="144"/>
      <c r="L5120" s="11"/>
      <c r="M5120" s="143"/>
      <c r="N5120" s="42"/>
      <c r="O5120" s="127" t="s">
        <v>3</v>
      </c>
      <c r="P5120" s="123"/>
      <c r="Q5120" s="123"/>
      <c r="R5120" s="49"/>
      <c r="S5120" s="18"/>
      <c r="T5120" s="50" t="s">
        <v>7</v>
      </c>
      <c r="U5120" s="76"/>
      <c r="V5120" s="51">
        <f>V5121</f>
        <v>2100</v>
      </c>
      <c r="X5120" s="51">
        <f>X5121</f>
        <v>7700</v>
      </c>
      <c r="Z5120" s="51">
        <f>Z5121</f>
        <v>8300</v>
      </c>
      <c r="AB5120" s="51">
        <f>AB5121</f>
        <v>8600</v>
      </c>
      <c r="AD5120" s="51">
        <f>AD5121</f>
        <v>9000</v>
      </c>
      <c r="AF5120" s="51">
        <f>AF5121</f>
        <v>0</v>
      </c>
      <c r="AH5120" s="51">
        <f t="shared" si="951"/>
        <v>9000</v>
      </c>
      <c r="AI5120" s="63"/>
      <c r="AJ5120" s="51">
        <f>AJ5121</f>
        <v>2930</v>
      </c>
      <c r="AK5120" s="5"/>
      <c r="AL5120" s="51">
        <f t="shared" ref="AL5120:AP5122" si="957">AL5121</f>
        <v>9500</v>
      </c>
      <c r="AM5120" s="51"/>
      <c r="AN5120" s="51">
        <f t="shared" si="957"/>
        <v>10000</v>
      </c>
      <c r="AO5120" s="51"/>
      <c r="AP5120" s="51">
        <f t="shared" si="957"/>
        <v>10000</v>
      </c>
      <c r="AQ5120" s="51"/>
    </row>
    <row r="5121" spans="2:43" ht="18" customHeight="1" x14ac:dyDescent="0.2">
      <c r="B5121" s="4"/>
      <c r="C5121" s="117"/>
      <c r="D5121" s="117"/>
      <c r="E5121" s="117"/>
      <c r="F5121" s="48"/>
      <c r="G5121" s="11"/>
      <c r="H5121" s="117"/>
      <c r="I5121" s="124"/>
      <c r="J5121" s="124"/>
      <c r="K5121" s="144"/>
      <c r="L5121" s="11"/>
      <c r="M5121" s="143"/>
      <c r="N5121" s="42"/>
      <c r="O5121" s="128"/>
      <c r="P5121" s="129">
        <v>1</v>
      </c>
      <c r="Q5121" s="129"/>
      <c r="R5121" s="64"/>
      <c r="S5121" s="234"/>
      <c r="T5121" s="65" t="s">
        <v>8</v>
      </c>
      <c r="U5121" s="155"/>
      <c r="V5121" s="66">
        <f>V5122</f>
        <v>2100</v>
      </c>
      <c r="X5121" s="66">
        <f>X5122</f>
        <v>7700</v>
      </c>
      <c r="Z5121" s="66">
        <f>Z5122</f>
        <v>8300</v>
      </c>
      <c r="AB5121" s="66">
        <f>AB5122</f>
        <v>8600</v>
      </c>
      <c r="AD5121" s="66">
        <f>AD5122</f>
        <v>9000</v>
      </c>
      <c r="AF5121" s="66">
        <f>AF5122</f>
        <v>0</v>
      </c>
      <c r="AH5121" s="66">
        <f t="shared" si="951"/>
        <v>9000</v>
      </c>
      <c r="AI5121" s="5"/>
      <c r="AJ5121" s="66">
        <f>AJ5122</f>
        <v>2930</v>
      </c>
      <c r="AK5121" s="67"/>
      <c r="AL5121" s="66">
        <f t="shared" si="957"/>
        <v>9500</v>
      </c>
      <c r="AM5121" s="66"/>
      <c r="AN5121" s="66">
        <f t="shared" si="957"/>
        <v>10000</v>
      </c>
      <c r="AO5121" s="66"/>
      <c r="AP5121" s="66">
        <f t="shared" si="957"/>
        <v>10000</v>
      </c>
      <c r="AQ5121" s="66"/>
    </row>
    <row r="5122" spans="2:43" ht="18" customHeight="1" x14ac:dyDescent="0.2">
      <c r="B5122" s="4"/>
      <c r="C5122" s="117"/>
      <c r="D5122" s="117"/>
      <c r="E5122" s="117"/>
      <c r="F5122" s="48"/>
      <c r="G5122" s="11"/>
      <c r="H5122" s="117"/>
      <c r="I5122" s="124"/>
      <c r="J5122" s="124"/>
      <c r="K5122" s="144"/>
      <c r="L5122" s="11"/>
      <c r="M5122" s="143"/>
      <c r="N5122" s="42"/>
      <c r="O5122" s="128"/>
      <c r="P5122" s="130"/>
      <c r="Q5122" s="140" t="s">
        <v>173</v>
      </c>
      <c r="R5122" s="84"/>
      <c r="S5122" s="250"/>
      <c r="T5122" s="69" t="s">
        <v>204</v>
      </c>
      <c r="U5122" s="92"/>
      <c r="V5122" s="70">
        <f>V5123</f>
        <v>2100</v>
      </c>
      <c r="X5122" s="447">
        <f>X5123</f>
        <v>7700</v>
      </c>
      <c r="Z5122" s="447">
        <f>Z5123</f>
        <v>8300</v>
      </c>
      <c r="AB5122" s="447">
        <f>AB5123</f>
        <v>8600</v>
      </c>
      <c r="AD5122" s="447">
        <f>AD5123</f>
        <v>9000</v>
      </c>
      <c r="AF5122" s="447">
        <f>AF5123</f>
        <v>0</v>
      </c>
      <c r="AH5122" s="447">
        <f t="shared" si="951"/>
        <v>9000</v>
      </c>
      <c r="AI5122" s="67"/>
      <c r="AJ5122" s="447">
        <f>AJ5123</f>
        <v>2930</v>
      </c>
      <c r="AK5122" s="71"/>
      <c r="AL5122" s="447">
        <f t="shared" si="957"/>
        <v>9500</v>
      </c>
      <c r="AM5122" s="447"/>
      <c r="AN5122" s="447">
        <f t="shared" si="957"/>
        <v>10000</v>
      </c>
      <c r="AO5122" s="447"/>
      <c r="AP5122" s="447">
        <f t="shared" si="957"/>
        <v>10000</v>
      </c>
      <c r="AQ5122" s="447"/>
    </row>
    <row r="5123" spans="2:43" ht="18" customHeight="1" x14ac:dyDescent="0.2">
      <c r="B5123" s="4"/>
      <c r="C5123" s="117"/>
      <c r="D5123" s="117"/>
      <c r="E5123" s="117"/>
      <c r="F5123" s="48"/>
      <c r="G5123" s="11"/>
      <c r="H5123" s="117"/>
      <c r="I5123" s="124"/>
      <c r="J5123" s="124"/>
      <c r="K5123" s="144"/>
      <c r="L5123" s="11"/>
      <c r="M5123" s="143"/>
      <c r="N5123" s="42"/>
      <c r="O5123" s="128"/>
      <c r="P5123" s="130"/>
      <c r="Q5123" s="130"/>
      <c r="R5123" s="72" t="s">
        <v>3</v>
      </c>
      <c r="S5123" s="181"/>
      <c r="T5123" s="73" t="s">
        <v>204</v>
      </c>
      <c r="V5123" s="74">
        <v>2100</v>
      </c>
      <c r="X5123" s="74">
        <v>7700</v>
      </c>
      <c r="Z5123" s="876">
        <v>8300</v>
      </c>
      <c r="AB5123" s="944">
        <v>8600</v>
      </c>
      <c r="AD5123" s="74">
        <v>9000</v>
      </c>
      <c r="AF5123" s="74">
        <v>0</v>
      </c>
      <c r="AH5123" s="74">
        <f t="shared" si="951"/>
        <v>9000</v>
      </c>
      <c r="AI5123" s="446"/>
      <c r="AJ5123" s="74">
        <f t="shared" ref="AJ5123" si="958">CEILING(AB5123*34/100,10)</f>
        <v>2930</v>
      </c>
      <c r="AK5123" s="8"/>
      <c r="AL5123" s="74">
        <v>9500</v>
      </c>
      <c r="AM5123" s="74"/>
      <c r="AN5123" s="74">
        <v>10000</v>
      </c>
      <c r="AO5123" s="74"/>
      <c r="AP5123" s="74">
        <v>10000</v>
      </c>
      <c r="AQ5123" s="74"/>
    </row>
    <row r="5124" spans="2:43" ht="18" hidden="1" customHeight="1" x14ac:dyDescent="0.2">
      <c r="B5124" s="4"/>
      <c r="C5124" s="117"/>
      <c r="D5124" s="117"/>
      <c r="E5124" s="117"/>
      <c r="F5124" s="48"/>
      <c r="G5124" s="11"/>
      <c r="H5124" s="117"/>
      <c r="I5124" s="124"/>
      <c r="J5124" s="124"/>
      <c r="K5124" s="144"/>
      <c r="L5124" s="11"/>
      <c r="M5124" s="143"/>
      <c r="N5124" s="42"/>
      <c r="O5124" s="127" t="s">
        <v>0</v>
      </c>
      <c r="P5124" s="123"/>
      <c r="Q5124" s="123"/>
      <c r="R5124" s="49"/>
      <c r="S5124" s="18"/>
      <c r="T5124" s="50" t="s">
        <v>60</v>
      </c>
      <c r="U5124" s="76"/>
      <c r="V5124" s="51">
        <f>V5125</f>
        <v>0</v>
      </c>
      <c r="X5124" s="51">
        <f>X5125</f>
        <v>0</v>
      </c>
      <c r="Z5124" s="51">
        <f>Z5125</f>
        <v>0</v>
      </c>
      <c r="AB5124" s="51">
        <f>AB5125</f>
        <v>0</v>
      </c>
      <c r="AD5124" s="51" t="e">
        <f>#REF!</f>
        <v>#REF!</v>
      </c>
      <c r="AF5124" s="51">
        <f>AF5125</f>
        <v>0</v>
      </c>
      <c r="AH5124" s="51" t="e">
        <f t="shared" si="951"/>
        <v>#REF!</v>
      </c>
      <c r="AI5124" s="8"/>
      <c r="AJ5124" s="51">
        <f>AJ5125</f>
        <v>0</v>
      </c>
      <c r="AK5124" s="5"/>
      <c r="AL5124" s="51">
        <f t="shared" ref="AL5124:AP5125" si="959">AL5125</f>
        <v>0</v>
      </c>
      <c r="AM5124" s="51"/>
      <c r="AN5124" s="51">
        <f t="shared" si="959"/>
        <v>0</v>
      </c>
      <c r="AO5124" s="51"/>
      <c r="AP5124" s="51">
        <f t="shared" si="959"/>
        <v>0</v>
      </c>
      <c r="AQ5124" s="51"/>
    </row>
    <row r="5125" spans="2:43" ht="18" hidden="1" customHeight="1" x14ac:dyDescent="0.2">
      <c r="B5125" s="4"/>
      <c r="C5125" s="117"/>
      <c r="D5125" s="117"/>
      <c r="E5125" s="117"/>
      <c r="F5125" s="48"/>
      <c r="G5125" s="11"/>
      <c r="H5125" s="117"/>
      <c r="I5125" s="124"/>
      <c r="J5125" s="124"/>
      <c r="K5125" s="144"/>
      <c r="L5125" s="11"/>
      <c r="M5125" s="143"/>
      <c r="N5125" s="42"/>
      <c r="O5125" s="128"/>
      <c r="P5125" s="129">
        <v>1</v>
      </c>
      <c r="Q5125" s="129"/>
      <c r="R5125" s="64"/>
      <c r="S5125" s="234"/>
      <c r="T5125" s="65" t="s">
        <v>8</v>
      </c>
      <c r="U5125" s="155"/>
      <c r="V5125" s="66">
        <f>V5126</f>
        <v>0</v>
      </c>
      <c r="X5125" s="66">
        <f>X5126</f>
        <v>0</v>
      </c>
      <c r="Z5125" s="66">
        <f>Z5126</f>
        <v>0</v>
      </c>
      <c r="AB5125" s="66">
        <f>AB5126</f>
        <v>0</v>
      </c>
      <c r="AD5125" s="66" t="e">
        <f>#REF!</f>
        <v>#REF!</v>
      </c>
      <c r="AF5125" s="66">
        <f>AF5126</f>
        <v>0</v>
      </c>
      <c r="AH5125" s="66" t="e">
        <f t="shared" si="951"/>
        <v>#REF!</v>
      </c>
      <c r="AI5125" s="5"/>
      <c r="AJ5125" s="66">
        <f>AJ5126</f>
        <v>0</v>
      </c>
      <c r="AK5125" s="67"/>
      <c r="AL5125" s="66">
        <f t="shared" si="959"/>
        <v>0</v>
      </c>
      <c r="AM5125" s="66"/>
      <c r="AN5125" s="66">
        <f t="shared" si="959"/>
        <v>0</v>
      </c>
      <c r="AO5125" s="66"/>
      <c r="AP5125" s="66">
        <f t="shared" si="959"/>
        <v>0</v>
      </c>
      <c r="AQ5125" s="66"/>
    </row>
    <row r="5126" spans="2:43" ht="18" hidden="1" customHeight="1" x14ac:dyDescent="0.2">
      <c r="B5126" s="4"/>
      <c r="C5126" s="117"/>
      <c r="D5126" s="117"/>
      <c r="E5126" s="117"/>
      <c r="F5126" s="48"/>
      <c r="G5126" s="11"/>
      <c r="H5126" s="117"/>
      <c r="I5126" s="124"/>
      <c r="J5126" s="124"/>
      <c r="K5126" s="144"/>
      <c r="L5126" s="11"/>
      <c r="M5126" s="143"/>
      <c r="N5126" s="42"/>
      <c r="O5126" s="128"/>
      <c r="P5126" s="130"/>
      <c r="Q5126" s="131">
        <v>6</v>
      </c>
      <c r="R5126" s="72"/>
      <c r="S5126" s="181"/>
      <c r="T5126" s="69" t="s">
        <v>62</v>
      </c>
      <c r="U5126" s="92"/>
      <c r="V5126" s="70">
        <f>SUM(V5127:V5129)</f>
        <v>0</v>
      </c>
      <c r="X5126" s="447">
        <f>SUM(X5127:X5129)</f>
        <v>0</v>
      </c>
      <c r="Z5126" s="447">
        <f>SUM(Z5127:Z5129)</f>
        <v>0</v>
      </c>
      <c r="AB5126" s="447">
        <f>SUM(AB5127:AB5129)</f>
        <v>0</v>
      </c>
      <c r="AD5126" s="447">
        <f>SUM(AD5127:AD5129)</f>
        <v>0</v>
      </c>
      <c r="AF5126" s="447">
        <f>SUM(AF5127:AF5129)</f>
        <v>0</v>
      </c>
      <c r="AH5126" s="447">
        <f t="shared" si="951"/>
        <v>0</v>
      </c>
      <c r="AI5126" s="67"/>
      <c r="AJ5126" s="447">
        <f>SUM(AJ5127:AJ5129)</f>
        <v>0</v>
      </c>
      <c r="AK5126" s="71"/>
      <c r="AL5126" s="447">
        <f>SUM(AL5127:AL5129)</f>
        <v>0</v>
      </c>
      <c r="AM5126" s="447"/>
      <c r="AN5126" s="447">
        <f>SUM(AN5127:AN5129)</f>
        <v>0</v>
      </c>
      <c r="AO5126" s="447"/>
      <c r="AP5126" s="447">
        <f>SUM(AP5127:AP5129)</f>
        <v>0</v>
      </c>
      <c r="AQ5126" s="447"/>
    </row>
    <row r="5127" spans="2:43" ht="18" hidden="1" customHeight="1" x14ac:dyDescent="0.2">
      <c r="B5127" s="4"/>
      <c r="C5127" s="117"/>
      <c r="D5127" s="117"/>
      <c r="E5127" s="117"/>
      <c r="F5127" s="48"/>
      <c r="G5127" s="11"/>
      <c r="H5127" s="117"/>
      <c r="I5127" s="124"/>
      <c r="J5127" s="124"/>
      <c r="K5127" s="144"/>
      <c r="L5127" s="11"/>
      <c r="M5127" s="143"/>
      <c r="N5127" s="42"/>
      <c r="O5127" s="128"/>
      <c r="P5127" s="130"/>
      <c r="Q5127" s="131"/>
      <c r="R5127" s="72">
        <v>1</v>
      </c>
      <c r="S5127" s="181"/>
      <c r="T5127" s="73" t="s">
        <v>430</v>
      </c>
      <c r="V5127" s="74">
        <v>0</v>
      </c>
      <c r="X5127" s="74">
        <v>0</v>
      </c>
      <c r="Z5127" s="74">
        <v>0</v>
      </c>
      <c r="AB5127" s="74">
        <v>0</v>
      </c>
      <c r="AD5127" s="74">
        <v>0</v>
      </c>
      <c r="AF5127" s="74">
        <v>0</v>
      </c>
      <c r="AH5127" s="74">
        <f t="shared" si="951"/>
        <v>0</v>
      </c>
      <c r="AI5127" s="446"/>
      <c r="AJ5127" s="74">
        <v>0</v>
      </c>
      <c r="AK5127" s="8"/>
      <c r="AL5127" s="74">
        <v>0</v>
      </c>
      <c r="AM5127" s="74"/>
      <c r="AN5127" s="74">
        <v>0</v>
      </c>
      <c r="AO5127" s="74"/>
      <c r="AP5127" s="74">
        <v>0</v>
      </c>
      <c r="AQ5127" s="74"/>
    </row>
    <row r="5128" spans="2:43" ht="18" hidden="1" customHeight="1" x14ac:dyDescent="0.2">
      <c r="B5128" s="4"/>
      <c r="C5128" s="117"/>
      <c r="D5128" s="117"/>
      <c r="E5128" s="117"/>
      <c r="F5128" s="48"/>
      <c r="G5128" s="11"/>
      <c r="H5128" s="117"/>
      <c r="I5128" s="124"/>
      <c r="J5128" s="124"/>
      <c r="K5128" s="144"/>
      <c r="L5128" s="11"/>
      <c r="M5128" s="143"/>
      <c r="N5128" s="42"/>
      <c r="O5128" s="128"/>
      <c r="P5128" s="130"/>
      <c r="Q5128" s="131"/>
      <c r="R5128" s="72">
        <v>2</v>
      </c>
      <c r="S5128" s="181"/>
      <c r="T5128" s="73" t="s">
        <v>386</v>
      </c>
      <c r="V5128" s="74">
        <v>0</v>
      </c>
      <c r="X5128" s="74">
        <v>0</v>
      </c>
      <c r="Z5128" s="74">
        <v>0</v>
      </c>
      <c r="AB5128" s="74">
        <v>0</v>
      </c>
      <c r="AD5128" s="74">
        <v>0</v>
      </c>
      <c r="AF5128" s="74">
        <v>0</v>
      </c>
      <c r="AH5128" s="74">
        <f t="shared" si="951"/>
        <v>0</v>
      </c>
      <c r="AI5128" s="8"/>
      <c r="AJ5128" s="74">
        <v>0</v>
      </c>
      <c r="AK5128" s="8"/>
      <c r="AL5128" s="74">
        <v>0</v>
      </c>
      <c r="AM5128" s="74"/>
      <c r="AN5128" s="74">
        <v>0</v>
      </c>
      <c r="AO5128" s="74"/>
      <c r="AP5128" s="74">
        <v>0</v>
      </c>
      <c r="AQ5128" s="74"/>
    </row>
    <row r="5129" spans="2:43" ht="18" hidden="1" customHeight="1" x14ac:dyDescent="0.2">
      <c r="B5129" s="4"/>
      <c r="C5129" s="117"/>
      <c r="D5129" s="117"/>
      <c r="E5129" s="117"/>
      <c r="F5129" s="48"/>
      <c r="G5129" s="11"/>
      <c r="H5129" s="117"/>
      <c r="I5129" s="124"/>
      <c r="J5129" s="124"/>
      <c r="K5129" s="144"/>
      <c r="L5129" s="11"/>
      <c r="M5129" s="143"/>
      <c r="N5129" s="42"/>
      <c r="O5129" s="128"/>
      <c r="P5129" s="130"/>
      <c r="Q5129" s="131"/>
      <c r="R5129" s="72">
        <v>8</v>
      </c>
      <c r="S5129" s="181"/>
      <c r="T5129" s="73" t="s">
        <v>463</v>
      </c>
      <c r="V5129" s="74">
        <v>0</v>
      </c>
      <c r="X5129" s="74">
        <v>0</v>
      </c>
      <c r="Z5129" s="74">
        <v>0</v>
      </c>
      <c r="AB5129" s="74">
        <v>0</v>
      </c>
      <c r="AD5129" s="74">
        <v>0</v>
      </c>
      <c r="AF5129" s="74">
        <v>0</v>
      </c>
      <c r="AH5129" s="74">
        <f t="shared" si="951"/>
        <v>0</v>
      </c>
      <c r="AI5129" s="8"/>
      <c r="AJ5129" s="74">
        <v>0</v>
      </c>
      <c r="AK5129" s="8"/>
      <c r="AL5129" s="74">
        <v>0</v>
      </c>
      <c r="AM5129" s="74"/>
      <c r="AN5129" s="74">
        <v>0</v>
      </c>
      <c r="AO5129" s="74"/>
      <c r="AP5129" s="74">
        <v>0</v>
      </c>
      <c r="AQ5129" s="74"/>
    </row>
    <row r="5130" spans="2:43" ht="18" customHeight="1" x14ac:dyDescent="0.2">
      <c r="B5130" s="4"/>
      <c r="C5130" s="117"/>
      <c r="D5130" s="117"/>
      <c r="E5130" s="117"/>
      <c r="F5130" s="48"/>
      <c r="G5130" s="11"/>
      <c r="H5130" s="117"/>
      <c r="I5130" s="124"/>
      <c r="J5130" s="124"/>
      <c r="K5130" s="144"/>
      <c r="L5130" s="11"/>
      <c r="M5130" s="143"/>
      <c r="N5130" s="42"/>
      <c r="O5130" s="127" t="s">
        <v>18</v>
      </c>
      <c r="P5130" s="123"/>
      <c r="Q5130" s="123"/>
      <c r="R5130" s="49"/>
      <c r="S5130" s="18"/>
      <c r="T5130" s="50" t="s">
        <v>190</v>
      </c>
      <c r="U5130" s="76"/>
      <c r="V5130" s="51">
        <f>V5131</f>
        <v>400</v>
      </c>
      <c r="X5130" s="51">
        <f>X5131</f>
        <v>1300</v>
      </c>
      <c r="Z5130" s="51">
        <f>Z5131</f>
        <v>1300</v>
      </c>
      <c r="AB5130" s="51">
        <f>AB5131</f>
        <v>1500</v>
      </c>
      <c r="AD5130" s="51">
        <f>AD5131</f>
        <v>1600</v>
      </c>
      <c r="AF5130" s="51">
        <f>AF5131</f>
        <v>0</v>
      </c>
      <c r="AH5130" s="51">
        <f t="shared" si="951"/>
        <v>1600</v>
      </c>
      <c r="AI5130" s="8"/>
      <c r="AJ5130" s="51">
        <f>AJ5131</f>
        <v>380</v>
      </c>
      <c r="AK5130" s="5"/>
      <c r="AL5130" s="51">
        <f t="shared" ref="AL5130:AP5132" si="960">AL5131</f>
        <v>1700</v>
      </c>
      <c r="AM5130" s="51"/>
      <c r="AN5130" s="51">
        <f t="shared" si="960"/>
        <v>1800</v>
      </c>
      <c r="AO5130" s="51"/>
      <c r="AP5130" s="51">
        <f t="shared" si="960"/>
        <v>1800</v>
      </c>
      <c r="AQ5130" s="51"/>
    </row>
    <row r="5131" spans="2:43" ht="18" customHeight="1" x14ac:dyDescent="0.2">
      <c r="B5131" s="4"/>
      <c r="C5131" s="117"/>
      <c r="D5131" s="117"/>
      <c r="E5131" s="117"/>
      <c r="F5131" s="48"/>
      <c r="G5131" s="11"/>
      <c r="H5131" s="117"/>
      <c r="I5131" s="124"/>
      <c r="J5131" s="124"/>
      <c r="K5131" s="144"/>
      <c r="L5131" s="11"/>
      <c r="M5131" s="143"/>
      <c r="N5131" s="42"/>
      <c r="O5131" s="128"/>
      <c r="P5131" s="129">
        <v>2</v>
      </c>
      <c r="Q5131" s="129"/>
      <c r="R5131" s="64"/>
      <c r="S5131" s="234"/>
      <c r="T5131" s="65" t="s">
        <v>195</v>
      </c>
      <c r="U5131" s="155"/>
      <c r="V5131" s="66">
        <f>V5132</f>
        <v>400</v>
      </c>
      <c r="X5131" s="66">
        <f>X5132</f>
        <v>1300</v>
      </c>
      <c r="Z5131" s="66">
        <f>Z5132</f>
        <v>1300</v>
      </c>
      <c r="AB5131" s="66">
        <f>AB5132</f>
        <v>1500</v>
      </c>
      <c r="AD5131" s="66">
        <f>AD5132</f>
        <v>1600</v>
      </c>
      <c r="AF5131" s="66">
        <f>AF5132</f>
        <v>0</v>
      </c>
      <c r="AH5131" s="66">
        <f t="shared" si="951"/>
        <v>1600</v>
      </c>
      <c r="AI5131" s="5"/>
      <c r="AJ5131" s="66">
        <f>AJ5132</f>
        <v>380</v>
      </c>
      <c r="AK5131" s="67"/>
      <c r="AL5131" s="66">
        <f t="shared" si="960"/>
        <v>1700</v>
      </c>
      <c r="AM5131" s="66"/>
      <c r="AN5131" s="66">
        <f t="shared" si="960"/>
        <v>1800</v>
      </c>
      <c r="AO5131" s="66"/>
      <c r="AP5131" s="66">
        <f t="shared" si="960"/>
        <v>1800</v>
      </c>
      <c r="AQ5131" s="66"/>
    </row>
    <row r="5132" spans="2:43" ht="18" customHeight="1" x14ac:dyDescent="0.2">
      <c r="B5132" s="4"/>
      <c r="C5132" s="117"/>
      <c r="D5132" s="117"/>
      <c r="E5132" s="117"/>
      <c r="F5132" s="48"/>
      <c r="G5132" s="11"/>
      <c r="H5132" s="117"/>
      <c r="I5132" s="124"/>
      <c r="J5132" s="124"/>
      <c r="K5132" s="144"/>
      <c r="L5132" s="11"/>
      <c r="M5132" s="143"/>
      <c r="N5132" s="42"/>
      <c r="O5132" s="128"/>
      <c r="P5132" s="130"/>
      <c r="Q5132" s="131">
        <v>1</v>
      </c>
      <c r="R5132" s="68"/>
      <c r="S5132" s="35"/>
      <c r="T5132" s="69" t="s">
        <v>47</v>
      </c>
      <c r="U5132" s="92"/>
      <c r="V5132" s="70">
        <f>V5133</f>
        <v>400</v>
      </c>
      <c r="X5132" s="447">
        <f>X5133</f>
        <v>1300</v>
      </c>
      <c r="Z5132" s="447">
        <f>Z5133</f>
        <v>1300</v>
      </c>
      <c r="AB5132" s="447">
        <f>AB5133</f>
        <v>1500</v>
      </c>
      <c r="AD5132" s="447">
        <f>AD5133</f>
        <v>1600</v>
      </c>
      <c r="AF5132" s="447">
        <f>AF5133</f>
        <v>0</v>
      </c>
      <c r="AH5132" s="447">
        <f t="shared" si="951"/>
        <v>1600</v>
      </c>
      <c r="AI5132" s="67"/>
      <c r="AJ5132" s="447">
        <f>AJ5133</f>
        <v>380</v>
      </c>
      <c r="AK5132" s="71"/>
      <c r="AL5132" s="447">
        <f t="shared" si="960"/>
        <v>1700</v>
      </c>
      <c r="AM5132" s="447"/>
      <c r="AN5132" s="447">
        <f t="shared" si="960"/>
        <v>1800</v>
      </c>
      <c r="AO5132" s="447"/>
      <c r="AP5132" s="447">
        <f t="shared" si="960"/>
        <v>1800</v>
      </c>
      <c r="AQ5132" s="447"/>
    </row>
    <row r="5133" spans="2:43" ht="18" customHeight="1" x14ac:dyDescent="0.2">
      <c r="B5133" s="4"/>
      <c r="C5133" s="117"/>
      <c r="D5133" s="117"/>
      <c r="E5133" s="117"/>
      <c r="F5133" s="48"/>
      <c r="G5133" s="11"/>
      <c r="H5133" s="117"/>
      <c r="I5133" s="124"/>
      <c r="J5133" s="124"/>
      <c r="K5133" s="144"/>
      <c r="L5133" s="11"/>
      <c r="M5133" s="143"/>
      <c r="N5133" s="42"/>
      <c r="O5133" s="128"/>
      <c r="P5133" s="130"/>
      <c r="Q5133" s="130"/>
      <c r="R5133" s="72" t="s">
        <v>3</v>
      </c>
      <c r="S5133" s="181"/>
      <c r="T5133" s="73" t="s">
        <v>17</v>
      </c>
      <c r="V5133" s="74">
        <v>400</v>
      </c>
      <c r="X5133" s="74">
        <v>1300</v>
      </c>
      <c r="Z5133" s="876">
        <v>1300</v>
      </c>
      <c r="AB5133" s="74">
        <v>1500</v>
      </c>
      <c r="AD5133" s="74">
        <v>1600</v>
      </c>
      <c r="AF5133" s="74">
        <v>0</v>
      </c>
      <c r="AH5133" s="74">
        <f t="shared" si="951"/>
        <v>1600</v>
      </c>
      <c r="AI5133" s="446"/>
      <c r="AJ5133" s="74">
        <f t="shared" ref="AJ5133" si="961">CEILING(AB5133*25/100,10)</f>
        <v>380</v>
      </c>
      <c r="AK5133" s="8"/>
      <c r="AL5133" s="74">
        <v>1700</v>
      </c>
      <c r="AM5133" s="74"/>
      <c r="AN5133" s="74">
        <v>1800</v>
      </c>
      <c r="AO5133" s="74"/>
      <c r="AP5133" s="74">
        <v>1800</v>
      </c>
      <c r="AQ5133" s="74"/>
    </row>
    <row r="5134" spans="2:43" ht="18" customHeight="1" x14ac:dyDescent="0.2">
      <c r="B5134" s="4"/>
      <c r="C5134" s="117"/>
      <c r="D5134" s="117"/>
      <c r="E5134" s="117"/>
      <c r="F5134" s="48"/>
      <c r="G5134" s="11"/>
      <c r="H5134" s="117"/>
      <c r="I5134" s="124"/>
      <c r="J5134" s="124"/>
      <c r="K5134" s="144"/>
      <c r="L5134" s="11"/>
      <c r="M5134" s="143"/>
      <c r="N5134" s="42"/>
      <c r="O5134" s="128"/>
      <c r="P5134" s="130"/>
      <c r="Q5134" s="130"/>
      <c r="R5134" s="72"/>
      <c r="S5134" s="181"/>
      <c r="T5134" s="73"/>
      <c r="V5134" s="74"/>
      <c r="X5134" s="74"/>
      <c r="Z5134" s="74"/>
      <c r="AB5134" s="74"/>
      <c r="AD5134" s="74"/>
      <c r="AF5134" s="74"/>
      <c r="AH5134" s="74">
        <f t="shared" si="951"/>
        <v>0</v>
      </c>
      <c r="AI5134" s="8"/>
      <c r="AJ5134" s="74"/>
      <c r="AK5134" s="8"/>
      <c r="AL5134" s="74"/>
      <c r="AM5134" s="74"/>
      <c r="AN5134" s="74"/>
      <c r="AO5134" s="74"/>
      <c r="AP5134" s="74"/>
      <c r="AQ5134" s="74"/>
    </row>
    <row r="5135" spans="2:43" ht="18" hidden="1" customHeight="1" x14ac:dyDescent="0.2">
      <c r="B5135" s="4"/>
      <c r="C5135" s="117"/>
      <c r="D5135" s="117"/>
      <c r="E5135" s="117"/>
      <c r="F5135" s="48"/>
      <c r="G5135" s="11"/>
      <c r="H5135" s="117"/>
      <c r="I5135" s="124"/>
      <c r="J5135" s="124"/>
      <c r="K5135" s="144"/>
      <c r="L5135" s="11"/>
      <c r="M5135" s="143"/>
      <c r="N5135" s="42"/>
      <c r="O5135" s="128"/>
      <c r="P5135" s="130"/>
      <c r="Q5135" s="130"/>
      <c r="R5135" s="72"/>
      <c r="S5135" s="181"/>
      <c r="T5135" s="73"/>
      <c r="V5135" s="74"/>
      <c r="X5135" s="74"/>
      <c r="Z5135" s="74"/>
      <c r="AB5135" s="74"/>
      <c r="AD5135" s="74"/>
      <c r="AF5135" s="74"/>
      <c r="AH5135" s="74">
        <f t="shared" si="951"/>
        <v>0</v>
      </c>
      <c r="AI5135" s="8"/>
      <c r="AJ5135" s="74"/>
      <c r="AK5135" s="8"/>
      <c r="AL5135" s="74"/>
      <c r="AM5135" s="74"/>
      <c r="AN5135" s="74"/>
      <c r="AO5135" s="74"/>
      <c r="AP5135" s="74"/>
      <c r="AQ5135" s="74"/>
    </row>
    <row r="5136" spans="2:43" ht="18" hidden="1" customHeight="1" x14ac:dyDescent="0.2">
      <c r="B5136" s="4"/>
      <c r="C5136" s="117"/>
      <c r="D5136" s="117"/>
      <c r="E5136" s="117"/>
      <c r="F5136" s="48"/>
      <c r="G5136" s="11"/>
      <c r="H5136" s="132"/>
      <c r="I5136" s="121"/>
      <c r="J5136" s="121"/>
      <c r="K5136" s="164">
        <v>8</v>
      </c>
      <c r="L5136" s="277"/>
      <c r="M5136" s="163"/>
      <c r="N5136" s="261"/>
      <c r="O5136" s="122"/>
      <c r="P5136" s="123"/>
      <c r="Q5136" s="123"/>
      <c r="R5136" s="49"/>
      <c r="S5136" s="18"/>
      <c r="T5136" s="50" t="s">
        <v>418</v>
      </c>
      <c r="U5136" s="76"/>
      <c r="V5136" s="51">
        <f>V5137</f>
        <v>0</v>
      </c>
      <c r="X5136" s="51">
        <f>X5137</f>
        <v>0</v>
      </c>
      <c r="Z5136" s="51">
        <f>Z5137</f>
        <v>0</v>
      </c>
      <c r="AB5136" s="51">
        <f>AB5137</f>
        <v>0</v>
      </c>
      <c r="AD5136" s="51" t="e">
        <f>#REF!</f>
        <v>#REF!</v>
      </c>
      <c r="AF5136" s="51">
        <f>AF5137</f>
        <v>0</v>
      </c>
      <c r="AH5136" s="51" t="e">
        <f t="shared" si="951"/>
        <v>#REF!</v>
      </c>
      <c r="AI5136" s="8"/>
      <c r="AJ5136" s="51">
        <f>AJ5137</f>
        <v>0</v>
      </c>
      <c r="AK5136" s="5"/>
      <c r="AL5136" s="51">
        <f>AL5137</f>
        <v>0</v>
      </c>
      <c r="AM5136" s="51"/>
      <c r="AN5136" s="51">
        <f>AN5137</f>
        <v>0</v>
      </c>
      <c r="AO5136" s="51"/>
      <c r="AP5136" s="51">
        <f>AP5137</f>
        <v>0</v>
      </c>
      <c r="AQ5136" s="51"/>
    </row>
    <row r="5137" spans="2:43" ht="18" hidden="1" customHeight="1" x14ac:dyDescent="0.2">
      <c r="B5137" s="4"/>
      <c r="C5137" s="117"/>
      <c r="D5137" s="117"/>
      <c r="E5137" s="117"/>
      <c r="F5137" s="48"/>
      <c r="G5137" s="11"/>
      <c r="H5137" s="117"/>
      <c r="I5137" s="124"/>
      <c r="J5137" s="124"/>
      <c r="K5137" s="144"/>
      <c r="L5137" s="11"/>
      <c r="M5137" s="226">
        <v>2</v>
      </c>
      <c r="N5137" s="262"/>
      <c r="O5137" s="125"/>
      <c r="P5137" s="126"/>
      <c r="Q5137" s="126"/>
      <c r="R5137" s="60"/>
      <c r="S5137" s="249"/>
      <c r="T5137" s="61" t="s">
        <v>413</v>
      </c>
      <c r="U5137" s="241"/>
      <c r="V5137" s="62">
        <f>V5138+V5142+V5147</f>
        <v>0</v>
      </c>
      <c r="X5137" s="62">
        <f>X5138+X5142+X5147</f>
        <v>0</v>
      </c>
      <c r="Z5137" s="62">
        <f>Z5138+Z5142+Z5147</f>
        <v>0</v>
      </c>
      <c r="AB5137" s="62">
        <f>AB5138+AB5142+AB5147</f>
        <v>0</v>
      </c>
      <c r="AD5137" s="62" t="e">
        <f>#REF!+AD5142+AD5147</f>
        <v>#REF!</v>
      </c>
      <c r="AF5137" s="62">
        <f>AF5138+AF5142+AF5147</f>
        <v>0</v>
      </c>
      <c r="AH5137" s="62" t="e">
        <f t="shared" si="951"/>
        <v>#REF!</v>
      </c>
      <c r="AI5137" s="5"/>
      <c r="AJ5137" s="62">
        <f>AJ5138+AJ5142+AJ5147</f>
        <v>0</v>
      </c>
      <c r="AK5137" s="63"/>
      <c r="AL5137" s="62">
        <f>AL5138+AL5142+AL5147</f>
        <v>0</v>
      </c>
      <c r="AM5137" s="62"/>
      <c r="AN5137" s="62">
        <f>AN5138+AN5142+AN5147</f>
        <v>0</v>
      </c>
      <c r="AO5137" s="62"/>
      <c r="AP5137" s="62">
        <f>AP5138+AP5142+AP5147</f>
        <v>0</v>
      </c>
      <c r="AQ5137" s="62"/>
    </row>
    <row r="5138" spans="2:43" ht="18" hidden="1" customHeight="1" x14ac:dyDescent="0.2">
      <c r="B5138" s="4"/>
      <c r="C5138" s="117"/>
      <c r="D5138" s="117"/>
      <c r="E5138" s="117"/>
      <c r="F5138" s="48"/>
      <c r="G5138" s="11"/>
      <c r="H5138" s="117"/>
      <c r="I5138" s="124"/>
      <c r="J5138" s="124"/>
      <c r="K5138" s="144"/>
      <c r="L5138" s="11"/>
      <c r="M5138" s="143"/>
      <c r="N5138" s="42"/>
      <c r="O5138" s="127" t="s">
        <v>3</v>
      </c>
      <c r="P5138" s="123"/>
      <c r="Q5138" s="123"/>
      <c r="R5138" s="49"/>
      <c r="S5138" s="18"/>
      <c r="T5138" s="50" t="s">
        <v>7</v>
      </c>
      <c r="U5138" s="76"/>
      <c r="V5138" s="51">
        <f>V5139</f>
        <v>0</v>
      </c>
      <c r="X5138" s="51">
        <f>X5139</f>
        <v>0</v>
      </c>
      <c r="Z5138" s="51">
        <f>Z5139</f>
        <v>0</v>
      </c>
      <c r="AB5138" s="51">
        <f>AB5139</f>
        <v>0</v>
      </c>
      <c r="AD5138" s="51" t="e">
        <f>#REF!</f>
        <v>#REF!</v>
      </c>
      <c r="AF5138" s="51">
        <f>AF5139</f>
        <v>0</v>
      </c>
      <c r="AH5138" s="51" t="e">
        <f t="shared" si="951"/>
        <v>#REF!</v>
      </c>
      <c r="AI5138" s="63"/>
      <c r="AJ5138" s="51">
        <f>AJ5139</f>
        <v>0</v>
      </c>
      <c r="AK5138" s="5"/>
      <c r="AL5138" s="51">
        <f t="shared" ref="AL5138:AP5140" si="962">AL5139</f>
        <v>0</v>
      </c>
      <c r="AM5138" s="51"/>
      <c r="AN5138" s="51">
        <f t="shared" si="962"/>
        <v>0</v>
      </c>
      <c r="AO5138" s="51"/>
      <c r="AP5138" s="51">
        <f t="shared" si="962"/>
        <v>0</v>
      </c>
      <c r="AQ5138" s="51"/>
    </row>
    <row r="5139" spans="2:43" ht="18" hidden="1" customHeight="1" x14ac:dyDescent="0.2">
      <c r="B5139" s="4"/>
      <c r="C5139" s="117"/>
      <c r="D5139" s="117"/>
      <c r="E5139" s="117"/>
      <c r="F5139" s="48"/>
      <c r="G5139" s="11"/>
      <c r="H5139" s="117"/>
      <c r="I5139" s="124"/>
      <c r="J5139" s="124"/>
      <c r="K5139" s="144"/>
      <c r="L5139" s="11"/>
      <c r="M5139" s="143"/>
      <c r="N5139" s="42"/>
      <c r="O5139" s="128"/>
      <c r="P5139" s="129">
        <v>1</v>
      </c>
      <c r="Q5139" s="129"/>
      <c r="R5139" s="64"/>
      <c r="S5139" s="234"/>
      <c r="T5139" s="65" t="s">
        <v>8</v>
      </c>
      <c r="U5139" s="155"/>
      <c r="V5139" s="66">
        <f>V5140</f>
        <v>0</v>
      </c>
      <c r="X5139" s="66">
        <f>X5140</f>
        <v>0</v>
      </c>
      <c r="Z5139" s="66">
        <f>Z5140</f>
        <v>0</v>
      </c>
      <c r="AB5139" s="66">
        <f>AB5140</f>
        <v>0</v>
      </c>
      <c r="AD5139" s="66" t="e">
        <f>#REF!</f>
        <v>#REF!</v>
      </c>
      <c r="AF5139" s="66">
        <f>AF5140</f>
        <v>0</v>
      </c>
      <c r="AH5139" s="66" t="e">
        <f t="shared" si="951"/>
        <v>#REF!</v>
      </c>
      <c r="AI5139" s="5"/>
      <c r="AJ5139" s="66">
        <f>AJ5140</f>
        <v>0</v>
      </c>
      <c r="AK5139" s="67"/>
      <c r="AL5139" s="66">
        <f t="shared" si="962"/>
        <v>0</v>
      </c>
      <c r="AM5139" s="66"/>
      <c r="AN5139" s="66">
        <f t="shared" si="962"/>
        <v>0</v>
      </c>
      <c r="AO5139" s="66"/>
      <c r="AP5139" s="66">
        <f t="shared" si="962"/>
        <v>0</v>
      </c>
      <c r="AQ5139" s="66"/>
    </row>
    <row r="5140" spans="2:43" ht="18" hidden="1" customHeight="1" x14ac:dyDescent="0.2">
      <c r="B5140" s="4"/>
      <c r="C5140" s="117"/>
      <c r="D5140" s="117"/>
      <c r="E5140" s="117"/>
      <c r="F5140" s="48"/>
      <c r="G5140" s="11"/>
      <c r="H5140" s="117"/>
      <c r="I5140" s="124"/>
      <c r="J5140" s="124"/>
      <c r="K5140" s="144"/>
      <c r="L5140" s="11"/>
      <c r="M5140" s="143"/>
      <c r="N5140" s="42"/>
      <c r="O5140" s="128"/>
      <c r="P5140" s="130"/>
      <c r="Q5140" s="140" t="s">
        <v>173</v>
      </c>
      <c r="R5140" s="84"/>
      <c r="S5140" s="250"/>
      <c r="T5140" s="69" t="s">
        <v>204</v>
      </c>
      <c r="U5140" s="92"/>
      <c r="V5140" s="70">
        <f>V5141</f>
        <v>0</v>
      </c>
      <c r="X5140" s="447">
        <f>X5141</f>
        <v>0</v>
      </c>
      <c r="Z5140" s="447">
        <f>Z5141</f>
        <v>0</v>
      </c>
      <c r="AB5140" s="447">
        <f>AB5141</f>
        <v>0</v>
      </c>
      <c r="AD5140" s="447" t="e">
        <f>#REF!</f>
        <v>#REF!</v>
      </c>
      <c r="AF5140" s="447">
        <f>AF5141</f>
        <v>0</v>
      </c>
      <c r="AH5140" s="447" t="e">
        <f t="shared" ref="AH5140:AH5203" si="963">AD5140+AF5140</f>
        <v>#REF!</v>
      </c>
      <c r="AI5140" s="67"/>
      <c r="AJ5140" s="447">
        <f>AJ5141</f>
        <v>0</v>
      </c>
      <c r="AK5140" s="71"/>
      <c r="AL5140" s="447">
        <f t="shared" si="962"/>
        <v>0</v>
      </c>
      <c r="AM5140" s="447"/>
      <c r="AN5140" s="447">
        <f t="shared" si="962"/>
        <v>0</v>
      </c>
      <c r="AO5140" s="447"/>
      <c r="AP5140" s="447">
        <f t="shared" si="962"/>
        <v>0</v>
      </c>
      <c r="AQ5140" s="447"/>
    </row>
    <row r="5141" spans="2:43" ht="18" hidden="1" customHeight="1" x14ac:dyDescent="0.2">
      <c r="B5141" s="4"/>
      <c r="C5141" s="117"/>
      <c r="D5141" s="117"/>
      <c r="E5141" s="117"/>
      <c r="F5141" s="48"/>
      <c r="G5141" s="11"/>
      <c r="H5141" s="117"/>
      <c r="I5141" s="124"/>
      <c r="J5141" s="124"/>
      <c r="K5141" s="144"/>
      <c r="L5141" s="11"/>
      <c r="M5141" s="143"/>
      <c r="N5141" s="42"/>
      <c r="O5141" s="128"/>
      <c r="P5141" s="130"/>
      <c r="Q5141" s="130"/>
      <c r="R5141" s="72" t="s">
        <v>3</v>
      </c>
      <c r="S5141" s="181"/>
      <c r="T5141" s="73" t="s">
        <v>204</v>
      </c>
      <c r="V5141" s="74">
        <v>0</v>
      </c>
      <c r="X5141" s="74">
        <v>0</v>
      </c>
      <c r="Z5141" s="74">
        <v>0</v>
      </c>
      <c r="AB5141" s="74">
        <v>0</v>
      </c>
      <c r="AD5141" s="74">
        <v>0</v>
      </c>
      <c r="AF5141" s="74">
        <v>0</v>
      </c>
      <c r="AH5141" s="74">
        <f t="shared" si="963"/>
        <v>0</v>
      </c>
      <c r="AI5141" s="446"/>
      <c r="AJ5141" s="74">
        <v>0</v>
      </c>
      <c r="AK5141" s="8"/>
      <c r="AL5141" s="74">
        <v>0</v>
      </c>
      <c r="AM5141" s="74"/>
      <c r="AN5141" s="74">
        <v>0</v>
      </c>
      <c r="AO5141" s="74"/>
      <c r="AP5141" s="74">
        <v>0</v>
      </c>
      <c r="AQ5141" s="74"/>
    </row>
    <row r="5142" spans="2:43" ht="18" hidden="1" customHeight="1" x14ac:dyDescent="0.2">
      <c r="B5142" s="4"/>
      <c r="C5142" s="117"/>
      <c r="D5142" s="117"/>
      <c r="E5142" s="117"/>
      <c r="F5142" s="48"/>
      <c r="G5142" s="11"/>
      <c r="H5142" s="117"/>
      <c r="I5142" s="124"/>
      <c r="J5142" s="124"/>
      <c r="K5142" s="144"/>
      <c r="L5142" s="11"/>
      <c r="M5142" s="143"/>
      <c r="N5142" s="42"/>
      <c r="O5142" s="127" t="s">
        <v>0</v>
      </c>
      <c r="P5142" s="123"/>
      <c r="Q5142" s="123"/>
      <c r="R5142" s="49"/>
      <c r="S5142" s="18"/>
      <c r="T5142" s="50" t="s">
        <v>60</v>
      </c>
      <c r="U5142" s="76"/>
      <c r="V5142" s="88">
        <f>V5143</f>
        <v>0</v>
      </c>
      <c r="X5142" s="88">
        <f>X5143</f>
        <v>0</v>
      </c>
      <c r="Z5142" s="88">
        <f>Z5143</f>
        <v>0</v>
      </c>
      <c r="AB5142" s="88">
        <f>AB5143</f>
        <v>0</v>
      </c>
      <c r="AD5142" s="88" t="e">
        <f>#REF!</f>
        <v>#REF!</v>
      </c>
      <c r="AF5142" s="88">
        <f>AF5143</f>
        <v>0</v>
      </c>
      <c r="AH5142" s="88" t="e">
        <f t="shared" si="963"/>
        <v>#REF!</v>
      </c>
      <c r="AI5142" s="8"/>
      <c r="AJ5142" s="88">
        <f>AJ5143</f>
        <v>0</v>
      </c>
      <c r="AK5142" s="89"/>
      <c r="AL5142" s="88">
        <f t="shared" ref="AL5142:AP5143" si="964">AL5143</f>
        <v>0</v>
      </c>
      <c r="AM5142" s="88"/>
      <c r="AN5142" s="88">
        <f t="shared" si="964"/>
        <v>0</v>
      </c>
      <c r="AO5142" s="88"/>
      <c r="AP5142" s="88">
        <f t="shared" si="964"/>
        <v>0</v>
      </c>
      <c r="AQ5142" s="88"/>
    </row>
    <row r="5143" spans="2:43" ht="18" hidden="1" customHeight="1" x14ac:dyDescent="0.2">
      <c r="B5143" s="4"/>
      <c r="C5143" s="117"/>
      <c r="D5143" s="117"/>
      <c r="E5143" s="117"/>
      <c r="F5143" s="48"/>
      <c r="G5143" s="11"/>
      <c r="H5143" s="117"/>
      <c r="I5143" s="124"/>
      <c r="J5143" s="124"/>
      <c r="K5143" s="144"/>
      <c r="L5143" s="11"/>
      <c r="M5143" s="143"/>
      <c r="N5143" s="42"/>
      <c r="O5143" s="128"/>
      <c r="P5143" s="129">
        <v>1</v>
      </c>
      <c r="Q5143" s="129"/>
      <c r="R5143" s="64"/>
      <c r="S5143" s="234"/>
      <c r="T5143" s="65" t="s">
        <v>8</v>
      </c>
      <c r="U5143" s="155"/>
      <c r="V5143" s="66">
        <f>V5144</f>
        <v>0</v>
      </c>
      <c r="X5143" s="66">
        <f>X5144</f>
        <v>0</v>
      </c>
      <c r="Z5143" s="66">
        <f>Z5144</f>
        <v>0</v>
      </c>
      <c r="AB5143" s="66">
        <f>AB5144</f>
        <v>0</v>
      </c>
      <c r="AD5143" s="66" t="e">
        <f>#REF!</f>
        <v>#REF!</v>
      </c>
      <c r="AF5143" s="66">
        <f>AF5144</f>
        <v>0</v>
      </c>
      <c r="AH5143" s="66" t="e">
        <f t="shared" si="963"/>
        <v>#REF!</v>
      </c>
      <c r="AI5143" s="89"/>
      <c r="AJ5143" s="66">
        <f>AJ5144</f>
        <v>0</v>
      </c>
      <c r="AK5143" s="67"/>
      <c r="AL5143" s="66">
        <f t="shared" si="964"/>
        <v>0</v>
      </c>
      <c r="AM5143" s="66"/>
      <c r="AN5143" s="66">
        <f t="shared" si="964"/>
        <v>0</v>
      </c>
      <c r="AO5143" s="66"/>
      <c r="AP5143" s="66">
        <f t="shared" si="964"/>
        <v>0</v>
      </c>
      <c r="AQ5143" s="66"/>
    </row>
    <row r="5144" spans="2:43" ht="18" hidden="1" customHeight="1" x14ac:dyDescent="0.2">
      <c r="B5144" s="4"/>
      <c r="C5144" s="117"/>
      <c r="D5144" s="117"/>
      <c r="E5144" s="117"/>
      <c r="F5144" s="48"/>
      <c r="G5144" s="11"/>
      <c r="H5144" s="117"/>
      <c r="I5144" s="124"/>
      <c r="J5144" s="124"/>
      <c r="K5144" s="144"/>
      <c r="L5144" s="11"/>
      <c r="M5144" s="143"/>
      <c r="N5144" s="42"/>
      <c r="O5144" s="128"/>
      <c r="P5144" s="130"/>
      <c r="Q5144" s="131">
        <v>6</v>
      </c>
      <c r="R5144" s="72"/>
      <c r="S5144" s="181"/>
      <c r="T5144" s="69" t="s">
        <v>62</v>
      </c>
      <c r="U5144" s="92"/>
      <c r="V5144" s="70">
        <f>SUM(V5145:V5146)</f>
        <v>0</v>
      </c>
      <c r="X5144" s="447">
        <f>SUM(X5145:X5146)</f>
        <v>0</v>
      </c>
      <c r="Z5144" s="447">
        <f>SUM(Z5145:Z5146)</f>
        <v>0</v>
      </c>
      <c r="AB5144" s="447">
        <f>SUM(AB5145:AB5146)</f>
        <v>0</v>
      </c>
      <c r="AD5144" s="447">
        <f>SUM(AD5145:AD5146)</f>
        <v>0</v>
      </c>
      <c r="AF5144" s="447">
        <f>SUM(AF5145:AF5146)</f>
        <v>0</v>
      </c>
      <c r="AH5144" s="447">
        <f t="shared" si="963"/>
        <v>0</v>
      </c>
      <c r="AI5144" s="67"/>
      <c r="AJ5144" s="447">
        <f>SUM(AJ5145:AJ5146)</f>
        <v>0</v>
      </c>
      <c r="AK5144" s="71"/>
      <c r="AL5144" s="447">
        <f>SUM(AL5145:AL5146)</f>
        <v>0</v>
      </c>
      <c r="AM5144" s="447"/>
      <c r="AN5144" s="447">
        <f>SUM(AN5145:AN5146)</f>
        <v>0</v>
      </c>
      <c r="AO5144" s="447"/>
      <c r="AP5144" s="447">
        <f>SUM(AP5145:AP5146)</f>
        <v>0</v>
      </c>
      <c r="AQ5144" s="447"/>
    </row>
    <row r="5145" spans="2:43" ht="18" hidden="1" customHeight="1" x14ac:dyDescent="0.2">
      <c r="B5145" s="4"/>
      <c r="C5145" s="117"/>
      <c r="D5145" s="117"/>
      <c r="E5145" s="117"/>
      <c r="F5145" s="48"/>
      <c r="G5145" s="11"/>
      <c r="H5145" s="117"/>
      <c r="I5145" s="124"/>
      <c r="J5145" s="124"/>
      <c r="K5145" s="144"/>
      <c r="L5145" s="11"/>
      <c r="M5145" s="143"/>
      <c r="N5145" s="42"/>
      <c r="O5145" s="128"/>
      <c r="P5145" s="130"/>
      <c r="Q5145" s="131"/>
      <c r="R5145" s="72">
        <v>1</v>
      </c>
      <c r="S5145" s="181"/>
      <c r="T5145" s="73" t="s">
        <v>430</v>
      </c>
      <c r="V5145" s="74">
        <v>0</v>
      </c>
      <c r="X5145" s="74">
        <v>0</v>
      </c>
      <c r="Z5145" s="74">
        <v>0</v>
      </c>
      <c r="AB5145" s="74">
        <v>0</v>
      </c>
      <c r="AD5145" s="74">
        <v>0</v>
      </c>
      <c r="AF5145" s="74">
        <v>0</v>
      </c>
      <c r="AH5145" s="74">
        <f t="shared" si="963"/>
        <v>0</v>
      </c>
      <c r="AI5145" s="446"/>
      <c r="AJ5145" s="74">
        <v>0</v>
      </c>
      <c r="AK5145" s="8"/>
      <c r="AL5145" s="74">
        <v>0</v>
      </c>
      <c r="AM5145" s="74"/>
      <c r="AN5145" s="74">
        <v>0</v>
      </c>
      <c r="AO5145" s="74"/>
      <c r="AP5145" s="74">
        <v>0</v>
      </c>
      <c r="AQ5145" s="74"/>
    </row>
    <row r="5146" spans="2:43" ht="18" hidden="1" customHeight="1" x14ac:dyDescent="0.2">
      <c r="B5146" s="4"/>
      <c r="C5146" s="117"/>
      <c r="D5146" s="117"/>
      <c r="E5146" s="117"/>
      <c r="F5146" s="48"/>
      <c r="G5146" s="11"/>
      <c r="H5146" s="117"/>
      <c r="I5146" s="124"/>
      <c r="J5146" s="124"/>
      <c r="K5146" s="144"/>
      <c r="L5146" s="11"/>
      <c r="M5146" s="143"/>
      <c r="N5146" s="42"/>
      <c r="O5146" s="128"/>
      <c r="P5146" s="130"/>
      <c r="Q5146" s="131"/>
      <c r="R5146" s="72">
        <v>2</v>
      </c>
      <c r="S5146" s="181"/>
      <c r="T5146" s="73" t="s">
        <v>386</v>
      </c>
      <c r="V5146" s="74">
        <v>0</v>
      </c>
      <c r="X5146" s="74">
        <v>0</v>
      </c>
      <c r="Z5146" s="74">
        <v>0</v>
      </c>
      <c r="AB5146" s="74">
        <v>0</v>
      </c>
      <c r="AD5146" s="74">
        <v>0</v>
      </c>
      <c r="AF5146" s="74">
        <v>0</v>
      </c>
      <c r="AH5146" s="74">
        <f t="shared" si="963"/>
        <v>0</v>
      </c>
      <c r="AI5146" s="8"/>
      <c r="AJ5146" s="74">
        <v>0</v>
      </c>
      <c r="AK5146" s="8"/>
      <c r="AL5146" s="74">
        <v>0</v>
      </c>
      <c r="AM5146" s="74"/>
      <c r="AN5146" s="74">
        <v>0</v>
      </c>
      <c r="AO5146" s="74"/>
      <c r="AP5146" s="74">
        <v>0</v>
      </c>
      <c r="AQ5146" s="74"/>
    </row>
    <row r="5147" spans="2:43" ht="18" hidden="1" customHeight="1" x14ac:dyDescent="0.2">
      <c r="B5147" s="4"/>
      <c r="C5147" s="117"/>
      <c r="D5147" s="117"/>
      <c r="E5147" s="117"/>
      <c r="F5147" s="48"/>
      <c r="G5147" s="11"/>
      <c r="H5147" s="117"/>
      <c r="I5147" s="124"/>
      <c r="J5147" s="124"/>
      <c r="K5147" s="144"/>
      <c r="L5147" s="11"/>
      <c r="M5147" s="143"/>
      <c r="N5147" s="42"/>
      <c r="O5147" s="127" t="s">
        <v>18</v>
      </c>
      <c r="P5147" s="123"/>
      <c r="Q5147" s="123"/>
      <c r="R5147" s="49"/>
      <c r="S5147" s="18"/>
      <c r="T5147" s="50" t="s">
        <v>190</v>
      </c>
      <c r="U5147" s="76"/>
      <c r="V5147" s="51">
        <f>V5148+V5153</f>
        <v>0</v>
      </c>
      <c r="X5147" s="51">
        <f>X5148+X5153</f>
        <v>0</v>
      </c>
      <c r="Z5147" s="51">
        <f>Z5148+Z5153</f>
        <v>0</v>
      </c>
      <c r="AB5147" s="51">
        <f>AB5148+AB5153</f>
        <v>0</v>
      </c>
      <c r="AD5147" s="51" t="e">
        <f>#REF!+AD5153</f>
        <v>#REF!</v>
      </c>
      <c r="AF5147" s="51">
        <f>AF5148+AF5153</f>
        <v>0</v>
      </c>
      <c r="AH5147" s="51" t="e">
        <f t="shared" si="963"/>
        <v>#REF!</v>
      </c>
      <c r="AI5147" s="8"/>
      <c r="AJ5147" s="51">
        <f>AJ5148+AJ5153</f>
        <v>0</v>
      </c>
      <c r="AK5147" s="5"/>
      <c r="AL5147" s="51">
        <f>AL5148+AL5153</f>
        <v>0</v>
      </c>
      <c r="AM5147" s="51"/>
      <c r="AN5147" s="51">
        <f>AN5148+AN5153</f>
        <v>0</v>
      </c>
      <c r="AO5147" s="51"/>
      <c r="AP5147" s="51">
        <f>AP5148+AP5153</f>
        <v>0</v>
      </c>
      <c r="AQ5147" s="51"/>
    </row>
    <row r="5148" spans="2:43" ht="18" hidden="1" customHeight="1" x14ac:dyDescent="0.2">
      <c r="B5148" s="4"/>
      <c r="C5148" s="117"/>
      <c r="D5148" s="117"/>
      <c r="E5148" s="117"/>
      <c r="F5148" s="48"/>
      <c r="G5148" s="11"/>
      <c r="H5148" s="117"/>
      <c r="I5148" s="124"/>
      <c r="J5148" s="124"/>
      <c r="K5148" s="144"/>
      <c r="L5148" s="11"/>
      <c r="M5148" s="143"/>
      <c r="N5148" s="42"/>
      <c r="O5148" s="128"/>
      <c r="P5148" s="129">
        <v>2</v>
      </c>
      <c r="Q5148" s="129"/>
      <c r="R5148" s="64"/>
      <c r="S5148" s="234"/>
      <c r="T5148" s="65" t="s">
        <v>195</v>
      </c>
      <c r="U5148" s="155"/>
      <c r="V5148" s="66">
        <f>V5149+V5151</f>
        <v>0</v>
      </c>
      <c r="X5148" s="66">
        <f>X5149+X5151</f>
        <v>0</v>
      </c>
      <c r="Z5148" s="66">
        <f>Z5149+Z5151</f>
        <v>0</v>
      </c>
      <c r="AB5148" s="66">
        <f>AB5149+AB5151</f>
        <v>0</v>
      </c>
      <c r="AD5148" s="66" t="e">
        <f>#REF!+AD5151</f>
        <v>#REF!</v>
      </c>
      <c r="AF5148" s="66">
        <f>AF5149+AF5151</f>
        <v>0</v>
      </c>
      <c r="AH5148" s="66" t="e">
        <f t="shared" si="963"/>
        <v>#REF!</v>
      </c>
      <c r="AI5148" s="5"/>
      <c r="AJ5148" s="66">
        <f>AJ5149+AJ5151</f>
        <v>0</v>
      </c>
      <c r="AK5148" s="67"/>
      <c r="AL5148" s="66">
        <f>AL5149+AL5151</f>
        <v>0</v>
      </c>
      <c r="AM5148" s="66"/>
      <c r="AN5148" s="66">
        <f>AN5149+AN5151</f>
        <v>0</v>
      </c>
      <c r="AO5148" s="66"/>
      <c r="AP5148" s="66">
        <f>AP5149+AP5151</f>
        <v>0</v>
      </c>
      <c r="AQ5148" s="66"/>
    </row>
    <row r="5149" spans="2:43" ht="18" hidden="1" customHeight="1" x14ac:dyDescent="0.2">
      <c r="B5149" s="4"/>
      <c r="C5149" s="117"/>
      <c r="D5149" s="117"/>
      <c r="E5149" s="117"/>
      <c r="F5149" s="48"/>
      <c r="G5149" s="11"/>
      <c r="H5149" s="117"/>
      <c r="I5149" s="124"/>
      <c r="J5149" s="124"/>
      <c r="K5149" s="144"/>
      <c r="L5149" s="11"/>
      <c r="M5149" s="143"/>
      <c r="N5149" s="42"/>
      <c r="O5149" s="128"/>
      <c r="P5149" s="130"/>
      <c r="Q5149" s="131">
        <v>1</v>
      </c>
      <c r="R5149" s="68"/>
      <c r="S5149" s="35"/>
      <c r="T5149" s="69" t="s">
        <v>47</v>
      </c>
      <c r="U5149" s="92"/>
      <c r="V5149" s="70">
        <f>V5150</f>
        <v>0</v>
      </c>
      <c r="X5149" s="447">
        <f>X5150</f>
        <v>0</v>
      </c>
      <c r="Z5149" s="447">
        <f>Z5150</f>
        <v>0</v>
      </c>
      <c r="AB5149" s="447">
        <f>AB5150</f>
        <v>0</v>
      </c>
      <c r="AD5149" s="447" t="e">
        <f>#REF!</f>
        <v>#REF!</v>
      </c>
      <c r="AF5149" s="447">
        <f>AF5150</f>
        <v>0</v>
      </c>
      <c r="AH5149" s="447" t="e">
        <f t="shared" si="963"/>
        <v>#REF!</v>
      </c>
      <c r="AI5149" s="67"/>
      <c r="AJ5149" s="447">
        <f>AJ5150</f>
        <v>0</v>
      </c>
      <c r="AK5149" s="71"/>
      <c r="AL5149" s="447">
        <f>AL5150</f>
        <v>0</v>
      </c>
      <c r="AM5149" s="447"/>
      <c r="AN5149" s="447">
        <f>AN5150</f>
        <v>0</v>
      </c>
      <c r="AO5149" s="447"/>
      <c r="AP5149" s="447">
        <f>AP5150</f>
        <v>0</v>
      </c>
      <c r="AQ5149" s="447"/>
    </row>
    <row r="5150" spans="2:43" ht="18" hidden="1" customHeight="1" x14ac:dyDescent="0.2">
      <c r="B5150" s="4"/>
      <c r="C5150" s="117"/>
      <c r="D5150" s="117"/>
      <c r="E5150" s="117"/>
      <c r="F5150" s="48"/>
      <c r="G5150" s="11"/>
      <c r="H5150" s="117"/>
      <c r="I5150" s="124"/>
      <c r="J5150" s="124"/>
      <c r="K5150" s="144"/>
      <c r="L5150" s="11"/>
      <c r="M5150" s="143"/>
      <c r="N5150" s="42"/>
      <c r="O5150" s="128"/>
      <c r="P5150" s="130"/>
      <c r="Q5150" s="130"/>
      <c r="R5150" s="72" t="s">
        <v>3</v>
      </c>
      <c r="S5150" s="181"/>
      <c r="T5150" s="73" t="s">
        <v>17</v>
      </c>
      <c r="V5150" s="74">
        <v>0</v>
      </c>
      <c r="X5150" s="74">
        <v>0</v>
      </c>
      <c r="Z5150" s="74">
        <v>0</v>
      </c>
      <c r="AB5150" s="74">
        <v>0</v>
      </c>
      <c r="AD5150" s="74">
        <v>0</v>
      </c>
      <c r="AF5150" s="74">
        <v>0</v>
      </c>
      <c r="AH5150" s="74">
        <f t="shared" si="963"/>
        <v>0</v>
      </c>
      <c r="AI5150" s="446"/>
      <c r="AJ5150" s="74">
        <v>0</v>
      </c>
      <c r="AK5150" s="8"/>
      <c r="AL5150" s="74">
        <v>0</v>
      </c>
      <c r="AM5150" s="74"/>
      <c r="AN5150" s="74">
        <v>0</v>
      </c>
      <c r="AO5150" s="74"/>
      <c r="AP5150" s="74">
        <v>0</v>
      </c>
      <c r="AQ5150" s="74"/>
    </row>
    <row r="5151" spans="2:43" ht="18" hidden="1" customHeight="1" x14ac:dyDescent="0.2">
      <c r="B5151" s="4"/>
      <c r="C5151" s="117"/>
      <c r="D5151" s="117"/>
      <c r="E5151" s="117"/>
      <c r="F5151" s="48"/>
      <c r="G5151" s="11"/>
      <c r="H5151" s="117"/>
      <c r="I5151" s="124"/>
      <c r="J5151" s="124"/>
      <c r="K5151" s="144"/>
      <c r="L5151" s="11"/>
      <c r="M5151" s="143"/>
      <c r="N5151" s="42"/>
      <c r="O5151" s="128"/>
      <c r="P5151" s="130"/>
      <c r="Q5151" s="131">
        <v>2</v>
      </c>
      <c r="R5151" s="68"/>
      <c r="S5151" s="35"/>
      <c r="T5151" s="69" t="s">
        <v>227</v>
      </c>
      <c r="U5151" s="92"/>
      <c r="V5151" s="70">
        <f>V5152</f>
        <v>0</v>
      </c>
      <c r="X5151" s="447">
        <f>X5152</f>
        <v>0</v>
      </c>
      <c r="Z5151" s="447">
        <f>Z5152</f>
        <v>0</v>
      </c>
      <c r="AB5151" s="447">
        <f>AB5152</f>
        <v>0</v>
      </c>
      <c r="AD5151" s="447" t="e">
        <f>#REF!</f>
        <v>#REF!</v>
      </c>
      <c r="AF5151" s="447">
        <f>AF5152</f>
        <v>0</v>
      </c>
      <c r="AH5151" s="447" t="e">
        <f t="shared" si="963"/>
        <v>#REF!</v>
      </c>
      <c r="AI5151" s="8"/>
      <c r="AJ5151" s="447">
        <f>AJ5152</f>
        <v>0</v>
      </c>
      <c r="AK5151" s="71"/>
      <c r="AL5151" s="447">
        <f>AL5152</f>
        <v>0</v>
      </c>
      <c r="AM5151" s="447"/>
      <c r="AN5151" s="447">
        <f>AN5152</f>
        <v>0</v>
      </c>
      <c r="AO5151" s="447"/>
      <c r="AP5151" s="447">
        <f>AP5152</f>
        <v>0</v>
      </c>
      <c r="AQ5151" s="447"/>
    </row>
    <row r="5152" spans="2:43" ht="18" hidden="1" customHeight="1" x14ac:dyDescent="0.2">
      <c r="B5152" s="4"/>
      <c r="C5152" s="117"/>
      <c r="D5152" s="117"/>
      <c r="E5152" s="117"/>
      <c r="F5152" s="48"/>
      <c r="G5152" s="11"/>
      <c r="H5152" s="117"/>
      <c r="I5152" s="124"/>
      <c r="J5152" s="124"/>
      <c r="K5152" s="144"/>
      <c r="L5152" s="11"/>
      <c r="M5152" s="143"/>
      <c r="N5152" s="42"/>
      <c r="O5152" s="128"/>
      <c r="P5152" s="130"/>
      <c r="Q5152" s="130"/>
      <c r="R5152" s="72" t="s">
        <v>0</v>
      </c>
      <c r="S5152" s="181"/>
      <c r="T5152" s="73" t="s">
        <v>228</v>
      </c>
      <c r="V5152" s="74">
        <v>0</v>
      </c>
      <c r="X5152" s="74">
        <v>0</v>
      </c>
      <c r="Z5152" s="74">
        <v>0</v>
      </c>
      <c r="AB5152" s="74">
        <v>0</v>
      </c>
      <c r="AD5152" s="74">
        <v>0</v>
      </c>
      <c r="AF5152" s="74">
        <v>0</v>
      </c>
      <c r="AH5152" s="74">
        <f t="shared" si="963"/>
        <v>0</v>
      </c>
      <c r="AI5152" s="446"/>
      <c r="AJ5152" s="74">
        <v>0</v>
      </c>
      <c r="AK5152" s="8"/>
      <c r="AL5152" s="74">
        <v>0</v>
      </c>
      <c r="AM5152" s="74"/>
      <c r="AN5152" s="74">
        <v>0</v>
      </c>
      <c r="AO5152" s="74"/>
      <c r="AP5152" s="74">
        <v>0</v>
      </c>
      <c r="AQ5152" s="74"/>
    </row>
    <row r="5153" spans="2:43" ht="18" hidden="1" customHeight="1" x14ac:dyDescent="0.2">
      <c r="B5153" s="4"/>
      <c r="C5153" s="117"/>
      <c r="D5153" s="117"/>
      <c r="E5153" s="117"/>
      <c r="F5153" s="48"/>
      <c r="G5153" s="11"/>
      <c r="H5153" s="117"/>
      <c r="I5153" s="124"/>
      <c r="J5153" s="124"/>
      <c r="K5153" s="144"/>
      <c r="L5153" s="11"/>
      <c r="M5153" s="143"/>
      <c r="N5153" s="42"/>
      <c r="O5153" s="128"/>
      <c r="P5153" s="129">
        <v>7</v>
      </c>
      <c r="Q5153" s="129"/>
      <c r="R5153" s="64"/>
      <c r="S5153" s="234"/>
      <c r="T5153" s="65" t="s">
        <v>343</v>
      </c>
      <c r="U5153" s="155"/>
      <c r="V5153" s="66">
        <f>V5154</f>
        <v>0</v>
      </c>
      <c r="X5153" s="66">
        <f>X5154</f>
        <v>0</v>
      </c>
      <c r="Z5153" s="66">
        <f>Z5154</f>
        <v>0</v>
      </c>
      <c r="AB5153" s="66">
        <f>AB5154</f>
        <v>0</v>
      </c>
      <c r="AD5153" s="66" t="e">
        <f>#REF!</f>
        <v>#REF!</v>
      </c>
      <c r="AF5153" s="66">
        <f>AF5154</f>
        <v>0</v>
      </c>
      <c r="AH5153" s="66" t="e">
        <f t="shared" si="963"/>
        <v>#REF!</v>
      </c>
      <c r="AI5153" s="8"/>
      <c r="AJ5153" s="66">
        <f>AJ5154</f>
        <v>0</v>
      </c>
      <c r="AK5153" s="67"/>
      <c r="AL5153" s="66">
        <f t="shared" ref="AL5153:AP5154" si="965">AL5154</f>
        <v>0</v>
      </c>
      <c r="AM5153" s="66"/>
      <c r="AN5153" s="66">
        <f t="shared" si="965"/>
        <v>0</v>
      </c>
      <c r="AO5153" s="66"/>
      <c r="AP5153" s="66">
        <f t="shared" si="965"/>
        <v>0</v>
      </c>
      <c r="AQ5153" s="66"/>
    </row>
    <row r="5154" spans="2:43" ht="18" hidden="1" customHeight="1" x14ac:dyDescent="0.2">
      <c r="B5154" s="4"/>
      <c r="C5154" s="117"/>
      <c r="D5154" s="117"/>
      <c r="E5154" s="117"/>
      <c r="F5154" s="48"/>
      <c r="G5154" s="11"/>
      <c r="H5154" s="117"/>
      <c r="I5154" s="124"/>
      <c r="J5154" s="124"/>
      <c r="K5154" s="144"/>
      <c r="L5154" s="11"/>
      <c r="M5154" s="143"/>
      <c r="N5154" s="42"/>
      <c r="O5154" s="128"/>
      <c r="P5154" s="130"/>
      <c r="Q5154" s="131">
        <v>3</v>
      </c>
      <c r="R5154" s="68"/>
      <c r="S5154" s="35"/>
      <c r="T5154" s="69" t="s">
        <v>224</v>
      </c>
      <c r="U5154" s="92"/>
      <c r="V5154" s="70">
        <f>V5155</f>
        <v>0</v>
      </c>
      <c r="X5154" s="447">
        <f>X5155</f>
        <v>0</v>
      </c>
      <c r="Z5154" s="447">
        <f>Z5155</f>
        <v>0</v>
      </c>
      <c r="AB5154" s="447">
        <f>AB5155</f>
        <v>0</v>
      </c>
      <c r="AD5154" s="447" t="e">
        <f>#REF!</f>
        <v>#REF!</v>
      </c>
      <c r="AF5154" s="447">
        <f>AF5155</f>
        <v>0</v>
      </c>
      <c r="AH5154" s="447" t="e">
        <f t="shared" si="963"/>
        <v>#REF!</v>
      </c>
      <c r="AI5154" s="67"/>
      <c r="AJ5154" s="447">
        <f>AJ5155</f>
        <v>0</v>
      </c>
      <c r="AK5154" s="71"/>
      <c r="AL5154" s="447">
        <f t="shared" si="965"/>
        <v>0</v>
      </c>
      <c r="AM5154" s="447"/>
      <c r="AN5154" s="447">
        <f t="shared" si="965"/>
        <v>0</v>
      </c>
      <c r="AO5154" s="447"/>
      <c r="AP5154" s="447">
        <f t="shared" si="965"/>
        <v>0</v>
      </c>
      <c r="AQ5154" s="447"/>
    </row>
    <row r="5155" spans="2:43" ht="18" hidden="1" customHeight="1" x14ac:dyDescent="0.2">
      <c r="B5155" s="4"/>
      <c r="C5155" s="117"/>
      <c r="D5155" s="117"/>
      <c r="E5155" s="117"/>
      <c r="F5155" s="48"/>
      <c r="G5155" s="11"/>
      <c r="H5155" s="117"/>
      <c r="I5155" s="124"/>
      <c r="J5155" s="124"/>
      <c r="K5155" s="144"/>
      <c r="L5155" s="11"/>
      <c r="M5155" s="143"/>
      <c r="N5155" s="42"/>
      <c r="O5155" s="128"/>
      <c r="P5155" s="130"/>
      <c r="Q5155" s="131"/>
      <c r="R5155" s="72" t="s">
        <v>0</v>
      </c>
      <c r="S5155" s="181"/>
      <c r="T5155" s="73" t="s">
        <v>53</v>
      </c>
      <c r="V5155" s="74">
        <v>0</v>
      </c>
      <c r="X5155" s="74">
        <v>0</v>
      </c>
      <c r="Z5155" s="74">
        <v>0</v>
      </c>
      <c r="AB5155" s="74">
        <v>0</v>
      </c>
      <c r="AD5155" s="74">
        <v>0</v>
      </c>
      <c r="AF5155" s="74">
        <v>0</v>
      </c>
      <c r="AH5155" s="74">
        <f t="shared" si="963"/>
        <v>0</v>
      </c>
      <c r="AI5155" s="446"/>
      <c r="AJ5155" s="74">
        <v>0</v>
      </c>
      <c r="AK5155" s="8"/>
      <c r="AL5155" s="74">
        <v>0</v>
      </c>
      <c r="AM5155" s="74"/>
      <c r="AN5155" s="74">
        <v>0</v>
      </c>
      <c r="AO5155" s="74"/>
      <c r="AP5155" s="74">
        <v>0</v>
      </c>
      <c r="AQ5155" s="74"/>
    </row>
    <row r="5156" spans="2:43" ht="18" hidden="1" customHeight="1" x14ac:dyDescent="0.2">
      <c r="B5156" s="4"/>
      <c r="C5156" s="117"/>
      <c r="D5156" s="117"/>
      <c r="E5156" s="117"/>
      <c r="F5156" s="48"/>
      <c r="G5156" s="11"/>
      <c r="H5156" s="117"/>
      <c r="I5156" s="124"/>
      <c r="J5156" s="124"/>
      <c r="K5156" s="144"/>
      <c r="L5156" s="11"/>
      <c r="M5156" s="143"/>
      <c r="N5156" s="42"/>
      <c r="O5156" s="128"/>
      <c r="P5156" s="130"/>
      <c r="Q5156" s="130"/>
      <c r="R5156" s="72"/>
      <c r="S5156" s="181"/>
      <c r="T5156" s="73"/>
      <c r="V5156" s="74"/>
      <c r="X5156" s="74"/>
      <c r="Z5156" s="74"/>
      <c r="AB5156" s="74"/>
      <c r="AD5156" s="74"/>
      <c r="AF5156" s="74"/>
      <c r="AH5156" s="74">
        <f t="shared" si="963"/>
        <v>0</v>
      </c>
      <c r="AI5156" s="8"/>
      <c r="AJ5156" s="74"/>
      <c r="AK5156" s="8"/>
      <c r="AL5156" s="74"/>
      <c r="AM5156" s="74"/>
      <c r="AN5156" s="74"/>
      <c r="AO5156" s="74"/>
      <c r="AP5156" s="74"/>
      <c r="AQ5156" s="74"/>
    </row>
    <row r="5157" spans="2:43" ht="18" hidden="1" customHeight="1" x14ac:dyDescent="0.2">
      <c r="B5157" s="4"/>
      <c r="C5157" s="117"/>
      <c r="D5157" s="117"/>
      <c r="E5157" s="117"/>
      <c r="F5157" s="48"/>
      <c r="G5157" s="11"/>
      <c r="H5157" s="117"/>
      <c r="I5157" s="124"/>
      <c r="J5157" s="124"/>
      <c r="K5157" s="144"/>
      <c r="L5157" s="11"/>
      <c r="M5157" s="143"/>
      <c r="N5157" s="42"/>
      <c r="O5157" s="128"/>
      <c r="P5157" s="130"/>
      <c r="Q5157" s="131">
        <v>2</v>
      </c>
      <c r="R5157" s="68"/>
      <c r="S5157" s="35"/>
      <c r="T5157" s="69" t="s">
        <v>227</v>
      </c>
      <c r="U5157" s="92"/>
      <c r="V5157" s="70">
        <f>SUM(V5158:V5158)</f>
        <v>0</v>
      </c>
      <c r="X5157" s="447">
        <f>SUM(X5158:X5158)</f>
        <v>0</v>
      </c>
      <c r="Z5157" s="447">
        <f>SUM(Z5158:Z5158)</f>
        <v>0</v>
      </c>
      <c r="AB5157" s="447">
        <f>SUM(AB5158:AB5158)</f>
        <v>0</v>
      </c>
      <c r="AD5157" s="447">
        <f>SUM(AD5158:AD5158)</f>
        <v>0</v>
      </c>
      <c r="AF5157" s="447">
        <f>SUM(AF5158:AF5158)</f>
        <v>0</v>
      </c>
      <c r="AH5157" s="447">
        <f t="shared" si="963"/>
        <v>0</v>
      </c>
      <c r="AI5157" s="8"/>
      <c r="AJ5157" s="447">
        <f>SUM(AJ5158:AJ5158)</f>
        <v>0</v>
      </c>
      <c r="AK5157" s="71"/>
      <c r="AL5157" s="447">
        <f>SUM(AL5158:AL5158)</f>
        <v>0</v>
      </c>
      <c r="AM5157" s="447"/>
      <c r="AN5157" s="447">
        <f>SUM(AN5158:AN5158)</f>
        <v>0</v>
      </c>
      <c r="AO5157" s="447"/>
      <c r="AP5157" s="447">
        <f>SUM(AP5158:AP5158)</f>
        <v>0</v>
      </c>
      <c r="AQ5157" s="447"/>
    </row>
    <row r="5158" spans="2:43" ht="18" hidden="1" customHeight="1" x14ac:dyDescent="0.2">
      <c r="B5158" s="4"/>
      <c r="C5158" s="117"/>
      <c r="D5158" s="117"/>
      <c r="E5158" s="117"/>
      <c r="F5158" s="48"/>
      <c r="G5158" s="11"/>
      <c r="H5158" s="117"/>
      <c r="I5158" s="124"/>
      <c r="J5158" s="124"/>
      <c r="K5158" s="144"/>
      <c r="L5158" s="11"/>
      <c r="M5158" s="143"/>
      <c r="N5158" s="42"/>
      <c r="O5158" s="128"/>
      <c r="P5158" s="130"/>
      <c r="Q5158" s="130"/>
      <c r="R5158" s="72" t="s">
        <v>0</v>
      </c>
      <c r="S5158" s="181"/>
      <c r="T5158" s="73" t="s">
        <v>228</v>
      </c>
      <c r="V5158" s="74">
        <v>0</v>
      </c>
      <c r="X5158" s="74">
        <v>0</v>
      </c>
      <c r="Z5158" s="74">
        <v>0</v>
      </c>
      <c r="AB5158" s="74">
        <v>0</v>
      </c>
      <c r="AD5158" s="74">
        <v>0</v>
      </c>
      <c r="AF5158" s="74">
        <v>0</v>
      </c>
      <c r="AH5158" s="74">
        <f t="shared" si="963"/>
        <v>0</v>
      </c>
      <c r="AI5158" s="446"/>
      <c r="AJ5158" s="74">
        <v>0</v>
      </c>
      <c r="AK5158" s="8"/>
      <c r="AL5158" s="74">
        <v>0</v>
      </c>
      <c r="AM5158" s="74"/>
      <c r="AN5158" s="74">
        <v>0</v>
      </c>
      <c r="AO5158" s="74"/>
      <c r="AP5158" s="74">
        <v>0</v>
      </c>
      <c r="AQ5158" s="74"/>
    </row>
    <row r="5159" spans="2:43" ht="18" hidden="1" customHeight="1" x14ac:dyDescent="0.2">
      <c r="B5159" s="4"/>
      <c r="C5159" s="117"/>
      <c r="D5159" s="117"/>
      <c r="E5159" s="117"/>
      <c r="F5159" s="48"/>
      <c r="G5159" s="11"/>
      <c r="H5159" s="117"/>
      <c r="I5159" s="124"/>
      <c r="J5159" s="124"/>
      <c r="K5159" s="144"/>
      <c r="L5159" s="11"/>
      <c r="M5159" s="143"/>
      <c r="N5159" s="42"/>
      <c r="O5159" s="128"/>
      <c r="P5159" s="130"/>
      <c r="Q5159" s="131">
        <v>6</v>
      </c>
      <c r="R5159" s="84"/>
      <c r="S5159" s="250"/>
      <c r="T5159" s="69" t="s">
        <v>19</v>
      </c>
      <c r="U5159" s="92"/>
      <c r="V5159" s="70">
        <f>V5160</f>
        <v>0</v>
      </c>
      <c r="X5159" s="447">
        <f>X5160</f>
        <v>0</v>
      </c>
      <c r="Z5159" s="447">
        <f>Z5160</f>
        <v>0</v>
      </c>
      <c r="AB5159" s="447">
        <f>AB5160</f>
        <v>0</v>
      </c>
      <c r="AD5159" s="447" t="e">
        <f>#REF!</f>
        <v>#REF!</v>
      </c>
      <c r="AF5159" s="447">
        <f>AF5160</f>
        <v>0</v>
      </c>
      <c r="AH5159" s="447" t="e">
        <f t="shared" si="963"/>
        <v>#REF!</v>
      </c>
      <c r="AI5159" s="8"/>
      <c r="AJ5159" s="447">
        <f>AJ5160</f>
        <v>0</v>
      </c>
      <c r="AK5159" s="71"/>
      <c r="AL5159" s="447">
        <f>AL5160</f>
        <v>0</v>
      </c>
      <c r="AM5159" s="447"/>
      <c r="AN5159" s="447">
        <f>AN5160</f>
        <v>0</v>
      </c>
      <c r="AO5159" s="447"/>
      <c r="AP5159" s="447">
        <f>AP5160</f>
        <v>0</v>
      </c>
      <c r="AQ5159" s="447"/>
    </row>
    <row r="5160" spans="2:43" ht="18" hidden="1" customHeight="1" x14ac:dyDescent="0.2">
      <c r="B5160" s="4"/>
      <c r="C5160" s="117"/>
      <c r="D5160" s="117"/>
      <c r="E5160" s="117"/>
      <c r="F5160" s="48"/>
      <c r="G5160" s="11"/>
      <c r="H5160" s="117"/>
      <c r="I5160" s="124"/>
      <c r="J5160" s="124"/>
      <c r="K5160" s="144"/>
      <c r="L5160" s="11"/>
      <c r="M5160" s="143"/>
      <c r="N5160" s="42"/>
      <c r="O5160" s="128"/>
      <c r="P5160" s="130"/>
      <c r="Q5160" s="130"/>
      <c r="R5160" s="72" t="s">
        <v>3</v>
      </c>
      <c r="S5160" s="181"/>
      <c r="T5160" s="73" t="s">
        <v>243</v>
      </c>
      <c r="V5160" s="74">
        <v>0</v>
      </c>
      <c r="X5160" s="74">
        <v>0</v>
      </c>
      <c r="Z5160" s="74">
        <v>0</v>
      </c>
      <c r="AB5160" s="74">
        <v>0</v>
      </c>
      <c r="AD5160" s="74">
        <v>0</v>
      </c>
      <c r="AF5160" s="74">
        <v>0</v>
      </c>
      <c r="AH5160" s="74">
        <f t="shared" si="963"/>
        <v>0</v>
      </c>
      <c r="AI5160" s="446"/>
      <c r="AJ5160" s="74">
        <v>0</v>
      </c>
      <c r="AK5160" s="8"/>
      <c r="AL5160" s="74">
        <v>0</v>
      </c>
      <c r="AM5160" s="74"/>
      <c r="AN5160" s="74">
        <v>0</v>
      </c>
      <c r="AO5160" s="74"/>
      <c r="AP5160" s="74">
        <v>0</v>
      </c>
      <c r="AQ5160" s="74"/>
    </row>
    <row r="5161" spans="2:43" ht="18" hidden="1" customHeight="1" x14ac:dyDescent="0.2">
      <c r="B5161" s="4"/>
      <c r="C5161" s="117"/>
      <c r="D5161" s="117"/>
      <c r="E5161" s="117"/>
      <c r="F5161" s="48"/>
      <c r="G5161" s="11"/>
      <c r="H5161" s="117"/>
      <c r="I5161" s="124"/>
      <c r="J5161" s="124"/>
      <c r="K5161" s="144"/>
      <c r="L5161" s="11"/>
      <c r="M5161" s="143"/>
      <c r="N5161" s="42"/>
      <c r="O5161" s="128"/>
      <c r="P5161" s="129">
        <v>3</v>
      </c>
      <c r="Q5161" s="129"/>
      <c r="R5161" s="64"/>
      <c r="S5161" s="234"/>
      <c r="T5161" s="65" t="s">
        <v>215</v>
      </c>
      <c r="U5161" s="155"/>
      <c r="V5161" s="66">
        <f>V5162</f>
        <v>0</v>
      </c>
      <c r="X5161" s="66">
        <f>X5162</f>
        <v>0</v>
      </c>
      <c r="Z5161" s="66">
        <f>Z5162</f>
        <v>0</v>
      </c>
      <c r="AB5161" s="66">
        <f>AB5162</f>
        <v>0</v>
      </c>
      <c r="AD5161" s="66" t="e">
        <f>#REF!</f>
        <v>#REF!</v>
      </c>
      <c r="AF5161" s="66">
        <f>AF5162</f>
        <v>0</v>
      </c>
      <c r="AH5161" s="66" t="e">
        <f t="shared" si="963"/>
        <v>#REF!</v>
      </c>
      <c r="AI5161" s="8"/>
      <c r="AJ5161" s="66">
        <f>AJ5162</f>
        <v>0</v>
      </c>
      <c r="AK5161" s="67"/>
      <c r="AL5161" s="66">
        <f>AL5162</f>
        <v>0</v>
      </c>
      <c r="AM5161" s="66"/>
      <c r="AN5161" s="66">
        <f>AN5162</f>
        <v>0</v>
      </c>
      <c r="AO5161" s="66"/>
      <c r="AP5161" s="66">
        <f>AP5162</f>
        <v>0</v>
      </c>
      <c r="AQ5161" s="66"/>
    </row>
    <row r="5162" spans="2:43" ht="18" hidden="1" customHeight="1" x14ac:dyDescent="0.2">
      <c r="B5162" s="4"/>
      <c r="C5162" s="117"/>
      <c r="D5162" s="117"/>
      <c r="E5162" s="117"/>
      <c r="F5162" s="48"/>
      <c r="G5162" s="11"/>
      <c r="H5162" s="117"/>
      <c r="I5162" s="124"/>
      <c r="J5162" s="124"/>
      <c r="K5162" s="144"/>
      <c r="L5162" s="11"/>
      <c r="M5162" s="143"/>
      <c r="N5162" s="42"/>
      <c r="O5162" s="128"/>
      <c r="P5162" s="130"/>
      <c r="Q5162" s="131">
        <v>1</v>
      </c>
      <c r="R5162" s="68"/>
      <c r="S5162" s="35"/>
      <c r="T5162" s="69" t="s">
        <v>20</v>
      </c>
      <c r="U5162" s="92"/>
      <c r="V5162" s="70">
        <f>SUM(V5163)</f>
        <v>0</v>
      </c>
      <c r="X5162" s="447">
        <f>SUM(X5163)</f>
        <v>0</v>
      </c>
      <c r="Z5162" s="447">
        <f>SUM(Z5163)</f>
        <v>0</v>
      </c>
      <c r="AB5162" s="447">
        <f>SUM(AB5163)</f>
        <v>0</v>
      </c>
      <c r="AD5162" s="447">
        <f>SUM(AD5163)</f>
        <v>0</v>
      </c>
      <c r="AF5162" s="447">
        <f>SUM(AF5163)</f>
        <v>0</v>
      </c>
      <c r="AH5162" s="447">
        <f t="shared" si="963"/>
        <v>0</v>
      </c>
      <c r="AI5162" s="67"/>
      <c r="AJ5162" s="447">
        <f>SUM(AJ5163)</f>
        <v>0</v>
      </c>
      <c r="AK5162" s="71"/>
      <c r="AL5162" s="447">
        <f>SUM(AL5163)</f>
        <v>0</v>
      </c>
      <c r="AM5162" s="447"/>
      <c r="AN5162" s="447">
        <f>SUM(AN5163)</f>
        <v>0</v>
      </c>
      <c r="AO5162" s="447"/>
      <c r="AP5162" s="447">
        <f>SUM(AP5163)</f>
        <v>0</v>
      </c>
      <c r="AQ5162" s="447"/>
    </row>
    <row r="5163" spans="2:43" ht="18" hidden="1" customHeight="1" x14ac:dyDescent="0.2">
      <c r="B5163" s="4"/>
      <c r="C5163" s="117"/>
      <c r="D5163" s="117"/>
      <c r="E5163" s="117"/>
      <c r="F5163" s="48"/>
      <c r="G5163" s="11"/>
      <c r="H5163" s="117"/>
      <c r="I5163" s="124"/>
      <c r="J5163" s="124"/>
      <c r="K5163" s="144"/>
      <c r="L5163" s="11"/>
      <c r="M5163" s="143"/>
      <c r="N5163" s="42"/>
      <c r="O5163" s="128"/>
      <c r="P5163" s="130"/>
      <c r="Q5163" s="131"/>
      <c r="R5163" s="72" t="s">
        <v>3</v>
      </c>
      <c r="S5163" s="181"/>
      <c r="T5163" s="73" t="s">
        <v>20</v>
      </c>
      <c r="V5163" s="74">
        <v>0</v>
      </c>
      <c r="X5163" s="74">
        <v>0</v>
      </c>
      <c r="Z5163" s="74">
        <v>0</v>
      </c>
      <c r="AB5163" s="74">
        <v>0</v>
      </c>
      <c r="AD5163" s="74">
        <v>0</v>
      </c>
      <c r="AF5163" s="74">
        <v>0</v>
      </c>
      <c r="AH5163" s="74">
        <f t="shared" si="963"/>
        <v>0</v>
      </c>
      <c r="AI5163" s="446"/>
      <c r="AJ5163" s="74">
        <v>0</v>
      </c>
      <c r="AK5163" s="8"/>
      <c r="AL5163" s="74">
        <v>0</v>
      </c>
      <c r="AM5163" s="74"/>
      <c r="AN5163" s="74">
        <v>0</v>
      </c>
      <c r="AO5163" s="74"/>
      <c r="AP5163" s="74">
        <v>0</v>
      </c>
      <c r="AQ5163" s="74"/>
    </row>
    <row r="5164" spans="2:43" ht="18" hidden="1" customHeight="1" x14ac:dyDescent="0.2">
      <c r="B5164" s="4"/>
      <c r="C5164" s="117"/>
      <c r="D5164" s="117"/>
      <c r="E5164" s="117"/>
      <c r="F5164" s="48"/>
      <c r="G5164" s="11"/>
      <c r="H5164" s="117"/>
      <c r="I5164" s="124"/>
      <c r="J5164" s="124"/>
      <c r="K5164" s="144"/>
      <c r="L5164" s="11"/>
      <c r="M5164" s="143"/>
      <c r="N5164" s="42"/>
      <c r="O5164" s="128"/>
      <c r="P5164" s="129">
        <v>5</v>
      </c>
      <c r="Q5164" s="129"/>
      <c r="R5164" s="64"/>
      <c r="S5164" s="234"/>
      <c r="T5164" s="65" t="s">
        <v>24</v>
      </c>
      <c r="U5164" s="155"/>
      <c r="V5164" s="66">
        <f>V5165</f>
        <v>0</v>
      </c>
      <c r="X5164" s="66">
        <f>X5165</f>
        <v>0</v>
      </c>
      <c r="Z5164" s="66">
        <f>Z5165</f>
        <v>0</v>
      </c>
      <c r="AB5164" s="66">
        <f>AB5165</f>
        <v>0</v>
      </c>
      <c r="AD5164" s="66" t="e">
        <f>#REF!</f>
        <v>#REF!</v>
      </c>
      <c r="AF5164" s="66">
        <f>AF5165</f>
        <v>0</v>
      </c>
      <c r="AH5164" s="66" t="e">
        <f t="shared" si="963"/>
        <v>#REF!</v>
      </c>
      <c r="AI5164" s="8"/>
      <c r="AJ5164" s="66">
        <f>AJ5165</f>
        <v>0</v>
      </c>
      <c r="AK5164" s="67"/>
      <c r="AL5164" s="66">
        <f t="shared" ref="AL5164:AP5165" si="966">AL5165</f>
        <v>0</v>
      </c>
      <c r="AM5164" s="66"/>
      <c r="AN5164" s="66">
        <f t="shared" si="966"/>
        <v>0</v>
      </c>
      <c r="AO5164" s="66"/>
      <c r="AP5164" s="66">
        <f t="shared" si="966"/>
        <v>0</v>
      </c>
      <c r="AQ5164" s="66"/>
    </row>
    <row r="5165" spans="2:43" ht="18" hidden="1" customHeight="1" x14ac:dyDescent="0.2">
      <c r="B5165" s="4"/>
      <c r="C5165" s="117"/>
      <c r="D5165" s="117"/>
      <c r="E5165" s="117"/>
      <c r="F5165" s="48"/>
      <c r="G5165" s="11"/>
      <c r="H5165" s="117"/>
      <c r="I5165" s="124"/>
      <c r="J5165" s="124"/>
      <c r="K5165" s="144"/>
      <c r="L5165" s="11"/>
      <c r="M5165" s="143"/>
      <c r="N5165" s="42"/>
      <c r="O5165" s="128"/>
      <c r="P5165" s="130"/>
      <c r="Q5165" s="131">
        <v>2</v>
      </c>
      <c r="R5165" s="68"/>
      <c r="S5165" s="35"/>
      <c r="T5165" s="69" t="s">
        <v>25</v>
      </c>
      <c r="U5165" s="92"/>
      <c r="V5165" s="70">
        <f>V5166</f>
        <v>0</v>
      </c>
      <c r="X5165" s="447">
        <f>X5166</f>
        <v>0</v>
      </c>
      <c r="Z5165" s="447">
        <f>Z5166</f>
        <v>0</v>
      </c>
      <c r="AB5165" s="447">
        <f>AB5166</f>
        <v>0</v>
      </c>
      <c r="AD5165" s="447" t="e">
        <f>#REF!</f>
        <v>#REF!</v>
      </c>
      <c r="AF5165" s="447">
        <f>AF5166</f>
        <v>0</v>
      </c>
      <c r="AH5165" s="447" t="e">
        <f t="shared" si="963"/>
        <v>#REF!</v>
      </c>
      <c r="AI5165" s="67"/>
      <c r="AJ5165" s="447">
        <f>AJ5166</f>
        <v>0</v>
      </c>
      <c r="AK5165" s="71"/>
      <c r="AL5165" s="447">
        <f t="shared" si="966"/>
        <v>0</v>
      </c>
      <c r="AM5165" s="447"/>
      <c r="AN5165" s="447">
        <f t="shared" si="966"/>
        <v>0</v>
      </c>
      <c r="AO5165" s="447"/>
      <c r="AP5165" s="447">
        <f t="shared" si="966"/>
        <v>0</v>
      </c>
      <c r="AQ5165" s="447"/>
    </row>
    <row r="5166" spans="2:43" ht="18" hidden="1" customHeight="1" x14ac:dyDescent="0.2">
      <c r="B5166" s="4"/>
      <c r="C5166" s="117"/>
      <c r="D5166" s="117"/>
      <c r="E5166" s="117"/>
      <c r="F5166" s="48"/>
      <c r="G5166" s="11"/>
      <c r="H5166" s="117"/>
      <c r="I5166" s="124"/>
      <c r="J5166" s="124"/>
      <c r="K5166" s="144"/>
      <c r="L5166" s="11"/>
      <c r="M5166" s="143"/>
      <c r="N5166" s="42"/>
      <c r="O5166" s="128"/>
      <c r="P5166" s="130"/>
      <c r="Q5166" s="130"/>
      <c r="R5166" s="72" t="s">
        <v>0</v>
      </c>
      <c r="S5166" s="181"/>
      <c r="T5166" s="73" t="s">
        <v>221</v>
      </c>
      <c r="V5166" s="74">
        <v>0</v>
      </c>
      <c r="X5166" s="74">
        <v>0</v>
      </c>
      <c r="Z5166" s="74">
        <v>0</v>
      </c>
      <c r="AB5166" s="74">
        <v>0</v>
      </c>
      <c r="AD5166" s="74">
        <v>0</v>
      </c>
      <c r="AF5166" s="74">
        <v>0</v>
      </c>
      <c r="AH5166" s="74">
        <f t="shared" si="963"/>
        <v>0</v>
      </c>
      <c r="AI5166" s="446"/>
      <c r="AJ5166" s="74">
        <v>0</v>
      </c>
      <c r="AK5166" s="8"/>
      <c r="AL5166" s="74">
        <v>0</v>
      </c>
      <c r="AM5166" s="74"/>
      <c r="AN5166" s="74">
        <v>0</v>
      </c>
      <c r="AO5166" s="74"/>
      <c r="AP5166" s="74">
        <v>0</v>
      </c>
      <c r="AQ5166" s="74"/>
    </row>
    <row r="5167" spans="2:43" ht="18" hidden="1" customHeight="1" x14ac:dyDescent="0.2">
      <c r="B5167" s="4"/>
      <c r="C5167" s="117"/>
      <c r="D5167" s="117"/>
      <c r="E5167" s="117"/>
      <c r="F5167" s="48"/>
      <c r="G5167" s="11"/>
      <c r="H5167" s="117"/>
      <c r="I5167" s="124"/>
      <c r="J5167" s="124"/>
      <c r="K5167" s="144"/>
      <c r="L5167" s="11"/>
      <c r="M5167" s="143"/>
      <c r="N5167" s="42"/>
      <c r="O5167" s="128"/>
      <c r="P5167" s="129">
        <v>7</v>
      </c>
      <c r="Q5167" s="129"/>
      <c r="R5167" s="64"/>
      <c r="S5167" s="234"/>
      <c r="T5167" s="65" t="s">
        <v>216</v>
      </c>
      <c r="U5167" s="155"/>
      <c r="V5167" s="66">
        <f>V5168+V5171</f>
        <v>0</v>
      </c>
      <c r="X5167" s="66">
        <f>X5168+X5171</f>
        <v>0</v>
      </c>
      <c r="Z5167" s="66">
        <f>Z5168+Z5171</f>
        <v>0</v>
      </c>
      <c r="AB5167" s="66">
        <f>AB5168+AB5171</f>
        <v>0</v>
      </c>
      <c r="AD5167" s="66" t="e">
        <f>#REF!+AD5171</f>
        <v>#REF!</v>
      </c>
      <c r="AF5167" s="66">
        <f>AF5168+AF5171</f>
        <v>0</v>
      </c>
      <c r="AH5167" s="66" t="e">
        <f t="shared" si="963"/>
        <v>#REF!</v>
      </c>
      <c r="AI5167" s="8"/>
      <c r="AJ5167" s="66">
        <f>AJ5168+AJ5171</f>
        <v>0</v>
      </c>
      <c r="AK5167" s="67"/>
      <c r="AL5167" s="66">
        <f>AL5168+AL5171</f>
        <v>0</v>
      </c>
      <c r="AM5167" s="66"/>
      <c r="AN5167" s="66">
        <f>AN5168+AN5171</f>
        <v>0</v>
      </c>
      <c r="AO5167" s="66"/>
      <c r="AP5167" s="66">
        <f>AP5168+AP5171</f>
        <v>0</v>
      </c>
      <c r="AQ5167" s="66"/>
    </row>
    <row r="5168" spans="2:43" ht="18" hidden="1" customHeight="1" x14ac:dyDescent="0.2">
      <c r="B5168" s="4"/>
      <c r="C5168" s="117"/>
      <c r="D5168" s="117"/>
      <c r="E5168" s="117"/>
      <c r="F5168" s="48"/>
      <c r="G5168" s="11"/>
      <c r="H5168" s="117"/>
      <c r="I5168" s="124"/>
      <c r="J5168" s="124"/>
      <c r="K5168" s="144"/>
      <c r="L5168" s="11"/>
      <c r="M5168" s="143"/>
      <c r="N5168" s="42"/>
      <c r="O5168" s="128"/>
      <c r="P5168" s="129"/>
      <c r="Q5168" s="131">
        <v>1</v>
      </c>
      <c r="R5168" s="68"/>
      <c r="S5168" s="35"/>
      <c r="T5168" s="69" t="s">
        <v>234</v>
      </c>
      <c r="U5168" s="92"/>
      <c r="V5168" s="70">
        <f>V5169+V5170</f>
        <v>0</v>
      </c>
      <c r="X5168" s="447">
        <f>X5169+X5170</f>
        <v>0</v>
      </c>
      <c r="Z5168" s="447">
        <f>Z5169+Z5170</f>
        <v>0</v>
      </c>
      <c r="AB5168" s="447">
        <f>AB5169+AB5170</f>
        <v>0</v>
      </c>
      <c r="AD5168" s="447" t="e">
        <f>#REF!+AD5170</f>
        <v>#REF!</v>
      </c>
      <c r="AF5168" s="447">
        <f>AF5169+AF5170</f>
        <v>0</v>
      </c>
      <c r="AH5168" s="447" t="e">
        <f t="shared" si="963"/>
        <v>#REF!</v>
      </c>
      <c r="AI5168" s="67"/>
      <c r="AJ5168" s="447">
        <f>AJ5169+AJ5170</f>
        <v>0</v>
      </c>
      <c r="AK5168" s="71"/>
      <c r="AL5168" s="447">
        <f>AL5169+AL5170</f>
        <v>0</v>
      </c>
      <c r="AM5168" s="447"/>
      <c r="AN5168" s="447">
        <f>AN5169+AN5170</f>
        <v>0</v>
      </c>
      <c r="AO5168" s="447"/>
      <c r="AP5168" s="447">
        <f>AP5169+AP5170</f>
        <v>0</v>
      </c>
      <c r="AQ5168" s="447"/>
    </row>
    <row r="5169" spans="2:43" ht="18" hidden="1" customHeight="1" x14ac:dyDescent="0.2">
      <c r="B5169" s="4"/>
      <c r="C5169" s="117"/>
      <c r="D5169" s="117"/>
      <c r="E5169" s="117"/>
      <c r="F5169" s="48"/>
      <c r="G5169" s="11"/>
      <c r="H5169" s="117"/>
      <c r="I5169" s="124"/>
      <c r="J5169" s="124"/>
      <c r="K5169" s="144"/>
      <c r="L5169" s="11"/>
      <c r="M5169" s="143"/>
      <c r="N5169" s="42"/>
      <c r="O5169" s="128"/>
      <c r="P5169" s="129"/>
      <c r="Q5169" s="130"/>
      <c r="R5169" s="72" t="s">
        <v>3</v>
      </c>
      <c r="S5169" s="181"/>
      <c r="T5169" s="73" t="s">
        <v>333</v>
      </c>
      <c r="V5169" s="74">
        <v>0</v>
      </c>
      <c r="X5169" s="74">
        <v>0</v>
      </c>
      <c r="Z5169" s="74">
        <v>0</v>
      </c>
      <c r="AB5169" s="74">
        <v>0</v>
      </c>
      <c r="AD5169" s="74">
        <v>0</v>
      </c>
      <c r="AF5169" s="74">
        <v>0</v>
      </c>
      <c r="AH5169" s="74">
        <f t="shared" si="963"/>
        <v>0</v>
      </c>
      <c r="AI5169" s="446"/>
      <c r="AJ5169" s="74">
        <v>0</v>
      </c>
      <c r="AK5169" s="8"/>
      <c r="AL5169" s="74">
        <v>0</v>
      </c>
      <c r="AM5169" s="74"/>
      <c r="AN5169" s="74">
        <v>0</v>
      </c>
      <c r="AO5169" s="74"/>
      <c r="AP5169" s="74">
        <v>0</v>
      </c>
      <c r="AQ5169" s="74"/>
    </row>
    <row r="5170" spans="2:43" ht="18" hidden="1" customHeight="1" x14ac:dyDescent="0.2">
      <c r="B5170" s="4"/>
      <c r="C5170" s="117"/>
      <c r="D5170" s="117"/>
      <c r="E5170" s="117"/>
      <c r="F5170" s="48"/>
      <c r="G5170" s="11"/>
      <c r="H5170" s="117"/>
      <c r="I5170" s="124"/>
      <c r="J5170" s="124"/>
      <c r="K5170" s="144"/>
      <c r="L5170" s="11"/>
      <c r="M5170" s="143"/>
      <c r="N5170" s="42"/>
      <c r="O5170" s="128"/>
      <c r="P5170" s="130"/>
      <c r="Q5170" s="130"/>
      <c r="R5170" s="72" t="s">
        <v>0</v>
      </c>
      <c r="S5170" s="181"/>
      <c r="T5170" s="73" t="s">
        <v>334</v>
      </c>
      <c r="V5170" s="74">
        <v>0</v>
      </c>
      <c r="X5170" s="74">
        <v>0</v>
      </c>
      <c r="Z5170" s="74">
        <v>0</v>
      </c>
      <c r="AB5170" s="74">
        <v>0</v>
      </c>
      <c r="AD5170" s="74">
        <v>0</v>
      </c>
      <c r="AF5170" s="74">
        <v>0</v>
      </c>
      <c r="AH5170" s="74">
        <f t="shared" si="963"/>
        <v>0</v>
      </c>
      <c r="AI5170" s="8"/>
      <c r="AJ5170" s="74">
        <v>0</v>
      </c>
      <c r="AK5170" s="8"/>
      <c r="AL5170" s="74">
        <v>0</v>
      </c>
      <c r="AM5170" s="74"/>
      <c r="AN5170" s="74">
        <v>0</v>
      </c>
      <c r="AO5170" s="74"/>
      <c r="AP5170" s="74">
        <v>0</v>
      </c>
      <c r="AQ5170" s="74"/>
    </row>
    <row r="5171" spans="2:43" ht="18" hidden="1" customHeight="1" x14ac:dyDescent="0.2">
      <c r="B5171" s="4"/>
      <c r="C5171" s="117"/>
      <c r="D5171" s="117"/>
      <c r="E5171" s="117"/>
      <c r="F5171" s="48"/>
      <c r="G5171" s="11"/>
      <c r="H5171" s="117"/>
      <c r="I5171" s="124"/>
      <c r="J5171" s="124"/>
      <c r="K5171" s="144"/>
      <c r="L5171" s="11"/>
      <c r="M5171" s="143"/>
      <c r="N5171" s="42"/>
      <c r="O5171" s="128"/>
      <c r="P5171" s="130"/>
      <c r="Q5171" s="131">
        <v>3</v>
      </c>
      <c r="R5171" s="68"/>
      <c r="S5171" s="35"/>
      <c r="T5171" s="69" t="s">
        <v>224</v>
      </c>
      <c r="U5171" s="92"/>
      <c r="V5171" s="70">
        <f>V5172</f>
        <v>0</v>
      </c>
      <c r="X5171" s="447">
        <f>X5172</f>
        <v>0</v>
      </c>
      <c r="Z5171" s="447">
        <f>Z5172</f>
        <v>0</v>
      </c>
      <c r="AB5171" s="447">
        <f>AB5172</f>
        <v>0</v>
      </c>
      <c r="AD5171" s="447" t="e">
        <f>#REF!</f>
        <v>#REF!</v>
      </c>
      <c r="AF5171" s="447">
        <f>AF5172</f>
        <v>0</v>
      </c>
      <c r="AH5171" s="447" t="e">
        <f t="shared" si="963"/>
        <v>#REF!</v>
      </c>
      <c r="AI5171" s="8"/>
      <c r="AJ5171" s="447">
        <f>AJ5172</f>
        <v>0</v>
      </c>
      <c r="AK5171" s="71"/>
      <c r="AL5171" s="447">
        <f>AL5172</f>
        <v>0</v>
      </c>
      <c r="AM5171" s="447"/>
      <c r="AN5171" s="447">
        <f>AN5172</f>
        <v>0</v>
      </c>
      <c r="AO5171" s="447"/>
      <c r="AP5171" s="447">
        <f>AP5172</f>
        <v>0</v>
      </c>
      <c r="AQ5171" s="447"/>
    </row>
    <row r="5172" spans="2:43" ht="18" hidden="1" customHeight="1" x14ac:dyDescent="0.2">
      <c r="B5172" s="4"/>
      <c r="C5172" s="117"/>
      <c r="D5172" s="117"/>
      <c r="E5172" s="117"/>
      <c r="F5172" s="48"/>
      <c r="G5172" s="11"/>
      <c r="H5172" s="117"/>
      <c r="I5172" s="124"/>
      <c r="J5172" s="124"/>
      <c r="K5172" s="144"/>
      <c r="L5172" s="11"/>
      <c r="M5172" s="143"/>
      <c r="N5172" s="42"/>
      <c r="O5172" s="128"/>
      <c r="P5172" s="130"/>
      <c r="Q5172" s="131"/>
      <c r="R5172" s="72" t="s">
        <v>0</v>
      </c>
      <c r="S5172" s="181"/>
      <c r="T5172" s="73" t="s">
        <v>53</v>
      </c>
      <c r="V5172" s="74">
        <v>0</v>
      </c>
      <c r="X5172" s="74">
        <v>0</v>
      </c>
      <c r="Z5172" s="74">
        <v>0</v>
      </c>
      <c r="AB5172" s="74">
        <v>0</v>
      </c>
      <c r="AD5172" s="74">
        <v>0</v>
      </c>
      <c r="AF5172" s="74">
        <v>0</v>
      </c>
      <c r="AH5172" s="74">
        <f t="shared" si="963"/>
        <v>0</v>
      </c>
      <c r="AI5172" s="446"/>
      <c r="AJ5172" s="74">
        <v>0</v>
      </c>
      <c r="AK5172" s="8"/>
      <c r="AL5172" s="74">
        <v>0</v>
      </c>
      <c r="AM5172" s="74"/>
      <c r="AN5172" s="74">
        <v>0</v>
      </c>
      <c r="AO5172" s="74"/>
      <c r="AP5172" s="74">
        <v>0</v>
      </c>
      <c r="AQ5172" s="74"/>
    </row>
    <row r="5173" spans="2:43" ht="18" customHeight="1" x14ac:dyDescent="0.2">
      <c r="B5173" s="4"/>
      <c r="C5173" s="117"/>
      <c r="D5173" s="117"/>
      <c r="E5173" s="117"/>
      <c r="F5173" s="113">
        <v>1</v>
      </c>
      <c r="G5173" s="283"/>
      <c r="H5173" s="171"/>
      <c r="I5173" s="114"/>
      <c r="J5173" s="114"/>
      <c r="K5173" s="167"/>
      <c r="L5173" s="276"/>
      <c r="M5173" s="166"/>
      <c r="N5173" s="259"/>
      <c r="O5173" s="115"/>
      <c r="P5173" s="116"/>
      <c r="Q5173" s="116"/>
      <c r="R5173" s="52"/>
      <c r="S5173" s="247"/>
      <c r="T5173" s="53" t="s">
        <v>613</v>
      </c>
      <c r="U5173" s="240"/>
      <c r="V5173" s="54">
        <f>V5174</f>
        <v>797500</v>
      </c>
      <c r="X5173" s="54">
        <f>X5174</f>
        <v>952300</v>
      </c>
      <c r="Z5173" s="54">
        <f>Z5174</f>
        <v>985840</v>
      </c>
      <c r="AB5173" s="54">
        <f>AB5174</f>
        <v>1321000</v>
      </c>
      <c r="AD5173" s="54" t="e">
        <f>AD5174</f>
        <v>#REF!</v>
      </c>
      <c r="AF5173" s="54">
        <f>AF5174</f>
        <v>169200</v>
      </c>
      <c r="AH5173" s="54" t="e">
        <f t="shared" si="963"/>
        <v>#REF!</v>
      </c>
      <c r="AI5173" s="8"/>
      <c r="AJ5173" s="54">
        <f>AJ5174</f>
        <v>441770</v>
      </c>
      <c r="AK5173" s="55"/>
      <c r="AL5173" s="54">
        <f t="shared" ref="AL5173:AP5175" si="967">AL5174</f>
        <v>2029430</v>
      </c>
      <c r="AM5173" s="54"/>
      <c r="AN5173" s="54">
        <f t="shared" si="967"/>
        <v>2160820</v>
      </c>
      <c r="AO5173" s="54"/>
      <c r="AP5173" s="54">
        <f t="shared" si="967"/>
        <v>2160820</v>
      </c>
      <c r="AQ5173" s="54"/>
    </row>
    <row r="5174" spans="2:43" ht="18" customHeight="1" x14ac:dyDescent="0.2">
      <c r="B5174" s="4"/>
      <c r="C5174" s="117"/>
      <c r="D5174" s="117"/>
      <c r="E5174" s="117"/>
      <c r="F5174" s="48"/>
      <c r="G5174" s="11"/>
      <c r="H5174" s="112" t="s">
        <v>33</v>
      </c>
      <c r="I5174" s="118"/>
      <c r="J5174" s="118"/>
      <c r="K5174" s="170"/>
      <c r="L5174" s="34"/>
      <c r="M5174" s="169"/>
      <c r="N5174" s="260"/>
      <c r="O5174" s="119"/>
      <c r="P5174" s="120"/>
      <c r="Q5174" s="120"/>
      <c r="R5174" s="56"/>
      <c r="S5174" s="248"/>
      <c r="T5174" s="57" t="s">
        <v>92</v>
      </c>
      <c r="U5174" s="236"/>
      <c r="V5174" s="58">
        <f>V5175</f>
        <v>797500</v>
      </c>
      <c r="X5174" s="659">
        <f>X5175</f>
        <v>952300</v>
      </c>
      <c r="Z5174" s="659">
        <f>Z5175</f>
        <v>985840</v>
      </c>
      <c r="AB5174" s="659">
        <f>AB5175</f>
        <v>1321000</v>
      </c>
      <c r="AD5174" s="659" t="e">
        <f>AD5175</f>
        <v>#REF!</v>
      </c>
      <c r="AF5174" s="659">
        <f>AF5175</f>
        <v>169200</v>
      </c>
      <c r="AH5174" s="659" t="e">
        <f t="shared" si="963"/>
        <v>#REF!</v>
      </c>
      <c r="AI5174" s="55"/>
      <c r="AJ5174" s="659">
        <f>AJ5175</f>
        <v>441770</v>
      </c>
      <c r="AK5174" s="59"/>
      <c r="AL5174" s="659">
        <f t="shared" si="967"/>
        <v>2029430</v>
      </c>
      <c r="AM5174" s="659"/>
      <c r="AN5174" s="659">
        <f t="shared" si="967"/>
        <v>2160820</v>
      </c>
      <c r="AO5174" s="659"/>
      <c r="AP5174" s="659">
        <f t="shared" si="967"/>
        <v>2160820</v>
      </c>
      <c r="AQ5174" s="659"/>
    </row>
    <row r="5175" spans="2:43" ht="18" customHeight="1" x14ac:dyDescent="0.2">
      <c r="B5175" s="4"/>
      <c r="C5175" s="117"/>
      <c r="D5175" s="117"/>
      <c r="E5175" s="117"/>
      <c r="F5175" s="48"/>
      <c r="G5175" s="11"/>
      <c r="H5175" s="132"/>
      <c r="I5175" s="121">
        <v>4</v>
      </c>
      <c r="J5175" s="121"/>
      <c r="K5175" s="164"/>
      <c r="L5175" s="277"/>
      <c r="M5175" s="163"/>
      <c r="N5175" s="261"/>
      <c r="O5175" s="122"/>
      <c r="P5175" s="123"/>
      <c r="Q5175" s="123"/>
      <c r="R5175" s="49"/>
      <c r="S5175" s="18"/>
      <c r="T5175" s="50" t="s">
        <v>93</v>
      </c>
      <c r="U5175" s="76"/>
      <c r="V5175" s="51">
        <f>V5176</f>
        <v>797500</v>
      </c>
      <c r="X5175" s="51">
        <f>X5176</f>
        <v>952300</v>
      </c>
      <c r="Z5175" s="51">
        <f>Z5176</f>
        <v>985840</v>
      </c>
      <c r="AB5175" s="51">
        <f>AB5176</f>
        <v>1321000</v>
      </c>
      <c r="AD5175" s="51" t="e">
        <f>AD5176</f>
        <v>#REF!</v>
      </c>
      <c r="AF5175" s="51">
        <f>AF5176</f>
        <v>169200</v>
      </c>
      <c r="AH5175" s="51" t="e">
        <f t="shared" si="963"/>
        <v>#REF!</v>
      </c>
      <c r="AI5175" s="660"/>
      <c r="AJ5175" s="51">
        <f>AJ5176</f>
        <v>441770</v>
      </c>
      <c r="AK5175" s="5"/>
      <c r="AL5175" s="51">
        <f t="shared" si="967"/>
        <v>2029430</v>
      </c>
      <c r="AM5175" s="51"/>
      <c r="AN5175" s="51">
        <f t="shared" si="967"/>
        <v>2160820</v>
      </c>
      <c r="AO5175" s="51"/>
      <c r="AP5175" s="51">
        <f t="shared" si="967"/>
        <v>2160820</v>
      </c>
      <c r="AQ5175" s="51"/>
    </row>
    <row r="5176" spans="2:43" ht="18" customHeight="1" x14ac:dyDescent="0.2">
      <c r="B5176" s="4"/>
      <c r="C5176" s="117"/>
      <c r="D5176" s="117"/>
      <c r="E5176" s="117"/>
      <c r="F5176" s="48"/>
      <c r="G5176" s="11"/>
      <c r="H5176" s="132"/>
      <c r="I5176" s="121"/>
      <c r="J5176" s="121">
        <v>1</v>
      </c>
      <c r="K5176" s="164"/>
      <c r="L5176" s="277"/>
      <c r="M5176" s="163"/>
      <c r="N5176" s="261"/>
      <c r="O5176" s="122"/>
      <c r="P5176" s="123"/>
      <c r="Q5176" s="123"/>
      <c r="R5176" s="49"/>
      <c r="S5176" s="18"/>
      <c r="T5176" s="50" t="s">
        <v>189</v>
      </c>
      <c r="U5176" s="76"/>
      <c r="V5176" s="51">
        <f>V5177+V5267+V5321</f>
        <v>797500</v>
      </c>
      <c r="X5176" s="51">
        <f>X5177+X5267+X5321</f>
        <v>952300</v>
      </c>
      <c r="Z5176" s="51">
        <f>Z5177+Z5267+Z5321</f>
        <v>985840</v>
      </c>
      <c r="AB5176" s="51">
        <f>AB5177+AB5267+AB5321</f>
        <v>1321000</v>
      </c>
      <c r="AD5176" s="51" t="e">
        <f>AD5177+AD5267+AD5321</f>
        <v>#REF!</v>
      </c>
      <c r="AF5176" s="51">
        <f>AF5177+AF5267+AF5321</f>
        <v>169200</v>
      </c>
      <c r="AH5176" s="51" t="e">
        <f t="shared" si="963"/>
        <v>#REF!</v>
      </c>
      <c r="AI5176" s="5"/>
      <c r="AJ5176" s="51">
        <f>AJ5177+AJ5267+AJ5321</f>
        <v>441770</v>
      </c>
      <c r="AK5176" s="5"/>
      <c r="AL5176" s="51">
        <f>AL5177+AL5267+AL5321</f>
        <v>2029430</v>
      </c>
      <c r="AM5176" s="51"/>
      <c r="AN5176" s="51">
        <f>AN5177+AN5267+AN5321</f>
        <v>2160820</v>
      </c>
      <c r="AO5176" s="51"/>
      <c r="AP5176" s="51">
        <f>AP5177+AP5267+AP5321</f>
        <v>2160820</v>
      </c>
      <c r="AQ5176" s="51"/>
    </row>
    <row r="5177" spans="2:43" ht="18" customHeight="1" x14ac:dyDescent="0.2">
      <c r="B5177" s="4"/>
      <c r="C5177" s="117"/>
      <c r="D5177" s="117"/>
      <c r="E5177" s="117"/>
      <c r="F5177" s="48"/>
      <c r="G5177" s="11"/>
      <c r="H5177" s="132"/>
      <c r="I5177" s="121"/>
      <c r="J5177" s="121"/>
      <c r="K5177" s="164">
        <v>0</v>
      </c>
      <c r="L5177" s="277"/>
      <c r="M5177" s="163"/>
      <c r="N5177" s="261"/>
      <c r="O5177" s="122"/>
      <c r="P5177" s="123"/>
      <c r="Q5177" s="123"/>
      <c r="R5177" s="49"/>
      <c r="S5177" s="18"/>
      <c r="T5177" s="50" t="s">
        <v>189</v>
      </c>
      <c r="U5177" s="76"/>
      <c r="V5177" s="51">
        <f>V5178</f>
        <v>561000</v>
      </c>
      <c r="X5177" s="51">
        <f>X5178</f>
        <v>767700</v>
      </c>
      <c r="Z5177" s="51">
        <f>Z5178</f>
        <v>792440</v>
      </c>
      <c r="AB5177" s="51">
        <f>AB5178</f>
        <v>1056200</v>
      </c>
      <c r="AD5177" s="51" t="e">
        <f>AD5178</f>
        <v>#REF!</v>
      </c>
      <c r="AF5177" s="51">
        <f>AF5178</f>
        <v>162300</v>
      </c>
      <c r="AH5177" s="51" t="e">
        <f t="shared" si="963"/>
        <v>#REF!</v>
      </c>
      <c r="AI5177" s="5"/>
      <c r="AJ5177" s="51">
        <f>AJ5178</f>
        <v>358360</v>
      </c>
      <c r="AK5177" s="5"/>
      <c r="AL5177" s="51">
        <f>AL5178</f>
        <v>1714530</v>
      </c>
      <c r="AM5177" s="51"/>
      <c r="AN5177" s="51">
        <f>AN5178</f>
        <v>1842920</v>
      </c>
      <c r="AO5177" s="51"/>
      <c r="AP5177" s="51">
        <f>AP5178</f>
        <v>1842920</v>
      </c>
      <c r="AQ5177" s="51"/>
    </row>
    <row r="5178" spans="2:43" ht="18" customHeight="1" x14ac:dyDescent="0.2">
      <c r="B5178" s="4"/>
      <c r="C5178" s="117"/>
      <c r="D5178" s="117"/>
      <c r="E5178" s="117"/>
      <c r="F5178" s="48"/>
      <c r="G5178" s="11"/>
      <c r="H5178" s="117"/>
      <c r="I5178" s="124"/>
      <c r="J5178" s="124"/>
      <c r="K5178" s="144"/>
      <c r="L5178" s="11"/>
      <c r="M5178" s="226">
        <v>2</v>
      </c>
      <c r="N5178" s="262"/>
      <c r="O5178" s="125"/>
      <c r="P5178" s="126"/>
      <c r="Q5178" s="126"/>
      <c r="R5178" s="60"/>
      <c r="S5178" s="249"/>
      <c r="T5178" s="61" t="s">
        <v>413</v>
      </c>
      <c r="U5178" s="241"/>
      <c r="V5178" s="62">
        <f>V5179+V5206+V5216</f>
        <v>561000</v>
      </c>
      <c r="X5178" s="62">
        <f>X5179+X5206+X5216</f>
        <v>767700</v>
      </c>
      <c r="Z5178" s="62">
        <f>Z5179+Z5206+Z5216</f>
        <v>792440</v>
      </c>
      <c r="AB5178" s="62">
        <f>AB5179+AB5206+AB5216</f>
        <v>1056200</v>
      </c>
      <c r="AD5178" s="62" t="e">
        <f>AD5179+AD5206+AD5216</f>
        <v>#REF!</v>
      </c>
      <c r="AF5178" s="62">
        <f>AF5179+AF5206+AF5216</f>
        <v>162300</v>
      </c>
      <c r="AH5178" s="62" t="e">
        <f t="shared" si="963"/>
        <v>#REF!</v>
      </c>
      <c r="AI5178" s="5"/>
      <c r="AJ5178" s="62">
        <f>AJ5179+AJ5206+AJ5216</f>
        <v>358360</v>
      </c>
      <c r="AK5178" s="63"/>
      <c r="AL5178" s="62">
        <f>SUM(AL5179+AL5206+AL5216)</f>
        <v>1714530</v>
      </c>
      <c r="AM5178" s="62"/>
      <c r="AN5178" s="62">
        <f>SUM(AN5179+AN5206+AN5216)</f>
        <v>1842920</v>
      </c>
      <c r="AO5178" s="62"/>
      <c r="AP5178" s="62">
        <f>SUM(AP5179+AP5206+AP5216)</f>
        <v>1842920</v>
      </c>
      <c r="AQ5178" s="62"/>
    </row>
    <row r="5179" spans="2:43" ht="18" customHeight="1" x14ac:dyDescent="0.2">
      <c r="B5179" s="4"/>
      <c r="C5179" s="117"/>
      <c r="D5179" s="117"/>
      <c r="E5179" s="117"/>
      <c r="F5179" s="48"/>
      <c r="G5179" s="11"/>
      <c r="H5179" s="117"/>
      <c r="I5179" s="124"/>
      <c r="J5179" s="124"/>
      <c r="K5179" s="144"/>
      <c r="L5179" s="11"/>
      <c r="M5179" s="143"/>
      <c r="N5179" s="42"/>
      <c r="O5179" s="127" t="s">
        <v>3</v>
      </c>
      <c r="P5179" s="123"/>
      <c r="Q5179" s="123"/>
      <c r="R5179" s="49"/>
      <c r="S5179" s="18"/>
      <c r="T5179" s="50" t="s">
        <v>7</v>
      </c>
      <c r="U5179" s="76"/>
      <c r="V5179" s="51">
        <f>V5180+V5197</f>
        <v>465000</v>
      </c>
      <c r="X5179" s="51">
        <f>X5180+X5197+X5203</f>
        <v>642300</v>
      </c>
      <c r="Z5179" s="51">
        <f>Z5180+Z5197+Z5203</f>
        <v>654800</v>
      </c>
      <c r="AB5179" s="51">
        <f>AB5180+AB5197+AB5203</f>
        <v>851700</v>
      </c>
      <c r="AD5179" s="51" t="e">
        <f t="shared" ref="AD5179:AG5179" si="968">AD5180+AD5197+AD5203</f>
        <v>#REF!</v>
      </c>
      <c r="AE5179" s="51">
        <f t="shared" si="968"/>
        <v>0</v>
      </c>
      <c r="AF5179" s="51">
        <f t="shared" si="968"/>
        <v>0</v>
      </c>
      <c r="AG5179" s="51">
        <f t="shared" si="968"/>
        <v>0</v>
      </c>
      <c r="AH5179" s="51" t="e">
        <f t="shared" si="963"/>
        <v>#REF!</v>
      </c>
      <c r="AI5179" s="63"/>
      <c r="AJ5179" s="51">
        <f>AJ5180+AJ5197+AJ5203</f>
        <v>289610</v>
      </c>
      <c r="AK5179" s="5"/>
      <c r="AL5179" s="51">
        <f>AL5180+AL5197+AL5203</f>
        <v>1246850</v>
      </c>
      <c r="AM5179" s="51"/>
      <c r="AN5179" s="51">
        <f>AN5180+AN5197+AN5203</f>
        <v>1349200</v>
      </c>
      <c r="AO5179" s="51"/>
      <c r="AP5179" s="51">
        <f>AP5180+AP5197+AP5203</f>
        <v>1349200</v>
      </c>
      <c r="AQ5179" s="51"/>
    </row>
    <row r="5180" spans="2:43" ht="18" customHeight="1" x14ac:dyDescent="0.2">
      <c r="B5180" s="4"/>
      <c r="C5180" s="117"/>
      <c r="D5180" s="117"/>
      <c r="E5180" s="117"/>
      <c r="F5180" s="48"/>
      <c r="G5180" s="11"/>
      <c r="H5180" s="117"/>
      <c r="I5180" s="124"/>
      <c r="J5180" s="124"/>
      <c r="K5180" s="144"/>
      <c r="L5180" s="11"/>
      <c r="M5180" s="143"/>
      <c r="N5180" s="42"/>
      <c r="O5180" s="128"/>
      <c r="P5180" s="129">
        <v>1</v>
      </c>
      <c r="Q5180" s="129"/>
      <c r="R5180" s="64"/>
      <c r="S5180" s="234"/>
      <c r="T5180" s="65" t="s">
        <v>8</v>
      </c>
      <c r="U5180" s="155"/>
      <c r="V5180" s="66">
        <f>V5181+V5185+V5189+V5191+V5193+V5195</f>
        <v>465000</v>
      </c>
      <c r="X5180" s="66">
        <f>X5181+X5185+X5189+X5191+X5193+X5195+X5201</f>
        <v>642300</v>
      </c>
      <c r="Z5180" s="66">
        <f>Z5181+Z5185+Z5189+Z5191+Z5193+Z5195+Z5201</f>
        <v>650300</v>
      </c>
      <c r="AB5180" s="66">
        <f>AB5181+AB5185+AB5189+AB5191+AB5193+AB5195+AB5201</f>
        <v>850100</v>
      </c>
      <c r="AD5180" s="66" t="e">
        <f>AD5181+AD5185+AD5189+AD5191+AD5193+AD5195+AD5201</f>
        <v>#REF!</v>
      </c>
      <c r="AE5180" s="66">
        <f t="shared" ref="AE5180:AG5180" si="969">AE5181+AE5185+AE5189+AE5191+AE5193+AE5195+AE5201</f>
        <v>0</v>
      </c>
      <c r="AF5180" s="66">
        <f>AF5181+AF5185+AF5189+AF5191+AF5193+AF5195+AF5201</f>
        <v>0</v>
      </c>
      <c r="AG5180" s="66">
        <f t="shared" si="969"/>
        <v>0</v>
      </c>
      <c r="AH5180" s="66" t="e">
        <f t="shared" si="963"/>
        <v>#REF!</v>
      </c>
      <c r="AI5180" s="5"/>
      <c r="AJ5180" s="66">
        <f>AJ5181+AJ5185+AJ5189+AJ5191+AJ5193+AJ5195+AJ5201</f>
        <v>289060</v>
      </c>
      <c r="AK5180" s="67"/>
      <c r="AL5180" s="66">
        <f>AL5181+AL5185+AL5189+AL5191+AL5193+AL5195+AL5201</f>
        <v>1246350</v>
      </c>
      <c r="AM5180" s="66"/>
      <c r="AN5180" s="66">
        <f>AN5181+AN5185+AN5189+AN5191+AN5193+AN5195+AN5201</f>
        <v>1348650</v>
      </c>
      <c r="AO5180" s="66"/>
      <c r="AP5180" s="66">
        <f>AP5181+AP5185+AP5189+AP5191+AP5193+AP5195+AP5201</f>
        <v>1348650</v>
      </c>
      <c r="AQ5180" s="66"/>
    </row>
    <row r="5181" spans="2:43" ht="18" customHeight="1" x14ac:dyDescent="0.2">
      <c r="B5181" s="4"/>
      <c r="C5181" s="117"/>
      <c r="D5181" s="117"/>
      <c r="E5181" s="117"/>
      <c r="F5181" s="48"/>
      <c r="G5181" s="11"/>
      <c r="H5181" s="117"/>
      <c r="I5181" s="124"/>
      <c r="J5181" s="124"/>
      <c r="K5181" s="144"/>
      <c r="L5181" s="11"/>
      <c r="M5181" s="143"/>
      <c r="N5181" s="42"/>
      <c r="O5181" s="128"/>
      <c r="P5181" s="130"/>
      <c r="Q5181" s="140">
        <v>1</v>
      </c>
      <c r="R5181" s="68"/>
      <c r="S5181" s="35"/>
      <c r="T5181" s="69" t="s">
        <v>9</v>
      </c>
      <c r="U5181" s="92"/>
      <c r="V5181" s="70">
        <f>V5182+V5183+V5184</f>
        <v>199000</v>
      </c>
      <c r="X5181" s="447">
        <f>X5182+X5183+X5184</f>
        <v>246100</v>
      </c>
      <c r="Z5181" s="447">
        <f>Z5182+Z5183+Z5184</f>
        <v>306700</v>
      </c>
      <c r="AB5181" s="447">
        <f>AB5182+AB5183+AB5184</f>
        <v>390800</v>
      </c>
      <c r="AD5181" s="447">
        <f>AD5182+AD5183+AD5184</f>
        <v>357600</v>
      </c>
      <c r="AF5181" s="447">
        <f>AF5182+AF5183+AF5184</f>
        <v>0</v>
      </c>
      <c r="AH5181" s="447">
        <f t="shared" si="963"/>
        <v>357600</v>
      </c>
      <c r="AI5181" s="67"/>
      <c r="AJ5181" s="447">
        <f>AJ5182+AJ5183+AJ5184</f>
        <v>132880</v>
      </c>
      <c r="AK5181" s="71"/>
      <c r="AL5181" s="447">
        <f>AL5182+AL5183+AL5184</f>
        <v>451100</v>
      </c>
      <c r="AM5181" s="447"/>
      <c r="AN5181" s="447">
        <f>AN5182+AN5183+AN5184</f>
        <v>488100</v>
      </c>
      <c r="AO5181" s="447"/>
      <c r="AP5181" s="447">
        <f>AP5182+AP5183+AP5184</f>
        <v>488100</v>
      </c>
      <c r="AQ5181" s="447"/>
    </row>
    <row r="5182" spans="2:43" ht="18" customHeight="1" x14ac:dyDescent="0.2">
      <c r="B5182" s="4"/>
      <c r="C5182" s="117"/>
      <c r="D5182" s="117"/>
      <c r="E5182" s="117"/>
      <c r="F5182" s="48"/>
      <c r="G5182" s="11"/>
      <c r="H5182" s="117"/>
      <c r="I5182" s="124"/>
      <c r="J5182" s="124"/>
      <c r="K5182" s="144"/>
      <c r="L5182" s="11"/>
      <c r="M5182" s="143"/>
      <c r="N5182" s="42"/>
      <c r="O5182" s="128"/>
      <c r="P5182" s="130"/>
      <c r="Q5182" s="140"/>
      <c r="R5182" s="78" t="s">
        <v>3</v>
      </c>
      <c r="S5182" s="251"/>
      <c r="T5182" s="73" t="s">
        <v>9</v>
      </c>
      <c r="V5182" s="74">
        <v>199000</v>
      </c>
      <c r="X5182" s="74">
        <v>246100</v>
      </c>
      <c r="Z5182" s="829">
        <v>306700</v>
      </c>
      <c r="AB5182" s="74">
        <v>390800</v>
      </c>
      <c r="AD5182" s="944">
        <v>357600</v>
      </c>
      <c r="AF5182" s="74">
        <v>0</v>
      </c>
      <c r="AH5182" s="74">
        <f t="shared" si="963"/>
        <v>357600</v>
      </c>
      <c r="AI5182" s="446"/>
      <c r="AJ5182" s="74">
        <f t="shared" ref="AJ5182" si="970">CEILING(AB5182*34/100,10)</f>
        <v>132880</v>
      </c>
      <c r="AK5182" s="8"/>
      <c r="AL5182" s="74">
        <v>451100</v>
      </c>
      <c r="AM5182" s="74"/>
      <c r="AN5182" s="74">
        <v>488100</v>
      </c>
      <c r="AO5182" s="74"/>
      <c r="AP5182" s="74">
        <v>488100</v>
      </c>
      <c r="AQ5182" s="74"/>
    </row>
    <row r="5183" spans="2:43" ht="18" hidden="1" customHeight="1" x14ac:dyDescent="0.2">
      <c r="B5183" s="4"/>
      <c r="C5183" s="117"/>
      <c r="D5183" s="117"/>
      <c r="E5183" s="117"/>
      <c r="F5183" s="48"/>
      <c r="G5183" s="11"/>
      <c r="H5183" s="117"/>
      <c r="I5183" s="124"/>
      <c r="J5183" s="124"/>
      <c r="K5183" s="144"/>
      <c r="L5183" s="11"/>
      <c r="M5183" s="143"/>
      <c r="N5183" s="42"/>
      <c r="O5183" s="128"/>
      <c r="P5183" s="130"/>
      <c r="Q5183" s="140"/>
      <c r="R5183" s="72"/>
      <c r="S5183" s="181"/>
      <c r="T5183" s="73"/>
      <c r="V5183" s="74"/>
      <c r="X5183" s="74"/>
      <c r="Z5183" s="74"/>
      <c r="AB5183" s="74"/>
      <c r="AD5183" s="74"/>
      <c r="AF5183" s="74"/>
      <c r="AH5183" s="74">
        <f t="shared" si="963"/>
        <v>0</v>
      </c>
      <c r="AI5183" s="8"/>
      <c r="AJ5183" s="74"/>
      <c r="AK5183" s="8"/>
      <c r="AL5183" s="74"/>
      <c r="AM5183" s="74"/>
      <c r="AN5183" s="74"/>
      <c r="AO5183" s="74"/>
      <c r="AP5183" s="74"/>
      <c r="AQ5183" s="74"/>
    </row>
    <row r="5184" spans="2:43" ht="18" hidden="1" customHeight="1" x14ac:dyDescent="0.2">
      <c r="B5184" s="4"/>
      <c r="C5184" s="117"/>
      <c r="D5184" s="117"/>
      <c r="E5184" s="117"/>
      <c r="F5184" s="48"/>
      <c r="G5184" s="11"/>
      <c r="H5184" s="117"/>
      <c r="I5184" s="124"/>
      <c r="J5184" s="124"/>
      <c r="K5184" s="144"/>
      <c r="L5184" s="11"/>
      <c r="M5184" s="143"/>
      <c r="N5184" s="42"/>
      <c r="O5184" s="128"/>
      <c r="P5184" s="130"/>
      <c r="Q5184" s="130"/>
      <c r="R5184" s="72"/>
      <c r="S5184" s="181"/>
      <c r="T5184" s="73"/>
      <c r="V5184" s="74"/>
      <c r="X5184" s="74"/>
      <c r="Z5184" s="74"/>
      <c r="AB5184" s="74"/>
      <c r="AD5184" s="74"/>
      <c r="AF5184" s="74"/>
      <c r="AH5184" s="74">
        <f t="shared" si="963"/>
        <v>0</v>
      </c>
      <c r="AI5184" s="8"/>
      <c r="AJ5184" s="74"/>
      <c r="AK5184" s="8"/>
      <c r="AL5184" s="74"/>
      <c r="AM5184" s="74"/>
      <c r="AN5184" s="74"/>
      <c r="AO5184" s="74"/>
      <c r="AP5184" s="74"/>
      <c r="AQ5184" s="74"/>
    </row>
    <row r="5185" spans="2:43" ht="18" customHeight="1" x14ac:dyDescent="0.2">
      <c r="B5185" s="4"/>
      <c r="C5185" s="117"/>
      <c r="D5185" s="117"/>
      <c r="E5185" s="117"/>
      <c r="F5185" s="48"/>
      <c r="G5185" s="11"/>
      <c r="H5185" s="117"/>
      <c r="I5185" s="124"/>
      <c r="J5185" s="124"/>
      <c r="K5185" s="144"/>
      <c r="L5185" s="11"/>
      <c r="M5185" s="143"/>
      <c r="N5185" s="42"/>
      <c r="O5185" s="128"/>
      <c r="P5185" s="130"/>
      <c r="Q5185" s="131">
        <v>2</v>
      </c>
      <c r="R5185" s="68"/>
      <c r="S5185" s="35"/>
      <c r="T5185" s="69" t="s">
        <v>11</v>
      </c>
      <c r="U5185" s="92"/>
      <c r="V5185" s="70">
        <f>V5186+V5187+V5188</f>
        <v>140000</v>
      </c>
      <c r="X5185" s="447">
        <f>X5186+X5187+X5188</f>
        <v>208100</v>
      </c>
      <c r="Z5185" s="447">
        <f>Z5186+Z5187+Z5188</f>
        <v>193100</v>
      </c>
      <c r="AB5185" s="447">
        <f>AB5186+AB5187+AB5188</f>
        <v>216700</v>
      </c>
      <c r="AD5185" s="447">
        <f>AD5186+AD5187+AD5188</f>
        <v>304800</v>
      </c>
      <c r="AF5185" s="447">
        <f>AF5186+AF5187+AF5188</f>
        <v>0</v>
      </c>
      <c r="AH5185" s="447">
        <f t="shared" si="963"/>
        <v>304800</v>
      </c>
      <c r="AI5185" s="8"/>
      <c r="AJ5185" s="447">
        <f>AJ5186+AJ5187+AJ5188</f>
        <v>73680</v>
      </c>
      <c r="AK5185" s="71"/>
      <c r="AL5185" s="447">
        <f>AL5186+AL5187+AL5188</f>
        <v>426700</v>
      </c>
      <c r="AM5185" s="447"/>
      <c r="AN5185" s="447">
        <f>AN5186+AN5187+AN5188</f>
        <v>461700</v>
      </c>
      <c r="AO5185" s="447"/>
      <c r="AP5185" s="447">
        <f>AP5186+AP5187+AP5188</f>
        <v>461700</v>
      </c>
      <c r="AQ5185" s="447"/>
    </row>
    <row r="5186" spans="2:43" ht="18" customHeight="1" x14ac:dyDescent="0.2">
      <c r="B5186" s="4"/>
      <c r="C5186" s="117"/>
      <c r="D5186" s="117"/>
      <c r="E5186" s="117"/>
      <c r="F5186" s="48"/>
      <c r="G5186" s="11"/>
      <c r="H5186" s="117"/>
      <c r="I5186" s="124"/>
      <c r="J5186" s="124"/>
      <c r="K5186" s="144"/>
      <c r="L5186" s="11"/>
      <c r="M5186" s="143"/>
      <c r="N5186" s="42"/>
      <c r="O5186" s="128"/>
      <c r="P5186" s="130"/>
      <c r="Q5186" s="131"/>
      <c r="R5186" s="78" t="s">
        <v>3</v>
      </c>
      <c r="S5186" s="251"/>
      <c r="T5186" s="73" t="s">
        <v>11</v>
      </c>
      <c r="V5186" s="74">
        <v>140000</v>
      </c>
      <c r="X5186" s="74">
        <v>208100</v>
      </c>
      <c r="Z5186" s="829">
        <v>193100</v>
      </c>
      <c r="AB5186" s="74">
        <v>216700</v>
      </c>
      <c r="AD5186" s="944">
        <v>304800</v>
      </c>
      <c r="AF5186" s="74">
        <v>0</v>
      </c>
      <c r="AH5186" s="74">
        <f t="shared" si="963"/>
        <v>304800</v>
      </c>
      <c r="AI5186" s="446"/>
      <c r="AJ5186" s="74">
        <f t="shared" ref="AJ5186" si="971">CEILING(AB5186*34/100,10)</f>
        <v>73680</v>
      </c>
      <c r="AK5186" s="8"/>
      <c r="AL5186" s="74">
        <v>426700</v>
      </c>
      <c r="AM5186" s="74"/>
      <c r="AN5186" s="74">
        <v>461700</v>
      </c>
      <c r="AO5186" s="74"/>
      <c r="AP5186" s="74">
        <v>461700</v>
      </c>
      <c r="AQ5186" s="74"/>
    </row>
    <row r="5187" spans="2:43" ht="18" hidden="1" customHeight="1" x14ac:dyDescent="0.2">
      <c r="B5187" s="4"/>
      <c r="C5187" s="117"/>
      <c r="D5187" s="117"/>
      <c r="E5187" s="117"/>
      <c r="F5187" s="48"/>
      <c r="G5187" s="11"/>
      <c r="H5187" s="117"/>
      <c r="I5187" s="124"/>
      <c r="J5187" s="124"/>
      <c r="K5187" s="144"/>
      <c r="L5187" s="11"/>
      <c r="M5187" s="143"/>
      <c r="N5187" s="42"/>
      <c r="O5187" s="128"/>
      <c r="P5187" s="130"/>
      <c r="Q5187" s="131"/>
      <c r="R5187" s="72"/>
      <c r="S5187" s="181"/>
      <c r="T5187" s="73"/>
      <c r="V5187" s="74"/>
      <c r="X5187" s="74"/>
      <c r="Z5187" s="74"/>
      <c r="AB5187" s="74"/>
      <c r="AD5187" s="74"/>
      <c r="AF5187" s="74"/>
      <c r="AH5187" s="74">
        <f t="shared" si="963"/>
        <v>0</v>
      </c>
      <c r="AI5187" s="8"/>
      <c r="AJ5187" s="74"/>
      <c r="AK5187" s="8"/>
      <c r="AL5187" s="74"/>
      <c r="AM5187" s="74"/>
      <c r="AN5187" s="74"/>
      <c r="AO5187" s="74"/>
      <c r="AP5187" s="74"/>
      <c r="AQ5187" s="74"/>
    </row>
    <row r="5188" spans="2:43" ht="18" hidden="1" customHeight="1" x14ac:dyDescent="0.2">
      <c r="B5188" s="4"/>
      <c r="C5188" s="117"/>
      <c r="D5188" s="117"/>
      <c r="E5188" s="117"/>
      <c r="F5188" s="48"/>
      <c r="G5188" s="11"/>
      <c r="H5188" s="117"/>
      <c r="I5188" s="124"/>
      <c r="J5188" s="124"/>
      <c r="K5188" s="144"/>
      <c r="L5188" s="11"/>
      <c r="M5188" s="143"/>
      <c r="N5188" s="42"/>
      <c r="O5188" s="128"/>
      <c r="P5188" s="130"/>
      <c r="Q5188" s="130"/>
      <c r="R5188" s="72"/>
      <c r="S5188" s="181"/>
      <c r="T5188" s="73"/>
      <c r="V5188" s="74"/>
      <c r="X5188" s="74"/>
      <c r="Z5188" s="74"/>
      <c r="AB5188" s="74"/>
      <c r="AD5188" s="74"/>
      <c r="AF5188" s="74"/>
      <c r="AH5188" s="74">
        <f t="shared" si="963"/>
        <v>0</v>
      </c>
      <c r="AI5188" s="8"/>
      <c r="AJ5188" s="74"/>
      <c r="AK5188" s="8"/>
      <c r="AL5188" s="74"/>
      <c r="AM5188" s="74"/>
      <c r="AN5188" s="74"/>
      <c r="AO5188" s="74"/>
      <c r="AP5188" s="74"/>
      <c r="AQ5188" s="74"/>
    </row>
    <row r="5189" spans="2:43" ht="18" customHeight="1" x14ac:dyDescent="0.2">
      <c r="B5189" s="4"/>
      <c r="C5189" s="117"/>
      <c r="D5189" s="117"/>
      <c r="E5189" s="117"/>
      <c r="F5189" s="48"/>
      <c r="G5189" s="11"/>
      <c r="H5189" s="117"/>
      <c r="I5189" s="124"/>
      <c r="J5189" s="124"/>
      <c r="K5189" s="144"/>
      <c r="L5189" s="11"/>
      <c r="M5189" s="143"/>
      <c r="N5189" s="42"/>
      <c r="O5189" s="128"/>
      <c r="P5189" s="130"/>
      <c r="Q5189" s="131">
        <v>3</v>
      </c>
      <c r="R5189" s="84"/>
      <c r="S5189" s="250"/>
      <c r="T5189" s="69" t="s">
        <v>12</v>
      </c>
      <c r="U5189" s="92"/>
      <c r="V5189" s="70">
        <f>V5190</f>
        <v>118000</v>
      </c>
      <c r="X5189" s="447">
        <f>X5190</f>
        <v>175200</v>
      </c>
      <c r="Z5189" s="447">
        <f>Z5190</f>
        <v>122800</v>
      </c>
      <c r="AB5189" s="447">
        <f>AB5190</f>
        <v>193200</v>
      </c>
      <c r="AD5189" s="447">
        <f>AD5190</f>
        <v>228300</v>
      </c>
      <c r="AF5189" s="447">
        <f>AF5190</f>
        <v>0</v>
      </c>
      <c r="AH5189" s="447">
        <f t="shared" si="963"/>
        <v>228300</v>
      </c>
      <c r="AI5189" s="8"/>
      <c r="AJ5189" s="447">
        <f>AJ5190</f>
        <v>65690</v>
      </c>
      <c r="AK5189" s="71"/>
      <c r="AL5189" s="447">
        <f>AL5190</f>
        <v>314100</v>
      </c>
      <c r="AM5189" s="447"/>
      <c r="AN5189" s="447">
        <f>AN5190</f>
        <v>339900</v>
      </c>
      <c r="AO5189" s="447"/>
      <c r="AP5189" s="447">
        <f>AP5190</f>
        <v>339900</v>
      </c>
      <c r="AQ5189" s="447"/>
    </row>
    <row r="5190" spans="2:43" ht="18" customHeight="1" x14ac:dyDescent="0.2">
      <c r="B5190" s="4"/>
      <c r="C5190" s="117"/>
      <c r="D5190" s="117"/>
      <c r="E5190" s="117"/>
      <c r="F5190" s="48"/>
      <c r="G5190" s="11"/>
      <c r="H5190" s="117"/>
      <c r="I5190" s="124"/>
      <c r="J5190" s="124"/>
      <c r="K5190" s="144"/>
      <c r="L5190" s="11"/>
      <c r="M5190" s="143"/>
      <c r="N5190" s="42"/>
      <c r="O5190" s="128"/>
      <c r="P5190" s="130"/>
      <c r="Q5190" s="130"/>
      <c r="R5190" s="78" t="s">
        <v>3</v>
      </c>
      <c r="S5190" s="251"/>
      <c r="T5190" s="73" t="s">
        <v>12</v>
      </c>
      <c r="V5190" s="74">
        <v>118000</v>
      </c>
      <c r="X5190" s="74">
        <v>175200</v>
      </c>
      <c r="Z5190" s="829">
        <v>122800</v>
      </c>
      <c r="AB5190" s="74">
        <v>193200</v>
      </c>
      <c r="AD5190" s="944">
        <v>228300</v>
      </c>
      <c r="AF5190" s="74">
        <v>0</v>
      </c>
      <c r="AH5190" s="74">
        <f t="shared" si="963"/>
        <v>228300</v>
      </c>
      <c r="AI5190" s="446"/>
      <c r="AJ5190" s="74">
        <f t="shared" ref="AJ5190" si="972">CEILING(AB5190*34/100,10)</f>
        <v>65690</v>
      </c>
      <c r="AK5190" s="8"/>
      <c r="AL5190" s="74">
        <v>314100</v>
      </c>
      <c r="AM5190" s="74"/>
      <c r="AN5190" s="74">
        <v>339900</v>
      </c>
      <c r="AO5190" s="74"/>
      <c r="AP5190" s="74">
        <v>339900</v>
      </c>
      <c r="AQ5190" s="74"/>
    </row>
    <row r="5191" spans="2:43" ht="18" customHeight="1" x14ac:dyDescent="0.2">
      <c r="B5191" s="4"/>
      <c r="C5191" s="117"/>
      <c r="D5191" s="117"/>
      <c r="E5191" s="117"/>
      <c r="F5191" s="48"/>
      <c r="G5191" s="11"/>
      <c r="H5191" s="117"/>
      <c r="I5191" s="124"/>
      <c r="J5191" s="124"/>
      <c r="K5191" s="144"/>
      <c r="L5191" s="11"/>
      <c r="M5191" s="143"/>
      <c r="N5191" s="42"/>
      <c r="O5191" s="128"/>
      <c r="P5191" s="130"/>
      <c r="Q5191" s="131">
        <v>4</v>
      </c>
      <c r="R5191" s="68"/>
      <c r="S5191" s="35"/>
      <c r="T5191" s="69" t="s">
        <v>13</v>
      </c>
      <c r="U5191" s="92"/>
      <c r="V5191" s="70">
        <f>V5192</f>
        <v>8000</v>
      </c>
      <c r="X5191" s="447">
        <f>X5192</f>
        <v>12900</v>
      </c>
      <c r="Z5191" s="447">
        <f>Z5192</f>
        <v>13800</v>
      </c>
      <c r="AB5191" s="447">
        <f>AB5192</f>
        <v>15100</v>
      </c>
      <c r="AD5191" s="447">
        <f>AD5192</f>
        <v>18600</v>
      </c>
      <c r="AF5191" s="447">
        <f>AF5192</f>
        <v>0</v>
      </c>
      <c r="AH5191" s="447">
        <f t="shared" si="963"/>
        <v>18600</v>
      </c>
      <c r="AI5191" s="8"/>
      <c r="AJ5191" s="447">
        <f>AJ5192</f>
        <v>5140</v>
      </c>
      <c r="AK5191" s="71"/>
      <c r="AL5191" s="447">
        <f>AL5192</f>
        <v>16350</v>
      </c>
      <c r="AM5191" s="447"/>
      <c r="AN5191" s="447">
        <f>AN5192</f>
        <v>17650</v>
      </c>
      <c r="AO5191" s="447"/>
      <c r="AP5191" s="447">
        <f>AP5192</f>
        <v>17650</v>
      </c>
      <c r="AQ5191" s="447"/>
    </row>
    <row r="5192" spans="2:43" ht="18" customHeight="1" x14ac:dyDescent="0.2">
      <c r="B5192" s="4"/>
      <c r="C5192" s="117"/>
      <c r="D5192" s="117"/>
      <c r="E5192" s="117"/>
      <c r="F5192" s="48"/>
      <c r="G5192" s="11"/>
      <c r="H5192" s="117"/>
      <c r="I5192" s="124"/>
      <c r="J5192" s="124"/>
      <c r="K5192" s="144"/>
      <c r="L5192" s="11"/>
      <c r="M5192" s="143"/>
      <c r="N5192" s="42"/>
      <c r="O5192" s="128"/>
      <c r="P5192" s="130"/>
      <c r="Q5192" s="131"/>
      <c r="R5192" s="78" t="s">
        <v>3</v>
      </c>
      <c r="S5192" s="251"/>
      <c r="T5192" s="73" t="s">
        <v>13</v>
      </c>
      <c r="V5192" s="74">
        <v>8000</v>
      </c>
      <c r="X5192" s="74">
        <v>12900</v>
      </c>
      <c r="Z5192" s="829">
        <v>13800</v>
      </c>
      <c r="AB5192" s="74">
        <v>15100</v>
      </c>
      <c r="AD5192" s="944">
        <v>18600</v>
      </c>
      <c r="AF5192" s="74">
        <v>0</v>
      </c>
      <c r="AH5192" s="74">
        <f t="shared" si="963"/>
        <v>18600</v>
      </c>
      <c r="AI5192" s="446"/>
      <c r="AJ5192" s="74">
        <f t="shared" ref="AJ5192" si="973">CEILING(AB5192*34/100,10)</f>
        <v>5140</v>
      </c>
      <c r="AK5192" s="8"/>
      <c r="AL5192" s="74">
        <v>16350</v>
      </c>
      <c r="AM5192" s="74"/>
      <c r="AN5192" s="74">
        <v>17650</v>
      </c>
      <c r="AO5192" s="74"/>
      <c r="AP5192" s="74">
        <v>17650</v>
      </c>
      <c r="AQ5192" s="74"/>
    </row>
    <row r="5193" spans="2:43" ht="18" hidden="1" customHeight="1" x14ac:dyDescent="0.2">
      <c r="B5193" s="4"/>
      <c r="C5193" s="117"/>
      <c r="D5193" s="117"/>
      <c r="E5193" s="117"/>
      <c r="F5193" s="48"/>
      <c r="G5193" s="11"/>
      <c r="H5193" s="117"/>
      <c r="I5193" s="124"/>
      <c r="J5193" s="124"/>
      <c r="K5193" s="144"/>
      <c r="L5193" s="11"/>
      <c r="M5193" s="143"/>
      <c r="N5193" s="42"/>
      <c r="O5193" s="128"/>
      <c r="P5193" s="130"/>
      <c r="Q5193" s="140" t="s">
        <v>173</v>
      </c>
      <c r="R5193" s="84"/>
      <c r="S5193" s="250"/>
      <c r="T5193" s="69" t="s">
        <v>204</v>
      </c>
      <c r="U5193" s="92"/>
      <c r="V5193" s="70">
        <f>V5194</f>
        <v>0</v>
      </c>
      <c r="X5193" s="447">
        <f>X5194</f>
        <v>0</v>
      </c>
      <c r="Z5193" s="447">
        <f>Z5194</f>
        <v>0</v>
      </c>
      <c r="AB5193" s="447">
        <f>AB5194</f>
        <v>0</v>
      </c>
      <c r="AD5193" s="447" t="e">
        <f>#REF!</f>
        <v>#REF!</v>
      </c>
      <c r="AF5193" s="447">
        <f>AF5194</f>
        <v>0</v>
      </c>
      <c r="AH5193" s="447" t="e">
        <f t="shared" si="963"/>
        <v>#REF!</v>
      </c>
      <c r="AI5193" s="8"/>
      <c r="AJ5193" s="447">
        <f>AJ5194</f>
        <v>0</v>
      </c>
      <c r="AK5193" s="71"/>
      <c r="AL5193" s="447">
        <f>AL5194</f>
        <v>0</v>
      </c>
      <c r="AM5193" s="447"/>
      <c r="AN5193" s="447">
        <f>AN5194</f>
        <v>0</v>
      </c>
      <c r="AO5193" s="447"/>
      <c r="AP5193" s="447">
        <f>AP5194</f>
        <v>0</v>
      </c>
      <c r="AQ5193" s="447"/>
    </row>
    <row r="5194" spans="2:43" ht="18.75" hidden="1" customHeight="1" x14ac:dyDescent="0.2">
      <c r="B5194" s="4"/>
      <c r="C5194" s="117"/>
      <c r="D5194" s="117"/>
      <c r="E5194" s="117"/>
      <c r="F5194" s="48"/>
      <c r="G5194" s="11"/>
      <c r="H5194" s="117"/>
      <c r="I5194" s="124"/>
      <c r="J5194" s="124"/>
      <c r="K5194" s="144"/>
      <c r="L5194" s="11"/>
      <c r="M5194" s="143"/>
      <c r="N5194" s="42"/>
      <c r="O5194" s="128"/>
      <c r="P5194" s="130"/>
      <c r="Q5194" s="130"/>
      <c r="R5194" s="72" t="s">
        <v>3</v>
      </c>
      <c r="S5194" s="181"/>
      <c r="T5194" s="73" t="s">
        <v>204</v>
      </c>
      <c r="V5194" s="74">
        <v>0</v>
      </c>
      <c r="X5194" s="74">
        <v>0</v>
      </c>
      <c r="Z5194" s="74">
        <v>0</v>
      </c>
      <c r="AB5194" s="74">
        <v>0</v>
      </c>
      <c r="AD5194" s="74">
        <v>0</v>
      </c>
      <c r="AF5194" s="74">
        <v>0</v>
      </c>
      <c r="AH5194" s="74">
        <f t="shared" si="963"/>
        <v>0</v>
      </c>
      <c r="AI5194" s="446"/>
      <c r="AJ5194" s="74">
        <v>0</v>
      </c>
      <c r="AK5194" s="8"/>
      <c r="AL5194" s="74">
        <v>0</v>
      </c>
      <c r="AM5194" s="74"/>
      <c r="AN5194" s="74">
        <v>0</v>
      </c>
      <c r="AO5194" s="74"/>
      <c r="AP5194" s="74">
        <v>0</v>
      </c>
      <c r="AQ5194" s="74"/>
    </row>
    <row r="5195" spans="2:43" ht="18.75" hidden="1" customHeight="1" x14ac:dyDescent="0.2">
      <c r="B5195" s="4"/>
      <c r="C5195" s="117"/>
      <c r="D5195" s="117"/>
      <c r="E5195" s="117"/>
      <c r="F5195" s="48"/>
      <c r="G5195" s="11"/>
      <c r="H5195" s="117"/>
      <c r="I5195" s="142"/>
      <c r="J5195" s="143"/>
      <c r="K5195" s="144"/>
      <c r="L5195" s="11"/>
      <c r="M5195" s="143"/>
      <c r="N5195" s="42"/>
      <c r="O5195" s="128"/>
      <c r="P5195" s="130"/>
      <c r="Q5195" s="131">
        <v>6</v>
      </c>
      <c r="R5195" s="68"/>
      <c r="S5195" s="35"/>
      <c r="T5195" s="69" t="s">
        <v>375</v>
      </c>
      <c r="U5195" s="92"/>
      <c r="V5195" s="70">
        <f>V5196</f>
        <v>0</v>
      </c>
      <c r="X5195" s="447">
        <f>X5196</f>
        <v>0</v>
      </c>
      <c r="Z5195" s="447">
        <f>Z5196</f>
        <v>0</v>
      </c>
      <c r="AB5195" s="447">
        <f>AB5196</f>
        <v>0</v>
      </c>
      <c r="AD5195" s="447" t="e">
        <f>#REF!</f>
        <v>#REF!</v>
      </c>
      <c r="AF5195" s="447">
        <f>AF5196</f>
        <v>0</v>
      </c>
      <c r="AH5195" s="447" t="e">
        <f t="shared" si="963"/>
        <v>#REF!</v>
      </c>
      <c r="AI5195" s="8"/>
      <c r="AJ5195" s="447">
        <f>AJ5196</f>
        <v>0</v>
      </c>
      <c r="AK5195" s="71"/>
      <c r="AL5195" s="447">
        <f>AL5196</f>
        <v>0</v>
      </c>
      <c r="AM5195" s="447"/>
      <c r="AN5195" s="447">
        <f>AN5196</f>
        <v>0</v>
      </c>
      <c r="AO5195" s="447"/>
      <c r="AP5195" s="447">
        <f>AP5196</f>
        <v>0</v>
      </c>
      <c r="AQ5195" s="447"/>
    </row>
    <row r="5196" spans="2:43" ht="18.75" hidden="1" customHeight="1" x14ac:dyDescent="0.2">
      <c r="B5196" s="4"/>
      <c r="C5196" s="117"/>
      <c r="D5196" s="117"/>
      <c r="E5196" s="117"/>
      <c r="F5196" s="48"/>
      <c r="G5196" s="11"/>
      <c r="H5196" s="117"/>
      <c r="I5196" s="142"/>
      <c r="J5196" s="143"/>
      <c r="K5196" s="144"/>
      <c r="L5196" s="11"/>
      <c r="M5196" s="143"/>
      <c r="N5196" s="42"/>
      <c r="O5196" s="128"/>
      <c r="P5196" s="130"/>
      <c r="Q5196" s="130"/>
      <c r="R5196" s="72" t="s">
        <v>3</v>
      </c>
      <c r="S5196" s="181"/>
      <c r="T5196" s="73" t="s">
        <v>375</v>
      </c>
      <c r="V5196" s="74">
        <v>0</v>
      </c>
      <c r="X5196" s="74">
        <v>0</v>
      </c>
      <c r="Z5196" s="74">
        <v>0</v>
      </c>
      <c r="AB5196" s="74">
        <v>0</v>
      </c>
      <c r="AD5196" s="74">
        <v>0</v>
      </c>
      <c r="AF5196" s="74">
        <v>0</v>
      </c>
      <c r="AH5196" s="74">
        <f t="shared" si="963"/>
        <v>0</v>
      </c>
      <c r="AI5196" s="446"/>
      <c r="AJ5196" s="74">
        <v>0</v>
      </c>
      <c r="AK5196" s="8"/>
      <c r="AL5196" s="74">
        <v>0</v>
      </c>
      <c r="AM5196" s="74"/>
      <c r="AN5196" s="74">
        <v>0</v>
      </c>
      <c r="AO5196" s="74"/>
      <c r="AP5196" s="74">
        <v>0</v>
      </c>
      <c r="AQ5196" s="74"/>
    </row>
    <row r="5197" spans="2:43" ht="18.75" hidden="1" customHeight="1" x14ac:dyDescent="0.2">
      <c r="B5197" s="4"/>
      <c r="C5197" s="117"/>
      <c r="D5197" s="117"/>
      <c r="E5197" s="117"/>
      <c r="F5197" s="48"/>
      <c r="G5197" s="11"/>
      <c r="H5197" s="117"/>
      <c r="I5197" s="142"/>
      <c r="J5197" s="143"/>
      <c r="K5197" s="144"/>
      <c r="L5197" s="11"/>
      <c r="M5197" s="143"/>
      <c r="N5197" s="42"/>
      <c r="O5197" s="128"/>
      <c r="P5197" s="129">
        <v>4</v>
      </c>
      <c r="Q5197" s="129"/>
      <c r="R5197" s="64"/>
      <c r="S5197" s="234"/>
      <c r="T5197" s="65" t="s">
        <v>376</v>
      </c>
      <c r="U5197" s="155"/>
      <c r="V5197" s="66">
        <f>V5198</f>
        <v>0</v>
      </c>
      <c r="X5197" s="66">
        <f>X5198</f>
        <v>0</v>
      </c>
      <c r="Z5197" s="66">
        <f>Z5198</f>
        <v>0</v>
      </c>
      <c r="AB5197" s="66">
        <f>AB5198</f>
        <v>0</v>
      </c>
      <c r="AD5197" s="66" t="e">
        <f>#REF!</f>
        <v>#REF!</v>
      </c>
      <c r="AF5197" s="66">
        <f>AF5198</f>
        <v>0</v>
      </c>
      <c r="AH5197" s="66" t="e">
        <f t="shared" si="963"/>
        <v>#REF!</v>
      </c>
      <c r="AI5197" s="8"/>
      <c r="AJ5197" s="66">
        <f>AJ5198</f>
        <v>0</v>
      </c>
      <c r="AK5197" s="67"/>
      <c r="AL5197" s="66">
        <f>AL5198</f>
        <v>0</v>
      </c>
      <c r="AM5197" s="66"/>
      <c r="AN5197" s="66">
        <f>AN5198</f>
        <v>0</v>
      </c>
      <c r="AO5197" s="66"/>
      <c r="AP5197" s="66">
        <f>AP5198</f>
        <v>0</v>
      </c>
      <c r="AQ5197" s="66"/>
    </row>
    <row r="5198" spans="2:43" ht="18.75" hidden="1" customHeight="1" x14ac:dyDescent="0.2">
      <c r="B5198" s="4"/>
      <c r="C5198" s="117"/>
      <c r="D5198" s="117"/>
      <c r="E5198" s="117"/>
      <c r="F5198" s="48"/>
      <c r="G5198" s="11"/>
      <c r="H5198" s="117"/>
      <c r="I5198" s="142"/>
      <c r="J5198" s="143"/>
      <c r="K5198" s="144"/>
      <c r="L5198" s="11"/>
      <c r="M5198" s="143"/>
      <c r="N5198" s="42"/>
      <c r="O5198" s="128"/>
      <c r="P5198" s="130"/>
      <c r="Q5198" s="131">
        <v>1</v>
      </c>
      <c r="R5198" s="84"/>
      <c r="S5198" s="250"/>
      <c r="T5198" s="69" t="s">
        <v>76</v>
      </c>
      <c r="U5198" s="92"/>
      <c r="V5198" s="70">
        <f>V5199+V5200</f>
        <v>0</v>
      </c>
      <c r="X5198" s="447">
        <f>X5199+X5200</f>
        <v>0</v>
      </c>
      <c r="Z5198" s="447">
        <f>Z5199+Z5200</f>
        <v>0</v>
      </c>
      <c r="AB5198" s="447">
        <f>AB5199+AB5200</f>
        <v>0</v>
      </c>
      <c r="AD5198" s="447" t="e">
        <f>#REF!+AD5200</f>
        <v>#REF!</v>
      </c>
      <c r="AF5198" s="447">
        <f>AF5199+AF5200</f>
        <v>0</v>
      </c>
      <c r="AH5198" s="447" t="e">
        <f t="shared" si="963"/>
        <v>#REF!</v>
      </c>
      <c r="AI5198" s="67"/>
      <c r="AJ5198" s="447">
        <f>AJ5199+AJ5200</f>
        <v>0</v>
      </c>
      <c r="AK5198" s="71"/>
      <c r="AL5198" s="447">
        <f>AL5199+AL5200</f>
        <v>0</v>
      </c>
      <c r="AM5198" s="447"/>
      <c r="AN5198" s="447">
        <f>AN5199+AN5200</f>
        <v>0</v>
      </c>
      <c r="AO5198" s="447"/>
      <c r="AP5198" s="447">
        <f>AP5199+AP5200</f>
        <v>0</v>
      </c>
      <c r="AQ5198" s="447"/>
    </row>
    <row r="5199" spans="2:43" ht="18.75" hidden="1" customHeight="1" x14ac:dyDescent="0.2">
      <c r="B5199" s="4"/>
      <c r="C5199" s="117"/>
      <c r="D5199" s="117"/>
      <c r="E5199" s="117"/>
      <c r="F5199" s="48"/>
      <c r="G5199" s="11"/>
      <c r="H5199" s="117"/>
      <c r="I5199" s="142"/>
      <c r="J5199" s="143"/>
      <c r="K5199" s="144"/>
      <c r="L5199" s="11"/>
      <c r="M5199" s="143"/>
      <c r="N5199" s="42"/>
      <c r="O5199" s="128"/>
      <c r="P5199" s="130"/>
      <c r="Q5199" s="130"/>
      <c r="R5199" s="72">
        <v>1</v>
      </c>
      <c r="S5199" s="181"/>
      <c r="T5199" s="73" t="s">
        <v>398</v>
      </c>
      <c r="V5199" s="74">
        <v>0</v>
      </c>
      <c r="X5199" s="74">
        <v>0</v>
      </c>
      <c r="Z5199" s="74">
        <v>0</v>
      </c>
      <c r="AB5199" s="74">
        <v>0</v>
      </c>
      <c r="AD5199" s="74">
        <v>0</v>
      </c>
      <c r="AF5199" s="74">
        <v>0</v>
      </c>
      <c r="AH5199" s="74">
        <f t="shared" si="963"/>
        <v>0</v>
      </c>
      <c r="AI5199" s="446"/>
      <c r="AJ5199" s="74">
        <v>0</v>
      </c>
      <c r="AK5199" s="8"/>
      <c r="AL5199" s="74">
        <v>0</v>
      </c>
      <c r="AM5199" s="74"/>
      <c r="AN5199" s="74">
        <v>0</v>
      </c>
      <c r="AO5199" s="74"/>
      <c r="AP5199" s="74">
        <v>0</v>
      </c>
      <c r="AQ5199" s="74"/>
    </row>
    <row r="5200" spans="2:43" ht="18.75" hidden="1" customHeight="1" x14ac:dyDescent="0.2">
      <c r="B5200" s="4"/>
      <c r="C5200" s="117"/>
      <c r="D5200" s="117"/>
      <c r="E5200" s="117"/>
      <c r="F5200" s="48"/>
      <c r="G5200" s="11"/>
      <c r="H5200" s="117"/>
      <c r="I5200" s="142"/>
      <c r="J5200" s="143"/>
      <c r="K5200" s="144"/>
      <c r="L5200" s="11"/>
      <c r="M5200" s="143"/>
      <c r="N5200" s="42"/>
      <c r="O5200" s="128"/>
      <c r="P5200" s="130"/>
      <c r="Q5200" s="130"/>
      <c r="R5200" s="72">
        <v>90</v>
      </c>
      <c r="S5200" s="181"/>
      <c r="T5200" s="73" t="s">
        <v>500</v>
      </c>
      <c r="V5200" s="74">
        <v>0</v>
      </c>
      <c r="X5200" s="74">
        <v>0</v>
      </c>
      <c r="Z5200" s="74">
        <v>0</v>
      </c>
      <c r="AB5200" s="74"/>
      <c r="AD5200" s="74">
        <v>0</v>
      </c>
      <c r="AF5200" s="74">
        <v>0</v>
      </c>
      <c r="AH5200" s="74">
        <f t="shared" si="963"/>
        <v>0</v>
      </c>
      <c r="AI5200" s="8"/>
      <c r="AJ5200" s="74"/>
      <c r="AK5200" s="8"/>
      <c r="AL5200" s="74"/>
      <c r="AM5200" s="74"/>
      <c r="AN5200" s="74"/>
      <c r="AO5200" s="74"/>
      <c r="AP5200" s="74"/>
      <c r="AQ5200" s="74"/>
    </row>
    <row r="5201" spans="2:43" ht="18.75" customHeight="1" x14ac:dyDescent="0.2">
      <c r="B5201" s="4"/>
      <c r="C5201" s="117"/>
      <c r="D5201" s="117"/>
      <c r="E5201" s="117"/>
      <c r="F5201" s="48"/>
      <c r="G5201" s="11"/>
      <c r="H5201" s="117"/>
      <c r="I5201" s="142"/>
      <c r="J5201" s="143"/>
      <c r="K5201" s="144"/>
      <c r="L5201" s="11"/>
      <c r="M5201" s="143"/>
      <c r="N5201" s="42"/>
      <c r="O5201" s="128"/>
      <c r="P5201" s="130"/>
      <c r="Q5201" s="629">
        <v>5</v>
      </c>
      <c r="R5201" s="72"/>
      <c r="S5201" s="181"/>
      <c r="T5201" s="642" t="s">
        <v>204</v>
      </c>
      <c r="V5201" s="74"/>
      <c r="X5201" s="644">
        <f>X5202</f>
        <v>0</v>
      </c>
      <c r="Z5201" s="644">
        <f>Z5202</f>
        <v>13900</v>
      </c>
      <c r="AB5201" s="644">
        <f t="shared" ref="AB5201" si="974">AB5202</f>
        <v>34300</v>
      </c>
      <c r="AC5201" s="643"/>
      <c r="AD5201" s="644">
        <f t="shared" ref="AD5201:AP5201" si="975">AD5202</f>
        <v>6000</v>
      </c>
      <c r="AE5201" s="644">
        <f t="shared" si="975"/>
        <v>0</v>
      </c>
      <c r="AF5201" s="644">
        <f t="shared" si="975"/>
        <v>0</v>
      </c>
      <c r="AG5201" s="644">
        <f t="shared" si="975"/>
        <v>0</v>
      </c>
      <c r="AH5201" s="644">
        <f t="shared" si="963"/>
        <v>6000</v>
      </c>
      <c r="AI5201" s="8"/>
      <c r="AJ5201" s="644">
        <f t="shared" ref="AJ5201" si="976">AJ5202</f>
        <v>11670</v>
      </c>
      <c r="AK5201" s="644">
        <f t="shared" si="975"/>
        <v>0</v>
      </c>
      <c r="AL5201" s="644">
        <f t="shared" si="975"/>
        <v>38100</v>
      </c>
      <c r="AM5201" s="644"/>
      <c r="AN5201" s="644">
        <f t="shared" si="975"/>
        <v>41300</v>
      </c>
      <c r="AO5201" s="644"/>
      <c r="AP5201" s="644">
        <f t="shared" si="975"/>
        <v>41300</v>
      </c>
      <c r="AQ5201" s="644"/>
    </row>
    <row r="5202" spans="2:43" ht="18.75" customHeight="1" x14ac:dyDescent="0.2">
      <c r="B5202" s="4"/>
      <c r="C5202" s="117"/>
      <c r="D5202" s="117"/>
      <c r="E5202" s="117"/>
      <c r="F5202" s="48"/>
      <c r="G5202" s="11"/>
      <c r="H5202" s="117"/>
      <c r="I5202" s="142"/>
      <c r="J5202" s="143"/>
      <c r="K5202" s="144"/>
      <c r="L5202" s="11"/>
      <c r="M5202" s="143"/>
      <c r="N5202" s="42"/>
      <c r="O5202" s="128"/>
      <c r="P5202" s="130"/>
      <c r="Q5202" s="130"/>
      <c r="R5202" s="72">
        <v>1</v>
      </c>
      <c r="S5202" s="181"/>
      <c r="T5202" s="73" t="s">
        <v>204</v>
      </c>
      <c r="V5202" s="74"/>
      <c r="X5202" s="74">
        <v>0</v>
      </c>
      <c r="Z5202" s="829">
        <v>13900</v>
      </c>
      <c r="AB5202" s="74">
        <v>34300</v>
      </c>
      <c r="AD5202" s="944">
        <v>6000</v>
      </c>
      <c r="AF5202" s="74">
        <v>0</v>
      </c>
      <c r="AH5202" s="74">
        <f t="shared" si="963"/>
        <v>6000</v>
      </c>
      <c r="AI5202" s="644">
        <f t="shared" ref="AI5202" si="977">AI5203</f>
        <v>0</v>
      </c>
      <c r="AJ5202" s="74">
        <f t="shared" ref="AJ5202" si="978">CEILING(AB5202*34/100,10)</f>
        <v>11670</v>
      </c>
      <c r="AK5202" s="8"/>
      <c r="AL5202" s="74">
        <v>38100</v>
      </c>
      <c r="AM5202" s="74"/>
      <c r="AN5202" s="74">
        <v>41300</v>
      </c>
      <c r="AO5202" s="74"/>
      <c r="AP5202" s="74">
        <v>41300</v>
      </c>
      <c r="AQ5202" s="74"/>
    </row>
    <row r="5203" spans="2:43" ht="18.75" customHeight="1" x14ac:dyDescent="0.2">
      <c r="B5203" s="4"/>
      <c r="C5203" s="117"/>
      <c r="D5203" s="117"/>
      <c r="E5203" s="117"/>
      <c r="F5203" s="48"/>
      <c r="G5203" s="11"/>
      <c r="H5203" s="117"/>
      <c r="I5203" s="142"/>
      <c r="J5203" s="143"/>
      <c r="K5203" s="144"/>
      <c r="L5203" s="11"/>
      <c r="M5203" s="143"/>
      <c r="N5203" s="42"/>
      <c r="O5203" s="128"/>
      <c r="P5203" s="667">
        <v>4</v>
      </c>
      <c r="Q5203" s="130"/>
      <c r="R5203" s="72"/>
      <c r="S5203" s="181"/>
      <c r="T5203" s="65" t="s">
        <v>376</v>
      </c>
      <c r="V5203" s="74"/>
      <c r="X5203" s="672">
        <f>X5204</f>
        <v>0</v>
      </c>
      <c r="Z5203" s="672">
        <f>Z5204</f>
        <v>4500</v>
      </c>
      <c r="AB5203" s="672">
        <f>AB5204</f>
        <v>1600</v>
      </c>
      <c r="AC5203" s="692"/>
      <c r="AD5203" s="672">
        <f t="shared" ref="AD5203:AP5204" si="979">AD5204</f>
        <v>2000</v>
      </c>
      <c r="AE5203" s="672">
        <f t="shared" si="979"/>
        <v>0</v>
      </c>
      <c r="AF5203" s="672">
        <f t="shared" si="979"/>
        <v>0</v>
      </c>
      <c r="AG5203" s="672">
        <f t="shared" si="979"/>
        <v>0</v>
      </c>
      <c r="AH5203" s="672">
        <f t="shared" si="963"/>
        <v>2000</v>
      </c>
      <c r="AI5203" s="8"/>
      <c r="AJ5203" s="672">
        <f t="shared" ref="AJ5203:AJ5204" si="980">AJ5204</f>
        <v>550</v>
      </c>
      <c r="AK5203" s="672">
        <f t="shared" si="979"/>
        <v>0</v>
      </c>
      <c r="AL5203" s="672">
        <f t="shared" si="979"/>
        <v>500</v>
      </c>
      <c r="AM5203" s="672"/>
      <c r="AN5203" s="672">
        <f t="shared" si="979"/>
        <v>550</v>
      </c>
      <c r="AO5203" s="672"/>
      <c r="AP5203" s="672">
        <f t="shared" si="979"/>
        <v>550</v>
      </c>
      <c r="AQ5203" s="672"/>
    </row>
    <row r="5204" spans="2:43" ht="18.75" customHeight="1" x14ac:dyDescent="0.2">
      <c r="B5204" s="4"/>
      <c r="C5204" s="117"/>
      <c r="D5204" s="117"/>
      <c r="E5204" s="117"/>
      <c r="F5204" s="48"/>
      <c r="G5204" s="11"/>
      <c r="H5204" s="117"/>
      <c r="I5204" s="142"/>
      <c r="J5204" s="143"/>
      <c r="K5204" s="144"/>
      <c r="L5204" s="11"/>
      <c r="M5204" s="143"/>
      <c r="N5204" s="42"/>
      <c r="O5204" s="128"/>
      <c r="P5204" s="130"/>
      <c r="Q5204" s="629">
        <v>1</v>
      </c>
      <c r="R5204" s="72"/>
      <c r="S5204" s="181"/>
      <c r="T5204" s="69" t="s">
        <v>76</v>
      </c>
      <c r="V5204" s="74"/>
      <c r="X5204" s="644">
        <f>X5205</f>
        <v>0</v>
      </c>
      <c r="Z5204" s="644">
        <f>Z5205</f>
        <v>4500</v>
      </c>
      <c r="AB5204" s="644">
        <f>AB5205</f>
        <v>1600</v>
      </c>
      <c r="AD5204" s="644">
        <f t="shared" si="979"/>
        <v>2000</v>
      </c>
      <c r="AE5204" s="644">
        <f t="shared" si="979"/>
        <v>0</v>
      </c>
      <c r="AF5204" s="644">
        <f t="shared" si="979"/>
        <v>0</v>
      </c>
      <c r="AG5204" s="644">
        <f t="shared" si="979"/>
        <v>0</v>
      </c>
      <c r="AH5204" s="644">
        <f t="shared" ref="AH5204:AH5267" si="981">AD5204+AF5204</f>
        <v>2000</v>
      </c>
      <c r="AI5204" s="672">
        <f t="shared" ref="AI5204:AI5205" si="982">AI5205</f>
        <v>0</v>
      </c>
      <c r="AJ5204" s="644">
        <f t="shared" si="980"/>
        <v>550</v>
      </c>
      <c r="AK5204" s="644">
        <f t="shared" si="979"/>
        <v>0</v>
      </c>
      <c r="AL5204" s="644">
        <f t="shared" si="979"/>
        <v>500</v>
      </c>
      <c r="AM5204" s="644"/>
      <c r="AN5204" s="644">
        <f t="shared" si="979"/>
        <v>550</v>
      </c>
      <c r="AO5204" s="644"/>
      <c r="AP5204" s="644">
        <f t="shared" si="979"/>
        <v>550</v>
      </c>
      <c r="AQ5204" s="644"/>
    </row>
    <row r="5205" spans="2:43" ht="18.75" customHeight="1" x14ac:dyDescent="0.2">
      <c r="B5205" s="4"/>
      <c r="C5205" s="117"/>
      <c r="D5205" s="117"/>
      <c r="E5205" s="117"/>
      <c r="F5205" s="48"/>
      <c r="G5205" s="11"/>
      <c r="H5205" s="117"/>
      <c r="I5205" s="142"/>
      <c r="J5205" s="143"/>
      <c r="K5205" s="144"/>
      <c r="L5205" s="11"/>
      <c r="M5205" s="143"/>
      <c r="N5205" s="42"/>
      <c r="O5205" s="128"/>
      <c r="P5205" s="130"/>
      <c r="Q5205" s="130"/>
      <c r="R5205" s="72">
        <v>90</v>
      </c>
      <c r="S5205" s="181"/>
      <c r="T5205" s="73" t="s">
        <v>500</v>
      </c>
      <c r="V5205" s="74"/>
      <c r="X5205" s="74">
        <v>0</v>
      </c>
      <c r="Z5205" s="829">
        <v>4500</v>
      </c>
      <c r="AB5205" s="74">
        <v>1600</v>
      </c>
      <c r="AD5205" s="944">
        <v>2000</v>
      </c>
      <c r="AF5205" s="74">
        <v>0</v>
      </c>
      <c r="AH5205" s="74">
        <f t="shared" si="981"/>
        <v>2000</v>
      </c>
      <c r="AI5205" s="644">
        <f t="shared" si="982"/>
        <v>0</v>
      </c>
      <c r="AJ5205" s="74">
        <f t="shared" ref="AJ5205" si="983">CEILING(AB5205*34/100,10)</f>
        <v>550</v>
      </c>
      <c r="AK5205" s="8"/>
      <c r="AL5205" s="74">
        <v>500</v>
      </c>
      <c r="AM5205" s="74"/>
      <c r="AN5205" s="74">
        <v>550</v>
      </c>
      <c r="AO5205" s="74"/>
      <c r="AP5205" s="74">
        <v>550</v>
      </c>
      <c r="AQ5205" s="74"/>
    </row>
    <row r="5206" spans="2:43" ht="18.75" customHeight="1" x14ac:dyDescent="0.2">
      <c r="B5206" s="4"/>
      <c r="C5206" s="117"/>
      <c r="D5206" s="117"/>
      <c r="E5206" s="117"/>
      <c r="F5206" s="48"/>
      <c r="G5206" s="11"/>
      <c r="H5206" s="117"/>
      <c r="I5206" s="124"/>
      <c r="J5206" s="124"/>
      <c r="K5206" s="144"/>
      <c r="L5206" s="11"/>
      <c r="M5206" s="143"/>
      <c r="N5206" s="42"/>
      <c r="O5206" s="127" t="s">
        <v>0</v>
      </c>
      <c r="P5206" s="123"/>
      <c r="Q5206" s="123"/>
      <c r="R5206" s="49"/>
      <c r="S5206" s="18"/>
      <c r="T5206" s="50" t="s">
        <v>60</v>
      </c>
      <c r="U5206" s="76"/>
      <c r="V5206" s="88">
        <f>V5207+V5212</f>
        <v>96000</v>
      </c>
      <c r="X5206" s="88">
        <f>X5207+X5212</f>
        <v>94400</v>
      </c>
      <c r="Z5206" s="88">
        <f>Z5207+Z5212</f>
        <v>125000</v>
      </c>
      <c r="AB5206" s="88">
        <f>AB5207+AB5212</f>
        <v>192700</v>
      </c>
      <c r="AD5206" s="88">
        <f>AD5207+AD5212</f>
        <v>207600</v>
      </c>
      <c r="AF5206" s="88">
        <f>AF5207+AF5212</f>
        <v>0</v>
      </c>
      <c r="AH5206" s="88">
        <f t="shared" si="981"/>
        <v>207600</v>
      </c>
      <c r="AI5206" s="8"/>
      <c r="AJ5206" s="88">
        <f>AJ5207+AJ5212</f>
        <v>65530</v>
      </c>
      <c r="AK5206" s="89"/>
      <c r="AL5206" s="88">
        <f>AL5207+AL5212</f>
        <v>247700</v>
      </c>
      <c r="AM5206" s="88"/>
      <c r="AN5206" s="88">
        <f>AN5207+AN5212</f>
        <v>268000</v>
      </c>
      <c r="AO5206" s="88"/>
      <c r="AP5206" s="88">
        <f>AP5207+AP5212</f>
        <v>268000</v>
      </c>
      <c r="AQ5206" s="88"/>
    </row>
    <row r="5207" spans="2:43" ht="18" customHeight="1" x14ac:dyDescent="0.2">
      <c r="B5207" s="4"/>
      <c r="C5207" s="117"/>
      <c r="D5207" s="117"/>
      <c r="E5207" s="117"/>
      <c r="F5207" s="48"/>
      <c r="G5207" s="11"/>
      <c r="H5207" s="117"/>
      <c r="I5207" s="124"/>
      <c r="J5207" s="124"/>
      <c r="K5207" s="144"/>
      <c r="L5207" s="11"/>
      <c r="M5207" s="143"/>
      <c r="N5207" s="42"/>
      <c r="O5207" s="128"/>
      <c r="P5207" s="129">
        <v>1</v>
      </c>
      <c r="Q5207" s="129"/>
      <c r="R5207" s="64"/>
      <c r="S5207" s="234"/>
      <c r="T5207" s="65" t="s">
        <v>8</v>
      </c>
      <c r="U5207" s="155"/>
      <c r="V5207" s="66">
        <f>V5208</f>
        <v>96000</v>
      </c>
      <c r="X5207" s="66">
        <f>X5208</f>
        <v>94400</v>
      </c>
      <c r="Z5207" s="66">
        <f>Z5208</f>
        <v>123700</v>
      </c>
      <c r="AB5207" s="66">
        <f>AB5208</f>
        <v>192300</v>
      </c>
      <c r="AD5207" s="66">
        <f>AD5208</f>
        <v>207200</v>
      </c>
      <c r="AF5207" s="66">
        <f>AF5208</f>
        <v>0</v>
      </c>
      <c r="AH5207" s="66">
        <f t="shared" si="981"/>
        <v>207200</v>
      </c>
      <c r="AI5207" s="89"/>
      <c r="AJ5207" s="66">
        <f>AJ5208</f>
        <v>65390</v>
      </c>
      <c r="AK5207" s="67"/>
      <c r="AL5207" s="66">
        <f>AL5208</f>
        <v>247600</v>
      </c>
      <c r="AM5207" s="66"/>
      <c r="AN5207" s="66">
        <f>AN5208</f>
        <v>267900</v>
      </c>
      <c r="AO5207" s="66"/>
      <c r="AP5207" s="66">
        <f>AP5208</f>
        <v>267900</v>
      </c>
      <c r="AQ5207" s="66"/>
    </row>
    <row r="5208" spans="2:43" ht="18" customHeight="1" x14ac:dyDescent="0.2">
      <c r="B5208" s="4"/>
      <c r="C5208" s="117"/>
      <c r="D5208" s="117"/>
      <c r="E5208" s="117"/>
      <c r="F5208" s="48"/>
      <c r="G5208" s="11"/>
      <c r="H5208" s="117"/>
      <c r="I5208" s="124"/>
      <c r="J5208" s="124"/>
      <c r="K5208" s="144"/>
      <c r="L5208" s="11"/>
      <c r="M5208" s="143"/>
      <c r="N5208" s="42"/>
      <c r="O5208" s="128"/>
      <c r="P5208" s="130"/>
      <c r="Q5208" s="131">
        <v>6</v>
      </c>
      <c r="R5208" s="72"/>
      <c r="S5208" s="181"/>
      <c r="T5208" s="69" t="s">
        <v>62</v>
      </c>
      <c r="U5208" s="92"/>
      <c r="V5208" s="70">
        <f>SUM(V5209:V5211)</f>
        <v>96000</v>
      </c>
      <c r="X5208" s="447">
        <f>SUM(X5209:X5211)</f>
        <v>94400</v>
      </c>
      <c r="Z5208" s="447">
        <f>SUM(Z5209:Z5211)</f>
        <v>123700</v>
      </c>
      <c r="AB5208" s="447">
        <f>SUM(AB5209:AB5211)</f>
        <v>192300</v>
      </c>
      <c r="AD5208" s="447">
        <f>SUM(AD5209:AD5211)</f>
        <v>207200</v>
      </c>
      <c r="AF5208" s="447">
        <f>SUM(AF5209:AF5211)</f>
        <v>0</v>
      </c>
      <c r="AH5208" s="447">
        <f t="shared" si="981"/>
        <v>207200</v>
      </c>
      <c r="AI5208" s="67"/>
      <c r="AJ5208" s="447">
        <f>SUM(AJ5209:AJ5211)</f>
        <v>65390</v>
      </c>
      <c r="AK5208" s="71"/>
      <c r="AL5208" s="447">
        <f>SUM(AL5209:AL5211)</f>
        <v>247600</v>
      </c>
      <c r="AM5208" s="447"/>
      <c r="AN5208" s="447">
        <f>SUM(AN5209:AN5211)</f>
        <v>267900</v>
      </c>
      <c r="AO5208" s="447"/>
      <c r="AP5208" s="447">
        <f>SUM(AP5209:AP5211)</f>
        <v>267900</v>
      </c>
      <c r="AQ5208" s="447"/>
    </row>
    <row r="5209" spans="2:43" ht="18" customHeight="1" x14ac:dyDescent="0.2">
      <c r="B5209" s="4"/>
      <c r="C5209" s="117"/>
      <c r="D5209" s="117"/>
      <c r="E5209" s="117"/>
      <c r="F5209" s="48"/>
      <c r="G5209" s="11"/>
      <c r="H5209" s="117"/>
      <c r="I5209" s="124"/>
      <c r="J5209" s="124"/>
      <c r="K5209" s="144"/>
      <c r="L5209" s="11"/>
      <c r="M5209" s="143"/>
      <c r="N5209" s="42"/>
      <c r="O5209" s="128"/>
      <c r="P5209" s="130"/>
      <c r="Q5209" s="131"/>
      <c r="R5209" s="72">
        <v>1</v>
      </c>
      <c r="S5209" s="181"/>
      <c r="T5209" s="73" t="s">
        <v>430</v>
      </c>
      <c r="V5209" s="74">
        <v>59000</v>
      </c>
      <c r="X5209" s="74">
        <v>59000</v>
      </c>
      <c r="Z5209" s="829">
        <v>77300</v>
      </c>
      <c r="AB5209" s="74">
        <v>142400</v>
      </c>
      <c r="AD5209" s="944">
        <v>128300</v>
      </c>
      <c r="AF5209" s="74">
        <v>0</v>
      </c>
      <c r="AH5209" s="74">
        <f t="shared" si="981"/>
        <v>128300</v>
      </c>
      <c r="AI5209" s="446"/>
      <c r="AJ5209" s="74">
        <f t="shared" ref="AJ5209:AJ5210" si="984">CEILING(AB5209*34/100,10)</f>
        <v>48420</v>
      </c>
      <c r="AK5209" s="8"/>
      <c r="AL5209" s="74">
        <v>182100</v>
      </c>
      <c r="AM5209" s="74"/>
      <c r="AN5209" s="74">
        <v>197050</v>
      </c>
      <c r="AO5209" s="74"/>
      <c r="AP5209" s="74">
        <v>197050</v>
      </c>
      <c r="AQ5209" s="74"/>
    </row>
    <row r="5210" spans="2:43" ht="18" customHeight="1" x14ac:dyDescent="0.2">
      <c r="B5210" s="4"/>
      <c r="C5210" s="117"/>
      <c r="D5210" s="117"/>
      <c r="E5210" s="117"/>
      <c r="F5210" s="48"/>
      <c r="G5210" s="11"/>
      <c r="H5210" s="117"/>
      <c r="I5210" s="124"/>
      <c r="J5210" s="124"/>
      <c r="K5210" s="144"/>
      <c r="L5210" s="11"/>
      <c r="M5210" s="143"/>
      <c r="N5210" s="42"/>
      <c r="O5210" s="128"/>
      <c r="P5210" s="130"/>
      <c r="Q5210" s="131"/>
      <c r="R5210" s="72">
        <v>2</v>
      </c>
      <c r="S5210" s="181"/>
      <c r="T5210" s="73" t="s">
        <v>386</v>
      </c>
      <c r="V5210" s="74">
        <v>37000</v>
      </c>
      <c r="X5210" s="74">
        <v>35400</v>
      </c>
      <c r="Z5210" s="829">
        <v>46400</v>
      </c>
      <c r="AB5210" s="74">
        <v>49900</v>
      </c>
      <c r="AD5210" s="944">
        <v>78900</v>
      </c>
      <c r="AF5210" s="74">
        <v>0</v>
      </c>
      <c r="AH5210" s="74">
        <f t="shared" si="981"/>
        <v>78900</v>
      </c>
      <c r="AI5210" s="8"/>
      <c r="AJ5210" s="74">
        <f t="shared" si="984"/>
        <v>16970</v>
      </c>
      <c r="AK5210" s="8"/>
      <c r="AL5210" s="74">
        <v>65500</v>
      </c>
      <c r="AM5210" s="74"/>
      <c r="AN5210" s="74">
        <v>70850</v>
      </c>
      <c r="AO5210" s="74"/>
      <c r="AP5210" s="74">
        <v>70850</v>
      </c>
      <c r="AQ5210" s="74"/>
    </row>
    <row r="5211" spans="2:43" ht="17.25" hidden="1" customHeight="1" x14ac:dyDescent="0.2">
      <c r="B5211" s="4"/>
      <c r="C5211" s="117"/>
      <c r="D5211" s="117"/>
      <c r="E5211" s="117"/>
      <c r="F5211" s="48"/>
      <c r="G5211" s="11"/>
      <c r="H5211" s="117"/>
      <c r="I5211" s="124"/>
      <c r="J5211" s="124"/>
      <c r="K5211" s="144"/>
      <c r="L5211" s="11"/>
      <c r="M5211" s="143"/>
      <c r="N5211" s="42"/>
      <c r="O5211" s="128"/>
      <c r="P5211" s="130"/>
      <c r="Q5211" s="131"/>
      <c r="R5211" s="72">
        <v>8</v>
      </c>
      <c r="S5211" s="181"/>
      <c r="T5211" s="73" t="s">
        <v>463</v>
      </c>
      <c r="V5211" s="74">
        <v>0</v>
      </c>
      <c r="X5211" s="74">
        <v>0</v>
      </c>
      <c r="Z5211" s="74">
        <v>0</v>
      </c>
      <c r="AB5211" s="74">
        <v>0</v>
      </c>
      <c r="AD5211" s="74">
        <v>0</v>
      </c>
      <c r="AF5211" s="74">
        <v>0</v>
      </c>
      <c r="AH5211" s="74">
        <f t="shared" si="981"/>
        <v>0</v>
      </c>
      <c r="AI5211" s="8"/>
      <c r="AJ5211" s="74">
        <v>0</v>
      </c>
      <c r="AK5211" s="8"/>
      <c r="AL5211" s="74">
        <v>0</v>
      </c>
      <c r="AM5211" s="74"/>
      <c r="AN5211" s="74">
        <v>0</v>
      </c>
      <c r="AO5211" s="74"/>
      <c r="AP5211" s="74">
        <v>0</v>
      </c>
      <c r="AQ5211" s="74"/>
    </row>
    <row r="5212" spans="2:43" ht="18" customHeight="1" x14ac:dyDescent="0.2">
      <c r="B5212" s="4"/>
      <c r="C5212" s="117"/>
      <c r="D5212" s="117"/>
      <c r="E5212" s="117"/>
      <c r="F5212" s="48"/>
      <c r="G5212" s="11"/>
      <c r="H5212" s="117"/>
      <c r="I5212" s="124"/>
      <c r="J5212" s="124"/>
      <c r="K5212" s="144"/>
      <c r="L5212" s="11"/>
      <c r="M5212" s="143"/>
      <c r="N5212" s="42"/>
      <c r="O5212" s="128"/>
      <c r="P5212" s="129">
        <v>4</v>
      </c>
      <c r="Q5212" s="129"/>
      <c r="R5212" s="64"/>
      <c r="S5212" s="234"/>
      <c r="T5212" s="65" t="s">
        <v>376</v>
      </c>
      <c r="U5212" s="155"/>
      <c r="V5212" s="66">
        <f>V5213</f>
        <v>0</v>
      </c>
      <c r="X5212" s="66">
        <f>X5213</f>
        <v>0</v>
      </c>
      <c r="Z5212" s="66">
        <f>Z5213</f>
        <v>1300</v>
      </c>
      <c r="AB5212" s="66">
        <f>AB5213</f>
        <v>400</v>
      </c>
      <c r="AD5212" s="66">
        <f>AD5213</f>
        <v>400</v>
      </c>
      <c r="AF5212" s="66">
        <f>AF5213</f>
        <v>0</v>
      </c>
      <c r="AH5212" s="66">
        <f t="shared" si="981"/>
        <v>400</v>
      </c>
      <c r="AI5212" s="8"/>
      <c r="AJ5212" s="66">
        <f>AJ5213</f>
        <v>140</v>
      </c>
      <c r="AK5212" s="67"/>
      <c r="AL5212" s="66">
        <f>AL5213</f>
        <v>100</v>
      </c>
      <c r="AM5212" s="66"/>
      <c r="AN5212" s="66">
        <f>AN5213</f>
        <v>100</v>
      </c>
      <c r="AO5212" s="66"/>
      <c r="AP5212" s="66">
        <f>AP5213</f>
        <v>100</v>
      </c>
      <c r="AQ5212" s="66"/>
    </row>
    <row r="5213" spans="2:43" ht="18" customHeight="1" x14ac:dyDescent="0.2">
      <c r="B5213" s="4"/>
      <c r="C5213" s="117"/>
      <c r="D5213" s="117"/>
      <c r="E5213" s="117"/>
      <c r="F5213" s="48"/>
      <c r="G5213" s="11"/>
      <c r="H5213" s="117"/>
      <c r="I5213" s="124"/>
      <c r="J5213" s="124"/>
      <c r="K5213" s="144"/>
      <c r="L5213" s="11"/>
      <c r="M5213" s="143"/>
      <c r="N5213" s="42"/>
      <c r="O5213" s="128"/>
      <c r="P5213" s="130"/>
      <c r="Q5213" s="131">
        <v>6</v>
      </c>
      <c r="R5213" s="68"/>
      <c r="S5213" s="35"/>
      <c r="T5213" s="69" t="s">
        <v>62</v>
      </c>
      <c r="U5213" s="92"/>
      <c r="V5213" s="70">
        <f>V5214</f>
        <v>0</v>
      </c>
      <c r="X5213" s="447">
        <f>SUM(X5214:X5215)</f>
        <v>0</v>
      </c>
      <c r="Z5213" s="447">
        <f>SUM(Z5214:Z5215)</f>
        <v>1300</v>
      </c>
      <c r="AB5213" s="447">
        <f>SUM(AB5214:AB5215)</f>
        <v>400</v>
      </c>
      <c r="AD5213" s="447">
        <f>SUM(AD5214:AD5215)</f>
        <v>400</v>
      </c>
      <c r="AF5213" s="447">
        <f>SUM(AF5214:AF5215)</f>
        <v>0</v>
      </c>
      <c r="AH5213" s="447">
        <f t="shared" si="981"/>
        <v>400</v>
      </c>
      <c r="AI5213" s="67"/>
      <c r="AJ5213" s="447">
        <f>SUM(AJ5214:AJ5215)</f>
        <v>140</v>
      </c>
      <c r="AK5213" s="71"/>
      <c r="AL5213" s="447">
        <f>SUM(AL5214:AL5215)</f>
        <v>100</v>
      </c>
      <c r="AM5213" s="447"/>
      <c r="AN5213" s="447">
        <f>SUM(AN5214:AN5215)</f>
        <v>100</v>
      </c>
      <c r="AO5213" s="447"/>
      <c r="AP5213" s="447">
        <f>SUM(AP5214:AP5215)</f>
        <v>100</v>
      </c>
      <c r="AQ5213" s="447"/>
    </row>
    <row r="5214" spans="2:43" ht="18" customHeight="1" x14ac:dyDescent="0.2">
      <c r="B5214" s="4"/>
      <c r="C5214" s="117"/>
      <c r="D5214" s="117"/>
      <c r="E5214" s="117"/>
      <c r="F5214" s="48"/>
      <c r="G5214" s="11"/>
      <c r="H5214" s="117"/>
      <c r="I5214" s="124"/>
      <c r="J5214" s="124"/>
      <c r="K5214" s="144"/>
      <c r="L5214" s="11"/>
      <c r="M5214" s="143"/>
      <c r="N5214" s="42"/>
      <c r="O5214" s="128"/>
      <c r="P5214" s="130"/>
      <c r="Q5214" s="131"/>
      <c r="R5214" s="72" t="s">
        <v>3</v>
      </c>
      <c r="S5214" s="181"/>
      <c r="T5214" s="73" t="s">
        <v>433</v>
      </c>
      <c r="V5214" s="74">
        <v>0</v>
      </c>
      <c r="X5214" s="74">
        <v>0</v>
      </c>
      <c r="Z5214" s="829">
        <v>1100</v>
      </c>
      <c r="AB5214" s="74">
        <v>200</v>
      </c>
      <c r="AD5214" s="952">
        <v>250</v>
      </c>
      <c r="AF5214" s="74">
        <v>0</v>
      </c>
      <c r="AH5214" s="74">
        <f t="shared" si="981"/>
        <v>250</v>
      </c>
      <c r="AI5214" s="446"/>
      <c r="AJ5214" s="74">
        <f t="shared" ref="AJ5214:AJ5215" si="985">CEILING(AB5214*34/100,10)</f>
        <v>70</v>
      </c>
      <c r="AK5214" s="8"/>
      <c r="AL5214" s="74">
        <v>50</v>
      </c>
      <c r="AM5214" s="74"/>
      <c r="AN5214" s="74">
        <v>50</v>
      </c>
      <c r="AO5214" s="74"/>
      <c r="AP5214" s="74">
        <v>50</v>
      </c>
      <c r="AQ5214" s="74"/>
    </row>
    <row r="5215" spans="2:43" ht="18" customHeight="1" x14ac:dyDescent="0.2">
      <c r="B5215" s="4"/>
      <c r="C5215" s="117"/>
      <c r="D5215" s="117"/>
      <c r="E5215" s="117"/>
      <c r="F5215" s="48"/>
      <c r="G5215" s="11"/>
      <c r="H5215" s="117"/>
      <c r="I5215" s="124"/>
      <c r="J5215" s="124"/>
      <c r="K5215" s="144"/>
      <c r="L5215" s="11"/>
      <c r="M5215" s="143"/>
      <c r="N5215" s="42"/>
      <c r="O5215" s="128"/>
      <c r="P5215" s="130"/>
      <c r="Q5215" s="131"/>
      <c r="R5215" s="72">
        <v>2</v>
      </c>
      <c r="S5215" s="181"/>
      <c r="T5215" s="73" t="s">
        <v>434</v>
      </c>
      <c r="V5215" s="74">
        <v>0</v>
      </c>
      <c r="X5215" s="74">
        <v>0</v>
      </c>
      <c r="Z5215">
        <v>200</v>
      </c>
      <c r="AB5215" s="74">
        <v>200</v>
      </c>
      <c r="AD5215" s="952">
        <v>150</v>
      </c>
      <c r="AF5215" s="74">
        <v>0</v>
      </c>
      <c r="AH5215" s="74">
        <f t="shared" si="981"/>
        <v>150</v>
      </c>
      <c r="AI5215" s="8"/>
      <c r="AJ5215" s="74">
        <f t="shared" si="985"/>
        <v>70</v>
      </c>
      <c r="AK5215" s="8"/>
      <c r="AL5215" s="74">
        <v>50</v>
      </c>
      <c r="AM5215" s="74"/>
      <c r="AN5215" s="74">
        <v>50</v>
      </c>
      <c r="AO5215" s="74"/>
      <c r="AP5215" s="74">
        <v>50</v>
      </c>
      <c r="AQ5215" s="74"/>
    </row>
    <row r="5216" spans="2:43" ht="18" customHeight="1" x14ac:dyDescent="0.2">
      <c r="B5216" s="4"/>
      <c r="C5216" s="117"/>
      <c r="D5216" s="117"/>
      <c r="E5216" s="117"/>
      <c r="F5216" s="48"/>
      <c r="G5216" s="11"/>
      <c r="H5216" s="117"/>
      <c r="I5216" s="124"/>
      <c r="J5216" s="124"/>
      <c r="K5216" s="144"/>
      <c r="L5216" s="11"/>
      <c r="M5216" s="143"/>
      <c r="N5216" s="42"/>
      <c r="O5216" s="127" t="s">
        <v>18</v>
      </c>
      <c r="P5216" s="123"/>
      <c r="Q5216" s="123"/>
      <c r="R5216" s="49"/>
      <c r="S5216" s="18"/>
      <c r="T5216" s="50" t="s">
        <v>190</v>
      </c>
      <c r="U5216" s="76"/>
      <c r="V5216" s="51">
        <f>V5217+V5234+V5241+V5247+V5256</f>
        <v>0</v>
      </c>
      <c r="X5216" s="51">
        <f>X5217+X5234+X5241+X5247+X5256</f>
        <v>31000</v>
      </c>
      <c r="Z5216" s="51">
        <f>Z5217+Z5234+Z5241+Z5247+Z5256</f>
        <v>12640</v>
      </c>
      <c r="AB5216" s="51">
        <f>AB5217+AB5234+AB5241+AB5247+AB5256</f>
        <v>11800</v>
      </c>
      <c r="AD5216" s="51" t="e">
        <f>AD5217+AD5234+AD5241+AD5247+AD5256</f>
        <v>#REF!</v>
      </c>
      <c r="AF5216" s="51">
        <f>AF5217+AF5234+AF5241+AF5247+AF5256</f>
        <v>162300</v>
      </c>
      <c r="AH5216" s="51" t="e">
        <f t="shared" si="981"/>
        <v>#REF!</v>
      </c>
      <c r="AI5216" s="8"/>
      <c r="AJ5216" s="51">
        <f>AJ5217+AJ5234+AJ5241+AJ5247+AJ5256</f>
        <v>3220</v>
      </c>
      <c r="AK5216" s="5"/>
      <c r="AL5216" s="51">
        <f>AL5217+AL5234+AL5241+AL5247+AL5256</f>
        <v>219980</v>
      </c>
      <c r="AM5216" s="51"/>
      <c r="AN5216" s="51">
        <f>AN5217+AN5234+AN5241+AN5247+AN5256</f>
        <v>225720</v>
      </c>
      <c r="AO5216" s="51"/>
      <c r="AP5216" s="51">
        <f>AP5217+AP5234+AP5241+AP5247+AP5256</f>
        <v>225720</v>
      </c>
      <c r="AQ5216" s="51"/>
    </row>
    <row r="5217" spans="2:43" ht="18" customHeight="1" x14ac:dyDescent="0.2">
      <c r="B5217" s="4"/>
      <c r="C5217" s="117"/>
      <c r="D5217" s="117"/>
      <c r="E5217" s="117"/>
      <c r="F5217" s="48"/>
      <c r="G5217" s="11"/>
      <c r="H5217" s="117"/>
      <c r="I5217" s="124"/>
      <c r="J5217" s="124"/>
      <c r="K5217" s="144"/>
      <c r="L5217" s="11"/>
      <c r="M5217" s="143"/>
      <c r="N5217" s="42"/>
      <c r="O5217" s="128"/>
      <c r="P5217" s="129">
        <v>2</v>
      </c>
      <c r="Q5217" s="129"/>
      <c r="R5217" s="64"/>
      <c r="S5217" s="234"/>
      <c r="T5217" s="65" t="s">
        <v>195</v>
      </c>
      <c r="U5217" s="155"/>
      <c r="V5217" s="66">
        <f>SUM(V5218+V5222+V5225+V5228+V5231)</f>
        <v>0</v>
      </c>
      <c r="X5217" s="66">
        <f>SUM(X5218+X5222+X5225+X5228+X5231)</f>
        <v>18500</v>
      </c>
      <c r="Z5217" s="66">
        <f>SUM(Z5218+Z5222+Z5225+Z5228+Z5231)</f>
        <v>6970</v>
      </c>
      <c r="AB5217" s="66">
        <f>SUM(AB5218+AB5222+AB5225+AB5228+AB5231)</f>
        <v>7200</v>
      </c>
      <c r="AD5217" s="66">
        <f>SUM(AD5218+AD5222+AD5225+AD5228+AD5231)</f>
        <v>9400</v>
      </c>
      <c r="AF5217" s="66">
        <f>SUM(AF5218+AF5222+AF5225+AF5228+AF5231)</f>
        <v>153500</v>
      </c>
      <c r="AH5217" s="66">
        <f t="shared" si="981"/>
        <v>162900</v>
      </c>
      <c r="AI5217" s="5"/>
      <c r="AJ5217" s="66">
        <f>SUM(AJ5218+AJ5222+AJ5225+AJ5228+AJ5231)</f>
        <v>1810</v>
      </c>
      <c r="AK5217" s="67"/>
      <c r="AL5217" s="66">
        <f>SUM(AL5218+AL5222+AL5225+AL5228+AL5231)</f>
        <v>212030</v>
      </c>
      <c r="AM5217" s="66"/>
      <c r="AN5217" s="66">
        <f>SUM(AN5218+AN5222+AN5225+AN5228+AN5231)</f>
        <v>216640</v>
      </c>
      <c r="AO5217" s="66"/>
      <c r="AP5217" s="66">
        <f>SUM(AP5218+AP5222+AP5225+AP5228+AP5231)</f>
        <v>216640</v>
      </c>
      <c r="AQ5217" s="66"/>
    </row>
    <row r="5218" spans="2:43" ht="18" customHeight="1" x14ac:dyDescent="0.2">
      <c r="B5218" s="4"/>
      <c r="C5218" s="117"/>
      <c r="D5218" s="117"/>
      <c r="E5218" s="117"/>
      <c r="F5218" s="48"/>
      <c r="G5218" s="11"/>
      <c r="H5218" s="117"/>
      <c r="I5218" s="124"/>
      <c r="J5218" s="124"/>
      <c r="K5218" s="144"/>
      <c r="L5218" s="11"/>
      <c r="M5218" s="143"/>
      <c r="N5218" s="42"/>
      <c r="O5218" s="128"/>
      <c r="P5218" s="130"/>
      <c r="Q5218" s="131">
        <v>1</v>
      </c>
      <c r="R5218" s="68"/>
      <c r="S5218" s="35"/>
      <c r="T5218" s="69" t="s">
        <v>47</v>
      </c>
      <c r="U5218" s="92"/>
      <c r="V5218" s="70">
        <f>SUM(V5219:V5220)</f>
        <v>0</v>
      </c>
      <c r="X5218" s="70">
        <f>SUM(X5219:X5220)</f>
        <v>0</v>
      </c>
      <c r="Z5218" s="70">
        <f>SUM(Z5219:Z5221)</f>
        <v>2370</v>
      </c>
      <c r="AB5218" s="70">
        <f>SUM(AB5219:AB5221)</f>
        <v>100</v>
      </c>
      <c r="AD5218" s="70">
        <f t="shared" ref="AD5218:AL5218" si="986">SUM(AD5219:AD5221)</f>
        <v>100</v>
      </c>
      <c r="AE5218" s="70">
        <f t="shared" si="986"/>
        <v>0</v>
      </c>
      <c r="AF5218" s="70">
        <f t="shared" si="986"/>
        <v>25900</v>
      </c>
      <c r="AG5218" s="70">
        <f t="shared" si="986"/>
        <v>0</v>
      </c>
      <c r="AH5218" s="70">
        <f t="shared" si="981"/>
        <v>26000</v>
      </c>
      <c r="AI5218" s="67"/>
      <c r="AJ5218" s="447">
        <f t="shared" ref="AJ5218" si="987">SUM(AJ5219:AJ5221)</f>
        <v>30</v>
      </c>
      <c r="AK5218" s="70">
        <f t="shared" ref="AK5218" si="988">SUM(AK5219:AK5221)</f>
        <v>0</v>
      </c>
      <c r="AL5218" s="447">
        <f t="shared" si="986"/>
        <v>5030</v>
      </c>
      <c r="AM5218" s="447"/>
      <c r="AN5218" s="447">
        <f t="shared" ref="AN5218:AP5218" si="989">SUM(AN5219:AN5221)</f>
        <v>5140</v>
      </c>
      <c r="AO5218" s="70"/>
      <c r="AP5218" s="447">
        <f t="shared" si="989"/>
        <v>5140</v>
      </c>
      <c r="AQ5218" s="70"/>
    </row>
    <row r="5219" spans="2:43" ht="18" customHeight="1" x14ac:dyDescent="0.2">
      <c r="B5219" s="4"/>
      <c r="C5219" s="117"/>
      <c r="D5219" s="117"/>
      <c r="E5219" s="117"/>
      <c r="F5219" s="48"/>
      <c r="G5219" s="11"/>
      <c r="H5219" s="117"/>
      <c r="I5219" s="124"/>
      <c r="J5219" s="124"/>
      <c r="K5219" s="144"/>
      <c r="L5219" s="11"/>
      <c r="M5219" s="143"/>
      <c r="N5219" s="42"/>
      <c r="O5219" s="128"/>
      <c r="P5219" s="130"/>
      <c r="Q5219" s="130"/>
      <c r="R5219" s="72" t="s">
        <v>3</v>
      </c>
      <c r="S5219" s="181"/>
      <c r="T5219" s="73" t="s">
        <v>17</v>
      </c>
      <c r="V5219" s="74">
        <v>0</v>
      </c>
      <c r="X5219" s="74">
        <v>0</v>
      </c>
      <c r="Z5219" s="74">
        <v>2180</v>
      </c>
      <c r="AB5219" s="74">
        <v>100</v>
      </c>
      <c r="AD5219" s="944">
        <v>100</v>
      </c>
      <c r="AF5219" s="944">
        <v>10900</v>
      </c>
      <c r="AH5219" s="74">
        <f t="shared" si="981"/>
        <v>11000</v>
      </c>
      <c r="AI5219" s="447">
        <f t="shared" ref="AI5219" si="990">SUM(AI5220:AI5222)</f>
        <v>0</v>
      </c>
      <c r="AJ5219" s="74">
        <f t="shared" ref="AJ5219" si="991">CEILING(AB5219*25/100,10)</f>
        <v>30</v>
      </c>
      <c r="AK5219" s="8"/>
      <c r="AL5219" s="74">
        <v>5000</v>
      </c>
      <c r="AM5219" s="74"/>
      <c r="AN5219" s="74">
        <v>5100</v>
      </c>
      <c r="AO5219" s="74"/>
      <c r="AP5219" s="74">
        <v>5100</v>
      </c>
      <c r="AQ5219" s="74"/>
    </row>
    <row r="5220" spans="2:43" ht="18" hidden="1" customHeight="1" x14ac:dyDescent="0.2">
      <c r="B5220" s="4"/>
      <c r="C5220" s="117"/>
      <c r="D5220" s="117"/>
      <c r="E5220" s="117"/>
      <c r="F5220" s="48"/>
      <c r="G5220" s="11"/>
      <c r="H5220" s="117"/>
      <c r="I5220" s="124"/>
      <c r="J5220" s="124"/>
      <c r="K5220" s="144"/>
      <c r="L5220" s="11"/>
      <c r="M5220" s="143"/>
      <c r="N5220" s="42"/>
      <c r="O5220" s="128"/>
      <c r="P5220" s="130"/>
      <c r="Q5220" s="130"/>
      <c r="R5220" s="72">
        <v>2</v>
      </c>
      <c r="S5220" s="181"/>
      <c r="T5220" s="73" t="s">
        <v>168</v>
      </c>
      <c r="V5220" s="74">
        <v>0</v>
      </c>
      <c r="X5220" s="74">
        <v>0</v>
      </c>
      <c r="Z5220" s="74">
        <v>40</v>
      </c>
      <c r="AB5220" s="944">
        <v>0</v>
      </c>
      <c r="AD5220" s="944">
        <v>0</v>
      </c>
      <c r="AF5220" s="944">
        <v>15000</v>
      </c>
      <c r="AH5220" s="74">
        <f t="shared" si="981"/>
        <v>15000</v>
      </c>
      <c r="AI5220" s="8"/>
      <c r="AJ5220" s="74">
        <v>0</v>
      </c>
      <c r="AK5220" s="8"/>
      <c r="AL5220" s="74">
        <v>0</v>
      </c>
      <c r="AM5220" s="74"/>
      <c r="AN5220" s="74">
        <v>0</v>
      </c>
      <c r="AO5220" s="74"/>
      <c r="AP5220" s="74">
        <v>0</v>
      </c>
      <c r="AQ5220" s="74"/>
    </row>
    <row r="5221" spans="2:43" ht="18" customHeight="1" x14ac:dyDescent="0.2">
      <c r="B5221" s="4"/>
      <c r="C5221" s="117"/>
      <c r="D5221" s="117"/>
      <c r="E5221" s="117"/>
      <c r="F5221" s="48"/>
      <c r="G5221" s="11"/>
      <c r="H5221" s="117"/>
      <c r="I5221" s="124"/>
      <c r="J5221" s="124"/>
      <c r="K5221" s="144"/>
      <c r="L5221" s="11"/>
      <c r="M5221" s="143"/>
      <c r="N5221" s="42"/>
      <c r="O5221" s="128"/>
      <c r="P5221" s="130"/>
      <c r="Q5221" s="130"/>
      <c r="R5221" s="72">
        <v>5</v>
      </c>
      <c r="S5221" s="181"/>
      <c r="T5221" s="73" t="s">
        <v>352</v>
      </c>
      <c r="V5221" s="74"/>
      <c r="X5221" s="74"/>
      <c r="Z5221" s="74">
        <v>150</v>
      </c>
      <c r="AB5221" s="74">
        <v>0</v>
      </c>
      <c r="AD5221" s="74">
        <v>0</v>
      </c>
      <c r="AF5221" s="74">
        <v>0</v>
      </c>
      <c r="AH5221" s="74">
        <f t="shared" si="981"/>
        <v>0</v>
      </c>
      <c r="AI5221" s="8"/>
      <c r="AJ5221" s="74">
        <v>0</v>
      </c>
      <c r="AK5221" s="8"/>
      <c r="AL5221" s="74">
        <v>30</v>
      </c>
      <c r="AM5221" s="74"/>
      <c r="AN5221" s="74">
        <v>40</v>
      </c>
      <c r="AO5221" s="74"/>
      <c r="AP5221" s="74">
        <v>40</v>
      </c>
      <c r="AQ5221" s="74"/>
    </row>
    <row r="5222" spans="2:43" ht="18" customHeight="1" x14ac:dyDescent="0.2">
      <c r="B5222" s="4"/>
      <c r="C5222" s="117"/>
      <c r="D5222" s="117"/>
      <c r="E5222" s="117"/>
      <c r="F5222" s="48"/>
      <c r="G5222" s="11"/>
      <c r="H5222" s="117"/>
      <c r="I5222" s="124"/>
      <c r="J5222" s="124"/>
      <c r="K5222" s="144"/>
      <c r="L5222" s="11"/>
      <c r="M5222" s="143"/>
      <c r="N5222" s="42"/>
      <c r="O5222" s="128"/>
      <c r="P5222" s="130"/>
      <c r="Q5222" s="131">
        <v>2</v>
      </c>
      <c r="R5222" s="68"/>
      <c r="S5222" s="35"/>
      <c r="T5222" s="69" t="s">
        <v>227</v>
      </c>
      <c r="U5222" s="92"/>
      <c r="V5222" s="70">
        <f>SUM(V5223:V5224)</f>
        <v>0</v>
      </c>
      <c r="X5222" s="447">
        <f>SUM(X5223:X5224)</f>
        <v>14000</v>
      </c>
      <c r="Z5222" s="447">
        <f>SUM(Z5223:Z5224)</f>
        <v>1100</v>
      </c>
      <c r="AB5222" s="447">
        <f>SUM(AB5223:AB5224)</f>
        <v>1100</v>
      </c>
      <c r="AD5222" s="447">
        <f>SUM(AD5223:AD5224)</f>
        <v>1000</v>
      </c>
      <c r="AF5222" s="447">
        <f>SUM(AF5223:AF5224)</f>
        <v>5600</v>
      </c>
      <c r="AH5222" s="447">
        <f t="shared" si="981"/>
        <v>6600</v>
      </c>
      <c r="AI5222" s="8"/>
      <c r="AJ5222" s="447">
        <f>SUM(AJ5223:AJ5224)</f>
        <v>280</v>
      </c>
      <c r="AK5222" s="71"/>
      <c r="AL5222" s="447">
        <f>SUM(AL5223:AL5224)</f>
        <v>3500</v>
      </c>
      <c r="AM5222" s="447"/>
      <c r="AN5222" s="447">
        <f>SUM(AN5223:AN5224)</f>
        <v>4500</v>
      </c>
      <c r="AO5222" s="447"/>
      <c r="AP5222" s="447">
        <f>SUM(AP5223:AP5224)</f>
        <v>4500</v>
      </c>
      <c r="AQ5222" s="447"/>
    </row>
    <row r="5223" spans="2:43" ht="18" customHeight="1" x14ac:dyDescent="0.2">
      <c r="B5223" s="4"/>
      <c r="C5223" s="117"/>
      <c r="D5223" s="117"/>
      <c r="E5223" s="117"/>
      <c r="F5223" s="48"/>
      <c r="G5223" s="11"/>
      <c r="H5223" s="117"/>
      <c r="I5223" s="124"/>
      <c r="J5223" s="124"/>
      <c r="K5223" s="144"/>
      <c r="L5223" s="11"/>
      <c r="M5223" s="143"/>
      <c r="N5223" s="42"/>
      <c r="O5223" s="128"/>
      <c r="P5223" s="130"/>
      <c r="Q5223" s="130"/>
      <c r="R5223" s="72" t="s">
        <v>3</v>
      </c>
      <c r="S5223" s="181"/>
      <c r="T5223" s="73" t="s">
        <v>78</v>
      </c>
      <c r="V5223" s="74">
        <v>0</v>
      </c>
      <c r="X5223" s="74">
        <v>0</v>
      </c>
      <c r="Z5223" s="74">
        <v>0</v>
      </c>
      <c r="AB5223" s="74">
        <v>0</v>
      </c>
      <c r="AD5223" s="74">
        <v>0</v>
      </c>
      <c r="AF5223" s="74">
        <v>600</v>
      </c>
      <c r="AH5223" s="74">
        <f t="shared" si="981"/>
        <v>600</v>
      </c>
      <c r="AI5223" s="446"/>
      <c r="AJ5223" s="74">
        <v>0</v>
      </c>
      <c r="AK5223" s="8"/>
      <c r="AL5223" s="74">
        <v>1500</v>
      </c>
      <c r="AM5223" s="74"/>
      <c r="AN5223" s="74">
        <v>2000</v>
      </c>
      <c r="AO5223" s="74"/>
      <c r="AP5223" s="74">
        <v>2000</v>
      </c>
      <c r="AQ5223" s="74"/>
    </row>
    <row r="5224" spans="2:43" ht="18" customHeight="1" x14ac:dyDescent="0.2">
      <c r="B5224" s="4"/>
      <c r="C5224" s="117"/>
      <c r="D5224" s="117"/>
      <c r="E5224" s="117"/>
      <c r="F5224" s="48"/>
      <c r="G5224" s="11"/>
      <c r="H5224" s="117"/>
      <c r="I5224" s="124"/>
      <c r="J5224" s="124"/>
      <c r="K5224" s="144"/>
      <c r="L5224" s="11"/>
      <c r="M5224" s="143"/>
      <c r="N5224" s="42"/>
      <c r="O5224" s="128"/>
      <c r="P5224" s="130"/>
      <c r="Q5224" s="130"/>
      <c r="R5224" s="72" t="s">
        <v>0</v>
      </c>
      <c r="S5224" s="181"/>
      <c r="T5224" s="73" t="s">
        <v>228</v>
      </c>
      <c r="V5224" s="74">
        <v>0</v>
      </c>
      <c r="X5224" s="74">
        <v>14000</v>
      </c>
      <c r="Z5224" s="74">
        <v>1100</v>
      </c>
      <c r="AB5224" s="74">
        <v>1100</v>
      </c>
      <c r="AD5224" s="74">
        <v>1000</v>
      </c>
      <c r="AF5224" s="74">
        <v>5000</v>
      </c>
      <c r="AH5224" s="74">
        <f t="shared" si="981"/>
        <v>6000</v>
      </c>
      <c r="AI5224" s="8"/>
      <c r="AJ5224" s="74">
        <f t="shared" ref="AJ5224" si="992">CEILING(AB5224*25/100,10)</f>
        <v>280</v>
      </c>
      <c r="AK5224" s="8"/>
      <c r="AL5224" s="74">
        <v>2000</v>
      </c>
      <c r="AM5224" s="74"/>
      <c r="AN5224" s="74">
        <v>2500</v>
      </c>
      <c r="AO5224" s="74"/>
      <c r="AP5224" s="74">
        <v>2500</v>
      </c>
      <c r="AQ5224" s="74"/>
    </row>
    <row r="5225" spans="2:43" ht="18" customHeight="1" x14ac:dyDescent="0.2">
      <c r="B5225" s="4"/>
      <c r="C5225" s="117"/>
      <c r="D5225" s="117"/>
      <c r="E5225" s="117"/>
      <c r="F5225" s="48"/>
      <c r="G5225" s="11"/>
      <c r="H5225" s="117"/>
      <c r="I5225" s="124"/>
      <c r="J5225" s="124"/>
      <c r="K5225" s="144"/>
      <c r="L5225" s="11"/>
      <c r="M5225" s="143"/>
      <c r="N5225" s="42"/>
      <c r="O5225" s="128"/>
      <c r="P5225" s="130"/>
      <c r="Q5225" s="131">
        <v>3</v>
      </c>
      <c r="R5225" s="84"/>
      <c r="S5225" s="250"/>
      <c r="T5225" s="69" t="s">
        <v>79</v>
      </c>
      <c r="U5225" s="92"/>
      <c r="V5225" s="70">
        <f>SUM(V5226:V5227)</f>
        <v>0</v>
      </c>
      <c r="X5225" s="447">
        <f>SUM(X5226:X5227)</f>
        <v>0</v>
      </c>
      <c r="Z5225" s="447">
        <f>SUM(Z5226:Z5227)</f>
        <v>0</v>
      </c>
      <c r="AB5225" s="447">
        <f>SUM(AB5226:AB5227)</f>
        <v>0</v>
      </c>
      <c r="AD5225" s="447">
        <f>SUM(AD5226:AD5227)</f>
        <v>0</v>
      </c>
      <c r="AF5225" s="447">
        <f>SUM(AF5226:AF5227)</f>
        <v>122000</v>
      </c>
      <c r="AH5225" s="447">
        <f t="shared" si="981"/>
        <v>122000</v>
      </c>
      <c r="AI5225" s="8"/>
      <c r="AJ5225" s="447">
        <f>SUM(AJ5226:AJ5227)</f>
        <v>0</v>
      </c>
      <c r="AK5225" s="71"/>
      <c r="AL5225" s="447">
        <f>SUM(AL5226:AL5227)</f>
        <v>202500</v>
      </c>
      <c r="AM5225" s="447"/>
      <c r="AN5225" s="447">
        <f>SUM(AN5226:AN5227)</f>
        <v>205500</v>
      </c>
      <c r="AO5225" s="447"/>
      <c r="AP5225" s="447">
        <f>SUM(AP5226:AP5227)</f>
        <v>205500</v>
      </c>
      <c r="AQ5225" s="447"/>
    </row>
    <row r="5226" spans="2:43" ht="18" customHeight="1" x14ac:dyDescent="0.2">
      <c r="B5226" s="4"/>
      <c r="C5226" s="117"/>
      <c r="D5226" s="117"/>
      <c r="E5226" s="117"/>
      <c r="F5226" s="48"/>
      <c r="G5226" s="11"/>
      <c r="H5226" s="117"/>
      <c r="I5226" s="124"/>
      <c r="J5226" s="124"/>
      <c r="K5226" s="144"/>
      <c r="L5226" s="11"/>
      <c r="M5226" s="143"/>
      <c r="N5226" s="42"/>
      <c r="O5226" s="128"/>
      <c r="P5226" s="130"/>
      <c r="Q5226" s="130"/>
      <c r="R5226" s="72" t="s">
        <v>3</v>
      </c>
      <c r="S5226" s="181"/>
      <c r="T5226" s="73" t="s">
        <v>80</v>
      </c>
      <c r="V5226" s="74">
        <v>0</v>
      </c>
      <c r="X5226" s="74">
        <v>0</v>
      </c>
      <c r="Z5226" s="74">
        <v>0</v>
      </c>
      <c r="AB5226" s="74">
        <v>0</v>
      </c>
      <c r="AD5226" s="74">
        <v>0</v>
      </c>
      <c r="AF5226" s="74">
        <v>70000</v>
      </c>
      <c r="AH5226" s="74">
        <f t="shared" si="981"/>
        <v>70000</v>
      </c>
      <c r="AI5226" s="446"/>
      <c r="AJ5226" s="74">
        <v>0</v>
      </c>
      <c r="AK5226" s="8"/>
      <c r="AL5226" s="74">
        <v>42500</v>
      </c>
      <c r="AM5226" s="74"/>
      <c r="AN5226" s="74">
        <v>43500</v>
      </c>
      <c r="AO5226" s="74"/>
      <c r="AP5226" s="74">
        <v>43500</v>
      </c>
      <c r="AQ5226" s="74"/>
    </row>
    <row r="5227" spans="2:43" ht="18" customHeight="1" x14ac:dyDescent="0.2">
      <c r="B5227" s="4"/>
      <c r="C5227" s="117"/>
      <c r="D5227" s="117"/>
      <c r="E5227" s="117"/>
      <c r="F5227" s="48"/>
      <c r="G5227" s="11"/>
      <c r="H5227" s="117"/>
      <c r="I5227" s="124"/>
      <c r="J5227" s="124"/>
      <c r="K5227" s="144"/>
      <c r="L5227" s="11"/>
      <c r="M5227" s="143"/>
      <c r="N5227" s="42"/>
      <c r="O5227" s="128"/>
      <c r="P5227" s="130"/>
      <c r="Q5227" s="130"/>
      <c r="R5227" s="72" t="s">
        <v>18</v>
      </c>
      <c r="S5227" s="181"/>
      <c r="T5227" s="73" t="s">
        <v>82</v>
      </c>
      <c r="V5227" s="74">
        <v>0</v>
      </c>
      <c r="X5227" s="74">
        <v>0</v>
      </c>
      <c r="Z5227" s="74">
        <v>0</v>
      </c>
      <c r="AB5227" s="74">
        <v>0</v>
      </c>
      <c r="AD5227" s="74">
        <v>0</v>
      </c>
      <c r="AF5227" s="74">
        <v>52000</v>
      </c>
      <c r="AH5227" s="74">
        <f t="shared" si="981"/>
        <v>52000</v>
      </c>
      <c r="AI5227" s="8"/>
      <c r="AJ5227" s="74">
        <v>0</v>
      </c>
      <c r="AK5227" s="8"/>
      <c r="AL5227" s="74">
        <v>160000</v>
      </c>
      <c r="AM5227" s="74"/>
      <c r="AN5227" s="74">
        <v>162000</v>
      </c>
      <c r="AO5227" s="74"/>
      <c r="AP5227" s="74">
        <v>162000</v>
      </c>
      <c r="AQ5227" s="74"/>
    </row>
    <row r="5228" spans="2:43" ht="18" hidden="1" customHeight="1" x14ac:dyDescent="0.2">
      <c r="B5228" s="4"/>
      <c r="C5228" s="117"/>
      <c r="D5228" s="117"/>
      <c r="E5228" s="117"/>
      <c r="F5228" s="48"/>
      <c r="G5228" s="11"/>
      <c r="H5228" s="117"/>
      <c r="I5228" s="124"/>
      <c r="J5228" s="124"/>
      <c r="K5228" s="144"/>
      <c r="L5228" s="11"/>
      <c r="M5228" s="143"/>
      <c r="N5228" s="42"/>
      <c r="O5228" s="128"/>
      <c r="P5228" s="130"/>
      <c r="Q5228" s="131">
        <v>5</v>
      </c>
      <c r="R5228" s="68"/>
      <c r="S5228" s="35"/>
      <c r="T5228" s="69" t="s">
        <v>48</v>
      </c>
      <c r="U5228" s="92"/>
      <c r="V5228" s="70">
        <f>SUM(V5229:V5230)</f>
        <v>0</v>
      </c>
      <c r="X5228" s="70">
        <f>SUM(X5229:X5230)</f>
        <v>0</v>
      </c>
      <c r="Z5228" s="70">
        <f>SUM(Z5229:Z5230)</f>
        <v>0</v>
      </c>
      <c r="AB5228" s="70">
        <f>SUM(AB5229:AB5230)</f>
        <v>0</v>
      </c>
      <c r="AD5228" s="70">
        <f>SUM(AD5229:AD5230)</f>
        <v>0</v>
      </c>
      <c r="AF5228" s="70">
        <f>SUM(AF5229:AF5230)</f>
        <v>0</v>
      </c>
      <c r="AH5228" s="70">
        <f t="shared" si="981"/>
        <v>0</v>
      </c>
      <c r="AI5228" s="8"/>
      <c r="AJ5228" s="447">
        <f>SUM(AJ5229:AJ5230)</f>
        <v>0</v>
      </c>
      <c r="AK5228" s="71"/>
      <c r="AL5228" s="447">
        <f>SUM(AL5229:AL5230)</f>
        <v>0</v>
      </c>
      <c r="AM5228" s="447"/>
      <c r="AN5228" s="447">
        <f>SUM(AN5229:AN5230)</f>
        <v>0</v>
      </c>
      <c r="AO5228" s="70"/>
      <c r="AP5228" s="447">
        <f>SUM(AP5229:AP5230)</f>
        <v>0</v>
      </c>
      <c r="AQ5228" s="70"/>
    </row>
    <row r="5229" spans="2:43" ht="18" hidden="1" customHeight="1" x14ac:dyDescent="0.2">
      <c r="B5229" s="4"/>
      <c r="C5229" s="117"/>
      <c r="D5229" s="117"/>
      <c r="E5229" s="117"/>
      <c r="F5229" s="48"/>
      <c r="G5229" s="11"/>
      <c r="H5229" s="117"/>
      <c r="I5229" s="124"/>
      <c r="J5229" s="124"/>
      <c r="K5229" s="144"/>
      <c r="L5229" s="11"/>
      <c r="M5229" s="143"/>
      <c r="N5229" s="42"/>
      <c r="O5229" s="128"/>
      <c r="P5229" s="130"/>
      <c r="Q5229" s="130"/>
      <c r="R5229" s="72" t="s">
        <v>3</v>
      </c>
      <c r="S5229" s="181"/>
      <c r="T5229" s="73" t="s">
        <v>551</v>
      </c>
      <c r="V5229" s="74">
        <v>0</v>
      </c>
      <c r="X5229" s="74">
        <v>0</v>
      </c>
      <c r="Z5229" s="74">
        <v>0</v>
      </c>
      <c r="AB5229" s="74">
        <v>0</v>
      </c>
      <c r="AD5229" s="74">
        <v>0</v>
      </c>
      <c r="AF5229" s="74">
        <v>0</v>
      </c>
      <c r="AH5229" s="74">
        <f t="shared" si="981"/>
        <v>0</v>
      </c>
      <c r="AI5229" s="446"/>
      <c r="AJ5229" s="74">
        <v>0</v>
      </c>
      <c r="AK5229" s="8"/>
      <c r="AL5229" s="74">
        <v>0</v>
      </c>
      <c r="AM5229" s="74"/>
      <c r="AN5229" s="74">
        <v>0</v>
      </c>
      <c r="AO5229" s="74"/>
      <c r="AP5229" s="74">
        <v>0</v>
      </c>
      <c r="AQ5229" s="74"/>
    </row>
    <row r="5230" spans="2:43" ht="18" hidden="1" customHeight="1" x14ac:dyDescent="0.2">
      <c r="B5230" s="4"/>
      <c r="C5230" s="117"/>
      <c r="D5230" s="117"/>
      <c r="E5230" s="117"/>
      <c r="F5230" s="48"/>
      <c r="G5230" s="11"/>
      <c r="H5230" s="117"/>
      <c r="I5230" s="124"/>
      <c r="J5230" s="124"/>
      <c r="K5230" s="144"/>
      <c r="L5230" s="11"/>
      <c r="M5230" s="143"/>
      <c r="N5230" s="42"/>
      <c r="O5230" s="128"/>
      <c r="P5230" s="130"/>
      <c r="Q5230" s="130"/>
      <c r="R5230" s="72">
        <v>2</v>
      </c>
      <c r="S5230" s="181"/>
      <c r="T5230" s="73" t="s">
        <v>602</v>
      </c>
      <c r="V5230" s="74">
        <v>0</v>
      </c>
      <c r="X5230" s="74">
        <v>0</v>
      </c>
      <c r="Z5230" s="74">
        <v>0</v>
      </c>
      <c r="AB5230" s="74">
        <v>0</v>
      </c>
      <c r="AD5230" s="74">
        <v>0</v>
      </c>
      <c r="AF5230" s="74">
        <v>0</v>
      </c>
      <c r="AH5230" s="74">
        <f t="shared" si="981"/>
        <v>0</v>
      </c>
      <c r="AI5230" s="8"/>
      <c r="AJ5230" s="74">
        <v>0</v>
      </c>
      <c r="AK5230" s="8"/>
      <c r="AL5230" s="74">
        <v>0</v>
      </c>
      <c r="AM5230" s="74"/>
      <c r="AN5230" s="74">
        <v>0</v>
      </c>
      <c r="AO5230" s="74"/>
      <c r="AP5230" s="74">
        <v>0</v>
      </c>
      <c r="AQ5230" s="74"/>
    </row>
    <row r="5231" spans="2:43" ht="18" customHeight="1" x14ac:dyDescent="0.2">
      <c r="B5231" s="4"/>
      <c r="C5231" s="117"/>
      <c r="D5231" s="117"/>
      <c r="E5231" s="117"/>
      <c r="F5231" s="48"/>
      <c r="G5231" s="11"/>
      <c r="H5231" s="117"/>
      <c r="I5231" s="124"/>
      <c r="J5231" s="124"/>
      <c r="K5231" s="144"/>
      <c r="L5231" s="11"/>
      <c r="M5231" s="143"/>
      <c r="N5231" s="42"/>
      <c r="O5231" s="128"/>
      <c r="P5231" s="130"/>
      <c r="Q5231" s="131">
        <v>6</v>
      </c>
      <c r="R5231" s="84"/>
      <c r="S5231" s="250"/>
      <c r="T5231" s="69" t="s">
        <v>19</v>
      </c>
      <c r="U5231" s="92"/>
      <c r="V5231" s="70">
        <f>SUM(V5232:V5233)</f>
        <v>0</v>
      </c>
      <c r="X5231" s="70">
        <f>SUM(X5232:X5233)</f>
        <v>4500</v>
      </c>
      <c r="Z5231" s="70">
        <f>SUM(Z5232:Z5233)</f>
        <v>3500</v>
      </c>
      <c r="AB5231" s="70">
        <f>SUM(AB5232:AB5233)</f>
        <v>6000</v>
      </c>
      <c r="AD5231" s="70">
        <f>SUM(AD5232:AD5233)</f>
        <v>8300</v>
      </c>
      <c r="AF5231" s="70">
        <f>SUM(AF5232:AF5233)</f>
        <v>0</v>
      </c>
      <c r="AH5231" s="70">
        <f t="shared" si="981"/>
        <v>8300</v>
      </c>
      <c r="AI5231" s="8"/>
      <c r="AJ5231" s="447">
        <f>SUM(AJ5232:AJ5233)</f>
        <v>1500</v>
      </c>
      <c r="AK5231" s="71"/>
      <c r="AL5231" s="447">
        <f>SUM(AL5232:AL5233)</f>
        <v>1000</v>
      </c>
      <c r="AM5231" s="447"/>
      <c r="AN5231" s="447">
        <f>SUM(AN5232:AN5233)</f>
        <v>1500</v>
      </c>
      <c r="AO5231" s="70"/>
      <c r="AP5231" s="447">
        <f>SUM(AP5232:AP5233)</f>
        <v>1500</v>
      </c>
      <c r="AQ5231" s="70"/>
    </row>
    <row r="5232" spans="2:43" ht="18" customHeight="1" x14ac:dyDescent="0.2">
      <c r="B5232" s="4"/>
      <c r="C5232" s="117"/>
      <c r="D5232" s="117"/>
      <c r="E5232" s="117"/>
      <c r="F5232" s="48"/>
      <c r="G5232" s="11"/>
      <c r="H5232" s="117"/>
      <c r="I5232" s="124"/>
      <c r="J5232" s="124"/>
      <c r="K5232" s="144"/>
      <c r="L5232" s="11"/>
      <c r="M5232" s="143"/>
      <c r="N5232" s="42"/>
      <c r="O5232" s="128"/>
      <c r="P5232" s="130"/>
      <c r="Q5232" s="130"/>
      <c r="R5232" s="72" t="s">
        <v>3</v>
      </c>
      <c r="S5232" s="181"/>
      <c r="T5232" s="73" t="s">
        <v>243</v>
      </c>
      <c r="V5232" s="74">
        <v>0</v>
      </c>
      <c r="X5232" s="74">
        <v>4500</v>
      </c>
      <c r="Z5232" s="74">
        <v>3500</v>
      </c>
      <c r="AB5232" s="74">
        <v>6000</v>
      </c>
      <c r="AD5232" s="74">
        <v>8300</v>
      </c>
      <c r="AF5232" s="74">
        <v>0</v>
      </c>
      <c r="AH5232" s="74">
        <f t="shared" si="981"/>
        <v>8300</v>
      </c>
      <c r="AI5232" s="446"/>
      <c r="AJ5232" s="74">
        <f t="shared" ref="AJ5232" si="993">CEILING(AB5232*25/100,10)</f>
        <v>1500</v>
      </c>
      <c r="AK5232" s="8"/>
      <c r="AL5232" s="74">
        <v>1000</v>
      </c>
      <c r="AM5232" s="74"/>
      <c r="AN5232" s="74">
        <v>1500</v>
      </c>
      <c r="AO5232" s="74"/>
      <c r="AP5232" s="74">
        <v>1500</v>
      </c>
      <c r="AQ5232" s="74"/>
    </row>
    <row r="5233" spans="2:43" ht="18" hidden="1" customHeight="1" x14ac:dyDescent="0.2">
      <c r="B5233" s="4"/>
      <c r="C5233" s="117"/>
      <c r="D5233" s="117"/>
      <c r="E5233" s="117"/>
      <c r="F5233" s="48"/>
      <c r="G5233" s="11"/>
      <c r="H5233" s="117"/>
      <c r="I5233" s="124"/>
      <c r="J5233" s="124"/>
      <c r="K5233" s="144"/>
      <c r="L5233" s="11"/>
      <c r="M5233" s="143"/>
      <c r="N5233" s="42"/>
      <c r="O5233" s="128"/>
      <c r="P5233" s="130"/>
      <c r="Q5233" s="130"/>
      <c r="R5233" s="72">
        <v>90</v>
      </c>
      <c r="S5233" s="181"/>
      <c r="T5233" s="73" t="s">
        <v>225</v>
      </c>
      <c r="V5233" s="74">
        <v>0</v>
      </c>
      <c r="X5233" s="74">
        <v>0</v>
      </c>
      <c r="Z5233" s="74">
        <v>0</v>
      </c>
      <c r="AB5233" s="74">
        <v>0</v>
      </c>
      <c r="AD5233" s="74">
        <v>0</v>
      </c>
      <c r="AF5233" s="74">
        <v>0</v>
      </c>
      <c r="AH5233" s="74">
        <f t="shared" si="981"/>
        <v>0</v>
      </c>
      <c r="AI5233" s="8"/>
      <c r="AJ5233" s="74">
        <v>0</v>
      </c>
      <c r="AK5233" s="8"/>
      <c r="AL5233" s="74">
        <v>0</v>
      </c>
      <c r="AM5233" s="74"/>
      <c r="AN5233" s="74">
        <v>0</v>
      </c>
      <c r="AO5233" s="74"/>
      <c r="AP5233" s="74">
        <v>0</v>
      </c>
      <c r="AQ5233" s="74"/>
    </row>
    <row r="5234" spans="2:43" ht="18" customHeight="1" x14ac:dyDescent="0.2">
      <c r="B5234" s="4"/>
      <c r="C5234" s="117"/>
      <c r="D5234" s="117"/>
      <c r="E5234" s="117"/>
      <c r="F5234" s="48"/>
      <c r="G5234" s="11"/>
      <c r="H5234" s="117"/>
      <c r="I5234" s="124"/>
      <c r="J5234" s="124"/>
      <c r="K5234" s="144"/>
      <c r="L5234" s="11"/>
      <c r="M5234" s="143"/>
      <c r="N5234" s="42"/>
      <c r="O5234" s="128"/>
      <c r="P5234" s="129">
        <v>3</v>
      </c>
      <c r="Q5234" s="129"/>
      <c r="R5234" s="64"/>
      <c r="S5234" s="234"/>
      <c r="T5234" s="65" t="s">
        <v>215</v>
      </c>
      <c r="U5234" s="155"/>
      <c r="V5234" s="66">
        <f>V5235+V5237+V5239</f>
        <v>0</v>
      </c>
      <c r="X5234" s="66">
        <f>X5235+X5237+X5239</f>
        <v>8500</v>
      </c>
      <c r="Z5234" s="66">
        <f>Z5235+Z5237+Z5239</f>
        <v>2370</v>
      </c>
      <c r="AB5234" s="66">
        <f>AB5235+AB5237+AB5239</f>
        <v>2000</v>
      </c>
      <c r="AD5234" s="66">
        <f>AD5235+AD5237+AD5239</f>
        <v>2100</v>
      </c>
      <c r="AF5234" s="66">
        <f>AF5235+AF5237+AF5239</f>
        <v>1400</v>
      </c>
      <c r="AH5234" s="66">
        <f t="shared" si="981"/>
        <v>3500</v>
      </c>
      <c r="AI5234" s="8"/>
      <c r="AJ5234" s="66">
        <f>AJ5235+AJ5237+AJ5239</f>
        <v>500</v>
      </c>
      <c r="AK5234" s="67"/>
      <c r="AL5234" s="66">
        <f>AL5235+AL5237+AL5239</f>
        <v>1950</v>
      </c>
      <c r="AM5234" s="66"/>
      <c r="AN5234" s="66">
        <f>AN5235+AN5237+AN5239</f>
        <v>2080</v>
      </c>
      <c r="AO5234" s="66"/>
      <c r="AP5234" s="66">
        <f>AP5235+AP5237+AP5239</f>
        <v>2080</v>
      </c>
      <c r="AQ5234" s="66"/>
    </row>
    <row r="5235" spans="2:43" ht="18" customHeight="1" x14ac:dyDescent="0.2">
      <c r="B5235" s="4"/>
      <c r="C5235" s="117"/>
      <c r="D5235" s="117"/>
      <c r="E5235" s="117"/>
      <c r="F5235" s="48"/>
      <c r="G5235" s="11"/>
      <c r="H5235" s="117"/>
      <c r="I5235" s="124"/>
      <c r="J5235" s="124"/>
      <c r="K5235" s="144"/>
      <c r="L5235" s="11"/>
      <c r="M5235" s="143"/>
      <c r="N5235" s="42"/>
      <c r="O5235" s="128"/>
      <c r="P5235" s="130"/>
      <c r="Q5235" s="131">
        <v>1</v>
      </c>
      <c r="R5235" s="68"/>
      <c r="S5235" s="35"/>
      <c r="T5235" s="69" t="s">
        <v>20</v>
      </c>
      <c r="U5235" s="92"/>
      <c r="V5235" s="70">
        <f>SUM(V5236)</f>
        <v>0</v>
      </c>
      <c r="X5235" s="447">
        <f>SUM(X5236)</f>
        <v>5000</v>
      </c>
      <c r="Z5235" s="447">
        <f>SUM(Z5236)</f>
        <v>1030</v>
      </c>
      <c r="AB5235" s="447">
        <f>SUM(AB5236)</f>
        <v>0</v>
      </c>
      <c r="AD5235" s="447">
        <f>SUM(AD5236)</f>
        <v>0</v>
      </c>
      <c r="AF5235" s="447">
        <f>SUM(AF5236)</f>
        <v>0</v>
      </c>
      <c r="AH5235" s="447">
        <f t="shared" si="981"/>
        <v>0</v>
      </c>
      <c r="AI5235" s="67"/>
      <c r="AJ5235" s="447">
        <f>SUM(AJ5236)</f>
        <v>0</v>
      </c>
      <c r="AK5235" s="71"/>
      <c r="AL5235" s="447">
        <f>SUM(AL5236)</f>
        <v>690</v>
      </c>
      <c r="AM5235" s="447"/>
      <c r="AN5235" s="447">
        <f>SUM(AN5236)</f>
        <v>730</v>
      </c>
      <c r="AO5235" s="447"/>
      <c r="AP5235" s="447">
        <f>SUM(AP5236)</f>
        <v>730</v>
      </c>
      <c r="AQ5235" s="447"/>
    </row>
    <row r="5236" spans="2:43" ht="18" customHeight="1" x14ac:dyDescent="0.2">
      <c r="B5236" s="4"/>
      <c r="C5236" s="117"/>
      <c r="D5236" s="117"/>
      <c r="E5236" s="117"/>
      <c r="F5236" s="48"/>
      <c r="G5236" s="11"/>
      <c r="H5236" s="117"/>
      <c r="I5236" s="124"/>
      <c r="J5236" s="124"/>
      <c r="K5236" s="144"/>
      <c r="L5236" s="11"/>
      <c r="M5236" s="143"/>
      <c r="N5236" s="42"/>
      <c r="O5236" s="128"/>
      <c r="P5236" s="130"/>
      <c r="Q5236" s="131"/>
      <c r="R5236" s="72" t="s">
        <v>3</v>
      </c>
      <c r="S5236" s="181"/>
      <c r="T5236" s="73" t="s">
        <v>20</v>
      </c>
      <c r="V5236" s="74">
        <v>0</v>
      </c>
      <c r="X5236" s="74">
        <v>5000</v>
      </c>
      <c r="Z5236" s="74">
        <v>1030</v>
      </c>
      <c r="AB5236" s="74">
        <v>0</v>
      </c>
      <c r="AD5236" s="74">
        <v>0</v>
      </c>
      <c r="AF5236" s="74">
        <v>0</v>
      </c>
      <c r="AH5236" s="74">
        <f t="shared" si="981"/>
        <v>0</v>
      </c>
      <c r="AI5236" s="446"/>
      <c r="AJ5236" s="74">
        <v>0</v>
      </c>
      <c r="AK5236" s="8"/>
      <c r="AL5236" s="74">
        <v>690</v>
      </c>
      <c r="AM5236" s="74"/>
      <c r="AN5236" s="74">
        <v>730</v>
      </c>
      <c r="AO5236" s="74"/>
      <c r="AP5236" s="74">
        <v>730</v>
      </c>
      <c r="AQ5236" s="74"/>
    </row>
    <row r="5237" spans="2:43" ht="18" customHeight="1" x14ac:dyDescent="0.2">
      <c r="B5237" s="4"/>
      <c r="C5237" s="117"/>
      <c r="D5237" s="117"/>
      <c r="E5237" s="117"/>
      <c r="F5237" s="48"/>
      <c r="G5237" s="11"/>
      <c r="H5237" s="117"/>
      <c r="I5237" s="124"/>
      <c r="J5237" s="124"/>
      <c r="K5237" s="144"/>
      <c r="L5237" s="11"/>
      <c r="M5237" s="143"/>
      <c r="N5237" s="42"/>
      <c r="O5237" s="128"/>
      <c r="P5237" s="130"/>
      <c r="Q5237" s="131">
        <v>2</v>
      </c>
      <c r="R5237" s="68"/>
      <c r="S5237" s="35"/>
      <c r="T5237" s="69" t="s">
        <v>21</v>
      </c>
      <c r="U5237" s="92"/>
      <c r="V5237" s="70">
        <f>V5238</f>
        <v>0</v>
      </c>
      <c r="X5237" s="447">
        <f>X5238</f>
        <v>2500</v>
      </c>
      <c r="Z5237" s="447">
        <f>Z5238</f>
        <v>590</v>
      </c>
      <c r="AB5237" s="447">
        <f>AB5238</f>
        <v>2000</v>
      </c>
      <c r="AD5237" s="447">
        <f>AD5238</f>
        <v>2100</v>
      </c>
      <c r="AF5237" s="447">
        <f>AF5238</f>
        <v>1400</v>
      </c>
      <c r="AH5237" s="447">
        <f t="shared" si="981"/>
        <v>3500</v>
      </c>
      <c r="AI5237" s="8"/>
      <c r="AJ5237" s="447">
        <f>AJ5238</f>
        <v>500</v>
      </c>
      <c r="AK5237" s="71"/>
      <c r="AL5237" s="447">
        <f>AL5238</f>
        <v>730</v>
      </c>
      <c r="AM5237" s="447"/>
      <c r="AN5237" s="447">
        <f>AN5238</f>
        <v>780</v>
      </c>
      <c r="AO5237" s="447"/>
      <c r="AP5237" s="447">
        <f>AP5238</f>
        <v>780</v>
      </c>
      <c r="AQ5237" s="447"/>
    </row>
    <row r="5238" spans="2:43" ht="18" customHeight="1" x14ac:dyDescent="0.2">
      <c r="B5238" s="4"/>
      <c r="C5238" s="117"/>
      <c r="D5238" s="117"/>
      <c r="E5238" s="117"/>
      <c r="F5238" s="48"/>
      <c r="G5238" s="11"/>
      <c r="H5238" s="117"/>
      <c r="I5238" s="124"/>
      <c r="J5238" s="124"/>
      <c r="K5238" s="144"/>
      <c r="L5238" s="11"/>
      <c r="M5238" s="143"/>
      <c r="N5238" s="42"/>
      <c r="O5238" s="128"/>
      <c r="P5238" s="130"/>
      <c r="Q5238" s="130"/>
      <c r="R5238" s="72" t="s">
        <v>3</v>
      </c>
      <c r="S5238" s="181"/>
      <c r="T5238" s="73" t="s">
        <v>21</v>
      </c>
      <c r="V5238" s="74">
        <v>0</v>
      </c>
      <c r="X5238" s="74">
        <v>2500</v>
      </c>
      <c r="Z5238" s="74">
        <v>590</v>
      </c>
      <c r="AB5238" s="74">
        <v>2000</v>
      </c>
      <c r="AD5238" s="74">
        <v>2100</v>
      </c>
      <c r="AF5238" s="74">
        <v>1400</v>
      </c>
      <c r="AH5238" s="74">
        <f t="shared" si="981"/>
        <v>3500</v>
      </c>
      <c r="AI5238" s="446"/>
      <c r="AJ5238" s="74">
        <f t="shared" ref="AJ5238" si="994">CEILING(AB5238*25/100,10)</f>
        <v>500</v>
      </c>
      <c r="AK5238" s="8"/>
      <c r="AL5238" s="74">
        <v>730</v>
      </c>
      <c r="AM5238" s="74"/>
      <c r="AN5238" s="74">
        <v>780</v>
      </c>
      <c r="AO5238" s="74"/>
      <c r="AP5238" s="74">
        <v>780</v>
      </c>
      <c r="AQ5238" s="74"/>
    </row>
    <row r="5239" spans="2:43" ht="18" customHeight="1" x14ac:dyDescent="0.2">
      <c r="B5239" s="4"/>
      <c r="C5239" s="117"/>
      <c r="D5239" s="117"/>
      <c r="E5239" s="117"/>
      <c r="F5239" s="48"/>
      <c r="G5239" s="11"/>
      <c r="H5239" s="117"/>
      <c r="I5239" s="124"/>
      <c r="J5239" s="124"/>
      <c r="K5239" s="144"/>
      <c r="L5239" s="11"/>
      <c r="M5239" s="143"/>
      <c r="N5239" s="42"/>
      <c r="O5239" s="128"/>
      <c r="P5239" s="130"/>
      <c r="Q5239" s="131">
        <v>3</v>
      </c>
      <c r="R5239" s="68"/>
      <c r="S5239" s="35"/>
      <c r="T5239" s="69" t="s">
        <v>22</v>
      </c>
      <c r="U5239" s="92"/>
      <c r="V5239" s="70">
        <f>V5240</f>
        <v>0</v>
      </c>
      <c r="X5239" s="447">
        <f>X5240</f>
        <v>1000</v>
      </c>
      <c r="Z5239" s="447">
        <f>Z5240</f>
        <v>750</v>
      </c>
      <c r="AB5239" s="447">
        <f>AB5240</f>
        <v>0</v>
      </c>
      <c r="AD5239" s="447">
        <f>AD5240</f>
        <v>0</v>
      </c>
      <c r="AF5239" s="447">
        <f>AF5240</f>
        <v>0</v>
      </c>
      <c r="AH5239" s="447">
        <f t="shared" si="981"/>
        <v>0</v>
      </c>
      <c r="AI5239" s="8"/>
      <c r="AJ5239" s="447">
        <f>AJ5240</f>
        <v>0</v>
      </c>
      <c r="AK5239" s="71"/>
      <c r="AL5239" s="447">
        <f>AL5240</f>
        <v>530</v>
      </c>
      <c r="AM5239" s="447"/>
      <c r="AN5239" s="447">
        <f>AN5240</f>
        <v>570</v>
      </c>
      <c r="AO5239" s="447"/>
      <c r="AP5239" s="447">
        <f>AP5240</f>
        <v>570</v>
      </c>
      <c r="AQ5239" s="447"/>
    </row>
    <row r="5240" spans="2:43" ht="18" customHeight="1" x14ac:dyDescent="0.2">
      <c r="B5240" s="4"/>
      <c r="C5240" s="117"/>
      <c r="D5240" s="117"/>
      <c r="E5240" s="117"/>
      <c r="F5240" s="48"/>
      <c r="G5240" s="11"/>
      <c r="H5240" s="117"/>
      <c r="I5240" s="124"/>
      <c r="J5240" s="124"/>
      <c r="K5240" s="144"/>
      <c r="L5240" s="11"/>
      <c r="M5240" s="143"/>
      <c r="N5240" s="42"/>
      <c r="O5240" s="128"/>
      <c r="P5240" s="130"/>
      <c r="Q5240" s="130"/>
      <c r="R5240" s="72" t="s">
        <v>3</v>
      </c>
      <c r="S5240" s="181"/>
      <c r="T5240" s="73" t="s">
        <v>22</v>
      </c>
      <c r="V5240" s="74">
        <v>0</v>
      </c>
      <c r="X5240" s="74">
        <v>1000</v>
      </c>
      <c r="Z5240" s="74">
        <v>750</v>
      </c>
      <c r="AB5240" s="74">
        <v>0</v>
      </c>
      <c r="AD5240" s="74">
        <v>0</v>
      </c>
      <c r="AF5240" s="74">
        <v>0</v>
      </c>
      <c r="AH5240" s="74">
        <f t="shared" si="981"/>
        <v>0</v>
      </c>
      <c r="AI5240" s="446"/>
      <c r="AJ5240" s="74">
        <v>0</v>
      </c>
      <c r="AK5240" s="8"/>
      <c r="AL5240" s="74">
        <v>530</v>
      </c>
      <c r="AM5240" s="74"/>
      <c r="AN5240" s="74">
        <v>570</v>
      </c>
      <c r="AO5240" s="74"/>
      <c r="AP5240" s="74">
        <v>570</v>
      </c>
      <c r="AQ5240" s="74"/>
    </row>
    <row r="5241" spans="2:43" ht="18" customHeight="1" x14ac:dyDescent="0.2">
      <c r="B5241" s="4"/>
      <c r="C5241" s="117"/>
      <c r="D5241" s="117"/>
      <c r="E5241" s="117"/>
      <c r="F5241" s="48"/>
      <c r="G5241" s="11"/>
      <c r="H5241" s="117"/>
      <c r="I5241" s="124"/>
      <c r="J5241" s="124"/>
      <c r="K5241" s="144"/>
      <c r="L5241" s="11"/>
      <c r="M5241" s="143"/>
      <c r="N5241" s="42"/>
      <c r="O5241" s="128"/>
      <c r="P5241" s="129">
        <v>5</v>
      </c>
      <c r="Q5241" s="129"/>
      <c r="R5241" s="64"/>
      <c r="S5241" s="234"/>
      <c r="T5241" s="65" t="s">
        <v>24</v>
      </c>
      <c r="U5241" s="155"/>
      <c r="V5241" s="66">
        <f>V5242+V5245</f>
        <v>0</v>
      </c>
      <c r="X5241" s="66">
        <f>X5242+X5245</f>
        <v>4000</v>
      </c>
      <c r="Z5241" s="66">
        <f>Z5242+Z5245</f>
        <v>3300</v>
      </c>
      <c r="AB5241" s="66">
        <f>AB5242+AB5245</f>
        <v>2600</v>
      </c>
      <c r="AD5241" s="66">
        <f>AD5242+AD5245</f>
        <v>2800</v>
      </c>
      <c r="AF5241" s="66">
        <f>AF5242+AF5245</f>
        <v>2400</v>
      </c>
      <c r="AH5241" s="66">
        <f t="shared" si="981"/>
        <v>5200</v>
      </c>
      <c r="AI5241" s="8"/>
      <c r="AJ5241" s="66">
        <f>AJ5242+AJ5245</f>
        <v>910</v>
      </c>
      <c r="AK5241" s="67"/>
      <c r="AL5241" s="66">
        <f>AL5242+AL5245</f>
        <v>2500</v>
      </c>
      <c r="AM5241" s="66"/>
      <c r="AN5241" s="66">
        <f>AN5242+AN5245</f>
        <v>3000</v>
      </c>
      <c r="AO5241" s="66"/>
      <c r="AP5241" s="66">
        <f>AP5242+AP5245</f>
        <v>3000</v>
      </c>
      <c r="AQ5241" s="66"/>
    </row>
    <row r="5242" spans="2:43" ht="18" customHeight="1" x14ac:dyDescent="0.2">
      <c r="B5242" s="4"/>
      <c r="C5242" s="117"/>
      <c r="D5242" s="117"/>
      <c r="E5242" s="117"/>
      <c r="F5242" s="48"/>
      <c r="G5242" s="11"/>
      <c r="H5242" s="117"/>
      <c r="I5242" s="124"/>
      <c r="J5242" s="124"/>
      <c r="K5242" s="144"/>
      <c r="L5242" s="11"/>
      <c r="M5242" s="143"/>
      <c r="N5242" s="42"/>
      <c r="O5242" s="128"/>
      <c r="P5242" s="130"/>
      <c r="Q5242" s="131">
        <v>2</v>
      </c>
      <c r="R5242" s="68"/>
      <c r="S5242" s="35"/>
      <c r="T5242" s="69" t="s">
        <v>25</v>
      </c>
      <c r="U5242" s="92"/>
      <c r="V5242" s="70">
        <f>V5243</f>
        <v>0</v>
      </c>
      <c r="X5242" s="447">
        <f>X5243</f>
        <v>4000</v>
      </c>
      <c r="Z5242" s="447">
        <f>Z5243</f>
        <v>3300</v>
      </c>
      <c r="AB5242" s="447">
        <f>AB5243+AB5244</f>
        <v>2600</v>
      </c>
      <c r="AD5242" s="447">
        <f>AD5243+AD5244</f>
        <v>2800</v>
      </c>
      <c r="AF5242" s="447">
        <f>AF5243+AF5244</f>
        <v>2400</v>
      </c>
      <c r="AH5242" s="447">
        <f t="shared" si="981"/>
        <v>5200</v>
      </c>
      <c r="AI5242" s="67"/>
      <c r="AJ5242" s="447">
        <f>AJ5243</f>
        <v>910</v>
      </c>
      <c r="AK5242" s="71"/>
      <c r="AL5242" s="447">
        <f>AL5243</f>
        <v>2500</v>
      </c>
      <c r="AM5242" s="447"/>
      <c r="AN5242" s="447">
        <f>AN5243</f>
        <v>3000</v>
      </c>
      <c r="AO5242" s="447"/>
      <c r="AP5242" s="447">
        <f>AP5243</f>
        <v>3000</v>
      </c>
      <c r="AQ5242" s="447"/>
    </row>
    <row r="5243" spans="2:43" ht="18" customHeight="1" x14ac:dyDescent="0.2">
      <c r="B5243" s="4"/>
      <c r="C5243" s="117"/>
      <c r="D5243" s="117"/>
      <c r="E5243" s="117"/>
      <c r="F5243" s="48"/>
      <c r="G5243" s="11"/>
      <c r="H5243" s="117"/>
      <c r="I5243" s="124"/>
      <c r="J5243" s="124"/>
      <c r="K5243" s="144"/>
      <c r="L5243" s="11"/>
      <c r="M5243" s="143"/>
      <c r="N5243" s="42"/>
      <c r="O5243" s="128"/>
      <c r="P5243" s="130"/>
      <c r="Q5243" s="130"/>
      <c r="R5243" s="72" t="s">
        <v>0</v>
      </c>
      <c r="S5243" s="181"/>
      <c r="T5243" s="73" t="s">
        <v>221</v>
      </c>
      <c r="V5243" s="74">
        <v>0</v>
      </c>
      <c r="X5243" s="74">
        <v>4000</v>
      </c>
      <c r="Z5243" s="829">
        <v>3300</v>
      </c>
      <c r="AB5243" s="74">
        <v>2600</v>
      </c>
      <c r="AD5243" s="74">
        <v>2800</v>
      </c>
      <c r="AF5243" s="74">
        <v>900</v>
      </c>
      <c r="AH5243" s="74">
        <f t="shared" si="981"/>
        <v>3700</v>
      </c>
      <c r="AI5243" s="446"/>
      <c r="AJ5243" s="74">
        <f>CEILING(AB5243*35/100,10)</f>
        <v>910</v>
      </c>
      <c r="AK5243" s="8"/>
      <c r="AL5243" s="74">
        <v>2500</v>
      </c>
      <c r="AM5243" s="74"/>
      <c r="AN5243" s="74">
        <v>3000</v>
      </c>
      <c r="AO5243" s="74"/>
      <c r="AP5243" s="74">
        <v>3000</v>
      </c>
      <c r="AQ5243" s="74"/>
    </row>
    <row r="5244" spans="2:43" ht="18" hidden="1" customHeight="1" x14ac:dyDescent="0.2">
      <c r="B5244" s="4"/>
      <c r="C5244" s="117"/>
      <c r="D5244" s="117"/>
      <c r="E5244" s="117"/>
      <c r="F5244" s="48"/>
      <c r="G5244" s="11"/>
      <c r="H5244" s="117"/>
      <c r="I5244" s="124"/>
      <c r="J5244" s="124"/>
      <c r="K5244" s="144"/>
      <c r="L5244" s="11"/>
      <c r="M5244" s="143"/>
      <c r="N5244" s="42"/>
      <c r="O5244" s="128"/>
      <c r="P5244" s="130"/>
      <c r="Q5244" s="130"/>
      <c r="R5244" s="72">
        <v>3</v>
      </c>
      <c r="S5244" s="181"/>
      <c r="T5244" s="73" t="s">
        <v>230</v>
      </c>
      <c r="V5244" s="74"/>
      <c r="X5244" s="74"/>
      <c r="Z5244" s="829"/>
      <c r="AB5244" s="74">
        <v>0</v>
      </c>
      <c r="AD5244" s="74">
        <v>0</v>
      </c>
      <c r="AF5244" s="74">
        <v>1500</v>
      </c>
      <c r="AH5244" s="74">
        <f t="shared" si="981"/>
        <v>1500</v>
      </c>
      <c r="AI5244" s="8"/>
      <c r="AJ5244" s="74"/>
      <c r="AK5244" s="8"/>
      <c r="AL5244" s="74"/>
      <c r="AM5244" s="74"/>
      <c r="AN5244" s="74"/>
      <c r="AO5244" s="74"/>
      <c r="AP5244" s="74"/>
      <c r="AQ5244" s="74"/>
    </row>
    <row r="5245" spans="2:43" ht="18" hidden="1" customHeight="1" x14ac:dyDescent="0.2">
      <c r="B5245" s="4"/>
      <c r="C5245" s="117"/>
      <c r="D5245" s="117"/>
      <c r="E5245" s="117"/>
      <c r="F5245" s="48"/>
      <c r="G5245" s="11"/>
      <c r="H5245" s="117"/>
      <c r="I5245" s="124"/>
      <c r="J5245" s="124"/>
      <c r="K5245" s="144"/>
      <c r="L5245" s="11"/>
      <c r="M5245" s="143"/>
      <c r="N5245" s="42"/>
      <c r="O5245" s="128"/>
      <c r="P5245" s="130"/>
      <c r="Q5245" s="131">
        <v>9</v>
      </c>
      <c r="R5245" s="68"/>
      <c r="S5245" s="35"/>
      <c r="T5245" s="69" t="s">
        <v>34</v>
      </c>
      <c r="U5245" s="92"/>
      <c r="V5245" s="70">
        <f>V5246</f>
        <v>0</v>
      </c>
      <c r="X5245" s="447">
        <f>X5246</f>
        <v>0</v>
      </c>
      <c r="Z5245" s="447">
        <f>Z5246</f>
        <v>0</v>
      </c>
      <c r="AB5245" s="447">
        <f>AB5246</f>
        <v>0</v>
      </c>
      <c r="AD5245" s="447">
        <f>AD5246</f>
        <v>0</v>
      </c>
      <c r="AF5245" s="447">
        <f>AF5246</f>
        <v>0</v>
      </c>
      <c r="AH5245" s="447">
        <f t="shared" si="981"/>
        <v>0</v>
      </c>
      <c r="AI5245" s="8"/>
      <c r="AJ5245" s="447">
        <f>AJ5246</f>
        <v>0</v>
      </c>
      <c r="AK5245" s="71"/>
      <c r="AL5245" s="447">
        <f>AL5246</f>
        <v>0</v>
      </c>
      <c r="AM5245" s="447"/>
      <c r="AN5245" s="447">
        <f>AN5246</f>
        <v>0</v>
      </c>
      <c r="AO5245" s="447"/>
      <c r="AP5245" s="447">
        <f>AP5246</f>
        <v>0</v>
      </c>
      <c r="AQ5245" s="447"/>
    </row>
    <row r="5246" spans="2:43" ht="18" hidden="1" customHeight="1" x14ac:dyDescent="0.2">
      <c r="B5246" s="4"/>
      <c r="C5246" s="117"/>
      <c r="D5246" s="117"/>
      <c r="E5246" s="117"/>
      <c r="F5246" s="48"/>
      <c r="G5246" s="11"/>
      <c r="H5246" s="117"/>
      <c r="I5246" s="124"/>
      <c r="J5246" s="124"/>
      <c r="K5246" s="144"/>
      <c r="L5246" s="11"/>
      <c r="M5246" s="143"/>
      <c r="N5246" s="42"/>
      <c r="O5246" s="128"/>
      <c r="P5246" s="130"/>
      <c r="Q5246" s="130"/>
      <c r="R5246" s="72">
        <v>3</v>
      </c>
      <c r="S5246" s="181"/>
      <c r="T5246" s="73" t="s">
        <v>436</v>
      </c>
      <c r="V5246" s="74">
        <v>0</v>
      </c>
      <c r="X5246" s="74">
        <v>0</v>
      </c>
      <c r="Z5246" s="74">
        <v>0</v>
      </c>
      <c r="AB5246" s="74">
        <v>0</v>
      </c>
      <c r="AD5246" s="74">
        <v>0</v>
      </c>
      <c r="AF5246" s="74">
        <v>0</v>
      </c>
      <c r="AH5246" s="74">
        <f t="shared" si="981"/>
        <v>0</v>
      </c>
      <c r="AI5246" s="446"/>
      <c r="AJ5246" s="74">
        <v>0</v>
      </c>
      <c r="AK5246" s="8"/>
      <c r="AL5246" s="74">
        <v>0</v>
      </c>
      <c r="AM5246" s="74"/>
      <c r="AN5246" s="74">
        <v>0</v>
      </c>
      <c r="AO5246" s="74"/>
      <c r="AP5246" s="74">
        <v>0</v>
      </c>
      <c r="AQ5246" s="74"/>
    </row>
    <row r="5247" spans="2:43" ht="18" customHeight="1" x14ac:dyDescent="0.2">
      <c r="B5247" s="4"/>
      <c r="C5247" s="117"/>
      <c r="D5247" s="117"/>
      <c r="E5247" s="117"/>
      <c r="F5247" s="48"/>
      <c r="G5247" s="11"/>
      <c r="H5247" s="117"/>
      <c r="I5247" s="124"/>
      <c r="J5247" s="124"/>
      <c r="K5247" s="144"/>
      <c r="L5247" s="11"/>
      <c r="M5247" s="143"/>
      <c r="N5247" s="42"/>
      <c r="O5247" s="128"/>
      <c r="P5247" s="129">
        <v>7</v>
      </c>
      <c r="Q5247" s="129"/>
      <c r="R5247" s="64"/>
      <c r="S5247" s="234"/>
      <c r="T5247" s="65" t="s">
        <v>216</v>
      </c>
      <c r="U5247" s="155"/>
      <c r="V5247" s="66">
        <f>V5248+V5253</f>
        <v>0</v>
      </c>
      <c r="X5247" s="66">
        <f>X5248+X5253</f>
        <v>0</v>
      </c>
      <c r="Z5247" s="66">
        <f>Z5248+Z5253</f>
        <v>0</v>
      </c>
      <c r="AB5247" s="66">
        <f>AB5248+AB5253</f>
        <v>0</v>
      </c>
      <c r="AD5247" s="66">
        <f>AD5248+AD5253</f>
        <v>0</v>
      </c>
      <c r="AF5247" s="66">
        <f>AF5248+AF5253</f>
        <v>5000</v>
      </c>
      <c r="AH5247" s="66">
        <f t="shared" si="981"/>
        <v>5000</v>
      </c>
      <c r="AI5247" s="8"/>
      <c r="AJ5247" s="66">
        <f>AJ5248+AJ5253</f>
        <v>0</v>
      </c>
      <c r="AK5247" s="67"/>
      <c r="AL5247" s="66">
        <f>AL5248+AL5253</f>
        <v>3500</v>
      </c>
      <c r="AM5247" s="66"/>
      <c r="AN5247" s="66">
        <f>AN5248+AN5253</f>
        <v>4000</v>
      </c>
      <c r="AO5247" s="66"/>
      <c r="AP5247" s="66">
        <f>AP5248+AP5253</f>
        <v>4000</v>
      </c>
      <c r="AQ5247" s="66"/>
    </row>
    <row r="5248" spans="2:43" ht="18" hidden="1" customHeight="1" x14ac:dyDescent="0.2">
      <c r="B5248" s="4"/>
      <c r="C5248" s="117"/>
      <c r="D5248" s="117"/>
      <c r="E5248" s="117"/>
      <c r="F5248" s="48"/>
      <c r="G5248" s="11"/>
      <c r="H5248" s="117"/>
      <c r="I5248" s="124"/>
      <c r="J5248" s="124"/>
      <c r="K5248" s="144"/>
      <c r="L5248" s="11"/>
      <c r="M5248" s="143"/>
      <c r="N5248" s="42"/>
      <c r="O5248" s="128"/>
      <c r="P5248" s="129"/>
      <c r="Q5248" s="131">
        <v>1</v>
      </c>
      <c r="R5248" s="68"/>
      <c r="S5248" s="35"/>
      <c r="T5248" s="69" t="s">
        <v>234</v>
      </c>
      <c r="U5248" s="92"/>
      <c r="V5248" s="70">
        <f>SUM(V5249:V5252)</f>
        <v>0</v>
      </c>
      <c r="X5248" s="70">
        <f>SUM(X5249:X5252)</f>
        <v>0</v>
      </c>
      <c r="Z5248" s="70">
        <f>SUM(Z5249:Z5252)</f>
        <v>0</v>
      </c>
      <c r="AB5248" s="70">
        <f>SUM(AB5249:AB5252)</f>
        <v>0</v>
      </c>
      <c r="AD5248" s="70">
        <f>SUM(AD5249:AD5252)</f>
        <v>0</v>
      </c>
      <c r="AF5248" s="70">
        <f>SUM(AF5249:AF5252)</f>
        <v>0</v>
      </c>
      <c r="AH5248" s="70">
        <f t="shared" si="981"/>
        <v>0</v>
      </c>
      <c r="AI5248" s="67"/>
      <c r="AJ5248" s="447">
        <f>SUM(AJ5249:AJ5252)</f>
        <v>0</v>
      </c>
      <c r="AK5248" s="71"/>
      <c r="AL5248" s="447">
        <f>SUM(AL5249:AL5252)</f>
        <v>0</v>
      </c>
      <c r="AM5248" s="447"/>
      <c r="AN5248" s="447">
        <f>SUM(AN5249:AN5252)</f>
        <v>0</v>
      </c>
      <c r="AO5248" s="70"/>
      <c r="AP5248" s="447">
        <f>SUM(AP5249:AP5252)</f>
        <v>0</v>
      </c>
      <c r="AQ5248" s="70"/>
    </row>
    <row r="5249" spans="2:43" ht="18" hidden="1" customHeight="1" x14ac:dyDescent="0.2">
      <c r="B5249" s="4"/>
      <c r="C5249" s="117"/>
      <c r="D5249" s="117"/>
      <c r="E5249" s="117"/>
      <c r="F5249" s="48"/>
      <c r="G5249" s="11"/>
      <c r="H5249" s="117"/>
      <c r="I5249" s="124"/>
      <c r="J5249" s="124"/>
      <c r="K5249" s="144"/>
      <c r="L5249" s="11"/>
      <c r="M5249" s="143"/>
      <c r="N5249" s="42"/>
      <c r="O5249" s="128"/>
      <c r="P5249" s="129"/>
      <c r="Q5249" s="130"/>
      <c r="R5249" s="72" t="s">
        <v>3</v>
      </c>
      <c r="S5249" s="181"/>
      <c r="T5249" s="73" t="s">
        <v>333</v>
      </c>
      <c r="V5249" s="74">
        <v>0</v>
      </c>
      <c r="X5249" s="74">
        <v>0</v>
      </c>
      <c r="Z5249" s="74">
        <v>0</v>
      </c>
      <c r="AB5249" s="74">
        <v>0</v>
      </c>
      <c r="AD5249" s="74">
        <v>0</v>
      </c>
      <c r="AF5249" s="74">
        <v>0</v>
      </c>
      <c r="AH5249" s="74">
        <f t="shared" si="981"/>
        <v>0</v>
      </c>
      <c r="AI5249" s="446"/>
      <c r="AJ5249" s="74">
        <v>0</v>
      </c>
      <c r="AK5249" s="8"/>
      <c r="AL5249" s="74">
        <v>0</v>
      </c>
      <c r="AM5249" s="74"/>
      <c r="AN5249" s="74">
        <v>0</v>
      </c>
      <c r="AO5249" s="74"/>
      <c r="AP5249" s="74">
        <v>0</v>
      </c>
      <c r="AQ5249" s="74"/>
    </row>
    <row r="5250" spans="2:43" ht="18" hidden="1" customHeight="1" x14ac:dyDescent="0.2">
      <c r="B5250" s="4"/>
      <c r="C5250" s="117"/>
      <c r="D5250" s="117"/>
      <c r="E5250" s="117"/>
      <c r="F5250" s="48"/>
      <c r="G5250" s="11"/>
      <c r="H5250" s="117"/>
      <c r="I5250" s="124"/>
      <c r="J5250" s="124"/>
      <c r="K5250" s="144"/>
      <c r="L5250" s="11"/>
      <c r="M5250" s="143"/>
      <c r="N5250" s="42"/>
      <c r="O5250" s="128"/>
      <c r="P5250" s="130"/>
      <c r="Q5250" s="130"/>
      <c r="R5250" s="72" t="s">
        <v>0</v>
      </c>
      <c r="S5250" s="181"/>
      <c r="T5250" s="73" t="s">
        <v>334</v>
      </c>
      <c r="V5250" s="74">
        <v>0</v>
      </c>
      <c r="X5250" s="74">
        <v>0</v>
      </c>
      <c r="Z5250" s="74">
        <v>0</v>
      </c>
      <c r="AB5250" s="74">
        <v>0</v>
      </c>
      <c r="AD5250" s="74">
        <v>0</v>
      </c>
      <c r="AF5250" s="74">
        <v>0</v>
      </c>
      <c r="AH5250" s="74">
        <f t="shared" si="981"/>
        <v>0</v>
      </c>
      <c r="AI5250" s="8"/>
      <c r="AJ5250" s="74">
        <v>0</v>
      </c>
      <c r="AK5250" s="8"/>
      <c r="AL5250" s="74">
        <v>0</v>
      </c>
      <c r="AM5250" s="74"/>
      <c r="AN5250" s="74">
        <v>0</v>
      </c>
      <c r="AO5250" s="74"/>
      <c r="AP5250" s="74">
        <v>0</v>
      </c>
      <c r="AQ5250" s="74"/>
    </row>
    <row r="5251" spans="2:43" ht="18" hidden="1" customHeight="1" x14ac:dyDescent="0.2">
      <c r="B5251" s="4"/>
      <c r="C5251" s="117"/>
      <c r="D5251" s="117"/>
      <c r="E5251" s="117"/>
      <c r="F5251" s="48"/>
      <c r="G5251" s="11"/>
      <c r="H5251" s="117"/>
      <c r="I5251" s="124"/>
      <c r="J5251" s="124"/>
      <c r="K5251" s="144"/>
      <c r="L5251" s="11"/>
      <c r="M5251" s="143"/>
      <c r="N5251" s="42"/>
      <c r="O5251" s="128"/>
      <c r="P5251" s="130"/>
      <c r="Q5251" s="130"/>
      <c r="R5251" s="72">
        <v>3</v>
      </c>
      <c r="S5251" s="181"/>
      <c r="T5251" s="73" t="s">
        <v>603</v>
      </c>
      <c r="V5251" s="74">
        <v>0</v>
      </c>
      <c r="X5251" s="74">
        <v>0</v>
      </c>
      <c r="Z5251" s="74">
        <v>0</v>
      </c>
      <c r="AB5251" s="74">
        <v>0</v>
      </c>
      <c r="AD5251" s="74">
        <v>0</v>
      </c>
      <c r="AF5251" s="74">
        <v>0</v>
      </c>
      <c r="AH5251" s="74">
        <f t="shared" si="981"/>
        <v>0</v>
      </c>
      <c r="AI5251" s="8"/>
      <c r="AJ5251" s="74">
        <v>0</v>
      </c>
      <c r="AK5251" s="8"/>
      <c r="AL5251" s="74">
        <v>0</v>
      </c>
      <c r="AM5251" s="74"/>
      <c r="AN5251" s="74">
        <v>0</v>
      </c>
      <c r="AO5251" s="74"/>
      <c r="AP5251" s="74">
        <v>0</v>
      </c>
      <c r="AQ5251" s="74"/>
    </row>
    <row r="5252" spans="2:43" ht="18" hidden="1" customHeight="1" x14ac:dyDescent="0.2">
      <c r="B5252" s="4"/>
      <c r="C5252" s="117"/>
      <c r="D5252" s="117"/>
      <c r="E5252" s="117"/>
      <c r="F5252" s="48"/>
      <c r="G5252" s="11"/>
      <c r="H5252" s="117"/>
      <c r="I5252" s="124"/>
      <c r="J5252" s="124"/>
      <c r="K5252" s="144"/>
      <c r="L5252" s="11"/>
      <c r="M5252" s="143"/>
      <c r="N5252" s="42"/>
      <c r="O5252" s="128"/>
      <c r="P5252" s="130"/>
      <c r="Q5252" s="130"/>
      <c r="R5252" s="72">
        <v>90</v>
      </c>
      <c r="S5252" s="181"/>
      <c r="T5252" s="73" t="s">
        <v>296</v>
      </c>
      <c r="V5252" s="74">
        <v>0</v>
      </c>
      <c r="X5252" s="74">
        <v>0</v>
      </c>
      <c r="Z5252" s="74">
        <v>0</v>
      </c>
      <c r="AB5252" s="74">
        <v>0</v>
      </c>
      <c r="AD5252" s="74">
        <v>0</v>
      </c>
      <c r="AF5252" s="74">
        <v>0</v>
      </c>
      <c r="AH5252" s="74">
        <f t="shared" si="981"/>
        <v>0</v>
      </c>
      <c r="AI5252" s="8"/>
      <c r="AJ5252" s="74">
        <v>0</v>
      </c>
      <c r="AK5252" s="8"/>
      <c r="AL5252" s="74">
        <v>0</v>
      </c>
      <c r="AM5252" s="74"/>
      <c r="AN5252" s="74">
        <v>0</v>
      </c>
      <c r="AO5252" s="74"/>
      <c r="AP5252" s="74">
        <v>0</v>
      </c>
      <c r="AQ5252" s="74"/>
    </row>
    <row r="5253" spans="2:43" ht="18" customHeight="1" x14ac:dyDescent="0.2">
      <c r="B5253" s="4"/>
      <c r="C5253" s="117"/>
      <c r="D5253" s="117"/>
      <c r="E5253" s="117"/>
      <c r="F5253" s="48"/>
      <c r="G5253" s="11"/>
      <c r="H5253" s="117"/>
      <c r="I5253" s="124"/>
      <c r="J5253" s="124"/>
      <c r="K5253" s="144"/>
      <c r="L5253" s="11"/>
      <c r="M5253" s="143"/>
      <c r="N5253" s="42"/>
      <c r="O5253" s="128"/>
      <c r="P5253" s="130"/>
      <c r="Q5253" s="131">
        <v>3</v>
      </c>
      <c r="R5253" s="68"/>
      <c r="S5253" s="35"/>
      <c r="T5253" s="69" t="s">
        <v>224</v>
      </c>
      <c r="U5253" s="92"/>
      <c r="V5253" s="70">
        <f>SUM(V5254:V5255)</f>
        <v>0</v>
      </c>
      <c r="X5253" s="70">
        <f>SUM(X5254:X5255)</f>
        <v>0</v>
      </c>
      <c r="Z5253" s="70">
        <f>SUM(Z5254:Z5255)</f>
        <v>0</v>
      </c>
      <c r="AB5253" s="70">
        <f>SUM(AB5254:AB5255)</f>
        <v>0</v>
      </c>
      <c r="AD5253" s="70">
        <f>SUM(AD5254:AD5255)</f>
        <v>0</v>
      </c>
      <c r="AF5253" s="70">
        <f>AF5254+AF5265</f>
        <v>5000</v>
      </c>
      <c r="AH5253" s="70">
        <f t="shared" si="981"/>
        <v>5000</v>
      </c>
      <c r="AI5253" s="8"/>
      <c r="AJ5253" s="447">
        <f>AJ5254+AJ5265</f>
        <v>0</v>
      </c>
      <c r="AK5253" s="71"/>
      <c r="AL5253" s="447">
        <f>AL5254+AL5265</f>
        <v>3500</v>
      </c>
      <c r="AM5253" s="447"/>
      <c r="AN5253" s="447">
        <f>AN5254+AN5265</f>
        <v>4000</v>
      </c>
      <c r="AO5253" s="70"/>
      <c r="AP5253" s="447">
        <f>AP5254+AP5265</f>
        <v>4000</v>
      </c>
      <c r="AQ5253" s="70"/>
    </row>
    <row r="5254" spans="2:43" ht="18" hidden="1" customHeight="1" x14ac:dyDescent="0.2">
      <c r="B5254" s="4"/>
      <c r="C5254" s="117"/>
      <c r="D5254" s="117"/>
      <c r="E5254" s="117"/>
      <c r="F5254" s="48"/>
      <c r="G5254" s="11"/>
      <c r="H5254" s="117"/>
      <c r="I5254" s="124"/>
      <c r="J5254" s="124"/>
      <c r="K5254" s="144"/>
      <c r="L5254" s="11"/>
      <c r="M5254" s="143"/>
      <c r="N5254" s="42"/>
      <c r="O5254" s="128"/>
      <c r="P5254" s="130"/>
      <c r="Q5254" s="131"/>
      <c r="R5254" s="72">
        <v>1</v>
      </c>
      <c r="S5254" s="181"/>
      <c r="T5254" s="73" t="s">
        <v>441</v>
      </c>
      <c r="V5254" s="74">
        <v>0</v>
      </c>
      <c r="X5254" s="74">
        <v>0</v>
      </c>
      <c r="Z5254" s="74">
        <v>0</v>
      </c>
      <c r="AB5254" s="74">
        <v>0</v>
      </c>
      <c r="AD5254" s="74">
        <v>0</v>
      </c>
      <c r="AF5254" s="74">
        <v>0</v>
      </c>
      <c r="AH5254" s="74">
        <f t="shared" si="981"/>
        <v>0</v>
      </c>
      <c r="AI5254" s="446"/>
      <c r="AJ5254" s="74">
        <v>0</v>
      </c>
      <c r="AK5254" s="8"/>
      <c r="AL5254" s="74">
        <v>0</v>
      </c>
      <c r="AM5254" s="74"/>
      <c r="AN5254" s="74">
        <v>0</v>
      </c>
      <c r="AO5254" s="74"/>
      <c r="AP5254" s="74">
        <v>0</v>
      </c>
      <c r="AQ5254" s="74"/>
    </row>
    <row r="5255" spans="2:43" ht="18" hidden="1" customHeight="1" x14ac:dyDescent="0.2">
      <c r="B5255" s="4"/>
      <c r="C5255" s="117"/>
      <c r="D5255" s="117"/>
      <c r="E5255" s="117"/>
      <c r="F5255" s="48"/>
      <c r="G5255" s="11"/>
      <c r="H5255" s="117"/>
      <c r="I5255" s="124"/>
      <c r="J5255" s="124"/>
      <c r="K5255" s="144"/>
      <c r="L5255" s="11"/>
      <c r="M5255" s="143"/>
      <c r="N5255" s="42"/>
      <c r="O5255" s="128"/>
      <c r="P5255" s="130"/>
      <c r="Q5255" s="131"/>
      <c r="R5255" s="72" t="s">
        <v>0</v>
      </c>
      <c r="S5255" s="181"/>
      <c r="T5255" s="73" t="s">
        <v>53</v>
      </c>
      <c r="V5255" s="74">
        <v>0</v>
      </c>
      <c r="X5255" s="74">
        <v>0</v>
      </c>
      <c r="Z5255" s="74">
        <v>0</v>
      </c>
      <c r="AB5255" s="74">
        <v>0</v>
      </c>
      <c r="AD5255" s="74">
        <v>0</v>
      </c>
      <c r="AF5255" s="74">
        <v>0</v>
      </c>
      <c r="AH5255" s="74">
        <f t="shared" si="981"/>
        <v>0</v>
      </c>
      <c r="AI5255" s="8"/>
      <c r="AJ5255" s="74">
        <v>0</v>
      </c>
      <c r="AK5255" s="8"/>
      <c r="AL5255" s="74">
        <v>0</v>
      </c>
      <c r="AM5255" s="74"/>
      <c r="AN5255" s="74">
        <v>0</v>
      </c>
      <c r="AO5255" s="74"/>
      <c r="AP5255" s="74">
        <v>0</v>
      </c>
      <c r="AQ5255" s="74"/>
    </row>
    <row r="5256" spans="2:43" ht="18" hidden="1" customHeight="1" x14ac:dyDescent="0.2">
      <c r="B5256" s="4"/>
      <c r="C5256" s="117"/>
      <c r="D5256" s="117"/>
      <c r="E5256" s="117"/>
      <c r="F5256" s="48"/>
      <c r="G5256" s="11"/>
      <c r="H5256" s="117"/>
      <c r="I5256" s="124"/>
      <c r="J5256" s="124"/>
      <c r="K5256" s="144"/>
      <c r="L5256" s="11"/>
      <c r="M5256" s="143"/>
      <c r="N5256" s="42"/>
      <c r="O5256" s="128"/>
      <c r="P5256" s="129">
        <v>9</v>
      </c>
      <c r="Q5256" s="129"/>
      <c r="R5256" s="64"/>
      <c r="S5256" s="234"/>
      <c r="T5256" s="65" t="s">
        <v>217</v>
      </c>
      <c r="U5256" s="155"/>
      <c r="V5256" s="66">
        <f>V5257+V5259</f>
        <v>0</v>
      </c>
      <c r="X5256" s="66">
        <f>X5257+X5259</f>
        <v>0</v>
      </c>
      <c r="Z5256" s="66">
        <f>Z5257+Z5259</f>
        <v>0</v>
      </c>
      <c r="AB5256" s="66">
        <f>AB5257+AB5259</f>
        <v>0</v>
      </c>
      <c r="AD5256" s="66" t="e">
        <f>#REF!+AD5259</f>
        <v>#REF!</v>
      </c>
      <c r="AF5256" s="66">
        <f>AF5257+AF5259</f>
        <v>0</v>
      </c>
      <c r="AH5256" s="66" t="e">
        <f t="shared" si="981"/>
        <v>#REF!</v>
      </c>
      <c r="AI5256" s="8"/>
      <c r="AJ5256" s="66">
        <f>AJ5257+AJ5259</f>
        <v>0</v>
      </c>
      <c r="AK5256" s="67"/>
      <c r="AL5256" s="66">
        <f>AL5257+AL5259</f>
        <v>0</v>
      </c>
      <c r="AM5256" s="66"/>
      <c r="AN5256" s="66">
        <f>AN5257+AN5259</f>
        <v>0</v>
      </c>
      <c r="AO5256" s="66"/>
      <c r="AP5256" s="66">
        <f>AP5257+AP5259</f>
        <v>0</v>
      </c>
      <c r="AQ5256" s="66"/>
    </row>
    <row r="5257" spans="2:43" ht="18" hidden="1" customHeight="1" x14ac:dyDescent="0.2">
      <c r="B5257" s="4"/>
      <c r="C5257" s="117"/>
      <c r="D5257" s="117"/>
      <c r="E5257" s="117"/>
      <c r="F5257" s="48"/>
      <c r="G5257" s="11"/>
      <c r="H5257" s="117"/>
      <c r="I5257" s="124"/>
      <c r="J5257" s="124"/>
      <c r="K5257" s="144"/>
      <c r="L5257" s="11"/>
      <c r="M5257" s="143"/>
      <c r="N5257" s="42"/>
      <c r="O5257" s="128"/>
      <c r="P5257" s="130"/>
      <c r="Q5257" s="131">
        <v>1</v>
      </c>
      <c r="R5257" s="68"/>
      <c r="S5257" s="35"/>
      <c r="T5257" s="69" t="s">
        <v>231</v>
      </c>
      <c r="U5257" s="92"/>
      <c r="V5257" s="70">
        <f>V5258</f>
        <v>0</v>
      </c>
      <c r="X5257" s="447">
        <f>X5258</f>
        <v>0</v>
      </c>
      <c r="Z5257" s="447">
        <f>Z5258</f>
        <v>0</v>
      </c>
      <c r="AB5257" s="447">
        <f>AB5258</f>
        <v>0</v>
      </c>
      <c r="AD5257" s="447" t="e">
        <f>#REF!</f>
        <v>#REF!</v>
      </c>
      <c r="AF5257" s="447">
        <f>AF5258</f>
        <v>0</v>
      </c>
      <c r="AH5257" s="447" t="e">
        <f t="shared" si="981"/>
        <v>#REF!</v>
      </c>
      <c r="AI5257" s="67"/>
      <c r="AJ5257" s="447">
        <f>AJ5258</f>
        <v>0</v>
      </c>
      <c r="AK5257" s="71"/>
      <c r="AL5257" s="447">
        <f>AL5258</f>
        <v>0</v>
      </c>
      <c r="AM5257" s="447"/>
      <c r="AN5257" s="447">
        <f>AN5258</f>
        <v>0</v>
      </c>
      <c r="AO5257" s="447"/>
      <c r="AP5257" s="447">
        <f>AP5258</f>
        <v>0</v>
      </c>
      <c r="AQ5257" s="447"/>
    </row>
    <row r="5258" spans="2:43" ht="18" hidden="1" customHeight="1" x14ac:dyDescent="0.2">
      <c r="B5258" s="4"/>
      <c r="C5258" s="117"/>
      <c r="D5258" s="117"/>
      <c r="E5258" s="117"/>
      <c r="F5258" s="48"/>
      <c r="G5258" s="11"/>
      <c r="H5258" s="117"/>
      <c r="I5258" s="124"/>
      <c r="J5258" s="124"/>
      <c r="K5258" s="144"/>
      <c r="L5258" s="11"/>
      <c r="M5258" s="143"/>
      <c r="N5258" s="42"/>
      <c r="O5258" s="128"/>
      <c r="P5258" s="130"/>
      <c r="Q5258" s="131"/>
      <c r="R5258" s="72" t="s">
        <v>3</v>
      </c>
      <c r="S5258" s="181"/>
      <c r="T5258" s="73" t="s">
        <v>231</v>
      </c>
      <c r="V5258" s="74">
        <v>0</v>
      </c>
      <c r="X5258" s="74">
        <v>0</v>
      </c>
      <c r="Z5258" s="74">
        <v>0</v>
      </c>
      <c r="AB5258" s="74">
        <v>0</v>
      </c>
      <c r="AD5258" s="74">
        <v>0</v>
      </c>
      <c r="AF5258" s="74">
        <v>0</v>
      </c>
      <c r="AH5258" s="74">
        <f t="shared" si="981"/>
        <v>0</v>
      </c>
      <c r="AI5258" s="446"/>
      <c r="AJ5258" s="74">
        <v>0</v>
      </c>
      <c r="AK5258" s="8"/>
      <c r="AL5258" s="74">
        <v>0</v>
      </c>
      <c r="AM5258" s="74"/>
      <c r="AN5258" s="74">
        <v>0</v>
      </c>
      <c r="AO5258" s="74"/>
      <c r="AP5258" s="74">
        <v>0</v>
      </c>
      <c r="AQ5258" s="74"/>
    </row>
    <row r="5259" spans="2:43" ht="18" hidden="1" customHeight="1" x14ac:dyDescent="0.2">
      <c r="B5259" s="4"/>
      <c r="C5259" s="117"/>
      <c r="D5259" s="117"/>
      <c r="E5259" s="117"/>
      <c r="F5259" s="48"/>
      <c r="G5259" s="11"/>
      <c r="H5259" s="117"/>
      <c r="I5259" s="124"/>
      <c r="J5259" s="124"/>
      <c r="K5259" s="144"/>
      <c r="L5259" s="11"/>
      <c r="M5259" s="143"/>
      <c r="N5259" s="42"/>
      <c r="O5259" s="128"/>
      <c r="P5259" s="130"/>
      <c r="Q5259" s="131">
        <v>2</v>
      </c>
      <c r="R5259" s="68"/>
      <c r="S5259" s="35"/>
      <c r="T5259" s="69" t="s">
        <v>232</v>
      </c>
      <c r="U5259" s="92"/>
      <c r="V5259" s="70">
        <f>V5260</f>
        <v>0</v>
      </c>
      <c r="X5259" s="447">
        <f>X5260</f>
        <v>0</v>
      </c>
      <c r="Z5259" s="447">
        <f>Z5260</f>
        <v>0</v>
      </c>
      <c r="AB5259" s="447">
        <f>AB5260</f>
        <v>0</v>
      </c>
      <c r="AD5259" s="447" t="e">
        <f>#REF!</f>
        <v>#REF!</v>
      </c>
      <c r="AF5259" s="447">
        <f>AF5260</f>
        <v>0</v>
      </c>
      <c r="AH5259" s="447" t="e">
        <f t="shared" si="981"/>
        <v>#REF!</v>
      </c>
      <c r="AI5259" s="8"/>
      <c r="AJ5259" s="447">
        <f>AJ5260</f>
        <v>0</v>
      </c>
      <c r="AK5259" s="71"/>
      <c r="AL5259" s="447">
        <f>AL5260</f>
        <v>0</v>
      </c>
      <c r="AM5259" s="447"/>
      <c r="AN5259" s="447">
        <f>AN5260</f>
        <v>0</v>
      </c>
      <c r="AO5259" s="447"/>
      <c r="AP5259" s="447">
        <f>AP5260</f>
        <v>0</v>
      </c>
      <c r="AQ5259" s="447"/>
    </row>
    <row r="5260" spans="2:43" ht="18" hidden="1" customHeight="1" x14ac:dyDescent="0.2">
      <c r="B5260" s="4"/>
      <c r="C5260" s="117"/>
      <c r="D5260" s="117"/>
      <c r="E5260" s="117"/>
      <c r="F5260" s="48"/>
      <c r="G5260" s="11"/>
      <c r="H5260" s="117"/>
      <c r="I5260" s="124"/>
      <c r="J5260" s="124"/>
      <c r="K5260" s="144"/>
      <c r="L5260" s="11"/>
      <c r="M5260" s="143"/>
      <c r="N5260" s="42"/>
      <c r="O5260" s="128"/>
      <c r="P5260" s="130"/>
      <c r="Q5260" s="131"/>
      <c r="R5260" s="72" t="s">
        <v>3</v>
      </c>
      <c r="S5260" s="181"/>
      <c r="T5260" s="77" t="s">
        <v>232</v>
      </c>
      <c r="U5260" s="141"/>
      <c r="V5260" s="74">
        <v>0</v>
      </c>
      <c r="X5260" s="74">
        <v>0</v>
      </c>
      <c r="Z5260" s="74">
        <v>0</v>
      </c>
      <c r="AB5260" s="74">
        <v>0</v>
      </c>
      <c r="AD5260" s="74">
        <v>0</v>
      </c>
      <c r="AF5260" s="74">
        <v>0</v>
      </c>
      <c r="AH5260" s="74">
        <f t="shared" si="981"/>
        <v>0</v>
      </c>
      <c r="AI5260" s="446"/>
      <c r="AJ5260" s="74">
        <v>0</v>
      </c>
      <c r="AK5260" s="8"/>
      <c r="AL5260" s="74">
        <v>0</v>
      </c>
      <c r="AM5260" s="74"/>
      <c r="AN5260" s="74">
        <v>0</v>
      </c>
      <c r="AO5260" s="74"/>
      <c r="AP5260" s="74">
        <v>0</v>
      </c>
      <c r="AQ5260" s="74"/>
    </row>
    <row r="5261" spans="2:43" ht="18" hidden="1" customHeight="1" x14ac:dyDescent="0.2">
      <c r="B5261" s="4"/>
      <c r="C5261" s="117"/>
      <c r="D5261" s="117"/>
      <c r="E5261" s="117"/>
      <c r="F5261" s="48"/>
      <c r="G5261" s="11"/>
      <c r="H5261" s="117"/>
      <c r="I5261" s="124"/>
      <c r="J5261" s="124"/>
      <c r="K5261" s="144"/>
      <c r="L5261" s="11"/>
      <c r="M5261" s="143"/>
      <c r="N5261" s="42"/>
      <c r="O5261" s="133" t="s">
        <v>55</v>
      </c>
      <c r="P5261" s="134"/>
      <c r="Q5261" s="134"/>
      <c r="R5261" s="79"/>
      <c r="S5261" s="252"/>
      <c r="T5261" s="80" t="s">
        <v>29</v>
      </c>
      <c r="U5261" s="242"/>
      <c r="V5261" s="88">
        <f>V5262</f>
        <v>0</v>
      </c>
      <c r="X5261" s="88">
        <f>X5262</f>
        <v>0</v>
      </c>
      <c r="Z5261" s="88">
        <f>Z5262</f>
        <v>0</v>
      </c>
      <c r="AB5261" s="88">
        <f>AB5262</f>
        <v>0</v>
      </c>
      <c r="AD5261" s="88" t="e">
        <f>#REF!</f>
        <v>#REF!</v>
      </c>
      <c r="AF5261" s="88">
        <f>AF5262</f>
        <v>0</v>
      </c>
      <c r="AH5261" s="88" t="e">
        <f t="shared" si="981"/>
        <v>#REF!</v>
      </c>
      <c r="AI5261" s="8"/>
      <c r="AJ5261" s="88">
        <f>AJ5262</f>
        <v>0</v>
      </c>
      <c r="AK5261" s="89"/>
      <c r="AL5261" s="88">
        <f t="shared" ref="AL5261:AP5263" si="995">AL5262</f>
        <v>0</v>
      </c>
      <c r="AM5261" s="88"/>
      <c r="AN5261" s="88">
        <f t="shared" si="995"/>
        <v>0</v>
      </c>
      <c r="AO5261" s="88"/>
      <c r="AP5261" s="88">
        <f t="shared" si="995"/>
        <v>0</v>
      </c>
      <c r="AQ5261" s="88"/>
    </row>
    <row r="5262" spans="2:43" ht="18" hidden="1" customHeight="1" x14ac:dyDescent="0.2">
      <c r="B5262" s="4"/>
      <c r="C5262" s="117"/>
      <c r="D5262" s="117"/>
      <c r="E5262" s="117"/>
      <c r="F5262" s="48"/>
      <c r="G5262" s="11"/>
      <c r="H5262" s="117"/>
      <c r="I5262" s="124"/>
      <c r="J5262" s="124"/>
      <c r="K5262" s="144"/>
      <c r="L5262" s="11"/>
      <c r="M5262" s="143"/>
      <c r="N5262" s="42"/>
      <c r="O5262" s="128"/>
      <c r="P5262" s="129">
        <v>3</v>
      </c>
      <c r="Q5262" s="129"/>
      <c r="R5262" s="64"/>
      <c r="S5262" s="234"/>
      <c r="T5262" s="65" t="s">
        <v>54</v>
      </c>
      <c r="U5262" s="155"/>
      <c r="V5262" s="66">
        <f>V5263</f>
        <v>0</v>
      </c>
      <c r="X5262" s="66">
        <f>X5263</f>
        <v>0</v>
      </c>
      <c r="Z5262" s="66">
        <f>Z5263</f>
        <v>0</v>
      </c>
      <c r="AB5262" s="66">
        <f>AB5263</f>
        <v>0</v>
      </c>
      <c r="AD5262" s="66" t="e">
        <f>#REF!</f>
        <v>#REF!</v>
      </c>
      <c r="AF5262" s="66">
        <f>AF5263</f>
        <v>0</v>
      </c>
      <c r="AH5262" s="66" t="e">
        <f t="shared" si="981"/>
        <v>#REF!</v>
      </c>
      <c r="AI5262" s="89"/>
      <c r="AJ5262" s="66">
        <f>AJ5263</f>
        <v>0</v>
      </c>
      <c r="AK5262" s="67"/>
      <c r="AL5262" s="66">
        <f t="shared" si="995"/>
        <v>0</v>
      </c>
      <c r="AM5262" s="66"/>
      <c r="AN5262" s="66">
        <f t="shared" si="995"/>
        <v>0</v>
      </c>
      <c r="AO5262" s="66"/>
      <c r="AP5262" s="66">
        <f t="shared" si="995"/>
        <v>0</v>
      </c>
      <c r="AQ5262" s="66"/>
    </row>
    <row r="5263" spans="2:43" ht="18" hidden="1" customHeight="1" x14ac:dyDescent="0.2">
      <c r="B5263" s="4"/>
      <c r="C5263" s="117"/>
      <c r="D5263" s="117"/>
      <c r="E5263" s="117"/>
      <c r="F5263" s="48"/>
      <c r="G5263" s="11"/>
      <c r="H5263" s="117"/>
      <c r="I5263" s="124"/>
      <c r="J5263" s="124"/>
      <c r="K5263" s="144"/>
      <c r="L5263" s="11"/>
      <c r="M5263" s="143"/>
      <c r="N5263" s="42"/>
      <c r="O5263" s="128"/>
      <c r="P5263" s="130"/>
      <c r="Q5263" s="131">
        <v>1</v>
      </c>
      <c r="R5263" s="68"/>
      <c r="S5263" s="35"/>
      <c r="T5263" s="69" t="s">
        <v>69</v>
      </c>
      <c r="U5263" s="92"/>
      <c r="V5263" s="70">
        <f>V5264</f>
        <v>0</v>
      </c>
      <c r="X5263" s="447">
        <f>X5264</f>
        <v>0</v>
      </c>
      <c r="Z5263" s="447">
        <f>Z5264</f>
        <v>0</v>
      </c>
      <c r="AB5263" s="447">
        <f>AB5264</f>
        <v>0</v>
      </c>
      <c r="AD5263" s="447" t="e">
        <f>#REF!</f>
        <v>#REF!</v>
      </c>
      <c r="AF5263" s="447">
        <f>AF5264</f>
        <v>0</v>
      </c>
      <c r="AH5263" s="447" t="e">
        <f t="shared" si="981"/>
        <v>#REF!</v>
      </c>
      <c r="AI5263" s="67"/>
      <c r="AJ5263" s="447">
        <f>AJ5264</f>
        <v>0</v>
      </c>
      <c r="AK5263" s="71"/>
      <c r="AL5263" s="447">
        <f t="shared" si="995"/>
        <v>0</v>
      </c>
      <c r="AM5263" s="447"/>
      <c r="AN5263" s="447">
        <f t="shared" si="995"/>
        <v>0</v>
      </c>
      <c r="AO5263" s="447"/>
      <c r="AP5263" s="447">
        <f t="shared" si="995"/>
        <v>0</v>
      </c>
      <c r="AQ5263" s="447"/>
    </row>
    <row r="5264" spans="2:43" ht="18" hidden="1" customHeight="1" x14ac:dyDescent="0.2">
      <c r="B5264" s="4"/>
      <c r="C5264" s="117"/>
      <c r="D5264" s="117"/>
      <c r="E5264" s="117"/>
      <c r="F5264" s="48"/>
      <c r="G5264" s="11"/>
      <c r="H5264" s="117"/>
      <c r="I5264" s="124"/>
      <c r="J5264" s="124"/>
      <c r="K5264" s="144"/>
      <c r="L5264" s="11"/>
      <c r="M5264" s="143"/>
      <c r="N5264" s="42"/>
      <c r="O5264" s="128"/>
      <c r="P5264" s="130"/>
      <c r="Q5264" s="130"/>
      <c r="R5264" s="72" t="s">
        <v>55</v>
      </c>
      <c r="S5264" s="181"/>
      <c r="T5264" s="73" t="s">
        <v>193</v>
      </c>
      <c r="V5264" s="74">
        <v>0</v>
      </c>
      <c r="X5264" s="74">
        <v>0</v>
      </c>
      <c r="Z5264" s="74">
        <v>0</v>
      </c>
      <c r="AB5264" s="74">
        <v>0</v>
      </c>
      <c r="AD5264" s="74">
        <v>0</v>
      </c>
      <c r="AF5264" s="74">
        <v>0</v>
      </c>
      <c r="AH5264" s="74">
        <f t="shared" si="981"/>
        <v>0</v>
      </c>
      <c r="AI5264" s="446"/>
      <c r="AJ5264" s="74">
        <v>0</v>
      </c>
      <c r="AK5264" s="8"/>
      <c r="AL5264" s="74">
        <v>0</v>
      </c>
      <c r="AM5264" s="74"/>
      <c r="AN5264" s="74">
        <v>0</v>
      </c>
      <c r="AO5264" s="74"/>
      <c r="AP5264" s="74">
        <v>0</v>
      </c>
      <c r="AQ5264" s="74"/>
    </row>
    <row r="5265" spans="2:43" ht="18" customHeight="1" x14ac:dyDescent="0.2">
      <c r="B5265" s="4"/>
      <c r="C5265" s="117"/>
      <c r="D5265" s="117"/>
      <c r="E5265" s="117"/>
      <c r="F5265" s="48"/>
      <c r="G5265" s="11"/>
      <c r="H5265" s="117"/>
      <c r="I5265" s="124"/>
      <c r="J5265" s="124"/>
      <c r="K5265" s="144"/>
      <c r="L5265" s="11"/>
      <c r="M5265" s="143"/>
      <c r="N5265" s="42"/>
      <c r="O5265" s="128"/>
      <c r="P5265" s="130"/>
      <c r="Q5265" s="130"/>
      <c r="R5265" s="72">
        <v>2</v>
      </c>
      <c r="S5265" s="181"/>
      <c r="T5265" s="73" t="s">
        <v>53</v>
      </c>
      <c r="V5265" s="74"/>
      <c r="X5265" s="74">
        <v>0</v>
      </c>
      <c r="Z5265" s="74">
        <v>0</v>
      </c>
      <c r="AB5265" s="74">
        <v>0</v>
      </c>
      <c r="AD5265" s="74">
        <v>0</v>
      </c>
      <c r="AF5265" s="74">
        <v>5000</v>
      </c>
      <c r="AH5265" s="74">
        <f t="shared" si="981"/>
        <v>5000</v>
      </c>
      <c r="AI5265" s="8"/>
      <c r="AJ5265" s="74">
        <v>0</v>
      </c>
      <c r="AK5265" s="8"/>
      <c r="AL5265" s="74">
        <v>3500</v>
      </c>
      <c r="AM5265" s="74"/>
      <c r="AN5265" s="74">
        <v>4000</v>
      </c>
      <c r="AO5265" s="74"/>
      <c r="AP5265" s="74">
        <v>4000</v>
      </c>
      <c r="AQ5265" s="74"/>
    </row>
    <row r="5266" spans="2:43" ht="18" customHeight="1" x14ac:dyDescent="0.2">
      <c r="B5266" s="4"/>
      <c r="C5266" s="117"/>
      <c r="D5266" s="117"/>
      <c r="E5266" s="117"/>
      <c r="F5266" s="48"/>
      <c r="G5266" s="11"/>
      <c r="H5266" s="117"/>
      <c r="I5266" s="124"/>
      <c r="J5266" s="124"/>
      <c r="K5266" s="144"/>
      <c r="L5266" s="11"/>
      <c r="M5266" s="143"/>
      <c r="N5266" s="42"/>
      <c r="O5266" s="128"/>
      <c r="P5266" s="130"/>
      <c r="Q5266" s="130"/>
      <c r="R5266" s="72"/>
      <c r="S5266" s="181"/>
      <c r="T5266" s="73"/>
      <c r="V5266" s="74"/>
      <c r="X5266" s="74"/>
      <c r="Z5266" s="74"/>
      <c r="AB5266" s="74"/>
      <c r="AD5266" s="74"/>
      <c r="AF5266" s="74"/>
      <c r="AH5266" s="74">
        <f t="shared" si="981"/>
        <v>0</v>
      </c>
      <c r="AI5266" s="8"/>
      <c r="AJ5266" s="74"/>
      <c r="AK5266" s="8"/>
      <c r="AL5266" s="74"/>
      <c r="AM5266" s="74"/>
      <c r="AN5266" s="74"/>
      <c r="AO5266" s="74"/>
      <c r="AP5266" s="74"/>
      <c r="AQ5266" s="74"/>
    </row>
    <row r="5267" spans="2:43" ht="18" customHeight="1" x14ac:dyDescent="0.2">
      <c r="B5267" s="4"/>
      <c r="C5267" s="117"/>
      <c r="D5267" s="117"/>
      <c r="E5267" s="117"/>
      <c r="F5267" s="48"/>
      <c r="G5267" s="11"/>
      <c r="H5267" s="132"/>
      <c r="I5267" s="121"/>
      <c r="J5267" s="121"/>
      <c r="K5267" s="164">
        <v>7</v>
      </c>
      <c r="L5267" s="277"/>
      <c r="M5267" s="163"/>
      <c r="N5267" s="261"/>
      <c r="O5267" s="122"/>
      <c r="P5267" s="123"/>
      <c r="Q5267" s="123"/>
      <c r="R5267" s="49"/>
      <c r="S5267" s="18"/>
      <c r="T5267" s="50" t="s">
        <v>417</v>
      </c>
      <c r="U5267" s="76"/>
      <c r="V5267" s="51">
        <f>V5268</f>
        <v>236500</v>
      </c>
      <c r="X5267" s="51">
        <f>X5268</f>
        <v>184600</v>
      </c>
      <c r="Z5267" s="51">
        <f>Z5268</f>
        <v>193400</v>
      </c>
      <c r="AB5267" s="51">
        <f>AB5268</f>
        <v>264800</v>
      </c>
      <c r="AD5267" s="51">
        <f>AD5268</f>
        <v>302700</v>
      </c>
      <c r="AF5267" s="51">
        <f>AF5268</f>
        <v>6900</v>
      </c>
      <c r="AH5267" s="51">
        <f t="shared" si="981"/>
        <v>309600</v>
      </c>
      <c r="AI5267" s="8"/>
      <c r="AJ5267" s="51">
        <f>AJ5268</f>
        <v>83410</v>
      </c>
      <c r="AK5267" s="5"/>
      <c r="AL5267" s="51">
        <f>AL5268</f>
        <v>314900</v>
      </c>
      <c r="AM5267" s="51"/>
      <c r="AN5267" s="51">
        <f>AN5268</f>
        <v>317900</v>
      </c>
      <c r="AO5267" s="51"/>
      <c r="AP5267" s="51">
        <f>AP5268</f>
        <v>317900</v>
      </c>
      <c r="AQ5267" s="51"/>
    </row>
    <row r="5268" spans="2:43" ht="18" customHeight="1" x14ac:dyDescent="0.2">
      <c r="B5268" s="4"/>
      <c r="C5268" s="117"/>
      <c r="D5268" s="117"/>
      <c r="E5268" s="117"/>
      <c r="F5268" s="48"/>
      <c r="G5268" s="11"/>
      <c r="H5268" s="117"/>
      <c r="I5268" s="124"/>
      <c r="J5268" s="124"/>
      <c r="K5268" s="144"/>
      <c r="L5268" s="11"/>
      <c r="M5268" s="226">
        <v>2</v>
      </c>
      <c r="N5268" s="262"/>
      <c r="O5268" s="125"/>
      <c r="P5268" s="126"/>
      <c r="Q5268" s="126"/>
      <c r="R5268" s="60"/>
      <c r="S5268" s="249"/>
      <c r="T5268" s="61" t="s">
        <v>413</v>
      </c>
      <c r="U5268" s="241"/>
      <c r="V5268" s="62">
        <f>SUM(V5269+V5277+V5287)</f>
        <v>236500</v>
      </c>
      <c r="X5268" s="62">
        <f>SUM(X5269+X5277+X5287)</f>
        <v>184600</v>
      </c>
      <c r="Z5268" s="62">
        <f>SUM(Z5269+Z5277+Z5287)</f>
        <v>193400</v>
      </c>
      <c r="AB5268" s="62">
        <f>SUM(AB5269+AB5277+AB5287)</f>
        <v>264800</v>
      </c>
      <c r="AD5268" s="62">
        <f>SUM(AD5269+AD5277+AD5287)</f>
        <v>302700</v>
      </c>
      <c r="AF5268" s="62">
        <f>SUM(AF5269+AF5277+AF5287)</f>
        <v>6900</v>
      </c>
      <c r="AH5268" s="62">
        <f t="shared" ref="AH5268:AH5331" si="996">AD5268+AF5268</f>
        <v>309600</v>
      </c>
      <c r="AI5268" s="5"/>
      <c r="AJ5268" s="62">
        <f>SUM(AJ5269+AJ5277+AJ5287)</f>
        <v>83410</v>
      </c>
      <c r="AK5268" s="63"/>
      <c r="AL5268" s="62">
        <f>SUM(AL5269+AL5277+AL5287)</f>
        <v>314900</v>
      </c>
      <c r="AM5268" s="62"/>
      <c r="AN5268" s="62">
        <f>SUM(AN5269+AN5277+AN5287)</f>
        <v>317900</v>
      </c>
      <c r="AO5268" s="62"/>
      <c r="AP5268" s="62">
        <f>SUM(AP5269+AP5277+AP5287)</f>
        <v>317900</v>
      </c>
      <c r="AQ5268" s="62"/>
    </row>
    <row r="5269" spans="2:43" ht="18" customHeight="1" x14ac:dyDescent="0.2">
      <c r="B5269" s="4"/>
      <c r="C5269" s="117"/>
      <c r="D5269" s="117"/>
      <c r="E5269" s="117"/>
      <c r="F5269" s="48"/>
      <c r="G5269" s="11"/>
      <c r="H5269" s="117"/>
      <c r="I5269" s="124"/>
      <c r="J5269" s="124"/>
      <c r="K5269" s="144"/>
      <c r="L5269" s="11"/>
      <c r="M5269" s="143"/>
      <c r="N5269" s="42"/>
      <c r="O5269" s="127" t="s">
        <v>3</v>
      </c>
      <c r="P5269" s="123"/>
      <c r="Q5269" s="123"/>
      <c r="R5269" s="49"/>
      <c r="S5269" s="18"/>
      <c r="T5269" s="50" t="s">
        <v>7</v>
      </c>
      <c r="U5269" s="76"/>
      <c r="V5269" s="51">
        <f>V5270+V5273</f>
        <v>163000</v>
      </c>
      <c r="X5269" s="51">
        <f>X5270+X5273</f>
        <v>126100</v>
      </c>
      <c r="Z5269" s="51">
        <f>Z5270+Z5273</f>
        <v>134400</v>
      </c>
      <c r="AB5269" s="51">
        <f>AB5270+AB5273</f>
        <v>181000</v>
      </c>
      <c r="AD5269" s="51">
        <f>AD5270+AD5273</f>
        <v>210900</v>
      </c>
      <c r="AF5269" s="51">
        <f>AF5270+AF5273</f>
        <v>4800</v>
      </c>
      <c r="AH5269" s="51">
        <f t="shared" si="996"/>
        <v>215700</v>
      </c>
      <c r="AI5269" s="63"/>
      <c r="AJ5269" s="51">
        <f>AJ5270+AJ5273</f>
        <v>61550</v>
      </c>
      <c r="AK5269" s="5"/>
      <c r="AL5269" s="51">
        <f>AL5270+AL5273</f>
        <v>216000</v>
      </c>
      <c r="AM5269" s="51"/>
      <c r="AN5269" s="51">
        <f>AN5270+AN5273</f>
        <v>216000</v>
      </c>
      <c r="AO5269" s="51"/>
      <c r="AP5269" s="51">
        <f>AP5270+AP5273</f>
        <v>216000</v>
      </c>
      <c r="AQ5269" s="51"/>
    </row>
    <row r="5270" spans="2:43" ht="18" customHeight="1" x14ac:dyDescent="0.2">
      <c r="B5270" s="4"/>
      <c r="C5270" s="117"/>
      <c r="D5270" s="117"/>
      <c r="E5270" s="117"/>
      <c r="F5270" s="48"/>
      <c r="G5270" s="11"/>
      <c r="H5270" s="117"/>
      <c r="I5270" s="124"/>
      <c r="J5270" s="124"/>
      <c r="K5270" s="144"/>
      <c r="L5270" s="11"/>
      <c r="M5270" s="143"/>
      <c r="N5270" s="42"/>
      <c r="O5270" s="128"/>
      <c r="P5270" s="129">
        <v>1</v>
      </c>
      <c r="Q5270" s="129"/>
      <c r="R5270" s="64"/>
      <c r="S5270" s="234"/>
      <c r="T5270" s="65" t="s">
        <v>8</v>
      </c>
      <c r="U5270" s="155"/>
      <c r="V5270" s="66">
        <f>V5271</f>
        <v>158500</v>
      </c>
      <c r="X5270" s="66">
        <f>X5271</f>
        <v>120100</v>
      </c>
      <c r="Z5270" s="66">
        <f>Z5271</f>
        <v>127300</v>
      </c>
      <c r="AB5270" s="66">
        <f>AB5271</f>
        <v>176100</v>
      </c>
      <c r="AD5270" s="66">
        <f>AD5271</f>
        <v>205500</v>
      </c>
      <c r="AF5270" s="66">
        <f>AF5271</f>
        <v>4800</v>
      </c>
      <c r="AH5270" s="66">
        <f t="shared" si="996"/>
        <v>210300</v>
      </c>
      <c r="AI5270" s="5"/>
      <c r="AJ5270" s="66">
        <f>AJ5271</f>
        <v>59880</v>
      </c>
      <c r="AK5270" s="67"/>
      <c r="AL5270" s="66">
        <f t="shared" ref="AL5270:AP5271" si="997">AL5271</f>
        <v>205000</v>
      </c>
      <c r="AM5270" s="66"/>
      <c r="AN5270" s="66">
        <f t="shared" si="997"/>
        <v>204000</v>
      </c>
      <c r="AO5270" s="66"/>
      <c r="AP5270" s="66">
        <f t="shared" si="997"/>
        <v>204000</v>
      </c>
      <c r="AQ5270" s="66"/>
    </row>
    <row r="5271" spans="2:43" ht="18" customHeight="1" x14ac:dyDescent="0.2">
      <c r="B5271" s="4"/>
      <c r="C5271" s="117"/>
      <c r="D5271" s="117"/>
      <c r="E5271" s="117"/>
      <c r="F5271" s="48"/>
      <c r="G5271" s="11"/>
      <c r="H5271" s="117"/>
      <c r="I5271" s="124"/>
      <c r="J5271" s="124"/>
      <c r="K5271" s="144"/>
      <c r="L5271" s="11"/>
      <c r="M5271" s="143"/>
      <c r="N5271" s="42"/>
      <c r="O5271" s="128"/>
      <c r="P5271" s="130"/>
      <c r="Q5271" s="140" t="s">
        <v>173</v>
      </c>
      <c r="R5271" s="84"/>
      <c r="S5271" s="250"/>
      <c r="T5271" s="69" t="s">
        <v>204</v>
      </c>
      <c r="U5271" s="92"/>
      <c r="V5271" s="70">
        <f>V5272</f>
        <v>158500</v>
      </c>
      <c r="X5271" s="447">
        <f>X5272</f>
        <v>120100</v>
      </c>
      <c r="Z5271" s="447">
        <f>Z5272</f>
        <v>127300</v>
      </c>
      <c r="AB5271" s="447">
        <f>AB5272</f>
        <v>176100</v>
      </c>
      <c r="AD5271" s="447">
        <f>AD5272</f>
        <v>205500</v>
      </c>
      <c r="AF5271" s="447">
        <f>AF5272</f>
        <v>4800</v>
      </c>
      <c r="AH5271" s="447">
        <f t="shared" si="996"/>
        <v>210300</v>
      </c>
      <c r="AI5271" s="67"/>
      <c r="AJ5271" s="447">
        <f>AJ5272</f>
        <v>59880</v>
      </c>
      <c r="AK5271" s="71"/>
      <c r="AL5271" s="447">
        <f t="shared" si="997"/>
        <v>205000</v>
      </c>
      <c r="AM5271" s="447"/>
      <c r="AN5271" s="447">
        <f t="shared" si="997"/>
        <v>204000</v>
      </c>
      <c r="AO5271" s="447"/>
      <c r="AP5271" s="447">
        <f t="shared" si="997"/>
        <v>204000</v>
      </c>
      <c r="AQ5271" s="447"/>
    </row>
    <row r="5272" spans="2:43" ht="18" customHeight="1" x14ac:dyDescent="0.2">
      <c r="B5272" s="4"/>
      <c r="C5272" s="117"/>
      <c r="D5272" s="117"/>
      <c r="E5272" s="117"/>
      <c r="F5272" s="48"/>
      <c r="G5272" s="11"/>
      <c r="H5272" s="117"/>
      <c r="I5272" s="124"/>
      <c r="J5272" s="124"/>
      <c r="K5272" s="144"/>
      <c r="L5272" s="11"/>
      <c r="M5272" s="143"/>
      <c r="N5272" s="42"/>
      <c r="O5272" s="128"/>
      <c r="P5272" s="130"/>
      <c r="Q5272" s="130"/>
      <c r="R5272" s="72" t="s">
        <v>3</v>
      </c>
      <c r="S5272" s="181"/>
      <c r="T5272" s="73" t="s">
        <v>204</v>
      </c>
      <c r="V5272" s="74">
        <v>158500</v>
      </c>
      <c r="X5272" s="74">
        <v>120100</v>
      </c>
      <c r="Z5272" s="876">
        <v>127300</v>
      </c>
      <c r="AB5272" s="944">
        <v>176100</v>
      </c>
      <c r="AD5272" s="74">
        <v>205500</v>
      </c>
      <c r="AF5272" s="74">
        <v>4800</v>
      </c>
      <c r="AH5272" s="74">
        <f t="shared" si="996"/>
        <v>210300</v>
      </c>
      <c r="AI5272" s="446"/>
      <c r="AJ5272" s="74">
        <f t="shared" ref="AJ5272" si="998">CEILING(AB5272*34/100,10)</f>
        <v>59880</v>
      </c>
      <c r="AK5272" s="8"/>
      <c r="AL5272" s="74">
        <v>205000</v>
      </c>
      <c r="AM5272" s="74"/>
      <c r="AN5272" s="74">
        <v>204000</v>
      </c>
      <c r="AO5272" s="74"/>
      <c r="AP5272" s="74">
        <v>204000</v>
      </c>
      <c r="AQ5272" s="74"/>
    </row>
    <row r="5273" spans="2:43" ht="18" customHeight="1" x14ac:dyDescent="0.2">
      <c r="B5273" s="4"/>
      <c r="C5273" s="117"/>
      <c r="D5273" s="117"/>
      <c r="E5273" s="117"/>
      <c r="F5273" s="48"/>
      <c r="G5273" s="11"/>
      <c r="H5273" s="117"/>
      <c r="I5273" s="142"/>
      <c r="J5273" s="143"/>
      <c r="K5273" s="144"/>
      <c r="L5273" s="11"/>
      <c r="M5273" s="143"/>
      <c r="N5273" s="42"/>
      <c r="O5273" s="128"/>
      <c r="P5273" s="129">
        <v>4</v>
      </c>
      <c r="Q5273" s="129"/>
      <c r="R5273" s="64"/>
      <c r="S5273" s="234"/>
      <c r="T5273" s="65" t="s">
        <v>376</v>
      </c>
      <c r="U5273" s="155"/>
      <c r="V5273" s="66">
        <f>V5274</f>
        <v>4500</v>
      </c>
      <c r="X5273" s="66">
        <f>X5274</f>
        <v>6000</v>
      </c>
      <c r="Z5273" s="66">
        <f>Z5274</f>
        <v>7100</v>
      </c>
      <c r="AB5273" s="66">
        <f>AB5274</f>
        <v>4900</v>
      </c>
      <c r="AD5273" s="66">
        <f>AD5274</f>
        <v>5400</v>
      </c>
      <c r="AF5273" s="66">
        <f>AF5274</f>
        <v>0</v>
      </c>
      <c r="AH5273" s="66">
        <f t="shared" si="996"/>
        <v>5400</v>
      </c>
      <c r="AI5273" s="8"/>
      <c r="AJ5273" s="66">
        <f>AJ5274</f>
        <v>1670</v>
      </c>
      <c r="AK5273" s="67"/>
      <c r="AL5273" s="66">
        <f>AL5274</f>
        <v>11000</v>
      </c>
      <c r="AM5273" s="66"/>
      <c r="AN5273" s="66">
        <f>AN5274</f>
        <v>12000</v>
      </c>
      <c r="AO5273" s="66"/>
      <c r="AP5273" s="66">
        <f>AP5274</f>
        <v>12000</v>
      </c>
      <c r="AQ5273" s="66"/>
    </row>
    <row r="5274" spans="2:43" ht="18" customHeight="1" x14ac:dyDescent="0.2">
      <c r="B5274" s="4"/>
      <c r="C5274" s="117"/>
      <c r="D5274" s="117"/>
      <c r="E5274" s="117"/>
      <c r="F5274" s="48"/>
      <c r="G5274" s="11"/>
      <c r="H5274" s="117"/>
      <c r="I5274" s="142"/>
      <c r="J5274" s="143"/>
      <c r="K5274" s="144"/>
      <c r="L5274" s="11"/>
      <c r="M5274" s="143"/>
      <c r="N5274" s="42"/>
      <c r="O5274" s="128"/>
      <c r="P5274" s="130"/>
      <c r="Q5274" s="131">
        <v>1</v>
      </c>
      <c r="R5274" s="84"/>
      <c r="S5274" s="250"/>
      <c r="T5274" s="69" t="s">
        <v>76</v>
      </c>
      <c r="U5274" s="92"/>
      <c r="V5274" s="70">
        <f>V5275+V5276</f>
        <v>4500</v>
      </c>
      <c r="X5274" s="447">
        <f>X5275+X5276</f>
        <v>6000</v>
      </c>
      <c r="Z5274" s="447">
        <f>Z5275+Z5276</f>
        <v>7100</v>
      </c>
      <c r="AB5274" s="447">
        <f>AB5275+AB5276</f>
        <v>4900</v>
      </c>
      <c r="AD5274" s="447">
        <f>AD5275+AD5276</f>
        <v>5400</v>
      </c>
      <c r="AF5274" s="447">
        <f>AF5275+AF5276</f>
        <v>0</v>
      </c>
      <c r="AH5274" s="447">
        <f t="shared" si="996"/>
        <v>5400</v>
      </c>
      <c r="AI5274" s="67"/>
      <c r="AJ5274" s="447">
        <f>AJ5275+AJ5276</f>
        <v>1670</v>
      </c>
      <c r="AK5274" s="71"/>
      <c r="AL5274" s="447">
        <f>AL5275+AL5276</f>
        <v>11000</v>
      </c>
      <c r="AM5274" s="447"/>
      <c r="AN5274" s="447">
        <f>AN5275+AN5276</f>
        <v>12000</v>
      </c>
      <c r="AO5274" s="447"/>
      <c r="AP5274" s="447">
        <f>AP5275+AP5276</f>
        <v>12000</v>
      </c>
      <c r="AQ5274" s="447"/>
    </row>
    <row r="5275" spans="2:43" ht="18" hidden="1" customHeight="1" x14ac:dyDescent="0.2">
      <c r="B5275" s="4"/>
      <c r="C5275" s="117"/>
      <c r="D5275" s="117"/>
      <c r="E5275" s="117"/>
      <c r="F5275" s="48"/>
      <c r="G5275" s="11"/>
      <c r="H5275" s="117"/>
      <c r="I5275" s="142"/>
      <c r="J5275" s="143"/>
      <c r="K5275" s="144"/>
      <c r="L5275" s="11"/>
      <c r="M5275" s="143"/>
      <c r="N5275" s="42"/>
      <c r="O5275" s="128"/>
      <c r="P5275" s="130"/>
      <c r="Q5275" s="130"/>
      <c r="R5275" s="72" t="s">
        <v>14</v>
      </c>
      <c r="S5275" s="181"/>
      <c r="T5275" s="73" t="s">
        <v>377</v>
      </c>
      <c r="V5275" s="74">
        <v>0</v>
      </c>
      <c r="X5275" s="74">
        <v>0</v>
      </c>
      <c r="Z5275" s="74">
        <v>0</v>
      </c>
      <c r="AB5275" s="74">
        <v>0</v>
      </c>
      <c r="AD5275" s="74">
        <v>0</v>
      </c>
      <c r="AF5275" s="74">
        <v>0</v>
      </c>
      <c r="AH5275" s="74">
        <f t="shared" si="996"/>
        <v>0</v>
      </c>
      <c r="AI5275" s="446"/>
      <c r="AJ5275" s="74">
        <f t="shared" ref="AJ5275:AJ5276" si="999">CEILING(AB5275*34/100,10)</f>
        <v>0</v>
      </c>
      <c r="AK5275" s="8"/>
      <c r="AL5275" s="74">
        <v>0</v>
      </c>
      <c r="AM5275" s="74"/>
      <c r="AN5275" s="74">
        <v>0</v>
      </c>
      <c r="AO5275" s="74"/>
      <c r="AP5275" s="74">
        <v>0</v>
      </c>
      <c r="AQ5275" s="74"/>
    </row>
    <row r="5276" spans="2:43" ht="18" customHeight="1" x14ac:dyDescent="0.2">
      <c r="B5276" s="4"/>
      <c r="C5276" s="117"/>
      <c r="D5276" s="117"/>
      <c r="E5276" s="117"/>
      <c r="F5276" s="48"/>
      <c r="G5276" s="11"/>
      <c r="H5276" s="117"/>
      <c r="I5276" s="142"/>
      <c r="J5276" s="143"/>
      <c r="K5276" s="144"/>
      <c r="L5276" s="11"/>
      <c r="M5276" s="143"/>
      <c r="N5276" s="42"/>
      <c r="O5276" s="128"/>
      <c r="P5276" s="130"/>
      <c r="Q5276" s="130"/>
      <c r="R5276" s="72">
        <v>90</v>
      </c>
      <c r="S5276" s="181"/>
      <c r="T5276" s="73" t="s">
        <v>500</v>
      </c>
      <c r="V5276" s="74">
        <v>4500</v>
      </c>
      <c r="X5276" s="74">
        <v>6000</v>
      </c>
      <c r="Z5276" s="876">
        <v>7100</v>
      </c>
      <c r="AB5276" s="944">
        <v>4900</v>
      </c>
      <c r="AD5276" s="74">
        <v>5400</v>
      </c>
      <c r="AF5276" s="74">
        <v>0</v>
      </c>
      <c r="AH5276" s="74">
        <f t="shared" si="996"/>
        <v>5400</v>
      </c>
      <c r="AI5276" s="8"/>
      <c r="AJ5276" s="74">
        <f t="shared" si="999"/>
        <v>1670</v>
      </c>
      <c r="AK5276" s="8"/>
      <c r="AL5276" s="74">
        <v>11000</v>
      </c>
      <c r="AM5276" s="74"/>
      <c r="AN5276" s="74">
        <v>12000</v>
      </c>
      <c r="AO5276" s="74"/>
      <c r="AP5276" s="74">
        <v>12000</v>
      </c>
      <c r="AQ5276" s="74"/>
    </row>
    <row r="5277" spans="2:43" ht="18" customHeight="1" x14ac:dyDescent="0.2">
      <c r="B5277" s="4"/>
      <c r="C5277" s="117"/>
      <c r="D5277" s="117"/>
      <c r="E5277" s="117"/>
      <c r="F5277" s="48"/>
      <c r="G5277" s="11"/>
      <c r="H5277" s="117"/>
      <c r="I5277" s="124"/>
      <c r="J5277" s="124"/>
      <c r="K5277" s="144"/>
      <c r="L5277" s="11"/>
      <c r="M5277" s="143"/>
      <c r="N5277" s="42"/>
      <c r="O5277" s="127" t="s">
        <v>0</v>
      </c>
      <c r="P5277" s="123"/>
      <c r="Q5277" s="123"/>
      <c r="R5277" s="49"/>
      <c r="S5277" s="18"/>
      <c r="T5277" s="50" t="s">
        <v>60</v>
      </c>
      <c r="U5277" s="76"/>
      <c r="V5277" s="88">
        <f>V5283+V5278</f>
        <v>2000</v>
      </c>
      <c r="X5277" s="88">
        <f>X5283+X5278</f>
        <v>1500</v>
      </c>
      <c r="Z5277" s="88">
        <f>Z5283+Z5278</f>
        <v>1300</v>
      </c>
      <c r="AB5277" s="88">
        <f>AB5283+AB5278</f>
        <v>1100</v>
      </c>
      <c r="AD5277" s="88">
        <f>AD5283+AD5278</f>
        <v>1000</v>
      </c>
      <c r="AF5277" s="88">
        <f>AF5283+AF5278</f>
        <v>0</v>
      </c>
      <c r="AH5277" s="88">
        <f t="shared" si="996"/>
        <v>1000</v>
      </c>
      <c r="AI5277" s="8"/>
      <c r="AJ5277" s="88">
        <f>AJ5283+AJ5278</f>
        <v>380</v>
      </c>
      <c r="AK5277" s="89"/>
      <c r="AL5277" s="88">
        <f>AL5283+AL5278</f>
        <v>7900</v>
      </c>
      <c r="AM5277" s="88"/>
      <c r="AN5277" s="88">
        <f>AN5283+AN5278</f>
        <v>8900</v>
      </c>
      <c r="AO5277" s="88"/>
      <c r="AP5277" s="88">
        <f>AP5283+AP5278</f>
        <v>8900</v>
      </c>
      <c r="AQ5277" s="88"/>
    </row>
    <row r="5278" spans="2:43" ht="18" hidden="1" customHeight="1" x14ac:dyDescent="0.2">
      <c r="B5278" s="4"/>
      <c r="C5278" s="117"/>
      <c r="D5278" s="117"/>
      <c r="E5278" s="117"/>
      <c r="F5278" s="48"/>
      <c r="G5278" s="11"/>
      <c r="H5278" s="117"/>
      <c r="I5278" s="124"/>
      <c r="J5278" s="124"/>
      <c r="K5278" s="144"/>
      <c r="L5278" s="11"/>
      <c r="M5278" s="143"/>
      <c r="N5278" s="42"/>
      <c r="O5278" s="128"/>
      <c r="P5278" s="129">
        <v>1</v>
      </c>
      <c r="Q5278" s="129"/>
      <c r="R5278" s="64"/>
      <c r="S5278" s="234"/>
      <c r="T5278" s="65" t="s">
        <v>8</v>
      </c>
      <c r="U5278" s="155"/>
      <c r="V5278" s="66">
        <f>V5279</f>
        <v>0</v>
      </c>
      <c r="X5278" s="66">
        <f>X5279</f>
        <v>0</v>
      </c>
      <c r="Z5278" s="66">
        <f>Z5279</f>
        <v>0</v>
      </c>
      <c r="AB5278" s="66">
        <f>AB5279</f>
        <v>0</v>
      </c>
      <c r="AD5278" s="66">
        <f>AD5279</f>
        <v>0</v>
      </c>
      <c r="AF5278" s="66">
        <f>AF5279</f>
        <v>0</v>
      </c>
      <c r="AH5278" s="66">
        <f t="shared" si="996"/>
        <v>0</v>
      </c>
      <c r="AI5278" s="89"/>
      <c r="AJ5278" s="66">
        <f>AJ5279</f>
        <v>0</v>
      </c>
      <c r="AK5278" s="67"/>
      <c r="AL5278" s="66">
        <f>AL5279</f>
        <v>0</v>
      </c>
      <c r="AM5278" s="66"/>
      <c r="AN5278" s="66">
        <f>AN5279</f>
        <v>0</v>
      </c>
      <c r="AO5278" s="66"/>
      <c r="AP5278" s="66">
        <f>AP5279</f>
        <v>0</v>
      </c>
      <c r="AQ5278" s="66"/>
    </row>
    <row r="5279" spans="2:43" ht="18" hidden="1" customHeight="1" x14ac:dyDescent="0.2">
      <c r="B5279" s="4"/>
      <c r="C5279" s="117"/>
      <c r="D5279" s="117"/>
      <c r="E5279" s="117"/>
      <c r="F5279" s="48"/>
      <c r="G5279" s="11"/>
      <c r="H5279" s="117"/>
      <c r="I5279" s="124"/>
      <c r="J5279" s="124"/>
      <c r="K5279" s="144"/>
      <c r="L5279" s="11"/>
      <c r="M5279" s="143"/>
      <c r="N5279" s="42"/>
      <c r="O5279" s="128"/>
      <c r="P5279" s="130"/>
      <c r="Q5279" s="131">
        <v>6</v>
      </c>
      <c r="R5279" s="72"/>
      <c r="S5279" s="181"/>
      <c r="T5279" s="69" t="s">
        <v>62</v>
      </c>
      <c r="U5279" s="92"/>
      <c r="V5279" s="70">
        <f>SUM(V5280:V5282)</f>
        <v>0</v>
      </c>
      <c r="X5279" s="447">
        <f>SUM(X5280:X5282)</f>
        <v>0</v>
      </c>
      <c r="Z5279" s="447">
        <f>SUM(Z5280:Z5282)</f>
        <v>0</v>
      </c>
      <c r="AB5279" s="447">
        <f>SUM(AB5280:AB5282)</f>
        <v>0</v>
      </c>
      <c r="AD5279" s="447">
        <f>SUM(AD5280:AD5282)</f>
        <v>0</v>
      </c>
      <c r="AF5279" s="447">
        <f>SUM(AF5280:AF5282)</f>
        <v>0</v>
      </c>
      <c r="AH5279" s="447">
        <f t="shared" si="996"/>
        <v>0</v>
      </c>
      <c r="AI5279" s="67"/>
      <c r="AJ5279" s="447">
        <f>SUM(AJ5280:AJ5282)</f>
        <v>0</v>
      </c>
      <c r="AK5279" s="71"/>
      <c r="AL5279" s="447">
        <f>SUM(AL5280:AL5282)</f>
        <v>0</v>
      </c>
      <c r="AM5279" s="447"/>
      <c r="AN5279" s="447">
        <f>SUM(AN5280:AN5282)</f>
        <v>0</v>
      </c>
      <c r="AO5279" s="447"/>
      <c r="AP5279" s="447">
        <f>SUM(AP5280:AP5282)</f>
        <v>0</v>
      </c>
      <c r="AQ5279" s="447"/>
    </row>
    <row r="5280" spans="2:43" ht="18" hidden="1" customHeight="1" x14ac:dyDescent="0.2">
      <c r="B5280" s="4"/>
      <c r="C5280" s="117"/>
      <c r="D5280" s="117"/>
      <c r="E5280" s="117"/>
      <c r="F5280" s="48"/>
      <c r="G5280" s="11"/>
      <c r="H5280" s="117"/>
      <c r="I5280" s="124"/>
      <c r="J5280" s="124"/>
      <c r="K5280" s="144"/>
      <c r="L5280" s="11"/>
      <c r="M5280" s="143"/>
      <c r="N5280" s="42"/>
      <c r="O5280" s="128"/>
      <c r="P5280" s="130"/>
      <c r="Q5280" s="131"/>
      <c r="R5280" s="72">
        <v>1</v>
      </c>
      <c r="S5280" s="181"/>
      <c r="T5280" s="73" t="s">
        <v>430</v>
      </c>
      <c r="V5280" s="74">
        <v>0</v>
      </c>
      <c r="X5280" s="74">
        <v>0</v>
      </c>
      <c r="Z5280" s="74">
        <v>0</v>
      </c>
      <c r="AB5280" s="74">
        <v>0</v>
      </c>
      <c r="AD5280" s="74">
        <v>0</v>
      </c>
      <c r="AF5280" s="74">
        <v>0</v>
      </c>
      <c r="AH5280" s="74">
        <f t="shared" si="996"/>
        <v>0</v>
      </c>
      <c r="AI5280" s="446"/>
      <c r="AJ5280" s="74">
        <v>0</v>
      </c>
      <c r="AK5280" s="8"/>
      <c r="AL5280" s="74">
        <v>0</v>
      </c>
      <c r="AM5280" s="74"/>
      <c r="AN5280" s="74">
        <v>0</v>
      </c>
      <c r="AO5280" s="74"/>
      <c r="AP5280" s="74">
        <v>0</v>
      </c>
      <c r="AQ5280" s="74"/>
    </row>
    <row r="5281" spans="2:43" ht="18" hidden="1" customHeight="1" x14ac:dyDescent="0.2">
      <c r="B5281" s="4"/>
      <c r="C5281" s="117"/>
      <c r="D5281" s="117"/>
      <c r="E5281" s="117"/>
      <c r="F5281" s="48"/>
      <c r="G5281" s="11"/>
      <c r="H5281" s="117"/>
      <c r="I5281" s="124"/>
      <c r="J5281" s="124"/>
      <c r="K5281" s="144"/>
      <c r="L5281" s="11"/>
      <c r="M5281" s="143"/>
      <c r="N5281" s="42"/>
      <c r="O5281" s="128"/>
      <c r="P5281" s="130"/>
      <c r="Q5281" s="131"/>
      <c r="R5281" s="72">
        <v>2</v>
      </c>
      <c r="S5281" s="181"/>
      <c r="T5281" s="73" t="s">
        <v>386</v>
      </c>
      <c r="V5281" s="74">
        <v>0</v>
      </c>
      <c r="X5281" s="74">
        <v>0</v>
      </c>
      <c r="Z5281" s="74">
        <v>0</v>
      </c>
      <c r="AB5281" s="74">
        <v>0</v>
      </c>
      <c r="AD5281" s="74">
        <v>0</v>
      </c>
      <c r="AF5281" s="74">
        <v>0</v>
      </c>
      <c r="AH5281" s="74">
        <f t="shared" si="996"/>
        <v>0</v>
      </c>
      <c r="AI5281" s="8"/>
      <c r="AJ5281" s="74">
        <v>0</v>
      </c>
      <c r="AK5281" s="8"/>
      <c r="AL5281" s="74">
        <v>0</v>
      </c>
      <c r="AM5281" s="74"/>
      <c r="AN5281" s="74">
        <v>0</v>
      </c>
      <c r="AO5281" s="74"/>
      <c r="AP5281" s="74">
        <v>0</v>
      </c>
      <c r="AQ5281" s="74"/>
    </row>
    <row r="5282" spans="2:43" ht="18" hidden="1" customHeight="1" x14ac:dyDescent="0.2">
      <c r="B5282" s="4"/>
      <c r="C5282" s="117"/>
      <c r="D5282" s="117"/>
      <c r="E5282" s="117"/>
      <c r="F5282" s="48"/>
      <c r="G5282" s="11"/>
      <c r="H5282" s="117"/>
      <c r="I5282" s="124"/>
      <c r="J5282" s="124"/>
      <c r="K5282" s="144"/>
      <c r="L5282" s="11"/>
      <c r="M5282" s="143"/>
      <c r="N5282" s="42"/>
      <c r="O5282" s="128"/>
      <c r="P5282" s="130"/>
      <c r="Q5282" s="131"/>
      <c r="R5282" s="72">
        <v>8</v>
      </c>
      <c r="S5282" s="181"/>
      <c r="T5282" s="73" t="s">
        <v>463</v>
      </c>
      <c r="V5282" s="74">
        <v>0</v>
      </c>
      <c r="X5282" s="74">
        <v>0</v>
      </c>
      <c r="Z5282" s="74">
        <v>0</v>
      </c>
      <c r="AB5282" s="74">
        <v>0</v>
      </c>
      <c r="AD5282" s="74">
        <v>0</v>
      </c>
      <c r="AF5282" s="74">
        <v>0</v>
      </c>
      <c r="AH5282" s="74">
        <f t="shared" si="996"/>
        <v>0</v>
      </c>
      <c r="AI5282" s="8"/>
      <c r="AJ5282" s="74">
        <v>0</v>
      </c>
      <c r="AK5282" s="8"/>
      <c r="AL5282" s="74">
        <v>0</v>
      </c>
      <c r="AM5282" s="74"/>
      <c r="AN5282" s="74">
        <v>0</v>
      </c>
      <c r="AO5282" s="74"/>
      <c r="AP5282" s="74">
        <v>0</v>
      </c>
      <c r="AQ5282" s="74"/>
    </row>
    <row r="5283" spans="2:43" ht="18" customHeight="1" x14ac:dyDescent="0.2">
      <c r="B5283" s="4"/>
      <c r="C5283" s="117"/>
      <c r="D5283" s="117"/>
      <c r="E5283" s="117"/>
      <c r="F5283" s="48"/>
      <c r="G5283" s="11"/>
      <c r="H5283" s="117"/>
      <c r="I5283" s="124"/>
      <c r="J5283" s="124"/>
      <c r="K5283" s="144"/>
      <c r="L5283" s="11"/>
      <c r="M5283" s="143"/>
      <c r="N5283" s="42"/>
      <c r="O5283" s="128"/>
      <c r="P5283" s="129">
        <v>4</v>
      </c>
      <c r="Q5283" s="129"/>
      <c r="R5283" s="64"/>
      <c r="S5283" s="234"/>
      <c r="T5283" s="65" t="s">
        <v>376</v>
      </c>
      <c r="U5283" s="155"/>
      <c r="V5283" s="66">
        <f>V5284</f>
        <v>2000</v>
      </c>
      <c r="X5283" s="66">
        <f>X5284</f>
        <v>1500</v>
      </c>
      <c r="Z5283" s="66">
        <f>Z5284</f>
        <v>1300</v>
      </c>
      <c r="AB5283" s="66">
        <f>AB5284</f>
        <v>1100</v>
      </c>
      <c r="AD5283" s="66">
        <f>AD5284</f>
        <v>1000</v>
      </c>
      <c r="AF5283" s="66">
        <f>AF5284</f>
        <v>0</v>
      </c>
      <c r="AH5283" s="66">
        <f t="shared" si="996"/>
        <v>1000</v>
      </c>
      <c r="AI5283" s="8"/>
      <c r="AJ5283" s="66">
        <f>AJ5284</f>
        <v>380</v>
      </c>
      <c r="AK5283" s="67"/>
      <c r="AL5283" s="66">
        <f>AL5284</f>
        <v>7900</v>
      </c>
      <c r="AM5283" s="66"/>
      <c r="AN5283" s="66">
        <f>AN5284</f>
        <v>8900</v>
      </c>
      <c r="AO5283" s="66"/>
      <c r="AP5283" s="66">
        <f>AP5284</f>
        <v>8900</v>
      </c>
      <c r="AQ5283" s="66"/>
    </row>
    <row r="5284" spans="2:43" ht="18" customHeight="1" x14ac:dyDescent="0.2">
      <c r="B5284" s="4"/>
      <c r="C5284" s="117"/>
      <c r="D5284" s="117"/>
      <c r="E5284" s="117"/>
      <c r="F5284" s="48"/>
      <c r="G5284" s="11"/>
      <c r="H5284" s="117"/>
      <c r="I5284" s="124"/>
      <c r="J5284" s="124"/>
      <c r="K5284" s="144"/>
      <c r="L5284" s="11"/>
      <c r="M5284" s="143"/>
      <c r="N5284" s="42"/>
      <c r="O5284" s="128"/>
      <c r="P5284" s="130"/>
      <c r="Q5284" s="131">
        <v>6</v>
      </c>
      <c r="R5284" s="72"/>
      <c r="S5284" s="181"/>
      <c r="T5284" s="69" t="s">
        <v>62</v>
      </c>
      <c r="U5284" s="92"/>
      <c r="V5284" s="70">
        <f>SUM(V5285:V5286)</f>
        <v>2000</v>
      </c>
      <c r="X5284" s="447">
        <f>SUM(X5285:X5286)</f>
        <v>1500</v>
      </c>
      <c r="Z5284" s="447">
        <f>SUM(Z5285:Z5286)</f>
        <v>1300</v>
      </c>
      <c r="AB5284" s="447">
        <f>SUM(AB5285:AB5286)</f>
        <v>1100</v>
      </c>
      <c r="AD5284" s="447">
        <f>SUM(AD5285:AD5286)</f>
        <v>1000</v>
      </c>
      <c r="AF5284" s="447">
        <f>SUM(AF5285:AF5286)</f>
        <v>0</v>
      </c>
      <c r="AH5284" s="447">
        <f t="shared" si="996"/>
        <v>1000</v>
      </c>
      <c r="AI5284" s="67"/>
      <c r="AJ5284" s="447">
        <f>SUM(AJ5285:AJ5286)</f>
        <v>380</v>
      </c>
      <c r="AK5284" s="71"/>
      <c r="AL5284" s="447">
        <f>SUM(AL5285:AL5286)</f>
        <v>7900</v>
      </c>
      <c r="AM5284" s="447"/>
      <c r="AN5284" s="447">
        <f>SUM(AN5285:AN5286)</f>
        <v>8900</v>
      </c>
      <c r="AO5284" s="447"/>
      <c r="AP5284" s="447">
        <f>SUM(AP5285:AP5286)</f>
        <v>8900</v>
      </c>
      <c r="AQ5284" s="447"/>
    </row>
    <row r="5285" spans="2:43" ht="18" customHeight="1" x14ac:dyDescent="0.2">
      <c r="B5285" s="4"/>
      <c r="C5285" s="117"/>
      <c r="D5285" s="117"/>
      <c r="E5285" s="117"/>
      <c r="F5285" s="48"/>
      <c r="G5285" s="11"/>
      <c r="H5285" s="117"/>
      <c r="I5285" s="124"/>
      <c r="J5285" s="124"/>
      <c r="K5285" s="144"/>
      <c r="L5285" s="11"/>
      <c r="M5285" s="143"/>
      <c r="N5285" s="42"/>
      <c r="O5285" s="128"/>
      <c r="P5285" s="130"/>
      <c r="Q5285" s="131"/>
      <c r="R5285" s="72">
        <v>1</v>
      </c>
      <c r="S5285" s="181"/>
      <c r="T5285" s="73" t="s">
        <v>433</v>
      </c>
      <c r="V5285" s="74">
        <v>2000</v>
      </c>
      <c r="X5285" s="74">
        <v>1500</v>
      </c>
      <c r="Z5285" s="74">
        <v>1300</v>
      </c>
      <c r="AB5285" s="944">
        <v>1100</v>
      </c>
      <c r="AD5285" s="74">
        <v>1000</v>
      </c>
      <c r="AF5285" s="74">
        <v>0</v>
      </c>
      <c r="AH5285" s="74">
        <f t="shared" si="996"/>
        <v>1000</v>
      </c>
      <c r="AI5285" s="446"/>
      <c r="AJ5285" s="74">
        <f t="shared" ref="AJ5285" si="1000">CEILING(AB5285*34/100,10)</f>
        <v>380</v>
      </c>
      <c r="AK5285" s="8"/>
      <c r="AL5285" s="74">
        <v>7900</v>
      </c>
      <c r="AM5285" s="74"/>
      <c r="AN5285" s="74">
        <v>8900</v>
      </c>
      <c r="AO5285" s="74"/>
      <c r="AP5285" s="74">
        <v>8900</v>
      </c>
      <c r="AQ5285" s="74"/>
    </row>
    <row r="5286" spans="2:43" ht="18" hidden="1" customHeight="1" x14ac:dyDescent="0.2">
      <c r="B5286" s="4"/>
      <c r="C5286" s="117"/>
      <c r="D5286" s="117"/>
      <c r="E5286" s="117"/>
      <c r="F5286" s="48"/>
      <c r="G5286" s="11"/>
      <c r="H5286" s="117"/>
      <c r="I5286" s="124"/>
      <c r="J5286" s="124"/>
      <c r="K5286" s="144"/>
      <c r="L5286" s="11"/>
      <c r="M5286" s="143"/>
      <c r="N5286" s="42"/>
      <c r="O5286" s="128"/>
      <c r="P5286" s="130"/>
      <c r="Q5286" s="131"/>
      <c r="R5286" s="72">
        <v>2</v>
      </c>
      <c r="S5286" s="181"/>
      <c r="T5286" s="73" t="s">
        <v>434</v>
      </c>
      <c r="V5286" s="74">
        <v>0</v>
      </c>
      <c r="X5286" s="74">
        <v>0</v>
      </c>
      <c r="Z5286" s="74">
        <v>0</v>
      </c>
      <c r="AB5286" s="74">
        <v>0</v>
      </c>
      <c r="AD5286" s="74">
        <v>0</v>
      </c>
      <c r="AF5286" s="74">
        <v>0</v>
      </c>
      <c r="AH5286" s="74">
        <f t="shared" si="996"/>
        <v>0</v>
      </c>
      <c r="AI5286" s="8"/>
      <c r="AJ5286" s="74">
        <v>0</v>
      </c>
      <c r="AK5286" s="8"/>
      <c r="AL5286" s="74">
        <v>0</v>
      </c>
      <c r="AM5286" s="74"/>
      <c r="AN5286" s="74">
        <v>0</v>
      </c>
      <c r="AO5286" s="74"/>
      <c r="AP5286" s="74">
        <v>0</v>
      </c>
      <c r="AQ5286" s="74"/>
    </row>
    <row r="5287" spans="2:43" ht="18" customHeight="1" x14ac:dyDescent="0.2">
      <c r="B5287" s="4"/>
      <c r="C5287" s="117"/>
      <c r="D5287" s="117"/>
      <c r="E5287" s="117"/>
      <c r="F5287" s="48"/>
      <c r="G5287" s="11"/>
      <c r="H5287" s="117"/>
      <c r="I5287" s="124"/>
      <c r="J5287" s="124"/>
      <c r="K5287" s="144"/>
      <c r="L5287" s="11"/>
      <c r="M5287" s="143"/>
      <c r="N5287" s="42"/>
      <c r="O5287" s="127" t="s">
        <v>18</v>
      </c>
      <c r="P5287" s="123"/>
      <c r="Q5287" s="123"/>
      <c r="R5287" s="49"/>
      <c r="S5287" s="18"/>
      <c r="T5287" s="50" t="s">
        <v>190</v>
      </c>
      <c r="U5287" s="76"/>
      <c r="V5287" s="51">
        <f>V5288+V5301+V5304+V5309</f>
        <v>71500</v>
      </c>
      <c r="X5287" s="51">
        <f>X5288+X5301+X5304+X5309</f>
        <v>57000</v>
      </c>
      <c r="Z5287" s="51">
        <f>Z5288+Z5301+Z5304+Z5309</f>
        <v>57700</v>
      </c>
      <c r="AB5287" s="51">
        <f>AB5288+AB5301+AB5304+AB5309</f>
        <v>82700</v>
      </c>
      <c r="AD5287" s="51">
        <f>AD5288+AD5301+AD5304+AD5309</f>
        <v>90800</v>
      </c>
      <c r="AF5287" s="51">
        <f>AF5288+AF5301+AF5304+AF5309</f>
        <v>2100</v>
      </c>
      <c r="AH5287" s="51">
        <f t="shared" si="996"/>
        <v>92900</v>
      </c>
      <c r="AI5287" s="8"/>
      <c r="AJ5287" s="51">
        <f>AJ5288+AJ5301+AJ5304+AJ5309</f>
        <v>21480</v>
      </c>
      <c r="AK5287" s="5"/>
      <c r="AL5287" s="51">
        <f>AL5288+AL5301+AL5304+AL5309</f>
        <v>91000</v>
      </c>
      <c r="AM5287" s="51"/>
      <c r="AN5287" s="51">
        <f>AN5288+AN5301+AN5304+AN5309</f>
        <v>93000</v>
      </c>
      <c r="AO5287" s="51"/>
      <c r="AP5287" s="51">
        <f>AP5288+AP5301+AP5304+AP5309</f>
        <v>93000</v>
      </c>
      <c r="AQ5287" s="51"/>
    </row>
    <row r="5288" spans="2:43" ht="18" customHeight="1" x14ac:dyDescent="0.2">
      <c r="B5288" s="4"/>
      <c r="C5288" s="117"/>
      <c r="D5288" s="117"/>
      <c r="E5288" s="117"/>
      <c r="F5288" s="48"/>
      <c r="G5288" s="11"/>
      <c r="H5288" s="117"/>
      <c r="I5288" s="124"/>
      <c r="J5288" s="124"/>
      <c r="K5288" s="144"/>
      <c r="L5288" s="11"/>
      <c r="M5288" s="143"/>
      <c r="N5288" s="42"/>
      <c r="O5288" s="128"/>
      <c r="P5288" s="129">
        <v>2</v>
      </c>
      <c r="Q5288" s="129"/>
      <c r="R5288" s="64"/>
      <c r="S5288" s="234"/>
      <c r="T5288" s="65" t="s">
        <v>195</v>
      </c>
      <c r="U5288" s="155"/>
      <c r="V5288" s="66">
        <f>SUM(V5289+V5293+V5299)</f>
        <v>32000</v>
      </c>
      <c r="X5288" s="66">
        <f>SUM(X5289+X5293+X5299)</f>
        <v>20000</v>
      </c>
      <c r="Z5288" s="66">
        <f>SUM(Z5289+Z5293+Z5299+Z5296)</f>
        <v>21000</v>
      </c>
      <c r="AB5288" s="66">
        <f>SUM(AB5289+AB5293+AB5299+AB5296)</f>
        <v>52000</v>
      </c>
      <c r="AD5288" s="66">
        <f t="shared" ref="AD5288:AO5288" si="1001">SUM(AD5289+AD5293+AD5299+AD5296)</f>
        <v>56100</v>
      </c>
      <c r="AE5288" s="66">
        <f t="shared" si="1001"/>
        <v>0</v>
      </c>
      <c r="AF5288" s="66">
        <f t="shared" si="1001"/>
        <v>2100</v>
      </c>
      <c r="AG5288" s="66">
        <f t="shared" si="1001"/>
        <v>0</v>
      </c>
      <c r="AH5288" s="66">
        <f t="shared" si="996"/>
        <v>58200</v>
      </c>
      <c r="AI5288" s="5"/>
      <c r="AJ5288" s="66">
        <f t="shared" ref="AJ5288" si="1002">SUM(AJ5289+AJ5293+AJ5299+AJ5296)</f>
        <v>13000</v>
      </c>
      <c r="AK5288" s="66">
        <f t="shared" ref="AK5288" si="1003">SUM(AK5289+AK5293+AK5299+AK5296)</f>
        <v>0</v>
      </c>
      <c r="AL5288" s="66">
        <f t="shared" si="1001"/>
        <v>56000</v>
      </c>
      <c r="AM5288" s="66"/>
      <c r="AN5288" s="66">
        <f t="shared" si="1001"/>
        <v>58000</v>
      </c>
      <c r="AO5288" s="66">
        <f t="shared" si="1001"/>
        <v>0</v>
      </c>
      <c r="AP5288" s="66">
        <f t="shared" ref="AP5288:AQ5288" si="1004">SUM(AP5289+AP5293+AP5299+AP5296)</f>
        <v>58000</v>
      </c>
      <c r="AQ5288" s="66">
        <f t="shared" si="1004"/>
        <v>0</v>
      </c>
    </row>
    <row r="5289" spans="2:43" ht="18" customHeight="1" x14ac:dyDescent="0.2">
      <c r="B5289" s="4"/>
      <c r="C5289" s="117"/>
      <c r="D5289" s="117"/>
      <c r="E5289" s="117"/>
      <c r="F5289" s="48"/>
      <c r="G5289" s="11"/>
      <c r="H5289" s="117"/>
      <c r="I5289" s="124"/>
      <c r="J5289" s="124"/>
      <c r="K5289" s="144"/>
      <c r="L5289" s="11"/>
      <c r="M5289" s="143"/>
      <c r="N5289" s="42"/>
      <c r="O5289" s="128"/>
      <c r="P5289" s="130"/>
      <c r="Q5289" s="131">
        <v>1</v>
      </c>
      <c r="R5289" s="68"/>
      <c r="S5289" s="35"/>
      <c r="T5289" s="69" t="s">
        <v>47</v>
      </c>
      <c r="U5289" s="92"/>
      <c r="V5289" s="70">
        <f>SUM(V5290:V5292)</f>
        <v>24000</v>
      </c>
      <c r="X5289" s="447">
        <f>SUM(X5290:X5292)</f>
        <v>15000</v>
      </c>
      <c r="Z5289" s="447">
        <f>SUM(Z5290:Z5292)</f>
        <v>16000</v>
      </c>
      <c r="AB5289" s="447">
        <f>SUM(AB5290:AB5292)</f>
        <v>4000</v>
      </c>
      <c r="AD5289" s="447">
        <f>SUM(AD5290:AD5292)</f>
        <v>6000</v>
      </c>
      <c r="AF5289" s="447">
        <f>SUM(AF5290:AF5292)</f>
        <v>0</v>
      </c>
      <c r="AH5289" s="447">
        <f t="shared" si="996"/>
        <v>6000</v>
      </c>
      <c r="AI5289" s="66">
        <f t="shared" ref="AI5289" si="1005">SUM(AI5290+AI5294+AI5300+AI5297)</f>
        <v>0</v>
      </c>
      <c r="AJ5289" s="447">
        <f>SUM(AJ5290:AJ5292)</f>
        <v>1000</v>
      </c>
      <c r="AK5289" s="71"/>
      <c r="AL5289" s="447">
        <f>SUM(AL5290:AL5292)</f>
        <v>4000</v>
      </c>
      <c r="AM5289" s="447"/>
      <c r="AN5289" s="447">
        <f>SUM(AN5290:AN5292)</f>
        <v>4000</v>
      </c>
      <c r="AO5289" s="447"/>
      <c r="AP5289" s="447">
        <f>SUM(AP5290:AP5292)</f>
        <v>4000</v>
      </c>
      <c r="AQ5289" s="447"/>
    </row>
    <row r="5290" spans="2:43" ht="18" customHeight="1" x14ac:dyDescent="0.2">
      <c r="B5290" s="4"/>
      <c r="C5290" s="117"/>
      <c r="D5290" s="117"/>
      <c r="E5290" s="117"/>
      <c r="F5290" s="48"/>
      <c r="G5290" s="11"/>
      <c r="H5290" s="117"/>
      <c r="I5290" s="124"/>
      <c r="J5290" s="124"/>
      <c r="K5290" s="144"/>
      <c r="L5290" s="11"/>
      <c r="M5290" s="143"/>
      <c r="N5290" s="42"/>
      <c r="O5290" s="128"/>
      <c r="P5290" s="130"/>
      <c r="Q5290" s="130"/>
      <c r="R5290" s="72" t="s">
        <v>3</v>
      </c>
      <c r="S5290" s="181"/>
      <c r="T5290" s="73" t="s">
        <v>17</v>
      </c>
      <c r="V5290" s="74">
        <v>14000</v>
      </c>
      <c r="X5290" s="74">
        <v>5000</v>
      </c>
      <c r="Z5290" s="876">
        <v>6000</v>
      </c>
      <c r="AB5290" s="74">
        <v>3000</v>
      </c>
      <c r="AD5290" s="945">
        <v>5000</v>
      </c>
      <c r="AF5290" s="74"/>
      <c r="AH5290" s="74">
        <f t="shared" si="996"/>
        <v>5000</v>
      </c>
      <c r="AI5290" s="446"/>
      <c r="AJ5290" s="74">
        <f t="shared" ref="AJ5290:AJ5291" si="1006">CEILING(AB5290*25/100,10)</f>
        <v>750</v>
      </c>
      <c r="AK5290" s="8"/>
      <c r="AL5290" s="74">
        <v>3000</v>
      </c>
      <c r="AM5290" s="74"/>
      <c r="AN5290" s="74">
        <v>3000</v>
      </c>
      <c r="AO5290" s="74"/>
      <c r="AP5290" s="74">
        <v>3000</v>
      </c>
      <c r="AQ5290" s="74"/>
    </row>
    <row r="5291" spans="2:43" ht="18" customHeight="1" x14ac:dyDescent="0.2">
      <c r="B5291" s="4"/>
      <c r="C5291" s="117"/>
      <c r="D5291" s="117"/>
      <c r="E5291" s="117"/>
      <c r="F5291" s="48"/>
      <c r="G5291" s="11"/>
      <c r="H5291" s="117"/>
      <c r="I5291" s="124"/>
      <c r="J5291" s="124"/>
      <c r="K5291" s="144"/>
      <c r="L5291" s="11"/>
      <c r="M5291" s="143"/>
      <c r="N5291" s="42"/>
      <c r="O5291" s="128"/>
      <c r="P5291" s="130"/>
      <c r="Q5291" s="130"/>
      <c r="R5291" s="72">
        <v>2</v>
      </c>
      <c r="S5291" s="181"/>
      <c r="T5291" s="73" t="s">
        <v>168</v>
      </c>
      <c r="V5291" s="74">
        <v>10000</v>
      </c>
      <c r="X5291" s="74">
        <v>10000</v>
      </c>
      <c r="Z5291" s="876">
        <v>10000</v>
      </c>
      <c r="AB5291" s="74">
        <v>1000</v>
      </c>
      <c r="AD5291" s="945">
        <v>1000</v>
      </c>
      <c r="AF5291" s="74">
        <v>0</v>
      </c>
      <c r="AH5291" s="74">
        <f t="shared" si="996"/>
        <v>1000</v>
      </c>
      <c r="AI5291" s="8"/>
      <c r="AJ5291" s="74">
        <f t="shared" si="1006"/>
        <v>250</v>
      </c>
      <c r="AK5291" s="8"/>
      <c r="AL5291" s="74">
        <v>1000</v>
      </c>
      <c r="AM5291" s="74"/>
      <c r="AN5291" s="74">
        <v>1000</v>
      </c>
      <c r="AO5291" s="74"/>
      <c r="AP5291" s="74">
        <v>1000</v>
      </c>
      <c r="AQ5291" s="74"/>
    </row>
    <row r="5292" spans="2:43" ht="18" hidden="1" customHeight="1" x14ac:dyDescent="0.2">
      <c r="B5292" s="4"/>
      <c r="C5292" s="117"/>
      <c r="D5292" s="117"/>
      <c r="E5292" s="117"/>
      <c r="F5292" s="48"/>
      <c r="G5292" s="11"/>
      <c r="H5292" s="117"/>
      <c r="I5292" s="124"/>
      <c r="J5292" s="124"/>
      <c r="K5292" s="144"/>
      <c r="L5292" s="11"/>
      <c r="M5292" s="143"/>
      <c r="N5292" s="42"/>
      <c r="O5292" s="128"/>
      <c r="P5292" s="130"/>
      <c r="Q5292" s="130"/>
      <c r="R5292" s="72">
        <v>4</v>
      </c>
      <c r="S5292" s="181"/>
      <c r="T5292" s="73" t="s">
        <v>321</v>
      </c>
      <c r="V5292" s="74">
        <v>0</v>
      </c>
      <c r="X5292" s="74">
        <v>0</v>
      </c>
      <c r="Z5292" s="74">
        <v>0</v>
      </c>
      <c r="AB5292" s="74">
        <v>0</v>
      </c>
      <c r="AD5292" s="74">
        <v>0</v>
      </c>
      <c r="AF5292" s="74">
        <v>0</v>
      </c>
      <c r="AH5292" s="74">
        <f t="shared" si="996"/>
        <v>0</v>
      </c>
      <c r="AI5292" s="8"/>
      <c r="AJ5292" s="74">
        <v>0</v>
      </c>
      <c r="AK5292" s="8"/>
      <c r="AL5292" s="74">
        <v>0</v>
      </c>
      <c r="AM5292" s="74"/>
      <c r="AN5292" s="74">
        <v>0</v>
      </c>
      <c r="AO5292" s="74"/>
      <c r="AP5292" s="74">
        <v>0</v>
      </c>
      <c r="AQ5292" s="74"/>
    </row>
    <row r="5293" spans="2:43" ht="18" customHeight="1" x14ac:dyDescent="0.2">
      <c r="B5293" s="4"/>
      <c r="C5293" s="117"/>
      <c r="D5293" s="117"/>
      <c r="E5293" s="117"/>
      <c r="F5293" s="48"/>
      <c r="G5293" s="11"/>
      <c r="H5293" s="117"/>
      <c r="I5293" s="124"/>
      <c r="J5293" s="124"/>
      <c r="K5293" s="144"/>
      <c r="L5293" s="11"/>
      <c r="M5293" s="143"/>
      <c r="N5293" s="42"/>
      <c r="O5293" s="128"/>
      <c r="P5293" s="130"/>
      <c r="Q5293" s="131">
        <v>2</v>
      </c>
      <c r="R5293" s="68"/>
      <c r="S5293" s="35"/>
      <c r="T5293" s="69" t="s">
        <v>227</v>
      </c>
      <c r="U5293" s="92"/>
      <c r="V5293" s="70">
        <f>SUM(V5295:V5295)</f>
        <v>8000</v>
      </c>
      <c r="X5293" s="447">
        <f>SUM(X5295:X5295)</f>
        <v>5000</v>
      </c>
      <c r="Z5293" s="447">
        <f>SUM(Z5294:Z5295)</f>
        <v>5000</v>
      </c>
      <c r="AB5293" s="447">
        <f>SUM(AB5294:AB5295)</f>
        <v>5000</v>
      </c>
      <c r="AD5293" s="447">
        <f t="shared" ref="AD5293:AO5293" si="1007">SUM(AD5294:AD5295)</f>
        <v>6500</v>
      </c>
      <c r="AE5293" s="447">
        <f t="shared" si="1007"/>
        <v>0</v>
      </c>
      <c r="AF5293" s="447">
        <f t="shared" si="1007"/>
        <v>0</v>
      </c>
      <c r="AG5293" s="447">
        <f t="shared" si="1007"/>
        <v>0</v>
      </c>
      <c r="AH5293" s="447">
        <f t="shared" si="996"/>
        <v>6500</v>
      </c>
      <c r="AI5293" s="8"/>
      <c r="AJ5293" s="447">
        <f t="shared" ref="AJ5293" si="1008">SUM(AJ5294:AJ5295)</f>
        <v>1250</v>
      </c>
      <c r="AK5293" s="447">
        <f t="shared" ref="AK5293" si="1009">SUM(AK5294:AK5295)</f>
        <v>0</v>
      </c>
      <c r="AL5293" s="447">
        <f t="shared" si="1007"/>
        <v>5000</v>
      </c>
      <c r="AM5293" s="447"/>
      <c r="AN5293" s="447">
        <f t="shared" si="1007"/>
        <v>5000</v>
      </c>
      <c r="AO5293" s="447">
        <f t="shared" si="1007"/>
        <v>0</v>
      </c>
      <c r="AP5293" s="447">
        <f t="shared" ref="AP5293:AQ5293" si="1010">SUM(AP5294:AP5295)</f>
        <v>5000</v>
      </c>
      <c r="AQ5293" s="447">
        <f t="shared" si="1010"/>
        <v>0</v>
      </c>
    </row>
    <row r="5294" spans="2:43" ht="18" hidden="1" customHeight="1" x14ac:dyDescent="0.2">
      <c r="B5294" s="4"/>
      <c r="C5294" s="117"/>
      <c r="D5294" s="117"/>
      <c r="E5294" s="117"/>
      <c r="F5294" s="48"/>
      <c r="G5294" s="11"/>
      <c r="H5294" s="117"/>
      <c r="I5294" s="124"/>
      <c r="J5294" s="124"/>
      <c r="K5294" s="144"/>
      <c r="L5294" s="11"/>
      <c r="M5294" s="143"/>
      <c r="N5294" s="42"/>
      <c r="O5294" s="128"/>
      <c r="P5294" s="130"/>
      <c r="Q5294" s="130"/>
      <c r="R5294" s="86">
        <v>1</v>
      </c>
      <c r="S5294" s="20"/>
      <c r="T5294" s="73" t="s">
        <v>78</v>
      </c>
      <c r="V5294" s="74"/>
      <c r="X5294" s="74"/>
      <c r="Z5294" s="8">
        <v>0</v>
      </c>
      <c r="AB5294" s="945">
        <v>0</v>
      </c>
      <c r="AD5294" s="945">
        <v>1500</v>
      </c>
      <c r="AF5294" s="74">
        <v>0</v>
      </c>
      <c r="AH5294" s="74">
        <f t="shared" si="996"/>
        <v>1500</v>
      </c>
      <c r="AI5294" s="447">
        <f t="shared" ref="AI5294" si="1011">SUM(AI5295:AI5296)</f>
        <v>0</v>
      </c>
      <c r="AJ5294" s="74">
        <v>0</v>
      </c>
      <c r="AK5294" s="8"/>
      <c r="AL5294" s="74">
        <v>0</v>
      </c>
      <c r="AM5294" s="74"/>
      <c r="AN5294" s="74">
        <v>0</v>
      </c>
      <c r="AO5294" s="74"/>
      <c r="AP5294" s="74">
        <v>0</v>
      </c>
      <c r="AQ5294" s="74"/>
    </row>
    <row r="5295" spans="2:43" ht="18" customHeight="1" x14ac:dyDescent="0.2">
      <c r="B5295" s="4"/>
      <c r="C5295" s="117"/>
      <c r="D5295" s="117"/>
      <c r="E5295" s="117"/>
      <c r="F5295" s="48"/>
      <c r="G5295" s="11"/>
      <c r="H5295" s="117"/>
      <c r="I5295" s="124"/>
      <c r="J5295" s="124"/>
      <c r="K5295" s="144"/>
      <c r="L5295" s="11"/>
      <c r="M5295" s="143"/>
      <c r="N5295" s="42"/>
      <c r="O5295" s="128"/>
      <c r="P5295" s="130"/>
      <c r="Q5295" s="130"/>
      <c r="R5295" s="72" t="s">
        <v>0</v>
      </c>
      <c r="S5295" s="181"/>
      <c r="T5295" s="73" t="s">
        <v>228</v>
      </c>
      <c r="V5295" s="74">
        <v>8000</v>
      </c>
      <c r="X5295" s="74">
        <v>5000</v>
      </c>
      <c r="Z5295" s="876">
        <v>5000</v>
      </c>
      <c r="AB5295" s="74">
        <v>5000</v>
      </c>
      <c r="AD5295" s="945">
        <v>5000</v>
      </c>
      <c r="AF5295" s="74">
        <v>0</v>
      </c>
      <c r="AH5295" s="74">
        <f t="shared" si="996"/>
        <v>5000</v>
      </c>
      <c r="AI5295" s="8"/>
      <c r="AJ5295" s="74">
        <f t="shared" ref="AJ5295" si="1012">CEILING(AB5295*25/100,10)</f>
        <v>1250</v>
      </c>
      <c r="AK5295" s="8"/>
      <c r="AL5295" s="74">
        <v>5000</v>
      </c>
      <c r="AM5295" s="74"/>
      <c r="AN5295" s="74">
        <v>5000</v>
      </c>
      <c r="AO5295" s="74"/>
      <c r="AP5295" s="74">
        <v>5000</v>
      </c>
      <c r="AQ5295" s="74"/>
    </row>
    <row r="5296" spans="2:43" ht="18" customHeight="1" x14ac:dyDescent="0.2">
      <c r="B5296" s="4"/>
      <c r="C5296" s="117"/>
      <c r="D5296" s="117"/>
      <c r="E5296" s="117"/>
      <c r="F5296" s="48"/>
      <c r="G5296" s="11"/>
      <c r="H5296" s="117"/>
      <c r="I5296" s="124"/>
      <c r="J5296" s="124"/>
      <c r="K5296" s="144"/>
      <c r="L5296" s="11"/>
      <c r="M5296" s="143"/>
      <c r="N5296" s="42"/>
      <c r="O5296" s="128"/>
      <c r="P5296" s="130"/>
      <c r="Q5296" s="131">
        <v>3</v>
      </c>
      <c r="R5296" s="68"/>
      <c r="S5296" s="35"/>
      <c r="T5296" s="450" t="s">
        <v>80</v>
      </c>
      <c r="U5296" s="92"/>
      <c r="V5296" s="70">
        <f>SUM(V5299:V5299)</f>
        <v>0</v>
      </c>
      <c r="X5296" s="447">
        <f>SUM(X5299:X5299)</f>
        <v>0</v>
      </c>
      <c r="Z5296" s="447">
        <f>Z5297+Z5298</f>
        <v>0</v>
      </c>
      <c r="AB5296" s="447">
        <f>AB5297+AB5298</f>
        <v>40000</v>
      </c>
      <c r="AD5296" s="447">
        <f t="shared" ref="AD5296:AO5296" si="1013">AD5297+AD5298</f>
        <v>38700</v>
      </c>
      <c r="AE5296" s="447">
        <f t="shared" si="1013"/>
        <v>0</v>
      </c>
      <c r="AF5296" s="447">
        <f t="shared" si="1013"/>
        <v>0</v>
      </c>
      <c r="AG5296" s="447">
        <f t="shared" si="1013"/>
        <v>0</v>
      </c>
      <c r="AH5296" s="447">
        <f t="shared" si="996"/>
        <v>38700</v>
      </c>
      <c r="AI5296" s="8"/>
      <c r="AJ5296" s="447">
        <f t="shared" ref="AJ5296" si="1014">AJ5297+AJ5298</f>
        <v>10000</v>
      </c>
      <c r="AK5296" s="447">
        <f t="shared" ref="AK5296" si="1015">AK5297+AK5298</f>
        <v>0</v>
      </c>
      <c r="AL5296" s="447">
        <f t="shared" si="1013"/>
        <v>44000</v>
      </c>
      <c r="AM5296" s="447"/>
      <c r="AN5296" s="447">
        <f t="shared" si="1013"/>
        <v>46000</v>
      </c>
      <c r="AO5296" s="447">
        <f t="shared" si="1013"/>
        <v>0</v>
      </c>
      <c r="AP5296" s="447">
        <f t="shared" ref="AP5296:AQ5296" si="1016">AP5297+AP5298</f>
        <v>46000</v>
      </c>
      <c r="AQ5296" s="447">
        <f t="shared" si="1016"/>
        <v>0</v>
      </c>
    </row>
    <row r="5297" spans="2:43" ht="18" customHeight="1" x14ac:dyDescent="0.2">
      <c r="B5297" s="4"/>
      <c r="C5297" s="117"/>
      <c r="D5297" s="117"/>
      <c r="E5297" s="117"/>
      <c r="F5297" s="48"/>
      <c r="G5297" s="11"/>
      <c r="H5297" s="117"/>
      <c r="I5297" s="124"/>
      <c r="J5297" s="124"/>
      <c r="K5297" s="144"/>
      <c r="L5297" s="11"/>
      <c r="M5297" s="143"/>
      <c r="N5297" s="42"/>
      <c r="O5297" s="128"/>
      <c r="P5297" s="130"/>
      <c r="Q5297" s="130"/>
      <c r="R5297" s="86">
        <v>1</v>
      </c>
      <c r="S5297" s="20"/>
      <c r="T5297" s="73" t="s">
        <v>80</v>
      </c>
      <c r="V5297" s="74"/>
      <c r="X5297" s="74"/>
      <c r="Z5297" s="8">
        <v>0</v>
      </c>
      <c r="AB5297" s="74">
        <v>40000</v>
      </c>
      <c r="AD5297" s="945">
        <v>36700</v>
      </c>
      <c r="AF5297" s="74">
        <v>0</v>
      </c>
      <c r="AH5297" s="74">
        <f t="shared" si="996"/>
        <v>36700</v>
      </c>
      <c r="AI5297" s="447">
        <f t="shared" ref="AI5297" si="1017">AI5298+AI5299</f>
        <v>0</v>
      </c>
      <c r="AJ5297" s="74">
        <f t="shared" ref="AJ5297" si="1018">CEILING(AB5297*25/100,10)</f>
        <v>10000</v>
      </c>
      <c r="AK5297" s="8"/>
      <c r="AL5297" s="74">
        <v>44000</v>
      </c>
      <c r="AM5297" s="74"/>
      <c r="AN5297" s="74">
        <v>46000</v>
      </c>
      <c r="AO5297" s="74"/>
      <c r="AP5297" s="74">
        <v>46000</v>
      </c>
      <c r="AQ5297" s="74"/>
    </row>
    <row r="5298" spans="2:43" ht="18" hidden="1" customHeight="1" x14ac:dyDescent="0.2">
      <c r="B5298" s="4"/>
      <c r="C5298" s="117"/>
      <c r="D5298" s="117"/>
      <c r="E5298" s="117"/>
      <c r="F5298" s="48"/>
      <c r="G5298" s="11"/>
      <c r="H5298" s="117"/>
      <c r="I5298" s="124"/>
      <c r="J5298" s="124"/>
      <c r="K5298" s="144"/>
      <c r="L5298" s="11"/>
      <c r="M5298" s="143"/>
      <c r="N5298" s="42"/>
      <c r="O5298" s="128"/>
      <c r="P5298" s="130"/>
      <c r="Q5298" s="130"/>
      <c r="R5298" s="86">
        <v>3</v>
      </c>
      <c r="S5298" s="20"/>
      <c r="T5298" s="73" t="s">
        <v>82</v>
      </c>
      <c r="V5298" s="74"/>
      <c r="X5298" s="74"/>
      <c r="Z5298" s="8">
        <v>0</v>
      </c>
      <c r="AB5298" s="8">
        <v>0</v>
      </c>
      <c r="AD5298" s="945">
        <v>2000</v>
      </c>
      <c r="AF5298" s="74">
        <v>0</v>
      </c>
      <c r="AH5298" s="74">
        <f t="shared" si="996"/>
        <v>2000</v>
      </c>
      <c r="AI5298" s="8"/>
      <c r="AJ5298" s="74">
        <v>0</v>
      </c>
      <c r="AK5298" s="8"/>
      <c r="AL5298" s="74">
        <v>0</v>
      </c>
      <c r="AM5298" s="74"/>
      <c r="AN5298" s="74">
        <v>0</v>
      </c>
      <c r="AO5298" s="74"/>
      <c r="AP5298" s="74">
        <v>0</v>
      </c>
      <c r="AQ5298" s="74"/>
    </row>
    <row r="5299" spans="2:43" ht="18" customHeight="1" x14ac:dyDescent="0.2">
      <c r="B5299" s="4"/>
      <c r="C5299" s="117"/>
      <c r="D5299" s="117"/>
      <c r="E5299" s="117"/>
      <c r="F5299" s="48"/>
      <c r="G5299" s="11"/>
      <c r="H5299" s="117"/>
      <c r="I5299" s="124"/>
      <c r="J5299" s="124"/>
      <c r="K5299" s="144"/>
      <c r="L5299" s="11"/>
      <c r="M5299" s="143"/>
      <c r="N5299" s="42"/>
      <c r="O5299" s="128"/>
      <c r="P5299" s="130"/>
      <c r="Q5299" s="131">
        <v>6</v>
      </c>
      <c r="R5299" s="84"/>
      <c r="S5299" s="250"/>
      <c r="T5299" s="69" t="s">
        <v>19</v>
      </c>
      <c r="U5299" s="92"/>
      <c r="V5299" s="70">
        <f>V5300</f>
        <v>0</v>
      </c>
      <c r="X5299" s="447">
        <f>X5300</f>
        <v>0</v>
      </c>
      <c r="Z5299" s="447">
        <f>Z5300</f>
        <v>0</v>
      </c>
      <c r="AB5299" s="447">
        <f>AB5300</f>
        <v>3000</v>
      </c>
      <c r="AD5299" s="447">
        <f>AD5300</f>
        <v>4900</v>
      </c>
      <c r="AF5299" s="447">
        <f>AF5300</f>
        <v>2100</v>
      </c>
      <c r="AH5299" s="447">
        <f t="shared" si="996"/>
        <v>7000</v>
      </c>
      <c r="AI5299" s="8"/>
      <c r="AJ5299" s="447">
        <f>AJ5300</f>
        <v>750</v>
      </c>
      <c r="AK5299" s="71"/>
      <c r="AL5299" s="447">
        <f>AL5300</f>
        <v>3000</v>
      </c>
      <c r="AM5299" s="447"/>
      <c r="AN5299" s="447">
        <f>AN5300</f>
        <v>3000</v>
      </c>
      <c r="AO5299" s="447"/>
      <c r="AP5299" s="447">
        <f>AP5300</f>
        <v>3000</v>
      </c>
      <c r="AQ5299" s="447"/>
    </row>
    <row r="5300" spans="2:43" ht="18" customHeight="1" x14ac:dyDescent="0.2">
      <c r="B5300" s="4"/>
      <c r="C5300" s="117"/>
      <c r="D5300" s="117"/>
      <c r="E5300" s="117"/>
      <c r="F5300" s="48"/>
      <c r="G5300" s="11"/>
      <c r="H5300" s="117"/>
      <c r="I5300" s="124"/>
      <c r="J5300" s="124"/>
      <c r="K5300" s="144"/>
      <c r="L5300" s="11"/>
      <c r="M5300" s="143"/>
      <c r="N5300" s="42"/>
      <c r="O5300" s="128"/>
      <c r="P5300" s="130"/>
      <c r="Q5300" s="130"/>
      <c r="R5300" s="72" t="s">
        <v>3</v>
      </c>
      <c r="S5300" s="181"/>
      <c r="T5300" s="73" t="s">
        <v>243</v>
      </c>
      <c r="V5300" s="74">
        <v>0</v>
      </c>
      <c r="X5300" s="74">
        <v>0</v>
      </c>
      <c r="Z5300" s="74">
        <v>0</v>
      </c>
      <c r="AB5300" s="74">
        <v>3000</v>
      </c>
      <c r="AD5300" s="74">
        <v>4900</v>
      </c>
      <c r="AF5300" s="74">
        <v>2100</v>
      </c>
      <c r="AH5300" s="74">
        <f t="shared" si="996"/>
        <v>7000</v>
      </c>
      <c r="AI5300" s="446"/>
      <c r="AJ5300" s="74">
        <f t="shared" ref="AJ5300" si="1019">CEILING(AB5300*25/100,10)</f>
        <v>750</v>
      </c>
      <c r="AK5300" s="8"/>
      <c r="AL5300" s="74">
        <v>3000</v>
      </c>
      <c r="AM5300" s="74"/>
      <c r="AN5300" s="74">
        <v>3000</v>
      </c>
      <c r="AO5300" s="74"/>
      <c r="AP5300" s="74">
        <v>3000</v>
      </c>
      <c r="AQ5300" s="74"/>
    </row>
    <row r="5301" spans="2:43" ht="18" customHeight="1" x14ac:dyDescent="0.2">
      <c r="B5301" s="4"/>
      <c r="C5301" s="117"/>
      <c r="D5301" s="117"/>
      <c r="E5301" s="117"/>
      <c r="F5301" s="48"/>
      <c r="G5301" s="11"/>
      <c r="H5301" s="117"/>
      <c r="I5301" s="124"/>
      <c r="J5301" s="124"/>
      <c r="K5301" s="144"/>
      <c r="L5301" s="11"/>
      <c r="M5301" s="143"/>
      <c r="N5301" s="42"/>
      <c r="O5301" s="128"/>
      <c r="P5301" s="129">
        <v>3</v>
      </c>
      <c r="Q5301" s="129"/>
      <c r="R5301" s="64"/>
      <c r="S5301" s="234"/>
      <c r="T5301" s="65" t="s">
        <v>215</v>
      </c>
      <c r="U5301" s="155"/>
      <c r="V5301" s="66">
        <f>V5302</f>
        <v>4000</v>
      </c>
      <c r="X5301" s="66">
        <f>X5302</f>
        <v>4000</v>
      </c>
      <c r="Z5301" s="66">
        <f>Z5302</f>
        <v>4000</v>
      </c>
      <c r="AB5301" s="66">
        <f>AB5302</f>
        <v>400</v>
      </c>
      <c r="AD5301" s="66">
        <f>AD5302</f>
        <v>4500</v>
      </c>
      <c r="AF5301" s="66">
        <f>AF5302</f>
        <v>0</v>
      </c>
      <c r="AH5301" s="66">
        <f t="shared" si="996"/>
        <v>4500</v>
      </c>
      <c r="AI5301" s="8"/>
      <c r="AJ5301" s="66">
        <f>AJ5302</f>
        <v>100</v>
      </c>
      <c r="AK5301" s="67"/>
      <c r="AL5301" s="66">
        <f>AL5302</f>
        <v>3000</v>
      </c>
      <c r="AM5301" s="66"/>
      <c r="AN5301" s="66">
        <f>AN5302</f>
        <v>3000</v>
      </c>
      <c r="AO5301" s="66"/>
      <c r="AP5301" s="66">
        <f>AP5302</f>
        <v>3000</v>
      </c>
      <c r="AQ5301" s="66"/>
    </row>
    <row r="5302" spans="2:43" ht="18" customHeight="1" x14ac:dyDescent="0.2">
      <c r="B5302" s="4"/>
      <c r="C5302" s="117"/>
      <c r="D5302" s="117"/>
      <c r="E5302" s="117"/>
      <c r="F5302" s="48"/>
      <c r="G5302" s="11"/>
      <c r="H5302" s="117"/>
      <c r="I5302" s="124"/>
      <c r="J5302" s="124"/>
      <c r="K5302" s="144"/>
      <c r="L5302" s="11"/>
      <c r="M5302" s="143"/>
      <c r="N5302" s="42"/>
      <c r="O5302" s="128"/>
      <c r="P5302" s="130"/>
      <c r="Q5302" s="131">
        <v>1</v>
      </c>
      <c r="R5302" s="68"/>
      <c r="S5302" s="35"/>
      <c r="T5302" s="69" t="s">
        <v>20</v>
      </c>
      <c r="U5302" s="92"/>
      <c r="V5302" s="70">
        <f>SUM(V5303)</f>
        <v>4000</v>
      </c>
      <c r="X5302" s="447">
        <f>SUM(X5303)</f>
        <v>4000</v>
      </c>
      <c r="Z5302" s="447">
        <f>SUM(Z5303)</f>
        <v>4000</v>
      </c>
      <c r="AB5302" s="447">
        <f>SUM(AB5303)</f>
        <v>400</v>
      </c>
      <c r="AD5302" s="447">
        <f>SUM(AD5303)</f>
        <v>4500</v>
      </c>
      <c r="AF5302" s="447">
        <f>SUM(AF5303)</f>
        <v>0</v>
      </c>
      <c r="AH5302" s="447">
        <f t="shared" si="996"/>
        <v>4500</v>
      </c>
      <c r="AI5302" s="67"/>
      <c r="AJ5302" s="447">
        <f>SUM(AJ5303)</f>
        <v>100</v>
      </c>
      <c r="AK5302" s="71"/>
      <c r="AL5302" s="447">
        <f>SUM(AL5303)</f>
        <v>3000</v>
      </c>
      <c r="AM5302" s="447"/>
      <c r="AN5302" s="447">
        <f>SUM(AN5303)</f>
        <v>3000</v>
      </c>
      <c r="AO5302" s="447"/>
      <c r="AP5302" s="447">
        <f>SUM(AP5303)</f>
        <v>3000</v>
      </c>
      <c r="AQ5302" s="447"/>
    </row>
    <row r="5303" spans="2:43" ht="18" customHeight="1" x14ac:dyDescent="0.2">
      <c r="B5303" s="4"/>
      <c r="C5303" s="117"/>
      <c r="D5303" s="117"/>
      <c r="E5303" s="117"/>
      <c r="F5303" s="48"/>
      <c r="G5303" s="11"/>
      <c r="H5303" s="117"/>
      <c r="I5303" s="124"/>
      <c r="J5303" s="124"/>
      <c r="K5303" s="144"/>
      <c r="L5303" s="11"/>
      <c r="M5303" s="143"/>
      <c r="N5303" s="42"/>
      <c r="O5303" s="128"/>
      <c r="P5303" s="130"/>
      <c r="Q5303" s="131"/>
      <c r="R5303" s="72" t="s">
        <v>3</v>
      </c>
      <c r="S5303" s="181"/>
      <c r="T5303" s="73" t="s">
        <v>20</v>
      </c>
      <c r="V5303" s="74">
        <v>4000</v>
      </c>
      <c r="X5303" s="74">
        <v>4000</v>
      </c>
      <c r="Z5303" s="876">
        <v>4000</v>
      </c>
      <c r="AB5303" s="944">
        <v>400</v>
      </c>
      <c r="AD5303" s="74">
        <v>4500</v>
      </c>
      <c r="AF5303" s="74">
        <v>0</v>
      </c>
      <c r="AH5303" s="74">
        <f t="shared" si="996"/>
        <v>4500</v>
      </c>
      <c r="AI5303" s="446"/>
      <c r="AJ5303" s="74">
        <f t="shared" ref="AJ5303" si="1020">CEILING(AB5303*25/100,10)</f>
        <v>100</v>
      </c>
      <c r="AK5303" s="8"/>
      <c r="AL5303" s="74">
        <v>3000</v>
      </c>
      <c r="AM5303" s="74"/>
      <c r="AN5303" s="74">
        <v>3000</v>
      </c>
      <c r="AO5303" s="74"/>
      <c r="AP5303" s="74">
        <v>3000</v>
      </c>
      <c r="AQ5303" s="74"/>
    </row>
    <row r="5304" spans="2:43" ht="18" customHeight="1" x14ac:dyDescent="0.2">
      <c r="B5304" s="4"/>
      <c r="C5304" s="117"/>
      <c r="D5304" s="117"/>
      <c r="E5304" s="117"/>
      <c r="F5304" s="48"/>
      <c r="G5304" s="11"/>
      <c r="H5304" s="117"/>
      <c r="I5304" s="124"/>
      <c r="J5304" s="124"/>
      <c r="K5304" s="144"/>
      <c r="L5304" s="11"/>
      <c r="M5304" s="143"/>
      <c r="N5304" s="42"/>
      <c r="O5304" s="128"/>
      <c r="P5304" s="129">
        <v>5</v>
      </c>
      <c r="Q5304" s="129"/>
      <c r="R5304" s="64"/>
      <c r="S5304" s="234"/>
      <c r="T5304" s="65" t="s">
        <v>24</v>
      </c>
      <c r="U5304" s="155"/>
      <c r="V5304" s="66">
        <f>V5305+V5307</f>
        <v>6000</v>
      </c>
      <c r="X5304" s="66">
        <f>X5305+X5307</f>
        <v>7000</v>
      </c>
      <c r="Z5304" s="66">
        <f>Z5305+Z5307</f>
        <v>7000</v>
      </c>
      <c r="AB5304" s="66">
        <f>AB5305+AB5307</f>
        <v>8000</v>
      </c>
      <c r="AD5304" s="66">
        <f>AD5305+AD5307</f>
        <v>7000</v>
      </c>
      <c r="AF5304" s="66">
        <f>AF5305+AF5307</f>
        <v>0</v>
      </c>
      <c r="AH5304" s="66">
        <f t="shared" si="996"/>
        <v>7000</v>
      </c>
      <c r="AI5304" s="8"/>
      <c r="AJ5304" s="66">
        <f>AJ5305+AJ5307</f>
        <v>2800</v>
      </c>
      <c r="AK5304" s="67"/>
      <c r="AL5304" s="66">
        <f>AL5305+AL5307</f>
        <v>8000</v>
      </c>
      <c r="AM5304" s="66"/>
      <c r="AN5304" s="66">
        <f>AN5305+AN5307</f>
        <v>8000</v>
      </c>
      <c r="AO5304" s="66"/>
      <c r="AP5304" s="66">
        <f>AP5305+AP5307</f>
        <v>8000</v>
      </c>
      <c r="AQ5304" s="66"/>
    </row>
    <row r="5305" spans="2:43" ht="18" customHeight="1" x14ac:dyDescent="0.2">
      <c r="B5305" s="4"/>
      <c r="C5305" s="117"/>
      <c r="D5305" s="117"/>
      <c r="E5305" s="117"/>
      <c r="F5305" s="48"/>
      <c r="G5305" s="11"/>
      <c r="H5305" s="117"/>
      <c r="I5305" s="124"/>
      <c r="J5305" s="124"/>
      <c r="K5305" s="144"/>
      <c r="L5305" s="11"/>
      <c r="M5305" s="143"/>
      <c r="N5305" s="42"/>
      <c r="O5305" s="128"/>
      <c r="P5305" s="130"/>
      <c r="Q5305" s="131">
        <v>2</v>
      </c>
      <c r="R5305" s="68"/>
      <c r="S5305" s="35"/>
      <c r="T5305" s="69" t="s">
        <v>25</v>
      </c>
      <c r="U5305" s="92"/>
      <c r="V5305" s="70">
        <f>V5306</f>
        <v>5000</v>
      </c>
      <c r="X5305" s="447">
        <f>X5306</f>
        <v>5000</v>
      </c>
      <c r="Z5305" s="447">
        <f>Z5306</f>
        <v>5000</v>
      </c>
      <c r="AB5305" s="447">
        <f>AB5306</f>
        <v>7000</v>
      </c>
      <c r="AD5305" s="447">
        <f>AD5306</f>
        <v>4000</v>
      </c>
      <c r="AF5305" s="447">
        <f>AF5306</f>
        <v>0</v>
      </c>
      <c r="AH5305" s="447">
        <f t="shared" si="996"/>
        <v>4000</v>
      </c>
      <c r="AI5305" s="67"/>
      <c r="AJ5305" s="447">
        <f>AJ5306</f>
        <v>2450</v>
      </c>
      <c r="AK5305" s="71"/>
      <c r="AL5305" s="447">
        <f>AL5306</f>
        <v>7000</v>
      </c>
      <c r="AM5305" s="447"/>
      <c r="AN5305" s="447">
        <f>AN5306</f>
        <v>7000</v>
      </c>
      <c r="AO5305" s="447"/>
      <c r="AP5305" s="447">
        <f>AP5306</f>
        <v>7000</v>
      </c>
      <c r="AQ5305" s="447"/>
    </row>
    <row r="5306" spans="2:43" ht="18" customHeight="1" x14ac:dyDescent="0.2">
      <c r="B5306" s="4"/>
      <c r="C5306" s="117"/>
      <c r="D5306" s="117"/>
      <c r="E5306" s="117"/>
      <c r="F5306" s="48"/>
      <c r="G5306" s="11"/>
      <c r="H5306" s="117"/>
      <c r="I5306" s="124"/>
      <c r="J5306" s="124"/>
      <c r="K5306" s="144"/>
      <c r="L5306" s="11"/>
      <c r="M5306" s="143"/>
      <c r="N5306" s="42"/>
      <c r="O5306" s="128"/>
      <c r="P5306" s="130"/>
      <c r="Q5306" s="130"/>
      <c r="R5306" s="72" t="s">
        <v>0</v>
      </c>
      <c r="S5306" s="181"/>
      <c r="T5306" s="73" t="s">
        <v>221</v>
      </c>
      <c r="V5306" s="74">
        <v>5000</v>
      </c>
      <c r="X5306" s="74">
        <v>5000</v>
      </c>
      <c r="Z5306" s="876">
        <v>5000</v>
      </c>
      <c r="AB5306" s="74">
        <v>7000</v>
      </c>
      <c r="AD5306" s="74">
        <v>4000</v>
      </c>
      <c r="AF5306" s="74">
        <v>0</v>
      </c>
      <c r="AH5306" s="74">
        <f t="shared" si="996"/>
        <v>4000</v>
      </c>
      <c r="AI5306" s="446"/>
      <c r="AJ5306" s="74">
        <f>CEILING(AB5306*35/100,10)</f>
        <v>2450</v>
      </c>
      <c r="AK5306" s="8"/>
      <c r="AL5306" s="74">
        <v>7000</v>
      </c>
      <c r="AM5306" s="74"/>
      <c r="AN5306" s="74">
        <v>7000</v>
      </c>
      <c r="AO5306" s="74"/>
      <c r="AP5306" s="74">
        <v>7000</v>
      </c>
      <c r="AQ5306" s="74"/>
    </row>
    <row r="5307" spans="2:43" ht="18" customHeight="1" x14ac:dyDescent="0.2">
      <c r="B5307" s="4"/>
      <c r="C5307" s="117"/>
      <c r="D5307" s="117"/>
      <c r="E5307" s="117"/>
      <c r="F5307" s="48"/>
      <c r="G5307" s="11"/>
      <c r="H5307" s="117"/>
      <c r="I5307" s="124"/>
      <c r="J5307" s="124"/>
      <c r="K5307" s="144"/>
      <c r="L5307" s="11"/>
      <c r="M5307" s="143"/>
      <c r="N5307" s="42"/>
      <c r="O5307" s="128"/>
      <c r="P5307" s="130"/>
      <c r="Q5307" s="131">
        <v>9</v>
      </c>
      <c r="R5307" s="68"/>
      <c r="S5307" s="35"/>
      <c r="T5307" s="69" t="s">
        <v>34</v>
      </c>
      <c r="U5307" s="92"/>
      <c r="V5307" s="70">
        <f>V5308</f>
        <v>1000</v>
      </c>
      <c r="X5307" s="447">
        <f>X5308</f>
        <v>2000</v>
      </c>
      <c r="Z5307" s="447">
        <f>Z5308</f>
        <v>2000</v>
      </c>
      <c r="AB5307" s="447">
        <f>AB5308</f>
        <v>1000</v>
      </c>
      <c r="AD5307" s="447">
        <f>AD5308</f>
        <v>3000</v>
      </c>
      <c r="AF5307" s="447">
        <f>AF5308</f>
        <v>0</v>
      </c>
      <c r="AH5307" s="447">
        <f t="shared" si="996"/>
        <v>3000</v>
      </c>
      <c r="AI5307" s="8"/>
      <c r="AJ5307" s="447">
        <f>AJ5308</f>
        <v>350</v>
      </c>
      <c r="AK5307" s="71"/>
      <c r="AL5307" s="447">
        <f>AL5308</f>
        <v>1000</v>
      </c>
      <c r="AM5307" s="447"/>
      <c r="AN5307" s="447">
        <f>AN5308</f>
        <v>1000</v>
      </c>
      <c r="AO5307" s="447"/>
      <c r="AP5307" s="447">
        <f>AP5308</f>
        <v>1000</v>
      </c>
      <c r="AQ5307" s="447"/>
    </row>
    <row r="5308" spans="2:43" ht="18" customHeight="1" x14ac:dyDescent="0.2">
      <c r="B5308" s="4"/>
      <c r="C5308" s="117"/>
      <c r="D5308" s="117"/>
      <c r="E5308" s="117"/>
      <c r="F5308" s="48"/>
      <c r="G5308" s="11"/>
      <c r="H5308" s="117"/>
      <c r="I5308" s="124"/>
      <c r="J5308" s="124"/>
      <c r="K5308" s="144"/>
      <c r="L5308" s="11"/>
      <c r="M5308" s="143"/>
      <c r="N5308" s="42"/>
      <c r="O5308" s="128"/>
      <c r="P5308" s="130"/>
      <c r="Q5308" s="130"/>
      <c r="R5308" s="72">
        <v>3</v>
      </c>
      <c r="S5308" s="181"/>
      <c r="T5308" s="73" t="s">
        <v>436</v>
      </c>
      <c r="V5308" s="74">
        <v>1000</v>
      </c>
      <c r="X5308" s="74">
        <v>2000</v>
      </c>
      <c r="Z5308" s="876">
        <v>2000</v>
      </c>
      <c r="AB5308" s="74">
        <v>1000</v>
      </c>
      <c r="AD5308" s="74">
        <v>3000</v>
      </c>
      <c r="AF5308" s="74">
        <v>0</v>
      </c>
      <c r="AH5308" s="74">
        <f t="shared" si="996"/>
        <v>3000</v>
      </c>
      <c r="AI5308" s="446"/>
      <c r="AJ5308" s="74">
        <f>CEILING(AB5308*35/100,10)</f>
        <v>350</v>
      </c>
      <c r="AK5308" s="8"/>
      <c r="AL5308" s="74">
        <v>1000</v>
      </c>
      <c r="AM5308" s="74"/>
      <c r="AN5308" s="74">
        <v>1000</v>
      </c>
      <c r="AO5308" s="74"/>
      <c r="AP5308" s="74">
        <v>1000</v>
      </c>
      <c r="AQ5308" s="74"/>
    </row>
    <row r="5309" spans="2:43" ht="18" customHeight="1" x14ac:dyDescent="0.2">
      <c r="B5309" s="4"/>
      <c r="C5309" s="117"/>
      <c r="D5309" s="117"/>
      <c r="E5309" s="117"/>
      <c r="F5309" s="48"/>
      <c r="G5309" s="11"/>
      <c r="H5309" s="117"/>
      <c r="I5309" s="124"/>
      <c r="J5309" s="124"/>
      <c r="K5309" s="144"/>
      <c r="L5309" s="11"/>
      <c r="M5309" s="143"/>
      <c r="N5309" s="42"/>
      <c r="O5309" s="128"/>
      <c r="P5309" s="129">
        <v>7</v>
      </c>
      <c r="Q5309" s="129"/>
      <c r="R5309" s="64"/>
      <c r="S5309" s="234"/>
      <c r="T5309" s="65" t="s">
        <v>216</v>
      </c>
      <c r="U5309" s="155"/>
      <c r="V5309" s="66">
        <f>V5310+V5315+V5317</f>
        <v>29500</v>
      </c>
      <c r="X5309" s="66">
        <f>X5310+X5315+X5317</f>
        <v>26000</v>
      </c>
      <c r="Z5309" s="66">
        <f>Z5310+Z5315+Z5317</f>
        <v>25700</v>
      </c>
      <c r="AB5309" s="66">
        <f>AB5310+AB5315+AB5317</f>
        <v>22300</v>
      </c>
      <c r="AD5309" s="66">
        <f>AD5310+AD5315+AD5317</f>
        <v>23200</v>
      </c>
      <c r="AF5309" s="66">
        <f>AF5310+AF5315+AF5317</f>
        <v>0</v>
      </c>
      <c r="AH5309" s="66">
        <f t="shared" si="996"/>
        <v>23200</v>
      </c>
      <c r="AI5309" s="8"/>
      <c r="AJ5309" s="66">
        <f>AJ5310+AJ5315+AJ5317</f>
        <v>5580</v>
      </c>
      <c r="AK5309" s="67"/>
      <c r="AL5309" s="66">
        <f>AL5310+AL5315+AL5317</f>
        <v>24000</v>
      </c>
      <c r="AM5309" s="66"/>
      <c r="AN5309" s="66">
        <f>AN5310+AN5315+AN5317</f>
        <v>24000</v>
      </c>
      <c r="AO5309" s="66"/>
      <c r="AP5309" s="66">
        <f>AP5310+AP5315+AP5317</f>
        <v>24000</v>
      </c>
      <c r="AQ5309" s="66"/>
    </row>
    <row r="5310" spans="2:43" ht="18" customHeight="1" x14ac:dyDescent="0.2">
      <c r="B5310" s="4"/>
      <c r="C5310" s="117"/>
      <c r="D5310" s="117"/>
      <c r="E5310" s="117"/>
      <c r="F5310" s="48"/>
      <c r="G5310" s="11"/>
      <c r="H5310" s="117"/>
      <c r="I5310" s="124"/>
      <c r="J5310" s="124"/>
      <c r="K5310" s="144"/>
      <c r="L5310" s="11"/>
      <c r="M5310" s="143"/>
      <c r="N5310" s="42"/>
      <c r="O5310" s="128"/>
      <c r="P5310" s="129"/>
      <c r="Q5310" s="131">
        <v>1</v>
      </c>
      <c r="R5310" s="68"/>
      <c r="S5310" s="35"/>
      <c r="T5310" s="69" t="s">
        <v>234</v>
      </c>
      <c r="U5310" s="92"/>
      <c r="V5310" s="70">
        <f>SUM(V5311:V5314)</f>
        <v>12500</v>
      </c>
      <c r="X5310" s="447">
        <f>SUM(X5311:X5314)</f>
        <v>13000</v>
      </c>
      <c r="Z5310" s="447">
        <f>SUM(Z5311:Z5314)</f>
        <v>15500</v>
      </c>
      <c r="AB5310" s="447">
        <f>SUM(AB5311:AB5314)</f>
        <v>17300</v>
      </c>
      <c r="AD5310" s="447">
        <f>SUM(AD5311:AD5314)</f>
        <v>17700</v>
      </c>
      <c r="AF5310" s="447">
        <f>SUM(AF5311:AF5314)</f>
        <v>0</v>
      </c>
      <c r="AH5310" s="447">
        <f t="shared" si="996"/>
        <v>17700</v>
      </c>
      <c r="AI5310" s="67"/>
      <c r="AJ5310" s="447">
        <f>SUM(AJ5311:AJ5314)</f>
        <v>4330</v>
      </c>
      <c r="AK5310" s="71"/>
      <c r="AL5310" s="447">
        <f>SUM(AL5311:AL5314)</f>
        <v>17500</v>
      </c>
      <c r="AM5310" s="447"/>
      <c r="AN5310" s="447">
        <f>SUM(AN5311:AN5314)</f>
        <v>17500</v>
      </c>
      <c r="AO5310" s="447"/>
      <c r="AP5310" s="447">
        <f>SUM(AP5311:AP5314)</f>
        <v>17500</v>
      </c>
      <c r="AQ5310" s="447"/>
    </row>
    <row r="5311" spans="2:43" ht="18" customHeight="1" x14ac:dyDescent="0.2">
      <c r="B5311" s="4"/>
      <c r="C5311" s="117"/>
      <c r="D5311" s="117"/>
      <c r="E5311" s="117"/>
      <c r="F5311" s="48"/>
      <c r="G5311" s="11"/>
      <c r="H5311" s="117"/>
      <c r="I5311" s="124"/>
      <c r="J5311" s="124"/>
      <c r="K5311" s="144"/>
      <c r="L5311" s="11"/>
      <c r="M5311" s="143"/>
      <c r="N5311" s="42"/>
      <c r="O5311" s="128"/>
      <c r="P5311" s="129"/>
      <c r="Q5311" s="130"/>
      <c r="R5311" s="72" t="s">
        <v>3</v>
      </c>
      <c r="S5311" s="181"/>
      <c r="T5311" s="73" t="s">
        <v>333</v>
      </c>
      <c r="V5311" s="74">
        <v>5000</v>
      </c>
      <c r="X5311" s="74">
        <v>5000</v>
      </c>
      <c r="Z5311" s="876">
        <v>5000</v>
      </c>
      <c r="AB5311" s="944">
        <v>2200</v>
      </c>
      <c r="AD5311" s="945">
        <v>2500</v>
      </c>
      <c r="AF5311" s="74">
        <v>0</v>
      </c>
      <c r="AH5311" s="74">
        <f t="shared" si="996"/>
        <v>2500</v>
      </c>
      <c r="AI5311" s="446"/>
      <c r="AJ5311" s="74">
        <f t="shared" ref="AJ5311:AJ5314" si="1021">CEILING(AB5311*25/100,10)</f>
        <v>550</v>
      </c>
      <c r="AK5311" s="8"/>
      <c r="AL5311" s="74">
        <v>4000</v>
      </c>
      <c r="AM5311" s="74"/>
      <c r="AN5311" s="74">
        <v>4500</v>
      </c>
      <c r="AO5311" s="74"/>
      <c r="AP5311" s="74">
        <v>4500</v>
      </c>
      <c r="AQ5311" s="74"/>
    </row>
    <row r="5312" spans="2:43" ht="18" customHeight="1" x14ac:dyDescent="0.2">
      <c r="B5312" s="4"/>
      <c r="C5312" s="117"/>
      <c r="D5312" s="117"/>
      <c r="E5312" s="117"/>
      <c r="F5312" s="48"/>
      <c r="G5312" s="11"/>
      <c r="H5312" s="117"/>
      <c r="I5312" s="124"/>
      <c r="J5312" s="124"/>
      <c r="K5312" s="144"/>
      <c r="L5312" s="11"/>
      <c r="M5312" s="143"/>
      <c r="N5312" s="42"/>
      <c r="O5312" s="128"/>
      <c r="P5312" s="130"/>
      <c r="Q5312" s="130"/>
      <c r="R5312" s="72" t="s">
        <v>0</v>
      </c>
      <c r="S5312" s="181"/>
      <c r="T5312" s="73" t="s">
        <v>334</v>
      </c>
      <c r="V5312" s="74">
        <v>4000</v>
      </c>
      <c r="X5312" s="74">
        <v>5000</v>
      </c>
      <c r="Z5312" s="876">
        <v>6500</v>
      </c>
      <c r="AB5312" s="944">
        <v>7000</v>
      </c>
      <c r="AD5312" s="945">
        <v>7000</v>
      </c>
      <c r="AF5312" s="74">
        <v>0</v>
      </c>
      <c r="AH5312" s="74">
        <f t="shared" si="996"/>
        <v>7000</v>
      </c>
      <c r="AI5312" s="8"/>
      <c r="AJ5312" s="74">
        <f t="shared" si="1021"/>
        <v>1750</v>
      </c>
      <c r="AK5312" s="8"/>
      <c r="AL5312" s="74">
        <v>5500</v>
      </c>
      <c r="AM5312" s="74"/>
      <c r="AN5312" s="74">
        <v>5000</v>
      </c>
      <c r="AO5312" s="74"/>
      <c r="AP5312" s="74">
        <v>5000</v>
      </c>
      <c r="AQ5312" s="74"/>
    </row>
    <row r="5313" spans="2:43" ht="18" customHeight="1" x14ac:dyDescent="0.2">
      <c r="B5313" s="4"/>
      <c r="C5313" s="117"/>
      <c r="D5313" s="117"/>
      <c r="E5313" s="117"/>
      <c r="F5313" s="48"/>
      <c r="G5313" s="11"/>
      <c r="H5313" s="117"/>
      <c r="I5313" s="124"/>
      <c r="J5313" s="124"/>
      <c r="K5313" s="144"/>
      <c r="L5313" s="11"/>
      <c r="M5313" s="143"/>
      <c r="N5313" s="42"/>
      <c r="O5313" s="128"/>
      <c r="P5313" s="130"/>
      <c r="Q5313" s="130"/>
      <c r="R5313" s="72">
        <v>3</v>
      </c>
      <c r="S5313" s="181"/>
      <c r="T5313" s="73" t="s">
        <v>263</v>
      </c>
      <c r="V5313" s="74">
        <v>2500</v>
      </c>
      <c r="X5313" s="74">
        <v>2000</v>
      </c>
      <c r="Z5313" s="876">
        <v>3000</v>
      </c>
      <c r="AB5313" s="944">
        <v>7000</v>
      </c>
      <c r="AD5313" s="945">
        <v>7000</v>
      </c>
      <c r="AF5313" s="74">
        <v>0</v>
      </c>
      <c r="AH5313" s="74">
        <f t="shared" si="996"/>
        <v>7000</v>
      </c>
      <c r="AI5313" s="8"/>
      <c r="AJ5313" s="74">
        <f t="shared" si="1021"/>
        <v>1750</v>
      </c>
      <c r="AK5313" s="8"/>
      <c r="AL5313" s="74">
        <v>7000</v>
      </c>
      <c r="AM5313" s="74"/>
      <c r="AN5313" s="74">
        <v>7000</v>
      </c>
      <c r="AO5313" s="74"/>
      <c r="AP5313" s="74">
        <v>7000</v>
      </c>
      <c r="AQ5313" s="74"/>
    </row>
    <row r="5314" spans="2:43" ht="18" customHeight="1" x14ac:dyDescent="0.2">
      <c r="B5314" s="4"/>
      <c r="C5314" s="117"/>
      <c r="D5314" s="117"/>
      <c r="E5314" s="117"/>
      <c r="F5314" s="48"/>
      <c r="G5314" s="11"/>
      <c r="H5314" s="117"/>
      <c r="I5314" s="124"/>
      <c r="J5314" s="124"/>
      <c r="K5314" s="144"/>
      <c r="L5314" s="11"/>
      <c r="M5314" s="143"/>
      <c r="N5314" s="42"/>
      <c r="O5314" s="128"/>
      <c r="P5314" s="130"/>
      <c r="Q5314" s="130"/>
      <c r="R5314" s="72">
        <v>90</v>
      </c>
      <c r="S5314" s="181"/>
      <c r="T5314" s="73" t="s">
        <v>296</v>
      </c>
      <c r="V5314" s="74">
        <v>1000</v>
      </c>
      <c r="X5314" s="74">
        <v>1000</v>
      </c>
      <c r="Z5314" s="876">
        <v>1000</v>
      </c>
      <c r="AB5314" s="944">
        <v>1100</v>
      </c>
      <c r="AD5314" s="945">
        <v>1200</v>
      </c>
      <c r="AF5314" s="74">
        <v>0</v>
      </c>
      <c r="AH5314" s="74">
        <f t="shared" si="996"/>
        <v>1200</v>
      </c>
      <c r="AI5314" s="8"/>
      <c r="AJ5314" s="74">
        <f t="shared" si="1021"/>
        <v>280</v>
      </c>
      <c r="AK5314" s="8"/>
      <c r="AL5314" s="74">
        <v>1000</v>
      </c>
      <c r="AM5314" s="74"/>
      <c r="AN5314" s="74">
        <v>1000</v>
      </c>
      <c r="AO5314" s="74"/>
      <c r="AP5314" s="74">
        <v>1000</v>
      </c>
      <c r="AQ5314" s="74"/>
    </row>
    <row r="5315" spans="2:43" ht="18" hidden="1" customHeight="1" x14ac:dyDescent="0.2">
      <c r="B5315" s="4"/>
      <c r="C5315" s="117"/>
      <c r="D5315" s="117"/>
      <c r="E5315" s="117"/>
      <c r="F5315" s="48"/>
      <c r="G5315" s="11"/>
      <c r="H5315" s="117"/>
      <c r="I5315" s="124"/>
      <c r="J5315" s="124"/>
      <c r="K5315" s="144"/>
      <c r="L5315" s="11"/>
      <c r="M5315" s="143"/>
      <c r="N5315" s="42"/>
      <c r="O5315" s="128"/>
      <c r="P5315" s="130"/>
      <c r="Q5315" s="131">
        <v>2</v>
      </c>
      <c r="R5315" s="68"/>
      <c r="S5315" s="35"/>
      <c r="T5315" s="69" t="s">
        <v>266</v>
      </c>
      <c r="U5315" s="92"/>
      <c r="V5315" s="70">
        <f>V5316</f>
        <v>1000</v>
      </c>
      <c r="X5315" s="447">
        <f>X5316</f>
        <v>1000</v>
      </c>
      <c r="Z5315" s="447">
        <f>Z5316</f>
        <v>1000</v>
      </c>
      <c r="AB5315" s="447">
        <f>AB5316</f>
        <v>0</v>
      </c>
      <c r="AD5315" s="447">
        <f>AD5316</f>
        <v>0</v>
      </c>
      <c r="AF5315" s="447">
        <f>AF5316</f>
        <v>0</v>
      </c>
      <c r="AH5315" s="447">
        <f t="shared" si="996"/>
        <v>0</v>
      </c>
      <c r="AI5315" s="8"/>
      <c r="AJ5315" s="447">
        <f>AJ5316</f>
        <v>0</v>
      </c>
      <c r="AK5315" s="71"/>
      <c r="AL5315" s="447">
        <f>AL5316</f>
        <v>0</v>
      </c>
      <c r="AM5315" s="447"/>
      <c r="AN5315" s="447">
        <f>AN5316</f>
        <v>0</v>
      </c>
      <c r="AO5315" s="447"/>
      <c r="AP5315" s="447">
        <f>AP5316</f>
        <v>0</v>
      </c>
      <c r="AQ5315" s="447"/>
    </row>
    <row r="5316" spans="2:43" ht="18" hidden="1" customHeight="1" x14ac:dyDescent="0.2">
      <c r="B5316" s="4"/>
      <c r="C5316" s="117"/>
      <c r="D5316" s="117"/>
      <c r="E5316" s="117"/>
      <c r="F5316" s="48"/>
      <c r="G5316" s="11"/>
      <c r="H5316" s="117"/>
      <c r="I5316" s="124"/>
      <c r="J5316" s="124"/>
      <c r="K5316" s="144"/>
      <c r="L5316" s="11"/>
      <c r="M5316" s="143"/>
      <c r="N5316" s="42"/>
      <c r="O5316" s="128"/>
      <c r="P5316" s="130"/>
      <c r="Q5316" s="131"/>
      <c r="R5316" s="72">
        <v>1</v>
      </c>
      <c r="S5316" s="181"/>
      <c r="T5316" s="73" t="s">
        <v>440</v>
      </c>
      <c r="V5316" s="74">
        <v>1000</v>
      </c>
      <c r="X5316" s="74">
        <v>1000</v>
      </c>
      <c r="Z5316" s="876">
        <v>1000</v>
      </c>
      <c r="AB5316" s="945">
        <v>0</v>
      </c>
      <c r="AD5316" s="74">
        <v>0</v>
      </c>
      <c r="AF5316" s="74">
        <v>0</v>
      </c>
      <c r="AH5316" s="74">
        <f t="shared" si="996"/>
        <v>0</v>
      </c>
      <c r="AI5316" s="446"/>
      <c r="AJ5316" s="74">
        <v>0</v>
      </c>
      <c r="AK5316" s="8"/>
      <c r="AL5316" s="74">
        <v>0</v>
      </c>
      <c r="AM5316" s="74"/>
      <c r="AN5316" s="74">
        <v>0</v>
      </c>
      <c r="AO5316" s="74"/>
      <c r="AP5316" s="74">
        <v>0</v>
      </c>
      <c r="AQ5316" s="74"/>
    </row>
    <row r="5317" spans="2:43" ht="18" customHeight="1" x14ac:dyDescent="0.2">
      <c r="B5317" s="4"/>
      <c r="C5317" s="117"/>
      <c r="D5317" s="117"/>
      <c r="E5317" s="117"/>
      <c r="F5317" s="48"/>
      <c r="G5317" s="11"/>
      <c r="H5317" s="117"/>
      <c r="I5317" s="124"/>
      <c r="J5317" s="124"/>
      <c r="K5317" s="144"/>
      <c r="L5317" s="11"/>
      <c r="M5317" s="143"/>
      <c r="N5317" s="42"/>
      <c r="O5317" s="128"/>
      <c r="P5317" s="130"/>
      <c r="Q5317" s="131">
        <v>3</v>
      </c>
      <c r="R5317" s="68"/>
      <c r="S5317" s="35"/>
      <c r="T5317" s="69" t="s">
        <v>224</v>
      </c>
      <c r="U5317" s="92"/>
      <c r="V5317" s="70">
        <f>SUM(V5318:V5319)</f>
        <v>16000</v>
      </c>
      <c r="X5317" s="447">
        <f>SUM(X5318:X5319)</f>
        <v>12000</v>
      </c>
      <c r="Z5317" s="447">
        <f>SUM(Z5318:Z5319)</f>
        <v>9200</v>
      </c>
      <c r="AB5317" s="447">
        <f>SUM(AB5318:AB5319)</f>
        <v>5000</v>
      </c>
      <c r="AD5317" s="447">
        <f>SUM(AD5318:AD5319)</f>
        <v>5500</v>
      </c>
      <c r="AF5317" s="447">
        <f>SUM(AF5318:AF5319)</f>
        <v>0</v>
      </c>
      <c r="AH5317" s="447">
        <f t="shared" si="996"/>
        <v>5500</v>
      </c>
      <c r="AI5317" s="8"/>
      <c r="AJ5317" s="447">
        <f>SUM(AJ5318:AJ5319)</f>
        <v>1250</v>
      </c>
      <c r="AK5317" s="71"/>
      <c r="AL5317" s="447">
        <f>SUM(AL5318:AL5319)</f>
        <v>6500</v>
      </c>
      <c r="AM5317" s="447"/>
      <c r="AN5317" s="447">
        <f>SUM(AN5318:AN5319)</f>
        <v>6500</v>
      </c>
      <c r="AO5317" s="447"/>
      <c r="AP5317" s="447">
        <f>SUM(AP5318:AP5319)</f>
        <v>6500</v>
      </c>
      <c r="AQ5317" s="447"/>
    </row>
    <row r="5318" spans="2:43" ht="18" customHeight="1" x14ac:dyDescent="0.2">
      <c r="B5318" s="4"/>
      <c r="C5318" s="117"/>
      <c r="D5318" s="117"/>
      <c r="E5318" s="117"/>
      <c r="F5318" s="48"/>
      <c r="G5318" s="11"/>
      <c r="H5318" s="117"/>
      <c r="I5318" s="124"/>
      <c r="J5318" s="124"/>
      <c r="K5318" s="144"/>
      <c r="L5318" s="11"/>
      <c r="M5318" s="143"/>
      <c r="N5318" s="42"/>
      <c r="O5318" s="128"/>
      <c r="P5318" s="130"/>
      <c r="Q5318" s="131"/>
      <c r="R5318" s="72">
        <v>1</v>
      </c>
      <c r="S5318" s="181"/>
      <c r="T5318" s="73" t="s">
        <v>441</v>
      </c>
      <c r="V5318" s="74">
        <v>2000</v>
      </c>
      <c r="X5318" s="74">
        <v>2000</v>
      </c>
      <c r="Z5318" s="876">
        <v>2000</v>
      </c>
      <c r="AB5318" s="74">
        <v>1000</v>
      </c>
      <c r="AD5318" s="74">
        <v>1000</v>
      </c>
      <c r="AF5318" s="74">
        <v>0</v>
      </c>
      <c r="AH5318" s="74">
        <f t="shared" si="996"/>
        <v>1000</v>
      </c>
      <c r="AI5318" s="446"/>
      <c r="AJ5318" s="74">
        <f t="shared" ref="AJ5318:AJ5319" si="1022">CEILING(AB5318*25/100,10)</f>
        <v>250</v>
      </c>
      <c r="AK5318" s="8"/>
      <c r="AL5318" s="74">
        <v>1000</v>
      </c>
      <c r="AM5318" s="74"/>
      <c r="AN5318" s="74">
        <v>1000</v>
      </c>
      <c r="AO5318" s="74"/>
      <c r="AP5318" s="74">
        <v>1000</v>
      </c>
      <c r="AQ5318" s="74"/>
    </row>
    <row r="5319" spans="2:43" ht="18" customHeight="1" x14ac:dyDescent="0.2">
      <c r="B5319" s="4"/>
      <c r="C5319" s="117"/>
      <c r="D5319" s="117"/>
      <c r="E5319" s="117"/>
      <c r="F5319" s="48"/>
      <c r="G5319" s="11"/>
      <c r="H5319" s="117"/>
      <c r="I5319" s="124"/>
      <c r="J5319" s="124"/>
      <c r="K5319" s="144"/>
      <c r="L5319" s="11"/>
      <c r="M5319" s="143"/>
      <c r="N5319" s="42"/>
      <c r="O5319" s="128"/>
      <c r="P5319" s="130"/>
      <c r="Q5319" s="131"/>
      <c r="R5319" s="72" t="s">
        <v>0</v>
      </c>
      <c r="S5319" s="181"/>
      <c r="T5319" s="73" t="s">
        <v>53</v>
      </c>
      <c r="V5319" s="74">
        <v>14000</v>
      </c>
      <c r="X5319" s="74">
        <v>10000</v>
      </c>
      <c r="Z5319" s="876">
        <v>7200</v>
      </c>
      <c r="AB5319" s="944">
        <v>4000</v>
      </c>
      <c r="AD5319" s="74">
        <v>4500</v>
      </c>
      <c r="AF5319" s="74">
        <v>0</v>
      </c>
      <c r="AH5319" s="74">
        <f t="shared" si="996"/>
        <v>4500</v>
      </c>
      <c r="AI5319" s="8"/>
      <c r="AJ5319" s="74">
        <f t="shared" si="1022"/>
        <v>1000</v>
      </c>
      <c r="AK5319" s="8"/>
      <c r="AL5319" s="74">
        <v>5500</v>
      </c>
      <c r="AM5319" s="74"/>
      <c r="AN5319" s="74">
        <v>5500</v>
      </c>
      <c r="AO5319" s="74"/>
      <c r="AP5319" s="74">
        <v>5500</v>
      </c>
      <c r="AQ5319" s="74"/>
    </row>
    <row r="5320" spans="2:43" ht="18" hidden="1" customHeight="1" x14ac:dyDescent="0.2">
      <c r="B5320" s="4"/>
      <c r="C5320" s="117"/>
      <c r="D5320" s="117"/>
      <c r="E5320" s="117"/>
      <c r="F5320" s="48"/>
      <c r="G5320" s="11"/>
      <c r="H5320" s="117"/>
      <c r="I5320" s="124"/>
      <c r="J5320" s="124"/>
      <c r="K5320" s="144"/>
      <c r="L5320" s="11"/>
      <c r="M5320" s="143"/>
      <c r="N5320" s="42"/>
      <c r="O5320" s="128"/>
      <c r="P5320" s="130"/>
      <c r="Q5320" s="130"/>
      <c r="R5320" s="72"/>
      <c r="S5320" s="181"/>
      <c r="T5320" s="73"/>
      <c r="V5320" s="74"/>
      <c r="X5320" s="74"/>
      <c r="Z5320" s="74"/>
      <c r="AB5320" s="74"/>
      <c r="AD5320" s="74"/>
      <c r="AF5320" s="74"/>
      <c r="AH5320" s="74">
        <f t="shared" si="996"/>
        <v>0</v>
      </c>
      <c r="AI5320" s="8"/>
      <c r="AJ5320" s="74"/>
      <c r="AK5320" s="8"/>
      <c r="AL5320" s="74"/>
      <c r="AM5320" s="74"/>
      <c r="AN5320" s="74"/>
      <c r="AO5320" s="74"/>
      <c r="AP5320" s="74"/>
      <c r="AQ5320" s="74"/>
    </row>
    <row r="5321" spans="2:43" ht="18" hidden="1" customHeight="1" x14ac:dyDescent="0.2">
      <c r="B5321" s="4"/>
      <c r="C5321" s="117"/>
      <c r="D5321" s="117"/>
      <c r="E5321" s="117"/>
      <c r="F5321" s="48"/>
      <c r="G5321" s="11"/>
      <c r="H5321" s="132"/>
      <c r="I5321" s="121"/>
      <c r="J5321" s="121"/>
      <c r="K5321" s="164">
        <v>8</v>
      </c>
      <c r="L5321" s="277"/>
      <c r="M5321" s="163"/>
      <c r="N5321" s="261"/>
      <c r="O5321" s="122"/>
      <c r="P5321" s="123"/>
      <c r="Q5321" s="123"/>
      <c r="R5321" s="49"/>
      <c r="S5321" s="18"/>
      <c r="T5321" s="50" t="s">
        <v>418</v>
      </c>
      <c r="U5321" s="76"/>
      <c r="V5321" s="51">
        <f>V5322</f>
        <v>0</v>
      </c>
      <c r="X5321" s="51">
        <f>X5322</f>
        <v>0</v>
      </c>
      <c r="Z5321" s="51">
        <f>Z5322</f>
        <v>0</v>
      </c>
      <c r="AB5321" s="51">
        <f>AB5322</f>
        <v>0</v>
      </c>
      <c r="AD5321" s="51" t="e">
        <f>AD5322</f>
        <v>#REF!</v>
      </c>
      <c r="AF5321" s="51">
        <f>AF5322</f>
        <v>0</v>
      </c>
      <c r="AH5321" s="51" t="e">
        <f t="shared" si="996"/>
        <v>#REF!</v>
      </c>
      <c r="AI5321" s="8"/>
      <c r="AJ5321" s="51">
        <f>AJ5322</f>
        <v>0</v>
      </c>
      <c r="AK5321" s="5"/>
      <c r="AL5321" s="51">
        <f>AL5322</f>
        <v>0</v>
      </c>
      <c r="AM5321" s="51"/>
      <c r="AN5321" s="51">
        <f>AN5322</f>
        <v>0</v>
      </c>
      <c r="AO5321" s="51"/>
      <c r="AP5321" s="51">
        <f>AP5322</f>
        <v>0</v>
      </c>
      <c r="AQ5321" s="51"/>
    </row>
    <row r="5322" spans="2:43" ht="18" hidden="1" customHeight="1" x14ac:dyDescent="0.2">
      <c r="B5322" s="4"/>
      <c r="C5322" s="117"/>
      <c r="D5322" s="117"/>
      <c r="E5322" s="117"/>
      <c r="F5322" s="48"/>
      <c r="G5322" s="11"/>
      <c r="H5322" s="117"/>
      <c r="I5322" s="124"/>
      <c r="J5322" s="124"/>
      <c r="K5322" s="144"/>
      <c r="L5322" s="11"/>
      <c r="M5322" s="226">
        <v>2</v>
      </c>
      <c r="N5322" s="262"/>
      <c r="O5322" s="125"/>
      <c r="P5322" s="126"/>
      <c r="Q5322" s="126"/>
      <c r="R5322" s="60"/>
      <c r="S5322" s="249"/>
      <c r="T5322" s="61" t="s">
        <v>413</v>
      </c>
      <c r="U5322" s="241"/>
      <c r="V5322" s="62">
        <f>SUM(V5323+V5331+V5341)</f>
        <v>0</v>
      </c>
      <c r="X5322" s="62">
        <f>SUM(X5323+X5331+X5341)</f>
        <v>0</v>
      </c>
      <c r="Z5322" s="62">
        <f>SUM(Z5323+Z5331+Z5341)</f>
        <v>0</v>
      </c>
      <c r="AB5322" s="62">
        <f>SUM(AB5323+AB5331+AB5341)</f>
        <v>0</v>
      </c>
      <c r="AD5322" s="62" t="e">
        <f>SUM(AD5323+AD5331+AD5341)</f>
        <v>#REF!</v>
      </c>
      <c r="AF5322" s="62">
        <f>SUM(AF5323+AF5331+AF5341)</f>
        <v>0</v>
      </c>
      <c r="AH5322" s="62" t="e">
        <f t="shared" si="996"/>
        <v>#REF!</v>
      </c>
      <c r="AI5322" s="5"/>
      <c r="AJ5322" s="62">
        <f>SUM(AJ5323+AJ5331+AJ5341)</f>
        <v>0</v>
      </c>
      <c r="AK5322" s="63"/>
      <c r="AL5322" s="62">
        <f>SUM(AL5323+AL5331+AL5341)</f>
        <v>0</v>
      </c>
      <c r="AM5322" s="62"/>
      <c r="AN5322" s="62">
        <f>SUM(AN5323+AN5331+AN5341)</f>
        <v>0</v>
      </c>
      <c r="AO5322" s="62"/>
      <c r="AP5322" s="62">
        <f>SUM(AP5323+AP5331+AP5341)</f>
        <v>0</v>
      </c>
      <c r="AQ5322" s="62"/>
    </row>
    <row r="5323" spans="2:43" ht="18" hidden="1" customHeight="1" x14ac:dyDescent="0.2">
      <c r="B5323" s="4"/>
      <c r="C5323" s="117"/>
      <c r="D5323" s="117"/>
      <c r="E5323" s="117"/>
      <c r="F5323" s="48"/>
      <c r="G5323" s="11"/>
      <c r="H5323" s="117"/>
      <c r="I5323" s="124"/>
      <c r="J5323" s="124"/>
      <c r="K5323" s="144"/>
      <c r="L5323" s="11"/>
      <c r="M5323" s="143"/>
      <c r="N5323" s="42"/>
      <c r="O5323" s="127" t="s">
        <v>3</v>
      </c>
      <c r="P5323" s="123"/>
      <c r="Q5323" s="123"/>
      <c r="R5323" s="49"/>
      <c r="S5323" s="18"/>
      <c r="T5323" s="50" t="s">
        <v>7</v>
      </c>
      <c r="U5323" s="76"/>
      <c r="V5323" s="51">
        <f>V5324+V5327</f>
        <v>0</v>
      </c>
      <c r="X5323" s="51">
        <f>X5324+X5327</f>
        <v>0</v>
      </c>
      <c r="Z5323" s="51">
        <f>Z5324+Z5327</f>
        <v>0</v>
      </c>
      <c r="AB5323" s="51">
        <f>AB5324+AB5327</f>
        <v>0</v>
      </c>
      <c r="AD5323" s="51">
        <f>AD5324+AD5327</f>
        <v>0</v>
      </c>
      <c r="AF5323" s="51">
        <f>AF5324+AF5327</f>
        <v>0</v>
      </c>
      <c r="AH5323" s="51">
        <f t="shared" si="996"/>
        <v>0</v>
      </c>
      <c r="AI5323" s="63"/>
      <c r="AJ5323" s="51">
        <f>AJ5324+AJ5327</f>
        <v>0</v>
      </c>
      <c r="AK5323" s="5"/>
      <c r="AL5323" s="51">
        <f>AL5324+AL5327</f>
        <v>0</v>
      </c>
      <c r="AM5323" s="51"/>
      <c r="AN5323" s="51">
        <f>AN5324+AN5327</f>
        <v>0</v>
      </c>
      <c r="AO5323" s="51"/>
      <c r="AP5323" s="51">
        <f>AP5324+AP5327</f>
        <v>0</v>
      </c>
      <c r="AQ5323" s="51"/>
    </row>
    <row r="5324" spans="2:43" ht="18" hidden="1" customHeight="1" x14ac:dyDescent="0.2">
      <c r="B5324" s="4"/>
      <c r="C5324" s="117"/>
      <c r="D5324" s="117"/>
      <c r="E5324" s="117"/>
      <c r="F5324" s="48"/>
      <c r="G5324" s="11"/>
      <c r="H5324" s="117"/>
      <c r="I5324" s="124"/>
      <c r="J5324" s="124"/>
      <c r="K5324" s="144"/>
      <c r="L5324" s="11"/>
      <c r="M5324" s="143"/>
      <c r="N5324" s="42"/>
      <c r="O5324" s="128"/>
      <c r="P5324" s="129">
        <v>1</v>
      </c>
      <c r="Q5324" s="129"/>
      <c r="R5324" s="64"/>
      <c r="S5324" s="234"/>
      <c r="T5324" s="65" t="s">
        <v>8</v>
      </c>
      <c r="U5324" s="155"/>
      <c r="V5324" s="66">
        <f>V5325</f>
        <v>0</v>
      </c>
      <c r="X5324" s="66">
        <f>X5325</f>
        <v>0</v>
      </c>
      <c r="Z5324" s="66">
        <f>Z5325</f>
        <v>0</v>
      </c>
      <c r="AB5324" s="66">
        <f>AB5325</f>
        <v>0</v>
      </c>
      <c r="AD5324" s="66">
        <f>AD5325</f>
        <v>0</v>
      </c>
      <c r="AF5324" s="66">
        <f>AF5325</f>
        <v>0</v>
      </c>
      <c r="AH5324" s="66">
        <f t="shared" si="996"/>
        <v>0</v>
      </c>
      <c r="AI5324" s="5"/>
      <c r="AJ5324" s="66">
        <f>AJ5325</f>
        <v>0</v>
      </c>
      <c r="AK5324" s="67"/>
      <c r="AL5324" s="66">
        <f t="shared" ref="AL5324:AP5325" si="1023">AL5325</f>
        <v>0</v>
      </c>
      <c r="AM5324" s="66"/>
      <c r="AN5324" s="66">
        <f t="shared" si="1023"/>
        <v>0</v>
      </c>
      <c r="AO5324" s="66"/>
      <c r="AP5324" s="66">
        <f t="shared" si="1023"/>
        <v>0</v>
      </c>
      <c r="AQ5324" s="66"/>
    </row>
    <row r="5325" spans="2:43" ht="18" hidden="1" customHeight="1" x14ac:dyDescent="0.2">
      <c r="B5325" s="4"/>
      <c r="C5325" s="117"/>
      <c r="D5325" s="117"/>
      <c r="E5325" s="117"/>
      <c r="F5325" s="48"/>
      <c r="G5325" s="11"/>
      <c r="H5325" s="117"/>
      <c r="I5325" s="124"/>
      <c r="J5325" s="124"/>
      <c r="K5325" s="144"/>
      <c r="L5325" s="11"/>
      <c r="M5325" s="143"/>
      <c r="N5325" s="42"/>
      <c r="O5325" s="128"/>
      <c r="P5325" s="130"/>
      <c r="Q5325" s="140" t="s">
        <v>173</v>
      </c>
      <c r="R5325" s="84"/>
      <c r="S5325" s="250"/>
      <c r="T5325" s="69" t="s">
        <v>204</v>
      </c>
      <c r="U5325" s="92"/>
      <c r="V5325" s="70">
        <f>V5326</f>
        <v>0</v>
      </c>
      <c r="X5325" s="447">
        <f>X5326</f>
        <v>0</v>
      </c>
      <c r="Z5325" s="447">
        <f>Z5326</f>
        <v>0</v>
      </c>
      <c r="AB5325" s="447">
        <f>AB5326</f>
        <v>0</v>
      </c>
      <c r="AD5325" s="447">
        <f>AD5326</f>
        <v>0</v>
      </c>
      <c r="AF5325" s="447">
        <f>AF5326</f>
        <v>0</v>
      </c>
      <c r="AH5325" s="447">
        <f t="shared" si="996"/>
        <v>0</v>
      </c>
      <c r="AI5325" s="67"/>
      <c r="AJ5325" s="447">
        <f>AJ5326</f>
        <v>0</v>
      </c>
      <c r="AK5325" s="71"/>
      <c r="AL5325" s="447">
        <f t="shared" si="1023"/>
        <v>0</v>
      </c>
      <c r="AM5325" s="447"/>
      <c r="AN5325" s="447">
        <f t="shared" si="1023"/>
        <v>0</v>
      </c>
      <c r="AO5325" s="447"/>
      <c r="AP5325" s="447">
        <f t="shared" si="1023"/>
        <v>0</v>
      </c>
      <c r="AQ5325" s="447"/>
    </row>
    <row r="5326" spans="2:43" ht="18" hidden="1" customHeight="1" x14ac:dyDescent="0.2">
      <c r="B5326" s="4"/>
      <c r="C5326" s="117"/>
      <c r="D5326" s="117"/>
      <c r="E5326" s="117"/>
      <c r="F5326" s="48"/>
      <c r="G5326" s="11"/>
      <c r="H5326" s="117"/>
      <c r="I5326" s="124"/>
      <c r="J5326" s="124"/>
      <c r="K5326" s="144"/>
      <c r="L5326" s="11"/>
      <c r="M5326" s="143"/>
      <c r="N5326" s="42"/>
      <c r="O5326" s="128"/>
      <c r="P5326" s="130"/>
      <c r="Q5326" s="130"/>
      <c r="R5326" s="72" t="s">
        <v>3</v>
      </c>
      <c r="S5326" s="181"/>
      <c r="T5326" s="73" t="s">
        <v>204</v>
      </c>
      <c r="V5326" s="74">
        <v>0</v>
      </c>
      <c r="X5326" s="74">
        <v>0</v>
      </c>
      <c r="Z5326" s="74">
        <v>0</v>
      </c>
      <c r="AB5326" s="74">
        <v>0</v>
      </c>
      <c r="AD5326" s="74">
        <v>0</v>
      </c>
      <c r="AF5326" s="74">
        <v>0</v>
      </c>
      <c r="AH5326" s="74">
        <f t="shared" si="996"/>
        <v>0</v>
      </c>
      <c r="AI5326" s="446"/>
      <c r="AJ5326" s="74">
        <v>0</v>
      </c>
      <c r="AK5326" s="8"/>
      <c r="AL5326" s="74">
        <v>0</v>
      </c>
      <c r="AM5326" s="74"/>
      <c r="AN5326" s="74">
        <v>0</v>
      </c>
      <c r="AO5326" s="74"/>
      <c r="AP5326" s="74">
        <v>0</v>
      </c>
      <c r="AQ5326" s="74"/>
    </row>
    <row r="5327" spans="2:43" ht="18" hidden="1" customHeight="1" x14ac:dyDescent="0.2">
      <c r="B5327" s="4"/>
      <c r="C5327" s="117"/>
      <c r="D5327" s="117"/>
      <c r="E5327" s="117"/>
      <c r="F5327" s="48"/>
      <c r="G5327" s="11"/>
      <c r="H5327" s="117"/>
      <c r="I5327" s="142"/>
      <c r="J5327" s="143"/>
      <c r="K5327" s="144"/>
      <c r="L5327" s="11"/>
      <c r="M5327" s="143"/>
      <c r="N5327" s="42"/>
      <c r="O5327" s="128"/>
      <c r="P5327" s="129">
        <v>4</v>
      </c>
      <c r="Q5327" s="129"/>
      <c r="R5327" s="64"/>
      <c r="S5327" s="234"/>
      <c r="T5327" s="65" t="s">
        <v>376</v>
      </c>
      <c r="U5327" s="155"/>
      <c r="V5327" s="66">
        <f>V5328</f>
        <v>0</v>
      </c>
      <c r="X5327" s="66">
        <f>X5328</f>
        <v>0</v>
      </c>
      <c r="Z5327" s="66">
        <f>Z5328</f>
        <v>0</v>
      </c>
      <c r="AB5327" s="66">
        <f>AB5328</f>
        <v>0</v>
      </c>
      <c r="AD5327" s="66">
        <f>AD5328</f>
        <v>0</v>
      </c>
      <c r="AF5327" s="66">
        <f>AF5328</f>
        <v>0</v>
      </c>
      <c r="AH5327" s="66">
        <f t="shared" si="996"/>
        <v>0</v>
      </c>
      <c r="AI5327" s="8"/>
      <c r="AJ5327" s="66">
        <f>AJ5328</f>
        <v>0</v>
      </c>
      <c r="AK5327" s="67"/>
      <c r="AL5327" s="66">
        <f>AL5328</f>
        <v>0</v>
      </c>
      <c r="AM5327" s="66"/>
      <c r="AN5327" s="66">
        <f>AN5328</f>
        <v>0</v>
      </c>
      <c r="AO5327" s="66"/>
      <c r="AP5327" s="66">
        <f>AP5328</f>
        <v>0</v>
      </c>
      <c r="AQ5327" s="66"/>
    </row>
    <row r="5328" spans="2:43" ht="18" hidden="1" customHeight="1" x14ac:dyDescent="0.2">
      <c r="B5328" s="4"/>
      <c r="C5328" s="117"/>
      <c r="D5328" s="117"/>
      <c r="E5328" s="117"/>
      <c r="F5328" s="48"/>
      <c r="G5328" s="11"/>
      <c r="H5328" s="117"/>
      <c r="I5328" s="142"/>
      <c r="J5328" s="143"/>
      <c r="K5328" s="144"/>
      <c r="L5328" s="11"/>
      <c r="M5328" s="143"/>
      <c r="N5328" s="42"/>
      <c r="O5328" s="128"/>
      <c r="P5328" s="130"/>
      <c r="Q5328" s="131">
        <v>1</v>
      </c>
      <c r="R5328" s="84"/>
      <c r="S5328" s="250"/>
      <c r="T5328" s="69" t="s">
        <v>76</v>
      </c>
      <c r="U5328" s="92"/>
      <c r="V5328" s="70">
        <f>V5329+V5330</f>
        <v>0</v>
      </c>
      <c r="X5328" s="447">
        <f>X5329+X5330</f>
        <v>0</v>
      </c>
      <c r="Z5328" s="447">
        <f>Z5329+Z5330</f>
        <v>0</v>
      </c>
      <c r="AB5328" s="447">
        <f>AB5329+AB5330</f>
        <v>0</v>
      </c>
      <c r="AD5328" s="447">
        <f>AD5329+AD5330</f>
        <v>0</v>
      </c>
      <c r="AF5328" s="447">
        <f>AF5329+AF5330</f>
        <v>0</v>
      </c>
      <c r="AH5328" s="447">
        <f t="shared" si="996"/>
        <v>0</v>
      </c>
      <c r="AI5328" s="67"/>
      <c r="AJ5328" s="447">
        <f>AJ5329+AJ5330</f>
        <v>0</v>
      </c>
      <c r="AK5328" s="71"/>
      <c r="AL5328" s="447">
        <f>AL5329+AL5330</f>
        <v>0</v>
      </c>
      <c r="AM5328" s="447"/>
      <c r="AN5328" s="447">
        <f>AN5329+AN5330</f>
        <v>0</v>
      </c>
      <c r="AO5328" s="447"/>
      <c r="AP5328" s="447">
        <f>AP5329+AP5330</f>
        <v>0</v>
      </c>
      <c r="AQ5328" s="447"/>
    </row>
    <row r="5329" spans="2:43" ht="18" hidden="1" customHeight="1" x14ac:dyDescent="0.2">
      <c r="B5329" s="4"/>
      <c r="C5329" s="117"/>
      <c r="D5329" s="117"/>
      <c r="E5329" s="117"/>
      <c r="F5329" s="48"/>
      <c r="G5329" s="11"/>
      <c r="H5329" s="117"/>
      <c r="I5329" s="142"/>
      <c r="J5329" s="143"/>
      <c r="K5329" s="144"/>
      <c r="L5329" s="11"/>
      <c r="M5329" s="143"/>
      <c r="N5329" s="42"/>
      <c r="O5329" s="128"/>
      <c r="P5329" s="130"/>
      <c r="Q5329" s="130"/>
      <c r="R5329" s="72" t="s">
        <v>14</v>
      </c>
      <c r="S5329" s="181"/>
      <c r="T5329" s="73" t="s">
        <v>377</v>
      </c>
      <c r="V5329" s="74">
        <v>0</v>
      </c>
      <c r="X5329" s="74">
        <v>0</v>
      </c>
      <c r="Z5329" s="74">
        <v>0</v>
      </c>
      <c r="AB5329" s="74">
        <v>0</v>
      </c>
      <c r="AD5329" s="74">
        <v>0</v>
      </c>
      <c r="AF5329" s="74">
        <v>0</v>
      </c>
      <c r="AH5329" s="74">
        <f t="shared" si="996"/>
        <v>0</v>
      </c>
      <c r="AI5329" s="446"/>
      <c r="AJ5329" s="74">
        <v>0</v>
      </c>
      <c r="AK5329" s="8"/>
      <c r="AL5329" s="74">
        <v>0</v>
      </c>
      <c r="AM5329" s="74"/>
      <c r="AN5329" s="74">
        <v>0</v>
      </c>
      <c r="AO5329" s="74"/>
      <c r="AP5329" s="74">
        <v>0</v>
      </c>
      <c r="AQ5329" s="74"/>
    </row>
    <row r="5330" spans="2:43" ht="18" hidden="1" customHeight="1" x14ac:dyDescent="0.2">
      <c r="B5330" s="4"/>
      <c r="C5330" s="117"/>
      <c r="D5330" s="117"/>
      <c r="E5330" s="117"/>
      <c r="F5330" s="48"/>
      <c r="G5330" s="11"/>
      <c r="H5330" s="117"/>
      <c r="I5330" s="142"/>
      <c r="J5330" s="143"/>
      <c r="K5330" s="144"/>
      <c r="L5330" s="11"/>
      <c r="M5330" s="143"/>
      <c r="N5330" s="42"/>
      <c r="O5330" s="128"/>
      <c r="P5330" s="130"/>
      <c r="Q5330" s="130"/>
      <c r="R5330" s="72">
        <v>90</v>
      </c>
      <c r="S5330" s="181"/>
      <c r="T5330" s="73" t="s">
        <v>500</v>
      </c>
      <c r="V5330" s="74">
        <v>0</v>
      </c>
      <c r="X5330" s="74">
        <v>0</v>
      </c>
      <c r="Z5330" s="74">
        <v>0</v>
      </c>
      <c r="AB5330" s="74">
        <v>0</v>
      </c>
      <c r="AD5330" s="74">
        <v>0</v>
      </c>
      <c r="AF5330" s="74">
        <v>0</v>
      </c>
      <c r="AH5330" s="74">
        <f t="shared" si="996"/>
        <v>0</v>
      </c>
      <c r="AI5330" s="8"/>
      <c r="AJ5330" s="74">
        <v>0</v>
      </c>
      <c r="AK5330" s="8"/>
      <c r="AL5330" s="74">
        <v>0</v>
      </c>
      <c r="AM5330" s="74"/>
      <c r="AN5330" s="74">
        <v>0</v>
      </c>
      <c r="AO5330" s="74"/>
      <c r="AP5330" s="74">
        <v>0</v>
      </c>
      <c r="AQ5330" s="74"/>
    </row>
    <row r="5331" spans="2:43" ht="18" hidden="1" customHeight="1" x14ac:dyDescent="0.2">
      <c r="B5331" s="4"/>
      <c r="C5331" s="117"/>
      <c r="D5331" s="117"/>
      <c r="E5331" s="117"/>
      <c r="F5331" s="48"/>
      <c r="G5331" s="11"/>
      <c r="H5331" s="117"/>
      <c r="I5331" s="124"/>
      <c r="J5331" s="124"/>
      <c r="K5331" s="144"/>
      <c r="L5331" s="11"/>
      <c r="M5331" s="143"/>
      <c r="N5331" s="42"/>
      <c r="O5331" s="127" t="s">
        <v>0</v>
      </c>
      <c r="P5331" s="123"/>
      <c r="Q5331" s="123"/>
      <c r="R5331" s="49"/>
      <c r="S5331" s="18"/>
      <c r="T5331" s="50" t="s">
        <v>60</v>
      </c>
      <c r="U5331" s="76"/>
      <c r="V5331" s="88">
        <f>V5337+V5332</f>
        <v>0</v>
      </c>
      <c r="X5331" s="88">
        <f>X5337+X5332</f>
        <v>0</v>
      </c>
      <c r="Z5331" s="88">
        <f>Z5337+Z5332</f>
        <v>0</v>
      </c>
      <c r="AB5331" s="88">
        <f>AB5337+AB5332</f>
        <v>0</v>
      </c>
      <c r="AD5331" s="88">
        <f>AD5337+AD5332</f>
        <v>0</v>
      </c>
      <c r="AF5331" s="88">
        <f>AF5337+AF5332</f>
        <v>0</v>
      </c>
      <c r="AH5331" s="88">
        <f t="shared" si="996"/>
        <v>0</v>
      </c>
      <c r="AI5331" s="8"/>
      <c r="AJ5331" s="88">
        <f>AJ5337+AJ5332</f>
        <v>0</v>
      </c>
      <c r="AK5331" s="89"/>
      <c r="AL5331" s="88">
        <f>AL5337+AL5332</f>
        <v>0</v>
      </c>
      <c r="AM5331" s="88"/>
      <c r="AN5331" s="88">
        <f>AN5337+AN5332</f>
        <v>0</v>
      </c>
      <c r="AO5331" s="88"/>
      <c r="AP5331" s="88">
        <f>AP5337+AP5332</f>
        <v>0</v>
      </c>
      <c r="AQ5331" s="88"/>
    </row>
    <row r="5332" spans="2:43" ht="18" hidden="1" customHeight="1" x14ac:dyDescent="0.2">
      <c r="B5332" s="4"/>
      <c r="C5332" s="117"/>
      <c r="D5332" s="117"/>
      <c r="E5332" s="117"/>
      <c r="F5332" s="48"/>
      <c r="G5332" s="11"/>
      <c r="H5332" s="117"/>
      <c r="I5332" s="124"/>
      <c r="J5332" s="124"/>
      <c r="K5332" s="144"/>
      <c r="L5332" s="11"/>
      <c r="M5332" s="143"/>
      <c r="N5332" s="42"/>
      <c r="O5332" s="128"/>
      <c r="P5332" s="129">
        <v>1</v>
      </c>
      <c r="Q5332" s="129"/>
      <c r="R5332" s="64"/>
      <c r="S5332" s="234"/>
      <c r="T5332" s="65" t="s">
        <v>8</v>
      </c>
      <c r="U5332" s="155"/>
      <c r="V5332" s="66">
        <f>V5333</f>
        <v>0</v>
      </c>
      <c r="X5332" s="66">
        <f>X5333</f>
        <v>0</v>
      </c>
      <c r="Z5332" s="66">
        <f>Z5333</f>
        <v>0</v>
      </c>
      <c r="AB5332" s="66">
        <f>AB5333</f>
        <v>0</v>
      </c>
      <c r="AD5332" s="66">
        <f>AD5333</f>
        <v>0</v>
      </c>
      <c r="AF5332" s="66">
        <f>AF5333</f>
        <v>0</v>
      </c>
      <c r="AH5332" s="66">
        <f t="shared" ref="AH5332:AH5395" si="1024">AD5332+AF5332</f>
        <v>0</v>
      </c>
      <c r="AI5332" s="89"/>
      <c r="AJ5332" s="66">
        <f>AJ5333</f>
        <v>0</v>
      </c>
      <c r="AK5332" s="67"/>
      <c r="AL5332" s="66">
        <f>AL5333</f>
        <v>0</v>
      </c>
      <c r="AM5332" s="66"/>
      <c r="AN5332" s="66">
        <f>AN5333</f>
        <v>0</v>
      </c>
      <c r="AO5332" s="66"/>
      <c r="AP5332" s="66">
        <f>AP5333</f>
        <v>0</v>
      </c>
      <c r="AQ5332" s="66"/>
    </row>
    <row r="5333" spans="2:43" ht="18" hidden="1" customHeight="1" x14ac:dyDescent="0.2">
      <c r="B5333" s="4"/>
      <c r="C5333" s="117"/>
      <c r="D5333" s="117"/>
      <c r="E5333" s="117"/>
      <c r="F5333" s="48"/>
      <c r="G5333" s="11"/>
      <c r="H5333" s="117"/>
      <c r="I5333" s="124"/>
      <c r="J5333" s="124"/>
      <c r="K5333" s="144"/>
      <c r="L5333" s="11"/>
      <c r="M5333" s="143"/>
      <c r="N5333" s="42"/>
      <c r="O5333" s="128"/>
      <c r="P5333" s="130"/>
      <c r="Q5333" s="131">
        <v>6</v>
      </c>
      <c r="R5333" s="72"/>
      <c r="S5333" s="181"/>
      <c r="T5333" s="69" t="s">
        <v>62</v>
      </c>
      <c r="U5333" s="92"/>
      <c r="V5333" s="70">
        <f>SUM(V5334:V5336)</f>
        <v>0</v>
      </c>
      <c r="X5333" s="447">
        <f>SUM(X5334:X5336)</f>
        <v>0</v>
      </c>
      <c r="Z5333" s="447">
        <f>SUM(Z5334:Z5336)</f>
        <v>0</v>
      </c>
      <c r="AB5333" s="447">
        <f>SUM(AB5334:AB5336)</f>
        <v>0</v>
      </c>
      <c r="AD5333" s="447">
        <f>SUM(AD5334:AD5336)</f>
        <v>0</v>
      </c>
      <c r="AF5333" s="447">
        <f>SUM(AF5334:AF5336)</f>
        <v>0</v>
      </c>
      <c r="AH5333" s="447">
        <f t="shared" si="1024"/>
        <v>0</v>
      </c>
      <c r="AI5333" s="67"/>
      <c r="AJ5333" s="447">
        <f>SUM(AJ5334:AJ5336)</f>
        <v>0</v>
      </c>
      <c r="AK5333" s="71"/>
      <c r="AL5333" s="447">
        <f>SUM(AL5334:AL5336)</f>
        <v>0</v>
      </c>
      <c r="AM5333" s="447"/>
      <c r="AN5333" s="447">
        <f>SUM(AN5334:AN5336)</f>
        <v>0</v>
      </c>
      <c r="AO5333" s="447"/>
      <c r="AP5333" s="447">
        <f>SUM(AP5334:AP5336)</f>
        <v>0</v>
      </c>
      <c r="AQ5333" s="447"/>
    </row>
    <row r="5334" spans="2:43" ht="18" hidden="1" customHeight="1" x14ac:dyDescent="0.2">
      <c r="B5334" s="4"/>
      <c r="C5334" s="117"/>
      <c r="D5334" s="117"/>
      <c r="E5334" s="117"/>
      <c r="F5334" s="48"/>
      <c r="G5334" s="11"/>
      <c r="H5334" s="117"/>
      <c r="I5334" s="124"/>
      <c r="J5334" s="124"/>
      <c r="K5334" s="144"/>
      <c r="L5334" s="11"/>
      <c r="M5334" s="143"/>
      <c r="N5334" s="42"/>
      <c r="O5334" s="128"/>
      <c r="P5334" s="130"/>
      <c r="Q5334" s="131"/>
      <c r="R5334" s="72">
        <v>1</v>
      </c>
      <c r="S5334" s="181"/>
      <c r="T5334" s="73" t="s">
        <v>430</v>
      </c>
      <c r="V5334" s="74">
        <v>0</v>
      </c>
      <c r="X5334" s="74">
        <v>0</v>
      </c>
      <c r="Z5334" s="74">
        <v>0</v>
      </c>
      <c r="AB5334" s="74">
        <v>0</v>
      </c>
      <c r="AD5334" s="74">
        <v>0</v>
      </c>
      <c r="AF5334" s="74">
        <v>0</v>
      </c>
      <c r="AH5334" s="74">
        <f t="shared" si="1024"/>
        <v>0</v>
      </c>
      <c r="AI5334" s="446"/>
      <c r="AJ5334" s="74">
        <v>0</v>
      </c>
      <c r="AK5334" s="8"/>
      <c r="AL5334" s="74">
        <v>0</v>
      </c>
      <c r="AM5334" s="74"/>
      <c r="AN5334" s="74">
        <v>0</v>
      </c>
      <c r="AO5334" s="74"/>
      <c r="AP5334" s="74">
        <v>0</v>
      </c>
      <c r="AQ5334" s="74"/>
    </row>
    <row r="5335" spans="2:43" ht="18" hidden="1" customHeight="1" x14ac:dyDescent="0.2">
      <c r="B5335" s="4"/>
      <c r="C5335" s="117"/>
      <c r="D5335" s="117"/>
      <c r="E5335" s="117"/>
      <c r="F5335" s="48"/>
      <c r="G5335" s="11"/>
      <c r="H5335" s="117"/>
      <c r="I5335" s="124"/>
      <c r="J5335" s="124"/>
      <c r="K5335" s="144"/>
      <c r="L5335" s="11"/>
      <c r="M5335" s="143"/>
      <c r="N5335" s="42"/>
      <c r="O5335" s="128"/>
      <c r="P5335" s="130"/>
      <c r="Q5335" s="131"/>
      <c r="R5335" s="72">
        <v>2</v>
      </c>
      <c r="S5335" s="181"/>
      <c r="T5335" s="73" t="s">
        <v>386</v>
      </c>
      <c r="V5335" s="74">
        <v>0</v>
      </c>
      <c r="X5335" s="74">
        <v>0</v>
      </c>
      <c r="Z5335" s="74">
        <v>0</v>
      </c>
      <c r="AB5335" s="74">
        <v>0</v>
      </c>
      <c r="AD5335" s="74">
        <v>0</v>
      </c>
      <c r="AF5335" s="74">
        <v>0</v>
      </c>
      <c r="AH5335" s="74">
        <f t="shared" si="1024"/>
        <v>0</v>
      </c>
      <c r="AI5335" s="8"/>
      <c r="AJ5335" s="74">
        <v>0</v>
      </c>
      <c r="AK5335" s="8"/>
      <c r="AL5335" s="74">
        <v>0</v>
      </c>
      <c r="AM5335" s="74"/>
      <c r="AN5335" s="74">
        <v>0</v>
      </c>
      <c r="AO5335" s="74"/>
      <c r="AP5335" s="74">
        <v>0</v>
      </c>
      <c r="AQ5335" s="74"/>
    </row>
    <row r="5336" spans="2:43" ht="18" hidden="1" customHeight="1" x14ac:dyDescent="0.2">
      <c r="B5336" s="4"/>
      <c r="C5336" s="117"/>
      <c r="D5336" s="117"/>
      <c r="E5336" s="117"/>
      <c r="F5336" s="48"/>
      <c r="G5336" s="11"/>
      <c r="H5336" s="117"/>
      <c r="I5336" s="124"/>
      <c r="J5336" s="124"/>
      <c r="K5336" s="144"/>
      <c r="L5336" s="11"/>
      <c r="M5336" s="143"/>
      <c r="N5336" s="42"/>
      <c r="O5336" s="128"/>
      <c r="P5336" s="130"/>
      <c r="Q5336" s="131"/>
      <c r="R5336" s="72">
        <v>8</v>
      </c>
      <c r="S5336" s="181"/>
      <c r="T5336" s="73" t="s">
        <v>463</v>
      </c>
      <c r="V5336" s="74">
        <v>0</v>
      </c>
      <c r="X5336" s="74">
        <v>0</v>
      </c>
      <c r="Z5336" s="74">
        <v>0</v>
      </c>
      <c r="AB5336" s="74">
        <v>0</v>
      </c>
      <c r="AD5336" s="74">
        <v>0</v>
      </c>
      <c r="AF5336" s="74">
        <v>0</v>
      </c>
      <c r="AH5336" s="74">
        <f t="shared" si="1024"/>
        <v>0</v>
      </c>
      <c r="AI5336" s="8"/>
      <c r="AJ5336" s="74">
        <v>0</v>
      </c>
      <c r="AK5336" s="8"/>
      <c r="AL5336" s="74">
        <v>0</v>
      </c>
      <c r="AM5336" s="74"/>
      <c r="AN5336" s="74">
        <v>0</v>
      </c>
      <c r="AO5336" s="74"/>
      <c r="AP5336" s="74">
        <v>0</v>
      </c>
      <c r="AQ5336" s="74"/>
    </row>
    <row r="5337" spans="2:43" ht="18" hidden="1" customHeight="1" x14ac:dyDescent="0.2">
      <c r="B5337" s="4"/>
      <c r="C5337" s="117"/>
      <c r="D5337" s="117"/>
      <c r="E5337" s="117"/>
      <c r="F5337" s="48"/>
      <c r="G5337" s="11"/>
      <c r="H5337" s="117"/>
      <c r="I5337" s="124"/>
      <c r="J5337" s="124"/>
      <c r="K5337" s="144"/>
      <c r="L5337" s="11"/>
      <c r="M5337" s="143"/>
      <c r="N5337" s="42"/>
      <c r="O5337" s="128"/>
      <c r="P5337" s="129">
        <v>4</v>
      </c>
      <c r="Q5337" s="129"/>
      <c r="R5337" s="64"/>
      <c r="S5337" s="234"/>
      <c r="T5337" s="65" t="s">
        <v>376</v>
      </c>
      <c r="U5337" s="155"/>
      <c r="V5337" s="66">
        <f>V5338</f>
        <v>0</v>
      </c>
      <c r="X5337" s="66">
        <f>X5338</f>
        <v>0</v>
      </c>
      <c r="Z5337" s="66">
        <f>Z5338</f>
        <v>0</v>
      </c>
      <c r="AB5337" s="66">
        <f>AB5338</f>
        <v>0</v>
      </c>
      <c r="AD5337" s="66">
        <f>AD5338</f>
        <v>0</v>
      </c>
      <c r="AF5337" s="66">
        <f>AF5338</f>
        <v>0</v>
      </c>
      <c r="AH5337" s="66">
        <f t="shared" si="1024"/>
        <v>0</v>
      </c>
      <c r="AI5337" s="8"/>
      <c r="AJ5337" s="66">
        <f>AJ5338</f>
        <v>0</v>
      </c>
      <c r="AK5337" s="67"/>
      <c r="AL5337" s="66">
        <f>AL5338</f>
        <v>0</v>
      </c>
      <c r="AM5337" s="66"/>
      <c r="AN5337" s="66">
        <f>AN5338</f>
        <v>0</v>
      </c>
      <c r="AO5337" s="66"/>
      <c r="AP5337" s="66">
        <f>AP5338</f>
        <v>0</v>
      </c>
      <c r="AQ5337" s="66"/>
    </row>
    <row r="5338" spans="2:43" ht="18" hidden="1" customHeight="1" x14ac:dyDescent="0.2">
      <c r="B5338" s="4"/>
      <c r="C5338" s="117"/>
      <c r="D5338" s="117"/>
      <c r="E5338" s="117"/>
      <c r="F5338" s="48"/>
      <c r="G5338" s="11"/>
      <c r="H5338" s="117"/>
      <c r="I5338" s="124"/>
      <c r="J5338" s="124"/>
      <c r="K5338" s="144"/>
      <c r="L5338" s="11"/>
      <c r="M5338" s="143"/>
      <c r="N5338" s="42"/>
      <c r="O5338" s="128"/>
      <c r="P5338" s="130"/>
      <c r="Q5338" s="131">
        <v>6</v>
      </c>
      <c r="R5338" s="72"/>
      <c r="S5338" s="181"/>
      <c r="T5338" s="69" t="s">
        <v>62</v>
      </c>
      <c r="U5338" s="92"/>
      <c r="V5338" s="70">
        <f>SUM(V5339:V5340)</f>
        <v>0</v>
      </c>
      <c r="X5338" s="447">
        <f>SUM(X5339:X5340)</f>
        <v>0</v>
      </c>
      <c r="Z5338" s="447">
        <f>SUM(Z5339:Z5340)</f>
        <v>0</v>
      </c>
      <c r="AB5338" s="447">
        <f>SUM(AB5339:AB5340)</f>
        <v>0</v>
      </c>
      <c r="AD5338" s="447">
        <f>SUM(AD5339:AD5340)</f>
        <v>0</v>
      </c>
      <c r="AF5338" s="447">
        <f>SUM(AF5339:AF5340)</f>
        <v>0</v>
      </c>
      <c r="AH5338" s="447">
        <f t="shared" si="1024"/>
        <v>0</v>
      </c>
      <c r="AI5338" s="67"/>
      <c r="AJ5338" s="447">
        <f>SUM(AJ5339:AJ5340)</f>
        <v>0</v>
      </c>
      <c r="AK5338" s="71"/>
      <c r="AL5338" s="447">
        <f>SUM(AL5339:AL5340)</f>
        <v>0</v>
      </c>
      <c r="AM5338" s="447"/>
      <c r="AN5338" s="447">
        <f>SUM(AN5339:AN5340)</f>
        <v>0</v>
      </c>
      <c r="AO5338" s="447"/>
      <c r="AP5338" s="447">
        <f>SUM(AP5339:AP5340)</f>
        <v>0</v>
      </c>
      <c r="AQ5338" s="447"/>
    </row>
    <row r="5339" spans="2:43" ht="18" hidden="1" customHeight="1" x14ac:dyDescent="0.2">
      <c r="B5339" s="4"/>
      <c r="C5339" s="117"/>
      <c r="D5339" s="117"/>
      <c r="E5339" s="117"/>
      <c r="F5339" s="48"/>
      <c r="G5339" s="11"/>
      <c r="H5339" s="117"/>
      <c r="I5339" s="124"/>
      <c r="J5339" s="124"/>
      <c r="K5339" s="144"/>
      <c r="L5339" s="11"/>
      <c r="M5339" s="143"/>
      <c r="N5339" s="42"/>
      <c r="O5339" s="128"/>
      <c r="P5339" s="130"/>
      <c r="Q5339" s="131"/>
      <c r="R5339" s="72">
        <v>1</v>
      </c>
      <c r="S5339" s="181"/>
      <c r="T5339" s="73" t="s">
        <v>433</v>
      </c>
      <c r="V5339" s="74">
        <v>0</v>
      </c>
      <c r="X5339" s="74">
        <v>0</v>
      </c>
      <c r="Z5339" s="74">
        <v>0</v>
      </c>
      <c r="AB5339" s="74">
        <v>0</v>
      </c>
      <c r="AD5339" s="74">
        <v>0</v>
      </c>
      <c r="AF5339" s="74">
        <v>0</v>
      </c>
      <c r="AH5339" s="74">
        <f t="shared" si="1024"/>
        <v>0</v>
      </c>
      <c r="AI5339" s="446"/>
      <c r="AJ5339" s="74">
        <v>0</v>
      </c>
      <c r="AK5339" s="8"/>
      <c r="AL5339" s="74">
        <v>0</v>
      </c>
      <c r="AM5339" s="74"/>
      <c r="AN5339" s="74">
        <v>0</v>
      </c>
      <c r="AO5339" s="74"/>
      <c r="AP5339" s="74">
        <v>0</v>
      </c>
      <c r="AQ5339" s="74"/>
    </row>
    <row r="5340" spans="2:43" ht="18" hidden="1" customHeight="1" x14ac:dyDescent="0.2">
      <c r="B5340" s="4"/>
      <c r="C5340" s="117"/>
      <c r="D5340" s="117"/>
      <c r="E5340" s="117"/>
      <c r="F5340" s="48"/>
      <c r="G5340" s="11"/>
      <c r="H5340" s="117"/>
      <c r="I5340" s="124"/>
      <c r="J5340" s="124"/>
      <c r="K5340" s="144"/>
      <c r="L5340" s="11"/>
      <c r="M5340" s="143"/>
      <c r="N5340" s="42"/>
      <c r="O5340" s="128"/>
      <c r="P5340" s="130"/>
      <c r="Q5340" s="131"/>
      <c r="R5340" s="72">
        <v>2</v>
      </c>
      <c r="S5340" s="181"/>
      <c r="T5340" s="73" t="s">
        <v>434</v>
      </c>
      <c r="V5340" s="74">
        <v>0</v>
      </c>
      <c r="X5340" s="74">
        <v>0</v>
      </c>
      <c r="Z5340" s="74">
        <v>0</v>
      </c>
      <c r="AB5340" s="74">
        <v>0</v>
      </c>
      <c r="AD5340" s="74">
        <v>0</v>
      </c>
      <c r="AF5340" s="74">
        <v>0</v>
      </c>
      <c r="AH5340" s="74">
        <f t="shared" si="1024"/>
        <v>0</v>
      </c>
      <c r="AI5340" s="8"/>
      <c r="AJ5340" s="74">
        <v>0</v>
      </c>
      <c r="AK5340" s="8"/>
      <c r="AL5340" s="74">
        <v>0</v>
      </c>
      <c r="AM5340" s="74"/>
      <c r="AN5340" s="74">
        <v>0</v>
      </c>
      <c r="AO5340" s="74"/>
      <c r="AP5340" s="74">
        <v>0</v>
      </c>
      <c r="AQ5340" s="74"/>
    </row>
    <row r="5341" spans="2:43" ht="18" hidden="1" customHeight="1" x14ac:dyDescent="0.2">
      <c r="B5341" s="4"/>
      <c r="C5341" s="117"/>
      <c r="D5341" s="117"/>
      <c r="E5341" s="117"/>
      <c r="F5341" s="48"/>
      <c r="G5341" s="11"/>
      <c r="H5341" s="117"/>
      <c r="I5341" s="124"/>
      <c r="J5341" s="124"/>
      <c r="K5341" s="144"/>
      <c r="L5341" s="11"/>
      <c r="M5341" s="143"/>
      <c r="N5341" s="42"/>
      <c r="O5341" s="127" t="s">
        <v>18</v>
      </c>
      <c r="P5341" s="123"/>
      <c r="Q5341" s="123"/>
      <c r="R5341" s="49"/>
      <c r="S5341" s="18"/>
      <c r="T5341" s="50" t="s">
        <v>190</v>
      </c>
      <c r="U5341" s="76"/>
      <c r="V5341" s="51">
        <f>V5342+V5349+V5352+V5355</f>
        <v>0</v>
      </c>
      <c r="X5341" s="51">
        <f>X5342+X5349+X5352+X5355</f>
        <v>0</v>
      </c>
      <c r="Z5341" s="51">
        <f>Z5342+Z5349+Z5352+Z5355</f>
        <v>0</v>
      </c>
      <c r="AB5341" s="51">
        <f>AB5342+AB5349+AB5352+AB5355</f>
        <v>0</v>
      </c>
      <c r="AD5341" s="51" t="e">
        <f>AD5342+AD5349+AD5352+AD5355</f>
        <v>#REF!</v>
      </c>
      <c r="AF5341" s="51">
        <f>AF5342+AF5349+AF5352+AF5355</f>
        <v>0</v>
      </c>
      <c r="AH5341" s="51" t="e">
        <f t="shared" si="1024"/>
        <v>#REF!</v>
      </c>
      <c r="AI5341" s="8"/>
      <c r="AJ5341" s="51">
        <f>AJ5342+AJ5349+AJ5352+AJ5355</f>
        <v>0</v>
      </c>
      <c r="AK5341" s="5"/>
      <c r="AL5341" s="51">
        <f>AL5342+AL5349+AL5352+AL5355</f>
        <v>0</v>
      </c>
      <c r="AM5341" s="51"/>
      <c r="AN5341" s="51">
        <f>AN5342+AN5349+AN5352+AN5355</f>
        <v>0</v>
      </c>
      <c r="AO5341" s="51"/>
      <c r="AP5341" s="51">
        <f>AP5342+AP5349+AP5352+AP5355</f>
        <v>0</v>
      </c>
      <c r="AQ5341" s="51"/>
    </row>
    <row r="5342" spans="2:43" ht="18" hidden="1" customHeight="1" x14ac:dyDescent="0.2">
      <c r="B5342" s="4"/>
      <c r="C5342" s="117"/>
      <c r="D5342" s="117"/>
      <c r="E5342" s="117"/>
      <c r="F5342" s="48"/>
      <c r="G5342" s="11"/>
      <c r="H5342" s="117"/>
      <c r="I5342" s="124"/>
      <c r="J5342" s="124"/>
      <c r="K5342" s="144"/>
      <c r="L5342" s="11"/>
      <c r="M5342" s="143"/>
      <c r="N5342" s="42"/>
      <c r="O5342" s="128"/>
      <c r="P5342" s="129">
        <v>2</v>
      </c>
      <c r="Q5342" s="129"/>
      <c r="R5342" s="64"/>
      <c r="S5342" s="234"/>
      <c r="T5342" s="65" t="s">
        <v>195</v>
      </c>
      <c r="U5342" s="155"/>
      <c r="V5342" s="66">
        <f>SUM(V5343+V5345+V5347)</f>
        <v>0</v>
      </c>
      <c r="X5342" s="66">
        <f>SUM(X5343+X5345+X5347)</f>
        <v>0</v>
      </c>
      <c r="Z5342" s="66">
        <f>SUM(Z5343+Z5345+Z5347)</f>
        <v>0</v>
      </c>
      <c r="AB5342" s="66">
        <f>SUM(AB5343+AB5345+AB5347)</f>
        <v>0</v>
      </c>
      <c r="AD5342" s="66">
        <f>SUM(AD5343+AD5345+AD5347)</f>
        <v>0</v>
      </c>
      <c r="AF5342" s="66">
        <f>SUM(AF5343+AF5345+AF5347)</f>
        <v>0</v>
      </c>
      <c r="AH5342" s="66">
        <f t="shared" si="1024"/>
        <v>0</v>
      </c>
      <c r="AI5342" s="5"/>
      <c r="AJ5342" s="66">
        <f>SUM(AJ5343+AJ5345+AJ5347)</f>
        <v>0</v>
      </c>
      <c r="AK5342" s="67"/>
      <c r="AL5342" s="66">
        <f>SUM(AL5343+AL5345+AL5347)</f>
        <v>0</v>
      </c>
      <c r="AM5342" s="66"/>
      <c r="AN5342" s="66">
        <f>SUM(AN5343+AN5345+AN5347)</f>
        <v>0</v>
      </c>
      <c r="AO5342" s="66"/>
      <c r="AP5342" s="66">
        <f>SUM(AP5343+AP5345+AP5347)</f>
        <v>0</v>
      </c>
      <c r="AQ5342" s="66"/>
    </row>
    <row r="5343" spans="2:43" ht="18" hidden="1" customHeight="1" x14ac:dyDescent="0.2">
      <c r="B5343" s="4"/>
      <c r="C5343" s="117"/>
      <c r="D5343" s="117"/>
      <c r="E5343" s="117"/>
      <c r="F5343" s="48"/>
      <c r="G5343" s="11"/>
      <c r="H5343" s="117"/>
      <c r="I5343" s="124"/>
      <c r="J5343" s="124"/>
      <c r="K5343" s="144"/>
      <c r="L5343" s="11"/>
      <c r="M5343" s="143"/>
      <c r="N5343" s="42"/>
      <c r="O5343" s="128"/>
      <c r="P5343" s="130"/>
      <c r="Q5343" s="131">
        <v>1</v>
      </c>
      <c r="R5343" s="68"/>
      <c r="S5343" s="35"/>
      <c r="T5343" s="69" t="s">
        <v>47</v>
      </c>
      <c r="U5343" s="92"/>
      <c r="V5343" s="70">
        <f>V5344</f>
        <v>0</v>
      </c>
      <c r="X5343" s="447">
        <f>X5344</f>
        <v>0</v>
      </c>
      <c r="Z5343" s="447">
        <f>Z5344</f>
        <v>0</v>
      </c>
      <c r="AB5343" s="447">
        <f>AB5344</f>
        <v>0</v>
      </c>
      <c r="AD5343" s="447">
        <f>AD5344</f>
        <v>0</v>
      </c>
      <c r="AF5343" s="447">
        <f>AF5344</f>
        <v>0</v>
      </c>
      <c r="AH5343" s="447">
        <f t="shared" si="1024"/>
        <v>0</v>
      </c>
      <c r="AI5343" s="67"/>
      <c r="AJ5343" s="447">
        <f>AJ5344</f>
        <v>0</v>
      </c>
      <c r="AK5343" s="71"/>
      <c r="AL5343" s="447">
        <f>AL5344</f>
        <v>0</v>
      </c>
      <c r="AM5343" s="447"/>
      <c r="AN5343" s="447">
        <f>AN5344</f>
        <v>0</v>
      </c>
      <c r="AO5343" s="447"/>
      <c r="AP5343" s="447">
        <f>AP5344</f>
        <v>0</v>
      </c>
      <c r="AQ5343" s="447"/>
    </row>
    <row r="5344" spans="2:43" ht="18" hidden="1" customHeight="1" x14ac:dyDescent="0.2">
      <c r="B5344" s="4"/>
      <c r="C5344" s="117"/>
      <c r="D5344" s="117"/>
      <c r="E5344" s="117"/>
      <c r="F5344" s="48"/>
      <c r="G5344" s="11"/>
      <c r="H5344" s="117"/>
      <c r="I5344" s="124"/>
      <c r="J5344" s="124"/>
      <c r="K5344" s="144"/>
      <c r="L5344" s="11"/>
      <c r="M5344" s="143"/>
      <c r="N5344" s="42"/>
      <c r="O5344" s="128"/>
      <c r="P5344" s="130"/>
      <c r="Q5344" s="130"/>
      <c r="R5344" s="72" t="s">
        <v>3</v>
      </c>
      <c r="S5344" s="181"/>
      <c r="T5344" s="73" t="s">
        <v>17</v>
      </c>
      <c r="V5344" s="74">
        <v>0</v>
      </c>
      <c r="X5344" s="74">
        <v>0</v>
      </c>
      <c r="Z5344" s="74">
        <v>0</v>
      </c>
      <c r="AB5344" s="74">
        <v>0</v>
      </c>
      <c r="AD5344" s="74">
        <v>0</v>
      </c>
      <c r="AF5344" s="74">
        <v>0</v>
      </c>
      <c r="AH5344" s="74">
        <f t="shared" si="1024"/>
        <v>0</v>
      </c>
      <c r="AI5344" s="446"/>
      <c r="AJ5344" s="74">
        <v>0</v>
      </c>
      <c r="AK5344" s="8"/>
      <c r="AL5344" s="74">
        <v>0</v>
      </c>
      <c r="AM5344" s="74"/>
      <c r="AN5344" s="74">
        <v>0</v>
      </c>
      <c r="AO5344" s="74"/>
      <c r="AP5344" s="74">
        <v>0</v>
      </c>
      <c r="AQ5344" s="74"/>
    </row>
    <row r="5345" spans="2:43" ht="18" hidden="1" customHeight="1" x14ac:dyDescent="0.2">
      <c r="B5345" s="4"/>
      <c r="C5345" s="117"/>
      <c r="D5345" s="117"/>
      <c r="E5345" s="117"/>
      <c r="F5345" s="48"/>
      <c r="G5345" s="11"/>
      <c r="H5345" s="117"/>
      <c r="I5345" s="124"/>
      <c r="J5345" s="124"/>
      <c r="K5345" s="144"/>
      <c r="L5345" s="11"/>
      <c r="M5345" s="143"/>
      <c r="N5345" s="42"/>
      <c r="O5345" s="128"/>
      <c r="P5345" s="130"/>
      <c r="Q5345" s="131">
        <v>2</v>
      </c>
      <c r="R5345" s="68"/>
      <c r="S5345" s="35"/>
      <c r="T5345" s="69" t="s">
        <v>227</v>
      </c>
      <c r="U5345" s="92"/>
      <c r="V5345" s="70">
        <f>SUM(V5346:V5346)</f>
        <v>0</v>
      </c>
      <c r="X5345" s="447">
        <f>SUM(X5346:X5346)</f>
        <v>0</v>
      </c>
      <c r="Z5345" s="447">
        <f>SUM(Z5346:Z5346)</f>
        <v>0</v>
      </c>
      <c r="AB5345" s="447">
        <f>SUM(AB5346:AB5346)</f>
        <v>0</v>
      </c>
      <c r="AD5345" s="447">
        <f>SUM(AD5346:AD5346)</f>
        <v>0</v>
      </c>
      <c r="AF5345" s="447">
        <f>SUM(AF5346:AF5346)</f>
        <v>0</v>
      </c>
      <c r="AH5345" s="447">
        <f t="shared" si="1024"/>
        <v>0</v>
      </c>
      <c r="AI5345" s="8"/>
      <c r="AJ5345" s="447">
        <f>SUM(AJ5346:AJ5346)</f>
        <v>0</v>
      </c>
      <c r="AK5345" s="71"/>
      <c r="AL5345" s="447">
        <f>SUM(AL5346:AL5346)</f>
        <v>0</v>
      </c>
      <c r="AM5345" s="447"/>
      <c r="AN5345" s="447">
        <f>SUM(AN5346:AN5346)</f>
        <v>0</v>
      </c>
      <c r="AO5345" s="447"/>
      <c r="AP5345" s="447">
        <f>SUM(AP5346:AP5346)</f>
        <v>0</v>
      </c>
      <c r="AQ5345" s="447"/>
    </row>
    <row r="5346" spans="2:43" ht="18" hidden="1" customHeight="1" x14ac:dyDescent="0.2">
      <c r="B5346" s="4"/>
      <c r="C5346" s="117"/>
      <c r="D5346" s="117"/>
      <c r="E5346" s="117"/>
      <c r="F5346" s="48"/>
      <c r="G5346" s="11"/>
      <c r="H5346" s="117"/>
      <c r="I5346" s="124"/>
      <c r="J5346" s="124"/>
      <c r="K5346" s="144"/>
      <c r="L5346" s="11"/>
      <c r="M5346" s="143"/>
      <c r="N5346" s="42"/>
      <c r="O5346" s="128"/>
      <c r="P5346" s="130"/>
      <c r="Q5346" s="130"/>
      <c r="R5346" s="72" t="s">
        <v>0</v>
      </c>
      <c r="S5346" s="181"/>
      <c r="T5346" s="73" t="s">
        <v>228</v>
      </c>
      <c r="V5346" s="74">
        <v>0</v>
      </c>
      <c r="X5346" s="74">
        <v>0</v>
      </c>
      <c r="Z5346" s="74">
        <v>0</v>
      </c>
      <c r="AB5346" s="74">
        <v>0</v>
      </c>
      <c r="AD5346" s="74">
        <v>0</v>
      </c>
      <c r="AF5346" s="74">
        <v>0</v>
      </c>
      <c r="AH5346" s="74">
        <f t="shared" si="1024"/>
        <v>0</v>
      </c>
      <c r="AI5346" s="446"/>
      <c r="AJ5346" s="74">
        <v>0</v>
      </c>
      <c r="AK5346" s="8"/>
      <c r="AL5346" s="74">
        <v>0</v>
      </c>
      <c r="AM5346" s="74"/>
      <c r="AN5346" s="74">
        <v>0</v>
      </c>
      <c r="AO5346" s="74"/>
      <c r="AP5346" s="74">
        <v>0</v>
      </c>
      <c r="AQ5346" s="74"/>
    </row>
    <row r="5347" spans="2:43" ht="18" hidden="1" customHeight="1" x14ac:dyDescent="0.2">
      <c r="B5347" s="4"/>
      <c r="C5347" s="117"/>
      <c r="D5347" s="117"/>
      <c r="E5347" s="117"/>
      <c r="F5347" s="48"/>
      <c r="G5347" s="11"/>
      <c r="H5347" s="117"/>
      <c r="I5347" s="124"/>
      <c r="J5347" s="124"/>
      <c r="K5347" s="144"/>
      <c r="L5347" s="11"/>
      <c r="M5347" s="143"/>
      <c r="N5347" s="42"/>
      <c r="O5347" s="128"/>
      <c r="P5347" s="130"/>
      <c r="Q5347" s="131">
        <v>6</v>
      </c>
      <c r="R5347" s="84"/>
      <c r="S5347" s="250"/>
      <c r="T5347" s="69" t="s">
        <v>19</v>
      </c>
      <c r="U5347" s="92"/>
      <c r="V5347" s="70">
        <f>V5348</f>
        <v>0</v>
      </c>
      <c r="X5347" s="447">
        <f>X5348</f>
        <v>0</v>
      </c>
      <c r="Z5347" s="447">
        <f>Z5348</f>
        <v>0</v>
      </c>
      <c r="AB5347" s="447">
        <f>AB5348</f>
        <v>0</v>
      </c>
      <c r="AD5347" s="447">
        <f>AD5348</f>
        <v>0</v>
      </c>
      <c r="AF5347" s="447">
        <f>AF5348</f>
        <v>0</v>
      </c>
      <c r="AH5347" s="447">
        <f t="shared" si="1024"/>
        <v>0</v>
      </c>
      <c r="AI5347" s="8"/>
      <c r="AJ5347" s="447">
        <f>AJ5348</f>
        <v>0</v>
      </c>
      <c r="AK5347" s="71"/>
      <c r="AL5347" s="447">
        <f>AL5348</f>
        <v>0</v>
      </c>
      <c r="AM5347" s="447"/>
      <c r="AN5347" s="447">
        <f>AN5348</f>
        <v>0</v>
      </c>
      <c r="AO5347" s="447"/>
      <c r="AP5347" s="447">
        <f>AP5348</f>
        <v>0</v>
      </c>
      <c r="AQ5347" s="447"/>
    </row>
    <row r="5348" spans="2:43" ht="18" hidden="1" customHeight="1" x14ac:dyDescent="0.2">
      <c r="B5348" s="4"/>
      <c r="C5348" s="117"/>
      <c r="D5348" s="117"/>
      <c r="E5348" s="117"/>
      <c r="F5348" s="48"/>
      <c r="G5348" s="11"/>
      <c r="H5348" s="117"/>
      <c r="I5348" s="124"/>
      <c r="J5348" s="124"/>
      <c r="K5348" s="144"/>
      <c r="L5348" s="11"/>
      <c r="M5348" s="143"/>
      <c r="N5348" s="42"/>
      <c r="O5348" s="128"/>
      <c r="P5348" s="130"/>
      <c r="Q5348" s="130"/>
      <c r="R5348" s="72" t="s">
        <v>3</v>
      </c>
      <c r="S5348" s="181"/>
      <c r="T5348" s="73" t="s">
        <v>243</v>
      </c>
      <c r="V5348" s="74">
        <v>0</v>
      </c>
      <c r="X5348" s="74">
        <v>0</v>
      </c>
      <c r="Z5348" s="74">
        <v>0</v>
      </c>
      <c r="AB5348" s="74">
        <v>0</v>
      </c>
      <c r="AD5348" s="74">
        <v>0</v>
      </c>
      <c r="AF5348" s="74">
        <v>0</v>
      </c>
      <c r="AH5348" s="74">
        <f t="shared" si="1024"/>
        <v>0</v>
      </c>
      <c r="AI5348" s="446"/>
      <c r="AJ5348" s="74">
        <v>0</v>
      </c>
      <c r="AK5348" s="8"/>
      <c r="AL5348" s="74">
        <v>0</v>
      </c>
      <c r="AM5348" s="74"/>
      <c r="AN5348" s="74">
        <v>0</v>
      </c>
      <c r="AO5348" s="74"/>
      <c r="AP5348" s="74">
        <v>0</v>
      </c>
      <c r="AQ5348" s="74"/>
    </row>
    <row r="5349" spans="2:43" ht="18" hidden="1" customHeight="1" x14ac:dyDescent="0.2">
      <c r="B5349" s="4"/>
      <c r="C5349" s="117"/>
      <c r="D5349" s="117"/>
      <c r="E5349" s="117"/>
      <c r="F5349" s="48"/>
      <c r="G5349" s="11"/>
      <c r="H5349" s="117"/>
      <c r="I5349" s="124"/>
      <c r="J5349" s="124"/>
      <c r="K5349" s="144"/>
      <c r="L5349" s="11"/>
      <c r="M5349" s="143"/>
      <c r="N5349" s="42"/>
      <c r="O5349" s="128"/>
      <c r="P5349" s="129">
        <v>3</v>
      </c>
      <c r="Q5349" s="129"/>
      <c r="R5349" s="64"/>
      <c r="S5349" s="234"/>
      <c r="T5349" s="65" t="s">
        <v>215</v>
      </c>
      <c r="U5349" s="155"/>
      <c r="V5349" s="66">
        <f>V5350</f>
        <v>0</v>
      </c>
      <c r="X5349" s="66">
        <f>X5350</f>
        <v>0</v>
      </c>
      <c r="Z5349" s="66">
        <f>Z5350</f>
        <v>0</v>
      </c>
      <c r="AB5349" s="66">
        <f>AB5350</f>
        <v>0</v>
      </c>
      <c r="AD5349" s="66">
        <f>AD5350</f>
        <v>0</v>
      </c>
      <c r="AF5349" s="66">
        <f>AF5350</f>
        <v>0</v>
      </c>
      <c r="AH5349" s="66">
        <f t="shared" si="1024"/>
        <v>0</v>
      </c>
      <c r="AI5349" s="8"/>
      <c r="AJ5349" s="66">
        <f>AJ5350</f>
        <v>0</v>
      </c>
      <c r="AK5349" s="67"/>
      <c r="AL5349" s="66">
        <f>AL5350</f>
        <v>0</v>
      </c>
      <c r="AM5349" s="66"/>
      <c r="AN5349" s="66">
        <f>AN5350</f>
        <v>0</v>
      </c>
      <c r="AO5349" s="66"/>
      <c r="AP5349" s="66">
        <f>AP5350</f>
        <v>0</v>
      </c>
      <c r="AQ5349" s="66"/>
    </row>
    <row r="5350" spans="2:43" ht="18" hidden="1" customHeight="1" x14ac:dyDescent="0.2">
      <c r="B5350" s="4"/>
      <c r="C5350" s="117"/>
      <c r="D5350" s="117"/>
      <c r="E5350" s="117"/>
      <c r="F5350" s="48"/>
      <c r="G5350" s="11"/>
      <c r="H5350" s="117"/>
      <c r="I5350" s="124"/>
      <c r="J5350" s="124"/>
      <c r="K5350" s="144"/>
      <c r="L5350" s="11"/>
      <c r="M5350" s="143"/>
      <c r="N5350" s="42"/>
      <c r="O5350" s="128"/>
      <c r="P5350" s="130"/>
      <c r="Q5350" s="131">
        <v>1</v>
      </c>
      <c r="R5350" s="68"/>
      <c r="S5350" s="35"/>
      <c r="T5350" s="69" t="s">
        <v>20</v>
      </c>
      <c r="U5350" s="92"/>
      <c r="V5350" s="70">
        <f>SUM(V5351)</f>
        <v>0</v>
      </c>
      <c r="X5350" s="447">
        <f>SUM(X5351)</f>
        <v>0</v>
      </c>
      <c r="Z5350" s="447">
        <f>SUM(Z5351)</f>
        <v>0</v>
      </c>
      <c r="AB5350" s="447">
        <f>SUM(AB5351)</f>
        <v>0</v>
      </c>
      <c r="AD5350" s="447">
        <f>SUM(AD5351)</f>
        <v>0</v>
      </c>
      <c r="AF5350" s="447">
        <f>SUM(AF5351)</f>
        <v>0</v>
      </c>
      <c r="AH5350" s="447">
        <f t="shared" si="1024"/>
        <v>0</v>
      </c>
      <c r="AI5350" s="67"/>
      <c r="AJ5350" s="447">
        <f>SUM(AJ5351)</f>
        <v>0</v>
      </c>
      <c r="AK5350" s="71"/>
      <c r="AL5350" s="447">
        <f>SUM(AL5351)</f>
        <v>0</v>
      </c>
      <c r="AM5350" s="447"/>
      <c r="AN5350" s="447">
        <f>SUM(AN5351)</f>
        <v>0</v>
      </c>
      <c r="AO5350" s="447"/>
      <c r="AP5350" s="447">
        <f>SUM(AP5351)</f>
        <v>0</v>
      </c>
      <c r="AQ5350" s="447"/>
    </row>
    <row r="5351" spans="2:43" ht="18" hidden="1" customHeight="1" x14ac:dyDescent="0.2">
      <c r="B5351" s="4"/>
      <c r="C5351" s="117"/>
      <c r="D5351" s="117"/>
      <c r="E5351" s="117"/>
      <c r="F5351" s="48"/>
      <c r="G5351" s="11"/>
      <c r="H5351" s="117"/>
      <c r="I5351" s="124"/>
      <c r="J5351" s="124"/>
      <c r="K5351" s="144"/>
      <c r="L5351" s="11"/>
      <c r="M5351" s="143"/>
      <c r="N5351" s="42"/>
      <c r="O5351" s="128"/>
      <c r="P5351" s="130"/>
      <c r="Q5351" s="131"/>
      <c r="R5351" s="72" t="s">
        <v>3</v>
      </c>
      <c r="S5351" s="181"/>
      <c r="T5351" s="73" t="s">
        <v>20</v>
      </c>
      <c r="V5351" s="74">
        <v>0</v>
      </c>
      <c r="X5351" s="74">
        <v>0</v>
      </c>
      <c r="Z5351" s="74">
        <v>0</v>
      </c>
      <c r="AB5351" s="74">
        <v>0</v>
      </c>
      <c r="AD5351" s="74">
        <v>0</v>
      </c>
      <c r="AF5351" s="74">
        <v>0</v>
      </c>
      <c r="AH5351" s="74">
        <f t="shared" si="1024"/>
        <v>0</v>
      </c>
      <c r="AI5351" s="446"/>
      <c r="AJ5351" s="74">
        <v>0</v>
      </c>
      <c r="AK5351" s="8"/>
      <c r="AL5351" s="74">
        <v>0</v>
      </c>
      <c r="AM5351" s="74"/>
      <c r="AN5351" s="74">
        <v>0</v>
      </c>
      <c r="AO5351" s="74"/>
      <c r="AP5351" s="74">
        <v>0</v>
      </c>
      <c r="AQ5351" s="74"/>
    </row>
    <row r="5352" spans="2:43" ht="18" hidden="1" customHeight="1" x14ac:dyDescent="0.2">
      <c r="B5352" s="4"/>
      <c r="C5352" s="117"/>
      <c r="D5352" s="117"/>
      <c r="E5352" s="117"/>
      <c r="F5352" s="48"/>
      <c r="G5352" s="11"/>
      <c r="H5352" s="117"/>
      <c r="I5352" s="124"/>
      <c r="J5352" s="124"/>
      <c r="K5352" s="144"/>
      <c r="L5352" s="11"/>
      <c r="M5352" s="143"/>
      <c r="N5352" s="42"/>
      <c r="O5352" s="128"/>
      <c r="P5352" s="129">
        <v>5</v>
      </c>
      <c r="Q5352" s="129"/>
      <c r="R5352" s="64"/>
      <c r="S5352" s="234"/>
      <c r="T5352" s="65" t="s">
        <v>24</v>
      </c>
      <c r="U5352" s="155"/>
      <c r="V5352" s="66">
        <f>V5353</f>
        <v>0</v>
      </c>
      <c r="X5352" s="66">
        <f>X5353</f>
        <v>0</v>
      </c>
      <c r="Z5352" s="66">
        <f>Z5353</f>
        <v>0</v>
      </c>
      <c r="AB5352" s="66">
        <f>AB5353</f>
        <v>0</v>
      </c>
      <c r="AD5352" s="66">
        <f>AD5353</f>
        <v>0</v>
      </c>
      <c r="AF5352" s="66">
        <f>AF5353</f>
        <v>0</v>
      </c>
      <c r="AH5352" s="66">
        <f t="shared" si="1024"/>
        <v>0</v>
      </c>
      <c r="AI5352" s="8"/>
      <c r="AJ5352" s="66">
        <f>AJ5353</f>
        <v>0</v>
      </c>
      <c r="AK5352" s="67"/>
      <c r="AL5352" s="66">
        <f t="shared" ref="AL5352:AP5353" si="1025">AL5353</f>
        <v>0</v>
      </c>
      <c r="AM5352" s="66"/>
      <c r="AN5352" s="66">
        <f t="shared" si="1025"/>
        <v>0</v>
      </c>
      <c r="AO5352" s="66"/>
      <c r="AP5352" s="66">
        <f t="shared" si="1025"/>
        <v>0</v>
      </c>
      <c r="AQ5352" s="66"/>
    </row>
    <row r="5353" spans="2:43" ht="18" hidden="1" customHeight="1" x14ac:dyDescent="0.2">
      <c r="B5353" s="4"/>
      <c r="C5353" s="117"/>
      <c r="D5353" s="117"/>
      <c r="E5353" s="117"/>
      <c r="F5353" s="48"/>
      <c r="G5353" s="11"/>
      <c r="H5353" s="117"/>
      <c r="I5353" s="124"/>
      <c r="J5353" s="124"/>
      <c r="K5353" s="144"/>
      <c r="L5353" s="11"/>
      <c r="M5353" s="143"/>
      <c r="N5353" s="42"/>
      <c r="O5353" s="128"/>
      <c r="P5353" s="130"/>
      <c r="Q5353" s="131">
        <v>2</v>
      </c>
      <c r="R5353" s="68"/>
      <c r="S5353" s="35"/>
      <c r="T5353" s="69" t="s">
        <v>25</v>
      </c>
      <c r="U5353" s="92"/>
      <c r="V5353" s="70">
        <f>V5354</f>
        <v>0</v>
      </c>
      <c r="X5353" s="447">
        <f>X5354</f>
        <v>0</v>
      </c>
      <c r="Z5353" s="447">
        <f>Z5354</f>
        <v>0</v>
      </c>
      <c r="AB5353" s="447">
        <f>AB5354</f>
        <v>0</v>
      </c>
      <c r="AD5353" s="447">
        <f>AD5354</f>
        <v>0</v>
      </c>
      <c r="AF5353" s="447">
        <f>AF5354</f>
        <v>0</v>
      </c>
      <c r="AH5353" s="447">
        <f t="shared" si="1024"/>
        <v>0</v>
      </c>
      <c r="AI5353" s="67"/>
      <c r="AJ5353" s="447">
        <f>AJ5354</f>
        <v>0</v>
      </c>
      <c r="AK5353" s="71"/>
      <c r="AL5353" s="447">
        <f t="shared" si="1025"/>
        <v>0</v>
      </c>
      <c r="AM5353" s="447"/>
      <c r="AN5353" s="447">
        <f t="shared" si="1025"/>
        <v>0</v>
      </c>
      <c r="AO5353" s="447"/>
      <c r="AP5353" s="447">
        <f t="shared" si="1025"/>
        <v>0</v>
      </c>
      <c r="AQ5353" s="447"/>
    </row>
    <row r="5354" spans="2:43" ht="18" hidden="1" customHeight="1" x14ac:dyDescent="0.2">
      <c r="B5354" s="4"/>
      <c r="C5354" s="117"/>
      <c r="D5354" s="117"/>
      <c r="E5354" s="117"/>
      <c r="F5354" s="48"/>
      <c r="G5354" s="11"/>
      <c r="H5354" s="117"/>
      <c r="I5354" s="124"/>
      <c r="J5354" s="124"/>
      <c r="K5354" s="144"/>
      <c r="L5354" s="11"/>
      <c r="M5354" s="143"/>
      <c r="N5354" s="42"/>
      <c r="O5354" s="128"/>
      <c r="P5354" s="130"/>
      <c r="Q5354" s="130"/>
      <c r="R5354" s="72" t="s">
        <v>0</v>
      </c>
      <c r="S5354" s="181"/>
      <c r="T5354" s="73" t="s">
        <v>221</v>
      </c>
      <c r="V5354" s="74">
        <v>0</v>
      </c>
      <c r="X5354" s="74">
        <v>0</v>
      </c>
      <c r="Z5354" s="74">
        <v>0</v>
      </c>
      <c r="AB5354" s="74">
        <v>0</v>
      </c>
      <c r="AD5354" s="74">
        <v>0</v>
      </c>
      <c r="AF5354" s="74">
        <v>0</v>
      </c>
      <c r="AH5354" s="74">
        <f t="shared" si="1024"/>
        <v>0</v>
      </c>
      <c r="AI5354" s="446"/>
      <c r="AJ5354" s="74">
        <v>0</v>
      </c>
      <c r="AK5354" s="8"/>
      <c r="AL5354" s="74">
        <v>0</v>
      </c>
      <c r="AM5354" s="74"/>
      <c r="AN5354" s="74">
        <v>0</v>
      </c>
      <c r="AO5354" s="74"/>
      <c r="AP5354" s="74">
        <v>0</v>
      </c>
      <c r="AQ5354" s="74"/>
    </row>
    <row r="5355" spans="2:43" ht="18" hidden="1" customHeight="1" x14ac:dyDescent="0.2">
      <c r="B5355" s="4"/>
      <c r="C5355" s="117"/>
      <c r="D5355" s="117"/>
      <c r="E5355" s="117"/>
      <c r="F5355" s="48"/>
      <c r="G5355" s="11"/>
      <c r="H5355" s="117"/>
      <c r="I5355" s="124"/>
      <c r="J5355" s="124"/>
      <c r="K5355" s="144"/>
      <c r="L5355" s="11"/>
      <c r="M5355" s="143"/>
      <c r="N5355" s="42"/>
      <c r="O5355" s="128"/>
      <c r="P5355" s="129">
        <v>7</v>
      </c>
      <c r="Q5355" s="129"/>
      <c r="R5355" s="64"/>
      <c r="S5355" s="234"/>
      <c r="T5355" s="65" t="s">
        <v>216</v>
      </c>
      <c r="U5355" s="155"/>
      <c r="V5355" s="66">
        <f>V5356+V5359</f>
        <v>0</v>
      </c>
      <c r="X5355" s="66">
        <f>X5356+X5359</f>
        <v>0</v>
      </c>
      <c r="Z5355" s="66">
        <f>Z5356+Z5359</f>
        <v>0</v>
      </c>
      <c r="AB5355" s="66">
        <f>AB5356+AB5359</f>
        <v>0</v>
      </c>
      <c r="AD5355" s="66" t="e">
        <f>AD5356+AD5359</f>
        <v>#REF!</v>
      </c>
      <c r="AF5355" s="66">
        <f>AF5356+AF5359</f>
        <v>0</v>
      </c>
      <c r="AH5355" s="66" t="e">
        <f t="shared" si="1024"/>
        <v>#REF!</v>
      </c>
      <c r="AI5355" s="8"/>
      <c r="AJ5355" s="66">
        <f>AJ5356+AJ5359</f>
        <v>0</v>
      </c>
      <c r="AK5355" s="67"/>
      <c r="AL5355" s="66">
        <f>AL5356+AL5359</f>
        <v>0</v>
      </c>
      <c r="AM5355" s="66"/>
      <c r="AN5355" s="66">
        <f>AN5356+AN5359</f>
        <v>0</v>
      </c>
      <c r="AO5355" s="66"/>
      <c r="AP5355" s="66">
        <f>AP5356+AP5359</f>
        <v>0</v>
      </c>
      <c r="AQ5355" s="66"/>
    </row>
    <row r="5356" spans="2:43" ht="18" hidden="1" customHeight="1" x14ac:dyDescent="0.2">
      <c r="B5356" s="4"/>
      <c r="C5356" s="117"/>
      <c r="D5356" s="117"/>
      <c r="E5356" s="117"/>
      <c r="F5356" s="48"/>
      <c r="G5356" s="11"/>
      <c r="H5356" s="117"/>
      <c r="I5356" s="124"/>
      <c r="J5356" s="124"/>
      <c r="K5356" s="144"/>
      <c r="L5356" s="11"/>
      <c r="M5356" s="143"/>
      <c r="N5356" s="42"/>
      <c r="O5356" s="128"/>
      <c r="P5356" s="129"/>
      <c r="Q5356" s="131">
        <v>1</v>
      </c>
      <c r="R5356" s="68"/>
      <c r="S5356" s="35"/>
      <c r="T5356" s="69" t="s">
        <v>234</v>
      </c>
      <c r="U5356" s="92"/>
      <c r="V5356" s="70">
        <f>V5357+V5358</f>
        <v>0</v>
      </c>
      <c r="X5356" s="447">
        <f>X5357+X5358</f>
        <v>0</v>
      </c>
      <c r="Z5356" s="447">
        <f>Z5357+Z5358</f>
        <v>0</v>
      </c>
      <c r="AB5356" s="447">
        <f>AB5357+AB5358</f>
        <v>0</v>
      </c>
      <c r="AD5356" s="447">
        <f>AD5357+AD5358</f>
        <v>0</v>
      </c>
      <c r="AF5356" s="447">
        <f>AF5357+AF5358</f>
        <v>0</v>
      </c>
      <c r="AH5356" s="447">
        <f t="shared" si="1024"/>
        <v>0</v>
      </c>
      <c r="AI5356" s="67"/>
      <c r="AJ5356" s="447">
        <f>AJ5357+AJ5358</f>
        <v>0</v>
      </c>
      <c r="AK5356" s="71"/>
      <c r="AL5356" s="447">
        <f>AL5357+AL5358</f>
        <v>0</v>
      </c>
      <c r="AM5356" s="447"/>
      <c r="AN5356" s="447">
        <f>AN5357+AN5358</f>
        <v>0</v>
      </c>
      <c r="AO5356" s="447"/>
      <c r="AP5356" s="447">
        <f>AP5357+AP5358</f>
        <v>0</v>
      </c>
      <c r="AQ5356" s="447"/>
    </row>
    <row r="5357" spans="2:43" ht="18" hidden="1" customHeight="1" x14ac:dyDescent="0.2">
      <c r="B5357" s="4"/>
      <c r="C5357" s="117"/>
      <c r="D5357" s="117"/>
      <c r="E5357" s="117"/>
      <c r="F5357" s="48"/>
      <c r="G5357" s="11"/>
      <c r="H5357" s="117"/>
      <c r="I5357" s="124"/>
      <c r="J5357" s="124"/>
      <c r="K5357" s="144"/>
      <c r="L5357" s="11"/>
      <c r="M5357" s="143"/>
      <c r="N5357" s="42"/>
      <c r="O5357" s="128"/>
      <c r="P5357" s="129"/>
      <c r="Q5357" s="130"/>
      <c r="R5357" s="72" t="s">
        <v>3</v>
      </c>
      <c r="S5357" s="181"/>
      <c r="T5357" s="73" t="s">
        <v>333</v>
      </c>
      <c r="V5357" s="74">
        <v>0</v>
      </c>
      <c r="X5357" s="74">
        <v>0</v>
      </c>
      <c r="Z5357" s="74">
        <v>0</v>
      </c>
      <c r="AB5357" s="74">
        <v>0</v>
      </c>
      <c r="AD5357" s="74">
        <v>0</v>
      </c>
      <c r="AF5357" s="74">
        <v>0</v>
      </c>
      <c r="AH5357" s="74">
        <f t="shared" si="1024"/>
        <v>0</v>
      </c>
      <c r="AI5357" s="446"/>
      <c r="AJ5357" s="74">
        <v>0</v>
      </c>
      <c r="AK5357" s="8"/>
      <c r="AL5357" s="74">
        <v>0</v>
      </c>
      <c r="AM5357" s="74"/>
      <c r="AN5357" s="74">
        <v>0</v>
      </c>
      <c r="AO5357" s="74"/>
      <c r="AP5357" s="74">
        <v>0</v>
      </c>
      <c r="AQ5357" s="74"/>
    </row>
    <row r="5358" spans="2:43" ht="18" hidden="1" customHeight="1" x14ac:dyDescent="0.2">
      <c r="B5358" s="4"/>
      <c r="C5358" s="117"/>
      <c r="D5358" s="117"/>
      <c r="E5358" s="117"/>
      <c r="F5358" s="48"/>
      <c r="G5358" s="11"/>
      <c r="H5358" s="117"/>
      <c r="I5358" s="124"/>
      <c r="J5358" s="124"/>
      <c r="K5358" s="144"/>
      <c r="L5358" s="11"/>
      <c r="M5358" s="143"/>
      <c r="N5358" s="42"/>
      <c r="O5358" s="128"/>
      <c r="P5358" s="130"/>
      <c r="Q5358" s="130"/>
      <c r="R5358" s="72" t="s">
        <v>0</v>
      </c>
      <c r="S5358" s="181"/>
      <c r="T5358" s="73" t="s">
        <v>334</v>
      </c>
      <c r="V5358" s="74">
        <v>0</v>
      </c>
      <c r="X5358" s="74">
        <v>0</v>
      </c>
      <c r="Z5358" s="74">
        <v>0</v>
      </c>
      <c r="AB5358" s="74">
        <v>0</v>
      </c>
      <c r="AD5358" s="74">
        <v>0</v>
      </c>
      <c r="AF5358" s="74">
        <v>0</v>
      </c>
      <c r="AH5358" s="74">
        <f t="shared" si="1024"/>
        <v>0</v>
      </c>
      <c r="AI5358" s="8"/>
      <c r="AJ5358" s="74">
        <v>0</v>
      </c>
      <c r="AK5358" s="8"/>
      <c r="AL5358" s="74">
        <v>0</v>
      </c>
      <c r="AM5358" s="74"/>
      <c r="AN5358" s="74">
        <v>0</v>
      </c>
      <c r="AO5358" s="74"/>
      <c r="AP5358" s="74">
        <v>0</v>
      </c>
      <c r="AQ5358" s="74"/>
    </row>
    <row r="5359" spans="2:43" ht="18" hidden="1" customHeight="1" x14ac:dyDescent="0.2">
      <c r="B5359" s="4"/>
      <c r="C5359" s="117"/>
      <c r="D5359" s="117"/>
      <c r="E5359" s="117"/>
      <c r="F5359" s="48"/>
      <c r="G5359" s="11"/>
      <c r="H5359" s="117"/>
      <c r="I5359" s="124"/>
      <c r="J5359" s="124"/>
      <c r="K5359" s="144"/>
      <c r="L5359" s="11"/>
      <c r="M5359" s="143"/>
      <c r="N5359" s="42"/>
      <c r="O5359" s="128"/>
      <c r="P5359" s="130"/>
      <c r="Q5359" s="131">
        <v>3</v>
      </c>
      <c r="R5359" s="68"/>
      <c r="S5359" s="35"/>
      <c r="T5359" s="69" t="s">
        <v>224</v>
      </c>
      <c r="U5359" s="92"/>
      <c r="V5359" s="70">
        <f>V5360</f>
        <v>0</v>
      </c>
      <c r="X5359" s="447">
        <f>X5360</f>
        <v>0</v>
      </c>
      <c r="Z5359" s="447">
        <f>Z5360</f>
        <v>0</v>
      </c>
      <c r="AB5359" s="447">
        <f>AB5360</f>
        <v>0</v>
      </c>
      <c r="AD5359" s="447" t="e">
        <f>#REF!</f>
        <v>#REF!</v>
      </c>
      <c r="AF5359" s="447">
        <f>AF5360</f>
        <v>0</v>
      </c>
      <c r="AH5359" s="447" t="e">
        <f t="shared" si="1024"/>
        <v>#REF!</v>
      </c>
      <c r="AI5359" s="8"/>
      <c r="AJ5359" s="447">
        <f>AJ5360</f>
        <v>0</v>
      </c>
      <c r="AK5359" s="71"/>
      <c r="AL5359" s="447">
        <f>AL5360</f>
        <v>0</v>
      </c>
      <c r="AM5359" s="447"/>
      <c r="AN5359" s="447">
        <f>AN5360</f>
        <v>0</v>
      </c>
      <c r="AO5359" s="447"/>
      <c r="AP5359" s="447">
        <f>AP5360</f>
        <v>0</v>
      </c>
      <c r="AQ5359" s="447"/>
    </row>
    <row r="5360" spans="2:43" ht="18" hidden="1" customHeight="1" x14ac:dyDescent="0.2">
      <c r="B5360" s="4"/>
      <c r="C5360" s="117"/>
      <c r="D5360" s="117"/>
      <c r="E5360" s="117"/>
      <c r="F5360" s="48"/>
      <c r="G5360" s="11"/>
      <c r="H5360" s="117"/>
      <c r="I5360" s="124"/>
      <c r="J5360" s="124"/>
      <c r="K5360" s="144"/>
      <c r="L5360" s="11"/>
      <c r="M5360" s="143"/>
      <c r="N5360" s="42"/>
      <c r="O5360" s="128"/>
      <c r="P5360" s="130"/>
      <c r="Q5360" s="131"/>
      <c r="R5360" s="72" t="s">
        <v>0</v>
      </c>
      <c r="S5360" s="181"/>
      <c r="T5360" s="73" t="s">
        <v>53</v>
      </c>
      <c r="V5360" s="74">
        <v>0</v>
      </c>
      <c r="X5360" s="74">
        <v>0</v>
      </c>
      <c r="Z5360" s="74">
        <v>0</v>
      </c>
      <c r="AB5360" s="74">
        <v>0</v>
      </c>
      <c r="AD5360" s="74">
        <v>0</v>
      </c>
      <c r="AF5360" s="74">
        <v>0</v>
      </c>
      <c r="AH5360" s="74">
        <f t="shared" si="1024"/>
        <v>0</v>
      </c>
      <c r="AI5360" s="446"/>
      <c r="AJ5360" s="74">
        <v>0</v>
      </c>
      <c r="AK5360" s="8"/>
      <c r="AL5360" s="74">
        <v>0</v>
      </c>
      <c r="AM5360" s="74"/>
      <c r="AN5360" s="74">
        <v>0</v>
      </c>
      <c r="AO5360" s="74"/>
      <c r="AP5360" s="74">
        <v>0</v>
      </c>
      <c r="AQ5360" s="74"/>
    </row>
    <row r="5361" spans="2:43" ht="18" hidden="1" customHeight="1" x14ac:dyDescent="0.2">
      <c r="B5361" s="4"/>
      <c r="C5361" s="117"/>
      <c r="D5361" s="117"/>
      <c r="E5361" s="117"/>
      <c r="F5361" s="48"/>
      <c r="G5361" s="11"/>
      <c r="H5361" s="117"/>
      <c r="I5361" s="124"/>
      <c r="J5361" s="124"/>
      <c r="K5361" s="144"/>
      <c r="L5361" s="11"/>
      <c r="M5361" s="143"/>
      <c r="N5361" s="42"/>
      <c r="O5361" s="128"/>
      <c r="P5361" s="130"/>
      <c r="Q5361" s="130"/>
      <c r="R5361" s="72"/>
      <c r="S5361" s="181"/>
      <c r="T5361" s="73"/>
      <c r="V5361" s="74"/>
      <c r="X5361" s="74"/>
      <c r="Z5361" s="74"/>
      <c r="AB5361" s="74"/>
      <c r="AD5361" s="74"/>
      <c r="AF5361" s="74"/>
      <c r="AH5361" s="74">
        <f t="shared" si="1024"/>
        <v>0</v>
      </c>
      <c r="AI5361" s="8"/>
      <c r="AJ5361" s="74"/>
      <c r="AK5361" s="8"/>
      <c r="AL5361" s="74"/>
      <c r="AM5361" s="74"/>
      <c r="AN5361" s="74"/>
      <c r="AO5361" s="74"/>
      <c r="AP5361" s="74"/>
      <c r="AQ5361" s="74"/>
    </row>
    <row r="5362" spans="2:43" ht="18" customHeight="1" x14ac:dyDescent="0.2">
      <c r="B5362" s="4"/>
      <c r="C5362" s="117"/>
      <c r="D5362" s="117"/>
      <c r="E5362" s="117"/>
      <c r="F5362" s="48"/>
      <c r="G5362" s="11"/>
      <c r="H5362" s="117"/>
      <c r="I5362" s="124"/>
      <c r="J5362" s="124"/>
      <c r="K5362" s="144"/>
      <c r="L5362" s="11"/>
      <c r="M5362" s="143"/>
      <c r="N5362" s="42"/>
      <c r="O5362" s="128"/>
      <c r="P5362" s="130"/>
      <c r="Q5362" s="130"/>
      <c r="R5362" s="72"/>
      <c r="S5362" s="181"/>
      <c r="T5362" s="73"/>
      <c r="V5362" s="74"/>
      <c r="X5362" s="74"/>
      <c r="Z5362" s="74"/>
      <c r="AB5362" s="74"/>
      <c r="AD5362" s="74"/>
      <c r="AF5362" s="74"/>
      <c r="AH5362" s="74">
        <f t="shared" si="1024"/>
        <v>0</v>
      </c>
      <c r="AI5362" s="8"/>
      <c r="AJ5362" s="74"/>
      <c r="AK5362" s="8"/>
      <c r="AL5362" s="74"/>
      <c r="AM5362" s="74"/>
      <c r="AN5362" s="74"/>
      <c r="AO5362" s="74"/>
      <c r="AP5362" s="74"/>
      <c r="AQ5362" s="74"/>
    </row>
    <row r="5363" spans="2:43" ht="18" customHeight="1" x14ac:dyDescent="0.2">
      <c r="B5363" s="4"/>
      <c r="C5363" s="117"/>
      <c r="D5363" s="117"/>
      <c r="E5363" s="117"/>
      <c r="F5363" s="113">
        <v>2</v>
      </c>
      <c r="G5363" s="283"/>
      <c r="H5363" s="171"/>
      <c r="I5363" s="114"/>
      <c r="J5363" s="114"/>
      <c r="K5363" s="167"/>
      <c r="L5363" s="276"/>
      <c r="M5363" s="166"/>
      <c r="N5363" s="259"/>
      <c r="O5363" s="115"/>
      <c r="P5363" s="116"/>
      <c r="Q5363" s="116"/>
      <c r="R5363" s="52"/>
      <c r="S5363" s="247"/>
      <c r="T5363" s="53" t="s">
        <v>424</v>
      </c>
      <c r="U5363" s="240"/>
      <c r="V5363" s="54">
        <f>V5364+V5446</f>
        <v>493100</v>
      </c>
      <c r="X5363" s="54">
        <f>X5364+X5446</f>
        <v>732600</v>
      </c>
      <c r="Z5363" s="54">
        <f>Z5364+Z5446</f>
        <v>543690</v>
      </c>
      <c r="AB5363" s="54">
        <f>AB5364+AB5446</f>
        <v>477400</v>
      </c>
      <c r="AD5363" s="54" t="e">
        <f>AD5364+AD5446</f>
        <v>#REF!</v>
      </c>
      <c r="AF5363" s="54">
        <f>AF5364+AF5446</f>
        <v>0</v>
      </c>
      <c r="AH5363" s="54" t="e">
        <f t="shared" si="1024"/>
        <v>#REF!</v>
      </c>
      <c r="AI5363" s="8"/>
      <c r="AJ5363" s="54">
        <f>AJ5364+AJ5446</f>
        <v>150960</v>
      </c>
      <c r="AK5363" s="55"/>
      <c r="AL5363" s="54">
        <f>AL5364+AL5446</f>
        <v>614650</v>
      </c>
      <c r="AM5363" s="54"/>
      <c r="AN5363" s="54">
        <f>AN5364+AN5446</f>
        <v>665150</v>
      </c>
      <c r="AO5363" s="54"/>
      <c r="AP5363" s="54">
        <f>AP5364+AP5446</f>
        <v>665150</v>
      </c>
      <c r="AQ5363" s="54"/>
    </row>
    <row r="5364" spans="2:43" ht="18" customHeight="1" x14ac:dyDescent="0.2">
      <c r="B5364" s="4"/>
      <c r="C5364" s="117"/>
      <c r="D5364" s="117"/>
      <c r="E5364" s="117"/>
      <c r="F5364" s="48"/>
      <c r="G5364" s="11"/>
      <c r="H5364" s="112" t="s">
        <v>33</v>
      </c>
      <c r="I5364" s="118"/>
      <c r="J5364" s="118"/>
      <c r="K5364" s="170"/>
      <c r="L5364" s="34"/>
      <c r="M5364" s="169"/>
      <c r="N5364" s="260"/>
      <c r="O5364" s="119"/>
      <c r="P5364" s="120"/>
      <c r="Q5364" s="120"/>
      <c r="R5364" s="56"/>
      <c r="S5364" s="248"/>
      <c r="T5364" s="57" t="s">
        <v>92</v>
      </c>
      <c r="U5364" s="236"/>
      <c r="V5364" s="58">
        <f>V5365</f>
        <v>489000</v>
      </c>
      <c r="X5364" s="659">
        <f>X5365</f>
        <v>726700</v>
      </c>
      <c r="Z5364" s="659">
        <f>Z5365</f>
        <v>537990</v>
      </c>
      <c r="AB5364" s="659">
        <f>AB5365</f>
        <v>477400</v>
      </c>
      <c r="AD5364" s="659" t="e">
        <f>AD5365</f>
        <v>#REF!</v>
      </c>
      <c r="AF5364" s="659">
        <f>AF5365</f>
        <v>0</v>
      </c>
      <c r="AH5364" s="659" t="e">
        <f t="shared" si="1024"/>
        <v>#REF!</v>
      </c>
      <c r="AI5364" s="55"/>
      <c r="AJ5364" s="659">
        <f>AJ5365</f>
        <v>150960</v>
      </c>
      <c r="AK5364" s="59"/>
      <c r="AL5364" s="659">
        <f t="shared" ref="AL5364:AP5366" si="1026">AL5365</f>
        <v>614650</v>
      </c>
      <c r="AM5364" s="659"/>
      <c r="AN5364" s="659">
        <f t="shared" si="1026"/>
        <v>665150</v>
      </c>
      <c r="AO5364" s="659"/>
      <c r="AP5364" s="659">
        <f t="shared" si="1026"/>
        <v>665150</v>
      </c>
      <c r="AQ5364" s="659"/>
    </row>
    <row r="5365" spans="2:43" ht="18" customHeight="1" x14ac:dyDescent="0.2">
      <c r="B5365" s="4"/>
      <c r="C5365" s="117"/>
      <c r="D5365" s="117"/>
      <c r="E5365" s="117"/>
      <c r="F5365" s="48"/>
      <c r="G5365" s="11"/>
      <c r="H5365" s="132"/>
      <c r="I5365" s="121">
        <v>4</v>
      </c>
      <c r="J5365" s="121"/>
      <c r="K5365" s="164"/>
      <c r="L5365" s="277"/>
      <c r="M5365" s="163"/>
      <c r="N5365" s="261"/>
      <c r="O5365" s="122"/>
      <c r="P5365" s="123"/>
      <c r="Q5365" s="123"/>
      <c r="R5365" s="49"/>
      <c r="S5365" s="18"/>
      <c r="T5365" s="50" t="s">
        <v>93</v>
      </c>
      <c r="U5365" s="76"/>
      <c r="V5365" s="51">
        <f>V5366</f>
        <v>489000</v>
      </c>
      <c r="X5365" s="51">
        <f>X5366</f>
        <v>726700</v>
      </c>
      <c r="Z5365" s="51">
        <f>Z5366</f>
        <v>537990</v>
      </c>
      <c r="AB5365" s="51">
        <f>AB5366</f>
        <v>477400</v>
      </c>
      <c r="AD5365" s="51" t="e">
        <f>AD5366</f>
        <v>#REF!</v>
      </c>
      <c r="AF5365" s="51">
        <f>AF5366</f>
        <v>0</v>
      </c>
      <c r="AH5365" s="51" t="e">
        <f t="shared" si="1024"/>
        <v>#REF!</v>
      </c>
      <c r="AI5365" s="660"/>
      <c r="AJ5365" s="51">
        <f>AJ5366</f>
        <v>150960</v>
      </c>
      <c r="AK5365" s="5"/>
      <c r="AL5365" s="51">
        <f t="shared" si="1026"/>
        <v>614650</v>
      </c>
      <c r="AM5365" s="51"/>
      <c r="AN5365" s="51">
        <f t="shared" si="1026"/>
        <v>665150</v>
      </c>
      <c r="AO5365" s="51"/>
      <c r="AP5365" s="51">
        <f t="shared" si="1026"/>
        <v>665150</v>
      </c>
      <c r="AQ5365" s="51"/>
    </row>
    <row r="5366" spans="2:43" ht="18" customHeight="1" x14ac:dyDescent="0.2">
      <c r="B5366" s="4"/>
      <c r="C5366" s="117"/>
      <c r="D5366" s="117"/>
      <c r="E5366" s="117"/>
      <c r="F5366" s="48"/>
      <c r="G5366" s="11"/>
      <c r="H5366" s="132"/>
      <c r="I5366" s="121"/>
      <c r="J5366" s="121">
        <v>1</v>
      </c>
      <c r="K5366" s="164"/>
      <c r="L5366" s="277"/>
      <c r="M5366" s="163"/>
      <c r="N5366" s="261"/>
      <c r="O5366" s="122"/>
      <c r="P5366" s="123"/>
      <c r="Q5366" s="123"/>
      <c r="R5366" s="49"/>
      <c r="S5366" s="18"/>
      <c r="T5366" s="50" t="s">
        <v>189</v>
      </c>
      <c r="U5366" s="76"/>
      <c r="V5366" s="51">
        <f>V5367</f>
        <v>489000</v>
      </c>
      <c r="X5366" s="51">
        <f>X5367</f>
        <v>726700</v>
      </c>
      <c r="Z5366" s="51">
        <f>Z5367</f>
        <v>537990</v>
      </c>
      <c r="AB5366" s="51">
        <f>AB5367</f>
        <v>477400</v>
      </c>
      <c r="AD5366" s="51" t="e">
        <f>AD5367</f>
        <v>#REF!</v>
      </c>
      <c r="AF5366" s="51">
        <f>AF5367</f>
        <v>0</v>
      </c>
      <c r="AH5366" s="51" t="e">
        <f t="shared" si="1024"/>
        <v>#REF!</v>
      </c>
      <c r="AI5366" s="5"/>
      <c r="AJ5366" s="51">
        <f>AJ5367</f>
        <v>150960</v>
      </c>
      <c r="AK5366" s="5"/>
      <c r="AL5366" s="51">
        <f t="shared" si="1026"/>
        <v>614650</v>
      </c>
      <c r="AM5366" s="51"/>
      <c r="AN5366" s="51">
        <f t="shared" si="1026"/>
        <v>665150</v>
      </c>
      <c r="AO5366" s="51"/>
      <c r="AP5366" s="51">
        <f t="shared" si="1026"/>
        <v>665150</v>
      </c>
      <c r="AQ5366" s="51"/>
    </row>
    <row r="5367" spans="2:43" ht="18" customHeight="1" x14ac:dyDescent="0.2">
      <c r="B5367" s="4"/>
      <c r="C5367" s="117"/>
      <c r="D5367" s="117"/>
      <c r="E5367" s="117"/>
      <c r="F5367" s="48"/>
      <c r="G5367" s="11"/>
      <c r="H5367" s="117"/>
      <c r="I5367" s="124"/>
      <c r="J5367" s="124"/>
      <c r="K5367" s="144"/>
      <c r="L5367" s="11"/>
      <c r="M5367" s="226">
        <v>2</v>
      </c>
      <c r="N5367" s="262"/>
      <c r="O5367" s="125"/>
      <c r="P5367" s="126"/>
      <c r="Q5367" s="126"/>
      <c r="R5367" s="60"/>
      <c r="S5367" s="249"/>
      <c r="T5367" s="61" t="s">
        <v>413</v>
      </c>
      <c r="U5367" s="241"/>
      <c r="V5367" s="62">
        <f>V5368+V5389+V5399+V5441</f>
        <v>489000</v>
      </c>
      <c r="X5367" s="62">
        <f>X5368+X5389+X5399+X5441</f>
        <v>726700</v>
      </c>
      <c r="Z5367" s="62">
        <f>Z5368+Z5389+Z5399+Z5441</f>
        <v>537990</v>
      </c>
      <c r="AB5367" s="62">
        <f>AB5368+AB5389+AB5399+AB5441</f>
        <v>477400</v>
      </c>
      <c r="AD5367" s="62" t="e">
        <f>AD5368+AD5389+AD5399+AD5441</f>
        <v>#REF!</v>
      </c>
      <c r="AF5367" s="62">
        <f>AF5368+AF5389+AF5399+AF5441</f>
        <v>0</v>
      </c>
      <c r="AH5367" s="62" t="e">
        <f t="shared" si="1024"/>
        <v>#REF!</v>
      </c>
      <c r="AI5367" s="5"/>
      <c r="AJ5367" s="62">
        <f>AJ5368+AJ5389+AJ5399+AJ5441</f>
        <v>150960</v>
      </c>
      <c r="AK5367" s="63"/>
      <c r="AL5367" s="62">
        <f>AL5368+AL5389+AL5399+AL5441</f>
        <v>614650</v>
      </c>
      <c r="AM5367" s="62"/>
      <c r="AN5367" s="62">
        <f>AN5368+AN5389+AN5399+AN5441</f>
        <v>665150</v>
      </c>
      <c r="AO5367" s="62"/>
      <c r="AP5367" s="62">
        <f>AP5368+AP5389+AP5399+AP5441</f>
        <v>665150</v>
      </c>
      <c r="AQ5367" s="62"/>
    </row>
    <row r="5368" spans="2:43" ht="18" customHeight="1" x14ac:dyDescent="0.2">
      <c r="B5368" s="4"/>
      <c r="C5368" s="117"/>
      <c r="D5368" s="117"/>
      <c r="E5368" s="117"/>
      <c r="F5368" s="48"/>
      <c r="G5368" s="11"/>
      <c r="H5368" s="117"/>
      <c r="I5368" s="124"/>
      <c r="J5368" s="124"/>
      <c r="K5368" s="144"/>
      <c r="L5368" s="11"/>
      <c r="M5368" s="143"/>
      <c r="N5368" s="42"/>
      <c r="O5368" s="127" t="s">
        <v>3</v>
      </c>
      <c r="P5368" s="123"/>
      <c r="Q5368" s="123"/>
      <c r="R5368" s="49"/>
      <c r="S5368" s="18"/>
      <c r="T5368" s="50" t="s">
        <v>7</v>
      </c>
      <c r="U5368" s="76"/>
      <c r="V5368" s="51">
        <f>V5369+V5385</f>
        <v>330000</v>
      </c>
      <c r="X5368" s="51">
        <f>X5369+X5385</f>
        <v>560000</v>
      </c>
      <c r="Z5368" s="51">
        <f>Z5369+Z5385</f>
        <v>407300</v>
      </c>
      <c r="AB5368" s="51">
        <f>AB5369+AB5385</f>
        <v>358400</v>
      </c>
      <c r="AD5368" s="51">
        <f>AD5369+AD5385</f>
        <v>388700</v>
      </c>
      <c r="AF5368" s="51">
        <f>AF5369+AF5385</f>
        <v>0</v>
      </c>
      <c r="AH5368" s="51">
        <f t="shared" si="1024"/>
        <v>388700</v>
      </c>
      <c r="AI5368" s="63"/>
      <c r="AJ5368" s="51">
        <f>AJ5369+AJ5385</f>
        <v>121880</v>
      </c>
      <c r="AK5368" s="5"/>
      <c r="AL5368" s="51">
        <f>AL5369+AL5385</f>
        <v>511700</v>
      </c>
      <c r="AM5368" s="51"/>
      <c r="AN5368" s="51">
        <f>AN5369+AN5385</f>
        <v>553700</v>
      </c>
      <c r="AO5368" s="51"/>
      <c r="AP5368" s="51">
        <f>AP5369+AP5385</f>
        <v>553700</v>
      </c>
      <c r="AQ5368" s="51"/>
    </row>
    <row r="5369" spans="2:43" ht="18" customHeight="1" x14ac:dyDescent="0.2">
      <c r="B5369" s="4"/>
      <c r="C5369" s="117"/>
      <c r="D5369" s="117"/>
      <c r="E5369" s="117"/>
      <c r="F5369" s="48"/>
      <c r="G5369" s="11"/>
      <c r="H5369" s="117"/>
      <c r="I5369" s="124"/>
      <c r="J5369" s="124"/>
      <c r="K5369" s="144"/>
      <c r="L5369" s="11"/>
      <c r="M5369" s="143"/>
      <c r="N5369" s="42"/>
      <c r="O5369" s="128"/>
      <c r="P5369" s="129">
        <v>1</v>
      </c>
      <c r="Q5369" s="129"/>
      <c r="R5369" s="64"/>
      <c r="S5369" s="234"/>
      <c r="T5369" s="65" t="s">
        <v>8</v>
      </c>
      <c r="U5369" s="155"/>
      <c r="V5369" s="66">
        <f>V5370+V5373+V5376+V5378+V5381+V5383</f>
        <v>328000</v>
      </c>
      <c r="X5369" s="66">
        <f>X5370+X5373+X5376+X5378+X5381+X5383</f>
        <v>559100</v>
      </c>
      <c r="Z5369" s="66">
        <f>Z5370+Z5373+Z5376+Z5378+Z5381+Z5383</f>
        <v>407300</v>
      </c>
      <c r="AB5369" s="66">
        <f>AB5370+AB5373+AB5376+AB5378+AB5381+AB5383</f>
        <v>358000</v>
      </c>
      <c r="AD5369" s="66">
        <f>AD5370+AD5373+AD5376+AD5378+AD5381+AD5383</f>
        <v>386300</v>
      </c>
      <c r="AF5369" s="66">
        <f>AF5370+AF5373+AF5376+AF5378+AF5381+AF5383</f>
        <v>0</v>
      </c>
      <c r="AH5369" s="66">
        <f t="shared" si="1024"/>
        <v>386300</v>
      </c>
      <c r="AI5369" s="5"/>
      <c r="AJ5369" s="66">
        <f>AJ5370+AJ5373+AJ5376+AJ5378+AJ5381+AJ5383</f>
        <v>121740</v>
      </c>
      <c r="AK5369" s="67"/>
      <c r="AL5369" s="66">
        <f>AL5370+AL5373+AL5376+AL5378+AL5381+AL5383</f>
        <v>508300</v>
      </c>
      <c r="AM5369" s="66"/>
      <c r="AN5369" s="66">
        <f>AN5370+AN5373+AN5376+AN5378+AN5381+AN5383</f>
        <v>550050</v>
      </c>
      <c r="AO5369" s="66"/>
      <c r="AP5369" s="66">
        <f>AP5370+AP5373+AP5376+AP5378+AP5381+AP5383</f>
        <v>550050</v>
      </c>
      <c r="AQ5369" s="66"/>
    </row>
    <row r="5370" spans="2:43" ht="18" customHeight="1" x14ac:dyDescent="0.2">
      <c r="B5370" s="4"/>
      <c r="C5370" s="117"/>
      <c r="D5370" s="117"/>
      <c r="E5370" s="117"/>
      <c r="F5370" s="48"/>
      <c r="G5370" s="11"/>
      <c r="H5370" s="117"/>
      <c r="I5370" s="124"/>
      <c r="J5370" s="124"/>
      <c r="K5370" s="144"/>
      <c r="L5370" s="11"/>
      <c r="M5370" s="143"/>
      <c r="N5370" s="42"/>
      <c r="O5370" s="128"/>
      <c r="P5370" s="130"/>
      <c r="Q5370" s="140">
        <v>1</v>
      </c>
      <c r="R5370" s="68"/>
      <c r="S5370" s="35"/>
      <c r="T5370" s="69" t="s">
        <v>9</v>
      </c>
      <c r="U5370" s="92"/>
      <c r="V5370" s="70">
        <f>V5371</f>
        <v>134000</v>
      </c>
      <c r="X5370" s="447">
        <f>X5371</f>
        <v>235300</v>
      </c>
      <c r="Z5370" s="447">
        <f>Z5371</f>
        <v>193600</v>
      </c>
      <c r="AB5370" s="447">
        <f>AB5371</f>
        <v>175700</v>
      </c>
      <c r="AD5370" s="447">
        <f>AD5371</f>
        <v>155800</v>
      </c>
      <c r="AF5370" s="447">
        <f>AF5371</f>
        <v>0</v>
      </c>
      <c r="AH5370" s="447">
        <f t="shared" si="1024"/>
        <v>155800</v>
      </c>
      <c r="AI5370" s="67"/>
      <c r="AJ5370" s="447">
        <f>AJ5371</f>
        <v>59740</v>
      </c>
      <c r="AK5370" s="71"/>
      <c r="AL5370" s="447">
        <f>AL5371</f>
        <v>190700</v>
      </c>
      <c r="AM5370" s="447"/>
      <c r="AN5370" s="447">
        <f>AN5371</f>
        <v>206350</v>
      </c>
      <c r="AO5370" s="447"/>
      <c r="AP5370" s="447">
        <f>AP5371</f>
        <v>206350</v>
      </c>
      <c r="AQ5370" s="447"/>
    </row>
    <row r="5371" spans="2:43" ht="18" customHeight="1" x14ac:dyDescent="0.2">
      <c r="B5371" s="4"/>
      <c r="C5371" s="117"/>
      <c r="D5371" s="117"/>
      <c r="E5371" s="117"/>
      <c r="F5371" s="48"/>
      <c r="G5371" s="11"/>
      <c r="H5371" s="117"/>
      <c r="I5371" s="124"/>
      <c r="J5371" s="124"/>
      <c r="K5371" s="144"/>
      <c r="L5371" s="11"/>
      <c r="M5371" s="143"/>
      <c r="N5371" s="42"/>
      <c r="O5371" s="128"/>
      <c r="P5371" s="130"/>
      <c r="Q5371" s="140"/>
      <c r="R5371" s="78" t="s">
        <v>3</v>
      </c>
      <c r="S5371" s="251"/>
      <c r="T5371" s="73" t="s">
        <v>9</v>
      </c>
      <c r="V5371" s="74">
        <v>134000</v>
      </c>
      <c r="X5371" s="74">
        <v>235300</v>
      </c>
      <c r="Z5371" s="829">
        <v>193600</v>
      </c>
      <c r="AB5371" s="74">
        <v>175700</v>
      </c>
      <c r="AD5371" s="944">
        <v>155800</v>
      </c>
      <c r="AF5371" s="74">
        <v>0</v>
      </c>
      <c r="AH5371" s="74">
        <f t="shared" si="1024"/>
        <v>155800</v>
      </c>
      <c r="AI5371" s="446"/>
      <c r="AJ5371" s="74">
        <f t="shared" ref="AJ5371" si="1027">CEILING(AB5371*34/100,10)</f>
        <v>59740</v>
      </c>
      <c r="AK5371" s="8"/>
      <c r="AL5371" s="74">
        <v>190700</v>
      </c>
      <c r="AM5371" s="74"/>
      <c r="AN5371" s="74">
        <v>206350</v>
      </c>
      <c r="AO5371" s="74"/>
      <c r="AP5371" s="74">
        <v>206350</v>
      </c>
      <c r="AQ5371" s="74"/>
    </row>
    <row r="5372" spans="2:43" ht="18" hidden="1" customHeight="1" x14ac:dyDescent="0.2">
      <c r="B5372" s="4"/>
      <c r="C5372" s="117"/>
      <c r="D5372" s="117"/>
      <c r="E5372" s="117"/>
      <c r="F5372" s="48"/>
      <c r="G5372" s="11"/>
      <c r="H5372" s="117"/>
      <c r="I5372" s="124"/>
      <c r="J5372" s="124"/>
      <c r="K5372" s="144"/>
      <c r="L5372" s="11"/>
      <c r="M5372" s="143"/>
      <c r="N5372" s="42"/>
      <c r="O5372" s="128"/>
      <c r="P5372" s="130"/>
      <c r="Q5372" s="130"/>
      <c r="R5372" s="72">
        <v>13</v>
      </c>
      <c r="S5372" s="181"/>
      <c r="T5372" s="73" t="s">
        <v>117</v>
      </c>
      <c r="V5372" s="74">
        <v>0</v>
      </c>
      <c r="X5372" s="74">
        <v>0</v>
      </c>
      <c r="Z5372" s="74">
        <v>0</v>
      </c>
      <c r="AB5372" s="74">
        <v>0</v>
      </c>
      <c r="AD5372" s="74">
        <v>0</v>
      </c>
      <c r="AF5372" s="74">
        <v>0</v>
      </c>
      <c r="AH5372" s="74">
        <f t="shared" si="1024"/>
        <v>0</v>
      </c>
      <c r="AI5372" s="8"/>
      <c r="AJ5372" s="74">
        <v>0</v>
      </c>
      <c r="AK5372" s="8"/>
      <c r="AL5372" s="74">
        <v>0</v>
      </c>
      <c r="AM5372" s="74"/>
      <c r="AN5372" s="74">
        <v>0</v>
      </c>
      <c r="AO5372" s="74"/>
      <c r="AP5372" s="74">
        <v>0</v>
      </c>
      <c r="AQ5372" s="74"/>
    </row>
    <row r="5373" spans="2:43" ht="18" customHeight="1" x14ac:dyDescent="0.2">
      <c r="B5373" s="4"/>
      <c r="C5373" s="117"/>
      <c r="D5373" s="117"/>
      <c r="E5373" s="117"/>
      <c r="F5373" s="48"/>
      <c r="G5373" s="11"/>
      <c r="H5373" s="117"/>
      <c r="I5373" s="124"/>
      <c r="J5373" s="124"/>
      <c r="K5373" s="144"/>
      <c r="L5373" s="11"/>
      <c r="M5373" s="143"/>
      <c r="N5373" s="42"/>
      <c r="O5373" s="128"/>
      <c r="P5373" s="130"/>
      <c r="Q5373" s="131">
        <v>2</v>
      </c>
      <c r="R5373" s="68"/>
      <c r="S5373" s="35"/>
      <c r="T5373" s="69" t="s">
        <v>11</v>
      </c>
      <c r="U5373" s="92"/>
      <c r="V5373" s="70">
        <f>V5374</f>
        <v>93000</v>
      </c>
      <c r="X5373" s="447">
        <f>X5374</f>
        <v>178200</v>
      </c>
      <c r="Z5373" s="447">
        <f>Z5374</f>
        <v>80500</v>
      </c>
      <c r="AB5373" s="447">
        <f>AB5374</f>
        <v>82900</v>
      </c>
      <c r="AD5373" s="447">
        <f>AD5374</f>
        <v>133900</v>
      </c>
      <c r="AF5373" s="447">
        <f>AF5374</f>
        <v>0</v>
      </c>
      <c r="AH5373" s="447">
        <f t="shared" si="1024"/>
        <v>133900</v>
      </c>
      <c r="AI5373" s="8"/>
      <c r="AJ5373" s="447">
        <f>AJ5374</f>
        <v>28190</v>
      </c>
      <c r="AK5373" s="71"/>
      <c r="AL5373" s="447">
        <f>AL5374</f>
        <v>178100</v>
      </c>
      <c r="AM5373" s="447"/>
      <c r="AN5373" s="447">
        <f>AN5374</f>
        <v>192700</v>
      </c>
      <c r="AO5373" s="447"/>
      <c r="AP5373" s="447">
        <f>AP5374</f>
        <v>192700</v>
      </c>
      <c r="AQ5373" s="447"/>
    </row>
    <row r="5374" spans="2:43" ht="18" customHeight="1" x14ac:dyDescent="0.2">
      <c r="B5374" s="4"/>
      <c r="C5374" s="117"/>
      <c r="D5374" s="117"/>
      <c r="E5374" s="117"/>
      <c r="F5374" s="48"/>
      <c r="G5374" s="11"/>
      <c r="H5374" s="117"/>
      <c r="I5374" s="124"/>
      <c r="J5374" s="124"/>
      <c r="K5374" s="144"/>
      <c r="L5374" s="11"/>
      <c r="M5374" s="143"/>
      <c r="N5374" s="42"/>
      <c r="O5374" s="128"/>
      <c r="P5374" s="130"/>
      <c r="Q5374" s="131"/>
      <c r="R5374" s="78" t="s">
        <v>3</v>
      </c>
      <c r="S5374" s="251"/>
      <c r="T5374" s="73" t="s">
        <v>11</v>
      </c>
      <c r="V5374" s="74">
        <v>93000</v>
      </c>
      <c r="X5374" s="74">
        <v>178200</v>
      </c>
      <c r="Z5374" s="829">
        <v>80500</v>
      </c>
      <c r="AB5374" s="74">
        <v>82900</v>
      </c>
      <c r="AD5374" s="944">
        <v>133900</v>
      </c>
      <c r="AF5374" s="74">
        <v>0</v>
      </c>
      <c r="AH5374" s="74">
        <f t="shared" si="1024"/>
        <v>133900</v>
      </c>
      <c r="AI5374" s="446"/>
      <c r="AJ5374" s="74">
        <f t="shared" ref="AJ5374" si="1028">CEILING(AB5374*34/100,10)</f>
        <v>28190</v>
      </c>
      <c r="AK5374" s="8"/>
      <c r="AL5374" s="74">
        <v>178100</v>
      </c>
      <c r="AM5374" s="74"/>
      <c r="AN5374" s="74">
        <v>192700</v>
      </c>
      <c r="AO5374" s="74"/>
      <c r="AP5374" s="74">
        <v>192700</v>
      </c>
      <c r="AQ5374" s="74"/>
    </row>
    <row r="5375" spans="2:43" ht="18" hidden="1" customHeight="1" x14ac:dyDescent="0.2">
      <c r="B5375" s="4"/>
      <c r="C5375" s="117"/>
      <c r="D5375" s="117"/>
      <c r="E5375" s="117"/>
      <c r="F5375" s="48"/>
      <c r="G5375" s="11"/>
      <c r="H5375" s="117"/>
      <c r="I5375" s="124"/>
      <c r="J5375" s="124"/>
      <c r="K5375" s="144"/>
      <c r="L5375" s="11"/>
      <c r="M5375" s="143"/>
      <c r="N5375" s="42"/>
      <c r="O5375" s="128"/>
      <c r="P5375" s="130"/>
      <c r="Q5375" s="130"/>
      <c r="R5375" s="72">
        <v>13</v>
      </c>
      <c r="S5375" s="181"/>
      <c r="T5375" s="73" t="s">
        <v>118</v>
      </c>
      <c r="V5375" s="74">
        <v>0</v>
      </c>
      <c r="X5375" s="74">
        <v>0</v>
      </c>
      <c r="Z5375" s="74">
        <v>0</v>
      </c>
      <c r="AB5375" s="74">
        <v>0</v>
      </c>
      <c r="AD5375" s="74">
        <v>0</v>
      </c>
      <c r="AF5375" s="74">
        <v>0</v>
      </c>
      <c r="AH5375" s="74">
        <f t="shared" si="1024"/>
        <v>0</v>
      </c>
      <c r="AI5375" s="8"/>
      <c r="AJ5375" s="74">
        <v>0</v>
      </c>
      <c r="AK5375" s="8"/>
      <c r="AL5375" s="74">
        <v>0</v>
      </c>
      <c r="AM5375" s="74"/>
      <c r="AN5375" s="74">
        <v>0</v>
      </c>
      <c r="AO5375" s="74"/>
      <c r="AP5375" s="74">
        <v>0</v>
      </c>
      <c r="AQ5375" s="74"/>
    </row>
    <row r="5376" spans="2:43" ht="18" customHeight="1" x14ac:dyDescent="0.2">
      <c r="B5376" s="4"/>
      <c r="C5376" s="117"/>
      <c r="D5376" s="117"/>
      <c r="E5376" s="117"/>
      <c r="F5376" s="48"/>
      <c r="G5376" s="11"/>
      <c r="H5376" s="117"/>
      <c r="I5376" s="124"/>
      <c r="J5376" s="124"/>
      <c r="K5376" s="144"/>
      <c r="L5376" s="11"/>
      <c r="M5376" s="143"/>
      <c r="N5376" s="42"/>
      <c r="O5376" s="128"/>
      <c r="P5376" s="130"/>
      <c r="Q5376" s="131">
        <v>3</v>
      </c>
      <c r="R5376" s="84"/>
      <c r="S5376" s="250"/>
      <c r="T5376" s="69" t="s">
        <v>12</v>
      </c>
      <c r="U5376" s="92"/>
      <c r="V5376" s="70">
        <f>SUM(V5377)</f>
        <v>73000</v>
      </c>
      <c r="X5376" s="447">
        <f>SUM(X5377)</f>
        <v>88400</v>
      </c>
      <c r="Z5376" s="447">
        <f>SUM(Z5377)</f>
        <v>95300</v>
      </c>
      <c r="AB5376" s="447">
        <f>SUM(AB5377)</f>
        <v>81400</v>
      </c>
      <c r="AD5376" s="447">
        <f>SUM(AD5377)</f>
        <v>85300</v>
      </c>
      <c r="AF5376" s="447">
        <f>SUM(AF5377)</f>
        <v>0</v>
      </c>
      <c r="AH5376" s="447">
        <f t="shared" si="1024"/>
        <v>85300</v>
      </c>
      <c r="AI5376" s="8"/>
      <c r="AJ5376" s="447">
        <f>SUM(AJ5377)</f>
        <v>27680</v>
      </c>
      <c r="AK5376" s="71"/>
      <c r="AL5376" s="447">
        <f>SUM(AL5377)</f>
        <v>113700</v>
      </c>
      <c r="AM5376" s="447"/>
      <c r="AN5376" s="447">
        <f>SUM(AN5377)</f>
        <v>123050</v>
      </c>
      <c r="AO5376" s="447"/>
      <c r="AP5376" s="447">
        <f>SUM(AP5377)</f>
        <v>123050</v>
      </c>
      <c r="AQ5376" s="447"/>
    </row>
    <row r="5377" spans="2:43" ht="18" customHeight="1" x14ac:dyDescent="0.2">
      <c r="B5377" s="4"/>
      <c r="C5377" s="117"/>
      <c r="D5377" s="117"/>
      <c r="E5377" s="117"/>
      <c r="F5377" s="48"/>
      <c r="G5377" s="11"/>
      <c r="H5377" s="117"/>
      <c r="I5377" s="124"/>
      <c r="J5377" s="124"/>
      <c r="K5377" s="144"/>
      <c r="L5377" s="11"/>
      <c r="M5377" s="143"/>
      <c r="N5377" s="42"/>
      <c r="O5377" s="128"/>
      <c r="P5377" s="130"/>
      <c r="Q5377" s="130"/>
      <c r="R5377" s="78" t="s">
        <v>3</v>
      </c>
      <c r="S5377" s="251"/>
      <c r="T5377" s="73" t="s">
        <v>12</v>
      </c>
      <c r="V5377" s="74">
        <v>73000</v>
      </c>
      <c r="X5377" s="74">
        <v>88400</v>
      </c>
      <c r="Z5377" s="829">
        <v>95300</v>
      </c>
      <c r="AB5377" s="74">
        <v>81400</v>
      </c>
      <c r="AD5377" s="944">
        <v>85300</v>
      </c>
      <c r="AF5377" s="74">
        <v>0</v>
      </c>
      <c r="AH5377" s="74">
        <f t="shared" si="1024"/>
        <v>85300</v>
      </c>
      <c r="AI5377" s="446"/>
      <c r="AJ5377" s="74">
        <f t="shared" ref="AJ5377" si="1029">CEILING(AB5377*34/100,10)</f>
        <v>27680</v>
      </c>
      <c r="AK5377" s="8"/>
      <c r="AL5377" s="74">
        <v>113700</v>
      </c>
      <c r="AM5377" s="74"/>
      <c r="AN5377" s="74">
        <v>123050</v>
      </c>
      <c r="AO5377" s="74"/>
      <c r="AP5377" s="74">
        <v>123050</v>
      </c>
      <c r="AQ5377" s="74"/>
    </row>
    <row r="5378" spans="2:43" ht="18" customHeight="1" x14ac:dyDescent="0.2">
      <c r="B5378" s="4"/>
      <c r="C5378" s="117"/>
      <c r="D5378" s="117"/>
      <c r="E5378" s="117"/>
      <c r="F5378" s="48"/>
      <c r="G5378" s="11"/>
      <c r="H5378" s="117"/>
      <c r="I5378" s="124"/>
      <c r="J5378" s="124"/>
      <c r="K5378" s="144"/>
      <c r="L5378" s="11"/>
      <c r="M5378" s="143"/>
      <c r="N5378" s="42"/>
      <c r="O5378" s="128"/>
      <c r="P5378" s="130"/>
      <c r="Q5378" s="131">
        <v>4</v>
      </c>
      <c r="R5378" s="68"/>
      <c r="S5378" s="35"/>
      <c r="T5378" s="69" t="s">
        <v>13</v>
      </c>
      <c r="U5378" s="92"/>
      <c r="V5378" s="70">
        <f>V5379</f>
        <v>7000</v>
      </c>
      <c r="X5378" s="447">
        <f>X5379</f>
        <v>19300</v>
      </c>
      <c r="Z5378" s="447">
        <f>Z5379</f>
        <v>9500</v>
      </c>
      <c r="AB5378" s="447">
        <f>AB5379</f>
        <v>8300</v>
      </c>
      <c r="AD5378" s="447">
        <f>AD5379</f>
        <v>9200</v>
      </c>
      <c r="AF5378" s="447">
        <f>AF5379</f>
        <v>0</v>
      </c>
      <c r="AH5378" s="447">
        <f t="shared" si="1024"/>
        <v>9200</v>
      </c>
      <c r="AI5378" s="8"/>
      <c r="AJ5378" s="447">
        <f>AJ5379</f>
        <v>2830</v>
      </c>
      <c r="AK5378" s="71"/>
      <c r="AL5378" s="447">
        <f>AL5379</f>
        <v>8950</v>
      </c>
      <c r="AM5378" s="447"/>
      <c r="AN5378" s="447">
        <f>AN5379</f>
        <v>9700</v>
      </c>
      <c r="AO5378" s="447"/>
      <c r="AP5378" s="447">
        <f>AP5379</f>
        <v>9700</v>
      </c>
      <c r="AQ5378" s="447"/>
    </row>
    <row r="5379" spans="2:43" ht="18" customHeight="1" x14ac:dyDescent="0.2">
      <c r="B5379" s="4"/>
      <c r="C5379" s="117"/>
      <c r="D5379" s="117"/>
      <c r="E5379" s="117"/>
      <c r="F5379" s="48"/>
      <c r="G5379" s="11"/>
      <c r="H5379" s="117"/>
      <c r="I5379" s="124"/>
      <c r="J5379" s="124"/>
      <c r="K5379" s="144"/>
      <c r="L5379" s="11"/>
      <c r="M5379" s="143"/>
      <c r="N5379" s="42"/>
      <c r="O5379" s="128"/>
      <c r="P5379" s="130"/>
      <c r="Q5379" s="131"/>
      <c r="R5379" s="78" t="s">
        <v>3</v>
      </c>
      <c r="S5379" s="251"/>
      <c r="T5379" s="73" t="s">
        <v>13</v>
      </c>
      <c r="V5379" s="74">
        <v>7000</v>
      </c>
      <c r="X5379" s="74">
        <v>19300</v>
      </c>
      <c r="Z5379" s="829">
        <v>9500</v>
      </c>
      <c r="AB5379" s="74">
        <v>8300</v>
      </c>
      <c r="AD5379" s="944">
        <v>9200</v>
      </c>
      <c r="AF5379" s="74">
        <v>0</v>
      </c>
      <c r="AH5379" s="74">
        <f t="shared" si="1024"/>
        <v>9200</v>
      </c>
      <c r="AI5379" s="446"/>
      <c r="AJ5379" s="74">
        <f t="shared" ref="AJ5379" si="1030">CEILING(AB5379*34/100,10)</f>
        <v>2830</v>
      </c>
      <c r="AK5379" s="8"/>
      <c r="AL5379" s="74">
        <v>8950</v>
      </c>
      <c r="AM5379" s="74"/>
      <c r="AN5379" s="74">
        <v>9700</v>
      </c>
      <c r="AO5379" s="74"/>
      <c r="AP5379" s="74">
        <v>9700</v>
      </c>
      <c r="AQ5379" s="74"/>
    </row>
    <row r="5380" spans="2:43" ht="18" hidden="1" customHeight="1" x14ac:dyDescent="0.2">
      <c r="B5380" s="4"/>
      <c r="C5380" s="117"/>
      <c r="D5380" s="117"/>
      <c r="E5380" s="117"/>
      <c r="F5380" s="48"/>
      <c r="G5380" s="11"/>
      <c r="H5380" s="117"/>
      <c r="I5380" s="124"/>
      <c r="J5380" s="124"/>
      <c r="K5380" s="144"/>
      <c r="L5380" s="11"/>
      <c r="M5380" s="143"/>
      <c r="N5380" s="42"/>
      <c r="O5380" s="128"/>
      <c r="P5380" s="130"/>
      <c r="Q5380" s="130"/>
      <c r="R5380" s="72">
        <v>13</v>
      </c>
      <c r="S5380" s="181"/>
      <c r="T5380" s="73" t="s">
        <v>119</v>
      </c>
      <c r="V5380" s="74">
        <v>0</v>
      </c>
      <c r="X5380" s="74">
        <v>0</v>
      </c>
      <c r="Z5380" s="74">
        <v>0</v>
      </c>
      <c r="AB5380" s="74">
        <v>0</v>
      </c>
      <c r="AD5380" s="74">
        <v>0</v>
      </c>
      <c r="AF5380" s="74">
        <v>0</v>
      </c>
      <c r="AH5380" s="74">
        <f t="shared" si="1024"/>
        <v>0</v>
      </c>
      <c r="AI5380" s="8"/>
      <c r="AJ5380" s="74">
        <v>0</v>
      </c>
      <c r="AK5380" s="8"/>
      <c r="AL5380" s="74">
        <v>0</v>
      </c>
      <c r="AM5380" s="74"/>
      <c r="AN5380" s="74">
        <v>0</v>
      </c>
      <c r="AO5380" s="74"/>
      <c r="AP5380" s="74">
        <v>0</v>
      </c>
      <c r="AQ5380" s="74"/>
    </row>
    <row r="5381" spans="2:43" ht="18" customHeight="1" x14ac:dyDescent="0.2">
      <c r="B5381" s="4"/>
      <c r="C5381" s="117"/>
      <c r="D5381" s="117"/>
      <c r="E5381" s="117"/>
      <c r="F5381" s="48"/>
      <c r="G5381" s="11"/>
      <c r="H5381" s="117"/>
      <c r="I5381" s="124"/>
      <c r="J5381" s="124"/>
      <c r="K5381" s="144"/>
      <c r="L5381" s="11"/>
      <c r="M5381" s="143"/>
      <c r="N5381" s="42"/>
      <c r="O5381" s="128"/>
      <c r="P5381" s="130"/>
      <c r="Q5381" s="140" t="s">
        <v>173</v>
      </c>
      <c r="R5381" s="84"/>
      <c r="S5381" s="250"/>
      <c r="T5381" s="69" t="s">
        <v>204</v>
      </c>
      <c r="U5381" s="92"/>
      <c r="V5381" s="70">
        <f>SUM(V5382)</f>
        <v>21000</v>
      </c>
      <c r="X5381" s="447">
        <f>SUM(X5382)</f>
        <v>37900</v>
      </c>
      <c r="Z5381" s="447">
        <f>SUM(Z5382)</f>
        <v>28400</v>
      </c>
      <c r="AB5381" s="447">
        <f>SUM(AB5382)</f>
        <v>9700</v>
      </c>
      <c r="AD5381" s="447">
        <f>SUM(AD5382)</f>
        <v>2100</v>
      </c>
      <c r="AF5381" s="447">
        <f>SUM(AF5382)</f>
        <v>0</v>
      </c>
      <c r="AH5381" s="447">
        <f t="shared" si="1024"/>
        <v>2100</v>
      </c>
      <c r="AI5381" s="8"/>
      <c r="AJ5381" s="447">
        <f>SUM(AJ5382)</f>
        <v>3300</v>
      </c>
      <c r="AK5381" s="71"/>
      <c r="AL5381" s="447">
        <f>SUM(AL5382)</f>
        <v>16850</v>
      </c>
      <c r="AM5381" s="447"/>
      <c r="AN5381" s="447">
        <f>SUM(AN5382)</f>
        <v>18250</v>
      </c>
      <c r="AO5381" s="447"/>
      <c r="AP5381" s="447">
        <f>SUM(AP5382)</f>
        <v>18250</v>
      </c>
      <c r="AQ5381" s="447"/>
    </row>
    <row r="5382" spans="2:43" ht="18" customHeight="1" x14ac:dyDescent="0.2">
      <c r="B5382" s="4"/>
      <c r="C5382" s="117"/>
      <c r="D5382" s="117"/>
      <c r="E5382" s="117"/>
      <c r="F5382" s="48"/>
      <c r="G5382" s="11"/>
      <c r="H5382" s="117"/>
      <c r="I5382" s="124"/>
      <c r="J5382" s="124"/>
      <c r="K5382" s="144"/>
      <c r="L5382" s="11"/>
      <c r="M5382" s="143"/>
      <c r="N5382" s="42"/>
      <c r="O5382" s="128"/>
      <c r="P5382" s="130"/>
      <c r="Q5382" s="130"/>
      <c r="R5382" s="72" t="s">
        <v>3</v>
      </c>
      <c r="S5382" s="181"/>
      <c r="T5382" s="73" t="s">
        <v>204</v>
      </c>
      <c r="V5382" s="74">
        <v>21000</v>
      </c>
      <c r="X5382" s="74">
        <v>37900</v>
      </c>
      <c r="Z5382" s="829">
        <v>28400</v>
      </c>
      <c r="AB5382" s="74">
        <v>9700</v>
      </c>
      <c r="AD5382" s="944">
        <v>2100</v>
      </c>
      <c r="AF5382" s="74">
        <v>0</v>
      </c>
      <c r="AH5382" s="74">
        <f t="shared" si="1024"/>
        <v>2100</v>
      </c>
      <c r="AI5382" s="446"/>
      <c r="AJ5382" s="74">
        <f t="shared" ref="AJ5382" si="1031">CEILING(AB5382*34/100,10)</f>
        <v>3300</v>
      </c>
      <c r="AK5382" s="8"/>
      <c r="AL5382" s="74">
        <v>16850</v>
      </c>
      <c r="AM5382" s="74"/>
      <c r="AN5382" s="74">
        <v>18250</v>
      </c>
      <c r="AO5382" s="74"/>
      <c r="AP5382" s="74">
        <v>18250</v>
      </c>
      <c r="AQ5382" s="74"/>
    </row>
    <row r="5383" spans="2:43" ht="18" hidden="1" customHeight="1" x14ac:dyDescent="0.2">
      <c r="B5383" s="4"/>
      <c r="C5383" s="117"/>
      <c r="D5383" s="117"/>
      <c r="E5383" s="117"/>
      <c r="F5383" s="48"/>
      <c r="G5383" s="11"/>
      <c r="H5383" s="117"/>
      <c r="I5383" s="142"/>
      <c r="J5383" s="143"/>
      <c r="K5383" s="144"/>
      <c r="L5383" s="11"/>
      <c r="M5383" s="143"/>
      <c r="N5383" s="42"/>
      <c r="O5383" s="128"/>
      <c r="P5383" s="130"/>
      <c r="Q5383" s="131">
        <v>6</v>
      </c>
      <c r="R5383" s="68"/>
      <c r="S5383" s="35"/>
      <c r="T5383" s="69" t="s">
        <v>375</v>
      </c>
      <c r="U5383" s="92"/>
      <c r="V5383" s="70">
        <f>V5384</f>
        <v>0</v>
      </c>
      <c r="X5383" s="447">
        <f>X5384</f>
        <v>0</v>
      </c>
      <c r="Z5383" s="447">
        <f>Z5384</f>
        <v>0</v>
      </c>
      <c r="AB5383" s="447">
        <f>AB5384</f>
        <v>0</v>
      </c>
      <c r="AD5383" s="447">
        <f>AD5384</f>
        <v>0</v>
      </c>
      <c r="AF5383" s="447">
        <f>AF5384</f>
        <v>0</v>
      </c>
      <c r="AH5383" s="447">
        <f t="shared" si="1024"/>
        <v>0</v>
      </c>
      <c r="AI5383" s="8"/>
      <c r="AJ5383" s="447">
        <f>AJ5384</f>
        <v>0</v>
      </c>
      <c r="AK5383" s="71"/>
      <c r="AL5383" s="447">
        <f>AL5384</f>
        <v>0</v>
      </c>
      <c r="AM5383" s="447"/>
      <c r="AN5383" s="447">
        <f>AN5384</f>
        <v>0</v>
      </c>
      <c r="AO5383" s="447"/>
      <c r="AP5383" s="447">
        <f>AP5384</f>
        <v>0</v>
      </c>
      <c r="AQ5383" s="447"/>
    </row>
    <row r="5384" spans="2:43" ht="18" hidden="1" customHeight="1" x14ac:dyDescent="0.2">
      <c r="B5384" s="4"/>
      <c r="C5384" s="117"/>
      <c r="D5384" s="117"/>
      <c r="E5384" s="117"/>
      <c r="F5384" s="48"/>
      <c r="G5384" s="11"/>
      <c r="H5384" s="117"/>
      <c r="I5384" s="142"/>
      <c r="J5384" s="143"/>
      <c r="K5384" s="144"/>
      <c r="L5384" s="11"/>
      <c r="M5384" s="143"/>
      <c r="N5384" s="42"/>
      <c r="O5384" s="128"/>
      <c r="P5384" s="130"/>
      <c r="Q5384" s="130"/>
      <c r="R5384" s="72" t="s">
        <v>3</v>
      </c>
      <c r="S5384" s="181"/>
      <c r="T5384" s="73" t="s">
        <v>375</v>
      </c>
      <c r="V5384" s="74">
        <v>0</v>
      </c>
      <c r="X5384" s="74">
        <v>0</v>
      </c>
      <c r="Z5384" s="74">
        <v>0</v>
      </c>
      <c r="AB5384" s="74">
        <v>0</v>
      </c>
      <c r="AD5384" s="74">
        <v>0</v>
      </c>
      <c r="AF5384" s="74">
        <v>0</v>
      </c>
      <c r="AH5384" s="74">
        <f t="shared" si="1024"/>
        <v>0</v>
      </c>
      <c r="AI5384" s="446"/>
      <c r="AJ5384" s="74">
        <v>0</v>
      </c>
      <c r="AK5384" s="8"/>
      <c r="AL5384" s="74">
        <v>0</v>
      </c>
      <c r="AM5384" s="74"/>
      <c r="AN5384" s="74">
        <v>0</v>
      </c>
      <c r="AO5384" s="74"/>
      <c r="AP5384" s="74">
        <v>0</v>
      </c>
      <c r="AQ5384" s="74"/>
    </row>
    <row r="5385" spans="2:43" ht="18" customHeight="1" x14ac:dyDescent="0.2">
      <c r="B5385" s="4"/>
      <c r="C5385" s="117"/>
      <c r="D5385" s="117"/>
      <c r="E5385" s="117"/>
      <c r="F5385" s="48"/>
      <c r="G5385" s="11"/>
      <c r="H5385" s="117"/>
      <c r="I5385" s="124"/>
      <c r="J5385" s="124"/>
      <c r="K5385" s="144"/>
      <c r="L5385" s="11"/>
      <c r="M5385" s="143"/>
      <c r="N5385" s="42"/>
      <c r="O5385" s="128"/>
      <c r="P5385" s="129">
        <v>4</v>
      </c>
      <c r="Q5385" s="129"/>
      <c r="R5385" s="64"/>
      <c r="S5385" s="234"/>
      <c r="T5385" s="65" t="s">
        <v>376</v>
      </c>
      <c r="U5385" s="155"/>
      <c r="V5385" s="66">
        <f>V5386</f>
        <v>2000</v>
      </c>
      <c r="X5385" s="66">
        <f>X5386</f>
        <v>900</v>
      </c>
      <c r="Z5385" s="66">
        <f>Z5386</f>
        <v>0</v>
      </c>
      <c r="AB5385" s="66">
        <f>AB5386</f>
        <v>400</v>
      </c>
      <c r="AD5385" s="66">
        <f>AD5386</f>
        <v>2400</v>
      </c>
      <c r="AF5385" s="66">
        <f>AF5386</f>
        <v>0</v>
      </c>
      <c r="AH5385" s="66">
        <f t="shared" si="1024"/>
        <v>2400</v>
      </c>
      <c r="AI5385" s="8"/>
      <c r="AJ5385" s="66">
        <f>AJ5386</f>
        <v>140</v>
      </c>
      <c r="AK5385" s="67"/>
      <c r="AL5385" s="66">
        <f>AL5386</f>
        <v>3400</v>
      </c>
      <c r="AM5385" s="66"/>
      <c r="AN5385" s="66">
        <f>AN5386</f>
        <v>3650</v>
      </c>
      <c r="AO5385" s="66"/>
      <c r="AP5385" s="66">
        <f>AP5386</f>
        <v>3650</v>
      </c>
      <c r="AQ5385" s="66"/>
    </row>
    <row r="5386" spans="2:43" ht="18" customHeight="1" x14ac:dyDescent="0.2">
      <c r="B5386" s="4"/>
      <c r="C5386" s="117"/>
      <c r="D5386" s="117"/>
      <c r="E5386" s="117"/>
      <c r="F5386" s="48"/>
      <c r="G5386" s="11"/>
      <c r="H5386" s="117"/>
      <c r="I5386" s="124"/>
      <c r="J5386" s="124"/>
      <c r="K5386" s="144"/>
      <c r="L5386" s="11"/>
      <c r="M5386" s="143"/>
      <c r="N5386" s="42"/>
      <c r="O5386" s="128"/>
      <c r="P5386" s="130"/>
      <c r="Q5386" s="131">
        <v>1</v>
      </c>
      <c r="R5386" s="84"/>
      <c r="S5386" s="250"/>
      <c r="T5386" s="69" t="s">
        <v>76</v>
      </c>
      <c r="U5386" s="92"/>
      <c r="V5386" s="70">
        <f>V5387+V5388</f>
        <v>2000</v>
      </c>
      <c r="X5386" s="447">
        <f>X5387+X5388</f>
        <v>900</v>
      </c>
      <c r="Z5386" s="447">
        <f>Z5387+Z5388</f>
        <v>0</v>
      </c>
      <c r="AB5386" s="447">
        <f>AB5387+AB5388</f>
        <v>400</v>
      </c>
      <c r="AD5386" s="447">
        <f>AD5387+AD5388</f>
        <v>2400</v>
      </c>
      <c r="AF5386" s="447">
        <f>AF5387+AF5388</f>
        <v>0</v>
      </c>
      <c r="AH5386" s="447">
        <f t="shared" si="1024"/>
        <v>2400</v>
      </c>
      <c r="AI5386" s="67"/>
      <c r="AJ5386" s="447">
        <f>AJ5387+AJ5388</f>
        <v>140</v>
      </c>
      <c r="AK5386" s="71"/>
      <c r="AL5386" s="447">
        <f>AL5387+AL5388</f>
        <v>3400</v>
      </c>
      <c r="AM5386" s="447"/>
      <c r="AN5386" s="447">
        <f>AN5387+AN5388</f>
        <v>3650</v>
      </c>
      <c r="AO5386" s="447"/>
      <c r="AP5386" s="447">
        <f>AP5387+AP5388</f>
        <v>3650</v>
      </c>
      <c r="AQ5386" s="447"/>
    </row>
    <row r="5387" spans="2:43" ht="18" hidden="1" customHeight="1" x14ac:dyDescent="0.2">
      <c r="B5387" s="4"/>
      <c r="C5387" s="117"/>
      <c r="D5387" s="117"/>
      <c r="E5387" s="117"/>
      <c r="F5387" s="48"/>
      <c r="G5387" s="11"/>
      <c r="H5387" s="117"/>
      <c r="I5387" s="124"/>
      <c r="J5387" s="124"/>
      <c r="K5387" s="144"/>
      <c r="L5387" s="11"/>
      <c r="M5387" s="143"/>
      <c r="N5387" s="42"/>
      <c r="O5387" s="128"/>
      <c r="P5387" s="130"/>
      <c r="Q5387" s="130"/>
      <c r="R5387" s="72" t="s">
        <v>14</v>
      </c>
      <c r="S5387" s="181"/>
      <c r="T5387" s="73" t="s">
        <v>377</v>
      </c>
      <c r="V5387" s="74">
        <v>0</v>
      </c>
      <c r="X5387" s="74">
        <v>0</v>
      </c>
      <c r="Z5387" s="74">
        <v>0</v>
      </c>
      <c r="AB5387" s="74">
        <v>0</v>
      </c>
      <c r="AD5387" s="74">
        <v>0</v>
      </c>
      <c r="AF5387" s="74">
        <v>0</v>
      </c>
      <c r="AH5387" s="74">
        <f t="shared" si="1024"/>
        <v>0</v>
      </c>
      <c r="AI5387" s="446"/>
      <c r="AJ5387" s="74">
        <v>0</v>
      </c>
      <c r="AK5387" s="8"/>
      <c r="AL5387" s="74">
        <v>0</v>
      </c>
      <c r="AM5387" s="74"/>
      <c r="AN5387" s="74">
        <v>0</v>
      </c>
      <c r="AO5387" s="74"/>
      <c r="AP5387" s="74">
        <v>0</v>
      </c>
      <c r="AQ5387" s="74"/>
    </row>
    <row r="5388" spans="2:43" ht="18" customHeight="1" x14ac:dyDescent="0.2">
      <c r="B5388" s="4"/>
      <c r="C5388" s="117"/>
      <c r="D5388" s="117"/>
      <c r="E5388" s="117"/>
      <c r="F5388" s="48"/>
      <c r="G5388" s="11"/>
      <c r="H5388" s="117"/>
      <c r="I5388" s="124"/>
      <c r="J5388" s="124"/>
      <c r="K5388" s="144"/>
      <c r="L5388" s="11"/>
      <c r="M5388" s="143"/>
      <c r="N5388" s="42"/>
      <c r="O5388" s="128"/>
      <c r="P5388" s="130"/>
      <c r="Q5388" s="130"/>
      <c r="R5388" s="72">
        <v>90</v>
      </c>
      <c r="S5388" s="181"/>
      <c r="T5388" s="73" t="s">
        <v>500</v>
      </c>
      <c r="V5388" s="74">
        <v>2000</v>
      </c>
      <c r="X5388" s="74">
        <v>900</v>
      </c>
      <c r="Z5388" s="74">
        <v>0</v>
      </c>
      <c r="AB5388" s="74">
        <v>400</v>
      </c>
      <c r="AD5388" s="944">
        <v>2400</v>
      </c>
      <c r="AF5388" s="74">
        <v>0</v>
      </c>
      <c r="AH5388" s="74">
        <f t="shared" si="1024"/>
        <v>2400</v>
      </c>
      <c r="AI5388" s="8"/>
      <c r="AJ5388" s="74">
        <f t="shared" ref="AJ5388" si="1032">CEILING(AB5388*34/100,10)</f>
        <v>140</v>
      </c>
      <c r="AK5388" s="8"/>
      <c r="AL5388" s="74">
        <v>3400</v>
      </c>
      <c r="AM5388" s="74"/>
      <c r="AN5388" s="74">
        <v>3650</v>
      </c>
      <c r="AO5388" s="74"/>
      <c r="AP5388" s="74">
        <v>3650</v>
      </c>
      <c r="AQ5388" s="74"/>
    </row>
    <row r="5389" spans="2:43" ht="18" customHeight="1" x14ac:dyDescent="0.2">
      <c r="B5389" s="4"/>
      <c r="C5389" s="117"/>
      <c r="D5389" s="117"/>
      <c r="E5389" s="117"/>
      <c r="F5389" s="48"/>
      <c r="G5389" s="11"/>
      <c r="H5389" s="117"/>
      <c r="I5389" s="124"/>
      <c r="J5389" s="124"/>
      <c r="K5389" s="144"/>
      <c r="L5389" s="11"/>
      <c r="M5389" s="143"/>
      <c r="N5389" s="42"/>
      <c r="O5389" s="127" t="s">
        <v>0</v>
      </c>
      <c r="P5389" s="123"/>
      <c r="Q5389" s="123"/>
      <c r="R5389" s="49"/>
      <c r="S5389" s="18"/>
      <c r="T5389" s="50" t="s">
        <v>60</v>
      </c>
      <c r="U5389" s="76"/>
      <c r="V5389" s="51">
        <f>V5390+V5395</f>
        <v>63500</v>
      </c>
      <c r="X5389" s="51">
        <f>X5390+X5395</f>
        <v>60700</v>
      </c>
      <c r="Z5389" s="51">
        <f>Z5390+Z5395</f>
        <v>77200</v>
      </c>
      <c r="AB5389" s="51">
        <f>AB5390+AB5395</f>
        <v>85500</v>
      </c>
      <c r="AD5389" s="51">
        <f>AD5390+AD5395</f>
        <v>92100</v>
      </c>
      <c r="AF5389" s="51">
        <f>AF5390+AF5395</f>
        <v>0</v>
      </c>
      <c r="AH5389" s="51">
        <f t="shared" si="1024"/>
        <v>92100</v>
      </c>
      <c r="AI5389" s="8"/>
      <c r="AJ5389" s="51">
        <f>AJ5390+AJ5395</f>
        <v>29080</v>
      </c>
      <c r="AK5389" s="5"/>
      <c r="AL5389" s="51">
        <f>AL5390+AL5395</f>
        <v>102950</v>
      </c>
      <c r="AM5389" s="51"/>
      <c r="AN5389" s="51">
        <f>AN5390+AN5395</f>
        <v>111450</v>
      </c>
      <c r="AO5389" s="51"/>
      <c r="AP5389" s="51">
        <f>AP5390+AP5395</f>
        <v>111450</v>
      </c>
      <c r="AQ5389" s="51"/>
    </row>
    <row r="5390" spans="2:43" ht="18" customHeight="1" x14ac:dyDescent="0.2">
      <c r="B5390" s="4"/>
      <c r="C5390" s="117"/>
      <c r="D5390" s="117"/>
      <c r="E5390" s="117"/>
      <c r="F5390" s="48"/>
      <c r="G5390" s="11"/>
      <c r="H5390" s="117"/>
      <c r="I5390" s="124"/>
      <c r="J5390" s="124"/>
      <c r="K5390" s="144"/>
      <c r="L5390" s="11"/>
      <c r="M5390" s="143"/>
      <c r="N5390" s="42"/>
      <c r="O5390" s="128"/>
      <c r="P5390" s="129">
        <v>1</v>
      </c>
      <c r="Q5390" s="129"/>
      <c r="R5390" s="64"/>
      <c r="S5390" s="234"/>
      <c r="T5390" s="65" t="s">
        <v>8</v>
      </c>
      <c r="U5390" s="155"/>
      <c r="V5390" s="66">
        <f>V5391</f>
        <v>63000</v>
      </c>
      <c r="X5390" s="66">
        <f>X5391</f>
        <v>60400</v>
      </c>
      <c r="Z5390" s="66">
        <f>Z5391</f>
        <v>77200</v>
      </c>
      <c r="AB5390" s="66">
        <f>AB5391</f>
        <v>85300</v>
      </c>
      <c r="AD5390" s="66">
        <f>AD5391</f>
        <v>91600</v>
      </c>
      <c r="AF5390" s="66">
        <f>AF5391</f>
        <v>0</v>
      </c>
      <c r="AH5390" s="66">
        <f t="shared" si="1024"/>
        <v>91600</v>
      </c>
      <c r="AI5390" s="5"/>
      <c r="AJ5390" s="66">
        <f>AJ5391</f>
        <v>29010</v>
      </c>
      <c r="AK5390" s="67"/>
      <c r="AL5390" s="66">
        <f>AL5391</f>
        <v>102550</v>
      </c>
      <c r="AM5390" s="66"/>
      <c r="AN5390" s="66">
        <f>AN5391</f>
        <v>111000</v>
      </c>
      <c r="AO5390" s="66"/>
      <c r="AP5390" s="66">
        <f>AP5391</f>
        <v>111000</v>
      </c>
      <c r="AQ5390" s="66"/>
    </row>
    <row r="5391" spans="2:43" ht="18" customHeight="1" x14ac:dyDescent="0.2">
      <c r="B5391" s="4"/>
      <c r="C5391" s="117"/>
      <c r="D5391" s="117"/>
      <c r="E5391" s="117"/>
      <c r="F5391" s="48"/>
      <c r="G5391" s="11"/>
      <c r="H5391" s="117"/>
      <c r="I5391" s="124"/>
      <c r="J5391" s="124"/>
      <c r="K5391" s="144"/>
      <c r="L5391" s="11"/>
      <c r="M5391" s="143"/>
      <c r="N5391" s="42"/>
      <c r="O5391" s="128"/>
      <c r="P5391" s="130"/>
      <c r="Q5391" s="131">
        <v>6</v>
      </c>
      <c r="R5391" s="72"/>
      <c r="S5391" s="181"/>
      <c r="T5391" s="69" t="s">
        <v>62</v>
      </c>
      <c r="U5391" s="92"/>
      <c r="V5391" s="70">
        <f>SUM(V5392:V5394)</f>
        <v>63000</v>
      </c>
      <c r="X5391" s="447">
        <f>SUM(X5392:X5394)</f>
        <v>60400</v>
      </c>
      <c r="Z5391" s="447">
        <f>SUM(Z5392:Z5394)</f>
        <v>77200</v>
      </c>
      <c r="AB5391" s="447">
        <f>SUM(AB5392:AB5394)</f>
        <v>85300</v>
      </c>
      <c r="AD5391" s="447">
        <f>SUM(AD5392:AD5394)</f>
        <v>91600</v>
      </c>
      <c r="AF5391" s="447">
        <f>SUM(AF5392:AF5394)</f>
        <v>0</v>
      </c>
      <c r="AH5391" s="447">
        <f t="shared" si="1024"/>
        <v>91600</v>
      </c>
      <c r="AI5391" s="67"/>
      <c r="AJ5391" s="447">
        <f>SUM(AJ5392:AJ5394)</f>
        <v>29010</v>
      </c>
      <c r="AK5391" s="71"/>
      <c r="AL5391" s="447">
        <f>SUM(AL5392:AL5394)</f>
        <v>102550</v>
      </c>
      <c r="AM5391" s="447"/>
      <c r="AN5391" s="447">
        <f>SUM(AN5392:AN5394)</f>
        <v>111000</v>
      </c>
      <c r="AO5391" s="447"/>
      <c r="AP5391" s="447">
        <f>SUM(AP5392:AP5394)</f>
        <v>111000</v>
      </c>
      <c r="AQ5391" s="447"/>
    </row>
    <row r="5392" spans="2:43" ht="18" customHeight="1" x14ac:dyDescent="0.2">
      <c r="B5392" s="4"/>
      <c r="C5392" s="117"/>
      <c r="D5392" s="117"/>
      <c r="E5392" s="117"/>
      <c r="F5392" s="48"/>
      <c r="G5392" s="11"/>
      <c r="H5392" s="117"/>
      <c r="I5392" s="124"/>
      <c r="J5392" s="124"/>
      <c r="K5392" s="144"/>
      <c r="L5392" s="11"/>
      <c r="M5392" s="143"/>
      <c r="N5392" s="42"/>
      <c r="O5392" s="128"/>
      <c r="P5392" s="130"/>
      <c r="Q5392" s="131"/>
      <c r="R5392" s="72">
        <v>1</v>
      </c>
      <c r="S5392" s="181"/>
      <c r="T5392" s="73" t="s">
        <v>430</v>
      </c>
      <c r="V5392" s="74">
        <v>38000</v>
      </c>
      <c r="X5392" s="74">
        <v>37600</v>
      </c>
      <c r="Z5392" s="829">
        <v>47900</v>
      </c>
      <c r="AB5392" s="74">
        <v>63200</v>
      </c>
      <c r="AD5392" s="944">
        <v>57000</v>
      </c>
      <c r="AF5392" s="74">
        <v>0</v>
      </c>
      <c r="AH5392" s="74">
        <f t="shared" si="1024"/>
        <v>57000</v>
      </c>
      <c r="AI5392" s="446"/>
      <c r="AJ5392" s="74">
        <f t="shared" ref="AJ5392:AJ5393" si="1033">CEILING(AB5392*34/100,10)</f>
        <v>21490</v>
      </c>
      <c r="AK5392" s="8"/>
      <c r="AL5392" s="74">
        <v>76000</v>
      </c>
      <c r="AM5392" s="74"/>
      <c r="AN5392" s="74">
        <v>82250</v>
      </c>
      <c r="AO5392" s="74"/>
      <c r="AP5392" s="74">
        <v>82250</v>
      </c>
      <c r="AQ5392" s="74"/>
    </row>
    <row r="5393" spans="2:43" ht="18" customHeight="1" x14ac:dyDescent="0.2">
      <c r="B5393" s="4"/>
      <c r="C5393" s="117"/>
      <c r="D5393" s="117"/>
      <c r="E5393" s="117"/>
      <c r="F5393" s="48"/>
      <c r="G5393" s="11"/>
      <c r="H5393" s="117"/>
      <c r="I5393" s="124"/>
      <c r="J5393" s="124"/>
      <c r="K5393" s="144"/>
      <c r="L5393" s="11"/>
      <c r="M5393" s="143"/>
      <c r="N5393" s="42"/>
      <c r="O5393" s="128"/>
      <c r="P5393" s="130"/>
      <c r="Q5393" s="131"/>
      <c r="R5393" s="72">
        <v>2</v>
      </c>
      <c r="S5393" s="181"/>
      <c r="T5393" s="73" t="s">
        <v>386</v>
      </c>
      <c r="V5393" s="74">
        <v>25000</v>
      </c>
      <c r="X5393" s="74">
        <v>22800</v>
      </c>
      <c r="Z5393" s="829">
        <v>29300</v>
      </c>
      <c r="AB5393" s="74">
        <v>22100</v>
      </c>
      <c r="AD5393" s="944">
        <v>34600</v>
      </c>
      <c r="AF5393" s="74">
        <v>0</v>
      </c>
      <c r="AH5393" s="74">
        <f t="shared" si="1024"/>
        <v>34600</v>
      </c>
      <c r="AI5393" s="8"/>
      <c r="AJ5393" s="74">
        <f t="shared" si="1033"/>
        <v>7520</v>
      </c>
      <c r="AK5393" s="8"/>
      <c r="AL5393" s="74">
        <v>26550</v>
      </c>
      <c r="AM5393" s="74"/>
      <c r="AN5393" s="74">
        <v>28750</v>
      </c>
      <c r="AO5393" s="74"/>
      <c r="AP5393" s="74">
        <v>28750</v>
      </c>
      <c r="AQ5393" s="74"/>
    </row>
    <row r="5394" spans="2:43" ht="18" hidden="1" customHeight="1" x14ac:dyDescent="0.2">
      <c r="B5394" s="4"/>
      <c r="C5394" s="117"/>
      <c r="D5394" s="117"/>
      <c r="E5394" s="117"/>
      <c r="F5394" s="48"/>
      <c r="G5394" s="11"/>
      <c r="H5394" s="117"/>
      <c r="I5394" s="124"/>
      <c r="J5394" s="124"/>
      <c r="K5394" s="144"/>
      <c r="L5394" s="11"/>
      <c r="M5394" s="143"/>
      <c r="N5394" s="42"/>
      <c r="O5394" s="128"/>
      <c r="P5394" s="130"/>
      <c r="Q5394" s="131"/>
      <c r="R5394" s="72">
        <v>8</v>
      </c>
      <c r="S5394" s="181"/>
      <c r="T5394" s="73" t="s">
        <v>463</v>
      </c>
      <c r="V5394" s="74">
        <v>0</v>
      </c>
      <c r="X5394" s="74">
        <v>0</v>
      </c>
      <c r="Z5394" s="74">
        <v>0</v>
      </c>
      <c r="AB5394" s="74">
        <v>0</v>
      </c>
      <c r="AD5394" s="74">
        <v>0</v>
      </c>
      <c r="AF5394" s="74">
        <v>0</v>
      </c>
      <c r="AH5394" s="74">
        <f t="shared" si="1024"/>
        <v>0</v>
      </c>
      <c r="AI5394" s="8"/>
      <c r="AJ5394" s="74">
        <v>0</v>
      </c>
      <c r="AK5394" s="8"/>
      <c r="AL5394" s="74">
        <v>0</v>
      </c>
      <c r="AM5394" s="74"/>
      <c r="AN5394" s="74">
        <v>0</v>
      </c>
      <c r="AO5394" s="74"/>
      <c r="AP5394" s="74">
        <v>0</v>
      </c>
      <c r="AQ5394" s="74"/>
    </row>
    <row r="5395" spans="2:43" ht="18.75" customHeight="1" x14ac:dyDescent="0.2">
      <c r="B5395" s="4"/>
      <c r="C5395" s="117"/>
      <c r="D5395" s="117"/>
      <c r="E5395" s="117"/>
      <c r="F5395" s="48"/>
      <c r="G5395" s="11"/>
      <c r="H5395" s="117"/>
      <c r="I5395" s="124"/>
      <c r="J5395" s="124"/>
      <c r="K5395" s="144"/>
      <c r="L5395" s="11"/>
      <c r="M5395" s="143"/>
      <c r="N5395" s="42"/>
      <c r="O5395" s="128"/>
      <c r="P5395" s="129">
        <v>4</v>
      </c>
      <c r="Q5395" s="129"/>
      <c r="R5395" s="64"/>
      <c r="S5395" s="234"/>
      <c r="T5395" s="65" t="s">
        <v>376</v>
      </c>
      <c r="U5395" s="155"/>
      <c r="V5395" s="66">
        <f>V5396</f>
        <v>500</v>
      </c>
      <c r="X5395" s="66">
        <f>X5396</f>
        <v>300</v>
      </c>
      <c r="Z5395" s="66">
        <f>Z5396</f>
        <v>0</v>
      </c>
      <c r="AB5395" s="66">
        <f>AB5396</f>
        <v>200</v>
      </c>
      <c r="AD5395" s="66">
        <f>AD5396</f>
        <v>500</v>
      </c>
      <c r="AF5395" s="66">
        <f>AF5396</f>
        <v>0</v>
      </c>
      <c r="AH5395" s="66">
        <f t="shared" si="1024"/>
        <v>500</v>
      </c>
      <c r="AI5395" s="8"/>
      <c r="AJ5395" s="66">
        <f>AJ5396</f>
        <v>70</v>
      </c>
      <c r="AK5395" s="67"/>
      <c r="AL5395" s="66">
        <f>AL5396</f>
        <v>400</v>
      </c>
      <c r="AM5395" s="66"/>
      <c r="AN5395" s="66">
        <f>AN5396</f>
        <v>450</v>
      </c>
      <c r="AO5395" s="66"/>
      <c r="AP5395" s="66">
        <f>AP5396</f>
        <v>450</v>
      </c>
      <c r="AQ5395" s="66"/>
    </row>
    <row r="5396" spans="2:43" ht="18" customHeight="1" x14ac:dyDescent="0.2">
      <c r="B5396" s="4"/>
      <c r="C5396" s="117"/>
      <c r="D5396" s="117"/>
      <c r="E5396" s="117"/>
      <c r="F5396" s="48"/>
      <c r="G5396" s="11"/>
      <c r="H5396" s="117"/>
      <c r="I5396" s="124"/>
      <c r="J5396" s="124"/>
      <c r="K5396" s="144"/>
      <c r="L5396" s="11"/>
      <c r="M5396" s="143"/>
      <c r="N5396" s="42"/>
      <c r="O5396" s="128"/>
      <c r="P5396" s="130"/>
      <c r="Q5396" s="131">
        <v>6</v>
      </c>
      <c r="R5396" s="72"/>
      <c r="S5396" s="181"/>
      <c r="T5396" s="69" t="s">
        <v>62</v>
      </c>
      <c r="U5396" s="92"/>
      <c r="V5396" s="70">
        <f>SUM(V5397:V5398)</f>
        <v>500</v>
      </c>
      <c r="X5396" s="447">
        <f>SUM(X5397:X5398)</f>
        <v>300</v>
      </c>
      <c r="Z5396" s="447">
        <f>SUM(Z5397:Z5398)</f>
        <v>0</v>
      </c>
      <c r="AB5396" s="447">
        <f>SUM(AB5397:AB5398)</f>
        <v>200</v>
      </c>
      <c r="AD5396" s="447">
        <f>SUM(AD5397:AD5398)</f>
        <v>500</v>
      </c>
      <c r="AF5396" s="447">
        <f>SUM(AF5397:AF5398)</f>
        <v>0</v>
      </c>
      <c r="AH5396" s="447">
        <f t="shared" ref="AH5396:AH5459" si="1034">AD5396+AF5396</f>
        <v>500</v>
      </c>
      <c r="AI5396" s="67"/>
      <c r="AJ5396" s="447">
        <f>SUM(AJ5397:AJ5398)</f>
        <v>70</v>
      </c>
      <c r="AK5396" s="71"/>
      <c r="AL5396" s="447">
        <f>SUM(AL5397:AL5398)</f>
        <v>400</v>
      </c>
      <c r="AM5396" s="447"/>
      <c r="AN5396" s="447">
        <f>SUM(AN5397:AN5398)</f>
        <v>450</v>
      </c>
      <c r="AO5396" s="447"/>
      <c r="AP5396" s="447">
        <f>SUM(AP5397:AP5398)</f>
        <v>450</v>
      </c>
      <c r="AQ5396" s="447"/>
    </row>
    <row r="5397" spans="2:43" ht="18" customHeight="1" x14ac:dyDescent="0.25">
      <c r="B5397" s="4"/>
      <c r="C5397" s="117"/>
      <c r="D5397" s="117"/>
      <c r="E5397" s="117"/>
      <c r="F5397" s="48"/>
      <c r="G5397" s="11"/>
      <c r="H5397" s="117"/>
      <c r="I5397" s="124"/>
      <c r="J5397" s="124"/>
      <c r="K5397" s="144"/>
      <c r="L5397" s="11"/>
      <c r="M5397" s="143"/>
      <c r="N5397" s="42"/>
      <c r="O5397" s="128"/>
      <c r="P5397" s="130"/>
      <c r="Q5397" s="131"/>
      <c r="R5397" s="72">
        <v>1</v>
      </c>
      <c r="S5397" s="181"/>
      <c r="T5397" s="73" t="s">
        <v>433</v>
      </c>
      <c r="V5397" s="498">
        <v>500</v>
      </c>
      <c r="X5397" s="698">
        <v>200</v>
      </c>
      <c r="Z5397" s="74">
        <v>0</v>
      </c>
      <c r="AB5397" s="74">
        <v>200</v>
      </c>
      <c r="AD5397" s="952">
        <v>300</v>
      </c>
      <c r="AF5397" s="698">
        <v>0</v>
      </c>
      <c r="AH5397" s="698">
        <f t="shared" si="1034"/>
        <v>300</v>
      </c>
      <c r="AI5397" s="446"/>
      <c r="AJ5397" s="74">
        <f t="shared" ref="AJ5397:AJ5398" si="1035">CEILING(AB5397*34/100,10)</f>
        <v>70</v>
      </c>
      <c r="AK5397" s="8"/>
      <c r="AL5397" s="74">
        <v>300</v>
      </c>
      <c r="AM5397" s="74"/>
      <c r="AN5397" s="74">
        <v>350</v>
      </c>
      <c r="AO5397" s="74"/>
      <c r="AP5397" s="74">
        <v>350</v>
      </c>
      <c r="AQ5397" s="74"/>
    </row>
    <row r="5398" spans="2:43" ht="18" customHeight="1" x14ac:dyDescent="0.2">
      <c r="B5398" s="4"/>
      <c r="C5398" s="117"/>
      <c r="D5398" s="117"/>
      <c r="E5398" s="117"/>
      <c r="F5398" s="48"/>
      <c r="G5398" s="11"/>
      <c r="H5398" s="117"/>
      <c r="I5398" s="124"/>
      <c r="J5398" s="124"/>
      <c r="K5398" s="144"/>
      <c r="L5398" s="11"/>
      <c r="M5398" s="143"/>
      <c r="N5398" s="42"/>
      <c r="O5398" s="128"/>
      <c r="P5398" s="130"/>
      <c r="Q5398" s="131"/>
      <c r="R5398" s="72">
        <v>2</v>
      </c>
      <c r="S5398" s="181"/>
      <c r="T5398" s="73" t="s">
        <v>434</v>
      </c>
      <c r="V5398" s="74">
        <v>0</v>
      </c>
      <c r="X5398" s="74">
        <v>100</v>
      </c>
      <c r="Z5398" s="74">
        <v>0</v>
      </c>
      <c r="AB5398" s="74">
        <v>0</v>
      </c>
      <c r="AD5398" s="952">
        <v>200</v>
      </c>
      <c r="AF5398" s="74">
        <v>0</v>
      </c>
      <c r="AH5398" s="74">
        <f t="shared" si="1034"/>
        <v>200</v>
      </c>
      <c r="AI5398" s="8"/>
      <c r="AJ5398" s="74">
        <f t="shared" si="1035"/>
        <v>0</v>
      </c>
      <c r="AK5398" s="8"/>
      <c r="AL5398" s="74">
        <v>100</v>
      </c>
      <c r="AM5398" s="74"/>
      <c r="AN5398" s="74">
        <v>100</v>
      </c>
      <c r="AO5398" s="74"/>
      <c r="AP5398" s="74">
        <v>100</v>
      </c>
      <c r="AQ5398" s="74"/>
    </row>
    <row r="5399" spans="2:43" ht="18" hidden="1" customHeight="1" x14ac:dyDescent="0.2">
      <c r="B5399" s="4"/>
      <c r="C5399" s="117"/>
      <c r="D5399" s="117"/>
      <c r="E5399" s="117"/>
      <c r="F5399" s="48"/>
      <c r="G5399" s="11"/>
      <c r="H5399" s="117"/>
      <c r="I5399" s="124"/>
      <c r="J5399" s="124"/>
      <c r="K5399" s="144"/>
      <c r="L5399" s="11"/>
      <c r="M5399" s="143"/>
      <c r="N5399" s="42"/>
      <c r="O5399" s="127" t="s">
        <v>18</v>
      </c>
      <c r="P5399" s="123"/>
      <c r="Q5399" s="123"/>
      <c r="R5399" s="49"/>
      <c r="S5399" s="18"/>
      <c r="T5399" s="50" t="s">
        <v>190</v>
      </c>
      <c r="U5399" s="76"/>
      <c r="V5399" s="51">
        <f>V5400+V5415+V5422+V5427+V5433+V5436</f>
        <v>95500</v>
      </c>
      <c r="X5399" s="51">
        <f>X5400+X5415+X5422+X5427+X5433+X5436</f>
        <v>106000</v>
      </c>
      <c r="Z5399" s="51">
        <f>Z5400+Z5415+Z5422+Z5427+Z5433+Z5436</f>
        <v>53490</v>
      </c>
      <c r="AB5399" s="51">
        <f>AB5400+AB5415+AB5422+AB5427+AB5433+AB5436</f>
        <v>33500</v>
      </c>
      <c r="AD5399" s="51" t="e">
        <f>AD5400+AD5415+AD5422+AD5427+AD5433+AD5436</f>
        <v>#REF!</v>
      </c>
      <c r="AF5399" s="51">
        <f>AF5400+AF5415+AF5422+AF5427+AF5433+AF5436</f>
        <v>0</v>
      </c>
      <c r="AH5399" s="51" t="e">
        <f t="shared" si="1034"/>
        <v>#REF!</v>
      </c>
      <c r="AI5399" s="8"/>
      <c r="AJ5399" s="51">
        <f>AJ5400+AJ5415+AJ5422+AJ5427+AJ5433+AJ5436</f>
        <v>0</v>
      </c>
      <c r="AK5399" s="5"/>
      <c r="AL5399" s="51">
        <f>AL5400+AL5415+AL5422+AL5427+AL5433+AL5436</f>
        <v>0</v>
      </c>
      <c r="AM5399" s="51"/>
      <c r="AN5399" s="51">
        <f>AN5400+AN5415+AN5422+AN5427+AN5433+AN5436</f>
        <v>0</v>
      </c>
      <c r="AO5399" s="51"/>
      <c r="AP5399" s="51">
        <f>AP5400+AP5415+AP5422+AP5427+AP5433+AP5436</f>
        <v>0</v>
      </c>
      <c r="AQ5399" s="51"/>
    </row>
    <row r="5400" spans="2:43" ht="18" hidden="1" customHeight="1" x14ac:dyDescent="0.2">
      <c r="B5400" s="4"/>
      <c r="C5400" s="117"/>
      <c r="D5400" s="117"/>
      <c r="E5400" s="117"/>
      <c r="F5400" s="48"/>
      <c r="G5400" s="11"/>
      <c r="H5400" s="117"/>
      <c r="I5400" s="124"/>
      <c r="J5400" s="124"/>
      <c r="K5400" s="144"/>
      <c r="L5400" s="11"/>
      <c r="M5400" s="143"/>
      <c r="N5400" s="42"/>
      <c r="O5400" s="128"/>
      <c r="P5400" s="129">
        <v>2</v>
      </c>
      <c r="Q5400" s="129"/>
      <c r="R5400" s="64"/>
      <c r="S5400" s="234"/>
      <c r="T5400" s="65" t="s">
        <v>195</v>
      </c>
      <c r="U5400" s="155"/>
      <c r="V5400" s="66">
        <f>V5401+V5405+V5408+V5411+V5413</f>
        <v>90000</v>
      </c>
      <c r="X5400" s="66">
        <f>X5401+X5405+X5408+X5411+X5413</f>
        <v>99000</v>
      </c>
      <c r="Z5400" s="66">
        <f>Z5401+Z5405+Z5408+Z5411+Z5413</f>
        <v>52370</v>
      </c>
      <c r="AB5400" s="66">
        <f>AB5401+AB5405+AB5408+AB5411+AB5413</f>
        <v>33300</v>
      </c>
      <c r="AD5400" s="66" t="e">
        <f>AD5401+AD5405+AD5408+AD5411+AD5413</f>
        <v>#REF!</v>
      </c>
      <c r="AF5400" s="66">
        <f>AF5401+AF5405+AF5408+AF5411+AF5413</f>
        <v>0</v>
      </c>
      <c r="AH5400" s="66" t="e">
        <f t="shared" si="1034"/>
        <v>#REF!</v>
      </c>
      <c r="AI5400" s="5"/>
      <c r="AJ5400" s="66">
        <f>AJ5401+AJ5405+AJ5408+AJ5411+AJ5413</f>
        <v>0</v>
      </c>
      <c r="AK5400" s="67"/>
      <c r="AL5400" s="66">
        <f>AL5401+AL5405+AL5408+AL5411+AL5413</f>
        <v>0</v>
      </c>
      <c r="AM5400" s="66"/>
      <c r="AN5400" s="66">
        <f>AN5401+AN5405+AN5408+AN5411+AN5413</f>
        <v>0</v>
      </c>
      <c r="AO5400" s="66"/>
      <c r="AP5400" s="66">
        <f>AP5401+AP5405+AP5408+AP5411+AP5413</f>
        <v>0</v>
      </c>
      <c r="AQ5400" s="66"/>
    </row>
    <row r="5401" spans="2:43" ht="18" hidden="1" customHeight="1" x14ac:dyDescent="0.2">
      <c r="B5401" s="4"/>
      <c r="C5401" s="117"/>
      <c r="D5401" s="117"/>
      <c r="E5401" s="117"/>
      <c r="F5401" s="48"/>
      <c r="G5401" s="11"/>
      <c r="H5401" s="117"/>
      <c r="I5401" s="124"/>
      <c r="J5401" s="124"/>
      <c r="K5401" s="144"/>
      <c r="L5401" s="11"/>
      <c r="M5401" s="143"/>
      <c r="N5401" s="42"/>
      <c r="O5401" s="128"/>
      <c r="P5401" s="130"/>
      <c r="Q5401" s="131">
        <v>1</v>
      </c>
      <c r="R5401" s="68"/>
      <c r="S5401" s="35"/>
      <c r="T5401" s="69" t="s">
        <v>47</v>
      </c>
      <c r="U5401" s="92"/>
      <c r="V5401" s="70">
        <f>SUM(V5402:V5404)</f>
        <v>5000</v>
      </c>
      <c r="X5401" s="70">
        <f>SUM(X5402:X5404)</f>
        <v>6000</v>
      </c>
      <c r="Z5401" s="70">
        <f>SUM(Z5402:Z5404)</f>
        <v>590</v>
      </c>
      <c r="AB5401" s="70">
        <f>SUM(AB5402:AB5404)</f>
        <v>0</v>
      </c>
      <c r="AD5401" s="70">
        <f>SUM(AD5402:AD5404)</f>
        <v>0</v>
      </c>
      <c r="AF5401" s="70">
        <f>SUM(AF5402:AF5404)</f>
        <v>0</v>
      </c>
      <c r="AH5401" s="70">
        <f t="shared" si="1034"/>
        <v>0</v>
      </c>
      <c r="AI5401" s="67"/>
      <c r="AJ5401" s="447">
        <f>SUM(AJ5402:AJ5404)</f>
        <v>0</v>
      </c>
      <c r="AK5401" s="71"/>
      <c r="AL5401" s="447">
        <f>SUM(AL5402:AL5404)</f>
        <v>0</v>
      </c>
      <c r="AM5401" s="447"/>
      <c r="AN5401" s="447">
        <f>SUM(AN5402:AN5404)</f>
        <v>0</v>
      </c>
      <c r="AO5401" s="70"/>
      <c r="AP5401" s="447">
        <f>SUM(AP5402:AP5404)</f>
        <v>0</v>
      </c>
      <c r="AQ5401" s="70"/>
    </row>
    <row r="5402" spans="2:43" ht="18" hidden="1" customHeight="1" x14ac:dyDescent="0.25">
      <c r="B5402" s="4"/>
      <c r="C5402" s="117"/>
      <c r="D5402" s="117"/>
      <c r="E5402" s="117"/>
      <c r="F5402" s="48"/>
      <c r="G5402" s="11"/>
      <c r="H5402" s="117"/>
      <c r="I5402" s="124"/>
      <c r="J5402" s="124"/>
      <c r="K5402" s="144"/>
      <c r="L5402" s="11"/>
      <c r="M5402" s="143"/>
      <c r="N5402" s="42"/>
      <c r="O5402" s="128"/>
      <c r="P5402" s="130"/>
      <c r="Q5402" s="130"/>
      <c r="R5402" s="72" t="s">
        <v>3</v>
      </c>
      <c r="S5402" s="181"/>
      <c r="T5402" s="73" t="s">
        <v>17</v>
      </c>
      <c r="V5402" s="74">
        <v>3000</v>
      </c>
      <c r="X5402" s="74">
        <v>3000</v>
      </c>
      <c r="Z5402" s="74">
        <v>540</v>
      </c>
      <c r="AB5402" s="74">
        <v>0</v>
      </c>
      <c r="AD5402" s="74">
        <v>0</v>
      </c>
      <c r="AF5402" s="74">
        <v>0</v>
      </c>
      <c r="AH5402" s="696">
        <f t="shared" si="1034"/>
        <v>0</v>
      </c>
      <c r="AI5402" s="446"/>
      <c r="AJ5402" s="74">
        <v>0</v>
      </c>
      <c r="AK5402" s="8"/>
      <c r="AL5402" s="74">
        <v>0</v>
      </c>
      <c r="AM5402" s="74"/>
      <c r="AN5402" s="74">
        <v>0</v>
      </c>
      <c r="AO5402" s="74"/>
      <c r="AP5402" s="74">
        <v>0</v>
      </c>
      <c r="AQ5402" s="74"/>
    </row>
    <row r="5403" spans="2:43" ht="18" hidden="1" customHeight="1" x14ac:dyDescent="0.25">
      <c r="B5403" s="4"/>
      <c r="C5403" s="117"/>
      <c r="D5403" s="117"/>
      <c r="E5403" s="117"/>
      <c r="F5403" s="48"/>
      <c r="G5403" s="11"/>
      <c r="H5403" s="117"/>
      <c r="I5403" s="124"/>
      <c r="J5403" s="124"/>
      <c r="K5403" s="144"/>
      <c r="L5403" s="11"/>
      <c r="M5403" s="143"/>
      <c r="N5403" s="42"/>
      <c r="O5403" s="128"/>
      <c r="P5403" s="130"/>
      <c r="Q5403" s="130"/>
      <c r="R5403" s="72">
        <v>2</v>
      </c>
      <c r="S5403" s="181"/>
      <c r="T5403" s="73" t="s">
        <v>168</v>
      </c>
      <c r="V5403" s="74">
        <v>2000</v>
      </c>
      <c r="X5403" s="74">
        <v>2000</v>
      </c>
      <c r="Z5403" s="74">
        <v>10</v>
      </c>
      <c r="AB5403" s="74">
        <v>0</v>
      </c>
      <c r="AD5403" s="74">
        <v>0</v>
      </c>
      <c r="AF5403" s="74">
        <v>0</v>
      </c>
      <c r="AH5403" s="696">
        <f t="shared" si="1034"/>
        <v>0</v>
      </c>
      <c r="AI5403" s="8"/>
      <c r="AJ5403" s="74">
        <v>0</v>
      </c>
      <c r="AK5403" s="8"/>
      <c r="AL5403" s="74">
        <v>0</v>
      </c>
      <c r="AM5403" s="74"/>
      <c r="AN5403" s="74">
        <v>0</v>
      </c>
      <c r="AO5403" s="74"/>
      <c r="AP5403" s="74">
        <v>0</v>
      </c>
      <c r="AQ5403" s="74"/>
    </row>
    <row r="5404" spans="2:43" ht="18" hidden="1" customHeight="1" x14ac:dyDescent="0.25">
      <c r="B5404" s="4"/>
      <c r="C5404" s="117"/>
      <c r="D5404" s="117"/>
      <c r="E5404" s="117"/>
      <c r="F5404" s="48"/>
      <c r="G5404" s="11"/>
      <c r="H5404" s="117"/>
      <c r="I5404" s="124"/>
      <c r="J5404" s="124"/>
      <c r="K5404" s="144"/>
      <c r="L5404" s="11"/>
      <c r="M5404" s="143"/>
      <c r="N5404" s="42"/>
      <c r="O5404" s="128"/>
      <c r="P5404" s="130"/>
      <c r="Q5404" s="130"/>
      <c r="R5404" s="72">
        <v>5</v>
      </c>
      <c r="S5404" s="181"/>
      <c r="T5404" s="73" t="s">
        <v>352</v>
      </c>
      <c r="V5404" s="74">
        <v>0</v>
      </c>
      <c r="X5404" s="74">
        <v>1000</v>
      </c>
      <c r="Z5404" s="74">
        <v>40</v>
      </c>
      <c r="AB5404" s="74">
        <v>0</v>
      </c>
      <c r="AD5404" s="74">
        <v>0</v>
      </c>
      <c r="AF5404" s="74">
        <v>0</v>
      </c>
      <c r="AH5404" s="696">
        <f t="shared" si="1034"/>
        <v>0</v>
      </c>
      <c r="AI5404" s="8"/>
      <c r="AJ5404" s="74">
        <v>0</v>
      </c>
      <c r="AK5404" s="8"/>
      <c r="AL5404" s="74">
        <v>0</v>
      </c>
      <c r="AM5404" s="74"/>
      <c r="AN5404" s="74">
        <v>0</v>
      </c>
      <c r="AO5404" s="74"/>
      <c r="AP5404" s="74">
        <v>0</v>
      </c>
      <c r="AQ5404" s="74"/>
    </row>
    <row r="5405" spans="2:43" ht="18" hidden="1" customHeight="1" x14ac:dyDescent="0.2">
      <c r="B5405" s="4"/>
      <c r="C5405" s="117"/>
      <c r="D5405" s="117"/>
      <c r="E5405" s="117"/>
      <c r="F5405" s="48"/>
      <c r="G5405" s="11"/>
      <c r="H5405" s="117"/>
      <c r="I5405" s="124"/>
      <c r="J5405" s="124"/>
      <c r="K5405" s="144"/>
      <c r="L5405" s="11"/>
      <c r="M5405" s="143"/>
      <c r="N5405" s="42"/>
      <c r="O5405" s="128"/>
      <c r="P5405" s="130"/>
      <c r="Q5405" s="131">
        <v>2</v>
      </c>
      <c r="R5405" s="68"/>
      <c r="S5405" s="35"/>
      <c r="T5405" s="69" t="s">
        <v>227</v>
      </c>
      <c r="U5405" s="92"/>
      <c r="V5405" s="70">
        <f>V5406+V5407</f>
        <v>8000</v>
      </c>
      <c r="X5405" s="447">
        <f>X5406+X5407</f>
        <v>9000</v>
      </c>
      <c r="Z5405" s="447">
        <f>Z5406+Z5407</f>
        <v>2780</v>
      </c>
      <c r="AB5405" s="447">
        <f>AB5406+AB5407</f>
        <v>4900</v>
      </c>
      <c r="AD5405" s="447">
        <f>AD5406+AD5407</f>
        <v>5000</v>
      </c>
      <c r="AF5405" s="447">
        <f>AF5406+AF5407</f>
        <v>0</v>
      </c>
      <c r="AH5405" s="447">
        <f t="shared" si="1034"/>
        <v>5000</v>
      </c>
      <c r="AI5405" s="8"/>
      <c r="AJ5405" s="447">
        <f>AJ5406+AJ5407</f>
        <v>0</v>
      </c>
      <c r="AK5405" s="71"/>
      <c r="AL5405" s="447">
        <f>AL5406+AL5407</f>
        <v>0</v>
      </c>
      <c r="AM5405" s="447"/>
      <c r="AN5405" s="447">
        <f>AN5406+AN5407</f>
        <v>0</v>
      </c>
      <c r="AO5405" s="447"/>
      <c r="AP5405" s="447">
        <f>AP5406+AP5407</f>
        <v>0</v>
      </c>
      <c r="AQ5405" s="447"/>
    </row>
    <row r="5406" spans="2:43" ht="18" hidden="1" customHeight="1" x14ac:dyDescent="0.25">
      <c r="B5406" s="4"/>
      <c r="C5406" s="117"/>
      <c r="D5406" s="117"/>
      <c r="E5406" s="117"/>
      <c r="F5406" s="48"/>
      <c r="G5406" s="11"/>
      <c r="H5406" s="117"/>
      <c r="I5406" s="124"/>
      <c r="J5406" s="124"/>
      <c r="K5406" s="144"/>
      <c r="L5406" s="11"/>
      <c r="M5406" s="143"/>
      <c r="N5406" s="42"/>
      <c r="O5406" s="128"/>
      <c r="P5406" s="130"/>
      <c r="Q5406" s="130"/>
      <c r="R5406" s="72" t="s">
        <v>3</v>
      </c>
      <c r="S5406" s="181"/>
      <c r="T5406" s="73" t="s">
        <v>78</v>
      </c>
      <c r="V5406" s="74">
        <v>6000</v>
      </c>
      <c r="X5406" s="74">
        <v>6000</v>
      </c>
      <c r="Z5406" s="829">
        <v>2500</v>
      </c>
      <c r="AB5406" s="74">
        <v>3000</v>
      </c>
      <c r="AD5406" s="74">
        <v>3200</v>
      </c>
      <c r="AF5406" s="74">
        <v>0</v>
      </c>
      <c r="AH5406" s="696">
        <f t="shared" si="1034"/>
        <v>3200</v>
      </c>
      <c r="AI5406" s="446"/>
      <c r="AJ5406" s="74">
        <v>0</v>
      </c>
      <c r="AK5406" s="8"/>
      <c r="AL5406" s="74">
        <v>0</v>
      </c>
      <c r="AM5406" s="74"/>
      <c r="AN5406" s="74">
        <v>0</v>
      </c>
      <c r="AO5406" s="74"/>
      <c r="AP5406" s="74">
        <v>0</v>
      </c>
      <c r="AQ5406" s="74"/>
    </row>
    <row r="5407" spans="2:43" ht="18" hidden="1" customHeight="1" x14ac:dyDescent="0.25">
      <c r="B5407" s="4"/>
      <c r="C5407" s="117"/>
      <c r="D5407" s="117"/>
      <c r="E5407" s="117"/>
      <c r="F5407" s="48"/>
      <c r="G5407" s="11"/>
      <c r="H5407" s="117"/>
      <c r="I5407" s="124"/>
      <c r="J5407" s="124"/>
      <c r="K5407" s="144"/>
      <c r="L5407" s="11"/>
      <c r="M5407" s="143"/>
      <c r="N5407" s="42"/>
      <c r="O5407" s="128"/>
      <c r="P5407" s="130"/>
      <c r="Q5407" s="130"/>
      <c r="R5407" s="72" t="s">
        <v>0</v>
      </c>
      <c r="S5407" s="181"/>
      <c r="T5407" s="73" t="s">
        <v>228</v>
      </c>
      <c r="V5407" s="74">
        <v>2000</v>
      </c>
      <c r="X5407" s="74">
        <v>3000</v>
      </c>
      <c r="Z5407" s="74">
        <v>280</v>
      </c>
      <c r="AB5407" s="74">
        <v>1900</v>
      </c>
      <c r="AD5407" s="74">
        <v>1800</v>
      </c>
      <c r="AF5407" s="74">
        <v>0</v>
      </c>
      <c r="AH5407" s="696">
        <f t="shared" si="1034"/>
        <v>1800</v>
      </c>
      <c r="AI5407" s="8"/>
      <c r="AJ5407" s="74">
        <v>0</v>
      </c>
      <c r="AK5407" s="8"/>
      <c r="AL5407" s="74">
        <v>0</v>
      </c>
      <c r="AM5407" s="74"/>
      <c r="AN5407" s="74">
        <v>0</v>
      </c>
      <c r="AO5407" s="74"/>
      <c r="AP5407" s="74">
        <v>0</v>
      </c>
      <c r="AQ5407" s="74"/>
    </row>
    <row r="5408" spans="2:43" ht="18" hidden="1" customHeight="1" x14ac:dyDescent="0.2">
      <c r="B5408" s="4"/>
      <c r="C5408" s="117"/>
      <c r="D5408" s="117"/>
      <c r="E5408" s="117"/>
      <c r="F5408" s="48"/>
      <c r="G5408" s="11"/>
      <c r="H5408" s="117"/>
      <c r="I5408" s="124"/>
      <c r="J5408" s="124"/>
      <c r="K5408" s="144"/>
      <c r="L5408" s="11"/>
      <c r="M5408" s="143"/>
      <c r="N5408" s="42"/>
      <c r="O5408" s="128"/>
      <c r="P5408" s="130"/>
      <c r="Q5408" s="131">
        <v>3</v>
      </c>
      <c r="R5408" s="84"/>
      <c r="S5408" s="250"/>
      <c r="T5408" s="69" t="s">
        <v>79</v>
      </c>
      <c r="U5408" s="92"/>
      <c r="V5408" s="70">
        <f>V5409+V5410</f>
        <v>76000</v>
      </c>
      <c r="X5408" s="447">
        <f>X5409+X5410</f>
        <v>79000</v>
      </c>
      <c r="Z5408" s="447">
        <f>Z5409+Z5410</f>
        <v>49000</v>
      </c>
      <c r="AB5408" s="447">
        <f>AB5409+AB5410</f>
        <v>28400</v>
      </c>
      <c r="AD5408" s="447">
        <f>AD5409+AD5410</f>
        <v>29900</v>
      </c>
      <c r="AF5408" s="447">
        <f>AF5409+AF5410</f>
        <v>0</v>
      </c>
      <c r="AH5408" s="447">
        <f t="shared" si="1034"/>
        <v>29900</v>
      </c>
      <c r="AI5408" s="8"/>
      <c r="AJ5408" s="447">
        <f>AJ5409+AJ5410</f>
        <v>0</v>
      </c>
      <c r="AK5408" s="71"/>
      <c r="AL5408" s="447">
        <f>AL5409+AL5410</f>
        <v>0</v>
      </c>
      <c r="AM5408" s="447"/>
      <c r="AN5408" s="447">
        <f>AN5409+AN5410</f>
        <v>0</v>
      </c>
      <c r="AO5408" s="447"/>
      <c r="AP5408" s="447">
        <f>AP5409+AP5410</f>
        <v>0</v>
      </c>
      <c r="AQ5408" s="447"/>
    </row>
    <row r="5409" spans="2:43" ht="18" hidden="1" customHeight="1" x14ac:dyDescent="0.25">
      <c r="B5409" s="4"/>
      <c r="C5409" s="117"/>
      <c r="D5409" s="117"/>
      <c r="E5409" s="117"/>
      <c r="F5409" s="48"/>
      <c r="G5409" s="11"/>
      <c r="H5409" s="117"/>
      <c r="I5409" s="124"/>
      <c r="J5409" s="124"/>
      <c r="K5409" s="144"/>
      <c r="L5409" s="11"/>
      <c r="M5409" s="143"/>
      <c r="N5409" s="42"/>
      <c r="O5409" s="128"/>
      <c r="P5409" s="130"/>
      <c r="Q5409" s="130"/>
      <c r="R5409" s="72" t="s">
        <v>3</v>
      </c>
      <c r="S5409" s="181"/>
      <c r="T5409" s="73" t="s">
        <v>80</v>
      </c>
      <c r="V5409" s="74">
        <v>67000</v>
      </c>
      <c r="X5409" s="74">
        <v>70000</v>
      </c>
      <c r="Z5409" s="829">
        <v>30500</v>
      </c>
      <c r="AB5409" s="448">
        <v>23200</v>
      </c>
      <c r="AD5409" s="74">
        <v>24400</v>
      </c>
      <c r="AF5409" s="696">
        <v>0</v>
      </c>
      <c r="AH5409" s="696">
        <f t="shared" si="1034"/>
        <v>24400</v>
      </c>
      <c r="AI5409" s="446"/>
      <c r="AJ5409" s="74">
        <v>0</v>
      </c>
      <c r="AK5409" s="87"/>
      <c r="AL5409" s="448">
        <v>0</v>
      </c>
      <c r="AM5409" s="448"/>
      <c r="AN5409" s="448">
        <v>0</v>
      </c>
      <c r="AO5409" s="696"/>
      <c r="AP5409" s="448">
        <v>0</v>
      </c>
      <c r="AQ5409" s="696"/>
    </row>
    <row r="5410" spans="2:43" ht="18" hidden="1" customHeight="1" x14ac:dyDescent="0.25">
      <c r="B5410" s="4"/>
      <c r="C5410" s="117"/>
      <c r="D5410" s="117"/>
      <c r="E5410" s="117"/>
      <c r="F5410" s="48"/>
      <c r="G5410" s="11"/>
      <c r="H5410" s="117"/>
      <c r="I5410" s="124"/>
      <c r="J5410" s="124"/>
      <c r="K5410" s="144"/>
      <c r="L5410" s="11"/>
      <c r="M5410" s="143"/>
      <c r="N5410" s="42"/>
      <c r="O5410" s="128"/>
      <c r="P5410" s="130"/>
      <c r="Q5410" s="130"/>
      <c r="R5410" s="72" t="s">
        <v>18</v>
      </c>
      <c r="S5410" s="181"/>
      <c r="T5410" s="73" t="s">
        <v>82</v>
      </c>
      <c r="V5410" s="74">
        <v>9000</v>
      </c>
      <c r="X5410" s="74">
        <v>9000</v>
      </c>
      <c r="Z5410" s="829">
        <v>18500</v>
      </c>
      <c r="AB5410" s="74">
        <v>5200</v>
      </c>
      <c r="AD5410" s="74">
        <v>5500</v>
      </c>
      <c r="AF5410" s="696">
        <v>0</v>
      </c>
      <c r="AH5410" s="696">
        <f t="shared" si="1034"/>
        <v>5500</v>
      </c>
      <c r="AI5410" s="495"/>
      <c r="AJ5410" s="74">
        <v>0</v>
      </c>
      <c r="AK5410" s="8"/>
      <c r="AL5410" s="74">
        <v>0</v>
      </c>
      <c r="AM5410" s="74"/>
      <c r="AN5410" s="74">
        <v>0</v>
      </c>
      <c r="AO5410" s="696"/>
      <c r="AP5410" s="74">
        <v>0</v>
      </c>
      <c r="AQ5410" s="696"/>
    </row>
    <row r="5411" spans="2:43" ht="18" hidden="1" customHeight="1" x14ac:dyDescent="0.2">
      <c r="B5411" s="4"/>
      <c r="C5411" s="117"/>
      <c r="D5411" s="117"/>
      <c r="E5411" s="117"/>
      <c r="F5411" s="48"/>
      <c r="G5411" s="11"/>
      <c r="H5411" s="117"/>
      <c r="I5411" s="124"/>
      <c r="J5411" s="124"/>
      <c r="K5411" s="144"/>
      <c r="L5411" s="11"/>
      <c r="M5411" s="143"/>
      <c r="N5411" s="42"/>
      <c r="O5411" s="128"/>
      <c r="P5411" s="130"/>
      <c r="Q5411" s="131">
        <v>5</v>
      </c>
      <c r="R5411" s="68"/>
      <c r="S5411" s="35"/>
      <c r="T5411" s="69" t="s">
        <v>48</v>
      </c>
      <c r="U5411" s="92"/>
      <c r="V5411" s="70">
        <f>V5412</f>
        <v>0</v>
      </c>
      <c r="X5411" s="447">
        <f>X5412</f>
        <v>0</v>
      </c>
      <c r="Z5411" s="447">
        <f>Z5412</f>
        <v>0</v>
      </c>
      <c r="AB5411" s="447">
        <f>AB5412</f>
        <v>0</v>
      </c>
      <c r="AD5411" s="447" t="e">
        <f>#REF!</f>
        <v>#REF!</v>
      </c>
      <c r="AF5411" s="447">
        <f>AF5412</f>
        <v>0</v>
      </c>
      <c r="AH5411" s="447" t="e">
        <f t="shared" si="1034"/>
        <v>#REF!</v>
      </c>
      <c r="AI5411" s="8"/>
      <c r="AJ5411" s="447">
        <f>AJ5412</f>
        <v>0</v>
      </c>
      <c r="AK5411" s="71"/>
      <c r="AL5411" s="447">
        <f>AL5412</f>
        <v>0</v>
      </c>
      <c r="AM5411" s="447"/>
      <c r="AN5411" s="447">
        <f>AN5412</f>
        <v>0</v>
      </c>
      <c r="AO5411" s="447"/>
      <c r="AP5411" s="447">
        <f>AP5412</f>
        <v>0</v>
      </c>
      <c r="AQ5411" s="447"/>
    </row>
    <row r="5412" spans="2:43" ht="18" hidden="1" customHeight="1" x14ac:dyDescent="0.2">
      <c r="B5412" s="4"/>
      <c r="C5412" s="117"/>
      <c r="D5412" s="117"/>
      <c r="E5412" s="117"/>
      <c r="F5412" s="48"/>
      <c r="G5412" s="11"/>
      <c r="H5412" s="117"/>
      <c r="I5412" s="124"/>
      <c r="J5412" s="124"/>
      <c r="K5412" s="144"/>
      <c r="L5412" s="11"/>
      <c r="M5412" s="143"/>
      <c r="N5412" s="42"/>
      <c r="O5412" s="128"/>
      <c r="P5412" s="130"/>
      <c r="Q5412" s="130"/>
      <c r="R5412" s="72" t="s">
        <v>3</v>
      </c>
      <c r="S5412" s="181"/>
      <c r="T5412" s="73" t="s">
        <v>551</v>
      </c>
      <c r="V5412" s="74">
        <v>0</v>
      </c>
      <c r="X5412" s="74">
        <v>0</v>
      </c>
      <c r="Z5412" s="74">
        <v>0</v>
      </c>
      <c r="AB5412" s="74">
        <v>0</v>
      </c>
      <c r="AD5412" s="74">
        <v>0</v>
      </c>
      <c r="AF5412" s="74">
        <v>0</v>
      </c>
      <c r="AH5412" s="74">
        <f t="shared" si="1034"/>
        <v>0</v>
      </c>
      <c r="AI5412" s="446"/>
      <c r="AJ5412" s="74">
        <v>0</v>
      </c>
      <c r="AK5412" s="8"/>
      <c r="AL5412" s="74">
        <v>0</v>
      </c>
      <c r="AM5412" s="74"/>
      <c r="AN5412" s="74">
        <v>0</v>
      </c>
      <c r="AO5412" s="74"/>
      <c r="AP5412" s="74">
        <v>0</v>
      </c>
      <c r="AQ5412" s="74"/>
    </row>
    <row r="5413" spans="2:43" ht="18" hidden="1" customHeight="1" x14ac:dyDescent="0.2">
      <c r="B5413" s="4"/>
      <c r="C5413" s="117"/>
      <c r="D5413" s="117"/>
      <c r="E5413" s="117"/>
      <c r="F5413" s="48"/>
      <c r="G5413" s="11"/>
      <c r="H5413" s="117"/>
      <c r="I5413" s="124"/>
      <c r="J5413" s="124"/>
      <c r="K5413" s="144"/>
      <c r="L5413" s="11"/>
      <c r="M5413" s="143"/>
      <c r="N5413" s="42"/>
      <c r="O5413" s="128"/>
      <c r="P5413" s="130"/>
      <c r="Q5413" s="131">
        <v>6</v>
      </c>
      <c r="R5413" s="84"/>
      <c r="S5413" s="250"/>
      <c r="T5413" s="69" t="s">
        <v>19</v>
      </c>
      <c r="U5413" s="92"/>
      <c r="V5413" s="70">
        <f>V5414</f>
        <v>1000</v>
      </c>
      <c r="X5413" s="447">
        <f>X5414</f>
        <v>5000</v>
      </c>
      <c r="Z5413" s="447">
        <f>Z5414</f>
        <v>0</v>
      </c>
      <c r="AB5413" s="447">
        <f>AB5414</f>
        <v>0</v>
      </c>
      <c r="AD5413" s="447">
        <f>AD5414</f>
        <v>0</v>
      </c>
      <c r="AF5413" s="447">
        <f>AF5414</f>
        <v>0</v>
      </c>
      <c r="AH5413" s="447">
        <f t="shared" si="1034"/>
        <v>0</v>
      </c>
      <c r="AI5413" s="8"/>
      <c r="AJ5413" s="447">
        <f>AJ5414</f>
        <v>0</v>
      </c>
      <c r="AK5413" s="71"/>
      <c r="AL5413" s="447">
        <f>AL5414</f>
        <v>0</v>
      </c>
      <c r="AM5413" s="447"/>
      <c r="AN5413" s="447">
        <f>AN5414</f>
        <v>0</v>
      </c>
      <c r="AO5413" s="447"/>
      <c r="AP5413" s="447">
        <f>AP5414</f>
        <v>0</v>
      </c>
      <c r="AQ5413" s="447"/>
    </row>
    <row r="5414" spans="2:43" ht="18" hidden="1" customHeight="1" x14ac:dyDescent="0.25">
      <c r="B5414" s="4"/>
      <c r="C5414" s="117"/>
      <c r="D5414" s="117"/>
      <c r="E5414" s="117"/>
      <c r="F5414" s="48"/>
      <c r="G5414" s="11"/>
      <c r="H5414" s="117"/>
      <c r="I5414" s="124"/>
      <c r="J5414" s="124"/>
      <c r="K5414" s="144"/>
      <c r="L5414" s="11"/>
      <c r="M5414" s="143"/>
      <c r="N5414" s="42"/>
      <c r="O5414" s="128"/>
      <c r="P5414" s="130"/>
      <c r="Q5414" s="130"/>
      <c r="R5414" s="72" t="s">
        <v>3</v>
      </c>
      <c r="S5414" s="181"/>
      <c r="T5414" s="73" t="s">
        <v>243</v>
      </c>
      <c r="V5414" s="497">
        <v>1000</v>
      </c>
      <c r="X5414" s="697">
        <v>5000</v>
      </c>
      <c r="Z5414" s="697">
        <v>0</v>
      </c>
      <c r="AB5414" s="697">
        <v>0</v>
      </c>
      <c r="AD5414" s="696">
        <v>0</v>
      </c>
      <c r="AF5414" s="696">
        <v>0</v>
      </c>
      <c r="AH5414" s="696">
        <f t="shared" si="1034"/>
        <v>0</v>
      </c>
      <c r="AI5414" s="446"/>
      <c r="AJ5414" s="74">
        <v>0</v>
      </c>
      <c r="AK5414" s="8"/>
      <c r="AL5414" s="74">
        <v>0</v>
      </c>
      <c r="AM5414" s="74"/>
      <c r="AN5414" s="74">
        <v>0</v>
      </c>
      <c r="AO5414" s="696"/>
      <c r="AP5414" s="74">
        <v>0</v>
      </c>
      <c r="AQ5414" s="696"/>
    </row>
    <row r="5415" spans="2:43" ht="18" hidden="1" customHeight="1" x14ac:dyDescent="0.2">
      <c r="B5415" s="4"/>
      <c r="C5415" s="117"/>
      <c r="D5415" s="117"/>
      <c r="E5415" s="117"/>
      <c r="F5415" s="48"/>
      <c r="G5415" s="11"/>
      <c r="H5415" s="117"/>
      <c r="I5415" s="124"/>
      <c r="J5415" s="124"/>
      <c r="K5415" s="144"/>
      <c r="L5415" s="11"/>
      <c r="M5415" s="143"/>
      <c r="N5415" s="42"/>
      <c r="O5415" s="128"/>
      <c r="P5415" s="129">
        <v>3</v>
      </c>
      <c r="Q5415" s="129"/>
      <c r="R5415" s="64"/>
      <c r="S5415" s="234"/>
      <c r="T5415" s="65" t="s">
        <v>215</v>
      </c>
      <c r="U5415" s="155"/>
      <c r="V5415" s="66">
        <f>V5416+V5418+V5420</f>
        <v>4000</v>
      </c>
      <c r="X5415" s="66">
        <f>X5416+X5418+X5420</f>
        <v>5500</v>
      </c>
      <c r="Z5415" s="66">
        <f>Z5416+Z5418+Z5420</f>
        <v>920</v>
      </c>
      <c r="AB5415" s="66">
        <f>AB5416+AB5418+AB5420</f>
        <v>200</v>
      </c>
      <c r="AD5415" s="66">
        <f>AD5416+AD5418+AD5420</f>
        <v>200</v>
      </c>
      <c r="AF5415" s="66">
        <f>AF5416+AF5418+AF5420</f>
        <v>0</v>
      </c>
      <c r="AH5415" s="66">
        <f t="shared" si="1034"/>
        <v>200</v>
      </c>
      <c r="AI5415" s="8"/>
      <c r="AJ5415" s="66">
        <f>AJ5416+AJ5418+AJ5420</f>
        <v>0</v>
      </c>
      <c r="AK5415" s="67"/>
      <c r="AL5415" s="66">
        <f>AL5416+AL5418+AL5420</f>
        <v>0</v>
      </c>
      <c r="AM5415" s="66"/>
      <c r="AN5415" s="66">
        <f>AN5416+AN5418+AN5420</f>
        <v>0</v>
      </c>
      <c r="AO5415" s="66"/>
      <c r="AP5415" s="66">
        <f>AP5416+AP5418+AP5420</f>
        <v>0</v>
      </c>
      <c r="AQ5415" s="66"/>
    </row>
    <row r="5416" spans="2:43" ht="18" hidden="1" customHeight="1" x14ac:dyDescent="0.2">
      <c r="B5416" s="4"/>
      <c r="C5416" s="117"/>
      <c r="D5416" s="117"/>
      <c r="E5416" s="117"/>
      <c r="F5416" s="48"/>
      <c r="G5416" s="11"/>
      <c r="H5416" s="117"/>
      <c r="I5416" s="124"/>
      <c r="J5416" s="124"/>
      <c r="K5416" s="144"/>
      <c r="L5416" s="11"/>
      <c r="M5416" s="143"/>
      <c r="N5416" s="42"/>
      <c r="O5416" s="128"/>
      <c r="P5416" s="130"/>
      <c r="Q5416" s="131">
        <v>1</v>
      </c>
      <c r="R5416" s="68"/>
      <c r="S5416" s="35"/>
      <c r="T5416" s="69" t="s">
        <v>20</v>
      </c>
      <c r="U5416" s="92"/>
      <c r="V5416" s="70">
        <f>V5417</f>
        <v>3000</v>
      </c>
      <c r="X5416" s="447">
        <f>X5417</f>
        <v>3000</v>
      </c>
      <c r="Z5416" s="447">
        <f>Z5417</f>
        <v>400</v>
      </c>
      <c r="AB5416" s="447">
        <f>AB5417</f>
        <v>0</v>
      </c>
      <c r="AD5416" s="447">
        <f>AD5417</f>
        <v>0</v>
      </c>
      <c r="AF5416" s="447">
        <f>AF5417</f>
        <v>0</v>
      </c>
      <c r="AH5416" s="447">
        <f t="shared" si="1034"/>
        <v>0</v>
      </c>
      <c r="AI5416" s="67"/>
      <c r="AJ5416" s="447">
        <f>AJ5417</f>
        <v>0</v>
      </c>
      <c r="AK5416" s="71"/>
      <c r="AL5416" s="447">
        <f>AL5417</f>
        <v>0</v>
      </c>
      <c r="AM5416" s="447"/>
      <c r="AN5416" s="447">
        <f>AN5417</f>
        <v>0</v>
      </c>
      <c r="AO5416" s="447"/>
      <c r="AP5416" s="447">
        <f>AP5417</f>
        <v>0</v>
      </c>
      <c r="AQ5416" s="447"/>
    </row>
    <row r="5417" spans="2:43" ht="18" hidden="1" customHeight="1" x14ac:dyDescent="0.25">
      <c r="B5417" s="4"/>
      <c r="C5417" s="117"/>
      <c r="D5417" s="117"/>
      <c r="E5417" s="117"/>
      <c r="F5417" s="48"/>
      <c r="G5417" s="11"/>
      <c r="H5417" s="117"/>
      <c r="I5417" s="124"/>
      <c r="J5417" s="124"/>
      <c r="K5417" s="144"/>
      <c r="L5417" s="11"/>
      <c r="M5417" s="143"/>
      <c r="N5417" s="42"/>
      <c r="O5417" s="128"/>
      <c r="P5417" s="130"/>
      <c r="Q5417" s="131"/>
      <c r="R5417" s="72" t="s">
        <v>3</v>
      </c>
      <c r="S5417" s="181"/>
      <c r="T5417" s="73" t="s">
        <v>20</v>
      </c>
      <c r="V5417" s="497">
        <v>3000</v>
      </c>
      <c r="X5417" s="697">
        <v>3000</v>
      </c>
      <c r="Z5417" s="697">
        <v>400</v>
      </c>
      <c r="AB5417" s="697">
        <v>0</v>
      </c>
      <c r="AD5417" s="696">
        <v>0</v>
      </c>
      <c r="AF5417" s="696">
        <v>0</v>
      </c>
      <c r="AH5417" s="696">
        <f t="shared" si="1034"/>
        <v>0</v>
      </c>
      <c r="AI5417" s="446"/>
      <c r="AJ5417" s="74">
        <v>0</v>
      </c>
      <c r="AK5417" s="8"/>
      <c r="AL5417" s="74">
        <v>0</v>
      </c>
      <c r="AM5417" s="74"/>
      <c r="AN5417" s="74">
        <v>0</v>
      </c>
      <c r="AO5417" s="696"/>
      <c r="AP5417" s="74">
        <v>0</v>
      </c>
      <c r="AQ5417" s="696"/>
    </row>
    <row r="5418" spans="2:43" ht="18" hidden="1" customHeight="1" x14ac:dyDescent="0.2">
      <c r="B5418" s="4"/>
      <c r="C5418" s="117"/>
      <c r="D5418" s="117"/>
      <c r="E5418" s="117"/>
      <c r="F5418" s="48"/>
      <c r="G5418" s="11"/>
      <c r="H5418" s="117"/>
      <c r="I5418" s="124"/>
      <c r="J5418" s="124"/>
      <c r="K5418" s="144"/>
      <c r="L5418" s="11"/>
      <c r="M5418" s="143"/>
      <c r="N5418" s="42"/>
      <c r="O5418" s="128"/>
      <c r="P5418" s="130"/>
      <c r="Q5418" s="131">
        <v>2</v>
      </c>
      <c r="R5418" s="68"/>
      <c r="S5418" s="35"/>
      <c r="T5418" s="69" t="s">
        <v>21</v>
      </c>
      <c r="U5418" s="92"/>
      <c r="V5418" s="70">
        <f>V5419</f>
        <v>1000</v>
      </c>
      <c r="X5418" s="447">
        <f>X5419</f>
        <v>1500</v>
      </c>
      <c r="Z5418" s="447">
        <f>Z5419</f>
        <v>230</v>
      </c>
      <c r="AB5418" s="447">
        <f>AB5419</f>
        <v>200</v>
      </c>
      <c r="AD5418" s="447">
        <f>AD5419</f>
        <v>200</v>
      </c>
      <c r="AF5418" s="447">
        <f>AF5419</f>
        <v>0</v>
      </c>
      <c r="AH5418" s="447">
        <f t="shared" si="1034"/>
        <v>200</v>
      </c>
      <c r="AI5418" s="8"/>
      <c r="AJ5418" s="447">
        <f>AJ5419</f>
        <v>0</v>
      </c>
      <c r="AK5418" s="71"/>
      <c r="AL5418" s="447">
        <f>AL5419</f>
        <v>0</v>
      </c>
      <c r="AM5418" s="447"/>
      <c r="AN5418" s="447">
        <f>AN5419</f>
        <v>0</v>
      </c>
      <c r="AO5418" s="447"/>
      <c r="AP5418" s="447">
        <f>AP5419</f>
        <v>0</v>
      </c>
      <c r="AQ5418" s="447"/>
    </row>
    <row r="5419" spans="2:43" ht="18" hidden="1" customHeight="1" x14ac:dyDescent="0.25">
      <c r="B5419" s="4"/>
      <c r="C5419" s="117"/>
      <c r="D5419" s="117"/>
      <c r="E5419" s="117"/>
      <c r="F5419" s="48"/>
      <c r="G5419" s="11"/>
      <c r="H5419" s="117"/>
      <c r="I5419" s="124"/>
      <c r="J5419" s="124"/>
      <c r="K5419" s="144"/>
      <c r="L5419" s="11"/>
      <c r="M5419" s="143"/>
      <c r="N5419" s="42"/>
      <c r="O5419" s="128"/>
      <c r="P5419" s="130"/>
      <c r="Q5419" s="130"/>
      <c r="R5419" s="72" t="s">
        <v>3</v>
      </c>
      <c r="S5419" s="181"/>
      <c r="T5419" s="73" t="s">
        <v>21</v>
      </c>
      <c r="V5419" s="497">
        <v>1000</v>
      </c>
      <c r="X5419" s="697">
        <v>1500</v>
      </c>
      <c r="Z5419" s="697">
        <v>230</v>
      </c>
      <c r="AB5419" s="74">
        <v>200</v>
      </c>
      <c r="AD5419" s="696">
        <v>200</v>
      </c>
      <c r="AF5419" s="696">
        <v>0</v>
      </c>
      <c r="AH5419" s="696">
        <f t="shared" si="1034"/>
        <v>200</v>
      </c>
      <c r="AI5419" s="446"/>
      <c r="AJ5419" s="74">
        <v>0</v>
      </c>
      <c r="AK5419" s="8"/>
      <c r="AL5419" s="74">
        <v>0</v>
      </c>
      <c r="AM5419" s="74"/>
      <c r="AN5419" s="74">
        <v>0</v>
      </c>
      <c r="AO5419" s="696"/>
      <c r="AP5419" s="74">
        <v>0</v>
      </c>
      <c r="AQ5419" s="696"/>
    </row>
    <row r="5420" spans="2:43" ht="18" hidden="1" customHeight="1" x14ac:dyDescent="0.2">
      <c r="B5420" s="4"/>
      <c r="C5420" s="117"/>
      <c r="D5420" s="117"/>
      <c r="E5420" s="117"/>
      <c r="F5420" s="48"/>
      <c r="G5420" s="11"/>
      <c r="H5420" s="117"/>
      <c r="I5420" s="124"/>
      <c r="J5420" s="124"/>
      <c r="K5420" s="144"/>
      <c r="L5420" s="11"/>
      <c r="M5420" s="143"/>
      <c r="N5420" s="42"/>
      <c r="O5420" s="128"/>
      <c r="P5420" s="130"/>
      <c r="Q5420" s="131">
        <v>3</v>
      </c>
      <c r="R5420" s="68"/>
      <c r="S5420" s="35"/>
      <c r="T5420" s="69" t="s">
        <v>22</v>
      </c>
      <c r="U5420" s="92"/>
      <c r="V5420" s="70">
        <f>V5421</f>
        <v>0</v>
      </c>
      <c r="X5420" s="447">
        <f>X5421</f>
        <v>1000</v>
      </c>
      <c r="Z5420" s="447">
        <f>Z5421</f>
        <v>290</v>
      </c>
      <c r="AB5420" s="447">
        <f>AB5421</f>
        <v>0</v>
      </c>
      <c r="AD5420" s="447">
        <f>AD5421</f>
        <v>0</v>
      </c>
      <c r="AF5420" s="447">
        <f>AF5421</f>
        <v>0</v>
      </c>
      <c r="AH5420" s="447">
        <f t="shared" si="1034"/>
        <v>0</v>
      </c>
      <c r="AI5420" s="8"/>
      <c r="AJ5420" s="447">
        <f>AJ5421</f>
        <v>0</v>
      </c>
      <c r="AK5420" s="71"/>
      <c r="AL5420" s="447">
        <f>AL5421</f>
        <v>0</v>
      </c>
      <c r="AM5420" s="447"/>
      <c r="AN5420" s="447">
        <f>AN5421</f>
        <v>0</v>
      </c>
      <c r="AO5420" s="447"/>
      <c r="AP5420" s="447">
        <f>AP5421</f>
        <v>0</v>
      </c>
      <c r="AQ5420" s="447"/>
    </row>
    <row r="5421" spans="2:43" ht="18" hidden="1" customHeight="1" x14ac:dyDescent="0.2">
      <c r="B5421" s="4"/>
      <c r="C5421" s="117"/>
      <c r="D5421" s="117"/>
      <c r="E5421" s="117"/>
      <c r="F5421" s="48"/>
      <c r="G5421" s="11"/>
      <c r="H5421" s="117"/>
      <c r="I5421" s="124"/>
      <c r="J5421" s="124"/>
      <c r="K5421" s="144"/>
      <c r="L5421" s="11"/>
      <c r="M5421" s="143"/>
      <c r="N5421" s="42"/>
      <c r="O5421" s="128"/>
      <c r="P5421" s="130"/>
      <c r="Q5421" s="130"/>
      <c r="R5421" s="72" t="s">
        <v>3</v>
      </c>
      <c r="S5421" s="181"/>
      <c r="T5421" s="73" t="s">
        <v>22</v>
      </c>
      <c r="V5421" s="74">
        <v>0</v>
      </c>
      <c r="X5421" s="74">
        <v>1000</v>
      </c>
      <c r="Z5421" s="74">
        <v>290</v>
      </c>
      <c r="AB5421" s="74">
        <v>0</v>
      </c>
      <c r="AD5421" s="74">
        <v>0</v>
      </c>
      <c r="AF5421" s="74">
        <v>0</v>
      </c>
      <c r="AH5421" s="74">
        <f t="shared" si="1034"/>
        <v>0</v>
      </c>
      <c r="AI5421" s="446"/>
      <c r="AJ5421" s="74">
        <v>0</v>
      </c>
      <c r="AK5421" s="8"/>
      <c r="AL5421" s="74">
        <v>0</v>
      </c>
      <c r="AM5421" s="74"/>
      <c r="AN5421" s="74">
        <v>0</v>
      </c>
      <c r="AO5421" s="74"/>
      <c r="AP5421" s="74">
        <v>0</v>
      </c>
      <c r="AQ5421" s="74"/>
    </row>
    <row r="5422" spans="2:43" ht="18" hidden="1" customHeight="1" x14ac:dyDescent="0.2">
      <c r="B5422" s="4"/>
      <c r="C5422" s="117"/>
      <c r="D5422" s="117"/>
      <c r="E5422" s="117"/>
      <c r="F5422" s="48"/>
      <c r="G5422" s="11"/>
      <c r="H5422" s="117"/>
      <c r="I5422" s="124"/>
      <c r="J5422" s="124"/>
      <c r="K5422" s="144"/>
      <c r="L5422" s="11"/>
      <c r="M5422" s="143"/>
      <c r="N5422" s="42"/>
      <c r="O5422" s="128"/>
      <c r="P5422" s="129">
        <v>5</v>
      </c>
      <c r="Q5422" s="129"/>
      <c r="R5422" s="64"/>
      <c r="S5422" s="234"/>
      <c r="T5422" s="65" t="s">
        <v>24</v>
      </c>
      <c r="U5422" s="155"/>
      <c r="V5422" s="66">
        <f>V5423+V5425</f>
        <v>1000</v>
      </c>
      <c r="X5422" s="66">
        <f>X5423+X5425</f>
        <v>1000</v>
      </c>
      <c r="Z5422" s="66">
        <f>Z5423+Z5425</f>
        <v>200</v>
      </c>
      <c r="AB5422" s="66">
        <f>AB5423+AB5425</f>
        <v>0</v>
      </c>
      <c r="AD5422" s="66">
        <f>AD5423+AD5425</f>
        <v>0</v>
      </c>
      <c r="AF5422" s="66">
        <f>AF5423+AF5425</f>
        <v>0</v>
      </c>
      <c r="AH5422" s="66">
        <f t="shared" si="1034"/>
        <v>0</v>
      </c>
      <c r="AI5422" s="8"/>
      <c r="AJ5422" s="66">
        <f>AJ5423+AJ5425</f>
        <v>0</v>
      </c>
      <c r="AK5422" s="67"/>
      <c r="AL5422" s="66">
        <f>AL5423+AL5425</f>
        <v>0</v>
      </c>
      <c r="AM5422" s="66"/>
      <c r="AN5422" s="66">
        <f>AN5423+AN5425</f>
        <v>0</v>
      </c>
      <c r="AO5422" s="66"/>
      <c r="AP5422" s="66">
        <f>AP5423+AP5425</f>
        <v>0</v>
      </c>
      <c r="AQ5422" s="66"/>
    </row>
    <row r="5423" spans="2:43" ht="18" hidden="1" customHeight="1" x14ac:dyDescent="0.2">
      <c r="B5423" s="4"/>
      <c r="C5423" s="117"/>
      <c r="D5423" s="117"/>
      <c r="E5423" s="117"/>
      <c r="F5423" s="48"/>
      <c r="G5423" s="11"/>
      <c r="H5423" s="117"/>
      <c r="I5423" s="124"/>
      <c r="J5423" s="124"/>
      <c r="K5423" s="144"/>
      <c r="L5423" s="11"/>
      <c r="M5423" s="143"/>
      <c r="N5423" s="42"/>
      <c r="O5423" s="128"/>
      <c r="P5423" s="130"/>
      <c r="Q5423" s="131">
        <v>2</v>
      </c>
      <c r="R5423" s="68"/>
      <c r="S5423" s="35"/>
      <c r="T5423" s="69" t="s">
        <v>25</v>
      </c>
      <c r="U5423" s="92"/>
      <c r="V5423" s="70">
        <f>V5424</f>
        <v>1000</v>
      </c>
      <c r="X5423" s="447">
        <f>X5424</f>
        <v>1000</v>
      </c>
      <c r="Z5423" s="447">
        <f>Z5424</f>
        <v>200</v>
      </c>
      <c r="AB5423" s="447">
        <f>AB5424</f>
        <v>0</v>
      </c>
      <c r="AD5423" s="447">
        <f>AD5424</f>
        <v>0</v>
      </c>
      <c r="AF5423" s="447">
        <f>AF5424</f>
        <v>0</v>
      </c>
      <c r="AH5423" s="447">
        <f t="shared" si="1034"/>
        <v>0</v>
      </c>
      <c r="AI5423" s="67"/>
      <c r="AJ5423" s="447">
        <f>AJ5424</f>
        <v>0</v>
      </c>
      <c r="AK5423" s="71"/>
      <c r="AL5423" s="447">
        <f>AL5424</f>
        <v>0</v>
      </c>
      <c r="AM5423" s="447"/>
      <c r="AN5423" s="447">
        <f>AN5424</f>
        <v>0</v>
      </c>
      <c r="AO5423" s="447"/>
      <c r="AP5423" s="447">
        <f>AP5424</f>
        <v>0</v>
      </c>
      <c r="AQ5423" s="447"/>
    </row>
    <row r="5424" spans="2:43" ht="18" hidden="1" customHeight="1" x14ac:dyDescent="0.25">
      <c r="B5424" s="4"/>
      <c r="C5424" s="117"/>
      <c r="D5424" s="117"/>
      <c r="E5424" s="117"/>
      <c r="F5424" s="48"/>
      <c r="G5424" s="11"/>
      <c r="H5424" s="117"/>
      <c r="I5424" s="124"/>
      <c r="J5424" s="124"/>
      <c r="K5424" s="144"/>
      <c r="L5424" s="11"/>
      <c r="M5424" s="143"/>
      <c r="N5424" s="42"/>
      <c r="O5424" s="128"/>
      <c r="P5424" s="130"/>
      <c r="Q5424" s="130"/>
      <c r="R5424" s="72" t="s">
        <v>0</v>
      </c>
      <c r="S5424" s="181"/>
      <c r="T5424" s="73" t="s">
        <v>221</v>
      </c>
      <c r="V5424" s="529">
        <v>1000</v>
      </c>
      <c r="X5424" s="774">
        <v>1000</v>
      </c>
      <c r="Z5424" s="774">
        <v>200</v>
      </c>
      <c r="AB5424" s="774">
        <v>0</v>
      </c>
      <c r="AD5424" s="696">
        <v>0</v>
      </c>
      <c r="AF5424" s="696">
        <v>0</v>
      </c>
      <c r="AH5424" s="696">
        <f t="shared" si="1034"/>
        <v>0</v>
      </c>
      <c r="AI5424" s="446"/>
      <c r="AJ5424" s="74">
        <v>0</v>
      </c>
      <c r="AK5424" s="8"/>
      <c r="AL5424" s="74">
        <v>0</v>
      </c>
      <c r="AM5424" s="74"/>
      <c r="AN5424" s="74">
        <v>0</v>
      </c>
      <c r="AO5424" s="696"/>
      <c r="AP5424" s="74">
        <v>0</v>
      </c>
      <c r="AQ5424" s="696"/>
    </row>
    <row r="5425" spans="2:43" ht="18" hidden="1" customHeight="1" x14ac:dyDescent="0.2">
      <c r="B5425" s="4"/>
      <c r="C5425" s="117"/>
      <c r="D5425" s="117"/>
      <c r="E5425" s="117"/>
      <c r="F5425" s="48"/>
      <c r="G5425" s="11"/>
      <c r="H5425" s="117"/>
      <c r="I5425" s="124"/>
      <c r="J5425" s="124"/>
      <c r="K5425" s="144"/>
      <c r="L5425" s="11"/>
      <c r="M5425" s="143"/>
      <c r="N5425" s="42"/>
      <c r="O5425" s="128"/>
      <c r="P5425" s="130"/>
      <c r="Q5425" s="131">
        <v>9</v>
      </c>
      <c r="R5425" s="68"/>
      <c r="S5425" s="35"/>
      <c r="T5425" s="69" t="s">
        <v>34</v>
      </c>
      <c r="U5425" s="92"/>
      <c r="V5425" s="70">
        <f>V5426</f>
        <v>0</v>
      </c>
      <c r="X5425" s="447">
        <f>X5426</f>
        <v>0</v>
      </c>
      <c r="Z5425" s="447">
        <f>Z5426</f>
        <v>0</v>
      </c>
      <c r="AB5425" s="447">
        <f>AB5426</f>
        <v>0</v>
      </c>
      <c r="AD5425" s="447">
        <f>AD5426</f>
        <v>0</v>
      </c>
      <c r="AF5425" s="447">
        <f>AF5426</f>
        <v>0</v>
      </c>
      <c r="AH5425" s="447">
        <f t="shared" si="1034"/>
        <v>0</v>
      </c>
      <c r="AI5425" s="8"/>
      <c r="AJ5425" s="447">
        <f>AJ5426</f>
        <v>0</v>
      </c>
      <c r="AK5425" s="71"/>
      <c r="AL5425" s="447">
        <f>AL5426</f>
        <v>0</v>
      </c>
      <c r="AM5425" s="447"/>
      <c r="AN5425" s="447">
        <f>AN5426</f>
        <v>0</v>
      </c>
      <c r="AO5425" s="447"/>
      <c r="AP5425" s="447">
        <f>AP5426</f>
        <v>0</v>
      </c>
      <c r="AQ5425" s="447"/>
    </row>
    <row r="5426" spans="2:43" ht="18" hidden="1" customHeight="1" x14ac:dyDescent="0.2">
      <c r="B5426" s="4"/>
      <c r="C5426" s="117"/>
      <c r="D5426" s="117"/>
      <c r="E5426" s="117"/>
      <c r="F5426" s="48"/>
      <c r="G5426" s="11"/>
      <c r="H5426" s="117"/>
      <c r="I5426" s="124"/>
      <c r="J5426" s="124"/>
      <c r="K5426" s="144"/>
      <c r="L5426" s="11"/>
      <c r="M5426" s="143"/>
      <c r="N5426" s="42"/>
      <c r="O5426" s="128"/>
      <c r="P5426" s="130"/>
      <c r="Q5426" s="130"/>
      <c r="R5426" s="72">
        <v>3</v>
      </c>
      <c r="S5426" s="181"/>
      <c r="T5426" s="73" t="s">
        <v>436</v>
      </c>
      <c r="V5426" s="74">
        <v>0</v>
      </c>
      <c r="X5426" s="74">
        <v>0</v>
      </c>
      <c r="Z5426" s="74">
        <v>0</v>
      </c>
      <c r="AB5426" s="74">
        <v>0</v>
      </c>
      <c r="AD5426" s="74">
        <v>0</v>
      </c>
      <c r="AF5426" s="74">
        <v>0</v>
      </c>
      <c r="AH5426" s="74">
        <f t="shared" si="1034"/>
        <v>0</v>
      </c>
      <c r="AI5426" s="446"/>
      <c r="AJ5426" s="74">
        <v>0</v>
      </c>
      <c r="AK5426" s="8"/>
      <c r="AL5426" s="74">
        <v>0</v>
      </c>
      <c r="AM5426" s="74"/>
      <c r="AN5426" s="74">
        <v>0</v>
      </c>
      <c r="AO5426" s="74"/>
      <c r="AP5426" s="74">
        <v>0</v>
      </c>
      <c r="AQ5426" s="74"/>
    </row>
    <row r="5427" spans="2:43" ht="18" hidden="1" customHeight="1" x14ac:dyDescent="0.2">
      <c r="B5427" s="4"/>
      <c r="C5427" s="117"/>
      <c r="D5427" s="117"/>
      <c r="E5427" s="117"/>
      <c r="F5427" s="48"/>
      <c r="G5427" s="11"/>
      <c r="H5427" s="117"/>
      <c r="I5427" s="124"/>
      <c r="J5427" s="124"/>
      <c r="K5427" s="144"/>
      <c r="L5427" s="11"/>
      <c r="M5427" s="143"/>
      <c r="N5427" s="42"/>
      <c r="O5427" s="128"/>
      <c r="P5427" s="129">
        <v>7</v>
      </c>
      <c r="Q5427" s="129"/>
      <c r="R5427" s="64"/>
      <c r="S5427" s="234"/>
      <c r="T5427" s="65" t="s">
        <v>343</v>
      </c>
      <c r="U5427" s="155"/>
      <c r="V5427" s="66">
        <f>V5431+V5428</f>
        <v>500</v>
      </c>
      <c r="X5427" s="66">
        <f>X5431+X5428</f>
        <v>500</v>
      </c>
      <c r="Z5427" s="66">
        <f>Z5431+Z5428</f>
        <v>0</v>
      </c>
      <c r="AB5427" s="66">
        <f>AB5431+AB5428</f>
        <v>0</v>
      </c>
      <c r="AD5427" s="66">
        <f>AD5431+AD5428</f>
        <v>0</v>
      </c>
      <c r="AF5427" s="66">
        <f>AF5431+AF5428</f>
        <v>0</v>
      </c>
      <c r="AH5427" s="66">
        <f t="shared" si="1034"/>
        <v>0</v>
      </c>
      <c r="AI5427" s="8"/>
      <c r="AJ5427" s="66">
        <f>AJ5431+AJ5428</f>
        <v>0</v>
      </c>
      <c r="AK5427" s="67"/>
      <c r="AL5427" s="66">
        <f>AL5431+AL5428</f>
        <v>0</v>
      </c>
      <c r="AM5427" s="66"/>
      <c r="AN5427" s="66">
        <f>AN5431+AN5428</f>
        <v>0</v>
      </c>
      <c r="AO5427" s="66"/>
      <c r="AP5427" s="66">
        <f>AP5431+AP5428</f>
        <v>0</v>
      </c>
      <c r="AQ5427" s="66"/>
    </row>
    <row r="5428" spans="2:43" ht="18" hidden="1" customHeight="1" x14ac:dyDescent="0.2">
      <c r="B5428" s="4"/>
      <c r="C5428" s="117"/>
      <c r="D5428" s="117"/>
      <c r="E5428" s="117"/>
      <c r="F5428" s="48"/>
      <c r="G5428" s="11"/>
      <c r="H5428" s="117"/>
      <c r="I5428" s="124"/>
      <c r="J5428" s="124"/>
      <c r="K5428" s="144"/>
      <c r="L5428" s="11"/>
      <c r="M5428" s="143"/>
      <c r="N5428" s="42"/>
      <c r="O5428" s="128"/>
      <c r="P5428" s="130"/>
      <c r="Q5428" s="131">
        <v>1</v>
      </c>
      <c r="R5428" s="68"/>
      <c r="S5428" s="35"/>
      <c r="T5428" s="69" t="s">
        <v>485</v>
      </c>
      <c r="U5428" s="92"/>
      <c r="V5428" s="70">
        <f>V5430+V5429</f>
        <v>0</v>
      </c>
      <c r="X5428" s="447">
        <f>X5430+X5429</f>
        <v>0</v>
      </c>
      <c r="Z5428" s="447">
        <f>Z5430+Z5429</f>
        <v>0</v>
      </c>
      <c r="AB5428" s="447">
        <f>AB5430+AB5429</f>
        <v>0</v>
      </c>
      <c r="AD5428" s="447">
        <f>AD5430+AD5429</f>
        <v>0</v>
      </c>
      <c r="AF5428" s="447">
        <f>AF5430+AF5429</f>
        <v>0</v>
      </c>
      <c r="AH5428" s="447">
        <f t="shared" si="1034"/>
        <v>0</v>
      </c>
      <c r="AI5428" s="67"/>
      <c r="AJ5428" s="447">
        <f>AJ5430+AJ5429</f>
        <v>0</v>
      </c>
      <c r="AK5428" s="71"/>
      <c r="AL5428" s="447">
        <f>AL5430+AL5429</f>
        <v>0</v>
      </c>
      <c r="AM5428" s="447"/>
      <c r="AN5428" s="447">
        <f>AN5430+AN5429</f>
        <v>0</v>
      </c>
      <c r="AO5428" s="447"/>
      <c r="AP5428" s="447">
        <f>AP5430+AP5429</f>
        <v>0</v>
      </c>
      <c r="AQ5428" s="447"/>
    </row>
    <row r="5429" spans="2:43" ht="18" hidden="1" customHeight="1" x14ac:dyDescent="0.2">
      <c r="B5429" s="4"/>
      <c r="C5429" s="117"/>
      <c r="D5429" s="117"/>
      <c r="E5429" s="117"/>
      <c r="F5429" s="48"/>
      <c r="G5429" s="11"/>
      <c r="H5429" s="117"/>
      <c r="I5429" s="124"/>
      <c r="J5429" s="124"/>
      <c r="K5429" s="144"/>
      <c r="L5429" s="11"/>
      <c r="M5429" s="143"/>
      <c r="N5429" s="42"/>
      <c r="O5429" s="128"/>
      <c r="P5429" s="130"/>
      <c r="Q5429" s="130"/>
      <c r="R5429" s="86">
        <v>1</v>
      </c>
      <c r="S5429" s="20"/>
      <c r="T5429" s="73" t="s">
        <v>256</v>
      </c>
      <c r="V5429" s="74">
        <v>0</v>
      </c>
      <c r="X5429" s="74">
        <v>0</v>
      </c>
      <c r="Z5429" s="74">
        <v>0</v>
      </c>
      <c r="AB5429" s="74">
        <v>0</v>
      </c>
      <c r="AD5429" s="74">
        <v>0</v>
      </c>
      <c r="AF5429" s="74">
        <v>0</v>
      </c>
      <c r="AH5429" s="74">
        <f t="shared" si="1034"/>
        <v>0</v>
      </c>
      <c r="AI5429" s="446"/>
      <c r="AJ5429" s="74">
        <v>0</v>
      </c>
      <c r="AK5429" s="8"/>
      <c r="AL5429" s="74">
        <v>0</v>
      </c>
      <c r="AM5429" s="74"/>
      <c r="AN5429" s="74">
        <v>0</v>
      </c>
      <c r="AO5429" s="74"/>
      <c r="AP5429" s="74">
        <v>0</v>
      </c>
      <c r="AQ5429" s="74"/>
    </row>
    <row r="5430" spans="2:43" ht="18" hidden="1" customHeight="1" x14ac:dyDescent="0.2">
      <c r="B5430" s="4"/>
      <c r="C5430" s="117"/>
      <c r="D5430" s="117"/>
      <c r="E5430" s="117"/>
      <c r="F5430" s="48"/>
      <c r="G5430" s="11"/>
      <c r="H5430" s="117"/>
      <c r="I5430" s="124"/>
      <c r="J5430" s="124"/>
      <c r="K5430" s="144"/>
      <c r="L5430" s="11"/>
      <c r="M5430" s="143"/>
      <c r="N5430" s="42"/>
      <c r="O5430" s="128"/>
      <c r="P5430" s="130"/>
      <c r="Q5430" s="131"/>
      <c r="R5430" s="72" t="s">
        <v>0</v>
      </c>
      <c r="S5430" s="181"/>
      <c r="T5430" s="73" t="s">
        <v>486</v>
      </c>
      <c r="V5430" s="74">
        <v>0</v>
      </c>
      <c r="X5430" s="74">
        <v>0</v>
      </c>
      <c r="Z5430" s="74">
        <v>0</v>
      </c>
      <c r="AB5430" s="74">
        <v>0</v>
      </c>
      <c r="AD5430" s="74">
        <v>0</v>
      </c>
      <c r="AF5430" s="74">
        <v>0</v>
      </c>
      <c r="AH5430" s="74">
        <f t="shared" si="1034"/>
        <v>0</v>
      </c>
      <c r="AI5430" s="8"/>
      <c r="AJ5430" s="74">
        <v>0</v>
      </c>
      <c r="AK5430" s="8"/>
      <c r="AL5430" s="74">
        <v>0</v>
      </c>
      <c r="AM5430" s="74"/>
      <c r="AN5430" s="74">
        <v>0</v>
      </c>
      <c r="AO5430" s="74"/>
      <c r="AP5430" s="74">
        <v>0</v>
      </c>
      <c r="AQ5430" s="74"/>
    </row>
    <row r="5431" spans="2:43" ht="18" hidden="1" customHeight="1" x14ac:dyDescent="0.2">
      <c r="B5431" s="4"/>
      <c r="C5431" s="117"/>
      <c r="D5431" s="117"/>
      <c r="E5431" s="117"/>
      <c r="F5431" s="48"/>
      <c r="G5431" s="11"/>
      <c r="H5431" s="117"/>
      <c r="I5431" s="124"/>
      <c r="J5431" s="124"/>
      <c r="K5431" s="144"/>
      <c r="L5431" s="11"/>
      <c r="M5431" s="143"/>
      <c r="N5431" s="42"/>
      <c r="O5431" s="128"/>
      <c r="P5431" s="130"/>
      <c r="Q5431" s="131">
        <v>3</v>
      </c>
      <c r="R5431" s="68"/>
      <c r="S5431" s="35"/>
      <c r="T5431" s="69" t="s">
        <v>224</v>
      </c>
      <c r="U5431" s="92"/>
      <c r="V5431" s="70">
        <f>V5432</f>
        <v>500</v>
      </c>
      <c r="X5431" s="447">
        <f>X5432</f>
        <v>500</v>
      </c>
      <c r="Z5431" s="447">
        <f>Z5432</f>
        <v>0</v>
      </c>
      <c r="AB5431" s="447">
        <f>AB5432</f>
        <v>0</v>
      </c>
      <c r="AD5431" s="447">
        <f>AD5432</f>
        <v>0</v>
      </c>
      <c r="AF5431" s="447">
        <f>AF5432</f>
        <v>0</v>
      </c>
      <c r="AH5431" s="447">
        <f t="shared" si="1034"/>
        <v>0</v>
      </c>
      <c r="AI5431" s="8"/>
      <c r="AJ5431" s="447">
        <f>AJ5432</f>
        <v>0</v>
      </c>
      <c r="AK5431" s="71"/>
      <c r="AL5431" s="447">
        <f>AL5432</f>
        <v>0</v>
      </c>
      <c r="AM5431" s="447"/>
      <c r="AN5431" s="447">
        <f>AN5432</f>
        <v>0</v>
      </c>
      <c r="AO5431" s="447"/>
      <c r="AP5431" s="447">
        <f>AP5432</f>
        <v>0</v>
      </c>
      <c r="AQ5431" s="447"/>
    </row>
    <row r="5432" spans="2:43" ht="18" hidden="1" customHeight="1" x14ac:dyDescent="0.25">
      <c r="B5432" s="4"/>
      <c r="C5432" s="117"/>
      <c r="D5432" s="117"/>
      <c r="E5432" s="117"/>
      <c r="F5432" s="48"/>
      <c r="G5432" s="11"/>
      <c r="H5432" s="117"/>
      <c r="I5432" s="124"/>
      <c r="J5432" s="124"/>
      <c r="K5432" s="144"/>
      <c r="L5432" s="11"/>
      <c r="M5432" s="143"/>
      <c r="N5432" s="42"/>
      <c r="O5432" s="128"/>
      <c r="P5432" s="130"/>
      <c r="Q5432" s="131"/>
      <c r="R5432" s="72" t="s">
        <v>0</v>
      </c>
      <c r="S5432" s="181"/>
      <c r="T5432" s="73" t="s">
        <v>53</v>
      </c>
      <c r="V5432" s="555">
        <v>500</v>
      </c>
      <c r="X5432" s="775">
        <v>500</v>
      </c>
      <c r="Z5432" s="775">
        <v>0</v>
      </c>
      <c r="AB5432" s="775">
        <v>0</v>
      </c>
      <c r="AD5432" s="696">
        <v>0</v>
      </c>
      <c r="AF5432" s="696">
        <v>0</v>
      </c>
      <c r="AH5432" s="696">
        <f t="shared" si="1034"/>
        <v>0</v>
      </c>
      <c r="AI5432" s="446"/>
      <c r="AJ5432" s="74">
        <v>0</v>
      </c>
      <c r="AK5432" s="8"/>
      <c r="AL5432" s="74">
        <v>0</v>
      </c>
      <c r="AM5432" s="74"/>
      <c r="AN5432" s="74">
        <v>0</v>
      </c>
      <c r="AO5432" s="696"/>
      <c r="AP5432" s="74">
        <v>0</v>
      </c>
      <c r="AQ5432" s="696"/>
    </row>
    <row r="5433" spans="2:43" ht="18" hidden="1" customHeight="1" x14ac:dyDescent="0.2">
      <c r="B5433" s="4"/>
      <c r="C5433" s="117"/>
      <c r="D5433" s="117"/>
      <c r="E5433" s="117"/>
      <c r="F5433" s="48"/>
      <c r="G5433" s="11"/>
      <c r="H5433" s="117"/>
      <c r="I5433" s="124"/>
      <c r="J5433" s="124"/>
      <c r="K5433" s="144"/>
      <c r="L5433" s="11"/>
      <c r="M5433" s="143"/>
      <c r="N5433" s="42"/>
      <c r="O5433" s="128"/>
      <c r="P5433" s="129">
        <v>8</v>
      </c>
      <c r="Q5433" s="129"/>
      <c r="R5433" s="64"/>
      <c r="S5433" s="234"/>
      <c r="T5433" s="65" t="s">
        <v>338</v>
      </c>
      <c r="U5433" s="155"/>
      <c r="V5433" s="66">
        <f>V5434</f>
        <v>0</v>
      </c>
      <c r="X5433" s="66">
        <f>X5434</f>
        <v>0</v>
      </c>
      <c r="Z5433" s="66">
        <f>Z5434</f>
        <v>0</v>
      </c>
      <c r="AB5433" s="66">
        <f>AB5434</f>
        <v>0</v>
      </c>
      <c r="AD5433" s="66">
        <f>AD5434</f>
        <v>0</v>
      </c>
      <c r="AF5433" s="66">
        <f>AF5434</f>
        <v>0</v>
      </c>
      <c r="AH5433" s="66">
        <f t="shared" si="1034"/>
        <v>0</v>
      </c>
      <c r="AI5433" s="8"/>
      <c r="AJ5433" s="66">
        <f>AJ5434</f>
        <v>0</v>
      </c>
      <c r="AK5433" s="67"/>
      <c r="AL5433" s="66">
        <f t="shared" ref="AL5433:AP5434" si="1036">AL5434</f>
        <v>0</v>
      </c>
      <c r="AM5433" s="66"/>
      <c r="AN5433" s="66">
        <f t="shared" si="1036"/>
        <v>0</v>
      </c>
      <c r="AO5433" s="66"/>
      <c r="AP5433" s="66">
        <f t="shared" si="1036"/>
        <v>0</v>
      </c>
      <c r="AQ5433" s="66"/>
    </row>
    <row r="5434" spans="2:43" ht="18" hidden="1" customHeight="1" x14ac:dyDescent="0.2">
      <c r="B5434" s="4"/>
      <c r="C5434" s="117"/>
      <c r="D5434" s="117"/>
      <c r="E5434" s="117"/>
      <c r="F5434" s="48"/>
      <c r="G5434" s="11"/>
      <c r="H5434" s="117"/>
      <c r="I5434" s="124"/>
      <c r="J5434" s="124"/>
      <c r="K5434" s="144"/>
      <c r="L5434" s="11"/>
      <c r="M5434" s="143"/>
      <c r="N5434" s="42"/>
      <c r="O5434" s="128"/>
      <c r="P5434" s="130"/>
      <c r="Q5434" s="131">
        <v>1</v>
      </c>
      <c r="R5434" s="68"/>
      <c r="S5434" s="35"/>
      <c r="T5434" s="450" t="s">
        <v>87</v>
      </c>
      <c r="U5434" s="92"/>
      <c r="V5434" s="70">
        <f>V5435</f>
        <v>0</v>
      </c>
      <c r="X5434" s="447">
        <f>X5435</f>
        <v>0</v>
      </c>
      <c r="Z5434" s="447">
        <f>Z5435</f>
        <v>0</v>
      </c>
      <c r="AB5434" s="447">
        <f>AB5435</f>
        <v>0</v>
      </c>
      <c r="AD5434" s="447">
        <f>AD5435</f>
        <v>0</v>
      </c>
      <c r="AF5434" s="447">
        <f>AF5435</f>
        <v>0</v>
      </c>
      <c r="AH5434" s="447">
        <f t="shared" si="1034"/>
        <v>0</v>
      </c>
      <c r="AI5434" s="67"/>
      <c r="AJ5434" s="447">
        <f>AJ5435</f>
        <v>0</v>
      </c>
      <c r="AK5434" s="71"/>
      <c r="AL5434" s="447">
        <f t="shared" si="1036"/>
        <v>0</v>
      </c>
      <c r="AM5434" s="447"/>
      <c r="AN5434" s="447">
        <f t="shared" si="1036"/>
        <v>0</v>
      </c>
      <c r="AO5434" s="447"/>
      <c r="AP5434" s="447">
        <f t="shared" si="1036"/>
        <v>0</v>
      </c>
      <c r="AQ5434" s="447"/>
    </row>
    <row r="5435" spans="2:43" ht="18" hidden="1" customHeight="1" x14ac:dyDescent="0.2">
      <c r="B5435" s="4"/>
      <c r="C5435" s="117"/>
      <c r="D5435" s="117"/>
      <c r="E5435" s="117"/>
      <c r="F5435" s="48"/>
      <c r="G5435" s="11"/>
      <c r="H5435" s="117"/>
      <c r="I5435" s="124"/>
      <c r="J5435" s="124"/>
      <c r="K5435" s="144"/>
      <c r="L5435" s="11"/>
      <c r="M5435" s="143"/>
      <c r="N5435" s="42"/>
      <c r="O5435" s="128"/>
      <c r="P5435" s="130"/>
      <c r="Q5435" s="131"/>
      <c r="R5435" s="72">
        <v>2</v>
      </c>
      <c r="S5435" s="181"/>
      <c r="T5435" s="73" t="s">
        <v>282</v>
      </c>
      <c r="V5435" s="74">
        <v>0</v>
      </c>
      <c r="X5435" s="74">
        <v>0</v>
      </c>
      <c r="Z5435" s="74">
        <v>0</v>
      </c>
      <c r="AB5435" s="74">
        <v>0</v>
      </c>
      <c r="AD5435" s="74">
        <v>0</v>
      </c>
      <c r="AF5435" s="74">
        <v>0</v>
      </c>
      <c r="AH5435" s="74">
        <f t="shared" si="1034"/>
        <v>0</v>
      </c>
      <c r="AI5435" s="446"/>
      <c r="AJ5435" s="74">
        <v>0</v>
      </c>
      <c r="AK5435" s="8"/>
      <c r="AL5435" s="74">
        <v>0</v>
      </c>
      <c r="AM5435" s="74"/>
      <c r="AN5435" s="74">
        <v>0</v>
      </c>
      <c r="AO5435" s="74"/>
      <c r="AP5435" s="74">
        <v>0</v>
      </c>
      <c r="AQ5435" s="74"/>
    </row>
    <row r="5436" spans="2:43" ht="18" hidden="1" customHeight="1" x14ac:dyDescent="0.2">
      <c r="B5436" s="4"/>
      <c r="C5436" s="117"/>
      <c r="D5436" s="117"/>
      <c r="E5436" s="117"/>
      <c r="F5436" s="48"/>
      <c r="G5436" s="11"/>
      <c r="H5436" s="117"/>
      <c r="I5436" s="124"/>
      <c r="J5436" s="124"/>
      <c r="K5436" s="144"/>
      <c r="L5436" s="11"/>
      <c r="M5436" s="143"/>
      <c r="N5436" s="42"/>
      <c r="O5436" s="128"/>
      <c r="P5436" s="129">
        <v>9</v>
      </c>
      <c r="Q5436" s="129"/>
      <c r="R5436" s="64"/>
      <c r="S5436" s="234"/>
      <c r="T5436" s="65" t="s">
        <v>217</v>
      </c>
      <c r="U5436" s="155"/>
      <c r="V5436" s="66">
        <f>V5437+V5439</f>
        <v>0</v>
      </c>
      <c r="X5436" s="66">
        <f>X5437+X5439</f>
        <v>0</v>
      </c>
      <c r="Z5436" s="66">
        <f>Z5437+Z5439</f>
        <v>0</v>
      </c>
      <c r="AB5436" s="66">
        <f>AB5437+AB5439</f>
        <v>0</v>
      </c>
      <c r="AD5436" s="66">
        <f>AD5437+AD5439</f>
        <v>0</v>
      </c>
      <c r="AF5436" s="66">
        <f>AF5437+AF5439</f>
        <v>0</v>
      </c>
      <c r="AH5436" s="66">
        <f t="shared" si="1034"/>
        <v>0</v>
      </c>
      <c r="AI5436" s="8"/>
      <c r="AJ5436" s="66">
        <f>AJ5437+AJ5439</f>
        <v>0</v>
      </c>
      <c r="AK5436" s="67"/>
      <c r="AL5436" s="66">
        <f>AL5437+AL5439</f>
        <v>0</v>
      </c>
      <c r="AM5436" s="66"/>
      <c r="AN5436" s="66">
        <f>AN5437+AN5439</f>
        <v>0</v>
      </c>
      <c r="AO5436" s="66"/>
      <c r="AP5436" s="66">
        <f>AP5437+AP5439</f>
        <v>0</v>
      </c>
      <c r="AQ5436" s="66"/>
    </row>
    <row r="5437" spans="2:43" ht="18" hidden="1" customHeight="1" x14ac:dyDescent="0.2">
      <c r="B5437" s="4"/>
      <c r="C5437" s="117"/>
      <c r="D5437" s="117"/>
      <c r="E5437" s="117"/>
      <c r="F5437" s="48"/>
      <c r="G5437" s="11"/>
      <c r="H5437" s="117"/>
      <c r="I5437" s="124"/>
      <c r="J5437" s="124"/>
      <c r="K5437" s="144"/>
      <c r="L5437" s="11"/>
      <c r="M5437" s="143"/>
      <c r="N5437" s="42"/>
      <c r="O5437" s="128"/>
      <c r="P5437" s="130"/>
      <c r="Q5437" s="131">
        <v>1</v>
      </c>
      <c r="R5437" s="68"/>
      <c r="S5437" s="35"/>
      <c r="T5437" s="69" t="s">
        <v>231</v>
      </c>
      <c r="U5437" s="92"/>
      <c r="V5437" s="70">
        <f>V5438</f>
        <v>0</v>
      </c>
      <c r="X5437" s="447">
        <f>X5438</f>
        <v>0</v>
      </c>
      <c r="Z5437" s="447">
        <f>Z5438</f>
        <v>0</v>
      </c>
      <c r="AB5437" s="447">
        <f>AB5438</f>
        <v>0</v>
      </c>
      <c r="AD5437" s="447">
        <f>AD5438</f>
        <v>0</v>
      </c>
      <c r="AF5437" s="447">
        <f>AF5438</f>
        <v>0</v>
      </c>
      <c r="AH5437" s="447">
        <f t="shared" si="1034"/>
        <v>0</v>
      </c>
      <c r="AI5437" s="67"/>
      <c r="AJ5437" s="447">
        <f>AJ5438</f>
        <v>0</v>
      </c>
      <c r="AK5437" s="71"/>
      <c r="AL5437" s="447">
        <f>AL5438</f>
        <v>0</v>
      </c>
      <c r="AM5437" s="447"/>
      <c r="AN5437" s="447">
        <f>AN5438</f>
        <v>0</v>
      </c>
      <c r="AO5437" s="447"/>
      <c r="AP5437" s="447">
        <f>AP5438</f>
        <v>0</v>
      </c>
      <c r="AQ5437" s="447"/>
    </row>
    <row r="5438" spans="2:43" ht="18" hidden="1" customHeight="1" x14ac:dyDescent="0.2">
      <c r="B5438" s="4"/>
      <c r="C5438" s="117"/>
      <c r="D5438" s="117"/>
      <c r="E5438" s="117"/>
      <c r="F5438" s="48"/>
      <c r="G5438" s="11"/>
      <c r="H5438" s="117"/>
      <c r="I5438" s="124"/>
      <c r="J5438" s="124"/>
      <c r="K5438" s="144"/>
      <c r="L5438" s="11"/>
      <c r="M5438" s="143"/>
      <c r="N5438" s="42"/>
      <c r="O5438" s="128"/>
      <c r="P5438" s="130"/>
      <c r="Q5438" s="131"/>
      <c r="R5438" s="72" t="s">
        <v>3</v>
      </c>
      <c r="S5438" s="181"/>
      <c r="T5438" s="73" t="s">
        <v>231</v>
      </c>
      <c r="V5438" s="74">
        <v>0</v>
      </c>
      <c r="X5438" s="74">
        <v>0</v>
      </c>
      <c r="Z5438" s="74">
        <v>0</v>
      </c>
      <c r="AB5438" s="74">
        <v>0</v>
      </c>
      <c r="AD5438" s="74">
        <v>0</v>
      </c>
      <c r="AF5438" s="74">
        <v>0</v>
      </c>
      <c r="AH5438" s="74">
        <f t="shared" si="1034"/>
        <v>0</v>
      </c>
      <c r="AI5438" s="446"/>
      <c r="AJ5438" s="74">
        <v>0</v>
      </c>
      <c r="AK5438" s="8"/>
      <c r="AL5438" s="74">
        <v>0</v>
      </c>
      <c r="AM5438" s="74"/>
      <c r="AN5438" s="74">
        <v>0</v>
      </c>
      <c r="AO5438" s="74"/>
      <c r="AP5438" s="74">
        <v>0</v>
      </c>
      <c r="AQ5438" s="74"/>
    </row>
    <row r="5439" spans="2:43" ht="18" hidden="1" customHeight="1" x14ac:dyDescent="0.2">
      <c r="B5439" s="4"/>
      <c r="C5439" s="117"/>
      <c r="D5439" s="117"/>
      <c r="E5439" s="117"/>
      <c r="F5439" s="48"/>
      <c r="G5439" s="11"/>
      <c r="H5439" s="117"/>
      <c r="I5439" s="124"/>
      <c r="J5439" s="124"/>
      <c r="K5439" s="144"/>
      <c r="L5439" s="11"/>
      <c r="M5439" s="143"/>
      <c r="N5439" s="42"/>
      <c r="O5439" s="128"/>
      <c r="P5439" s="130"/>
      <c r="Q5439" s="131">
        <v>2</v>
      </c>
      <c r="R5439" s="68"/>
      <c r="S5439" s="35"/>
      <c r="T5439" s="69" t="s">
        <v>232</v>
      </c>
      <c r="U5439" s="92"/>
      <c r="V5439" s="70">
        <f>V5440</f>
        <v>0</v>
      </c>
      <c r="X5439" s="447">
        <f>X5440</f>
        <v>0</v>
      </c>
      <c r="Z5439" s="447">
        <f>Z5440</f>
        <v>0</v>
      </c>
      <c r="AB5439" s="447">
        <f>AB5440</f>
        <v>0</v>
      </c>
      <c r="AD5439" s="447">
        <f>AD5440</f>
        <v>0</v>
      </c>
      <c r="AF5439" s="447">
        <f>AF5440</f>
        <v>0</v>
      </c>
      <c r="AH5439" s="447">
        <f t="shared" si="1034"/>
        <v>0</v>
      </c>
      <c r="AI5439" s="8"/>
      <c r="AJ5439" s="447">
        <f>AJ5440</f>
        <v>0</v>
      </c>
      <c r="AK5439" s="71"/>
      <c r="AL5439" s="447">
        <f>AL5440</f>
        <v>0</v>
      </c>
      <c r="AM5439" s="447"/>
      <c r="AN5439" s="447">
        <f>AN5440</f>
        <v>0</v>
      </c>
      <c r="AO5439" s="447"/>
      <c r="AP5439" s="447">
        <f>AP5440</f>
        <v>0</v>
      </c>
      <c r="AQ5439" s="447"/>
    </row>
    <row r="5440" spans="2:43" ht="18" hidden="1" customHeight="1" x14ac:dyDescent="0.2">
      <c r="B5440" s="4"/>
      <c r="C5440" s="117"/>
      <c r="D5440" s="117"/>
      <c r="E5440" s="117"/>
      <c r="F5440" s="48"/>
      <c r="G5440" s="11"/>
      <c r="H5440" s="117"/>
      <c r="I5440" s="124"/>
      <c r="J5440" s="124"/>
      <c r="K5440" s="144"/>
      <c r="L5440" s="11"/>
      <c r="M5440" s="143"/>
      <c r="N5440" s="42"/>
      <c r="O5440" s="128"/>
      <c r="P5440" s="130"/>
      <c r="Q5440" s="131"/>
      <c r="R5440" s="72" t="s">
        <v>3</v>
      </c>
      <c r="S5440" s="181"/>
      <c r="T5440" s="77" t="s">
        <v>232</v>
      </c>
      <c r="U5440" s="141"/>
      <c r="V5440" s="74">
        <v>0</v>
      </c>
      <c r="X5440" s="74">
        <v>0</v>
      </c>
      <c r="Z5440" s="74">
        <v>0</v>
      </c>
      <c r="AB5440" s="74">
        <v>0</v>
      </c>
      <c r="AD5440" s="74">
        <v>0</v>
      </c>
      <c r="AF5440" s="74">
        <v>0</v>
      </c>
      <c r="AH5440" s="74">
        <f t="shared" si="1034"/>
        <v>0</v>
      </c>
      <c r="AI5440" s="446"/>
      <c r="AJ5440" s="74">
        <v>0</v>
      </c>
      <c r="AK5440" s="8"/>
      <c r="AL5440" s="74">
        <v>0</v>
      </c>
      <c r="AM5440" s="74"/>
      <c r="AN5440" s="74">
        <v>0</v>
      </c>
      <c r="AO5440" s="74"/>
      <c r="AP5440" s="74">
        <v>0</v>
      </c>
      <c r="AQ5440" s="74"/>
    </row>
    <row r="5441" spans="2:43" ht="18" hidden="1" customHeight="1" x14ac:dyDescent="0.2">
      <c r="B5441" s="4"/>
      <c r="C5441" s="117"/>
      <c r="D5441" s="117"/>
      <c r="E5441" s="117"/>
      <c r="F5441" s="48"/>
      <c r="G5441" s="11"/>
      <c r="H5441" s="117"/>
      <c r="I5441" s="124"/>
      <c r="J5441" s="124"/>
      <c r="K5441" s="144"/>
      <c r="L5441" s="11"/>
      <c r="M5441" s="143"/>
      <c r="N5441" s="42"/>
      <c r="O5441" s="133" t="s">
        <v>55</v>
      </c>
      <c r="P5441" s="134"/>
      <c r="Q5441" s="134"/>
      <c r="R5441" s="79"/>
      <c r="S5441" s="252"/>
      <c r="T5441" s="80" t="s">
        <v>29</v>
      </c>
      <c r="U5441" s="242"/>
      <c r="V5441" s="88">
        <f>V5442</f>
        <v>0</v>
      </c>
      <c r="X5441" s="88">
        <f>X5442</f>
        <v>0</v>
      </c>
      <c r="Z5441" s="88">
        <f>Z5442</f>
        <v>0</v>
      </c>
      <c r="AB5441" s="88">
        <f>AB5442</f>
        <v>0</v>
      </c>
      <c r="AD5441" s="88" t="e">
        <f>#REF!</f>
        <v>#REF!</v>
      </c>
      <c r="AF5441" s="88">
        <f>AF5442</f>
        <v>0</v>
      </c>
      <c r="AH5441" s="88" t="e">
        <f t="shared" si="1034"/>
        <v>#REF!</v>
      </c>
      <c r="AI5441" s="8"/>
      <c r="AJ5441" s="88">
        <f>AJ5442</f>
        <v>0</v>
      </c>
      <c r="AK5441" s="89"/>
      <c r="AL5441" s="88">
        <f t="shared" ref="AL5441:AP5443" si="1037">AL5442</f>
        <v>0</v>
      </c>
      <c r="AM5441" s="88"/>
      <c r="AN5441" s="88">
        <f t="shared" si="1037"/>
        <v>0</v>
      </c>
      <c r="AO5441" s="88"/>
      <c r="AP5441" s="88">
        <f t="shared" si="1037"/>
        <v>0</v>
      </c>
      <c r="AQ5441" s="88"/>
    </row>
    <row r="5442" spans="2:43" ht="18" hidden="1" customHeight="1" x14ac:dyDescent="0.2">
      <c r="B5442" s="4"/>
      <c r="C5442" s="117"/>
      <c r="D5442" s="117"/>
      <c r="E5442" s="117"/>
      <c r="F5442" s="48"/>
      <c r="G5442" s="11"/>
      <c r="H5442" s="117"/>
      <c r="I5442" s="124"/>
      <c r="J5442" s="124"/>
      <c r="K5442" s="144"/>
      <c r="L5442" s="11"/>
      <c r="M5442" s="143"/>
      <c r="N5442" s="42"/>
      <c r="O5442" s="128"/>
      <c r="P5442" s="129">
        <v>3</v>
      </c>
      <c r="Q5442" s="129"/>
      <c r="R5442" s="64"/>
      <c r="S5442" s="234"/>
      <c r="T5442" s="65" t="s">
        <v>54</v>
      </c>
      <c r="U5442" s="155"/>
      <c r="V5442" s="66">
        <f>V5443</f>
        <v>0</v>
      </c>
      <c r="X5442" s="66">
        <f>X5443</f>
        <v>0</v>
      </c>
      <c r="Z5442" s="66">
        <f>Z5443</f>
        <v>0</v>
      </c>
      <c r="AB5442" s="66">
        <f>AB5443</f>
        <v>0</v>
      </c>
      <c r="AD5442" s="66" t="e">
        <f>#REF!</f>
        <v>#REF!</v>
      </c>
      <c r="AF5442" s="66">
        <f>AF5443</f>
        <v>0</v>
      </c>
      <c r="AH5442" s="66" t="e">
        <f t="shared" si="1034"/>
        <v>#REF!</v>
      </c>
      <c r="AI5442" s="89"/>
      <c r="AJ5442" s="66">
        <f>AJ5443</f>
        <v>0</v>
      </c>
      <c r="AK5442" s="67"/>
      <c r="AL5442" s="66">
        <f t="shared" si="1037"/>
        <v>0</v>
      </c>
      <c r="AM5442" s="66"/>
      <c r="AN5442" s="66">
        <f t="shared" si="1037"/>
        <v>0</v>
      </c>
      <c r="AO5442" s="66"/>
      <c r="AP5442" s="66">
        <f t="shared" si="1037"/>
        <v>0</v>
      </c>
      <c r="AQ5442" s="66"/>
    </row>
    <row r="5443" spans="2:43" ht="18" hidden="1" customHeight="1" x14ac:dyDescent="0.2">
      <c r="B5443" s="4"/>
      <c r="C5443" s="117"/>
      <c r="D5443" s="117"/>
      <c r="E5443" s="117"/>
      <c r="F5443" s="48"/>
      <c r="G5443" s="11"/>
      <c r="H5443" s="117"/>
      <c r="I5443" s="124"/>
      <c r="J5443" s="124"/>
      <c r="K5443" s="144"/>
      <c r="L5443" s="11"/>
      <c r="M5443" s="143"/>
      <c r="N5443" s="42"/>
      <c r="O5443" s="128"/>
      <c r="P5443" s="130"/>
      <c r="Q5443" s="131">
        <v>1</v>
      </c>
      <c r="R5443" s="68"/>
      <c r="S5443" s="35"/>
      <c r="T5443" s="69" t="s">
        <v>69</v>
      </c>
      <c r="U5443" s="92"/>
      <c r="V5443" s="70">
        <f>V5444</f>
        <v>0</v>
      </c>
      <c r="X5443" s="447">
        <f>X5444</f>
        <v>0</v>
      </c>
      <c r="Z5443" s="447">
        <f>Z5444</f>
        <v>0</v>
      </c>
      <c r="AB5443" s="447">
        <f>AB5444</f>
        <v>0</v>
      </c>
      <c r="AD5443" s="447" t="e">
        <f>#REF!</f>
        <v>#REF!</v>
      </c>
      <c r="AF5443" s="447">
        <f>AF5444</f>
        <v>0</v>
      </c>
      <c r="AH5443" s="447" t="e">
        <f t="shared" si="1034"/>
        <v>#REF!</v>
      </c>
      <c r="AI5443" s="67"/>
      <c r="AJ5443" s="447">
        <f>AJ5444</f>
        <v>0</v>
      </c>
      <c r="AK5443" s="71"/>
      <c r="AL5443" s="447">
        <f t="shared" si="1037"/>
        <v>0</v>
      </c>
      <c r="AM5443" s="447"/>
      <c r="AN5443" s="447">
        <f t="shared" si="1037"/>
        <v>0</v>
      </c>
      <c r="AO5443" s="447"/>
      <c r="AP5443" s="447">
        <f t="shared" si="1037"/>
        <v>0</v>
      </c>
      <c r="AQ5443" s="447"/>
    </row>
    <row r="5444" spans="2:43" ht="18" hidden="1" customHeight="1" x14ac:dyDescent="0.2">
      <c r="B5444" s="4"/>
      <c r="C5444" s="117"/>
      <c r="D5444" s="117"/>
      <c r="E5444" s="117"/>
      <c r="F5444" s="48"/>
      <c r="G5444" s="11"/>
      <c r="H5444" s="117"/>
      <c r="I5444" s="124"/>
      <c r="J5444" s="124"/>
      <c r="K5444" s="144"/>
      <c r="L5444" s="11"/>
      <c r="M5444" s="143"/>
      <c r="N5444" s="42"/>
      <c r="O5444" s="128"/>
      <c r="P5444" s="130"/>
      <c r="Q5444" s="130"/>
      <c r="R5444" s="72" t="s">
        <v>55</v>
      </c>
      <c r="S5444" s="181"/>
      <c r="T5444" s="73" t="s">
        <v>193</v>
      </c>
      <c r="V5444" s="74">
        <v>0</v>
      </c>
      <c r="X5444" s="74">
        <v>0</v>
      </c>
      <c r="Z5444" s="74">
        <v>0</v>
      </c>
      <c r="AB5444" s="74">
        <v>0</v>
      </c>
      <c r="AD5444" s="74">
        <v>0</v>
      </c>
      <c r="AF5444" s="74">
        <v>0</v>
      </c>
      <c r="AH5444" s="74">
        <f t="shared" si="1034"/>
        <v>0</v>
      </c>
      <c r="AI5444" s="446"/>
      <c r="AJ5444" s="74">
        <v>0</v>
      </c>
      <c r="AK5444" s="8"/>
      <c r="AL5444" s="74">
        <v>0</v>
      </c>
      <c r="AM5444" s="74"/>
      <c r="AN5444" s="74">
        <v>0</v>
      </c>
      <c r="AO5444" s="74"/>
      <c r="AP5444" s="74">
        <v>0</v>
      </c>
      <c r="AQ5444" s="74"/>
    </row>
    <row r="5445" spans="2:43" ht="18" hidden="1" customHeight="1" x14ac:dyDescent="0.2">
      <c r="B5445" s="4"/>
      <c r="C5445" s="117"/>
      <c r="D5445" s="117"/>
      <c r="E5445" s="117"/>
      <c r="F5445" s="48"/>
      <c r="G5445" s="11"/>
      <c r="H5445" s="117"/>
      <c r="I5445" s="124"/>
      <c r="J5445" s="124"/>
      <c r="K5445" s="144"/>
      <c r="L5445" s="11"/>
      <c r="M5445" s="143"/>
      <c r="N5445" s="42"/>
      <c r="O5445" s="128"/>
      <c r="P5445" s="130"/>
      <c r="Q5445" s="130"/>
      <c r="R5445" s="72"/>
      <c r="S5445" s="181"/>
      <c r="T5445" s="73"/>
      <c r="V5445" s="74"/>
      <c r="X5445" s="74"/>
      <c r="Z5445" s="74"/>
      <c r="AB5445" s="74"/>
      <c r="AD5445" s="74"/>
      <c r="AF5445" s="74"/>
      <c r="AH5445" s="74">
        <f t="shared" si="1034"/>
        <v>0</v>
      </c>
      <c r="AI5445" s="8"/>
      <c r="AJ5445" s="74"/>
      <c r="AK5445" s="8"/>
      <c r="AL5445" s="74"/>
      <c r="AM5445" s="74"/>
      <c r="AN5445" s="74"/>
      <c r="AO5445" s="74"/>
      <c r="AP5445" s="74"/>
      <c r="AQ5445" s="74"/>
    </row>
    <row r="5446" spans="2:43" ht="18" hidden="1" customHeight="1" x14ac:dyDescent="0.2">
      <c r="B5446" s="4"/>
      <c r="C5446" s="117"/>
      <c r="D5446" s="117"/>
      <c r="E5446" s="117"/>
      <c r="F5446" s="48"/>
      <c r="G5446" s="11"/>
      <c r="H5446" s="132"/>
      <c r="I5446" s="121"/>
      <c r="J5446" s="121"/>
      <c r="K5446" s="164">
        <v>8</v>
      </c>
      <c r="L5446" s="277"/>
      <c r="M5446" s="163"/>
      <c r="N5446" s="261"/>
      <c r="O5446" s="122"/>
      <c r="P5446" s="123"/>
      <c r="Q5446" s="123"/>
      <c r="R5446" s="49"/>
      <c r="S5446" s="18"/>
      <c r="T5446" s="50" t="s">
        <v>418</v>
      </c>
      <c r="U5446" s="76"/>
      <c r="V5446" s="51">
        <f>V5447</f>
        <v>4100</v>
      </c>
      <c r="X5446" s="51">
        <f>X5447</f>
        <v>5900</v>
      </c>
      <c r="Z5446" s="51">
        <f>Z5447</f>
        <v>5700</v>
      </c>
      <c r="AB5446" s="51">
        <f>AB5447</f>
        <v>0</v>
      </c>
      <c r="AD5446" s="51">
        <f>AD5447</f>
        <v>0</v>
      </c>
      <c r="AF5446" s="51">
        <f>AF5447</f>
        <v>0</v>
      </c>
      <c r="AH5446" s="51">
        <f t="shared" si="1034"/>
        <v>0</v>
      </c>
      <c r="AI5446" s="8"/>
      <c r="AJ5446" s="51">
        <f>AJ5447</f>
        <v>0</v>
      </c>
      <c r="AK5446" s="5"/>
      <c r="AL5446" s="51">
        <f>AL5447</f>
        <v>0</v>
      </c>
      <c r="AM5446" s="51"/>
      <c r="AN5446" s="51">
        <f>AN5447</f>
        <v>0</v>
      </c>
      <c r="AO5446" s="51"/>
      <c r="AP5446" s="51">
        <f>AP5447</f>
        <v>0</v>
      </c>
      <c r="AQ5446" s="51"/>
    </row>
    <row r="5447" spans="2:43" ht="18" hidden="1" customHeight="1" x14ac:dyDescent="0.2">
      <c r="B5447" s="4"/>
      <c r="C5447" s="117"/>
      <c r="D5447" s="117"/>
      <c r="E5447" s="117"/>
      <c r="F5447" s="48"/>
      <c r="G5447" s="11"/>
      <c r="H5447" s="117"/>
      <c r="I5447" s="124"/>
      <c r="J5447" s="124"/>
      <c r="K5447" s="144"/>
      <c r="L5447" s="11"/>
      <c r="M5447" s="226">
        <v>2</v>
      </c>
      <c r="N5447" s="262"/>
      <c r="O5447" s="125"/>
      <c r="P5447" s="126"/>
      <c r="Q5447" s="126"/>
      <c r="R5447" s="60"/>
      <c r="S5447" s="249"/>
      <c r="T5447" s="61" t="s">
        <v>413</v>
      </c>
      <c r="U5447" s="241"/>
      <c r="V5447" s="62">
        <f>V5448+V5452+V5458</f>
        <v>4100</v>
      </c>
      <c r="X5447" s="62">
        <f>X5448+X5452+X5458</f>
        <v>5900</v>
      </c>
      <c r="Z5447" s="62">
        <f>Z5448+Z5452+Z5458</f>
        <v>5700</v>
      </c>
      <c r="AB5447" s="62">
        <f>AB5448+AB5452+AB5458</f>
        <v>0</v>
      </c>
      <c r="AD5447" s="62">
        <f>AD5448+AD5452+AD5458</f>
        <v>0</v>
      </c>
      <c r="AF5447" s="62">
        <f>AF5448+AF5452+AF5458</f>
        <v>0</v>
      </c>
      <c r="AH5447" s="62">
        <f t="shared" si="1034"/>
        <v>0</v>
      </c>
      <c r="AI5447" s="5"/>
      <c r="AJ5447" s="62">
        <f>AJ5448+AJ5452+AJ5458</f>
        <v>0</v>
      </c>
      <c r="AK5447" s="63"/>
      <c r="AL5447" s="62">
        <f>AL5448+AL5452+AL5458</f>
        <v>0</v>
      </c>
      <c r="AM5447" s="62"/>
      <c r="AN5447" s="62">
        <f>AN5448+AN5452+AN5458</f>
        <v>0</v>
      </c>
      <c r="AO5447" s="62"/>
      <c r="AP5447" s="62">
        <f>AP5448+AP5452+AP5458</f>
        <v>0</v>
      </c>
      <c r="AQ5447" s="62"/>
    </row>
    <row r="5448" spans="2:43" ht="18" hidden="1" customHeight="1" x14ac:dyDescent="0.2">
      <c r="B5448" s="4"/>
      <c r="C5448" s="117"/>
      <c r="D5448" s="117"/>
      <c r="E5448" s="117"/>
      <c r="F5448" s="48"/>
      <c r="G5448" s="11"/>
      <c r="H5448" s="117"/>
      <c r="I5448" s="124"/>
      <c r="J5448" s="124"/>
      <c r="K5448" s="144"/>
      <c r="L5448" s="11"/>
      <c r="M5448" s="143"/>
      <c r="N5448" s="42"/>
      <c r="O5448" s="127" t="s">
        <v>3</v>
      </c>
      <c r="P5448" s="123"/>
      <c r="Q5448" s="123"/>
      <c r="R5448" s="49"/>
      <c r="S5448" s="18"/>
      <c r="T5448" s="50" t="s">
        <v>7</v>
      </c>
      <c r="U5448" s="76"/>
      <c r="V5448" s="51">
        <f>V5449</f>
        <v>3500</v>
      </c>
      <c r="X5448" s="51">
        <f>X5449</f>
        <v>4900</v>
      </c>
      <c r="Z5448" s="51">
        <f>Z5449</f>
        <v>4800</v>
      </c>
      <c r="AB5448" s="51">
        <f>AB5449</f>
        <v>0</v>
      </c>
      <c r="AD5448" s="51">
        <f>AD5449</f>
        <v>0</v>
      </c>
      <c r="AF5448" s="51">
        <f>AF5449</f>
        <v>0</v>
      </c>
      <c r="AH5448" s="51">
        <f t="shared" si="1034"/>
        <v>0</v>
      </c>
      <c r="AI5448" s="63"/>
      <c r="AJ5448" s="51">
        <f>AJ5449</f>
        <v>0</v>
      </c>
      <c r="AK5448" s="5"/>
      <c r="AL5448" s="51">
        <f t="shared" ref="AL5448:AP5450" si="1038">AL5449</f>
        <v>0</v>
      </c>
      <c r="AM5448" s="51"/>
      <c r="AN5448" s="51">
        <f t="shared" si="1038"/>
        <v>0</v>
      </c>
      <c r="AO5448" s="51"/>
      <c r="AP5448" s="51">
        <f t="shared" si="1038"/>
        <v>0</v>
      </c>
      <c r="AQ5448" s="51"/>
    </row>
    <row r="5449" spans="2:43" ht="18" hidden="1" customHeight="1" x14ac:dyDescent="0.2">
      <c r="B5449" s="4"/>
      <c r="C5449" s="117"/>
      <c r="D5449" s="117"/>
      <c r="E5449" s="117"/>
      <c r="F5449" s="48"/>
      <c r="G5449" s="11"/>
      <c r="H5449" s="117"/>
      <c r="I5449" s="124"/>
      <c r="J5449" s="124"/>
      <c r="K5449" s="144"/>
      <c r="L5449" s="11"/>
      <c r="M5449" s="143"/>
      <c r="N5449" s="42"/>
      <c r="O5449" s="128"/>
      <c r="P5449" s="129">
        <v>1</v>
      </c>
      <c r="Q5449" s="129"/>
      <c r="R5449" s="64"/>
      <c r="S5449" s="234"/>
      <c r="T5449" s="65" t="s">
        <v>8</v>
      </c>
      <c r="U5449" s="155"/>
      <c r="V5449" s="66">
        <f>V5450</f>
        <v>3500</v>
      </c>
      <c r="X5449" s="66">
        <f>X5450</f>
        <v>4900</v>
      </c>
      <c r="Z5449" s="66">
        <f>Z5450</f>
        <v>4800</v>
      </c>
      <c r="AB5449" s="66">
        <f>AB5450</f>
        <v>0</v>
      </c>
      <c r="AD5449" s="66">
        <f>AD5450</f>
        <v>0</v>
      </c>
      <c r="AF5449" s="66">
        <f>AF5450</f>
        <v>0</v>
      </c>
      <c r="AH5449" s="66">
        <f t="shared" si="1034"/>
        <v>0</v>
      </c>
      <c r="AI5449" s="5"/>
      <c r="AJ5449" s="66">
        <f>AJ5450</f>
        <v>0</v>
      </c>
      <c r="AK5449" s="67"/>
      <c r="AL5449" s="66">
        <f t="shared" si="1038"/>
        <v>0</v>
      </c>
      <c r="AM5449" s="66"/>
      <c r="AN5449" s="66">
        <f t="shared" si="1038"/>
        <v>0</v>
      </c>
      <c r="AO5449" s="66"/>
      <c r="AP5449" s="66">
        <f t="shared" si="1038"/>
        <v>0</v>
      </c>
      <c r="AQ5449" s="66"/>
    </row>
    <row r="5450" spans="2:43" ht="18" hidden="1" customHeight="1" x14ac:dyDescent="0.2">
      <c r="B5450" s="4"/>
      <c r="C5450" s="117"/>
      <c r="D5450" s="117"/>
      <c r="E5450" s="117"/>
      <c r="F5450" s="48"/>
      <c r="G5450" s="11"/>
      <c r="H5450" s="117"/>
      <c r="I5450" s="124"/>
      <c r="J5450" s="124"/>
      <c r="K5450" s="144"/>
      <c r="L5450" s="11"/>
      <c r="M5450" s="143"/>
      <c r="N5450" s="42"/>
      <c r="O5450" s="128"/>
      <c r="P5450" s="130"/>
      <c r="Q5450" s="140" t="s">
        <v>173</v>
      </c>
      <c r="R5450" s="84"/>
      <c r="S5450" s="250"/>
      <c r="T5450" s="69" t="s">
        <v>204</v>
      </c>
      <c r="U5450" s="92"/>
      <c r="V5450" s="70">
        <f>V5451</f>
        <v>3500</v>
      </c>
      <c r="X5450" s="447">
        <f>X5451</f>
        <v>4900</v>
      </c>
      <c r="Z5450" s="447">
        <f>Z5451</f>
        <v>4800</v>
      </c>
      <c r="AB5450" s="447">
        <f>AB5451</f>
        <v>0</v>
      </c>
      <c r="AD5450" s="447">
        <f>AD5451</f>
        <v>0</v>
      </c>
      <c r="AF5450" s="447">
        <f>AF5451</f>
        <v>0</v>
      </c>
      <c r="AH5450" s="447">
        <f t="shared" si="1034"/>
        <v>0</v>
      </c>
      <c r="AI5450" s="67"/>
      <c r="AJ5450" s="447">
        <f>AJ5451</f>
        <v>0</v>
      </c>
      <c r="AK5450" s="71"/>
      <c r="AL5450" s="447">
        <f t="shared" si="1038"/>
        <v>0</v>
      </c>
      <c r="AM5450" s="447"/>
      <c r="AN5450" s="447">
        <f t="shared" si="1038"/>
        <v>0</v>
      </c>
      <c r="AO5450" s="447"/>
      <c r="AP5450" s="447">
        <f t="shared" si="1038"/>
        <v>0</v>
      </c>
      <c r="AQ5450" s="447"/>
    </row>
    <row r="5451" spans="2:43" ht="18" hidden="1" customHeight="1" x14ac:dyDescent="0.2">
      <c r="B5451" s="4"/>
      <c r="C5451" s="117"/>
      <c r="D5451" s="117"/>
      <c r="E5451" s="117"/>
      <c r="F5451" s="48"/>
      <c r="G5451" s="11"/>
      <c r="H5451" s="117"/>
      <c r="I5451" s="124"/>
      <c r="J5451" s="124"/>
      <c r="K5451" s="144"/>
      <c r="L5451" s="11"/>
      <c r="M5451" s="143"/>
      <c r="N5451" s="42"/>
      <c r="O5451" s="128"/>
      <c r="P5451" s="130"/>
      <c r="Q5451" s="130"/>
      <c r="R5451" s="72" t="s">
        <v>3</v>
      </c>
      <c r="S5451" s="181"/>
      <c r="T5451" s="73" t="s">
        <v>204</v>
      </c>
      <c r="V5451" s="74">
        <v>3500</v>
      </c>
      <c r="X5451" s="74">
        <v>4900</v>
      </c>
      <c r="Z5451" s="876">
        <v>4800</v>
      </c>
      <c r="AB5451" s="945">
        <v>0</v>
      </c>
      <c r="AD5451" s="74">
        <v>0</v>
      </c>
      <c r="AF5451" s="74">
        <v>0</v>
      </c>
      <c r="AH5451" s="74">
        <f t="shared" si="1034"/>
        <v>0</v>
      </c>
      <c r="AI5451" s="446"/>
      <c r="AJ5451" s="74">
        <v>0</v>
      </c>
      <c r="AK5451" s="8"/>
      <c r="AL5451" s="74">
        <v>0</v>
      </c>
      <c r="AM5451" s="74"/>
      <c r="AN5451" s="74">
        <v>0</v>
      </c>
      <c r="AO5451" s="74"/>
      <c r="AP5451" s="74">
        <v>0</v>
      </c>
      <c r="AQ5451" s="74"/>
    </row>
    <row r="5452" spans="2:43" ht="18" hidden="1" customHeight="1" x14ac:dyDescent="0.2">
      <c r="B5452" s="4"/>
      <c r="C5452" s="117"/>
      <c r="D5452" s="117"/>
      <c r="E5452" s="117"/>
      <c r="F5452" s="48"/>
      <c r="G5452" s="11"/>
      <c r="H5452" s="117"/>
      <c r="I5452" s="124"/>
      <c r="J5452" s="124"/>
      <c r="K5452" s="144"/>
      <c r="L5452" s="11"/>
      <c r="M5452" s="143"/>
      <c r="N5452" s="42"/>
      <c r="O5452" s="127" t="s">
        <v>0</v>
      </c>
      <c r="P5452" s="123"/>
      <c r="Q5452" s="123"/>
      <c r="R5452" s="49"/>
      <c r="S5452" s="18"/>
      <c r="T5452" s="50" t="s">
        <v>60</v>
      </c>
      <c r="U5452" s="76"/>
      <c r="V5452" s="51">
        <f>V5453</f>
        <v>0</v>
      </c>
      <c r="X5452" s="51">
        <f>X5453</f>
        <v>0</v>
      </c>
      <c r="Z5452" s="51">
        <f>Z5453</f>
        <v>0</v>
      </c>
      <c r="AB5452" s="51">
        <f>AB5453</f>
        <v>0</v>
      </c>
      <c r="AD5452" s="51">
        <f>AD5453</f>
        <v>0</v>
      </c>
      <c r="AF5452" s="51">
        <f>AF5453</f>
        <v>0</v>
      </c>
      <c r="AH5452" s="51">
        <f t="shared" si="1034"/>
        <v>0</v>
      </c>
      <c r="AI5452" s="8"/>
      <c r="AJ5452" s="51">
        <f>AJ5453</f>
        <v>0</v>
      </c>
      <c r="AK5452" s="5"/>
      <c r="AL5452" s="51">
        <f t="shared" ref="AL5452:AP5453" si="1039">AL5453</f>
        <v>0</v>
      </c>
      <c r="AM5452" s="51"/>
      <c r="AN5452" s="51">
        <f t="shared" si="1039"/>
        <v>0</v>
      </c>
      <c r="AO5452" s="51"/>
      <c r="AP5452" s="51">
        <f t="shared" si="1039"/>
        <v>0</v>
      </c>
      <c r="AQ5452" s="51"/>
    </row>
    <row r="5453" spans="2:43" ht="18" hidden="1" customHeight="1" x14ac:dyDescent="0.2">
      <c r="B5453" s="4"/>
      <c r="C5453" s="117"/>
      <c r="D5453" s="117"/>
      <c r="E5453" s="117"/>
      <c r="F5453" s="48"/>
      <c r="G5453" s="11"/>
      <c r="H5453" s="117"/>
      <c r="I5453" s="124"/>
      <c r="J5453" s="124"/>
      <c r="K5453" s="144"/>
      <c r="L5453" s="11"/>
      <c r="M5453" s="143"/>
      <c r="N5453" s="42"/>
      <c r="O5453" s="128"/>
      <c r="P5453" s="129">
        <v>1</v>
      </c>
      <c r="Q5453" s="129"/>
      <c r="R5453" s="64"/>
      <c r="S5453" s="234"/>
      <c r="T5453" s="65" t="s">
        <v>8</v>
      </c>
      <c r="U5453" s="155"/>
      <c r="V5453" s="66">
        <f>V5454</f>
        <v>0</v>
      </c>
      <c r="X5453" s="66">
        <f>X5454</f>
        <v>0</v>
      </c>
      <c r="Z5453" s="66">
        <f>Z5454</f>
        <v>0</v>
      </c>
      <c r="AB5453" s="66">
        <f>AB5454</f>
        <v>0</v>
      </c>
      <c r="AD5453" s="66">
        <f>AD5454</f>
        <v>0</v>
      </c>
      <c r="AF5453" s="66">
        <f>AF5454</f>
        <v>0</v>
      </c>
      <c r="AH5453" s="66">
        <f t="shared" si="1034"/>
        <v>0</v>
      </c>
      <c r="AI5453" s="5"/>
      <c r="AJ5453" s="66">
        <f>AJ5454</f>
        <v>0</v>
      </c>
      <c r="AK5453" s="67"/>
      <c r="AL5453" s="66">
        <f t="shared" si="1039"/>
        <v>0</v>
      </c>
      <c r="AM5453" s="66"/>
      <c r="AN5453" s="66">
        <f t="shared" si="1039"/>
        <v>0</v>
      </c>
      <c r="AO5453" s="66"/>
      <c r="AP5453" s="66">
        <f t="shared" si="1039"/>
        <v>0</v>
      </c>
      <c r="AQ5453" s="66"/>
    </row>
    <row r="5454" spans="2:43" ht="18" hidden="1" customHeight="1" x14ac:dyDescent="0.2">
      <c r="B5454" s="4"/>
      <c r="C5454" s="117"/>
      <c r="D5454" s="117"/>
      <c r="E5454" s="117"/>
      <c r="F5454" s="48"/>
      <c r="G5454" s="11"/>
      <c r="H5454" s="117"/>
      <c r="I5454" s="124"/>
      <c r="J5454" s="124"/>
      <c r="K5454" s="144"/>
      <c r="L5454" s="11"/>
      <c r="M5454" s="143"/>
      <c r="N5454" s="42"/>
      <c r="O5454" s="128"/>
      <c r="P5454" s="130"/>
      <c r="Q5454" s="131">
        <v>6</v>
      </c>
      <c r="R5454" s="72"/>
      <c r="S5454" s="181"/>
      <c r="T5454" s="69" t="s">
        <v>62</v>
      </c>
      <c r="U5454" s="92"/>
      <c r="V5454" s="70">
        <f>SUM(V5455:V5457)</f>
        <v>0</v>
      </c>
      <c r="X5454" s="447">
        <f>SUM(X5455:X5457)</f>
        <v>0</v>
      </c>
      <c r="Z5454" s="447">
        <f>SUM(Z5455:Z5457)</f>
        <v>0</v>
      </c>
      <c r="AB5454" s="447">
        <f>SUM(AB5455:AB5457)</f>
        <v>0</v>
      </c>
      <c r="AD5454" s="447">
        <f>SUM(AD5455:AD5457)</f>
        <v>0</v>
      </c>
      <c r="AF5454" s="447">
        <f>SUM(AF5455:AF5457)</f>
        <v>0</v>
      </c>
      <c r="AH5454" s="447">
        <f t="shared" si="1034"/>
        <v>0</v>
      </c>
      <c r="AI5454" s="67"/>
      <c r="AJ5454" s="447">
        <f>SUM(AJ5455:AJ5457)</f>
        <v>0</v>
      </c>
      <c r="AK5454" s="71"/>
      <c r="AL5454" s="447">
        <f>SUM(AL5455:AL5457)</f>
        <v>0</v>
      </c>
      <c r="AM5454" s="447"/>
      <c r="AN5454" s="447">
        <f>SUM(AN5455:AN5457)</f>
        <v>0</v>
      </c>
      <c r="AO5454" s="447"/>
      <c r="AP5454" s="447">
        <f>SUM(AP5455:AP5457)</f>
        <v>0</v>
      </c>
      <c r="AQ5454" s="447"/>
    </row>
    <row r="5455" spans="2:43" ht="18" hidden="1" customHeight="1" x14ac:dyDescent="0.2">
      <c r="B5455" s="4"/>
      <c r="C5455" s="117"/>
      <c r="D5455" s="117"/>
      <c r="E5455" s="117"/>
      <c r="F5455" s="48"/>
      <c r="G5455" s="11"/>
      <c r="H5455" s="117"/>
      <c r="I5455" s="124"/>
      <c r="J5455" s="124"/>
      <c r="K5455" s="144"/>
      <c r="L5455" s="11"/>
      <c r="M5455" s="143"/>
      <c r="N5455" s="42"/>
      <c r="O5455" s="128"/>
      <c r="P5455" s="130"/>
      <c r="Q5455" s="131"/>
      <c r="R5455" s="72">
        <v>1</v>
      </c>
      <c r="S5455" s="181"/>
      <c r="T5455" s="73" t="s">
        <v>430</v>
      </c>
      <c r="V5455" s="74">
        <v>0</v>
      </c>
      <c r="X5455" s="74">
        <v>0</v>
      </c>
      <c r="Z5455" s="74">
        <v>0</v>
      </c>
      <c r="AB5455" s="74">
        <v>0</v>
      </c>
      <c r="AD5455" s="74">
        <v>0</v>
      </c>
      <c r="AF5455" s="74">
        <v>0</v>
      </c>
      <c r="AH5455" s="74">
        <f t="shared" si="1034"/>
        <v>0</v>
      </c>
      <c r="AI5455" s="446"/>
      <c r="AJ5455" s="74">
        <v>0</v>
      </c>
      <c r="AK5455" s="8"/>
      <c r="AL5455" s="74">
        <v>0</v>
      </c>
      <c r="AM5455" s="74"/>
      <c r="AN5455" s="74">
        <v>0</v>
      </c>
      <c r="AO5455" s="74"/>
      <c r="AP5455" s="74">
        <v>0</v>
      </c>
      <c r="AQ5455" s="74"/>
    </row>
    <row r="5456" spans="2:43" ht="18" hidden="1" customHeight="1" x14ac:dyDescent="0.2">
      <c r="B5456" s="4"/>
      <c r="C5456" s="117"/>
      <c r="D5456" s="117"/>
      <c r="E5456" s="117"/>
      <c r="F5456" s="48"/>
      <c r="G5456" s="11"/>
      <c r="H5456" s="117"/>
      <c r="I5456" s="124"/>
      <c r="J5456" s="124"/>
      <c r="K5456" s="144"/>
      <c r="L5456" s="11"/>
      <c r="M5456" s="143"/>
      <c r="N5456" s="42"/>
      <c r="O5456" s="128"/>
      <c r="P5456" s="130"/>
      <c r="Q5456" s="131"/>
      <c r="R5456" s="72">
        <v>2</v>
      </c>
      <c r="S5456" s="181"/>
      <c r="T5456" s="73" t="s">
        <v>386</v>
      </c>
      <c r="V5456" s="74">
        <v>0</v>
      </c>
      <c r="X5456" s="74">
        <v>0</v>
      </c>
      <c r="Z5456" s="74">
        <v>0</v>
      </c>
      <c r="AB5456" s="74">
        <v>0</v>
      </c>
      <c r="AD5456" s="74">
        <v>0</v>
      </c>
      <c r="AF5456" s="74">
        <v>0</v>
      </c>
      <c r="AH5456" s="74">
        <f t="shared" si="1034"/>
        <v>0</v>
      </c>
      <c r="AI5456" s="8"/>
      <c r="AJ5456" s="74">
        <v>0</v>
      </c>
      <c r="AK5456" s="8"/>
      <c r="AL5456" s="74">
        <v>0</v>
      </c>
      <c r="AM5456" s="74"/>
      <c r="AN5456" s="74">
        <v>0</v>
      </c>
      <c r="AO5456" s="74"/>
      <c r="AP5456" s="74">
        <v>0</v>
      </c>
      <c r="AQ5456" s="74"/>
    </row>
    <row r="5457" spans="2:43" ht="18" hidden="1" customHeight="1" x14ac:dyDescent="0.2">
      <c r="B5457" s="4"/>
      <c r="C5457" s="117"/>
      <c r="D5457" s="117"/>
      <c r="E5457" s="117"/>
      <c r="F5457" s="48"/>
      <c r="G5457" s="11"/>
      <c r="H5457" s="117"/>
      <c r="I5457" s="124"/>
      <c r="J5457" s="124"/>
      <c r="K5457" s="144"/>
      <c r="L5457" s="11"/>
      <c r="M5457" s="143"/>
      <c r="N5457" s="42"/>
      <c r="O5457" s="128"/>
      <c r="P5457" s="130"/>
      <c r="Q5457" s="131"/>
      <c r="R5457" s="72">
        <v>8</v>
      </c>
      <c r="S5457" s="181"/>
      <c r="T5457" s="73" t="s">
        <v>463</v>
      </c>
      <c r="V5457" s="74">
        <v>0</v>
      </c>
      <c r="X5457" s="74">
        <v>0</v>
      </c>
      <c r="Z5457" s="74">
        <v>0</v>
      </c>
      <c r="AB5457" s="74">
        <v>0</v>
      </c>
      <c r="AD5457" s="74">
        <v>0</v>
      </c>
      <c r="AF5457" s="74">
        <v>0</v>
      </c>
      <c r="AH5457" s="74">
        <f t="shared" si="1034"/>
        <v>0</v>
      </c>
      <c r="AI5457" s="8"/>
      <c r="AJ5457" s="74">
        <v>0</v>
      </c>
      <c r="AK5457" s="8"/>
      <c r="AL5457" s="74">
        <v>0</v>
      </c>
      <c r="AM5457" s="74"/>
      <c r="AN5457" s="74">
        <v>0</v>
      </c>
      <c r="AO5457" s="74"/>
      <c r="AP5457" s="74">
        <v>0</v>
      </c>
      <c r="AQ5457" s="74"/>
    </row>
    <row r="5458" spans="2:43" ht="18" hidden="1" customHeight="1" x14ac:dyDescent="0.2">
      <c r="B5458" s="4"/>
      <c r="C5458" s="117"/>
      <c r="D5458" s="117"/>
      <c r="E5458" s="117"/>
      <c r="F5458" s="48"/>
      <c r="G5458" s="11"/>
      <c r="H5458" s="117"/>
      <c r="I5458" s="124"/>
      <c r="J5458" s="124"/>
      <c r="K5458" s="144"/>
      <c r="L5458" s="11"/>
      <c r="M5458" s="143"/>
      <c r="N5458" s="42"/>
      <c r="O5458" s="127" t="s">
        <v>18</v>
      </c>
      <c r="P5458" s="123"/>
      <c r="Q5458" s="123"/>
      <c r="R5458" s="49"/>
      <c r="S5458" s="18"/>
      <c r="T5458" s="50" t="s">
        <v>190</v>
      </c>
      <c r="U5458" s="76"/>
      <c r="V5458" s="51">
        <f>V5459</f>
        <v>600</v>
      </c>
      <c r="X5458" s="51">
        <f>X5459</f>
        <v>1000</v>
      </c>
      <c r="Z5458" s="51">
        <f>Z5459</f>
        <v>900</v>
      </c>
      <c r="AB5458" s="51">
        <f>AB5459</f>
        <v>0</v>
      </c>
      <c r="AD5458" s="51">
        <f>AD5459</f>
        <v>0</v>
      </c>
      <c r="AF5458" s="51">
        <f>AF5459</f>
        <v>0</v>
      </c>
      <c r="AH5458" s="51">
        <f t="shared" si="1034"/>
        <v>0</v>
      </c>
      <c r="AI5458" s="8"/>
      <c r="AJ5458" s="51">
        <f>AJ5459</f>
        <v>0</v>
      </c>
      <c r="AK5458" s="5"/>
      <c r="AL5458" s="51">
        <f>AL5459</f>
        <v>0</v>
      </c>
      <c r="AM5458" s="51"/>
      <c r="AN5458" s="51">
        <f>AN5459</f>
        <v>0</v>
      </c>
      <c r="AO5458" s="51"/>
      <c r="AP5458" s="51">
        <f>AP5459</f>
        <v>0</v>
      </c>
      <c r="AQ5458" s="51"/>
    </row>
    <row r="5459" spans="2:43" ht="18" hidden="1" customHeight="1" x14ac:dyDescent="0.2">
      <c r="B5459" s="4"/>
      <c r="C5459" s="117"/>
      <c r="D5459" s="117"/>
      <c r="E5459" s="117"/>
      <c r="F5459" s="48"/>
      <c r="G5459" s="11"/>
      <c r="H5459" s="117"/>
      <c r="I5459" s="124"/>
      <c r="J5459" s="124"/>
      <c r="K5459" s="144"/>
      <c r="L5459" s="11"/>
      <c r="M5459" s="143"/>
      <c r="N5459" s="42"/>
      <c r="O5459" s="128"/>
      <c r="P5459" s="129">
        <v>2</v>
      </c>
      <c r="Q5459" s="129"/>
      <c r="R5459" s="64"/>
      <c r="S5459" s="234"/>
      <c r="T5459" s="65" t="s">
        <v>195</v>
      </c>
      <c r="U5459" s="155"/>
      <c r="V5459" s="66">
        <f>V5460+V5462</f>
        <v>600</v>
      </c>
      <c r="X5459" s="66">
        <f>X5460+X5462</f>
        <v>1000</v>
      </c>
      <c r="Z5459" s="66">
        <f>Z5460+Z5462</f>
        <v>900</v>
      </c>
      <c r="AB5459" s="66">
        <f>AB5460+AB5462</f>
        <v>0</v>
      </c>
      <c r="AD5459" s="66">
        <f>AD5460+AD5462</f>
        <v>0</v>
      </c>
      <c r="AF5459" s="66">
        <f>AF5460+AF5462</f>
        <v>0</v>
      </c>
      <c r="AH5459" s="66">
        <f t="shared" si="1034"/>
        <v>0</v>
      </c>
      <c r="AI5459" s="5"/>
      <c r="AJ5459" s="66">
        <f>AJ5460+AJ5462</f>
        <v>0</v>
      </c>
      <c r="AK5459" s="67"/>
      <c r="AL5459" s="66">
        <f>AL5460+AL5462</f>
        <v>0</v>
      </c>
      <c r="AM5459" s="66"/>
      <c r="AN5459" s="66">
        <f>AN5460+AN5462</f>
        <v>0</v>
      </c>
      <c r="AO5459" s="66"/>
      <c r="AP5459" s="66">
        <f>AP5460+AP5462</f>
        <v>0</v>
      </c>
      <c r="AQ5459" s="66"/>
    </row>
    <row r="5460" spans="2:43" s="475" customFormat="1" ht="18" hidden="1" customHeight="1" x14ac:dyDescent="0.2">
      <c r="B5460" s="459"/>
      <c r="C5460" s="460"/>
      <c r="D5460" s="460"/>
      <c r="E5460" s="460"/>
      <c r="F5460" s="461"/>
      <c r="G5460" s="462"/>
      <c r="H5460" s="460"/>
      <c r="I5460" s="463"/>
      <c r="J5460" s="463"/>
      <c r="K5460" s="464"/>
      <c r="L5460" s="462"/>
      <c r="M5460" s="465"/>
      <c r="N5460" s="466"/>
      <c r="O5460" s="467"/>
      <c r="P5460" s="468"/>
      <c r="Q5460" s="468">
        <v>1</v>
      </c>
      <c r="R5460" s="469"/>
      <c r="S5460" s="470"/>
      <c r="T5460" s="471" t="s">
        <v>575</v>
      </c>
      <c r="U5460" s="472"/>
      <c r="V5460" s="473">
        <f>V5461</f>
        <v>600</v>
      </c>
      <c r="W5460" s="472"/>
      <c r="X5460" s="447">
        <f>X5461</f>
        <v>1000</v>
      </c>
      <c r="Y5460" s="472"/>
      <c r="Z5460" s="447">
        <f>Z5461</f>
        <v>900</v>
      </c>
      <c r="AA5460" s="472"/>
      <c r="AB5460" s="447">
        <f>AB5461</f>
        <v>0</v>
      </c>
      <c r="AC5460" s="472"/>
      <c r="AD5460" s="447">
        <f>AD5461</f>
        <v>0</v>
      </c>
      <c r="AE5460" s="472"/>
      <c r="AF5460" s="447">
        <f>AF5461</f>
        <v>0</v>
      </c>
      <c r="AG5460" s="472"/>
      <c r="AH5460" s="447">
        <f t="shared" ref="AH5460:AH5523" si="1040">AD5460+AF5460</f>
        <v>0</v>
      </c>
      <c r="AI5460" s="67"/>
      <c r="AJ5460" s="447">
        <f>AJ5461</f>
        <v>0</v>
      </c>
      <c r="AK5460" s="474"/>
      <c r="AL5460" s="447">
        <f>AL5461</f>
        <v>0</v>
      </c>
      <c r="AM5460" s="447"/>
      <c r="AN5460" s="447">
        <f>AN5461</f>
        <v>0</v>
      </c>
      <c r="AO5460" s="447"/>
      <c r="AP5460" s="447">
        <f>AP5461</f>
        <v>0</v>
      </c>
      <c r="AQ5460" s="447"/>
    </row>
    <row r="5461" spans="2:43" ht="18" hidden="1" customHeight="1" x14ac:dyDescent="0.2">
      <c r="B5461" s="4"/>
      <c r="C5461" s="117"/>
      <c r="D5461" s="117"/>
      <c r="E5461" s="117"/>
      <c r="F5461" s="48"/>
      <c r="G5461" s="11"/>
      <c r="H5461" s="117"/>
      <c r="I5461" s="124"/>
      <c r="J5461" s="124"/>
      <c r="K5461" s="144"/>
      <c r="L5461" s="11"/>
      <c r="M5461" s="143"/>
      <c r="N5461" s="42"/>
      <c r="O5461" s="128"/>
      <c r="P5461" s="130"/>
      <c r="Q5461" s="130"/>
      <c r="R5461" s="86">
        <v>1</v>
      </c>
      <c r="S5461" s="20"/>
      <c r="T5461" s="73" t="s">
        <v>17</v>
      </c>
      <c r="V5461" s="74">
        <v>600</v>
      </c>
      <c r="X5461" s="74">
        <v>1000</v>
      </c>
      <c r="Z5461" s="74">
        <v>900</v>
      </c>
      <c r="AB5461" s="74">
        <v>0</v>
      </c>
      <c r="AD5461" s="74">
        <v>0</v>
      </c>
      <c r="AF5461" s="74">
        <v>0</v>
      </c>
      <c r="AH5461" s="74">
        <f t="shared" si="1040"/>
        <v>0</v>
      </c>
      <c r="AI5461" s="446"/>
      <c r="AJ5461" s="74">
        <v>0</v>
      </c>
      <c r="AK5461" s="8"/>
      <c r="AL5461" s="74">
        <v>0</v>
      </c>
      <c r="AM5461" s="74"/>
      <c r="AN5461" s="74">
        <v>0</v>
      </c>
      <c r="AO5461" s="74"/>
      <c r="AP5461" s="74">
        <v>0</v>
      </c>
      <c r="AQ5461" s="74"/>
    </row>
    <row r="5462" spans="2:43" ht="18" hidden="1" customHeight="1" x14ac:dyDescent="0.2">
      <c r="B5462" s="4"/>
      <c r="C5462" s="117"/>
      <c r="D5462" s="117"/>
      <c r="E5462" s="117"/>
      <c r="F5462" s="48"/>
      <c r="G5462" s="11"/>
      <c r="H5462" s="117"/>
      <c r="I5462" s="124"/>
      <c r="J5462" s="124"/>
      <c r="K5462" s="144"/>
      <c r="L5462" s="11"/>
      <c r="M5462" s="143"/>
      <c r="N5462" s="42"/>
      <c r="O5462" s="128"/>
      <c r="P5462" s="130"/>
      <c r="Q5462" s="131">
        <v>6</v>
      </c>
      <c r="R5462" s="68"/>
      <c r="S5462" s="35"/>
      <c r="T5462" s="69" t="s">
        <v>19</v>
      </c>
      <c r="U5462" s="92"/>
      <c r="V5462" s="70">
        <f>V5463</f>
        <v>0</v>
      </c>
      <c r="X5462" s="447">
        <f>X5463</f>
        <v>0</v>
      </c>
      <c r="Z5462" s="447">
        <f>Z5463</f>
        <v>0</v>
      </c>
      <c r="AB5462" s="447">
        <f>AB5463</f>
        <v>0</v>
      </c>
      <c r="AD5462" s="447">
        <f>AD5463</f>
        <v>0</v>
      </c>
      <c r="AF5462" s="447">
        <f>AF5463</f>
        <v>0</v>
      </c>
      <c r="AH5462" s="447">
        <f t="shared" si="1040"/>
        <v>0</v>
      </c>
      <c r="AI5462" s="8"/>
      <c r="AJ5462" s="447">
        <f>AJ5463</f>
        <v>0</v>
      </c>
      <c r="AK5462" s="71"/>
      <c r="AL5462" s="447">
        <f>AL5463</f>
        <v>0</v>
      </c>
      <c r="AM5462" s="447"/>
      <c r="AN5462" s="447">
        <f>AN5463</f>
        <v>0</v>
      </c>
      <c r="AO5462" s="447"/>
      <c r="AP5462" s="447">
        <f>AP5463</f>
        <v>0</v>
      </c>
      <c r="AQ5462" s="447"/>
    </row>
    <row r="5463" spans="2:43" ht="18" hidden="1" customHeight="1" x14ac:dyDescent="0.2">
      <c r="B5463" s="4"/>
      <c r="C5463" s="117"/>
      <c r="D5463" s="117"/>
      <c r="E5463" s="117"/>
      <c r="F5463" s="48"/>
      <c r="G5463" s="11"/>
      <c r="H5463" s="117"/>
      <c r="I5463" s="124"/>
      <c r="J5463" s="124"/>
      <c r="K5463" s="144"/>
      <c r="L5463" s="11"/>
      <c r="M5463" s="143"/>
      <c r="N5463" s="42"/>
      <c r="O5463" s="128"/>
      <c r="P5463" s="130"/>
      <c r="Q5463" s="130"/>
      <c r="R5463" s="72" t="s">
        <v>3</v>
      </c>
      <c r="S5463" s="181"/>
      <c r="T5463" s="73" t="s">
        <v>506</v>
      </c>
      <c r="V5463" s="74">
        <v>0</v>
      </c>
      <c r="X5463" s="74">
        <v>0</v>
      </c>
      <c r="Z5463" s="74">
        <v>0</v>
      </c>
      <c r="AB5463" s="74">
        <v>0</v>
      </c>
      <c r="AD5463" s="74">
        <v>0</v>
      </c>
      <c r="AF5463" s="74">
        <v>0</v>
      </c>
      <c r="AH5463" s="74">
        <f t="shared" si="1040"/>
        <v>0</v>
      </c>
      <c r="AI5463" s="446"/>
      <c r="AJ5463" s="74">
        <v>0</v>
      </c>
      <c r="AK5463" s="8"/>
      <c r="AL5463" s="74">
        <v>0</v>
      </c>
      <c r="AM5463" s="74"/>
      <c r="AN5463" s="74">
        <v>0</v>
      </c>
      <c r="AO5463" s="74"/>
      <c r="AP5463" s="74">
        <v>0</v>
      </c>
      <c r="AQ5463" s="74"/>
    </row>
    <row r="5464" spans="2:43" ht="18" hidden="1" customHeight="1" x14ac:dyDescent="0.2">
      <c r="B5464" s="4"/>
      <c r="C5464" s="117"/>
      <c r="D5464" s="117"/>
      <c r="E5464" s="117"/>
      <c r="F5464" s="48"/>
      <c r="G5464" s="11"/>
      <c r="H5464" s="117"/>
      <c r="I5464" s="124"/>
      <c r="J5464" s="124"/>
      <c r="K5464" s="144"/>
      <c r="L5464" s="11"/>
      <c r="M5464" s="143"/>
      <c r="N5464" s="42"/>
      <c r="O5464" s="128"/>
      <c r="P5464" s="130"/>
      <c r="Q5464" s="130"/>
      <c r="R5464" s="72"/>
      <c r="S5464" s="181"/>
      <c r="T5464" s="73"/>
      <c r="V5464" s="74"/>
      <c r="X5464" s="74"/>
      <c r="Z5464" s="74"/>
      <c r="AB5464" s="74"/>
      <c r="AD5464" s="74"/>
      <c r="AF5464" s="74"/>
      <c r="AH5464" s="74">
        <f t="shared" si="1040"/>
        <v>0</v>
      </c>
      <c r="AI5464" s="8"/>
      <c r="AJ5464" s="74"/>
      <c r="AK5464" s="8"/>
      <c r="AL5464" s="74"/>
      <c r="AM5464" s="74"/>
      <c r="AN5464" s="74"/>
      <c r="AO5464" s="74"/>
      <c r="AP5464" s="74"/>
      <c r="AQ5464" s="74"/>
    </row>
    <row r="5465" spans="2:43" ht="18" hidden="1" customHeight="1" x14ac:dyDescent="0.2">
      <c r="B5465" s="4"/>
      <c r="C5465" s="117"/>
      <c r="D5465" s="117"/>
      <c r="E5465" s="117"/>
      <c r="F5465" s="113">
        <v>45</v>
      </c>
      <c r="G5465" s="283"/>
      <c r="H5465" s="171"/>
      <c r="I5465" s="114"/>
      <c r="J5465" s="114"/>
      <c r="K5465" s="167"/>
      <c r="L5465" s="276"/>
      <c r="M5465" s="166"/>
      <c r="N5465" s="259"/>
      <c r="O5465" s="115"/>
      <c r="P5465" s="116"/>
      <c r="Q5465" s="116"/>
      <c r="R5465" s="52"/>
      <c r="S5465" s="247"/>
      <c r="T5465" s="53" t="s">
        <v>425</v>
      </c>
      <c r="U5465" s="240"/>
      <c r="V5465" s="54">
        <f>V5466</f>
        <v>0</v>
      </c>
      <c r="X5465" s="54">
        <f>X5466</f>
        <v>0</v>
      </c>
      <c r="Z5465" s="54">
        <f>Z5466</f>
        <v>0</v>
      </c>
      <c r="AB5465" s="54">
        <f>AB5466</f>
        <v>0</v>
      </c>
      <c r="AD5465" s="54" t="e">
        <f>#REF!</f>
        <v>#REF!</v>
      </c>
      <c r="AF5465" s="54">
        <f>AF5466</f>
        <v>0</v>
      </c>
      <c r="AH5465" s="54" t="e">
        <f t="shared" si="1040"/>
        <v>#REF!</v>
      </c>
      <c r="AI5465" s="8"/>
      <c r="AJ5465" s="54">
        <f>AJ5466</f>
        <v>0</v>
      </c>
      <c r="AK5465" s="55"/>
      <c r="AL5465" s="54">
        <f t="shared" ref="AL5465:AP5468" si="1041">AL5466</f>
        <v>0</v>
      </c>
      <c r="AM5465" s="54"/>
      <c r="AN5465" s="54">
        <f t="shared" si="1041"/>
        <v>0</v>
      </c>
      <c r="AO5465" s="54"/>
      <c r="AP5465" s="54">
        <f t="shared" si="1041"/>
        <v>0</v>
      </c>
      <c r="AQ5465" s="54"/>
    </row>
    <row r="5466" spans="2:43" ht="18" hidden="1" customHeight="1" x14ac:dyDescent="0.2">
      <c r="B5466" s="4"/>
      <c r="C5466" s="117"/>
      <c r="D5466" s="117"/>
      <c r="E5466" s="117"/>
      <c r="F5466" s="48"/>
      <c r="G5466" s="11"/>
      <c r="H5466" s="112" t="s">
        <v>33</v>
      </c>
      <c r="I5466" s="118"/>
      <c r="J5466" s="118"/>
      <c r="K5466" s="170"/>
      <c r="L5466" s="34"/>
      <c r="M5466" s="169"/>
      <c r="N5466" s="260"/>
      <c r="O5466" s="119"/>
      <c r="P5466" s="120"/>
      <c r="Q5466" s="120"/>
      <c r="R5466" s="56"/>
      <c r="S5466" s="248"/>
      <c r="T5466" s="57" t="s">
        <v>92</v>
      </c>
      <c r="U5466" s="236"/>
      <c r="V5466" s="58">
        <f>V5467</f>
        <v>0</v>
      </c>
      <c r="X5466" s="659">
        <f>X5467</f>
        <v>0</v>
      </c>
      <c r="Z5466" s="659">
        <f>Z5467</f>
        <v>0</v>
      </c>
      <c r="AB5466" s="659">
        <f>AB5467</f>
        <v>0</v>
      </c>
      <c r="AD5466" s="659" t="e">
        <f>#REF!</f>
        <v>#REF!</v>
      </c>
      <c r="AF5466" s="659">
        <f>AF5467</f>
        <v>0</v>
      </c>
      <c r="AH5466" s="659" t="e">
        <f t="shared" si="1040"/>
        <v>#REF!</v>
      </c>
      <c r="AI5466" s="55"/>
      <c r="AJ5466" s="659">
        <f>AJ5467</f>
        <v>0</v>
      </c>
      <c r="AK5466" s="59"/>
      <c r="AL5466" s="659">
        <f t="shared" si="1041"/>
        <v>0</v>
      </c>
      <c r="AM5466" s="659"/>
      <c r="AN5466" s="659">
        <f t="shared" si="1041"/>
        <v>0</v>
      </c>
      <c r="AO5466" s="659"/>
      <c r="AP5466" s="659">
        <f t="shared" si="1041"/>
        <v>0</v>
      </c>
      <c r="AQ5466" s="659"/>
    </row>
    <row r="5467" spans="2:43" ht="18" hidden="1" customHeight="1" x14ac:dyDescent="0.2">
      <c r="B5467" s="4"/>
      <c r="C5467" s="117"/>
      <c r="D5467" s="117"/>
      <c r="E5467" s="117"/>
      <c r="F5467" s="48"/>
      <c r="G5467" s="11"/>
      <c r="H5467" s="132"/>
      <c r="I5467" s="121">
        <v>4</v>
      </c>
      <c r="J5467" s="121"/>
      <c r="K5467" s="164"/>
      <c r="L5467" s="277"/>
      <c r="M5467" s="163"/>
      <c r="N5467" s="261"/>
      <c r="O5467" s="122"/>
      <c r="P5467" s="123"/>
      <c r="Q5467" s="123"/>
      <c r="R5467" s="49"/>
      <c r="S5467" s="18"/>
      <c r="T5467" s="50" t="s">
        <v>93</v>
      </c>
      <c r="U5467" s="76"/>
      <c r="V5467" s="51">
        <f>V5468</f>
        <v>0</v>
      </c>
      <c r="X5467" s="51">
        <f>X5468</f>
        <v>0</v>
      </c>
      <c r="Z5467" s="51">
        <f>Z5468</f>
        <v>0</v>
      </c>
      <c r="AB5467" s="51">
        <f>AB5468</f>
        <v>0</v>
      </c>
      <c r="AD5467" s="51" t="e">
        <f>#REF!</f>
        <v>#REF!</v>
      </c>
      <c r="AF5467" s="51">
        <f>AF5468</f>
        <v>0</v>
      </c>
      <c r="AH5467" s="51" t="e">
        <f t="shared" si="1040"/>
        <v>#REF!</v>
      </c>
      <c r="AI5467" s="660"/>
      <c r="AJ5467" s="51">
        <f>AJ5468</f>
        <v>0</v>
      </c>
      <c r="AK5467" s="5"/>
      <c r="AL5467" s="51">
        <f t="shared" si="1041"/>
        <v>0</v>
      </c>
      <c r="AM5467" s="51"/>
      <c r="AN5467" s="51">
        <f t="shared" si="1041"/>
        <v>0</v>
      </c>
      <c r="AO5467" s="51"/>
      <c r="AP5467" s="51">
        <f t="shared" si="1041"/>
        <v>0</v>
      </c>
      <c r="AQ5467" s="51"/>
    </row>
    <row r="5468" spans="2:43" ht="18" hidden="1" customHeight="1" x14ac:dyDescent="0.2">
      <c r="B5468" s="4"/>
      <c r="C5468" s="117"/>
      <c r="D5468" s="117"/>
      <c r="E5468" s="117"/>
      <c r="F5468" s="48"/>
      <c r="G5468" s="11"/>
      <c r="H5468" s="132"/>
      <c r="I5468" s="121"/>
      <c r="J5468" s="121">
        <v>1</v>
      </c>
      <c r="K5468" s="164"/>
      <c r="L5468" s="277"/>
      <c r="M5468" s="163"/>
      <c r="N5468" s="261"/>
      <c r="O5468" s="122"/>
      <c r="P5468" s="123"/>
      <c r="Q5468" s="123"/>
      <c r="R5468" s="49"/>
      <c r="S5468" s="18"/>
      <c r="T5468" s="50" t="s">
        <v>189</v>
      </c>
      <c r="U5468" s="76"/>
      <c r="V5468" s="51">
        <f>V5469</f>
        <v>0</v>
      </c>
      <c r="X5468" s="51">
        <f>X5469</f>
        <v>0</v>
      </c>
      <c r="Z5468" s="51">
        <f>Z5469</f>
        <v>0</v>
      </c>
      <c r="AB5468" s="51">
        <f>AB5469</f>
        <v>0</v>
      </c>
      <c r="AD5468" s="51" t="e">
        <f>#REF!</f>
        <v>#REF!</v>
      </c>
      <c r="AF5468" s="51">
        <f>AF5469</f>
        <v>0</v>
      </c>
      <c r="AH5468" s="51" t="e">
        <f t="shared" si="1040"/>
        <v>#REF!</v>
      </c>
      <c r="AI5468" s="5"/>
      <c r="AJ5468" s="51">
        <f>AJ5469</f>
        <v>0</v>
      </c>
      <c r="AK5468" s="5"/>
      <c r="AL5468" s="51">
        <f t="shared" si="1041"/>
        <v>0</v>
      </c>
      <c r="AM5468" s="51"/>
      <c r="AN5468" s="51">
        <f t="shared" si="1041"/>
        <v>0</v>
      </c>
      <c r="AO5468" s="51"/>
      <c r="AP5468" s="51">
        <f t="shared" si="1041"/>
        <v>0</v>
      </c>
      <c r="AQ5468" s="51"/>
    </row>
    <row r="5469" spans="2:43" ht="18" hidden="1" customHeight="1" x14ac:dyDescent="0.2">
      <c r="B5469" s="4"/>
      <c r="C5469" s="117"/>
      <c r="D5469" s="117"/>
      <c r="E5469" s="117"/>
      <c r="F5469" s="48"/>
      <c r="G5469" s="11"/>
      <c r="H5469" s="117"/>
      <c r="I5469" s="124"/>
      <c r="J5469" s="124"/>
      <c r="K5469" s="144"/>
      <c r="L5469" s="11"/>
      <c r="M5469" s="226">
        <v>2</v>
      </c>
      <c r="N5469" s="262"/>
      <c r="O5469" s="125"/>
      <c r="P5469" s="126"/>
      <c r="Q5469" s="126"/>
      <c r="R5469" s="60"/>
      <c r="S5469" s="249"/>
      <c r="T5469" s="61" t="s">
        <v>413</v>
      </c>
      <c r="U5469" s="241"/>
      <c r="V5469" s="62">
        <f>V5470+V5490+V5500+V5535</f>
        <v>0</v>
      </c>
      <c r="X5469" s="62">
        <f>X5470+X5490+X5500+X5535</f>
        <v>0</v>
      </c>
      <c r="Z5469" s="62">
        <f>Z5470+Z5490+Z5500+Z5535</f>
        <v>0</v>
      </c>
      <c r="AB5469" s="62">
        <f>AB5470+AB5490+AB5500+AB5535</f>
        <v>0</v>
      </c>
      <c r="AD5469" s="62" t="e">
        <f>#REF!+AD5490+AD5500+AD5535</f>
        <v>#REF!</v>
      </c>
      <c r="AF5469" s="62">
        <f>AF5470+AF5490+AF5500+AF5535</f>
        <v>0</v>
      </c>
      <c r="AH5469" s="62" t="e">
        <f t="shared" si="1040"/>
        <v>#REF!</v>
      </c>
      <c r="AI5469" s="5"/>
      <c r="AJ5469" s="62">
        <f>AJ5470+AJ5490+AJ5500+AJ5535</f>
        <v>0</v>
      </c>
      <c r="AK5469" s="63"/>
      <c r="AL5469" s="62">
        <f>AL5470+AL5490+AL5500+AL5535</f>
        <v>0</v>
      </c>
      <c r="AM5469" s="62"/>
      <c r="AN5469" s="62">
        <f>AN5470+AN5490+AN5500+AN5535</f>
        <v>0</v>
      </c>
      <c r="AO5469" s="62"/>
      <c r="AP5469" s="62">
        <f>AP5470+AP5490+AP5500+AP5535</f>
        <v>0</v>
      </c>
      <c r="AQ5469" s="62"/>
    </row>
    <row r="5470" spans="2:43" ht="18" hidden="1" customHeight="1" x14ac:dyDescent="0.2">
      <c r="B5470" s="4"/>
      <c r="C5470" s="117"/>
      <c r="D5470" s="117"/>
      <c r="E5470" s="117"/>
      <c r="F5470" s="48"/>
      <c r="G5470" s="11"/>
      <c r="H5470" s="117"/>
      <c r="I5470" s="124"/>
      <c r="J5470" s="124"/>
      <c r="K5470" s="144"/>
      <c r="L5470" s="11"/>
      <c r="M5470" s="143"/>
      <c r="N5470" s="42"/>
      <c r="O5470" s="127" t="s">
        <v>3</v>
      </c>
      <c r="P5470" s="123"/>
      <c r="Q5470" s="123"/>
      <c r="R5470" s="49"/>
      <c r="S5470" s="18"/>
      <c r="T5470" s="50" t="s">
        <v>7</v>
      </c>
      <c r="U5470" s="76"/>
      <c r="V5470" s="51">
        <f>V5471+V5487</f>
        <v>0</v>
      </c>
      <c r="X5470" s="51">
        <f>X5471+X5487</f>
        <v>0</v>
      </c>
      <c r="Z5470" s="51">
        <f>Z5471+Z5487</f>
        <v>0</v>
      </c>
      <c r="AB5470" s="51">
        <f>AB5471+AB5487</f>
        <v>0</v>
      </c>
      <c r="AD5470" s="51" t="e">
        <f>#REF!+AD5487</f>
        <v>#REF!</v>
      </c>
      <c r="AF5470" s="51">
        <f>AF5471+AF5487</f>
        <v>0</v>
      </c>
      <c r="AH5470" s="51" t="e">
        <f t="shared" si="1040"/>
        <v>#REF!</v>
      </c>
      <c r="AI5470" s="63"/>
      <c r="AJ5470" s="51">
        <f>AJ5471+AJ5487</f>
        <v>0</v>
      </c>
      <c r="AK5470" s="5"/>
      <c r="AL5470" s="51">
        <f>AL5471+AL5487</f>
        <v>0</v>
      </c>
      <c r="AM5470" s="51"/>
      <c r="AN5470" s="51">
        <f>AN5471+AN5487</f>
        <v>0</v>
      </c>
      <c r="AO5470" s="51"/>
      <c r="AP5470" s="51">
        <f>AP5471+AP5487</f>
        <v>0</v>
      </c>
      <c r="AQ5470" s="51"/>
    </row>
    <row r="5471" spans="2:43" ht="18" hidden="1" customHeight="1" x14ac:dyDescent="0.2">
      <c r="B5471" s="4"/>
      <c r="C5471" s="117"/>
      <c r="D5471" s="117"/>
      <c r="E5471" s="117"/>
      <c r="F5471" s="48"/>
      <c r="G5471" s="11"/>
      <c r="H5471" s="117"/>
      <c r="I5471" s="124"/>
      <c r="J5471" s="124"/>
      <c r="K5471" s="144"/>
      <c r="L5471" s="11"/>
      <c r="M5471" s="143"/>
      <c r="N5471" s="42"/>
      <c r="O5471" s="128"/>
      <c r="P5471" s="129">
        <v>1</v>
      </c>
      <c r="Q5471" s="129"/>
      <c r="R5471" s="64"/>
      <c r="S5471" s="234"/>
      <c r="T5471" s="65" t="s">
        <v>8</v>
      </c>
      <c r="U5471" s="155"/>
      <c r="V5471" s="66">
        <f>V5472+V5475+V5478+V5480+V5483+V5485</f>
        <v>0</v>
      </c>
      <c r="X5471" s="66">
        <f>X5472+X5475+X5478+X5480+X5483+X5485</f>
        <v>0</v>
      </c>
      <c r="Z5471" s="66">
        <f>Z5472+Z5475+Z5478+Z5480+Z5483+Z5485</f>
        <v>0</v>
      </c>
      <c r="AB5471" s="66">
        <f>AB5472+AB5475+AB5478+AB5480+AB5483+AB5485</f>
        <v>0</v>
      </c>
      <c r="AD5471" s="66" t="e">
        <f>#REF!+AD5475+AD5478+AD5480+AD5483+AD5485</f>
        <v>#REF!</v>
      </c>
      <c r="AF5471" s="66">
        <f>AF5472+AF5475+AF5478+AF5480+AF5483+AF5485</f>
        <v>0</v>
      </c>
      <c r="AH5471" s="66" t="e">
        <f t="shared" si="1040"/>
        <v>#REF!</v>
      </c>
      <c r="AI5471" s="5"/>
      <c r="AJ5471" s="66">
        <f>AJ5472+AJ5475+AJ5478+AJ5480+AJ5483+AJ5485</f>
        <v>0</v>
      </c>
      <c r="AK5471" s="67"/>
      <c r="AL5471" s="66">
        <f>AL5472+AL5475+AL5478+AL5480+AL5483+AL5485</f>
        <v>0</v>
      </c>
      <c r="AM5471" s="66"/>
      <c r="AN5471" s="66">
        <f>AN5472+AN5475+AN5478+AN5480+AN5483+AN5485</f>
        <v>0</v>
      </c>
      <c r="AO5471" s="66"/>
      <c r="AP5471" s="66">
        <f>AP5472+AP5475+AP5478+AP5480+AP5483+AP5485</f>
        <v>0</v>
      </c>
      <c r="AQ5471" s="66"/>
    </row>
    <row r="5472" spans="2:43" ht="18" hidden="1" customHeight="1" x14ac:dyDescent="0.2">
      <c r="B5472" s="4"/>
      <c r="C5472" s="117"/>
      <c r="D5472" s="117"/>
      <c r="E5472" s="117"/>
      <c r="F5472" s="48"/>
      <c r="G5472" s="11"/>
      <c r="H5472" s="117"/>
      <c r="I5472" s="124"/>
      <c r="J5472" s="124"/>
      <c r="K5472" s="144"/>
      <c r="L5472" s="11"/>
      <c r="M5472" s="143"/>
      <c r="N5472" s="42"/>
      <c r="O5472" s="128"/>
      <c r="P5472" s="130"/>
      <c r="Q5472" s="140">
        <v>1</v>
      </c>
      <c r="R5472" s="68"/>
      <c r="S5472" s="35"/>
      <c r="T5472" s="69" t="s">
        <v>9</v>
      </c>
      <c r="U5472" s="92"/>
      <c r="V5472" s="70">
        <f>V5473</f>
        <v>0</v>
      </c>
      <c r="X5472" s="447">
        <f>X5473</f>
        <v>0</v>
      </c>
      <c r="Z5472" s="447">
        <f>Z5473</f>
        <v>0</v>
      </c>
      <c r="AB5472" s="447">
        <f>AB5473</f>
        <v>0</v>
      </c>
      <c r="AD5472" s="447" t="e">
        <f>#REF!</f>
        <v>#REF!</v>
      </c>
      <c r="AF5472" s="447">
        <f>AF5473</f>
        <v>0</v>
      </c>
      <c r="AH5472" s="447" t="e">
        <f t="shared" si="1040"/>
        <v>#REF!</v>
      </c>
      <c r="AI5472" s="67"/>
      <c r="AJ5472" s="447">
        <f>AJ5473</f>
        <v>0</v>
      </c>
      <c r="AK5472" s="71"/>
      <c r="AL5472" s="447">
        <f>AL5473</f>
        <v>0</v>
      </c>
      <c r="AM5472" s="447"/>
      <c r="AN5472" s="447">
        <f>AN5473</f>
        <v>0</v>
      </c>
      <c r="AO5472" s="447"/>
      <c r="AP5472" s="447">
        <f>AP5473</f>
        <v>0</v>
      </c>
      <c r="AQ5472" s="447"/>
    </row>
    <row r="5473" spans="2:43" ht="18" hidden="1" customHeight="1" x14ac:dyDescent="0.2">
      <c r="B5473" s="4"/>
      <c r="C5473" s="117"/>
      <c r="D5473" s="117"/>
      <c r="E5473" s="117"/>
      <c r="F5473" s="48"/>
      <c r="G5473" s="11"/>
      <c r="H5473" s="117"/>
      <c r="I5473" s="124"/>
      <c r="J5473" s="124"/>
      <c r="K5473" s="144"/>
      <c r="L5473" s="11"/>
      <c r="M5473" s="143"/>
      <c r="N5473" s="42"/>
      <c r="O5473" s="128"/>
      <c r="P5473" s="130"/>
      <c r="Q5473" s="140"/>
      <c r="R5473" s="78" t="s">
        <v>3</v>
      </c>
      <c r="S5473" s="251"/>
      <c r="T5473" s="73" t="s">
        <v>9</v>
      </c>
      <c r="V5473" s="83">
        <v>0</v>
      </c>
      <c r="X5473" s="448">
        <v>0</v>
      </c>
      <c r="Z5473" s="448">
        <v>0</v>
      </c>
      <c r="AB5473" s="448">
        <v>0</v>
      </c>
      <c r="AD5473" s="448">
        <v>0</v>
      </c>
      <c r="AF5473" s="448">
        <v>0</v>
      </c>
      <c r="AH5473" s="448">
        <f t="shared" si="1040"/>
        <v>0</v>
      </c>
      <c r="AI5473" s="446"/>
      <c r="AJ5473" s="448">
        <v>0</v>
      </c>
      <c r="AK5473" s="87"/>
      <c r="AL5473" s="448">
        <v>0</v>
      </c>
      <c r="AM5473" s="448"/>
      <c r="AN5473" s="448">
        <v>0</v>
      </c>
      <c r="AO5473" s="448"/>
      <c r="AP5473" s="448">
        <v>0</v>
      </c>
      <c r="AQ5473" s="448"/>
    </row>
    <row r="5474" spans="2:43" ht="18" hidden="1" customHeight="1" x14ac:dyDescent="0.2">
      <c r="B5474" s="4"/>
      <c r="C5474" s="117"/>
      <c r="D5474" s="117"/>
      <c r="E5474" s="117"/>
      <c r="F5474" s="48"/>
      <c r="G5474" s="11"/>
      <c r="H5474" s="117"/>
      <c r="I5474" s="124"/>
      <c r="J5474" s="124"/>
      <c r="K5474" s="144"/>
      <c r="L5474" s="11"/>
      <c r="M5474" s="143"/>
      <c r="N5474" s="42"/>
      <c r="O5474" s="128"/>
      <c r="P5474" s="130"/>
      <c r="Q5474" s="130"/>
      <c r="R5474" s="72">
        <v>13</v>
      </c>
      <c r="S5474" s="181"/>
      <c r="T5474" s="73" t="s">
        <v>117</v>
      </c>
      <c r="V5474" s="74">
        <v>0</v>
      </c>
      <c r="X5474" s="74">
        <v>0</v>
      </c>
      <c r="Z5474" s="74">
        <v>0</v>
      </c>
      <c r="AB5474" s="74">
        <v>0</v>
      </c>
      <c r="AD5474" s="74">
        <v>0</v>
      </c>
      <c r="AF5474" s="74">
        <v>0</v>
      </c>
      <c r="AH5474" s="74">
        <f t="shared" si="1040"/>
        <v>0</v>
      </c>
      <c r="AI5474" s="495"/>
      <c r="AJ5474" s="74">
        <v>0</v>
      </c>
      <c r="AK5474" s="8"/>
      <c r="AL5474" s="74">
        <v>0</v>
      </c>
      <c r="AM5474" s="74"/>
      <c r="AN5474" s="74">
        <v>0</v>
      </c>
      <c r="AO5474" s="74"/>
      <c r="AP5474" s="74">
        <v>0</v>
      </c>
      <c r="AQ5474" s="74"/>
    </row>
    <row r="5475" spans="2:43" ht="18" hidden="1" customHeight="1" x14ac:dyDescent="0.2">
      <c r="B5475" s="4"/>
      <c r="C5475" s="117"/>
      <c r="D5475" s="117"/>
      <c r="E5475" s="117"/>
      <c r="F5475" s="48"/>
      <c r="G5475" s="11"/>
      <c r="H5475" s="117"/>
      <c r="I5475" s="124"/>
      <c r="J5475" s="124"/>
      <c r="K5475" s="144"/>
      <c r="L5475" s="11"/>
      <c r="M5475" s="143"/>
      <c r="N5475" s="42"/>
      <c r="O5475" s="128"/>
      <c r="P5475" s="130"/>
      <c r="Q5475" s="131">
        <v>2</v>
      </c>
      <c r="R5475" s="68"/>
      <c r="S5475" s="35"/>
      <c r="T5475" s="69" t="s">
        <v>11</v>
      </c>
      <c r="U5475" s="92"/>
      <c r="V5475" s="70">
        <f>V5476</f>
        <v>0</v>
      </c>
      <c r="X5475" s="447">
        <f>X5476</f>
        <v>0</v>
      </c>
      <c r="Z5475" s="447">
        <f>Z5476</f>
        <v>0</v>
      </c>
      <c r="AB5475" s="447">
        <f>AB5476</f>
        <v>0</v>
      </c>
      <c r="AD5475" s="447" t="e">
        <f>#REF!</f>
        <v>#REF!</v>
      </c>
      <c r="AF5475" s="447">
        <f>AF5476</f>
        <v>0</v>
      </c>
      <c r="AH5475" s="447" t="e">
        <f t="shared" si="1040"/>
        <v>#REF!</v>
      </c>
      <c r="AI5475" s="8"/>
      <c r="AJ5475" s="447">
        <f>AJ5476</f>
        <v>0</v>
      </c>
      <c r="AK5475" s="71"/>
      <c r="AL5475" s="447">
        <f>AL5476</f>
        <v>0</v>
      </c>
      <c r="AM5475" s="447"/>
      <c r="AN5475" s="447">
        <f>AN5476</f>
        <v>0</v>
      </c>
      <c r="AO5475" s="447"/>
      <c r="AP5475" s="447">
        <f>AP5476</f>
        <v>0</v>
      </c>
      <c r="AQ5475" s="447"/>
    </row>
    <row r="5476" spans="2:43" ht="18" hidden="1" customHeight="1" x14ac:dyDescent="0.2">
      <c r="B5476" s="4"/>
      <c r="C5476" s="117"/>
      <c r="D5476" s="117"/>
      <c r="E5476" s="117"/>
      <c r="F5476" s="48"/>
      <c r="G5476" s="11"/>
      <c r="H5476" s="117"/>
      <c r="I5476" s="124"/>
      <c r="J5476" s="124"/>
      <c r="K5476" s="144"/>
      <c r="L5476" s="11"/>
      <c r="M5476" s="143"/>
      <c r="N5476" s="42"/>
      <c r="O5476" s="128"/>
      <c r="P5476" s="130"/>
      <c r="Q5476" s="131"/>
      <c r="R5476" s="78" t="s">
        <v>3</v>
      </c>
      <c r="S5476" s="251"/>
      <c r="T5476" s="73" t="s">
        <v>11</v>
      </c>
      <c r="V5476" s="83">
        <v>0</v>
      </c>
      <c r="X5476" s="448">
        <v>0</v>
      </c>
      <c r="Z5476" s="448">
        <v>0</v>
      </c>
      <c r="AB5476" s="448">
        <v>0</v>
      </c>
      <c r="AD5476" s="448">
        <v>0</v>
      </c>
      <c r="AF5476" s="448">
        <v>0</v>
      </c>
      <c r="AH5476" s="448">
        <f t="shared" si="1040"/>
        <v>0</v>
      </c>
      <c r="AI5476" s="446"/>
      <c r="AJ5476" s="448">
        <v>0</v>
      </c>
      <c r="AK5476" s="87"/>
      <c r="AL5476" s="448">
        <v>0</v>
      </c>
      <c r="AM5476" s="448"/>
      <c r="AN5476" s="448">
        <v>0</v>
      </c>
      <c r="AO5476" s="448"/>
      <c r="AP5476" s="448">
        <v>0</v>
      </c>
      <c r="AQ5476" s="448"/>
    </row>
    <row r="5477" spans="2:43" ht="18" hidden="1" customHeight="1" x14ac:dyDescent="0.2">
      <c r="B5477" s="4"/>
      <c r="C5477" s="117"/>
      <c r="D5477" s="117"/>
      <c r="E5477" s="117"/>
      <c r="F5477" s="48"/>
      <c r="G5477" s="11"/>
      <c r="H5477" s="117"/>
      <c r="I5477" s="124"/>
      <c r="J5477" s="124"/>
      <c r="K5477" s="144"/>
      <c r="L5477" s="11"/>
      <c r="M5477" s="143"/>
      <c r="N5477" s="42"/>
      <c r="O5477" s="128"/>
      <c r="P5477" s="130"/>
      <c r="Q5477" s="130"/>
      <c r="R5477" s="72">
        <v>13</v>
      </c>
      <c r="S5477" s="181"/>
      <c r="T5477" s="73" t="s">
        <v>118</v>
      </c>
      <c r="V5477" s="74">
        <v>0</v>
      </c>
      <c r="X5477" s="74">
        <v>0</v>
      </c>
      <c r="Z5477" s="74">
        <v>0</v>
      </c>
      <c r="AB5477" s="74">
        <v>0</v>
      </c>
      <c r="AD5477" s="74">
        <v>0</v>
      </c>
      <c r="AF5477" s="74">
        <v>0</v>
      </c>
      <c r="AH5477" s="74">
        <f t="shared" si="1040"/>
        <v>0</v>
      </c>
      <c r="AI5477" s="495"/>
      <c r="AJ5477" s="74">
        <v>0</v>
      </c>
      <c r="AK5477" s="8"/>
      <c r="AL5477" s="74">
        <v>0</v>
      </c>
      <c r="AM5477" s="74"/>
      <c r="AN5477" s="74">
        <v>0</v>
      </c>
      <c r="AO5477" s="74"/>
      <c r="AP5477" s="74">
        <v>0</v>
      </c>
      <c r="AQ5477" s="74"/>
    </row>
    <row r="5478" spans="2:43" ht="18" hidden="1" customHeight="1" x14ac:dyDescent="0.2">
      <c r="B5478" s="4"/>
      <c r="C5478" s="117"/>
      <c r="D5478" s="117"/>
      <c r="E5478" s="117"/>
      <c r="F5478" s="48"/>
      <c r="G5478" s="11"/>
      <c r="H5478" s="117"/>
      <c r="I5478" s="124"/>
      <c r="J5478" s="124"/>
      <c r="K5478" s="144"/>
      <c r="L5478" s="11"/>
      <c r="M5478" s="143"/>
      <c r="N5478" s="42"/>
      <c r="O5478" s="128"/>
      <c r="P5478" s="130"/>
      <c r="Q5478" s="131">
        <v>3</v>
      </c>
      <c r="R5478" s="84"/>
      <c r="S5478" s="250"/>
      <c r="T5478" s="69" t="s">
        <v>12</v>
      </c>
      <c r="U5478" s="92"/>
      <c r="V5478" s="70">
        <f>SUM(V5479)</f>
        <v>0</v>
      </c>
      <c r="X5478" s="447">
        <f>SUM(X5479)</f>
        <v>0</v>
      </c>
      <c r="Z5478" s="447">
        <f>SUM(Z5479)</f>
        <v>0</v>
      </c>
      <c r="AB5478" s="447">
        <f>SUM(AB5479)</f>
        <v>0</v>
      </c>
      <c r="AD5478" s="447">
        <f>SUM(AD5479)</f>
        <v>0</v>
      </c>
      <c r="AF5478" s="447">
        <f>SUM(AF5479)</f>
        <v>0</v>
      </c>
      <c r="AH5478" s="447">
        <f t="shared" si="1040"/>
        <v>0</v>
      </c>
      <c r="AI5478" s="8"/>
      <c r="AJ5478" s="447">
        <f>SUM(AJ5479)</f>
        <v>0</v>
      </c>
      <c r="AK5478" s="71"/>
      <c r="AL5478" s="447">
        <f>SUM(AL5479)</f>
        <v>0</v>
      </c>
      <c r="AM5478" s="447"/>
      <c r="AN5478" s="447">
        <f>SUM(AN5479)</f>
        <v>0</v>
      </c>
      <c r="AO5478" s="447"/>
      <c r="AP5478" s="447">
        <f>SUM(AP5479)</f>
        <v>0</v>
      </c>
      <c r="AQ5478" s="447"/>
    </row>
    <row r="5479" spans="2:43" ht="18" hidden="1" customHeight="1" x14ac:dyDescent="0.2">
      <c r="B5479" s="4"/>
      <c r="C5479" s="117"/>
      <c r="D5479" s="117"/>
      <c r="E5479" s="117"/>
      <c r="F5479" s="48"/>
      <c r="G5479" s="11"/>
      <c r="H5479" s="117"/>
      <c r="I5479" s="124"/>
      <c r="J5479" s="124"/>
      <c r="K5479" s="144"/>
      <c r="L5479" s="11"/>
      <c r="M5479" s="143"/>
      <c r="N5479" s="42"/>
      <c r="O5479" s="128"/>
      <c r="P5479" s="130"/>
      <c r="Q5479" s="130"/>
      <c r="R5479" s="78" t="s">
        <v>3</v>
      </c>
      <c r="S5479" s="251"/>
      <c r="T5479" s="73" t="s">
        <v>12</v>
      </c>
      <c r="V5479" s="74">
        <v>0</v>
      </c>
      <c r="X5479" s="74">
        <v>0</v>
      </c>
      <c r="Z5479" s="74">
        <v>0</v>
      </c>
      <c r="AB5479" s="74">
        <v>0</v>
      </c>
      <c r="AD5479" s="74">
        <v>0</v>
      </c>
      <c r="AF5479" s="74">
        <v>0</v>
      </c>
      <c r="AH5479" s="74">
        <f t="shared" si="1040"/>
        <v>0</v>
      </c>
      <c r="AI5479" s="446"/>
      <c r="AJ5479" s="74">
        <v>0</v>
      </c>
      <c r="AK5479" s="8"/>
      <c r="AL5479" s="74">
        <v>0</v>
      </c>
      <c r="AM5479" s="74"/>
      <c r="AN5479" s="74">
        <v>0</v>
      </c>
      <c r="AO5479" s="74"/>
      <c r="AP5479" s="74">
        <v>0</v>
      </c>
      <c r="AQ5479" s="74"/>
    </row>
    <row r="5480" spans="2:43" ht="18" hidden="1" customHeight="1" x14ac:dyDescent="0.2">
      <c r="B5480" s="4"/>
      <c r="C5480" s="117"/>
      <c r="D5480" s="117"/>
      <c r="E5480" s="117"/>
      <c r="F5480" s="48"/>
      <c r="G5480" s="11"/>
      <c r="H5480" s="117"/>
      <c r="I5480" s="124"/>
      <c r="J5480" s="124"/>
      <c r="K5480" s="144"/>
      <c r="L5480" s="11"/>
      <c r="M5480" s="143"/>
      <c r="N5480" s="42"/>
      <c r="O5480" s="128"/>
      <c r="P5480" s="130"/>
      <c r="Q5480" s="131">
        <v>4</v>
      </c>
      <c r="R5480" s="68"/>
      <c r="S5480" s="35"/>
      <c r="T5480" s="69" t="s">
        <v>13</v>
      </c>
      <c r="U5480" s="92"/>
      <c r="V5480" s="70">
        <f>V5481</f>
        <v>0</v>
      </c>
      <c r="X5480" s="447">
        <f>X5481</f>
        <v>0</v>
      </c>
      <c r="Z5480" s="447">
        <f>Z5481</f>
        <v>0</v>
      </c>
      <c r="AB5480" s="447">
        <f>AB5481</f>
        <v>0</v>
      </c>
      <c r="AD5480" s="447" t="e">
        <f>#REF!</f>
        <v>#REF!</v>
      </c>
      <c r="AF5480" s="447">
        <f>AF5481</f>
        <v>0</v>
      </c>
      <c r="AH5480" s="447" t="e">
        <f t="shared" si="1040"/>
        <v>#REF!</v>
      </c>
      <c r="AI5480" s="8"/>
      <c r="AJ5480" s="447">
        <f>AJ5481</f>
        <v>0</v>
      </c>
      <c r="AK5480" s="71"/>
      <c r="AL5480" s="447">
        <f>AL5481</f>
        <v>0</v>
      </c>
      <c r="AM5480" s="447"/>
      <c r="AN5480" s="447">
        <f>AN5481</f>
        <v>0</v>
      </c>
      <c r="AO5480" s="447"/>
      <c r="AP5480" s="447">
        <f>AP5481</f>
        <v>0</v>
      </c>
      <c r="AQ5480" s="447"/>
    </row>
    <row r="5481" spans="2:43" ht="18" hidden="1" customHeight="1" x14ac:dyDescent="0.2">
      <c r="B5481" s="4"/>
      <c r="C5481" s="117"/>
      <c r="D5481" s="117"/>
      <c r="E5481" s="117"/>
      <c r="F5481" s="48"/>
      <c r="G5481" s="11"/>
      <c r="H5481" s="117"/>
      <c r="I5481" s="124"/>
      <c r="J5481" s="124"/>
      <c r="K5481" s="144"/>
      <c r="L5481" s="11"/>
      <c r="M5481" s="143"/>
      <c r="N5481" s="42"/>
      <c r="O5481" s="128"/>
      <c r="P5481" s="130"/>
      <c r="Q5481" s="131"/>
      <c r="R5481" s="78" t="s">
        <v>3</v>
      </c>
      <c r="S5481" s="251"/>
      <c r="T5481" s="73" t="s">
        <v>13</v>
      </c>
      <c r="V5481" s="83">
        <v>0</v>
      </c>
      <c r="X5481" s="448">
        <v>0</v>
      </c>
      <c r="Z5481" s="448">
        <v>0</v>
      </c>
      <c r="AB5481" s="448">
        <v>0</v>
      </c>
      <c r="AD5481" s="448">
        <v>0</v>
      </c>
      <c r="AF5481" s="448">
        <v>0</v>
      </c>
      <c r="AH5481" s="448">
        <f t="shared" si="1040"/>
        <v>0</v>
      </c>
      <c r="AI5481" s="446"/>
      <c r="AJ5481" s="448">
        <v>0</v>
      </c>
      <c r="AK5481" s="87"/>
      <c r="AL5481" s="448">
        <v>0</v>
      </c>
      <c r="AM5481" s="448"/>
      <c r="AN5481" s="448">
        <v>0</v>
      </c>
      <c r="AO5481" s="448"/>
      <c r="AP5481" s="448">
        <v>0</v>
      </c>
      <c r="AQ5481" s="448"/>
    </row>
    <row r="5482" spans="2:43" ht="18" hidden="1" customHeight="1" x14ac:dyDescent="0.2">
      <c r="B5482" s="4"/>
      <c r="C5482" s="117"/>
      <c r="D5482" s="117"/>
      <c r="E5482" s="117"/>
      <c r="F5482" s="48"/>
      <c r="G5482" s="11"/>
      <c r="H5482" s="117"/>
      <c r="I5482" s="124"/>
      <c r="J5482" s="124"/>
      <c r="K5482" s="144"/>
      <c r="L5482" s="11"/>
      <c r="M5482" s="143"/>
      <c r="N5482" s="42"/>
      <c r="O5482" s="128"/>
      <c r="P5482" s="130"/>
      <c r="Q5482" s="130"/>
      <c r="R5482" s="72">
        <v>13</v>
      </c>
      <c r="S5482" s="181"/>
      <c r="T5482" s="73" t="s">
        <v>119</v>
      </c>
      <c r="V5482" s="74">
        <v>0</v>
      </c>
      <c r="X5482" s="74">
        <v>0</v>
      </c>
      <c r="Z5482" s="74">
        <v>0</v>
      </c>
      <c r="AB5482" s="74">
        <v>0</v>
      </c>
      <c r="AD5482" s="74">
        <v>0</v>
      </c>
      <c r="AF5482" s="74">
        <v>0</v>
      </c>
      <c r="AH5482" s="74">
        <f t="shared" si="1040"/>
        <v>0</v>
      </c>
      <c r="AI5482" s="495"/>
      <c r="AJ5482" s="74">
        <v>0</v>
      </c>
      <c r="AK5482" s="8"/>
      <c r="AL5482" s="74">
        <v>0</v>
      </c>
      <c r="AM5482" s="74"/>
      <c r="AN5482" s="74">
        <v>0</v>
      </c>
      <c r="AO5482" s="74"/>
      <c r="AP5482" s="74">
        <v>0</v>
      </c>
      <c r="AQ5482" s="74"/>
    </row>
    <row r="5483" spans="2:43" ht="18" hidden="1" customHeight="1" x14ac:dyDescent="0.2">
      <c r="B5483" s="4"/>
      <c r="C5483" s="117"/>
      <c r="D5483" s="117"/>
      <c r="E5483" s="117"/>
      <c r="F5483" s="48"/>
      <c r="G5483" s="11"/>
      <c r="H5483" s="117"/>
      <c r="I5483" s="124"/>
      <c r="J5483" s="124"/>
      <c r="K5483" s="144"/>
      <c r="L5483" s="11"/>
      <c r="M5483" s="143"/>
      <c r="N5483" s="42"/>
      <c r="O5483" s="128"/>
      <c r="P5483" s="130"/>
      <c r="Q5483" s="140" t="s">
        <v>173</v>
      </c>
      <c r="R5483" s="84"/>
      <c r="S5483" s="250"/>
      <c r="T5483" s="69" t="s">
        <v>204</v>
      </c>
      <c r="U5483" s="92"/>
      <c r="V5483" s="70">
        <f>SUM(V5484)</f>
        <v>0</v>
      </c>
      <c r="X5483" s="447">
        <f>SUM(X5484)</f>
        <v>0</v>
      </c>
      <c r="Z5483" s="447">
        <f>SUM(Z5484)</f>
        <v>0</v>
      </c>
      <c r="AB5483" s="447">
        <f>SUM(AB5484)</f>
        <v>0</v>
      </c>
      <c r="AD5483" s="447">
        <f>SUM(AD5484)</f>
        <v>0</v>
      </c>
      <c r="AF5483" s="447">
        <f>SUM(AF5484)</f>
        <v>0</v>
      </c>
      <c r="AH5483" s="447">
        <f t="shared" si="1040"/>
        <v>0</v>
      </c>
      <c r="AI5483" s="8"/>
      <c r="AJ5483" s="447">
        <f>SUM(AJ5484)</f>
        <v>0</v>
      </c>
      <c r="AK5483" s="71"/>
      <c r="AL5483" s="447">
        <f>SUM(AL5484)</f>
        <v>0</v>
      </c>
      <c r="AM5483" s="447"/>
      <c r="AN5483" s="447">
        <f>SUM(AN5484)</f>
        <v>0</v>
      </c>
      <c r="AO5483" s="447"/>
      <c r="AP5483" s="447">
        <f>SUM(AP5484)</f>
        <v>0</v>
      </c>
      <c r="AQ5483" s="447"/>
    </row>
    <row r="5484" spans="2:43" ht="18" hidden="1" customHeight="1" x14ac:dyDescent="0.2">
      <c r="B5484" s="4"/>
      <c r="C5484" s="117"/>
      <c r="D5484" s="117"/>
      <c r="E5484" s="117"/>
      <c r="F5484" s="48"/>
      <c r="G5484" s="11"/>
      <c r="H5484" s="117"/>
      <c r="I5484" s="124"/>
      <c r="J5484" s="124"/>
      <c r="K5484" s="144"/>
      <c r="L5484" s="11"/>
      <c r="M5484" s="143"/>
      <c r="N5484" s="42"/>
      <c r="O5484" s="128"/>
      <c r="P5484" s="130"/>
      <c r="Q5484" s="130"/>
      <c r="R5484" s="72" t="s">
        <v>3</v>
      </c>
      <c r="S5484" s="181"/>
      <c r="T5484" s="73" t="s">
        <v>204</v>
      </c>
      <c r="V5484" s="74">
        <v>0</v>
      </c>
      <c r="X5484" s="74">
        <v>0</v>
      </c>
      <c r="Z5484" s="74">
        <v>0</v>
      </c>
      <c r="AB5484" s="74">
        <v>0</v>
      </c>
      <c r="AD5484" s="74">
        <v>0</v>
      </c>
      <c r="AF5484" s="74">
        <v>0</v>
      </c>
      <c r="AH5484" s="74">
        <f t="shared" si="1040"/>
        <v>0</v>
      </c>
      <c r="AI5484" s="446"/>
      <c r="AJ5484" s="74">
        <v>0</v>
      </c>
      <c r="AK5484" s="8"/>
      <c r="AL5484" s="74">
        <v>0</v>
      </c>
      <c r="AM5484" s="74"/>
      <c r="AN5484" s="74">
        <v>0</v>
      </c>
      <c r="AO5484" s="74"/>
      <c r="AP5484" s="74">
        <v>0</v>
      </c>
      <c r="AQ5484" s="74"/>
    </row>
    <row r="5485" spans="2:43" ht="18" hidden="1" customHeight="1" x14ac:dyDescent="0.2">
      <c r="B5485" s="4"/>
      <c r="C5485" s="117"/>
      <c r="D5485" s="117"/>
      <c r="E5485" s="117"/>
      <c r="F5485" s="48"/>
      <c r="G5485" s="11"/>
      <c r="H5485" s="117"/>
      <c r="I5485" s="142"/>
      <c r="J5485" s="143"/>
      <c r="K5485" s="144"/>
      <c r="L5485" s="11"/>
      <c r="M5485" s="143"/>
      <c r="N5485" s="42"/>
      <c r="O5485" s="128"/>
      <c r="P5485" s="130"/>
      <c r="Q5485" s="131">
        <v>6</v>
      </c>
      <c r="R5485" s="68"/>
      <c r="S5485" s="35"/>
      <c r="T5485" s="69" t="s">
        <v>375</v>
      </c>
      <c r="U5485" s="92"/>
      <c r="V5485" s="70">
        <f>V5486</f>
        <v>0</v>
      </c>
      <c r="X5485" s="447">
        <f>X5486</f>
        <v>0</v>
      </c>
      <c r="Z5485" s="447">
        <f>Z5486</f>
        <v>0</v>
      </c>
      <c r="AB5485" s="447">
        <f>AB5486</f>
        <v>0</v>
      </c>
      <c r="AD5485" s="447" t="e">
        <f>#REF!</f>
        <v>#REF!</v>
      </c>
      <c r="AF5485" s="447">
        <f>AF5486</f>
        <v>0</v>
      </c>
      <c r="AH5485" s="447" t="e">
        <f t="shared" si="1040"/>
        <v>#REF!</v>
      </c>
      <c r="AI5485" s="8"/>
      <c r="AJ5485" s="447">
        <f>AJ5486</f>
        <v>0</v>
      </c>
      <c r="AK5485" s="71"/>
      <c r="AL5485" s="447">
        <f>AL5486</f>
        <v>0</v>
      </c>
      <c r="AM5485" s="447"/>
      <c r="AN5485" s="447">
        <f>AN5486</f>
        <v>0</v>
      </c>
      <c r="AO5485" s="447"/>
      <c r="AP5485" s="447">
        <f>AP5486</f>
        <v>0</v>
      </c>
      <c r="AQ5485" s="447"/>
    </row>
    <row r="5486" spans="2:43" ht="18" hidden="1" customHeight="1" x14ac:dyDescent="0.2">
      <c r="B5486" s="4"/>
      <c r="C5486" s="117"/>
      <c r="D5486" s="117"/>
      <c r="E5486" s="117"/>
      <c r="F5486" s="48"/>
      <c r="G5486" s="11"/>
      <c r="H5486" s="117"/>
      <c r="I5486" s="142"/>
      <c r="J5486" s="143"/>
      <c r="K5486" s="144"/>
      <c r="L5486" s="11"/>
      <c r="M5486" s="143"/>
      <c r="N5486" s="42"/>
      <c r="O5486" s="128"/>
      <c r="P5486" s="130"/>
      <c r="Q5486" s="130"/>
      <c r="R5486" s="72" t="s">
        <v>3</v>
      </c>
      <c r="S5486" s="181"/>
      <c r="T5486" s="73" t="s">
        <v>375</v>
      </c>
      <c r="V5486" s="74">
        <v>0</v>
      </c>
      <c r="X5486" s="74">
        <v>0</v>
      </c>
      <c r="Z5486" s="74">
        <v>0</v>
      </c>
      <c r="AB5486" s="74">
        <v>0</v>
      </c>
      <c r="AD5486" s="74">
        <v>0</v>
      </c>
      <c r="AF5486" s="74">
        <v>0</v>
      </c>
      <c r="AH5486" s="74">
        <f t="shared" si="1040"/>
        <v>0</v>
      </c>
      <c r="AI5486" s="446"/>
      <c r="AJ5486" s="74">
        <v>0</v>
      </c>
      <c r="AK5486" s="8"/>
      <c r="AL5486" s="74">
        <v>0</v>
      </c>
      <c r="AM5486" s="74"/>
      <c r="AN5486" s="74">
        <v>0</v>
      </c>
      <c r="AO5486" s="74"/>
      <c r="AP5486" s="74">
        <v>0</v>
      </c>
      <c r="AQ5486" s="74"/>
    </row>
    <row r="5487" spans="2:43" ht="18" hidden="1" customHeight="1" x14ac:dyDescent="0.2">
      <c r="B5487" s="4"/>
      <c r="C5487" s="117"/>
      <c r="D5487" s="117"/>
      <c r="E5487" s="117"/>
      <c r="F5487" s="48"/>
      <c r="G5487" s="11"/>
      <c r="H5487" s="117"/>
      <c r="I5487" s="124"/>
      <c r="J5487" s="124"/>
      <c r="K5487" s="144"/>
      <c r="L5487" s="11"/>
      <c r="M5487" s="143"/>
      <c r="N5487" s="42"/>
      <c r="O5487" s="128"/>
      <c r="P5487" s="129">
        <v>4</v>
      </c>
      <c r="Q5487" s="129"/>
      <c r="R5487" s="64"/>
      <c r="S5487" s="234"/>
      <c r="T5487" s="65" t="s">
        <v>376</v>
      </c>
      <c r="U5487" s="155"/>
      <c r="V5487" s="66">
        <f>V5488</f>
        <v>0</v>
      </c>
      <c r="X5487" s="66">
        <f>X5488</f>
        <v>0</v>
      </c>
      <c r="Z5487" s="66">
        <f>Z5488</f>
        <v>0</v>
      </c>
      <c r="AB5487" s="66">
        <f>AB5488</f>
        <v>0</v>
      </c>
      <c r="AD5487" s="66" t="e">
        <f>#REF!</f>
        <v>#REF!</v>
      </c>
      <c r="AF5487" s="66">
        <f>AF5488</f>
        <v>0</v>
      </c>
      <c r="AH5487" s="66" t="e">
        <f t="shared" si="1040"/>
        <v>#REF!</v>
      </c>
      <c r="AI5487" s="8"/>
      <c r="AJ5487" s="66">
        <f>AJ5488</f>
        <v>0</v>
      </c>
      <c r="AK5487" s="67"/>
      <c r="AL5487" s="66">
        <f t="shared" ref="AL5487:AP5488" si="1042">AL5488</f>
        <v>0</v>
      </c>
      <c r="AM5487" s="66"/>
      <c r="AN5487" s="66">
        <f t="shared" si="1042"/>
        <v>0</v>
      </c>
      <c r="AO5487" s="66"/>
      <c r="AP5487" s="66">
        <f t="shared" si="1042"/>
        <v>0</v>
      </c>
      <c r="AQ5487" s="66"/>
    </row>
    <row r="5488" spans="2:43" ht="18" hidden="1" customHeight="1" x14ac:dyDescent="0.2">
      <c r="B5488" s="4"/>
      <c r="C5488" s="117"/>
      <c r="D5488" s="117"/>
      <c r="E5488" s="117"/>
      <c r="F5488" s="48"/>
      <c r="G5488" s="11"/>
      <c r="H5488" s="117"/>
      <c r="I5488" s="124"/>
      <c r="J5488" s="124"/>
      <c r="K5488" s="144"/>
      <c r="L5488" s="11"/>
      <c r="M5488" s="143"/>
      <c r="N5488" s="42"/>
      <c r="O5488" s="128"/>
      <c r="P5488" s="130"/>
      <c r="Q5488" s="131">
        <v>1</v>
      </c>
      <c r="R5488" s="84"/>
      <c r="S5488" s="250"/>
      <c r="T5488" s="69" t="s">
        <v>76</v>
      </c>
      <c r="U5488" s="92"/>
      <c r="V5488" s="70">
        <f>V5489</f>
        <v>0</v>
      </c>
      <c r="X5488" s="447">
        <f>X5489</f>
        <v>0</v>
      </c>
      <c r="Z5488" s="447">
        <f>Z5489</f>
        <v>0</v>
      </c>
      <c r="AB5488" s="447">
        <f>AB5489</f>
        <v>0</v>
      </c>
      <c r="AD5488" s="447" t="e">
        <f>#REF!</f>
        <v>#REF!</v>
      </c>
      <c r="AF5488" s="447">
        <f>AF5489</f>
        <v>0</v>
      </c>
      <c r="AH5488" s="447" t="e">
        <f t="shared" si="1040"/>
        <v>#REF!</v>
      </c>
      <c r="AI5488" s="67"/>
      <c r="AJ5488" s="447">
        <f>AJ5489</f>
        <v>0</v>
      </c>
      <c r="AK5488" s="71"/>
      <c r="AL5488" s="447">
        <f t="shared" si="1042"/>
        <v>0</v>
      </c>
      <c r="AM5488" s="447"/>
      <c r="AN5488" s="447">
        <f t="shared" si="1042"/>
        <v>0</v>
      </c>
      <c r="AO5488" s="447"/>
      <c r="AP5488" s="447">
        <f t="shared" si="1042"/>
        <v>0</v>
      </c>
      <c r="AQ5488" s="447"/>
    </row>
    <row r="5489" spans="2:43" ht="18" hidden="1" customHeight="1" x14ac:dyDescent="0.2">
      <c r="B5489" s="4"/>
      <c r="C5489" s="117"/>
      <c r="D5489" s="117"/>
      <c r="E5489" s="117"/>
      <c r="F5489" s="48"/>
      <c r="G5489" s="11"/>
      <c r="H5489" s="117"/>
      <c r="I5489" s="124"/>
      <c r="J5489" s="124"/>
      <c r="K5489" s="144"/>
      <c r="L5489" s="11"/>
      <c r="M5489" s="143"/>
      <c r="N5489" s="42"/>
      <c r="O5489" s="128"/>
      <c r="P5489" s="130"/>
      <c r="Q5489" s="130"/>
      <c r="R5489" s="72" t="s">
        <v>14</v>
      </c>
      <c r="S5489" s="181"/>
      <c r="T5489" s="73" t="s">
        <v>377</v>
      </c>
      <c r="V5489" s="74">
        <v>0</v>
      </c>
      <c r="X5489" s="74">
        <v>0</v>
      </c>
      <c r="Z5489" s="74">
        <v>0</v>
      </c>
      <c r="AB5489" s="74">
        <v>0</v>
      </c>
      <c r="AD5489" s="74">
        <v>0</v>
      </c>
      <c r="AF5489" s="74">
        <v>0</v>
      </c>
      <c r="AH5489" s="74">
        <f t="shared" si="1040"/>
        <v>0</v>
      </c>
      <c r="AI5489" s="446"/>
      <c r="AJ5489" s="74">
        <v>0</v>
      </c>
      <c r="AK5489" s="8"/>
      <c r="AL5489" s="74">
        <v>0</v>
      </c>
      <c r="AM5489" s="74"/>
      <c r="AN5489" s="74">
        <v>0</v>
      </c>
      <c r="AO5489" s="74"/>
      <c r="AP5489" s="74">
        <v>0</v>
      </c>
      <c r="AQ5489" s="74"/>
    </row>
    <row r="5490" spans="2:43" ht="18" hidden="1" customHeight="1" x14ac:dyDescent="0.2">
      <c r="B5490" s="4"/>
      <c r="C5490" s="117"/>
      <c r="D5490" s="117"/>
      <c r="E5490" s="117"/>
      <c r="F5490" s="48"/>
      <c r="G5490" s="11"/>
      <c r="H5490" s="117"/>
      <c r="I5490" s="124"/>
      <c r="J5490" s="124"/>
      <c r="K5490" s="144"/>
      <c r="L5490" s="11"/>
      <c r="M5490" s="143"/>
      <c r="N5490" s="42"/>
      <c r="O5490" s="127" t="s">
        <v>0</v>
      </c>
      <c r="P5490" s="123"/>
      <c r="Q5490" s="123"/>
      <c r="R5490" s="49"/>
      <c r="S5490" s="18"/>
      <c r="T5490" s="50" t="s">
        <v>60</v>
      </c>
      <c r="U5490" s="76"/>
      <c r="V5490" s="51">
        <f>V5491+V5496</f>
        <v>0</v>
      </c>
      <c r="X5490" s="51">
        <f>X5491+X5496</f>
        <v>0</v>
      </c>
      <c r="Z5490" s="51">
        <f>Z5491+Z5496</f>
        <v>0</v>
      </c>
      <c r="AB5490" s="51">
        <f>AB5491+AB5496</f>
        <v>0</v>
      </c>
      <c r="AD5490" s="51" t="e">
        <f>#REF!+AD5496</f>
        <v>#REF!</v>
      </c>
      <c r="AF5490" s="51">
        <f>AF5491+AF5496</f>
        <v>0</v>
      </c>
      <c r="AH5490" s="51" t="e">
        <f t="shared" si="1040"/>
        <v>#REF!</v>
      </c>
      <c r="AI5490" s="8"/>
      <c r="AJ5490" s="51">
        <f>AJ5491+AJ5496</f>
        <v>0</v>
      </c>
      <c r="AK5490" s="5"/>
      <c r="AL5490" s="51">
        <f>AL5491+AL5496</f>
        <v>0</v>
      </c>
      <c r="AM5490" s="51"/>
      <c r="AN5490" s="51">
        <f>AN5491+AN5496</f>
        <v>0</v>
      </c>
      <c r="AO5490" s="51"/>
      <c r="AP5490" s="51">
        <f>AP5491+AP5496</f>
        <v>0</v>
      </c>
      <c r="AQ5490" s="51"/>
    </row>
    <row r="5491" spans="2:43" ht="18" hidden="1" customHeight="1" x14ac:dyDescent="0.2">
      <c r="B5491" s="4"/>
      <c r="C5491" s="117"/>
      <c r="D5491" s="117"/>
      <c r="E5491" s="117"/>
      <c r="F5491" s="48"/>
      <c r="G5491" s="11"/>
      <c r="H5491" s="117"/>
      <c r="I5491" s="124"/>
      <c r="J5491" s="124"/>
      <c r="K5491" s="144"/>
      <c r="L5491" s="11"/>
      <c r="M5491" s="143"/>
      <c r="N5491" s="42"/>
      <c r="O5491" s="128"/>
      <c r="P5491" s="129">
        <v>1</v>
      </c>
      <c r="Q5491" s="129"/>
      <c r="R5491" s="64"/>
      <c r="S5491" s="234"/>
      <c r="T5491" s="65" t="s">
        <v>8</v>
      </c>
      <c r="U5491" s="155"/>
      <c r="V5491" s="66">
        <f>V5492</f>
        <v>0</v>
      </c>
      <c r="X5491" s="66">
        <f>X5492</f>
        <v>0</v>
      </c>
      <c r="Z5491" s="66">
        <f>Z5492</f>
        <v>0</v>
      </c>
      <c r="AB5491" s="66">
        <f>AB5492</f>
        <v>0</v>
      </c>
      <c r="AD5491" s="66" t="e">
        <f>#REF!</f>
        <v>#REF!</v>
      </c>
      <c r="AF5491" s="66">
        <f>AF5492</f>
        <v>0</v>
      </c>
      <c r="AH5491" s="66" t="e">
        <f t="shared" si="1040"/>
        <v>#REF!</v>
      </c>
      <c r="AI5491" s="5"/>
      <c r="AJ5491" s="66">
        <f>AJ5492</f>
        <v>0</v>
      </c>
      <c r="AK5491" s="67"/>
      <c r="AL5491" s="66">
        <f>AL5492</f>
        <v>0</v>
      </c>
      <c r="AM5491" s="66"/>
      <c r="AN5491" s="66">
        <f>AN5492</f>
        <v>0</v>
      </c>
      <c r="AO5491" s="66"/>
      <c r="AP5491" s="66">
        <f>AP5492</f>
        <v>0</v>
      </c>
      <c r="AQ5491" s="66"/>
    </row>
    <row r="5492" spans="2:43" ht="18" hidden="1" customHeight="1" x14ac:dyDescent="0.2">
      <c r="B5492" s="4"/>
      <c r="C5492" s="117"/>
      <c r="D5492" s="117"/>
      <c r="E5492" s="117"/>
      <c r="F5492" s="48"/>
      <c r="G5492" s="11"/>
      <c r="H5492" s="117"/>
      <c r="I5492" s="124"/>
      <c r="J5492" s="124"/>
      <c r="K5492" s="144"/>
      <c r="L5492" s="11"/>
      <c r="M5492" s="143"/>
      <c r="N5492" s="42"/>
      <c r="O5492" s="128"/>
      <c r="P5492" s="130"/>
      <c r="Q5492" s="131">
        <v>6</v>
      </c>
      <c r="R5492" s="72"/>
      <c r="S5492" s="181"/>
      <c r="T5492" s="69" t="s">
        <v>62</v>
      </c>
      <c r="U5492" s="92"/>
      <c r="V5492" s="70">
        <f>SUM(V5493:V5495)</f>
        <v>0</v>
      </c>
      <c r="X5492" s="447">
        <f>SUM(X5493:X5495)</f>
        <v>0</v>
      </c>
      <c r="Z5492" s="447">
        <f>SUM(Z5493:Z5495)</f>
        <v>0</v>
      </c>
      <c r="AB5492" s="447">
        <f>SUM(AB5493:AB5495)</f>
        <v>0</v>
      </c>
      <c r="AD5492" s="447">
        <f>SUM(AD5493:AD5495)</f>
        <v>0</v>
      </c>
      <c r="AF5492" s="447">
        <f>SUM(AF5493:AF5495)</f>
        <v>0</v>
      </c>
      <c r="AH5492" s="447">
        <f t="shared" si="1040"/>
        <v>0</v>
      </c>
      <c r="AI5492" s="67"/>
      <c r="AJ5492" s="447">
        <f>SUM(AJ5493:AJ5495)</f>
        <v>0</v>
      </c>
      <c r="AK5492" s="71"/>
      <c r="AL5492" s="447">
        <f>SUM(AL5493:AL5495)</f>
        <v>0</v>
      </c>
      <c r="AM5492" s="447"/>
      <c r="AN5492" s="447">
        <f>SUM(AN5493:AN5495)</f>
        <v>0</v>
      </c>
      <c r="AO5492" s="447"/>
      <c r="AP5492" s="447">
        <f>SUM(AP5493:AP5495)</f>
        <v>0</v>
      </c>
      <c r="AQ5492" s="447"/>
    </row>
    <row r="5493" spans="2:43" ht="18" hidden="1" customHeight="1" x14ac:dyDescent="0.2">
      <c r="B5493" s="4"/>
      <c r="C5493" s="117"/>
      <c r="D5493" s="117"/>
      <c r="E5493" s="117"/>
      <c r="F5493" s="48"/>
      <c r="G5493" s="11"/>
      <c r="H5493" s="117"/>
      <c r="I5493" s="124"/>
      <c r="J5493" s="124"/>
      <c r="K5493" s="144"/>
      <c r="L5493" s="11"/>
      <c r="M5493" s="143"/>
      <c r="N5493" s="42"/>
      <c r="O5493" s="128"/>
      <c r="P5493" s="130"/>
      <c r="Q5493" s="131"/>
      <c r="R5493" s="72">
        <v>1</v>
      </c>
      <c r="S5493" s="181"/>
      <c r="T5493" s="73" t="s">
        <v>430</v>
      </c>
      <c r="V5493" s="74">
        <v>0</v>
      </c>
      <c r="X5493" s="74">
        <v>0</v>
      </c>
      <c r="Z5493" s="74">
        <v>0</v>
      </c>
      <c r="AB5493" s="74">
        <v>0</v>
      </c>
      <c r="AD5493" s="74">
        <v>0</v>
      </c>
      <c r="AF5493" s="74">
        <v>0</v>
      </c>
      <c r="AH5493" s="74">
        <f t="shared" si="1040"/>
        <v>0</v>
      </c>
      <c r="AI5493" s="446"/>
      <c r="AJ5493" s="74">
        <v>0</v>
      </c>
      <c r="AK5493" s="8"/>
      <c r="AL5493" s="74">
        <v>0</v>
      </c>
      <c r="AM5493" s="74"/>
      <c r="AN5493" s="74">
        <v>0</v>
      </c>
      <c r="AO5493" s="74"/>
      <c r="AP5493" s="74">
        <v>0</v>
      </c>
      <c r="AQ5493" s="74"/>
    </row>
    <row r="5494" spans="2:43" ht="18" hidden="1" customHeight="1" x14ac:dyDescent="0.2">
      <c r="B5494" s="4"/>
      <c r="C5494" s="117"/>
      <c r="D5494" s="117"/>
      <c r="E5494" s="117"/>
      <c r="F5494" s="48"/>
      <c r="G5494" s="11"/>
      <c r="H5494" s="117"/>
      <c r="I5494" s="124"/>
      <c r="J5494" s="124"/>
      <c r="K5494" s="144"/>
      <c r="L5494" s="11"/>
      <c r="M5494" s="143"/>
      <c r="N5494" s="42"/>
      <c r="O5494" s="128"/>
      <c r="P5494" s="130"/>
      <c r="Q5494" s="131"/>
      <c r="R5494" s="72">
        <v>2</v>
      </c>
      <c r="S5494" s="181"/>
      <c r="T5494" s="73" t="s">
        <v>386</v>
      </c>
      <c r="V5494" s="74">
        <v>0</v>
      </c>
      <c r="X5494" s="74">
        <v>0</v>
      </c>
      <c r="Z5494" s="74">
        <v>0</v>
      </c>
      <c r="AB5494" s="74">
        <v>0</v>
      </c>
      <c r="AD5494" s="74">
        <v>0</v>
      </c>
      <c r="AF5494" s="74">
        <v>0</v>
      </c>
      <c r="AH5494" s="74">
        <f t="shared" si="1040"/>
        <v>0</v>
      </c>
      <c r="AI5494" s="8"/>
      <c r="AJ5494" s="74">
        <v>0</v>
      </c>
      <c r="AK5494" s="8"/>
      <c r="AL5494" s="74">
        <v>0</v>
      </c>
      <c r="AM5494" s="74"/>
      <c r="AN5494" s="74">
        <v>0</v>
      </c>
      <c r="AO5494" s="74"/>
      <c r="AP5494" s="74">
        <v>0</v>
      </c>
      <c r="AQ5494" s="74"/>
    </row>
    <row r="5495" spans="2:43" ht="18" hidden="1" customHeight="1" x14ac:dyDescent="0.2">
      <c r="B5495" s="4"/>
      <c r="C5495" s="117"/>
      <c r="D5495" s="117"/>
      <c r="E5495" s="117"/>
      <c r="F5495" s="48"/>
      <c r="G5495" s="11"/>
      <c r="H5495" s="117"/>
      <c r="I5495" s="124"/>
      <c r="J5495" s="124"/>
      <c r="K5495" s="144"/>
      <c r="L5495" s="11"/>
      <c r="M5495" s="143"/>
      <c r="N5495" s="42"/>
      <c r="O5495" s="128"/>
      <c r="P5495" s="130"/>
      <c r="Q5495" s="131"/>
      <c r="R5495" s="72">
        <v>8</v>
      </c>
      <c r="S5495" s="181"/>
      <c r="T5495" s="73" t="s">
        <v>463</v>
      </c>
      <c r="V5495" s="74">
        <v>0</v>
      </c>
      <c r="X5495" s="74">
        <v>0</v>
      </c>
      <c r="Z5495" s="74">
        <v>0</v>
      </c>
      <c r="AB5495" s="74">
        <v>0</v>
      </c>
      <c r="AD5495" s="74">
        <v>0</v>
      </c>
      <c r="AF5495" s="74">
        <v>0</v>
      </c>
      <c r="AH5495" s="74">
        <f t="shared" si="1040"/>
        <v>0</v>
      </c>
      <c r="AI5495" s="8"/>
      <c r="AJ5495" s="74">
        <v>0</v>
      </c>
      <c r="AK5495" s="8"/>
      <c r="AL5495" s="74">
        <v>0</v>
      </c>
      <c r="AM5495" s="74"/>
      <c r="AN5495" s="74">
        <v>0</v>
      </c>
      <c r="AO5495" s="74"/>
      <c r="AP5495" s="74">
        <v>0</v>
      </c>
      <c r="AQ5495" s="74"/>
    </row>
    <row r="5496" spans="2:43" ht="18.75" hidden="1" customHeight="1" x14ac:dyDescent="0.2">
      <c r="B5496" s="4"/>
      <c r="C5496" s="117"/>
      <c r="D5496" s="117"/>
      <c r="E5496" s="117"/>
      <c r="F5496" s="48"/>
      <c r="G5496" s="11"/>
      <c r="H5496" s="117"/>
      <c r="I5496" s="124"/>
      <c r="J5496" s="124"/>
      <c r="K5496" s="144"/>
      <c r="L5496" s="11"/>
      <c r="M5496" s="143"/>
      <c r="N5496" s="42"/>
      <c r="O5496" s="128"/>
      <c r="P5496" s="129">
        <v>4</v>
      </c>
      <c r="Q5496" s="129"/>
      <c r="R5496" s="64"/>
      <c r="S5496" s="234"/>
      <c r="T5496" s="65" t="s">
        <v>376</v>
      </c>
      <c r="U5496" s="155"/>
      <c r="V5496" s="66">
        <f>V5497</f>
        <v>0</v>
      </c>
      <c r="X5496" s="66">
        <f>X5497</f>
        <v>0</v>
      </c>
      <c r="Z5496" s="66">
        <f>Z5497</f>
        <v>0</v>
      </c>
      <c r="AB5496" s="66">
        <f>AB5497</f>
        <v>0</v>
      </c>
      <c r="AD5496" s="66" t="e">
        <f>#REF!</f>
        <v>#REF!</v>
      </c>
      <c r="AF5496" s="66">
        <f>AF5497</f>
        <v>0</v>
      </c>
      <c r="AH5496" s="66" t="e">
        <f t="shared" si="1040"/>
        <v>#REF!</v>
      </c>
      <c r="AI5496" s="8"/>
      <c r="AJ5496" s="66">
        <f>AJ5497</f>
        <v>0</v>
      </c>
      <c r="AK5496" s="67"/>
      <c r="AL5496" s="66">
        <f>AL5497</f>
        <v>0</v>
      </c>
      <c r="AM5496" s="66"/>
      <c r="AN5496" s="66">
        <f>AN5497</f>
        <v>0</v>
      </c>
      <c r="AO5496" s="66"/>
      <c r="AP5496" s="66">
        <f>AP5497</f>
        <v>0</v>
      </c>
      <c r="AQ5496" s="66"/>
    </row>
    <row r="5497" spans="2:43" ht="18" hidden="1" customHeight="1" x14ac:dyDescent="0.2">
      <c r="B5497" s="4"/>
      <c r="C5497" s="117"/>
      <c r="D5497" s="117"/>
      <c r="E5497" s="117"/>
      <c r="F5497" s="48"/>
      <c r="G5497" s="11"/>
      <c r="H5497" s="117"/>
      <c r="I5497" s="124"/>
      <c r="J5497" s="124"/>
      <c r="K5497" s="144"/>
      <c r="L5497" s="11"/>
      <c r="M5497" s="143"/>
      <c r="N5497" s="42"/>
      <c r="O5497" s="128"/>
      <c r="P5497" s="130"/>
      <c r="Q5497" s="131">
        <v>6</v>
      </c>
      <c r="R5497" s="72"/>
      <c r="S5497" s="181"/>
      <c r="T5497" s="69" t="s">
        <v>62</v>
      </c>
      <c r="U5497" s="92"/>
      <c r="V5497" s="70">
        <f>SUM(V5498:V5499)</f>
        <v>0</v>
      </c>
      <c r="X5497" s="447">
        <f>SUM(X5498:X5499)</f>
        <v>0</v>
      </c>
      <c r="Z5497" s="447">
        <f>SUM(Z5498:Z5499)</f>
        <v>0</v>
      </c>
      <c r="AB5497" s="447">
        <f>SUM(AB5498:AB5499)</f>
        <v>0</v>
      </c>
      <c r="AD5497" s="447">
        <f>SUM(AD5498:AD5499)</f>
        <v>0</v>
      </c>
      <c r="AF5497" s="447">
        <f>SUM(AF5498:AF5499)</f>
        <v>0</v>
      </c>
      <c r="AH5497" s="447">
        <f t="shared" si="1040"/>
        <v>0</v>
      </c>
      <c r="AI5497" s="67"/>
      <c r="AJ5497" s="447">
        <f>SUM(AJ5498:AJ5499)</f>
        <v>0</v>
      </c>
      <c r="AK5497" s="71"/>
      <c r="AL5497" s="447">
        <f>SUM(AL5498:AL5499)</f>
        <v>0</v>
      </c>
      <c r="AM5497" s="447"/>
      <c r="AN5497" s="447">
        <f>SUM(AN5498:AN5499)</f>
        <v>0</v>
      </c>
      <c r="AO5497" s="447"/>
      <c r="AP5497" s="447">
        <f>SUM(AP5498:AP5499)</f>
        <v>0</v>
      </c>
      <c r="AQ5497" s="447"/>
    </row>
    <row r="5498" spans="2:43" ht="18" hidden="1" customHeight="1" x14ac:dyDescent="0.2">
      <c r="B5498" s="4"/>
      <c r="C5498" s="117"/>
      <c r="D5498" s="117"/>
      <c r="E5498" s="117"/>
      <c r="F5498" s="48"/>
      <c r="G5498" s="11"/>
      <c r="H5498" s="117"/>
      <c r="I5498" s="124"/>
      <c r="J5498" s="124"/>
      <c r="K5498" s="144"/>
      <c r="L5498" s="11"/>
      <c r="M5498" s="143"/>
      <c r="N5498" s="42"/>
      <c r="O5498" s="128"/>
      <c r="P5498" s="130"/>
      <c r="Q5498" s="131"/>
      <c r="R5498" s="72">
        <v>1</v>
      </c>
      <c r="S5498" s="181"/>
      <c r="T5498" s="73" t="s">
        <v>433</v>
      </c>
      <c r="V5498" s="74">
        <v>0</v>
      </c>
      <c r="X5498" s="74">
        <v>0</v>
      </c>
      <c r="Z5498" s="74">
        <v>0</v>
      </c>
      <c r="AB5498" s="74">
        <v>0</v>
      </c>
      <c r="AD5498" s="74">
        <v>0</v>
      </c>
      <c r="AF5498" s="74">
        <v>0</v>
      </c>
      <c r="AH5498" s="74">
        <f t="shared" si="1040"/>
        <v>0</v>
      </c>
      <c r="AI5498" s="446"/>
      <c r="AJ5498" s="74">
        <v>0</v>
      </c>
      <c r="AK5498" s="8"/>
      <c r="AL5498" s="74">
        <v>0</v>
      </c>
      <c r="AM5498" s="74"/>
      <c r="AN5498" s="74">
        <v>0</v>
      </c>
      <c r="AO5498" s="74"/>
      <c r="AP5498" s="74">
        <v>0</v>
      </c>
      <c r="AQ5498" s="74"/>
    </row>
    <row r="5499" spans="2:43" ht="18" hidden="1" customHeight="1" x14ac:dyDescent="0.2">
      <c r="B5499" s="4"/>
      <c r="C5499" s="117"/>
      <c r="D5499" s="117"/>
      <c r="E5499" s="117"/>
      <c r="F5499" s="48"/>
      <c r="G5499" s="11"/>
      <c r="H5499" s="117"/>
      <c r="I5499" s="124"/>
      <c r="J5499" s="124"/>
      <c r="K5499" s="144"/>
      <c r="L5499" s="11"/>
      <c r="M5499" s="143"/>
      <c r="N5499" s="42"/>
      <c r="O5499" s="128"/>
      <c r="P5499" s="130"/>
      <c r="Q5499" s="131"/>
      <c r="R5499" s="72">
        <v>2</v>
      </c>
      <c r="S5499" s="181"/>
      <c r="T5499" s="73" t="s">
        <v>434</v>
      </c>
      <c r="V5499" s="74">
        <v>0</v>
      </c>
      <c r="X5499" s="74">
        <v>0</v>
      </c>
      <c r="Z5499" s="74">
        <v>0</v>
      </c>
      <c r="AB5499" s="74">
        <v>0</v>
      </c>
      <c r="AD5499" s="74">
        <v>0</v>
      </c>
      <c r="AF5499" s="74">
        <v>0</v>
      </c>
      <c r="AH5499" s="74">
        <f t="shared" si="1040"/>
        <v>0</v>
      </c>
      <c r="AI5499" s="8"/>
      <c r="AJ5499" s="74">
        <v>0</v>
      </c>
      <c r="AK5499" s="8"/>
      <c r="AL5499" s="74">
        <v>0</v>
      </c>
      <c r="AM5499" s="74"/>
      <c r="AN5499" s="74">
        <v>0</v>
      </c>
      <c r="AO5499" s="74"/>
      <c r="AP5499" s="74">
        <v>0</v>
      </c>
      <c r="AQ5499" s="74"/>
    </row>
    <row r="5500" spans="2:43" ht="18" hidden="1" customHeight="1" x14ac:dyDescent="0.2">
      <c r="B5500" s="4"/>
      <c r="C5500" s="117"/>
      <c r="D5500" s="117"/>
      <c r="E5500" s="117"/>
      <c r="F5500" s="48"/>
      <c r="G5500" s="11"/>
      <c r="H5500" s="117"/>
      <c r="I5500" s="124"/>
      <c r="J5500" s="124"/>
      <c r="K5500" s="144"/>
      <c r="L5500" s="11"/>
      <c r="M5500" s="143"/>
      <c r="N5500" s="42"/>
      <c r="O5500" s="127" t="s">
        <v>18</v>
      </c>
      <c r="P5500" s="123"/>
      <c r="Q5500" s="123"/>
      <c r="R5500" s="49"/>
      <c r="S5500" s="18"/>
      <c r="T5500" s="50" t="s">
        <v>190</v>
      </c>
      <c r="U5500" s="76"/>
      <c r="V5500" s="51">
        <f>V5501+V5514+V5521+V5524+V5530</f>
        <v>0</v>
      </c>
      <c r="X5500" s="51">
        <f>X5501+X5514+X5521+X5524+X5530</f>
        <v>0</v>
      </c>
      <c r="Z5500" s="51">
        <f>Z5501+Z5514+Z5521+Z5524+Z5530</f>
        <v>0</v>
      </c>
      <c r="AB5500" s="51">
        <f>AB5501+AB5514+AB5521+AB5524+AB5530</f>
        <v>0</v>
      </c>
      <c r="AD5500" s="51" t="e">
        <f>#REF!+AD5514+AD5521+AD5524+AD5530</f>
        <v>#REF!</v>
      </c>
      <c r="AF5500" s="51">
        <f>AF5501+AF5514+AF5521+AF5524+AF5530</f>
        <v>0</v>
      </c>
      <c r="AH5500" s="51" t="e">
        <f t="shared" si="1040"/>
        <v>#REF!</v>
      </c>
      <c r="AI5500" s="8"/>
      <c r="AJ5500" s="51">
        <f>AJ5501+AJ5514+AJ5521+AJ5524+AJ5530</f>
        <v>0</v>
      </c>
      <c r="AK5500" s="5"/>
      <c r="AL5500" s="51">
        <f>AL5501+AL5514+AL5521+AL5524+AL5530</f>
        <v>0</v>
      </c>
      <c r="AM5500" s="51"/>
      <c r="AN5500" s="51">
        <f>AN5501+AN5514+AN5521+AN5524+AN5530</f>
        <v>0</v>
      </c>
      <c r="AO5500" s="51"/>
      <c r="AP5500" s="51">
        <f>AP5501+AP5514+AP5521+AP5524+AP5530</f>
        <v>0</v>
      </c>
      <c r="AQ5500" s="51"/>
    </row>
    <row r="5501" spans="2:43" ht="18" hidden="1" customHeight="1" x14ac:dyDescent="0.2">
      <c r="B5501" s="4"/>
      <c r="C5501" s="117"/>
      <c r="D5501" s="117"/>
      <c r="E5501" s="117"/>
      <c r="F5501" s="48"/>
      <c r="G5501" s="11"/>
      <c r="H5501" s="117"/>
      <c r="I5501" s="124"/>
      <c r="J5501" s="124"/>
      <c r="K5501" s="144"/>
      <c r="L5501" s="11"/>
      <c r="M5501" s="143"/>
      <c r="N5501" s="42"/>
      <c r="O5501" s="128"/>
      <c r="P5501" s="129">
        <v>2</v>
      </c>
      <c r="Q5501" s="129"/>
      <c r="R5501" s="64"/>
      <c r="S5501" s="234"/>
      <c r="T5501" s="65" t="s">
        <v>195</v>
      </c>
      <c r="U5501" s="155"/>
      <c r="V5501" s="66">
        <f>V5502+V5504+V5507+V5510+V5512</f>
        <v>0</v>
      </c>
      <c r="X5501" s="66">
        <f>X5502+X5504+X5507+X5510+X5512</f>
        <v>0</v>
      </c>
      <c r="Z5501" s="66">
        <f>Z5502+Z5504+Z5507+Z5510+Z5512</f>
        <v>0</v>
      </c>
      <c r="AB5501" s="66">
        <f>AB5502+AB5504+AB5507+AB5510+AB5512</f>
        <v>0</v>
      </c>
      <c r="AD5501" s="66" t="e">
        <f>#REF!+AD5504+AD5507+AD5510+AD5512</f>
        <v>#REF!</v>
      </c>
      <c r="AF5501" s="66">
        <f>AF5502+AF5504+AF5507+AF5510+AF5512</f>
        <v>0</v>
      </c>
      <c r="AH5501" s="66" t="e">
        <f t="shared" si="1040"/>
        <v>#REF!</v>
      </c>
      <c r="AI5501" s="5"/>
      <c r="AJ5501" s="66">
        <f>AJ5502+AJ5504+AJ5507+AJ5510+AJ5512</f>
        <v>0</v>
      </c>
      <c r="AK5501" s="67"/>
      <c r="AL5501" s="66">
        <f>AL5502+AL5504+AL5507+AL5510+AL5512</f>
        <v>0</v>
      </c>
      <c r="AM5501" s="66"/>
      <c r="AN5501" s="66">
        <f>AN5502+AN5504+AN5507+AN5510+AN5512</f>
        <v>0</v>
      </c>
      <c r="AO5501" s="66"/>
      <c r="AP5501" s="66">
        <f>AP5502+AP5504+AP5507+AP5510+AP5512</f>
        <v>0</v>
      </c>
      <c r="AQ5501" s="66"/>
    </row>
    <row r="5502" spans="2:43" ht="18" hidden="1" customHeight="1" x14ac:dyDescent="0.2">
      <c r="B5502" s="4"/>
      <c r="C5502" s="117"/>
      <c r="D5502" s="117"/>
      <c r="E5502" s="117"/>
      <c r="F5502" s="48"/>
      <c r="G5502" s="11"/>
      <c r="H5502" s="117"/>
      <c r="I5502" s="124"/>
      <c r="J5502" s="124"/>
      <c r="K5502" s="144"/>
      <c r="L5502" s="11"/>
      <c r="M5502" s="143"/>
      <c r="N5502" s="42"/>
      <c r="O5502" s="128"/>
      <c r="P5502" s="130"/>
      <c r="Q5502" s="131">
        <v>1</v>
      </c>
      <c r="R5502" s="68"/>
      <c r="S5502" s="35"/>
      <c r="T5502" s="69" t="s">
        <v>47</v>
      </c>
      <c r="U5502" s="92"/>
      <c r="V5502" s="70">
        <f>V5503</f>
        <v>0</v>
      </c>
      <c r="X5502" s="447">
        <f>X5503</f>
        <v>0</v>
      </c>
      <c r="Z5502" s="447">
        <f>Z5503</f>
        <v>0</v>
      </c>
      <c r="AB5502" s="447">
        <f>AB5503</f>
        <v>0</v>
      </c>
      <c r="AD5502" s="447" t="e">
        <f>#REF!</f>
        <v>#REF!</v>
      </c>
      <c r="AF5502" s="447">
        <f>AF5503</f>
        <v>0</v>
      </c>
      <c r="AH5502" s="447" t="e">
        <f t="shared" si="1040"/>
        <v>#REF!</v>
      </c>
      <c r="AI5502" s="67"/>
      <c r="AJ5502" s="447">
        <f>AJ5503</f>
        <v>0</v>
      </c>
      <c r="AK5502" s="71"/>
      <c r="AL5502" s="447">
        <f>AL5503</f>
        <v>0</v>
      </c>
      <c r="AM5502" s="447"/>
      <c r="AN5502" s="447">
        <f>AN5503</f>
        <v>0</v>
      </c>
      <c r="AO5502" s="447"/>
      <c r="AP5502" s="447">
        <f>AP5503</f>
        <v>0</v>
      </c>
      <c r="AQ5502" s="447"/>
    </row>
    <row r="5503" spans="2:43" ht="18" hidden="1" customHeight="1" x14ac:dyDescent="0.2">
      <c r="B5503" s="4"/>
      <c r="C5503" s="117"/>
      <c r="D5503" s="117"/>
      <c r="E5503" s="117"/>
      <c r="F5503" s="48"/>
      <c r="G5503" s="11"/>
      <c r="H5503" s="117"/>
      <c r="I5503" s="124"/>
      <c r="J5503" s="124"/>
      <c r="K5503" s="144"/>
      <c r="L5503" s="11"/>
      <c r="M5503" s="143"/>
      <c r="N5503" s="42"/>
      <c r="O5503" s="128"/>
      <c r="P5503" s="130"/>
      <c r="Q5503" s="130"/>
      <c r="R5503" s="72" t="s">
        <v>3</v>
      </c>
      <c r="S5503" s="181"/>
      <c r="T5503" s="73" t="s">
        <v>17</v>
      </c>
      <c r="V5503" s="74">
        <v>0</v>
      </c>
      <c r="X5503" s="74">
        <v>0</v>
      </c>
      <c r="Z5503" s="74">
        <v>0</v>
      </c>
      <c r="AB5503" s="74">
        <v>0</v>
      </c>
      <c r="AD5503" s="74">
        <v>0</v>
      </c>
      <c r="AF5503" s="74">
        <v>0</v>
      </c>
      <c r="AH5503" s="74">
        <f t="shared" si="1040"/>
        <v>0</v>
      </c>
      <c r="AI5503" s="446"/>
      <c r="AJ5503" s="74">
        <v>0</v>
      </c>
      <c r="AK5503" s="8"/>
      <c r="AL5503" s="74">
        <v>0</v>
      </c>
      <c r="AM5503" s="74"/>
      <c r="AN5503" s="74">
        <v>0</v>
      </c>
      <c r="AO5503" s="74"/>
      <c r="AP5503" s="74">
        <v>0</v>
      </c>
      <c r="AQ5503" s="74"/>
    </row>
    <row r="5504" spans="2:43" ht="18" hidden="1" customHeight="1" x14ac:dyDescent="0.2">
      <c r="B5504" s="4"/>
      <c r="C5504" s="117"/>
      <c r="D5504" s="117"/>
      <c r="E5504" s="117"/>
      <c r="F5504" s="48"/>
      <c r="G5504" s="11"/>
      <c r="H5504" s="117"/>
      <c r="I5504" s="124"/>
      <c r="J5504" s="124"/>
      <c r="K5504" s="144"/>
      <c r="L5504" s="11"/>
      <c r="M5504" s="143"/>
      <c r="N5504" s="42"/>
      <c r="O5504" s="128"/>
      <c r="P5504" s="130"/>
      <c r="Q5504" s="131">
        <v>2</v>
      </c>
      <c r="R5504" s="68"/>
      <c r="S5504" s="35"/>
      <c r="T5504" s="69" t="s">
        <v>227</v>
      </c>
      <c r="U5504" s="92"/>
      <c r="V5504" s="70">
        <f>V5505+V5506</f>
        <v>0</v>
      </c>
      <c r="X5504" s="447">
        <f>X5505+X5506</f>
        <v>0</v>
      </c>
      <c r="Z5504" s="447">
        <f>Z5505+Z5506</f>
        <v>0</v>
      </c>
      <c r="AB5504" s="447">
        <f>AB5505+AB5506</f>
        <v>0</v>
      </c>
      <c r="AD5504" s="447" t="e">
        <f>#REF!+AD5506</f>
        <v>#REF!</v>
      </c>
      <c r="AF5504" s="447">
        <f>AF5505+AF5506</f>
        <v>0</v>
      </c>
      <c r="AH5504" s="447" t="e">
        <f t="shared" si="1040"/>
        <v>#REF!</v>
      </c>
      <c r="AI5504" s="8"/>
      <c r="AJ5504" s="447">
        <f>AJ5505+AJ5506</f>
        <v>0</v>
      </c>
      <c r="AK5504" s="71"/>
      <c r="AL5504" s="447">
        <f>AL5505+AL5506</f>
        <v>0</v>
      </c>
      <c r="AM5504" s="447"/>
      <c r="AN5504" s="447">
        <f>AN5505+AN5506</f>
        <v>0</v>
      </c>
      <c r="AO5504" s="447"/>
      <c r="AP5504" s="447">
        <f>AP5505+AP5506</f>
        <v>0</v>
      </c>
      <c r="AQ5504" s="447"/>
    </row>
    <row r="5505" spans="2:43" ht="18" hidden="1" customHeight="1" x14ac:dyDescent="0.2">
      <c r="B5505" s="4"/>
      <c r="C5505" s="117"/>
      <c r="D5505" s="117"/>
      <c r="E5505" s="117"/>
      <c r="F5505" s="48"/>
      <c r="G5505" s="11"/>
      <c r="H5505" s="117"/>
      <c r="I5505" s="124"/>
      <c r="J5505" s="124"/>
      <c r="K5505" s="144"/>
      <c r="L5505" s="11"/>
      <c r="M5505" s="143"/>
      <c r="N5505" s="42"/>
      <c r="O5505" s="128"/>
      <c r="P5505" s="130"/>
      <c r="Q5505" s="130"/>
      <c r="R5505" s="72" t="s">
        <v>3</v>
      </c>
      <c r="S5505" s="181"/>
      <c r="T5505" s="73" t="s">
        <v>78</v>
      </c>
      <c r="V5505" s="74">
        <v>0</v>
      </c>
      <c r="X5505" s="74">
        <v>0</v>
      </c>
      <c r="Z5505" s="74">
        <v>0</v>
      </c>
      <c r="AB5505" s="74">
        <v>0</v>
      </c>
      <c r="AD5505" s="74">
        <v>0</v>
      </c>
      <c r="AF5505" s="74">
        <v>0</v>
      </c>
      <c r="AH5505" s="74">
        <f t="shared" si="1040"/>
        <v>0</v>
      </c>
      <c r="AI5505" s="446"/>
      <c r="AJ5505" s="74">
        <v>0</v>
      </c>
      <c r="AK5505" s="8"/>
      <c r="AL5505" s="74">
        <v>0</v>
      </c>
      <c r="AM5505" s="74"/>
      <c r="AN5505" s="74">
        <v>0</v>
      </c>
      <c r="AO5505" s="74"/>
      <c r="AP5505" s="74">
        <v>0</v>
      </c>
      <c r="AQ5505" s="74"/>
    </row>
    <row r="5506" spans="2:43" ht="18" hidden="1" customHeight="1" x14ac:dyDescent="0.2">
      <c r="B5506" s="4"/>
      <c r="C5506" s="117"/>
      <c r="D5506" s="117"/>
      <c r="E5506" s="117"/>
      <c r="F5506" s="48"/>
      <c r="G5506" s="11"/>
      <c r="H5506" s="117"/>
      <c r="I5506" s="124"/>
      <c r="J5506" s="124"/>
      <c r="K5506" s="144"/>
      <c r="L5506" s="11"/>
      <c r="M5506" s="143"/>
      <c r="N5506" s="42"/>
      <c r="O5506" s="128"/>
      <c r="P5506" s="130"/>
      <c r="Q5506" s="130"/>
      <c r="R5506" s="72" t="s">
        <v>0</v>
      </c>
      <c r="S5506" s="181"/>
      <c r="T5506" s="73" t="s">
        <v>228</v>
      </c>
      <c r="V5506" s="74">
        <v>0</v>
      </c>
      <c r="X5506" s="74">
        <v>0</v>
      </c>
      <c r="Z5506" s="74">
        <v>0</v>
      </c>
      <c r="AB5506" s="74">
        <v>0</v>
      </c>
      <c r="AD5506" s="74">
        <v>0</v>
      </c>
      <c r="AF5506" s="74">
        <v>0</v>
      </c>
      <c r="AH5506" s="74">
        <f t="shared" si="1040"/>
        <v>0</v>
      </c>
      <c r="AI5506" s="8"/>
      <c r="AJ5506" s="74">
        <v>0</v>
      </c>
      <c r="AK5506" s="8"/>
      <c r="AL5506" s="74">
        <v>0</v>
      </c>
      <c r="AM5506" s="74"/>
      <c r="AN5506" s="74">
        <v>0</v>
      </c>
      <c r="AO5506" s="74"/>
      <c r="AP5506" s="74">
        <v>0</v>
      </c>
      <c r="AQ5506" s="74"/>
    </row>
    <row r="5507" spans="2:43" ht="18" hidden="1" customHeight="1" x14ac:dyDescent="0.2">
      <c r="B5507" s="4"/>
      <c r="C5507" s="117"/>
      <c r="D5507" s="117"/>
      <c r="E5507" s="117"/>
      <c r="F5507" s="48"/>
      <c r="G5507" s="11"/>
      <c r="H5507" s="117"/>
      <c r="I5507" s="124"/>
      <c r="J5507" s="124"/>
      <c r="K5507" s="144"/>
      <c r="L5507" s="11"/>
      <c r="M5507" s="143"/>
      <c r="N5507" s="42"/>
      <c r="O5507" s="128"/>
      <c r="P5507" s="130"/>
      <c r="Q5507" s="131">
        <v>3</v>
      </c>
      <c r="R5507" s="84"/>
      <c r="S5507" s="250"/>
      <c r="T5507" s="69" t="s">
        <v>79</v>
      </c>
      <c r="U5507" s="92"/>
      <c r="V5507" s="70">
        <f>V5508+V5509</f>
        <v>0</v>
      </c>
      <c r="X5507" s="447">
        <f>X5508+X5509</f>
        <v>0</v>
      </c>
      <c r="Z5507" s="447">
        <f>Z5508+Z5509</f>
        <v>0</v>
      </c>
      <c r="AB5507" s="447">
        <f>AB5508+AB5509</f>
        <v>0</v>
      </c>
      <c r="AD5507" s="447" t="e">
        <f>#REF!+AD5509</f>
        <v>#REF!</v>
      </c>
      <c r="AF5507" s="447">
        <f>AF5508+AF5509</f>
        <v>0</v>
      </c>
      <c r="AH5507" s="447" t="e">
        <f t="shared" si="1040"/>
        <v>#REF!</v>
      </c>
      <c r="AI5507" s="8"/>
      <c r="AJ5507" s="447">
        <f>AJ5508+AJ5509</f>
        <v>0</v>
      </c>
      <c r="AK5507" s="71"/>
      <c r="AL5507" s="447">
        <f>AL5508+AL5509</f>
        <v>0</v>
      </c>
      <c r="AM5507" s="447"/>
      <c r="AN5507" s="447">
        <f>AN5508+AN5509</f>
        <v>0</v>
      </c>
      <c r="AO5507" s="447"/>
      <c r="AP5507" s="447">
        <f>AP5508+AP5509</f>
        <v>0</v>
      </c>
      <c r="AQ5507" s="447"/>
    </row>
    <row r="5508" spans="2:43" ht="18" hidden="1" customHeight="1" x14ac:dyDescent="0.2">
      <c r="B5508" s="4"/>
      <c r="C5508" s="117"/>
      <c r="D5508" s="117"/>
      <c r="E5508" s="117"/>
      <c r="F5508" s="48"/>
      <c r="G5508" s="11"/>
      <c r="H5508" s="117"/>
      <c r="I5508" s="124"/>
      <c r="J5508" s="124"/>
      <c r="K5508" s="144"/>
      <c r="L5508" s="11"/>
      <c r="M5508" s="143"/>
      <c r="N5508" s="42"/>
      <c r="O5508" s="128"/>
      <c r="P5508" s="130"/>
      <c r="Q5508" s="130"/>
      <c r="R5508" s="72" t="s">
        <v>3</v>
      </c>
      <c r="S5508" s="181"/>
      <c r="T5508" s="73" t="s">
        <v>80</v>
      </c>
      <c r="V5508" s="74">
        <v>0</v>
      </c>
      <c r="X5508" s="74">
        <v>0</v>
      </c>
      <c r="Z5508" s="74">
        <v>0</v>
      </c>
      <c r="AB5508" s="74">
        <v>0</v>
      </c>
      <c r="AD5508" s="74">
        <v>0</v>
      </c>
      <c r="AF5508" s="74">
        <v>0</v>
      </c>
      <c r="AH5508" s="74">
        <f t="shared" si="1040"/>
        <v>0</v>
      </c>
      <c r="AI5508" s="446"/>
      <c r="AJ5508" s="74">
        <v>0</v>
      </c>
      <c r="AK5508" s="8"/>
      <c r="AL5508" s="74">
        <v>0</v>
      </c>
      <c r="AM5508" s="74"/>
      <c r="AN5508" s="74">
        <v>0</v>
      </c>
      <c r="AO5508" s="74"/>
      <c r="AP5508" s="74">
        <v>0</v>
      </c>
      <c r="AQ5508" s="74"/>
    </row>
    <row r="5509" spans="2:43" ht="18" hidden="1" customHeight="1" x14ac:dyDescent="0.2">
      <c r="B5509" s="4"/>
      <c r="C5509" s="117"/>
      <c r="D5509" s="117"/>
      <c r="E5509" s="117"/>
      <c r="F5509" s="48"/>
      <c r="G5509" s="11"/>
      <c r="H5509" s="117"/>
      <c r="I5509" s="124"/>
      <c r="J5509" s="124"/>
      <c r="K5509" s="144"/>
      <c r="L5509" s="11"/>
      <c r="M5509" s="143"/>
      <c r="N5509" s="42"/>
      <c r="O5509" s="128"/>
      <c r="P5509" s="130"/>
      <c r="Q5509" s="130"/>
      <c r="R5509" s="72" t="s">
        <v>18</v>
      </c>
      <c r="S5509" s="181"/>
      <c r="T5509" s="73" t="s">
        <v>82</v>
      </c>
      <c r="V5509" s="74">
        <v>0</v>
      </c>
      <c r="X5509" s="74">
        <v>0</v>
      </c>
      <c r="Z5509" s="74">
        <v>0</v>
      </c>
      <c r="AB5509" s="74">
        <v>0</v>
      </c>
      <c r="AD5509" s="74">
        <v>0</v>
      </c>
      <c r="AF5509" s="74">
        <v>0</v>
      </c>
      <c r="AH5509" s="74">
        <f t="shared" si="1040"/>
        <v>0</v>
      </c>
      <c r="AI5509" s="8"/>
      <c r="AJ5509" s="74">
        <v>0</v>
      </c>
      <c r="AK5509" s="8"/>
      <c r="AL5509" s="74">
        <v>0</v>
      </c>
      <c r="AM5509" s="74"/>
      <c r="AN5509" s="74">
        <v>0</v>
      </c>
      <c r="AO5509" s="74"/>
      <c r="AP5509" s="74">
        <v>0</v>
      </c>
      <c r="AQ5509" s="74"/>
    </row>
    <row r="5510" spans="2:43" ht="18" hidden="1" customHeight="1" x14ac:dyDescent="0.2">
      <c r="B5510" s="4"/>
      <c r="C5510" s="117"/>
      <c r="D5510" s="117"/>
      <c r="E5510" s="117"/>
      <c r="F5510" s="48"/>
      <c r="G5510" s="11"/>
      <c r="H5510" s="117"/>
      <c r="I5510" s="124"/>
      <c r="J5510" s="124"/>
      <c r="K5510" s="144"/>
      <c r="L5510" s="11"/>
      <c r="M5510" s="143"/>
      <c r="N5510" s="42"/>
      <c r="O5510" s="128"/>
      <c r="P5510" s="130"/>
      <c r="Q5510" s="131">
        <v>5</v>
      </c>
      <c r="R5510" s="68"/>
      <c r="S5510" s="35"/>
      <c r="T5510" s="69" t="s">
        <v>48</v>
      </c>
      <c r="U5510" s="92"/>
      <c r="V5510" s="70">
        <f>V5511</f>
        <v>0</v>
      </c>
      <c r="X5510" s="447">
        <f>X5511</f>
        <v>0</v>
      </c>
      <c r="Z5510" s="447">
        <f>Z5511</f>
        <v>0</v>
      </c>
      <c r="AB5510" s="447">
        <f>AB5511</f>
        <v>0</v>
      </c>
      <c r="AD5510" s="447" t="e">
        <f>#REF!</f>
        <v>#REF!</v>
      </c>
      <c r="AF5510" s="447">
        <f>AF5511</f>
        <v>0</v>
      </c>
      <c r="AH5510" s="447" t="e">
        <f t="shared" si="1040"/>
        <v>#REF!</v>
      </c>
      <c r="AI5510" s="8"/>
      <c r="AJ5510" s="447">
        <f>AJ5511</f>
        <v>0</v>
      </c>
      <c r="AK5510" s="71"/>
      <c r="AL5510" s="447">
        <f>AL5511</f>
        <v>0</v>
      </c>
      <c r="AM5510" s="447"/>
      <c r="AN5510" s="447">
        <f>AN5511</f>
        <v>0</v>
      </c>
      <c r="AO5510" s="447"/>
      <c r="AP5510" s="447">
        <f>AP5511</f>
        <v>0</v>
      </c>
      <c r="AQ5510" s="447"/>
    </row>
    <row r="5511" spans="2:43" ht="18" hidden="1" customHeight="1" x14ac:dyDescent="0.2">
      <c r="B5511" s="4"/>
      <c r="C5511" s="117"/>
      <c r="D5511" s="117"/>
      <c r="E5511" s="117"/>
      <c r="F5511" s="48"/>
      <c r="G5511" s="11"/>
      <c r="H5511" s="117"/>
      <c r="I5511" s="124"/>
      <c r="J5511" s="124"/>
      <c r="K5511" s="144"/>
      <c r="L5511" s="11"/>
      <c r="M5511" s="143"/>
      <c r="N5511" s="42"/>
      <c r="O5511" s="128"/>
      <c r="P5511" s="130"/>
      <c r="Q5511" s="130"/>
      <c r="R5511" s="72" t="s">
        <v>3</v>
      </c>
      <c r="S5511" s="181"/>
      <c r="T5511" s="73" t="s">
        <v>551</v>
      </c>
      <c r="V5511" s="74">
        <v>0</v>
      </c>
      <c r="X5511" s="74">
        <v>0</v>
      </c>
      <c r="Z5511" s="74">
        <v>0</v>
      </c>
      <c r="AB5511" s="74">
        <v>0</v>
      </c>
      <c r="AD5511" s="74">
        <v>0</v>
      </c>
      <c r="AF5511" s="74">
        <v>0</v>
      </c>
      <c r="AH5511" s="74">
        <f t="shared" si="1040"/>
        <v>0</v>
      </c>
      <c r="AI5511" s="446"/>
      <c r="AJ5511" s="74">
        <v>0</v>
      </c>
      <c r="AK5511" s="8"/>
      <c r="AL5511" s="74">
        <v>0</v>
      </c>
      <c r="AM5511" s="74"/>
      <c r="AN5511" s="74">
        <v>0</v>
      </c>
      <c r="AO5511" s="74"/>
      <c r="AP5511" s="74">
        <v>0</v>
      </c>
      <c r="AQ5511" s="74"/>
    </row>
    <row r="5512" spans="2:43" ht="18" hidden="1" customHeight="1" x14ac:dyDescent="0.2">
      <c r="B5512" s="4"/>
      <c r="C5512" s="117"/>
      <c r="D5512" s="117"/>
      <c r="E5512" s="117"/>
      <c r="F5512" s="48"/>
      <c r="G5512" s="11"/>
      <c r="H5512" s="117"/>
      <c r="I5512" s="124"/>
      <c r="J5512" s="124"/>
      <c r="K5512" s="144"/>
      <c r="L5512" s="11"/>
      <c r="M5512" s="143"/>
      <c r="N5512" s="42"/>
      <c r="O5512" s="128"/>
      <c r="P5512" s="130"/>
      <c r="Q5512" s="131">
        <v>6</v>
      </c>
      <c r="R5512" s="84"/>
      <c r="S5512" s="250"/>
      <c r="T5512" s="69" t="s">
        <v>19</v>
      </c>
      <c r="U5512" s="92"/>
      <c r="V5512" s="70">
        <f>V5513</f>
        <v>0</v>
      </c>
      <c r="X5512" s="447">
        <f>X5513</f>
        <v>0</v>
      </c>
      <c r="Z5512" s="447">
        <f>Z5513</f>
        <v>0</v>
      </c>
      <c r="AB5512" s="447">
        <f>AB5513</f>
        <v>0</v>
      </c>
      <c r="AD5512" s="447" t="e">
        <f>#REF!</f>
        <v>#REF!</v>
      </c>
      <c r="AF5512" s="447">
        <f>AF5513</f>
        <v>0</v>
      </c>
      <c r="AH5512" s="447" t="e">
        <f t="shared" si="1040"/>
        <v>#REF!</v>
      </c>
      <c r="AI5512" s="8"/>
      <c r="AJ5512" s="447">
        <f>AJ5513</f>
        <v>0</v>
      </c>
      <c r="AK5512" s="71"/>
      <c r="AL5512" s="447">
        <f>AL5513</f>
        <v>0</v>
      </c>
      <c r="AM5512" s="447"/>
      <c r="AN5512" s="447">
        <f>AN5513</f>
        <v>0</v>
      </c>
      <c r="AO5512" s="447"/>
      <c r="AP5512" s="447">
        <f>AP5513</f>
        <v>0</v>
      </c>
      <c r="AQ5512" s="447"/>
    </row>
    <row r="5513" spans="2:43" ht="18" hidden="1" customHeight="1" x14ac:dyDescent="0.2">
      <c r="B5513" s="4"/>
      <c r="C5513" s="117"/>
      <c r="D5513" s="117"/>
      <c r="E5513" s="117"/>
      <c r="F5513" s="48"/>
      <c r="G5513" s="11"/>
      <c r="H5513" s="117"/>
      <c r="I5513" s="124"/>
      <c r="J5513" s="124"/>
      <c r="K5513" s="144"/>
      <c r="L5513" s="11"/>
      <c r="M5513" s="143"/>
      <c r="N5513" s="42"/>
      <c r="O5513" s="128"/>
      <c r="P5513" s="130"/>
      <c r="Q5513" s="130"/>
      <c r="R5513" s="72" t="s">
        <v>3</v>
      </c>
      <c r="S5513" s="181"/>
      <c r="T5513" s="73" t="s">
        <v>243</v>
      </c>
      <c r="V5513" s="74">
        <v>0</v>
      </c>
      <c r="X5513" s="74">
        <v>0</v>
      </c>
      <c r="Z5513" s="74">
        <v>0</v>
      </c>
      <c r="AB5513" s="74">
        <v>0</v>
      </c>
      <c r="AD5513" s="74">
        <v>0</v>
      </c>
      <c r="AF5513" s="74">
        <v>0</v>
      </c>
      <c r="AH5513" s="74">
        <f t="shared" si="1040"/>
        <v>0</v>
      </c>
      <c r="AI5513" s="446"/>
      <c r="AJ5513" s="74">
        <v>0</v>
      </c>
      <c r="AK5513" s="8"/>
      <c r="AL5513" s="74">
        <v>0</v>
      </c>
      <c r="AM5513" s="74"/>
      <c r="AN5513" s="74">
        <v>0</v>
      </c>
      <c r="AO5513" s="74"/>
      <c r="AP5513" s="74">
        <v>0</v>
      </c>
      <c r="AQ5513" s="74"/>
    </row>
    <row r="5514" spans="2:43" ht="18" hidden="1" customHeight="1" x14ac:dyDescent="0.2">
      <c r="B5514" s="4"/>
      <c r="C5514" s="117"/>
      <c r="D5514" s="117"/>
      <c r="E5514" s="117"/>
      <c r="F5514" s="48"/>
      <c r="G5514" s="11"/>
      <c r="H5514" s="117"/>
      <c r="I5514" s="124"/>
      <c r="J5514" s="124"/>
      <c r="K5514" s="144"/>
      <c r="L5514" s="11"/>
      <c r="M5514" s="143"/>
      <c r="N5514" s="42"/>
      <c r="O5514" s="128"/>
      <c r="P5514" s="129">
        <v>3</v>
      </c>
      <c r="Q5514" s="129"/>
      <c r="R5514" s="64"/>
      <c r="S5514" s="234"/>
      <c r="T5514" s="65" t="s">
        <v>215</v>
      </c>
      <c r="U5514" s="155"/>
      <c r="V5514" s="66">
        <f>V5515+V5517+V5519</f>
        <v>0</v>
      </c>
      <c r="X5514" s="66">
        <f>X5515+X5517+X5519</f>
        <v>0</v>
      </c>
      <c r="Z5514" s="66">
        <f>Z5515+Z5517+Z5519</f>
        <v>0</v>
      </c>
      <c r="AB5514" s="66">
        <f>AB5515+AB5517+AB5519</f>
        <v>0</v>
      </c>
      <c r="AD5514" s="66" t="e">
        <f>#REF!+AD5517+AD5519</f>
        <v>#REF!</v>
      </c>
      <c r="AF5514" s="66">
        <f>AF5515+AF5517+AF5519</f>
        <v>0</v>
      </c>
      <c r="AH5514" s="66" t="e">
        <f t="shared" si="1040"/>
        <v>#REF!</v>
      </c>
      <c r="AI5514" s="8"/>
      <c r="AJ5514" s="66">
        <f>AJ5515+AJ5517+AJ5519</f>
        <v>0</v>
      </c>
      <c r="AK5514" s="67"/>
      <c r="AL5514" s="66">
        <f>AL5515+AL5517+AL5519</f>
        <v>0</v>
      </c>
      <c r="AM5514" s="66"/>
      <c r="AN5514" s="66">
        <f>AN5515+AN5517+AN5519</f>
        <v>0</v>
      </c>
      <c r="AO5514" s="66"/>
      <c r="AP5514" s="66">
        <f>AP5515+AP5517+AP5519</f>
        <v>0</v>
      </c>
      <c r="AQ5514" s="66"/>
    </row>
    <row r="5515" spans="2:43" ht="18" hidden="1" customHeight="1" x14ac:dyDescent="0.2">
      <c r="B5515" s="4"/>
      <c r="C5515" s="117"/>
      <c r="D5515" s="117"/>
      <c r="E5515" s="117"/>
      <c r="F5515" s="48"/>
      <c r="G5515" s="11"/>
      <c r="H5515" s="117"/>
      <c r="I5515" s="124"/>
      <c r="J5515" s="124"/>
      <c r="K5515" s="144"/>
      <c r="L5515" s="11"/>
      <c r="M5515" s="143"/>
      <c r="N5515" s="42"/>
      <c r="O5515" s="128"/>
      <c r="P5515" s="130"/>
      <c r="Q5515" s="131">
        <v>1</v>
      </c>
      <c r="R5515" s="68"/>
      <c r="S5515" s="35"/>
      <c r="T5515" s="69" t="s">
        <v>20</v>
      </c>
      <c r="U5515" s="92"/>
      <c r="V5515" s="70">
        <f>V5516</f>
        <v>0</v>
      </c>
      <c r="X5515" s="447">
        <f>X5516</f>
        <v>0</v>
      </c>
      <c r="Z5515" s="447">
        <f>Z5516</f>
        <v>0</v>
      </c>
      <c r="AB5515" s="447">
        <f>AB5516</f>
        <v>0</v>
      </c>
      <c r="AD5515" s="447" t="e">
        <f>#REF!</f>
        <v>#REF!</v>
      </c>
      <c r="AF5515" s="447">
        <f>AF5516</f>
        <v>0</v>
      </c>
      <c r="AH5515" s="447" t="e">
        <f t="shared" si="1040"/>
        <v>#REF!</v>
      </c>
      <c r="AI5515" s="67"/>
      <c r="AJ5515" s="447">
        <f>AJ5516</f>
        <v>0</v>
      </c>
      <c r="AK5515" s="71"/>
      <c r="AL5515" s="447">
        <f>AL5516</f>
        <v>0</v>
      </c>
      <c r="AM5515" s="447"/>
      <c r="AN5515" s="447">
        <f>AN5516</f>
        <v>0</v>
      </c>
      <c r="AO5515" s="447"/>
      <c r="AP5515" s="447">
        <f>AP5516</f>
        <v>0</v>
      </c>
      <c r="AQ5515" s="447"/>
    </row>
    <row r="5516" spans="2:43" ht="18" hidden="1" customHeight="1" x14ac:dyDescent="0.2">
      <c r="B5516" s="4"/>
      <c r="C5516" s="117"/>
      <c r="D5516" s="117"/>
      <c r="E5516" s="117"/>
      <c r="F5516" s="48"/>
      <c r="G5516" s="11"/>
      <c r="H5516" s="117"/>
      <c r="I5516" s="124"/>
      <c r="J5516" s="124"/>
      <c r="K5516" s="144"/>
      <c r="L5516" s="11"/>
      <c r="M5516" s="143"/>
      <c r="N5516" s="42"/>
      <c r="O5516" s="128"/>
      <c r="P5516" s="130"/>
      <c r="Q5516" s="131"/>
      <c r="R5516" s="72" t="s">
        <v>3</v>
      </c>
      <c r="S5516" s="181"/>
      <c r="T5516" s="73" t="s">
        <v>20</v>
      </c>
      <c r="V5516" s="83">
        <v>0</v>
      </c>
      <c r="X5516" s="448">
        <v>0</v>
      </c>
      <c r="Z5516" s="448">
        <v>0</v>
      </c>
      <c r="AB5516" s="448">
        <v>0</v>
      </c>
      <c r="AD5516" s="448">
        <v>0</v>
      </c>
      <c r="AF5516" s="448">
        <v>0</v>
      </c>
      <c r="AH5516" s="448">
        <f t="shared" si="1040"/>
        <v>0</v>
      </c>
      <c r="AI5516" s="446"/>
      <c r="AJ5516" s="448">
        <v>0</v>
      </c>
      <c r="AK5516" s="87"/>
      <c r="AL5516" s="448">
        <v>0</v>
      </c>
      <c r="AM5516" s="448"/>
      <c r="AN5516" s="448">
        <v>0</v>
      </c>
      <c r="AO5516" s="448"/>
      <c r="AP5516" s="448">
        <v>0</v>
      </c>
      <c r="AQ5516" s="448"/>
    </row>
    <row r="5517" spans="2:43" ht="18" hidden="1" customHeight="1" x14ac:dyDescent="0.2">
      <c r="B5517" s="4"/>
      <c r="C5517" s="117"/>
      <c r="D5517" s="117"/>
      <c r="E5517" s="117"/>
      <c r="F5517" s="48"/>
      <c r="G5517" s="11"/>
      <c r="H5517" s="117"/>
      <c r="I5517" s="124"/>
      <c r="J5517" s="124"/>
      <c r="K5517" s="144"/>
      <c r="L5517" s="11"/>
      <c r="M5517" s="143"/>
      <c r="N5517" s="42"/>
      <c r="O5517" s="128"/>
      <c r="P5517" s="130"/>
      <c r="Q5517" s="131">
        <v>2</v>
      </c>
      <c r="R5517" s="68"/>
      <c r="S5517" s="35"/>
      <c r="T5517" s="69" t="s">
        <v>21</v>
      </c>
      <c r="U5517" s="92"/>
      <c r="V5517" s="70">
        <f>V5518</f>
        <v>0</v>
      </c>
      <c r="X5517" s="447">
        <f>X5518</f>
        <v>0</v>
      </c>
      <c r="Z5517" s="447">
        <f>Z5518</f>
        <v>0</v>
      </c>
      <c r="AB5517" s="447">
        <f>AB5518</f>
        <v>0</v>
      </c>
      <c r="AD5517" s="447" t="e">
        <f>#REF!</f>
        <v>#REF!</v>
      </c>
      <c r="AF5517" s="447">
        <f>AF5518</f>
        <v>0</v>
      </c>
      <c r="AH5517" s="447" t="e">
        <f t="shared" si="1040"/>
        <v>#REF!</v>
      </c>
      <c r="AI5517" s="495"/>
      <c r="AJ5517" s="447">
        <f>AJ5518</f>
        <v>0</v>
      </c>
      <c r="AK5517" s="71"/>
      <c r="AL5517" s="447">
        <f>AL5518</f>
        <v>0</v>
      </c>
      <c r="AM5517" s="447"/>
      <c r="AN5517" s="447">
        <f>AN5518</f>
        <v>0</v>
      </c>
      <c r="AO5517" s="447"/>
      <c r="AP5517" s="447">
        <f>AP5518</f>
        <v>0</v>
      </c>
      <c r="AQ5517" s="447"/>
    </row>
    <row r="5518" spans="2:43" ht="18" hidden="1" customHeight="1" x14ac:dyDescent="0.2">
      <c r="B5518" s="4"/>
      <c r="C5518" s="117"/>
      <c r="D5518" s="117"/>
      <c r="E5518" s="117"/>
      <c r="F5518" s="48"/>
      <c r="G5518" s="11"/>
      <c r="H5518" s="117"/>
      <c r="I5518" s="124"/>
      <c r="J5518" s="124"/>
      <c r="K5518" s="144"/>
      <c r="L5518" s="11"/>
      <c r="M5518" s="143"/>
      <c r="N5518" s="42"/>
      <c r="O5518" s="128"/>
      <c r="P5518" s="130"/>
      <c r="Q5518" s="130"/>
      <c r="R5518" s="72" t="s">
        <v>3</v>
      </c>
      <c r="S5518" s="181"/>
      <c r="T5518" s="73" t="s">
        <v>21</v>
      </c>
      <c r="V5518" s="74">
        <v>0</v>
      </c>
      <c r="X5518" s="74">
        <v>0</v>
      </c>
      <c r="Z5518" s="74">
        <v>0</v>
      </c>
      <c r="AB5518" s="74">
        <v>0</v>
      </c>
      <c r="AD5518" s="74">
        <v>0</v>
      </c>
      <c r="AF5518" s="74">
        <v>0</v>
      </c>
      <c r="AH5518" s="74">
        <f t="shared" si="1040"/>
        <v>0</v>
      </c>
      <c r="AI5518" s="446"/>
      <c r="AJ5518" s="74">
        <v>0</v>
      </c>
      <c r="AK5518" s="8"/>
      <c r="AL5518" s="74">
        <v>0</v>
      </c>
      <c r="AM5518" s="74"/>
      <c r="AN5518" s="74">
        <v>0</v>
      </c>
      <c r="AO5518" s="74"/>
      <c r="AP5518" s="74">
        <v>0</v>
      </c>
      <c r="AQ5518" s="74"/>
    </row>
    <row r="5519" spans="2:43" ht="18" hidden="1" customHeight="1" x14ac:dyDescent="0.2">
      <c r="B5519" s="4"/>
      <c r="C5519" s="117"/>
      <c r="D5519" s="117"/>
      <c r="E5519" s="117"/>
      <c r="F5519" s="48"/>
      <c r="G5519" s="11"/>
      <c r="H5519" s="117"/>
      <c r="I5519" s="124"/>
      <c r="J5519" s="124"/>
      <c r="K5519" s="144"/>
      <c r="L5519" s="11"/>
      <c r="M5519" s="143"/>
      <c r="N5519" s="42"/>
      <c r="O5519" s="128"/>
      <c r="P5519" s="130"/>
      <c r="Q5519" s="131">
        <v>3</v>
      </c>
      <c r="R5519" s="68"/>
      <c r="S5519" s="35"/>
      <c r="T5519" s="69" t="s">
        <v>22</v>
      </c>
      <c r="U5519" s="92"/>
      <c r="V5519" s="70">
        <f>V5520</f>
        <v>0</v>
      </c>
      <c r="X5519" s="447">
        <f>X5520</f>
        <v>0</v>
      </c>
      <c r="Z5519" s="447">
        <f>Z5520</f>
        <v>0</v>
      </c>
      <c r="AB5519" s="447">
        <f>AB5520</f>
        <v>0</v>
      </c>
      <c r="AD5519" s="447" t="e">
        <f>#REF!</f>
        <v>#REF!</v>
      </c>
      <c r="AF5519" s="447">
        <f>AF5520</f>
        <v>0</v>
      </c>
      <c r="AH5519" s="447" t="e">
        <f t="shared" si="1040"/>
        <v>#REF!</v>
      </c>
      <c r="AI5519" s="8"/>
      <c r="AJ5519" s="447">
        <f>AJ5520</f>
        <v>0</v>
      </c>
      <c r="AK5519" s="71"/>
      <c r="AL5519" s="447">
        <f>AL5520</f>
        <v>0</v>
      </c>
      <c r="AM5519" s="447"/>
      <c r="AN5519" s="447">
        <f>AN5520</f>
        <v>0</v>
      </c>
      <c r="AO5519" s="447"/>
      <c r="AP5519" s="447">
        <f>AP5520</f>
        <v>0</v>
      </c>
      <c r="AQ5519" s="447"/>
    </row>
    <row r="5520" spans="2:43" ht="18" hidden="1" customHeight="1" x14ac:dyDescent="0.2">
      <c r="B5520" s="4"/>
      <c r="C5520" s="117"/>
      <c r="D5520" s="117"/>
      <c r="E5520" s="117"/>
      <c r="F5520" s="48"/>
      <c r="G5520" s="11"/>
      <c r="H5520" s="117"/>
      <c r="I5520" s="124"/>
      <c r="J5520" s="124"/>
      <c r="K5520" s="144"/>
      <c r="L5520" s="11"/>
      <c r="M5520" s="143"/>
      <c r="N5520" s="42"/>
      <c r="O5520" s="128"/>
      <c r="P5520" s="130"/>
      <c r="Q5520" s="130"/>
      <c r="R5520" s="72" t="s">
        <v>3</v>
      </c>
      <c r="S5520" s="181"/>
      <c r="T5520" s="73" t="s">
        <v>22</v>
      </c>
      <c r="V5520" s="74">
        <v>0</v>
      </c>
      <c r="X5520" s="74">
        <v>0</v>
      </c>
      <c r="Z5520" s="74">
        <v>0</v>
      </c>
      <c r="AB5520" s="74">
        <v>0</v>
      </c>
      <c r="AD5520" s="74">
        <v>0</v>
      </c>
      <c r="AF5520" s="74">
        <v>0</v>
      </c>
      <c r="AH5520" s="74">
        <f t="shared" si="1040"/>
        <v>0</v>
      </c>
      <c r="AI5520" s="446"/>
      <c r="AJ5520" s="74">
        <v>0</v>
      </c>
      <c r="AK5520" s="8"/>
      <c r="AL5520" s="74">
        <v>0</v>
      </c>
      <c r="AM5520" s="74"/>
      <c r="AN5520" s="74">
        <v>0</v>
      </c>
      <c r="AO5520" s="74"/>
      <c r="AP5520" s="74">
        <v>0</v>
      </c>
      <c r="AQ5520" s="74"/>
    </row>
    <row r="5521" spans="2:43" ht="18" hidden="1" customHeight="1" x14ac:dyDescent="0.2">
      <c r="B5521" s="4"/>
      <c r="C5521" s="117"/>
      <c r="D5521" s="117"/>
      <c r="E5521" s="117"/>
      <c r="F5521" s="48"/>
      <c r="G5521" s="11"/>
      <c r="H5521" s="117"/>
      <c r="I5521" s="124"/>
      <c r="J5521" s="124"/>
      <c r="K5521" s="144"/>
      <c r="L5521" s="11"/>
      <c r="M5521" s="143"/>
      <c r="N5521" s="42"/>
      <c r="O5521" s="128"/>
      <c r="P5521" s="129">
        <v>5</v>
      </c>
      <c r="Q5521" s="129"/>
      <c r="R5521" s="64"/>
      <c r="S5521" s="234"/>
      <c r="T5521" s="65" t="s">
        <v>24</v>
      </c>
      <c r="U5521" s="155"/>
      <c r="V5521" s="66">
        <f>V5522</f>
        <v>0</v>
      </c>
      <c r="X5521" s="66">
        <f>X5522</f>
        <v>0</v>
      </c>
      <c r="Z5521" s="66">
        <f>Z5522</f>
        <v>0</v>
      </c>
      <c r="AB5521" s="66">
        <f>AB5522</f>
        <v>0</v>
      </c>
      <c r="AD5521" s="66" t="e">
        <f>#REF!</f>
        <v>#REF!</v>
      </c>
      <c r="AF5521" s="66">
        <f>AF5522</f>
        <v>0</v>
      </c>
      <c r="AH5521" s="66" t="e">
        <f t="shared" si="1040"/>
        <v>#REF!</v>
      </c>
      <c r="AI5521" s="8"/>
      <c r="AJ5521" s="66">
        <f>AJ5522</f>
        <v>0</v>
      </c>
      <c r="AK5521" s="67"/>
      <c r="AL5521" s="66">
        <f t="shared" ref="AL5521:AP5522" si="1043">AL5522</f>
        <v>0</v>
      </c>
      <c r="AM5521" s="66"/>
      <c r="AN5521" s="66">
        <f t="shared" si="1043"/>
        <v>0</v>
      </c>
      <c r="AO5521" s="66"/>
      <c r="AP5521" s="66">
        <f t="shared" si="1043"/>
        <v>0</v>
      </c>
      <c r="AQ5521" s="66"/>
    </row>
    <row r="5522" spans="2:43" ht="18" hidden="1" customHeight="1" x14ac:dyDescent="0.2">
      <c r="B5522" s="4"/>
      <c r="C5522" s="117"/>
      <c r="D5522" s="117"/>
      <c r="E5522" s="117"/>
      <c r="F5522" s="48"/>
      <c r="G5522" s="11"/>
      <c r="H5522" s="117"/>
      <c r="I5522" s="124"/>
      <c r="J5522" s="124"/>
      <c r="K5522" s="144"/>
      <c r="L5522" s="11"/>
      <c r="M5522" s="143"/>
      <c r="N5522" s="42"/>
      <c r="O5522" s="128"/>
      <c r="P5522" s="130"/>
      <c r="Q5522" s="131">
        <v>2</v>
      </c>
      <c r="R5522" s="68"/>
      <c r="S5522" s="35"/>
      <c r="T5522" s="69" t="s">
        <v>25</v>
      </c>
      <c r="U5522" s="92"/>
      <c r="V5522" s="70">
        <f>V5523</f>
        <v>0</v>
      </c>
      <c r="X5522" s="447">
        <f>X5523</f>
        <v>0</v>
      </c>
      <c r="Z5522" s="447">
        <f>Z5523</f>
        <v>0</v>
      </c>
      <c r="AB5522" s="447">
        <f>AB5523</f>
        <v>0</v>
      </c>
      <c r="AD5522" s="447" t="e">
        <f>#REF!</f>
        <v>#REF!</v>
      </c>
      <c r="AF5522" s="447">
        <f>AF5523</f>
        <v>0</v>
      </c>
      <c r="AH5522" s="447" t="e">
        <f t="shared" si="1040"/>
        <v>#REF!</v>
      </c>
      <c r="AI5522" s="67"/>
      <c r="AJ5522" s="447">
        <f>AJ5523</f>
        <v>0</v>
      </c>
      <c r="AK5522" s="71"/>
      <c r="AL5522" s="447">
        <f t="shared" si="1043"/>
        <v>0</v>
      </c>
      <c r="AM5522" s="447"/>
      <c r="AN5522" s="447">
        <f t="shared" si="1043"/>
        <v>0</v>
      </c>
      <c r="AO5522" s="447"/>
      <c r="AP5522" s="447">
        <f t="shared" si="1043"/>
        <v>0</v>
      </c>
      <c r="AQ5522" s="447"/>
    </row>
    <row r="5523" spans="2:43" ht="18" hidden="1" customHeight="1" x14ac:dyDescent="0.2">
      <c r="B5523" s="4"/>
      <c r="C5523" s="117"/>
      <c r="D5523" s="117"/>
      <c r="E5523" s="117"/>
      <c r="F5523" s="48"/>
      <c r="G5523" s="11"/>
      <c r="H5523" s="117"/>
      <c r="I5523" s="124"/>
      <c r="J5523" s="124"/>
      <c r="K5523" s="144"/>
      <c r="L5523" s="11"/>
      <c r="M5523" s="143"/>
      <c r="N5523" s="42"/>
      <c r="O5523" s="128"/>
      <c r="P5523" s="130"/>
      <c r="Q5523" s="130"/>
      <c r="R5523" s="72" t="s">
        <v>0</v>
      </c>
      <c r="S5523" s="181"/>
      <c r="T5523" s="73" t="s">
        <v>221</v>
      </c>
      <c r="V5523" s="74">
        <v>0</v>
      </c>
      <c r="X5523" s="74">
        <v>0</v>
      </c>
      <c r="Z5523" s="74">
        <v>0</v>
      </c>
      <c r="AB5523" s="74">
        <v>0</v>
      </c>
      <c r="AD5523" s="74">
        <v>0</v>
      </c>
      <c r="AF5523" s="74">
        <v>0</v>
      </c>
      <c r="AH5523" s="74">
        <f t="shared" si="1040"/>
        <v>0</v>
      </c>
      <c r="AI5523" s="446"/>
      <c r="AJ5523" s="74">
        <v>0</v>
      </c>
      <c r="AK5523" s="8"/>
      <c r="AL5523" s="74">
        <v>0</v>
      </c>
      <c r="AM5523" s="74"/>
      <c r="AN5523" s="74">
        <v>0</v>
      </c>
      <c r="AO5523" s="74"/>
      <c r="AP5523" s="74">
        <v>0</v>
      </c>
      <c r="AQ5523" s="74"/>
    </row>
    <row r="5524" spans="2:43" ht="18" hidden="1" customHeight="1" x14ac:dyDescent="0.2">
      <c r="B5524" s="4"/>
      <c r="C5524" s="117"/>
      <c r="D5524" s="117"/>
      <c r="E5524" s="117"/>
      <c r="F5524" s="48"/>
      <c r="G5524" s="11"/>
      <c r="H5524" s="117"/>
      <c r="I5524" s="124"/>
      <c r="J5524" s="124"/>
      <c r="K5524" s="144"/>
      <c r="L5524" s="11"/>
      <c r="M5524" s="143"/>
      <c r="N5524" s="42"/>
      <c r="O5524" s="128"/>
      <c r="P5524" s="129">
        <v>7</v>
      </c>
      <c r="Q5524" s="129"/>
      <c r="R5524" s="64"/>
      <c r="S5524" s="234"/>
      <c r="T5524" s="65" t="s">
        <v>343</v>
      </c>
      <c r="U5524" s="155"/>
      <c r="V5524" s="66">
        <f>V5525+V5528</f>
        <v>0</v>
      </c>
      <c r="X5524" s="66">
        <f>X5525+X5528</f>
        <v>0</v>
      </c>
      <c r="Z5524" s="66">
        <f>Z5525+Z5528</f>
        <v>0</v>
      </c>
      <c r="AB5524" s="66">
        <f>AB5525+AB5528</f>
        <v>0</v>
      </c>
      <c r="AD5524" s="66" t="e">
        <f>#REF!+AD5528</f>
        <v>#REF!</v>
      </c>
      <c r="AF5524" s="66">
        <f>AF5525+AF5528</f>
        <v>0</v>
      </c>
      <c r="AH5524" s="66" t="e">
        <f t="shared" ref="AH5524:AH5587" si="1044">AD5524+AF5524</f>
        <v>#REF!</v>
      </c>
      <c r="AI5524" s="8"/>
      <c r="AJ5524" s="66">
        <f>AJ5525+AJ5528</f>
        <v>0</v>
      </c>
      <c r="AK5524" s="67"/>
      <c r="AL5524" s="66">
        <f>AL5525+AL5528</f>
        <v>0</v>
      </c>
      <c r="AM5524" s="66"/>
      <c r="AN5524" s="66">
        <f>AN5525+AN5528</f>
        <v>0</v>
      </c>
      <c r="AO5524" s="66"/>
      <c r="AP5524" s="66">
        <f>AP5525+AP5528</f>
        <v>0</v>
      </c>
      <c r="AQ5524" s="66"/>
    </row>
    <row r="5525" spans="2:43" ht="18" hidden="1" customHeight="1" x14ac:dyDescent="0.2">
      <c r="B5525" s="4"/>
      <c r="C5525" s="117"/>
      <c r="D5525" s="117"/>
      <c r="E5525" s="117"/>
      <c r="F5525" s="48"/>
      <c r="G5525" s="11"/>
      <c r="H5525" s="117"/>
      <c r="I5525" s="124"/>
      <c r="J5525" s="124"/>
      <c r="K5525" s="144"/>
      <c r="L5525" s="11"/>
      <c r="M5525" s="143"/>
      <c r="N5525" s="42"/>
      <c r="O5525" s="128"/>
      <c r="P5525" s="130"/>
      <c r="Q5525" s="131">
        <v>1</v>
      </c>
      <c r="R5525" s="68"/>
      <c r="S5525" s="35"/>
      <c r="T5525" s="69" t="s">
        <v>255</v>
      </c>
      <c r="U5525" s="92"/>
      <c r="V5525" s="70">
        <f>SUM(V5526:V5527)</f>
        <v>0</v>
      </c>
      <c r="X5525" s="447">
        <f>SUM(X5526:X5527)</f>
        <v>0</v>
      </c>
      <c r="Z5525" s="447">
        <f>SUM(Z5526:Z5527)</f>
        <v>0</v>
      </c>
      <c r="AB5525" s="447">
        <f>SUM(AB5526:AB5527)</f>
        <v>0</v>
      </c>
      <c r="AD5525" s="447">
        <f>SUM(AD5526:AD5527)</f>
        <v>0</v>
      </c>
      <c r="AF5525" s="447">
        <f>SUM(AF5526:AF5527)</f>
        <v>0</v>
      </c>
      <c r="AH5525" s="447">
        <f t="shared" si="1044"/>
        <v>0</v>
      </c>
      <c r="AI5525" s="67"/>
      <c r="AJ5525" s="447">
        <f>SUM(AJ5526:AJ5527)</f>
        <v>0</v>
      </c>
      <c r="AK5525" s="71"/>
      <c r="AL5525" s="447">
        <f>SUM(AL5526:AL5527)</f>
        <v>0</v>
      </c>
      <c r="AM5525" s="447"/>
      <c r="AN5525" s="447">
        <f>SUM(AN5526:AN5527)</f>
        <v>0</v>
      </c>
      <c r="AO5525" s="447"/>
      <c r="AP5525" s="447">
        <f>SUM(AP5526:AP5527)</f>
        <v>0</v>
      </c>
      <c r="AQ5525" s="447"/>
    </row>
    <row r="5526" spans="2:43" ht="18" hidden="1" customHeight="1" x14ac:dyDescent="0.2">
      <c r="B5526" s="4"/>
      <c r="C5526" s="117"/>
      <c r="D5526" s="117"/>
      <c r="E5526" s="117"/>
      <c r="F5526" s="48"/>
      <c r="G5526" s="11"/>
      <c r="H5526" s="117"/>
      <c r="I5526" s="124"/>
      <c r="J5526" s="124"/>
      <c r="K5526" s="144"/>
      <c r="L5526" s="11"/>
      <c r="M5526" s="143"/>
      <c r="N5526" s="42"/>
      <c r="O5526" s="128"/>
      <c r="P5526" s="130"/>
      <c r="Q5526" s="131"/>
      <c r="R5526" s="72">
        <v>1</v>
      </c>
      <c r="S5526" s="181"/>
      <c r="T5526" s="73" t="s">
        <v>256</v>
      </c>
      <c r="V5526" s="74">
        <v>0</v>
      </c>
      <c r="X5526" s="74">
        <v>0</v>
      </c>
      <c r="Z5526" s="74">
        <v>0</v>
      </c>
      <c r="AB5526" s="74">
        <v>0</v>
      </c>
      <c r="AD5526" s="74">
        <v>0</v>
      </c>
      <c r="AF5526" s="74">
        <v>0</v>
      </c>
      <c r="AH5526" s="74">
        <f t="shared" si="1044"/>
        <v>0</v>
      </c>
      <c r="AI5526" s="446"/>
      <c r="AJ5526" s="74">
        <v>0</v>
      </c>
      <c r="AK5526" s="8"/>
      <c r="AL5526" s="74">
        <v>0</v>
      </c>
      <c r="AM5526" s="74"/>
      <c r="AN5526" s="74">
        <v>0</v>
      </c>
      <c r="AO5526" s="74"/>
      <c r="AP5526" s="74">
        <v>0</v>
      </c>
      <c r="AQ5526" s="74"/>
    </row>
    <row r="5527" spans="2:43" ht="18" hidden="1" customHeight="1" x14ac:dyDescent="0.2">
      <c r="B5527" s="4"/>
      <c r="C5527" s="117"/>
      <c r="D5527" s="117"/>
      <c r="E5527" s="117"/>
      <c r="F5527" s="48"/>
      <c r="G5527" s="11"/>
      <c r="H5527" s="117"/>
      <c r="I5527" s="124"/>
      <c r="J5527" s="124"/>
      <c r="K5527" s="144"/>
      <c r="L5527" s="11"/>
      <c r="M5527" s="143"/>
      <c r="N5527" s="42"/>
      <c r="O5527" s="128"/>
      <c r="P5527" s="130"/>
      <c r="Q5527" s="131"/>
      <c r="R5527" s="72">
        <v>2</v>
      </c>
      <c r="S5527" s="181"/>
      <c r="T5527" s="73" t="s">
        <v>439</v>
      </c>
      <c r="V5527" s="74">
        <v>0</v>
      </c>
      <c r="X5527" s="74">
        <v>0</v>
      </c>
      <c r="Z5527" s="74">
        <v>0</v>
      </c>
      <c r="AB5527" s="74">
        <v>0</v>
      </c>
      <c r="AD5527" s="74">
        <v>0</v>
      </c>
      <c r="AF5527" s="74">
        <v>0</v>
      </c>
      <c r="AH5527" s="74">
        <f t="shared" si="1044"/>
        <v>0</v>
      </c>
      <c r="AI5527" s="8"/>
      <c r="AJ5527" s="74">
        <v>0</v>
      </c>
      <c r="AK5527" s="8"/>
      <c r="AL5527" s="74">
        <v>0</v>
      </c>
      <c r="AM5527" s="74"/>
      <c r="AN5527" s="74">
        <v>0</v>
      </c>
      <c r="AO5527" s="74"/>
      <c r="AP5527" s="74">
        <v>0</v>
      </c>
      <c r="AQ5527" s="74"/>
    </row>
    <row r="5528" spans="2:43" ht="18" hidden="1" customHeight="1" x14ac:dyDescent="0.2">
      <c r="B5528" s="4"/>
      <c r="C5528" s="117"/>
      <c r="D5528" s="117"/>
      <c r="E5528" s="117"/>
      <c r="F5528" s="48"/>
      <c r="G5528" s="11"/>
      <c r="H5528" s="117"/>
      <c r="I5528" s="124"/>
      <c r="J5528" s="124"/>
      <c r="K5528" s="144"/>
      <c r="L5528" s="11"/>
      <c r="M5528" s="143"/>
      <c r="N5528" s="42"/>
      <c r="O5528" s="128"/>
      <c r="P5528" s="130"/>
      <c r="Q5528" s="131">
        <v>3</v>
      </c>
      <c r="R5528" s="68"/>
      <c r="S5528" s="35"/>
      <c r="T5528" s="69" t="s">
        <v>224</v>
      </c>
      <c r="U5528" s="92"/>
      <c r="V5528" s="70">
        <f>V5529</f>
        <v>0</v>
      </c>
      <c r="X5528" s="447">
        <f>X5529</f>
        <v>0</v>
      </c>
      <c r="Z5528" s="447">
        <f>Z5529</f>
        <v>0</v>
      </c>
      <c r="AB5528" s="447">
        <f>AB5529</f>
        <v>0</v>
      </c>
      <c r="AD5528" s="447" t="e">
        <f>#REF!</f>
        <v>#REF!</v>
      </c>
      <c r="AF5528" s="447">
        <f>AF5529</f>
        <v>0</v>
      </c>
      <c r="AH5528" s="447" t="e">
        <f t="shared" si="1044"/>
        <v>#REF!</v>
      </c>
      <c r="AI5528" s="8"/>
      <c r="AJ5528" s="447">
        <f>AJ5529</f>
        <v>0</v>
      </c>
      <c r="AK5528" s="71"/>
      <c r="AL5528" s="447">
        <f>AL5529</f>
        <v>0</v>
      </c>
      <c r="AM5528" s="447"/>
      <c r="AN5528" s="447">
        <f>AN5529</f>
        <v>0</v>
      </c>
      <c r="AO5528" s="447"/>
      <c r="AP5528" s="447">
        <f>AP5529</f>
        <v>0</v>
      </c>
      <c r="AQ5528" s="447"/>
    </row>
    <row r="5529" spans="2:43" ht="18" hidden="1" customHeight="1" x14ac:dyDescent="0.2">
      <c r="B5529" s="4"/>
      <c r="C5529" s="117"/>
      <c r="D5529" s="117"/>
      <c r="E5529" s="117"/>
      <c r="F5529" s="48"/>
      <c r="G5529" s="11"/>
      <c r="H5529" s="117"/>
      <c r="I5529" s="124"/>
      <c r="J5529" s="124"/>
      <c r="K5529" s="144"/>
      <c r="L5529" s="11"/>
      <c r="M5529" s="143"/>
      <c r="N5529" s="42"/>
      <c r="O5529" s="128"/>
      <c r="P5529" s="130"/>
      <c r="Q5529" s="131"/>
      <c r="R5529" s="72" t="s">
        <v>0</v>
      </c>
      <c r="S5529" s="181"/>
      <c r="T5529" s="73" t="s">
        <v>53</v>
      </c>
      <c r="V5529" s="74">
        <v>0</v>
      </c>
      <c r="X5529" s="74">
        <v>0</v>
      </c>
      <c r="Z5529" s="74">
        <v>0</v>
      </c>
      <c r="AB5529" s="74">
        <v>0</v>
      </c>
      <c r="AD5529" s="74">
        <v>0</v>
      </c>
      <c r="AF5529" s="74">
        <v>0</v>
      </c>
      <c r="AH5529" s="74">
        <f t="shared" si="1044"/>
        <v>0</v>
      </c>
      <c r="AI5529" s="446"/>
      <c r="AJ5529" s="74">
        <v>0</v>
      </c>
      <c r="AK5529" s="8"/>
      <c r="AL5529" s="74">
        <v>0</v>
      </c>
      <c r="AM5529" s="74"/>
      <c r="AN5529" s="74">
        <v>0</v>
      </c>
      <c r="AO5529" s="74"/>
      <c r="AP5529" s="74">
        <v>0</v>
      </c>
      <c r="AQ5529" s="74"/>
    </row>
    <row r="5530" spans="2:43" ht="18" hidden="1" customHeight="1" x14ac:dyDescent="0.2">
      <c r="B5530" s="4"/>
      <c r="C5530" s="117"/>
      <c r="D5530" s="117"/>
      <c r="E5530" s="117"/>
      <c r="F5530" s="48"/>
      <c r="G5530" s="11"/>
      <c r="H5530" s="117"/>
      <c r="I5530" s="124"/>
      <c r="J5530" s="124"/>
      <c r="K5530" s="144"/>
      <c r="L5530" s="11"/>
      <c r="M5530" s="143"/>
      <c r="N5530" s="42"/>
      <c r="O5530" s="128"/>
      <c r="P5530" s="129">
        <v>9</v>
      </c>
      <c r="Q5530" s="129"/>
      <c r="R5530" s="64"/>
      <c r="S5530" s="234"/>
      <c r="T5530" s="65" t="s">
        <v>217</v>
      </c>
      <c r="U5530" s="155"/>
      <c r="V5530" s="66">
        <f>V5531+V5533</f>
        <v>0</v>
      </c>
      <c r="X5530" s="66">
        <f>X5531+X5533</f>
        <v>0</v>
      </c>
      <c r="Z5530" s="66">
        <f>Z5531+Z5533</f>
        <v>0</v>
      </c>
      <c r="AB5530" s="66">
        <f>AB5531+AB5533</f>
        <v>0</v>
      </c>
      <c r="AD5530" s="66" t="e">
        <f>#REF!+AD5533</f>
        <v>#REF!</v>
      </c>
      <c r="AF5530" s="66">
        <f>AF5531+AF5533</f>
        <v>0</v>
      </c>
      <c r="AH5530" s="66" t="e">
        <f t="shared" si="1044"/>
        <v>#REF!</v>
      </c>
      <c r="AI5530" s="8"/>
      <c r="AJ5530" s="66">
        <f>AJ5531+AJ5533</f>
        <v>0</v>
      </c>
      <c r="AK5530" s="67"/>
      <c r="AL5530" s="66">
        <f>AL5531+AL5533</f>
        <v>0</v>
      </c>
      <c r="AM5530" s="66"/>
      <c r="AN5530" s="66">
        <f>AN5531+AN5533</f>
        <v>0</v>
      </c>
      <c r="AO5530" s="66"/>
      <c r="AP5530" s="66">
        <f>AP5531+AP5533</f>
        <v>0</v>
      </c>
      <c r="AQ5530" s="66"/>
    </row>
    <row r="5531" spans="2:43" ht="18" hidden="1" customHeight="1" x14ac:dyDescent="0.2">
      <c r="B5531" s="4"/>
      <c r="C5531" s="117"/>
      <c r="D5531" s="117"/>
      <c r="E5531" s="117"/>
      <c r="F5531" s="48"/>
      <c r="G5531" s="11"/>
      <c r="H5531" s="117"/>
      <c r="I5531" s="124"/>
      <c r="J5531" s="124"/>
      <c r="K5531" s="144"/>
      <c r="L5531" s="11"/>
      <c r="M5531" s="143"/>
      <c r="N5531" s="42"/>
      <c r="O5531" s="128"/>
      <c r="P5531" s="130"/>
      <c r="Q5531" s="131">
        <v>1</v>
      </c>
      <c r="R5531" s="68"/>
      <c r="S5531" s="35"/>
      <c r="T5531" s="69" t="s">
        <v>231</v>
      </c>
      <c r="U5531" s="92"/>
      <c r="V5531" s="70">
        <f>V5532</f>
        <v>0</v>
      </c>
      <c r="X5531" s="447">
        <f>X5532</f>
        <v>0</v>
      </c>
      <c r="Z5531" s="447">
        <f>Z5532</f>
        <v>0</v>
      </c>
      <c r="AB5531" s="447">
        <f>AB5532</f>
        <v>0</v>
      </c>
      <c r="AD5531" s="447" t="e">
        <f>#REF!</f>
        <v>#REF!</v>
      </c>
      <c r="AF5531" s="447">
        <f>AF5532</f>
        <v>0</v>
      </c>
      <c r="AH5531" s="447" t="e">
        <f t="shared" si="1044"/>
        <v>#REF!</v>
      </c>
      <c r="AI5531" s="67"/>
      <c r="AJ5531" s="447">
        <f>AJ5532</f>
        <v>0</v>
      </c>
      <c r="AK5531" s="71"/>
      <c r="AL5531" s="447">
        <f>AL5532</f>
        <v>0</v>
      </c>
      <c r="AM5531" s="447"/>
      <c r="AN5531" s="447">
        <f>AN5532</f>
        <v>0</v>
      </c>
      <c r="AO5531" s="447"/>
      <c r="AP5531" s="447">
        <f>AP5532</f>
        <v>0</v>
      </c>
      <c r="AQ5531" s="447"/>
    </row>
    <row r="5532" spans="2:43" ht="18" hidden="1" customHeight="1" x14ac:dyDescent="0.2">
      <c r="B5532" s="4"/>
      <c r="C5532" s="117"/>
      <c r="D5532" s="117"/>
      <c r="E5532" s="117"/>
      <c r="F5532" s="48"/>
      <c r="G5532" s="11"/>
      <c r="H5532" s="117"/>
      <c r="I5532" s="124"/>
      <c r="J5532" s="124"/>
      <c r="K5532" s="144"/>
      <c r="L5532" s="11"/>
      <c r="M5532" s="143"/>
      <c r="N5532" s="42"/>
      <c r="O5532" s="128"/>
      <c r="P5532" s="130"/>
      <c r="Q5532" s="131"/>
      <c r="R5532" s="72" t="s">
        <v>3</v>
      </c>
      <c r="S5532" s="181"/>
      <c r="T5532" s="73" t="s">
        <v>231</v>
      </c>
      <c r="V5532" s="74">
        <v>0</v>
      </c>
      <c r="X5532" s="74">
        <v>0</v>
      </c>
      <c r="Z5532" s="74">
        <v>0</v>
      </c>
      <c r="AB5532" s="74">
        <v>0</v>
      </c>
      <c r="AD5532" s="74">
        <v>0</v>
      </c>
      <c r="AF5532" s="74">
        <v>0</v>
      </c>
      <c r="AH5532" s="74">
        <f t="shared" si="1044"/>
        <v>0</v>
      </c>
      <c r="AI5532" s="446"/>
      <c r="AJ5532" s="74">
        <v>0</v>
      </c>
      <c r="AK5532" s="8"/>
      <c r="AL5532" s="74">
        <v>0</v>
      </c>
      <c r="AM5532" s="74"/>
      <c r="AN5532" s="74">
        <v>0</v>
      </c>
      <c r="AO5532" s="74"/>
      <c r="AP5532" s="74">
        <v>0</v>
      </c>
      <c r="AQ5532" s="74"/>
    </row>
    <row r="5533" spans="2:43" ht="18" hidden="1" customHeight="1" x14ac:dyDescent="0.2">
      <c r="B5533" s="4"/>
      <c r="C5533" s="117"/>
      <c r="D5533" s="117"/>
      <c r="E5533" s="117"/>
      <c r="F5533" s="48"/>
      <c r="G5533" s="11"/>
      <c r="H5533" s="117"/>
      <c r="I5533" s="124"/>
      <c r="J5533" s="124"/>
      <c r="K5533" s="144"/>
      <c r="L5533" s="11"/>
      <c r="M5533" s="143"/>
      <c r="N5533" s="42"/>
      <c r="O5533" s="128"/>
      <c r="P5533" s="130"/>
      <c r="Q5533" s="131">
        <v>2</v>
      </c>
      <c r="R5533" s="68"/>
      <c r="S5533" s="35"/>
      <c r="T5533" s="69" t="s">
        <v>232</v>
      </c>
      <c r="U5533" s="92"/>
      <c r="V5533" s="70">
        <f>V5534</f>
        <v>0</v>
      </c>
      <c r="X5533" s="447">
        <f>X5534</f>
        <v>0</v>
      </c>
      <c r="Z5533" s="447">
        <f>Z5534</f>
        <v>0</v>
      </c>
      <c r="AB5533" s="447">
        <f>AB5534</f>
        <v>0</v>
      </c>
      <c r="AD5533" s="447" t="e">
        <f>#REF!</f>
        <v>#REF!</v>
      </c>
      <c r="AF5533" s="447">
        <f>AF5534</f>
        <v>0</v>
      </c>
      <c r="AH5533" s="447" t="e">
        <f t="shared" si="1044"/>
        <v>#REF!</v>
      </c>
      <c r="AI5533" s="8"/>
      <c r="AJ5533" s="447">
        <f>AJ5534</f>
        <v>0</v>
      </c>
      <c r="AK5533" s="71"/>
      <c r="AL5533" s="447">
        <f>AL5534</f>
        <v>0</v>
      </c>
      <c r="AM5533" s="447"/>
      <c r="AN5533" s="447">
        <f>AN5534</f>
        <v>0</v>
      </c>
      <c r="AO5533" s="447"/>
      <c r="AP5533" s="447">
        <f>AP5534</f>
        <v>0</v>
      </c>
      <c r="AQ5533" s="447"/>
    </row>
    <row r="5534" spans="2:43" ht="18" hidden="1" customHeight="1" x14ac:dyDescent="0.2">
      <c r="B5534" s="4"/>
      <c r="C5534" s="117"/>
      <c r="D5534" s="117"/>
      <c r="E5534" s="117"/>
      <c r="F5534" s="48"/>
      <c r="G5534" s="11"/>
      <c r="H5534" s="117"/>
      <c r="I5534" s="124"/>
      <c r="J5534" s="124"/>
      <c r="K5534" s="144"/>
      <c r="L5534" s="11"/>
      <c r="M5534" s="143"/>
      <c r="N5534" s="42"/>
      <c r="O5534" s="128"/>
      <c r="P5534" s="130"/>
      <c r="Q5534" s="131"/>
      <c r="R5534" s="72" t="s">
        <v>3</v>
      </c>
      <c r="S5534" s="181"/>
      <c r="T5534" s="77" t="s">
        <v>232</v>
      </c>
      <c r="U5534" s="141"/>
      <c r="V5534" s="74">
        <v>0</v>
      </c>
      <c r="X5534" s="74">
        <v>0</v>
      </c>
      <c r="Z5534" s="74">
        <v>0</v>
      </c>
      <c r="AB5534" s="74">
        <v>0</v>
      </c>
      <c r="AD5534" s="74">
        <v>0</v>
      </c>
      <c r="AF5534" s="74">
        <v>0</v>
      </c>
      <c r="AH5534" s="74">
        <f t="shared" si="1044"/>
        <v>0</v>
      </c>
      <c r="AI5534" s="446"/>
      <c r="AJ5534" s="74">
        <v>0</v>
      </c>
      <c r="AK5534" s="8"/>
      <c r="AL5534" s="74">
        <v>0</v>
      </c>
      <c r="AM5534" s="74"/>
      <c r="AN5534" s="74">
        <v>0</v>
      </c>
      <c r="AO5534" s="74"/>
      <c r="AP5534" s="74">
        <v>0</v>
      </c>
      <c r="AQ5534" s="74"/>
    </row>
    <row r="5535" spans="2:43" ht="18" hidden="1" customHeight="1" x14ac:dyDescent="0.2">
      <c r="B5535" s="4"/>
      <c r="C5535" s="117"/>
      <c r="D5535" s="117"/>
      <c r="E5535" s="117"/>
      <c r="F5535" s="48"/>
      <c r="G5535" s="11"/>
      <c r="H5535" s="117"/>
      <c r="I5535" s="124"/>
      <c r="J5535" s="124"/>
      <c r="K5535" s="144"/>
      <c r="L5535" s="11"/>
      <c r="M5535" s="143"/>
      <c r="N5535" s="42"/>
      <c r="O5535" s="133" t="s">
        <v>55</v>
      </c>
      <c r="P5535" s="134"/>
      <c r="Q5535" s="134"/>
      <c r="R5535" s="79"/>
      <c r="S5535" s="252"/>
      <c r="T5535" s="80" t="s">
        <v>29</v>
      </c>
      <c r="U5535" s="242"/>
      <c r="V5535" s="88">
        <f>V5536</f>
        <v>0</v>
      </c>
      <c r="X5535" s="88">
        <f>X5536</f>
        <v>0</v>
      </c>
      <c r="Z5535" s="88">
        <f>Z5536</f>
        <v>0</v>
      </c>
      <c r="AB5535" s="88">
        <f>AB5536</f>
        <v>0</v>
      </c>
      <c r="AD5535" s="88" t="e">
        <f>#REF!</f>
        <v>#REF!</v>
      </c>
      <c r="AF5535" s="88">
        <f>AF5536</f>
        <v>0</v>
      </c>
      <c r="AH5535" s="88" t="e">
        <f t="shared" si="1044"/>
        <v>#REF!</v>
      </c>
      <c r="AI5535" s="8"/>
      <c r="AJ5535" s="88">
        <f>AJ5536</f>
        <v>0</v>
      </c>
      <c r="AK5535" s="89"/>
      <c r="AL5535" s="88">
        <f t="shared" ref="AL5535:AP5537" si="1045">AL5536</f>
        <v>0</v>
      </c>
      <c r="AM5535" s="88"/>
      <c r="AN5535" s="88">
        <f t="shared" si="1045"/>
        <v>0</v>
      </c>
      <c r="AO5535" s="88"/>
      <c r="AP5535" s="88">
        <f t="shared" si="1045"/>
        <v>0</v>
      </c>
      <c r="AQ5535" s="88"/>
    </row>
    <row r="5536" spans="2:43" ht="18" hidden="1" customHeight="1" x14ac:dyDescent="0.2">
      <c r="B5536" s="4"/>
      <c r="C5536" s="117"/>
      <c r="D5536" s="117"/>
      <c r="E5536" s="117"/>
      <c r="F5536" s="48"/>
      <c r="G5536" s="11"/>
      <c r="H5536" s="117"/>
      <c r="I5536" s="124"/>
      <c r="J5536" s="124"/>
      <c r="K5536" s="144"/>
      <c r="L5536" s="11"/>
      <c r="M5536" s="143"/>
      <c r="N5536" s="42"/>
      <c r="O5536" s="128"/>
      <c r="P5536" s="129">
        <v>3</v>
      </c>
      <c r="Q5536" s="129"/>
      <c r="R5536" s="64"/>
      <c r="S5536" s="234"/>
      <c r="T5536" s="65" t="s">
        <v>54</v>
      </c>
      <c r="U5536" s="155"/>
      <c r="V5536" s="66">
        <f>V5537</f>
        <v>0</v>
      </c>
      <c r="X5536" s="66">
        <f>X5537</f>
        <v>0</v>
      </c>
      <c r="Z5536" s="66">
        <f>Z5537</f>
        <v>0</v>
      </c>
      <c r="AB5536" s="66">
        <f>AB5537</f>
        <v>0</v>
      </c>
      <c r="AD5536" s="66" t="e">
        <f>#REF!</f>
        <v>#REF!</v>
      </c>
      <c r="AF5536" s="66">
        <f>AF5537</f>
        <v>0</v>
      </c>
      <c r="AH5536" s="66" t="e">
        <f t="shared" si="1044"/>
        <v>#REF!</v>
      </c>
      <c r="AI5536" s="89"/>
      <c r="AJ5536" s="66">
        <f>AJ5537</f>
        <v>0</v>
      </c>
      <c r="AK5536" s="67"/>
      <c r="AL5536" s="66">
        <f t="shared" si="1045"/>
        <v>0</v>
      </c>
      <c r="AM5536" s="66"/>
      <c r="AN5536" s="66">
        <f t="shared" si="1045"/>
        <v>0</v>
      </c>
      <c r="AO5536" s="66"/>
      <c r="AP5536" s="66">
        <f t="shared" si="1045"/>
        <v>0</v>
      </c>
      <c r="AQ5536" s="66"/>
    </row>
    <row r="5537" spans="2:43" ht="18" hidden="1" customHeight="1" x14ac:dyDescent="0.2">
      <c r="B5537" s="4"/>
      <c r="C5537" s="117"/>
      <c r="D5537" s="117"/>
      <c r="E5537" s="117"/>
      <c r="F5537" s="48"/>
      <c r="G5537" s="11"/>
      <c r="H5537" s="117"/>
      <c r="I5537" s="124"/>
      <c r="J5537" s="124"/>
      <c r="K5537" s="144"/>
      <c r="L5537" s="11"/>
      <c r="M5537" s="143"/>
      <c r="N5537" s="42"/>
      <c r="O5537" s="128"/>
      <c r="P5537" s="130"/>
      <c r="Q5537" s="131">
        <v>1</v>
      </c>
      <c r="R5537" s="68"/>
      <c r="S5537" s="35"/>
      <c r="T5537" s="69" t="s">
        <v>69</v>
      </c>
      <c r="U5537" s="92"/>
      <c r="V5537" s="70">
        <f>V5538</f>
        <v>0</v>
      </c>
      <c r="X5537" s="447">
        <f>X5538</f>
        <v>0</v>
      </c>
      <c r="Z5537" s="447">
        <f>Z5538</f>
        <v>0</v>
      </c>
      <c r="AB5537" s="447">
        <f>AB5538</f>
        <v>0</v>
      </c>
      <c r="AD5537" s="447" t="e">
        <f>#REF!</f>
        <v>#REF!</v>
      </c>
      <c r="AF5537" s="447">
        <f>AF5538</f>
        <v>0</v>
      </c>
      <c r="AH5537" s="447" t="e">
        <f t="shared" si="1044"/>
        <v>#REF!</v>
      </c>
      <c r="AI5537" s="67"/>
      <c r="AJ5537" s="447">
        <f>AJ5538</f>
        <v>0</v>
      </c>
      <c r="AK5537" s="71"/>
      <c r="AL5537" s="447">
        <f t="shared" si="1045"/>
        <v>0</v>
      </c>
      <c r="AM5537" s="447"/>
      <c r="AN5537" s="447">
        <f t="shared" si="1045"/>
        <v>0</v>
      </c>
      <c r="AO5537" s="447"/>
      <c r="AP5537" s="447">
        <f t="shared" si="1045"/>
        <v>0</v>
      </c>
      <c r="AQ5537" s="447"/>
    </row>
    <row r="5538" spans="2:43" ht="18" hidden="1" customHeight="1" x14ac:dyDescent="0.2">
      <c r="B5538" s="4"/>
      <c r="C5538" s="117"/>
      <c r="D5538" s="117"/>
      <c r="E5538" s="117"/>
      <c r="F5538" s="48"/>
      <c r="G5538" s="11"/>
      <c r="H5538" s="117"/>
      <c r="I5538" s="124"/>
      <c r="J5538" s="124"/>
      <c r="K5538" s="144"/>
      <c r="L5538" s="11"/>
      <c r="M5538" s="143"/>
      <c r="N5538" s="42"/>
      <c r="O5538" s="128"/>
      <c r="P5538" s="130"/>
      <c r="Q5538" s="130"/>
      <c r="R5538" s="72" t="s">
        <v>55</v>
      </c>
      <c r="S5538" s="181"/>
      <c r="T5538" s="73" t="s">
        <v>193</v>
      </c>
      <c r="V5538" s="74">
        <v>0</v>
      </c>
      <c r="X5538" s="74">
        <v>0</v>
      </c>
      <c r="Z5538" s="74">
        <v>0</v>
      </c>
      <c r="AB5538" s="74">
        <v>0</v>
      </c>
      <c r="AD5538" s="74">
        <v>0</v>
      </c>
      <c r="AF5538" s="74">
        <v>0</v>
      </c>
      <c r="AH5538" s="74">
        <f t="shared" si="1044"/>
        <v>0</v>
      </c>
      <c r="AI5538" s="446"/>
      <c r="AJ5538" s="74">
        <v>0</v>
      </c>
      <c r="AK5538" s="8"/>
      <c r="AL5538" s="74">
        <v>0</v>
      </c>
      <c r="AM5538" s="74"/>
      <c r="AN5538" s="74">
        <v>0</v>
      </c>
      <c r="AO5538" s="74"/>
      <c r="AP5538" s="74">
        <v>0</v>
      </c>
      <c r="AQ5538" s="74"/>
    </row>
    <row r="5539" spans="2:43" ht="18" customHeight="1" x14ac:dyDescent="0.2">
      <c r="B5539" s="4"/>
      <c r="C5539" s="117"/>
      <c r="D5539" s="117"/>
      <c r="E5539" s="117"/>
      <c r="F5539" s="48"/>
      <c r="G5539" s="11"/>
      <c r="H5539" s="117"/>
      <c r="I5539" s="124"/>
      <c r="J5539" s="124"/>
      <c r="K5539" s="144"/>
      <c r="L5539" s="11"/>
      <c r="M5539" s="143"/>
      <c r="N5539" s="42"/>
      <c r="O5539" s="128"/>
      <c r="P5539" s="130"/>
      <c r="Q5539" s="130"/>
      <c r="R5539" s="72"/>
      <c r="S5539" s="181"/>
      <c r="T5539" s="73"/>
      <c r="V5539" s="74"/>
      <c r="X5539" s="74"/>
      <c r="Z5539" s="74"/>
      <c r="AB5539" s="74"/>
      <c r="AD5539" s="74"/>
      <c r="AF5539" s="74"/>
      <c r="AH5539" s="74">
        <f t="shared" si="1044"/>
        <v>0</v>
      </c>
      <c r="AI5539" s="8"/>
      <c r="AJ5539" s="74"/>
      <c r="AK5539" s="8"/>
      <c r="AL5539" s="74"/>
      <c r="AM5539" s="74"/>
      <c r="AN5539" s="74"/>
      <c r="AO5539" s="74"/>
      <c r="AP5539" s="74"/>
      <c r="AQ5539" s="74"/>
    </row>
    <row r="5540" spans="2:43" ht="18" hidden="1" customHeight="1" x14ac:dyDescent="0.2">
      <c r="B5540" s="4"/>
      <c r="C5540" s="117"/>
      <c r="D5540" s="117"/>
      <c r="E5540" s="132">
        <v>48</v>
      </c>
      <c r="F5540" s="94"/>
      <c r="G5540" s="277"/>
      <c r="H5540" s="132"/>
      <c r="I5540" s="121"/>
      <c r="J5540" s="121"/>
      <c r="K5540" s="164"/>
      <c r="L5540" s="277"/>
      <c r="M5540" s="163"/>
      <c r="N5540" s="261"/>
      <c r="O5540" s="122"/>
      <c r="P5540" s="123"/>
      <c r="Q5540" s="123"/>
      <c r="R5540" s="233"/>
      <c r="S5540" s="256"/>
      <c r="T5540" s="50" t="s">
        <v>210</v>
      </c>
      <c r="U5540" s="76"/>
      <c r="V5540" s="51">
        <f>V5541</f>
        <v>0</v>
      </c>
      <c r="X5540" s="51">
        <f>X5541</f>
        <v>0</v>
      </c>
      <c r="Z5540" s="51">
        <f>Z5541</f>
        <v>0</v>
      </c>
      <c r="AB5540" s="51">
        <f>AB5541</f>
        <v>0</v>
      </c>
      <c r="AD5540" s="51" t="e">
        <f>#REF!</f>
        <v>#REF!</v>
      </c>
      <c r="AF5540" s="51">
        <f>AF5541</f>
        <v>0</v>
      </c>
      <c r="AH5540" s="51" t="e">
        <f t="shared" si="1044"/>
        <v>#REF!</v>
      </c>
      <c r="AI5540" s="8"/>
      <c r="AJ5540" s="51">
        <f>AJ5541</f>
        <v>0</v>
      </c>
      <c r="AK5540" s="5"/>
      <c r="AL5540" s="51">
        <f t="shared" ref="AL5540:AP5544" si="1046">AL5541</f>
        <v>0</v>
      </c>
      <c r="AM5540" s="51"/>
      <c r="AN5540" s="51">
        <f t="shared" si="1046"/>
        <v>0</v>
      </c>
      <c r="AO5540" s="51"/>
      <c r="AP5540" s="51">
        <f t="shared" si="1046"/>
        <v>0</v>
      </c>
      <c r="AQ5540" s="51"/>
    </row>
    <row r="5541" spans="2:43" ht="18" hidden="1" customHeight="1" x14ac:dyDescent="0.2">
      <c r="B5541" s="4"/>
      <c r="C5541" s="117"/>
      <c r="D5541" s="117"/>
      <c r="E5541" s="117"/>
      <c r="F5541" s="113">
        <v>49</v>
      </c>
      <c r="G5541" s="283"/>
      <c r="H5541" s="171"/>
      <c r="I5541" s="114"/>
      <c r="J5541" s="114"/>
      <c r="K5541" s="167"/>
      <c r="L5541" s="276"/>
      <c r="M5541" s="166"/>
      <c r="N5541" s="259"/>
      <c r="O5541" s="115"/>
      <c r="P5541" s="116"/>
      <c r="Q5541" s="116"/>
      <c r="R5541" s="52"/>
      <c r="S5541" s="247"/>
      <c r="T5541" s="53" t="s">
        <v>140</v>
      </c>
      <c r="U5541" s="240"/>
      <c r="V5541" s="54">
        <f>V5542</f>
        <v>0</v>
      </c>
      <c r="X5541" s="54">
        <f>X5542</f>
        <v>0</v>
      </c>
      <c r="Z5541" s="54">
        <f>Z5542</f>
        <v>0</v>
      </c>
      <c r="AB5541" s="54">
        <f>AB5542</f>
        <v>0</v>
      </c>
      <c r="AD5541" s="54" t="e">
        <f>#REF!</f>
        <v>#REF!</v>
      </c>
      <c r="AF5541" s="54">
        <f>AF5542</f>
        <v>0</v>
      </c>
      <c r="AH5541" s="54" t="e">
        <f t="shared" si="1044"/>
        <v>#REF!</v>
      </c>
      <c r="AI5541" s="5"/>
      <c r="AJ5541" s="54">
        <f>AJ5542</f>
        <v>0</v>
      </c>
      <c r="AK5541" s="55"/>
      <c r="AL5541" s="54">
        <f t="shared" si="1046"/>
        <v>0</v>
      </c>
      <c r="AM5541" s="54"/>
      <c r="AN5541" s="54">
        <f t="shared" si="1046"/>
        <v>0</v>
      </c>
      <c r="AO5541" s="54"/>
      <c r="AP5541" s="54">
        <f t="shared" si="1046"/>
        <v>0</v>
      </c>
      <c r="AQ5541" s="54"/>
    </row>
    <row r="5542" spans="2:43" ht="18" hidden="1" customHeight="1" x14ac:dyDescent="0.2">
      <c r="B5542" s="4"/>
      <c r="C5542" s="117"/>
      <c r="D5542" s="117"/>
      <c r="E5542" s="117"/>
      <c r="F5542" s="48"/>
      <c r="G5542" s="11"/>
      <c r="H5542" s="112" t="s">
        <v>3</v>
      </c>
      <c r="I5542" s="118"/>
      <c r="J5542" s="118"/>
      <c r="K5542" s="170"/>
      <c r="L5542" s="34"/>
      <c r="M5542" s="169"/>
      <c r="N5542" s="260"/>
      <c r="O5542" s="119"/>
      <c r="P5542" s="120"/>
      <c r="Q5542" s="120"/>
      <c r="R5542" s="56"/>
      <c r="S5542" s="248"/>
      <c r="T5542" s="57" t="s">
        <v>4</v>
      </c>
      <c r="U5542" s="236"/>
      <c r="V5542" s="58">
        <f>V5543</f>
        <v>0</v>
      </c>
      <c r="X5542" s="659">
        <f>X5543</f>
        <v>0</v>
      </c>
      <c r="Z5542" s="659">
        <f>Z5543</f>
        <v>0</v>
      </c>
      <c r="AB5542" s="659">
        <f>AB5543</f>
        <v>0</v>
      </c>
      <c r="AD5542" s="659" t="e">
        <f>#REF!</f>
        <v>#REF!</v>
      </c>
      <c r="AF5542" s="659">
        <f>AF5543</f>
        <v>0</v>
      </c>
      <c r="AH5542" s="659" t="e">
        <f t="shared" si="1044"/>
        <v>#REF!</v>
      </c>
      <c r="AI5542" s="55"/>
      <c r="AJ5542" s="659">
        <f>AJ5543</f>
        <v>0</v>
      </c>
      <c r="AK5542" s="59"/>
      <c r="AL5542" s="659">
        <f t="shared" si="1046"/>
        <v>0</v>
      </c>
      <c r="AM5542" s="659"/>
      <c r="AN5542" s="659">
        <f t="shared" si="1046"/>
        <v>0</v>
      </c>
      <c r="AO5542" s="659"/>
      <c r="AP5542" s="659">
        <f t="shared" si="1046"/>
        <v>0</v>
      </c>
      <c r="AQ5542" s="659"/>
    </row>
    <row r="5543" spans="2:43" ht="18" hidden="1" customHeight="1" x14ac:dyDescent="0.2">
      <c r="B5543" s="4"/>
      <c r="C5543" s="117"/>
      <c r="D5543" s="117"/>
      <c r="E5543" s="117"/>
      <c r="F5543" s="48"/>
      <c r="G5543" s="11"/>
      <c r="H5543" s="132"/>
      <c r="I5543" s="121">
        <v>4</v>
      </c>
      <c r="J5543" s="121"/>
      <c r="K5543" s="164"/>
      <c r="L5543" s="277"/>
      <c r="M5543" s="163"/>
      <c r="N5543" s="261"/>
      <c r="O5543" s="122"/>
      <c r="P5543" s="123"/>
      <c r="Q5543" s="123"/>
      <c r="R5543" s="49"/>
      <c r="S5543" s="18"/>
      <c r="T5543" s="50" t="s">
        <v>141</v>
      </c>
      <c r="U5543" s="76"/>
      <c r="V5543" s="51">
        <f>V5544</f>
        <v>0</v>
      </c>
      <c r="X5543" s="51">
        <f>X5544</f>
        <v>0</v>
      </c>
      <c r="Z5543" s="51">
        <f>Z5544</f>
        <v>0</v>
      </c>
      <c r="AB5543" s="51">
        <f>AB5544</f>
        <v>0</v>
      </c>
      <c r="AD5543" s="51" t="e">
        <f>#REF!</f>
        <v>#REF!</v>
      </c>
      <c r="AF5543" s="51">
        <f>AF5544</f>
        <v>0</v>
      </c>
      <c r="AH5543" s="51" t="e">
        <f t="shared" si="1044"/>
        <v>#REF!</v>
      </c>
      <c r="AI5543" s="660"/>
      <c r="AJ5543" s="51">
        <f>AJ5544</f>
        <v>0</v>
      </c>
      <c r="AK5543" s="5"/>
      <c r="AL5543" s="51">
        <f t="shared" si="1046"/>
        <v>0</v>
      </c>
      <c r="AM5543" s="51"/>
      <c r="AN5543" s="51">
        <f t="shared" si="1046"/>
        <v>0</v>
      </c>
      <c r="AO5543" s="51"/>
      <c r="AP5543" s="51">
        <f t="shared" si="1046"/>
        <v>0</v>
      </c>
      <c r="AQ5543" s="51"/>
    </row>
    <row r="5544" spans="2:43" ht="18" hidden="1" customHeight="1" x14ac:dyDescent="0.2">
      <c r="B5544" s="4"/>
      <c r="C5544" s="117"/>
      <c r="D5544" s="117"/>
      <c r="E5544" s="117"/>
      <c r="F5544" s="48"/>
      <c r="G5544" s="11"/>
      <c r="H5544" s="132"/>
      <c r="I5544" s="121"/>
      <c r="J5544" s="121">
        <v>3</v>
      </c>
      <c r="K5544" s="164"/>
      <c r="L5544" s="277"/>
      <c r="M5544" s="163"/>
      <c r="N5544" s="261"/>
      <c r="O5544" s="122"/>
      <c r="P5544" s="123"/>
      <c r="Q5544" s="123"/>
      <c r="R5544" s="49"/>
      <c r="S5544" s="18"/>
      <c r="T5544" s="50" t="s">
        <v>142</v>
      </c>
      <c r="U5544" s="76"/>
      <c r="V5544" s="51">
        <f>V5545</f>
        <v>0</v>
      </c>
      <c r="X5544" s="51">
        <f>X5545</f>
        <v>0</v>
      </c>
      <c r="Z5544" s="51">
        <f>Z5545</f>
        <v>0</v>
      </c>
      <c r="AB5544" s="51">
        <f>AB5545</f>
        <v>0</v>
      </c>
      <c r="AD5544" s="51" t="e">
        <f>#REF!</f>
        <v>#REF!</v>
      </c>
      <c r="AF5544" s="51">
        <f>AF5545</f>
        <v>0</v>
      </c>
      <c r="AH5544" s="51" t="e">
        <f t="shared" si="1044"/>
        <v>#REF!</v>
      </c>
      <c r="AI5544" s="5"/>
      <c r="AJ5544" s="51">
        <f>AJ5545</f>
        <v>0</v>
      </c>
      <c r="AK5544" s="5"/>
      <c r="AL5544" s="51">
        <f t="shared" si="1046"/>
        <v>0</v>
      </c>
      <c r="AM5544" s="51"/>
      <c r="AN5544" s="51">
        <f t="shared" si="1046"/>
        <v>0</v>
      </c>
      <c r="AO5544" s="51"/>
      <c r="AP5544" s="51">
        <f t="shared" si="1046"/>
        <v>0</v>
      </c>
      <c r="AQ5544" s="51"/>
    </row>
    <row r="5545" spans="2:43" ht="18" hidden="1" customHeight="1" x14ac:dyDescent="0.2">
      <c r="B5545" s="4"/>
      <c r="C5545" s="117"/>
      <c r="D5545" s="117"/>
      <c r="E5545" s="117"/>
      <c r="F5545" s="48"/>
      <c r="G5545" s="11"/>
      <c r="H5545" s="117"/>
      <c r="I5545" s="124"/>
      <c r="J5545" s="124"/>
      <c r="K5545" s="144"/>
      <c r="L5545" s="11"/>
      <c r="M5545" s="226">
        <v>2</v>
      </c>
      <c r="N5545" s="262"/>
      <c r="O5545" s="125"/>
      <c r="P5545" s="126"/>
      <c r="Q5545" s="126"/>
      <c r="R5545" s="60"/>
      <c r="S5545" s="249"/>
      <c r="T5545" s="61" t="s">
        <v>413</v>
      </c>
      <c r="U5545" s="241"/>
      <c r="V5545" s="62">
        <f>V5546+V5556+V5562+V5587</f>
        <v>0</v>
      </c>
      <c r="X5545" s="62">
        <f>X5546+X5556+X5562+X5587</f>
        <v>0</v>
      </c>
      <c r="Z5545" s="62">
        <f>Z5546+Z5556+Z5562+Z5587</f>
        <v>0</v>
      </c>
      <c r="AB5545" s="62">
        <f>AB5546+AB5556+AB5562+AB5587</f>
        <v>0</v>
      </c>
      <c r="AD5545" s="62" t="e">
        <f>#REF!+AD5556+AD5562+AD5587</f>
        <v>#REF!</v>
      </c>
      <c r="AF5545" s="62">
        <f>AF5546+AF5556+AF5562+AF5587</f>
        <v>0</v>
      </c>
      <c r="AH5545" s="62" t="e">
        <f t="shared" si="1044"/>
        <v>#REF!</v>
      </c>
      <c r="AI5545" s="5"/>
      <c r="AJ5545" s="62">
        <f>AJ5546+AJ5556+AJ5562+AJ5587</f>
        <v>0</v>
      </c>
      <c r="AK5545" s="63"/>
      <c r="AL5545" s="62">
        <f>AL5546+AL5556+AL5562+AL5587</f>
        <v>0</v>
      </c>
      <c r="AM5545" s="62"/>
      <c r="AN5545" s="62">
        <f>AN5546+AN5556+AN5562+AN5587</f>
        <v>0</v>
      </c>
      <c r="AO5545" s="62"/>
      <c r="AP5545" s="62">
        <f>AP5546+AP5556+AP5562+AP5587</f>
        <v>0</v>
      </c>
      <c r="AQ5545" s="62"/>
    </row>
    <row r="5546" spans="2:43" ht="18" hidden="1" customHeight="1" x14ac:dyDescent="0.2">
      <c r="B5546" s="4"/>
      <c r="C5546" s="117"/>
      <c r="D5546" s="117"/>
      <c r="E5546" s="117"/>
      <c r="F5546" s="48"/>
      <c r="G5546" s="11"/>
      <c r="H5546" s="117"/>
      <c r="I5546" s="124"/>
      <c r="J5546" s="124"/>
      <c r="K5546" s="144"/>
      <c r="L5546" s="11"/>
      <c r="M5546" s="143"/>
      <c r="N5546" s="42"/>
      <c r="O5546" s="127" t="s">
        <v>3</v>
      </c>
      <c r="P5546" s="123"/>
      <c r="Q5546" s="123"/>
      <c r="R5546" s="49"/>
      <c r="S5546" s="18"/>
      <c r="T5546" s="50" t="s">
        <v>7</v>
      </c>
      <c r="U5546" s="76"/>
      <c r="V5546" s="51">
        <f>V5547</f>
        <v>0</v>
      </c>
      <c r="X5546" s="51">
        <f>X5547</f>
        <v>0</v>
      </c>
      <c r="Z5546" s="51">
        <f>Z5547</f>
        <v>0</v>
      </c>
      <c r="AB5546" s="51">
        <f>AB5547</f>
        <v>0</v>
      </c>
      <c r="AD5546" s="51" t="e">
        <f>#REF!</f>
        <v>#REF!</v>
      </c>
      <c r="AF5546" s="51">
        <f>AF5547</f>
        <v>0</v>
      </c>
      <c r="AH5546" s="51" t="e">
        <f t="shared" si="1044"/>
        <v>#REF!</v>
      </c>
      <c r="AI5546" s="63"/>
      <c r="AJ5546" s="51">
        <f>AJ5547</f>
        <v>0</v>
      </c>
      <c r="AK5546" s="5"/>
      <c r="AL5546" s="51">
        <f>AL5547</f>
        <v>0</v>
      </c>
      <c r="AM5546" s="51"/>
      <c r="AN5546" s="51">
        <f>AN5547</f>
        <v>0</v>
      </c>
      <c r="AO5546" s="51"/>
      <c r="AP5546" s="51">
        <f>AP5547</f>
        <v>0</v>
      </c>
      <c r="AQ5546" s="51"/>
    </row>
    <row r="5547" spans="2:43" ht="18" hidden="1" customHeight="1" x14ac:dyDescent="0.2">
      <c r="B5547" s="4"/>
      <c r="C5547" s="117"/>
      <c r="D5547" s="117"/>
      <c r="E5547" s="117"/>
      <c r="F5547" s="48"/>
      <c r="G5547" s="11"/>
      <c r="H5547" s="117"/>
      <c r="I5547" s="124"/>
      <c r="J5547" s="124"/>
      <c r="K5547" s="144"/>
      <c r="L5547" s="11"/>
      <c r="M5547" s="143"/>
      <c r="N5547" s="42"/>
      <c r="O5547" s="128"/>
      <c r="P5547" s="129">
        <v>1</v>
      </c>
      <c r="Q5547" s="129"/>
      <c r="R5547" s="64"/>
      <c r="S5547" s="234"/>
      <c r="T5547" s="65" t="s">
        <v>8</v>
      </c>
      <c r="U5547" s="155"/>
      <c r="V5547" s="66">
        <f>V5548+V5550+V5552+V5554</f>
        <v>0</v>
      </c>
      <c r="X5547" s="66">
        <f>X5548+X5550+X5552+X5554</f>
        <v>0</v>
      </c>
      <c r="Z5547" s="66">
        <f>Z5548+Z5550+Z5552+Z5554</f>
        <v>0</v>
      </c>
      <c r="AB5547" s="66">
        <f>AB5548+AB5550+AB5552+AB5554</f>
        <v>0</v>
      </c>
      <c r="AD5547" s="66" t="e">
        <f>#REF!+AD5550+AD5552+AD5554</f>
        <v>#REF!</v>
      </c>
      <c r="AF5547" s="66">
        <f>AF5548+AF5550+AF5552+AF5554</f>
        <v>0</v>
      </c>
      <c r="AH5547" s="66" t="e">
        <f t="shared" si="1044"/>
        <v>#REF!</v>
      </c>
      <c r="AI5547" s="5"/>
      <c r="AJ5547" s="66">
        <f>AJ5548+AJ5550+AJ5552+AJ5554</f>
        <v>0</v>
      </c>
      <c r="AK5547" s="67"/>
      <c r="AL5547" s="66">
        <f>AL5548+AL5550+AL5552+AL5554</f>
        <v>0</v>
      </c>
      <c r="AM5547" s="66"/>
      <c r="AN5547" s="66">
        <f>AN5548+AN5550+AN5552+AN5554</f>
        <v>0</v>
      </c>
      <c r="AO5547" s="66"/>
      <c r="AP5547" s="66">
        <f>AP5548+AP5550+AP5552+AP5554</f>
        <v>0</v>
      </c>
      <c r="AQ5547" s="66"/>
    </row>
    <row r="5548" spans="2:43" ht="18" hidden="1" customHeight="1" x14ac:dyDescent="0.2">
      <c r="B5548" s="4"/>
      <c r="C5548" s="117"/>
      <c r="D5548" s="117"/>
      <c r="E5548" s="117"/>
      <c r="F5548" s="48"/>
      <c r="G5548" s="11"/>
      <c r="H5548" s="117"/>
      <c r="I5548" s="124"/>
      <c r="J5548" s="124"/>
      <c r="K5548" s="144"/>
      <c r="L5548" s="11"/>
      <c r="M5548" s="143"/>
      <c r="N5548" s="42"/>
      <c r="O5548" s="128"/>
      <c r="P5548" s="130"/>
      <c r="Q5548" s="140">
        <v>1</v>
      </c>
      <c r="R5548" s="68"/>
      <c r="S5548" s="35"/>
      <c r="T5548" s="69" t="s">
        <v>9</v>
      </c>
      <c r="U5548" s="92"/>
      <c r="V5548" s="70">
        <f>V5549</f>
        <v>0</v>
      </c>
      <c r="X5548" s="447">
        <f>X5549</f>
        <v>0</v>
      </c>
      <c r="Z5548" s="447">
        <f>Z5549</f>
        <v>0</v>
      </c>
      <c r="AB5548" s="447">
        <f>AB5549</f>
        <v>0</v>
      </c>
      <c r="AD5548" s="447" t="e">
        <f>#REF!</f>
        <v>#REF!</v>
      </c>
      <c r="AF5548" s="447">
        <f>AF5549</f>
        <v>0</v>
      </c>
      <c r="AH5548" s="447" t="e">
        <f t="shared" si="1044"/>
        <v>#REF!</v>
      </c>
      <c r="AI5548" s="67"/>
      <c r="AJ5548" s="447">
        <f>AJ5549</f>
        <v>0</v>
      </c>
      <c r="AK5548" s="71"/>
      <c r="AL5548" s="447">
        <f>AL5549</f>
        <v>0</v>
      </c>
      <c r="AM5548" s="447"/>
      <c r="AN5548" s="447">
        <f>AN5549</f>
        <v>0</v>
      </c>
      <c r="AO5548" s="447"/>
      <c r="AP5548" s="447">
        <f>AP5549</f>
        <v>0</v>
      </c>
      <c r="AQ5548" s="447"/>
    </row>
    <row r="5549" spans="2:43" ht="18" hidden="1" customHeight="1" x14ac:dyDescent="0.2">
      <c r="B5549" s="4"/>
      <c r="C5549" s="117"/>
      <c r="D5549" s="117"/>
      <c r="E5549" s="117"/>
      <c r="F5549" s="48"/>
      <c r="G5549" s="11"/>
      <c r="H5549" s="117"/>
      <c r="I5549" s="124"/>
      <c r="J5549" s="124"/>
      <c r="K5549" s="144"/>
      <c r="L5549" s="11"/>
      <c r="M5549" s="143"/>
      <c r="N5549" s="42"/>
      <c r="O5549" s="128"/>
      <c r="P5549" s="130"/>
      <c r="Q5549" s="130"/>
      <c r="R5549" s="72" t="s">
        <v>3</v>
      </c>
      <c r="S5549" s="181"/>
      <c r="T5549" s="73" t="s">
        <v>9</v>
      </c>
      <c r="V5549" s="74">
        <v>0</v>
      </c>
      <c r="X5549" s="74">
        <v>0</v>
      </c>
      <c r="Z5549" s="74">
        <v>0</v>
      </c>
      <c r="AB5549" s="74">
        <v>0</v>
      </c>
      <c r="AD5549" s="74">
        <v>0</v>
      </c>
      <c r="AF5549" s="74">
        <v>0</v>
      </c>
      <c r="AH5549" s="74">
        <f t="shared" si="1044"/>
        <v>0</v>
      </c>
      <c r="AI5549" s="446"/>
      <c r="AJ5549" s="74">
        <v>0</v>
      </c>
      <c r="AK5549" s="8"/>
      <c r="AL5549" s="74">
        <v>0</v>
      </c>
      <c r="AM5549" s="74"/>
      <c r="AN5549" s="74">
        <v>0</v>
      </c>
      <c r="AO5549" s="74"/>
      <c r="AP5549" s="74">
        <v>0</v>
      </c>
      <c r="AQ5549" s="74"/>
    </row>
    <row r="5550" spans="2:43" ht="18" hidden="1" customHeight="1" x14ac:dyDescent="0.2">
      <c r="B5550" s="4"/>
      <c r="C5550" s="117"/>
      <c r="D5550" s="117"/>
      <c r="E5550" s="117"/>
      <c r="F5550" s="48"/>
      <c r="G5550" s="11"/>
      <c r="H5550" s="117"/>
      <c r="I5550" s="124"/>
      <c r="J5550" s="124"/>
      <c r="K5550" s="144"/>
      <c r="L5550" s="11"/>
      <c r="M5550" s="143"/>
      <c r="N5550" s="42"/>
      <c r="O5550" s="128"/>
      <c r="P5550" s="130"/>
      <c r="Q5550" s="131">
        <v>2</v>
      </c>
      <c r="R5550" s="68"/>
      <c r="S5550" s="35"/>
      <c r="T5550" s="69" t="s">
        <v>11</v>
      </c>
      <c r="U5550" s="92"/>
      <c r="V5550" s="70">
        <f>V5551</f>
        <v>0</v>
      </c>
      <c r="X5550" s="447">
        <f>X5551</f>
        <v>0</v>
      </c>
      <c r="Z5550" s="447">
        <f>Z5551</f>
        <v>0</v>
      </c>
      <c r="AB5550" s="447">
        <f>AB5551</f>
        <v>0</v>
      </c>
      <c r="AD5550" s="447" t="e">
        <f>#REF!</f>
        <v>#REF!</v>
      </c>
      <c r="AF5550" s="447">
        <f>AF5551</f>
        <v>0</v>
      </c>
      <c r="AH5550" s="447" t="e">
        <f t="shared" si="1044"/>
        <v>#REF!</v>
      </c>
      <c r="AI5550" s="8"/>
      <c r="AJ5550" s="447">
        <f>AJ5551</f>
        <v>0</v>
      </c>
      <c r="AK5550" s="71"/>
      <c r="AL5550" s="447">
        <f>AL5551</f>
        <v>0</v>
      </c>
      <c r="AM5550" s="447"/>
      <c r="AN5550" s="447">
        <f>AN5551</f>
        <v>0</v>
      </c>
      <c r="AO5550" s="447"/>
      <c r="AP5550" s="447">
        <f>AP5551</f>
        <v>0</v>
      </c>
      <c r="AQ5550" s="447"/>
    </row>
    <row r="5551" spans="2:43" ht="18" hidden="1" customHeight="1" x14ac:dyDescent="0.2">
      <c r="B5551" s="4"/>
      <c r="C5551" s="117"/>
      <c r="D5551" s="117"/>
      <c r="E5551" s="117"/>
      <c r="F5551" s="48"/>
      <c r="G5551" s="11"/>
      <c r="H5551" s="117"/>
      <c r="I5551" s="124"/>
      <c r="J5551" s="124"/>
      <c r="K5551" s="144"/>
      <c r="L5551" s="11"/>
      <c r="M5551" s="143"/>
      <c r="N5551" s="42"/>
      <c r="O5551" s="128"/>
      <c r="P5551" s="130"/>
      <c r="Q5551" s="130"/>
      <c r="R5551" s="72" t="s">
        <v>3</v>
      </c>
      <c r="S5551" s="181"/>
      <c r="T5551" s="73" t="s">
        <v>11</v>
      </c>
      <c r="V5551" s="74">
        <v>0</v>
      </c>
      <c r="X5551" s="74">
        <v>0</v>
      </c>
      <c r="Z5551" s="74">
        <v>0</v>
      </c>
      <c r="AB5551" s="74">
        <v>0</v>
      </c>
      <c r="AD5551" s="74">
        <v>0</v>
      </c>
      <c r="AF5551" s="74">
        <v>0</v>
      </c>
      <c r="AH5551" s="74">
        <f t="shared" si="1044"/>
        <v>0</v>
      </c>
      <c r="AI5551" s="446"/>
      <c r="AJ5551" s="74">
        <v>0</v>
      </c>
      <c r="AK5551" s="8"/>
      <c r="AL5551" s="74">
        <v>0</v>
      </c>
      <c r="AM5551" s="74"/>
      <c r="AN5551" s="74">
        <v>0</v>
      </c>
      <c r="AO5551" s="74"/>
      <c r="AP5551" s="74">
        <v>0</v>
      </c>
      <c r="AQ5551" s="74"/>
    </row>
    <row r="5552" spans="2:43" ht="18" hidden="1" customHeight="1" x14ac:dyDescent="0.2">
      <c r="B5552" s="4"/>
      <c r="C5552" s="117"/>
      <c r="D5552" s="117"/>
      <c r="E5552" s="117"/>
      <c r="F5552" s="48"/>
      <c r="G5552" s="11"/>
      <c r="H5552" s="117"/>
      <c r="I5552" s="124"/>
      <c r="J5552" s="124"/>
      <c r="K5552" s="144"/>
      <c r="L5552" s="11"/>
      <c r="M5552" s="143"/>
      <c r="N5552" s="42"/>
      <c r="O5552" s="128"/>
      <c r="P5552" s="130"/>
      <c r="Q5552" s="131">
        <v>4</v>
      </c>
      <c r="R5552" s="68"/>
      <c r="S5552" s="35"/>
      <c r="T5552" s="69" t="s">
        <v>13</v>
      </c>
      <c r="U5552" s="92"/>
      <c r="V5552" s="70">
        <f>V5553</f>
        <v>0</v>
      </c>
      <c r="X5552" s="447">
        <f>X5553</f>
        <v>0</v>
      </c>
      <c r="Z5552" s="447">
        <f>Z5553</f>
        <v>0</v>
      </c>
      <c r="AB5552" s="447">
        <f>AB5553</f>
        <v>0</v>
      </c>
      <c r="AD5552" s="447" t="e">
        <f>#REF!</f>
        <v>#REF!</v>
      </c>
      <c r="AF5552" s="447">
        <f>AF5553</f>
        <v>0</v>
      </c>
      <c r="AH5552" s="447" t="e">
        <f t="shared" si="1044"/>
        <v>#REF!</v>
      </c>
      <c r="AI5552" s="8"/>
      <c r="AJ5552" s="447">
        <f>AJ5553</f>
        <v>0</v>
      </c>
      <c r="AK5552" s="71"/>
      <c r="AL5552" s="447">
        <f>AL5553</f>
        <v>0</v>
      </c>
      <c r="AM5552" s="447"/>
      <c r="AN5552" s="447">
        <f>AN5553</f>
        <v>0</v>
      </c>
      <c r="AO5552" s="447"/>
      <c r="AP5552" s="447">
        <f>AP5553</f>
        <v>0</v>
      </c>
      <c r="AQ5552" s="447"/>
    </row>
    <row r="5553" spans="2:43" ht="18" hidden="1" customHeight="1" x14ac:dyDescent="0.2">
      <c r="B5553" s="4"/>
      <c r="C5553" s="117"/>
      <c r="D5553" s="117"/>
      <c r="E5553" s="117"/>
      <c r="F5553" s="48"/>
      <c r="G5553" s="11"/>
      <c r="H5553" s="117"/>
      <c r="I5553" s="124"/>
      <c r="J5553" s="124"/>
      <c r="K5553" s="144"/>
      <c r="L5553" s="11"/>
      <c r="M5553" s="143"/>
      <c r="N5553" s="42"/>
      <c r="O5553" s="128"/>
      <c r="P5553" s="130"/>
      <c r="Q5553" s="130"/>
      <c r="R5553" s="72" t="s">
        <v>3</v>
      </c>
      <c r="S5553" s="181"/>
      <c r="T5553" s="73" t="s">
        <v>13</v>
      </c>
      <c r="V5553" s="74">
        <v>0</v>
      </c>
      <c r="X5553" s="74">
        <v>0</v>
      </c>
      <c r="Z5553" s="74">
        <v>0</v>
      </c>
      <c r="AB5553" s="74">
        <v>0</v>
      </c>
      <c r="AD5553" s="74">
        <v>0</v>
      </c>
      <c r="AF5553" s="74">
        <v>0</v>
      </c>
      <c r="AH5553" s="74">
        <f t="shared" si="1044"/>
        <v>0</v>
      </c>
      <c r="AI5553" s="446"/>
      <c r="AJ5553" s="74">
        <v>0</v>
      </c>
      <c r="AK5553" s="8"/>
      <c r="AL5553" s="74">
        <v>0</v>
      </c>
      <c r="AM5553" s="74"/>
      <c r="AN5553" s="74">
        <v>0</v>
      </c>
      <c r="AO5553" s="74"/>
      <c r="AP5553" s="74">
        <v>0</v>
      </c>
      <c r="AQ5553" s="74"/>
    </row>
    <row r="5554" spans="2:43" ht="18" hidden="1" customHeight="1" x14ac:dyDescent="0.2">
      <c r="B5554" s="4"/>
      <c r="C5554" s="117"/>
      <c r="D5554" s="117"/>
      <c r="E5554" s="117"/>
      <c r="F5554" s="48"/>
      <c r="G5554" s="11"/>
      <c r="H5554" s="117"/>
      <c r="I5554" s="142"/>
      <c r="J5554" s="143"/>
      <c r="K5554" s="144"/>
      <c r="L5554" s="11"/>
      <c r="M5554" s="143"/>
      <c r="N5554" s="42"/>
      <c r="O5554" s="128"/>
      <c r="P5554" s="130"/>
      <c r="Q5554" s="131">
        <v>6</v>
      </c>
      <c r="R5554" s="68"/>
      <c r="S5554" s="35"/>
      <c r="T5554" s="69" t="s">
        <v>375</v>
      </c>
      <c r="U5554" s="92"/>
      <c r="V5554" s="70">
        <f>V5555</f>
        <v>0</v>
      </c>
      <c r="X5554" s="447">
        <f>X5555</f>
        <v>0</v>
      </c>
      <c r="Z5554" s="447">
        <f>Z5555</f>
        <v>0</v>
      </c>
      <c r="AB5554" s="447">
        <f>AB5555</f>
        <v>0</v>
      </c>
      <c r="AD5554" s="447" t="e">
        <f>#REF!</f>
        <v>#REF!</v>
      </c>
      <c r="AF5554" s="447">
        <f>AF5555</f>
        <v>0</v>
      </c>
      <c r="AH5554" s="447" t="e">
        <f t="shared" si="1044"/>
        <v>#REF!</v>
      </c>
      <c r="AI5554" s="8"/>
      <c r="AJ5554" s="447">
        <f>AJ5555</f>
        <v>0</v>
      </c>
      <c r="AK5554" s="71"/>
      <c r="AL5554" s="447">
        <f>AL5555</f>
        <v>0</v>
      </c>
      <c r="AM5554" s="447"/>
      <c r="AN5554" s="447">
        <f>AN5555</f>
        <v>0</v>
      </c>
      <c r="AO5554" s="447"/>
      <c r="AP5554" s="447">
        <f>AP5555</f>
        <v>0</v>
      </c>
      <c r="AQ5554" s="447"/>
    </row>
    <row r="5555" spans="2:43" ht="18" hidden="1" customHeight="1" x14ac:dyDescent="0.2">
      <c r="B5555" s="4"/>
      <c r="C5555" s="117"/>
      <c r="D5555" s="117"/>
      <c r="E5555" s="117"/>
      <c r="F5555" s="48"/>
      <c r="G5555" s="11"/>
      <c r="H5555" s="117"/>
      <c r="I5555" s="142"/>
      <c r="J5555" s="143"/>
      <c r="K5555" s="144"/>
      <c r="L5555" s="11"/>
      <c r="M5555" s="143"/>
      <c r="N5555" s="42"/>
      <c r="O5555" s="128"/>
      <c r="P5555" s="130"/>
      <c r="Q5555" s="130"/>
      <c r="R5555" s="72" t="s">
        <v>3</v>
      </c>
      <c r="S5555" s="181"/>
      <c r="T5555" s="73" t="s">
        <v>375</v>
      </c>
      <c r="V5555" s="74">
        <v>0</v>
      </c>
      <c r="X5555" s="74">
        <v>0</v>
      </c>
      <c r="Z5555" s="74">
        <v>0</v>
      </c>
      <c r="AB5555" s="74">
        <v>0</v>
      </c>
      <c r="AD5555" s="74">
        <v>0</v>
      </c>
      <c r="AF5555" s="74">
        <v>0</v>
      </c>
      <c r="AH5555" s="74">
        <f t="shared" si="1044"/>
        <v>0</v>
      </c>
      <c r="AI5555" s="446"/>
      <c r="AJ5555" s="74">
        <v>0</v>
      </c>
      <c r="AK5555" s="8"/>
      <c r="AL5555" s="74">
        <v>0</v>
      </c>
      <c r="AM5555" s="74"/>
      <c r="AN5555" s="74">
        <v>0</v>
      </c>
      <c r="AO5555" s="74"/>
      <c r="AP5555" s="74">
        <v>0</v>
      </c>
      <c r="AQ5555" s="74"/>
    </row>
    <row r="5556" spans="2:43" ht="18" hidden="1" customHeight="1" x14ac:dyDescent="0.2">
      <c r="B5556" s="4"/>
      <c r="C5556" s="117"/>
      <c r="D5556" s="117"/>
      <c r="E5556" s="117"/>
      <c r="F5556" s="48"/>
      <c r="G5556" s="11"/>
      <c r="H5556" s="117"/>
      <c r="I5556" s="124"/>
      <c r="J5556" s="124"/>
      <c r="K5556" s="144"/>
      <c r="L5556" s="11"/>
      <c r="M5556" s="143"/>
      <c r="N5556" s="42"/>
      <c r="O5556" s="127" t="s">
        <v>0</v>
      </c>
      <c r="P5556" s="123"/>
      <c r="Q5556" s="123"/>
      <c r="R5556" s="49"/>
      <c r="S5556" s="18"/>
      <c r="T5556" s="50" t="s">
        <v>60</v>
      </c>
      <c r="U5556" s="76"/>
      <c r="V5556" s="51">
        <f>V5557</f>
        <v>0</v>
      </c>
      <c r="X5556" s="51">
        <f>X5557</f>
        <v>0</v>
      </c>
      <c r="Z5556" s="51">
        <f>Z5557</f>
        <v>0</v>
      </c>
      <c r="AB5556" s="51">
        <f>AB5557</f>
        <v>0</v>
      </c>
      <c r="AD5556" s="51" t="e">
        <f>#REF!</f>
        <v>#REF!</v>
      </c>
      <c r="AF5556" s="51">
        <f>AF5557</f>
        <v>0</v>
      </c>
      <c r="AH5556" s="51" t="e">
        <f t="shared" si="1044"/>
        <v>#REF!</v>
      </c>
      <c r="AI5556" s="8"/>
      <c r="AJ5556" s="51">
        <f>AJ5557</f>
        <v>0</v>
      </c>
      <c r="AK5556" s="5"/>
      <c r="AL5556" s="51">
        <f>AL5557</f>
        <v>0</v>
      </c>
      <c r="AM5556" s="51"/>
      <c r="AN5556" s="51">
        <f>AN5557</f>
        <v>0</v>
      </c>
      <c r="AO5556" s="51"/>
      <c r="AP5556" s="51">
        <f>AP5557</f>
        <v>0</v>
      </c>
      <c r="AQ5556" s="51"/>
    </row>
    <row r="5557" spans="2:43" ht="18" hidden="1" customHeight="1" x14ac:dyDescent="0.2">
      <c r="B5557" s="4"/>
      <c r="C5557" s="117"/>
      <c r="D5557" s="117"/>
      <c r="E5557" s="117"/>
      <c r="F5557" s="48"/>
      <c r="G5557" s="11"/>
      <c r="H5557" s="117"/>
      <c r="I5557" s="124"/>
      <c r="J5557" s="124"/>
      <c r="K5557" s="144"/>
      <c r="L5557" s="11"/>
      <c r="M5557" s="143"/>
      <c r="N5557" s="42"/>
      <c r="O5557" s="128"/>
      <c r="P5557" s="129">
        <v>1</v>
      </c>
      <c r="Q5557" s="129"/>
      <c r="R5557" s="64"/>
      <c r="S5557" s="234"/>
      <c r="T5557" s="65" t="s">
        <v>8</v>
      </c>
      <c r="U5557" s="155"/>
      <c r="V5557" s="66">
        <f>V5558+V5560</f>
        <v>0</v>
      </c>
      <c r="X5557" s="66">
        <f>X5558+X5560</f>
        <v>0</v>
      </c>
      <c r="Z5557" s="66">
        <f>Z5558+Z5560</f>
        <v>0</v>
      </c>
      <c r="AB5557" s="66">
        <f>AB5558+AB5560</f>
        <v>0</v>
      </c>
      <c r="AD5557" s="66" t="e">
        <f>#REF!+AD5560</f>
        <v>#REF!</v>
      </c>
      <c r="AF5557" s="66">
        <f>AF5558+AF5560</f>
        <v>0</v>
      </c>
      <c r="AH5557" s="66" t="e">
        <f t="shared" si="1044"/>
        <v>#REF!</v>
      </c>
      <c r="AI5557" s="5"/>
      <c r="AJ5557" s="66">
        <f>AJ5558+AJ5560</f>
        <v>0</v>
      </c>
      <c r="AK5557" s="67"/>
      <c r="AL5557" s="66">
        <f>AL5558+AL5560</f>
        <v>0</v>
      </c>
      <c r="AM5557" s="66"/>
      <c r="AN5557" s="66">
        <f>AN5558+AN5560</f>
        <v>0</v>
      </c>
      <c r="AO5557" s="66"/>
      <c r="AP5557" s="66">
        <f>AP5558+AP5560</f>
        <v>0</v>
      </c>
      <c r="AQ5557" s="66"/>
    </row>
    <row r="5558" spans="2:43" ht="18" hidden="1" customHeight="1" x14ac:dyDescent="0.2">
      <c r="B5558" s="4"/>
      <c r="C5558" s="117"/>
      <c r="D5558" s="117"/>
      <c r="E5558" s="117"/>
      <c r="F5558" s="48"/>
      <c r="G5558" s="11"/>
      <c r="H5558" s="117"/>
      <c r="I5558" s="124"/>
      <c r="J5558" s="124"/>
      <c r="K5558" s="144"/>
      <c r="L5558" s="11"/>
      <c r="M5558" s="143"/>
      <c r="N5558" s="42"/>
      <c r="O5558" s="128"/>
      <c r="P5558" s="130"/>
      <c r="Q5558" s="131">
        <v>1</v>
      </c>
      <c r="R5558" s="68"/>
      <c r="S5558" s="35"/>
      <c r="T5558" s="69" t="s">
        <v>46</v>
      </c>
      <c r="U5558" s="92"/>
      <c r="V5558" s="70">
        <f>V5559</f>
        <v>0</v>
      </c>
      <c r="X5558" s="447">
        <f>X5559</f>
        <v>0</v>
      </c>
      <c r="Z5558" s="447">
        <f>Z5559</f>
        <v>0</v>
      </c>
      <c r="AB5558" s="447">
        <f>AB5559</f>
        <v>0</v>
      </c>
      <c r="AD5558" s="447" t="e">
        <f>#REF!</f>
        <v>#REF!</v>
      </c>
      <c r="AF5558" s="447">
        <f>AF5559</f>
        <v>0</v>
      </c>
      <c r="AH5558" s="447" t="e">
        <f t="shared" si="1044"/>
        <v>#REF!</v>
      </c>
      <c r="AI5558" s="67"/>
      <c r="AJ5558" s="447">
        <f>AJ5559</f>
        <v>0</v>
      </c>
      <c r="AK5558" s="71"/>
      <c r="AL5558" s="447">
        <f>AL5559</f>
        <v>0</v>
      </c>
      <c r="AM5558" s="447"/>
      <c r="AN5558" s="447">
        <f>AN5559</f>
        <v>0</v>
      </c>
      <c r="AO5558" s="447"/>
      <c r="AP5558" s="447">
        <f>AP5559</f>
        <v>0</v>
      </c>
      <c r="AQ5558" s="447"/>
    </row>
    <row r="5559" spans="2:43" ht="18" hidden="1" customHeight="1" x14ac:dyDescent="0.2">
      <c r="B5559" s="4"/>
      <c r="C5559" s="117"/>
      <c r="D5559" s="117"/>
      <c r="E5559" s="117"/>
      <c r="F5559" s="48"/>
      <c r="G5559" s="11"/>
      <c r="H5559" s="117"/>
      <c r="I5559" s="124"/>
      <c r="J5559" s="124"/>
      <c r="K5559" s="144"/>
      <c r="L5559" s="11"/>
      <c r="M5559" s="143"/>
      <c r="N5559" s="42"/>
      <c r="O5559" s="128"/>
      <c r="P5559" s="130"/>
      <c r="Q5559" s="131"/>
      <c r="R5559" s="72" t="s">
        <v>3</v>
      </c>
      <c r="S5559" s="181"/>
      <c r="T5559" s="73" t="s">
        <v>46</v>
      </c>
      <c r="V5559" s="74">
        <v>0</v>
      </c>
      <c r="X5559" s="74">
        <v>0</v>
      </c>
      <c r="Z5559" s="74">
        <v>0</v>
      </c>
      <c r="AB5559" s="74">
        <v>0</v>
      </c>
      <c r="AD5559" s="74">
        <v>0</v>
      </c>
      <c r="AF5559" s="74">
        <v>0</v>
      </c>
      <c r="AH5559" s="74">
        <f t="shared" si="1044"/>
        <v>0</v>
      </c>
      <c r="AI5559" s="446"/>
      <c r="AJ5559" s="74">
        <v>0</v>
      </c>
      <c r="AK5559" s="8"/>
      <c r="AL5559" s="74">
        <v>0</v>
      </c>
      <c r="AM5559" s="74"/>
      <c r="AN5559" s="74">
        <v>0</v>
      </c>
      <c r="AO5559" s="74"/>
      <c r="AP5559" s="74">
        <v>0</v>
      </c>
      <c r="AQ5559" s="74"/>
    </row>
    <row r="5560" spans="2:43" ht="18" hidden="1" customHeight="1" x14ac:dyDescent="0.2">
      <c r="B5560" s="4"/>
      <c r="C5560" s="117"/>
      <c r="D5560" s="117"/>
      <c r="E5560" s="117"/>
      <c r="F5560" s="48"/>
      <c r="G5560" s="11"/>
      <c r="H5560" s="117"/>
      <c r="I5560" s="124"/>
      <c r="J5560" s="124"/>
      <c r="K5560" s="144"/>
      <c r="L5560" s="11"/>
      <c r="M5560" s="143"/>
      <c r="N5560" s="42"/>
      <c r="O5560" s="128"/>
      <c r="P5560" s="130"/>
      <c r="Q5560" s="131">
        <v>6</v>
      </c>
      <c r="R5560" s="72"/>
      <c r="S5560" s="181"/>
      <c r="T5560" s="69" t="s">
        <v>62</v>
      </c>
      <c r="U5560" s="92"/>
      <c r="V5560" s="70">
        <f>V5561</f>
        <v>0</v>
      </c>
      <c r="X5560" s="447">
        <f>X5561</f>
        <v>0</v>
      </c>
      <c r="Z5560" s="447">
        <f>Z5561</f>
        <v>0</v>
      </c>
      <c r="AB5560" s="447">
        <f>AB5561</f>
        <v>0</v>
      </c>
      <c r="AD5560" s="447" t="e">
        <f>#REF!</f>
        <v>#REF!</v>
      </c>
      <c r="AF5560" s="447">
        <f>AF5561</f>
        <v>0</v>
      </c>
      <c r="AH5560" s="447" t="e">
        <f t="shared" si="1044"/>
        <v>#REF!</v>
      </c>
      <c r="AI5560" s="8"/>
      <c r="AJ5560" s="447">
        <f>AJ5561</f>
        <v>0</v>
      </c>
      <c r="AK5560" s="71"/>
      <c r="AL5560" s="447">
        <f>AL5561</f>
        <v>0</v>
      </c>
      <c r="AM5560" s="447"/>
      <c r="AN5560" s="447">
        <f>AN5561</f>
        <v>0</v>
      </c>
      <c r="AO5560" s="447"/>
      <c r="AP5560" s="447">
        <f>AP5561</f>
        <v>0</v>
      </c>
      <c r="AQ5560" s="447"/>
    </row>
    <row r="5561" spans="2:43" ht="18" hidden="1" customHeight="1" x14ac:dyDescent="0.2">
      <c r="B5561" s="4"/>
      <c r="C5561" s="117"/>
      <c r="D5561" s="117"/>
      <c r="E5561" s="117"/>
      <c r="F5561" s="48"/>
      <c r="G5561" s="11"/>
      <c r="H5561" s="117"/>
      <c r="I5561" s="124"/>
      <c r="J5561" s="124"/>
      <c r="K5561" s="144"/>
      <c r="L5561" s="11"/>
      <c r="M5561" s="143"/>
      <c r="N5561" s="42"/>
      <c r="O5561" s="128"/>
      <c r="P5561" s="130"/>
      <c r="Q5561" s="131"/>
      <c r="R5561" s="72">
        <v>2</v>
      </c>
      <c r="S5561" s="181"/>
      <c r="T5561" s="73" t="s">
        <v>386</v>
      </c>
      <c r="V5561" s="74">
        <v>0</v>
      </c>
      <c r="X5561" s="74">
        <v>0</v>
      </c>
      <c r="Z5561" s="74">
        <v>0</v>
      </c>
      <c r="AB5561" s="74">
        <v>0</v>
      </c>
      <c r="AD5561" s="74">
        <v>0</v>
      </c>
      <c r="AF5561" s="74">
        <v>0</v>
      </c>
      <c r="AH5561" s="74">
        <f t="shared" si="1044"/>
        <v>0</v>
      </c>
      <c r="AI5561" s="446"/>
      <c r="AJ5561" s="74">
        <v>0</v>
      </c>
      <c r="AK5561" s="8"/>
      <c r="AL5561" s="74">
        <v>0</v>
      </c>
      <c r="AM5561" s="74"/>
      <c r="AN5561" s="74">
        <v>0</v>
      </c>
      <c r="AO5561" s="74"/>
      <c r="AP5561" s="74">
        <v>0</v>
      </c>
      <c r="AQ5561" s="74"/>
    </row>
    <row r="5562" spans="2:43" ht="18" hidden="1" customHeight="1" x14ac:dyDescent="0.2">
      <c r="B5562" s="4"/>
      <c r="C5562" s="117"/>
      <c r="D5562" s="117"/>
      <c r="E5562" s="117"/>
      <c r="F5562" s="48"/>
      <c r="G5562" s="11"/>
      <c r="H5562" s="117"/>
      <c r="I5562" s="124"/>
      <c r="J5562" s="124"/>
      <c r="K5562" s="144"/>
      <c r="L5562" s="11"/>
      <c r="M5562" s="143"/>
      <c r="N5562" s="42"/>
      <c r="O5562" s="127" t="s">
        <v>18</v>
      </c>
      <c r="P5562" s="123"/>
      <c r="Q5562" s="123"/>
      <c r="R5562" s="49"/>
      <c r="S5562" s="18"/>
      <c r="T5562" s="50" t="s">
        <v>190</v>
      </c>
      <c r="U5562" s="76"/>
      <c r="V5562" s="51">
        <f>V5563+V5576+V5579+V5582</f>
        <v>0</v>
      </c>
      <c r="X5562" s="51">
        <f>X5563+X5576+X5579+X5582</f>
        <v>0</v>
      </c>
      <c r="Z5562" s="51">
        <f>Z5563+Z5576+Z5579+Z5582</f>
        <v>0</v>
      </c>
      <c r="AB5562" s="51">
        <f>AB5563+AB5576+AB5579+AB5582</f>
        <v>0</v>
      </c>
      <c r="AD5562" s="51" t="e">
        <f>#REF!+AD5576+AD5579+AD5582</f>
        <v>#REF!</v>
      </c>
      <c r="AF5562" s="51">
        <f>AF5563+AF5576+AF5579+AF5582</f>
        <v>0</v>
      </c>
      <c r="AH5562" s="51" t="e">
        <f t="shared" si="1044"/>
        <v>#REF!</v>
      </c>
      <c r="AI5562" s="8"/>
      <c r="AJ5562" s="51">
        <f>AJ5563+AJ5576+AJ5579+AJ5582</f>
        <v>0</v>
      </c>
      <c r="AK5562" s="5"/>
      <c r="AL5562" s="51">
        <f>AL5563+AL5576+AL5579+AL5582</f>
        <v>0</v>
      </c>
      <c r="AM5562" s="51"/>
      <c r="AN5562" s="51">
        <f>AN5563+AN5576+AN5579+AN5582</f>
        <v>0</v>
      </c>
      <c r="AO5562" s="51"/>
      <c r="AP5562" s="51">
        <f>AP5563+AP5576+AP5579+AP5582</f>
        <v>0</v>
      </c>
      <c r="AQ5562" s="51"/>
    </row>
    <row r="5563" spans="2:43" ht="18" hidden="1" customHeight="1" x14ac:dyDescent="0.2">
      <c r="B5563" s="4"/>
      <c r="C5563" s="117"/>
      <c r="D5563" s="117"/>
      <c r="E5563" s="117"/>
      <c r="F5563" s="48"/>
      <c r="G5563" s="11"/>
      <c r="H5563" s="117"/>
      <c r="I5563" s="124"/>
      <c r="J5563" s="124"/>
      <c r="K5563" s="144"/>
      <c r="L5563" s="11"/>
      <c r="M5563" s="143"/>
      <c r="N5563" s="42"/>
      <c r="O5563" s="128"/>
      <c r="P5563" s="129">
        <v>2</v>
      </c>
      <c r="Q5563" s="129"/>
      <c r="R5563" s="64"/>
      <c r="S5563" s="234"/>
      <c r="T5563" s="65" t="s">
        <v>195</v>
      </c>
      <c r="U5563" s="155"/>
      <c r="V5563" s="66">
        <f>V5564+V5566+V5569+V5572+V5574</f>
        <v>0</v>
      </c>
      <c r="X5563" s="66">
        <f>X5564+X5566+X5569+X5572+X5574</f>
        <v>0</v>
      </c>
      <c r="Z5563" s="66">
        <f>Z5564+Z5566+Z5569+Z5572+Z5574</f>
        <v>0</v>
      </c>
      <c r="AB5563" s="66">
        <f>AB5564+AB5566+AB5569+AB5572+AB5574</f>
        <v>0</v>
      </c>
      <c r="AD5563" s="66" t="e">
        <f>#REF!+AD5566+AD5569+AD5572+AD5574</f>
        <v>#REF!</v>
      </c>
      <c r="AF5563" s="66">
        <f>AF5564+AF5566+AF5569+AF5572+AF5574</f>
        <v>0</v>
      </c>
      <c r="AH5563" s="66" t="e">
        <f t="shared" si="1044"/>
        <v>#REF!</v>
      </c>
      <c r="AI5563" s="5"/>
      <c r="AJ5563" s="66">
        <f>AJ5564+AJ5566+AJ5569+AJ5572+AJ5574</f>
        <v>0</v>
      </c>
      <c r="AK5563" s="67"/>
      <c r="AL5563" s="66">
        <f>AL5564+AL5566+AL5569+AL5572+AL5574</f>
        <v>0</v>
      </c>
      <c r="AM5563" s="66"/>
      <c r="AN5563" s="66">
        <f>AN5564+AN5566+AN5569+AN5572+AN5574</f>
        <v>0</v>
      </c>
      <c r="AO5563" s="66"/>
      <c r="AP5563" s="66">
        <f>AP5564+AP5566+AP5569+AP5572+AP5574</f>
        <v>0</v>
      </c>
      <c r="AQ5563" s="66"/>
    </row>
    <row r="5564" spans="2:43" ht="18" hidden="1" customHeight="1" x14ac:dyDescent="0.2">
      <c r="B5564" s="4"/>
      <c r="C5564" s="117"/>
      <c r="D5564" s="117"/>
      <c r="E5564" s="117"/>
      <c r="F5564" s="48"/>
      <c r="G5564" s="11"/>
      <c r="H5564" s="117"/>
      <c r="I5564" s="124"/>
      <c r="J5564" s="124"/>
      <c r="K5564" s="144"/>
      <c r="L5564" s="11"/>
      <c r="M5564" s="143"/>
      <c r="N5564" s="42"/>
      <c r="O5564" s="128"/>
      <c r="P5564" s="130"/>
      <c r="Q5564" s="131">
        <v>1</v>
      </c>
      <c r="R5564" s="68"/>
      <c r="S5564" s="35"/>
      <c r="T5564" s="69" t="s">
        <v>47</v>
      </c>
      <c r="U5564" s="92"/>
      <c r="V5564" s="70">
        <f>V5565</f>
        <v>0</v>
      </c>
      <c r="X5564" s="447">
        <f>X5565</f>
        <v>0</v>
      </c>
      <c r="Z5564" s="447">
        <f>Z5565</f>
        <v>0</v>
      </c>
      <c r="AB5564" s="447">
        <f>AB5565</f>
        <v>0</v>
      </c>
      <c r="AD5564" s="447" t="e">
        <f>#REF!</f>
        <v>#REF!</v>
      </c>
      <c r="AF5564" s="447">
        <f>AF5565</f>
        <v>0</v>
      </c>
      <c r="AH5564" s="447" t="e">
        <f t="shared" si="1044"/>
        <v>#REF!</v>
      </c>
      <c r="AI5564" s="67"/>
      <c r="AJ5564" s="447">
        <f>AJ5565</f>
        <v>0</v>
      </c>
      <c r="AK5564" s="71"/>
      <c r="AL5564" s="447">
        <f>AL5565</f>
        <v>0</v>
      </c>
      <c r="AM5564" s="447"/>
      <c r="AN5564" s="447">
        <f>AN5565</f>
        <v>0</v>
      </c>
      <c r="AO5564" s="447"/>
      <c r="AP5564" s="447">
        <f>AP5565</f>
        <v>0</v>
      </c>
      <c r="AQ5564" s="447"/>
    </row>
    <row r="5565" spans="2:43" ht="18" hidden="1" customHeight="1" x14ac:dyDescent="0.2">
      <c r="B5565" s="4"/>
      <c r="C5565" s="117"/>
      <c r="D5565" s="117"/>
      <c r="E5565" s="117"/>
      <c r="F5565" s="48"/>
      <c r="G5565" s="11"/>
      <c r="H5565" s="117"/>
      <c r="I5565" s="124"/>
      <c r="J5565" s="124"/>
      <c r="K5565" s="144"/>
      <c r="L5565" s="11"/>
      <c r="M5565" s="143"/>
      <c r="N5565" s="42"/>
      <c r="O5565" s="128"/>
      <c r="P5565" s="130"/>
      <c r="Q5565" s="130"/>
      <c r="R5565" s="72" t="s">
        <v>3</v>
      </c>
      <c r="S5565" s="181"/>
      <c r="T5565" s="73" t="s">
        <v>17</v>
      </c>
      <c r="V5565" s="74">
        <v>0</v>
      </c>
      <c r="X5565" s="74">
        <v>0</v>
      </c>
      <c r="Z5565" s="74">
        <v>0</v>
      </c>
      <c r="AB5565" s="74">
        <v>0</v>
      </c>
      <c r="AD5565" s="74">
        <v>0</v>
      </c>
      <c r="AF5565" s="74">
        <v>0</v>
      </c>
      <c r="AH5565" s="74">
        <f t="shared" si="1044"/>
        <v>0</v>
      </c>
      <c r="AI5565" s="446"/>
      <c r="AJ5565" s="74">
        <v>0</v>
      </c>
      <c r="AK5565" s="8"/>
      <c r="AL5565" s="74">
        <v>0</v>
      </c>
      <c r="AM5565" s="74"/>
      <c r="AN5565" s="74">
        <v>0</v>
      </c>
      <c r="AO5565" s="74"/>
      <c r="AP5565" s="74">
        <v>0</v>
      </c>
      <c r="AQ5565" s="74"/>
    </row>
    <row r="5566" spans="2:43" ht="18" hidden="1" customHeight="1" x14ac:dyDescent="0.2">
      <c r="B5566" s="4"/>
      <c r="C5566" s="117"/>
      <c r="D5566" s="117"/>
      <c r="E5566" s="117"/>
      <c r="F5566" s="48"/>
      <c r="G5566" s="11"/>
      <c r="H5566" s="117"/>
      <c r="I5566" s="124"/>
      <c r="J5566" s="124"/>
      <c r="K5566" s="144"/>
      <c r="L5566" s="11"/>
      <c r="M5566" s="143"/>
      <c r="N5566" s="42"/>
      <c r="O5566" s="128"/>
      <c r="P5566" s="130"/>
      <c r="Q5566" s="131">
        <v>2</v>
      </c>
      <c r="R5566" s="68"/>
      <c r="S5566" s="35"/>
      <c r="T5566" s="69" t="s">
        <v>227</v>
      </c>
      <c r="U5566" s="92"/>
      <c r="V5566" s="70">
        <f>V5567+V5568</f>
        <v>0</v>
      </c>
      <c r="X5566" s="447">
        <f>X5567+X5568</f>
        <v>0</v>
      </c>
      <c r="Z5566" s="447">
        <f>Z5567+Z5568</f>
        <v>0</v>
      </c>
      <c r="AB5566" s="447">
        <f>AB5567+AB5568</f>
        <v>0</v>
      </c>
      <c r="AD5566" s="447" t="e">
        <f>#REF!+AD5568</f>
        <v>#REF!</v>
      </c>
      <c r="AF5566" s="447">
        <f>AF5567+AF5568</f>
        <v>0</v>
      </c>
      <c r="AH5566" s="447" t="e">
        <f t="shared" si="1044"/>
        <v>#REF!</v>
      </c>
      <c r="AI5566" s="8"/>
      <c r="AJ5566" s="447">
        <f>AJ5567+AJ5568</f>
        <v>0</v>
      </c>
      <c r="AK5566" s="71"/>
      <c r="AL5566" s="447">
        <f>AL5567+AL5568</f>
        <v>0</v>
      </c>
      <c r="AM5566" s="447"/>
      <c r="AN5566" s="447">
        <f>AN5567+AN5568</f>
        <v>0</v>
      </c>
      <c r="AO5566" s="447"/>
      <c r="AP5566" s="447">
        <f>AP5567+AP5568</f>
        <v>0</v>
      </c>
      <c r="AQ5566" s="447"/>
    </row>
    <row r="5567" spans="2:43" ht="18" hidden="1" customHeight="1" x14ac:dyDescent="0.2">
      <c r="B5567" s="4"/>
      <c r="C5567" s="117"/>
      <c r="D5567" s="117"/>
      <c r="E5567" s="117"/>
      <c r="F5567" s="48"/>
      <c r="G5567" s="11"/>
      <c r="H5567" s="117"/>
      <c r="I5567" s="124"/>
      <c r="J5567" s="124"/>
      <c r="K5567" s="144"/>
      <c r="L5567" s="11"/>
      <c r="M5567" s="143"/>
      <c r="N5567" s="42"/>
      <c r="O5567" s="128"/>
      <c r="P5567" s="130"/>
      <c r="Q5567" s="130"/>
      <c r="R5567" s="72" t="s">
        <v>3</v>
      </c>
      <c r="S5567" s="181"/>
      <c r="T5567" s="73" t="s">
        <v>78</v>
      </c>
      <c r="V5567" s="74">
        <v>0</v>
      </c>
      <c r="X5567" s="74">
        <v>0</v>
      </c>
      <c r="Z5567" s="74">
        <v>0</v>
      </c>
      <c r="AB5567" s="74">
        <v>0</v>
      </c>
      <c r="AD5567" s="74">
        <v>0</v>
      </c>
      <c r="AF5567" s="74">
        <v>0</v>
      </c>
      <c r="AH5567" s="74">
        <f t="shared" si="1044"/>
        <v>0</v>
      </c>
      <c r="AI5567" s="446"/>
      <c r="AJ5567" s="74">
        <v>0</v>
      </c>
      <c r="AK5567" s="8"/>
      <c r="AL5567" s="74">
        <v>0</v>
      </c>
      <c r="AM5567" s="74"/>
      <c r="AN5567" s="74">
        <v>0</v>
      </c>
      <c r="AO5567" s="74"/>
      <c r="AP5567" s="74">
        <v>0</v>
      </c>
      <c r="AQ5567" s="74"/>
    </row>
    <row r="5568" spans="2:43" ht="18" hidden="1" customHeight="1" x14ac:dyDescent="0.2">
      <c r="B5568" s="4"/>
      <c r="C5568" s="117"/>
      <c r="D5568" s="117"/>
      <c r="E5568" s="117"/>
      <c r="F5568" s="48"/>
      <c r="G5568" s="11"/>
      <c r="H5568" s="117"/>
      <c r="I5568" s="124"/>
      <c r="J5568" s="124"/>
      <c r="K5568" s="144"/>
      <c r="L5568" s="11"/>
      <c r="M5568" s="143"/>
      <c r="N5568" s="42"/>
      <c r="O5568" s="128"/>
      <c r="P5568" s="130"/>
      <c r="Q5568" s="130"/>
      <c r="R5568" s="72" t="s">
        <v>0</v>
      </c>
      <c r="S5568" s="181"/>
      <c r="T5568" s="73" t="s">
        <v>228</v>
      </c>
      <c r="V5568" s="74">
        <v>0</v>
      </c>
      <c r="X5568" s="74">
        <v>0</v>
      </c>
      <c r="Z5568" s="74">
        <v>0</v>
      </c>
      <c r="AB5568" s="74">
        <v>0</v>
      </c>
      <c r="AD5568" s="74">
        <v>0</v>
      </c>
      <c r="AF5568" s="74">
        <v>0</v>
      </c>
      <c r="AH5568" s="74">
        <f t="shared" si="1044"/>
        <v>0</v>
      </c>
      <c r="AI5568" s="8"/>
      <c r="AJ5568" s="74">
        <v>0</v>
      </c>
      <c r="AK5568" s="8"/>
      <c r="AL5568" s="74">
        <v>0</v>
      </c>
      <c r="AM5568" s="74"/>
      <c r="AN5568" s="74">
        <v>0</v>
      </c>
      <c r="AO5568" s="74"/>
      <c r="AP5568" s="74">
        <v>0</v>
      </c>
      <c r="AQ5568" s="74"/>
    </row>
    <row r="5569" spans="2:43" ht="18" hidden="1" customHeight="1" x14ac:dyDescent="0.2">
      <c r="B5569" s="4"/>
      <c r="C5569" s="117"/>
      <c r="D5569" s="117"/>
      <c r="E5569" s="117"/>
      <c r="F5569" s="48"/>
      <c r="G5569" s="11"/>
      <c r="H5569" s="117"/>
      <c r="I5569" s="124"/>
      <c r="J5569" s="124"/>
      <c r="K5569" s="144"/>
      <c r="L5569" s="11"/>
      <c r="M5569" s="143"/>
      <c r="N5569" s="42"/>
      <c r="O5569" s="128"/>
      <c r="P5569" s="130"/>
      <c r="Q5569" s="131">
        <v>3</v>
      </c>
      <c r="R5569" s="68"/>
      <c r="S5569" s="35"/>
      <c r="T5569" s="69" t="s">
        <v>79</v>
      </c>
      <c r="U5569" s="92"/>
      <c r="V5569" s="70">
        <f>V5570+V5571</f>
        <v>0</v>
      </c>
      <c r="X5569" s="447">
        <f>X5570+X5571</f>
        <v>0</v>
      </c>
      <c r="Z5569" s="447">
        <f>Z5570+Z5571</f>
        <v>0</v>
      </c>
      <c r="AB5569" s="447">
        <f>AB5570+AB5571</f>
        <v>0</v>
      </c>
      <c r="AD5569" s="447" t="e">
        <f>#REF!+AD5571</f>
        <v>#REF!</v>
      </c>
      <c r="AF5569" s="447">
        <f>AF5570+AF5571</f>
        <v>0</v>
      </c>
      <c r="AH5569" s="447" t="e">
        <f t="shared" si="1044"/>
        <v>#REF!</v>
      </c>
      <c r="AI5569" s="8"/>
      <c r="AJ5569" s="447">
        <f>AJ5570+AJ5571</f>
        <v>0</v>
      </c>
      <c r="AK5569" s="71"/>
      <c r="AL5569" s="447">
        <f>AL5570+AL5571</f>
        <v>0</v>
      </c>
      <c r="AM5569" s="447"/>
      <c r="AN5569" s="447">
        <f>AN5570+AN5571</f>
        <v>0</v>
      </c>
      <c r="AO5569" s="447"/>
      <c r="AP5569" s="447">
        <f>AP5570+AP5571</f>
        <v>0</v>
      </c>
      <c r="AQ5569" s="447"/>
    </row>
    <row r="5570" spans="2:43" ht="18" hidden="1" customHeight="1" x14ac:dyDescent="0.2">
      <c r="B5570" s="4"/>
      <c r="C5570" s="117"/>
      <c r="D5570" s="117"/>
      <c r="E5570" s="117"/>
      <c r="F5570" s="48"/>
      <c r="G5570" s="11"/>
      <c r="H5570" s="117"/>
      <c r="I5570" s="124"/>
      <c r="J5570" s="124"/>
      <c r="K5570" s="144"/>
      <c r="L5570" s="11"/>
      <c r="M5570" s="143"/>
      <c r="N5570" s="42"/>
      <c r="O5570" s="128"/>
      <c r="P5570" s="130"/>
      <c r="Q5570" s="131"/>
      <c r="R5570" s="72" t="s">
        <v>3</v>
      </c>
      <c r="S5570" s="181"/>
      <c r="T5570" s="73" t="s">
        <v>80</v>
      </c>
      <c r="V5570" s="83">
        <v>0</v>
      </c>
      <c r="X5570" s="448">
        <v>0</v>
      </c>
      <c r="Z5570" s="448">
        <v>0</v>
      </c>
      <c r="AB5570" s="448">
        <v>0</v>
      </c>
      <c r="AD5570" s="448">
        <v>0</v>
      </c>
      <c r="AF5570" s="448">
        <v>0</v>
      </c>
      <c r="AH5570" s="448">
        <f t="shared" si="1044"/>
        <v>0</v>
      </c>
      <c r="AI5570" s="446"/>
      <c r="AJ5570" s="448">
        <v>0</v>
      </c>
      <c r="AK5570" s="87"/>
      <c r="AL5570" s="448">
        <v>0</v>
      </c>
      <c r="AM5570" s="448"/>
      <c r="AN5570" s="448">
        <v>0</v>
      </c>
      <c r="AO5570" s="448"/>
      <c r="AP5570" s="448">
        <v>0</v>
      </c>
      <c r="AQ5570" s="448"/>
    </row>
    <row r="5571" spans="2:43" ht="18" hidden="1" customHeight="1" x14ac:dyDescent="0.2">
      <c r="B5571" s="4"/>
      <c r="C5571" s="117"/>
      <c r="D5571" s="117"/>
      <c r="E5571" s="117"/>
      <c r="F5571" s="48"/>
      <c r="G5571" s="11"/>
      <c r="H5571" s="117"/>
      <c r="I5571" s="124"/>
      <c r="J5571" s="124"/>
      <c r="K5571" s="144"/>
      <c r="L5571" s="11"/>
      <c r="M5571" s="143"/>
      <c r="N5571" s="42"/>
      <c r="O5571" s="128"/>
      <c r="P5571" s="130"/>
      <c r="Q5571" s="130"/>
      <c r="R5571" s="72" t="s">
        <v>18</v>
      </c>
      <c r="S5571" s="181"/>
      <c r="T5571" s="73" t="s">
        <v>82</v>
      </c>
      <c r="V5571" s="74">
        <v>0</v>
      </c>
      <c r="X5571" s="74">
        <v>0</v>
      </c>
      <c r="Z5571" s="74">
        <v>0</v>
      </c>
      <c r="AB5571" s="74">
        <v>0</v>
      </c>
      <c r="AD5571" s="74">
        <v>0</v>
      </c>
      <c r="AF5571" s="74">
        <v>0</v>
      </c>
      <c r="AH5571" s="74">
        <f t="shared" si="1044"/>
        <v>0</v>
      </c>
      <c r="AI5571" s="495"/>
      <c r="AJ5571" s="74">
        <v>0</v>
      </c>
      <c r="AK5571" s="8"/>
      <c r="AL5571" s="74">
        <v>0</v>
      </c>
      <c r="AM5571" s="74"/>
      <c r="AN5571" s="74">
        <v>0</v>
      </c>
      <c r="AO5571" s="74"/>
      <c r="AP5571" s="74">
        <v>0</v>
      </c>
      <c r="AQ5571" s="74"/>
    </row>
    <row r="5572" spans="2:43" ht="18" hidden="1" customHeight="1" x14ac:dyDescent="0.2">
      <c r="B5572" s="4"/>
      <c r="C5572" s="117"/>
      <c r="D5572" s="117"/>
      <c r="E5572" s="117"/>
      <c r="F5572" s="48"/>
      <c r="G5572" s="11"/>
      <c r="H5572" s="117"/>
      <c r="I5572" s="124"/>
      <c r="J5572" s="124"/>
      <c r="K5572" s="144"/>
      <c r="L5572" s="11"/>
      <c r="M5572" s="143"/>
      <c r="N5572" s="42"/>
      <c r="O5572" s="128"/>
      <c r="P5572" s="130"/>
      <c r="Q5572" s="131">
        <v>5</v>
      </c>
      <c r="R5572" s="68"/>
      <c r="S5572" s="35"/>
      <c r="T5572" s="69" t="s">
        <v>48</v>
      </c>
      <c r="U5572" s="92"/>
      <c r="V5572" s="70">
        <f>V5573</f>
        <v>0</v>
      </c>
      <c r="X5572" s="447">
        <f>X5573</f>
        <v>0</v>
      </c>
      <c r="Z5572" s="447">
        <f>Z5573</f>
        <v>0</v>
      </c>
      <c r="AB5572" s="447">
        <f>AB5573</f>
        <v>0</v>
      </c>
      <c r="AD5572" s="447" t="e">
        <f>#REF!</f>
        <v>#REF!</v>
      </c>
      <c r="AF5572" s="447">
        <f>AF5573</f>
        <v>0</v>
      </c>
      <c r="AH5572" s="447" t="e">
        <f t="shared" si="1044"/>
        <v>#REF!</v>
      </c>
      <c r="AI5572" s="8"/>
      <c r="AJ5572" s="447">
        <f>AJ5573</f>
        <v>0</v>
      </c>
      <c r="AK5572" s="71"/>
      <c r="AL5572" s="447">
        <f>AL5573</f>
        <v>0</v>
      </c>
      <c r="AM5572" s="447"/>
      <c r="AN5572" s="447">
        <f>AN5573</f>
        <v>0</v>
      </c>
      <c r="AO5572" s="447"/>
      <c r="AP5572" s="447">
        <f>AP5573</f>
        <v>0</v>
      </c>
      <c r="AQ5572" s="447"/>
    </row>
    <row r="5573" spans="2:43" ht="18" hidden="1" customHeight="1" x14ac:dyDescent="0.2">
      <c r="B5573" s="4"/>
      <c r="C5573" s="117"/>
      <c r="D5573" s="117"/>
      <c r="E5573" s="117"/>
      <c r="F5573" s="48"/>
      <c r="G5573" s="11"/>
      <c r="H5573" s="117"/>
      <c r="I5573" s="124"/>
      <c r="J5573" s="124"/>
      <c r="K5573" s="144"/>
      <c r="L5573" s="11"/>
      <c r="M5573" s="143"/>
      <c r="N5573" s="42"/>
      <c r="O5573" s="128"/>
      <c r="P5573" s="130"/>
      <c r="Q5573" s="130"/>
      <c r="R5573" s="72" t="s">
        <v>3</v>
      </c>
      <c r="S5573" s="181"/>
      <c r="T5573" s="73" t="s">
        <v>551</v>
      </c>
      <c r="V5573" s="74">
        <v>0</v>
      </c>
      <c r="X5573" s="74">
        <v>0</v>
      </c>
      <c r="Z5573" s="74">
        <v>0</v>
      </c>
      <c r="AB5573" s="74">
        <v>0</v>
      </c>
      <c r="AD5573" s="74">
        <v>0</v>
      </c>
      <c r="AF5573" s="74">
        <v>0</v>
      </c>
      <c r="AH5573" s="74">
        <f t="shared" si="1044"/>
        <v>0</v>
      </c>
      <c r="AI5573" s="446"/>
      <c r="AJ5573" s="74">
        <v>0</v>
      </c>
      <c r="AK5573" s="8"/>
      <c r="AL5573" s="74">
        <v>0</v>
      </c>
      <c r="AM5573" s="74"/>
      <c r="AN5573" s="74">
        <v>0</v>
      </c>
      <c r="AO5573" s="74"/>
      <c r="AP5573" s="74">
        <v>0</v>
      </c>
      <c r="AQ5573" s="74"/>
    </row>
    <row r="5574" spans="2:43" ht="18" hidden="1" customHeight="1" x14ac:dyDescent="0.2">
      <c r="B5574" s="4"/>
      <c r="C5574" s="117"/>
      <c r="D5574" s="117"/>
      <c r="E5574" s="117"/>
      <c r="F5574" s="48"/>
      <c r="G5574" s="11"/>
      <c r="H5574" s="117"/>
      <c r="I5574" s="124"/>
      <c r="J5574" s="124"/>
      <c r="K5574" s="144"/>
      <c r="L5574" s="11"/>
      <c r="M5574" s="143"/>
      <c r="N5574" s="42"/>
      <c r="O5574" s="128"/>
      <c r="P5574" s="130"/>
      <c r="Q5574" s="131">
        <v>6</v>
      </c>
      <c r="R5574" s="84"/>
      <c r="S5574" s="250"/>
      <c r="T5574" s="69" t="s">
        <v>19</v>
      </c>
      <c r="U5574" s="92"/>
      <c r="V5574" s="70">
        <f>V5575</f>
        <v>0</v>
      </c>
      <c r="X5574" s="447">
        <f>X5575</f>
        <v>0</v>
      </c>
      <c r="Z5574" s="447">
        <f>Z5575</f>
        <v>0</v>
      </c>
      <c r="AB5574" s="447">
        <f>AB5575</f>
        <v>0</v>
      </c>
      <c r="AD5574" s="447" t="e">
        <f>#REF!</f>
        <v>#REF!</v>
      </c>
      <c r="AF5574" s="447">
        <f>AF5575</f>
        <v>0</v>
      </c>
      <c r="AH5574" s="447" t="e">
        <f t="shared" si="1044"/>
        <v>#REF!</v>
      </c>
      <c r="AI5574" s="8"/>
      <c r="AJ5574" s="447">
        <f>AJ5575</f>
        <v>0</v>
      </c>
      <c r="AK5574" s="71"/>
      <c r="AL5574" s="447">
        <f>AL5575</f>
        <v>0</v>
      </c>
      <c r="AM5574" s="447"/>
      <c r="AN5574" s="447">
        <f>AN5575</f>
        <v>0</v>
      </c>
      <c r="AO5574" s="447"/>
      <c r="AP5574" s="447">
        <f>AP5575</f>
        <v>0</v>
      </c>
      <c r="AQ5574" s="447"/>
    </row>
    <row r="5575" spans="2:43" ht="18" hidden="1" customHeight="1" x14ac:dyDescent="0.2">
      <c r="B5575" s="4"/>
      <c r="C5575" s="117"/>
      <c r="D5575" s="117"/>
      <c r="E5575" s="117"/>
      <c r="F5575" s="48"/>
      <c r="G5575" s="11"/>
      <c r="H5575" s="117"/>
      <c r="I5575" s="124"/>
      <c r="J5575" s="124"/>
      <c r="K5575" s="144"/>
      <c r="L5575" s="11"/>
      <c r="M5575" s="143"/>
      <c r="N5575" s="42"/>
      <c r="O5575" s="128"/>
      <c r="P5575" s="130"/>
      <c r="Q5575" s="130"/>
      <c r="R5575" s="72" t="s">
        <v>3</v>
      </c>
      <c r="S5575" s="181"/>
      <c r="T5575" s="73" t="s">
        <v>243</v>
      </c>
      <c r="V5575" s="74">
        <v>0</v>
      </c>
      <c r="X5575" s="74">
        <v>0</v>
      </c>
      <c r="Z5575" s="74">
        <v>0</v>
      </c>
      <c r="AB5575" s="74">
        <v>0</v>
      </c>
      <c r="AD5575" s="74">
        <v>0</v>
      </c>
      <c r="AF5575" s="74">
        <v>0</v>
      </c>
      <c r="AH5575" s="74">
        <f t="shared" si="1044"/>
        <v>0</v>
      </c>
      <c r="AI5575" s="446"/>
      <c r="AJ5575" s="74">
        <v>0</v>
      </c>
      <c r="AK5575" s="8"/>
      <c r="AL5575" s="74">
        <v>0</v>
      </c>
      <c r="AM5575" s="74"/>
      <c r="AN5575" s="74">
        <v>0</v>
      </c>
      <c r="AO5575" s="74"/>
      <c r="AP5575" s="74">
        <v>0</v>
      </c>
      <c r="AQ5575" s="74"/>
    </row>
    <row r="5576" spans="2:43" ht="18" hidden="1" customHeight="1" x14ac:dyDescent="0.2">
      <c r="B5576" s="4"/>
      <c r="C5576" s="117"/>
      <c r="D5576" s="117"/>
      <c r="E5576" s="117"/>
      <c r="F5576" s="48"/>
      <c r="G5576" s="11"/>
      <c r="H5576" s="117"/>
      <c r="I5576" s="124"/>
      <c r="J5576" s="124"/>
      <c r="K5576" s="144"/>
      <c r="L5576" s="11"/>
      <c r="M5576" s="143"/>
      <c r="N5576" s="42"/>
      <c r="O5576" s="128"/>
      <c r="P5576" s="129">
        <v>3</v>
      </c>
      <c r="Q5576" s="129"/>
      <c r="R5576" s="64"/>
      <c r="S5576" s="234"/>
      <c r="T5576" s="65" t="s">
        <v>41</v>
      </c>
      <c r="U5576" s="155"/>
      <c r="V5576" s="66">
        <f>V5577</f>
        <v>0</v>
      </c>
      <c r="X5576" s="66">
        <f>X5577</f>
        <v>0</v>
      </c>
      <c r="Z5576" s="66">
        <f>Z5577</f>
        <v>0</v>
      </c>
      <c r="AB5576" s="66">
        <f>AB5577</f>
        <v>0</v>
      </c>
      <c r="AD5576" s="66" t="e">
        <f>#REF!</f>
        <v>#REF!</v>
      </c>
      <c r="AF5576" s="66">
        <f>AF5577</f>
        <v>0</v>
      </c>
      <c r="AH5576" s="66" t="e">
        <f t="shared" si="1044"/>
        <v>#REF!</v>
      </c>
      <c r="AI5576" s="8"/>
      <c r="AJ5576" s="66">
        <f>AJ5577</f>
        <v>0</v>
      </c>
      <c r="AK5576" s="67"/>
      <c r="AL5576" s="66">
        <f t="shared" ref="AL5576:AP5577" si="1047">AL5577</f>
        <v>0</v>
      </c>
      <c r="AM5576" s="66"/>
      <c r="AN5576" s="66">
        <f t="shared" si="1047"/>
        <v>0</v>
      </c>
      <c r="AO5576" s="66"/>
      <c r="AP5576" s="66">
        <f t="shared" si="1047"/>
        <v>0</v>
      </c>
      <c r="AQ5576" s="66"/>
    </row>
    <row r="5577" spans="2:43" ht="18" hidden="1" customHeight="1" x14ac:dyDescent="0.2">
      <c r="B5577" s="4"/>
      <c r="C5577" s="117"/>
      <c r="D5577" s="117"/>
      <c r="E5577" s="117"/>
      <c r="F5577" s="48"/>
      <c r="G5577" s="11"/>
      <c r="H5577" s="117"/>
      <c r="I5577" s="124"/>
      <c r="J5577" s="124"/>
      <c r="K5577" s="144"/>
      <c r="L5577" s="11"/>
      <c r="M5577" s="143"/>
      <c r="N5577" s="42"/>
      <c r="O5577" s="128"/>
      <c r="P5577" s="130"/>
      <c r="Q5577" s="131">
        <v>1</v>
      </c>
      <c r="R5577" s="68"/>
      <c r="S5577" s="35"/>
      <c r="T5577" s="69" t="s">
        <v>36</v>
      </c>
      <c r="U5577" s="92"/>
      <c r="V5577" s="70">
        <f>V5578</f>
        <v>0</v>
      </c>
      <c r="X5577" s="447">
        <f>X5578</f>
        <v>0</v>
      </c>
      <c r="Z5577" s="447">
        <f>Z5578</f>
        <v>0</v>
      </c>
      <c r="AB5577" s="447">
        <f>AB5578</f>
        <v>0</v>
      </c>
      <c r="AD5577" s="447" t="e">
        <f>#REF!</f>
        <v>#REF!</v>
      </c>
      <c r="AF5577" s="447">
        <f>AF5578</f>
        <v>0</v>
      </c>
      <c r="AH5577" s="447" t="e">
        <f t="shared" si="1044"/>
        <v>#REF!</v>
      </c>
      <c r="AI5577" s="67"/>
      <c r="AJ5577" s="447">
        <f>AJ5578</f>
        <v>0</v>
      </c>
      <c r="AK5577" s="71"/>
      <c r="AL5577" s="447">
        <f t="shared" si="1047"/>
        <v>0</v>
      </c>
      <c r="AM5577" s="447"/>
      <c r="AN5577" s="447">
        <f t="shared" si="1047"/>
        <v>0</v>
      </c>
      <c r="AO5577" s="447"/>
      <c r="AP5577" s="447">
        <f t="shared" si="1047"/>
        <v>0</v>
      </c>
      <c r="AQ5577" s="447"/>
    </row>
    <row r="5578" spans="2:43" ht="18" hidden="1" customHeight="1" x14ac:dyDescent="0.2">
      <c r="B5578" s="4"/>
      <c r="C5578" s="117"/>
      <c r="D5578" s="117"/>
      <c r="E5578" s="117"/>
      <c r="F5578" s="48"/>
      <c r="G5578" s="11"/>
      <c r="H5578" s="117"/>
      <c r="I5578" s="124"/>
      <c r="J5578" s="124"/>
      <c r="K5578" s="144"/>
      <c r="L5578" s="11"/>
      <c r="M5578" s="143"/>
      <c r="N5578" s="42"/>
      <c r="O5578" s="128"/>
      <c r="P5578" s="130"/>
      <c r="Q5578" s="130"/>
      <c r="R5578" s="72" t="s">
        <v>0</v>
      </c>
      <c r="S5578" s="181"/>
      <c r="T5578" s="73" t="s">
        <v>21</v>
      </c>
      <c r="V5578" s="74"/>
      <c r="X5578" s="74"/>
      <c r="Z5578" s="74"/>
      <c r="AB5578" s="74"/>
      <c r="AD5578" s="74"/>
      <c r="AF5578" s="74"/>
      <c r="AH5578" s="74">
        <f t="shared" si="1044"/>
        <v>0</v>
      </c>
      <c r="AI5578" s="446"/>
      <c r="AJ5578" s="74"/>
      <c r="AK5578" s="8"/>
      <c r="AL5578" s="74"/>
      <c r="AM5578" s="74"/>
      <c r="AN5578" s="74"/>
      <c r="AO5578" s="74"/>
      <c r="AP5578" s="74"/>
      <c r="AQ5578" s="74"/>
    </row>
    <row r="5579" spans="2:43" ht="18" hidden="1" customHeight="1" x14ac:dyDescent="0.2">
      <c r="B5579" s="4"/>
      <c r="C5579" s="117"/>
      <c r="D5579" s="117"/>
      <c r="E5579" s="117"/>
      <c r="F5579" s="48"/>
      <c r="G5579" s="11"/>
      <c r="H5579" s="117"/>
      <c r="I5579" s="124"/>
      <c r="J5579" s="124"/>
      <c r="K5579" s="144"/>
      <c r="L5579" s="11"/>
      <c r="M5579" s="143"/>
      <c r="N5579" s="42"/>
      <c r="O5579" s="128"/>
      <c r="P5579" s="129">
        <v>5</v>
      </c>
      <c r="Q5579" s="129"/>
      <c r="R5579" s="64"/>
      <c r="S5579" s="234"/>
      <c r="T5579" s="65" t="s">
        <v>24</v>
      </c>
      <c r="U5579" s="155"/>
      <c r="V5579" s="66">
        <f>V5580</f>
        <v>0</v>
      </c>
      <c r="X5579" s="66">
        <f>X5580</f>
        <v>0</v>
      </c>
      <c r="Z5579" s="66">
        <f>Z5580</f>
        <v>0</v>
      </c>
      <c r="AB5579" s="66">
        <f>AB5580</f>
        <v>0</v>
      </c>
      <c r="AD5579" s="66" t="e">
        <f>#REF!</f>
        <v>#REF!</v>
      </c>
      <c r="AF5579" s="66">
        <f>AF5580</f>
        <v>0</v>
      </c>
      <c r="AH5579" s="66" t="e">
        <f t="shared" si="1044"/>
        <v>#REF!</v>
      </c>
      <c r="AI5579" s="8"/>
      <c r="AJ5579" s="66">
        <f>AJ5580</f>
        <v>0</v>
      </c>
      <c r="AK5579" s="67"/>
      <c r="AL5579" s="66">
        <f t="shared" ref="AL5579:AP5580" si="1048">AL5580</f>
        <v>0</v>
      </c>
      <c r="AM5579" s="66"/>
      <c r="AN5579" s="66">
        <f t="shared" si="1048"/>
        <v>0</v>
      </c>
      <c r="AO5579" s="66"/>
      <c r="AP5579" s="66">
        <f t="shared" si="1048"/>
        <v>0</v>
      </c>
      <c r="AQ5579" s="66"/>
    </row>
    <row r="5580" spans="2:43" ht="18" hidden="1" customHeight="1" x14ac:dyDescent="0.2">
      <c r="B5580" s="4"/>
      <c r="C5580" s="117"/>
      <c r="D5580" s="117"/>
      <c r="E5580" s="117"/>
      <c r="F5580" s="48"/>
      <c r="G5580" s="11"/>
      <c r="H5580" s="117"/>
      <c r="I5580" s="124"/>
      <c r="J5580" s="124"/>
      <c r="K5580" s="144"/>
      <c r="L5580" s="11"/>
      <c r="M5580" s="143"/>
      <c r="N5580" s="42"/>
      <c r="O5580" s="128"/>
      <c r="P5580" s="130"/>
      <c r="Q5580" s="131">
        <v>2</v>
      </c>
      <c r="R5580" s="68"/>
      <c r="S5580" s="35"/>
      <c r="T5580" s="69" t="s">
        <v>25</v>
      </c>
      <c r="U5580" s="92"/>
      <c r="V5580" s="70">
        <f>V5581</f>
        <v>0</v>
      </c>
      <c r="X5580" s="447">
        <f>X5581</f>
        <v>0</v>
      </c>
      <c r="Z5580" s="447">
        <f>Z5581</f>
        <v>0</v>
      </c>
      <c r="AB5580" s="447">
        <f>AB5581</f>
        <v>0</v>
      </c>
      <c r="AD5580" s="447" t="e">
        <f>#REF!</f>
        <v>#REF!</v>
      </c>
      <c r="AF5580" s="447">
        <f>AF5581</f>
        <v>0</v>
      </c>
      <c r="AH5580" s="447" t="e">
        <f t="shared" si="1044"/>
        <v>#REF!</v>
      </c>
      <c r="AI5580" s="67"/>
      <c r="AJ5580" s="447">
        <f>AJ5581</f>
        <v>0</v>
      </c>
      <c r="AK5580" s="71"/>
      <c r="AL5580" s="447">
        <f t="shared" si="1048"/>
        <v>0</v>
      </c>
      <c r="AM5580" s="447"/>
      <c r="AN5580" s="447">
        <f t="shared" si="1048"/>
        <v>0</v>
      </c>
      <c r="AO5580" s="447"/>
      <c r="AP5580" s="447">
        <f t="shared" si="1048"/>
        <v>0</v>
      </c>
      <c r="AQ5580" s="447"/>
    </row>
    <row r="5581" spans="2:43" ht="18" hidden="1" customHeight="1" x14ac:dyDescent="0.2">
      <c r="B5581" s="4"/>
      <c r="C5581" s="117"/>
      <c r="D5581" s="117"/>
      <c r="E5581" s="117"/>
      <c r="F5581" s="48"/>
      <c r="G5581" s="11"/>
      <c r="H5581" s="117"/>
      <c r="I5581" s="124"/>
      <c r="J5581" s="124"/>
      <c r="K5581" s="144"/>
      <c r="L5581" s="11"/>
      <c r="M5581" s="143"/>
      <c r="N5581" s="42"/>
      <c r="O5581" s="128"/>
      <c r="P5581" s="130"/>
      <c r="Q5581" s="130"/>
      <c r="R5581" s="72" t="s">
        <v>0</v>
      </c>
      <c r="S5581" s="181"/>
      <c r="T5581" s="73" t="s">
        <v>221</v>
      </c>
      <c r="V5581" s="74">
        <v>0</v>
      </c>
      <c r="X5581" s="74">
        <v>0</v>
      </c>
      <c r="Z5581" s="74">
        <v>0</v>
      </c>
      <c r="AB5581" s="74">
        <v>0</v>
      </c>
      <c r="AD5581" s="74">
        <v>0</v>
      </c>
      <c r="AF5581" s="74">
        <v>0</v>
      </c>
      <c r="AH5581" s="74">
        <f t="shared" si="1044"/>
        <v>0</v>
      </c>
      <c r="AI5581" s="446"/>
      <c r="AJ5581" s="74">
        <v>0</v>
      </c>
      <c r="AK5581" s="8"/>
      <c r="AL5581" s="74">
        <v>0</v>
      </c>
      <c r="AM5581" s="74"/>
      <c r="AN5581" s="74">
        <v>0</v>
      </c>
      <c r="AO5581" s="74"/>
      <c r="AP5581" s="74">
        <v>0</v>
      </c>
      <c r="AQ5581" s="74"/>
    </row>
    <row r="5582" spans="2:43" ht="18" hidden="1" customHeight="1" x14ac:dyDescent="0.2">
      <c r="B5582" s="4"/>
      <c r="C5582" s="117"/>
      <c r="D5582" s="117"/>
      <c r="E5582" s="117"/>
      <c r="F5582" s="48"/>
      <c r="G5582" s="11"/>
      <c r="H5582" s="117"/>
      <c r="I5582" s="124"/>
      <c r="J5582" s="124"/>
      <c r="K5582" s="144"/>
      <c r="L5582" s="11"/>
      <c r="M5582" s="143"/>
      <c r="N5582" s="42"/>
      <c r="O5582" s="128"/>
      <c r="P5582" s="129">
        <v>9</v>
      </c>
      <c r="Q5582" s="129"/>
      <c r="R5582" s="64"/>
      <c r="S5582" s="234"/>
      <c r="T5582" s="65" t="s">
        <v>217</v>
      </c>
      <c r="U5582" s="155"/>
      <c r="V5582" s="66">
        <f>V5583+V5585</f>
        <v>0</v>
      </c>
      <c r="X5582" s="66">
        <f>X5583+X5585</f>
        <v>0</v>
      </c>
      <c r="Z5582" s="66">
        <f>Z5583+Z5585</f>
        <v>0</v>
      </c>
      <c r="AB5582" s="66">
        <f>AB5583+AB5585</f>
        <v>0</v>
      </c>
      <c r="AD5582" s="66" t="e">
        <f>#REF!+AD5585</f>
        <v>#REF!</v>
      </c>
      <c r="AF5582" s="66">
        <f>AF5583+AF5585</f>
        <v>0</v>
      </c>
      <c r="AH5582" s="66" t="e">
        <f t="shared" si="1044"/>
        <v>#REF!</v>
      </c>
      <c r="AI5582" s="8"/>
      <c r="AJ5582" s="66">
        <f>AJ5583+AJ5585</f>
        <v>0</v>
      </c>
      <c r="AK5582" s="67"/>
      <c r="AL5582" s="66">
        <f>AL5583+AL5585</f>
        <v>0</v>
      </c>
      <c r="AM5582" s="66"/>
      <c r="AN5582" s="66">
        <f>AN5583+AN5585</f>
        <v>0</v>
      </c>
      <c r="AO5582" s="66"/>
      <c r="AP5582" s="66">
        <f>AP5583+AP5585</f>
        <v>0</v>
      </c>
      <c r="AQ5582" s="66"/>
    </row>
    <row r="5583" spans="2:43" ht="18" hidden="1" customHeight="1" x14ac:dyDescent="0.2">
      <c r="B5583" s="4"/>
      <c r="C5583" s="117"/>
      <c r="D5583" s="117"/>
      <c r="E5583" s="117"/>
      <c r="F5583" s="48"/>
      <c r="G5583" s="11"/>
      <c r="H5583" s="117"/>
      <c r="I5583" s="124"/>
      <c r="J5583" s="124"/>
      <c r="K5583" s="144"/>
      <c r="L5583" s="11"/>
      <c r="M5583" s="143"/>
      <c r="N5583" s="42"/>
      <c r="O5583" s="128"/>
      <c r="P5583" s="130"/>
      <c r="Q5583" s="131">
        <v>1</v>
      </c>
      <c r="R5583" s="68"/>
      <c r="S5583" s="35"/>
      <c r="T5583" s="69" t="s">
        <v>231</v>
      </c>
      <c r="U5583" s="92"/>
      <c r="V5583" s="70">
        <f>V5584</f>
        <v>0</v>
      </c>
      <c r="X5583" s="447">
        <f>X5584</f>
        <v>0</v>
      </c>
      <c r="Z5583" s="447">
        <f>Z5584</f>
        <v>0</v>
      </c>
      <c r="AB5583" s="447">
        <f>AB5584</f>
        <v>0</v>
      </c>
      <c r="AD5583" s="447" t="e">
        <f>#REF!</f>
        <v>#REF!</v>
      </c>
      <c r="AF5583" s="447">
        <f>AF5584</f>
        <v>0</v>
      </c>
      <c r="AH5583" s="447" t="e">
        <f t="shared" si="1044"/>
        <v>#REF!</v>
      </c>
      <c r="AI5583" s="67"/>
      <c r="AJ5583" s="447">
        <f>AJ5584</f>
        <v>0</v>
      </c>
      <c r="AK5583" s="71"/>
      <c r="AL5583" s="447">
        <f>AL5584</f>
        <v>0</v>
      </c>
      <c r="AM5583" s="447"/>
      <c r="AN5583" s="447">
        <f>AN5584</f>
        <v>0</v>
      </c>
      <c r="AO5583" s="447"/>
      <c r="AP5583" s="447">
        <f>AP5584</f>
        <v>0</v>
      </c>
      <c r="AQ5583" s="447"/>
    </row>
    <row r="5584" spans="2:43" ht="18" hidden="1" customHeight="1" x14ac:dyDescent="0.2">
      <c r="B5584" s="4"/>
      <c r="C5584" s="117"/>
      <c r="D5584" s="117"/>
      <c r="E5584" s="117"/>
      <c r="F5584" s="48"/>
      <c r="G5584" s="11"/>
      <c r="H5584" s="117"/>
      <c r="I5584" s="124"/>
      <c r="J5584" s="124"/>
      <c r="K5584" s="144"/>
      <c r="L5584" s="11"/>
      <c r="M5584" s="143"/>
      <c r="N5584" s="42"/>
      <c r="O5584" s="128"/>
      <c r="P5584" s="130"/>
      <c r="Q5584" s="131"/>
      <c r="R5584" s="72" t="s">
        <v>3</v>
      </c>
      <c r="S5584" s="181"/>
      <c r="T5584" s="73" t="s">
        <v>231</v>
      </c>
      <c r="V5584" s="74">
        <v>0</v>
      </c>
      <c r="X5584" s="74">
        <v>0</v>
      </c>
      <c r="Z5584" s="74">
        <v>0</v>
      </c>
      <c r="AB5584" s="74">
        <v>0</v>
      </c>
      <c r="AD5584" s="74">
        <v>0</v>
      </c>
      <c r="AF5584" s="74">
        <v>0</v>
      </c>
      <c r="AH5584" s="74">
        <f t="shared" si="1044"/>
        <v>0</v>
      </c>
      <c r="AI5584" s="446"/>
      <c r="AJ5584" s="74">
        <v>0</v>
      </c>
      <c r="AK5584" s="8"/>
      <c r="AL5584" s="74">
        <v>0</v>
      </c>
      <c r="AM5584" s="74"/>
      <c r="AN5584" s="74">
        <v>0</v>
      </c>
      <c r="AO5584" s="74"/>
      <c r="AP5584" s="74">
        <v>0</v>
      </c>
      <c r="AQ5584" s="74"/>
    </row>
    <row r="5585" spans="2:43" ht="18" hidden="1" customHeight="1" x14ac:dyDescent="0.2">
      <c r="B5585" s="4"/>
      <c r="C5585" s="117"/>
      <c r="D5585" s="117"/>
      <c r="E5585" s="117"/>
      <c r="F5585" s="48"/>
      <c r="G5585" s="11"/>
      <c r="H5585" s="117"/>
      <c r="I5585" s="124"/>
      <c r="J5585" s="124"/>
      <c r="K5585" s="144"/>
      <c r="L5585" s="11"/>
      <c r="M5585" s="143"/>
      <c r="N5585" s="42"/>
      <c r="O5585" s="128"/>
      <c r="P5585" s="130"/>
      <c r="Q5585" s="131">
        <v>2</v>
      </c>
      <c r="R5585" s="68"/>
      <c r="S5585" s="35"/>
      <c r="T5585" s="69" t="s">
        <v>232</v>
      </c>
      <c r="U5585" s="92"/>
      <c r="V5585" s="70">
        <f>V5586</f>
        <v>0</v>
      </c>
      <c r="X5585" s="447">
        <f>X5586</f>
        <v>0</v>
      </c>
      <c r="Z5585" s="447">
        <f>Z5586</f>
        <v>0</v>
      </c>
      <c r="AB5585" s="447">
        <f>AB5586</f>
        <v>0</v>
      </c>
      <c r="AD5585" s="447" t="e">
        <f>#REF!</f>
        <v>#REF!</v>
      </c>
      <c r="AF5585" s="447">
        <f>AF5586</f>
        <v>0</v>
      </c>
      <c r="AH5585" s="447" t="e">
        <f t="shared" si="1044"/>
        <v>#REF!</v>
      </c>
      <c r="AI5585" s="8"/>
      <c r="AJ5585" s="447">
        <f>AJ5586</f>
        <v>0</v>
      </c>
      <c r="AK5585" s="71"/>
      <c r="AL5585" s="447">
        <f>AL5586</f>
        <v>0</v>
      </c>
      <c r="AM5585" s="447"/>
      <c r="AN5585" s="447">
        <f>AN5586</f>
        <v>0</v>
      </c>
      <c r="AO5585" s="447"/>
      <c r="AP5585" s="447">
        <f>AP5586</f>
        <v>0</v>
      </c>
      <c r="AQ5585" s="447"/>
    </row>
    <row r="5586" spans="2:43" ht="18" hidden="1" customHeight="1" x14ac:dyDescent="0.2">
      <c r="B5586" s="4"/>
      <c r="C5586" s="117"/>
      <c r="D5586" s="117"/>
      <c r="E5586" s="117"/>
      <c r="F5586" s="48"/>
      <c r="G5586" s="11"/>
      <c r="H5586" s="117"/>
      <c r="I5586" s="124"/>
      <c r="J5586" s="124"/>
      <c r="K5586" s="144"/>
      <c r="L5586" s="11"/>
      <c r="M5586" s="143"/>
      <c r="N5586" s="42"/>
      <c r="O5586" s="128"/>
      <c r="P5586" s="130"/>
      <c r="Q5586" s="131"/>
      <c r="R5586" s="72" t="s">
        <v>3</v>
      </c>
      <c r="S5586" s="181"/>
      <c r="T5586" s="77" t="s">
        <v>232</v>
      </c>
      <c r="U5586" s="141"/>
      <c r="V5586" s="74">
        <v>0</v>
      </c>
      <c r="X5586" s="74">
        <v>0</v>
      </c>
      <c r="Z5586" s="74">
        <v>0</v>
      </c>
      <c r="AB5586" s="74">
        <v>0</v>
      </c>
      <c r="AD5586" s="74">
        <v>0</v>
      </c>
      <c r="AF5586" s="74">
        <v>0</v>
      </c>
      <c r="AH5586" s="74">
        <f t="shared" si="1044"/>
        <v>0</v>
      </c>
      <c r="AI5586" s="446"/>
      <c r="AJ5586" s="74">
        <v>0</v>
      </c>
      <c r="AK5586" s="8"/>
      <c r="AL5586" s="74">
        <v>0</v>
      </c>
      <c r="AM5586" s="74"/>
      <c r="AN5586" s="74">
        <v>0</v>
      </c>
      <c r="AO5586" s="74"/>
      <c r="AP5586" s="74">
        <v>0</v>
      </c>
      <c r="AQ5586" s="74"/>
    </row>
    <row r="5587" spans="2:43" ht="18" hidden="1" customHeight="1" x14ac:dyDescent="0.2">
      <c r="B5587" s="4"/>
      <c r="C5587" s="117"/>
      <c r="D5587" s="117"/>
      <c r="E5587" s="117"/>
      <c r="F5587" s="48"/>
      <c r="G5587" s="11"/>
      <c r="H5587" s="117"/>
      <c r="I5587" s="124"/>
      <c r="J5587" s="124"/>
      <c r="K5587" s="144"/>
      <c r="L5587" s="11"/>
      <c r="M5587" s="143"/>
      <c r="N5587" s="42"/>
      <c r="O5587" s="133" t="s">
        <v>55</v>
      </c>
      <c r="P5587" s="134"/>
      <c r="Q5587" s="134"/>
      <c r="R5587" s="79"/>
      <c r="S5587" s="252"/>
      <c r="T5587" s="80" t="s">
        <v>29</v>
      </c>
      <c r="U5587" s="242"/>
      <c r="V5587" s="88">
        <f>V5588</f>
        <v>0</v>
      </c>
      <c r="X5587" s="88">
        <f>X5588</f>
        <v>0</v>
      </c>
      <c r="Z5587" s="88">
        <f>Z5588</f>
        <v>0</v>
      </c>
      <c r="AB5587" s="88">
        <f>AB5588</f>
        <v>0</v>
      </c>
      <c r="AD5587" s="88" t="e">
        <f>#REF!</f>
        <v>#REF!</v>
      </c>
      <c r="AF5587" s="88">
        <f>AF5588</f>
        <v>0</v>
      </c>
      <c r="AH5587" s="88" t="e">
        <f t="shared" si="1044"/>
        <v>#REF!</v>
      </c>
      <c r="AI5587" s="8"/>
      <c r="AJ5587" s="88">
        <f>AJ5588</f>
        <v>0</v>
      </c>
      <c r="AK5587" s="89"/>
      <c r="AL5587" s="88">
        <f t="shared" ref="AL5587:AP5589" si="1049">AL5588</f>
        <v>0</v>
      </c>
      <c r="AM5587" s="88"/>
      <c r="AN5587" s="88">
        <f t="shared" si="1049"/>
        <v>0</v>
      </c>
      <c r="AO5587" s="88"/>
      <c r="AP5587" s="88">
        <f t="shared" si="1049"/>
        <v>0</v>
      </c>
      <c r="AQ5587" s="88"/>
    </row>
    <row r="5588" spans="2:43" ht="18" hidden="1" customHeight="1" x14ac:dyDescent="0.2">
      <c r="B5588" s="4"/>
      <c r="C5588" s="117"/>
      <c r="D5588" s="117"/>
      <c r="E5588" s="117"/>
      <c r="F5588" s="48"/>
      <c r="G5588" s="11"/>
      <c r="H5588" s="117"/>
      <c r="I5588" s="124"/>
      <c r="J5588" s="124"/>
      <c r="K5588" s="144"/>
      <c r="L5588" s="11"/>
      <c r="M5588" s="143"/>
      <c r="N5588" s="42"/>
      <c r="O5588" s="128"/>
      <c r="P5588" s="129">
        <v>3</v>
      </c>
      <c r="Q5588" s="129"/>
      <c r="R5588" s="64"/>
      <c r="S5588" s="234"/>
      <c r="T5588" s="65" t="s">
        <v>54</v>
      </c>
      <c r="U5588" s="155"/>
      <c r="V5588" s="66">
        <f>V5589</f>
        <v>0</v>
      </c>
      <c r="X5588" s="66">
        <f>X5589</f>
        <v>0</v>
      </c>
      <c r="Z5588" s="66">
        <f>Z5589</f>
        <v>0</v>
      </c>
      <c r="AB5588" s="66">
        <f>AB5589</f>
        <v>0</v>
      </c>
      <c r="AD5588" s="66" t="e">
        <f>#REF!</f>
        <v>#REF!</v>
      </c>
      <c r="AF5588" s="66">
        <f>AF5589</f>
        <v>0</v>
      </c>
      <c r="AH5588" s="66" t="e">
        <f t="shared" ref="AH5588:AH5651" si="1050">AD5588+AF5588</f>
        <v>#REF!</v>
      </c>
      <c r="AI5588" s="89"/>
      <c r="AJ5588" s="66">
        <f>AJ5589</f>
        <v>0</v>
      </c>
      <c r="AK5588" s="67"/>
      <c r="AL5588" s="66">
        <f t="shared" si="1049"/>
        <v>0</v>
      </c>
      <c r="AM5588" s="66"/>
      <c r="AN5588" s="66">
        <f t="shared" si="1049"/>
        <v>0</v>
      </c>
      <c r="AO5588" s="66"/>
      <c r="AP5588" s="66">
        <f t="shared" si="1049"/>
        <v>0</v>
      </c>
      <c r="AQ5588" s="66"/>
    </row>
    <row r="5589" spans="2:43" ht="18" hidden="1" customHeight="1" x14ac:dyDescent="0.2">
      <c r="B5589" s="4"/>
      <c r="C5589" s="117"/>
      <c r="D5589" s="117"/>
      <c r="E5589" s="117"/>
      <c r="F5589" s="48"/>
      <c r="G5589" s="11"/>
      <c r="H5589" s="117"/>
      <c r="I5589" s="124"/>
      <c r="J5589" s="124"/>
      <c r="K5589" s="144"/>
      <c r="L5589" s="11"/>
      <c r="M5589" s="143"/>
      <c r="N5589" s="42"/>
      <c r="O5589" s="128"/>
      <c r="P5589" s="130"/>
      <c r="Q5589" s="131">
        <v>1</v>
      </c>
      <c r="R5589" s="68"/>
      <c r="S5589" s="35"/>
      <c r="T5589" s="69" t="s">
        <v>69</v>
      </c>
      <c r="U5589" s="92"/>
      <c r="V5589" s="70">
        <f>V5590</f>
        <v>0</v>
      </c>
      <c r="X5589" s="447">
        <f>X5590</f>
        <v>0</v>
      </c>
      <c r="Z5589" s="447">
        <f>Z5590</f>
        <v>0</v>
      </c>
      <c r="AB5589" s="447">
        <f>AB5590</f>
        <v>0</v>
      </c>
      <c r="AD5589" s="447" t="e">
        <f>#REF!</f>
        <v>#REF!</v>
      </c>
      <c r="AF5589" s="447">
        <f>AF5590</f>
        <v>0</v>
      </c>
      <c r="AH5589" s="447" t="e">
        <f t="shared" si="1050"/>
        <v>#REF!</v>
      </c>
      <c r="AI5589" s="67"/>
      <c r="AJ5589" s="447">
        <f>AJ5590</f>
        <v>0</v>
      </c>
      <c r="AK5589" s="71"/>
      <c r="AL5589" s="447">
        <f t="shared" si="1049"/>
        <v>0</v>
      </c>
      <c r="AM5589" s="447"/>
      <c r="AN5589" s="447">
        <f t="shared" si="1049"/>
        <v>0</v>
      </c>
      <c r="AO5589" s="447"/>
      <c r="AP5589" s="447">
        <f t="shared" si="1049"/>
        <v>0</v>
      </c>
      <c r="AQ5589" s="447"/>
    </row>
    <row r="5590" spans="2:43" ht="18" hidden="1" customHeight="1" x14ac:dyDescent="0.2">
      <c r="B5590" s="4"/>
      <c r="C5590" s="117"/>
      <c r="D5590" s="117"/>
      <c r="E5590" s="117"/>
      <c r="F5590" s="48"/>
      <c r="G5590" s="11"/>
      <c r="H5590" s="117"/>
      <c r="I5590" s="124"/>
      <c r="J5590" s="124"/>
      <c r="K5590" s="144"/>
      <c r="L5590" s="11"/>
      <c r="M5590" s="143"/>
      <c r="N5590" s="42"/>
      <c r="O5590" s="128"/>
      <c r="P5590" s="130"/>
      <c r="Q5590" s="130"/>
      <c r="R5590" s="72" t="s">
        <v>55</v>
      </c>
      <c r="S5590" s="181"/>
      <c r="T5590" s="73" t="s">
        <v>193</v>
      </c>
      <c r="V5590" s="74">
        <v>0</v>
      </c>
      <c r="X5590" s="74">
        <v>0</v>
      </c>
      <c r="Z5590" s="74">
        <v>0</v>
      </c>
      <c r="AB5590" s="74">
        <v>0</v>
      </c>
      <c r="AD5590" s="74">
        <v>0</v>
      </c>
      <c r="AF5590" s="74">
        <v>0</v>
      </c>
      <c r="AH5590" s="74">
        <f t="shared" si="1050"/>
        <v>0</v>
      </c>
      <c r="AI5590" s="446"/>
      <c r="AJ5590" s="74">
        <v>0</v>
      </c>
      <c r="AK5590" s="8"/>
      <c r="AL5590" s="74">
        <v>0</v>
      </c>
      <c r="AM5590" s="74"/>
      <c r="AN5590" s="74">
        <v>0</v>
      </c>
      <c r="AO5590" s="74"/>
      <c r="AP5590" s="74">
        <v>0</v>
      </c>
      <c r="AQ5590" s="74"/>
    </row>
    <row r="5591" spans="2:43" ht="18" hidden="1" customHeight="1" x14ac:dyDescent="0.2">
      <c r="B5591" s="4"/>
      <c r="C5591" s="117"/>
      <c r="D5591" s="117"/>
      <c r="E5591" s="117"/>
      <c r="F5591" s="48"/>
      <c r="G5591" s="11"/>
      <c r="H5591" s="117"/>
      <c r="I5591" s="124"/>
      <c r="J5591" s="124"/>
      <c r="K5591" s="144"/>
      <c r="L5591" s="11"/>
      <c r="M5591" s="143"/>
      <c r="N5591" s="42"/>
      <c r="O5591" s="128"/>
      <c r="P5591" s="130"/>
      <c r="Q5591" s="130"/>
      <c r="R5591" s="72"/>
      <c r="S5591" s="181"/>
      <c r="T5591" s="73"/>
      <c r="V5591" s="74"/>
      <c r="X5591" s="74"/>
      <c r="Z5591" s="74"/>
      <c r="AB5591" s="74"/>
      <c r="AD5591" s="74"/>
      <c r="AF5591" s="74"/>
      <c r="AH5591" s="74">
        <f t="shared" si="1050"/>
        <v>0</v>
      </c>
      <c r="AI5591" s="8"/>
      <c r="AJ5591" s="74"/>
      <c r="AK5591" s="8"/>
      <c r="AL5591" s="74"/>
      <c r="AM5591" s="74"/>
      <c r="AN5591" s="74"/>
      <c r="AO5591" s="74"/>
      <c r="AP5591" s="74"/>
      <c r="AQ5591" s="74"/>
    </row>
    <row r="5592" spans="2:43" ht="18" customHeight="1" x14ac:dyDescent="0.2">
      <c r="B5592" s="4"/>
      <c r="C5592" s="132"/>
      <c r="D5592" s="132"/>
      <c r="E5592" s="132">
        <v>6</v>
      </c>
      <c r="F5592" s="94"/>
      <c r="G5592" s="277"/>
      <c r="H5592" s="132"/>
      <c r="I5592" s="121"/>
      <c r="J5592" s="121"/>
      <c r="K5592" s="164"/>
      <c r="L5592" s="277"/>
      <c r="M5592" s="163"/>
      <c r="N5592" s="261"/>
      <c r="O5592" s="122"/>
      <c r="P5592" s="123"/>
      <c r="Q5592" s="123"/>
      <c r="R5592" s="233"/>
      <c r="S5592" s="256"/>
      <c r="T5592" s="50" t="s">
        <v>143</v>
      </c>
      <c r="U5592" s="76"/>
      <c r="V5592" s="51">
        <f>V5593+V5667+V5762+V6034+V5940</f>
        <v>9112000</v>
      </c>
      <c r="X5592" s="51">
        <f>X5593+X5667+X5762+X6034+X5940</f>
        <v>15181400</v>
      </c>
      <c r="Z5592" s="51">
        <f>Z5593+Z5667+Z5762+Z6034+Z5940</f>
        <v>18153110</v>
      </c>
      <c r="AB5592" s="51">
        <f>AB5593+AB5667+AB5762+AB6034+AB5940</f>
        <v>23995800</v>
      </c>
      <c r="AD5592" s="51" t="e">
        <f>AD5593+AD5667+AD5762+AD6034+AD5940</f>
        <v>#REF!</v>
      </c>
      <c r="AF5592" s="51">
        <f>AF5593+AF5667+AF5762+AF6034+AF5940</f>
        <v>1557500</v>
      </c>
      <c r="AH5592" s="51" t="e">
        <f t="shared" si="1050"/>
        <v>#REF!</v>
      </c>
      <c r="AI5592" s="8"/>
      <c r="AJ5592" s="51">
        <f>AJ5593+AJ5667+AJ5762+AJ6034+AJ5940</f>
        <v>8132470</v>
      </c>
      <c r="AK5592" s="5"/>
      <c r="AL5592" s="51">
        <f>AL5593+AL5667+AL5762+AL6034+AL5940</f>
        <v>39004590</v>
      </c>
      <c r="AM5592" s="51"/>
      <c r="AN5592" s="51">
        <f>AN5593+AN5667+AN5762+AN6034+AN5940</f>
        <v>42219920</v>
      </c>
      <c r="AO5592" s="51"/>
      <c r="AP5592" s="51">
        <f>AP5593+AP5667+AP5762+AP6034+AP5940</f>
        <v>42219920</v>
      </c>
      <c r="AQ5592" s="51"/>
    </row>
    <row r="5593" spans="2:43" ht="18" customHeight="1" x14ac:dyDescent="0.2">
      <c r="B5593" s="4"/>
      <c r="C5593" s="117"/>
      <c r="D5593" s="117"/>
      <c r="E5593" s="117"/>
      <c r="F5593" s="113">
        <v>0</v>
      </c>
      <c r="G5593" s="283"/>
      <c r="H5593" s="171"/>
      <c r="I5593" s="114"/>
      <c r="J5593" s="114"/>
      <c r="K5593" s="167"/>
      <c r="L5593" s="276"/>
      <c r="M5593" s="166"/>
      <c r="N5593" s="259"/>
      <c r="O5593" s="115"/>
      <c r="P5593" s="116"/>
      <c r="Q5593" s="116"/>
      <c r="R5593" s="52"/>
      <c r="S5593" s="247"/>
      <c r="T5593" s="53" t="s">
        <v>144</v>
      </c>
      <c r="U5593" s="240"/>
      <c r="V5593" s="54">
        <f>V5594</f>
        <v>1226500</v>
      </c>
      <c r="X5593" s="54">
        <f>X5594</f>
        <v>1518800</v>
      </c>
      <c r="Z5593" s="54">
        <f>Z5594</f>
        <v>1414820</v>
      </c>
      <c r="AB5593" s="54">
        <f>AB5594</f>
        <v>1492600</v>
      </c>
      <c r="AD5593" s="54" t="e">
        <f>AD5594</f>
        <v>#REF!</v>
      </c>
      <c r="AF5593" s="54">
        <f>AF5594</f>
        <v>10500</v>
      </c>
      <c r="AH5593" s="54" t="e">
        <f t="shared" si="1050"/>
        <v>#REF!</v>
      </c>
      <c r="AI5593" s="5"/>
      <c r="AJ5593" s="54">
        <f>AJ5594</f>
        <v>507220</v>
      </c>
      <c r="AK5593" s="55"/>
      <c r="AL5593" s="54">
        <f t="shared" ref="AL5593:AP5596" si="1051">AL5594</f>
        <v>2117690</v>
      </c>
      <c r="AM5593" s="54"/>
      <c r="AN5593" s="54">
        <f t="shared" si="1051"/>
        <v>2292290</v>
      </c>
      <c r="AO5593" s="54"/>
      <c r="AP5593" s="54">
        <f t="shared" si="1051"/>
        <v>2292290</v>
      </c>
      <c r="AQ5593" s="54"/>
    </row>
    <row r="5594" spans="2:43" ht="18" customHeight="1" x14ac:dyDescent="0.2">
      <c r="B5594" s="4"/>
      <c r="C5594" s="117"/>
      <c r="D5594" s="117"/>
      <c r="E5594" s="117"/>
      <c r="F5594" s="48"/>
      <c r="G5594" s="11"/>
      <c r="H5594" s="112" t="s">
        <v>33</v>
      </c>
      <c r="I5594" s="118"/>
      <c r="J5594" s="118"/>
      <c r="K5594" s="170"/>
      <c r="L5594" s="34"/>
      <c r="M5594" s="169"/>
      <c r="N5594" s="260"/>
      <c r="O5594" s="119"/>
      <c r="P5594" s="120"/>
      <c r="Q5594" s="120"/>
      <c r="R5594" s="56"/>
      <c r="S5594" s="248"/>
      <c r="T5594" s="57" t="s">
        <v>92</v>
      </c>
      <c r="U5594" s="236"/>
      <c r="V5594" s="58">
        <f>V5595</f>
        <v>1226500</v>
      </c>
      <c r="X5594" s="659">
        <f>X5595</f>
        <v>1518800</v>
      </c>
      <c r="Z5594" s="659">
        <f>Z5595</f>
        <v>1414820</v>
      </c>
      <c r="AB5594" s="659">
        <f>AB5595</f>
        <v>1492600</v>
      </c>
      <c r="AD5594" s="659" t="e">
        <f>AD5595</f>
        <v>#REF!</v>
      </c>
      <c r="AF5594" s="659">
        <f>AF5595</f>
        <v>10500</v>
      </c>
      <c r="AH5594" s="659" t="e">
        <f t="shared" si="1050"/>
        <v>#REF!</v>
      </c>
      <c r="AI5594" s="55"/>
      <c r="AJ5594" s="659">
        <f>AJ5595</f>
        <v>507220</v>
      </c>
      <c r="AK5594" s="59"/>
      <c r="AL5594" s="659">
        <f t="shared" si="1051"/>
        <v>2117690</v>
      </c>
      <c r="AM5594" s="659"/>
      <c r="AN5594" s="659">
        <f t="shared" si="1051"/>
        <v>2292290</v>
      </c>
      <c r="AO5594" s="659"/>
      <c r="AP5594" s="659">
        <f t="shared" si="1051"/>
        <v>2292290</v>
      </c>
      <c r="AQ5594" s="659"/>
    </row>
    <row r="5595" spans="2:43" ht="18" customHeight="1" x14ac:dyDescent="0.2">
      <c r="B5595" s="4"/>
      <c r="C5595" s="117"/>
      <c r="D5595" s="117"/>
      <c r="E5595" s="117"/>
      <c r="F5595" s="48"/>
      <c r="G5595" s="11"/>
      <c r="H5595" s="132"/>
      <c r="I5595" s="121">
        <v>4</v>
      </c>
      <c r="J5595" s="121"/>
      <c r="K5595" s="164"/>
      <c r="L5595" s="277"/>
      <c r="M5595" s="163"/>
      <c r="N5595" s="261"/>
      <c r="O5595" s="122"/>
      <c r="P5595" s="123"/>
      <c r="Q5595" s="123"/>
      <c r="R5595" s="49"/>
      <c r="S5595" s="18"/>
      <c r="T5595" s="50" t="s">
        <v>93</v>
      </c>
      <c r="U5595" s="76"/>
      <c r="V5595" s="51">
        <f>V5596</f>
        <v>1226500</v>
      </c>
      <c r="X5595" s="51">
        <f>X5596</f>
        <v>1518800</v>
      </c>
      <c r="Z5595" s="51">
        <f>Z5596</f>
        <v>1414820</v>
      </c>
      <c r="AB5595" s="51">
        <f>AB5596</f>
        <v>1492600</v>
      </c>
      <c r="AD5595" s="51" t="e">
        <f>AD5596</f>
        <v>#REF!</v>
      </c>
      <c r="AF5595" s="51">
        <f>AF5596</f>
        <v>10500</v>
      </c>
      <c r="AH5595" s="51" t="e">
        <f t="shared" si="1050"/>
        <v>#REF!</v>
      </c>
      <c r="AI5595" s="660"/>
      <c r="AJ5595" s="51">
        <f>AJ5596</f>
        <v>507220</v>
      </c>
      <c r="AK5595" s="5"/>
      <c r="AL5595" s="51">
        <f t="shared" si="1051"/>
        <v>2117690</v>
      </c>
      <c r="AM5595" s="51"/>
      <c r="AN5595" s="51">
        <f t="shared" si="1051"/>
        <v>2292290</v>
      </c>
      <c r="AO5595" s="51"/>
      <c r="AP5595" s="51">
        <f t="shared" si="1051"/>
        <v>2292290</v>
      </c>
      <c r="AQ5595" s="51"/>
    </row>
    <row r="5596" spans="2:43" ht="18" customHeight="1" x14ac:dyDescent="0.2">
      <c r="B5596" s="4"/>
      <c r="C5596" s="117"/>
      <c r="D5596" s="117"/>
      <c r="E5596" s="117"/>
      <c r="F5596" s="48"/>
      <c r="G5596" s="11"/>
      <c r="H5596" s="132"/>
      <c r="I5596" s="121"/>
      <c r="J5596" s="121">
        <v>2</v>
      </c>
      <c r="K5596" s="164"/>
      <c r="L5596" s="277"/>
      <c r="M5596" s="163"/>
      <c r="N5596" s="261"/>
      <c r="O5596" s="122"/>
      <c r="P5596" s="123"/>
      <c r="Q5596" s="123"/>
      <c r="R5596" s="49"/>
      <c r="S5596" s="18"/>
      <c r="T5596" s="50" t="s">
        <v>248</v>
      </c>
      <c r="U5596" s="76"/>
      <c r="V5596" s="51">
        <f>V5597</f>
        <v>1226500</v>
      </c>
      <c r="X5596" s="51">
        <f>X5597</f>
        <v>1518800</v>
      </c>
      <c r="Z5596" s="51">
        <f>Z5597</f>
        <v>1414820</v>
      </c>
      <c r="AB5596" s="51">
        <f>AB5597</f>
        <v>1492600</v>
      </c>
      <c r="AD5596" s="51" t="e">
        <f>AD5597</f>
        <v>#REF!</v>
      </c>
      <c r="AF5596" s="51">
        <f>AF5597</f>
        <v>10500</v>
      </c>
      <c r="AH5596" s="51" t="e">
        <f t="shared" si="1050"/>
        <v>#REF!</v>
      </c>
      <c r="AI5596" s="5"/>
      <c r="AJ5596" s="51">
        <f>AJ5597</f>
        <v>507220</v>
      </c>
      <c r="AK5596" s="5"/>
      <c r="AL5596" s="51">
        <f t="shared" si="1051"/>
        <v>2117690</v>
      </c>
      <c r="AM5596" s="51"/>
      <c r="AN5596" s="51">
        <f t="shared" si="1051"/>
        <v>2292290</v>
      </c>
      <c r="AO5596" s="51"/>
      <c r="AP5596" s="51">
        <f t="shared" si="1051"/>
        <v>2292290</v>
      </c>
      <c r="AQ5596" s="51"/>
    </row>
    <row r="5597" spans="2:43" ht="18" customHeight="1" x14ac:dyDescent="0.2">
      <c r="B5597" s="4"/>
      <c r="C5597" s="117"/>
      <c r="D5597" s="117"/>
      <c r="E5597" s="117"/>
      <c r="F5597" s="48"/>
      <c r="G5597" s="11"/>
      <c r="H5597" s="117"/>
      <c r="I5597" s="124"/>
      <c r="J5597" s="124"/>
      <c r="K5597" s="144"/>
      <c r="L5597" s="11"/>
      <c r="M5597" s="226">
        <v>2</v>
      </c>
      <c r="N5597" s="262"/>
      <c r="O5597" s="125"/>
      <c r="P5597" s="126"/>
      <c r="Q5597" s="126"/>
      <c r="R5597" s="60"/>
      <c r="S5597" s="249"/>
      <c r="T5597" s="61" t="s">
        <v>413</v>
      </c>
      <c r="U5597" s="241"/>
      <c r="V5597" s="62">
        <f>V5598+V5619+V5629+V5662</f>
        <v>1226500</v>
      </c>
      <c r="X5597" s="62">
        <f>X5598+X5619+X5629+X5662</f>
        <v>1518800</v>
      </c>
      <c r="Z5597" s="62">
        <f>Z5598+Z5619+Z5629+Z5662</f>
        <v>1414820</v>
      </c>
      <c r="AB5597" s="62">
        <f>AB5598+AB5619+AB5629+AB5662</f>
        <v>1492600</v>
      </c>
      <c r="AD5597" s="62" t="e">
        <f>AD5598+AD5619+AD5629+AD5662</f>
        <v>#REF!</v>
      </c>
      <c r="AF5597" s="62">
        <f>AF5598+AF5619+AF5629+AF5662</f>
        <v>10500</v>
      </c>
      <c r="AH5597" s="62" t="e">
        <f t="shared" si="1050"/>
        <v>#REF!</v>
      </c>
      <c r="AI5597" s="5"/>
      <c r="AJ5597" s="62">
        <f>AJ5598+AJ5619+AJ5629+AJ5662</f>
        <v>507220</v>
      </c>
      <c r="AK5597" s="63"/>
      <c r="AL5597" s="62">
        <f>AL5598+AL5619+AL5629+AL5662</f>
        <v>2117690</v>
      </c>
      <c r="AM5597" s="62"/>
      <c r="AN5597" s="62">
        <f>AN5598+AN5619+AN5629+AN5662</f>
        <v>2292290</v>
      </c>
      <c r="AO5597" s="62"/>
      <c r="AP5597" s="62">
        <f>AP5598+AP5619+AP5629+AP5662</f>
        <v>2292290</v>
      </c>
      <c r="AQ5597" s="62"/>
    </row>
    <row r="5598" spans="2:43" ht="18" customHeight="1" x14ac:dyDescent="0.2">
      <c r="B5598" s="4"/>
      <c r="C5598" s="117"/>
      <c r="D5598" s="117"/>
      <c r="E5598" s="117"/>
      <c r="F5598" s="48"/>
      <c r="G5598" s="11"/>
      <c r="H5598" s="117"/>
      <c r="I5598" s="124"/>
      <c r="J5598" s="124"/>
      <c r="K5598" s="144"/>
      <c r="L5598" s="11"/>
      <c r="M5598" s="143"/>
      <c r="N5598" s="42"/>
      <c r="O5598" s="127" t="s">
        <v>3</v>
      </c>
      <c r="P5598" s="123"/>
      <c r="Q5598" s="123"/>
      <c r="R5598" s="49"/>
      <c r="S5598" s="18"/>
      <c r="T5598" s="50" t="s">
        <v>7</v>
      </c>
      <c r="U5598" s="76"/>
      <c r="V5598" s="51">
        <f>V5599+V5615</f>
        <v>1026000</v>
      </c>
      <c r="X5598" s="51">
        <f>X5599+X5615</f>
        <v>1332200</v>
      </c>
      <c r="Z5598" s="51">
        <f>Z5599+Z5615</f>
        <v>1193000</v>
      </c>
      <c r="AB5598" s="51">
        <f>AB5599+AB5615</f>
        <v>1327100</v>
      </c>
      <c r="AD5598" s="51" t="e">
        <f>AD5599+AD5615</f>
        <v>#REF!</v>
      </c>
      <c r="AF5598" s="51">
        <f>AF5599+AF5615</f>
        <v>0</v>
      </c>
      <c r="AH5598" s="51" t="e">
        <f t="shared" si="1050"/>
        <v>#REF!</v>
      </c>
      <c r="AI5598" s="63"/>
      <c r="AJ5598" s="51">
        <f>AJ5599+AJ5615</f>
        <v>451240</v>
      </c>
      <c r="AK5598" s="5"/>
      <c r="AL5598" s="51">
        <f>AL5599+AL5615</f>
        <v>1905150</v>
      </c>
      <c r="AM5598" s="51"/>
      <c r="AN5598" s="51">
        <f>AN5599+AN5615</f>
        <v>2061550</v>
      </c>
      <c r="AO5598" s="51"/>
      <c r="AP5598" s="51">
        <f>AP5599+AP5615</f>
        <v>2061550</v>
      </c>
      <c r="AQ5598" s="51"/>
    </row>
    <row r="5599" spans="2:43" ht="18" customHeight="1" x14ac:dyDescent="0.2">
      <c r="B5599" s="4"/>
      <c r="C5599" s="117"/>
      <c r="D5599" s="117"/>
      <c r="E5599" s="117"/>
      <c r="F5599" s="48"/>
      <c r="G5599" s="11"/>
      <c r="H5599" s="117"/>
      <c r="I5599" s="124"/>
      <c r="J5599" s="124"/>
      <c r="K5599" s="144"/>
      <c r="L5599" s="11"/>
      <c r="M5599" s="143"/>
      <c r="N5599" s="42"/>
      <c r="O5599" s="128"/>
      <c r="P5599" s="129">
        <v>1</v>
      </c>
      <c r="Q5599" s="129"/>
      <c r="R5599" s="64"/>
      <c r="S5599" s="234"/>
      <c r="T5599" s="65" t="s">
        <v>8</v>
      </c>
      <c r="U5599" s="155"/>
      <c r="V5599" s="66">
        <f>V5600+V5603+V5606+V5608+V5611+V5613</f>
        <v>1015000</v>
      </c>
      <c r="X5599" s="66">
        <f>X5600+X5603+X5606+X5608+X5611+X5613</f>
        <v>1321600</v>
      </c>
      <c r="Z5599" s="66">
        <f>Z5600+Z5603+Z5606+Z5608+Z5611+Z5613</f>
        <v>1174000</v>
      </c>
      <c r="AB5599" s="66">
        <f>AB5600+AB5603+AB5606+AB5608+AB5611+AB5613</f>
        <v>1308400</v>
      </c>
      <c r="AD5599" s="66" t="e">
        <f>AD5600+AD5603+AD5606+AD5608+AD5611+AD5613</f>
        <v>#REF!</v>
      </c>
      <c r="AF5599" s="66">
        <f>AF5600+AF5603+AF5606+AF5608+AF5611+AF5613</f>
        <v>0</v>
      </c>
      <c r="AH5599" s="66" t="e">
        <f t="shared" si="1050"/>
        <v>#REF!</v>
      </c>
      <c r="AI5599" s="5"/>
      <c r="AJ5599" s="66">
        <f>AJ5600+AJ5603+AJ5606+AJ5608+AJ5611+AJ5613</f>
        <v>444880</v>
      </c>
      <c r="AK5599" s="67"/>
      <c r="AL5599" s="66">
        <f>AL5600+AL5603+AL5606+AL5608+AL5611+AL5613</f>
        <v>1864000</v>
      </c>
      <c r="AM5599" s="66"/>
      <c r="AN5599" s="66">
        <f>AN5600+AN5603+AN5606+AN5608+AN5611+AN5613</f>
        <v>2016900</v>
      </c>
      <c r="AO5599" s="66"/>
      <c r="AP5599" s="66">
        <f>AP5600+AP5603+AP5606+AP5608+AP5611+AP5613</f>
        <v>2016900</v>
      </c>
      <c r="AQ5599" s="66"/>
    </row>
    <row r="5600" spans="2:43" ht="18" customHeight="1" x14ac:dyDescent="0.2">
      <c r="B5600" s="4"/>
      <c r="C5600" s="117"/>
      <c r="D5600" s="117"/>
      <c r="E5600" s="117"/>
      <c r="F5600" s="48"/>
      <c r="G5600" s="11"/>
      <c r="H5600" s="117"/>
      <c r="I5600" s="124"/>
      <c r="J5600" s="124"/>
      <c r="K5600" s="144"/>
      <c r="L5600" s="11"/>
      <c r="M5600" s="143"/>
      <c r="N5600" s="42"/>
      <c r="O5600" s="128"/>
      <c r="P5600" s="130"/>
      <c r="Q5600" s="140">
        <v>1</v>
      </c>
      <c r="R5600" s="68"/>
      <c r="S5600" s="35"/>
      <c r="T5600" s="69" t="s">
        <v>9</v>
      </c>
      <c r="U5600" s="92"/>
      <c r="V5600" s="70">
        <f>V5601+V5602</f>
        <v>367000</v>
      </c>
      <c r="X5600" s="447">
        <f>X5601+X5602</f>
        <v>432500</v>
      </c>
      <c r="Z5600" s="447">
        <f>Z5601+Z5602</f>
        <v>494300</v>
      </c>
      <c r="AB5600" s="447">
        <f>AB5601+AB5602</f>
        <v>402000</v>
      </c>
      <c r="AD5600" s="447">
        <f>AD5601+AD5602</f>
        <v>459000</v>
      </c>
      <c r="AF5600" s="447">
        <f>AF5601+AF5602</f>
        <v>0</v>
      </c>
      <c r="AH5600" s="447">
        <f t="shared" si="1050"/>
        <v>459000</v>
      </c>
      <c r="AI5600" s="67"/>
      <c r="AJ5600" s="447">
        <f>AJ5601+AJ5602</f>
        <v>136680</v>
      </c>
      <c r="AK5600" s="71"/>
      <c r="AL5600" s="447">
        <f>AL5601+AL5602</f>
        <v>570750</v>
      </c>
      <c r="AM5600" s="447"/>
      <c r="AN5600" s="447">
        <f>AN5601+AN5602</f>
        <v>617550</v>
      </c>
      <c r="AO5600" s="447"/>
      <c r="AP5600" s="447">
        <f>AP5601+AP5602</f>
        <v>617550</v>
      </c>
      <c r="AQ5600" s="447"/>
    </row>
    <row r="5601" spans="2:43" ht="18" customHeight="1" x14ac:dyDescent="0.2">
      <c r="B5601" s="4"/>
      <c r="C5601" s="117"/>
      <c r="D5601" s="117"/>
      <c r="E5601" s="117"/>
      <c r="F5601" s="48"/>
      <c r="G5601" s="11"/>
      <c r="H5601" s="117"/>
      <c r="I5601" s="124"/>
      <c r="J5601" s="124"/>
      <c r="K5601" s="144"/>
      <c r="L5601" s="11"/>
      <c r="M5601" s="143"/>
      <c r="N5601" s="42"/>
      <c r="O5601" s="128"/>
      <c r="P5601" s="130"/>
      <c r="Q5601" s="130"/>
      <c r="R5601" s="72" t="s">
        <v>3</v>
      </c>
      <c r="S5601" s="181"/>
      <c r="T5601" s="73" t="s">
        <v>9</v>
      </c>
      <c r="V5601" s="74">
        <v>367000</v>
      </c>
      <c r="X5601" s="74">
        <v>432500</v>
      </c>
      <c r="Z5601" s="829">
        <v>494300</v>
      </c>
      <c r="AB5601" s="74">
        <v>402000</v>
      </c>
      <c r="AD5601" s="944">
        <v>459000</v>
      </c>
      <c r="AF5601" s="74">
        <v>0</v>
      </c>
      <c r="AH5601" s="74">
        <f t="shared" si="1050"/>
        <v>459000</v>
      </c>
      <c r="AI5601" s="446"/>
      <c r="AJ5601" s="74">
        <f t="shared" ref="AJ5601" si="1052">CEILING(AB5601*34/100,10)</f>
        <v>136680</v>
      </c>
      <c r="AK5601" s="8"/>
      <c r="AL5601" s="74">
        <v>570750</v>
      </c>
      <c r="AM5601" s="74"/>
      <c r="AN5601" s="74">
        <v>617550</v>
      </c>
      <c r="AO5601" s="74"/>
      <c r="AP5601" s="74">
        <v>617550</v>
      </c>
      <c r="AQ5601" s="74"/>
    </row>
    <row r="5602" spans="2:43" ht="18" hidden="1" customHeight="1" x14ac:dyDescent="0.2">
      <c r="B5602" s="4"/>
      <c r="C5602" s="117"/>
      <c r="D5602" s="117"/>
      <c r="E5602" s="117"/>
      <c r="F5602" s="48"/>
      <c r="G5602" s="11"/>
      <c r="H5602" s="117"/>
      <c r="I5602" s="124"/>
      <c r="J5602" s="124"/>
      <c r="K5602" s="144"/>
      <c r="L5602" s="11"/>
      <c r="M5602" s="143"/>
      <c r="N5602" s="42"/>
      <c r="O5602" s="128"/>
      <c r="P5602" s="130"/>
      <c r="Q5602" s="130"/>
      <c r="R5602" s="72"/>
      <c r="S5602" s="181"/>
      <c r="T5602" s="73"/>
      <c r="V5602" s="74"/>
      <c r="X5602" s="74"/>
      <c r="Z5602" s="74"/>
      <c r="AB5602" s="74"/>
      <c r="AD5602" s="74"/>
      <c r="AF5602" s="74"/>
      <c r="AH5602" s="74">
        <f t="shared" si="1050"/>
        <v>0</v>
      </c>
      <c r="AI5602" s="8"/>
      <c r="AJ5602" s="74"/>
      <c r="AK5602" s="8"/>
      <c r="AL5602" s="74"/>
      <c r="AM5602" s="74"/>
      <c r="AN5602" s="74"/>
      <c r="AO5602" s="74"/>
      <c r="AP5602" s="74"/>
      <c r="AQ5602" s="74"/>
    </row>
    <row r="5603" spans="2:43" ht="18" customHeight="1" x14ac:dyDescent="0.2">
      <c r="B5603" s="4"/>
      <c r="C5603" s="117"/>
      <c r="D5603" s="117"/>
      <c r="E5603" s="117"/>
      <c r="F5603" s="48"/>
      <c r="G5603" s="11"/>
      <c r="H5603" s="117"/>
      <c r="I5603" s="124"/>
      <c r="J5603" s="124"/>
      <c r="K5603" s="144"/>
      <c r="L5603" s="11"/>
      <c r="M5603" s="143"/>
      <c r="N5603" s="42"/>
      <c r="O5603" s="128"/>
      <c r="P5603" s="130"/>
      <c r="Q5603" s="131">
        <v>2</v>
      </c>
      <c r="R5603" s="68"/>
      <c r="S5603" s="35"/>
      <c r="T5603" s="69" t="s">
        <v>11</v>
      </c>
      <c r="U5603" s="92"/>
      <c r="V5603" s="70">
        <f>V5604+V5605</f>
        <v>259000</v>
      </c>
      <c r="X5603" s="447">
        <f>X5604+X5605</f>
        <v>306700</v>
      </c>
      <c r="Z5603" s="447">
        <f>Z5604+Z5605</f>
        <v>271900</v>
      </c>
      <c r="AB5603" s="447">
        <f>AB5604+AB5605</f>
        <v>472900</v>
      </c>
      <c r="AD5603" s="447">
        <f>AD5604+AD5605</f>
        <v>456500</v>
      </c>
      <c r="AF5603" s="447">
        <f>AF5604+AF5605</f>
        <v>0</v>
      </c>
      <c r="AH5603" s="447">
        <f t="shared" si="1050"/>
        <v>456500</v>
      </c>
      <c r="AI5603" s="8"/>
      <c r="AJ5603" s="447">
        <f>AJ5604+AJ5605</f>
        <v>160790</v>
      </c>
      <c r="AK5603" s="71"/>
      <c r="AL5603" s="447">
        <f>AL5604+AL5605</f>
        <v>596250</v>
      </c>
      <c r="AM5603" s="447"/>
      <c r="AN5603" s="447">
        <f>AN5604+AN5605</f>
        <v>645200</v>
      </c>
      <c r="AO5603" s="447"/>
      <c r="AP5603" s="447">
        <f>AP5604+AP5605</f>
        <v>645200</v>
      </c>
      <c r="AQ5603" s="447"/>
    </row>
    <row r="5604" spans="2:43" ht="18" customHeight="1" x14ac:dyDescent="0.2">
      <c r="B5604" s="4"/>
      <c r="C5604" s="117"/>
      <c r="D5604" s="117"/>
      <c r="E5604" s="117"/>
      <c r="F5604" s="48"/>
      <c r="G5604" s="11"/>
      <c r="H5604" s="117"/>
      <c r="I5604" s="124"/>
      <c r="J5604" s="124"/>
      <c r="K5604" s="144"/>
      <c r="L5604" s="11"/>
      <c r="M5604" s="143"/>
      <c r="N5604" s="42"/>
      <c r="O5604" s="128"/>
      <c r="P5604" s="130"/>
      <c r="Q5604" s="130"/>
      <c r="R5604" s="72" t="s">
        <v>3</v>
      </c>
      <c r="S5604" s="181"/>
      <c r="T5604" s="73" t="s">
        <v>11</v>
      </c>
      <c r="V5604" s="74">
        <v>259000</v>
      </c>
      <c r="X5604" s="74">
        <v>306700</v>
      </c>
      <c r="Z5604" s="829">
        <v>271900</v>
      </c>
      <c r="AB5604" s="74">
        <v>472900</v>
      </c>
      <c r="AD5604" s="944">
        <v>456500</v>
      </c>
      <c r="AF5604" s="74">
        <v>0</v>
      </c>
      <c r="AH5604" s="74">
        <f t="shared" si="1050"/>
        <v>456500</v>
      </c>
      <c r="AI5604" s="446"/>
      <c r="AJ5604" s="74">
        <f t="shared" ref="AJ5604" si="1053">CEILING(AB5604*34/100,10)</f>
        <v>160790</v>
      </c>
      <c r="AK5604" s="8"/>
      <c r="AL5604" s="74">
        <v>596250</v>
      </c>
      <c r="AM5604" s="74"/>
      <c r="AN5604" s="74">
        <v>645200</v>
      </c>
      <c r="AO5604" s="74"/>
      <c r="AP5604" s="74">
        <v>645200</v>
      </c>
      <c r="AQ5604" s="74"/>
    </row>
    <row r="5605" spans="2:43" ht="18" hidden="1" customHeight="1" x14ac:dyDescent="0.2">
      <c r="B5605" s="4"/>
      <c r="C5605" s="117"/>
      <c r="D5605" s="117"/>
      <c r="E5605" s="117"/>
      <c r="F5605" s="48"/>
      <c r="G5605" s="11"/>
      <c r="H5605" s="117"/>
      <c r="I5605" s="124"/>
      <c r="J5605" s="124"/>
      <c r="K5605" s="144"/>
      <c r="L5605" s="11"/>
      <c r="M5605" s="143"/>
      <c r="N5605" s="42"/>
      <c r="O5605" s="128"/>
      <c r="P5605" s="130"/>
      <c r="Q5605" s="130"/>
      <c r="R5605" s="72"/>
      <c r="S5605" s="181"/>
      <c r="T5605" s="73"/>
      <c r="V5605" s="74"/>
      <c r="X5605" s="74"/>
      <c r="Z5605" s="74"/>
      <c r="AB5605" s="74"/>
      <c r="AD5605" s="74"/>
      <c r="AF5605" s="74"/>
      <c r="AH5605" s="74">
        <f t="shared" si="1050"/>
        <v>0</v>
      </c>
      <c r="AI5605" s="8"/>
      <c r="AJ5605" s="74"/>
      <c r="AK5605" s="8"/>
      <c r="AL5605" s="74"/>
      <c r="AM5605" s="74"/>
      <c r="AN5605" s="74"/>
      <c r="AO5605" s="74"/>
      <c r="AP5605" s="74"/>
      <c r="AQ5605" s="74"/>
    </row>
    <row r="5606" spans="2:43" ht="18" customHeight="1" x14ac:dyDescent="0.2">
      <c r="B5606" s="4"/>
      <c r="C5606" s="117"/>
      <c r="D5606" s="117"/>
      <c r="E5606" s="117"/>
      <c r="F5606" s="48"/>
      <c r="G5606" s="11"/>
      <c r="H5606" s="117"/>
      <c r="I5606" s="124"/>
      <c r="J5606" s="124"/>
      <c r="K5606" s="144"/>
      <c r="L5606" s="11"/>
      <c r="M5606" s="143"/>
      <c r="N5606" s="42"/>
      <c r="O5606" s="128"/>
      <c r="P5606" s="130"/>
      <c r="Q5606" s="131">
        <v>3</v>
      </c>
      <c r="R5606" s="84"/>
      <c r="S5606" s="250"/>
      <c r="T5606" s="69" t="s">
        <v>12</v>
      </c>
      <c r="U5606" s="92"/>
      <c r="V5606" s="70">
        <f>V5607</f>
        <v>262000</v>
      </c>
      <c r="X5606" s="447">
        <f>X5607</f>
        <v>419600</v>
      </c>
      <c r="Z5606" s="447">
        <f>Z5607</f>
        <v>264000</v>
      </c>
      <c r="AB5606" s="447">
        <f>AB5607</f>
        <v>266400</v>
      </c>
      <c r="AD5606" s="447">
        <f>AD5607</f>
        <v>471000</v>
      </c>
      <c r="AF5606" s="447">
        <f>AF5607</f>
        <v>0</v>
      </c>
      <c r="AH5606" s="447">
        <f t="shared" si="1050"/>
        <v>471000</v>
      </c>
      <c r="AI5606" s="8"/>
      <c r="AJ5606" s="447">
        <f>AJ5607</f>
        <v>90580</v>
      </c>
      <c r="AK5606" s="71"/>
      <c r="AL5606" s="447">
        <f>AL5607</f>
        <v>463550</v>
      </c>
      <c r="AM5606" s="447"/>
      <c r="AN5606" s="447">
        <f>AN5607</f>
        <v>501600</v>
      </c>
      <c r="AO5606" s="447"/>
      <c r="AP5606" s="447">
        <f>AP5607</f>
        <v>501600</v>
      </c>
      <c r="AQ5606" s="447"/>
    </row>
    <row r="5607" spans="2:43" ht="18" customHeight="1" x14ac:dyDescent="0.2">
      <c r="B5607" s="4"/>
      <c r="C5607" s="117"/>
      <c r="D5607" s="117"/>
      <c r="E5607" s="117"/>
      <c r="F5607" s="48"/>
      <c r="G5607" s="11"/>
      <c r="H5607" s="117"/>
      <c r="I5607" s="124"/>
      <c r="J5607" s="124"/>
      <c r="K5607" s="144"/>
      <c r="L5607" s="11"/>
      <c r="M5607" s="143"/>
      <c r="N5607" s="42"/>
      <c r="O5607" s="128"/>
      <c r="P5607" s="130"/>
      <c r="Q5607" s="130"/>
      <c r="R5607" s="72" t="s">
        <v>3</v>
      </c>
      <c r="S5607" s="181"/>
      <c r="T5607" s="73" t="s">
        <v>12</v>
      </c>
      <c r="V5607" s="74">
        <v>262000</v>
      </c>
      <c r="X5607" s="74">
        <v>419600</v>
      </c>
      <c r="Z5607" s="829">
        <v>264000</v>
      </c>
      <c r="AB5607" s="74">
        <v>266400</v>
      </c>
      <c r="AD5607" s="944">
        <v>471000</v>
      </c>
      <c r="AF5607" s="74">
        <v>0</v>
      </c>
      <c r="AH5607" s="74">
        <f t="shared" si="1050"/>
        <v>471000</v>
      </c>
      <c r="AI5607" s="446"/>
      <c r="AJ5607" s="74">
        <f t="shared" ref="AJ5607" si="1054">CEILING(AB5607*34/100,10)</f>
        <v>90580</v>
      </c>
      <c r="AK5607" s="8"/>
      <c r="AL5607" s="74">
        <v>463550</v>
      </c>
      <c r="AM5607" s="74"/>
      <c r="AN5607" s="74">
        <v>501600</v>
      </c>
      <c r="AO5607" s="74"/>
      <c r="AP5607" s="74">
        <v>501600</v>
      </c>
      <c r="AQ5607" s="74"/>
    </row>
    <row r="5608" spans="2:43" ht="18" customHeight="1" x14ac:dyDescent="0.2">
      <c r="B5608" s="4"/>
      <c r="C5608" s="117"/>
      <c r="D5608" s="117"/>
      <c r="E5608" s="117"/>
      <c r="F5608" s="48"/>
      <c r="G5608" s="11"/>
      <c r="H5608" s="117"/>
      <c r="I5608" s="124"/>
      <c r="J5608" s="124"/>
      <c r="K5608" s="144"/>
      <c r="L5608" s="11"/>
      <c r="M5608" s="143"/>
      <c r="N5608" s="42"/>
      <c r="O5608" s="128"/>
      <c r="P5608" s="130"/>
      <c r="Q5608" s="131">
        <v>4</v>
      </c>
      <c r="R5608" s="68"/>
      <c r="S5608" s="35"/>
      <c r="T5608" s="69" t="s">
        <v>13</v>
      </c>
      <c r="U5608" s="92"/>
      <c r="V5608" s="70">
        <f>V5609+V5610</f>
        <v>13000</v>
      </c>
      <c r="X5608" s="447">
        <f>X5609+X5610</f>
        <v>18300</v>
      </c>
      <c r="Z5608" s="447">
        <f>Z5609+Z5610</f>
        <v>15400</v>
      </c>
      <c r="AB5608" s="447">
        <f>AB5609+AB5610</f>
        <v>16300</v>
      </c>
      <c r="AD5608" s="447">
        <f>AD5609+AD5610</f>
        <v>24900</v>
      </c>
      <c r="AF5608" s="447">
        <f>AF5609+AF5610</f>
        <v>0</v>
      </c>
      <c r="AH5608" s="447">
        <f t="shared" si="1050"/>
        <v>24900</v>
      </c>
      <c r="AI5608" s="8"/>
      <c r="AJ5608" s="447">
        <f>AJ5609+AJ5610</f>
        <v>5550</v>
      </c>
      <c r="AK5608" s="71"/>
      <c r="AL5608" s="447">
        <f>AL5609+AL5610</f>
        <v>18000</v>
      </c>
      <c r="AM5608" s="447"/>
      <c r="AN5608" s="447">
        <f>AN5609+AN5610</f>
        <v>19450</v>
      </c>
      <c r="AO5608" s="447"/>
      <c r="AP5608" s="447">
        <f>AP5609+AP5610</f>
        <v>19450</v>
      </c>
      <c r="AQ5608" s="447"/>
    </row>
    <row r="5609" spans="2:43" ht="18" customHeight="1" x14ac:dyDescent="0.2">
      <c r="B5609" s="4"/>
      <c r="C5609" s="117"/>
      <c r="D5609" s="117"/>
      <c r="E5609" s="117"/>
      <c r="F5609" s="48"/>
      <c r="G5609" s="11"/>
      <c r="H5609" s="117"/>
      <c r="I5609" s="124"/>
      <c r="J5609" s="124"/>
      <c r="K5609" s="144"/>
      <c r="L5609" s="11"/>
      <c r="M5609" s="143"/>
      <c r="N5609" s="42"/>
      <c r="O5609" s="128"/>
      <c r="P5609" s="130"/>
      <c r="Q5609" s="130"/>
      <c r="R5609" s="72" t="s">
        <v>3</v>
      </c>
      <c r="S5609" s="181"/>
      <c r="T5609" s="73" t="s">
        <v>13</v>
      </c>
      <c r="V5609" s="74">
        <v>13000</v>
      </c>
      <c r="X5609" s="74">
        <v>18300</v>
      </c>
      <c r="Z5609" s="829">
        <v>15400</v>
      </c>
      <c r="AB5609" s="74">
        <v>16300</v>
      </c>
      <c r="AD5609" s="944">
        <v>24900</v>
      </c>
      <c r="AF5609" s="74">
        <v>0</v>
      </c>
      <c r="AH5609" s="74">
        <f t="shared" si="1050"/>
        <v>24900</v>
      </c>
      <c r="AI5609" s="446"/>
      <c r="AJ5609" s="74">
        <f t="shared" ref="AJ5609" si="1055">CEILING(AB5609*34/100,10)</f>
        <v>5550</v>
      </c>
      <c r="AK5609" s="8"/>
      <c r="AL5609" s="74">
        <v>18000</v>
      </c>
      <c r="AM5609" s="74"/>
      <c r="AN5609" s="74">
        <v>19450</v>
      </c>
      <c r="AO5609" s="74"/>
      <c r="AP5609" s="74">
        <v>19450</v>
      </c>
      <c r="AQ5609" s="74"/>
    </row>
    <row r="5610" spans="2:43" ht="18" hidden="1" customHeight="1" x14ac:dyDescent="0.2">
      <c r="B5610" s="4"/>
      <c r="C5610" s="117"/>
      <c r="D5610" s="117"/>
      <c r="E5610" s="117"/>
      <c r="F5610" s="48"/>
      <c r="G5610" s="11"/>
      <c r="H5610" s="117"/>
      <c r="I5610" s="124"/>
      <c r="J5610" s="124"/>
      <c r="K5610" s="144"/>
      <c r="L5610" s="11"/>
      <c r="M5610" s="143"/>
      <c r="N5610" s="42"/>
      <c r="O5610" s="128"/>
      <c r="P5610" s="130"/>
      <c r="Q5610" s="130"/>
      <c r="R5610" s="72"/>
      <c r="S5610" s="181"/>
      <c r="T5610" s="73"/>
      <c r="V5610" s="74"/>
      <c r="X5610" s="74"/>
      <c r="Z5610" s="74"/>
      <c r="AB5610" s="74"/>
      <c r="AD5610" s="74"/>
      <c r="AF5610" s="74"/>
      <c r="AH5610" s="74">
        <f t="shared" si="1050"/>
        <v>0</v>
      </c>
      <c r="AI5610" s="8"/>
      <c r="AJ5610" s="74"/>
      <c r="AK5610" s="8"/>
      <c r="AL5610" s="74"/>
      <c r="AM5610" s="74"/>
      <c r="AN5610" s="74"/>
      <c r="AO5610" s="74"/>
      <c r="AP5610" s="74"/>
      <c r="AQ5610" s="74"/>
    </row>
    <row r="5611" spans="2:43" ht="18" customHeight="1" x14ac:dyDescent="0.2">
      <c r="B5611" s="4"/>
      <c r="C5611" s="117"/>
      <c r="D5611" s="117"/>
      <c r="E5611" s="117"/>
      <c r="F5611" s="48"/>
      <c r="G5611" s="11"/>
      <c r="H5611" s="117"/>
      <c r="I5611" s="124"/>
      <c r="J5611" s="124"/>
      <c r="K5611" s="144"/>
      <c r="L5611" s="11"/>
      <c r="M5611" s="143"/>
      <c r="N5611" s="42"/>
      <c r="O5611" s="128"/>
      <c r="P5611" s="130"/>
      <c r="Q5611" s="140" t="s">
        <v>173</v>
      </c>
      <c r="R5611" s="84"/>
      <c r="S5611" s="250"/>
      <c r="T5611" s="69" t="s">
        <v>204</v>
      </c>
      <c r="U5611" s="92"/>
      <c r="V5611" s="70">
        <f>V5612</f>
        <v>114000</v>
      </c>
      <c r="X5611" s="447">
        <f>X5612</f>
        <v>144500</v>
      </c>
      <c r="Z5611" s="447">
        <f>Z5612</f>
        <v>128400</v>
      </c>
      <c r="AB5611" s="447">
        <f>AB5612</f>
        <v>150800</v>
      </c>
      <c r="AD5611" s="447">
        <f>AD5612</f>
        <v>21500</v>
      </c>
      <c r="AF5611" s="447">
        <f>AF5612</f>
        <v>0</v>
      </c>
      <c r="AH5611" s="447">
        <f t="shared" si="1050"/>
        <v>21500</v>
      </c>
      <c r="AI5611" s="8"/>
      <c r="AJ5611" s="447">
        <f>AJ5612</f>
        <v>51280</v>
      </c>
      <c r="AK5611" s="71"/>
      <c r="AL5611" s="447">
        <f>AL5612</f>
        <v>215450</v>
      </c>
      <c r="AM5611" s="447"/>
      <c r="AN5611" s="447">
        <f>AN5612</f>
        <v>233100</v>
      </c>
      <c r="AO5611" s="447"/>
      <c r="AP5611" s="447">
        <f>AP5612</f>
        <v>233100</v>
      </c>
      <c r="AQ5611" s="447"/>
    </row>
    <row r="5612" spans="2:43" ht="18" customHeight="1" x14ac:dyDescent="0.2">
      <c r="B5612" s="4"/>
      <c r="C5612" s="117"/>
      <c r="D5612" s="117"/>
      <c r="E5612" s="117"/>
      <c r="F5612" s="48"/>
      <c r="G5612" s="11"/>
      <c r="H5612" s="117"/>
      <c r="I5612" s="124"/>
      <c r="J5612" s="124"/>
      <c r="K5612" s="144"/>
      <c r="L5612" s="11"/>
      <c r="M5612" s="143"/>
      <c r="N5612" s="42"/>
      <c r="O5612" s="128"/>
      <c r="P5612" s="130"/>
      <c r="Q5612" s="130"/>
      <c r="R5612" s="72" t="s">
        <v>3</v>
      </c>
      <c r="S5612" s="181"/>
      <c r="T5612" s="73" t="s">
        <v>204</v>
      </c>
      <c r="V5612" s="74">
        <v>114000</v>
      </c>
      <c r="X5612" s="74">
        <v>144500</v>
      </c>
      <c r="Z5612" s="829">
        <v>128400</v>
      </c>
      <c r="AB5612" s="74">
        <v>150800</v>
      </c>
      <c r="AD5612" s="944">
        <v>21500</v>
      </c>
      <c r="AF5612" s="74">
        <v>0</v>
      </c>
      <c r="AH5612" s="74">
        <f t="shared" si="1050"/>
        <v>21500</v>
      </c>
      <c r="AI5612" s="446"/>
      <c r="AJ5612" s="74">
        <f t="shared" ref="AJ5612" si="1056">CEILING(AB5612*34/100,10)</f>
        <v>51280</v>
      </c>
      <c r="AK5612" s="8"/>
      <c r="AL5612" s="74">
        <v>215450</v>
      </c>
      <c r="AM5612" s="74"/>
      <c r="AN5612" s="74">
        <v>233100</v>
      </c>
      <c r="AO5612" s="74"/>
      <c r="AP5612" s="74">
        <v>233100</v>
      </c>
      <c r="AQ5612" s="74"/>
    </row>
    <row r="5613" spans="2:43" ht="18" hidden="1" customHeight="1" x14ac:dyDescent="0.2">
      <c r="B5613" s="4"/>
      <c r="C5613" s="117"/>
      <c r="D5613" s="117"/>
      <c r="E5613" s="117"/>
      <c r="F5613" s="48"/>
      <c r="G5613" s="11"/>
      <c r="H5613" s="117"/>
      <c r="I5613" s="142"/>
      <c r="J5613" s="143"/>
      <c r="K5613" s="144"/>
      <c r="L5613" s="11"/>
      <c r="M5613" s="143"/>
      <c r="N5613" s="42"/>
      <c r="O5613" s="128"/>
      <c r="P5613" s="130"/>
      <c r="Q5613" s="131">
        <v>6</v>
      </c>
      <c r="R5613" s="68"/>
      <c r="S5613" s="35"/>
      <c r="T5613" s="69" t="s">
        <v>375</v>
      </c>
      <c r="U5613" s="92"/>
      <c r="V5613" s="70">
        <f>V5614</f>
        <v>0</v>
      </c>
      <c r="X5613" s="447">
        <f>X5614</f>
        <v>0</v>
      </c>
      <c r="Z5613" s="447">
        <f>Z5614</f>
        <v>0</v>
      </c>
      <c r="AB5613" s="447">
        <f>AB5614</f>
        <v>0</v>
      </c>
      <c r="AD5613" s="447" t="e">
        <f>#REF!</f>
        <v>#REF!</v>
      </c>
      <c r="AF5613" s="447">
        <f>AF5614</f>
        <v>0</v>
      </c>
      <c r="AH5613" s="447" t="e">
        <f t="shared" si="1050"/>
        <v>#REF!</v>
      </c>
      <c r="AI5613" s="8"/>
      <c r="AJ5613" s="447">
        <f>AJ5614</f>
        <v>0</v>
      </c>
      <c r="AK5613" s="71"/>
      <c r="AL5613" s="447">
        <f>AL5614</f>
        <v>0</v>
      </c>
      <c r="AM5613" s="447"/>
      <c r="AN5613" s="447">
        <f>AN5614</f>
        <v>0</v>
      </c>
      <c r="AO5613" s="447"/>
      <c r="AP5613" s="447">
        <f>AP5614</f>
        <v>0</v>
      </c>
      <c r="AQ5613" s="447"/>
    </row>
    <row r="5614" spans="2:43" ht="18" hidden="1" customHeight="1" x14ac:dyDescent="0.2">
      <c r="B5614" s="4"/>
      <c r="C5614" s="117"/>
      <c r="D5614" s="117"/>
      <c r="E5614" s="117"/>
      <c r="F5614" s="48"/>
      <c r="G5614" s="11"/>
      <c r="H5614" s="117"/>
      <c r="I5614" s="142"/>
      <c r="J5614" s="143"/>
      <c r="K5614" s="144"/>
      <c r="L5614" s="11"/>
      <c r="M5614" s="143"/>
      <c r="N5614" s="42"/>
      <c r="O5614" s="128"/>
      <c r="P5614" s="130"/>
      <c r="Q5614" s="130"/>
      <c r="R5614" s="72" t="s">
        <v>3</v>
      </c>
      <c r="S5614" s="181"/>
      <c r="T5614" s="73" t="s">
        <v>375</v>
      </c>
      <c r="V5614" s="74">
        <v>0</v>
      </c>
      <c r="X5614" s="74">
        <v>0</v>
      </c>
      <c r="Z5614" s="74">
        <v>0</v>
      </c>
      <c r="AB5614" s="74">
        <v>0</v>
      </c>
      <c r="AD5614" s="74">
        <v>0</v>
      </c>
      <c r="AF5614" s="74">
        <v>0</v>
      </c>
      <c r="AH5614" s="74">
        <f t="shared" si="1050"/>
        <v>0</v>
      </c>
      <c r="AI5614" s="446"/>
      <c r="AJ5614" s="74">
        <v>0</v>
      </c>
      <c r="AK5614" s="8"/>
      <c r="AL5614" s="74">
        <v>0</v>
      </c>
      <c r="AM5614" s="74"/>
      <c r="AN5614" s="74">
        <v>0</v>
      </c>
      <c r="AO5614" s="74"/>
      <c r="AP5614" s="74">
        <v>0</v>
      </c>
      <c r="AQ5614" s="74"/>
    </row>
    <row r="5615" spans="2:43" ht="18" customHeight="1" x14ac:dyDescent="0.2">
      <c r="B5615" s="4"/>
      <c r="C5615" s="117"/>
      <c r="D5615" s="117"/>
      <c r="E5615" s="117"/>
      <c r="F5615" s="48"/>
      <c r="G5615" s="11"/>
      <c r="H5615" s="117"/>
      <c r="I5615" s="124"/>
      <c r="J5615" s="124"/>
      <c r="K5615" s="144"/>
      <c r="L5615" s="11"/>
      <c r="M5615" s="143"/>
      <c r="N5615" s="42"/>
      <c r="O5615" s="128"/>
      <c r="P5615" s="129">
        <v>4</v>
      </c>
      <c r="Q5615" s="129"/>
      <c r="R5615" s="64"/>
      <c r="S5615" s="234"/>
      <c r="T5615" s="65" t="s">
        <v>376</v>
      </c>
      <c r="U5615" s="155"/>
      <c r="V5615" s="66">
        <f>V5616</f>
        <v>11000</v>
      </c>
      <c r="X5615" s="66">
        <f>X5616</f>
        <v>10600</v>
      </c>
      <c r="Z5615" s="66">
        <f>Z5616</f>
        <v>19000</v>
      </c>
      <c r="AB5615" s="66">
        <f>AB5616</f>
        <v>18700</v>
      </c>
      <c r="AD5615" s="66">
        <f>AD5616</f>
        <v>5600</v>
      </c>
      <c r="AF5615" s="66">
        <f>AF5616</f>
        <v>0</v>
      </c>
      <c r="AH5615" s="66">
        <f t="shared" si="1050"/>
        <v>5600</v>
      </c>
      <c r="AI5615" s="8"/>
      <c r="AJ5615" s="66">
        <f>AJ5616</f>
        <v>6360</v>
      </c>
      <c r="AK5615" s="67"/>
      <c r="AL5615" s="66">
        <f>AL5616</f>
        <v>41150</v>
      </c>
      <c r="AM5615" s="66"/>
      <c r="AN5615" s="66">
        <f>AN5616</f>
        <v>44650</v>
      </c>
      <c r="AO5615" s="66"/>
      <c r="AP5615" s="66">
        <f>AP5616</f>
        <v>44650</v>
      </c>
      <c r="AQ5615" s="66"/>
    </row>
    <row r="5616" spans="2:43" ht="18" customHeight="1" x14ac:dyDescent="0.2">
      <c r="B5616" s="4"/>
      <c r="C5616" s="117"/>
      <c r="D5616" s="117"/>
      <c r="E5616" s="117"/>
      <c r="F5616" s="48"/>
      <c r="G5616" s="11"/>
      <c r="H5616" s="117"/>
      <c r="I5616" s="124"/>
      <c r="J5616" s="124"/>
      <c r="K5616" s="144"/>
      <c r="L5616" s="11"/>
      <c r="M5616" s="143"/>
      <c r="N5616" s="42"/>
      <c r="O5616" s="128"/>
      <c r="P5616" s="130"/>
      <c r="Q5616" s="131">
        <v>1</v>
      </c>
      <c r="R5616" s="84"/>
      <c r="S5616" s="250"/>
      <c r="T5616" s="69" t="s">
        <v>76</v>
      </c>
      <c r="U5616" s="92"/>
      <c r="V5616" s="70">
        <f>V5617+V5618</f>
        <v>11000</v>
      </c>
      <c r="X5616" s="447">
        <f>X5617+X5618</f>
        <v>10600</v>
      </c>
      <c r="Z5616" s="447">
        <f>Z5617+Z5618</f>
        <v>19000</v>
      </c>
      <c r="AB5616" s="447">
        <f>AB5617+AB5618</f>
        <v>18700</v>
      </c>
      <c r="AD5616" s="447">
        <f>AD5617+AD5618</f>
        <v>5600</v>
      </c>
      <c r="AF5616" s="447">
        <f>AF5617+AF5618</f>
        <v>0</v>
      </c>
      <c r="AH5616" s="447">
        <f t="shared" si="1050"/>
        <v>5600</v>
      </c>
      <c r="AI5616" s="67"/>
      <c r="AJ5616" s="447">
        <f>AJ5617+AJ5618</f>
        <v>6360</v>
      </c>
      <c r="AK5616" s="71"/>
      <c r="AL5616" s="447">
        <f>AL5617+AL5618</f>
        <v>41150</v>
      </c>
      <c r="AM5616" s="447"/>
      <c r="AN5616" s="447">
        <f>AN5617+AN5618</f>
        <v>44650</v>
      </c>
      <c r="AO5616" s="447"/>
      <c r="AP5616" s="447">
        <f>AP5617+AP5618</f>
        <v>44650</v>
      </c>
      <c r="AQ5616" s="447"/>
    </row>
    <row r="5617" spans="2:43" ht="18" hidden="1" customHeight="1" x14ac:dyDescent="0.2">
      <c r="B5617" s="4"/>
      <c r="C5617" s="117"/>
      <c r="D5617" s="117"/>
      <c r="E5617" s="117"/>
      <c r="F5617" s="48"/>
      <c r="G5617" s="11"/>
      <c r="H5617" s="117"/>
      <c r="I5617" s="124"/>
      <c r="J5617" s="124"/>
      <c r="K5617" s="144"/>
      <c r="L5617" s="11"/>
      <c r="M5617" s="143"/>
      <c r="N5617" s="42"/>
      <c r="O5617" s="128"/>
      <c r="P5617" s="130"/>
      <c r="Q5617" s="130"/>
      <c r="R5617" s="72" t="s">
        <v>14</v>
      </c>
      <c r="S5617" s="181"/>
      <c r="T5617" s="73" t="s">
        <v>377</v>
      </c>
      <c r="V5617" s="74">
        <v>0</v>
      </c>
      <c r="X5617" s="74">
        <v>0</v>
      </c>
      <c r="Z5617" s="74">
        <v>0</v>
      </c>
      <c r="AB5617" s="74">
        <v>0</v>
      </c>
      <c r="AD5617" s="74">
        <v>0</v>
      </c>
      <c r="AF5617" s="74">
        <v>0</v>
      </c>
      <c r="AH5617" s="74">
        <f t="shared" si="1050"/>
        <v>0</v>
      </c>
      <c r="AI5617" s="446"/>
      <c r="AJ5617" s="74">
        <v>0</v>
      </c>
      <c r="AK5617" s="8"/>
      <c r="AL5617" s="74">
        <v>0</v>
      </c>
      <c r="AM5617" s="74"/>
      <c r="AN5617" s="74">
        <v>0</v>
      </c>
      <c r="AO5617" s="74"/>
      <c r="AP5617" s="74">
        <v>0</v>
      </c>
      <c r="AQ5617" s="74"/>
    </row>
    <row r="5618" spans="2:43" ht="18" customHeight="1" x14ac:dyDescent="0.2">
      <c r="B5618" s="4"/>
      <c r="C5618" s="117"/>
      <c r="D5618" s="117"/>
      <c r="E5618" s="117"/>
      <c r="F5618" s="48"/>
      <c r="G5618" s="11"/>
      <c r="H5618" s="117"/>
      <c r="I5618" s="124"/>
      <c r="J5618" s="124"/>
      <c r="K5618" s="144"/>
      <c r="L5618" s="11"/>
      <c r="M5618" s="143"/>
      <c r="N5618" s="42"/>
      <c r="O5618" s="128"/>
      <c r="P5618" s="130"/>
      <c r="Q5618" s="130"/>
      <c r="R5618" s="72">
        <v>90</v>
      </c>
      <c r="S5618" s="181"/>
      <c r="T5618" s="73" t="s">
        <v>500</v>
      </c>
      <c r="V5618" s="74">
        <v>11000</v>
      </c>
      <c r="X5618" s="74">
        <v>10600</v>
      </c>
      <c r="Z5618" s="829">
        <v>19000</v>
      </c>
      <c r="AB5618" s="74">
        <v>18700</v>
      </c>
      <c r="AD5618" s="944">
        <v>5600</v>
      </c>
      <c r="AF5618" s="74">
        <v>0</v>
      </c>
      <c r="AH5618" s="74">
        <f t="shared" si="1050"/>
        <v>5600</v>
      </c>
      <c r="AI5618" s="8"/>
      <c r="AJ5618" s="74">
        <f t="shared" ref="AJ5618" si="1057">CEILING(AB5618*34/100,10)</f>
        <v>6360</v>
      </c>
      <c r="AK5618" s="8"/>
      <c r="AL5618" s="74">
        <v>41150</v>
      </c>
      <c r="AM5618" s="74"/>
      <c r="AN5618" s="74">
        <v>44650</v>
      </c>
      <c r="AO5618" s="74"/>
      <c r="AP5618" s="74">
        <v>44650</v>
      </c>
      <c r="AQ5618" s="74"/>
    </row>
    <row r="5619" spans="2:43" ht="18" customHeight="1" x14ac:dyDescent="0.2">
      <c r="B5619" s="4"/>
      <c r="C5619" s="117"/>
      <c r="D5619" s="117"/>
      <c r="E5619" s="117"/>
      <c r="F5619" s="48"/>
      <c r="G5619" s="11"/>
      <c r="H5619" s="117"/>
      <c r="I5619" s="124"/>
      <c r="J5619" s="124"/>
      <c r="K5619" s="144"/>
      <c r="L5619" s="11"/>
      <c r="M5619" s="143"/>
      <c r="N5619" s="42"/>
      <c r="O5619" s="127" t="s">
        <v>0</v>
      </c>
      <c r="P5619" s="123"/>
      <c r="Q5619" s="123"/>
      <c r="R5619" s="49"/>
      <c r="S5619" s="18"/>
      <c r="T5619" s="50" t="s">
        <v>60</v>
      </c>
      <c r="U5619" s="76"/>
      <c r="V5619" s="51">
        <f>V5620+V5625</f>
        <v>183500</v>
      </c>
      <c r="X5619" s="51">
        <f>X5620+X5625</f>
        <v>169600</v>
      </c>
      <c r="Z5619" s="51">
        <f>Z5620+Z5625</f>
        <v>208900</v>
      </c>
      <c r="AB5619" s="51">
        <f>AB5620+AB5625</f>
        <v>160800</v>
      </c>
      <c r="AD5619" s="51">
        <f>AD5620+AD5625</f>
        <v>173700</v>
      </c>
      <c r="AF5619" s="51">
        <f>AF5620+AF5625</f>
        <v>0</v>
      </c>
      <c r="AH5619" s="51">
        <f t="shared" si="1050"/>
        <v>173700</v>
      </c>
      <c r="AI5619" s="8"/>
      <c r="AJ5619" s="51">
        <f>AJ5620+AJ5625</f>
        <v>54680</v>
      </c>
      <c r="AK5619" s="5"/>
      <c r="AL5619" s="51">
        <f>AL5620+AL5625</f>
        <v>192200</v>
      </c>
      <c r="AM5619" s="51"/>
      <c r="AN5619" s="51">
        <f>AN5620+AN5625</f>
        <v>208050</v>
      </c>
      <c r="AO5619" s="51"/>
      <c r="AP5619" s="51">
        <f>AP5620+AP5625</f>
        <v>208050</v>
      </c>
      <c r="AQ5619" s="51"/>
    </row>
    <row r="5620" spans="2:43" ht="18" customHeight="1" x14ac:dyDescent="0.2">
      <c r="B5620" s="4"/>
      <c r="C5620" s="117"/>
      <c r="D5620" s="117"/>
      <c r="E5620" s="117"/>
      <c r="F5620" s="48"/>
      <c r="G5620" s="11"/>
      <c r="H5620" s="117"/>
      <c r="I5620" s="124"/>
      <c r="J5620" s="124"/>
      <c r="K5620" s="144"/>
      <c r="L5620" s="11"/>
      <c r="M5620" s="143"/>
      <c r="N5620" s="42"/>
      <c r="O5620" s="128"/>
      <c r="P5620" s="129">
        <v>1</v>
      </c>
      <c r="Q5620" s="129"/>
      <c r="R5620" s="64"/>
      <c r="S5620" s="234"/>
      <c r="T5620" s="65" t="s">
        <v>8</v>
      </c>
      <c r="U5620" s="155"/>
      <c r="V5620" s="66">
        <f>V5621</f>
        <v>181000</v>
      </c>
      <c r="X5620" s="66">
        <f>X5621</f>
        <v>167700</v>
      </c>
      <c r="Z5620" s="66">
        <f>Z5621</f>
        <v>205100</v>
      </c>
      <c r="AB5620" s="66">
        <f>AB5621</f>
        <v>157500</v>
      </c>
      <c r="AD5620" s="66">
        <f>AD5621</f>
        <v>172500</v>
      </c>
      <c r="AF5620" s="66">
        <f>AF5621</f>
        <v>0</v>
      </c>
      <c r="AH5620" s="66">
        <f t="shared" si="1050"/>
        <v>172500</v>
      </c>
      <c r="AI5620" s="5"/>
      <c r="AJ5620" s="66">
        <f>AJ5621</f>
        <v>53550</v>
      </c>
      <c r="AK5620" s="67"/>
      <c r="AL5620" s="66">
        <f>AL5621</f>
        <v>188850</v>
      </c>
      <c r="AM5620" s="66"/>
      <c r="AN5620" s="66">
        <f>AN5621</f>
        <v>204350</v>
      </c>
      <c r="AO5620" s="66"/>
      <c r="AP5620" s="66">
        <f>AP5621</f>
        <v>204350</v>
      </c>
      <c r="AQ5620" s="66"/>
    </row>
    <row r="5621" spans="2:43" ht="18" customHeight="1" x14ac:dyDescent="0.2">
      <c r="B5621" s="4"/>
      <c r="C5621" s="117"/>
      <c r="D5621" s="117"/>
      <c r="E5621" s="117"/>
      <c r="F5621" s="48"/>
      <c r="G5621" s="11"/>
      <c r="H5621" s="117"/>
      <c r="I5621" s="124"/>
      <c r="J5621" s="124"/>
      <c r="K5621" s="144"/>
      <c r="L5621" s="11"/>
      <c r="M5621" s="143"/>
      <c r="N5621" s="42"/>
      <c r="O5621" s="128"/>
      <c r="P5621" s="130"/>
      <c r="Q5621" s="131">
        <v>6</v>
      </c>
      <c r="R5621" s="72"/>
      <c r="S5621" s="181"/>
      <c r="T5621" s="69" t="s">
        <v>62</v>
      </c>
      <c r="U5621" s="92"/>
      <c r="V5621" s="70">
        <f>SUM(V5622:V5624)</f>
        <v>181000</v>
      </c>
      <c r="X5621" s="447">
        <f>SUM(X5622:X5624)</f>
        <v>167700</v>
      </c>
      <c r="Z5621" s="447">
        <f>SUM(Z5622:Z5624)</f>
        <v>205100</v>
      </c>
      <c r="AB5621" s="447">
        <f>SUM(AB5622:AB5624)</f>
        <v>157500</v>
      </c>
      <c r="AD5621" s="447">
        <f>SUM(AD5622:AD5624)</f>
        <v>172500</v>
      </c>
      <c r="AF5621" s="447">
        <f>SUM(AF5622:AF5624)</f>
        <v>0</v>
      </c>
      <c r="AH5621" s="447">
        <f t="shared" si="1050"/>
        <v>172500</v>
      </c>
      <c r="AI5621" s="67"/>
      <c r="AJ5621" s="447">
        <f>SUM(AJ5622:AJ5624)</f>
        <v>53550</v>
      </c>
      <c r="AK5621" s="71"/>
      <c r="AL5621" s="447">
        <f>SUM(AL5622:AL5624)</f>
        <v>188850</v>
      </c>
      <c r="AM5621" s="447"/>
      <c r="AN5621" s="447">
        <f>SUM(AN5622:AN5624)</f>
        <v>204350</v>
      </c>
      <c r="AO5621" s="447"/>
      <c r="AP5621" s="447">
        <f>SUM(AP5622:AP5624)</f>
        <v>204350</v>
      </c>
      <c r="AQ5621" s="447"/>
    </row>
    <row r="5622" spans="2:43" ht="18" customHeight="1" x14ac:dyDescent="0.2">
      <c r="B5622" s="4"/>
      <c r="C5622" s="117"/>
      <c r="D5622" s="117"/>
      <c r="E5622" s="117"/>
      <c r="F5622" s="48"/>
      <c r="G5622" s="11"/>
      <c r="H5622" s="117"/>
      <c r="I5622" s="124"/>
      <c r="J5622" s="124"/>
      <c r="K5622" s="144"/>
      <c r="L5622" s="11"/>
      <c r="M5622" s="143"/>
      <c r="N5622" s="42"/>
      <c r="O5622" s="128"/>
      <c r="P5622" s="130"/>
      <c r="Q5622" s="131"/>
      <c r="R5622" s="72">
        <v>1</v>
      </c>
      <c r="S5622" s="181"/>
      <c r="T5622" s="73" t="s">
        <v>430</v>
      </c>
      <c r="V5622" s="74">
        <v>113000</v>
      </c>
      <c r="X5622" s="74">
        <v>104400</v>
      </c>
      <c r="Z5622" s="829">
        <v>128000</v>
      </c>
      <c r="AB5622" s="74">
        <v>99500</v>
      </c>
      <c r="AD5622" s="944">
        <v>107200</v>
      </c>
      <c r="AF5622" s="74">
        <v>0</v>
      </c>
      <c r="AH5622" s="74">
        <f t="shared" si="1050"/>
        <v>107200</v>
      </c>
      <c r="AI5622" s="446"/>
      <c r="AJ5622" s="74">
        <f t="shared" ref="AJ5622:AJ5623" si="1058">CEILING(AB5622*34/100,10)</f>
        <v>33830</v>
      </c>
      <c r="AK5622" s="8"/>
      <c r="AL5622" s="74">
        <v>120850</v>
      </c>
      <c r="AM5622" s="74"/>
      <c r="AN5622" s="74">
        <v>130750</v>
      </c>
      <c r="AO5622" s="74"/>
      <c r="AP5622" s="74">
        <v>130750</v>
      </c>
      <c r="AQ5622" s="74"/>
    </row>
    <row r="5623" spans="2:43" ht="18" customHeight="1" x14ac:dyDescent="0.2">
      <c r="B5623" s="4"/>
      <c r="C5623" s="117"/>
      <c r="D5623" s="117"/>
      <c r="E5623" s="117"/>
      <c r="F5623" s="48"/>
      <c r="G5623" s="11"/>
      <c r="H5623" s="117"/>
      <c r="I5623" s="124"/>
      <c r="J5623" s="124"/>
      <c r="K5623" s="144"/>
      <c r="L5623" s="11"/>
      <c r="M5623" s="143"/>
      <c r="N5623" s="42"/>
      <c r="O5623" s="128"/>
      <c r="P5623" s="130"/>
      <c r="Q5623" s="131"/>
      <c r="R5623" s="72">
        <v>2</v>
      </c>
      <c r="S5623" s="181"/>
      <c r="T5623" s="73" t="s">
        <v>386</v>
      </c>
      <c r="V5623" s="74">
        <v>68000</v>
      </c>
      <c r="X5623" s="74">
        <v>63300</v>
      </c>
      <c r="Z5623" s="829">
        <v>77100</v>
      </c>
      <c r="AB5623" s="74">
        <v>58000</v>
      </c>
      <c r="AD5623" s="944">
        <v>65300</v>
      </c>
      <c r="AF5623" s="74">
        <v>0</v>
      </c>
      <c r="AH5623" s="74">
        <f t="shared" si="1050"/>
        <v>65300</v>
      </c>
      <c r="AI5623" s="8"/>
      <c r="AJ5623" s="74">
        <f t="shared" si="1058"/>
        <v>19720</v>
      </c>
      <c r="AK5623" s="8"/>
      <c r="AL5623" s="74">
        <v>68000</v>
      </c>
      <c r="AM5623" s="74"/>
      <c r="AN5623" s="74">
        <v>73600</v>
      </c>
      <c r="AO5623" s="74"/>
      <c r="AP5623" s="74">
        <v>73600</v>
      </c>
      <c r="AQ5623" s="74"/>
    </row>
    <row r="5624" spans="2:43" ht="18" hidden="1" customHeight="1" x14ac:dyDescent="0.2">
      <c r="B5624" s="4"/>
      <c r="C5624" s="117"/>
      <c r="D5624" s="117"/>
      <c r="E5624" s="117"/>
      <c r="F5624" s="48"/>
      <c r="G5624" s="11"/>
      <c r="H5624" s="117"/>
      <c r="I5624" s="124"/>
      <c r="J5624" s="124"/>
      <c r="K5624" s="144"/>
      <c r="L5624" s="11"/>
      <c r="M5624" s="143"/>
      <c r="N5624" s="42"/>
      <c r="O5624" s="128"/>
      <c r="P5624" s="130"/>
      <c r="Q5624" s="131"/>
      <c r="R5624" s="72">
        <v>8</v>
      </c>
      <c r="S5624" s="181"/>
      <c r="T5624" s="73" t="s">
        <v>463</v>
      </c>
      <c r="V5624" s="74">
        <v>0</v>
      </c>
      <c r="X5624" s="74">
        <v>0</v>
      </c>
      <c r="Z5624" s="74">
        <v>0</v>
      </c>
      <c r="AB5624" s="74">
        <v>0</v>
      </c>
      <c r="AD5624" s="74">
        <v>0</v>
      </c>
      <c r="AF5624" s="74">
        <v>0</v>
      </c>
      <c r="AH5624" s="74">
        <f t="shared" si="1050"/>
        <v>0</v>
      </c>
      <c r="AI5624" s="8"/>
      <c r="AJ5624" s="74">
        <v>0</v>
      </c>
      <c r="AK5624" s="8"/>
      <c r="AL5624" s="74">
        <v>0</v>
      </c>
      <c r="AM5624" s="74"/>
      <c r="AN5624" s="74">
        <v>0</v>
      </c>
      <c r="AO5624" s="74"/>
      <c r="AP5624" s="74">
        <v>0</v>
      </c>
      <c r="AQ5624" s="74"/>
    </row>
    <row r="5625" spans="2:43" ht="18.75" customHeight="1" x14ac:dyDescent="0.2">
      <c r="B5625" s="4"/>
      <c r="C5625" s="117"/>
      <c r="D5625" s="117"/>
      <c r="E5625" s="117"/>
      <c r="F5625" s="48"/>
      <c r="G5625" s="11"/>
      <c r="H5625" s="117"/>
      <c r="I5625" s="124"/>
      <c r="J5625" s="124"/>
      <c r="K5625" s="144"/>
      <c r="L5625" s="11"/>
      <c r="M5625" s="143"/>
      <c r="N5625" s="42"/>
      <c r="O5625" s="128"/>
      <c r="P5625" s="129">
        <v>4</v>
      </c>
      <c r="Q5625" s="129"/>
      <c r="R5625" s="64"/>
      <c r="S5625" s="234"/>
      <c r="T5625" s="65" t="s">
        <v>376</v>
      </c>
      <c r="U5625" s="155"/>
      <c r="V5625" s="66">
        <f>V5626</f>
        <v>2500</v>
      </c>
      <c r="X5625" s="66">
        <f>X5626</f>
        <v>1900</v>
      </c>
      <c r="Z5625" s="66">
        <f>Z5626</f>
        <v>3800</v>
      </c>
      <c r="AB5625" s="66">
        <f>AB5626</f>
        <v>3300</v>
      </c>
      <c r="AD5625" s="66">
        <f>AD5626</f>
        <v>1200</v>
      </c>
      <c r="AF5625" s="66">
        <f>AF5626</f>
        <v>0</v>
      </c>
      <c r="AH5625" s="66">
        <f t="shared" si="1050"/>
        <v>1200</v>
      </c>
      <c r="AI5625" s="8"/>
      <c r="AJ5625" s="66">
        <f>AJ5626</f>
        <v>1130</v>
      </c>
      <c r="AK5625" s="67"/>
      <c r="AL5625" s="66">
        <f>AL5626</f>
        <v>3350</v>
      </c>
      <c r="AM5625" s="66"/>
      <c r="AN5625" s="66">
        <f>AN5626</f>
        <v>3700</v>
      </c>
      <c r="AO5625" s="66"/>
      <c r="AP5625" s="66">
        <f>AP5626</f>
        <v>3700</v>
      </c>
      <c r="AQ5625" s="66"/>
    </row>
    <row r="5626" spans="2:43" ht="18" customHeight="1" x14ac:dyDescent="0.2">
      <c r="B5626" s="4"/>
      <c r="C5626" s="117"/>
      <c r="D5626" s="117"/>
      <c r="E5626" s="117"/>
      <c r="F5626" s="48"/>
      <c r="G5626" s="11"/>
      <c r="H5626" s="117"/>
      <c r="I5626" s="124"/>
      <c r="J5626" s="124"/>
      <c r="K5626" s="144"/>
      <c r="L5626" s="11"/>
      <c r="M5626" s="143"/>
      <c r="N5626" s="42"/>
      <c r="O5626" s="128"/>
      <c r="P5626" s="130"/>
      <c r="Q5626" s="131">
        <v>6</v>
      </c>
      <c r="R5626" s="72"/>
      <c r="S5626" s="181"/>
      <c r="T5626" s="69" t="s">
        <v>62</v>
      </c>
      <c r="U5626" s="92"/>
      <c r="V5626" s="70">
        <f>SUM(V5627:V5628)</f>
        <v>2500</v>
      </c>
      <c r="X5626" s="447">
        <f>SUM(X5627:X5628)</f>
        <v>1900</v>
      </c>
      <c r="Z5626" s="447">
        <f>SUM(Z5627:Z5628)</f>
        <v>3800</v>
      </c>
      <c r="AB5626" s="447">
        <f>SUM(AB5627:AB5628)</f>
        <v>3300</v>
      </c>
      <c r="AD5626" s="447">
        <f>SUM(AD5627:AD5628)</f>
        <v>1200</v>
      </c>
      <c r="AF5626" s="447">
        <f>SUM(AF5627:AF5628)</f>
        <v>0</v>
      </c>
      <c r="AH5626" s="447">
        <f t="shared" si="1050"/>
        <v>1200</v>
      </c>
      <c r="AI5626" s="67"/>
      <c r="AJ5626" s="447">
        <f>SUM(AJ5627:AJ5628)</f>
        <v>1130</v>
      </c>
      <c r="AK5626" s="71"/>
      <c r="AL5626" s="447">
        <f>SUM(AL5627:AL5628)</f>
        <v>3350</v>
      </c>
      <c r="AM5626" s="447"/>
      <c r="AN5626" s="447">
        <f>SUM(AN5627:AN5628)</f>
        <v>3700</v>
      </c>
      <c r="AO5626" s="447"/>
      <c r="AP5626" s="447">
        <f>SUM(AP5627:AP5628)</f>
        <v>3700</v>
      </c>
      <c r="AQ5626" s="447"/>
    </row>
    <row r="5627" spans="2:43" ht="18" customHeight="1" x14ac:dyDescent="0.2">
      <c r="B5627" s="4"/>
      <c r="C5627" s="117"/>
      <c r="D5627" s="117"/>
      <c r="E5627" s="117"/>
      <c r="F5627" s="48"/>
      <c r="G5627" s="11"/>
      <c r="H5627" s="117"/>
      <c r="I5627" s="124"/>
      <c r="J5627" s="124"/>
      <c r="K5627" s="144"/>
      <c r="L5627" s="11"/>
      <c r="M5627" s="143"/>
      <c r="N5627" s="42"/>
      <c r="O5627" s="128"/>
      <c r="P5627" s="130"/>
      <c r="Q5627" s="131"/>
      <c r="R5627" s="72">
        <v>1</v>
      </c>
      <c r="S5627" s="181"/>
      <c r="T5627" s="73" t="s">
        <v>433</v>
      </c>
      <c r="V5627" s="74">
        <v>2500</v>
      </c>
      <c r="X5627" s="74">
        <v>1100</v>
      </c>
      <c r="Z5627" s="829">
        <v>3800</v>
      </c>
      <c r="AB5627" s="74">
        <v>3300</v>
      </c>
      <c r="AD5627" s="952">
        <v>700</v>
      </c>
      <c r="AF5627" s="74">
        <v>0</v>
      </c>
      <c r="AH5627" s="74">
        <f t="shared" si="1050"/>
        <v>700</v>
      </c>
      <c r="AI5627" s="446"/>
      <c r="AJ5627" s="74">
        <f t="shared" ref="AJ5627:AJ5628" si="1059">CEILING(AB5627*34/100,10)</f>
        <v>1130</v>
      </c>
      <c r="AK5627" s="8"/>
      <c r="AL5627" s="74">
        <v>3350</v>
      </c>
      <c r="AM5627" s="74"/>
      <c r="AN5627" s="74">
        <v>3700</v>
      </c>
      <c r="AO5627" s="74"/>
      <c r="AP5627" s="74">
        <v>3700</v>
      </c>
      <c r="AQ5627" s="74"/>
    </row>
    <row r="5628" spans="2:43" ht="18" hidden="1" customHeight="1" x14ac:dyDescent="0.2">
      <c r="B5628" s="4"/>
      <c r="C5628" s="117"/>
      <c r="D5628" s="117"/>
      <c r="E5628" s="117"/>
      <c r="F5628" s="48"/>
      <c r="G5628" s="11"/>
      <c r="H5628" s="117"/>
      <c r="I5628" s="124"/>
      <c r="J5628" s="124"/>
      <c r="K5628" s="144"/>
      <c r="L5628" s="11"/>
      <c r="M5628" s="143"/>
      <c r="N5628" s="42"/>
      <c r="O5628" s="128"/>
      <c r="P5628" s="130"/>
      <c r="Q5628" s="131"/>
      <c r="R5628" s="72">
        <v>2</v>
      </c>
      <c r="S5628" s="181"/>
      <c r="T5628" s="73" t="s">
        <v>434</v>
      </c>
      <c r="V5628" s="74">
        <v>0</v>
      </c>
      <c r="X5628" s="74">
        <v>800</v>
      </c>
      <c r="Z5628" s="74">
        <v>0</v>
      </c>
      <c r="AB5628" s="74">
        <v>0</v>
      </c>
      <c r="AD5628" s="952">
        <v>500</v>
      </c>
      <c r="AF5628" s="74">
        <v>0</v>
      </c>
      <c r="AH5628" s="74">
        <f t="shared" si="1050"/>
        <v>500</v>
      </c>
      <c r="AI5628" s="8"/>
      <c r="AJ5628" s="74">
        <f t="shared" si="1059"/>
        <v>0</v>
      </c>
      <c r="AK5628" s="8"/>
      <c r="AL5628" s="74">
        <v>0</v>
      </c>
      <c r="AM5628" s="74"/>
      <c r="AN5628" s="74">
        <v>0</v>
      </c>
      <c r="AO5628" s="74"/>
      <c r="AP5628" s="74">
        <v>0</v>
      </c>
      <c r="AQ5628" s="74"/>
    </row>
    <row r="5629" spans="2:43" ht="18" customHeight="1" x14ac:dyDescent="0.2">
      <c r="B5629" s="4"/>
      <c r="C5629" s="117"/>
      <c r="D5629" s="117"/>
      <c r="E5629" s="117"/>
      <c r="F5629" s="48"/>
      <c r="G5629" s="11"/>
      <c r="H5629" s="117"/>
      <c r="I5629" s="124"/>
      <c r="J5629" s="124"/>
      <c r="K5629" s="144"/>
      <c r="L5629" s="11"/>
      <c r="M5629" s="143"/>
      <c r="N5629" s="42"/>
      <c r="O5629" s="127" t="s">
        <v>18</v>
      </c>
      <c r="P5629" s="123"/>
      <c r="Q5629" s="123"/>
      <c r="R5629" s="49"/>
      <c r="S5629" s="18"/>
      <c r="T5629" s="50" t="s">
        <v>190</v>
      </c>
      <c r="U5629" s="76"/>
      <c r="V5629" s="51">
        <f>V5630+V5644+V5651+V5654+V5657</f>
        <v>17000</v>
      </c>
      <c r="X5629" s="51">
        <f>X5630+X5644+X5651+X5654+X5657</f>
        <v>17000</v>
      </c>
      <c r="Z5629" s="51">
        <f>Z5630+Z5644+Z5651+Z5654+Z5657</f>
        <v>12920</v>
      </c>
      <c r="AB5629" s="51">
        <f>AB5630+AB5644+AB5651+AB5654+AB5657</f>
        <v>4700</v>
      </c>
      <c r="AD5629" s="51" t="e">
        <f>AD5630+AD5644+AD5651+AD5654+AD5657</f>
        <v>#REF!</v>
      </c>
      <c r="AF5629" s="51">
        <f>AF5630+AF5644+AF5651+AF5654+AF5657</f>
        <v>10500</v>
      </c>
      <c r="AH5629" s="51" t="e">
        <f t="shared" si="1050"/>
        <v>#REF!</v>
      </c>
      <c r="AI5629" s="8"/>
      <c r="AJ5629" s="51">
        <f>AJ5630+AJ5644+AJ5651+AJ5654+AJ5657</f>
        <v>1300</v>
      </c>
      <c r="AK5629" s="5"/>
      <c r="AL5629" s="51">
        <f>AL5630+AL5644+AL5651+AL5654+AL5657</f>
        <v>20340</v>
      </c>
      <c r="AM5629" s="51"/>
      <c r="AN5629" s="51">
        <f>AN5630+AN5644+AN5651+AN5654+AN5657</f>
        <v>22690</v>
      </c>
      <c r="AO5629" s="51"/>
      <c r="AP5629" s="51">
        <f>AP5630+AP5644+AP5651+AP5654+AP5657</f>
        <v>22690</v>
      </c>
      <c r="AQ5629" s="51"/>
    </row>
    <row r="5630" spans="2:43" ht="18" customHeight="1" x14ac:dyDescent="0.2">
      <c r="B5630" s="4"/>
      <c r="C5630" s="117"/>
      <c r="D5630" s="117"/>
      <c r="E5630" s="117"/>
      <c r="F5630" s="48"/>
      <c r="G5630" s="11"/>
      <c r="H5630" s="117"/>
      <c r="I5630" s="124"/>
      <c r="J5630" s="124"/>
      <c r="K5630" s="144"/>
      <c r="L5630" s="11"/>
      <c r="M5630" s="143"/>
      <c r="N5630" s="42"/>
      <c r="O5630" s="128"/>
      <c r="P5630" s="129">
        <v>2</v>
      </c>
      <c r="Q5630" s="129"/>
      <c r="R5630" s="64"/>
      <c r="S5630" s="234"/>
      <c r="T5630" s="65" t="s">
        <v>195</v>
      </c>
      <c r="U5630" s="155"/>
      <c r="V5630" s="66">
        <f>V5631+V5634+V5637+V5640+V5642</f>
        <v>6000</v>
      </c>
      <c r="X5630" s="66">
        <f>X5631+X5634+X5637+X5640+X5642</f>
        <v>6000</v>
      </c>
      <c r="Z5630" s="66">
        <f>Z5631+Z5634+Z5637+Z5640+Z5642</f>
        <v>3520</v>
      </c>
      <c r="AB5630" s="66">
        <f>AB5631+AB5634+AB5637+AB5640+AB5642</f>
        <v>3500</v>
      </c>
      <c r="AD5630" s="66" t="e">
        <f>AD5631+AD5634+AD5637+AD5640+AD5642</f>
        <v>#REF!</v>
      </c>
      <c r="AF5630" s="66">
        <f>AF5631+AF5634+AF5637+AF5640+AF5642</f>
        <v>500</v>
      </c>
      <c r="AH5630" s="66" t="e">
        <f t="shared" si="1050"/>
        <v>#REF!</v>
      </c>
      <c r="AI5630" s="5"/>
      <c r="AJ5630" s="66">
        <f>AJ5631+AJ5634+AJ5637+AJ5640+AJ5642</f>
        <v>880</v>
      </c>
      <c r="AK5630" s="67"/>
      <c r="AL5630" s="66">
        <f>AL5631+AL5634+AL5637+AL5640+AL5642</f>
        <v>4500</v>
      </c>
      <c r="AM5630" s="66"/>
      <c r="AN5630" s="66">
        <f>AN5631+AN5634+AN5637+AN5640+AN5642</f>
        <v>5500</v>
      </c>
      <c r="AO5630" s="66"/>
      <c r="AP5630" s="66">
        <f>AP5631+AP5634+AP5637+AP5640+AP5642</f>
        <v>5500</v>
      </c>
      <c r="AQ5630" s="66"/>
    </row>
    <row r="5631" spans="2:43" ht="18" customHeight="1" x14ac:dyDescent="0.2">
      <c r="B5631" s="4"/>
      <c r="C5631" s="117"/>
      <c r="D5631" s="117"/>
      <c r="E5631" s="117"/>
      <c r="F5631" s="48"/>
      <c r="G5631" s="11"/>
      <c r="H5631" s="117"/>
      <c r="I5631" s="124"/>
      <c r="J5631" s="124"/>
      <c r="K5631" s="144"/>
      <c r="L5631" s="11"/>
      <c r="M5631" s="143"/>
      <c r="N5631" s="42"/>
      <c r="O5631" s="128"/>
      <c r="P5631" s="130"/>
      <c r="Q5631" s="131">
        <v>1</v>
      </c>
      <c r="R5631" s="68"/>
      <c r="S5631" s="35"/>
      <c r="T5631" s="69" t="s">
        <v>47</v>
      </c>
      <c r="U5631" s="92"/>
      <c r="V5631" s="70">
        <f>V5632</f>
        <v>5000</v>
      </c>
      <c r="X5631" s="447">
        <f>X5632</f>
        <v>5000</v>
      </c>
      <c r="Z5631" s="447">
        <f>Z5632+Z5633</f>
        <v>2680</v>
      </c>
      <c r="AB5631" s="447">
        <f>AB5632+AB5633</f>
        <v>2500</v>
      </c>
      <c r="AD5631" s="447">
        <f t="shared" ref="AD5631:AL5631" si="1060">AD5632+AD5633</f>
        <v>2400</v>
      </c>
      <c r="AE5631" s="447">
        <f t="shared" si="1060"/>
        <v>0</v>
      </c>
      <c r="AF5631" s="447">
        <f t="shared" si="1060"/>
        <v>500</v>
      </c>
      <c r="AG5631" s="447">
        <f t="shared" si="1060"/>
        <v>0</v>
      </c>
      <c r="AH5631" s="447">
        <f t="shared" si="1050"/>
        <v>2900</v>
      </c>
      <c r="AI5631" s="67"/>
      <c r="AJ5631" s="447">
        <f t="shared" ref="AJ5631" si="1061">AJ5632+AJ5633</f>
        <v>630</v>
      </c>
      <c r="AK5631" s="447">
        <f t="shared" ref="AK5631" si="1062">AK5632+AK5633</f>
        <v>0</v>
      </c>
      <c r="AL5631" s="447">
        <f t="shared" si="1060"/>
        <v>2500</v>
      </c>
      <c r="AM5631" s="447"/>
      <c r="AN5631" s="447">
        <f t="shared" ref="AN5631:AP5631" si="1063">AN5632+AN5633</f>
        <v>3000</v>
      </c>
      <c r="AO5631" s="447"/>
      <c r="AP5631" s="447">
        <f t="shared" si="1063"/>
        <v>3000</v>
      </c>
      <c r="AQ5631" s="447"/>
    </row>
    <row r="5632" spans="2:43" ht="18" customHeight="1" x14ac:dyDescent="0.25">
      <c r="B5632" s="4"/>
      <c r="C5632" s="117"/>
      <c r="D5632" s="117"/>
      <c r="E5632" s="117"/>
      <c r="F5632" s="48"/>
      <c r="G5632" s="11"/>
      <c r="H5632" s="117"/>
      <c r="I5632" s="124"/>
      <c r="J5632" s="124"/>
      <c r="K5632" s="144"/>
      <c r="L5632" s="11"/>
      <c r="M5632" s="143"/>
      <c r="N5632" s="42"/>
      <c r="O5632" s="128"/>
      <c r="P5632" s="130"/>
      <c r="Q5632" s="130"/>
      <c r="R5632" s="72" t="s">
        <v>3</v>
      </c>
      <c r="S5632" s="181"/>
      <c r="T5632" s="73" t="s">
        <v>17</v>
      </c>
      <c r="V5632" s="574">
        <v>5000</v>
      </c>
      <c r="X5632" s="776">
        <v>5000</v>
      </c>
      <c r="Z5632" s="899">
        <v>2430</v>
      </c>
      <c r="AB5632" s="74">
        <v>2500</v>
      </c>
      <c r="AD5632" s="944">
        <v>2400</v>
      </c>
      <c r="AF5632" s="944">
        <v>500</v>
      </c>
      <c r="AH5632" s="696">
        <f t="shared" si="1050"/>
        <v>2900</v>
      </c>
      <c r="AI5632" s="447">
        <f t="shared" ref="AI5632" si="1064">AI5633+AI5634</f>
        <v>0</v>
      </c>
      <c r="AJ5632" s="74">
        <f t="shared" ref="AJ5632" si="1065">CEILING(AB5632*25/100,10)</f>
        <v>630</v>
      </c>
      <c r="AK5632" s="8"/>
      <c r="AL5632" s="74">
        <v>2500</v>
      </c>
      <c r="AM5632" s="74"/>
      <c r="AN5632" s="74">
        <v>3000</v>
      </c>
      <c r="AO5632" s="696"/>
      <c r="AP5632" s="74">
        <v>3000</v>
      </c>
      <c r="AQ5632" s="696"/>
    </row>
    <row r="5633" spans="2:43" ht="18" hidden="1" customHeight="1" x14ac:dyDescent="0.25">
      <c r="B5633" s="4"/>
      <c r="C5633" s="117"/>
      <c r="D5633" s="117"/>
      <c r="E5633" s="117"/>
      <c r="F5633" s="48"/>
      <c r="G5633" s="11"/>
      <c r="H5633" s="117"/>
      <c r="I5633" s="124"/>
      <c r="J5633" s="124"/>
      <c r="K5633" s="144"/>
      <c r="L5633" s="11"/>
      <c r="M5633" s="143"/>
      <c r="N5633" s="42"/>
      <c r="O5633" s="128"/>
      <c r="P5633" s="130"/>
      <c r="Q5633" s="130"/>
      <c r="R5633" s="72">
        <v>5</v>
      </c>
      <c r="S5633" s="181"/>
      <c r="T5633" s="73" t="s">
        <v>352</v>
      </c>
      <c r="V5633" s="574"/>
      <c r="X5633" s="776"/>
      <c r="Z5633" s="899">
        <v>250</v>
      </c>
      <c r="AB5633" s="74">
        <v>0</v>
      </c>
      <c r="AD5633" s="74">
        <v>0</v>
      </c>
      <c r="AF5633" s="74">
        <v>0</v>
      </c>
      <c r="AH5633" s="696">
        <f t="shared" si="1050"/>
        <v>0</v>
      </c>
      <c r="AI5633" s="8"/>
      <c r="AJ5633" s="74">
        <v>0</v>
      </c>
      <c r="AK5633" s="8"/>
      <c r="AL5633" s="74">
        <v>0</v>
      </c>
      <c r="AM5633" s="74"/>
      <c r="AN5633" s="74">
        <v>0</v>
      </c>
      <c r="AO5633" s="696"/>
      <c r="AP5633" s="74">
        <v>0</v>
      </c>
      <c r="AQ5633" s="696"/>
    </row>
    <row r="5634" spans="2:43" ht="18" customHeight="1" x14ac:dyDescent="0.2">
      <c r="B5634" s="4"/>
      <c r="C5634" s="117"/>
      <c r="D5634" s="117"/>
      <c r="E5634" s="117"/>
      <c r="F5634" s="48"/>
      <c r="G5634" s="11"/>
      <c r="H5634" s="117"/>
      <c r="I5634" s="124"/>
      <c r="J5634" s="124"/>
      <c r="K5634" s="144"/>
      <c r="L5634" s="11"/>
      <c r="M5634" s="143"/>
      <c r="N5634" s="42"/>
      <c r="O5634" s="128"/>
      <c r="P5634" s="130"/>
      <c r="Q5634" s="131">
        <v>2</v>
      </c>
      <c r="R5634" s="68"/>
      <c r="S5634" s="35"/>
      <c r="T5634" s="69" t="s">
        <v>227</v>
      </c>
      <c r="U5634" s="92"/>
      <c r="V5634" s="70">
        <f>V5635+V5636</f>
        <v>1000</v>
      </c>
      <c r="X5634" s="447">
        <f>X5635+X5636</f>
        <v>1000</v>
      </c>
      <c r="Z5634" s="447">
        <f>Z5635+Z5636</f>
        <v>840</v>
      </c>
      <c r="AB5634" s="447">
        <f>AB5635+AB5636</f>
        <v>1000</v>
      </c>
      <c r="AD5634" s="447">
        <f>AD5635+AD5636</f>
        <v>1900</v>
      </c>
      <c r="AF5634" s="447">
        <f>AF5635+AF5636</f>
        <v>0</v>
      </c>
      <c r="AH5634" s="447">
        <f t="shared" si="1050"/>
        <v>1900</v>
      </c>
      <c r="AI5634" s="8"/>
      <c r="AJ5634" s="447">
        <f>AJ5635+AJ5636</f>
        <v>250</v>
      </c>
      <c r="AK5634" s="71"/>
      <c r="AL5634" s="447">
        <f>AL5635+AL5636</f>
        <v>2000</v>
      </c>
      <c r="AM5634" s="447"/>
      <c r="AN5634" s="447">
        <f>AN5635+AN5636</f>
        <v>2500</v>
      </c>
      <c r="AO5634" s="447"/>
      <c r="AP5634" s="447">
        <f>AP5635+AP5636</f>
        <v>2500</v>
      </c>
      <c r="AQ5634" s="447"/>
    </row>
    <row r="5635" spans="2:43" ht="18" hidden="1" customHeight="1" x14ac:dyDescent="0.2">
      <c r="B5635" s="4"/>
      <c r="C5635" s="117"/>
      <c r="D5635" s="117"/>
      <c r="E5635" s="117"/>
      <c r="F5635" s="48"/>
      <c r="G5635" s="11"/>
      <c r="H5635" s="117"/>
      <c r="I5635" s="124"/>
      <c r="J5635" s="124"/>
      <c r="K5635" s="144"/>
      <c r="L5635" s="11"/>
      <c r="M5635" s="143"/>
      <c r="N5635" s="42"/>
      <c r="O5635" s="128"/>
      <c r="P5635" s="130"/>
      <c r="Q5635" s="130"/>
      <c r="R5635" s="72" t="s">
        <v>3</v>
      </c>
      <c r="S5635" s="181"/>
      <c r="T5635" s="73" t="s">
        <v>78</v>
      </c>
      <c r="V5635" s="74">
        <v>0</v>
      </c>
      <c r="X5635" s="74">
        <v>0</v>
      </c>
      <c r="Z5635" s="74">
        <v>0</v>
      </c>
      <c r="AB5635" s="74">
        <v>0</v>
      </c>
      <c r="AD5635" s="74">
        <v>0</v>
      </c>
      <c r="AF5635" s="74">
        <v>0</v>
      </c>
      <c r="AH5635" s="74">
        <f t="shared" si="1050"/>
        <v>0</v>
      </c>
      <c r="AI5635" s="446"/>
      <c r="AJ5635" s="74">
        <v>0</v>
      </c>
      <c r="AK5635" s="8"/>
      <c r="AL5635" s="74">
        <v>0</v>
      </c>
      <c r="AM5635" s="74"/>
      <c r="AN5635" s="74">
        <v>0</v>
      </c>
      <c r="AO5635" s="74"/>
      <c r="AP5635" s="74">
        <v>0</v>
      </c>
      <c r="AQ5635" s="74"/>
    </row>
    <row r="5636" spans="2:43" ht="18" customHeight="1" x14ac:dyDescent="0.25">
      <c r="B5636" s="4"/>
      <c r="C5636" s="117"/>
      <c r="D5636" s="117"/>
      <c r="E5636" s="117"/>
      <c r="F5636" s="48"/>
      <c r="G5636" s="11"/>
      <c r="H5636" s="117"/>
      <c r="I5636" s="124"/>
      <c r="J5636" s="124"/>
      <c r="K5636" s="144"/>
      <c r="L5636" s="11"/>
      <c r="M5636" s="143"/>
      <c r="N5636" s="42"/>
      <c r="O5636" s="128"/>
      <c r="P5636" s="130"/>
      <c r="Q5636" s="130"/>
      <c r="R5636" s="72" t="s">
        <v>0</v>
      </c>
      <c r="S5636" s="181"/>
      <c r="T5636" s="73" t="s">
        <v>228</v>
      </c>
      <c r="V5636" s="586">
        <v>1000</v>
      </c>
      <c r="X5636" s="777">
        <v>1000</v>
      </c>
      <c r="Z5636" s="777">
        <v>840</v>
      </c>
      <c r="AB5636" s="74">
        <v>1000</v>
      </c>
      <c r="AD5636" s="696">
        <v>1900</v>
      </c>
      <c r="AF5636" s="696">
        <v>0</v>
      </c>
      <c r="AH5636" s="696">
        <f t="shared" si="1050"/>
        <v>1900</v>
      </c>
      <c r="AI5636" s="8"/>
      <c r="AJ5636" s="74">
        <f t="shared" ref="AJ5636" si="1066">CEILING(AB5636*25/100,10)</f>
        <v>250</v>
      </c>
      <c r="AK5636" s="8"/>
      <c r="AL5636" s="74">
        <v>2000</v>
      </c>
      <c r="AM5636" s="74"/>
      <c r="AN5636" s="74">
        <v>2500</v>
      </c>
      <c r="AO5636" s="696"/>
      <c r="AP5636" s="74">
        <v>2500</v>
      </c>
      <c r="AQ5636" s="696"/>
    </row>
    <row r="5637" spans="2:43" ht="18" hidden="1" customHeight="1" x14ac:dyDescent="0.2">
      <c r="B5637" s="4"/>
      <c r="C5637" s="117"/>
      <c r="D5637" s="117"/>
      <c r="E5637" s="117"/>
      <c r="F5637" s="48"/>
      <c r="G5637" s="11"/>
      <c r="H5637" s="117"/>
      <c r="I5637" s="124"/>
      <c r="J5637" s="124"/>
      <c r="K5637" s="144"/>
      <c r="L5637" s="11"/>
      <c r="M5637" s="143"/>
      <c r="N5637" s="42"/>
      <c r="O5637" s="128"/>
      <c r="P5637" s="130"/>
      <c r="Q5637" s="131">
        <v>3</v>
      </c>
      <c r="R5637" s="68"/>
      <c r="S5637" s="35"/>
      <c r="T5637" s="69" t="s">
        <v>79</v>
      </c>
      <c r="U5637" s="92"/>
      <c r="V5637" s="70">
        <f>V5638+V5639</f>
        <v>0</v>
      </c>
      <c r="X5637" s="447">
        <f>X5638+X5639</f>
        <v>0</v>
      </c>
      <c r="Z5637" s="447">
        <f>Z5638+Z5639</f>
        <v>0</v>
      </c>
      <c r="AB5637" s="447">
        <f>AB5638+AB5639</f>
        <v>0</v>
      </c>
      <c r="AD5637" s="447" t="e">
        <f>#REF!+AD5639</f>
        <v>#REF!</v>
      </c>
      <c r="AF5637" s="447">
        <f>AF5638+AF5639</f>
        <v>0</v>
      </c>
      <c r="AH5637" s="447" t="e">
        <f t="shared" si="1050"/>
        <v>#REF!</v>
      </c>
      <c r="AI5637" s="8"/>
      <c r="AJ5637" s="447">
        <f>AJ5638+AJ5639</f>
        <v>0</v>
      </c>
      <c r="AK5637" s="71"/>
      <c r="AL5637" s="447">
        <f>AL5638+AL5639</f>
        <v>0</v>
      </c>
      <c r="AM5637" s="447"/>
      <c r="AN5637" s="447">
        <f>AN5638+AN5639</f>
        <v>0</v>
      </c>
      <c r="AO5637" s="447"/>
      <c r="AP5637" s="447">
        <f>AP5638+AP5639</f>
        <v>0</v>
      </c>
      <c r="AQ5637" s="447"/>
    </row>
    <row r="5638" spans="2:43" ht="18" hidden="1" customHeight="1" x14ac:dyDescent="0.2">
      <c r="B5638" s="4"/>
      <c r="C5638" s="117"/>
      <c r="D5638" s="117"/>
      <c r="E5638" s="117"/>
      <c r="F5638" s="48"/>
      <c r="G5638" s="11"/>
      <c r="H5638" s="117"/>
      <c r="I5638" s="124"/>
      <c r="J5638" s="124"/>
      <c r="K5638" s="144"/>
      <c r="L5638" s="11"/>
      <c r="M5638" s="143"/>
      <c r="N5638" s="42"/>
      <c r="O5638" s="128"/>
      <c r="P5638" s="130"/>
      <c r="Q5638" s="131"/>
      <c r="R5638" s="72" t="s">
        <v>3</v>
      </c>
      <c r="S5638" s="181"/>
      <c r="T5638" s="73" t="s">
        <v>80</v>
      </c>
      <c r="V5638" s="83">
        <v>0</v>
      </c>
      <c r="X5638" s="448">
        <v>0</v>
      </c>
      <c r="Z5638" s="448">
        <v>0</v>
      </c>
      <c r="AB5638" s="448">
        <v>0</v>
      </c>
      <c r="AD5638" s="448">
        <v>0</v>
      </c>
      <c r="AF5638" s="448">
        <v>0</v>
      </c>
      <c r="AH5638" s="448">
        <f t="shared" si="1050"/>
        <v>0</v>
      </c>
      <c r="AI5638" s="446"/>
      <c r="AJ5638" s="448">
        <v>0</v>
      </c>
      <c r="AK5638" s="87"/>
      <c r="AL5638" s="448">
        <v>0</v>
      </c>
      <c r="AM5638" s="448"/>
      <c r="AN5638" s="448">
        <v>0</v>
      </c>
      <c r="AO5638" s="448"/>
      <c r="AP5638" s="448">
        <v>0</v>
      </c>
      <c r="AQ5638" s="448"/>
    </row>
    <row r="5639" spans="2:43" ht="18" hidden="1" customHeight="1" x14ac:dyDescent="0.2">
      <c r="B5639" s="4"/>
      <c r="C5639" s="117"/>
      <c r="D5639" s="117"/>
      <c r="E5639" s="117"/>
      <c r="F5639" s="48"/>
      <c r="G5639" s="11"/>
      <c r="H5639" s="117"/>
      <c r="I5639" s="124"/>
      <c r="J5639" s="124"/>
      <c r="K5639" s="144"/>
      <c r="L5639" s="11"/>
      <c r="M5639" s="143"/>
      <c r="N5639" s="42"/>
      <c r="O5639" s="128"/>
      <c r="P5639" s="130"/>
      <c r="Q5639" s="130"/>
      <c r="R5639" s="72" t="s">
        <v>18</v>
      </c>
      <c r="S5639" s="181"/>
      <c r="T5639" s="73" t="s">
        <v>82</v>
      </c>
      <c r="V5639" s="74">
        <v>0</v>
      </c>
      <c r="X5639" s="74">
        <v>0</v>
      </c>
      <c r="Z5639" s="74">
        <v>0</v>
      </c>
      <c r="AB5639" s="74">
        <v>0</v>
      </c>
      <c r="AD5639" s="74">
        <v>0</v>
      </c>
      <c r="AF5639" s="74">
        <v>0</v>
      </c>
      <c r="AH5639" s="74">
        <f t="shared" si="1050"/>
        <v>0</v>
      </c>
      <c r="AI5639" s="495"/>
      <c r="AJ5639" s="74">
        <v>0</v>
      </c>
      <c r="AK5639" s="8"/>
      <c r="AL5639" s="74">
        <v>0</v>
      </c>
      <c r="AM5639" s="74"/>
      <c r="AN5639" s="74">
        <v>0</v>
      </c>
      <c r="AO5639" s="74"/>
      <c r="AP5639" s="74">
        <v>0</v>
      </c>
      <c r="AQ5639" s="74"/>
    </row>
    <row r="5640" spans="2:43" ht="18" hidden="1" customHeight="1" x14ac:dyDescent="0.2">
      <c r="B5640" s="4"/>
      <c r="C5640" s="117"/>
      <c r="D5640" s="117"/>
      <c r="E5640" s="117"/>
      <c r="F5640" s="48"/>
      <c r="G5640" s="11"/>
      <c r="H5640" s="117"/>
      <c r="I5640" s="124"/>
      <c r="J5640" s="124"/>
      <c r="K5640" s="144"/>
      <c r="L5640" s="11"/>
      <c r="M5640" s="143"/>
      <c r="N5640" s="42"/>
      <c r="O5640" s="128"/>
      <c r="P5640" s="130"/>
      <c r="Q5640" s="131">
        <v>5</v>
      </c>
      <c r="R5640" s="68"/>
      <c r="S5640" s="35"/>
      <c r="T5640" s="69" t="s">
        <v>48</v>
      </c>
      <c r="U5640" s="92"/>
      <c r="V5640" s="70">
        <f>V5641</f>
        <v>0</v>
      </c>
      <c r="X5640" s="447">
        <f>X5641</f>
        <v>0</v>
      </c>
      <c r="Z5640" s="447">
        <f>Z5641</f>
        <v>0</v>
      </c>
      <c r="AB5640" s="447">
        <f>AB5641</f>
        <v>0</v>
      </c>
      <c r="AD5640" s="447">
        <f>AD5641</f>
        <v>0</v>
      </c>
      <c r="AF5640" s="447">
        <f>AF5641</f>
        <v>0</v>
      </c>
      <c r="AH5640" s="447">
        <f t="shared" si="1050"/>
        <v>0</v>
      </c>
      <c r="AI5640" s="8"/>
      <c r="AJ5640" s="447">
        <f>AJ5641</f>
        <v>0</v>
      </c>
      <c r="AK5640" s="71"/>
      <c r="AL5640" s="447">
        <f>AL5641</f>
        <v>0</v>
      </c>
      <c r="AM5640" s="447"/>
      <c r="AN5640" s="447">
        <f>AN5641</f>
        <v>0</v>
      </c>
      <c r="AO5640" s="447"/>
      <c r="AP5640" s="447">
        <f>AP5641</f>
        <v>0</v>
      </c>
      <c r="AQ5640" s="447"/>
    </row>
    <row r="5641" spans="2:43" ht="18" hidden="1" customHeight="1" x14ac:dyDescent="0.2">
      <c r="B5641" s="4"/>
      <c r="C5641" s="117"/>
      <c r="D5641" s="117"/>
      <c r="E5641" s="117"/>
      <c r="F5641" s="48"/>
      <c r="G5641" s="11"/>
      <c r="H5641" s="117"/>
      <c r="I5641" s="124"/>
      <c r="J5641" s="124"/>
      <c r="K5641" s="144"/>
      <c r="L5641" s="11"/>
      <c r="M5641" s="143"/>
      <c r="N5641" s="42"/>
      <c r="O5641" s="128"/>
      <c r="P5641" s="130"/>
      <c r="Q5641" s="130"/>
      <c r="R5641" s="72" t="s">
        <v>3</v>
      </c>
      <c r="S5641" s="181"/>
      <c r="T5641" s="73" t="s">
        <v>551</v>
      </c>
      <c r="V5641" s="74">
        <v>0</v>
      </c>
      <c r="X5641" s="74">
        <v>0</v>
      </c>
      <c r="Z5641" s="74">
        <v>0</v>
      </c>
      <c r="AB5641" s="74">
        <v>0</v>
      </c>
      <c r="AD5641" s="74">
        <v>0</v>
      </c>
      <c r="AF5641" s="74">
        <v>0</v>
      </c>
      <c r="AH5641" s="74">
        <f t="shared" si="1050"/>
        <v>0</v>
      </c>
      <c r="AI5641" s="446"/>
      <c r="AJ5641" s="74">
        <v>0</v>
      </c>
      <c r="AK5641" s="8"/>
      <c r="AL5641" s="74">
        <v>0</v>
      </c>
      <c r="AM5641" s="74"/>
      <c r="AN5641" s="74">
        <v>0</v>
      </c>
      <c r="AO5641" s="74"/>
      <c r="AP5641" s="74">
        <v>0</v>
      </c>
      <c r="AQ5641" s="74"/>
    </row>
    <row r="5642" spans="2:43" ht="18" hidden="1" customHeight="1" x14ac:dyDescent="0.2">
      <c r="B5642" s="4"/>
      <c r="C5642" s="117"/>
      <c r="D5642" s="117"/>
      <c r="E5642" s="117"/>
      <c r="F5642" s="48"/>
      <c r="G5642" s="11"/>
      <c r="H5642" s="117"/>
      <c r="I5642" s="124"/>
      <c r="J5642" s="124"/>
      <c r="K5642" s="144"/>
      <c r="L5642" s="11"/>
      <c r="M5642" s="143"/>
      <c r="N5642" s="42"/>
      <c r="O5642" s="128"/>
      <c r="P5642" s="130"/>
      <c r="Q5642" s="131">
        <v>6</v>
      </c>
      <c r="R5642" s="84"/>
      <c r="S5642" s="250"/>
      <c r="T5642" s="69" t="s">
        <v>19</v>
      </c>
      <c r="U5642" s="92"/>
      <c r="V5642" s="70">
        <f>V5643</f>
        <v>0</v>
      </c>
      <c r="X5642" s="447">
        <f>X5643</f>
        <v>0</v>
      </c>
      <c r="Z5642" s="447">
        <f>Z5643</f>
        <v>0</v>
      </c>
      <c r="AB5642" s="447">
        <f>AB5643</f>
        <v>0</v>
      </c>
      <c r="AD5642" s="447">
        <f>AD5643</f>
        <v>0</v>
      </c>
      <c r="AF5642" s="447">
        <f>AF5643</f>
        <v>0</v>
      </c>
      <c r="AH5642" s="447">
        <f t="shared" si="1050"/>
        <v>0</v>
      </c>
      <c r="AI5642" s="8"/>
      <c r="AJ5642" s="447">
        <f>AJ5643</f>
        <v>0</v>
      </c>
      <c r="AK5642" s="71"/>
      <c r="AL5642" s="447">
        <f>AL5643</f>
        <v>0</v>
      </c>
      <c r="AM5642" s="447"/>
      <c r="AN5642" s="447">
        <f>AN5643</f>
        <v>0</v>
      </c>
      <c r="AO5642" s="447"/>
      <c r="AP5642" s="447">
        <f>AP5643</f>
        <v>0</v>
      </c>
      <c r="AQ5642" s="447"/>
    </row>
    <row r="5643" spans="2:43" ht="18" hidden="1" customHeight="1" x14ac:dyDescent="0.2">
      <c r="B5643" s="4"/>
      <c r="C5643" s="117"/>
      <c r="D5643" s="117"/>
      <c r="E5643" s="117"/>
      <c r="F5643" s="48"/>
      <c r="G5643" s="11"/>
      <c r="H5643" s="117"/>
      <c r="I5643" s="124"/>
      <c r="J5643" s="124"/>
      <c r="K5643" s="144"/>
      <c r="L5643" s="11"/>
      <c r="M5643" s="143"/>
      <c r="N5643" s="42"/>
      <c r="O5643" s="128"/>
      <c r="P5643" s="130"/>
      <c r="Q5643" s="130"/>
      <c r="R5643" s="72" t="s">
        <v>3</v>
      </c>
      <c r="S5643" s="181"/>
      <c r="T5643" s="73" t="s">
        <v>243</v>
      </c>
      <c r="V5643" s="74">
        <v>0</v>
      </c>
      <c r="X5643" s="74">
        <v>0</v>
      </c>
      <c r="Z5643" s="74">
        <v>0</v>
      </c>
      <c r="AB5643" s="74">
        <v>0</v>
      </c>
      <c r="AD5643" s="74">
        <v>0</v>
      </c>
      <c r="AF5643" s="74">
        <v>0</v>
      </c>
      <c r="AH5643" s="74">
        <f t="shared" si="1050"/>
        <v>0</v>
      </c>
      <c r="AI5643" s="446"/>
      <c r="AJ5643" s="74">
        <v>0</v>
      </c>
      <c r="AK5643" s="8"/>
      <c r="AL5643" s="74">
        <v>0</v>
      </c>
      <c r="AM5643" s="74"/>
      <c r="AN5643" s="74">
        <v>0</v>
      </c>
      <c r="AO5643" s="74"/>
      <c r="AP5643" s="74">
        <v>0</v>
      </c>
      <c r="AQ5643" s="74"/>
    </row>
    <row r="5644" spans="2:43" ht="18" customHeight="1" x14ac:dyDescent="0.2">
      <c r="B5644" s="4"/>
      <c r="C5644" s="117"/>
      <c r="D5644" s="117"/>
      <c r="E5644" s="117"/>
      <c r="F5644" s="48"/>
      <c r="G5644" s="11"/>
      <c r="H5644" s="117"/>
      <c r="I5644" s="124"/>
      <c r="J5644" s="124"/>
      <c r="K5644" s="144"/>
      <c r="L5644" s="11"/>
      <c r="M5644" s="143"/>
      <c r="N5644" s="42"/>
      <c r="O5644" s="128"/>
      <c r="P5644" s="129">
        <v>3</v>
      </c>
      <c r="Q5644" s="129"/>
      <c r="R5644" s="64"/>
      <c r="S5644" s="234"/>
      <c r="T5644" s="65" t="s">
        <v>215</v>
      </c>
      <c r="U5644" s="155"/>
      <c r="V5644" s="66">
        <f>V5645+V5647+V5649</f>
        <v>6000</v>
      </c>
      <c r="X5644" s="66">
        <f>X5645+X5647+X5649</f>
        <v>6000</v>
      </c>
      <c r="Z5644" s="66">
        <f>Z5645+Z5647+Z5649</f>
        <v>8000</v>
      </c>
      <c r="AB5644" s="66">
        <f>AB5645+AB5647+AB5649</f>
        <v>0</v>
      </c>
      <c r="AD5644" s="66">
        <f>AD5645+AD5647+AD5649</f>
        <v>0</v>
      </c>
      <c r="AF5644" s="66">
        <f>AF5645+AF5647+AF5649</f>
        <v>10000</v>
      </c>
      <c r="AH5644" s="66">
        <f t="shared" si="1050"/>
        <v>10000</v>
      </c>
      <c r="AI5644" s="8"/>
      <c r="AJ5644" s="66">
        <f>AJ5645+AJ5647+AJ5649</f>
        <v>0</v>
      </c>
      <c r="AK5644" s="67"/>
      <c r="AL5644" s="66">
        <f>AL5645+AL5647+AL5649</f>
        <v>13840</v>
      </c>
      <c r="AM5644" s="66"/>
      <c r="AN5644" s="66">
        <f>AN5645+AN5647+AN5649</f>
        <v>14690</v>
      </c>
      <c r="AO5644" s="66"/>
      <c r="AP5644" s="66">
        <f>AP5645+AP5647+AP5649</f>
        <v>14690</v>
      </c>
      <c r="AQ5644" s="66"/>
    </row>
    <row r="5645" spans="2:43" ht="18" customHeight="1" x14ac:dyDescent="0.2">
      <c r="B5645" s="4"/>
      <c r="C5645" s="117"/>
      <c r="D5645" s="117"/>
      <c r="E5645" s="117"/>
      <c r="F5645" s="48"/>
      <c r="G5645" s="11"/>
      <c r="H5645" s="117"/>
      <c r="I5645" s="124"/>
      <c r="J5645" s="124"/>
      <c r="K5645" s="144"/>
      <c r="L5645" s="11"/>
      <c r="M5645" s="143"/>
      <c r="N5645" s="42"/>
      <c r="O5645" s="128"/>
      <c r="P5645" s="130"/>
      <c r="Q5645" s="131">
        <v>1</v>
      </c>
      <c r="R5645" s="68"/>
      <c r="S5645" s="35"/>
      <c r="T5645" s="69" t="s">
        <v>20</v>
      </c>
      <c r="U5645" s="92"/>
      <c r="V5645" s="70">
        <f>V5646</f>
        <v>3000</v>
      </c>
      <c r="X5645" s="447">
        <f>X5646</f>
        <v>3000</v>
      </c>
      <c r="Z5645" s="447">
        <f>Z5646</f>
        <v>1830</v>
      </c>
      <c r="AB5645" s="447">
        <f>AB5646</f>
        <v>0</v>
      </c>
      <c r="AD5645" s="447">
        <f>AD5646</f>
        <v>0</v>
      </c>
      <c r="AF5645" s="447">
        <f>AF5646</f>
        <v>5000</v>
      </c>
      <c r="AH5645" s="447">
        <f t="shared" si="1050"/>
        <v>5000</v>
      </c>
      <c r="AI5645" s="67"/>
      <c r="AJ5645" s="447">
        <f>AJ5646</f>
        <v>0</v>
      </c>
      <c r="AK5645" s="71"/>
      <c r="AL5645" s="447">
        <f>AL5646</f>
        <v>3340</v>
      </c>
      <c r="AM5645" s="447"/>
      <c r="AN5645" s="447">
        <f>AN5646</f>
        <v>3530</v>
      </c>
      <c r="AO5645" s="447"/>
      <c r="AP5645" s="447">
        <f>AP5646</f>
        <v>3530</v>
      </c>
      <c r="AQ5645" s="447"/>
    </row>
    <row r="5646" spans="2:43" ht="18" customHeight="1" x14ac:dyDescent="0.25">
      <c r="B5646" s="4"/>
      <c r="C5646" s="117"/>
      <c r="D5646" s="117"/>
      <c r="E5646" s="117"/>
      <c r="F5646" s="48"/>
      <c r="G5646" s="11"/>
      <c r="H5646" s="117"/>
      <c r="I5646" s="124"/>
      <c r="J5646" s="124"/>
      <c r="K5646" s="144"/>
      <c r="L5646" s="11"/>
      <c r="M5646" s="143"/>
      <c r="N5646" s="42"/>
      <c r="O5646" s="128"/>
      <c r="P5646" s="130"/>
      <c r="Q5646" s="131"/>
      <c r="R5646" s="72" t="s">
        <v>3</v>
      </c>
      <c r="S5646" s="181"/>
      <c r="T5646" s="73" t="s">
        <v>20</v>
      </c>
      <c r="V5646" s="603">
        <v>3000</v>
      </c>
      <c r="X5646" s="778">
        <v>3000</v>
      </c>
      <c r="Z5646" s="900">
        <v>1830</v>
      </c>
      <c r="AB5646" s="900">
        <v>0</v>
      </c>
      <c r="AD5646" s="696">
        <v>0</v>
      </c>
      <c r="AF5646" s="696">
        <v>5000</v>
      </c>
      <c r="AH5646" s="696">
        <f t="shared" si="1050"/>
        <v>5000</v>
      </c>
      <c r="AI5646" s="446"/>
      <c r="AJ5646" s="74">
        <v>0</v>
      </c>
      <c r="AK5646" s="8"/>
      <c r="AL5646" s="74">
        <v>3340</v>
      </c>
      <c r="AM5646" s="74"/>
      <c r="AN5646" s="74">
        <v>3530</v>
      </c>
      <c r="AO5646" s="696"/>
      <c r="AP5646" s="74">
        <v>3530</v>
      </c>
      <c r="AQ5646" s="696"/>
    </row>
    <row r="5647" spans="2:43" ht="18" customHeight="1" x14ac:dyDescent="0.2">
      <c r="B5647" s="4"/>
      <c r="C5647" s="117"/>
      <c r="D5647" s="117"/>
      <c r="E5647" s="117"/>
      <c r="F5647" s="48"/>
      <c r="G5647" s="11"/>
      <c r="H5647" s="117"/>
      <c r="I5647" s="124"/>
      <c r="J5647" s="124"/>
      <c r="K5647" s="144"/>
      <c r="L5647" s="11"/>
      <c r="M5647" s="143"/>
      <c r="N5647" s="42"/>
      <c r="O5647" s="128"/>
      <c r="P5647" s="130"/>
      <c r="Q5647" s="131">
        <v>2</v>
      </c>
      <c r="R5647" s="68"/>
      <c r="S5647" s="35"/>
      <c r="T5647" s="69" t="s">
        <v>21</v>
      </c>
      <c r="U5647" s="92"/>
      <c r="V5647" s="70">
        <f>V5648</f>
        <v>0</v>
      </c>
      <c r="X5647" s="447">
        <f>X5648</f>
        <v>0</v>
      </c>
      <c r="Z5647" s="447">
        <f>Z5648</f>
        <v>2630</v>
      </c>
      <c r="AB5647" s="447">
        <f>AB5648</f>
        <v>0</v>
      </c>
      <c r="AD5647" s="447">
        <f>AD5648</f>
        <v>0</v>
      </c>
      <c r="AF5647" s="447">
        <f>AF5648</f>
        <v>0</v>
      </c>
      <c r="AH5647" s="447">
        <f t="shared" si="1050"/>
        <v>0</v>
      </c>
      <c r="AI5647" s="8"/>
      <c r="AJ5647" s="447">
        <f>AJ5648</f>
        <v>0</v>
      </c>
      <c r="AK5647" s="71"/>
      <c r="AL5647" s="447">
        <f>AL5648</f>
        <v>3250</v>
      </c>
      <c r="AM5647" s="447"/>
      <c r="AN5647" s="447">
        <f>AN5648</f>
        <v>3440</v>
      </c>
      <c r="AO5647" s="447"/>
      <c r="AP5647" s="447">
        <f>AP5648</f>
        <v>3440</v>
      </c>
      <c r="AQ5647" s="447"/>
    </row>
    <row r="5648" spans="2:43" ht="18" customHeight="1" x14ac:dyDescent="0.2">
      <c r="B5648" s="4"/>
      <c r="C5648" s="117"/>
      <c r="D5648" s="117"/>
      <c r="E5648" s="117"/>
      <c r="F5648" s="48"/>
      <c r="G5648" s="11"/>
      <c r="H5648" s="117"/>
      <c r="I5648" s="124"/>
      <c r="J5648" s="124"/>
      <c r="K5648" s="144"/>
      <c r="L5648" s="11"/>
      <c r="M5648" s="143"/>
      <c r="N5648" s="42"/>
      <c r="O5648" s="128"/>
      <c r="P5648" s="130"/>
      <c r="Q5648" s="130"/>
      <c r="R5648" s="72" t="s">
        <v>3</v>
      </c>
      <c r="S5648" s="181"/>
      <c r="T5648" s="73" t="s">
        <v>21</v>
      </c>
      <c r="V5648" s="74">
        <v>0</v>
      </c>
      <c r="X5648" s="74">
        <v>0</v>
      </c>
      <c r="Z5648" s="74">
        <v>2630</v>
      </c>
      <c r="AB5648" s="74">
        <v>0</v>
      </c>
      <c r="AD5648" s="74">
        <v>0</v>
      </c>
      <c r="AF5648" s="74">
        <v>0</v>
      </c>
      <c r="AH5648" s="74">
        <f t="shared" si="1050"/>
        <v>0</v>
      </c>
      <c r="AI5648" s="446"/>
      <c r="AJ5648" s="74">
        <v>0</v>
      </c>
      <c r="AK5648" s="8"/>
      <c r="AL5648" s="74">
        <v>3250</v>
      </c>
      <c r="AM5648" s="74"/>
      <c r="AN5648" s="74">
        <v>3440</v>
      </c>
      <c r="AO5648" s="74"/>
      <c r="AP5648" s="74">
        <v>3440</v>
      </c>
      <c r="AQ5648" s="74"/>
    </row>
    <row r="5649" spans="2:43" ht="18" customHeight="1" x14ac:dyDescent="0.2">
      <c r="B5649" s="4"/>
      <c r="C5649" s="117"/>
      <c r="D5649" s="117"/>
      <c r="E5649" s="117"/>
      <c r="F5649" s="48"/>
      <c r="G5649" s="11"/>
      <c r="H5649" s="117"/>
      <c r="I5649" s="124"/>
      <c r="J5649" s="124"/>
      <c r="K5649" s="144"/>
      <c r="L5649" s="11"/>
      <c r="M5649" s="143"/>
      <c r="N5649" s="42"/>
      <c r="O5649" s="128"/>
      <c r="P5649" s="130"/>
      <c r="Q5649" s="131">
        <v>3</v>
      </c>
      <c r="R5649" s="68"/>
      <c r="S5649" s="35"/>
      <c r="T5649" s="69" t="s">
        <v>22</v>
      </c>
      <c r="U5649" s="92"/>
      <c r="V5649" s="70">
        <f>V5650</f>
        <v>3000</v>
      </c>
      <c r="X5649" s="447">
        <f>X5650</f>
        <v>3000</v>
      </c>
      <c r="Z5649" s="447">
        <f>Z5650</f>
        <v>3540</v>
      </c>
      <c r="AB5649" s="447">
        <f>AB5650</f>
        <v>0</v>
      </c>
      <c r="AD5649" s="447">
        <f>AD5650</f>
        <v>0</v>
      </c>
      <c r="AF5649" s="447">
        <f>AF5650</f>
        <v>5000</v>
      </c>
      <c r="AH5649" s="447">
        <f t="shared" si="1050"/>
        <v>5000</v>
      </c>
      <c r="AI5649" s="8"/>
      <c r="AJ5649" s="447">
        <f>AJ5650</f>
        <v>0</v>
      </c>
      <c r="AK5649" s="71"/>
      <c r="AL5649" s="447">
        <f>AL5650</f>
        <v>7250</v>
      </c>
      <c r="AM5649" s="447"/>
      <c r="AN5649" s="447">
        <f>AN5650</f>
        <v>7720</v>
      </c>
      <c r="AO5649" s="447"/>
      <c r="AP5649" s="447">
        <f>AP5650</f>
        <v>7720</v>
      </c>
      <c r="AQ5649" s="447"/>
    </row>
    <row r="5650" spans="2:43" ht="18" customHeight="1" x14ac:dyDescent="0.25">
      <c r="B5650" s="4"/>
      <c r="C5650" s="117"/>
      <c r="D5650" s="117"/>
      <c r="E5650" s="117"/>
      <c r="F5650" s="48"/>
      <c r="G5650" s="11"/>
      <c r="H5650" s="117"/>
      <c r="I5650" s="124"/>
      <c r="J5650" s="124"/>
      <c r="K5650" s="144"/>
      <c r="L5650" s="11"/>
      <c r="M5650" s="143"/>
      <c r="N5650" s="42"/>
      <c r="O5650" s="128"/>
      <c r="P5650" s="130"/>
      <c r="Q5650" s="130"/>
      <c r="R5650" s="72" t="s">
        <v>3</v>
      </c>
      <c r="S5650" s="181"/>
      <c r="T5650" s="73" t="s">
        <v>22</v>
      </c>
      <c r="V5650" s="624">
        <v>3000</v>
      </c>
      <c r="X5650" s="779">
        <v>3000</v>
      </c>
      <c r="Z5650" s="901">
        <v>3540</v>
      </c>
      <c r="AB5650" s="901">
        <v>0</v>
      </c>
      <c r="AD5650" s="696">
        <v>0</v>
      </c>
      <c r="AF5650" s="696">
        <v>5000</v>
      </c>
      <c r="AH5650" s="696">
        <f t="shared" si="1050"/>
        <v>5000</v>
      </c>
      <c r="AI5650" s="446"/>
      <c r="AJ5650" s="74">
        <v>0</v>
      </c>
      <c r="AK5650" s="8"/>
      <c r="AL5650" s="74">
        <v>7250</v>
      </c>
      <c r="AM5650" s="74"/>
      <c r="AN5650" s="74">
        <v>7720</v>
      </c>
      <c r="AO5650" s="696"/>
      <c r="AP5650" s="74">
        <v>7720</v>
      </c>
      <c r="AQ5650" s="696"/>
    </row>
    <row r="5651" spans="2:43" ht="18" customHeight="1" x14ac:dyDescent="0.2">
      <c r="B5651" s="4"/>
      <c r="C5651" s="117"/>
      <c r="D5651" s="117"/>
      <c r="E5651" s="117"/>
      <c r="F5651" s="48"/>
      <c r="G5651" s="11"/>
      <c r="H5651" s="117"/>
      <c r="I5651" s="124"/>
      <c r="J5651" s="124"/>
      <c r="K5651" s="144"/>
      <c r="L5651" s="11"/>
      <c r="M5651" s="143"/>
      <c r="N5651" s="42"/>
      <c r="O5651" s="128"/>
      <c r="P5651" s="129">
        <v>5</v>
      </c>
      <c r="Q5651" s="129"/>
      <c r="R5651" s="64"/>
      <c r="S5651" s="234"/>
      <c r="T5651" s="65" t="s">
        <v>24</v>
      </c>
      <c r="U5651" s="155"/>
      <c r="V5651" s="66">
        <f>V5652</f>
        <v>3000</v>
      </c>
      <c r="X5651" s="66">
        <f>X5652</f>
        <v>3000</v>
      </c>
      <c r="Z5651" s="66">
        <f>Z5652</f>
        <v>1400</v>
      </c>
      <c r="AB5651" s="66">
        <f>AB5652</f>
        <v>1200</v>
      </c>
      <c r="AD5651" s="66">
        <f>AD5652</f>
        <v>1200</v>
      </c>
      <c r="AF5651" s="66">
        <f>AF5652</f>
        <v>0</v>
      </c>
      <c r="AH5651" s="66">
        <f t="shared" si="1050"/>
        <v>1200</v>
      </c>
      <c r="AI5651" s="8"/>
      <c r="AJ5651" s="66">
        <f>AJ5652</f>
        <v>420</v>
      </c>
      <c r="AK5651" s="67"/>
      <c r="AL5651" s="66">
        <f t="shared" ref="AL5651:AP5652" si="1067">AL5652</f>
        <v>2000</v>
      </c>
      <c r="AM5651" s="66"/>
      <c r="AN5651" s="66">
        <f t="shared" si="1067"/>
        <v>2500</v>
      </c>
      <c r="AO5651" s="66"/>
      <c r="AP5651" s="66">
        <f t="shared" si="1067"/>
        <v>2500</v>
      </c>
      <c r="AQ5651" s="66"/>
    </row>
    <row r="5652" spans="2:43" ht="18" customHeight="1" x14ac:dyDescent="0.2">
      <c r="B5652" s="4"/>
      <c r="C5652" s="117"/>
      <c r="D5652" s="117"/>
      <c r="E5652" s="117"/>
      <c r="F5652" s="48"/>
      <c r="G5652" s="11"/>
      <c r="H5652" s="117"/>
      <c r="I5652" s="124"/>
      <c r="J5652" s="124"/>
      <c r="K5652" s="144"/>
      <c r="L5652" s="11"/>
      <c r="M5652" s="143"/>
      <c r="N5652" s="42"/>
      <c r="O5652" s="128"/>
      <c r="P5652" s="130"/>
      <c r="Q5652" s="131">
        <v>2</v>
      </c>
      <c r="R5652" s="68"/>
      <c r="S5652" s="35"/>
      <c r="T5652" s="69" t="s">
        <v>25</v>
      </c>
      <c r="U5652" s="92"/>
      <c r="V5652" s="70">
        <f>V5653</f>
        <v>3000</v>
      </c>
      <c r="X5652" s="447">
        <f>X5653</f>
        <v>3000</v>
      </c>
      <c r="Z5652" s="447">
        <f>Z5653</f>
        <v>1400</v>
      </c>
      <c r="AB5652" s="447">
        <f>AB5653</f>
        <v>1200</v>
      </c>
      <c r="AD5652" s="447">
        <f>AD5653</f>
        <v>1200</v>
      </c>
      <c r="AF5652" s="447">
        <f>AF5653</f>
        <v>0</v>
      </c>
      <c r="AH5652" s="447">
        <f t="shared" ref="AH5652:AH5715" si="1068">AD5652+AF5652</f>
        <v>1200</v>
      </c>
      <c r="AI5652" s="67"/>
      <c r="AJ5652" s="447">
        <f>AJ5653</f>
        <v>420</v>
      </c>
      <c r="AK5652" s="71"/>
      <c r="AL5652" s="447">
        <f t="shared" si="1067"/>
        <v>2000</v>
      </c>
      <c r="AM5652" s="447"/>
      <c r="AN5652" s="447">
        <f t="shared" si="1067"/>
        <v>2500</v>
      </c>
      <c r="AO5652" s="447"/>
      <c r="AP5652" s="447">
        <f t="shared" si="1067"/>
        <v>2500</v>
      </c>
      <c r="AQ5652" s="447"/>
    </row>
    <row r="5653" spans="2:43" ht="18" customHeight="1" x14ac:dyDescent="0.25">
      <c r="B5653" s="4"/>
      <c r="C5653" s="117"/>
      <c r="D5653" s="117"/>
      <c r="E5653" s="117"/>
      <c r="F5653" s="48"/>
      <c r="G5653" s="11"/>
      <c r="H5653" s="117"/>
      <c r="I5653" s="124"/>
      <c r="J5653" s="124"/>
      <c r="K5653" s="144"/>
      <c r="L5653" s="11"/>
      <c r="M5653" s="143"/>
      <c r="N5653" s="42"/>
      <c r="O5653" s="128"/>
      <c r="P5653" s="130"/>
      <c r="Q5653" s="130"/>
      <c r="R5653" s="72" t="s">
        <v>0</v>
      </c>
      <c r="S5653" s="181"/>
      <c r="T5653" s="73" t="s">
        <v>221</v>
      </c>
      <c r="V5653" s="497">
        <v>3000</v>
      </c>
      <c r="X5653" s="697">
        <v>3000</v>
      </c>
      <c r="Z5653" s="697">
        <v>1400</v>
      </c>
      <c r="AB5653" s="74">
        <v>1200</v>
      </c>
      <c r="AD5653" s="696">
        <v>1200</v>
      </c>
      <c r="AF5653" s="696">
        <v>0</v>
      </c>
      <c r="AH5653" s="696">
        <f t="shared" si="1068"/>
        <v>1200</v>
      </c>
      <c r="AI5653" s="446"/>
      <c r="AJ5653" s="74">
        <f>CEILING(AB5653*35/100,10)</f>
        <v>420</v>
      </c>
      <c r="AK5653" s="8"/>
      <c r="AL5653" s="74">
        <v>2000</v>
      </c>
      <c r="AM5653" s="74"/>
      <c r="AN5653" s="74">
        <v>2500</v>
      </c>
      <c r="AO5653" s="696"/>
      <c r="AP5653" s="74">
        <v>2500</v>
      </c>
      <c r="AQ5653" s="696"/>
    </row>
    <row r="5654" spans="2:43" ht="18" hidden="1" customHeight="1" x14ac:dyDescent="0.2">
      <c r="B5654" s="4"/>
      <c r="C5654" s="117"/>
      <c r="D5654" s="117"/>
      <c r="E5654" s="117"/>
      <c r="F5654" s="48"/>
      <c r="G5654" s="11"/>
      <c r="H5654" s="117"/>
      <c r="I5654" s="124"/>
      <c r="J5654" s="124"/>
      <c r="K5654" s="144"/>
      <c r="L5654" s="11"/>
      <c r="M5654" s="143"/>
      <c r="N5654" s="42"/>
      <c r="O5654" s="128"/>
      <c r="P5654" s="129">
        <v>7</v>
      </c>
      <c r="Q5654" s="129"/>
      <c r="R5654" s="64"/>
      <c r="S5654" s="234"/>
      <c r="T5654" s="65" t="s">
        <v>343</v>
      </c>
      <c r="U5654" s="155"/>
      <c r="V5654" s="66">
        <f>V5655</f>
        <v>2000</v>
      </c>
      <c r="X5654" s="66">
        <f>X5655</f>
        <v>2000</v>
      </c>
      <c r="Z5654" s="66">
        <f>Z5655</f>
        <v>0</v>
      </c>
      <c r="AB5654" s="66">
        <f>AB5655</f>
        <v>0</v>
      </c>
      <c r="AD5654" s="66">
        <f>AD5655</f>
        <v>0</v>
      </c>
      <c r="AF5654" s="66">
        <f>AF5655</f>
        <v>0</v>
      </c>
      <c r="AH5654" s="66">
        <f t="shared" si="1068"/>
        <v>0</v>
      </c>
      <c r="AI5654" s="8"/>
      <c r="AJ5654" s="66">
        <f>AJ5655</f>
        <v>0</v>
      </c>
      <c r="AK5654" s="67"/>
      <c r="AL5654" s="66">
        <f t="shared" ref="AL5654:AP5655" si="1069">AL5655</f>
        <v>0</v>
      </c>
      <c r="AM5654" s="66"/>
      <c r="AN5654" s="66">
        <f t="shared" si="1069"/>
        <v>0</v>
      </c>
      <c r="AO5654" s="66"/>
      <c r="AP5654" s="66">
        <f t="shared" si="1069"/>
        <v>0</v>
      </c>
      <c r="AQ5654" s="66"/>
    </row>
    <row r="5655" spans="2:43" ht="18" hidden="1" customHeight="1" x14ac:dyDescent="0.2">
      <c r="B5655" s="4"/>
      <c r="C5655" s="117"/>
      <c r="D5655" s="117"/>
      <c r="E5655" s="117"/>
      <c r="F5655" s="48"/>
      <c r="G5655" s="11"/>
      <c r="H5655" s="117"/>
      <c r="I5655" s="124"/>
      <c r="J5655" s="124"/>
      <c r="K5655" s="144"/>
      <c r="L5655" s="11"/>
      <c r="M5655" s="143"/>
      <c r="N5655" s="42"/>
      <c r="O5655" s="128"/>
      <c r="P5655" s="130"/>
      <c r="Q5655" s="131">
        <v>3</v>
      </c>
      <c r="R5655" s="68"/>
      <c r="S5655" s="35"/>
      <c r="T5655" s="69" t="s">
        <v>224</v>
      </c>
      <c r="U5655" s="92"/>
      <c r="V5655" s="70">
        <f>V5656</f>
        <v>2000</v>
      </c>
      <c r="X5655" s="447">
        <f>X5656</f>
        <v>2000</v>
      </c>
      <c r="Z5655" s="447">
        <f>Z5656</f>
        <v>0</v>
      </c>
      <c r="AB5655" s="447">
        <f>AB5656</f>
        <v>0</v>
      </c>
      <c r="AD5655" s="447">
        <f>AD5656</f>
        <v>0</v>
      </c>
      <c r="AF5655" s="447">
        <f>AF5656</f>
        <v>0</v>
      </c>
      <c r="AH5655" s="447">
        <f t="shared" si="1068"/>
        <v>0</v>
      </c>
      <c r="AI5655" s="67"/>
      <c r="AJ5655" s="447">
        <f>AJ5656</f>
        <v>0</v>
      </c>
      <c r="AK5655" s="71"/>
      <c r="AL5655" s="447">
        <f t="shared" si="1069"/>
        <v>0</v>
      </c>
      <c r="AM5655" s="447"/>
      <c r="AN5655" s="447">
        <f t="shared" si="1069"/>
        <v>0</v>
      </c>
      <c r="AO5655" s="447"/>
      <c r="AP5655" s="447">
        <f t="shared" si="1069"/>
        <v>0</v>
      </c>
      <c r="AQ5655" s="447"/>
    </row>
    <row r="5656" spans="2:43" ht="18" hidden="1" customHeight="1" x14ac:dyDescent="0.25">
      <c r="B5656" s="4"/>
      <c r="C5656" s="117"/>
      <c r="D5656" s="117"/>
      <c r="E5656" s="117"/>
      <c r="F5656" s="48"/>
      <c r="G5656" s="11"/>
      <c r="H5656" s="117"/>
      <c r="I5656" s="124"/>
      <c r="J5656" s="124"/>
      <c r="K5656" s="144"/>
      <c r="L5656" s="11"/>
      <c r="M5656" s="143"/>
      <c r="N5656" s="42"/>
      <c r="O5656" s="128"/>
      <c r="P5656" s="130"/>
      <c r="Q5656" s="131"/>
      <c r="R5656" s="72" t="s">
        <v>0</v>
      </c>
      <c r="S5656" s="181"/>
      <c r="T5656" s="73" t="s">
        <v>53</v>
      </c>
      <c r="V5656" s="497">
        <v>2000</v>
      </c>
      <c r="X5656" s="697">
        <v>2000</v>
      </c>
      <c r="Z5656" s="697">
        <v>0</v>
      </c>
      <c r="AB5656" s="697">
        <v>0</v>
      </c>
      <c r="AD5656" s="696">
        <v>0</v>
      </c>
      <c r="AF5656" s="696">
        <v>0</v>
      </c>
      <c r="AH5656" s="696">
        <f t="shared" si="1068"/>
        <v>0</v>
      </c>
      <c r="AI5656" s="446"/>
      <c r="AJ5656" s="74">
        <v>0</v>
      </c>
      <c r="AK5656" s="8"/>
      <c r="AL5656" s="74">
        <v>0</v>
      </c>
      <c r="AM5656" s="74"/>
      <c r="AN5656" s="74">
        <v>0</v>
      </c>
      <c r="AO5656" s="696"/>
      <c r="AP5656" s="74">
        <v>0</v>
      </c>
      <c r="AQ5656" s="696"/>
    </row>
    <row r="5657" spans="2:43" ht="18" hidden="1" customHeight="1" x14ac:dyDescent="0.2">
      <c r="B5657" s="4"/>
      <c r="C5657" s="117"/>
      <c r="D5657" s="117"/>
      <c r="E5657" s="117"/>
      <c r="F5657" s="48"/>
      <c r="G5657" s="11"/>
      <c r="H5657" s="117"/>
      <c r="I5657" s="124"/>
      <c r="J5657" s="124"/>
      <c r="K5657" s="144"/>
      <c r="L5657" s="11"/>
      <c r="M5657" s="143"/>
      <c r="N5657" s="42"/>
      <c r="O5657" s="128"/>
      <c r="P5657" s="129">
        <v>9</v>
      </c>
      <c r="Q5657" s="129"/>
      <c r="R5657" s="64"/>
      <c r="S5657" s="234"/>
      <c r="T5657" s="65" t="s">
        <v>217</v>
      </c>
      <c r="U5657" s="155"/>
      <c r="V5657" s="66">
        <f>V5658+V5660</f>
        <v>0</v>
      </c>
      <c r="X5657" s="66">
        <f>X5658+X5660</f>
        <v>0</v>
      </c>
      <c r="Z5657" s="66">
        <f>Z5658+Z5660</f>
        <v>0</v>
      </c>
      <c r="AB5657" s="66">
        <f>AB5658+AB5660</f>
        <v>0</v>
      </c>
      <c r="AD5657" s="66">
        <f>AD5658+AD5660</f>
        <v>0</v>
      </c>
      <c r="AF5657" s="66">
        <f>AF5658+AF5660</f>
        <v>0</v>
      </c>
      <c r="AH5657" s="66">
        <f t="shared" si="1068"/>
        <v>0</v>
      </c>
      <c r="AI5657" s="8"/>
      <c r="AJ5657" s="66">
        <f>AJ5658+AJ5660</f>
        <v>0</v>
      </c>
      <c r="AK5657" s="67"/>
      <c r="AL5657" s="66">
        <f>AL5658+AL5660</f>
        <v>0</v>
      </c>
      <c r="AM5657" s="66"/>
      <c r="AN5657" s="66">
        <f>AN5658+AN5660</f>
        <v>0</v>
      </c>
      <c r="AO5657" s="66"/>
      <c r="AP5657" s="66">
        <f>AP5658+AP5660</f>
        <v>0</v>
      </c>
      <c r="AQ5657" s="66"/>
    </row>
    <row r="5658" spans="2:43" ht="18" hidden="1" customHeight="1" x14ac:dyDescent="0.2">
      <c r="B5658" s="4"/>
      <c r="C5658" s="117"/>
      <c r="D5658" s="117"/>
      <c r="E5658" s="117"/>
      <c r="F5658" s="48"/>
      <c r="G5658" s="11"/>
      <c r="H5658" s="117"/>
      <c r="I5658" s="124"/>
      <c r="J5658" s="124"/>
      <c r="K5658" s="144"/>
      <c r="L5658" s="11"/>
      <c r="M5658" s="143"/>
      <c r="N5658" s="42"/>
      <c r="O5658" s="128"/>
      <c r="P5658" s="130"/>
      <c r="Q5658" s="131">
        <v>1</v>
      </c>
      <c r="R5658" s="68"/>
      <c r="S5658" s="35"/>
      <c r="T5658" s="69" t="s">
        <v>231</v>
      </c>
      <c r="U5658" s="92"/>
      <c r="V5658" s="70">
        <f>V5659</f>
        <v>0</v>
      </c>
      <c r="X5658" s="447">
        <f>X5659</f>
        <v>0</v>
      </c>
      <c r="Z5658" s="447">
        <f>Z5659</f>
        <v>0</v>
      </c>
      <c r="AB5658" s="447">
        <f>AB5659</f>
        <v>0</v>
      </c>
      <c r="AD5658" s="447">
        <f>AD5659</f>
        <v>0</v>
      </c>
      <c r="AF5658" s="447">
        <f>AF5659</f>
        <v>0</v>
      </c>
      <c r="AH5658" s="447">
        <f t="shared" si="1068"/>
        <v>0</v>
      </c>
      <c r="AI5658" s="67"/>
      <c r="AJ5658" s="447">
        <f>AJ5659</f>
        <v>0</v>
      </c>
      <c r="AK5658" s="71"/>
      <c r="AL5658" s="447">
        <f>AL5659</f>
        <v>0</v>
      </c>
      <c r="AM5658" s="447"/>
      <c r="AN5658" s="447">
        <f>AN5659</f>
        <v>0</v>
      </c>
      <c r="AO5658" s="447"/>
      <c r="AP5658" s="447">
        <f>AP5659</f>
        <v>0</v>
      </c>
      <c r="AQ5658" s="447"/>
    </row>
    <row r="5659" spans="2:43" ht="18" hidden="1" customHeight="1" x14ac:dyDescent="0.2">
      <c r="B5659" s="4"/>
      <c r="C5659" s="117"/>
      <c r="D5659" s="117"/>
      <c r="E5659" s="117"/>
      <c r="F5659" s="48"/>
      <c r="G5659" s="11"/>
      <c r="H5659" s="117"/>
      <c r="I5659" s="124"/>
      <c r="J5659" s="124"/>
      <c r="K5659" s="144"/>
      <c r="L5659" s="11"/>
      <c r="M5659" s="143"/>
      <c r="N5659" s="42"/>
      <c r="O5659" s="128"/>
      <c r="P5659" s="130"/>
      <c r="Q5659" s="131"/>
      <c r="R5659" s="72" t="s">
        <v>3</v>
      </c>
      <c r="S5659" s="181"/>
      <c r="T5659" s="73" t="s">
        <v>231</v>
      </c>
      <c r="V5659" s="74">
        <v>0</v>
      </c>
      <c r="X5659" s="74">
        <v>0</v>
      </c>
      <c r="Z5659" s="74">
        <v>0</v>
      </c>
      <c r="AB5659" s="74">
        <v>0</v>
      </c>
      <c r="AD5659" s="74">
        <v>0</v>
      </c>
      <c r="AF5659" s="74">
        <v>0</v>
      </c>
      <c r="AH5659" s="74">
        <f t="shared" si="1068"/>
        <v>0</v>
      </c>
      <c r="AI5659" s="446"/>
      <c r="AJ5659" s="74">
        <v>0</v>
      </c>
      <c r="AK5659" s="8"/>
      <c r="AL5659" s="74">
        <v>0</v>
      </c>
      <c r="AM5659" s="74"/>
      <c r="AN5659" s="74">
        <v>0</v>
      </c>
      <c r="AO5659" s="74"/>
      <c r="AP5659" s="74">
        <v>0</v>
      </c>
      <c r="AQ5659" s="74"/>
    </row>
    <row r="5660" spans="2:43" ht="18" hidden="1" customHeight="1" x14ac:dyDescent="0.2">
      <c r="B5660" s="4"/>
      <c r="C5660" s="117"/>
      <c r="D5660" s="117"/>
      <c r="E5660" s="117"/>
      <c r="F5660" s="48"/>
      <c r="G5660" s="11"/>
      <c r="H5660" s="117"/>
      <c r="I5660" s="124"/>
      <c r="J5660" s="124"/>
      <c r="K5660" s="144"/>
      <c r="L5660" s="11"/>
      <c r="M5660" s="143"/>
      <c r="N5660" s="42"/>
      <c r="O5660" s="128"/>
      <c r="P5660" s="130"/>
      <c r="Q5660" s="131">
        <v>2</v>
      </c>
      <c r="R5660" s="68"/>
      <c r="S5660" s="35"/>
      <c r="T5660" s="69" t="s">
        <v>232</v>
      </c>
      <c r="U5660" s="92"/>
      <c r="V5660" s="70">
        <f>V5661</f>
        <v>0</v>
      </c>
      <c r="X5660" s="447">
        <f>X5661</f>
        <v>0</v>
      </c>
      <c r="Z5660" s="447">
        <f>Z5661</f>
        <v>0</v>
      </c>
      <c r="AB5660" s="447">
        <f>AB5661</f>
        <v>0</v>
      </c>
      <c r="AD5660" s="447">
        <f>AD5661</f>
        <v>0</v>
      </c>
      <c r="AF5660" s="447">
        <f>AF5661</f>
        <v>0</v>
      </c>
      <c r="AH5660" s="447">
        <f t="shared" si="1068"/>
        <v>0</v>
      </c>
      <c r="AI5660" s="8"/>
      <c r="AJ5660" s="447">
        <f>AJ5661</f>
        <v>0</v>
      </c>
      <c r="AK5660" s="71"/>
      <c r="AL5660" s="447">
        <f>AL5661</f>
        <v>0</v>
      </c>
      <c r="AM5660" s="447"/>
      <c r="AN5660" s="447">
        <f>AN5661</f>
        <v>0</v>
      </c>
      <c r="AO5660" s="447"/>
      <c r="AP5660" s="447">
        <f>AP5661</f>
        <v>0</v>
      </c>
      <c r="AQ5660" s="447"/>
    </row>
    <row r="5661" spans="2:43" ht="18" hidden="1" customHeight="1" x14ac:dyDescent="0.2">
      <c r="B5661" s="4"/>
      <c r="C5661" s="117"/>
      <c r="D5661" s="117"/>
      <c r="E5661" s="117"/>
      <c r="F5661" s="48"/>
      <c r="G5661" s="11"/>
      <c r="H5661" s="117"/>
      <c r="I5661" s="124"/>
      <c r="J5661" s="124"/>
      <c r="K5661" s="144"/>
      <c r="L5661" s="11"/>
      <c r="M5661" s="143"/>
      <c r="N5661" s="42"/>
      <c r="O5661" s="128"/>
      <c r="P5661" s="130"/>
      <c r="Q5661" s="131"/>
      <c r="R5661" s="72" t="s">
        <v>3</v>
      </c>
      <c r="S5661" s="181"/>
      <c r="T5661" s="77" t="s">
        <v>232</v>
      </c>
      <c r="U5661" s="141"/>
      <c r="V5661" s="74">
        <v>0</v>
      </c>
      <c r="X5661" s="74">
        <v>0</v>
      </c>
      <c r="Z5661" s="74">
        <v>0</v>
      </c>
      <c r="AB5661" s="74">
        <v>0</v>
      </c>
      <c r="AD5661" s="74">
        <v>0</v>
      </c>
      <c r="AF5661" s="74">
        <v>0</v>
      </c>
      <c r="AH5661" s="74">
        <f t="shared" si="1068"/>
        <v>0</v>
      </c>
      <c r="AI5661" s="446"/>
      <c r="AJ5661" s="74">
        <v>0</v>
      </c>
      <c r="AK5661" s="8"/>
      <c r="AL5661" s="74">
        <v>0</v>
      </c>
      <c r="AM5661" s="74"/>
      <c r="AN5661" s="74">
        <v>0</v>
      </c>
      <c r="AO5661" s="74"/>
      <c r="AP5661" s="74">
        <v>0</v>
      </c>
      <c r="AQ5661" s="74"/>
    </row>
    <row r="5662" spans="2:43" ht="18" hidden="1" customHeight="1" x14ac:dyDescent="0.2">
      <c r="B5662" s="4"/>
      <c r="C5662" s="117"/>
      <c r="D5662" s="117"/>
      <c r="E5662" s="117"/>
      <c r="F5662" s="48"/>
      <c r="G5662" s="11"/>
      <c r="H5662" s="117"/>
      <c r="I5662" s="124"/>
      <c r="J5662" s="124"/>
      <c r="K5662" s="144"/>
      <c r="L5662" s="11"/>
      <c r="M5662" s="143"/>
      <c r="N5662" s="42"/>
      <c r="O5662" s="133" t="s">
        <v>55</v>
      </c>
      <c r="P5662" s="134"/>
      <c r="Q5662" s="134"/>
      <c r="R5662" s="79"/>
      <c r="S5662" s="252"/>
      <c r="T5662" s="80" t="s">
        <v>29</v>
      </c>
      <c r="U5662" s="242"/>
      <c r="V5662" s="88">
        <f>V5663</f>
        <v>0</v>
      </c>
      <c r="X5662" s="88">
        <f>X5663</f>
        <v>0</v>
      </c>
      <c r="Z5662" s="88">
        <f>Z5663</f>
        <v>0</v>
      </c>
      <c r="AB5662" s="88">
        <f>AB5663</f>
        <v>0</v>
      </c>
      <c r="AD5662" s="88" t="e">
        <f>#REF!</f>
        <v>#REF!</v>
      </c>
      <c r="AF5662" s="88">
        <f>AF5663</f>
        <v>0</v>
      </c>
      <c r="AH5662" s="88" t="e">
        <f t="shared" si="1068"/>
        <v>#REF!</v>
      </c>
      <c r="AI5662" s="8"/>
      <c r="AJ5662" s="88">
        <f>AJ5663</f>
        <v>0</v>
      </c>
      <c r="AK5662" s="89"/>
      <c r="AL5662" s="88">
        <f t="shared" ref="AL5662:AP5664" si="1070">AL5663</f>
        <v>0</v>
      </c>
      <c r="AM5662" s="88"/>
      <c r="AN5662" s="88">
        <f t="shared" si="1070"/>
        <v>0</v>
      </c>
      <c r="AO5662" s="88"/>
      <c r="AP5662" s="88">
        <f t="shared" si="1070"/>
        <v>0</v>
      </c>
      <c r="AQ5662" s="88"/>
    </row>
    <row r="5663" spans="2:43" ht="18" hidden="1" customHeight="1" x14ac:dyDescent="0.2">
      <c r="B5663" s="4"/>
      <c r="C5663" s="117"/>
      <c r="D5663" s="117"/>
      <c r="E5663" s="117"/>
      <c r="F5663" s="48"/>
      <c r="G5663" s="11"/>
      <c r="H5663" s="117"/>
      <c r="I5663" s="124"/>
      <c r="J5663" s="124"/>
      <c r="K5663" s="144"/>
      <c r="L5663" s="11"/>
      <c r="M5663" s="143"/>
      <c r="N5663" s="42"/>
      <c r="O5663" s="128"/>
      <c r="P5663" s="129">
        <v>3</v>
      </c>
      <c r="Q5663" s="129"/>
      <c r="R5663" s="64"/>
      <c r="S5663" s="234"/>
      <c r="T5663" s="65" t="s">
        <v>54</v>
      </c>
      <c r="U5663" s="155"/>
      <c r="V5663" s="66">
        <f>V5664</f>
        <v>0</v>
      </c>
      <c r="X5663" s="66">
        <f>X5664</f>
        <v>0</v>
      </c>
      <c r="Z5663" s="66">
        <f>Z5664</f>
        <v>0</v>
      </c>
      <c r="AB5663" s="66">
        <f>AB5664</f>
        <v>0</v>
      </c>
      <c r="AD5663" s="66" t="e">
        <f>#REF!</f>
        <v>#REF!</v>
      </c>
      <c r="AF5663" s="66">
        <f>AF5664</f>
        <v>0</v>
      </c>
      <c r="AH5663" s="66" t="e">
        <f t="shared" si="1068"/>
        <v>#REF!</v>
      </c>
      <c r="AI5663" s="89"/>
      <c r="AJ5663" s="66">
        <f>AJ5664</f>
        <v>0</v>
      </c>
      <c r="AK5663" s="67"/>
      <c r="AL5663" s="66">
        <f t="shared" si="1070"/>
        <v>0</v>
      </c>
      <c r="AM5663" s="66"/>
      <c r="AN5663" s="66">
        <f t="shared" si="1070"/>
        <v>0</v>
      </c>
      <c r="AO5663" s="66"/>
      <c r="AP5663" s="66">
        <f t="shared" si="1070"/>
        <v>0</v>
      </c>
      <c r="AQ5663" s="66"/>
    </row>
    <row r="5664" spans="2:43" ht="18" hidden="1" customHeight="1" x14ac:dyDescent="0.2">
      <c r="B5664" s="4"/>
      <c r="C5664" s="117"/>
      <c r="D5664" s="117"/>
      <c r="E5664" s="117"/>
      <c r="F5664" s="48"/>
      <c r="G5664" s="11"/>
      <c r="H5664" s="117"/>
      <c r="I5664" s="124"/>
      <c r="J5664" s="124"/>
      <c r="K5664" s="144"/>
      <c r="L5664" s="11"/>
      <c r="M5664" s="143"/>
      <c r="N5664" s="42"/>
      <c r="O5664" s="128"/>
      <c r="P5664" s="130"/>
      <c r="Q5664" s="131">
        <v>1</v>
      </c>
      <c r="R5664" s="68"/>
      <c r="S5664" s="35"/>
      <c r="T5664" s="69" t="s">
        <v>69</v>
      </c>
      <c r="U5664" s="92"/>
      <c r="V5664" s="70">
        <f>V5665</f>
        <v>0</v>
      </c>
      <c r="X5664" s="447">
        <f>X5665</f>
        <v>0</v>
      </c>
      <c r="Z5664" s="447">
        <f>Z5665</f>
        <v>0</v>
      </c>
      <c r="AB5664" s="447">
        <f>AB5665</f>
        <v>0</v>
      </c>
      <c r="AD5664" s="447" t="e">
        <f>#REF!</f>
        <v>#REF!</v>
      </c>
      <c r="AF5664" s="447">
        <f>AF5665</f>
        <v>0</v>
      </c>
      <c r="AH5664" s="447" t="e">
        <f t="shared" si="1068"/>
        <v>#REF!</v>
      </c>
      <c r="AI5664" s="67"/>
      <c r="AJ5664" s="447">
        <f>AJ5665</f>
        <v>0</v>
      </c>
      <c r="AK5664" s="71"/>
      <c r="AL5664" s="447">
        <f t="shared" si="1070"/>
        <v>0</v>
      </c>
      <c r="AM5664" s="447"/>
      <c r="AN5664" s="447">
        <f t="shared" si="1070"/>
        <v>0</v>
      </c>
      <c r="AO5664" s="447"/>
      <c r="AP5664" s="447">
        <f t="shared" si="1070"/>
        <v>0</v>
      </c>
      <c r="AQ5664" s="447"/>
    </row>
    <row r="5665" spans="2:43" ht="18" hidden="1" customHeight="1" x14ac:dyDescent="0.2">
      <c r="B5665" s="4"/>
      <c r="C5665" s="117"/>
      <c r="D5665" s="117"/>
      <c r="E5665" s="117"/>
      <c r="F5665" s="48"/>
      <c r="G5665" s="11"/>
      <c r="H5665" s="117"/>
      <c r="I5665" s="124"/>
      <c r="J5665" s="124"/>
      <c r="K5665" s="144"/>
      <c r="L5665" s="11"/>
      <c r="M5665" s="143"/>
      <c r="N5665" s="42"/>
      <c r="O5665" s="128"/>
      <c r="P5665" s="130"/>
      <c r="Q5665" s="130"/>
      <c r="R5665" s="72" t="s">
        <v>55</v>
      </c>
      <c r="S5665" s="181"/>
      <c r="T5665" s="73" t="s">
        <v>193</v>
      </c>
      <c r="V5665" s="74">
        <v>0</v>
      </c>
      <c r="X5665" s="74">
        <v>0</v>
      </c>
      <c r="Z5665" s="74">
        <v>0</v>
      </c>
      <c r="AB5665" s="74">
        <v>0</v>
      </c>
      <c r="AD5665" s="74">
        <v>0</v>
      </c>
      <c r="AF5665" s="74">
        <v>0</v>
      </c>
      <c r="AH5665" s="74">
        <f t="shared" si="1068"/>
        <v>0</v>
      </c>
      <c r="AI5665" s="446"/>
      <c r="AJ5665" s="74">
        <v>0</v>
      </c>
      <c r="AK5665" s="8"/>
      <c r="AL5665" s="74">
        <v>0</v>
      </c>
      <c r="AM5665" s="74"/>
      <c r="AN5665" s="74">
        <v>0</v>
      </c>
      <c r="AO5665" s="74"/>
      <c r="AP5665" s="74">
        <v>0</v>
      </c>
      <c r="AQ5665" s="74"/>
    </row>
    <row r="5666" spans="2:43" ht="18" customHeight="1" x14ac:dyDescent="0.2">
      <c r="B5666" s="4"/>
      <c r="C5666" s="117"/>
      <c r="D5666" s="117"/>
      <c r="E5666" s="117"/>
      <c r="F5666" s="48"/>
      <c r="G5666" s="11"/>
      <c r="H5666" s="117"/>
      <c r="I5666" s="124"/>
      <c r="J5666" s="124"/>
      <c r="K5666" s="144"/>
      <c r="L5666" s="11"/>
      <c r="M5666" s="143"/>
      <c r="N5666" s="42"/>
      <c r="O5666" s="128"/>
      <c r="P5666" s="130"/>
      <c r="Q5666" s="130"/>
      <c r="R5666" s="72"/>
      <c r="S5666" s="181"/>
      <c r="T5666" s="73"/>
      <c r="V5666" s="74"/>
      <c r="X5666" s="74"/>
      <c r="Z5666" s="74"/>
      <c r="AB5666" s="74"/>
      <c r="AD5666" s="74"/>
      <c r="AF5666" s="74"/>
      <c r="AH5666" s="74">
        <f t="shared" si="1068"/>
        <v>0</v>
      </c>
      <c r="AI5666" s="8"/>
      <c r="AJ5666" s="74"/>
      <c r="AK5666" s="8"/>
      <c r="AL5666" s="74"/>
      <c r="AM5666" s="74"/>
      <c r="AN5666" s="74"/>
      <c r="AO5666" s="74"/>
      <c r="AP5666" s="74"/>
      <c r="AQ5666" s="74"/>
    </row>
    <row r="5667" spans="2:43" ht="18" customHeight="1" x14ac:dyDescent="0.2">
      <c r="B5667" s="4"/>
      <c r="C5667" s="117"/>
      <c r="D5667" s="117"/>
      <c r="E5667" s="117"/>
      <c r="F5667" s="113">
        <v>2</v>
      </c>
      <c r="G5667" s="283"/>
      <c r="H5667" s="171"/>
      <c r="I5667" s="114"/>
      <c r="J5667" s="114"/>
      <c r="K5667" s="167"/>
      <c r="L5667" s="276"/>
      <c r="M5667" s="166"/>
      <c r="N5667" s="259"/>
      <c r="O5667" s="115"/>
      <c r="P5667" s="116"/>
      <c r="Q5667" s="116"/>
      <c r="R5667" s="52"/>
      <c r="S5667" s="247"/>
      <c r="T5667" s="53" t="s">
        <v>145</v>
      </c>
      <c r="U5667" s="240"/>
      <c r="V5667" s="54">
        <f>V5668</f>
        <v>467000</v>
      </c>
      <c r="X5667" s="54">
        <f>X5668</f>
        <v>587200</v>
      </c>
      <c r="Z5667" s="54">
        <f>Z5668</f>
        <v>699730</v>
      </c>
      <c r="AB5667" s="54">
        <f>AB5668</f>
        <v>1068300</v>
      </c>
      <c r="AD5667" s="54" t="e">
        <f>AD5668</f>
        <v>#REF!</v>
      </c>
      <c r="AF5667" s="54">
        <f>AF5668</f>
        <v>18100</v>
      </c>
      <c r="AH5667" s="54" t="e">
        <f t="shared" si="1068"/>
        <v>#REF!</v>
      </c>
      <c r="AI5667" s="8"/>
      <c r="AJ5667" s="54">
        <f>AJ5668</f>
        <v>361540</v>
      </c>
      <c r="AK5667" s="55"/>
      <c r="AL5667" s="54">
        <f t="shared" ref="AL5667:AP5670" si="1071">AL5668</f>
        <v>1532330</v>
      </c>
      <c r="AM5667" s="54"/>
      <c r="AN5667" s="54">
        <f t="shared" si="1071"/>
        <v>1659030</v>
      </c>
      <c r="AO5667" s="54"/>
      <c r="AP5667" s="54">
        <f t="shared" si="1071"/>
        <v>1659030</v>
      </c>
      <c r="AQ5667" s="54"/>
    </row>
    <row r="5668" spans="2:43" ht="18" customHeight="1" x14ac:dyDescent="0.2">
      <c r="B5668" s="4"/>
      <c r="C5668" s="117"/>
      <c r="D5668" s="117"/>
      <c r="E5668" s="117"/>
      <c r="F5668" s="48"/>
      <c r="G5668" s="11"/>
      <c r="H5668" s="112" t="s">
        <v>33</v>
      </c>
      <c r="I5668" s="118"/>
      <c r="J5668" s="118"/>
      <c r="K5668" s="170"/>
      <c r="L5668" s="34"/>
      <c r="M5668" s="169"/>
      <c r="N5668" s="260"/>
      <c r="O5668" s="119"/>
      <c r="P5668" s="120"/>
      <c r="Q5668" s="120"/>
      <c r="R5668" s="56"/>
      <c r="S5668" s="248"/>
      <c r="T5668" s="57" t="s">
        <v>92</v>
      </c>
      <c r="U5668" s="236"/>
      <c r="V5668" s="58">
        <f>V5669</f>
        <v>467000</v>
      </c>
      <c r="X5668" s="659">
        <f>X5669</f>
        <v>587200</v>
      </c>
      <c r="Z5668" s="659">
        <f>Z5669</f>
        <v>699730</v>
      </c>
      <c r="AB5668" s="659">
        <f>AB5669</f>
        <v>1068300</v>
      </c>
      <c r="AD5668" s="659" t="e">
        <f>AD5669</f>
        <v>#REF!</v>
      </c>
      <c r="AF5668" s="659">
        <f>AF5669</f>
        <v>18100</v>
      </c>
      <c r="AH5668" s="659" t="e">
        <f t="shared" si="1068"/>
        <v>#REF!</v>
      </c>
      <c r="AI5668" s="55"/>
      <c r="AJ5668" s="659">
        <f>AJ5669</f>
        <v>361540</v>
      </c>
      <c r="AK5668" s="59"/>
      <c r="AL5668" s="659">
        <f t="shared" si="1071"/>
        <v>1532330</v>
      </c>
      <c r="AM5668" s="659"/>
      <c r="AN5668" s="659">
        <f t="shared" si="1071"/>
        <v>1659030</v>
      </c>
      <c r="AO5668" s="659"/>
      <c r="AP5668" s="659">
        <f t="shared" si="1071"/>
        <v>1659030</v>
      </c>
      <c r="AQ5668" s="659"/>
    </row>
    <row r="5669" spans="2:43" ht="18" customHeight="1" x14ac:dyDescent="0.2">
      <c r="B5669" s="4"/>
      <c r="C5669" s="117"/>
      <c r="D5669" s="117"/>
      <c r="E5669" s="117"/>
      <c r="F5669" s="48"/>
      <c r="G5669" s="11"/>
      <c r="H5669" s="132"/>
      <c r="I5669" s="121">
        <v>4</v>
      </c>
      <c r="J5669" s="121"/>
      <c r="K5669" s="164"/>
      <c r="L5669" s="277"/>
      <c r="M5669" s="163"/>
      <c r="N5669" s="261"/>
      <c r="O5669" s="122"/>
      <c r="P5669" s="123"/>
      <c r="Q5669" s="123"/>
      <c r="R5669" s="49"/>
      <c r="S5669" s="18"/>
      <c r="T5669" s="50" t="s">
        <v>93</v>
      </c>
      <c r="U5669" s="76"/>
      <c r="V5669" s="51">
        <f>V5670</f>
        <v>467000</v>
      </c>
      <c r="X5669" s="51">
        <f>X5670</f>
        <v>587200</v>
      </c>
      <c r="Z5669" s="51">
        <f>Z5670</f>
        <v>699730</v>
      </c>
      <c r="AB5669" s="51">
        <f>AB5670</f>
        <v>1068300</v>
      </c>
      <c r="AD5669" s="51" t="e">
        <f>AD5670</f>
        <v>#REF!</v>
      </c>
      <c r="AF5669" s="51">
        <f>AF5670</f>
        <v>18100</v>
      </c>
      <c r="AH5669" s="51" t="e">
        <f t="shared" si="1068"/>
        <v>#REF!</v>
      </c>
      <c r="AI5669" s="660"/>
      <c r="AJ5669" s="51">
        <f>AJ5670</f>
        <v>361540</v>
      </c>
      <c r="AK5669" s="5"/>
      <c r="AL5669" s="51">
        <f t="shared" si="1071"/>
        <v>1532330</v>
      </c>
      <c r="AM5669" s="51"/>
      <c r="AN5669" s="51">
        <f t="shared" si="1071"/>
        <v>1659030</v>
      </c>
      <c r="AO5669" s="51"/>
      <c r="AP5669" s="51">
        <f t="shared" si="1071"/>
        <v>1659030</v>
      </c>
      <c r="AQ5669" s="51"/>
    </row>
    <row r="5670" spans="2:43" ht="18" customHeight="1" x14ac:dyDescent="0.2">
      <c r="B5670" s="4"/>
      <c r="C5670" s="117"/>
      <c r="D5670" s="117"/>
      <c r="E5670" s="117"/>
      <c r="F5670" s="48"/>
      <c r="G5670" s="11"/>
      <c r="H5670" s="132"/>
      <c r="I5670" s="121"/>
      <c r="J5670" s="121">
        <v>2</v>
      </c>
      <c r="K5670" s="164"/>
      <c r="L5670" s="277"/>
      <c r="M5670" s="163"/>
      <c r="N5670" s="261"/>
      <c r="O5670" s="122"/>
      <c r="P5670" s="123"/>
      <c r="Q5670" s="123"/>
      <c r="R5670" s="49"/>
      <c r="S5670" s="18"/>
      <c r="T5670" s="50" t="s">
        <v>248</v>
      </c>
      <c r="U5670" s="76"/>
      <c r="V5670" s="51">
        <f>V5671</f>
        <v>467000</v>
      </c>
      <c r="X5670" s="51">
        <f>X5671</f>
        <v>587200</v>
      </c>
      <c r="Z5670" s="51">
        <f>Z5671</f>
        <v>699730</v>
      </c>
      <c r="AB5670" s="51">
        <f>AB5671</f>
        <v>1068300</v>
      </c>
      <c r="AD5670" s="51" t="e">
        <f>AD5671</f>
        <v>#REF!</v>
      </c>
      <c r="AF5670" s="51">
        <f>AF5671</f>
        <v>18100</v>
      </c>
      <c r="AH5670" s="51" t="e">
        <f t="shared" si="1068"/>
        <v>#REF!</v>
      </c>
      <c r="AI5670" s="5"/>
      <c r="AJ5670" s="51">
        <f>AJ5671</f>
        <v>361540</v>
      </c>
      <c r="AK5670" s="5"/>
      <c r="AL5670" s="51">
        <f t="shared" si="1071"/>
        <v>1532330</v>
      </c>
      <c r="AM5670" s="51"/>
      <c r="AN5670" s="51">
        <f t="shared" si="1071"/>
        <v>1659030</v>
      </c>
      <c r="AO5670" s="51"/>
      <c r="AP5670" s="51">
        <f t="shared" si="1071"/>
        <v>1659030</v>
      </c>
      <c r="AQ5670" s="51"/>
    </row>
    <row r="5671" spans="2:43" ht="18" customHeight="1" x14ac:dyDescent="0.2">
      <c r="B5671" s="4"/>
      <c r="C5671" s="117"/>
      <c r="D5671" s="117"/>
      <c r="E5671" s="117"/>
      <c r="F5671" s="48"/>
      <c r="G5671" s="11"/>
      <c r="H5671" s="117"/>
      <c r="I5671" s="124"/>
      <c r="J5671" s="124"/>
      <c r="K5671" s="144"/>
      <c r="L5671" s="11"/>
      <c r="M5671" s="226">
        <v>2</v>
      </c>
      <c r="N5671" s="262"/>
      <c r="O5671" s="125"/>
      <c r="P5671" s="126"/>
      <c r="Q5671" s="126"/>
      <c r="R5671" s="60"/>
      <c r="S5671" s="249"/>
      <c r="T5671" s="61" t="s">
        <v>413</v>
      </c>
      <c r="U5671" s="241"/>
      <c r="V5671" s="62">
        <f>V5672+V5692+V5706+V5749+V5754</f>
        <v>467000</v>
      </c>
      <c r="X5671" s="62">
        <f>X5672+X5692+X5706+X5749+X5754</f>
        <v>587200</v>
      </c>
      <c r="Z5671" s="62">
        <f>Z5672+Z5692+Z5706+Z5749+Z5754</f>
        <v>699730</v>
      </c>
      <c r="AB5671" s="62">
        <f>AB5672+AB5692+AB5706+AB5749+AB5754</f>
        <v>1068300</v>
      </c>
      <c r="AD5671" s="62" t="e">
        <f>AD5672+AD5692+AD5706+AD5749+AD5754</f>
        <v>#REF!</v>
      </c>
      <c r="AF5671" s="62">
        <f>AF5672+AF5692+AF5706+AF5749+AF5754</f>
        <v>18100</v>
      </c>
      <c r="AH5671" s="62" t="e">
        <f t="shared" si="1068"/>
        <v>#REF!</v>
      </c>
      <c r="AI5671" s="5"/>
      <c r="AJ5671" s="62">
        <f>AJ5672+AJ5692+AJ5706+AJ5749+AJ5754</f>
        <v>361540</v>
      </c>
      <c r="AK5671" s="63"/>
      <c r="AL5671" s="62">
        <f>AL5672+AL5692+AL5706+AL5749+AL5754</f>
        <v>1532330</v>
      </c>
      <c r="AM5671" s="62"/>
      <c r="AN5671" s="62">
        <f>AN5672+AN5692+AN5706+AN5749+AN5754</f>
        <v>1659030</v>
      </c>
      <c r="AO5671" s="62"/>
      <c r="AP5671" s="62">
        <f>AP5672+AP5692+AP5706+AP5749+AP5754</f>
        <v>1659030</v>
      </c>
      <c r="AQ5671" s="62"/>
    </row>
    <row r="5672" spans="2:43" ht="18" customHeight="1" x14ac:dyDescent="0.2">
      <c r="B5672" s="4"/>
      <c r="C5672" s="117"/>
      <c r="D5672" s="117"/>
      <c r="E5672" s="117"/>
      <c r="F5672" s="48"/>
      <c r="G5672" s="11"/>
      <c r="H5672" s="117"/>
      <c r="I5672" s="124"/>
      <c r="J5672" s="124"/>
      <c r="K5672" s="144"/>
      <c r="L5672" s="11"/>
      <c r="M5672" s="143"/>
      <c r="N5672" s="42"/>
      <c r="O5672" s="127" t="s">
        <v>3</v>
      </c>
      <c r="P5672" s="123"/>
      <c r="Q5672" s="123"/>
      <c r="R5672" s="49"/>
      <c r="S5672" s="18"/>
      <c r="T5672" s="50" t="s">
        <v>7</v>
      </c>
      <c r="U5672" s="76"/>
      <c r="V5672" s="51">
        <f>V5673</f>
        <v>385000</v>
      </c>
      <c r="X5672" s="51">
        <f>X5673+X5689</f>
        <v>467700</v>
      </c>
      <c r="Z5672" s="51">
        <f>Z5673+Z5689+Z5686</f>
        <v>589300</v>
      </c>
      <c r="AB5672" s="51">
        <f t="shared" ref="AB5672" si="1072">AB5673+AB5689</f>
        <v>940500</v>
      </c>
      <c r="AD5672" s="51" t="e">
        <f t="shared" ref="AD5672:AL5672" si="1073">AD5673+AD5689</f>
        <v>#REF!</v>
      </c>
      <c r="AE5672" s="51">
        <f t="shared" si="1073"/>
        <v>0</v>
      </c>
      <c r="AF5672" s="51">
        <f t="shared" si="1073"/>
        <v>0</v>
      </c>
      <c r="AG5672" s="51">
        <f t="shared" si="1073"/>
        <v>0</v>
      </c>
      <c r="AH5672" s="51" t="e">
        <f t="shared" si="1068"/>
        <v>#REF!</v>
      </c>
      <c r="AI5672" s="63"/>
      <c r="AJ5672" s="51">
        <f t="shared" ref="AJ5672" si="1074">AJ5673+AJ5689</f>
        <v>319790</v>
      </c>
      <c r="AK5672" s="51">
        <f t="shared" ref="AK5672" si="1075">AK5673+AK5689</f>
        <v>0</v>
      </c>
      <c r="AL5672" s="51">
        <f t="shared" si="1073"/>
        <v>1375200</v>
      </c>
      <c r="AM5672" s="51"/>
      <c r="AN5672" s="51">
        <f t="shared" ref="AN5672:AP5672" si="1076">AN5673+AN5689</f>
        <v>1488400</v>
      </c>
      <c r="AO5672" s="51"/>
      <c r="AP5672" s="51">
        <f t="shared" si="1076"/>
        <v>1488400</v>
      </c>
      <c r="AQ5672" s="51"/>
    </row>
    <row r="5673" spans="2:43" ht="18" customHeight="1" x14ac:dyDescent="0.2">
      <c r="B5673" s="4"/>
      <c r="C5673" s="117"/>
      <c r="D5673" s="117"/>
      <c r="E5673" s="117"/>
      <c r="F5673" s="48"/>
      <c r="G5673" s="11"/>
      <c r="H5673" s="117"/>
      <c r="I5673" s="124"/>
      <c r="J5673" s="124"/>
      <c r="K5673" s="144"/>
      <c r="L5673" s="11"/>
      <c r="M5673" s="143"/>
      <c r="N5673" s="42"/>
      <c r="O5673" s="128"/>
      <c r="P5673" s="129">
        <v>1</v>
      </c>
      <c r="Q5673" s="129"/>
      <c r="R5673" s="64"/>
      <c r="S5673" s="234"/>
      <c r="T5673" s="65" t="s">
        <v>8</v>
      </c>
      <c r="U5673" s="155"/>
      <c r="V5673" s="66">
        <f>V5674+V5676+V5678+V5680+V5682+V5684</f>
        <v>385000</v>
      </c>
      <c r="X5673" s="66">
        <f>X5674+X5676+X5678+X5680+X5682+X5684</f>
        <v>467700</v>
      </c>
      <c r="Z5673" s="66">
        <f>Z5674+Z5676+Z5678+Z5680+Z5682+Z5684</f>
        <v>522800</v>
      </c>
      <c r="AB5673" s="66">
        <f>AB5674+AB5676+AB5678+AB5680+AB5682+AB5684</f>
        <v>917800</v>
      </c>
      <c r="AD5673" s="66" t="e">
        <f>AD5674+AD5676+AD5678+AD5680+AD5682+AD5684</f>
        <v>#REF!</v>
      </c>
      <c r="AF5673" s="66">
        <f>AF5674+AF5676+AF5678+AF5680+AF5682+AF5684</f>
        <v>0</v>
      </c>
      <c r="AH5673" s="66" t="e">
        <f t="shared" si="1068"/>
        <v>#REF!</v>
      </c>
      <c r="AI5673" s="51">
        <f t="shared" ref="AI5673" si="1077">AI5674+AI5690</f>
        <v>0</v>
      </c>
      <c r="AJ5673" s="66">
        <f>AJ5674+AJ5676+AJ5678+AJ5680+AJ5682+AJ5684</f>
        <v>312070</v>
      </c>
      <c r="AK5673" s="67"/>
      <c r="AL5673" s="66">
        <f>AL5674+AL5676+AL5678+AL5680+AL5682+AL5684</f>
        <v>1232600</v>
      </c>
      <c r="AM5673" s="66"/>
      <c r="AN5673" s="66">
        <f>AN5674+AN5676+AN5678+AN5680+AN5682+AN5684</f>
        <v>1333750</v>
      </c>
      <c r="AO5673" s="66"/>
      <c r="AP5673" s="66">
        <f>AP5674+AP5676+AP5678+AP5680+AP5682+AP5684</f>
        <v>1333750</v>
      </c>
      <c r="AQ5673" s="66"/>
    </row>
    <row r="5674" spans="2:43" ht="18" customHeight="1" x14ac:dyDescent="0.2">
      <c r="B5674" s="4"/>
      <c r="C5674" s="117"/>
      <c r="D5674" s="117"/>
      <c r="E5674" s="117"/>
      <c r="F5674" s="48"/>
      <c r="G5674" s="11"/>
      <c r="H5674" s="117"/>
      <c r="I5674" s="124"/>
      <c r="J5674" s="124"/>
      <c r="K5674" s="144"/>
      <c r="L5674" s="11"/>
      <c r="M5674" s="143"/>
      <c r="N5674" s="42"/>
      <c r="O5674" s="128"/>
      <c r="P5674" s="130"/>
      <c r="Q5674" s="140">
        <v>1</v>
      </c>
      <c r="R5674" s="68"/>
      <c r="S5674" s="35"/>
      <c r="T5674" s="69" t="s">
        <v>9</v>
      </c>
      <c r="U5674" s="92"/>
      <c r="V5674" s="70">
        <f>V5675</f>
        <v>163000</v>
      </c>
      <c r="X5674" s="447">
        <f>X5675</f>
        <v>202500</v>
      </c>
      <c r="Z5674" s="447">
        <f>Z5675</f>
        <v>249200</v>
      </c>
      <c r="AB5674" s="447">
        <f>AB5675</f>
        <v>291600</v>
      </c>
      <c r="AD5674" s="447">
        <f>AD5675</f>
        <v>329000</v>
      </c>
      <c r="AF5674" s="447">
        <f>AF5675</f>
        <v>0</v>
      </c>
      <c r="AH5674" s="447">
        <f t="shared" si="1068"/>
        <v>329000</v>
      </c>
      <c r="AI5674" s="67"/>
      <c r="AJ5674" s="447">
        <f>AJ5675</f>
        <v>99150</v>
      </c>
      <c r="AK5674" s="71"/>
      <c r="AL5674" s="447">
        <f>AL5675</f>
        <v>420200</v>
      </c>
      <c r="AM5674" s="447"/>
      <c r="AN5674" s="447">
        <f>AN5675</f>
        <v>454700</v>
      </c>
      <c r="AO5674" s="447"/>
      <c r="AP5674" s="447">
        <f>AP5675</f>
        <v>454700</v>
      </c>
      <c r="AQ5674" s="447"/>
    </row>
    <row r="5675" spans="2:43" ht="18" customHeight="1" x14ac:dyDescent="0.2">
      <c r="B5675" s="4"/>
      <c r="C5675" s="117"/>
      <c r="D5675" s="117"/>
      <c r="E5675" s="117"/>
      <c r="F5675" s="48"/>
      <c r="G5675" s="11"/>
      <c r="H5675" s="117"/>
      <c r="I5675" s="124"/>
      <c r="J5675" s="124"/>
      <c r="K5675" s="144"/>
      <c r="L5675" s="11"/>
      <c r="M5675" s="143"/>
      <c r="N5675" s="42"/>
      <c r="O5675" s="128"/>
      <c r="P5675" s="130"/>
      <c r="Q5675" s="130"/>
      <c r="R5675" s="72" t="s">
        <v>3</v>
      </c>
      <c r="S5675" s="181"/>
      <c r="T5675" s="73" t="s">
        <v>9</v>
      </c>
      <c r="V5675" s="74">
        <v>163000</v>
      </c>
      <c r="X5675" s="74">
        <v>202500</v>
      </c>
      <c r="Z5675" s="829">
        <v>249200</v>
      </c>
      <c r="AB5675" s="74">
        <v>291600</v>
      </c>
      <c r="AD5675" s="944">
        <v>329000</v>
      </c>
      <c r="AF5675" s="74">
        <v>0</v>
      </c>
      <c r="AH5675" s="74">
        <f t="shared" si="1068"/>
        <v>329000</v>
      </c>
      <c r="AI5675" s="446"/>
      <c r="AJ5675" s="74">
        <f t="shared" ref="AJ5675" si="1078">CEILING(AB5675*34/100,10)</f>
        <v>99150</v>
      </c>
      <c r="AK5675" s="8"/>
      <c r="AL5675" s="74">
        <v>420200</v>
      </c>
      <c r="AM5675" s="74"/>
      <c r="AN5675" s="74">
        <v>454700</v>
      </c>
      <c r="AO5675" s="74"/>
      <c r="AP5675" s="74">
        <v>454700</v>
      </c>
      <c r="AQ5675" s="74"/>
    </row>
    <row r="5676" spans="2:43" ht="18" customHeight="1" x14ac:dyDescent="0.2">
      <c r="B5676" s="4"/>
      <c r="C5676" s="117"/>
      <c r="D5676" s="117"/>
      <c r="E5676" s="117"/>
      <c r="F5676" s="48"/>
      <c r="G5676" s="11"/>
      <c r="H5676" s="117"/>
      <c r="I5676" s="124"/>
      <c r="J5676" s="124"/>
      <c r="K5676" s="144"/>
      <c r="L5676" s="11"/>
      <c r="M5676" s="143"/>
      <c r="N5676" s="42"/>
      <c r="O5676" s="128"/>
      <c r="P5676" s="130"/>
      <c r="Q5676" s="131">
        <v>2</v>
      </c>
      <c r="R5676" s="68"/>
      <c r="S5676" s="35"/>
      <c r="T5676" s="69" t="s">
        <v>11</v>
      </c>
      <c r="U5676" s="92"/>
      <c r="V5676" s="70">
        <f>V5677</f>
        <v>138000</v>
      </c>
      <c r="X5676" s="447">
        <f>X5677</f>
        <v>162200</v>
      </c>
      <c r="Z5676" s="447">
        <f>Z5677</f>
        <v>178300</v>
      </c>
      <c r="AB5676" s="447">
        <f>AB5677</f>
        <v>375600</v>
      </c>
      <c r="AD5676" s="447">
        <f>AD5677</f>
        <v>373000</v>
      </c>
      <c r="AF5676" s="447">
        <f>AF5677</f>
        <v>0</v>
      </c>
      <c r="AH5676" s="447">
        <f t="shared" si="1068"/>
        <v>373000</v>
      </c>
      <c r="AI5676" s="8"/>
      <c r="AJ5676" s="447">
        <f>AJ5677</f>
        <v>127710</v>
      </c>
      <c r="AK5676" s="71"/>
      <c r="AL5676" s="447">
        <f>AL5677</f>
        <v>407050</v>
      </c>
      <c r="AM5676" s="447"/>
      <c r="AN5676" s="447">
        <f>AN5677</f>
        <v>440400</v>
      </c>
      <c r="AO5676" s="447"/>
      <c r="AP5676" s="447">
        <f>AP5677</f>
        <v>440400</v>
      </c>
      <c r="AQ5676" s="447"/>
    </row>
    <row r="5677" spans="2:43" ht="18" customHeight="1" x14ac:dyDescent="0.2">
      <c r="B5677" s="4"/>
      <c r="C5677" s="117"/>
      <c r="D5677" s="117"/>
      <c r="E5677" s="117"/>
      <c r="F5677" s="48"/>
      <c r="G5677" s="11"/>
      <c r="H5677" s="117"/>
      <c r="I5677" s="124"/>
      <c r="J5677" s="124"/>
      <c r="K5677" s="144"/>
      <c r="L5677" s="11"/>
      <c r="M5677" s="143"/>
      <c r="N5677" s="42"/>
      <c r="O5677" s="128"/>
      <c r="P5677" s="130"/>
      <c r="Q5677" s="130"/>
      <c r="R5677" s="72" t="s">
        <v>3</v>
      </c>
      <c r="S5677" s="181"/>
      <c r="T5677" s="73" t="s">
        <v>11</v>
      </c>
      <c r="V5677" s="74">
        <v>138000</v>
      </c>
      <c r="X5677" s="74">
        <v>162200</v>
      </c>
      <c r="Z5677" s="829">
        <v>178300</v>
      </c>
      <c r="AB5677" s="74">
        <v>375600</v>
      </c>
      <c r="AD5677" s="944">
        <v>373000</v>
      </c>
      <c r="AF5677" s="74">
        <v>0</v>
      </c>
      <c r="AH5677" s="74">
        <f t="shared" si="1068"/>
        <v>373000</v>
      </c>
      <c r="AI5677" s="446"/>
      <c r="AJ5677" s="74">
        <f t="shared" ref="AJ5677" si="1079">CEILING(AB5677*34/100,10)</f>
        <v>127710</v>
      </c>
      <c r="AK5677" s="8"/>
      <c r="AL5677" s="74">
        <v>407050</v>
      </c>
      <c r="AM5677" s="74"/>
      <c r="AN5677" s="74">
        <v>440400</v>
      </c>
      <c r="AO5677" s="74"/>
      <c r="AP5677" s="74">
        <v>440400</v>
      </c>
      <c r="AQ5677" s="74"/>
    </row>
    <row r="5678" spans="2:43" ht="18" customHeight="1" x14ac:dyDescent="0.2">
      <c r="B5678" s="4"/>
      <c r="C5678" s="117"/>
      <c r="D5678" s="117"/>
      <c r="E5678" s="117"/>
      <c r="F5678" s="48"/>
      <c r="G5678" s="11"/>
      <c r="H5678" s="117"/>
      <c r="I5678" s="124"/>
      <c r="J5678" s="124"/>
      <c r="K5678" s="144"/>
      <c r="L5678" s="11"/>
      <c r="M5678" s="143"/>
      <c r="N5678" s="42"/>
      <c r="O5678" s="128"/>
      <c r="P5678" s="130"/>
      <c r="Q5678" s="131">
        <v>3</v>
      </c>
      <c r="R5678" s="84"/>
      <c r="S5678" s="250"/>
      <c r="T5678" s="69" t="s">
        <v>12</v>
      </c>
      <c r="U5678" s="92"/>
      <c r="V5678" s="70">
        <f>V5679</f>
        <v>38000</v>
      </c>
      <c r="X5678" s="447">
        <f>X5679</f>
        <v>47200</v>
      </c>
      <c r="Z5678" s="447">
        <f>Z5679</f>
        <v>48000</v>
      </c>
      <c r="AB5678" s="447">
        <f>AB5679</f>
        <v>130500</v>
      </c>
      <c r="AD5678" s="447">
        <f>AD5679</f>
        <v>262000</v>
      </c>
      <c r="AF5678" s="447">
        <f>AF5679</f>
        <v>0</v>
      </c>
      <c r="AH5678" s="447">
        <f t="shared" si="1068"/>
        <v>262000</v>
      </c>
      <c r="AI5678" s="8"/>
      <c r="AJ5678" s="447">
        <f>AJ5679</f>
        <v>44370</v>
      </c>
      <c r="AK5678" s="71"/>
      <c r="AL5678" s="447">
        <f>AL5679</f>
        <v>219050</v>
      </c>
      <c r="AM5678" s="447"/>
      <c r="AN5678" s="447">
        <f>AN5679</f>
        <v>237050</v>
      </c>
      <c r="AO5678" s="447"/>
      <c r="AP5678" s="447">
        <f>AP5679</f>
        <v>237050</v>
      </c>
      <c r="AQ5678" s="447"/>
    </row>
    <row r="5679" spans="2:43" ht="18" customHeight="1" x14ac:dyDescent="0.2">
      <c r="B5679" s="4"/>
      <c r="C5679" s="117"/>
      <c r="D5679" s="117"/>
      <c r="E5679" s="117"/>
      <c r="F5679" s="48"/>
      <c r="G5679" s="11"/>
      <c r="H5679" s="117"/>
      <c r="I5679" s="124"/>
      <c r="J5679" s="124"/>
      <c r="K5679" s="144"/>
      <c r="L5679" s="11"/>
      <c r="M5679" s="143"/>
      <c r="N5679" s="42"/>
      <c r="O5679" s="128"/>
      <c r="P5679" s="130"/>
      <c r="Q5679" s="130"/>
      <c r="R5679" s="72" t="s">
        <v>3</v>
      </c>
      <c r="S5679" s="181"/>
      <c r="T5679" s="73" t="s">
        <v>12</v>
      </c>
      <c r="V5679" s="74">
        <v>38000</v>
      </c>
      <c r="X5679" s="74">
        <v>47200</v>
      </c>
      <c r="Z5679" s="829">
        <v>48000</v>
      </c>
      <c r="AB5679" s="74">
        <v>130500</v>
      </c>
      <c r="AD5679" s="944">
        <v>262000</v>
      </c>
      <c r="AF5679" s="74">
        <v>0</v>
      </c>
      <c r="AH5679" s="74">
        <f t="shared" si="1068"/>
        <v>262000</v>
      </c>
      <c r="AI5679" s="446"/>
      <c r="AJ5679" s="74">
        <f t="shared" ref="AJ5679" si="1080">CEILING(AB5679*34/100,10)</f>
        <v>44370</v>
      </c>
      <c r="AK5679" s="8"/>
      <c r="AL5679" s="74">
        <v>219050</v>
      </c>
      <c r="AM5679" s="74"/>
      <c r="AN5679" s="74">
        <v>237050</v>
      </c>
      <c r="AO5679" s="74"/>
      <c r="AP5679" s="74">
        <v>237050</v>
      </c>
      <c r="AQ5679" s="74"/>
    </row>
    <row r="5680" spans="2:43" ht="18" customHeight="1" x14ac:dyDescent="0.2">
      <c r="B5680" s="4"/>
      <c r="C5680" s="117"/>
      <c r="D5680" s="117"/>
      <c r="E5680" s="117"/>
      <c r="F5680" s="48"/>
      <c r="G5680" s="11"/>
      <c r="H5680" s="117"/>
      <c r="I5680" s="124"/>
      <c r="J5680" s="124"/>
      <c r="K5680" s="144"/>
      <c r="L5680" s="11"/>
      <c r="M5680" s="143"/>
      <c r="N5680" s="42"/>
      <c r="O5680" s="128"/>
      <c r="P5680" s="130"/>
      <c r="Q5680" s="131">
        <v>4</v>
      </c>
      <c r="R5680" s="68"/>
      <c r="S5680" s="35"/>
      <c r="T5680" s="69" t="s">
        <v>13</v>
      </c>
      <c r="U5680" s="92"/>
      <c r="V5680" s="70">
        <f>V5681</f>
        <v>5000</v>
      </c>
      <c r="X5680" s="447">
        <f>X5681</f>
        <v>6000</v>
      </c>
      <c r="Z5680" s="447">
        <f>Z5681</f>
        <v>5100</v>
      </c>
      <c r="AB5680" s="447">
        <f>AB5681</f>
        <v>7600</v>
      </c>
      <c r="AD5680" s="447">
        <f>AD5681</f>
        <v>11000</v>
      </c>
      <c r="AF5680" s="447">
        <f>AF5681</f>
        <v>0</v>
      </c>
      <c r="AH5680" s="447">
        <f t="shared" si="1068"/>
        <v>11000</v>
      </c>
      <c r="AI5680" s="8"/>
      <c r="AJ5680" s="447">
        <f>AJ5681</f>
        <v>2590</v>
      </c>
      <c r="AK5680" s="71"/>
      <c r="AL5680" s="447">
        <f>AL5681</f>
        <v>9150</v>
      </c>
      <c r="AM5680" s="447"/>
      <c r="AN5680" s="447">
        <f>AN5681</f>
        <v>9900</v>
      </c>
      <c r="AO5680" s="447"/>
      <c r="AP5680" s="447">
        <f>AP5681</f>
        <v>9900</v>
      </c>
      <c r="AQ5680" s="447"/>
    </row>
    <row r="5681" spans="2:43" ht="18" customHeight="1" x14ac:dyDescent="0.2">
      <c r="B5681" s="4"/>
      <c r="C5681" s="117"/>
      <c r="D5681" s="117"/>
      <c r="E5681" s="117"/>
      <c r="F5681" s="48"/>
      <c r="G5681" s="11"/>
      <c r="H5681" s="117"/>
      <c r="I5681" s="124"/>
      <c r="J5681" s="124"/>
      <c r="K5681" s="144"/>
      <c r="L5681" s="11"/>
      <c r="M5681" s="143"/>
      <c r="N5681" s="42"/>
      <c r="O5681" s="128"/>
      <c r="P5681" s="130"/>
      <c r="Q5681" s="130"/>
      <c r="R5681" s="72" t="s">
        <v>3</v>
      </c>
      <c r="S5681" s="181"/>
      <c r="T5681" s="73" t="s">
        <v>13</v>
      </c>
      <c r="V5681" s="74">
        <v>5000</v>
      </c>
      <c r="X5681" s="74">
        <v>6000</v>
      </c>
      <c r="Z5681" s="829">
        <v>5100</v>
      </c>
      <c r="AB5681" s="74">
        <v>7600</v>
      </c>
      <c r="AD5681" s="944">
        <v>11000</v>
      </c>
      <c r="AF5681" s="74">
        <v>0</v>
      </c>
      <c r="AH5681" s="74">
        <f t="shared" si="1068"/>
        <v>11000</v>
      </c>
      <c r="AI5681" s="446"/>
      <c r="AJ5681" s="74">
        <f t="shared" ref="AJ5681" si="1081">CEILING(AB5681*34/100,10)</f>
        <v>2590</v>
      </c>
      <c r="AK5681" s="8"/>
      <c r="AL5681" s="74">
        <v>9150</v>
      </c>
      <c r="AM5681" s="74"/>
      <c r="AN5681" s="74">
        <v>9900</v>
      </c>
      <c r="AO5681" s="74"/>
      <c r="AP5681" s="74">
        <v>9900</v>
      </c>
      <c r="AQ5681" s="74"/>
    </row>
    <row r="5682" spans="2:43" ht="18" customHeight="1" x14ac:dyDescent="0.2">
      <c r="B5682" s="4"/>
      <c r="C5682" s="117"/>
      <c r="D5682" s="117"/>
      <c r="E5682" s="117"/>
      <c r="F5682" s="48"/>
      <c r="G5682" s="11"/>
      <c r="H5682" s="117"/>
      <c r="I5682" s="124"/>
      <c r="J5682" s="124"/>
      <c r="K5682" s="144"/>
      <c r="L5682" s="11"/>
      <c r="M5682" s="143"/>
      <c r="N5682" s="42"/>
      <c r="O5682" s="128"/>
      <c r="P5682" s="130"/>
      <c r="Q5682" s="140" t="s">
        <v>173</v>
      </c>
      <c r="R5682" s="84"/>
      <c r="S5682" s="250"/>
      <c r="T5682" s="69" t="s">
        <v>204</v>
      </c>
      <c r="U5682" s="92"/>
      <c r="V5682" s="70">
        <f>V5683</f>
        <v>41000</v>
      </c>
      <c r="X5682" s="447">
        <f>X5683</f>
        <v>49800</v>
      </c>
      <c r="Z5682" s="447">
        <f>Z5683</f>
        <v>42200</v>
      </c>
      <c r="AB5682" s="447">
        <f>AB5683</f>
        <v>112500</v>
      </c>
      <c r="AD5682" s="447">
        <f>AD5683</f>
        <v>23500</v>
      </c>
      <c r="AF5682" s="447">
        <f>AF5683</f>
        <v>0</v>
      </c>
      <c r="AH5682" s="447">
        <f t="shared" si="1068"/>
        <v>23500</v>
      </c>
      <c r="AI5682" s="8"/>
      <c r="AJ5682" s="447">
        <f>AJ5683</f>
        <v>38250</v>
      </c>
      <c r="AK5682" s="71"/>
      <c r="AL5682" s="447">
        <f>AL5683</f>
        <v>177150</v>
      </c>
      <c r="AM5682" s="447"/>
      <c r="AN5682" s="447">
        <f>AN5683</f>
        <v>191700</v>
      </c>
      <c r="AO5682" s="447"/>
      <c r="AP5682" s="447">
        <f>AP5683</f>
        <v>191700</v>
      </c>
      <c r="AQ5682" s="447"/>
    </row>
    <row r="5683" spans="2:43" ht="18" customHeight="1" x14ac:dyDescent="0.2">
      <c r="B5683" s="4"/>
      <c r="C5683" s="117"/>
      <c r="D5683" s="117"/>
      <c r="E5683" s="117"/>
      <c r="F5683" s="48"/>
      <c r="G5683" s="11"/>
      <c r="H5683" s="117"/>
      <c r="I5683" s="124"/>
      <c r="J5683" s="124"/>
      <c r="K5683" s="144"/>
      <c r="L5683" s="11"/>
      <c r="M5683" s="143"/>
      <c r="N5683" s="42"/>
      <c r="O5683" s="128"/>
      <c r="P5683" s="130"/>
      <c r="Q5683" s="130"/>
      <c r="R5683" s="72" t="s">
        <v>3</v>
      </c>
      <c r="S5683" s="181"/>
      <c r="T5683" s="73" t="s">
        <v>204</v>
      </c>
      <c r="V5683" s="74">
        <v>41000</v>
      </c>
      <c r="X5683" s="74">
        <v>49800</v>
      </c>
      <c r="Z5683" s="829">
        <v>42200</v>
      </c>
      <c r="AB5683" s="74">
        <v>112500</v>
      </c>
      <c r="AD5683" s="944">
        <v>23500</v>
      </c>
      <c r="AF5683" s="74">
        <v>0</v>
      </c>
      <c r="AH5683" s="74">
        <f t="shared" si="1068"/>
        <v>23500</v>
      </c>
      <c r="AI5683" s="446"/>
      <c r="AJ5683" s="74">
        <f t="shared" ref="AJ5683" si="1082">CEILING(AB5683*34/100,10)</f>
        <v>38250</v>
      </c>
      <c r="AK5683" s="8"/>
      <c r="AL5683" s="74">
        <v>177150</v>
      </c>
      <c r="AM5683" s="74"/>
      <c r="AN5683" s="74">
        <v>191700</v>
      </c>
      <c r="AO5683" s="74"/>
      <c r="AP5683" s="74">
        <v>191700</v>
      </c>
      <c r="AQ5683" s="74"/>
    </row>
    <row r="5684" spans="2:43" ht="18" hidden="1" customHeight="1" x14ac:dyDescent="0.2">
      <c r="B5684" s="4"/>
      <c r="C5684" s="117"/>
      <c r="D5684" s="117"/>
      <c r="E5684" s="117"/>
      <c r="F5684" s="48"/>
      <c r="G5684" s="11"/>
      <c r="H5684" s="117"/>
      <c r="I5684" s="142"/>
      <c r="J5684" s="143"/>
      <c r="K5684" s="144"/>
      <c r="L5684" s="11"/>
      <c r="M5684" s="143"/>
      <c r="N5684" s="42"/>
      <c r="O5684" s="128"/>
      <c r="P5684" s="130"/>
      <c r="Q5684" s="131">
        <v>6</v>
      </c>
      <c r="R5684" s="68"/>
      <c r="S5684" s="35"/>
      <c r="T5684" s="69" t="s">
        <v>375</v>
      </c>
      <c r="U5684" s="92"/>
      <c r="V5684" s="70">
        <f>V5685</f>
        <v>0</v>
      </c>
      <c r="X5684" s="447">
        <f>X5685</f>
        <v>0</v>
      </c>
      <c r="Z5684" s="447">
        <f>Z5685</f>
        <v>0</v>
      </c>
      <c r="AB5684" s="447">
        <f>AB5685</f>
        <v>0</v>
      </c>
      <c r="AD5684" s="447" t="e">
        <f>#REF!</f>
        <v>#REF!</v>
      </c>
      <c r="AF5684" s="447">
        <f>AF5685</f>
        <v>0</v>
      </c>
      <c r="AH5684" s="447" t="e">
        <f t="shared" si="1068"/>
        <v>#REF!</v>
      </c>
      <c r="AI5684" s="8"/>
      <c r="AJ5684" s="447">
        <f>AJ5685</f>
        <v>0</v>
      </c>
      <c r="AK5684" s="71"/>
      <c r="AL5684" s="447">
        <f>AL5685</f>
        <v>0</v>
      </c>
      <c r="AM5684" s="447"/>
      <c r="AN5684" s="447">
        <f>AN5685</f>
        <v>0</v>
      </c>
      <c r="AO5684" s="447"/>
      <c r="AP5684" s="447">
        <f>AP5685</f>
        <v>0</v>
      </c>
      <c r="AQ5684" s="447"/>
    </row>
    <row r="5685" spans="2:43" ht="18" hidden="1" customHeight="1" x14ac:dyDescent="0.2">
      <c r="B5685" s="4"/>
      <c r="C5685" s="117"/>
      <c r="D5685" s="117"/>
      <c r="E5685" s="117"/>
      <c r="F5685" s="48"/>
      <c r="G5685" s="11"/>
      <c r="H5685" s="117"/>
      <c r="I5685" s="142"/>
      <c r="J5685" s="143"/>
      <c r="K5685" s="144"/>
      <c r="L5685" s="11"/>
      <c r="M5685" s="143"/>
      <c r="N5685" s="42"/>
      <c r="O5685" s="128"/>
      <c r="P5685" s="130"/>
      <c r="Q5685" s="130"/>
      <c r="R5685" s="72" t="s">
        <v>3</v>
      </c>
      <c r="S5685" s="181"/>
      <c r="T5685" s="73" t="s">
        <v>375</v>
      </c>
      <c r="V5685" s="74">
        <v>0</v>
      </c>
      <c r="X5685" s="74">
        <v>0</v>
      </c>
      <c r="Z5685" s="74">
        <v>0</v>
      </c>
      <c r="AB5685" s="74">
        <v>0</v>
      </c>
      <c r="AD5685" s="74">
        <v>0</v>
      </c>
      <c r="AF5685" s="74">
        <v>0</v>
      </c>
      <c r="AH5685" s="74">
        <f t="shared" si="1068"/>
        <v>0</v>
      </c>
      <c r="AI5685" s="446"/>
      <c r="AJ5685" s="74">
        <v>0</v>
      </c>
      <c r="AK5685" s="8"/>
      <c r="AL5685" s="74">
        <v>0</v>
      </c>
      <c r="AM5685" s="74"/>
      <c r="AN5685" s="74">
        <v>0</v>
      </c>
      <c r="AO5685" s="74"/>
      <c r="AP5685" s="74">
        <v>0</v>
      </c>
      <c r="AQ5685" s="74"/>
    </row>
    <row r="5686" spans="2:43" ht="18" hidden="1" customHeight="1" x14ac:dyDescent="0.2">
      <c r="B5686" s="4"/>
      <c r="C5686" s="117"/>
      <c r="D5686" s="117"/>
      <c r="E5686" s="117"/>
      <c r="F5686" s="48"/>
      <c r="G5686" s="11"/>
      <c r="H5686" s="117"/>
      <c r="I5686" s="124"/>
      <c r="J5686" s="124"/>
      <c r="K5686" s="144"/>
      <c r="L5686" s="11"/>
      <c r="M5686" s="143"/>
      <c r="N5686" s="42"/>
      <c r="O5686" s="128"/>
      <c r="P5686" s="129">
        <v>2</v>
      </c>
      <c r="Q5686" s="129"/>
      <c r="R5686" s="64"/>
      <c r="S5686" s="234"/>
      <c r="T5686" s="65" t="s">
        <v>75</v>
      </c>
      <c r="U5686" s="155"/>
      <c r="V5686" s="66">
        <f>V5687+V5689+V5691+V5693+V5695+V5697</f>
        <v>255000</v>
      </c>
      <c r="X5686" s="66">
        <f>X5687+X5689+X5691+X5693+X5695+X5697</f>
        <v>354100</v>
      </c>
      <c r="Z5686" s="66">
        <f>Z5687</f>
        <v>32400</v>
      </c>
      <c r="AB5686" s="66">
        <f>AB5687</f>
        <v>0</v>
      </c>
      <c r="AD5686" s="66">
        <f>AD5687</f>
        <v>0</v>
      </c>
      <c r="AF5686" s="66">
        <f>AF5687</f>
        <v>0</v>
      </c>
      <c r="AH5686" s="66">
        <f>AH5687</f>
        <v>0</v>
      </c>
      <c r="AI5686" s="8"/>
      <c r="AJ5686" s="66">
        <f>AJ5687</f>
        <v>0</v>
      </c>
      <c r="AK5686" s="67"/>
      <c r="AL5686" s="66">
        <f t="shared" ref="AL5686:AP5687" si="1083">AL5687</f>
        <v>0</v>
      </c>
      <c r="AM5686" s="66"/>
      <c r="AN5686" s="66">
        <f t="shared" si="1083"/>
        <v>0</v>
      </c>
      <c r="AO5686" s="66"/>
      <c r="AP5686" s="66">
        <f t="shared" si="1083"/>
        <v>0</v>
      </c>
      <c r="AQ5686" s="66"/>
    </row>
    <row r="5687" spans="2:43" ht="18" hidden="1" customHeight="1" x14ac:dyDescent="0.2">
      <c r="B5687" s="4"/>
      <c r="C5687" s="117"/>
      <c r="D5687" s="117"/>
      <c r="E5687" s="117"/>
      <c r="F5687" s="48"/>
      <c r="G5687" s="11"/>
      <c r="H5687" s="117"/>
      <c r="I5687" s="124"/>
      <c r="J5687" s="124"/>
      <c r="K5687" s="144"/>
      <c r="L5687" s="11"/>
      <c r="M5687" s="143"/>
      <c r="N5687" s="42"/>
      <c r="O5687" s="128"/>
      <c r="P5687" s="130"/>
      <c r="Q5687" s="131">
        <v>1</v>
      </c>
      <c r="R5687" s="84"/>
      <c r="S5687" s="250"/>
      <c r="T5687" s="450" t="s">
        <v>76</v>
      </c>
      <c r="U5687" s="92"/>
      <c r="V5687" s="70">
        <f>V5688</f>
        <v>163000</v>
      </c>
      <c r="X5687" s="447">
        <f>X5688</f>
        <v>202500</v>
      </c>
      <c r="Z5687" s="447">
        <f>Z5688</f>
        <v>32400</v>
      </c>
      <c r="AB5687" s="447">
        <f>AB5688</f>
        <v>0</v>
      </c>
      <c r="AD5687" s="447">
        <f>AD5688</f>
        <v>0</v>
      </c>
      <c r="AF5687" s="447">
        <f>AF5688</f>
        <v>0</v>
      </c>
      <c r="AH5687" s="447">
        <f>AH5688</f>
        <v>0</v>
      </c>
      <c r="AI5687" s="67"/>
      <c r="AJ5687" s="447">
        <f>AJ5688</f>
        <v>0</v>
      </c>
      <c r="AK5687" s="71"/>
      <c r="AL5687" s="447">
        <f t="shared" si="1083"/>
        <v>0</v>
      </c>
      <c r="AM5687" s="447"/>
      <c r="AN5687" s="447">
        <f t="shared" si="1083"/>
        <v>0</v>
      </c>
      <c r="AO5687" s="447"/>
      <c r="AP5687" s="447">
        <f t="shared" si="1083"/>
        <v>0</v>
      </c>
      <c r="AQ5687" s="447"/>
    </row>
    <row r="5688" spans="2:43" ht="18" hidden="1" customHeight="1" x14ac:dyDescent="0.2">
      <c r="B5688" s="4"/>
      <c r="C5688" s="117"/>
      <c r="D5688" s="117"/>
      <c r="E5688" s="117"/>
      <c r="F5688" s="48"/>
      <c r="G5688" s="11"/>
      <c r="H5688" s="117"/>
      <c r="I5688" s="124"/>
      <c r="J5688" s="124"/>
      <c r="K5688" s="144"/>
      <c r="L5688" s="11"/>
      <c r="M5688" s="143"/>
      <c r="N5688" s="42"/>
      <c r="O5688" s="128"/>
      <c r="P5688" s="130"/>
      <c r="Q5688" s="130"/>
      <c r="R5688" s="72" t="s">
        <v>14</v>
      </c>
      <c r="S5688" s="181"/>
      <c r="T5688" s="73" t="s">
        <v>206</v>
      </c>
      <c r="V5688" s="74">
        <v>163000</v>
      </c>
      <c r="X5688" s="74">
        <v>202500</v>
      </c>
      <c r="Z5688" s="829">
        <v>32400</v>
      </c>
      <c r="AB5688" s="944">
        <v>0</v>
      </c>
      <c r="AD5688" s="74">
        <v>0</v>
      </c>
      <c r="AF5688" s="74">
        <v>0</v>
      </c>
      <c r="AH5688" s="74">
        <f t="shared" si="1068"/>
        <v>0</v>
      </c>
      <c r="AI5688" s="446"/>
      <c r="AJ5688" s="74">
        <v>0</v>
      </c>
      <c r="AK5688" s="8"/>
      <c r="AL5688" s="74">
        <v>0</v>
      </c>
      <c r="AM5688" s="74"/>
      <c r="AN5688" s="74">
        <v>0</v>
      </c>
      <c r="AO5688" s="74"/>
      <c r="AP5688" s="74">
        <v>0</v>
      </c>
      <c r="AQ5688" s="74"/>
    </row>
    <row r="5689" spans="2:43" ht="18" customHeight="1" x14ac:dyDescent="0.2">
      <c r="B5689" s="4"/>
      <c r="C5689" s="117"/>
      <c r="D5689" s="117"/>
      <c r="E5689" s="117"/>
      <c r="F5689" s="48"/>
      <c r="G5689" s="11"/>
      <c r="H5689" s="117"/>
      <c r="I5689" s="142"/>
      <c r="J5689" s="143"/>
      <c r="K5689" s="144"/>
      <c r="L5689" s="11"/>
      <c r="M5689" s="143"/>
      <c r="N5689" s="42"/>
      <c r="O5689" s="128"/>
      <c r="P5689" s="667">
        <v>4</v>
      </c>
      <c r="Q5689" s="130"/>
      <c r="R5689" s="72"/>
      <c r="S5689" s="181"/>
      <c r="T5689" s="65" t="s">
        <v>376</v>
      </c>
      <c r="V5689" s="74"/>
      <c r="X5689" s="672">
        <f>X5690</f>
        <v>0</v>
      </c>
      <c r="Z5689" s="672">
        <f>Z5690</f>
        <v>34100</v>
      </c>
      <c r="AB5689" s="672">
        <f>AB5690</f>
        <v>22700</v>
      </c>
      <c r="AD5689" s="672">
        <f t="shared" ref="AD5689:AP5690" si="1084">AD5690</f>
        <v>121200</v>
      </c>
      <c r="AE5689" s="672">
        <f t="shared" si="1084"/>
        <v>0</v>
      </c>
      <c r="AF5689" s="672">
        <f t="shared" si="1084"/>
        <v>0</v>
      </c>
      <c r="AG5689" s="672">
        <f t="shared" si="1084"/>
        <v>0</v>
      </c>
      <c r="AH5689" s="672">
        <f t="shared" si="1068"/>
        <v>121200</v>
      </c>
      <c r="AI5689" s="8"/>
      <c r="AJ5689" s="672">
        <f t="shared" ref="AJ5689:AJ5690" si="1085">AJ5690</f>
        <v>7720</v>
      </c>
      <c r="AK5689" s="672">
        <f t="shared" si="1084"/>
        <v>0</v>
      </c>
      <c r="AL5689" s="672">
        <f t="shared" si="1084"/>
        <v>142600</v>
      </c>
      <c r="AM5689" s="672"/>
      <c r="AN5689" s="672">
        <f t="shared" si="1084"/>
        <v>154650</v>
      </c>
      <c r="AO5689" s="672"/>
      <c r="AP5689" s="672">
        <f t="shared" si="1084"/>
        <v>154650</v>
      </c>
      <c r="AQ5689" s="672"/>
    </row>
    <row r="5690" spans="2:43" ht="18" customHeight="1" x14ac:dyDescent="0.2">
      <c r="B5690" s="4"/>
      <c r="C5690" s="117"/>
      <c r="D5690" s="117"/>
      <c r="E5690" s="117"/>
      <c r="F5690" s="48"/>
      <c r="G5690" s="11"/>
      <c r="H5690" s="117"/>
      <c r="I5690" s="142"/>
      <c r="J5690" s="143"/>
      <c r="K5690" s="144"/>
      <c r="L5690" s="11"/>
      <c r="M5690" s="143"/>
      <c r="N5690" s="42"/>
      <c r="O5690" s="128"/>
      <c r="P5690" s="130"/>
      <c r="Q5690" s="629">
        <v>1</v>
      </c>
      <c r="R5690" s="72"/>
      <c r="S5690" s="181"/>
      <c r="T5690" s="69" t="s">
        <v>76</v>
      </c>
      <c r="V5690" s="74"/>
      <c r="X5690" s="644">
        <f>X5691</f>
        <v>0</v>
      </c>
      <c r="Z5690" s="644">
        <f>Z5691</f>
        <v>34100</v>
      </c>
      <c r="AB5690" s="644">
        <f>AB5691</f>
        <v>22700</v>
      </c>
      <c r="AC5690" s="643"/>
      <c r="AD5690" s="644">
        <f t="shared" si="1084"/>
        <v>121200</v>
      </c>
      <c r="AE5690" s="644">
        <f t="shared" si="1084"/>
        <v>0</v>
      </c>
      <c r="AF5690" s="644">
        <f t="shared" si="1084"/>
        <v>0</v>
      </c>
      <c r="AG5690" s="644">
        <f t="shared" si="1084"/>
        <v>0</v>
      </c>
      <c r="AH5690" s="644">
        <f t="shared" si="1068"/>
        <v>121200</v>
      </c>
      <c r="AI5690" s="672">
        <f t="shared" ref="AI5690:AI5691" si="1086">AI5691</f>
        <v>0</v>
      </c>
      <c r="AJ5690" s="644">
        <f t="shared" si="1085"/>
        <v>7720</v>
      </c>
      <c r="AK5690" s="644">
        <f t="shared" si="1084"/>
        <v>0</v>
      </c>
      <c r="AL5690" s="644">
        <f t="shared" si="1084"/>
        <v>142600</v>
      </c>
      <c r="AM5690" s="644"/>
      <c r="AN5690" s="644">
        <f t="shared" si="1084"/>
        <v>154650</v>
      </c>
      <c r="AO5690" s="644"/>
      <c r="AP5690" s="644">
        <f t="shared" si="1084"/>
        <v>154650</v>
      </c>
      <c r="AQ5690" s="644"/>
    </row>
    <row r="5691" spans="2:43" ht="18" customHeight="1" x14ac:dyDescent="0.2">
      <c r="B5691" s="4"/>
      <c r="C5691" s="117"/>
      <c r="D5691" s="117"/>
      <c r="E5691" s="117"/>
      <c r="F5691" s="48"/>
      <c r="G5691" s="11"/>
      <c r="H5691" s="117"/>
      <c r="I5691" s="142"/>
      <c r="J5691" s="143"/>
      <c r="K5691" s="144"/>
      <c r="L5691" s="11"/>
      <c r="M5691" s="143"/>
      <c r="N5691" s="42"/>
      <c r="O5691" s="128"/>
      <c r="P5691" s="130"/>
      <c r="Q5691" s="130"/>
      <c r="R5691" s="72">
        <v>90</v>
      </c>
      <c r="S5691" s="181"/>
      <c r="T5691" s="73" t="s">
        <v>500</v>
      </c>
      <c r="V5691" s="74"/>
      <c r="X5691" s="74">
        <v>0</v>
      </c>
      <c r="Z5691" s="829">
        <v>34100</v>
      </c>
      <c r="AB5691" s="74">
        <v>22700</v>
      </c>
      <c r="AD5691" s="944">
        <v>121200</v>
      </c>
      <c r="AF5691" s="74">
        <v>0</v>
      </c>
      <c r="AH5691" s="74">
        <f t="shared" si="1068"/>
        <v>121200</v>
      </c>
      <c r="AI5691" s="644">
        <f t="shared" si="1086"/>
        <v>0</v>
      </c>
      <c r="AJ5691" s="74">
        <f t="shared" ref="AJ5691" si="1087">CEILING(AB5691*34/100,10)</f>
        <v>7720</v>
      </c>
      <c r="AK5691" s="8"/>
      <c r="AL5691" s="74">
        <v>142600</v>
      </c>
      <c r="AM5691" s="74"/>
      <c r="AN5691" s="74">
        <v>154650</v>
      </c>
      <c r="AO5691" s="74"/>
      <c r="AP5691" s="74">
        <v>154650</v>
      </c>
      <c r="AQ5691" s="74"/>
    </row>
    <row r="5692" spans="2:43" ht="18" customHeight="1" x14ac:dyDescent="0.2">
      <c r="B5692" s="4"/>
      <c r="C5692" s="117"/>
      <c r="D5692" s="117"/>
      <c r="E5692" s="117"/>
      <c r="F5692" s="48"/>
      <c r="G5692" s="11"/>
      <c r="H5692" s="117"/>
      <c r="I5692" s="124"/>
      <c r="J5692" s="124"/>
      <c r="K5692" s="144"/>
      <c r="L5692" s="11"/>
      <c r="M5692" s="143"/>
      <c r="N5692" s="42"/>
      <c r="O5692" s="127" t="s">
        <v>0</v>
      </c>
      <c r="P5692" s="123"/>
      <c r="Q5692" s="123"/>
      <c r="R5692" s="49"/>
      <c r="S5692" s="18"/>
      <c r="T5692" s="50" t="s">
        <v>60</v>
      </c>
      <c r="U5692" s="76"/>
      <c r="V5692" s="51">
        <f>V5693</f>
        <v>57000</v>
      </c>
      <c r="X5692" s="51">
        <f>X5693</f>
        <v>94000</v>
      </c>
      <c r="Z5692" s="51">
        <f>Z5693+Z5698+Z5702</f>
        <v>92000</v>
      </c>
      <c r="AB5692" s="51">
        <f>AB5693+AB5698+AB5702</f>
        <v>106500</v>
      </c>
      <c r="AD5692" s="51">
        <f>AD5693+AD5698+AD5702</f>
        <v>135550</v>
      </c>
      <c r="AF5692" s="51">
        <f>AF5693+AF5698+AF5702</f>
        <v>0</v>
      </c>
      <c r="AH5692" s="51">
        <f t="shared" si="1068"/>
        <v>135550</v>
      </c>
      <c r="AI5692" s="8"/>
      <c r="AJ5692" s="51">
        <f t="shared" ref="AJ5692" si="1088">AJ5693+AJ5698+AJ5702</f>
        <v>36230</v>
      </c>
      <c r="AK5692" s="51">
        <f t="shared" ref="AK5692" si="1089">AK5693+AK5698+AK5702</f>
        <v>0</v>
      </c>
      <c r="AL5692" s="51">
        <f t="shared" ref="AL5692" si="1090">AL5693+AL5698+AL5702</f>
        <v>133900</v>
      </c>
      <c r="AM5692" s="51"/>
      <c r="AN5692" s="51">
        <f t="shared" ref="AN5692:AP5692" si="1091">AN5693+AN5698+AN5702</f>
        <v>145100</v>
      </c>
      <c r="AO5692" s="51"/>
      <c r="AP5692" s="51">
        <f t="shared" si="1091"/>
        <v>145100</v>
      </c>
      <c r="AQ5692" s="51"/>
    </row>
    <row r="5693" spans="2:43" ht="18" customHeight="1" x14ac:dyDescent="0.2">
      <c r="B5693" s="4"/>
      <c r="C5693" s="117"/>
      <c r="D5693" s="117"/>
      <c r="E5693" s="117"/>
      <c r="F5693" s="48"/>
      <c r="G5693" s="11"/>
      <c r="H5693" s="117"/>
      <c r="I5693" s="124"/>
      <c r="J5693" s="124"/>
      <c r="K5693" s="144"/>
      <c r="L5693" s="11"/>
      <c r="M5693" s="143"/>
      <c r="N5693" s="42"/>
      <c r="O5693" s="128"/>
      <c r="P5693" s="129">
        <v>1</v>
      </c>
      <c r="Q5693" s="129"/>
      <c r="R5693" s="64"/>
      <c r="S5693" s="234"/>
      <c r="T5693" s="65" t="s">
        <v>8</v>
      </c>
      <c r="U5693" s="155"/>
      <c r="V5693" s="66">
        <f>V5694</f>
        <v>57000</v>
      </c>
      <c r="X5693" s="66">
        <f>X5694+X5702</f>
        <v>94000</v>
      </c>
      <c r="Z5693" s="66">
        <f>Z5694</f>
        <v>78800</v>
      </c>
      <c r="AB5693" s="66">
        <f>AB5694</f>
        <v>97500</v>
      </c>
      <c r="AD5693" s="66">
        <f>AD5694</f>
        <v>111950</v>
      </c>
      <c r="AF5693" s="66">
        <f>AF5694</f>
        <v>0</v>
      </c>
      <c r="AH5693" s="66">
        <f t="shared" si="1068"/>
        <v>111950</v>
      </c>
      <c r="AI5693" s="51">
        <f t="shared" ref="AI5693" si="1092">AI5694+AI5699+AI5703</f>
        <v>0</v>
      </c>
      <c r="AJ5693" s="66">
        <f t="shared" ref="AJ5693" si="1093">AJ5694</f>
        <v>33160</v>
      </c>
      <c r="AK5693" s="66">
        <f t="shared" ref="AK5693" si="1094">AK5694</f>
        <v>0</v>
      </c>
      <c r="AL5693" s="66">
        <f t="shared" ref="AL5693:AP5693" si="1095">AL5694</f>
        <v>116200</v>
      </c>
      <c r="AM5693" s="66"/>
      <c r="AN5693" s="66">
        <f t="shared" si="1095"/>
        <v>125700</v>
      </c>
      <c r="AO5693" s="66">
        <f t="shared" ref="AO5693:AQ5693" si="1096">AO5694</f>
        <v>0</v>
      </c>
      <c r="AP5693" s="66">
        <f t="shared" si="1095"/>
        <v>125700</v>
      </c>
      <c r="AQ5693" s="66">
        <f t="shared" si="1096"/>
        <v>0</v>
      </c>
    </row>
    <row r="5694" spans="2:43" ht="18" customHeight="1" x14ac:dyDescent="0.2">
      <c r="B5694" s="4"/>
      <c r="C5694" s="117"/>
      <c r="D5694" s="117"/>
      <c r="E5694" s="117"/>
      <c r="F5694" s="48"/>
      <c r="G5694" s="11"/>
      <c r="H5694" s="117"/>
      <c r="I5694" s="124"/>
      <c r="J5694" s="124"/>
      <c r="K5694" s="144"/>
      <c r="L5694" s="11"/>
      <c r="M5694" s="143"/>
      <c r="N5694" s="42"/>
      <c r="O5694" s="128"/>
      <c r="P5694" s="130"/>
      <c r="Q5694" s="131">
        <v>6</v>
      </c>
      <c r="R5694" s="72"/>
      <c r="S5694" s="181"/>
      <c r="T5694" s="69" t="s">
        <v>62</v>
      </c>
      <c r="U5694" s="92"/>
      <c r="V5694" s="70">
        <f>SUM(V5695:V5697)</f>
        <v>57000</v>
      </c>
      <c r="X5694" s="447">
        <f>SUM(X5695:X5697)</f>
        <v>94000</v>
      </c>
      <c r="Z5694" s="447">
        <f>SUM(Z5695:Z5697)</f>
        <v>78800</v>
      </c>
      <c r="AB5694" s="447">
        <f>SUM(AB5695:AB5697)</f>
        <v>97500</v>
      </c>
      <c r="AD5694" s="447">
        <f>SUM(AD5695:AD5697)</f>
        <v>111950</v>
      </c>
      <c r="AF5694" s="447">
        <f>SUM(AF5695:AF5697)</f>
        <v>0</v>
      </c>
      <c r="AH5694" s="447">
        <f t="shared" si="1068"/>
        <v>111950</v>
      </c>
      <c r="AI5694" s="66">
        <f t="shared" ref="AI5694" si="1097">AI5695</f>
        <v>0</v>
      </c>
      <c r="AJ5694" s="447">
        <f>SUM(AJ5695:AJ5697)</f>
        <v>33160</v>
      </c>
      <c r="AK5694" s="71"/>
      <c r="AL5694" s="447">
        <f>SUM(AL5695:AL5697)</f>
        <v>116200</v>
      </c>
      <c r="AM5694" s="447"/>
      <c r="AN5694" s="447">
        <f>SUM(AN5695:AN5697)</f>
        <v>125700</v>
      </c>
      <c r="AO5694" s="447"/>
      <c r="AP5694" s="447">
        <f>SUM(AP5695:AP5697)</f>
        <v>125700</v>
      </c>
      <c r="AQ5694" s="447"/>
    </row>
    <row r="5695" spans="2:43" ht="18" customHeight="1" x14ac:dyDescent="0.2">
      <c r="B5695" s="4"/>
      <c r="C5695" s="117"/>
      <c r="D5695" s="117"/>
      <c r="E5695" s="117"/>
      <c r="F5695" s="48"/>
      <c r="G5695" s="11"/>
      <c r="H5695" s="117"/>
      <c r="I5695" s="124"/>
      <c r="J5695" s="124"/>
      <c r="K5695" s="144"/>
      <c r="L5695" s="11"/>
      <c r="M5695" s="143"/>
      <c r="N5695" s="42"/>
      <c r="O5695" s="128"/>
      <c r="P5695" s="130"/>
      <c r="Q5695" s="131"/>
      <c r="R5695" s="72">
        <v>1</v>
      </c>
      <c r="S5695" s="181"/>
      <c r="T5695" s="73" t="s">
        <v>430</v>
      </c>
      <c r="V5695" s="74">
        <v>35000</v>
      </c>
      <c r="X5695" s="74">
        <v>57600</v>
      </c>
      <c r="Z5695" s="829">
        <v>48700</v>
      </c>
      <c r="AB5695" s="74">
        <v>61200</v>
      </c>
      <c r="AD5695" s="944">
        <v>69200</v>
      </c>
      <c r="AF5695" s="74">
        <v>0</v>
      </c>
      <c r="AH5695" s="74">
        <f t="shared" si="1068"/>
        <v>69200</v>
      </c>
      <c r="AI5695" s="446"/>
      <c r="AJ5695" s="74">
        <f t="shared" ref="AJ5695:AJ5696" si="1098">CEILING(AB5695*34/100,10)</f>
        <v>20810</v>
      </c>
      <c r="AK5695" s="8"/>
      <c r="AL5695" s="74">
        <v>73400</v>
      </c>
      <c r="AM5695" s="74"/>
      <c r="AN5695" s="74">
        <v>79400</v>
      </c>
      <c r="AO5695" s="74"/>
      <c r="AP5695" s="74">
        <v>79400</v>
      </c>
      <c r="AQ5695" s="74"/>
    </row>
    <row r="5696" spans="2:43" ht="18" customHeight="1" x14ac:dyDescent="0.2">
      <c r="B5696" s="4"/>
      <c r="C5696" s="117"/>
      <c r="D5696" s="117"/>
      <c r="E5696" s="117"/>
      <c r="F5696" s="48"/>
      <c r="G5696" s="11"/>
      <c r="H5696" s="117"/>
      <c r="I5696" s="124"/>
      <c r="J5696" s="124"/>
      <c r="K5696" s="144"/>
      <c r="L5696" s="11"/>
      <c r="M5696" s="143"/>
      <c r="N5696" s="42"/>
      <c r="O5696" s="128"/>
      <c r="P5696" s="130"/>
      <c r="Q5696" s="131"/>
      <c r="R5696" s="72">
        <v>2</v>
      </c>
      <c r="S5696" s="181"/>
      <c r="T5696" s="73" t="s">
        <v>386</v>
      </c>
      <c r="V5696" s="74">
        <v>22000</v>
      </c>
      <c r="X5696" s="74">
        <v>36400</v>
      </c>
      <c r="Z5696" s="829">
        <v>30100</v>
      </c>
      <c r="AB5696" s="74">
        <v>36300</v>
      </c>
      <c r="AD5696" s="944">
        <v>42750</v>
      </c>
      <c r="AF5696" s="74">
        <v>0</v>
      </c>
      <c r="AH5696" s="74">
        <f t="shared" si="1068"/>
        <v>42750</v>
      </c>
      <c r="AI5696" s="8"/>
      <c r="AJ5696" s="74">
        <f t="shared" si="1098"/>
        <v>12350</v>
      </c>
      <c r="AK5696" s="8"/>
      <c r="AL5696" s="74">
        <v>42800</v>
      </c>
      <c r="AM5696" s="74"/>
      <c r="AN5696" s="74">
        <v>46300</v>
      </c>
      <c r="AO5696" s="74"/>
      <c r="AP5696" s="74">
        <v>46300</v>
      </c>
      <c r="AQ5696" s="74"/>
    </row>
    <row r="5697" spans="2:43" ht="18" hidden="1" customHeight="1" x14ac:dyDescent="0.2">
      <c r="B5697" s="4"/>
      <c r="C5697" s="117"/>
      <c r="D5697" s="117"/>
      <c r="E5697" s="117"/>
      <c r="F5697" s="48"/>
      <c r="G5697" s="11"/>
      <c r="H5697" s="117"/>
      <c r="I5697" s="124"/>
      <c r="J5697" s="124"/>
      <c r="K5697" s="144"/>
      <c r="L5697" s="11"/>
      <c r="M5697" s="143"/>
      <c r="N5697" s="42"/>
      <c r="O5697" s="128"/>
      <c r="P5697" s="130"/>
      <c r="Q5697" s="131"/>
      <c r="R5697" s="72">
        <v>8</v>
      </c>
      <c r="S5697" s="181"/>
      <c r="T5697" s="73" t="s">
        <v>463</v>
      </c>
      <c r="V5697" s="74">
        <v>0</v>
      </c>
      <c r="X5697" s="74">
        <v>0</v>
      </c>
      <c r="Z5697" s="74">
        <v>0</v>
      </c>
      <c r="AB5697" s="74">
        <v>0</v>
      </c>
      <c r="AD5697" s="74">
        <v>0</v>
      </c>
      <c r="AF5697" s="74">
        <v>0</v>
      </c>
      <c r="AH5697" s="74">
        <f t="shared" si="1068"/>
        <v>0</v>
      </c>
      <c r="AI5697" s="8"/>
      <c r="AJ5697" s="74">
        <v>0</v>
      </c>
      <c r="AK5697" s="8"/>
      <c r="AL5697" s="74">
        <v>0</v>
      </c>
      <c r="AM5697" s="74"/>
      <c r="AN5697" s="74">
        <v>0</v>
      </c>
      <c r="AO5697" s="74"/>
      <c r="AP5697" s="74">
        <v>0</v>
      </c>
      <c r="AQ5697" s="74"/>
    </row>
    <row r="5698" spans="2:43" ht="18" hidden="1" customHeight="1" x14ac:dyDescent="0.2">
      <c r="B5698" s="4"/>
      <c r="C5698" s="117"/>
      <c r="D5698" s="117"/>
      <c r="E5698" s="117"/>
      <c r="F5698" s="48"/>
      <c r="G5698" s="11"/>
      <c r="H5698" s="117"/>
      <c r="I5698" s="124"/>
      <c r="J5698" s="124"/>
      <c r="K5698" s="144"/>
      <c r="L5698" s="11"/>
      <c r="M5698" s="143"/>
      <c r="N5698" s="42"/>
      <c r="O5698" s="128"/>
      <c r="P5698" s="129">
        <v>2</v>
      </c>
      <c r="Q5698" s="129"/>
      <c r="R5698" s="64"/>
      <c r="S5698" s="234"/>
      <c r="T5698" s="65" t="s">
        <v>75</v>
      </c>
      <c r="U5698" s="155"/>
      <c r="V5698" s="66">
        <f>V5699</f>
        <v>139000</v>
      </c>
      <c r="X5698" s="66">
        <f>X5699+X5707</f>
        <v>110500</v>
      </c>
      <c r="Z5698" s="66">
        <f>Z5699</f>
        <v>7400</v>
      </c>
      <c r="AB5698" s="66">
        <f>AB5699</f>
        <v>0</v>
      </c>
      <c r="AD5698" s="66">
        <f>AD5699</f>
        <v>0</v>
      </c>
      <c r="AF5698" s="66">
        <f>AF5699</f>
        <v>0</v>
      </c>
      <c r="AH5698" s="66">
        <f t="shared" si="1068"/>
        <v>0</v>
      </c>
      <c r="AI5698" s="8"/>
      <c r="AJ5698" s="66">
        <f t="shared" ref="AJ5698" si="1099">AJ5699</f>
        <v>0</v>
      </c>
      <c r="AK5698" s="66">
        <f t="shared" ref="AK5698" si="1100">AK5699</f>
        <v>0</v>
      </c>
      <c r="AL5698" s="66">
        <f t="shared" ref="AL5698:AP5698" si="1101">AL5699</f>
        <v>0</v>
      </c>
      <c r="AM5698" s="66"/>
      <c r="AN5698" s="66">
        <f t="shared" si="1101"/>
        <v>0</v>
      </c>
      <c r="AO5698" s="66"/>
      <c r="AP5698" s="66">
        <f t="shared" si="1101"/>
        <v>0</v>
      </c>
      <c r="AQ5698" s="66"/>
    </row>
    <row r="5699" spans="2:43" ht="18" hidden="1" customHeight="1" x14ac:dyDescent="0.2">
      <c r="B5699" s="4"/>
      <c r="C5699" s="117"/>
      <c r="D5699" s="117"/>
      <c r="E5699" s="117"/>
      <c r="F5699" s="48"/>
      <c r="G5699" s="11"/>
      <c r="H5699" s="117"/>
      <c r="I5699" s="124"/>
      <c r="J5699" s="124"/>
      <c r="K5699" s="144"/>
      <c r="L5699" s="11"/>
      <c r="M5699" s="143"/>
      <c r="N5699" s="42"/>
      <c r="O5699" s="128"/>
      <c r="P5699" s="130"/>
      <c r="Q5699" s="131">
        <v>6</v>
      </c>
      <c r="R5699" s="72"/>
      <c r="S5699" s="181"/>
      <c r="T5699" s="450" t="s">
        <v>62</v>
      </c>
      <c r="U5699" s="92"/>
      <c r="V5699" s="70">
        <f>SUM(V5700:V5702)</f>
        <v>139000</v>
      </c>
      <c r="X5699" s="447">
        <f>SUM(X5700:X5702)</f>
        <v>94000</v>
      </c>
      <c r="Z5699" s="447">
        <f>Z5700+Z5701</f>
        <v>7400</v>
      </c>
      <c r="AB5699" s="447">
        <f>AB5700+AB5701</f>
        <v>0</v>
      </c>
      <c r="AD5699" s="447">
        <f>AD5700+AD5701</f>
        <v>0</v>
      </c>
      <c r="AF5699" s="447">
        <f>AF5700+AF5701</f>
        <v>0</v>
      </c>
      <c r="AH5699" s="447">
        <f t="shared" si="1068"/>
        <v>0</v>
      </c>
      <c r="AI5699" s="66">
        <f t="shared" ref="AI5699" si="1102">AI5700</f>
        <v>0</v>
      </c>
      <c r="AJ5699" s="447">
        <f t="shared" ref="AJ5699" si="1103">AJ5700+AJ5701</f>
        <v>0</v>
      </c>
      <c r="AK5699" s="447">
        <f t="shared" ref="AK5699" si="1104">AK5700+AK5701</f>
        <v>0</v>
      </c>
      <c r="AL5699" s="447">
        <f t="shared" ref="AL5699" si="1105">AL5700+AL5701</f>
        <v>0</v>
      </c>
      <c r="AM5699" s="447"/>
      <c r="AN5699" s="447">
        <f t="shared" ref="AN5699:AP5699" si="1106">AN5700+AN5701</f>
        <v>0</v>
      </c>
      <c r="AO5699" s="447"/>
      <c r="AP5699" s="447">
        <f t="shared" si="1106"/>
        <v>0</v>
      </c>
      <c r="AQ5699" s="447"/>
    </row>
    <row r="5700" spans="2:43" ht="18" hidden="1" customHeight="1" x14ac:dyDescent="0.2">
      <c r="B5700" s="4"/>
      <c r="C5700" s="117"/>
      <c r="D5700" s="117"/>
      <c r="E5700" s="117"/>
      <c r="F5700" s="48"/>
      <c r="G5700" s="11"/>
      <c r="H5700" s="117"/>
      <c r="I5700" s="124"/>
      <c r="J5700" s="124"/>
      <c r="K5700" s="144"/>
      <c r="L5700" s="11"/>
      <c r="M5700" s="143"/>
      <c r="N5700" s="42"/>
      <c r="O5700" s="128"/>
      <c r="P5700" s="130"/>
      <c r="Q5700" s="131"/>
      <c r="R5700" s="72">
        <v>1</v>
      </c>
      <c r="S5700" s="181"/>
      <c r="T5700" s="73" t="s">
        <v>433</v>
      </c>
      <c r="V5700" s="74">
        <v>35000</v>
      </c>
      <c r="X5700" s="74">
        <v>57600</v>
      </c>
      <c r="Z5700" s="829">
        <v>4400</v>
      </c>
      <c r="AB5700" s="74">
        <v>0</v>
      </c>
      <c r="AD5700" s="74">
        <v>0</v>
      </c>
      <c r="AF5700" s="74">
        <v>0</v>
      </c>
      <c r="AH5700" s="74">
        <f t="shared" si="1068"/>
        <v>0</v>
      </c>
      <c r="AI5700" s="447">
        <f t="shared" ref="AI5700" si="1107">AI5701+AI5702</f>
        <v>0</v>
      </c>
      <c r="AJ5700" s="74">
        <v>0</v>
      </c>
      <c r="AK5700" s="8"/>
      <c r="AL5700" s="74">
        <v>0</v>
      </c>
      <c r="AM5700" s="74"/>
      <c r="AN5700" s="74">
        <v>0</v>
      </c>
      <c r="AO5700" s="74"/>
      <c r="AP5700" s="74">
        <v>0</v>
      </c>
      <c r="AQ5700" s="74"/>
    </row>
    <row r="5701" spans="2:43" ht="18" hidden="1" customHeight="1" x14ac:dyDescent="0.2">
      <c r="B5701" s="4"/>
      <c r="C5701" s="117"/>
      <c r="D5701" s="117"/>
      <c r="E5701" s="117"/>
      <c r="F5701" s="48"/>
      <c r="G5701" s="11"/>
      <c r="H5701" s="117"/>
      <c r="I5701" s="124"/>
      <c r="J5701" s="124"/>
      <c r="K5701" s="144"/>
      <c r="L5701" s="11"/>
      <c r="M5701" s="143"/>
      <c r="N5701" s="42"/>
      <c r="O5701" s="128"/>
      <c r="P5701" s="130"/>
      <c r="Q5701" s="131"/>
      <c r="R5701" s="72">
        <v>2</v>
      </c>
      <c r="S5701" s="181"/>
      <c r="T5701" s="73" t="s">
        <v>434</v>
      </c>
      <c r="V5701" s="74">
        <v>22000</v>
      </c>
      <c r="X5701" s="74">
        <v>36400</v>
      </c>
      <c r="Z5701" s="829">
        <v>3000</v>
      </c>
      <c r="AB5701" s="74">
        <v>0</v>
      </c>
      <c r="AD5701" s="74">
        <v>0</v>
      </c>
      <c r="AF5701" s="74">
        <v>0</v>
      </c>
      <c r="AH5701" s="74">
        <f t="shared" si="1068"/>
        <v>0</v>
      </c>
      <c r="AI5701" s="8"/>
      <c r="AJ5701" s="74">
        <v>0</v>
      </c>
      <c r="AK5701" s="8"/>
      <c r="AL5701" s="74">
        <v>0</v>
      </c>
      <c r="AM5701" s="74"/>
      <c r="AN5701" s="74">
        <v>0</v>
      </c>
      <c r="AO5701" s="74"/>
      <c r="AP5701" s="74">
        <v>0</v>
      </c>
      <c r="AQ5701" s="74"/>
    </row>
    <row r="5702" spans="2:43" ht="18" customHeight="1" x14ac:dyDescent="0.2">
      <c r="B5702" s="4"/>
      <c r="C5702" s="117"/>
      <c r="D5702" s="117"/>
      <c r="E5702" s="117"/>
      <c r="F5702" s="48"/>
      <c r="G5702" s="11"/>
      <c r="H5702" s="117"/>
      <c r="I5702" s="124"/>
      <c r="J5702" s="124"/>
      <c r="K5702" s="144"/>
      <c r="L5702" s="11"/>
      <c r="M5702" s="143"/>
      <c r="N5702" s="42"/>
      <c r="O5702" s="128"/>
      <c r="P5702" s="129">
        <v>4</v>
      </c>
      <c r="Q5702" s="129"/>
      <c r="R5702" s="64"/>
      <c r="S5702" s="234"/>
      <c r="T5702" s="65" t="s">
        <v>376</v>
      </c>
      <c r="U5702" s="155"/>
      <c r="V5702" s="66">
        <f>V5703</f>
        <v>82000</v>
      </c>
      <c r="X5702" s="66">
        <f>X5703</f>
        <v>0</v>
      </c>
      <c r="Z5702" s="66">
        <f>Z5703</f>
        <v>5800</v>
      </c>
      <c r="AB5702" s="66">
        <f>AB5703</f>
        <v>9000</v>
      </c>
      <c r="AD5702" s="66">
        <f>AD5703</f>
        <v>23600</v>
      </c>
      <c r="AF5702" s="66">
        <f>AF5703</f>
        <v>0</v>
      </c>
      <c r="AH5702" s="66">
        <f t="shared" si="1068"/>
        <v>23600</v>
      </c>
      <c r="AI5702" s="8"/>
      <c r="AJ5702" s="66">
        <f>AJ5703</f>
        <v>3070</v>
      </c>
      <c r="AK5702" s="67"/>
      <c r="AL5702" s="66">
        <f>AL5703</f>
        <v>17700</v>
      </c>
      <c r="AM5702" s="66"/>
      <c r="AN5702" s="66">
        <f>AN5703</f>
        <v>19400</v>
      </c>
      <c r="AO5702" s="66"/>
      <c r="AP5702" s="66">
        <f>AP5703</f>
        <v>19400</v>
      </c>
      <c r="AQ5702" s="66"/>
    </row>
    <row r="5703" spans="2:43" ht="18" customHeight="1" x14ac:dyDescent="0.2">
      <c r="B5703" s="4"/>
      <c r="C5703" s="117"/>
      <c r="D5703" s="117"/>
      <c r="E5703" s="117"/>
      <c r="F5703" s="48"/>
      <c r="G5703" s="11"/>
      <c r="H5703" s="117"/>
      <c r="I5703" s="124"/>
      <c r="J5703" s="124"/>
      <c r="K5703" s="144"/>
      <c r="L5703" s="11"/>
      <c r="M5703" s="143"/>
      <c r="N5703" s="42"/>
      <c r="O5703" s="128"/>
      <c r="P5703" s="130"/>
      <c r="Q5703" s="131">
        <v>6</v>
      </c>
      <c r="R5703" s="72"/>
      <c r="S5703" s="181"/>
      <c r="T5703" s="69" t="s">
        <v>62</v>
      </c>
      <c r="U5703" s="92"/>
      <c r="V5703" s="70">
        <f>SUM(V5704:V5706)</f>
        <v>82000</v>
      </c>
      <c r="X5703" s="447">
        <f>SUM(X5704:X5705)</f>
        <v>0</v>
      </c>
      <c r="Z5703" s="447">
        <f>SUM(Z5704:Z5705)</f>
        <v>5800</v>
      </c>
      <c r="AB5703" s="447">
        <f>SUM(AB5704:AB5705)</f>
        <v>9000</v>
      </c>
      <c r="AD5703" s="447">
        <f>SUM(AD5704:AD5705)</f>
        <v>23600</v>
      </c>
      <c r="AF5703" s="447">
        <f>SUM(AF5704:AF5705)</f>
        <v>0</v>
      </c>
      <c r="AH5703" s="447">
        <f t="shared" si="1068"/>
        <v>23600</v>
      </c>
      <c r="AI5703" s="67"/>
      <c r="AJ5703" s="447">
        <f>SUM(AJ5704:AJ5705)</f>
        <v>3070</v>
      </c>
      <c r="AK5703" s="71"/>
      <c r="AL5703" s="447">
        <f>SUM(AL5704:AL5705)</f>
        <v>17700</v>
      </c>
      <c r="AM5703" s="447"/>
      <c r="AN5703" s="447">
        <f>SUM(AN5704:AN5705)</f>
        <v>19400</v>
      </c>
      <c r="AO5703" s="447"/>
      <c r="AP5703" s="447">
        <f>SUM(AP5704:AP5705)</f>
        <v>19400</v>
      </c>
      <c r="AQ5703" s="447"/>
    </row>
    <row r="5704" spans="2:43" ht="18" customHeight="1" x14ac:dyDescent="0.2">
      <c r="B5704" s="4"/>
      <c r="C5704" s="117"/>
      <c r="D5704" s="117"/>
      <c r="E5704" s="117"/>
      <c r="F5704" s="48"/>
      <c r="G5704" s="11"/>
      <c r="H5704" s="117"/>
      <c r="I5704" s="124"/>
      <c r="J5704" s="124"/>
      <c r="K5704" s="144"/>
      <c r="L5704" s="11"/>
      <c r="M5704" s="143"/>
      <c r="N5704" s="42"/>
      <c r="O5704" s="128"/>
      <c r="P5704" s="130"/>
      <c r="Q5704" s="131"/>
      <c r="R5704" s="72">
        <v>1</v>
      </c>
      <c r="S5704" s="181"/>
      <c r="T5704" s="73" t="s">
        <v>433</v>
      </c>
      <c r="V5704" s="74">
        <v>35000</v>
      </c>
      <c r="X5704" s="74">
        <v>0</v>
      </c>
      <c r="Z5704" s="829">
        <v>4200</v>
      </c>
      <c r="AB5704" s="74">
        <v>2700</v>
      </c>
      <c r="AD5704" s="944">
        <v>14600</v>
      </c>
      <c r="AF5704" s="74">
        <v>0</v>
      </c>
      <c r="AH5704" s="74">
        <f t="shared" si="1068"/>
        <v>14600</v>
      </c>
      <c r="AI5704" s="446"/>
      <c r="AJ5704" s="74">
        <f t="shared" ref="AJ5704:AJ5705" si="1108">CEILING(AB5704*34/100,10)</f>
        <v>920</v>
      </c>
      <c r="AK5704" s="8"/>
      <c r="AL5704" s="74">
        <v>6700</v>
      </c>
      <c r="AM5704" s="74"/>
      <c r="AN5704" s="74">
        <v>7400</v>
      </c>
      <c r="AO5704" s="74"/>
      <c r="AP5704" s="74">
        <v>7400</v>
      </c>
      <c r="AQ5704" s="74"/>
    </row>
    <row r="5705" spans="2:43" ht="18" customHeight="1" x14ac:dyDescent="0.2">
      <c r="B5705" s="4"/>
      <c r="C5705" s="117"/>
      <c r="D5705" s="117"/>
      <c r="E5705" s="117"/>
      <c r="F5705" s="48"/>
      <c r="G5705" s="11"/>
      <c r="H5705" s="117"/>
      <c r="I5705" s="124"/>
      <c r="J5705" s="124"/>
      <c r="K5705" s="144"/>
      <c r="L5705" s="11"/>
      <c r="M5705" s="143"/>
      <c r="N5705" s="42"/>
      <c r="O5705" s="128"/>
      <c r="P5705" s="130"/>
      <c r="Q5705" s="131"/>
      <c r="R5705" s="72">
        <v>2</v>
      </c>
      <c r="S5705" s="181"/>
      <c r="T5705" s="73" t="s">
        <v>434</v>
      </c>
      <c r="V5705" s="74">
        <v>22000</v>
      </c>
      <c r="X5705" s="74">
        <v>0</v>
      </c>
      <c r="Z5705" s="829">
        <v>1600</v>
      </c>
      <c r="AB5705" s="74">
        <v>6300</v>
      </c>
      <c r="AD5705" s="944">
        <v>9000</v>
      </c>
      <c r="AF5705" s="74">
        <v>0</v>
      </c>
      <c r="AH5705" s="74">
        <f t="shared" si="1068"/>
        <v>9000</v>
      </c>
      <c r="AI5705" s="8"/>
      <c r="AJ5705" s="74">
        <f t="shared" si="1108"/>
        <v>2150</v>
      </c>
      <c r="AK5705" s="8"/>
      <c r="AL5705" s="74">
        <v>11000</v>
      </c>
      <c r="AM5705" s="74"/>
      <c r="AN5705" s="74">
        <v>12000</v>
      </c>
      <c r="AO5705" s="74"/>
      <c r="AP5705" s="74">
        <v>12000</v>
      </c>
      <c r="AQ5705" s="74"/>
    </row>
    <row r="5706" spans="2:43" ht="18" customHeight="1" x14ac:dyDescent="0.2">
      <c r="B5706" s="4"/>
      <c r="C5706" s="117"/>
      <c r="D5706" s="117"/>
      <c r="E5706" s="117"/>
      <c r="F5706" s="48"/>
      <c r="G5706" s="11"/>
      <c r="H5706" s="117"/>
      <c r="I5706" s="124"/>
      <c r="J5706" s="124"/>
      <c r="K5706" s="144"/>
      <c r="L5706" s="11"/>
      <c r="M5706" s="143"/>
      <c r="N5706" s="42"/>
      <c r="O5706" s="127" t="s">
        <v>18</v>
      </c>
      <c r="P5706" s="123"/>
      <c r="Q5706" s="123"/>
      <c r="R5706" s="49"/>
      <c r="S5706" s="18"/>
      <c r="T5706" s="50" t="s">
        <v>190</v>
      </c>
      <c r="U5706" s="76"/>
      <c r="V5706" s="51">
        <f>V5707+V5721+V5730+V5735+V5738+V5744</f>
        <v>25000</v>
      </c>
      <c r="X5706" s="51">
        <f>X5707+X5721+X5730+X5735+X5738+X5744</f>
        <v>25500</v>
      </c>
      <c r="Z5706" s="51">
        <f>Z5707+Z5721+Z5730+Z5735+Z5738+Z5744</f>
        <v>18430</v>
      </c>
      <c r="AB5706" s="51">
        <f>AB5707+AB5721+AB5730+AB5735+AB5738+AB5744</f>
        <v>21300</v>
      </c>
      <c r="AD5706" s="51" t="e">
        <f>AD5707+AD5721+AD5730+AD5735+AD5738+AD5744</f>
        <v>#REF!</v>
      </c>
      <c r="AF5706" s="51">
        <f>AF5707+AF5721+AF5730+AF5735+AF5738+AF5744</f>
        <v>18100</v>
      </c>
      <c r="AH5706" s="51" t="e">
        <f t="shared" si="1068"/>
        <v>#REF!</v>
      </c>
      <c r="AI5706" s="8"/>
      <c r="AJ5706" s="51">
        <f>AJ5707+AJ5721+AJ5730+AJ5735+AJ5738+AJ5744</f>
        <v>5520</v>
      </c>
      <c r="AK5706" s="5"/>
      <c r="AL5706" s="51">
        <f>AL5707+AL5721+AL5730+AL5735+AL5738+AL5744</f>
        <v>23230</v>
      </c>
      <c r="AM5706" s="51"/>
      <c r="AN5706" s="51">
        <f>AN5707+AN5721+AN5730+AN5735+AN5738+AN5744</f>
        <v>25530</v>
      </c>
      <c r="AO5706" s="51"/>
      <c r="AP5706" s="51">
        <f>AP5707+AP5721+AP5730+AP5735+AP5738+AP5744</f>
        <v>25530</v>
      </c>
      <c r="AQ5706" s="51"/>
    </row>
    <row r="5707" spans="2:43" ht="18" customHeight="1" x14ac:dyDescent="0.2">
      <c r="B5707" s="4"/>
      <c r="C5707" s="117"/>
      <c r="D5707" s="117"/>
      <c r="E5707" s="117"/>
      <c r="F5707" s="48"/>
      <c r="G5707" s="11"/>
      <c r="H5707" s="117"/>
      <c r="I5707" s="124"/>
      <c r="J5707" s="124"/>
      <c r="K5707" s="144"/>
      <c r="L5707" s="11"/>
      <c r="M5707" s="143"/>
      <c r="N5707" s="42"/>
      <c r="O5707" s="128"/>
      <c r="P5707" s="129">
        <v>2</v>
      </c>
      <c r="Q5707" s="129"/>
      <c r="R5707" s="64"/>
      <c r="S5707" s="234"/>
      <c r="T5707" s="65" t="s">
        <v>195</v>
      </c>
      <c r="U5707" s="155"/>
      <c r="V5707" s="66">
        <f>V5708+V5711+V5714+V5717+V5719</f>
        <v>16000</v>
      </c>
      <c r="X5707" s="66">
        <f>X5708+X5711+X5714+X5717+X5719</f>
        <v>16500</v>
      </c>
      <c r="Z5707" s="66">
        <f>Z5708+Z5711+Z5714+Z5717+Z5719</f>
        <v>5000</v>
      </c>
      <c r="AB5707" s="66">
        <f>AB5708+AB5711+AB5714+AB5717+AB5719</f>
        <v>6000</v>
      </c>
      <c r="AD5707" s="66" t="e">
        <f>AD5708+AD5711+AD5714+AD5717+AD5719</f>
        <v>#REF!</v>
      </c>
      <c r="AF5707" s="66">
        <f>AF5708+AF5711+AF5714+AF5717+AF5719</f>
        <v>7500</v>
      </c>
      <c r="AH5707" s="66" t="e">
        <f t="shared" si="1068"/>
        <v>#REF!</v>
      </c>
      <c r="AI5707" s="5"/>
      <c r="AJ5707" s="66">
        <f>AJ5708+AJ5711+AJ5714+AJ5717+AJ5719</f>
        <v>1510</v>
      </c>
      <c r="AK5707" s="67"/>
      <c r="AL5707" s="66">
        <f>AL5708+AL5711+AL5714+AL5717+AL5719</f>
        <v>6500</v>
      </c>
      <c r="AM5707" s="66"/>
      <c r="AN5707" s="66">
        <f>AN5708+AN5711+AN5714+AN5717+AN5719</f>
        <v>7500</v>
      </c>
      <c r="AO5707" s="66"/>
      <c r="AP5707" s="66">
        <f>AP5708+AP5711+AP5714+AP5717+AP5719</f>
        <v>7500</v>
      </c>
      <c r="AQ5707" s="66"/>
    </row>
    <row r="5708" spans="2:43" ht="18" customHeight="1" x14ac:dyDescent="0.2">
      <c r="B5708" s="4"/>
      <c r="C5708" s="117"/>
      <c r="D5708" s="117"/>
      <c r="E5708" s="117"/>
      <c r="F5708" s="48"/>
      <c r="G5708" s="11"/>
      <c r="H5708" s="117"/>
      <c r="I5708" s="124"/>
      <c r="J5708" s="124"/>
      <c r="K5708" s="144"/>
      <c r="L5708" s="11"/>
      <c r="M5708" s="143"/>
      <c r="N5708" s="42"/>
      <c r="O5708" s="128"/>
      <c r="P5708" s="130"/>
      <c r="Q5708" s="131">
        <v>1</v>
      </c>
      <c r="R5708" s="68"/>
      <c r="S5708" s="35"/>
      <c r="T5708" s="69" t="s">
        <v>47</v>
      </c>
      <c r="U5708" s="92"/>
      <c r="V5708" s="70">
        <f>V5709+V5710</f>
        <v>12000</v>
      </c>
      <c r="X5708" s="447">
        <f>X5709+X5710</f>
        <v>11500</v>
      </c>
      <c r="Z5708" s="447">
        <f>Z5709+Z5710</f>
        <v>3810</v>
      </c>
      <c r="AB5708" s="447">
        <f>AB5709+AB5710</f>
        <v>5100</v>
      </c>
      <c r="AD5708" s="447">
        <f>AD5709+AD5710</f>
        <v>7400</v>
      </c>
      <c r="AF5708" s="447">
        <f>AF5709+AF5710</f>
        <v>5000</v>
      </c>
      <c r="AH5708" s="447">
        <f t="shared" si="1068"/>
        <v>12400</v>
      </c>
      <c r="AI5708" s="67"/>
      <c r="AJ5708" s="447">
        <f>AJ5709+AJ5710</f>
        <v>1280</v>
      </c>
      <c r="AK5708" s="71"/>
      <c r="AL5708" s="447">
        <f>AL5709+AL5710</f>
        <v>4500</v>
      </c>
      <c r="AM5708" s="447"/>
      <c r="AN5708" s="447">
        <f>AN5709+AN5710</f>
        <v>5000</v>
      </c>
      <c r="AO5708" s="447"/>
      <c r="AP5708" s="447">
        <f>AP5709+AP5710</f>
        <v>5000</v>
      </c>
      <c r="AQ5708" s="447"/>
    </row>
    <row r="5709" spans="2:43" ht="18" customHeight="1" x14ac:dyDescent="0.25">
      <c r="B5709" s="4"/>
      <c r="C5709" s="117"/>
      <c r="D5709" s="117"/>
      <c r="E5709" s="117"/>
      <c r="F5709" s="48"/>
      <c r="G5709" s="11"/>
      <c r="H5709" s="117"/>
      <c r="I5709" s="124"/>
      <c r="J5709" s="124"/>
      <c r="K5709" s="144"/>
      <c r="L5709" s="11"/>
      <c r="M5709" s="143"/>
      <c r="N5709" s="42"/>
      <c r="O5709" s="128"/>
      <c r="P5709" s="130"/>
      <c r="Q5709" s="130"/>
      <c r="R5709" s="72" t="s">
        <v>3</v>
      </c>
      <c r="S5709" s="181"/>
      <c r="T5709" s="73" t="s">
        <v>17</v>
      </c>
      <c r="V5709" s="575">
        <v>12000</v>
      </c>
      <c r="X5709" s="780">
        <v>10500</v>
      </c>
      <c r="Z5709" s="902">
        <v>3450</v>
      </c>
      <c r="AB5709" s="74">
        <v>3600</v>
      </c>
      <c r="AD5709" s="74">
        <v>3400</v>
      </c>
      <c r="AF5709" s="74">
        <v>4000</v>
      </c>
      <c r="AH5709" s="696">
        <f t="shared" si="1068"/>
        <v>7400</v>
      </c>
      <c r="AI5709" s="446"/>
      <c r="AJ5709" s="74">
        <f t="shared" ref="AJ5709:AJ5710" si="1109">CEILING(AB5709*25/100,10)</f>
        <v>900</v>
      </c>
      <c r="AK5709" s="8"/>
      <c r="AL5709" s="74">
        <v>4500</v>
      </c>
      <c r="AM5709" s="74"/>
      <c r="AN5709" s="74">
        <v>5000</v>
      </c>
      <c r="AO5709" s="74"/>
      <c r="AP5709" s="74">
        <v>5000</v>
      </c>
      <c r="AQ5709" s="74"/>
    </row>
    <row r="5710" spans="2:43" ht="18" hidden="1" customHeight="1" x14ac:dyDescent="0.2">
      <c r="B5710" s="4"/>
      <c r="C5710" s="117"/>
      <c r="D5710" s="117"/>
      <c r="E5710" s="117"/>
      <c r="F5710" s="48"/>
      <c r="G5710" s="11"/>
      <c r="H5710" s="117"/>
      <c r="I5710" s="124"/>
      <c r="J5710" s="124"/>
      <c r="K5710" s="144"/>
      <c r="L5710" s="11"/>
      <c r="M5710" s="143"/>
      <c r="N5710" s="42"/>
      <c r="O5710" s="128"/>
      <c r="P5710" s="130"/>
      <c r="Q5710" s="130"/>
      <c r="R5710" s="72">
        <v>5</v>
      </c>
      <c r="S5710" s="181"/>
      <c r="T5710" s="73" t="s">
        <v>352</v>
      </c>
      <c r="V5710" s="74">
        <v>0</v>
      </c>
      <c r="X5710" s="74">
        <v>1000</v>
      </c>
      <c r="Z5710" s="74">
        <v>360</v>
      </c>
      <c r="AB5710" s="74">
        <v>1500</v>
      </c>
      <c r="AD5710" s="74">
        <v>4000</v>
      </c>
      <c r="AF5710" s="74">
        <v>1000</v>
      </c>
      <c r="AH5710" s="74">
        <f t="shared" si="1068"/>
        <v>5000</v>
      </c>
      <c r="AI5710" s="8"/>
      <c r="AJ5710" s="74">
        <f t="shared" si="1109"/>
        <v>380</v>
      </c>
      <c r="AK5710" s="8"/>
      <c r="AL5710" s="74">
        <v>0</v>
      </c>
      <c r="AM5710" s="74"/>
      <c r="AN5710" s="74">
        <v>0</v>
      </c>
      <c r="AO5710" s="74"/>
      <c r="AP5710" s="74">
        <v>0</v>
      </c>
      <c r="AQ5710" s="74"/>
    </row>
    <row r="5711" spans="2:43" ht="18" customHeight="1" x14ac:dyDescent="0.2">
      <c r="B5711" s="4"/>
      <c r="C5711" s="117"/>
      <c r="D5711" s="117"/>
      <c r="E5711" s="117"/>
      <c r="F5711" s="48"/>
      <c r="G5711" s="11"/>
      <c r="H5711" s="117"/>
      <c r="I5711" s="124"/>
      <c r="J5711" s="124"/>
      <c r="K5711" s="144"/>
      <c r="L5711" s="11"/>
      <c r="M5711" s="143"/>
      <c r="N5711" s="42"/>
      <c r="O5711" s="128"/>
      <c r="P5711" s="130"/>
      <c r="Q5711" s="131">
        <v>2</v>
      </c>
      <c r="R5711" s="68"/>
      <c r="S5711" s="35"/>
      <c r="T5711" s="69" t="s">
        <v>227</v>
      </c>
      <c r="U5711" s="92"/>
      <c r="V5711" s="70">
        <f>V5712+V5713</f>
        <v>4000</v>
      </c>
      <c r="X5711" s="447">
        <f>X5712+X5713</f>
        <v>5000</v>
      </c>
      <c r="Z5711" s="447">
        <f>Z5712+Z5713</f>
        <v>1190</v>
      </c>
      <c r="AB5711" s="447">
        <f>AB5712+AB5713</f>
        <v>900</v>
      </c>
      <c r="AD5711" s="447">
        <f>AD5712+AD5713</f>
        <v>1500</v>
      </c>
      <c r="AF5711" s="447">
        <f>AF5712+AF5713</f>
        <v>2500</v>
      </c>
      <c r="AH5711" s="447">
        <f t="shared" si="1068"/>
        <v>4000</v>
      </c>
      <c r="AI5711" s="8"/>
      <c r="AJ5711" s="447">
        <f>AJ5712+AJ5713</f>
        <v>230</v>
      </c>
      <c r="AK5711" s="71"/>
      <c r="AL5711" s="447">
        <f>AL5712+AL5713</f>
        <v>2000</v>
      </c>
      <c r="AM5711" s="447"/>
      <c r="AN5711" s="447">
        <f>AN5712+AN5713</f>
        <v>2500</v>
      </c>
      <c r="AO5711" s="447"/>
      <c r="AP5711" s="447">
        <f>AP5712+AP5713</f>
        <v>2500</v>
      </c>
      <c r="AQ5711" s="447"/>
    </row>
    <row r="5712" spans="2:43" ht="18" hidden="1" customHeight="1" x14ac:dyDescent="0.2">
      <c r="B5712" s="4"/>
      <c r="C5712" s="117"/>
      <c r="D5712" s="117"/>
      <c r="E5712" s="117"/>
      <c r="F5712" s="48"/>
      <c r="G5712" s="11"/>
      <c r="H5712" s="117"/>
      <c r="I5712" s="124"/>
      <c r="J5712" s="124"/>
      <c r="K5712" s="144"/>
      <c r="L5712" s="11"/>
      <c r="M5712" s="143"/>
      <c r="N5712" s="42"/>
      <c r="O5712" s="128"/>
      <c r="P5712" s="130"/>
      <c r="Q5712" s="130"/>
      <c r="R5712" s="72" t="s">
        <v>3</v>
      </c>
      <c r="S5712" s="181"/>
      <c r="T5712" s="73" t="s">
        <v>78</v>
      </c>
      <c r="V5712" s="74">
        <v>0</v>
      </c>
      <c r="X5712" s="74">
        <v>0</v>
      </c>
      <c r="Z5712" s="74">
        <v>0</v>
      </c>
      <c r="AB5712" s="74">
        <v>0</v>
      </c>
      <c r="AD5712" s="74">
        <v>0</v>
      </c>
      <c r="AF5712" s="74">
        <v>0</v>
      </c>
      <c r="AH5712" s="74">
        <f t="shared" si="1068"/>
        <v>0</v>
      </c>
      <c r="AI5712" s="446"/>
      <c r="AJ5712" s="74">
        <v>0</v>
      </c>
      <c r="AK5712" s="8"/>
      <c r="AL5712" s="74">
        <v>0</v>
      </c>
      <c r="AM5712" s="74"/>
      <c r="AN5712" s="74">
        <v>0</v>
      </c>
      <c r="AO5712" s="74"/>
      <c r="AP5712" s="74">
        <v>0</v>
      </c>
      <c r="AQ5712" s="74"/>
    </row>
    <row r="5713" spans="2:43" ht="18" customHeight="1" x14ac:dyDescent="0.25">
      <c r="B5713" s="4"/>
      <c r="C5713" s="117"/>
      <c r="D5713" s="117"/>
      <c r="E5713" s="117"/>
      <c r="F5713" s="48"/>
      <c r="G5713" s="11"/>
      <c r="H5713" s="117"/>
      <c r="I5713" s="124"/>
      <c r="J5713" s="124"/>
      <c r="K5713" s="144"/>
      <c r="L5713" s="11"/>
      <c r="M5713" s="143"/>
      <c r="N5713" s="42"/>
      <c r="O5713" s="128"/>
      <c r="P5713" s="130"/>
      <c r="Q5713" s="130"/>
      <c r="R5713" s="72" t="s">
        <v>0</v>
      </c>
      <c r="S5713" s="181"/>
      <c r="T5713" s="73" t="s">
        <v>228</v>
      </c>
      <c r="V5713" s="587">
        <v>4000</v>
      </c>
      <c r="X5713" s="781">
        <v>5000</v>
      </c>
      <c r="Z5713" s="903">
        <v>1190</v>
      </c>
      <c r="AB5713" s="74">
        <v>900</v>
      </c>
      <c r="AD5713" s="696">
        <v>1500</v>
      </c>
      <c r="AF5713" s="696">
        <v>2500</v>
      </c>
      <c r="AH5713" s="696">
        <f t="shared" si="1068"/>
        <v>4000</v>
      </c>
      <c r="AI5713" s="8"/>
      <c r="AJ5713" s="74">
        <f t="shared" ref="AJ5713" si="1110">CEILING(AB5713*25/100,10)</f>
        <v>230</v>
      </c>
      <c r="AK5713" s="8"/>
      <c r="AL5713" s="74">
        <v>2000</v>
      </c>
      <c r="AM5713" s="74"/>
      <c r="AN5713" s="74">
        <v>2500</v>
      </c>
      <c r="AO5713" s="696"/>
      <c r="AP5713" s="74">
        <v>2500</v>
      </c>
      <c r="AQ5713" s="696"/>
    </row>
    <row r="5714" spans="2:43" ht="18" hidden="1" customHeight="1" x14ac:dyDescent="0.2">
      <c r="B5714" s="4"/>
      <c r="C5714" s="117"/>
      <c r="D5714" s="117"/>
      <c r="E5714" s="117"/>
      <c r="F5714" s="48"/>
      <c r="G5714" s="11"/>
      <c r="H5714" s="117"/>
      <c r="I5714" s="124"/>
      <c r="J5714" s="124"/>
      <c r="K5714" s="144"/>
      <c r="L5714" s="11"/>
      <c r="M5714" s="143"/>
      <c r="N5714" s="42"/>
      <c r="O5714" s="128"/>
      <c r="P5714" s="130"/>
      <c r="Q5714" s="131">
        <v>3</v>
      </c>
      <c r="R5714" s="68"/>
      <c r="S5714" s="35"/>
      <c r="T5714" s="69" t="s">
        <v>79</v>
      </c>
      <c r="U5714" s="92"/>
      <c r="V5714" s="70">
        <f>V5715+V5716</f>
        <v>0</v>
      </c>
      <c r="X5714" s="447">
        <f>X5715+X5716</f>
        <v>0</v>
      </c>
      <c r="Z5714" s="447">
        <f>Z5715+Z5716</f>
        <v>0</v>
      </c>
      <c r="AB5714" s="447">
        <f>AB5715+AB5716</f>
        <v>0</v>
      </c>
      <c r="AD5714" s="447" t="e">
        <f>#REF!+AD5716</f>
        <v>#REF!</v>
      </c>
      <c r="AF5714" s="447">
        <f>AF5715+AF5716</f>
        <v>0</v>
      </c>
      <c r="AH5714" s="447" t="e">
        <f t="shared" si="1068"/>
        <v>#REF!</v>
      </c>
      <c r="AI5714" s="8"/>
      <c r="AJ5714" s="447">
        <f>AJ5715+AJ5716</f>
        <v>0</v>
      </c>
      <c r="AK5714" s="71"/>
      <c r="AL5714" s="447">
        <f>AL5715+AL5716</f>
        <v>0</v>
      </c>
      <c r="AM5714" s="447"/>
      <c r="AN5714" s="447">
        <f>AN5715+AN5716</f>
        <v>0</v>
      </c>
      <c r="AO5714" s="447"/>
      <c r="AP5714" s="447">
        <f>AP5715+AP5716</f>
        <v>0</v>
      </c>
      <c r="AQ5714" s="447"/>
    </row>
    <row r="5715" spans="2:43" ht="18" hidden="1" customHeight="1" x14ac:dyDescent="0.2">
      <c r="B5715" s="4"/>
      <c r="C5715" s="117"/>
      <c r="D5715" s="117"/>
      <c r="E5715" s="117"/>
      <c r="F5715" s="48"/>
      <c r="G5715" s="11"/>
      <c r="H5715" s="117"/>
      <c r="I5715" s="124"/>
      <c r="J5715" s="124"/>
      <c r="K5715" s="144"/>
      <c r="L5715" s="11"/>
      <c r="M5715" s="143"/>
      <c r="N5715" s="42"/>
      <c r="O5715" s="128"/>
      <c r="P5715" s="130"/>
      <c r="Q5715" s="131"/>
      <c r="R5715" s="72" t="s">
        <v>3</v>
      </c>
      <c r="S5715" s="181"/>
      <c r="T5715" s="73" t="s">
        <v>80</v>
      </c>
      <c r="V5715" s="83">
        <v>0</v>
      </c>
      <c r="X5715" s="448">
        <v>0</v>
      </c>
      <c r="Z5715" s="448">
        <v>0</v>
      </c>
      <c r="AB5715" s="448">
        <v>0</v>
      </c>
      <c r="AD5715" s="448">
        <v>0</v>
      </c>
      <c r="AF5715" s="448">
        <v>0</v>
      </c>
      <c r="AH5715" s="448">
        <f t="shared" si="1068"/>
        <v>0</v>
      </c>
      <c r="AI5715" s="446"/>
      <c r="AJ5715" s="448">
        <v>0</v>
      </c>
      <c r="AK5715" s="87"/>
      <c r="AL5715" s="448">
        <v>0</v>
      </c>
      <c r="AM5715" s="448"/>
      <c r="AN5715" s="448">
        <v>0</v>
      </c>
      <c r="AO5715" s="448"/>
      <c r="AP5715" s="448">
        <v>0</v>
      </c>
      <c r="AQ5715" s="448"/>
    </row>
    <row r="5716" spans="2:43" ht="18" hidden="1" customHeight="1" x14ac:dyDescent="0.2">
      <c r="B5716" s="4"/>
      <c r="C5716" s="117"/>
      <c r="D5716" s="117"/>
      <c r="E5716" s="117"/>
      <c r="F5716" s="48"/>
      <c r="G5716" s="11"/>
      <c r="H5716" s="117"/>
      <c r="I5716" s="124"/>
      <c r="J5716" s="124"/>
      <c r="K5716" s="144"/>
      <c r="L5716" s="11"/>
      <c r="M5716" s="143"/>
      <c r="N5716" s="42"/>
      <c r="O5716" s="128"/>
      <c r="P5716" s="130"/>
      <c r="Q5716" s="130"/>
      <c r="R5716" s="72" t="s">
        <v>18</v>
      </c>
      <c r="S5716" s="181"/>
      <c r="T5716" s="73" t="s">
        <v>82</v>
      </c>
      <c r="V5716" s="74">
        <v>0</v>
      </c>
      <c r="X5716" s="74">
        <v>0</v>
      </c>
      <c r="Z5716" s="74">
        <v>0</v>
      </c>
      <c r="AB5716" s="74">
        <v>0</v>
      </c>
      <c r="AD5716" s="74">
        <v>0</v>
      </c>
      <c r="AF5716" s="74">
        <v>0</v>
      </c>
      <c r="AH5716" s="74">
        <f t="shared" ref="AH5716:AH5779" si="1111">AD5716+AF5716</f>
        <v>0</v>
      </c>
      <c r="AI5716" s="495"/>
      <c r="AJ5716" s="74">
        <v>0</v>
      </c>
      <c r="AK5716" s="8"/>
      <c r="AL5716" s="74">
        <v>0</v>
      </c>
      <c r="AM5716" s="74"/>
      <c r="AN5716" s="74">
        <v>0</v>
      </c>
      <c r="AO5716" s="74"/>
      <c r="AP5716" s="74">
        <v>0</v>
      </c>
      <c r="AQ5716" s="74"/>
    </row>
    <row r="5717" spans="2:43" ht="18" hidden="1" customHeight="1" x14ac:dyDescent="0.2">
      <c r="B5717" s="4"/>
      <c r="C5717" s="117"/>
      <c r="D5717" s="117"/>
      <c r="E5717" s="117"/>
      <c r="F5717" s="48"/>
      <c r="G5717" s="11"/>
      <c r="H5717" s="117"/>
      <c r="I5717" s="124"/>
      <c r="J5717" s="124"/>
      <c r="K5717" s="144"/>
      <c r="L5717" s="11"/>
      <c r="M5717" s="143"/>
      <c r="N5717" s="42"/>
      <c r="O5717" s="128"/>
      <c r="P5717" s="130"/>
      <c r="Q5717" s="131">
        <v>5</v>
      </c>
      <c r="R5717" s="68"/>
      <c r="S5717" s="35"/>
      <c r="T5717" s="69" t="s">
        <v>48</v>
      </c>
      <c r="U5717" s="92"/>
      <c r="V5717" s="70">
        <f>V5718</f>
        <v>0</v>
      </c>
      <c r="X5717" s="447">
        <f>X5718</f>
        <v>0</v>
      </c>
      <c r="Z5717" s="447">
        <f>Z5718</f>
        <v>0</v>
      </c>
      <c r="AB5717" s="447">
        <f>AB5718</f>
        <v>0</v>
      </c>
      <c r="AD5717" s="447">
        <f>AD5718</f>
        <v>0</v>
      </c>
      <c r="AF5717" s="447">
        <f>AF5718</f>
        <v>0</v>
      </c>
      <c r="AH5717" s="447">
        <f t="shared" si="1111"/>
        <v>0</v>
      </c>
      <c r="AI5717" s="8"/>
      <c r="AJ5717" s="447">
        <f>AJ5718</f>
        <v>0</v>
      </c>
      <c r="AK5717" s="71"/>
      <c r="AL5717" s="447">
        <f>AL5718</f>
        <v>0</v>
      </c>
      <c r="AM5717" s="447"/>
      <c r="AN5717" s="447">
        <f>AN5718</f>
        <v>0</v>
      </c>
      <c r="AO5717" s="447"/>
      <c r="AP5717" s="447">
        <f>AP5718</f>
        <v>0</v>
      </c>
      <c r="AQ5717" s="447"/>
    </row>
    <row r="5718" spans="2:43" ht="18" hidden="1" customHeight="1" x14ac:dyDescent="0.2">
      <c r="B5718" s="4"/>
      <c r="C5718" s="117"/>
      <c r="D5718" s="117"/>
      <c r="E5718" s="117"/>
      <c r="F5718" s="48"/>
      <c r="G5718" s="11"/>
      <c r="H5718" s="117"/>
      <c r="I5718" s="124"/>
      <c r="J5718" s="124"/>
      <c r="K5718" s="144"/>
      <c r="L5718" s="11"/>
      <c r="M5718" s="143"/>
      <c r="N5718" s="42"/>
      <c r="O5718" s="128"/>
      <c r="P5718" s="130"/>
      <c r="Q5718" s="130"/>
      <c r="R5718" s="72" t="s">
        <v>3</v>
      </c>
      <c r="S5718" s="181"/>
      <c r="T5718" s="73" t="s">
        <v>551</v>
      </c>
      <c r="V5718" s="74">
        <v>0</v>
      </c>
      <c r="X5718" s="74">
        <v>0</v>
      </c>
      <c r="Z5718" s="74">
        <v>0</v>
      </c>
      <c r="AB5718" s="74">
        <v>0</v>
      </c>
      <c r="AD5718" s="74">
        <v>0</v>
      </c>
      <c r="AF5718" s="74">
        <v>0</v>
      </c>
      <c r="AH5718" s="74">
        <f t="shared" si="1111"/>
        <v>0</v>
      </c>
      <c r="AI5718" s="446"/>
      <c r="AJ5718" s="74">
        <v>0</v>
      </c>
      <c r="AK5718" s="8"/>
      <c r="AL5718" s="74">
        <v>0</v>
      </c>
      <c r="AM5718" s="74"/>
      <c r="AN5718" s="74">
        <v>0</v>
      </c>
      <c r="AO5718" s="74"/>
      <c r="AP5718" s="74">
        <v>0</v>
      </c>
      <c r="AQ5718" s="74"/>
    </row>
    <row r="5719" spans="2:43" ht="18" hidden="1" customHeight="1" x14ac:dyDescent="0.2">
      <c r="B5719" s="4"/>
      <c r="C5719" s="117"/>
      <c r="D5719" s="117"/>
      <c r="E5719" s="117"/>
      <c r="F5719" s="48"/>
      <c r="G5719" s="11"/>
      <c r="H5719" s="117"/>
      <c r="I5719" s="124"/>
      <c r="J5719" s="124"/>
      <c r="K5719" s="144"/>
      <c r="L5719" s="11"/>
      <c r="M5719" s="143"/>
      <c r="N5719" s="42"/>
      <c r="O5719" s="128"/>
      <c r="P5719" s="130"/>
      <c r="Q5719" s="131">
        <v>6</v>
      </c>
      <c r="R5719" s="84"/>
      <c r="S5719" s="250"/>
      <c r="T5719" s="69" t="s">
        <v>19</v>
      </c>
      <c r="U5719" s="92"/>
      <c r="V5719" s="70">
        <f>V5720</f>
        <v>0</v>
      </c>
      <c r="X5719" s="447">
        <f>X5720</f>
        <v>0</v>
      </c>
      <c r="Z5719" s="447">
        <f>Z5720</f>
        <v>0</v>
      </c>
      <c r="AB5719" s="447">
        <f>AB5720</f>
        <v>0</v>
      </c>
      <c r="AD5719" s="447">
        <f>AD5720</f>
        <v>0</v>
      </c>
      <c r="AF5719" s="447">
        <f>AF5720</f>
        <v>0</v>
      </c>
      <c r="AH5719" s="447">
        <f t="shared" si="1111"/>
        <v>0</v>
      </c>
      <c r="AI5719" s="8"/>
      <c r="AJ5719" s="447">
        <f>AJ5720</f>
        <v>0</v>
      </c>
      <c r="AK5719" s="71"/>
      <c r="AL5719" s="447">
        <f>AL5720</f>
        <v>0</v>
      </c>
      <c r="AM5719" s="447"/>
      <c r="AN5719" s="447">
        <f>AN5720</f>
        <v>0</v>
      </c>
      <c r="AO5719" s="447"/>
      <c r="AP5719" s="447">
        <f>AP5720</f>
        <v>0</v>
      </c>
      <c r="AQ5719" s="447"/>
    </row>
    <row r="5720" spans="2:43" ht="18" hidden="1" customHeight="1" x14ac:dyDescent="0.2">
      <c r="B5720" s="4"/>
      <c r="C5720" s="117"/>
      <c r="D5720" s="117"/>
      <c r="E5720" s="117"/>
      <c r="F5720" s="48"/>
      <c r="G5720" s="11"/>
      <c r="H5720" s="117"/>
      <c r="I5720" s="124"/>
      <c r="J5720" s="124"/>
      <c r="K5720" s="144"/>
      <c r="L5720" s="11"/>
      <c r="M5720" s="143"/>
      <c r="N5720" s="42"/>
      <c r="O5720" s="128"/>
      <c r="P5720" s="130"/>
      <c r="Q5720" s="130"/>
      <c r="R5720" s="72" t="s">
        <v>3</v>
      </c>
      <c r="S5720" s="181"/>
      <c r="T5720" s="73" t="s">
        <v>243</v>
      </c>
      <c r="V5720" s="74">
        <v>0</v>
      </c>
      <c r="X5720" s="74">
        <v>0</v>
      </c>
      <c r="Z5720" s="74">
        <v>0</v>
      </c>
      <c r="AB5720" s="74">
        <v>0</v>
      </c>
      <c r="AD5720" s="74">
        <v>0</v>
      </c>
      <c r="AF5720" s="74">
        <v>0</v>
      </c>
      <c r="AH5720" s="74">
        <f t="shared" si="1111"/>
        <v>0</v>
      </c>
      <c r="AI5720" s="446"/>
      <c r="AJ5720" s="74">
        <v>0</v>
      </c>
      <c r="AK5720" s="8"/>
      <c r="AL5720" s="74">
        <v>0</v>
      </c>
      <c r="AM5720" s="74"/>
      <c r="AN5720" s="74">
        <v>0</v>
      </c>
      <c r="AO5720" s="74"/>
      <c r="AP5720" s="74">
        <v>0</v>
      </c>
      <c r="AQ5720" s="74"/>
    </row>
    <row r="5721" spans="2:43" ht="18" customHeight="1" x14ac:dyDescent="0.2">
      <c r="B5721" s="4"/>
      <c r="C5721" s="117"/>
      <c r="D5721" s="117"/>
      <c r="E5721" s="117"/>
      <c r="F5721" s="48"/>
      <c r="G5721" s="11"/>
      <c r="H5721" s="117"/>
      <c r="I5721" s="124"/>
      <c r="J5721" s="124"/>
      <c r="K5721" s="144"/>
      <c r="L5721" s="11"/>
      <c r="M5721" s="143"/>
      <c r="N5721" s="42"/>
      <c r="O5721" s="128"/>
      <c r="P5721" s="129">
        <v>3</v>
      </c>
      <c r="Q5721" s="129"/>
      <c r="R5721" s="64"/>
      <c r="S5721" s="234"/>
      <c r="T5721" s="65" t="s">
        <v>215</v>
      </c>
      <c r="U5721" s="155"/>
      <c r="V5721" s="66">
        <f>V5722+V5724+V5726</f>
        <v>6000</v>
      </c>
      <c r="X5721" s="66">
        <f>X5722+X5724+X5726</f>
        <v>6000</v>
      </c>
      <c r="Z5721" s="66">
        <f>Z5722+Z5724+Z5726+Z5728</f>
        <v>11630</v>
      </c>
      <c r="AB5721" s="66">
        <f>AB5722+AB5724+AB5726+AB5728</f>
        <v>12600</v>
      </c>
      <c r="AD5721" s="66">
        <f t="shared" ref="AD5721:AO5721" si="1112">AD5722+AD5724+AD5726+AD5728</f>
        <v>13300</v>
      </c>
      <c r="AE5721" s="66">
        <f t="shared" si="1112"/>
        <v>0</v>
      </c>
      <c r="AF5721" s="66">
        <f t="shared" si="1112"/>
        <v>10600</v>
      </c>
      <c r="AG5721" s="66">
        <f t="shared" si="1112"/>
        <v>0</v>
      </c>
      <c r="AH5721" s="66">
        <f t="shared" si="1111"/>
        <v>23900</v>
      </c>
      <c r="AI5721" s="8"/>
      <c r="AJ5721" s="66">
        <f t="shared" ref="AJ5721" si="1113">AJ5722+AJ5724+AJ5726+AJ5728</f>
        <v>3160</v>
      </c>
      <c r="AK5721" s="66">
        <f t="shared" ref="AK5721" si="1114">AK5722+AK5724+AK5726+AK5728</f>
        <v>0</v>
      </c>
      <c r="AL5721" s="66">
        <f t="shared" si="1112"/>
        <v>13230</v>
      </c>
      <c r="AM5721" s="66"/>
      <c r="AN5721" s="66">
        <f t="shared" si="1112"/>
        <v>14030</v>
      </c>
      <c r="AO5721" s="66">
        <f t="shared" si="1112"/>
        <v>0</v>
      </c>
      <c r="AP5721" s="66">
        <f t="shared" ref="AP5721:AQ5721" si="1115">AP5722+AP5724+AP5726+AP5728</f>
        <v>14030</v>
      </c>
      <c r="AQ5721" s="66">
        <f t="shared" si="1115"/>
        <v>0</v>
      </c>
    </row>
    <row r="5722" spans="2:43" ht="18" customHeight="1" x14ac:dyDescent="0.2">
      <c r="B5722" s="4"/>
      <c r="C5722" s="117"/>
      <c r="D5722" s="117"/>
      <c r="E5722" s="117"/>
      <c r="F5722" s="48"/>
      <c r="G5722" s="11"/>
      <c r="H5722" s="117"/>
      <c r="I5722" s="124"/>
      <c r="J5722" s="124"/>
      <c r="K5722" s="144"/>
      <c r="L5722" s="11"/>
      <c r="M5722" s="143"/>
      <c r="N5722" s="42"/>
      <c r="O5722" s="128"/>
      <c r="P5722" s="130"/>
      <c r="Q5722" s="131">
        <v>1</v>
      </c>
      <c r="R5722" s="68"/>
      <c r="S5722" s="35"/>
      <c r="T5722" s="69" t="s">
        <v>20</v>
      </c>
      <c r="U5722" s="92"/>
      <c r="V5722" s="70">
        <f>V5723</f>
        <v>1000</v>
      </c>
      <c r="X5722" s="447">
        <f>X5723</f>
        <v>1000</v>
      </c>
      <c r="Z5722" s="447">
        <f>Z5723</f>
        <v>2660</v>
      </c>
      <c r="AB5722" s="447">
        <f>AB5723</f>
        <v>0</v>
      </c>
      <c r="AD5722" s="447">
        <f>AD5723</f>
        <v>0</v>
      </c>
      <c r="AF5722" s="447">
        <f>AF5723</f>
        <v>4000</v>
      </c>
      <c r="AH5722" s="447">
        <f t="shared" si="1111"/>
        <v>4000</v>
      </c>
      <c r="AI5722" s="66">
        <f t="shared" ref="AI5722" si="1116">AI5723+AI5725+AI5727+AI5729</f>
        <v>0</v>
      </c>
      <c r="AJ5722" s="447">
        <f>AJ5723</f>
        <v>0</v>
      </c>
      <c r="AK5722" s="71"/>
      <c r="AL5722" s="447">
        <f>AL5723</f>
        <v>2750</v>
      </c>
      <c r="AM5722" s="447"/>
      <c r="AN5722" s="447">
        <f>AN5723</f>
        <v>2900</v>
      </c>
      <c r="AO5722" s="447"/>
      <c r="AP5722" s="447">
        <f>AP5723</f>
        <v>2900</v>
      </c>
      <c r="AQ5722" s="447"/>
    </row>
    <row r="5723" spans="2:43" ht="18" customHeight="1" x14ac:dyDescent="0.25">
      <c r="B5723" s="4"/>
      <c r="C5723" s="117"/>
      <c r="D5723" s="117"/>
      <c r="E5723" s="117"/>
      <c r="F5723" s="48"/>
      <c r="G5723" s="11"/>
      <c r="H5723" s="117"/>
      <c r="I5723" s="124"/>
      <c r="J5723" s="124"/>
      <c r="K5723" s="144"/>
      <c r="L5723" s="11"/>
      <c r="M5723" s="143"/>
      <c r="N5723" s="42"/>
      <c r="O5723" s="128"/>
      <c r="P5723" s="130"/>
      <c r="Q5723" s="131"/>
      <c r="R5723" s="72" t="s">
        <v>3</v>
      </c>
      <c r="S5723" s="181"/>
      <c r="T5723" s="73" t="s">
        <v>20</v>
      </c>
      <c r="V5723" s="604">
        <v>1000</v>
      </c>
      <c r="X5723" s="782">
        <v>1000</v>
      </c>
      <c r="Z5723" s="904">
        <v>2660</v>
      </c>
      <c r="AB5723" s="904">
        <v>0</v>
      </c>
      <c r="AD5723" s="696">
        <v>0</v>
      </c>
      <c r="AF5723" s="696">
        <v>4000</v>
      </c>
      <c r="AH5723" s="696">
        <f t="shared" si="1111"/>
        <v>4000</v>
      </c>
      <c r="AI5723" s="446"/>
      <c r="AJ5723" s="74">
        <v>0</v>
      </c>
      <c r="AK5723" s="8"/>
      <c r="AL5723" s="74">
        <v>2750</v>
      </c>
      <c r="AM5723" s="74"/>
      <c r="AN5723" s="74">
        <v>2900</v>
      </c>
      <c r="AO5723" s="696"/>
      <c r="AP5723" s="74">
        <v>2900</v>
      </c>
      <c r="AQ5723" s="696"/>
    </row>
    <row r="5724" spans="2:43" ht="18" customHeight="1" x14ac:dyDescent="0.2">
      <c r="B5724" s="4"/>
      <c r="C5724" s="117"/>
      <c r="D5724" s="117"/>
      <c r="E5724" s="117"/>
      <c r="F5724" s="48"/>
      <c r="G5724" s="11"/>
      <c r="H5724" s="117"/>
      <c r="I5724" s="124"/>
      <c r="J5724" s="124"/>
      <c r="K5724" s="144"/>
      <c r="L5724" s="11"/>
      <c r="M5724" s="143"/>
      <c r="N5724" s="42"/>
      <c r="O5724" s="128"/>
      <c r="P5724" s="130"/>
      <c r="Q5724" s="131">
        <v>2</v>
      </c>
      <c r="R5724" s="68"/>
      <c r="S5724" s="35"/>
      <c r="T5724" s="69" t="s">
        <v>21</v>
      </c>
      <c r="U5724" s="92"/>
      <c r="V5724" s="70">
        <f>V5725</f>
        <v>0</v>
      </c>
      <c r="X5724" s="447">
        <f>X5725</f>
        <v>0</v>
      </c>
      <c r="Z5724" s="447">
        <f>Z5725</f>
        <v>3820</v>
      </c>
      <c r="AB5724" s="447">
        <f>AB5725</f>
        <v>0</v>
      </c>
      <c r="AD5724" s="447">
        <f>AD5725</f>
        <v>0</v>
      </c>
      <c r="AF5724" s="447">
        <f>AF5725</f>
        <v>0</v>
      </c>
      <c r="AH5724" s="447">
        <f t="shared" si="1111"/>
        <v>0</v>
      </c>
      <c r="AI5724" s="8"/>
      <c r="AJ5724" s="447">
        <f>AJ5725</f>
        <v>0</v>
      </c>
      <c r="AK5724" s="71"/>
      <c r="AL5724" s="447">
        <f>AL5725</f>
        <v>2670</v>
      </c>
      <c r="AM5724" s="447"/>
      <c r="AN5724" s="447">
        <f>AN5725</f>
        <v>2830</v>
      </c>
      <c r="AO5724" s="447"/>
      <c r="AP5724" s="447">
        <f>AP5725</f>
        <v>2830</v>
      </c>
      <c r="AQ5724" s="447"/>
    </row>
    <row r="5725" spans="2:43" ht="18" customHeight="1" x14ac:dyDescent="0.2">
      <c r="B5725" s="4"/>
      <c r="C5725" s="117"/>
      <c r="D5725" s="117"/>
      <c r="E5725" s="117"/>
      <c r="F5725" s="48"/>
      <c r="G5725" s="11"/>
      <c r="H5725" s="117"/>
      <c r="I5725" s="124"/>
      <c r="J5725" s="124"/>
      <c r="K5725" s="144"/>
      <c r="L5725" s="11"/>
      <c r="M5725" s="143"/>
      <c r="N5725" s="42"/>
      <c r="O5725" s="128"/>
      <c r="P5725" s="130"/>
      <c r="Q5725" s="130"/>
      <c r="R5725" s="72" t="s">
        <v>3</v>
      </c>
      <c r="S5725" s="181"/>
      <c r="T5725" s="73" t="s">
        <v>21</v>
      </c>
      <c r="V5725" s="74">
        <v>0</v>
      </c>
      <c r="X5725" s="74">
        <v>0</v>
      </c>
      <c r="Z5725" s="74">
        <v>3820</v>
      </c>
      <c r="AB5725" s="74">
        <v>0</v>
      </c>
      <c r="AD5725" s="74">
        <v>0</v>
      </c>
      <c r="AF5725" s="74">
        <v>0</v>
      </c>
      <c r="AH5725" s="74">
        <f t="shared" si="1111"/>
        <v>0</v>
      </c>
      <c r="AI5725" s="446"/>
      <c r="AJ5725" s="74">
        <v>0</v>
      </c>
      <c r="AK5725" s="8"/>
      <c r="AL5725" s="74">
        <v>2670</v>
      </c>
      <c r="AM5725" s="74"/>
      <c r="AN5725" s="74">
        <v>2830</v>
      </c>
      <c r="AO5725" s="74"/>
      <c r="AP5725" s="74">
        <v>2830</v>
      </c>
      <c r="AQ5725" s="74"/>
    </row>
    <row r="5726" spans="2:43" ht="18" customHeight="1" x14ac:dyDescent="0.2">
      <c r="B5726" s="4"/>
      <c r="C5726" s="117"/>
      <c r="D5726" s="117"/>
      <c r="E5726" s="117"/>
      <c r="F5726" s="48"/>
      <c r="G5726" s="11"/>
      <c r="H5726" s="117"/>
      <c r="I5726" s="124"/>
      <c r="J5726" s="124"/>
      <c r="K5726" s="144"/>
      <c r="L5726" s="11"/>
      <c r="M5726" s="143"/>
      <c r="N5726" s="42"/>
      <c r="O5726" s="128"/>
      <c r="P5726" s="130"/>
      <c r="Q5726" s="131">
        <v>3</v>
      </c>
      <c r="R5726" s="68"/>
      <c r="S5726" s="35"/>
      <c r="T5726" s="69" t="s">
        <v>22</v>
      </c>
      <c r="U5726" s="92"/>
      <c r="V5726" s="70">
        <f>V5727</f>
        <v>5000</v>
      </c>
      <c r="X5726" s="447">
        <f>X5727</f>
        <v>5000</v>
      </c>
      <c r="Z5726" s="447">
        <f>Z5727</f>
        <v>5150</v>
      </c>
      <c r="AB5726" s="447">
        <f>AB5727</f>
        <v>11100</v>
      </c>
      <c r="AD5726" s="447">
        <f>AD5727</f>
        <v>11700</v>
      </c>
      <c r="AF5726" s="447">
        <f>AF5727</f>
        <v>4000</v>
      </c>
      <c r="AH5726" s="447">
        <f t="shared" si="1111"/>
        <v>15700</v>
      </c>
      <c r="AI5726" s="8"/>
      <c r="AJ5726" s="447">
        <f>AJ5727</f>
        <v>2780</v>
      </c>
      <c r="AK5726" s="71"/>
      <c r="AL5726" s="447">
        <f>AL5727</f>
        <v>5960</v>
      </c>
      <c r="AM5726" s="447"/>
      <c r="AN5726" s="447">
        <f>AN5727</f>
        <v>6350</v>
      </c>
      <c r="AO5726" s="447"/>
      <c r="AP5726" s="447">
        <f>AP5727</f>
        <v>6350</v>
      </c>
      <c r="AQ5726" s="447"/>
    </row>
    <row r="5727" spans="2:43" ht="18" customHeight="1" x14ac:dyDescent="0.25">
      <c r="B5727" s="4"/>
      <c r="C5727" s="117"/>
      <c r="D5727" s="117"/>
      <c r="E5727" s="117"/>
      <c r="F5727" s="48"/>
      <c r="G5727" s="11"/>
      <c r="H5727" s="117"/>
      <c r="I5727" s="124"/>
      <c r="J5727" s="124"/>
      <c r="K5727" s="144"/>
      <c r="L5727" s="11"/>
      <c r="M5727" s="143"/>
      <c r="N5727" s="42"/>
      <c r="O5727" s="128"/>
      <c r="P5727" s="130"/>
      <c r="Q5727" s="130"/>
      <c r="R5727" s="72" t="s">
        <v>3</v>
      </c>
      <c r="S5727" s="181"/>
      <c r="T5727" s="73" t="s">
        <v>22</v>
      </c>
      <c r="V5727" s="625">
        <v>5000</v>
      </c>
      <c r="X5727" s="783">
        <v>5000</v>
      </c>
      <c r="Z5727" s="905">
        <v>5150</v>
      </c>
      <c r="AB5727" s="74">
        <v>11100</v>
      </c>
      <c r="AD5727" s="696">
        <v>11700</v>
      </c>
      <c r="AF5727" s="696">
        <v>4000</v>
      </c>
      <c r="AH5727" s="696">
        <f t="shared" si="1111"/>
        <v>15700</v>
      </c>
      <c r="AI5727" s="446"/>
      <c r="AJ5727" s="74">
        <f t="shared" ref="AJ5727" si="1117">CEILING(AB5727*25/100,10)</f>
        <v>2780</v>
      </c>
      <c r="AK5727" s="8"/>
      <c r="AL5727" s="74">
        <v>5960</v>
      </c>
      <c r="AM5727" s="74"/>
      <c r="AN5727" s="74">
        <v>6350</v>
      </c>
      <c r="AO5727" s="696"/>
      <c r="AP5727" s="74">
        <v>6350</v>
      </c>
      <c r="AQ5727" s="696"/>
    </row>
    <row r="5728" spans="2:43" ht="18" customHeight="1" x14ac:dyDescent="0.2">
      <c r="B5728" s="4"/>
      <c r="C5728" s="117"/>
      <c r="D5728" s="117"/>
      <c r="E5728" s="117"/>
      <c r="F5728" s="48"/>
      <c r="G5728" s="11"/>
      <c r="H5728" s="117"/>
      <c r="I5728" s="124"/>
      <c r="J5728" s="124"/>
      <c r="K5728" s="144"/>
      <c r="L5728" s="11"/>
      <c r="M5728" s="143"/>
      <c r="N5728" s="42"/>
      <c r="O5728" s="128"/>
      <c r="P5728" s="130"/>
      <c r="Q5728" s="131">
        <v>6</v>
      </c>
      <c r="R5728" s="68"/>
      <c r="S5728" s="35"/>
      <c r="T5728" s="69" t="s">
        <v>218</v>
      </c>
      <c r="U5728" s="92"/>
      <c r="V5728" s="70">
        <f>V5729</f>
        <v>5000</v>
      </c>
      <c r="X5728" s="447">
        <f>X5729</f>
        <v>5000</v>
      </c>
      <c r="Z5728" s="447">
        <f>Z5729</f>
        <v>0</v>
      </c>
      <c r="AB5728" s="447">
        <f>AB5729</f>
        <v>1500</v>
      </c>
      <c r="AD5728" s="447">
        <f>AD5729</f>
        <v>1600</v>
      </c>
      <c r="AF5728" s="447">
        <f>AF5729</f>
        <v>2600</v>
      </c>
      <c r="AH5728" s="447">
        <f t="shared" si="1111"/>
        <v>4200</v>
      </c>
      <c r="AI5728" s="8"/>
      <c r="AJ5728" s="447">
        <f>AJ5729</f>
        <v>380</v>
      </c>
      <c r="AK5728" s="71"/>
      <c r="AL5728" s="447">
        <f>AL5729</f>
        <v>1850</v>
      </c>
      <c r="AM5728" s="447"/>
      <c r="AN5728" s="447">
        <f>AN5729</f>
        <v>1950</v>
      </c>
      <c r="AO5728" s="447"/>
      <c r="AP5728" s="447">
        <f>AP5729</f>
        <v>1950</v>
      </c>
      <c r="AQ5728" s="447"/>
    </row>
    <row r="5729" spans="2:43" ht="18" customHeight="1" x14ac:dyDescent="0.25">
      <c r="B5729" s="4"/>
      <c r="C5729" s="117"/>
      <c r="D5729" s="117"/>
      <c r="E5729" s="117"/>
      <c r="F5729" s="48"/>
      <c r="G5729" s="11"/>
      <c r="H5729" s="117"/>
      <c r="I5729" s="124"/>
      <c r="J5729" s="124"/>
      <c r="K5729" s="144"/>
      <c r="L5729" s="11"/>
      <c r="M5729" s="143"/>
      <c r="N5729" s="42"/>
      <c r="O5729" s="128"/>
      <c r="P5729" s="130"/>
      <c r="Q5729" s="130"/>
      <c r="R5729" s="72">
        <v>2</v>
      </c>
      <c r="S5729" s="181"/>
      <c r="T5729" s="73" t="s">
        <v>220</v>
      </c>
      <c r="V5729" s="625">
        <v>5000</v>
      </c>
      <c r="X5729" s="783">
        <v>5000</v>
      </c>
      <c r="Z5729" s="905">
        <v>0</v>
      </c>
      <c r="AB5729" s="74">
        <v>1500</v>
      </c>
      <c r="AD5729" s="696">
        <v>1600</v>
      </c>
      <c r="AF5729" s="696">
        <v>2600</v>
      </c>
      <c r="AH5729" s="696">
        <f t="shared" si="1111"/>
        <v>4200</v>
      </c>
      <c r="AI5729" s="446"/>
      <c r="AJ5729" s="74">
        <f t="shared" ref="AJ5729" si="1118">CEILING(AB5729*25/100,10)</f>
        <v>380</v>
      </c>
      <c r="AK5729" s="8"/>
      <c r="AL5729" s="74">
        <v>1850</v>
      </c>
      <c r="AM5729" s="74"/>
      <c r="AN5729" s="74">
        <v>1950</v>
      </c>
      <c r="AO5729" s="696"/>
      <c r="AP5729" s="74">
        <v>1950</v>
      </c>
      <c r="AQ5729" s="696"/>
    </row>
    <row r="5730" spans="2:43" ht="18" customHeight="1" x14ac:dyDescent="0.2">
      <c r="B5730" s="4"/>
      <c r="C5730" s="117"/>
      <c r="D5730" s="117"/>
      <c r="E5730" s="117"/>
      <c r="F5730" s="48"/>
      <c r="G5730" s="11"/>
      <c r="H5730" s="117"/>
      <c r="I5730" s="124"/>
      <c r="J5730" s="124"/>
      <c r="K5730" s="144"/>
      <c r="L5730" s="11"/>
      <c r="M5730" s="143"/>
      <c r="N5730" s="42"/>
      <c r="O5730" s="128"/>
      <c r="P5730" s="129">
        <v>5</v>
      </c>
      <c r="Q5730" s="129"/>
      <c r="R5730" s="64"/>
      <c r="S5730" s="234"/>
      <c r="T5730" s="65" t="s">
        <v>24</v>
      </c>
      <c r="U5730" s="155"/>
      <c r="V5730" s="66">
        <f>V5731+V5733</f>
        <v>1000</v>
      </c>
      <c r="X5730" s="66">
        <f>X5731+X5733</f>
        <v>1000</v>
      </c>
      <c r="Z5730" s="66">
        <f>Z5731+Z5733</f>
        <v>1800</v>
      </c>
      <c r="AB5730" s="66">
        <f>AB5731+AB5733</f>
        <v>1700</v>
      </c>
      <c r="AD5730" s="66" t="e">
        <f>AD5731+AD5733</f>
        <v>#REF!</v>
      </c>
      <c r="AF5730" s="66">
        <f>AF5731+AF5733</f>
        <v>0</v>
      </c>
      <c r="AH5730" s="66" t="e">
        <f t="shared" si="1111"/>
        <v>#REF!</v>
      </c>
      <c r="AI5730" s="8"/>
      <c r="AJ5730" s="66">
        <f>AJ5731+AJ5733</f>
        <v>600</v>
      </c>
      <c r="AK5730" s="67"/>
      <c r="AL5730" s="66">
        <f>AL5731+AL5733</f>
        <v>2500</v>
      </c>
      <c r="AM5730" s="66"/>
      <c r="AN5730" s="66">
        <f>AN5731+AN5733</f>
        <v>3000</v>
      </c>
      <c r="AO5730" s="66"/>
      <c r="AP5730" s="66">
        <f>AP5731+AP5733</f>
        <v>3000</v>
      </c>
      <c r="AQ5730" s="66"/>
    </row>
    <row r="5731" spans="2:43" ht="18" customHeight="1" x14ac:dyDescent="0.2">
      <c r="B5731" s="4"/>
      <c r="C5731" s="117"/>
      <c r="D5731" s="117"/>
      <c r="E5731" s="117"/>
      <c r="F5731" s="48"/>
      <c r="G5731" s="11"/>
      <c r="H5731" s="117"/>
      <c r="I5731" s="124"/>
      <c r="J5731" s="124"/>
      <c r="K5731" s="144"/>
      <c r="L5731" s="11"/>
      <c r="M5731" s="143"/>
      <c r="N5731" s="42"/>
      <c r="O5731" s="128"/>
      <c r="P5731" s="130"/>
      <c r="Q5731" s="131">
        <v>2</v>
      </c>
      <c r="R5731" s="68"/>
      <c r="S5731" s="35"/>
      <c r="T5731" s="69" t="s">
        <v>25</v>
      </c>
      <c r="U5731" s="92"/>
      <c r="V5731" s="70">
        <f>V5732</f>
        <v>1000</v>
      </c>
      <c r="X5731" s="447">
        <f>X5732</f>
        <v>1000</v>
      </c>
      <c r="Z5731" s="447">
        <f>Z5732</f>
        <v>1800</v>
      </c>
      <c r="AB5731" s="447">
        <f>AB5732</f>
        <v>1700</v>
      </c>
      <c r="AD5731" s="447">
        <f>AD5732</f>
        <v>1700</v>
      </c>
      <c r="AF5731" s="447">
        <f>AF5732</f>
        <v>0</v>
      </c>
      <c r="AH5731" s="447">
        <f t="shared" si="1111"/>
        <v>1700</v>
      </c>
      <c r="AI5731" s="67"/>
      <c r="AJ5731" s="447">
        <f>AJ5732</f>
        <v>600</v>
      </c>
      <c r="AK5731" s="71"/>
      <c r="AL5731" s="447">
        <f>AL5732</f>
        <v>2500</v>
      </c>
      <c r="AM5731" s="447"/>
      <c r="AN5731" s="447">
        <f>AN5732</f>
        <v>3000</v>
      </c>
      <c r="AO5731" s="447"/>
      <c r="AP5731" s="447">
        <f>AP5732</f>
        <v>3000</v>
      </c>
      <c r="AQ5731" s="447"/>
    </row>
    <row r="5732" spans="2:43" ht="18" customHeight="1" x14ac:dyDescent="0.25">
      <c r="B5732" s="4"/>
      <c r="C5732" s="117"/>
      <c r="D5732" s="117"/>
      <c r="E5732" s="117"/>
      <c r="F5732" s="48"/>
      <c r="G5732" s="11"/>
      <c r="H5732" s="117"/>
      <c r="I5732" s="124"/>
      <c r="J5732" s="124"/>
      <c r="K5732" s="144"/>
      <c r="L5732" s="11"/>
      <c r="M5732" s="143"/>
      <c r="N5732" s="42"/>
      <c r="O5732" s="128"/>
      <c r="P5732" s="130"/>
      <c r="Q5732" s="130"/>
      <c r="R5732" s="72" t="s">
        <v>0</v>
      </c>
      <c r="S5732" s="181"/>
      <c r="T5732" s="73" t="s">
        <v>221</v>
      </c>
      <c r="V5732" s="497">
        <v>1000</v>
      </c>
      <c r="X5732" s="697">
        <v>1000</v>
      </c>
      <c r="Z5732" s="829">
        <v>1800</v>
      </c>
      <c r="AB5732" s="74">
        <v>1700</v>
      </c>
      <c r="AD5732" s="696">
        <v>1700</v>
      </c>
      <c r="AF5732" s="696">
        <v>0</v>
      </c>
      <c r="AH5732" s="696">
        <f t="shared" si="1111"/>
        <v>1700</v>
      </c>
      <c r="AI5732" s="446"/>
      <c r="AJ5732" s="74">
        <f>CEILING(AB5732*35/100,10)</f>
        <v>600</v>
      </c>
      <c r="AK5732" s="8"/>
      <c r="AL5732" s="74">
        <v>2500</v>
      </c>
      <c r="AM5732" s="74"/>
      <c r="AN5732" s="74">
        <v>3000</v>
      </c>
      <c r="AO5732" s="696"/>
      <c r="AP5732" s="74">
        <v>3000</v>
      </c>
      <c r="AQ5732" s="696"/>
    </row>
    <row r="5733" spans="2:43" ht="18" hidden="1" customHeight="1" x14ac:dyDescent="0.2">
      <c r="B5733" s="4"/>
      <c r="C5733" s="117"/>
      <c r="D5733" s="117"/>
      <c r="E5733" s="117"/>
      <c r="F5733" s="48"/>
      <c r="G5733" s="11"/>
      <c r="H5733" s="117"/>
      <c r="I5733" s="124"/>
      <c r="J5733" s="124"/>
      <c r="K5733" s="144"/>
      <c r="L5733" s="11"/>
      <c r="M5733" s="143"/>
      <c r="N5733" s="42"/>
      <c r="O5733" s="128"/>
      <c r="P5733" s="130"/>
      <c r="Q5733" s="131">
        <v>9</v>
      </c>
      <c r="R5733" s="68"/>
      <c r="S5733" s="35"/>
      <c r="T5733" s="69" t="s">
        <v>34</v>
      </c>
      <c r="U5733" s="92"/>
      <c r="V5733" s="70">
        <f>V5734</f>
        <v>0</v>
      </c>
      <c r="X5733" s="447">
        <f>X5734</f>
        <v>0</v>
      </c>
      <c r="Z5733" s="447">
        <f>Z5734</f>
        <v>0</v>
      </c>
      <c r="AB5733" s="447">
        <f>AB5734</f>
        <v>0</v>
      </c>
      <c r="AD5733" s="447" t="e">
        <f>#REF!</f>
        <v>#REF!</v>
      </c>
      <c r="AF5733" s="447">
        <f>AF5734</f>
        <v>0</v>
      </c>
      <c r="AH5733" s="447" t="e">
        <f t="shared" si="1111"/>
        <v>#REF!</v>
      </c>
      <c r="AI5733" s="8"/>
      <c r="AJ5733" s="447">
        <f>AJ5734</f>
        <v>0</v>
      </c>
      <c r="AK5733" s="71"/>
      <c r="AL5733" s="447">
        <f>AL5734</f>
        <v>0</v>
      </c>
      <c r="AM5733" s="447"/>
      <c r="AN5733" s="447">
        <f>AN5734</f>
        <v>0</v>
      </c>
      <c r="AO5733" s="447"/>
      <c r="AP5733" s="447">
        <f>AP5734</f>
        <v>0</v>
      </c>
      <c r="AQ5733" s="447"/>
    </row>
    <row r="5734" spans="2:43" ht="18" hidden="1" customHeight="1" x14ac:dyDescent="0.2">
      <c r="B5734" s="4"/>
      <c r="C5734" s="117"/>
      <c r="D5734" s="117"/>
      <c r="E5734" s="117"/>
      <c r="F5734" s="48"/>
      <c r="G5734" s="11"/>
      <c r="H5734" s="117"/>
      <c r="I5734" s="124"/>
      <c r="J5734" s="124"/>
      <c r="K5734" s="144"/>
      <c r="L5734" s="11"/>
      <c r="M5734" s="143"/>
      <c r="N5734" s="42"/>
      <c r="O5734" s="128"/>
      <c r="P5734" s="130"/>
      <c r="Q5734" s="130"/>
      <c r="R5734" s="72">
        <v>90</v>
      </c>
      <c r="S5734" s="181"/>
      <c r="T5734" s="73" t="s">
        <v>34</v>
      </c>
      <c r="V5734" s="74">
        <v>0</v>
      </c>
      <c r="X5734" s="74">
        <v>0</v>
      </c>
      <c r="Z5734" s="74">
        <v>0</v>
      </c>
      <c r="AB5734" s="74">
        <v>0</v>
      </c>
      <c r="AD5734" s="74">
        <v>0</v>
      </c>
      <c r="AF5734" s="74">
        <v>0</v>
      </c>
      <c r="AH5734" s="74">
        <f t="shared" si="1111"/>
        <v>0</v>
      </c>
      <c r="AI5734" s="446"/>
      <c r="AJ5734" s="74">
        <v>0</v>
      </c>
      <c r="AK5734" s="8"/>
      <c r="AL5734" s="74">
        <v>0</v>
      </c>
      <c r="AM5734" s="74"/>
      <c r="AN5734" s="74">
        <v>0</v>
      </c>
      <c r="AO5734" s="74"/>
      <c r="AP5734" s="74">
        <v>0</v>
      </c>
      <c r="AQ5734" s="74"/>
    </row>
    <row r="5735" spans="2:43" ht="18" hidden="1" customHeight="1" x14ac:dyDescent="0.2">
      <c r="B5735" s="4"/>
      <c r="C5735" s="117"/>
      <c r="D5735" s="117"/>
      <c r="E5735" s="117"/>
      <c r="F5735" s="48"/>
      <c r="G5735" s="11"/>
      <c r="H5735" s="117"/>
      <c r="I5735" s="124"/>
      <c r="J5735" s="124"/>
      <c r="K5735" s="144"/>
      <c r="L5735" s="11"/>
      <c r="M5735" s="143"/>
      <c r="N5735" s="42"/>
      <c r="O5735" s="128"/>
      <c r="P5735" s="129">
        <v>6</v>
      </c>
      <c r="Q5735" s="129"/>
      <c r="R5735" s="64"/>
      <c r="S5735" s="234"/>
      <c r="T5735" s="65" t="s">
        <v>24</v>
      </c>
      <c r="U5735" s="155"/>
      <c r="V5735" s="66">
        <f>V5736</f>
        <v>0</v>
      </c>
      <c r="X5735" s="66">
        <f>X5736</f>
        <v>0</v>
      </c>
      <c r="Z5735" s="66">
        <f>Z5736</f>
        <v>0</v>
      </c>
      <c r="AB5735" s="66">
        <f>AB5736</f>
        <v>0</v>
      </c>
      <c r="AD5735" s="66" t="e">
        <f>#REF!</f>
        <v>#REF!</v>
      </c>
      <c r="AF5735" s="66">
        <f>AF5736</f>
        <v>0</v>
      </c>
      <c r="AH5735" s="66" t="e">
        <f t="shared" si="1111"/>
        <v>#REF!</v>
      </c>
      <c r="AI5735" s="8"/>
      <c r="AJ5735" s="66">
        <f>AJ5736</f>
        <v>0</v>
      </c>
      <c r="AK5735" s="67"/>
      <c r="AL5735" s="66">
        <f t="shared" ref="AL5735:AP5736" si="1119">AL5736</f>
        <v>0</v>
      </c>
      <c r="AM5735" s="66"/>
      <c r="AN5735" s="66">
        <f t="shared" si="1119"/>
        <v>0</v>
      </c>
      <c r="AO5735" s="66"/>
      <c r="AP5735" s="66">
        <f t="shared" si="1119"/>
        <v>0</v>
      </c>
      <c r="AQ5735" s="66"/>
    </row>
    <row r="5736" spans="2:43" ht="18" hidden="1" customHeight="1" x14ac:dyDescent="0.2">
      <c r="B5736" s="4"/>
      <c r="C5736" s="117"/>
      <c r="D5736" s="117"/>
      <c r="E5736" s="117"/>
      <c r="F5736" s="48"/>
      <c r="G5736" s="11"/>
      <c r="H5736" s="117"/>
      <c r="I5736" s="124"/>
      <c r="J5736" s="124"/>
      <c r="K5736" s="144"/>
      <c r="L5736" s="11"/>
      <c r="M5736" s="143"/>
      <c r="N5736" s="42"/>
      <c r="O5736" s="128"/>
      <c r="P5736" s="130"/>
      <c r="Q5736" s="131">
        <v>2</v>
      </c>
      <c r="R5736" s="68"/>
      <c r="S5736" s="35"/>
      <c r="T5736" s="69" t="s">
        <v>25</v>
      </c>
      <c r="U5736" s="92"/>
      <c r="V5736" s="70">
        <f>V5737</f>
        <v>0</v>
      </c>
      <c r="X5736" s="447">
        <f>X5737</f>
        <v>0</v>
      </c>
      <c r="Z5736" s="447">
        <f>Z5737</f>
        <v>0</v>
      </c>
      <c r="AB5736" s="447">
        <f>AB5737</f>
        <v>0</v>
      </c>
      <c r="AD5736" s="447" t="e">
        <f>#REF!</f>
        <v>#REF!</v>
      </c>
      <c r="AF5736" s="447">
        <f>AF5737</f>
        <v>0</v>
      </c>
      <c r="AH5736" s="447" t="e">
        <f t="shared" si="1111"/>
        <v>#REF!</v>
      </c>
      <c r="AI5736" s="67"/>
      <c r="AJ5736" s="447">
        <f>AJ5737</f>
        <v>0</v>
      </c>
      <c r="AK5736" s="71"/>
      <c r="AL5736" s="447">
        <f t="shared" si="1119"/>
        <v>0</v>
      </c>
      <c r="AM5736" s="447"/>
      <c r="AN5736" s="447">
        <f t="shared" si="1119"/>
        <v>0</v>
      </c>
      <c r="AO5736" s="447"/>
      <c r="AP5736" s="447">
        <f t="shared" si="1119"/>
        <v>0</v>
      </c>
      <c r="AQ5736" s="447"/>
    </row>
    <row r="5737" spans="2:43" ht="18" hidden="1" customHeight="1" x14ac:dyDescent="0.2">
      <c r="B5737" s="4"/>
      <c r="C5737" s="117"/>
      <c r="D5737" s="117"/>
      <c r="E5737" s="117"/>
      <c r="F5737" s="48"/>
      <c r="G5737" s="11"/>
      <c r="H5737" s="117"/>
      <c r="I5737" s="124"/>
      <c r="J5737" s="124"/>
      <c r="K5737" s="144"/>
      <c r="L5737" s="11"/>
      <c r="M5737" s="143"/>
      <c r="N5737" s="42"/>
      <c r="O5737" s="128"/>
      <c r="P5737" s="130"/>
      <c r="Q5737" s="130"/>
      <c r="R5737" s="72" t="s">
        <v>3</v>
      </c>
      <c r="S5737" s="181"/>
      <c r="T5737" s="73" t="s">
        <v>265</v>
      </c>
      <c r="V5737" s="74">
        <v>0</v>
      </c>
      <c r="X5737" s="74">
        <v>0</v>
      </c>
      <c r="Z5737" s="74">
        <v>0</v>
      </c>
      <c r="AB5737" s="74">
        <v>0</v>
      </c>
      <c r="AD5737" s="74">
        <v>0</v>
      </c>
      <c r="AF5737" s="74">
        <v>0</v>
      </c>
      <c r="AH5737" s="74">
        <f t="shared" si="1111"/>
        <v>0</v>
      </c>
      <c r="AI5737" s="446"/>
      <c r="AJ5737" s="74">
        <v>0</v>
      </c>
      <c r="AK5737" s="8"/>
      <c r="AL5737" s="74">
        <v>0</v>
      </c>
      <c r="AM5737" s="74"/>
      <c r="AN5737" s="74">
        <v>0</v>
      </c>
      <c r="AO5737" s="74"/>
      <c r="AP5737" s="74">
        <v>0</v>
      </c>
      <c r="AQ5737" s="74"/>
    </row>
    <row r="5738" spans="2:43" ht="18" customHeight="1" x14ac:dyDescent="0.2">
      <c r="B5738" s="4"/>
      <c r="C5738" s="117"/>
      <c r="D5738" s="117"/>
      <c r="E5738" s="117"/>
      <c r="F5738" s="48"/>
      <c r="G5738" s="11"/>
      <c r="H5738" s="117"/>
      <c r="I5738" s="124"/>
      <c r="J5738" s="124"/>
      <c r="K5738" s="144"/>
      <c r="L5738" s="11"/>
      <c r="M5738" s="143"/>
      <c r="N5738" s="42"/>
      <c r="O5738" s="128"/>
      <c r="P5738" s="129">
        <v>7</v>
      </c>
      <c r="Q5738" s="129"/>
      <c r="R5738" s="64"/>
      <c r="S5738" s="234"/>
      <c r="T5738" s="65" t="s">
        <v>343</v>
      </c>
      <c r="U5738" s="155"/>
      <c r="V5738" s="66">
        <f>SUM(V5739+V5742)</f>
        <v>2000</v>
      </c>
      <c r="X5738" s="66">
        <f>SUM(X5739+X5742)</f>
        <v>2000</v>
      </c>
      <c r="Z5738" s="66">
        <f>SUM(Z5739+Z5742)</f>
        <v>0</v>
      </c>
      <c r="AB5738" s="66">
        <f>SUM(AB5739+AB5742)</f>
        <v>1000</v>
      </c>
      <c r="AD5738" s="66">
        <f>SUM(AD5739+AD5742)</f>
        <v>1050</v>
      </c>
      <c r="AF5738" s="66">
        <f>SUM(AF5739+AF5742)</f>
        <v>0</v>
      </c>
      <c r="AH5738" s="66">
        <f t="shared" si="1111"/>
        <v>1050</v>
      </c>
      <c r="AI5738" s="8"/>
      <c r="AJ5738" s="66">
        <f>SUM(AJ5739+AJ5742)</f>
        <v>250</v>
      </c>
      <c r="AK5738" s="67"/>
      <c r="AL5738" s="66">
        <f>SUM(AL5739+AL5742)</f>
        <v>1000</v>
      </c>
      <c r="AM5738" s="66"/>
      <c r="AN5738" s="66">
        <f>SUM(AN5739+AN5742)</f>
        <v>1000</v>
      </c>
      <c r="AO5738" s="66"/>
      <c r="AP5738" s="66">
        <f>SUM(AP5739+AP5742)</f>
        <v>1000</v>
      </c>
      <c r="AQ5738" s="66"/>
    </row>
    <row r="5739" spans="2:43" ht="18" hidden="1" customHeight="1" x14ac:dyDescent="0.2">
      <c r="B5739" s="4"/>
      <c r="C5739" s="117"/>
      <c r="D5739" s="117"/>
      <c r="E5739" s="117"/>
      <c r="F5739" s="48"/>
      <c r="G5739" s="11"/>
      <c r="H5739" s="117"/>
      <c r="I5739" s="124"/>
      <c r="J5739" s="124"/>
      <c r="K5739" s="144"/>
      <c r="L5739" s="11"/>
      <c r="M5739" s="143"/>
      <c r="N5739" s="42"/>
      <c r="O5739" s="128"/>
      <c r="P5739" s="129"/>
      <c r="Q5739" s="131">
        <v>1</v>
      </c>
      <c r="R5739" s="68"/>
      <c r="S5739" s="35"/>
      <c r="T5739" s="69" t="s">
        <v>255</v>
      </c>
      <c r="U5739" s="92"/>
      <c r="V5739" s="70">
        <f>SUM(V5740:V5741)</f>
        <v>0</v>
      </c>
      <c r="X5739" s="447">
        <f>SUM(X5740:X5741)</f>
        <v>0</v>
      </c>
      <c r="Z5739" s="447">
        <f>SUM(Z5740:Z5741)</f>
        <v>0</v>
      </c>
      <c r="AB5739" s="447">
        <f>SUM(AB5740:AB5741)</f>
        <v>0</v>
      </c>
      <c r="AD5739" s="447">
        <f>SUM(AD5740:AD5741)</f>
        <v>0</v>
      </c>
      <c r="AF5739" s="447">
        <f>SUM(AF5740:AF5741)</f>
        <v>0</v>
      </c>
      <c r="AH5739" s="447">
        <f t="shared" si="1111"/>
        <v>0</v>
      </c>
      <c r="AI5739" s="67"/>
      <c r="AJ5739" s="447">
        <f>SUM(AJ5740:AJ5741)</f>
        <v>0</v>
      </c>
      <c r="AK5739" s="71"/>
      <c r="AL5739" s="447">
        <f>SUM(AL5740:AL5741)</f>
        <v>0</v>
      </c>
      <c r="AM5739" s="447"/>
      <c r="AN5739" s="447">
        <f>SUM(AN5740:AN5741)</f>
        <v>0</v>
      </c>
      <c r="AO5739" s="447"/>
      <c r="AP5739" s="447">
        <f>SUM(AP5740:AP5741)</f>
        <v>0</v>
      </c>
      <c r="AQ5739" s="447"/>
    </row>
    <row r="5740" spans="2:43" ht="18" hidden="1" customHeight="1" x14ac:dyDescent="0.2">
      <c r="B5740" s="4"/>
      <c r="C5740" s="117"/>
      <c r="D5740" s="117"/>
      <c r="E5740" s="117"/>
      <c r="F5740" s="48"/>
      <c r="G5740" s="11"/>
      <c r="H5740" s="117"/>
      <c r="I5740" s="124"/>
      <c r="J5740" s="124"/>
      <c r="K5740" s="144"/>
      <c r="L5740" s="11"/>
      <c r="M5740" s="143"/>
      <c r="N5740" s="42"/>
      <c r="O5740" s="128"/>
      <c r="P5740" s="129"/>
      <c r="Q5740" s="131"/>
      <c r="R5740" s="72" t="s">
        <v>3</v>
      </c>
      <c r="S5740" s="181"/>
      <c r="T5740" s="73" t="s">
        <v>256</v>
      </c>
      <c r="V5740" s="74">
        <v>0</v>
      </c>
      <c r="X5740" s="74">
        <v>0</v>
      </c>
      <c r="Z5740" s="74">
        <v>0</v>
      </c>
      <c r="AB5740" s="74">
        <v>0</v>
      </c>
      <c r="AD5740" s="74">
        <v>0</v>
      </c>
      <c r="AF5740" s="74">
        <v>0</v>
      </c>
      <c r="AH5740" s="74">
        <f t="shared" si="1111"/>
        <v>0</v>
      </c>
      <c r="AI5740" s="446"/>
      <c r="AJ5740" s="74">
        <v>0</v>
      </c>
      <c r="AK5740" s="8"/>
      <c r="AL5740" s="74">
        <v>0</v>
      </c>
      <c r="AM5740" s="74"/>
      <c r="AN5740" s="74">
        <v>0</v>
      </c>
      <c r="AO5740" s="74"/>
      <c r="AP5740" s="74">
        <v>0</v>
      </c>
      <c r="AQ5740" s="74"/>
    </row>
    <row r="5741" spans="2:43" ht="18" hidden="1" customHeight="1" x14ac:dyDescent="0.2">
      <c r="B5741" s="4"/>
      <c r="C5741" s="117"/>
      <c r="D5741" s="117"/>
      <c r="E5741" s="117"/>
      <c r="F5741" s="48"/>
      <c r="G5741" s="11"/>
      <c r="H5741" s="117"/>
      <c r="I5741" s="124"/>
      <c r="J5741" s="124"/>
      <c r="K5741" s="144"/>
      <c r="L5741" s="11"/>
      <c r="M5741" s="143"/>
      <c r="N5741" s="42"/>
      <c r="O5741" s="128"/>
      <c r="P5741" s="129"/>
      <c r="Q5741" s="129"/>
      <c r="R5741" s="72" t="s">
        <v>0</v>
      </c>
      <c r="S5741" s="181"/>
      <c r="T5741" s="73" t="s">
        <v>57</v>
      </c>
      <c r="V5741" s="74">
        <v>0</v>
      </c>
      <c r="X5741" s="74">
        <v>0</v>
      </c>
      <c r="Z5741" s="74">
        <v>0</v>
      </c>
      <c r="AB5741" s="74">
        <v>0</v>
      </c>
      <c r="AD5741" s="74">
        <v>0</v>
      </c>
      <c r="AF5741" s="74">
        <v>0</v>
      </c>
      <c r="AH5741" s="74">
        <f t="shared" si="1111"/>
        <v>0</v>
      </c>
      <c r="AI5741" s="8"/>
      <c r="AJ5741" s="74">
        <v>0</v>
      </c>
      <c r="AK5741" s="8"/>
      <c r="AL5741" s="74">
        <v>0</v>
      </c>
      <c r="AM5741" s="74"/>
      <c r="AN5741" s="74">
        <v>0</v>
      </c>
      <c r="AO5741" s="74"/>
      <c r="AP5741" s="74">
        <v>0</v>
      </c>
      <c r="AQ5741" s="74"/>
    </row>
    <row r="5742" spans="2:43" ht="18" customHeight="1" x14ac:dyDescent="0.2">
      <c r="B5742" s="4"/>
      <c r="C5742" s="117"/>
      <c r="D5742" s="117"/>
      <c r="E5742" s="117"/>
      <c r="F5742" s="48"/>
      <c r="G5742" s="11"/>
      <c r="H5742" s="117"/>
      <c r="I5742" s="124"/>
      <c r="J5742" s="124"/>
      <c r="K5742" s="144"/>
      <c r="L5742" s="11"/>
      <c r="M5742" s="143"/>
      <c r="N5742" s="42"/>
      <c r="O5742" s="128"/>
      <c r="P5742" s="130"/>
      <c r="Q5742" s="131">
        <v>3</v>
      </c>
      <c r="R5742" s="68"/>
      <c r="S5742" s="35"/>
      <c r="T5742" s="69" t="s">
        <v>224</v>
      </c>
      <c r="U5742" s="92"/>
      <c r="V5742" s="70">
        <f>V5743</f>
        <v>2000</v>
      </c>
      <c r="X5742" s="447">
        <f>X5743</f>
        <v>2000</v>
      </c>
      <c r="Z5742" s="447">
        <f>Z5743</f>
        <v>0</v>
      </c>
      <c r="AB5742" s="447">
        <f>AB5743</f>
        <v>1000</v>
      </c>
      <c r="AD5742" s="447">
        <f>AD5743</f>
        <v>1050</v>
      </c>
      <c r="AF5742" s="447">
        <f>AF5743</f>
        <v>0</v>
      </c>
      <c r="AH5742" s="447">
        <f t="shared" si="1111"/>
        <v>1050</v>
      </c>
      <c r="AI5742" s="8"/>
      <c r="AJ5742" s="447">
        <f>AJ5743</f>
        <v>250</v>
      </c>
      <c r="AK5742" s="71"/>
      <c r="AL5742" s="447">
        <f>AL5743</f>
        <v>1000</v>
      </c>
      <c r="AM5742" s="447"/>
      <c r="AN5742" s="447">
        <f>AN5743</f>
        <v>1000</v>
      </c>
      <c r="AO5742" s="447"/>
      <c r="AP5742" s="447">
        <f>AP5743</f>
        <v>1000</v>
      </c>
      <c r="AQ5742" s="447"/>
    </row>
    <row r="5743" spans="2:43" ht="18" customHeight="1" x14ac:dyDescent="0.25">
      <c r="B5743" s="4"/>
      <c r="C5743" s="117"/>
      <c r="D5743" s="117"/>
      <c r="E5743" s="117"/>
      <c r="F5743" s="48"/>
      <c r="G5743" s="11"/>
      <c r="H5743" s="117"/>
      <c r="I5743" s="124"/>
      <c r="J5743" s="124"/>
      <c r="K5743" s="144"/>
      <c r="L5743" s="11"/>
      <c r="M5743" s="143"/>
      <c r="N5743" s="42"/>
      <c r="O5743" s="128"/>
      <c r="P5743" s="130"/>
      <c r="Q5743" s="131"/>
      <c r="R5743" s="72" t="s">
        <v>0</v>
      </c>
      <c r="S5743" s="181"/>
      <c r="T5743" s="73" t="s">
        <v>53</v>
      </c>
      <c r="V5743" s="497">
        <v>2000</v>
      </c>
      <c r="X5743" s="697">
        <v>2000</v>
      </c>
      <c r="Z5743" s="697">
        <v>0</v>
      </c>
      <c r="AB5743" s="74">
        <v>1000</v>
      </c>
      <c r="AD5743" s="696">
        <v>1050</v>
      </c>
      <c r="AF5743" s="696">
        <v>0</v>
      </c>
      <c r="AH5743" s="696">
        <f t="shared" si="1111"/>
        <v>1050</v>
      </c>
      <c r="AI5743" s="446"/>
      <c r="AJ5743" s="74">
        <f t="shared" ref="AJ5743" si="1120">CEILING(AB5743*25/100,10)</f>
        <v>250</v>
      </c>
      <c r="AK5743" s="8"/>
      <c r="AL5743" s="74">
        <v>1000</v>
      </c>
      <c r="AM5743" s="74"/>
      <c r="AN5743" s="74">
        <v>1000</v>
      </c>
      <c r="AO5743" s="696"/>
      <c r="AP5743" s="74">
        <v>1000</v>
      </c>
      <c r="AQ5743" s="696"/>
    </row>
    <row r="5744" spans="2:43" ht="18" hidden="1" customHeight="1" x14ac:dyDescent="0.2">
      <c r="B5744" s="4"/>
      <c r="C5744" s="117"/>
      <c r="D5744" s="117"/>
      <c r="E5744" s="117"/>
      <c r="F5744" s="48"/>
      <c r="G5744" s="11"/>
      <c r="H5744" s="117"/>
      <c r="I5744" s="124"/>
      <c r="J5744" s="124"/>
      <c r="K5744" s="144"/>
      <c r="L5744" s="11"/>
      <c r="M5744" s="143"/>
      <c r="N5744" s="42"/>
      <c r="O5744" s="128"/>
      <c r="P5744" s="129">
        <v>9</v>
      </c>
      <c r="Q5744" s="129"/>
      <c r="R5744" s="64"/>
      <c r="S5744" s="234"/>
      <c r="T5744" s="65" t="s">
        <v>217</v>
      </c>
      <c r="U5744" s="155"/>
      <c r="V5744" s="66">
        <f>V5745+V5747</f>
        <v>0</v>
      </c>
      <c r="X5744" s="66">
        <f>X5745+X5747</f>
        <v>0</v>
      </c>
      <c r="Z5744" s="66">
        <f>Z5745+Z5747</f>
        <v>0</v>
      </c>
      <c r="AB5744" s="66">
        <f>AB5745+AB5747</f>
        <v>0</v>
      </c>
      <c r="AD5744" s="66">
        <f>AD5745+AD5747</f>
        <v>0</v>
      </c>
      <c r="AF5744" s="66">
        <f>AF5745+AF5747</f>
        <v>0</v>
      </c>
      <c r="AH5744" s="66">
        <f t="shared" si="1111"/>
        <v>0</v>
      </c>
      <c r="AI5744" s="8"/>
      <c r="AJ5744" s="66">
        <f>AJ5745+AJ5747</f>
        <v>0</v>
      </c>
      <c r="AK5744" s="67"/>
      <c r="AL5744" s="66">
        <f>AL5745+AL5747</f>
        <v>0</v>
      </c>
      <c r="AM5744" s="66"/>
      <c r="AN5744" s="66">
        <f>AN5745+AN5747</f>
        <v>0</v>
      </c>
      <c r="AO5744" s="66"/>
      <c r="AP5744" s="66">
        <f>AP5745+AP5747</f>
        <v>0</v>
      </c>
      <c r="AQ5744" s="66"/>
    </row>
    <row r="5745" spans="2:43" ht="18" hidden="1" customHeight="1" x14ac:dyDescent="0.2">
      <c r="B5745" s="4"/>
      <c r="C5745" s="117"/>
      <c r="D5745" s="117"/>
      <c r="E5745" s="117"/>
      <c r="F5745" s="48"/>
      <c r="G5745" s="11"/>
      <c r="H5745" s="117"/>
      <c r="I5745" s="124"/>
      <c r="J5745" s="124"/>
      <c r="K5745" s="144"/>
      <c r="L5745" s="11"/>
      <c r="M5745" s="143"/>
      <c r="N5745" s="42"/>
      <c r="O5745" s="128"/>
      <c r="P5745" s="130"/>
      <c r="Q5745" s="131">
        <v>1</v>
      </c>
      <c r="R5745" s="68"/>
      <c r="S5745" s="35"/>
      <c r="T5745" s="69" t="s">
        <v>231</v>
      </c>
      <c r="U5745" s="92"/>
      <c r="V5745" s="70">
        <f>V5746</f>
        <v>0</v>
      </c>
      <c r="X5745" s="447">
        <f>X5746</f>
        <v>0</v>
      </c>
      <c r="Z5745" s="447">
        <f>Z5746</f>
        <v>0</v>
      </c>
      <c r="AB5745" s="447">
        <f>AB5746</f>
        <v>0</v>
      </c>
      <c r="AD5745" s="447">
        <f>AD5746</f>
        <v>0</v>
      </c>
      <c r="AF5745" s="447">
        <f>AF5746</f>
        <v>0</v>
      </c>
      <c r="AH5745" s="447">
        <f t="shared" si="1111"/>
        <v>0</v>
      </c>
      <c r="AI5745" s="67"/>
      <c r="AJ5745" s="447">
        <f>AJ5746</f>
        <v>0</v>
      </c>
      <c r="AK5745" s="71"/>
      <c r="AL5745" s="447">
        <f>AL5746</f>
        <v>0</v>
      </c>
      <c r="AM5745" s="447"/>
      <c r="AN5745" s="447">
        <f>AN5746</f>
        <v>0</v>
      </c>
      <c r="AO5745" s="447"/>
      <c r="AP5745" s="447">
        <f>AP5746</f>
        <v>0</v>
      </c>
      <c r="AQ5745" s="447"/>
    </row>
    <row r="5746" spans="2:43" ht="18" hidden="1" customHeight="1" x14ac:dyDescent="0.2">
      <c r="B5746" s="4"/>
      <c r="C5746" s="117"/>
      <c r="D5746" s="117"/>
      <c r="E5746" s="117"/>
      <c r="F5746" s="48"/>
      <c r="G5746" s="11"/>
      <c r="H5746" s="117"/>
      <c r="I5746" s="124"/>
      <c r="J5746" s="124"/>
      <c r="K5746" s="144"/>
      <c r="L5746" s="11"/>
      <c r="M5746" s="143"/>
      <c r="N5746" s="42"/>
      <c r="O5746" s="128"/>
      <c r="P5746" s="130"/>
      <c r="Q5746" s="131"/>
      <c r="R5746" s="72" t="s">
        <v>3</v>
      </c>
      <c r="S5746" s="181"/>
      <c r="T5746" s="73" t="s">
        <v>231</v>
      </c>
      <c r="V5746" s="74">
        <v>0</v>
      </c>
      <c r="X5746" s="74">
        <v>0</v>
      </c>
      <c r="Z5746" s="74">
        <v>0</v>
      </c>
      <c r="AB5746" s="74">
        <v>0</v>
      </c>
      <c r="AD5746" s="74">
        <v>0</v>
      </c>
      <c r="AF5746" s="74">
        <v>0</v>
      </c>
      <c r="AH5746" s="74">
        <f t="shared" si="1111"/>
        <v>0</v>
      </c>
      <c r="AI5746" s="446"/>
      <c r="AJ5746" s="74">
        <v>0</v>
      </c>
      <c r="AK5746" s="8"/>
      <c r="AL5746" s="74">
        <v>0</v>
      </c>
      <c r="AM5746" s="74"/>
      <c r="AN5746" s="74">
        <v>0</v>
      </c>
      <c r="AO5746" s="74"/>
      <c r="AP5746" s="74">
        <v>0</v>
      </c>
      <c r="AQ5746" s="74"/>
    </row>
    <row r="5747" spans="2:43" ht="18" hidden="1" customHeight="1" x14ac:dyDescent="0.2">
      <c r="B5747" s="4"/>
      <c r="C5747" s="117"/>
      <c r="D5747" s="117"/>
      <c r="E5747" s="117"/>
      <c r="F5747" s="48"/>
      <c r="G5747" s="11"/>
      <c r="H5747" s="117"/>
      <c r="I5747" s="124"/>
      <c r="J5747" s="124"/>
      <c r="K5747" s="144"/>
      <c r="L5747" s="11"/>
      <c r="M5747" s="143"/>
      <c r="N5747" s="42"/>
      <c r="O5747" s="128"/>
      <c r="P5747" s="130"/>
      <c r="Q5747" s="131">
        <v>2</v>
      </c>
      <c r="R5747" s="68"/>
      <c r="S5747" s="35"/>
      <c r="T5747" s="69" t="s">
        <v>232</v>
      </c>
      <c r="U5747" s="92"/>
      <c r="V5747" s="70">
        <f>V5748</f>
        <v>0</v>
      </c>
      <c r="X5747" s="447">
        <f>X5748</f>
        <v>0</v>
      </c>
      <c r="Z5747" s="447">
        <f>Z5748</f>
        <v>0</v>
      </c>
      <c r="AB5747" s="447">
        <f>AB5748</f>
        <v>0</v>
      </c>
      <c r="AD5747" s="447">
        <f>AD5748</f>
        <v>0</v>
      </c>
      <c r="AF5747" s="447">
        <f>AF5748</f>
        <v>0</v>
      </c>
      <c r="AH5747" s="447">
        <f t="shared" si="1111"/>
        <v>0</v>
      </c>
      <c r="AI5747" s="8"/>
      <c r="AJ5747" s="447">
        <f>AJ5748</f>
        <v>0</v>
      </c>
      <c r="AK5747" s="71"/>
      <c r="AL5747" s="447">
        <f>AL5748</f>
        <v>0</v>
      </c>
      <c r="AM5747" s="447"/>
      <c r="AN5747" s="447">
        <f>AN5748</f>
        <v>0</v>
      </c>
      <c r="AO5747" s="447"/>
      <c r="AP5747" s="447">
        <f>AP5748</f>
        <v>0</v>
      </c>
      <c r="AQ5747" s="447"/>
    </row>
    <row r="5748" spans="2:43" ht="18" hidden="1" customHeight="1" x14ac:dyDescent="0.2">
      <c r="B5748" s="4"/>
      <c r="C5748" s="117"/>
      <c r="D5748" s="117"/>
      <c r="E5748" s="117"/>
      <c r="F5748" s="48"/>
      <c r="G5748" s="11"/>
      <c r="H5748" s="117"/>
      <c r="I5748" s="124"/>
      <c r="J5748" s="124"/>
      <c r="K5748" s="144"/>
      <c r="L5748" s="11"/>
      <c r="M5748" s="143"/>
      <c r="N5748" s="42"/>
      <c r="O5748" s="128"/>
      <c r="P5748" s="130"/>
      <c r="Q5748" s="131"/>
      <c r="R5748" s="72" t="s">
        <v>3</v>
      </c>
      <c r="S5748" s="181"/>
      <c r="T5748" s="77" t="s">
        <v>232</v>
      </c>
      <c r="U5748" s="141"/>
      <c r="V5748" s="74">
        <v>0</v>
      </c>
      <c r="X5748" s="74">
        <v>0</v>
      </c>
      <c r="Z5748" s="74">
        <v>0</v>
      </c>
      <c r="AB5748" s="74">
        <v>0</v>
      </c>
      <c r="AD5748" s="74">
        <v>0</v>
      </c>
      <c r="AF5748" s="74">
        <v>0</v>
      </c>
      <c r="AH5748" s="74">
        <f t="shared" si="1111"/>
        <v>0</v>
      </c>
      <c r="AI5748" s="446"/>
      <c r="AJ5748" s="74">
        <v>0</v>
      </c>
      <c r="AK5748" s="8"/>
      <c r="AL5748" s="74">
        <v>0</v>
      </c>
      <c r="AM5748" s="74"/>
      <c r="AN5748" s="74">
        <v>0</v>
      </c>
      <c r="AO5748" s="74"/>
      <c r="AP5748" s="74">
        <v>0</v>
      </c>
      <c r="AQ5748" s="74"/>
    </row>
    <row r="5749" spans="2:43" ht="18" hidden="1" customHeight="1" x14ac:dyDescent="0.2">
      <c r="B5749" s="4"/>
      <c r="C5749" s="117"/>
      <c r="D5749" s="117"/>
      <c r="E5749" s="117"/>
      <c r="F5749" s="48"/>
      <c r="G5749" s="11"/>
      <c r="H5749" s="117"/>
      <c r="I5749" s="124"/>
      <c r="J5749" s="124"/>
      <c r="K5749" s="144"/>
      <c r="L5749" s="11"/>
      <c r="M5749" s="143"/>
      <c r="N5749" s="42"/>
      <c r="O5749" s="127" t="s">
        <v>55</v>
      </c>
      <c r="P5749" s="123"/>
      <c r="Q5749" s="123"/>
      <c r="R5749" s="49"/>
      <c r="S5749" s="18"/>
      <c r="T5749" s="50" t="s">
        <v>29</v>
      </c>
      <c r="U5749" s="76"/>
      <c r="V5749" s="51">
        <f>V5750</f>
        <v>0</v>
      </c>
      <c r="X5749" s="51">
        <f>X5750</f>
        <v>0</v>
      </c>
      <c r="Z5749" s="51">
        <f>Z5750</f>
        <v>0</v>
      </c>
      <c r="AB5749" s="51">
        <f>AB5750</f>
        <v>0</v>
      </c>
      <c r="AD5749" s="51" t="e">
        <f>#REF!</f>
        <v>#REF!</v>
      </c>
      <c r="AF5749" s="51">
        <f>AF5750</f>
        <v>0</v>
      </c>
      <c r="AH5749" s="51" t="e">
        <f t="shared" si="1111"/>
        <v>#REF!</v>
      </c>
      <c r="AI5749" s="8"/>
      <c r="AJ5749" s="51">
        <f>AJ5750</f>
        <v>0</v>
      </c>
      <c r="AK5749" s="5"/>
      <c r="AL5749" s="51">
        <f t="shared" ref="AL5749:AP5750" si="1121">AL5750</f>
        <v>0</v>
      </c>
      <c r="AM5749" s="51"/>
      <c r="AN5749" s="51">
        <f t="shared" si="1121"/>
        <v>0</v>
      </c>
      <c r="AO5749" s="51"/>
      <c r="AP5749" s="51">
        <f t="shared" si="1121"/>
        <v>0</v>
      </c>
      <c r="AQ5749" s="51"/>
    </row>
    <row r="5750" spans="2:43" ht="18" hidden="1" customHeight="1" x14ac:dyDescent="0.2">
      <c r="B5750" s="4"/>
      <c r="C5750" s="117"/>
      <c r="D5750" s="117"/>
      <c r="E5750" s="117"/>
      <c r="F5750" s="48"/>
      <c r="G5750" s="11"/>
      <c r="H5750" s="117"/>
      <c r="I5750" s="124"/>
      <c r="J5750" s="124"/>
      <c r="K5750" s="144"/>
      <c r="L5750" s="11"/>
      <c r="M5750" s="143"/>
      <c r="N5750" s="42"/>
      <c r="O5750" s="127"/>
      <c r="P5750" s="129">
        <v>3</v>
      </c>
      <c r="Q5750" s="129"/>
      <c r="R5750" s="64"/>
      <c r="S5750" s="234"/>
      <c r="T5750" s="65" t="s">
        <v>199</v>
      </c>
      <c r="U5750" s="155"/>
      <c r="V5750" s="66">
        <f>V5751</f>
        <v>0</v>
      </c>
      <c r="X5750" s="66">
        <f>X5751</f>
        <v>0</v>
      </c>
      <c r="Z5750" s="66">
        <f>Z5751</f>
        <v>0</v>
      </c>
      <c r="AB5750" s="66">
        <f>AB5751</f>
        <v>0</v>
      </c>
      <c r="AD5750" s="66" t="e">
        <f>#REF!</f>
        <v>#REF!</v>
      </c>
      <c r="AF5750" s="66">
        <f>AF5751</f>
        <v>0</v>
      </c>
      <c r="AH5750" s="66" t="e">
        <f t="shared" si="1111"/>
        <v>#REF!</v>
      </c>
      <c r="AI5750" s="5"/>
      <c r="AJ5750" s="66">
        <f>AJ5751</f>
        <v>0</v>
      </c>
      <c r="AK5750" s="67"/>
      <c r="AL5750" s="66">
        <f t="shared" si="1121"/>
        <v>0</v>
      </c>
      <c r="AM5750" s="66"/>
      <c r="AN5750" s="66">
        <f t="shared" si="1121"/>
        <v>0</v>
      </c>
      <c r="AO5750" s="66"/>
      <c r="AP5750" s="66">
        <f t="shared" si="1121"/>
        <v>0</v>
      </c>
      <c r="AQ5750" s="66"/>
    </row>
    <row r="5751" spans="2:43" ht="18" hidden="1" customHeight="1" x14ac:dyDescent="0.2">
      <c r="B5751" s="4"/>
      <c r="C5751" s="117"/>
      <c r="D5751" s="117"/>
      <c r="E5751" s="117"/>
      <c r="F5751" s="48"/>
      <c r="G5751" s="11"/>
      <c r="H5751" s="117"/>
      <c r="I5751" s="124"/>
      <c r="J5751" s="124"/>
      <c r="K5751" s="144"/>
      <c r="L5751" s="11"/>
      <c r="M5751" s="143"/>
      <c r="N5751" s="42"/>
      <c r="O5751" s="127"/>
      <c r="P5751" s="123"/>
      <c r="Q5751" s="131">
        <v>1</v>
      </c>
      <c r="R5751" s="68"/>
      <c r="S5751" s="35"/>
      <c r="T5751" s="69" t="s">
        <v>69</v>
      </c>
      <c r="U5751" s="92"/>
      <c r="V5751" s="70">
        <f>V5752+V5753</f>
        <v>0</v>
      </c>
      <c r="X5751" s="447">
        <f>X5752+X5753</f>
        <v>0</v>
      </c>
      <c r="Z5751" s="447">
        <f>Z5752+Z5753</f>
        <v>0</v>
      </c>
      <c r="AB5751" s="447">
        <f>AB5752+AB5753</f>
        <v>0</v>
      </c>
      <c r="AD5751" s="447" t="e">
        <f>#REF!+AD5753</f>
        <v>#REF!</v>
      </c>
      <c r="AF5751" s="447">
        <f>AF5752+AF5753</f>
        <v>0</v>
      </c>
      <c r="AH5751" s="447" t="e">
        <f t="shared" si="1111"/>
        <v>#REF!</v>
      </c>
      <c r="AI5751" s="67"/>
      <c r="AJ5751" s="447">
        <f>AJ5752+AJ5753</f>
        <v>0</v>
      </c>
      <c r="AK5751" s="71"/>
      <c r="AL5751" s="447">
        <f>AL5752+AL5753</f>
        <v>0</v>
      </c>
      <c r="AM5751" s="447"/>
      <c r="AN5751" s="447">
        <f>AN5752+AN5753</f>
        <v>0</v>
      </c>
      <c r="AO5751" s="447"/>
      <c r="AP5751" s="447">
        <f>AP5752+AP5753</f>
        <v>0</v>
      </c>
      <c r="AQ5751" s="447"/>
    </row>
    <row r="5752" spans="2:43" ht="18" hidden="1" customHeight="1" x14ac:dyDescent="0.2">
      <c r="B5752" s="4"/>
      <c r="C5752" s="117"/>
      <c r="D5752" s="117"/>
      <c r="E5752" s="117"/>
      <c r="F5752" s="48"/>
      <c r="G5752" s="11"/>
      <c r="H5752" s="117"/>
      <c r="I5752" s="124"/>
      <c r="J5752" s="124"/>
      <c r="K5752" s="144"/>
      <c r="L5752" s="11"/>
      <c r="M5752" s="143"/>
      <c r="N5752" s="42"/>
      <c r="O5752" s="127"/>
      <c r="P5752" s="123"/>
      <c r="Q5752" s="123"/>
      <c r="R5752" s="72" t="s">
        <v>55</v>
      </c>
      <c r="S5752" s="181"/>
      <c r="T5752" s="73" t="s">
        <v>193</v>
      </c>
      <c r="V5752" s="74">
        <v>0</v>
      </c>
      <c r="X5752" s="74">
        <v>0</v>
      </c>
      <c r="Z5752" s="74">
        <v>0</v>
      </c>
      <c r="AB5752" s="74">
        <v>0</v>
      </c>
      <c r="AD5752" s="74">
        <v>0</v>
      </c>
      <c r="AF5752" s="74">
        <v>0</v>
      </c>
      <c r="AH5752" s="74">
        <f t="shared" si="1111"/>
        <v>0</v>
      </c>
      <c r="AI5752" s="446"/>
      <c r="AJ5752" s="74">
        <v>0</v>
      </c>
      <c r="AK5752" s="8"/>
      <c r="AL5752" s="74">
        <v>0</v>
      </c>
      <c r="AM5752" s="74"/>
      <c r="AN5752" s="74">
        <v>0</v>
      </c>
      <c r="AO5752" s="74"/>
      <c r="AP5752" s="74">
        <v>0</v>
      </c>
      <c r="AQ5752" s="74"/>
    </row>
    <row r="5753" spans="2:43" ht="18" hidden="1" customHeight="1" x14ac:dyDescent="0.2">
      <c r="B5753" s="4"/>
      <c r="C5753" s="117"/>
      <c r="D5753" s="117"/>
      <c r="E5753" s="117"/>
      <c r="F5753" s="48"/>
      <c r="G5753" s="11"/>
      <c r="H5753" s="117"/>
      <c r="I5753" s="124"/>
      <c r="J5753" s="124"/>
      <c r="K5753" s="144"/>
      <c r="L5753" s="11"/>
      <c r="M5753" s="143"/>
      <c r="N5753" s="42"/>
      <c r="O5753" s="127"/>
      <c r="P5753" s="123"/>
      <c r="Q5753" s="123"/>
      <c r="R5753" s="72" t="s">
        <v>170</v>
      </c>
      <c r="S5753" s="181"/>
      <c r="T5753" s="73" t="s">
        <v>70</v>
      </c>
      <c r="V5753" s="74">
        <v>0</v>
      </c>
      <c r="X5753" s="74">
        <v>0</v>
      </c>
      <c r="Z5753" s="74">
        <v>0</v>
      </c>
      <c r="AB5753" s="74">
        <v>0</v>
      </c>
      <c r="AD5753" s="74">
        <v>0</v>
      </c>
      <c r="AF5753" s="74">
        <v>0</v>
      </c>
      <c r="AH5753" s="74">
        <f t="shared" si="1111"/>
        <v>0</v>
      </c>
      <c r="AI5753" s="8"/>
      <c r="AJ5753" s="74">
        <v>0</v>
      </c>
      <c r="AK5753" s="8"/>
      <c r="AL5753" s="74">
        <v>0</v>
      </c>
      <c r="AM5753" s="74"/>
      <c r="AN5753" s="74">
        <v>0</v>
      </c>
      <c r="AO5753" s="74"/>
      <c r="AP5753" s="74">
        <v>0</v>
      </c>
      <c r="AQ5753" s="74"/>
    </row>
    <row r="5754" spans="2:43" ht="18" hidden="1" customHeight="1" x14ac:dyDescent="0.2">
      <c r="B5754" s="4"/>
      <c r="C5754" s="117"/>
      <c r="D5754" s="117"/>
      <c r="E5754" s="117"/>
      <c r="F5754" s="48"/>
      <c r="G5754" s="11"/>
      <c r="H5754" s="117"/>
      <c r="I5754" s="124"/>
      <c r="J5754" s="124"/>
      <c r="K5754" s="144"/>
      <c r="L5754" s="11"/>
      <c r="M5754" s="143"/>
      <c r="N5754" s="42"/>
      <c r="O5754" s="127" t="s">
        <v>23</v>
      </c>
      <c r="P5754" s="123"/>
      <c r="Q5754" s="123"/>
      <c r="R5754" s="49"/>
      <c r="S5754" s="18"/>
      <c r="T5754" s="50" t="s">
        <v>56</v>
      </c>
      <c r="U5754" s="76"/>
      <c r="V5754" s="51">
        <f>V5755</f>
        <v>0</v>
      </c>
      <c r="X5754" s="51">
        <f>X5755</f>
        <v>0</v>
      </c>
      <c r="Z5754" s="51">
        <f>Z5755</f>
        <v>0</v>
      </c>
      <c r="AB5754" s="51">
        <f>AB5755</f>
        <v>0</v>
      </c>
      <c r="AD5754" s="51" t="e">
        <f>#REF!</f>
        <v>#REF!</v>
      </c>
      <c r="AF5754" s="51">
        <f>AF5755</f>
        <v>0</v>
      </c>
      <c r="AH5754" s="51" t="e">
        <f t="shared" si="1111"/>
        <v>#REF!</v>
      </c>
      <c r="AI5754" s="8"/>
      <c r="AJ5754" s="51">
        <f>AJ5755</f>
        <v>0</v>
      </c>
      <c r="AK5754" s="5"/>
      <c r="AL5754" s="51">
        <f>AL5755</f>
        <v>0</v>
      </c>
      <c r="AM5754" s="51"/>
      <c r="AN5754" s="51">
        <f>AN5755</f>
        <v>0</v>
      </c>
      <c r="AO5754" s="51"/>
      <c r="AP5754" s="51">
        <f>AP5755</f>
        <v>0</v>
      </c>
      <c r="AQ5754" s="51"/>
    </row>
    <row r="5755" spans="2:43" ht="18" hidden="1" customHeight="1" x14ac:dyDescent="0.2">
      <c r="B5755" s="4"/>
      <c r="C5755" s="117"/>
      <c r="D5755" s="117"/>
      <c r="E5755" s="117"/>
      <c r="F5755" s="48"/>
      <c r="G5755" s="11"/>
      <c r="H5755" s="117"/>
      <c r="I5755" s="124"/>
      <c r="J5755" s="124"/>
      <c r="K5755" s="144"/>
      <c r="L5755" s="11"/>
      <c r="M5755" s="143"/>
      <c r="N5755" s="42"/>
      <c r="O5755" s="128"/>
      <c r="P5755" s="129">
        <v>1</v>
      </c>
      <c r="Q5755" s="129"/>
      <c r="R5755" s="64"/>
      <c r="S5755" s="234"/>
      <c r="T5755" s="65" t="s">
        <v>94</v>
      </c>
      <c r="U5755" s="155"/>
      <c r="V5755" s="66">
        <f>V5756+V5758</f>
        <v>0</v>
      </c>
      <c r="X5755" s="66">
        <f>X5756+X5758</f>
        <v>0</v>
      </c>
      <c r="Z5755" s="66">
        <f>Z5756+Z5758</f>
        <v>0</v>
      </c>
      <c r="AB5755" s="66">
        <f>AB5756+AB5758</f>
        <v>0</v>
      </c>
      <c r="AD5755" s="66" t="e">
        <f>#REF!+AD5758</f>
        <v>#REF!</v>
      </c>
      <c r="AF5755" s="66">
        <f>AF5756+AF5758</f>
        <v>0</v>
      </c>
      <c r="AH5755" s="66" t="e">
        <f t="shared" si="1111"/>
        <v>#REF!</v>
      </c>
      <c r="AI5755" s="5"/>
      <c r="AJ5755" s="66">
        <f>AJ5756+AJ5758</f>
        <v>0</v>
      </c>
      <c r="AK5755" s="67"/>
      <c r="AL5755" s="66">
        <f>AL5756+AL5758</f>
        <v>0</v>
      </c>
      <c r="AM5755" s="66"/>
      <c r="AN5755" s="66">
        <f>AN5756+AN5758</f>
        <v>0</v>
      </c>
      <c r="AO5755" s="66"/>
      <c r="AP5755" s="66">
        <f>AP5756+AP5758</f>
        <v>0</v>
      </c>
      <c r="AQ5755" s="66"/>
    </row>
    <row r="5756" spans="2:43" ht="18" hidden="1" customHeight="1" x14ac:dyDescent="0.2">
      <c r="B5756" s="4"/>
      <c r="C5756" s="117"/>
      <c r="D5756" s="117"/>
      <c r="E5756" s="117"/>
      <c r="F5756" s="48"/>
      <c r="G5756" s="11"/>
      <c r="H5756" s="117"/>
      <c r="I5756" s="124"/>
      <c r="J5756" s="124"/>
      <c r="K5756" s="144"/>
      <c r="L5756" s="11"/>
      <c r="M5756" s="143"/>
      <c r="N5756" s="42"/>
      <c r="O5756" s="128"/>
      <c r="P5756" s="129"/>
      <c r="Q5756" s="131">
        <v>1</v>
      </c>
      <c r="R5756" s="68"/>
      <c r="S5756" s="35"/>
      <c r="T5756" s="69" t="s">
        <v>176</v>
      </c>
      <c r="U5756" s="92"/>
      <c r="V5756" s="70">
        <f>V5757</f>
        <v>0</v>
      </c>
      <c r="X5756" s="447">
        <f>X5757</f>
        <v>0</v>
      </c>
      <c r="Z5756" s="447">
        <f>Z5757</f>
        <v>0</v>
      </c>
      <c r="AB5756" s="447">
        <f>AB5757</f>
        <v>0</v>
      </c>
      <c r="AD5756" s="447" t="e">
        <f>#REF!</f>
        <v>#REF!</v>
      </c>
      <c r="AF5756" s="447">
        <f>AF5757</f>
        <v>0</v>
      </c>
      <c r="AH5756" s="447" t="e">
        <f t="shared" si="1111"/>
        <v>#REF!</v>
      </c>
      <c r="AI5756" s="67"/>
      <c r="AJ5756" s="447">
        <f>AJ5757</f>
        <v>0</v>
      </c>
      <c r="AK5756" s="71"/>
      <c r="AL5756" s="447">
        <f>AL5757</f>
        <v>0</v>
      </c>
      <c r="AM5756" s="447"/>
      <c r="AN5756" s="447">
        <f>AN5757</f>
        <v>0</v>
      </c>
      <c r="AO5756" s="447"/>
      <c r="AP5756" s="447">
        <f>AP5757</f>
        <v>0</v>
      </c>
      <c r="AQ5756" s="447"/>
    </row>
    <row r="5757" spans="2:43" ht="18" hidden="1" customHeight="1" x14ac:dyDescent="0.2">
      <c r="B5757" s="4"/>
      <c r="C5757" s="117"/>
      <c r="D5757" s="117"/>
      <c r="E5757" s="117"/>
      <c r="F5757" s="48"/>
      <c r="G5757" s="11"/>
      <c r="H5757" s="117"/>
      <c r="I5757" s="124"/>
      <c r="J5757" s="124"/>
      <c r="K5757" s="144"/>
      <c r="L5757" s="11"/>
      <c r="M5757" s="143"/>
      <c r="N5757" s="42"/>
      <c r="O5757" s="128"/>
      <c r="P5757" s="129"/>
      <c r="Q5757" s="130"/>
      <c r="R5757" s="72" t="s">
        <v>3</v>
      </c>
      <c r="S5757" s="181"/>
      <c r="T5757" s="73" t="s">
        <v>169</v>
      </c>
      <c r="V5757" s="74">
        <v>0</v>
      </c>
      <c r="X5757" s="74">
        <v>0</v>
      </c>
      <c r="Z5757" s="74">
        <v>0</v>
      </c>
      <c r="AB5757" s="74">
        <v>0</v>
      </c>
      <c r="AD5757" s="74">
        <v>0</v>
      </c>
      <c r="AF5757" s="74">
        <v>0</v>
      </c>
      <c r="AH5757" s="74">
        <f t="shared" si="1111"/>
        <v>0</v>
      </c>
      <c r="AI5757" s="446"/>
      <c r="AJ5757" s="74">
        <v>0</v>
      </c>
      <c r="AK5757" s="8"/>
      <c r="AL5757" s="74">
        <v>0</v>
      </c>
      <c r="AM5757" s="74"/>
      <c r="AN5757" s="74">
        <v>0</v>
      </c>
      <c r="AO5757" s="74"/>
      <c r="AP5757" s="74">
        <v>0</v>
      </c>
      <c r="AQ5757" s="74"/>
    </row>
    <row r="5758" spans="2:43" ht="18" hidden="1" customHeight="1" x14ac:dyDescent="0.2">
      <c r="B5758" s="4"/>
      <c r="C5758" s="117"/>
      <c r="D5758" s="117"/>
      <c r="E5758" s="117"/>
      <c r="F5758" s="48"/>
      <c r="G5758" s="11"/>
      <c r="H5758" s="117"/>
      <c r="I5758" s="124"/>
      <c r="J5758" s="124"/>
      <c r="K5758" s="144"/>
      <c r="L5758" s="11"/>
      <c r="M5758" s="143"/>
      <c r="N5758" s="42"/>
      <c r="O5758" s="128"/>
      <c r="P5758" s="130"/>
      <c r="Q5758" s="131">
        <v>2</v>
      </c>
      <c r="R5758" s="68"/>
      <c r="S5758" s="35"/>
      <c r="T5758" s="69" t="s">
        <v>57</v>
      </c>
      <c r="U5758" s="92"/>
      <c r="V5758" s="70">
        <f>V5759+V5760</f>
        <v>0</v>
      </c>
      <c r="X5758" s="447">
        <f>X5759+X5760</f>
        <v>0</v>
      </c>
      <c r="Z5758" s="447">
        <f>Z5759+Z5760</f>
        <v>0</v>
      </c>
      <c r="AB5758" s="447">
        <f>AB5759+AB5760</f>
        <v>0</v>
      </c>
      <c r="AD5758" s="447" t="e">
        <f>#REF!+AD5760</f>
        <v>#REF!</v>
      </c>
      <c r="AF5758" s="447">
        <f>AF5759+AF5760</f>
        <v>0</v>
      </c>
      <c r="AH5758" s="447" t="e">
        <f t="shared" si="1111"/>
        <v>#REF!</v>
      </c>
      <c r="AI5758" s="8"/>
      <c r="AJ5758" s="447">
        <f>AJ5759+AJ5760</f>
        <v>0</v>
      </c>
      <c r="AK5758" s="71"/>
      <c r="AL5758" s="447">
        <f>AL5759+AL5760</f>
        <v>0</v>
      </c>
      <c r="AM5758" s="447"/>
      <c r="AN5758" s="447">
        <f>AN5759+AN5760</f>
        <v>0</v>
      </c>
      <c r="AO5758" s="447"/>
      <c r="AP5758" s="447">
        <f>AP5759+AP5760</f>
        <v>0</v>
      </c>
      <c r="AQ5758" s="447"/>
    </row>
    <row r="5759" spans="2:43" ht="18" hidden="1" customHeight="1" x14ac:dyDescent="0.2">
      <c r="B5759" s="4"/>
      <c r="C5759" s="117"/>
      <c r="D5759" s="117"/>
      <c r="E5759" s="117"/>
      <c r="F5759" s="48"/>
      <c r="G5759" s="11"/>
      <c r="H5759" s="117"/>
      <c r="I5759" s="124"/>
      <c r="J5759" s="124"/>
      <c r="K5759" s="144"/>
      <c r="L5759" s="11"/>
      <c r="M5759" s="143"/>
      <c r="N5759" s="42"/>
      <c r="O5759" s="128"/>
      <c r="P5759" s="130"/>
      <c r="Q5759" s="130"/>
      <c r="R5759" s="72" t="s">
        <v>3</v>
      </c>
      <c r="S5759" s="181"/>
      <c r="T5759" s="73" t="s">
        <v>95</v>
      </c>
      <c r="V5759" s="74">
        <v>0</v>
      </c>
      <c r="X5759" s="74">
        <v>0</v>
      </c>
      <c r="Z5759" s="74">
        <v>0</v>
      </c>
      <c r="AB5759" s="74">
        <v>0</v>
      </c>
      <c r="AD5759" s="74">
        <v>0</v>
      </c>
      <c r="AF5759" s="74">
        <v>0</v>
      </c>
      <c r="AH5759" s="74">
        <f t="shared" si="1111"/>
        <v>0</v>
      </c>
      <c r="AI5759" s="446"/>
      <c r="AJ5759" s="74">
        <v>0</v>
      </c>
      <c r="AK5759" s="8"/>
      <c r="AL5759" s="74">
        <v>0</v>
      </c>
      <c r="AM5759" s="74"/>
      <c r="AN5759" s="74">
        <v>0</v>
      </c>
      <c r="AO5759" s="74"/>
      <c r="AP5759" s="74">
        <v>0</v>
      </c>
      <c r="AQ5759" s="74"/>
    </row>
    <row r="5760" spans="2:43" ht="18" hidden="1" customHeight="1" x14ac:dyDescent="0.2">
      <c r="B5760" s="4"/>
      <c r="C5760" s="117"/>
      <c r="D5760" s="117"/>
      <c r="E5760" s="117"/>
      <c r="F5760" s="48"/>
      <c r="G5760" s="11"/>
      <c r="H5760" s="117"/>
      <c r="I5760" s="124"/>
      <c r="J5760" s="124"/>
      <c r="K5760" s="144"/>
      <c r="L5760" s="11"/>
      <c r="M5760" s="143"/>
      <c r="N5760" s="42"/>
      <c r="O5760" s="128"/>
      <c r="P5760" s="130"/>
      <c r="Q5760" s="130"/>
      <c r="R5760" s="72" t="s">
        <v>0</v>
      </c>
      <c r="S5760" s="181"/>
      <c r="T5760" s="73" t="s">
        <v>96</v>
      </c>
      <c r="V5760" s="74">
        <v>0</v>
      </c>
      <c r="X5760" s="74">
        <v>0</v>
      </c>
      <c r="Z5760" s="74">
        <v>0</v>
      </c>
      <c r="AB5760" s="74">
        <v>0</v>
      </c>
      <c r="AD5760" s="74">
        <v>0</v>
      </c>
      <c r="AF5760" s="74">
        <v>0</v>
      </c>
      <c r="AH5760" s="74">
        <f t="shared" si="1111"/>
        <v>0</v>
      </c>
      <c r="AI5760" s="8"/>
      <c r="AJ5760" s="74">
        <v>0</v>
      </c>
      <c r="AK5760" s="8"/>
      <c r="AL5760" s="74">
        <v>0</v>
      </c>
      <c r="AM5760" s="74"/>
      <c r="AN5760" s="74">
        <v>0</v>
      </c>
      <c r="AO5760" s="74"/>
      <c r="AP5760" s="74">
        <v>0</v>
      </c>
      <c r="AQ5760" s="74"/>
    </row>
    <row r="5761" spans="2:43" ht="18" customHeight="1" x14ac:dyDescent="0.2">
      <c r="B5761" s="4"/>
      <c r="C5761" s="117"/>
      <c r="D5761" s="117"/>
      <c r="E5761" s="117"/>
      <c r="F5761" s="48"/>
      <c r="G5761" s="11"/>
      <c r="H5761" s="117"/>
      <c r="I5761" s="124"/>
      <c r="J5761" s="124"/>
      <c r="K5761" s="144"/>
      <c r="L5761" s="11"/>
      <c r="M5761" s="143"/>
      <c r="N5761" s="42"/>
      <c r="O5761" s="128"/>
      <c r="P5761" s="130"/>
      <c r="Q5761" s="130"/>
      <c r="R5761" s="72"/>
      <c r="S5761" s="181"/>
      <c r="T5761" s="73"/>
      <c r="V5761" s="74"/>
      <c r="X5761" s="74"/>
      <c r="Z5761" s="74"/>
      <c r="AB5761" s="74"/>
      <c r="AD5761" s="74"/>
      <c r="AF5761" s="74"/>
      <c r="AH5761" s="74">
        <f t="shared" si="1111"/>
        <v>0</v>
      </c>
      <c r="AI5761" s="8"/>
      <c r="AJ5761" s="74"/>
      <c r="AK5761" s="8"/>
      <c r="AL5761" s="74"/>
      <c r="AM5761" s="74"/>
      <c r="AN5761" s="74"/>
      <c r="AO5761" s="74"/>
      <c r="AP5761" s="74"/>
      <c r="AQ5761" s="74"/>
    </row>
    <row r="5762" spans="2:43" ht="18" customHeight="1" x14ac:dyDescent="0.2">
      <c r="B5762" s="4"/>
      <c r="C5762" s="117"/>
      <c r="D5762" s="117"/>
      <c r="E5762" s="117"/>
      <c r="F5762" s="113">
        <v>4</v>
      </c>
      <c r="G5762" s="283"/>
      <c r="H5762" s="171"/>
      <c r="I5762" s="114"/>
      <c r="J5762" s="114"/>
      <c r="K5762" s="167"/>
      <c r="L5762" s="276"/>
      <c r="M5762" s="166"/>
      <c r="N5762" s="259"/>
      <c r="O5762" s="115"/>
      <c r="P5762" s="116"/>
      <c r="Q5762" s="116"/>
      <c r="R5762" s="52"/>
      <c r="S5762" s="247"/>
      <c r="T5762" s="53" t="s">
        <v>146</v>
      </c>
      <c r="U5762" s="240"/>
      <c r="V5762" s="54">
        <f>V5763</f>
        <v>7237000</v>
      </c>
      <c r="X5762" s="54">
        <f>X5763</f>
        <v>12165900</v>
      </c>
      <c r="Z5762" s="54">
        <f>Z5763</f>
        <v>14605740</v>
      </c>
      <c r="AB5762" s="54">
        <f>AB5763</f>
        <v>14175400</v>
      </c>
      <c r="AD5762" s="54" t="e">
        <f>AD5763</f>
        <v>#REF!</v>
      </c>
      <c r="AF5762" s="54">
        <f>AF5763</f>
        <v>1469700</v>
      </c>
      <c r="AH5762" s="54" t="e">
        <f t="shared" si="1111"/>
        <v>#REF!</v>
      </c>
      <c r="AI5762" s="8"/>
      <c r="AJ5762" s="54">
        <f>AJ5763</f>
        <v>4800230</v>
      </c>
      <c r="AK5762" s="55"/>
      <c r="AL5762" s="54">
        <f t="shared" ref="AL5762:AP5763" si="1122">AL5763</f>
        <v>22598850</v>
      </c>
      <c r="AM5762" s="54"/>
      <c r="AN5762" s="54">
        <f t="shared" si="1122"/>
        <v>24468010</v>
      </c>
      <c r="AO5762" s="54"/>
      <c r="AP5762" s="54">
        <f t="shared" si="1122"/>
        <v>24468010</v>
      </c>
      <c r="AQ5762" s="54"/>
    </row>
    <row r="5763" spans="2:43" ht="18" customHeight="1" x14ac:dyDescent="0.2">
      <c r="B5763" s="4"/>
      <c r="C5763" s="117"/>
      <c r="D5763" s="117"/>
      <c r="E5763" s="117"/>
      <c r="F5763" s="48"/>
      <c r="G5763" s="11"/>
      <c r="H5763" s="112" t="s">
        <v>33</v>
      </c>
      <c r="I5763" s="118"/>
      <c r="J5763" s="118"/>
      <c r="K5763" s="170"/>
      <c r="L5763" s="34"/>
      <c r="M5763" s="169"/>
      <c r="N5763" s="260"/>
      <c r="O5763" s="119"/>
      <c r="P5763" s="120"/>
      <c r="Q5763" s="120"/>
      <c r="R5763" s="56"/>
      <c r="S5763" s="248"/>
      <c r="T5763" s="57" t="s">
        <v>92</v>
      </c>
      <c r="U5763" s="236"/>
      <c r="V5763" s="58">
        <f>V5764</f>
        <v>7237000</v>
      </c>
      <c r="X5763" s="659">
        <f>X5764</f>
        <v>12165900</v>
      </c>
      <c r="Z5763" s="659">
        <f>Z5764</f>
        <v>14605740</v>
      </c>
      <c r="AB5763" s="659">
        <f>AB5764</f>
        <v>14175400</v>
      </c>
      <c r="AD5763" s="659" t="e">
        <f>AD5764</f>
        <v>#REF!</v>
      </c>
      <c r="AF5763" s="659">
        <f>AF5764</f>
        <v>1469700</v>
      </c>
      <c r="AH5763" s="659" t="e">
        <f t="shared" si="1111"/>
        <v>#REF!</v>
      </c>
      <c r="AI5763" s="55"/>
      <c r="AJ5763" s="659">
        <f>AJ5764</f>
        <v>4800230</v>
      </c>
      <c r="AK5763" s="59"/>
      <c r="AL5763" s="659">
        <f t="shared" si="1122"/>
        <v>22598850</v>
      </c>
      <c r="AM5763" s="659"/>
      <c r="AN5763" s="659">
        <f t="shared" si="1122"/>
        <v>24468010</v>
      </c>
      <c r="AO5763" s="659"/>
      <c r="AP5763" s="659">
        <f t="shared" si="1122"/>
        <v>24468010</v>
      </c>
      <c r="AQ5763" s="659"/>
    </row>
    <row r="5764" spans="2:43" ht="18" customHeight="1" x14ac:dyDescent="0.2">
      <c r="B5764" s="4"/>
      <c r="C5764" s="117"/>
      <c r="D5764" s="117"/>
      <c r="E5764" s="117"/>
      <c r="F5764" s="48"/>
      <c r="G5764" s="11"/>
      <c r="H5764" s="132"/>
      <c r="I5764" s="121">
        <v>4</v>
      </c>
      <c r="J5764" s="121"/>
      <c r="K5764" s="164"/>
      <c r="L5764" s="277"/>
      <c r="M5764" s="163"/>
      <c r="N5764" s="261"/>
      <c r="O5764" s="122"/>
      <c r="P5764" s="123"/>
      <c r="Q5764" s="123"/>
      <c r="R5764" s="49"/>
      <c r="S5764" s="18"/>
      <c r="T5764" s="50" t="s">
        <v>93</v>
      </c>
      <c r="U5764" s="76"/>
      <c r="V5764" s="51">
        <f>V5765+V5848</f>
        <v>7237000</v>
      </c>
      <c r="X5764" s="51">
        <f>X5765+X5848</f>
        <v>12165900</v>
      </c>
      <c r="Z5764" s="51">
        <f>Z5765+Z5848</f>
        <v>14605740</v>
      </c>
      <c r="AB5764" s="51">
        <f>AB5765+AB5848</f>
        <v>14175400</v>
      </c>
      <c r="AD5764" s="51" t="e">
        <f>AD5765+AD5848</f>
        <v>#REF!</v>
      </c>
      <c r="AF5764" s="51">
        <f>AF5765+AF5848</f>
        <v>1469700</v>
      </c>
      <c r="AH5764" s="51" t="e">
        <f t="shared" si="1111"/>
        <v>#REF!</v>
      </c>
      <c r="AI5764" s="660"/>
      <c r="AJ5764" s="51">
        <f>AJ5765+AJ5848</f>
        <v>4800230</v>
      </c>
      <c r="AK5764" s="5"/>
      <c r="AL5764" s="51">
        <f>AL5765+AL5848</f>
        <v>22598850</v>
      </c>
      <c r="AM5764" s="51"/>
      <c r="AN5764" s="51">
        <f>AN5765+AN5848</f>
        <v>24468010</v>
      </c>
      <c r="AO5764" s="51"/>
      <c r="AP5764" s="51">
        <f>AP5765+AP5848</f>
        <v>24468010</v>
      </c>
      <c r="AQ5764" s="51"/>
    </row>
    <row r="5765" spans="2:43" ht="18" customHeight="1" x14ac:dyDescent="0.2">
      <c r="B5765" s="4"/>
      <c r="C5765" s="117"/>
      <c r="D5765" s="117"/>
      <c r="E5765" s="117"/>
      <c r="F5765" s="48"/>
      <c r="G5765" s="11"/>
      <c r="H5765" s="132"/>
      <c r="I5765" s="121"/>
      <c r="J5765" s="121">
        <v>2</v>
      </c>
      <c r="K5765" s="164"/>
      <c r="L5765" s="277"/>
      <c r="M5765" s="163"/>
      <c r="N5765" s="261"/>
      <c r="O5765" s="122"/>
      <c r="P5765" s="123"/>
      <c r="Q5765" s="123"/>
      <c r="R5765" s="49"/>
      <c r="S5765" s="18"/>
      <c r="T5765" s="50" t="s">
        <v>248</v>
      </c>
      <c r="U5765" s="76"/>
      <c r="V5765" s="51">
        <f>V5766</f>
        <v>7237000</v>
      </c>
      <c r="X5765" s="51">
        <f>X5766</f>
        <v>11282400</v>
      </c>
      <c r="Z5765" s="51">
        <f>Z5766</f>
        <v>13681340</v>
      </c>
      <c r="AB5765" s="51">
        <f>AB5766</f>
        <v>13219600</v>
      </c>
      <c r="AD5765" s="51" t="e">
        <f>AD5766</f>
        <v>#REF!</v>
      </c>
      <c r="AF5765" s="51">
        <f>AF5766</f>
        <v>40100</v>
      </c>
      <c r="AH5765" s="51" t="e">
        <f t="shared" si="1111"/>
        <v>#REF!</v>
      </c>
      <c r="AI5765" s="5"/>
      <c r="AJ5765" s="51">
        <f>AJ5766</f>
        <v>4490210</v>
      </c>
      <c r="AK5765" s="5"/>
      <c r="AL5765" s="51">
        <f t="shared" ref="AL5765:AP5766" si="1123">AL5766</f>
        <v>21357350</v>
      </c>
      <c r="AM5765" s="51"/>
      <c r="AN5765" s="51">
        <f t="shared" si="1123"/>
        <v>23110010</v>
      </c>
      <c r="AO5765" s="51"/>
      <c r="AP5765" s="51">
        <f t="shared" si="1123"/>
        <v>23110010</v>
      </c>
      <c r="AQ5765" s="51"/>
    </row>
    <row r="5766" spans="2:43" ht="18" customHeight="1" x14ac:dyDescent="0.2">
      <c r="B5766" s="4"/>
      <c r="C5766" s="117"/>
      <c r="D5766" s="117"/>
      <c r="E5766" s="117"/>
      <c r="F5766" s="48"/>
      <c r="G5766" s="11"/>
      <c r="H5766" s="132"/>
      <c r="I5766" s="121"/>
      <c r="J5766" s="121"/>
      <c r="K5766" s="164">
        <v>0</v>
      </c>
      <c r="L5766" s="277"/>
      <c r="M5766" s="163"/>
      <c r="N5766" s="261"/>
      <c r="O5766" s="122"/>
      <c r="P5766" s="123"/>
      <c r="Q5766" s="123"/>
      <c r="R5766" s="49"/>
      <c r="S5766" s="18"/>
      <c r="T5766" s="50" t="s">
        <v>248</v>
      </c>
      <c r="U5766" s="76"/>
      <c r="V5766" s="51">
        <f>V5767</f>
        <v>7237000</v>
      </c>
      <c r="X5766" s="51">
        <f>X5767</f>
        <v>11282400</v>
      </c>
      <c r="Z5766" s="51">
        <f>Z5767</f>
        <v>13681340</v>
      </c>
      <c r="AB5766" s="51">
        <f>AB5767</f>
        <v>13219600</v>
      </c>
      <c r="AD5766" s="51" t="e">
        <f>AD5767</f>
        <v>#REF!</v>
      </c>
      <c r="AF5766" s="51">
        <f>AF5767</f>
        <v>40100</v>
      </c>
      <c r="AH5766" s="51" t="e">
        <f t="shared" si="1111"/>
        <v>#REF!</v>
      </c>
      <c r="AI5766" s="5"/>
      <c r="AJ5766" s="51">
        <f>AJ5767</f>
        <v>4490210</v>
      </c>
      <c r="AK5766" s="5"/>
      <c r="AL5766" s="51">
        <f t="shared" si="1123"/>
        <v>21357350</v>
      </c>
      <c r="AM5766" s="51"/>
      <c r="AN5766" s="51">
        <f t="shared" si="1123"/>
        <v>23110010</v>
      </c>
      <c r="AO5766" s="51"/>
      <c r="AP5766" s="51">
        <f t="shared" si="1123"/>
        <v>23110010</v>
      </c>
      <c r="AQ5766" s="51"/>
    </row>
    <row r="5767" spans="2:43" ht="18" customHeight="1" x14ac:dyDescent="0.2">
      <c r="B5767" s="4"/>
      <c r="C5767" s="117"/>
      <c r="D5767" s="117"/>
      <c r="E5767" s="117"/>
      <c r="F5767" s="48"/>
      <c r="G5767" s="11"/>
      <c r="H5767" s="117"/>
      <c r="I5767" s="124"/>
      <c r="J5767" s="124"/>
      <c r="K5767" s="144"/>
      <c r="L5767" s="11"/>
      <c r="M5767" s="226">
        <v>2</v>
      </c>
      <c r="N5767" s="262"/>
      <c r="O5767" s="125"/>
      <c r="P5767" s="126"/>
      <c r="Q5767" s="126"/>
      <c r="R5767" s="60"/>
      <c r="S5767" s="249"/>
      <c r="T5767" s="61" t="s">
        <v>413</v>
      </c>
      <c r="U5767" s="241"/>
      <c r="V5767" s="62">
        <f>V5768+V5792+V5802+V5843</f>
        <v>7237000</v>
      </c>
      <c r="X5767" s="62">
        <f>X5768+X5792+X5802+X5843</f>
        <v>11282400</v>
      </c>
      <c r="Z5767" s="62">
        <f>Z5768+Z5792+Z5802+Z5843</f>
        <v>13681340</v>
      </c>
      <c r="AB5767" s="62">
        <f>AB5768+AB5792+AB5802+AB5843</f>
        <v>13219600</v>
      </c>
      <c r="AD5767" s="62" t="e">
        <f>AD5768+AD5792+AD5802+AD5843</f>
        <v>#REF!</v>
      </c>
      <c r="AF5767" s="62">
        <f>AF5768+AF5792+AF5802+AF5843</f>
        <v>40100</v>
      </c>
      <c r="AH5767" s="62" t="e">
        <f t="shared" si="1111"/>
        <v>#REF!</v>
      </c>
      <c r="AI5767" s="5"/>
      <c r="AJ5767" s="62">
        <f>AJ5768+AJ5792+AJ5802+AJ5843</f>
        <v>4490210</v>
      </c>
      <c r="AK5767" s="63"/>
      <c r="AL5767" s="62">
        <f>AL5768+AL5792+AL5802+AL5843</f>
        <v>21357350</v>
      </c>
      <c r="AM5767" s="62"/>
      <c r="AN5767" s="62">
        <f>AN5768+AN5792+AN5802+AN5843</f>
        <v>23110010</v>
      </c>
      <c r="AO5767" s="62"/>
      <c r="AP5767" s="62">
        <f>AP5768+AP5792+AP5802+AP5843</f>
        <v>23110010</v>
      </c>
      <c r="AQ5767" s="62"/>
    </row>
    <row r="5768" spans="2:43" ht="18" customHeight="1" x14ac:dyDescent="0.2">
      <c r="B5768" s="4"/>
      <c r="C5768" s="117"/>
      <c r="D5768" s="117"/>
      <c r="E5768" s="117"/>
      <c r="F5768" s="48"/>
      <c r="G5768" s="11"/>
      <c r="H5768" s="117"/>
      <c r="I5768" s="124"/>
      <c r="J5768" s="124"/>
      <c r="K5768" s="144"/>
      <c r="L5768" s="11"/>
      <c r="M5768" s="143"/>
      <c r="N5768" s="42"/>
      <c r="O5768" s="127" t="s">
        <v>3</v>
      </c>
      <c r="P5768" s="123"/>
      <c r="Q5768" s="123"/>
      <c r="R5768" s="49"/>
      <c r="S5768" s="18"/>
      <c r="T5768" s="50" t="s">
        <v>7</v>
      </c>
      <c r="U5768" s="76"/>
      <c r="V5768" s="51">
        <f>V5769+V5788</f>
        <v>6469500</v>
      </c>
      <c r="X5768" s="51">
        <f>X5769+X5788</f>
        <v>9147400</v>
      </c>
      <c r="Z5768" s="51">
        <f>Z5769+Z5788</f>
        <v>12205000</v>
      </c>
      <c r="AB5768" s="51">
        <f>AB5769+AB5788</f>
        <v>12123500</v>
      </c>
      <c r="AD5768" s="51" t="e">
        <f>AD5769+AD5788</f>
        <v>#REF!</v>
      </c>
      <c r="AF5768" s="51">
        <f>AF5769+AF5788</f>
        <v>0</v>
      </c>
      <c r="AH5768" s="51" t="e">
        <f t="shared" si="1111"/>
        <v>#REF!</v>
      </c>
      <c r="AI5768" s="63"/>
      <c r="AJ5768" s="51">
        <f>AJ5769+AJ5788</f>
        <v>4121690</v>
      </c>
      <c r="AK5768" s="5"/>
      <c r="AL5768" s="51">
        <f>AL5769+AL5788</f>
        <v>19985000</v>
      </c>
      <c r="AM5768" s="51"/>
      <c r="AN5768" s="51">
        <f>AN5769+AN5788</f>
        <v>21625000</v>
      </c>
      <c r="AO5768" s="51"/>
      <c r="AP5768" s="51">
        <f>AP5769+AP5788</f>
        <v>21625000</v>
      </c>
      <c r="AQ5768" s="51"/>
    </row>
    <row r="5769" spans="2:43" ht="18" customHeight="1" x14ac:dyDescent="0.2">
      <c r="B5769" s="4"/>
      <c r="C5769" s="117"/>
      <c r="D5769" s="117"/>
      <c r="E5769" s="117"/>
      <c r="F5769" s="48"/>
      <c r="G5769" s="11"/>
      <c r="H5769" s="117"/>
      <c r="I5769" s="124"/>
      <c r="J5769" s="124"/>
      <c r="K5769" s="144"/>
      <c r="L5769" s="11"/>
      <c r="M5769" s="143"/>
      <c r="N5769" s="42"/>
      <c r="O5769" s="128"/>
      <c r="P5769" s="129">
        <v>1</v>
      </c>
      <c r="Q5769" s="129"/>
      <c r="R5769" s="64"/>
      <c r="S5769" s="234"/>
      <c r="T5769" s="65" t="s">
        <v>8</v>
      </c>
      <c r="U5769" s="155"/>
      <c r="V5769" s="66">
        <f>V5770+V5774+V5778+V5780+V5784+V5786</f>
        <v>6439500</v>
      </c>
      <c r="X5769" s="66">
        <f>X5770+X5774+X5778+X5780+X5784+X5786</f>
        <v>9126200</v>
      </c>
      <c r="Z5769" s="66">
        <f>Z5770+Z5774+Z5778+Z5780+Z5784+Z5786</f>
        <v>12172400</v>
      </c>
      <c r="AB5769" s="66">
        <f>AB5770+AB5774+AB5778+AB5780+AB5784+AB5786</f>
        <v>12097900</v>
      </c>
      <c r="AD5769" s="66" t="e">
        <f>AD5770+AD5774+AD5778+AD5780+AD5784+AD5786</f>
        <v>#REF!</v>
      </c>
      <c r="AF5769" s="66">
        <f>AF5770+AF5774+AF5778+AF5780+AF5784+AF5786</f>
        <v>0</v>
      </c>
      <c r="AH5769" s="66" t="e">
        <f t="shared" si="1111"/>
        <v>#REF!</v>
      </c>
      <c r="AI5769" s="5"/>
      <c r="AJ5769" s="66">
        <f>AJ5770+AJ5774+AJ5778+AJ5780+AJ5784+AJ5786</f>
        <v>4113010</v>
      </c>
      <c r="AK5769" s="67"/>
      <c r="AL5769" s="66">
        <f>AL5770+AL5774+AL5778+AL5780+AL5784+AL5786</f>
        <v>19945050</v>
      </c>
      <c r="AM5769" s="66"/>
      <c r="AN5769" s="66">
        <f>AN5770+AN5774+AN5778+AN5780+AN5784+AN5786</f>
        <v>21581700</v>
      </c>
      <c r="AO5769" s="66"/>
      <c r="AP5769" s="66">
        <f>AP5770+AP5774+AP5778+AP5780+AP5784+AP5786</f>
        <v>21581700</v>
      </c>
      <c r="AQ5769" s="66"/>
    </row>
    <row r="5770" spans="2:43" ht="18" customHeight="1" x14ac:dyDescent="0.2">
      <c r="B5770" s="4"/>
      <c r="C5770" s="117"/>
      <c r="D5770" s="117"/>
      <c r="E5770" s="117"/>
      <c r="F5770" s="48"/>
      <c r="G5770" s="11"/>
      <c r="H5770" s="117"/>
      <c r="I5770" s="124"/>
      <c r="J5770" s="124"/>
      <c r="K5770" s="144"/>
      <c r="L5770" s="11"/>
      <c r="M5770" s="143"/>
      <c r="N5770" s="42"/>
      <c r="O5770" s="128"/>
      <c r="P5770" s="130"/>
      <c r="Q5770" s="140">
        <v>1</v>
      </c>
      <c r="R5770" s="68"/>
      <c r="S5770" s="35"/>
      <c r="T5770" s="69" t="s">
        <v>9</v>
      </c>
      <c r="U5770" s="92"/>
      <c r="V5770" s="70">
        <f>V5771+V5772+V5773</f>
        <v>1992000</v>
      </c>
      <c r="X5770" s="447">
        <f>X5771+X5772+X5773</f>
        <v>3403400</v>
      </c>
      <c r="Z5770" s="447">
        <f>Z5771+Z5772+Z5773</f>
        <v>5171500</v>
      </c>
      <c r="AB5770" s="447">
        <f>AB5771+AB5772+AB5773</f>
        <v>4110800</v>
      </c>
      <c r="AD5770" s="447">
        <f>AD5771+AD5772+AD5773</f>
        <v>5149300</v>
      </c>
      <c r="AF5770" s="447">
        <f>AF5771+AF5772+AF5773</f>
        <v>0</v>
      </c>
      <c r="AH5770" s="447">
        <f t="shared" si="1111"/>
        <v>5149300</v>
      </c>
      <c r="AI5770" s="67"/>
      <c r="AJ5770" s="447">
        <f>AJ5771+AJ5772+AJ5773</f>
        <v>1397620</v>
      </c>
      <c r="AK5770" s="71"/>
      <c r="AL5770" s="447">
        <f>AL5771+AL5772+AL5773</f>
        <v>6344750</v>
      </c>
      <c r="AM5770" s="447"/>
      <c r="AN5770" s="447">
        <f>AN5771+AN5772+AN5773</f>
        <v>6865650</v>
      </c>
      <c r="AO5770" s="447"/>
      <c r="AP5770" s="447">
        <f>AP5771+AP5772+AP5773</f>
        <v>6865650</v>
      </c>
      <c r="AQ5770" s="447"/>
    </row>
    <row r="5771" spans="2:43" ht="18" customHeight="1" x14ac:dyDescent="0.2">
      <c r="B5771" s="4"/>
      <c r="C5771" s="117"/>
      <c r="D5771" s="117"/>
      <c r="E5771" s="117"/>
      <c r="F5771" s="48"/>
      <c r="G5771" s="11"/>
      <c r="H5771" s="117"/>
      <c r="I5771" s="124"/>
      <c r="J5771" s="124"/>
      <c r="K5771" s="144"/>
      <c r="L5771" s="11"/>
      <c r="M5771" s="143"/>
      <c r="N5771" s="42"/>
      <c r="O5771" s="128"/>
      <c r="P5771" s="130"/>
      <c r="Q5771" s="130"/>
      <c r="R5771" s="72" t="s">
        <v>3</v>
      </c>
      <c r="S5771" s="181"/>
      <c r="T5771" s="73" t="s">
        <v>9</v>
      </c>
      <c r="V5771" s="74">
        <v>1992000</v>
      </c>
      <c r="X5771" s="74">
        <v>3403400</v>
      </c>
      <c r="Z5771" s="829">
        <v>5171500</v>
      </c>
      <c r="AB5771" s="74">
        <v>4110800</v>
      </c>
      <c r="AD5771" s="944">
        <v>5149300</v>
      </c>
      <c r="AF5771" s="74">
        <v>0</v>
      </c>
      <c r="AH5771" s="74">
        <f t="shared" si="1111"/>
        <v>5149300</v>
      </c>
      <c r="AI5771" s="446"/>
      <c r="AJ5771" s="74">
        <f>CEILING(AB5771*34/100,10)-60</f>
        <v>1397620</v>
      </c>
      <c r="AK5771" s="8"/>
      <c r="AL5771" s="74">
        <v>6344750</v>
      </c>
      <c r="AM5771" s="74"/>
      <c r="AN5771" s="74">
        <v>6865650</v>
      </c>
      <c r="AO5771" s="74"/>
      <c r="AP5771" s="74">
        <v>6865650</v>
      </c>
      <c r="AQ5771" s="74"/>
    </row>
    <row r="5772" spans="2:43" ht="18" hidden="1" customHeight="1" x14ac:dyDescent="0.2">
      <c r="B5772" s="4"/>
      <c r="C5772" s="117"/>
      <c r="D5772" s="117"/>
      <c r="E5772" s="117"/>
      <c r="F5772" s="48"/>
      <c r="G5772" s="11"/>
      <c r="H5772" s="117"/>
      <c r="I5772" s="124"/>
      <c r="J5772" s="124"/>
      <c r="K5772" s="144"/>
      <c r="L5772" s="11"/>
      <c r="M5772" s="143"/>
      <c r="N5772" s="42"/>
      <c r="O5772" s="128"/>
      <c r="P5772" s="130"/>
      <c r="Q5772" s="130"/>
      <c r="R5772" s="72"/>
      <c r="S5772" s="181"/>
      <c r="T5772" s="73"/>
      <c r="V5772" s="74"/>
      <c r="X5772" s="74"/>
      <c r="Z5772" s="74"/>
      <c r="AB5772" s="74"/>
      <c r="AD5772" s="74"/>
      <c r="AF5772" s="74"/>
      <c r="AH5772" s="74">
        <f t="shared" si="1111"/>
        <v>0</v>
      </c>
      <c r="AI5772" s="8"/>
      <c r="AJ5772" s="74"/>
      <c r="AK5772" s="8"/>
      <c r="AL5772" s="74"/>
      <c r="AM5772" s="74"/>
      <c r="AN5772" s="74"/>
      <c r="AO5772" s="74"/>
      <c r="AP5772" s="74"/>
      <c r="AQ5772" s="74"/>
    </row>
    <row r="5773" spans="2:43" ht="18" hidden="1" customHeight="1" x14ac:dyDescent="0.2">
      <c r="B5773" s="4"/>
      <c r="C5773" s="117"/>
      <c r="D5773" s="117"/>
      <c r="E5773" s="117"/>
      <c r="F5773" s="48"/>
      <c r="G5773" s="11"/>
      <c r="H5773" s="117"/>
      <c r="I5773" s="124"/>
      <c r="J5773" s="124"/>
      <c r="K5773" s="144"/>
      <c r="L5773" s="11"/>
      <c r="M5773" s="143"/>
      <c r="N5773" s="42"/>
      <c r="O5773" s="128"/>
      <c r="P5773" s="130"/>
      <c r="Q5773" s="130"/>
      <c r="R5773" s="72"/>
      <c r="S5773" s="181"/>
      <c r="T5773" s="73"/>
      <c r="V5773" s="74"/>
      <c r="X5773" s="74"/>
      <c r="Z5773" s="74"/>
      <c r="AB5773" s="74"/>
      <c r="AD5773" s="74"/>
      <c r="AF5773" s="74"/>
      <c r="AH5773" s="74">
        <f t="shared" si="1111"/>
        <v>0</v>
      </c>
      <c r="AI5773" s="8"/>
      <c r="AJ5773" s="74"/>
      <c r="AK5773" s="8"/>
      <c r="AL5773" s="74"/>
      <c r="AM5773" s="74"/>
      <c r="AN5773" s="74"/>
      <c r="AO5773" s="74"/>
      <c r="AP5773" s="74"/>
      <c r="AQ5773" s="74"/>
    </row>
    <row r="5774" spans="2:43" ht="18" customHeight="1" x14ac:dyDescent="0.2">
      <c r="B5774" s="4"/>
      <c r="C5774" s="117"/>
      <c r="D5774" s="117"/>
      <c r="E5774" s="117"/>
      <c r="F5774" s="48"/>
      <c r="G5774" s="11"/>
      <c r="H5774" s="117"/>
      <c r="I5774" s="124"/>
      <c r="J5774" s="124"/>
      <c r="K5774" s="144"/>
      <c r="L5774" s="11"/>
      <c r="M5774" s="143"/>
      <c r="N5774" s="42"/>
      <c r="O5774" s="128"/>
      <c r="P5774" s="130"/>
      <c r="Q5774" s="131">
        <v>2</v>
      </c>
      <c r="R5774" s="68"/>
      <c r="S5774" s="35"/>
      <c r="T5774" s="69" t="s">
        <v>11</v>
      </c>
      <c r="U5774" s="92"/>
      <c r="V5774" s="70">
        <f>V5775+V5776+V5777</f>
        <v>1145000</v>
      </c>
      <c r="X5774" s="447">
        <f>X5775+X5776+X5777</f>
        <v>1745500</v>
      </c>
      <c r="Z5774" s="447">
        <f>Z5775+Z5776+Z5777</f>
        <v>2145000</v>
      </c>
      <c r="AB5774" s="447">
        <f>AB5775+AB5776+AB5777</f>
        <v>3438900</v>
      </c>
      <c r="AD5774" s="447">
        <f>AD5775+AD5776+AD5777</f>
        <v>4135400</v>
      </c>
      <c r="AF5774" s="447">
        <f>AF5775+AF5776+AF5777</f>
        <v>0</v>
      </c>
      <c r="AH5774" s="447">
        <f t="shared" si="1111"/>
        <v>4135400</v>
      </c>
      <c r="AI5774" s="8"/>
      <c r="AJ5774" s="447">
        <f>AJ5775+AJ5776+AJ5777</f>
        <v>1169180</v>
      </c>
      <c r="AK5774" s="71"/>
      <c r="AL5774" s="447">
        <f>AL5775+AL5776+AL5777</f>
        <v>6222700</v>
      </c>
      <c r="AM5774" s="447"/>
      <c r="AN5774" s="447">
        <f>AN5775+AN5776+AN5777</f>
        <v>6733350</v>
      </c>
      <c r="AO5774" s="447"/>
      <c r="AP5774" s="447">
        <f>AP5775+AP5776+AP5777</f>
        <v>6733350</v>
      </c>
      <c r="AQ5774" s="447"/>
    </row>
    <row r="5775" spans="2:43" ht="18" customHeight="1" x14ac:dyDescent="0.2">
      <c r="B5775" s="4"/>
      <c r="C5775" s="117"/>
      <c r="D5775" s="117"/>
      <c r="E5775" s="117"/>
      <c r="F5775" s="48"/>
      <c r="G5775" s="11"/>
      <c r="H5775" s="117"/>
      <c r="I5775" s="124"/>
      <c r="J5775" s="124"/>
      <c r="K5775" s="144"/>
      <c r="L5775" s="11"/>
      <c r="M5775" s="143"/>
      <c r="N5775" s="42"/>
      <c r="O5775" s="128"/>
      <c r="P5775" s="130"/>
      <c r="Q5775" s="130"/>
      <c r="R5775" s="72" t="s">
        <v>3</v>
      </c>
      <c r="S5775" s="181"/>
      <c r="T5775" s="73" t="s">
        <v>11</v>
      </c>
      <c r="V5775" s="74">
        <v>1145000</v>
      </c>
      <c r="X5775" s="74">
        <v>1745500</v>
      </c>
      <c r="Z5775" s="829">
        <v>2145000</v>
      </c>
      <c r="AB5775" s="74">
        <v>3438900</v>
      </c>
      <c r="AD5775" s="944">
        <v>4135400</v>
      </c>
      <c r="AF5775" s="74">
        <v>0</v>
      </c>
      <c r="AH5775" s="74">
        <f t="shared" si="1111"/>
        <v>4135400</v>
      </c>
      <c r="AI5775" s="446"/>
      <c r="AJ5775" s="74">
        <f>CEILING(AB5775*34/100,10)-50</f>
        <v>1169180</v>
      </c>
      <c r="AK5775" s="8"/>
      <c r="AL5775" s="74">
        <v>6222700</v>
      </c>
      <c r="AM5775" s="74"/>
      <c r="AN5775" s="74">
        <v>6733350</v>
      </c>
      <c r="AO5775" s="74"/>
      <c r="AP5775" s="74">
        <v>6733350</v>
      </c>
      <c r="AQ5775" s="74"/>
    </row>
    <row r="5776" spans="2:43" ht="18" hidden="1" customHeight="1" x14ac:dyDescent="0.2">
      <c r="B5776" s="4"/>
      <c r="C5776" s="117"/>
      <c r="D5776" s="117"/>
      <c r="E5776" s="117"/>
      <c r="F5776" s="48"/>
      <c r="G5776" s="11"/>
      <c r="H5776" s="117"/>
      <c r="I5776" s="124"/>
      <c r="J5776" s="124"/>
      <c r="K5776" s="144"/>
      <c r="L5776" s="11"/>
      <c r="M5776" s="143"/>
      <c r="N5776" s="42"/>
      <c r="O5776" s="128"/>
      <c r="P5776" s="130"/>
      <c r="Q5776" s="130"/>
      <c r="R5776" s="72"/>
      <c r="S5776" s="181"/>
      <c r="T5776" s="73"/>
      <c r="V5776" s="74"/>
      <c r="X5776" s="74"/>
      <c r="Z5776" s="74"/>
      <c r="AB5776" s="74"/>
      <c r="AD5776" s="74"/>
      <c r="AF5776" s="74"/>
      <c r="AH5776" s="74">
        <f t="shared" si="1111"/>
        <v>0</v>
      </c>
      <c r="AI5776" s="8"/>
      <c r="AJ5776" s="74"/>
      <c r="AK5776" s="8"/>
      <c r="AL5776" s="74"/>
      <c r="AM5776" s="74"/>
      <c r="AN5776" s="74"/>
      <c r="AO5776" s="74"/>
      <c r="AP5776" s="74"/>
      <c r="AQ5776" s="74"/>
    </row>
    <row r="5777" spans="2:43" ht="18" hidden="1" customHeight="1" x14ac:dyDescent="0.2">
      <c r="B5777" s="4"/>
      <c r="C5777" s="117"/>
      <c r="D5777" s="117"/>
      <c r="E5777" s="117"/>
      <c r="F5777" s="48"/>
      <c r="G5777" s="11"/>
      <c r="H5777" s="117"/>
      <c r="I5777" s="124"/>
      <c r="J5777" s="124"/>
      <c r="K5777" s="144"/>
      <c r="L5777" s="11"/>
      <c r="M5777" s="143"/>
      <c r="N5777" s="42"/>
      <c r="O5777" s="128"/>
      <c r="P5777" s="130"/>
      <c r="Q5777" s="130"/>
      <c r="R5777" s="72"/>
      <c r="S5777" s="181"/>
      <c r="T5777" s="73"/>
      <c r="V5777" s="74"/>
      <c r="X5777" s="74"/>
      <c r="Z5777" s="74"/>
      <c r="AB5777" s="74"/>
      <c r="AD5777" s="74"/>
      <c r="AF5777" s="74"/>
      <c r="AH5777" s="74">
        <f t="shared" si="1111"/>
        <v>0</v>
      </c>
      <c r="AI5777" s="8"/>
      <c r="AJ5777" s="74"/>
      <c r="AK5777" s="8"/>
      <c r="AL5777" s="74"/>
      <c r="AM5777" s="74"/>
      <c r="AN5777" s="74"/>
      <c r="AO5777" s="74"/>
      <c r="AP5777" s="74"/>
      <c r="AQ5777" s="74"/>
    </row>
    <row r="5778" spans="2:43" ht="18" customHeight="1" x14ac:dyDescent="0.2">
      <c r="B5778" s="4"/>
      <c r="C5778" s="117"/>
      <c r="D5778" s="117"/>
      <c r="E5778" s="117"/>
      <c r="F5778" s="48"/>
      <c r="G5778" s="11"/>
      <c r="H5778" s="117"/>
      <c r="I5778" s="124"/>
      <c r="J5778" s="124"/>
      <c r="K5778" s="144"/>
      <c r="L5778" s="11"/>
      <c r="M5778" s="143"/>
      <c r="N5778" s="42"/>
      <c r="O5778" s="128"/>
      <c r="P5778" s="130"/>
      <c r="Q5778" s="131">
        <v>3</v>
      </c>
      <c r="R5778" s="84"/>
      <c r="S5778" s="250"/>
      <c r="T5778" s="69" t="s">
        <v>12</v>
      </c>
      <c r="U5778" s="92"/>
      <c r="V5778" s="70">
        <f>V5779</f>
        <v>1200000</v>
      </c>
      <c r="X5778" s="447">
        <f>X5779</f>
        <v>1965300</v>
      </c>
      <c r="Z5778" s="447">
        <f>Z5779</f>
        <v>2415500</v>
      </c>
      <c r="AB5778" s="447">
        <f>AB5779</f>
        <v>2258000</v>
      </c>
      <c r="AD5778" s="447">
        <f>AD5779</f>
        <v>3389400</v>
      </c>
      <c r="AF5778" s="447">
        <f>AF5779</f>
        <v>0</v>
      </c>
      <c r="AH5778" s="447">
        <f t="shared" si="1111"/>
        <v>3389400</v>
      </c>
      <c r="AI5778" s="8"/>
      <c r="AJ5778" s="447">
        <f>AJ5779</f>
        <v>767670</v>
      </c>
      <c r="AK5778" s="71"/>
      <c r="AL5778" s="447">
        <f>AL5779</f>
        <v>4218600</v>
      </c>
      <c r="AM5778" s="447"/>
      <c r="AN5778" s="447">
        <f>AN5779</f>
        <v>4564700</v>
      </c>
      <c r="AO5778" s="447"/>
      <c r="AP5778" s="447">
        <f>AP5779</f>
        <v>4564700</v>
      </c>
      <c r="AQ5778" s="447"/>
    </row>
    <row r="5779" spans="2:43" ht="18" customHeight="1" x14ac:dyDescent="0.2">
      <c r="B5779" s="4"/>
      <c r="C5779" s="117"/>
      <c r="D5779" s="117"/>
      <c r="E5779" s="117"/>
      <c r="F5779" s="48"/>
      <c r="G5779" s="11"/>
      <c r="H5779" s="117"/>
      <c r="I5779" s="124"/>
      <c r="J5779" s="124"/>
      <c r="K5779" s="144"/>
      <c r="L5779" s="11"/>
      <c r="M5779" s="143"/>
      <c r="N5779" s="42"/>
      <c r="O5779" s="128"/>
      <c r="P5779" s="130"/>
      <c r="Q5779" s="130"/>
      <c r="R5779" s="72" t="s">
        <v>3</v>
      </c>
      <c r="S5779" s="181"/>
      <c r="T5779" s="73" t="s">
        <v>12</v>
      </c>
      <c r="V5779" s="74">
        <v>1200000</v>
      </c>
      <c r="X5779" s="74">
        <v>1965300</v>
      </c>
      <c r="Z5779" s="829">
        <v>2415500</v>
      </c>
      <c r="AB5779" s="74">
        <v>2258000</v>
      </c>
      <c r="AD5779" s="944">
        <v>3389400</v>
      </c>
      <c r="AF5779" s="74">
        <v>0</v>
      </c>
      <c r="AH5779" s="74">
        <f t="shared" si="1111"/>
        <v>3389400</v>
      </c>
      <c r="AI5779" s="446"/>
      <c r="AJ5779" s="74">
        <f>CEILING(AB5779*34/100,10)-50</f>
        <v>767670</v>
      </c>
      <c r="AK5779" s="8"/>
      <c r="AL5779" s="74">
        <v>4218600</v>
      </c>
      <c r="AM5779" s="74"/>
      <c r="AN5779" s="74">
        <v>4564700</v>
      </c>
      <c r="AO5779" s="74"/>
      <c r="AP5779" s="74">
        <v>4564700</v>
      </c>
      <c r="AQ5779" s="74"/>
    </row>
    <row r="5780" spans="2:43" ht="18" customHeight="1" x14ac:dyDescent="0.2">
      <c r="B5780" s="4"/>
      <c r="C5780" s="117"/>
      <c r="D5780" s="117"/>
      <c r="E5780" s="117"/>
      <c r="F5780" s="48"/>
      <c r="G5780" s="11"/>
      <c r="H5780" s="117"/>
      <c r="I5780" s="124"/>
      <c r="J5780" s="124"/>
      <c r="K5780" s="144"/>
      <c r="L5780" s="11"/>
      <c r="M5780" s="143"/>
      <c r="N5780" s="42"/>
      <c r="O5780" s="128"/>
      <c r="P5780" s="130"/>
      <c r="Q5780" s="131">
        <v>4</v>
      </c>
      <c r="R5780" s="68"/>
      <c r="S5780" s="35"/>
      <c r="T5780" s="69" t="s">
        <v>13</v>
      </c>
      <c r="U5780" s="92"/>
      <c r="V5780" s="70">
        <f>V5781+V5782+V5783</f>
        <v>21500</v>
      </c>
      <c r="X5780" s="447">
        <f>X5781+X5782+X5783</f>
        <v>32300</v>
      </c>
      <c r="Z5780" s="447">
        <f>Z5781+Z5782+Z5783</f>
        <v>49000</v>
      </c>
      <c r="AB5780" s="447">
        <f>AB5781+AB5782+AB5783</f>
        <v>59300</v>
      </c>
      <c r="AD5780" s="447">
        <f>AD5781+AD5782+AD5783</f>
        <v>186700</v>
      </c>
      <c r="AF5780" s="447">
        <f>AF5781+AF5782+AF5783</f>
        <v>0</v>
      </c>
      <c r="AH5780" s="447">
        <f t="shared" ref="AH5780:AH5843" si="1124">AD5780+AF5780</f>
        <v>186700</v>
      </c>
      <c r="AI5780" s="8"/>
      <c r="AJ5780" s="447">
        <f>AJ5781+AJ5782+AJ5783</f>
        <v>20090</v>
      </c>
      <c r="AK5780" s="71"/>
      <c r="AL5780" s="447">
        <f>AL5781+AL5782+AL5783</f>
        <v>67750</v>
      </c>
      <c r="AM5780" s="447"/>
      <c r="AN5780" s="447">
        <f>AN5781+AN5782+AN5783</f>
        <v>73150</v>
      </c>
      <c r="AO5780" s="447"/>
      <c r="AP5780" s="447">
        <f>AP5781+AP5782+AP5783</f>
        <v>73150</v>
      </c>
      <c r="AQ5780" s="447"/>
    </row>
    <row r="5781" spans="2:43" ht="18" customHeight="1" x14ac:dyDescent="0.2">
      <c r="B5781" s="4"/>
      <c r="C5781" s="117"/>
      <c r="D5781" s="117"/>
      <c r="E5781" s="117"/>
      <c r="F5781" s="48"/>
      <c r="G5781" s="11"/>
      <c r="H5781" s="117"/>
      <c r="I5781" s="124"/>
      <c r="J5781" s="124"/>
      <c r="K5781" s="144"/>
      <c r="L5781" s="11"/>
      <c r="M5781" s="143"/>
      <c r="N5781" s="42"/>
      <c r="O5781" s="128"/>
      <c r="P5781" s="130"/>
      <c r="Q5781" s="130"/>
      <c r="R5781" s="72" t="s">
        <v>3</v>
      </c>
      <c r="S5781" s="181"/>
      <c r="T5781" s="73" t="s">
        <v>13</v>
      </c>
      <c r="V5781" s="74">
        <v>21500</v>
      </c>
      <c r="X5781" s="74">
        <v>32300</v>
      </c>
      <c r="Z5781" s="829">
        <v>49000</v>
      </c>
      <c r="AB5781" s="74">
        <v>59300</v>
      </c>
      <c r="AD5781" s="944">
        <v>186700</v>
      </c>
      <c r="AF5781" s="74">
        <v>0</v>
      </c>
      <c r="AH5781" s="74">
        <f t="shared" si="1124"/>
        <v>186700</v>
      </c>
      <c r="AI5781" s="446"/>
      <c r="AJ5781" s="74">
        <f>CEILING(AB5781*34/100,10)-80</f>
        <v>20090</v>
      </c>
      <c r="AK5781" s="8"/>
      <c r="AL5781" s="74">
        <v>67750</v>
      </c>
      <c r="AM5781" s="74"/>
      <c r="AN5781" s="74">
        <v>73150</v>
      </c>
      <c r="AO5781" s="74"/>
      <c r="AP5781" s="74">
        <v>73150</v>
      </c>
      <c r="AQ5781" s="74"/>
    </row>
    <row r="5782" spans="2:43" ht="18" hidden="1" customHeight="1" x14ac:dyDescent="0.2">
      <c r="B5782" s="4"/>
      <c r="C5782" s="117"/>
      <c r="D5782" s="117"/>
      <c r="E5782" s="117"/>
      <c r="F5782" s="48"/>
      <c r="G5782" s="11"/>
      <c r="H5782" s="117"/>
      <c r="I5782" s="124"/>
      <c r="J5782" s="124"/>
      <c r="K5782" s="144"/>
      <c r="L5782" s="11"/>
      <c r="M5782" s="143"/>
      <c r="N5782" s="42"/>
      <c r="O5782" s="128"/>
      <c r="P5782" s="130"/>
      <c r="Q5782" s="130"/>
      <c r="R5782" s="72"/>
      <c r="S5782" s="181"/>
      <c r="T5782" s="73"/>
      <c r="V5782" s="74"/>
      <c r="X5782" s="74"/>
      <c r="Z5782" s="74"/>
      <c r="AB5782" s="74"/>
      <c r="AD5782" s="74"/>
      <c r="AF5782" s="74"/>
      <c r="AH5782" s="74">
        <f t="shared" si="1124"/>
        <v>0</v>
      </c>
      <c r="AI5782" s="8"/>
      <c r="AJ5782" s="74"/>
      <c r="AK5782" s="8"/>
      <c r="AL5782" s="74"/>
      <c r="AM5782" s="74"/>
      <c r="AN5782" s="74"/>
      <c r="AO5782" s="74"/>
      <c r="AP5782" s="74"/>
      <c r="AQ5782" s="74"/>
    </row>
    <row r="5783" spans="2:43" ht="18" hidden="1" customHeight="1" x14ac:dyDescent="0.2">
      <c r="B5783" s="4"/>
      <c r="C5783" s="117"/>
      <c r="D5783" s="117"/>
      <c r="E5783" s="117"/>
      <c r="F5783" s="48"/>
      <c r="G5783" s="11"/>
      <c r="H5783" s="117"/>
      <c r="I5783" s="124"/>
      <c r="J5783" s="124"/>
      <c r="K5783" s="144"/>
      <c r="L5783" s="11"/>
      <c r="M5783" s="143"/>
      <c r="N5783" s="42"/>
      <c r="O5783" s="128"/>
      <c r="P5783" s="130"/>
      <c r="Q5783" s="130"/>
      <c r="R5783" s="72"/>
      <c r="S5783" s="181"/>
      <c r="T5783" s="73"/>
      <c r="V5783" s="74"/>
      <c r="X5783" s="74"/>
      <c r="Z5783" s="74"/>
      <c r="AB5783" s="74"/>
      <c r="AD5783" s="74"/>
      <c r="AF5783" s="74"/>
      <c r="AH5783" s="74">
        <f t="shared" si="1124"/>
        <v>0</v>
      </c>
      <c r="AI5783" s="8"/>
      <c r="AJ5783" s="74"/>
      <c r="AK5783" s="8"/>
      <c r="AL5783" s="74"/>
      <c r="AM5783" s="74"/>
      <c r="AN5783" s="74"/>
      <c r="AO5783" s="74"/>
      <c r="AP5783" s="74"/>
      <c r="AQ5783" s="74"/>
    </row>
    <row r="5784" spans="2:43" ht="18" customHeight="1" x14ac:dyDescent="0.2">
      <c r="B5784" s="4"/>
      <c r="C5784" s="117"/>
      <c r="D5784" s="117"/>
      <c r="E5784" s="117"/>
      <c r="F5784" s="48"/>
      <c r="G5784" s="11"/>
      <c r="H5784" s="117"/>
      <c r="I5784" s="124"/>
      <c r="J5784" s="124"/>
      <c r="K5784" s="144"/>
      <c r="L5784" s="11"/>
      <c r="M5784" s="143"/>
      <c r="N5784" s="42"/>
      <c r="O5784" s="128"/>
      <c r="P5784" s="130"/>
      <c r="Q5784" s="140" t="s">
        <v>173</v>
      </c>
      <c r="R5784" s="84"/>
      <c r="S5784" s="250"/>
      <c r="T5784" s="69" t="s">
        <v>204</v>
      </c>
      <c r="U5784" s="92"/>
      <c r="V5784" s="70">
        <f>V5785</f>
        <v>2081000</v>
      </c>
      <c r="X5784" s="447">
        <f>X5785</f>
        <v>1979700</v>
      </c>
      <c r="Z5784" s="447">
        <f>Z5785</f>
        <v>2391400</v>
      </c>
      <c r="AB5784" s="447">
        <f>AB5785</f>
        <v>2230900</v>
      </c>
      <c r="AD5784" s="447">
        <f>AD5785</f>
        <v>275500</v>
      </c>
      <c r="AF5784" s="447">
        <f>AF5785</f>
        <v>0</v>
      </c>
      <c r="AH5784" s="447">
        <f t="shared" si="1124"/>
        <v>275500</v>
      </c>
      <c r="AI5784" s="8"/>
      <c r="AJ5784" s="447">
        <f>AJ5785</f>
        <v>758450</v>
      </c>
      <c r="AK5784" s="71"/>
      <c r="AL5784" s="447">
        <f>AL5785</f>
        <v>3091250</v>
      </c>
      <c r="AM5784" s="447"/>
      <c r="AN5784" s="447">
        <f>AN5785</f>
        <v>3344850</v>
      </c>
      <c r="AO5784" s="447"/>
      <c r="AP5784" s="447">
        <f>AP5785</f>
        <v>3344850</v>
      </c>
      <c r="AQ5784" s="447"/>
    </row>
    <row r="5785" spans="2:43" ht="18" customHeight="1" x14ac:dyDescent="0.2">
      <c r="B5785" s="4"/>
      <c r="C5785" s="117"/>
      <c r="D5785" s="117"/>
      <c r="E5785" s="117"/>
      <c r="F5785" s="48"/>
      <c r="G5785" s="11"/>
      <c r="H5785" s="117"/>
      <c r="I5785" s="124"/>
      <c r="J5785" s="124"/>
      <c r="K5785" s="144"/>
      <c r="L5785" s="11"/>
      <c r="M5785" s="143"/>
      <c r="N5785" s="42"/>
      <c r="O5785" s="128"/>
      <c r="P5785" s="130"/>
      <c r="Q5785" s="130"/>
      <c r="R5785" s="72" t="s">
        <v>3</v>
      </c>
      <c r="S5785" s="181"/>
      <c r="T5785" s="73" t="s">
        <v>204</v>
      </c>
      <c r="V5785" s="74">
        <v>2081000</v>
      </c>
      <c r="X5785" s="74">
        <v>1979700</v>
      </c>
      <c r="Z5785" s="829">
        <v>2391400</v>
      </c>
      <c r="AB5785" s="74">
        <v>2230900</v>
      </c>
      <c r="AD5785" s="944">
        <v>275500</v>
      </c>
      <c r="AF5785" s="74">
        <v>0</v>
      </c>
      <c r="AH5785" s="74">
        <f t="shared" si="1124"/>
        <v>275500</v>
      </c>
      <c r="AI5785" s="446"/>
      <c r="AJ5785" s="74">
        <f>CEILING(AB5785*34/100,10)-60</f>
        <v>758450</v>
      </c>
      <c r="AK5785" s="8"/>
      <c r="AL5785" s="74">
        <v>3091250</v>
      </c>
      <c r="AM5785" s="74"/>
      <c r="AN5785" s="74">
        <v>3344850</v>
      </c>
      <c r="AO5785" s="74"/>
      <c r="AP5785" s="74">
        <v>3344850</v>
      </c>
      <c r="AQ5785" s="74"/>
    </row>
    <row r="5786" spans="2:43" ht="18" hidden="1" customHeight="1" x14ac:dyDescent="0.2">
      <c r="B5786" s="4"/>
      <c r="C5786" s="117"/>
      <c r="D5786" s="117"/>
      <c r="E5786" s="117"/>
      <c r="F5786" s="48"/>
      <c r="G5786" s="11"/>
      <c r="H5786" s="117"/>
      <c r="I5786" s="142"/>
      <c r="J5786" s="143"/>
      <c r="K5786" s="144"/>
      <c r="L5786" s="11"/>
      <c r="M5786" s="143"/>
      <c r="N5786" s="42"/>
      <c r="O5786" s="128"/>
      <c r="P5786" s="130"/>
      <c r="Q5786" s="131">
        <v>6</v>
      </c>
      <c r="R5786" s="68"/>
      <c r="S5786" s="35"/>
      <c r="T5786" s="69" t="s">
        <v>375</v>
      </c>
      <c r="U5786" s="92"/>
      <c r="V5786" s="70">
        <f>V5787</f>
        <v>0</v>
      </c>
      <c r="X5786" s="447">
        <f>X5787</f>
        <v>0</v>
      </c>
      <c r="Z5786" s="447">
        <f>Z5787</f>
        <v>0</v>
      </c>
      <c r="AB5786" s="447">
        <f>AB5787</f>
        <v>0</v>
      </c>
      <c r="AD5786" s="447" t="e">
        <f>#REF!</f>
        <v>#REF!</v>
      </c>
      <c r="AF5786" s="447">
        <f>AF5787</f>
        <v>0</v>
      </c>
      <c r="AH5786" s="447" t="e">
        <f t="shared" si="1124"/>
        <v>#REF!</v>
      </c>
      <c r="AI5786" s="8"/>
      <c r="AJ5786" s="447">
        <f>AJ5787</f>
        <v>0</v>
      </c>
      <c r="AK5786" s="71"/>
      <c r="AL5786" s="447">
        <f>AL5787</f>
        <v>0</v>
      </c>
      <c r="AM5786" s="447"/>
      <c r="AN5786" s="447">
        <f>AN5787</f>
        <v>0</v>
      </c>
      <c r="AO5786" s="447"/>
      <c r="AP5786" s="447">
        <f>AP5787</f>
        <v>0</v>
      </c>
      <c r="AQ5786" s="447"/>
    </row>
    <row r="5787" spans="2:43" ht="18" hidden="1" customHeight="1" x14ac:dyDescent="0.2">
      <c r="B5787" s="4"/>
      <c r="C5787" s="117"/>
      <c r="D5787" s="117"/>
      <c r="E5787" s="117"/>
      <c r="F5787" s="48"/>
      <c r="G5787" s="11"/>
      <c r="H5787" s="117"/>
      <c r="I5787" s="142"/>
      <c r="J5787" s="143"/>
      <c r="K5787" s="144"/>
      <c r="L5787" s="11"/>
      <c r="M5787" s="143"/>
      <c r="N5787" s="42"/>
      <c r="O5787" s="128"/>
      <c r="P5787" s="130"/>
      <c r="Q5787" s="130"/>
      <c r="R5787" s="72" t="s">
        <v>3</v>
      </c>
      <c r="S5787" s="181"/>
      <c r="T5787" s="73" t="s">
        <v>375</v>
      </c>
      <c r="V5787" s="74">
        <v>0</v>
      </c>
      <c r="X5787" s="74">
        <v>0</v>
      </c>
      <c r="Z5787" s="74">
        <v>0</v>
      </c>
      <c r="AB5787" s="74">
        <v>0</v>
      </c>
      <c r="AD5787" s="74">
        <v>0</v>
      </c>
      <c r="AF5787" s="74">
        <v>0</v>
      </c>
      <c r="AH5787" s="74">
        <f t="shared" si="1124"/>
        <v>0</v>
      </c>
      <c r="AI5787" s="446"/>
      <c r="AJ5787" s="74">
        <v>0</v>
      </c>
      <c r="AK5787" s="8"/>
      <c r="AL5787" s="74">
        <v>0</v>
      </c>
      <c r="AM5787" s="74"/>
      <c r="AN5787" s="74">
        <v>0</v>
      </c>
      <c r="AO5787" s="74"/>
      <c r="AP5787" s="74">
        <v>0</v>
      </c>
      <c r="AQ5787" s="74"/>
    </row>
    <row r="5788" spans="2:43" ht="18" customHeight="1" x14ac:dyDescent="0.2">
      <c r="B5788" s="4"/>
      <c r="C5788" s="117"/>
      <c r="D5788" s="117"/>
      <c r="E5788" s="117"/>
      <c r="F5788" s="48"/>
      <c r="G5788" s="11"/>
      <c r="H5788" s="117"/>
      <c r="I5788" s="124"/>
      <c r="J5788" s="124"/>
      <c r="K5788" s="144"/>
      <c r="L5788" s="11"/>
      <c r="M5788" s="143"/>
      <c r="N5788" s="42"/>
      <c r="O5788" s="128"/>
      <c r="P5788" s="129">
        <v>4</v>
      </c>
      <c r="Q5788" s="129"/>
      <c r="R5788" s="64"/>
      <c r="S5788" s="234"/>
      <c r="T5788" s="65" t="s">
        <v>376</v>
      </c>
      <c r="U5788" s="155"/>
      <c r="V5788" s="66">
        <f>V5789</f>
        <v>30000</v>
      </c>
      <c r="X5788" s="66">
        <f>X5789</f>
        <v>21200</v>
      </c>
      <c r="Z5788" s="66">
        <f>Z5789</f>
        <v>32600</v>
      </c>
      <c r="AB5788" s="66">
        <f>AB5789</f>
        <v>25600</v>
      </c>
      <c r="AD5788" s="66">
        <f>AD5789</f>
        <v>30000</v>
      </c>
      <c r="AF5788" s="66">
        <f>AF5789</f>
        <v>0</v>
      </c>
      <c r="AH5788" s="66">
        <f t="shared" si="1124"/>
        <v>30000</v>
      </c>
      <c r="AI5788" s="8"/>
      <c r="AJ5788" s="66">
        <f>AJ5789</f>
        <v>8680</v>
      </c>
      <c r="AK5788" s="67"/>
      <c r="AL5788" s="66">
        <f>AL5789</f>
        <v>39950</v>
      </c>
      <c r="AM5788" s="66"/>
      <c r="AN5788" s="66">
        <f>AN5789</f>
        <v>43300</v>
      </c>
      <c r="AO5788" s="66"/>
      <c r="AP5788" s="66">
        <f>AP5789</f>
        <v>43300</v>
      </c>
      <c r="AQ5788" s="66"/>
    </row>
    <row r="5789" spans="2:43" ht="18" customHeight="1" x14ac:dyDescent="0.2">
      <c r="B5789" s="4"/>
      <c r="C5789" s="117"/>
      <c r="D5789" s="117"/>
      <c r="E5789" s="117"/>
      <c r="F5789" s="48"/>
      <c r="G5789" s="11"/>
      <c r="H5789" s="117"/>
      <c r="I5789" s="124"/>
      <c r="J5789" s="124"/>
      <c r="K5789" s="144"/>
      <c r="L5789" s="11"/>
      <c r="M5789" s="143"/>
      <c r="N5789" s="42"/>
      <c r="O5789" s="128"/>
      <c r="P5789" s="130"/>
      <c r="Q5789" s="131">
        <v>1</v>
      </c>
      <c r="R5789" s="84"/>
      <c r="S5789" s="250"/>
      <c r="T5789" s="69" t="s">
        <v>76</v>
      </c>
      <c r="U5789" s="92"/>
      <c r="V5789" s="70">
        <f>V5790+V5791</f>
        <v>30000</v>
      </c>
      <c r="X5789" s="447">
        <f>X5790+X5791</f>
        <v>21200</v>
      </c>
      <c r="Z5789" s="447">
        <f>Z5790+Z5791</f>
        <v>32600</v>
      </c>
      <c r="AB5789" s="447">
        <f>AB5790+AB5791</f>
        <v>25600</v>
      </c>
      <c r="AD5789" s="447">
        <f>AD5790+AD5791</f>
        <v>30000</v>
      </c>
      <c r="AF5789" s="447">
        <f>AF5790+AF5791</f>
        <v>0</v>
      </c>
      <c r="AH5789" s="447">
        <f t="shared" si="1124"/>
        <v>30000</v>
      </c>
      <c r="AI5789" s="67"/>
      <c r="AJ5789" s="447">
        <f>AJ5790+AJ5791</f>
        <v>8680</v>
      </c>
      <c r="AK5789" s="71"/>
      <c r="AL5789" s="447">
        <f>AL5790+AL5791</f>
        <v>39950</v>
      </c>
      <c r="AM5789" s="447"/>
      <c r="AN5789" s="447">
        <f>AN5790+AN5791</f>
        <v>43300</v>
      </c>
      <c r="AO5789" s="447"/>
      <c r="AP5789" s="447">
        <f>AP5790+AP5791</f>
        <v>43300</v>
      </c>
      <c r="AQ5789" s="447"/>
    </row>
    <row r="5790" spans="2:43" ht="18" hidden="1" customHeight="1" x14ac:dyDescent="0.2">
      <c r="B5790" s="4"/>
      <c r="C5790" s="117"/>
      <c r="D5790" s="117"/>
      <c r="E5790" s="117"/>
      <c r="F5790" s="48"/>
      <c r="G5790" s="11"/>
      <c r="H5790" s="117"/>
      <c r="I5790" s="124"/>
      <c r="J5790" s="124"/>
      <c r="K5790" s="144"/>
      <c r="L5790" s="11"/>
      <c r="M5790" s="143"/>
      <c r="N5790" s="42"/>
      <c r="O5790" s="128"/>
      <c r="P5790" s="130"/>
      <c r="Q5790" s="130"/>
      <c r="R5790" s="72" t="s">
        <v>14</v>
      </c>
      <c r="S5790" s="181"/>
      <c r="T5790" s="73" t="s">
        <v>377</v>
      </c>
      <c r="V5790" s="74">
        <v>0</v>
      </c>
      <c r="X5790" s="74">
        <v>0</v>
      </c>
      <c r="Z5790" s="74">
        <v>0</v>
      </c>
      <c r="AB5790" s="74">
        <v>0</v>
      </c>
      <c r="AD5790" s="74">
        <v>0</v>
      </c>
      <c r="AF5790" s="74">
        <v>0</v>
      </c>
      <c r="AH5790" s="74">
        <f t="shared" si="1124"/>
        <v>0</v>
      </c>
      <c r="AI5790" s="446"/>
      <c r="AJ5790" s="74">
        <v>0</v>
      </c>
      <c r="AK5790" s="8"/>
      <c r="AL5790" s="74">
        <v>0</v>
      </c>
      <c r="AM5790" s="74"/>
      <c r="AN5790" s="74">
        <v>0</v>
      </c>
      <c r="AO5790" s="74"/>
      <c r="AP5790" s="74">
        <v>0</v>
      </c>
      <c r="AQ5790" s="74"/>
    </row>
    <row r="5791" spans="2:43" ht="18" customHeight="1" x14ac:dyDescent="0.2">
      <c r="B5791" s="4"/>
      <c r="C5791" s="117"/>
      <c r="D5791" s="117"/>
      <c r="E5791" s="117"/>
      <c r="F5791" s="48"/>
      <c r="G5791" s="11"/>
      <c r="H5791" s="117"/>
      <c r="I5791" s="124"/>
      <c r="J5791" s="124"/>
      <c r="K5791" s="144"/>
      <c r="L5791" s="11"/>
      <c r="M5791" s="143"/>
      <c r="N5791" s="42"/>
      <c r="O5791" s="128"/>
      <c r="P5791" s="130"/>
      <c r="Q5791" s="130"/>
      <c r="R5791" s="72">
        <v>90</v>
      </c>
      <c r="S5791" s="181"/>
      <c r="T5791" s="73" t="s">
        <v>500</v>
      </c>
      <c r="V5791" s="74">
        <v>30000</v>
      </c>
      <c r="X5791" s="74">
        <v>21200</v>
      </c>
      <c r="Z5791" s="829">
        <v>32600</v>
      </c>
      <c r="AB5791" s="74">
        <v>25600</v>
      </c>
      <c r="AD5791" s="944">
        <v>30000</v>
      </c>
      <c r="AF5791" s="74">
        <v>0</v>
      </c>
      <c r="AH5791" s="74">
        <f t="shared" si="1124"/>
        <v>30000</v>
      </c>
      <c r="AI5791" s="8"/>
      <c r="AJ5791" s="74">
        <f>CEILING(AB5791*34/100,10)-30</f>
        <v>8680</v>
      </c>
      <c r="AK5791" s="8"/>
      <c r="AL5791" s="74">
        <v>39950</v>
      </c>
      <c r="AM5791" s="74"/>
      <c r="AN5791" s="74">
        <v>43300</v>
      </c>
      <c r="AO5791" s="74"/>
      <c r="AP5791" s="74">
        <v>43300</v>
      </c>
      <c r="AQ5791" s="74"/>
    </row>
    <row r="5792" spans="2:43" ht="18" customHeight="1" x14ac:dyDescent="0.2">
      <c r="B5792" s="4"/>
      <c r="C5792" s="117"/>
      <c r="D5792" s="117"/>
      <c r="E5792" s="117"/>
      <c r="F5792" s="48"/>
      <c r="G5792" s="11"/>
      <c r="H5792" s="117"/>
      <c r="I5792" s="124"/>
      <c r="J5792" s="124"/>
      <c r="K5792" s="144"/>
      <c r="L5792" s="11"/>
      <c r="M5792" s="143"/>
      <c r="N5792" s="42"/>
      <c r="O5792" s="127" t="s">
        <v>0</v>
      </c>
      <c r="P5792" s="123"/>
      <c r="Q5792" s="123"/>
      <c r="R5792" s="49"/>
      <c r="S5792" s="18"/>
      <c r="T5792" s="50" t="s">
        <v>60</v>
      </c>
      <c r="U5792" s="76"/>
      <c r="V5792" s="51">
        <f>V5793+V5798</f>
        <v>720500</v>
      </c>
      <c r="X5792" s="51">
        <f>X5793+X5798</f>
        <v>2081500</v>
      </c>
      <c r="Z5792" s="51">
        <f>Z5793+Z5798</f>
        <v>1433800</v>
      </c>
      <c r="AB5792" s="51">
        <f>AB5793+AB5798</f>
        <v>1049400</v>
      </c>
      <c r="AD5792" s="51">
        <f>AD5793+AD5798</f>
        <v>1142250</v>
      </c>
      <c r="AF5792" s="51">
        <f>AF5793+AF5798</f>
        <v>0</v>
      </c>
      <c r="AH5792" s="51">
        <f t="shared" si="1124"/>
        <v>1142250</v>
      </c>
      <c r="AI5792" s="8"/>
      <c r="AJ5792" s="51">
        <f>AJ5793+AJ5798</f>
        <v>356680</v>
      </c>
      <c r="AK5792" s="5"/>
      <c r="AL5792" s="51">
        <f>AL5793+AL5798</f>
        <v>1320350</v>
      </c>
      <c r="AM5792" s="51"/>
      <c r="AN5792" s="51">
        <f>AN5793+AN5798</f>
        <v>1428750</v>
      </c>
      <c r="AO5792" s="51"/>
      <c r="AP5792" s="51">
        <f>AP5793+AP5798</f>
        <v>1428750</v>
      </c>
      <c r="AQ5792" s="51"/>
    </row>
    <row r="5793" spans="2:43" ht="18" customHeight="1" x14ac:dyDescent="0.2">
      <c r="B5793" s="4"/>
      <c r="C5793" s="117"/>
      <c r="D5793" s="117"/>
      <c r="E5793" s="117"/>
      <c r="F5793" s="48"/>
      <c r="G5793" s="11"/>
      <c r="H5793" s="117"/>
      <c r="I5793" s="124"/>
      <c r="J5793" s="124"/>
      <c r="K5793" s="144"/>
      <c r="L5793" s="11"/>
      <c r="M5793" s="143"/>
      <c r="N5793" s="42"/>
      <c r="O5793" s="128"/>
      <c r="P5793" s="129">
        <v>1</v>
      </c>
      <c r="Q5793" s="129"/>
      <c r="R5793" s="64"/>
      <c r="S5793" s="234"/>
      <c r="T5793" s="65" t="s">
        <v>8</v>
      </c>
      <c r="U5793" s="155"/>
      <c r="V5793" s="66">
        <f>V5794</f>
        <v>712000</v>
      </c>
      <c r="X5793" s="66">
        <f>X5794</f>
        <v>2077800</v>
      </c>
      <c r="Z5793" s="66">
        <f>Z5794</f>
        <v>1427000</v>
      </c>
      <c r="AB5793" s="66">
        <f>AB5794</f>
        <v>1043500</v>
      </c>
      <c r="AD5793" s="66">
        <f>AD5794</f>
        <v>1136400</v>
      </c>
      <c r="AF5793" s="66">
        <f>AF5794</f>
        <v>0</v>
      </c>
      <c r="AH5793" s="66">
        <f t="shared" si="1124"/>
        <v>1136400</v>
      </c>
      <c r="AI5793" s="5"/>
      <c r="AJ5793" s="66">
        <f>AJ5794</f>
        <v>354710</v>
      </c>
      <c r="AK5793" s="67"/>
      <c r="AL5793" s="66">
        <f>AL5794</f>
        <v>1317000</v>
      </c>
      <c r="AM5793" s="66"/>
      <c r="AN5793" s="66">
        <f>AN5794</f>
        <v>1425050</v>
      </c>
      <c r="AO5793" s="66"/>
      <c r="AP5793" s="66">
        <f>AP5794</f>
        <v>1425050</v>
      </c>
      <c r="AQ5793" s="66"/>
    </row>
    <row r="5794" spans="2:43" ht="18" customHeight="1" x14ac:dyDescent="0.2">
      <c r="B5794" s="4"/>
      <c r="C5794" s="117"/>
      <c r="D5794" s="117"/>
      <c r="E5794" s="117"/>
      <c r="F5794" s="48"/>
      <c r="G5794" s="11"/>
      <c r="H5794" s="117"/>
      <c r="I5794" s="124"/>
      <c r="J5794" s="124"/>
      <c r="K5794" s="144"/>
      <c r="L5794" s="11"/>
      <c r="M5794" s="143"/>
      <c r="N5794" s="42"/>
      <c r="O5794" s="128"/>
      <c r="P5794" s="130"/>
      <c r="Q5794" s="131">
        <v>6</v>
      </c>
      <c r="R5794" s="72"/>
      <c r="S5794" s="181"/>
      <c r="T5794" s="69" t="s">
        <v>62</v>
      </c>
      <c r="U5794" s="92"/>
      <c r="V5794" s="70">
        <f>SUM(V5795:V5797)</f>
        <v>712000</v>
      </c>
      <c r="X5794" s="447">
        <f>SUM(X5795:X5797)</f>
        <v>2077800</v>
      </c>
      <c r="Z5794" s="447">
        <f>SUM(Z5795:Z5797)</f>
        <v>1427000</v>
      </c>
      <c r="AB5794" s="447">
        <f>SUM(AB5795:AB5797)</f>
        <v>1043500</v>
      </c>
      <c r="AD5794" s="447">
        <f>SUM(AD5795:AD5797)</f>
        <v>1136400</v>
      </c>
      <c r="AF5794" s="447">
        <f>SUM(AF5795:AF5797)</f>
        <v>0</v>
      </c>
      <c r="AH5794" s="447">
        <f t="shared" si="1124"/>
        <v>1136400</v>
      </c>
      <c r="AI5794" s="67"/>
      <c r="AJ5794" s="447">
        <f>SUM(AJ5795:AJ5797)</f>
        <v>354710</v>
      </c>
      <c r="AK5794" s="71"/>
      <c r="AL5794" s="447">
        <f>SUM(AL5795:AL5797)</f>
        <v>1317000</v>
      </c>
      <c r="AM5794" s="447"/>
      <c r="AN5794" s="447">
        <f>SUM(AN5795:AN5797)</f>
        <v>1425050</v>
      </c>
      <c r="AO5794" s="447"/>
      <c r="AP5794" s="447">
        <f>SUM(AP5795:AP5797)</f>
        <v>1425050</v>
      </c>
      <c r="AQ5794" s="447"/>
    </row>
    <row r="5795" spans="2:43" ht="18" customHeight="1" x14ac:dyDescent="0.2">
      <c r="B5795" s="4"/>
      <c r="C5795" s="117"/>
      <c r="D5795" s="117"/>
      <c r="E5795" s="117"/>
      <c r="F5795" s="48"/>
      <c r="G5795" s="11"/>
      <c r="H5795" s="117"/>
      <c r="I5795" s="124"/>
      <c r="J5795" s="124"/>
      <c r="K5795" s="144"/>
      <c r="L5795" s="11"/>
      <c r="M5795" s="143"/>
      <c r="N5795" s="42"/>
      <c r="O5795" s="128"/>
      <c r="P5795" s="130"/>
      <c r="Q5795" s="131"/>
      <c r="R5795" s="72">
        <v>1</v>
      </c>
      <c r="S5795" s="181"/>
      <c r="T5795" s="73" t="s">
        <v>430</v>
      </c>
      <c r="V5795" s="74">
        <v>434000</v>
      </c>
      <c r="X5795" s="74">
        <v>1279700</v>
      </c>
      <c r="Z5795" s="829">
        <v>861400</v>
      </c>
      <c r="AB5795" s="74">
        <v>636700</v>
      </c>
      <c r="AD5795" s="944">
        <v>700800</v>
      </c>
      <c r="AF5795" s="74">
        <v>0</v>
      </c>
      <c r="AH5795" s="74">
        <f t="shared" si="1124"/>
        <v>700800</v>
      </c>
      <c r="AI5795" s="446"/>
      <c r="AJ5795" s="74">
        <f>CEILING(AB5795*34/100,10)-40</f>
        <v>216440</v>
      </c>
      <c r="AK5795" s="8"/>
      <c r="AL5795" s="74">
        <v>805000</v>
      </c>
      <c r="AM5795" s="74"/>
      <c r="AN5795" s="74">
        <v>871050</v>
      </c>
      <c r="AO5795" s="74"/>
      <c r="AP5795" s="74">
        <v>871050</v>
      </c>
      <c r="AQ5795" s="74"/>
    </row>
    <row r="5796" spans="2:43" ht="18" customHeight="1" x14ac:dyDescent="0.2">
      <c r="B5796" s="4"/>
      <c r="C5796" s="117"/>
      <c r="D5796" s="117"/>
      <c r="E5796" s="117"/>
      <c r="F5796" s="48"/>
      <c r="G5796" s="11"/>
      <c r="H5796" s="117"/>
      <c r="I5796" s="124"/>
      <c r="J5796" s="124"/>
      <c r="K5796" s="144"/>
      <c r="L5796" s="11"/>
      <c r="M5796" s="143"/>
      <c r="N5796" s="42"/>
      <c r="O5796" s="128"/>
      <c r="P5796" s="130"/>
      <c r="Q5796" s="131"/>
      <c r="R5796" s="72">
        <v>2</v>
      </c>
      <c r="S5796" s="181"/>
      <c r="T5796" s="73" t="s">
        <v>386</v>
      </c>
      <c r="V5796" s="74">
        <v>278000</v>
      </c>
      <c r="X5796" s="74">
        <v>798100</v>
      </c>
      <c r="Z5796" s="829">
        <v>565600</v>
      </c>
      <c r="AB5796" s="74">
        <v>406800</v>
      </c>
      <c r="AD5796" s="944">
        <v>435600</v>
      </c>
      <c r="AF5796" s="74">
        <v>0</v>
      </c>
      <c r="AH5796" s="74">
        <f t="shared" si="1124"/>
        <v>435600</v>
      </c>
      <c r="AI5796" s="8"/>
      <c r="AJ5796" s="74">
        <f>CEILING(AB5796*34/100,10)-50</f>
        <v>138270</v>
      </c>
      <c r="AK5796" s="8"/>
      <c r="AL5796" s="74">
        <v>512000</v>
      </c>
      <c r="AM5796" s="74"/>
      <c r="AN5796" s="74">
        <v>554000</v>
      </c>
      <c r="AO5796" s="74"/>
      <c r="AP5796" s="74">
        <v>554000</v>
      </c>
      <c r="AQ5796" s="74"/>
    </row>
    <row r="5797" spans="2:43" ht="18" hidden="1" customHeight="1" x14ac:dyDescent="0.2">
      <c r="B5797" s="4"/>
      <c r="C5797" s="117"/>
      <c r="D5797" s="117"/>
      <c r="E5797" s="117"/>
      <c r="F5797" s="48"/>
      <c r="G5797" s="11"/>
      <c r="H5797" s="117"/>
      <c r="I5797" s="124"/>
      <c r="J5797" s="124"/>
      <c r="K5797" s="144"/>
      <c r="L5797" s="11"/>
      <c r="M5797" s="143"/>
      <c r="N5797" s="42"/>
      <c r="O5797" s="128"/>
      <c r="P5797" s="130"/>
      <c r="Q5797" s="131"/>
      <c r="R5797" s="72">
        <v>8</v>
      </c>
      <c r="S5797" s="181"/>
      <c r="T5797" s="73" t="s">
        <v>463</v>
      </c>
      <c r="V5797" s="74">
        <v>0</v>
      </c>
      <c r="X5797" s="74">
        <v>0</v>
      </c>
      <c r="Z5797" s="74">
        <v>0</v>
      </c>
      <c r="AB5797" s="74">
        <v>0</v>
      </c>
      <c r="AD5797" s="74">
        <v>0</v>
      </c>
      <c r="AF5797" s="74">
        <v>0</v>
      </c>
      <c r="AH5797" s="74">
        <f t="shared" si="1124"/>
        <v>0</v>
      </c>
      <c r="AI5797" s="8"/>
      <c r="AJ5797" s="74">
        <v>0</v>
      </c>
      <c r="AK5797" s="8"/>
      <c r="AL5797" s="74">
        <v>0</v>
      </c>
      <c r="AM5797" s="74"/>
      <c r="AN5797" s="74">
        <v>0</v>
      </c>
      <c r="AO5797" s="74"/>
      <c r="AP5797" s="74">
        <v>0</v>
      </c>
      <c r="AQ5797" s="74"/>
    </row>
    <row r="5798" spans="2:43" ht="18.75" customHeight="1" x14ac:dyDescent="0.2">
      <c r="B5798" s="4"/>
      <c r="C5798" s="117"/>
      <c r="D5798" s="117"/>
      <c r="E5798" s="117"/>
      <c r="F5798" s="48"/>
      <c r="G5798" s="11"/>
      <c r="H5798" s="117"/>
      <c r="I5798" s="124"/>
      <c r="J5798" s="124"/>
      <c r="K5798" s="144"/>
      <c r="L5798" s="11"/>
      <c r="M5798" s="143"/>
      <c r="N5798" s="42"/>
      <c r="O5798" s="128"/>
      <c r="P5798" s="129">
        <v>4</v>
      </c>
      <c r="Q5798" s="129"/>
      <c r="R5798" s="64"/>
      <c r="S5798" s="234"/>
      <c r="T5798" s="65" t="s">
        <v>376</v>
      </c>
      <c r="U5798" s="155"/>
      <c r="V5798" s="66">
        <f>V5799</f>
        <v>8500</v>
      </c>
      <c r="X5798" s="66">
        <f>X5799</f>
        <v>3700</v>
      </c>
      <c r="Z5798" s="66">
        <f>Z5799</f>
        <v>6800</v>
      </c>
      <c r="AB5798" s="66">
        <f>AB5799</f>
        <v>5900</v>
      </c>
      <c r="AD5798" s="66">
        <f>AD5799</f>
        <v>5850</v>
      </c>
      <c r="AF5798" s="66">
        <f>AF5799</f>
        <v>0</v>
      </c>
      <c r="AH5798" s="66">
        <f t="shared" si="1124"/>
        <v>5850</v>
      </c>
      <c r="AI5798" s="8"/>
      <c r="AJ5798" s="66">
        <f>AJ5799</f>
        <v>1970</v>
      </c>
      <c r="AK5798" s="67"/>
      <c r="AL5798" s="66">
        <f>AL5799</f>
        <v>3350</v>
      </c>
      <c r="AM5798" s="66"/>
      <c r="AN5798" s="66">
        <f>AN5799</f>
        <v>3700</v>
      </c>
      <c r="AO5798" s="66"/>
      <c r="AP5798" s="66">
        <f>AP5799</f>
        <v>3700</v>
      </c>
      <c r="AQ5798" s="66"/>
    </row>
    <row r="5799" spans="2:43" ht="18" customHeight="1" x14ac:dyDescent="0.2">
      <c r="B5799" s="4"/>
      <c r="C5799" s="117"/>
      <c r="D5799" s="117"/>
      <c r="E5799" s="117"/>
      <c r="F5799" s="48"/>
      <c r="G5799" s="11"/>
      <c r="H5799" s="117"/>
      <c r="I5799" s="124"/>
      <c r="J5799" s="124"/>
      <c r="K5799" s="144"/>
      <c r="L5799" s="11"/>
      <c r="M5799" s="143"/>
      <c r="N5799" s="42"/>
      <c r="O5799" s="128"/>
      <c r="P5799" s="130"/>
      <c r="Q5799" s="131">
        <v>6</v>
      </c>
      <c r="R5799" s="72"/>
      <c r="S5799" s="181"/>
      <c r="T5799" s="69" t="s">
        <v>62</v>
      </c>
      <c r="U5799" s="92"/>
      <c r="V5799" s="70">
        <f>SUM(V5800:V5801)</f>
        <v>8500</v>
      </c>
      <c r="X5799" s="447">
        <f>SUM(X5800:X5801)</f>
        <v>3700</v>
      </c>
      <c r="Z5799" s="447">
        <f>SUM(Z5800:Z5801)</f>
        <v>6800</v>
      </c>
      <c r="AB5799" s="447">
        <f>SUM(AB5800:AB5801)</f>
        <v>5900</v>
      </c>
      <c r="AD5799" s="447">
        <f>SUM(AD5800:AD5801)</f>
        <v>5850</v>
      </c>
      <c r="AF5799" s="447">
        <f>SUM(AF5800:AF5801)</f>
        <v>0</v>
      </c>
      <c r="AH5799" s="447">
        <f t="shared" si="1124"/>
        <v>5850</v>
      </c>
      <c r="AI5799" s="67"/>
      <c r="AJ5799" s="447">
        <f>SUM(AJ5800:AJ5801)</f>
        <v>1970</v>
      </c>
      <c r="AK5799" s="71"/>
      <c r="AL5799" s="447">
        <f>SUM(AL5800:AL5801)</f>
        <v>3350</v>
      </c>
      <c r="AM5799" s="447"/>
      <c r="AN5799" s="447">
        <f>SUM(AN5800:AN5801)</f>
        <v>3700</v>
      </c>
      <c r="AO5799" s="447"/>
      <c r="AP5799" s="447">
        <f>SUM(AP5800:AP5801)</f>
        <v>3700</v>
      </c>
      <c r="AQ5799" s="447"/>
    </row>
    <row r="5800" spans="2:43" ht="18" customHeight="1" x14ac:dyDescent="0.2">
      <c r="B5800" s="4"/>
      <c r="C5800" s="117"/>
      <c r="D5800" s="117"/>
      <c r="E5800" s="117"/>
      <c r="F5800" s="48"/>
      <c r="G5800" s="11"/>
      <c r="H5800" s="117"/>
      <c r="I5800" s="124"/>
      <c r="J5800" s="124"/>
      <c r="K5800" s="144"/>
      <c r="L5800" s="11"/>
      <c r="M5800" s="143"/>
      <c r="N5800" s="42"/>
      <c r="O5800" s="128"/>
      <c r="P5800" s="130"/>
      <c r="Q5800" s="131"/>
      <c r="R5800" s="72">
        <v>1</v>
      </c>
      <c r="S5800" s="181"/>
      <c r="T5800" s="73" t="s">
        <v>433</v>
      </c>
      <c r="V5800" s="74">
        <v>8500</v>
      </c>
      <c r="X5800" s="74">
        <v>2100</v>
      </c>
      <c r="Z5800" s="829">
        <v>6600</v>
      </c>
      <c r="AB5800" s="74">
        <v>3800</v>
      </c>
      <c r="AD5800" s="944">
        <v>3600</v>
      </c>
      <c r="AF5800" s="74">
        <v>0</v>
      </c>
      <c r="AH5800" s="74">
        <f t="shared" si="1124"/>
        <v>3600</v>
      </c>
      <c r="AI5800" s="446"/>
      <c r="AJ5800" s="74">
        <f>CEILING(AB5800*34/100,10)-30</f>
        <v>1270</v>
      </c>
      <c r="AK5800" s="8"/>
      <c r="AL5800" s="74">
        <v>3150</v>
      </c>
      <c r="AM5800" s="74"/>
      <c r="AN5800" s="74">
        <v>3500</v>
      </c>
      <c r="AO5800" s="74"/>
      <c r="AP5800" s="74">
        <v>3500</v>
      </c>
      <c r="AQ5800" s="74"/>
    </row>
    <row r="5801" spans="2:43" ht="18" customHeight="1" x14ac:dyDescent="0.2">
      <c r="B5801" s="4"/>
      <c r="C5801" s="117"/>
      <c r="D5801" s="117"/>
      <c r="E5801" s="117"/>
      <c r="F5801" s="48"/>
      <c r="G5801" s="11"/>
      <c r="H5801" s="117"/>
      <c r="I5801" s="124"/>
      <c r="J5801" s="124"/>
      <c r="K5801" s="144"/>
      <c r="L5801" s="11"/>
      <c r="M5801" s="143"/>
      <c r="N5801" s="42"/>
      <c r="O5801" s="128"/>
      <c r="P5801" s="130"/>
      <c r="Q5801" s="131"/>
      <c r="R5801" s="72">
        <v>2</v>
      </c>
      <c r="S5801" s="181"/>
      <c r="T5801" s="73" t="s">
        <v>434</v>
      </c>
      <c r="V5801" s="74">
        <v>0</v>
      </c>
      <c r="X5801" s="74">
        <v>1600</v>
      </c>
      <c r="Z5801" s="829">
        <v>200</v>
      </c>
      <c r="AB5801" s="74">
        <v>2100</v>
      </c>
      <c r="AD5801" s="944">
        <v>2250</v>
      </c>
      <c r="AF5801" s="74">
        <v>0</v>
      </c>
      <c r="AH5801" s="74">
        <f t="shared" si="1124"/>
        <v>2250</v>
      </c>
      <c r="AI5801" s="8"/>
      <c r="AJ5801" s="74">
        <f>CEILING(AB5801*34/100,10)-20</f>
        <v>700</v>
      </c>
      <c r="AK5801" s="8"/>
      <c r="AL5801" s="74">
        <v>200</v>
      </c>
      <c r="AM5801" s="74"/>
      <c r="AN5801" s="74">
        <v>200</v>
      </c>
      <c r="AO5801" s="74"/>
      <c r="AP5801" s="74">
        <v>200</v>
      </c>
      <c r="AQ5801" s="74"/>
    </row>
    <row r="5802" spans="2:43" ht="18" customHeight="1" x14ac:dyDescent="0.2">
      <c r="B5802" s="4"/>
      <c r="C5802" s="117"/>
      <c r="D5802" s="117"/>
      <c r="E5802" s="117"/>
      <c r="F5802" s="48"/>
      <c r="G5802" s="11"/>
      <c r="H5802" s="117"/>
      <c r="I5802" s="124"/>
      <c r="J5802" s="124"/>
      <c r="K5802" s="144"/>
      <c r="L5802" s="11"/>
      <c r="M5802" s="143"/>
      <c r="N5802" s="42"/>
      <c r="O5802" s="127" t="s">
        <v>18</v>
      </c>
      <c r="P5802" s="123"/>
      <c r="Q5802" s="123"/>
      <c r="R5802" s="49"/>
      <c r="S5802" s="18"/>
      <c r="T5802" s="50" t="s">
        <v>190</v>
      </c>
      <c r="U5802" s="76"/>
      <c r="V5802" s="51">
        <f>V5803+V5818+V5827+V5830+V5835+V5838</f>
        <v>47000</v>
      </c>
      <c r="X5802" s="51">
        <f>X5803+X5818+X5827+X5830+X5835+X5838</f>
        <v>53500</v>
      </c>
      <c r="Z5802" s="51">
        <f>Z5803+Z5818+Z5827+Z5830+Z5835+Z5838</f>
        <v>42540</v>
      </c>
      <c r="AB5802" s="51">
        <f>AB5803+AB5818+AB5827+AB5830+AB5835+AB5838</f>
        <v>46700</v>
      </c>
      <c r="AD5802" s="51" t="e">
        <f>AD5803+AD5818+AD5827+AD5830+AD5835+AD5838</f>
        <v>#REF!</v>
      </c>
      <c r="AF5802" s="51">
        <f>AF5803+AF5818+AF5827+AF5830+AF5835+AF5838</f>
        <v>40100</v>
      </c>
      <c r="AH5802" s="51" t="e">
        <f t="shared" si="1124"/>
        <v>#REF!</v>
      </c>
      <c r="AI5802" s="8"/>
      <c r="AJ5802" s="51">
        <f>AJ5803+AJ5818+AJ5827+AJ5830+AJ5835+AJ5838</f>
        <v>11840</v>
      </c>
      <c r="AK5802" s="5"/>
      <c r="AL5802" s="51">
        <f>AL5803+AL5818+AL5827+AL5830+AL5835+AL5838</f>
        <v>52000</v>
      </c>
      <c r="AM5802" s="51"/>
      <c r="AN5802" s="51">
        <f>AN5803+AN5818+AN5827+AN5830+AN5835+AN5838</f>
        <v>56260</v>
      </c>
      <c r="AO5802" s="51"/>
      <c r="AP5802" s="51">
        <f>AP5803+AP5818+AP5827+AP5830+AP5835+AP5838</f>
        <v>56260</v>
      </c>
      <c r="AQ5802" s="51"/>
    </row>
    <row r="5803" spans="2:43" ht="18" customHeight="1" x14ac:dyDescent="0.2">
      <c r="B5803" s="4"/>
      <c r="C5803" s="117"/>
      <c r="D5803" s="117"/>
      <c r="E5803" s="117"/>
      <c r="F5803" s="48"/>
      <c r="G5803" s="11"/>
      <c r="H5803" s="117"/>
      <c r="I5803" s="124"/>
      <c r="J5803" s="124"/>
      <c r="K5803" s="144"/>
      <c r="L5803" s="11"/>
      <c r="M5803" s="143"/>
      <c r="N5803" s="42"/>
      <c r="O5803" s="128"/>
      <c r="P5803" s="129">
        <v>2</v>
      </c>
      <c r="Q5803" s="129"/>
      <c r="R5803" s="64"/>
      <c r="S5803" s="234"/>
      <c r="T5803" s="65" t="s">
        <v>195</v>
      </c>
      <c r="U5803" s="155"/>
      <c r="V5803" s="66">
        <f>V5804+V5808+V5811+V5814++V5816</f>
        <v>12000</v>
      </c>
      <c r="X5803" s="66">
        <f>X5804+X5808+X5811+X5814++X5816</f>
        <v>12500</v>
      </c>
      <c r="Z5803" s="66">
        <f>Z5804+Z5808+Z5811+Z5814++Z5816</f>
        <v>15090</v>
      </c>
      <c r="AB5803" s="66">
        <f>AB5804+AB5808+AB5811+AB5814++AB5816</f>
        <v>14800</v>
      </c>
      <c r="AD5803" s="66" t="e">
        <f>AD5804+AD5808+AD5811+AD5814++AD5816</f>
        <v>#REF!</v>
      </c>
      <c r="AF5803" s="66">
        <f>AF5804+AF5808+AF5811+AF5814++AF5816</f>
        <v>0</v>
      </c>
      <c r="AH5803" s="66" t="e">
        <f t="shared" si="1124"/>
        <v>#REF!</v>
      </c>
      <c r="AI5803" s="5"/>
      <c r="AJ5803" s="66">
        <f>AJ5804+AJ5808+AJ5811+AJ5814++AJ5816</f>
        <v>3700</v>
      </c>
      <c r="AK5803" s="67"/>
      <c r="AL5803" s="66">
        <f>AL5804+AL5808+AL5811+AL5814++AL5816</f>
        <v>16500</v>
      </c>
      <c r="AM5803" s="66"/>
      <c r="AN5803" s="66">
        <f>AN5804+AN5808+AN5811+AN5814++AN5816</f>
        <v>18000</v>
      </c>
      <c r="AO5803" s="66"/>
      <c r="AP5803" s="66">
        <f>AP5804+AP5808+AP5811+AP5814++AP5816</f>
        <v>18000</v>
      </c>
      <c r="AQ5803" s="66"/>
    </row>
    <row r="5804" spans="2:43" ht="18" customHeight="1" x14ac:dyDescent="0.2">
      <c r="B5804" s="4"/>
      <c r="C5804" s="117"/>
      <c r="D5804" s="117"/>
      <c r="E5804" s="117"/>
      <c r="F5804" s="48"/>
      <c r="G5804" s="11"/>
      <c r="H5804" s="117"/>
      <c r="I5804" s="124"/>
      <c r="J5804" s="124"/>
      <c r="K5804" s="144"/>
      <c r="L5804" s="11"/>
      <c r="M5804" s="143"/>
      <c r="N5804" s="42"/>
      <c r="O5804" s="128"/>
      <c r="P5804" s="130"/>
      <c r="Q5804" s="131">
        <v>1</v>
      </c>
      <c r="R5804" s="68"/>
      <c r="S5804" s="35"/>
      <c r="T5804" s="69" t="s">
        <v>47</v>
      </c>
      <c r="U5804" s="92"/>
      <c r="V5804" s="70">
        <f>SUM(V5805:V5807)</f>
        <v>7000</v>
      </c>
      <c r="X5804" s="70">
        <f>SUM(X5805:X5807)</f>
        <v>7500</v>
      </c>
      <c r="Z5804" s="70">
        <f>SUM(Z5805:Z5807)</f>
        <v>11500</v>
      </c>
      <c r="AB5804" s="70">
        <f>SUM(AB5805:AB5807)</f>
        <v>14800</v>
      </c>
      <c r="AD5804" s="70">
        <f>SUM(AD5805:AD5807)</f>
        <v>14200</v>
      </c>
      <c r="AF5804" s="70">
        <f>SUM(AF5805:AF5807)</f>
        <v>0</v>
      </c>
      <c r="AH5804" s="70">
        <f t="shared" si="1124"/>
        <v>14200</v>
      </c>
      <c r="AI5804" s="67"/>
      <c r="AJ5804" s="447">
        <f>SUM(AJ5805:AJ5807)</f>
        <v>3700</v>
      </c>
      <c r="AK5804" s="71"/>
      <c r="AL5804" s="447">
        <f>SUM(AL5805:AL5807)</f>
        <v>14500</v>
      </c>
      <c r="AM5804" s="447"/>
      <c r="AN5804" s="447">
        <f>SUM(AN5805:AN5807)</f>
        <v>15500</v>
      </c>
      <c r="AO5804" s="70"/>
      <c r="AP5804" s="447">
        <f>SUM(AP5805:AP5807)</f>
        <v>15500</v>
      </c>
      <c r="AQ5804" s="70"/>
    </row>
    <row r="5805" spans="2:43" ht="18" customHeight="1" x14ac:dyDescent="0.25">
      <c r="B5805" s="4"/>
      <c r="C5805" s="117"/>
      <c r="D5805" s="117"/>
      <c r="E5805" s="117"/>
      <c r="F5805" s="48"/>
      <c r="G5805" s="11"/>
      <c r="H5805" s="117"/>
      <c r="I5805" s="124"/>
      <c r="J5805" s="124"/>
      <c r="K5805" s="144"/>
      <c r="L5805" s="11"/>
      <c r="M5805" s="143"/>
      <c r="N5805" s="42"/>
      <c r="O5805" s="128"/>
      <c r="P5805" s="130"/>
      <c r="Q5805" s="130"/>
      <c r="R5805" s="72" t="s">
        <v>3</v>
      </c>
      <c r="S5805" s="181"/>
      <c r="T5805" s="73" t="s">
        <v>17</v>
      </c>
      <c r="V5805" s="576">
        <v>7000</v>
      </c>
      <c r="X5805" s="784">
        <v>7500</v>
      </c>
      <c r="Z5805" s="906">
        <v>10430</v>
      </c>
      <c r="AB5805" s="74">
        <v>14800</v>
      </c>
      <c r="AD5805" s="696">
        <v>14200</v>
      </c>
      <c r="AF5805" s="696">
        <v>0</v>
      </c>
      <c r="AH5805" s="696">
        <f t="shared" si="1124"/>
        <v>14200</v>
      </c>
      <c r="AI5805" s="446"/>
      <c r="AJ5805" s="74">
        <f t="shared" ref="AJ5805" si="1125">CEILING(AB5805*25/100,10)</f>
        <v>3700</v>
      </c>
      <c r="AK5805" s="8"/>
      <c r="AL5805" s="74">
        <v>14500</v>
      </c>
      <c r="AM5805" s="74"/>
      <c r="AN5805" s="74">
        <v>15500</v>
      </c>
      <c r="AO5805" s="696"/>
      <c r="AP5805" s="74">
        <v>15500</v>
      </c>
      <c r="AQ5805" s="696"/>
    </row>
    <row r="5806" spans="2:43" ht="18" hidden="1" customHeight="1" x14ac:dyDescent="0.25">
      <c r="B5806" s="4"/>
      <c r="C5806" s="117"/>
      <c r="D5806" s="117"/>
      <c r="E5806" s="117"/>
      <c r="F5806" s="48"/>
      <c r="G5806" s="11"/>
      <c r="H5806" s="117"/>
      <c r="I5806" s="124"/>
      <c r="J5806" s="124"/>
      <c r="K5806" s="144"/>
      <c r="L5806" s="11"/>
      <c r="M5806" s="143"/>
      <c r="N5806" s="42"/>
      <c r="O5806" s="128"/>
      <c r="P5806" s="130"/>
      <c r="Q5806" s="130"/>
      <c r="R5806" s="72">
        <v>2</v>
      </c>
      <c r="S5806" s="181"/>
      <c r="T5806" s="73" t="s">
        <v>168</v>
      </c>
      <c r="V5806" s="576">
        <v>0</v>
      </c>
      <c r="X5806" s="784">
        <v>0</v>
      </c>
      <c r="Z5806" s="906">
        <v>0</v>
      </c>
      <c r="AB5806" s="944">
        <v>0</v>
      </c>
      <c r="AD5806" s="696">
        <v>0</v>
      </c>
      <c r="AF5806" s="696">
        <v>0</v>
      </c>
      <c r="AH5806" s="696">
        <f t="shared" si="1124"/>
        <v>0</v>
      </c>
      <c r="AI5806" s="8"/>
      <c r="AJ5806" s="74">
        <v>0</v>
      </c>
      <c r="AK5806" s="8"/>
      <c r="AL5806" s="74">
        <v>0</v>
      </c>
      <c r="AM5806" s="74"/>
      <c r="AN5806" s="74">
        <v>0</v>
      </c>
      <c r="AO5806" s="696"/>
      <c r="AP5806" s="74">
        <v>0</v>
      </c>
      <c r="AQ5806" s="696"/>
    </row>
    <row r="5807" spans="2:43" ht="18" hidden="1" customHeight="1" x14ac:dyDescent="0.25">
      <c r="B5807" s="4"/>
      <c r="C5807" s="117"/>
      <c r="D5807" s="117"/>
      <c r="E5807" s="117"/>
      <c r="F5807" s="48"/>
      <c r="G5807" s="11"/>
      <c r="H5807" s="117"/>
      <c r="I5807" s="124"/>
      <c r="J5807" s="124"/>
      <c r="K5807" s="144"/>
      <c r="L5807" s="11"/>
      <c r="M5807" s="143"/>
      <c r="N5807" s="42"/>
      <c r="O5807" s="128"/>
      <c r="P5807" s="130"/>
      <c r="Q5807" s="130"/>
      <c r="R5807" s="72">
        <v>5</v>
      </c>
      <c r="S5807" s="181"/>
      <c r="T5807" s="73" t="s">
        <v>352</v>
      </c>
      <c r="V5807" s="576">
        <v>0</v>
      </c>
      <c r="X5807" s="784">
        <v>0</v>
      </c>
      <c r="Z5807" s="906">
        <v>1070</v>
      </c>
      <c r="AB5807" s="906">
        <v>0</v>
      </c>
      <c r="AD5807" s="696">
        <v>0</v>
      </c>
      <c r="AF5807" s="696">
        <v>0</v>
      </c>
      <c r="AH5807" s="696">
        <f t="shared" si="1124"/>
        <v>0</v>
      </c>
      <c r="AI5807" s="8"/>
      <c r="AJ5807" s="74">
        <v>0</v>
      </c>
      <c r="AK5807" s="8"/>
      <c r="AL5807" s="74">
        <v>0</v>
      </c>
      <c r="AM5807" s="74"/>
      <c r="AN5807" s="74">
        <v>0</v>
      </c>
      <c r="AO5807" s="696"/>
      <c r="AP5807" s="74">
        <v>0</v>
      </c>
      <c r="AQ5807" s="696"/>
    </row>
    <row r="5808" spans="2:43" ht="18" customHeight="1" x14ac:dyDescent="0.2">
      <c r="B5808" s="4"/>
      <c r="C5808" s="117"/>
      <c r="D5808" s="117"/>
      <c r="E5808" s="117"/>
      <c r="F5808" s="48"/>
      <c r="G5808" s="11"/>
      <c r="H5808" s="117"/>
      <c r="I5808" s="124"/>
      <c r="J5808" s="124"/>
      <c r="K5808" s="144"/>
      <c r="L5808" s="11"/>
      <c r="M5808" s="143"/>
      <c r="N5808" s="42"/>
      <c r="O5808" s="128"/>
      <c r="P5808" s="130"/>
      <c r="Q5808" s="131">
        <v>2</v>
      </c>
      <c r="R5808" s="68"/>
      <c r="S5808" s="35"/>
      <c r="T5808" s="69" t="s">
        <v>227</v>
      </c>
      <c r="U5808" s="92"/>
      <c r="V5808" s="70">
        <f>V5809+V5810</f>
        <v>5000</v>
      </c>
      <c r="X5808" s="447">
        <f>X5809+X5810</f>
        <v>5000</v>
      </c>
      <c r="Z5808" s="447">
        <f>Z5809+Z5810</f>
        <v>3590</v>
      </c>
      <c r="AB5808" s="447">
        <f>AB5809+AB5810</f>
        <v>0</v>
      </c>
      <c r="AD5808" s="447">
        <f>AD5809+AD5810</f>
        <v>0</v>
      </c>
      <c r="AF5808" s="447">
        <f>AF5809+AF5810</f>
        <v>0</v>
      </c>
      <c r="AH5808" s="447">
        <f t="shared" si="1124"/>
        <v>0</v>
      </c>
      <c r="AI5808" s="8"/>
      <c r="AJ5808" s="447">
        <f>AJ5809+AJ5810</f>
        <v>0</v>
      </c>
      <c r="AK5808" s="71"/>
      <c r="AL5808" s="447">
        <f>AL5809+AL5810</f>
        <v>2000</v>
      </c>
      <c r="AM5808" s="447"/>
      <c r="AN5808" s="447">
        <f>AN5809+AN5810</f>
        <v>2500</v>
      </c>
      <c r="AO5808" s="447"/>
      <c r="AP5808" s="447">
        <f>AP5809+AP5810</f>
        <v>2500</v>
      </c>
      <c r="AQ5808" s="447"/>
    </row>
    <row r="5809" spans="2:43" ht="18" hidden="1" customHeight="1" x14ac:dyDescent="0.2">
      <c r="B5809" s="4"/>
      <c r="C5809" s="117"/>
      <c r="D5809" s="117"/>
      <c r="E5809" s="117"/>
      <c r="F5809" s="48"/>
      <c r="G5809" s="11"/>
      <c r="H5809" s="117"/>
      <c r="I5809" s="124"/>
      <c r="J5809" s="124"/>
      <c r="K5809" s="144"/>
      <c r="L5809" s="11"/>
      <c r="M5809" s="143"/>
      <c r="N5809" s="42"/>
      <c r="O5809" s="128"/>
      <c r="P5809" s="130"/>
      <c r="Q5809" s="130"/>
      <c r="R5809" s="72" t="s">
        <v>3</v>
      </c>
      <c r="S5809" s="181"/>
      <c r="T5809" s="73" t="s">
        <v>78</v>
      </c>
      <c r="V5809" s="74">
        <v>0</v>
      </c>
      <c r="X5809" s="74">
        <v>0</v>
      </c>
      <c r="Z5809" s="74">
        <v>0</v>
      </c>
      <c r="AB5809" s="74">
        <v>0</v>
      </c>
      <c r="AD5809" s="74">
        <v>0</v>
      </c>
      <c r="AF5809" s="74">
        <v>0</v>
      </c>
      <c r="AH5809" s="74">
        <f t="shared" si="1124"/>
        <v>0</v>
      </c>
      <c r="AI5809" s="446"/>
      <c r="AJ5809" s="74">
        <v>0</v>
      </c>
      <c r="AK5809" s="8"/>
      <c r="AL5809" s="74">
        <v>0</v>
      </c>
      <c r="AM5809" s="74"/>
      <c r="AN5809" s="74">
        <v>0</v>
      </c>
      <c r="AO5809" s="74"/>
      <c r="AP5809" s="74">
        <v>0</v>
      </c>
      <c r="AQ5809" s="74"/>
    </row>
    <row r="5810" spans="2:43" ht="18" customHeight="1" x14ac:dyDescent="0.25">
      <c r="B5810" s="4"/>
      <c r="C5810" s="117"/>
      <c r="D5810" s="117"/>
      <c r="E5810" s="117"/>
      <c r="F5810" s="48"/>
      <c r="G5810" s="11"/>
      <c r="H5810" s="117"/>
      <c r="I5810" s="124"/>
      <c r="J5810" s="124"/>
      <c r="K5810" s="144"/>
      <c r="L5810" s="11"/>
      <c r="M5810" s="143"/>
      <c r="N5810" s="42"/>
      <c r="O5810" s="128"/>
      <c r="P5810" s="130"/>
      <c r="Q5810" s="130"/>
      <c r="R5810" s="72" t="s">
        <v>0</v>
      </c>
      <c r="S5810" s="181"/>
      <c r="T5810" s="73" t="s">
        <v>228</v>
      </c>
      <c r="V5810" s="588">
        <v>5000</v>
      </c>
      <c r="X5810" s="785">
        <v>5000</v>
      </c>
      <c r="Z5810" s="907">
        <v>3590</v>
      </c>
      <c r="AB5810" s="907">
        <v>0</v>
      </c>
      <c r="AD5810" s="696">
        <v>0</v>
      </c>
      <c r="AF5810" s="696">
        <v>0</v>
      </c>
      <c r="AH5810" s="696">
        <f t="shared" si="1124"/>
        <v>0</v>
      </c>
      <c r="AI5810" s="8"/>
      <c r="AJ5810" s="74">
        <v>0</v>
      </c>
      <c r="AK5810" s="8"/>
      <c r="AL5810" s="74">
        <v>2000</v>
      </c>
      <c r="AM5810" s="74"/>
      <c r="AN5810" s="74">
        <v>2500</v>
      </c>
      <c r="AO5810" s="696"/>
      <c r="AP5810" s="74">
        <v>2500</v>
      </c>
      <c r="AQ5810" s="696"/>
    </row>
    <row r="5811" spans="2:43" ht="18" hidden="1" customHeight="1" x14ac:dyDescent="0.2">
      <c r="B5811" s="4"/>
      <c r="C5811" s="117"/>
      <c r="D5811" s="117"/>
      <c r="E5811" s="117"/>
      <c r="F5811" s="48"/>
      <c r="G5811" s="11"/>
      <c r="H5811" s="117"/>
      <c r="I5811" s="124"/>
      <c r="J5811" s="124"/>
      <c r="K5811" s="144"/>
      <c r="L5811" s="11"/>
      <c r="M5811" s="143"/>
      <c r="N5811" s="42"/>
      <c r="O5811" s="128"/>
      <c r="P5811" s="130"/>
      <c r="Q5811" s="131">
        <v>3</v>
      </c>
      <c r="R5811" s="68"/>
      <c r="S5811" s="35"/>
      <c r="T5811" s="69" t="s">
        <v>79</v>
      </c>
      <c r="U5811" s="92"/>
      <c r="V5811" s="70">
        <f>V5812+V5813</f>
        <v>0</v>
      </c>
      <c r="X5811" s="447">
        <f>X5812+X5813</f>
        <v>0</v>
      </c>
      <c r="Z5811" s="447">
        <f>Z5812+Z5813</f>
        <v>0</v>
      </c>
      <c r="AB5811" s="447">
        <f>AB5812+AB5813</f>
        <v>0</v>
      </c>
      <c r="AD5811" s="447" t="e">
        <f>#REF!+AD5813</f>
        <v>#REF!</v>
      </c>
      <c r="AF5811" s="447">
        <f>AF5812+AF5813</f>
        <v>0</v>
      </c>
      <c r="AH5811" s="447" t="e">
        <f t="shared" si="1124"/>
        <v>#REF!</v>
      </c>
      <c r="AI5811" s="8"/>
      <c r="AJ5811" s="447">
        <f>AJ5812+AJ5813</f>
        <v>0</v>
      </c>
      <c r="AK5811" s="71"/>
      <c r="AL5811" s="447">
        <f>AL5812+AL5813</f>
        <v>0</v>
      </c>
      <c r="AM5811" s="447"/>
      <c r="AN5811" s="447">
        <f>AN5812+AN5813</f>
        <v>0</v>
      </c>
      <c r="AO5811" s="447"/>
      <c r="AP5811" s="447">
        <f>AP5812+AP5813</f>
        <v>0</v>
      </c>
      <c r="AQ5811" s="447"/>
    </row>
    <row r="5812" spans="2:43" ht="18" hidden="1" customHeight="1" x14ac:dyDescent="0.2">
      <c r="B5812" s="4"/>
      <c r="C5812" s="117"/>
      <c r="D5812" s="117"/>
      <c r="E5812" s="117"/>
      <c r="F5812" s="48"/>
      <c r="G5812" s="11"/>
      <c r="H5812" s="117"/>
      <c r="I5812" s="124"/>
      <c r="J5812" s="124"/>
      <c r="K5812" s="144"/>
      <c r="L5812" s="11"/>
      <c r="M5812" s="143"/>
      <c r="N5812" s="42"/>
      <c r="O5812" s="128"/>
      <c r="P5812" s="130"/>
      <c r="Q5812" s="131"/>
      <c r="R5812" s="72" t="s">
        <v>3</v>
      </c>
      <c r="S5812" s="181"/>
      <c r="T5812" s="73" t="s">
        <v>80</v>
      </c>
      <c r="V5812" s="83">
        <v>0</v>
      </c>
      <c r="X5812" s="448">
        <v>0</v>
      </c>
      <c r="Z5812" s="448">
        <v>0</v>
      </c>
      <c r="AB5812" s="448">
        <v>0</v>
      </c>
      <c r="AD5812" s="448">
        <v>0</v>
      </c>
      <c r="AF5812" s="448">
        <v>0</v>
      </c>
      <c r="AH5812" s="448">
        <f t="shared" si="1124"/>
        <v>0</v>
      </c>
      <c r="AI5812" s="446"/>
      <c r="AJ5812" s="448">
        <v>0</v>
      </c>
      <c r="AK5812" s="87"/>
      <c r="AL5812" s="448">
        <v>0</v>
      </c>
      <c r="AM5812" s="448"/>
      <c r="AN5812" s="448">
        <v>0</v>
      </c>
      <c r="AO5812" s="448"/>
      <c r="AP5812" s="448">
        <v>0</v>
      </c>
      <c r="AQ5812" s="448"/>
    </row>
    <row r="5813" spans="2:43" ht="18" hidden="1" customHeight="1" x14ac:dyDescent="0.2">
      <c r="B5813" s="4"/>
      <c r="C5813" s="117"/>
      <c r="D5813" s="117"/>
      <c r="E5813" s="117"/>
      <c r="F5813" s="48"/>
      <c r="G5813" s="11"/>
      <c r="H5813" s="117"/>
      <c r="I5813" s="124"/>
      <c r="J5813" s="124"/>
      <c r="K5813" s="144"/>
      <c r="L5813" s="11"/>
      <c r="M5813" s="143"/>
      <c r="N5813" s="42"/>
      <c r="O5813" s="128"/>
      <c r="P5813" s="130"/>
      <c r="Q5813" s="130"/>
      <c r="R5813" s="72" t="s">
        <v>18</v>
      </c>
      <c r="S5813" s="181"/>
      <c r="T5813" s="73" t="s">
        <v>82</v>
      </c>
      <c r="V5813" s="74">
        <v>0</v>
      </c>
      <c r="X5813" s="74">
        <v>0</v>
      </c>
      <c r="Z5813" s="74">
        <v>0</v>
      </c>
      <c r="AB5813" s="74">
        <v>0</v>
      </c>
      <c r="AD5813" s="74">
        <v>0</v>
      </c>
      <c r="AF5813" s="74">
        <v>0</v>
      </c>
      <c r="AH5813" s="74">
        <f t="shared" si="1124"/>
        <v>0</v>
      </c>
      <c r="AI5813" s="495"/>
      <c r="AJ5813" s="74">
        <v>0</v>
      </c>
      <c r="AK5813" s="8"/>
      <c r="AL5813" s="74">
        <v>0</v>
      </c>
      <c r="AM5813" s="74"/>
      <c r="AN5813" s="74">
        <v>0</v>
      </c>
      <c r="AO5813" s="74"/>
      <c r="AP5813" s="74">
        <v>0</v>
      </c>
      <c r="AQ5813" s="74"/>
    </row>
    <row r="5814" spans="2:43" ht="18" hidden="1" customHeight="1" x14ac:dyDescent="0.2">
      <c r="B5814" s="4"/>
      <c r="C5814" s="117"/>
      <c r="D5814" s="117"/>
      <c r="E5814" s="117"/>
      <c r="F5814" s="48"/>
      <c r="G5814" s="11"/>
      <c r="H5814" s="117"/>
      <c r="I5814" s="124"/>
      <c r="J5814" s="124"/>
      <c r="K5814" s="144"/>
      <c r="L5814" s="11"/>
      <c r="M5814" s="143"/>
      <c r="N5814" s="42"/>
      <c r="O5814" s="128"/>
      <c r="P5814" s="130"/>
      <c r="Q5814" s="131">
        <v>5</v>
      </c>
      <c r="R5814" s="68"/>
      <c r="S5814" s="35"/>
      <c r="T5814" s="69" t="s">
        <v>48</v>
      </c>
      <c r="U5814" s="92"/>
      <c r="V5814" s="70">
        <f>V5815</f>
        <v>0</v>
      </c>
      <c r="X5814" s="447">
        <f>X5815</f>
        <v>0</v>
      </c>
      <c r="Z5814" s="447">
        <f>Z5815</f>
        <v>0</v>
      </c>
      <c r="AB5814" s="447">
        <f>AB5815</f>
        <v>0</v>
      </c>
      <c r="AD5814" s="447">
        <f>AD5815</f>
        <v>0</v>
      </c>
      <c r="AF5814" s="447">
        <f>AF5815</f>
        <v>0</v>
      </c>
      <c r="AH5814" s="447">
        <f t="shared" si="1124"/>
        <v>0</v>
      </c>
      <c r="AI5814" s="8"/>
      <c r="AJ5814" s="447">
        <f>AJ5815</f>
        <v>0</v>
      </c>
      <c r="AK5814" s="71"/>
      <c r="AL5814" s="447">
        <f>AL5815</f>
        <v>0</v>
      </c>
      <c r="AM5814" s="447"/>
      <c r="AN5814" s="447">
        <f>AN5815</f>
        <v>0</v>
      </c>
      <c r="AO5814" s="447"/>
      <c r="AP5814" s="447">
        <f>AP5815</f>
        <v>0</v>
      </c>
      <c r="AQ5814" s="447"/>
    </row>
    <row r="5815" spans="2:43" ht="18" hidden="1" customHeight="1" x14ac:dyDescent="0.2">
      <c r="B5815" s="4"/>
      <c r="C5815" s="117"/>
      <c r="D5815" s="117"/>
      <c r="E5815" s="117"/>
      <c r="F5815" s="48"/>
      <c r="G5815" s="11"/>
      <c r="H5815" s="117"/>
      <c r="I5815" s="124"/>
      <c r="J5815" s="124"/>
      <c r="K5815" s="144"/>
      <c r="L5815" s="11"/>
      <c r="M5815" s="143"/>
      <c r="N5815" s="42"/>
      <c r="O5815" s="128"/>
      <c r="P5815" s="130"/>
      <c r="Q5815" s="130"/>
      <c r="R5815" s="72" t="s">
        <v>3</v>
      </c>
      <c r="S5815" s="181"/>
      <c r="T5815" s="73" t="s">
        <v>551</v>
      </c>
      <c r="V5815" s="74">
        <v>0</v>
      </c>
      <c r="X5815" s="74">
        <v>0</v>
      </c>
      <c r="Z5815" s="74">
        <v>0</v>
      </c>
      <c r="AB5815" s="74">
        <v>0</v>
      </c>
      <c r="AD5815" s="74">
        <v>0</v>
      </c>
      <c r="AF5815" s="74">
        <v>0</v>
      </c>
      <c r="AH5815" s="74">
        <f t="shared" si="1124"/>
        <v>0</v>
      </c>
      <c r="AI5815" s="446"/>
      <c r="AJ5815" s="74">
        <v>0</v>
      </c>
      <c r="AK5815" s="8"/>
      <c r="AL5815" s="74">
        <v>0</v>
      </c>
      <c r="AM5815" s="74"/>
      <c r="AN5815" s="74">
        <v>0</v>
      </c>
      <c r="AO5815" s="74"/>
      <c r="AP5815" s="74">
        <v>0</v>
      </c>
      <c r="AQ5815" s="74"/>
    </row>
    <row r="5816" spans="2:43" ht="18" hidden="1" customHeight="1" x14ac:dyDescent="0.2">
      <c r="B5816" s="4"/>
      <c r="C5816" s="117"/>
      <c r="D5816" s="117"/>
      <c r="E5816" s="117"/>
      <c r="F5816" s="48"/>
      <c r="G5816" s="11"/>
      <c r="H5816" s="117"/>
      <c r="I5816" s="124"/>
      <c r="J5816" s="124"/>
      <c r="K5816" s="144"/>
      <c r="L5816" s="11"/>
      <c r="M5816" s="143"/>
      <c r="N5816" s="42"/>
      <c r="O5816" s="128"/>
      <c r="P5816" s="130"/>
      <c r="Q5816" s="131">
        <v>6</v>
      </c>
      <c r="R5816" s="84"/>
      <c r="S5816" s="250"/>
      <c r="T5816" s="69" t="s">
        <v>19</v>
      </c>
      <c r="U5816" s="92"/>
      <c r="V5816" s="70">
        <f>V5817</f>
        <v>0</v>
      </c>
      <c r="X5816" s="447">
        <f>X5817</f>
        <v>0</v>
      </c>
      <c r="Z5816" s="447">
        <f>Z5817</f>
        <v>0</v>
      </c>
      <c r="AB5816" s="447">
        <f>AB5817</f>
        <v>0</v>
      </c>
      <c r="AD5816" s="447">
        <f>AD5817</f>
        <v>0</v>
      </c>
      <c r="AF5816" s="447">
        <f>AF5817</f>
        <v>0</v>
      </c>
      <c r="AH5816" s="447">
        <f t="shared" si="1124"/>
        <v>0</v>
      </c>
      <c r="AI5816" s="8"/>
      <c r="AJ5816" s="447">
        <f>AJ5817</f>
        <v>0</v>
      </c>
      <c r="AK5816" s="71"/>
      <c r="AL5816" s="447">
        <f>AL5817</f>
        <v>0</v>
      </c>
      <c r="AM5816" s="447"/>
      <c r="AN5816" s="447">
        <f>AN5817</f>
        <v>0</v>
      </c>
      <c r="AO5816" s="447"/>
      <c r="AP5816" s="447">
        <f>AP5817</f>
        <v>0</v>
      </c>
      <c r="AQ5816" s="447"/>
    </row>
    <row r="5817" spans="2:43" ht="18" hidden="1" customHeight="1" x14ac:dyDescent="0.2">
      <c r="B5817" s="4"/>
      <c r="C5817" s="117"/>
      <c r="D5817" s="117"/>
      <c r="E5817" s="117"/>
      <c r="F5817" s="48"/>
      <c r="G5817" s="11"/>
      <c r="H5817" s="117"/>
      <c r="I5817" s="124"/>
      <c r="J5817" s="124"/>
      <c r="K5817" s="144"/>
      <c r="L5817" s="11"/>
      <c r="M5817" s="143"/>
      <c r="N5817" s="42"/>
      <c r="O5817" s="128"/>
      <c r="P5817" s="130"/>
      <c r="Q5817" s="130"/>
      <c r="R5817" s="72">
        <v>90</v>
      </c>
      <c r="S5817" s="181"/>
      <c r="T5817" s="73" t="s">
        <v>225</v>
      </c>
      <c r="V5817" s="74">
        <v>0</v>
      </c>
      <c r="X5817" s="74">
        <v>0</v>
      </c>
      <c r="Z5817" s="74">
        <v>0</v>
      </c>
      <c r="AB5817" s="74">
        <v>0</v>
      </c>
      <c r="AD5817" s="74">
        <v>0</v>
      </c>
      <c r="AF5817" s="74">
        <v>0</v>
      </c>
      <c r="AH5817" s="74">
        <f t="shared" si="1124"/>
        <v>0</v>
      </c>
      <c r="AI5817" s="446"/>
      <c r="AJ5817" s="74">
        <v>0</v>
      </c>
      <c r="AK5817" s="8"/>
      <c r="AL5817" s="74">
        <v>0</v>
      </c>
      <c r="AM5817" s="74"/>
      <c r="AN5817" s="74">
        <v>0</v>
      </c>
      <c r="AO5817" s="74"/>
      <c r="AP5817" s="74">
        <v>0</v>
      </c>
      <c r="AQ5817" s="74"/>
    </row>
    <row r="5818" spans="2:43" ht="18" customHeight="1" x14ac:dyDescent="0.2">
      <c r="B5818" s="4"/>
      <c r="C5818" s="117"/>
      <c r="D5818" s="117"/>
      <c r="E5818" s="117"/>
      <c r="F5818" s="48"/>
      <c r="G5818" s="11"/>
      <c r="H5818" s="117"/>
      <c r="I5818" s="124"/>
      <c r="J5818" s="124"/>
      <c r="K5818" s="144"/>
      <c r="L5818" s="11"/>
      <c r="M5818" s="143"/>
      <c r="N5818" s="42"/>
      <c r="O5818" s="128"/>
      <c r="P5818" s="129">
        <v>3</v>
      </c>
      <c r="Q5818" s="129"/>
      <c r="R5818" s="64"/>
      <c r="S5818" s="234"/>
      <c r="T5818" s="65" t="s">
        <v>215</v>
      </c>
      <c r="U5818" s="155"/>
      <c r="V5818" s="66">
        <f>V5819+V5821+V5823+V5825</f>
        <v>29000</v>
      </c>
      <c r="X5818" s="66">
        <f>X5819+X5821+X5823+X5825</f>
        <v>35000</v>
      </c>
      <c r="Z5818" s="66">
        <f>Z5819+Z5821+Z5823+Z5825</f>
        <v>24650</v>
      </c>
      <c r="AB5818" s="66">
        <f>AB5819+AB5821+AB5823+AB5825</f>
        <v>29300</v>
      </c>
      <c r="AD5818" s="66">
        <f>AD5819+AD5821+AD5823+AD5825</f>
        <v>30800</v>
      </c>
      <c r="AF5818" s="66">
        <f>AF5819+AF5821+AF5823+AF5825</f>
        <v>40100</v>
      </c>
      <c r="AH5818" s="66">
        <f t="shared" si="1124"/>
        <v>70900</v>
      </c>
      <c r="AI5818" s="8"/>
      <c r="AJ5818" s="66">
        <f>AJ5819+AJ5821+AJ5823+AJ5825</f>
        <v>7330</v>
      </c>
      <c r="AK5818" s="67"/>
      <c r="AL5818" s="66">
        <f>AL5819+AL5821+AL5823+AL5825</f>
        <v>32500</v>
      </c>
      <c r="AM5818" s="66"/>
      <c r="AN5818" s="66">
        <f>AN5819+AN5821+AN5823+AN5825</f>
        <v>34760</v>
      </c>
      <c r="AO5818" s="66"/>
      <c r="AP5818" s="66">
        <f>AP5819+AP5821+AP5823+AP5825</f>
        <v>34760</v>
      </c>
      <c r="AQ5818" s="66"/>
    </row>
    <row r="5819" spans="2:43" ht="18" customHeight="1" x14ac:dyDescent="0.2">
      <c r="B5819" s="4"/>
      <c r="C5819" s="117"/>
      <c r="D5819" s="117"/>
      <c r="E5819" s="117"/>
      <c r="F5819" s="48"/>
      <c r="G5819" s="11"/>
      <c r="H5819" s="117"/>
      <c r="I5819" s="124"/>
      <c r="J5819" s="124"/>
      <c r="K5819" s="144"/>
      <c r="L5819" s="11"/>
      <c r="M5819" s="143"/>
      <c r="N5819" s="42"/>
      <c r="O5819" s="128"/>
      <c r="P5819" s="130"/>
      <c r="Q5819" s="131">
        <v>1</v>
      </c>
      <c r="R5819" s="68"/>
      <c r="S5819" s="35"/>
      <c r="T5819" s="69" t="s">
        <v>20</v>
      </c>
      <c r="U5819" s="92"/>
      <c r="V5819" s="70">
        <f>V5820</f>
        <v>3000</v>
      </c>
      <c r="X5819" s="447">
        <f>X5820</f>
        <v>3000</v>
      </c>
      <c r="Z5819" s="447">
        <f>Z5820</f>
        <v>1970</v>
      </c>
      <c r="AB5819" s="447">
        <f>AB5820</f>
        <v>500</v>
      </c>
      <c r="AD5819" s="447">
        <f>AD5820</f>
        <v>500</v>
      </c>
      <c r="AF5819" s="447">
        <f>AF5820</f>
        <v>0</v>
      </c>
      <c r="AH5819" s="447">
        <f t="shared" si="1124"/>
        <v>500</v>
      </c>
      <c r="AI5819" s="67"/>
      <c r="AJ5819" s="447">
        <f>AJ5820</f>
        <v>130</v>
      </c>
      <c r="AK5819" s="71"/>
      <c r="AL5819" s="447">
        <f>AL5820</f>
        <v>1620</v>
      </c>
      <c r="AM5819" s="447"/>
      <c r="AN5819" s="447">
        <f>AN5820</f>
        <v>1710</v>
      </c>
      <c r="AO5819" s="447"/>
      <c r="AP5819" s="447">
        <f>AP5820</f>
        <v>1710</v>
      </c>
      <c r="AQ5819" s="447"/>
    </row>
    <row r="5820" spans="2:43" ht="18" customHeight="1" x14ac:dyDescent="0.25">
      <c r="B5820" s="4"/>
      <c r="C5820" s="117"/>
      <c r="D5820" s="117"/>
      <c r="E5820" s="117"/>
      <c r="F5820" s="48"/>
      <c r="G5820" s="11"/>
      <c r="H5820" s="117"/>
      <c r="I5820" s="124"/>
      <c r="J5820" s="124"/>
      <c r="K5820" s="144"/>
      <c r="L5820" s="11"/>
      <c r="M5820" s="143"/>
      <c r="N5820" s="42"/>
      <c r="O5820" s="128"/>
      <c r="P5820" s="130"/>
      <c r="Q5820" s="131"/>
      <c r="R5820" s="72" t="s">
        <v>3</v>
      </c>
      <c r="S5820" s="181"/>
      <c r="T5820" s="73" t="s">
        <v>20</v>
      </c>
      <c r="V5820" s="605">
        <v>3000</v>
      </c>
      <c r="X5820" s="786">
        <v>3000</v>
      </c>
      <c r="Z5820" s="908">
        <v>1970</v>
      </c>
      <c r="AB5820" s="74">
        <v>500</v>
      </c>
      <c r="AD5820" s="696">
        <v>500</v>
      </c>
      <c r="AF5820" s="696">
        <v>0</v>
      </c>
      <c r="AH5820" s="696">
        <f t="shared" si="1124"/>
        <v>500</v>
      </c>
      <c r="AI5820" s="446"/>
      <c r="AJ5820" s="74">
        <f t="shared" ref="AJ5820" si="1126">CEILING(AB5820*25/100,10)</f>
        <v>130</v>
      </c>
      <c r="AK5820" s="8"/>
      <c r="AL5820" s="74">
        <v>1620</v>
      </c>
      <c r="AM5820" s="74"/>
      <c r="AN5820" s="74">
        <v>1710</v>
      </c>
      <c r="AO5820" s="696"/>
      <c r="AP5820" s="74">
        <v>1710</v>
      </c>
      <c r="AQ5820" s="696"/>
    </row>
    <row r="5821" spans="2:43" ht="18" customHeight="1" x14ac:dyDescent="0.2">
      <c r="B5821" s="4"/>
      <c r="C5821" s="117"/>
      <c r="D5821" s="117"/>
      <c r="E5821" s="117"/>
      <c r="F5821" s="48"/>
      <c r="G5821" s="11"/>
      <c r="H5821" s="117"/>
      <c r="I5821" s="124"/>
      <c r="J5821" s="124"/>
      <c r="K5821" s="144"/>
      <c r="L5821" s="11"/>
      <c r="M5821" s="143"/>
      <c r="N5821" s="42"/>
      <c r="O5821" s="128"/>
      <c r="P5821" s="130"/>
      <c r="Q5821" s="131">
        <v>2</v>
      </c>
      <c r="R5821" s="68"/>
      <c r="S5821" s="35"/>
      <c r="T5821" s="69" t="s">
        <v>21</v>
      </c>
      <c r="U5821" s="92"/>
      <c r="V5821" s="70">
        <f>V5822</f>
        <v>9500</v>
      </c>
      <c r="X5821" s="447">
        <f>X5822</f>
        <v>9500</v>
      </c>
      <c r="Z5821" s="447">
        <f>Z5822</f>
        <v>2840</v>
      </c>
      <c r="AB5821" s="447">
        <f>AB5822</f>
        <v>3000</v>
      </c>
      <c r="AD5821" s="447">
        <f>AD5822</f>
        <v>3200</v>
      </c>
      <c r="AF5821" s="447">
        <f>AF5822</f>
        <v>0</v>
      </c>
      <c r="AH5821" s="447">
        <f t="shared" si="1124"/>
        <v>3200</v>
      </c>
      <c r="AI5821" s="8"/>
      <c r="AJ5821" s="447">
        <f>AJ5822</f>
        <v>750</v>
      </c>
      <c r="AK5821" s="71"/>
      <c r="AL5821" s="447">
        <f>AL5822</f>
        <v>1570</v>
      </c>
      <c r="AM5821" s="447"/>
      <c r="AN5821" s="447">
        <f>AN5822</f>
        <v>1660</v>
      </c>
      <c r="AO5821" s="447"/>
      <c r="AP5821" s="447">
        <f>AP5822</f>
        <v>1660</v>
      </c>
      <c r="AQ5821" s="447"/>
    </row>
    <row r="5822" spans="2:43" ht="18" customHeight="1" x14ac:dyDescent="0.25">
      <c r="B5822" s="4"/>
      <c r="C5822" s="117"/>
      <c r="D5822" s="117"/>
      <c r="E5822" s="117"/>
      <c r="F5822" s="48"/>
      <c r="G5822" s="11"/>
      <c r="H5822" s="117"/>
      <c r="I5822" s="124"/>
      <c r="J5822" s="124"/>
      <c r="K5822" s="144"/>
      <c r="L5822" s="11"/>
      <c r="M5822" s="143"/>
      <c r="N5822" s="42"/>
      <c r="O5822" s="128"/>
      <c r="P5822" s="130"/>
      <c r="Q5822" s="130"/>
      <c r="R5822" s="72" t="s">
        <v>3</v>
      </c>
      <c r="S5822" s="181"/>
      <c r="T5822" s="73" t="s">
        <v>21</v>
      </c>
      <c r="V5822" s="614">
        <v>9500</v>
      </c>
      <c r="X5822" s="787">
        <v>9500</v>
      </c>
      <c r="Z5822" s="909">
        <v>2840</v>
      </c>
      <c r="AB5822" s="74">
        <v>3000</v>
      </c>
      <c r="AD5822" s="696">
        <v>3200</v>
      </c>
      <c r="AF5822" s="696">
        <v>0</v>
      </c>
      <c r="AH5822" s="696">
        <f t="shared" si="1124"/>
        <v>3200</v>
      </c>
      <c r="AI5822" s="446"/>
      <c r="AJ5822" s="74">
        <f t="shared" ref="AJ5822" si="1127">CEILING(AB5822*25/100,10)</f>
        <v>750</v>
      </c>
      <c r="AK5822" s="8"/>
      <c r="AL5822" s="74">
        <v>1570</v>
      </c>
      <c r="AM5822" s="74"/>
      <c r="AN5822" s="74">
        <v>1660</v>
      </c>
      <c r="AO5822" s="696"/>
      <c r="AP5822" s="74">
        <v>1660</v>
      </c>
      <c r="AQ5822" s="696"/>
    </row>
    <row r="5823" spans="2:43" ht="18" customHeight="1" x14ac:dyDescent="0.2">
      <c r="B5823" s="4"/>
      <c r="C5823" s="117"/>
      <c r="D5823" s="117"/>
      <c r="E5823" s="117"/>
      <c r="F5823" s="48"/>
      <c r="G5823" s="11"/>
      <c r="H5823" s="117"/>
      <c r="I5823" s="124"/>
      <c r="J5823" s="124"/>
      <c r="K5823" s="144"/>
      <c r="L5823" s="11"/>
      <c r="M5823" s="143"/>
      <c r="N5823" s="42"/>
      <c r="O5823" s="128"/>
      <c r="P5823" s="130"/>
      <c r="Q5823" s="131">
        <v>3</v>
      </c>
      <c r="R5823" s="68"/>
      <c r="S5823" s="35"/>
      <c r="T5823" s="69" t="s">
        <v>22</v>
      </c>
      <c r="U5823" s="92"/>
      <c r="V5823" s="70">
        <f>V5824</f>
        <v>7000</v>
      </c>
      <c r="X5823" s="447">
        <f>X5824</f>
        <v>7000</v>
      </c>
      <c r="Z5823" s="447">
        <f>Z5824</f>
        <v>3840</v>
      </c>
      <c r="AB5823" s="447">
        <f>AB5824</f>
        <v>0</v>
      </c>
      <c r="AD5823" s="447">
        <f>AD5824</f>
        <v>0</v>
      </c>
      <c r="AF5823" s="447">
        <f>AF5824</f>
        <v>0</v>
      </c>
      <c r="AH5823" s="447">
        <f t="shared" si="1124"/>
        <v>0</v>
      </c>
      <c r="AI5823" s="8"/>
      <c r="AJ5823" s="447">
        <f>AJ5824</f>
        <v>0</v>
      </c>
      <c r="AK5823" s="71"/>
      <c r="AL5823" s="447">
        <f>AL5824</f>
        <v>3510</v>
      </c>
      <c r="AM5823" s="447"/>
      <c r="AN5823" s="447">
        <f>AN5824</f>
        <v>3740</v>
      </c>
      <c r="AO5823" s="447"/>
      <c r="AP5823" s="447">
        <f>AP5824</f>
        <v>3740</v>
      </c>
      <c r="AQ5823" s="447"/>
    </row>
    <row r="5824" spans="2:43" ht="18" customHeight="1" x14ac:dyDescent="0.25">
      <c r="B5824" s="4"/>
      <c r="C5824" s="117"/>
      <c r="D5824" s="117"/>
      <c r="E5824" s="117"/>
      <c r="F5824" s="48"/>
      <c r="G5824" s="11"/>
      <c r="H5824" s="117"/>
      <c r="I5824" s="124"/>
      <c r="J5824" s="124"/>
      <c r="K5824" s="144"/>
      <c r="L5824" s="11"/>
      <c r="M5824" s="143"/>
      <c r="N5824" s="42"/>
      <c r="O5824" s="128"/>
      <c r="P5824" s="130"/>
      <c r="Q5824" s="130"/>
      <c r="R5824" s="72" t="s">
        <v>3</v>
      </c>
      <c r="S5824" s="181"/>
      <c r="T5824" s="73" t="s">
        <v>22</v>
      </c>
      <c r="V5824" s="626">
        <v>7000</v>
      </c>
      <c r="X5824" s="788">
        <v>7000</v>
      </c>
      <c r="Z5824" s="910">
        <v>3840</v>
      </c>
      <c r="AB5824" s="74">
        <v>0</v>
      </c>
      <c r="AD5824" s="696">
        <v>0</v>
      </c>
      <c r="AF5824" s="696">
        <v>0</v>
      </c>
      <c r="AH5824" s="696">
        <f t="shared" si="1124"/>
        <v>0</v>
      </c>
      <c r="AI5824" s="446"/>
      <c r="AJ5824" s="74">
        <v>0</v>
      </c>
      <c r="AK5824" s="8"/>
      <c r="AL5824" s="74">
        <v>3510</v>
      </c>
      <c r="AM5824" s="74"/>
      <c r="AN5824" s="74">
        <v>3740</v>
      </c>
      <c r="AO5824" s="696"/>
      <c r="AP5824" s="74">
        <v>3740</v>
      </c>
      <c r="AQ5824" s="696"/>
    </row>
    <row r="5825" spans="2:43" ht="18" customHeight="1" x14ac:dyDescent="0.2">
      <c r="B5825" s="4"/>
      <c r="C5825" s="117"/>
      <c r="D5825" s="117"/>
      <c r="E5825" s="117"/>
      <c r="F5825" s="48"/>
      <c r="G5825" s="11"/>
      <c r="H5825" s="117"/>
      <c r="I5825" s="124"/>
      <c r="J5825" s="124"/>
      <c r="K5825" s="144"/>
      <c r="L5825" s="11"/>
      <c r="M5825" s="143"/>
      <c r="N5825" s="42"/>
      <c r="O5825" s="128"/>
      <c r="P5825" s="130"/>
      <c r="Q5825" s="131">
        <v>6</v>
      </c>
      <c r="R5825" s="68"/>
      <c r="S5825" s="35"/>
      <c r="T5825" s="69" t="s">
        <v>218</v>
      </c>
      <c r="U5825" s="92"/>
      <c r="V5825" s="70">
        <f>V5826</f>
        <v>9500</v>
      </c>
      <c r="X5825" s="447">
        <f>X5826</f>
        <v>15500</v>
      </c>
      <c r="Z5825" s="447">
        <f>Z5826</f>
        <v>16000</v>
      </c>
      <c r="AB5825" s="447">
        <f>AB5826</f>
        <v>25800</v>
      </c>
      <c r="AD5825" s="447">
        <f>AD5826</f>
        <v>27100</v>
      </c>
      <c r="AF5825" s="447">
        <f>AF5826</f>
        <v>40100</v>
      </c>
      <c r="AH5825" s="447">
        <f t="shared" si="1124"/>
        <v>67200</v>
      </c>
      <c r="AI5825" s="8"/>
      <c r="AJ5825" s="447">
        <f>AJ5826</f>
        <v>6450</v>
      </c>
      <c r="AK5825" s="71"/>
      <c r="AL5825" s="447">
        <f>AL5826</f>
        <v>25800</v>
      </c>
      <c r="AM5825" s="447"/>
      <c r="AN5825" s="447">
        <f>AN5826</f>
        <v>27650</v>
      </c>
      <c r="AO5825" s="447"/>
      <c r="AP5825" s="447">
        <f>AP5826</f>
        <v>27650</v>
      </c>
      <c r="AQ5825" s="447"/>
    </row>
    <row r="5826" spans="2:43" ht="18" customHeight="1" x14ac:dyDescent="0.25">
      <c r="B5826" s="4"/>
      <c r="C5826" s="117"/>
      <c r="D5826" s="117"/>
      <c r="E5826" s="117"/>
      <c r="F5826" s="48"/>
      <c r="G5826" s="11"/>
      <c r="H5826" s="117"/>
      <c r="I5826" s="124"/>
      <c r="J5826" s="124"/>
      <c r="K5826" s="144"/>
      <c r="L5826" s="11"/>
      <c r="M5826" s="143"/>
      <c r="N5826" s="42"/>
      <c r="O5826" s="128"/>
      <c r="P5826" s="130"/>
      <c r="Q5826" s="130"/>
      <c r="R5826" s="72" t="s">
        <v>0</v>
      </c>
      <c r="S5826" s="181"/>
      <c r="T5826" s="73" t="s">
        <v>220</v>
      </c>
      <c r="V5826" s="74">
        <v>9500</v>
      </c>
      <c r="X5826" s="74">
        <v>15500</v>
      </c>
      <c r="Z5826" s="829">
        <v>16000</v>
      </c>
      <c r="AB5826" s="74">
        <v>25800</v>
      </c>
      <c r="AD5826" s="696">
        <v>27100</v>
      </c>
      <c r="AF5826" s="696">
        <v>40100</v>
      </c>
      <c r="AH5826" s="696">
        <f t="shared" si="1124"/>
        <v>67200</v>
      </c>
      <c r="AI5826" s="446"/>
      <c r="AJ5826" s="74">
        <f t="shared" ref="AJ5826" si="1128">CEILING(AB5826*25/100,10)</f>
        <v>6450</v>
      </c>
      <c r="AK5826" s="8"/>
      <c r="AL5826" s="74">
        <v>25800</v>
      </c>
      <c r="AM5826" s="74"/>
      <c r="AN5826" s="74">
        <v>27650</v>
      </c>
      <c r="AO5826" s="696"/>
      <c r="AP5826" s="74">
        <v>27650</v>
      </c>
      <c r="AQ5826" s="696"/>
    </row>
    <row r="5827" spans="2:43" ht="18" customHeight="1" x14ac:dyDescent="0.2">
      <c r="B5827" s="4"/>
      <c r="C5827" s="117"/>
      <c r="D5827" s="117"/>
      <c r="E5827" s="117"/>
      <c r="F5827" s="48"/>
      <c r="G5827" s="11"/>
      <c r="H5827" s="117"/>
      <c r="I5827" s="124"/>
      <c r="J5827" s="124"/>
      <c r="K5827" s="144"/>
      <c r="L5827" s="11"/>
      <c r="M5827" s="143"/>
      <c r="N5827" s="42"/>
      <c r="O5827" s="128"/>
      <c r="P5827" s="129">
        <v>5</v>
      </c>
      <c r="Q5827" s="129"/>
      <c r="R5827" s="64"/>
      <c r="S5827" s="234"/>
      <c r="T5827" s="65" t="s">
        <v>24</v>
      </c>
      <c r="U5827" s="155"/>
      <c r="V5827" s="66">
        <f>V5828</f>
        <v>3000</v>
      </c>
      <c r="X5827" s="66">
        <f>X5828</f>
        <v>3000</v>
      </c>
      <c r="Z5827" s="66">
        <f>Z5828</f>
        <v>1800</v>
      </c>
      <c r="AB5827" s="66">
        <f>AB5828</f>
        <v>1600</v>
      </c>
      <c r="AD5827" s="66">
        <f>AD5828</f>
        <v>1700</v>
      </c>
      <c r="AF5827" s="66">
        <f>AF5828</f>
        <v>0</v>
      </c>
      <c r="AH5827" s="66">
        <f t="shared" si="1124"/>
        <v>1700</v>
      </c>
      <c r="AI5827" s="8"/>
      <c r="AJ5827" s="66">
        <f>AJ5828</f>
        <v>560</v>
      </c>
      <c r="AK5827" s="67"/>
      <c r="AL5827" s="66">
        <f t="shared" ref="AL5827:AP5828" si="1129">AL5828</f>
        <v>2000</v>
      </c>
      <c r="AM5827" s="66"/>
      <c r="AN5827" s="66">
        <f t="shared" si="1129"/>
        <v>2500</v>
      </c>
      <c r="AO5827" s="66"/>
      <c r="AP5827" s="66">
        <f t="shared" si="1129"/>
        <v>2500</v>
      </c>
      <c r="AQ5827" s="66"/>
    </row>
    <row r="5828" spans="2:43" ht="18" customHeight="1" x14ac:dyDescent="0.2">
      <c r="B5828" s="4"/>
      <c r="C5828" s="117"/>
      <c r="D5828" s="117"/>
      <c r="E5828" s="117"/>
      <c r="F5828" s="48"/>
      <c r="G5828" s="11"/>
      <c r="H5828" s="117"/>
      <c r="I5828" s="124"/>
      <c r="J5828" s="124"/>
      <c r="K5828" s="144"/>
      <c r="L5828" s="11"/>
      <c r="M5828" s="143"/>
      <c r="N5828" s="42"/>
      <c r="O5828" s="128"/>
      <c r="P5828" s="130"/>
      <c r="Q5828" s="131">
        <v>2</v>
      </c>
      <c r="R5828" s="68"/>
      <c r="S5828" s="35"/>
      <c r="T5828" s="69" t="s">
        <v>25</v>
      </c>
      <c r="U5828" s="92"/>
      <c r="V5828" s="70">
        <f>V5829</f>
        <v>3000</v>
      </c>
      <c r="X5828" s="447">
        <f>X5829</f>
        <v>3000</v>
      </c>
      <c r="Z5828" s="447">
        <f>Z5829</f>
        <v>1800</v>
      </c>
      <c r="AB5828" s="447">
        <f>AB5829</f>
        <v>1600</v>
      </c>
      <c r="AD5828" s="447">
        <f>AD5829</f>
        <v>1700</v>
      </c>
      <c r="AF5828" s="447">
        <f>AF5829</f>
        <v>0</v>
      </c>
      <c r="AH5828" s="447">
        <f t="shared" si="1124"/>
        <v>1700</v>
      </c>
      <c r="AI5828" s="67"/>
      <c r="AJ5828" s="447">
        <f>AJ5829</f>
        <v>560</v>
      </c>
      <c r="AK5828" s="71"/>
      <c r="AL5828" s="447">
        <f t="shared" si="1129"/>
        <v>2000</v>
      </c>
      <c r="AM5828" s="447"/>
      <c r="AN5828" s="447">
        <f t="shared" si="1129"/>
        <v>2500</v>
      </c>
      <c r="AO5828" s="447"/>
      <c r="AP5828" s="447">
        <f t="shared" si="1129"/>
        <v>2500</v>
      </c>
      <c r="AQ5828" s="447"/>
    </row>
    <row r="5829" spans="2:43" ht="18" customHeight="1" x14ac:dyDescent="0.25">
      <c r="B5829" s="4"/>
      <c r="C5829" s="117"/>
      <c r="D5829" s="117"/>
      <c r="E5829" s="117"/>
      <c r="F5829" s="48"/>
      <c r="G5829" s="11"/>
      <c r="H5829" s="117"/>
      <c r="I5829" s="124"/>
      <c r="J5829" s="124"/>
      <c r="K5829" s="144"/>
      <c r="L5829" s="11"/>
      <c r="M5829" s="143"/>
      <c r="N5829" s="42"/>
      <c r="O5829" s="128"/>
      <c r="P5829" s="130"/>
      <c r="Q5829" s="130"/>
      <c r="R5829" s="72" t="s">
        <v>0</v>
      </c>
      <c r="S5829" s="181"/>
      <c r="T5829" s="73" t="s">
        <v>221</v>
      </c>
      <c r="V5829" s="497">
        <v>3000</v>
      </c>
      <c r="X5829" s="697">
        <v>3000</v>
      </c>
      <c r="Z5829" s="829">
        <v>1800</v>
      </c>
      <c r="AB5829" s="74">
        <v>1600</v>
      </c>
      <c r="AD5829" s="696">
        <v>1700</v>
      </c>
      <c r="AF5829" s="696">
        <v>0</v>
      </c>
      <c r="AH5829" s="696">
        <f t="shared" si="1124"/>
        <v>1700</v>
      </c>
      <c r="AI5829" s="446"/>
      <c r="AJ5829" s="74">
        <f>CEILING(AB5829*35/100,10)</f>
        <v>560</v>
      </c>
      <c r="AK5829" s="8"/>
      <c r="AL5829" s="74">
        <v>2000</v>
      </c>
      <c r="AM5829" s="74"/>
      <c r="AN5829" s="74">
        <v>2500</v>
      </c>
      <c r="AO5829" s="696"/>
      <c r="AP5829" s="74">
        <v>2500</v>
      </c>
      <c r="AQ5829" s="696"/>
    </row>
    <row r="5830" spans="2:43" ht="17.25" customHeight="1" x14ac:dyDescent="0.2">
      <c r="B5830" s="4"/>
      <c r="C5830" s="117"/>
      <c r="D5830" s="117"/>
      <c r="E5830" s="117"/>
      <c r="F5830" s="48"/>
      <c r="G5830" s="11"/>
      <c r="H5830" s="117"/>
      <c r="I5830" s="124"/>
      <c r="J5830" s="124"/>
      <c r="K5830" s="144"/>
      <c r="L5830" s="11"/>
      <c r="M5830" s="143"/>
      <c r="N5830" s="42"/>
      <c r="O5830" s="128"/>
      <c r="P5830" s="129">
        <v>7</v>
      </c>
      <c r="Q5830" s="129"/>
      <c r="R5830" s="64"/>
      <c r="S5830" s="234"/>
      <c r="T5830" s="65" t="s">
        <v>343</v>
      </c>
      <c r="U5830" s="155"/>
      <c r="V5830" s="66">
        <f>V5833+V5831</f>
        <v>3000</v>
      </c>
      <c r="X5830" s="66">
        <f>X5833+X5831</f>
        <v>3000</v>
      </c>
      <c r="Z5830" s="66">
        <f>Z5833+Z5831</f>
        <v>1000</v>
      </c>
      <c r="AB5830" s="66">
        <f>AB5833+AB5831</f>
        <v>1000</v>
      </c>
      <c r="AD5830" s="66">
        <f>AD5833+AD5831</f>
        <v>1050</v>
      </c>
      <c r="AF5830" s="66">
        <f>AF5833+AF5831</f>
        <v>0</v>
      </c>
      <c r="AH5830" s="66">
        <f t="shared" si="1124"/>
        <v>1050</v>
      </c>
      <c r="AI5830" s="8"/>
      <c r="AJ5830" s="66">
        <f>AJ5833+AJ5831</f>
        <v>250</v>
      </c>
      <c r="AK5830" s="67"/>
      <c r="AL5830" s="66">
        <f>AL5833+AL5831</f>
        <v>1000</v>
      </c>
      <c r="AM5830" s="66"/>
      <c r="AN5830" s="66">
        <f>AN5833+AN5831</f>
        <v>1000</v>
      </c>
      <c r="AO5830" s="66"/>
      <c r="AP5830" s="66">
        <f>AP5833+AP5831</f>
        <v>1000</v>
      </c>
      <c r="AQ5830" s="66"/>
    </row>
    <row r="5831" spans="2:43" ht="18" hidden="1" customHeight="1" x14ac:dyDescent="0.2">
      <c r="B5831" s="4"/>
      <c r="C5831" s="117"/>
      <c r="D5831" s="117"/>
      <c r="E5831" s="117"/>
      <c r="F5831" s="48"/>
      <c r="G5831" s="11"/>
      <c r="H5831" s="117"/>
      <c r="I5831" s="124"/>
      <c r="J5831" s="124"/>
      <c r="K5831" s="144"/>
      <c r="L5831" s="11"/>
      <c r="M5831" s="143"/>
      <c r="N5831" s="42"/>
      <c r="O5831" s="128"/>
      <c r="P5831" s="130"/>
      <c r="Q5831" s="131">
        <v>1</v>
      </c>
      <c r="R5831" s="68"/>
      <c r="S5831" s="35"/>
      <c r="T5831" s="69" t="s">
        <v>485</v>
      </c>
      <c r="U5831" s="92"/>
      <c r="V5831" s="70">
        <f>V5832</f>
        <v>0</v>
      </c>
      <c r="X5831" s="447">
        <f>X5832</f>
        <v>0</v>
      </c>
      <c r="Z5831" s="447">
        <f>Z5832</f>
        <v>0</v>
      </c>
      <c r="AB5831" s="447">
        <f>AB5832</f>
        <v>0</v>
      </c>
      <c r="AD5831" s="447">
        <f>AD5832</f>
        <v>0</v>
      </c>
      <c r="AF5831" s="447">
        <f>AF5832</f>
        <v>0</v>
      </c>
      <c r="AH5831" s="447">
        <f t="shared" si="1124"/>
        <v>0</v>
      </c>
      <c r="AI5831" s="67"/>
      <c r="AJ5831" s="447">
        <f>AJ5832</f>
        <v>0</v>
      </c>
      <c r="AK5831" s="71"/>
      <c r="AL5831" s="447">
        <f>AL5832</f>
        <v>0</v>
      </c>
      <c r="AM5831" s="447"/>
      <c r="AN5831" s="447">
        <f>AN5832</f>
        <v>0</v>
      </c>
      <c r="AO5831" s="447"/>
      <c r="AP5831" s="447">
        <f>AP5832</f>
        <v>0</v>
      </c>
      <c r="AQ5831" s="447"/>
    </row>
    <row r="5832" spans="2:43" ht="21" hidden="1" customHeight="1" x14ac:dyDescent="0.2">
      <c r="B5832" s="4"/>
      <c r="C5832" s="117"/>
      <c r="D5832" s="117"/>
      <c r="E5832" s="117"/>
      <c r="F5832" s="48"/>
      <c r="G5832" s="11"/>
      <c r="H5832" s="117"/>
      <c r="I5832" s="124"/>
      <c r="J5832" s="124"/>
      <c r="K5832" s="144"/>
      <c r="L5832" s="11"/>
      <c r="M5832" s="143"/>
      <c r="N5832" s="42"/>
      <c r="O5832" s="128"/>
      <c r="P5832" s="130"/>
      <c r="Q5832" s="131"/>
      <c r="R5832" s="72" t="s">
        <v>0</v>
      </c>
      <c r="S5832" s="181"/>
      <c r="T5832" s="73" t="s">
        <v>439</v>
      </c>
      <c r="V5832" s="74">
        <v>0</v>
      </c>
      <c r="X5832" s="74">
        <v>0</v>
      </c>
      <c r="Z5832" s="74">
        <v>0</v>
      </c>
      <c r="AB5832" s="74">
        <v>0</v>
      </c>
      <c r="AD5832" s="74">
        <v>0</v>
      </c>
      <c r="AF5832" s="74">
        <v>0</v>
      </c>
      <c r="AH5832" s="74">
        <f t="shared" si="1124"/>
        <v>0</v>
      </c>
      <c r="AI5832" s="446"/>
      <c r="AJ5832" s="74">
        <v>0</v>
      </c>
      <c r="AK5832" s="8"/>
      <c r="AL5832" s="74">
        <v>0</v>
      </c>
      <c r="AM5832" s="74"/>
      <c r="AN5832" s="74">
        <v>0</v>
      </c>
      <c r="AO5832" s="74"/>
      <c r="AP5832" s="74">
        <v>0</v>
      </c>
      <c r="AQ5832" s="74"/>
    </row>
    <row r="5833" spans="2:43" ht="18" customHeight="1" x14ac:dyDescent="0.2">
      <c r="B5833" s="4"/>
      <c r="C5833" s="117"/>
      <c r="D5833" s="117"/>
      <c r="E5833" s="117"/>
      <c r="F5833" s="48"/>
      <c r="G5833" s="11"/>
      <c r="H5833" s="117"/>
      <c r="I5833" s="124"/>
      <c r="J5833" s="124"/>
      <c r="K5833" s="144"/>
      <c r="L5833" s="11"/>
      <c r="M5833" s="143"/>
      <c r="N5833" s="42"/>
      <c r="O5833" s="128"/>
      <c r="P5833" s="130"/>
      <c r="Q5833" s="131">
        <v>3</v>
      </c>
      <c r="R5833" s="68"/>
      <c r="S5833" s="35"/>
      <c r="T5833" s="69" t="s">
        <v>224</v>
      </c>
      <c r="U5833" s="92"/>
      <c r="V5833" s="70">
        <f>V5834</f>
        <v>3000</v>
      </c>
      <c r="X5833" s="447">
        <f>X5834</f>
        <v>3000</v>
      </c>
      <c r="Z5833" s="447">
        <f>Z5834</f>
        <v>1000</v>
      </c>
      <c r="AB5833" s="447">
        <f>AB5834</f>
        <v>1000</v>
      </c>
      <c r="AD5833" s="447">
        <f>AD5834</f>
        <v>1050</v>
      </c>
      <c r="AF5833" s="447">
        <f>AF5834</f>
        <v>0</v>
      </c>
      <c r="AH5833" s="447">
        <f t="shared" si="1124"/>
        <v>1050</v>
      </c>
      <c r="AI5833" s="8"/>
      <c r="AJ5833" s="447">
        <f>AJ5834</f>
        <v>250</v>
      </c>
      <c r="AK5833" s="71"/>
      <c r="AL5833" s="447">
        <f>AL5834</f>
        <v>1000</v>
      </c>
      <c r="AM5833" s="447"/>
      <c r="AN5833" s="447">
        <f>AN5834</f>
        <v>1000</v>
      </c>
      <c r="AO5833" s="447"/>
      <c r="AP5833" s="447">
        <f>AP5834</f>
        <v>1000</v>
      </c>
      <c r="AQ5833" s="447"/>
    </row>
    <row r="5834" spans="2:43" ht="21" customHeight="1" x14ac:dyDescent="0.25">
      <c r="B5834" s="4"/>
      <c r="C5834" s="117"/>
      <c r="D5834" s="117"/>
      <c r="E5834" s="117"/>
      <c r="F5834" s="48"/>
      <c r="G5834" s="11"/>
      <c r="H5834" s="117"/>
      <c r="I5834" s="124"/>
      <c r="J5834" s="124"/>
      <c r="K5834" s="144"/>
      <c r="L5834" s="11"/>
      <c r="M5834" s="143"/>
      <c r="N5834" s="42"/>
      <c r="O5834" s="128"/>
      <c r="P5834" s="130"/>
      <c r="Q5834" s="131"/>
      <c r="R5834" s="72" t="s">
        <v>0</v>
      </c>
      <c r="S5834" s="181"/>
      <c r="T5834" s="73" t="s">
        <v>53</v>
      </c>
      <c r="V5834" s="497">
        <v>3000</v>
      </c>
      <c r="X5834" s="697">
        <v>3000</v>
      </c>
      <c r="Z5834" s="697">
        <v>1000</v>
      </c>
      <c r="AB5834" s="74">
        <v>1000</v>
      </c>
      <c r="AD5834" s="696">
        <v>1050</v>
      </c>
      <c r="AF5834" s="696">
        <v>0</v>
      </c>
      <c r="AH5834" s="696">
        <f t="shared" si="1124"/>
        <v>1050</v>
      </c>
      <c r="AI5834" s="446"/>
      <c r="AJ5834" s="74">
        <f t="shared" ref="AJ5834" si="1130">CEILING(AB5834*25/100,10)</f>
        <v>250</v>
      </c>
      <c r="AK5834" s="8"/>
      <c r="AL5834" s="74">
        <v>1000</v>
      </c>
      <c r="AM5834" s="74"/>
      <c r="AN5834" s="74">
        <v>1000</v>
      </c>
      <c r="AO5834" s="696"/>
      <c r="AP5834" s="74">
        <v>1000</v>
      </c>
      <c r="AQ5834" s="696"/>
    </row>
    <row r="5835" spans="2:43" ht="18" hidden="1" customHeight="1" x14ac:dyDescent="0.2">
      <c r="B5835" s="4"/>
      <c r="C5835" s="117"/>
      <c r="D5835" s="117"/>
      <c r="E5835" s="117"/>
      <c r="F5835" s="48"/>
      <c r="G5835" s="11"/>
      <c r="H5835" s="117"/>
      <c r="I5835" s="124"/>
      <c r="J5835" s="124"/>
      <c r="K5835" s="144"/>
      <c r="L5835" s="11"/>
      <c r="M5835" s="143"/>
      <c r="N5835" s="42"/>
      <c r="O5835" s="128"/>
      <c r="P5835" s="129">
        <v>8</v>
      </c>
      <c r="Q5835" s="129"/>
      <c r="R5835" s="64"/>
      <c r="S5835" s="234"/>
      <c r="T5835" s="65" t="s">
        <v>338</v>
      </c>
      <c r="U5835" s="155"/>
      <c r="V5835" s="66">
        <f>V5836</f>
        <v>0</v>
      </c>
      <c r="X5835" s="66">
        <f>X5836</f>
        <v>0</v>
      </c>
      <c r="Z5835" s="66">
        <f>Z5836</f>
        <v>0</v>
      </c>
      <c r="AB5835" s="66">
        <f>AB5836</f>
        <v>0</v>
      </c>
      <c r="AD5835" s="66" t="e">
        <f>#REF!</f>
        <v>#REF!</v>
      </c>
      <c r="AF5835" s="66">
        <f>AF5836</f>
        <v>0</v>
      </c>
      <c r="AH5835" s="66" t="e">
        <f t="shared" si="1124"/>
        <v>#REF!</v>
      </c>
      <c r="AI5835" s="8"/>
      <c r="AJ5835" s="66">
        <f>AJ5836</f>
        <v>0</v>
      </c>
      <c r="AK5835" s="67"/>
      <c r="AL5835" s="66">
        <f t="shared" ref="AL5835:AP5836" si="1131">AL5836</f>
        <v>0</v>
      </c>
      <c r="AM5835" s="66"/>
      <c r="AN5835" s="66">
        <f t="shared" si="1131"/>
        <v>0</v>
      </c>
      <c r="AO5835" s="66"/>
      <c r="AP5835" s="66">
        <f t="shared" si="1131"/>
        <v>0</v>
      </c>
      <c r="AQ5835" s="66"/>
    </row>
    <row r="5836" spans="2:43" ht="18" hidden="1" customHeight="1" x14ac:dyDescent="0.2">
      <c r="B5836" s="4"/>
      <c r="C5836" s="117"/>
      <c r="D5836" s="117"/>
      <c r="E5836" s="117"/>
      <c r="F5836" s="48"/>
      <c r="G5836" s="11"/>
      <c r="H5836" s="117"/>
      <c r="I5836" s="124"/>
      <c r="J5836" s="124"/>
      <c r="K5836" s="144"/>
      <c r="L5836" s="11"/>
      <c r="M5836" s="143"/>
      <c r="N5836" s="42"/>
      <c r="O5836" s="128"/>
      <c r="P5836" s="130"/>
      <c r="Q5836" s="131">
        <v>1</v>
      </c>
      <c r="R5836" s="68"/>
      <c r="S5836" s="35"/>
      <c r="T5836" s="69" t="s">
        <v>87</v>
      </c>
      <c r="U5836" s="92"/>
      <c r="V5836" s="70">
        <f>V5837</f>
        <v>0</v>
      </c>
      <c r="X5836" s="447">
        <f>X5837</f>
        <v>0</v>
      </c>
      <c r="Z5836" s="447">
        <f>Z5837</f>
        <v>0</v>
      </c>
      <c r="AB5836" s="447">
        <f>AB5837</f>
        <v>0</v>
      </c>
      <c r="AD5836" s="447" t="e">
        <f>#REF!</f>
        <v>#REF!</v>
      </c>
      <c r="AF5836" s="447">
        <f>AF5837</f>
        <v>0</v>
      </c>
      <c r="AH5836" s="447" t="e">
        <f t="shared" si="1124"/>
        <v>#REF!</v>
      </c>
      <c r="AI5836" s="67"/>
      <c r="AJ5836" s="447">
        <f>AJ5837</f>
        <v>0</v>
      </c>
      <c r="AK5836" s="71"/>
      <c r="AL5836" s="447">
        <f t="shared" si="1131"/>
        <v>0</v>
      </c>
      <c r="AM5836" s="447"/>
      <c r="AN5836" s="447">
        <f t="shared" si="1131"/>
        <v>0</v>
      </c>
      <c r="AO5836" s="447"/>
      <c r="AP5836" s="447">
        <f t="shared" si="1131"/>
        <v>0</v>
      </c>
      <c r="AQ5836" s="447"/>
    </row>
    <row r="5837" spans="2:43" ht="18" hidden="1" customHeight="1" x14ac:dyDescent="0.2">
      <c r="B5837" s="4"/>
      <c r="C5837" s="117"/>
      <c r="D5837" s="117"/>
      <c r="E5837" s="117"/>
      <c r="F5837" s="48"/>
      <c r="G5837" s="11"/>
      <c r="H5837" s="117"/>
      <c r="I5837" s="124"/>
      <c r="J5837" s="124"/>
      <c r="K5837" s="144"/>
      <c r="L5837" s="11"/>
      <c r="M5837" s="143"/>
      <c r="N5837" s="42"/>
      <c r="O5837" s="128"/>
      <c r="P5837" s="130"/>
      <c r="Q5837" s="130"/>
      <c r="R5837" s="72" t="s">
        <v>0</v>
      </c>
      <c r="S5837" s="181"/>
      <c r="T5837" s="73" t="s">
        <v>282</v>
      </c>
      <c r="V5837" s="74">
        <v>0</v>
      </c>
      <c r="X5837" s="74">
        <v>0</v>
      </c>
      <c r="Z5837" s="74">
        <v>0</v>
      </c>
      <c r="AB5837" s="74">
        <v>0</v>
      </c>
      <c r="AD5837" s="74">
        <v>0</v>
      </c>
      <c r="AF5837" s="74">
        <v>0</v>
      </c>
      <c r="AH5837" s="74">
        <f t="shared" si="1124"/>
        <v>0</v>
      </c>
      <c r="AI5837" s="446"/>
      <c r="AJ5837" s="74">
        <v>0</v>
      </c>
      <c r="AK5837" s="8"/>
      <c r="AL5837" s="74">
        <v>0</v>
      </c>
      <c r="AM5837" s="74"/>
      <c r="AN5837" s="74">
        <v>0</v>
      </c>
      <c r="AO5837" s="74"/>
      <c r="AP5837" s="74">
        <v>0</v>
      </c>
      <c r="AQ5837" s="74"/>
    </row>
    <row r="5838" spans="2:43" ht="18" hidden="1" customHeight="1" x14ac:dyDescent="0.2">
      <c r="B5838" s="4"/>
      <c r="C5838" s="117"/>
      <c r="D5838" s="117"/>
      <c r="E5838" s="117"/>
      <c r="F5838" s="48"/>
      <c r="G5838" s="11"/>
      <c r="H5838" s="117"/>
      <c r="I5838" s="124"/>
      <c r="J5838" s="124"/>
      <c r="K5838" s="144"/>
      <c r="L5838" s="11"/>
      <c r="M5838" s="143"/>
      <c r="N5838" s="42"/>
      <c r="O5838" s="128"/>
      <c r="P5838" s="129">
        <v>9</v>
      </c>
      <c r="Q5838" s="129"/>
      <c r="R5838" s="64"/>
      <c r="S5838" s="234"/>
      <c r="T5838" s="65" t="s">
        <v>217</v>
      </c>
      <c r="U5838" s="155"/>
      <c r="V5838" s="66">
        <f>V5839+V5841</f>
        <v>0</v>
      </c>
      <c r="X5838" s="66">
        <f>X5839+X5841</f>
        <v>0</v>
      </c>
      <c r="Z5838" s="66">
        <f>Z5839+Z5841</f>
        <v>0</v>
      </c>
      <c r="AB5838" s="66">
        <f>AB5839+AB5841</f>
        <v>0</v>
      </c>
      <c r="AD5838" s="66">
        <f>AD5839+AD5841</f>
        <v>0</v>
      </c>
      <c r="AF5838" s="66">
        <f>AF5839+AF5841</f>
        <v>0</v>
      </c>
      <c r="AH5838" s="66">
        <f t="shared" si="1124"/>
        <v>0</v>
      </c>
      <c r="AI5838" s="8"/>
      <c r="AJ5838" s="66">
        <f>AJ5839+AJ5841</f>
        <v>0</v>
      </c>
      <c r="AK5838" s="67"/>
      <c r="AL5838" s="66">
        <f>AL5839+AL5841</f>
        <v>0</v>
      </c>
      <c r="AM5838" s="66"/>
      <c r="AN5838" s="66">
        <f>AN5839+AN5841</f>
        <v>0</v>
      </c>
      <c r="AO5838" s="66"/>
      <c r="AP5838" s="66">
        <f>AP5839+AP5841</f>
        <v>0</v>
      </c>
      <c r="AQ5838" s="66"/>
    </row>
    <row r="5839" spans="2:43" ht="18" hidden="1" customHeight="1" x14ac:dyDescent="0.2">
      <c r="B5839" s="4"/>
      <c r="C5839" s="117"/>
      <c r="D5839" s="117"/>
      <c r="E5839" s="117"/>
      <c r="F5839" s="48"/>
      <c r="G5839" s="11"/>
      <c r="H5839" s="117"/>
      <c r="I5839" s="124"/>
      <c r="J5839" s="124"/>
      <c r="K5839" s="144"/>
      <c r="L5839" s="11"/>
      <c r="M5839" s="143"/>
      <c r="N5839" s="42"/>
      <c r="O5839" s="128"/>
      <c r="P5839" s="130"/>
      <c r="Q5839" s="131">
        <v>1</v>
      </c>
      <c r="R5839" s="68"/>
      <c r="S5839" s="35"/>
      <c r="T5839" s="69" t="s">
        <v>231</v>
      </c>
      <c r="U5839" s="92"/>
      <c r="V5839" s="70">
        <f>V5840</f>
        <v>0</v>
      </c>
      <c r="X5839" s="447">
        <f>X5840</f>
        <v>0</v>
      </c>
      <c r="Z5839" s="447">
        <f>Z5840</f>
        <v>0</v>
      </c>
      <c r="AB5839" s="447">
        <f>AB5840</f>
        <v>0</v>
      </c>
      <c r="AD5839" s="447">
        <f>AD5840</f>
        <v>0</v>
      </c>
      <c r="AF5839" s="447">
        <f>AF5840</f>
        <v>0</v>
      </c>
      <c r="AH5839" s="447">
        <f t="shared" si="1124"/>
        <v>0</v>
      </c>
      <c r="AI5839" s="67"/>
      <c r="AJ5839" s="447">
        <f>AJ5840</f>
        <v>0</v>
      </c>
      <c r="AK5839" s="71"/>
      <c r="AL5839" s="447">
        <f>AL5840</f>
        <v>0</v>
      </c>
      <c r="AM5839" s="447"/>
      <c r="AN5839" s="447">
        <f>AN5840</f>
        <v>0</v>
      </c>
      <c r="AO5839" s="447"/>
      <c r="AP5839" s="447">
        <f>AP5840</f>
        <v>0</v>
      </c>
      <c r="AQ5839" s="447"/>
    </row>
    <row r="5840" spans="2:43" ht="18" hidden="1" customHeight="1" x14ac:dyDescent="0.2">
      <c r="B5840" s="4"/>
      <c r="C5840" s="117"/>
      <c r="D5840" s="117"/>
      <c r="E5840" s="117"/>
      <c r="F5840" s="48"/>
      <c r="G5840" s="11"/>
      <c r="H5840" s="117"/>
      <c r="I5840" s="124"/>
      <c r="J5840" s="124"/>
      <c r="K5840" s="144"/>
      <c r="L5840" s="11"/>
      <c r="M5840" s="143"/>
      <c r="N5840" s="42"/>
      <c r="O5840" s="128"/>
      <c r="P5840" s="130"/>
      <c r="Q5840" s="131"/>
      <c r="R5840" s="72" t="s">
        <v>3</v>
      </c>
      <c r="S5840" s="181"/>
      <c r="T5840" s="73" t="s">
        <v>231</v>
      </c>
      <c r="V5840" s="74">
        <v>0</v>
      </c>
      <c r="X5840" s="74">
        <v>0</v>
      </c>
      <c r="Z5840" s="74">
        <v>0</v>
      </c>
      <c r="AB5840" s="74">
        <v>0</v>
      </c>
      <c r="AD5840" s="74">
        <v>0</v>
      </c>
      <c r="AF5840" s="74">
        <v>0</v>
      </c>
      <c r="AH5840" s="74">
        <f t="shared" si="1124"/>
        <v>0</v>
      </c>
      <c r="AI5840" s="446"/>
      <c r="AJ5840" s="74">
        <v>0</v>
      </c>
      <c r="AK5840" s="8"/>
      <c r="AL5840" s="74">
        <v>0</v>
      </c>
      <c r="AM5840" s="74"/>
      <c r="AN5840" s="74">
        <v>0</v>
      </c>
      <c r="AO5840" s="74"/>
      <c r="AP5840" s="74">
        <v>0</v>
      </c>
      <c r="AQ5840" s="74"/>
    </row>
    <row r="5841" spans="2:43" ht="18" hidden="1" customHeight="1" x14ac:dyDescent="0.2">
      <c r="B5841" s="4"/>
      <c r="C5841" s="117"/>
      <c r="D5841" s="117"/>
      <c r="E5841" s="117"/>
      <c r="F5841" s="48"/>
      <c r="G5841" s="11"/>
      <c r="H5841" s="117"/>
      <c r="I5841" s="124"/>
      <c r="J5841" s="124"/>
      <c r="K5841" s="144"/>
      <c r="L5841" s="11"/>
      <c r="M5841" s="143"/>
      <c r="N5841" s="42"/>
      <c r="O5841" s="128"/>
      <c r="P5841" s="130"/>
      <c r="Q5841" s="131">
        <v>2</v>
      </c>
      <c r="R5841" s="68"/>
      <c r="S5841" s="35"/>
      <c r="T5841" s="69" t="s">
        <v>232</v>
      </c>
      <c r="U5841" s="92"/>
      <c r="V5841" s="70">
        <f>V5842</f>
        <v>0</v>
      </c>
      <c r="X5841" s="447">
        <f>X5842</f>
        <v>0</v>
      </c>
      <c r="Z5841" s="447">
        <f>Z5842</f>
        <v>0</v>
      </c>
      <c r="AB5841" s="447">
        <f>AB5842</f>
        <v>0</v>
      </c>
      <c r="AD5841" s="447">
        <f>AD5842</f>
        <v>0</v>
      </c>
      <c r="AF5841" s="447">
        <f>AF5842</f>
        <v>0</v>
      </c>
      <c r="AH5841" s="447">
        <f t="shared" si="1124"/>
        <v>0</v>
      </c>
      <c r="AI5841" s="8"/>
      <c r="AJ5841" s="447">
        <f>AJ5842</f>
        <v>0</v>
      </c>
      <c r="AK5841" s="71"/>
      <c r="AL5841" s="447">
        <f>AL5842</f>
        <v>0</v>
      </c>
      <c r="AM5841" s="447"/>
      <c r="AN5841" s="447">
        <f>AN5842</f>
        <v>0</v>
      </c>
      <c r="AO5841" s="447"/>
      <c r="AP5841" s="447">
        <f>AP5842</f>
        <v>0</v>
      </c>
      <c r="AQ5841" s="447"/>
    </row>
    <row r="5842" spans="2:43" ht="18" hidden="1" customHeight="1" x14ac:dyDescent="0.2">
      <c r="B5842" s="4"/>
      <c r="C5842" s="117"/>
      <c r="D5842" s="117"/>
      <c r="E5842" s="117"/>
      <c r="F5842" s="48"/>
      <c r="G5842" s="11"/>
      <c r="H5842" s="117"/>
      <c r="I5842" s="124"/>
      <c r="J5842" s="124"/>
      <c r="K5842" s="144"/>
      <c r="L5842" s="11"/>
      <c r="M5842" s="143"/>
      <c r="N5842" s="42"/>
      <c r="O5842" s="128"/>
      <c r="P5842" s="130"/>
      <c r="Q5842" s="131"/>
      <c r="R5842" s="72" t="s">
        <v>3</v>
      </c>
      <c r="S5842" s="181"/>
      <c r="T5842" s="77" t="s">
        <v>232</v>
      </c>
      <c r="U5842" s="141"/>
      <c r="V5842" s="74">
        <v>0</v>
      </c>
      <c r="X5842" s="74">
        <v>0</v>
      </c>
      <c r="Z5842" s="74">
        <v>0</v>
      </c>
      <c r="AB5842" s="74">
        <v>0</v>
      </c>
      <c r="AD5842" s="74">
        <v>0</v>
      </c>
      <c r="AF5842" s="74">
        <v>0</v>
      </c>
      <c r="AH5842" s="74">
        <f t="shared" si="1124"/>
        <v>0</v>
      </c>
      <c r="AI5842" s="446"/>
      <c r="AJ5842" s="74">
        <v>0</v>
      </c>
      <c r="AK5842" s="8"/>
      <c r="AL5842" s="74">
        <v>0</v>
      </c>
      <c r="AM5842" s="74"/>
      <c r="AN5842" s="74">
        <v>0</v>
      </c>
      <c r="AO5842" s="74"/>
      <c r="AP5842" s="74">
        <v>0</v>
      </c>
      <c r="AQ5842" s="74"/>
    </row>
    <row r="5843" spans="2:43" ht="18" hidden="1" customHeight="1" x14ac:dyDescent="0.2">
      <c r="B5843" s="4"/>
      <c r="C5843" s="117"/>
      <c r="D5843" s="117"/>
      <c r="E5843" s="117"/>
      <c r="F5843" s="48"/>
      <c r="G5843" s="11"/>
      <c r="H5843" s="117"/>
      <c r="I5843" s="124"/>
      <c r="J5843" s="124"/>
      <c r="K5843" s="144"/>
      <c r="L5843" s="11"/>
      <c r="M5843" s="143"/>
      <c r="N5843" s="42"/>
      <c r="O5843" s="133" t="s">
        <v>55</v>
      </c>
      <c r="P5843" s="134"/>
      <c r="Q5843" s="134"/>
      <c r="R5843" s="79"/>
      <c r="S5843" s="252"/>
      <c r="T5843" s="80" t="s">
        <v>29</v>
      </c>
      <c r="U5843" s="242"/>
      <c r="V5843" s="88">
        <f>V5844</f>
        <v>0</v>
      </c>
      <c r="X5843" s="88">
        <f>X5844</f>
        <v>0</v>
      </c>
      <c r="Z5843" s="88">
        <f>Z5844</f>
        <v>0</v>
      </c>
      <c r="AB5843" s="88">
        <f>AB5844</f>
        <v>0</v>
      </c>
      <c r="AD5843" s="88" t="e">
        <f>#REF!</f>
        <v>#REF!</v>
      </c>
      <c r="AF5843" s="88">
        <f>AF5844</f>
        <v>0</v>
      </c>
      <c r="AH5843" s="88" t="e">
        <f t="shared" si="1124"/>
        <v>#REF!</v>
      </c>
      <c r="AI5843" s="8"/>
      <c r="AJ5843" s="88">
        <f>AJ5844</f>
        <v>0</v>
      </c>
      <c r="AK5843" s="89"/>
      <c r="AL5843" s="88">
        <f t="shared" ref="AL5843:AP5845" si="1132">AL5844</f>
        <v>0</v>
      </c>
      <c r="AM5843" s="88"/>
      <c r="AN5843" s="88">
        <f t="shared" si="1132"/>
        <v>0</v>
      </c>
      <c r="AO5843" s="88"/>
      <c r="AP5843" s="88">
        <f t="shared" si="1132"/>
        <v>0</v>
      </c>
      <c r="AQ5843" s="88"/>
    </row>
    <row r="5844" spans="2:43" ht="18" hidden="1" customHeight="1" x14ac:dyDescent="0.2">
      <c r="B5844" s="4"/>
      <c r="C5844" s="117"/>
      <c r="D5844" s="117"/>
      <c r="E5844" s="117"/>
      <c r="F5844" s="48"/>
      <c r="G5844" s="11"/>
      <c r="H5844" s="117"/>
      <c r="I5844" s="124"/>
      <c r="J5844" s="124"/>
      <c r="K5844" s="144"/>
      <c r="L5844" s="11"/>
      <c r="M5844" s="143"/>
      <c r="N5844" s="42"/>
      <c r="O5844" s="128"/>
      <c r="P5844" s="129">
        <v>3</v>
      </c>
      <c r="Q5844" s="129"/>
      <c r="R5844" s="64"/>
      <c r="S5844" s="234"/>
      <c r="T5844" s="65" t="s">
        <v>54</v>
      </c>
      <c r="U5844" s="155"/>
      <c r="V5844" s="66">
        <f>V5845</f>
        <v>0</v>
      </c>
      <c r="X5844" s="66">
        <f>X5845</f>
        <v>0</v>
      </c>
      <c r="Z5844" s="66">
        <f>Z5845</f>
        <v>0</v>
      </c>
      <c r="AB5844" s="66">
        <f>AB5845</f>
        <v>0</v>
      </c>
      <c r="AD5844" s="66" t="e">
        <f>#REF!</f>
        <v>#REF!</v>
      </c>
      <c r="AF5844" s="66">
        <f>AF5845</f>
        <v>0</v>
      </c>
      <c r="AH5844" s="66" t="e">
        <f t="shared" ref="AH5844:AH5907" si="1133">AD5844+AF5844</f>
        <v>#REF!</v>
      </c>
      <c r="AI5844" s="89"/>
      <c r="AJ5844" s="66">
        <f>AJ5845</f>
        <v>0</v>
      </c>
      <c r="AK5844" s="67"/>
      <c r="AL5844" s="66">
        <f t="shared" si="1132"/>
        <v>0</v>
      </c>
      <c r="AM5844" s="66"/>
      <c r="AN5844" s="66">
        <f t="shared" si="1132"/>
        <v>0</v>
      </c>
      <c r="AO5844" s="66"/>
      <c r="AP5844" s="66">
        <f t="shared" si="1132"/>
        <v>0</v>
      </c>
      <c r="AQ5844" s="66"/>
    </row>
    <row r="5845" spans="2:43" ht="18" hidden="1" customHeight="1" x14ac:dyDescent="0.2">
      <c r="B5845" s="4"/>
      <c r="C5845" s="117"/>
      <c r="D5845" s="117"/>
      <c r="E5845" s="117"/>
      <c r="F5845" s="48"/>
      <c r="G5845" s="11"/>
      <c r="H5845" s="117"/>
      <c r="I5845" s="124"/>
      <c r="J5845" s="124"/>
      <c r="K5845" s="144"/>
      <c r="L5845" s="11"/>
      <c r="M5845" s="143"/>
      <c r="N5845" s="42"/>
      <c r="O5845" s="128"/>
      <c r="P5845" s="130"/>
      <c r="Q5845" s="131">
        <v>1</v>
      </c>
      <c r="R5845" s="68"/>
      <c r="S5845" s="35"/>
      <c r="T5845" s="69" t="s">
        <v>69</v>
      </c>
      <c r="U5845" s="92"/>
      <c r="V5845" s="70">
        <f>V5846</f>
        <v>0</v>
      </c>
      <c r="X5845" s="447">
        <f>X5846</f>
        <v>0</v>
      </c>
      <c r="Z5845" s="447">
        <f>Z5846</f>
        <v>0</v>
      </c>
      <c r="AB5845" s="447">
        <f>AB5846</f>
        <v>0</v>
      </c>
      <c r="AD5845" s="447" t="e">
        <f>#REF!</f>
        <v>#REF!</v>
      </c>
      <c r="AF5845" s="447">
        <f>AF5846</f>
        <v>0</v>
      </c>
      <c r="AH5845" s="447" t="e">
        <f t="shared" si="1133"/>
        <v>#REF!</v>
      </c>
      <c r="AI5845" s="67"/>
      <c r="AJ5845" s="447">
        <f>AJ5846</f>
        <v>0</v>
      </c>
      <c r="AK5845" s="71"/>
      <c r="AL5845" s="447">
        <f t="shared" si="1132"/>
        <v>0</v>
      </c>
      <c r="AM5845" s="447"/>
      <c r="AN5845" s="447">
        <f t="shared" si="1132"/>
        <v>0</v>
      </c>
      <c r="AO5845" s="447"/>
      <c r="AP5845" s="447">
        <f t="shared" si="1132"/>
        <v>0</v>
      </c>
      <c r="AQ5845" s="447"/>
    </row>
    <row r="5846" spans="2:43" ht="18" hidden="1" customHeight="1" x14ac:dyDescent="0.2">
      <c r="B5846" s="4"/>
      <c r="C5846" s="117"/>
      <c r="D5846" s="117"/>
      <c r="E5846" s="117"/>
      <c r="F5846" s="48"/>
      <c r="G5846" s="11"/>
      <c r="H5846" s="117"/>
      <c r="I5846" s="124"/>
      <c r="J5846" s="124"/>
      <c r="K5846" s="144"/>
      <c r="L5846" s="11"/>
      <c r="M5846" s="143"/>
      <c r="N5846" s="42"/>
      <c r="O5846" s="128"/>
      <c r="P5846" s="130"/>
      <c r="Q5846" s="130"/>
      <c r="R5846" s="72" t="s">
        <v>55</v>
      </c>
      <c r="S5846" s="181"/>
      <c r="T5846" s="73" t="s">
        <v>193</v>
      </c>
      <c r="V5846" s="74">
        <v>0</v>
      </c>
      <c r="X5846" s="74">
        <v>0</v>
      </c>
      <c r="Z5846" s="74">
        <v>0</v>
      </c>
      <c r="AB5846" s="74">
        <v>0</v>
      </c>
      <c r="AD5846" s="74">
        <v>0</v>
      </c>
      <c r="AF5846" s="74">
        <v>0</v>
      </c>
      <c r="AH5846" s="74">
        <f t="shared" si="1133"/>
        <v>0</v>
      </c>
      <c r="AI5846" s="446"/>
      <c r="AJ5846" s="74">
        <v>0</v>
      </c>
      <c r="AK5846" s="8"/>
      <c r="AL5846" s="74">
        <v>0</v>
      </c>
      <c r="AM5846" s="74"/>
      <c r="AN5846" s="74">
        <v>0</v>
      </c>
      <c r="AO5846" s="74"/>
      <c r="AP5846" s="74">
        <v>0</v>
      </c>
      <c r="AQ5846" s="74"/>
    </row>
    <row r="5847" spans="2:43" ht="18" customHeight="1" x14ac:dyDescent="0.2">
      <c r="B5847" s="4"/>
      <c r="C5847" s="117"/>
      <c r="D5847" s="117"/>
      <c r="E5847" s="117"/>
      <c r="F5847" s="48"/>
      <c r="G5847" s="11"/>
      <c r="H5847" s="117"/>
      <c r="I5847" s="124"/>
      <c r="J5847" s="124"/>
      <c r="K5847" s="144"/>
      <c r="L5847" s="11"/>
      <c r="M5847" s="143"/>
      <c r="N5847" s="42"/>
      <c r="O5847" s="128"/>
      <c r="P5847" s="130"/>
      <c r="Q5847" s="130"/>
      <c r="R5847" s="72"/>
      <c r="S5847" s="181"/>
      <c r="T5847" s="73"/>
      <c r="V5847" s="74"/>
      <c r="X5847" s="74"/>
      <c r="Z5847" s="74"/>
      <c r="AB5847" s="74"/>
      <c r="AD5847" s="74"/>
      <c r="AF5847" s="74"/>
      <c r="AH5847" s="74">
        <f t="shared" si="1133"/>
        <v>0</v>
      </c>
      <c r="AI5847" s="8"/>
      <c r="AJ5847" s="74"/>
      <c r="AK5847" s="8"/>
      <c r="AL5847" s="74"/>
      <c r="AM5847" s="74"/>
      <c r="AN5847" s="74"/>
      <c r="AO5847" s="74"/>
      <c r="AP5847" s="74"/>
      <c r="AQ5847" s="74"/>
    </row>
    <row r="5848" spans="2:43" ht="18" customHeight="1" x14ac:dyDescent="0.2">
      <c r="B5848" s="4"/>
      <c r="C5848" s="117"/>
      <c r="D5848" s="117"/>
      <c r="E5848" s="117"/>
      <c r="F5848" s="48"/>
      <c r="G5848" s="11"/>
      <c r="H5848" s="132"/>
      <c r="I5848" s="121"/>
      <c r="J5848" s="121">
        <v>1</v>
      </c>
      <c r="K5848" s="164"/>
      <c r="L5848" s="277"/>
      <c r="M5848" s="163"/>
      <c r="N5848" s="261"/>
      <c r="O5848" s="122"/>
      <c r="P5848" s="123"/>
      <c r="Q5848" s="123"/>
      <c r="R5848" s="49"/>
      <c r="S5848" s="18"/>
      <c r="T5848" s="50" t="s">
        <v>189</v>
      </c>
      <c r="U5848" s="76"/>
      <c r="V5848" s="51">
        <f>V5849+V5886</f>
        <v>0</v>
      </c>
      <c r="X5848" s="51">
        <f>X5849+X5886</f>
        <v>883500</v>
      </c>
      <c r="Z5848" s="51">
        <f>Z5849+Z5886+Z5923</f>
        <v>924400</v>
      </c>
      <c r="AB5848" s="51">
        <f>AB5849+AB5886+AB5923</f>
        <v>955800</v>
      </c>
      <c r="AD5848" s="51" t="e">
        <f t="shared" ref="AD5848:AO5848" si="1134">AD5849+AD5886+AD5923</f>
        <v>#REF!</v>
      </c>
      <c r="AE5848" s="51">
        <f t="shared" si="1134"/>
        <v>0</v>
      </c>
      <c r="AF5848" s="51">
        <f t="shared" si="1134"/>
        <v>1429600</v>
      </c>
      <c r="AG5848" s="51">
        <f t="shared" si="1134"/>
        <v>0</v>
      </c>
      <c r="AH5848" s="51" t="e">
        <f t="shared" si="1133"/>
        <v>#REF!</v>
      </c>
      <c r="AI5848" s="8"/>
      <c r="AJ5848" s="51">
        <f t="shared" ref="AJ5848" si="1135">AJ5849+AJ5886+AJ5923</f>
        <v>310020</v>
      </c>
      <c r="AK5848" s="51">
        <f t="shared" ref="AK5848" si="1136">AK5849+AK5886+AK5923</f>
        <v>0</v>
      </c>
      <c r="AL5848" s="51">
        <f t="shared" si="1134"/>
        <v>1241500</v>
      </c>
      <c r="AM5848" s="51"/>
      <c r="AN5848" s="51">
        <f t="shared" si="1134"/>
        <v>1358000</v>
      </c>
      <c r="AO5848" s="51">
        <f t="shared" si="1134"/>
        <v>0</v>
      </c>
      <c r="AP5848" s="51">
        <f t="shared" ref="AP5848:AQ5848" si="1137">AP5849+AP5886+AP5923</f>
        <v>1358000</v>
      </c>
      <c r="AQ5848" s="51">
        <f t="shared" si="1137"/>
        <v>0</v>
      </c>
    </row>
    <row r="5849" spans="2:43" ht="18" hidden="1" customHeight="1" x14ac:dyDescent="0.2">
      <c r="B5849" s="4"/>
      <c r="C5849" s="117"/>
      <c r="D5849" s="117"/>
      <c r="E5849" s="117"/>
      <c r="F5849" s="48"/>
      <c r="G5849" s="11"/>
      <c r="H5849" s="132"/>
      <c r="I5849" s="121"/>
      <c r="J5849" s="121"/>
      <c r="K5849" s="164">
        <v>7</v>
      </c>
      <c r="L5849" s="277"/>
      <c r="M5849" s="163"/>
      <c r="N5849" s="261"/>
      <c r="O5849" s="122"/>
      <c r="P5849" s="123"/>
      <c r="Q5849" s="123"/>
      <c r="R5849" s="49"/>
      <c r="S5849" s="18"/>
      <c r="T5849" s="50" t="s">
        <v>417</v>
      </c>
      <c r="U5849" s="76"/>
      <c r="V5849" s="51">
        <f>V5850</f>
        <v>0</v>
      </c>
      <c r="X5849" s="51">
        <f>X5850</f>
        <v>0</v>
      </c>
      <c r="Z5849" s="51">
        <f>Z5850</f>
        <v>0</v>
      </c>
      <c r="AB5849" s="51">
        <f>AB5850</f>
        <v>0</v>
      </c>
      <c r="AD5849" s="51" t="e">
        <f>AD5850</f>
        <v>#REF!</v>
      </c>
      <c r="AF5849" s="51">
        <f>AF5850</f>
        <v>0</v>
      </c>
      <c r="AH5849" s="51" t="e">
        <f t="shared" si="1133"/>
        <v>#REF!</v>
      </c>
      <c r="AI5849" s="51">
        <f t="shared" ref="AI5849" si="1138">AI5850+AI5887+AI5924</f>
        <v>0</v>
      </c>
      <c r="AJ5849" s="51">
        <f>AJ5850</f>
        <v>0</v>
      </c>
      <c r="AK5849" s="5"/>
      <c r="AL5849" s="51">
        <f>AL5850</f>
        <v>0</v>
      </c>
      <c r="AM5849" s="51"/>
      <c r="AN5849" s="51">
        <f>AN5850</f>
        <v>0</v>
      </c>
      <c r="AO5849" s="51"/>
      <c r="AP5849" s="51">
        <f>AP5850</f>
        <v>0</v>
      </c>
      <c r="AQ5849" s="51"/>
    </row>
    <row r="5850" spans="2:43" ht="18" hidden="1" customHeight="1" x14ac:dyDescent="0.2">
      <c r="B5850" s="4"/>
      <c r="C5850" s="117"/>
      <c r="D5850" s="117"/>
      <c r="E5850" s="117"/>
      <c r="F5850" s="48"/>
      <c r="G5850" s="11"/>
      <c r="H5850" s="117"/>
      <c r="I5850" s="124"/>
      <c r="J5850" s="124"/>
      <c r="K5850" s="144"/>
      <c r="L5850" s="11"/>
      <c r="M5850" s="226">
        <v>2</v>
      </c>
      <c r="N5850" s="262"/>
      <c r="O5850" s="125"/>
      <c r="P5850" s="126"/>
      <c r="Q5850" s="126"/>
      <c r="R5850" s="60"/>
      <c r="S5850" s="249"/>
      <c r="T5850" s="61" t="s">
        <v>413</v>
      </c>
      <c r="U5850" s="241"/>
      <c r="V5850" s="62">
        <f>V5851+V5858+V5867</f>
        <v>0</v>
      </c>
      <c r="X5850" s="62">
        <f>X5851+X5858+X5867</f>
        <v>0</v>
      </c>
      <c r="Z5850" s="62">
        <f>Z5851+Z5858+Z5867</f>
        <v>0</v>
      </c>
      <c r="AB5850" s="62">
        <f>AB5851+AB5858+AB5867</f>
        <v>0</v>
      </c>
      <c r="AD5850" s="62" t="e">
        <f>AD5851+AD5858+AD5867</f>
        <v>#REF!</v>
      </c>
      <c r="AF5850" s="62">
        <f>AF5851+AF5858+AF5867</f>
        <v>0</v>
      </c>
      <c r="AH5850" s="62" t="e">
        <f t="shared" si="1133"/>
        <v>#REF!</v>
      </c>
      <c r="AI5850" s="5"/>
      <c r="AJ5850" s="62">
        <f>AJ5851+AJ5858+AJ5867</f>
        <v>0</v>
      </c>
      <c r="AK5850" s="63"/>
      <c r="AL5850" s="62">
        <f>AL5851+AL5858+AL5867</f>
        <v>0</v>
      </c>
      <c r="AM5850" s="62"/>
      <c r="AN5850" s="62">
        <f>AN5851+AN5858+AN5867</f>
        <v>0</v>
      </c>
      <c r="AO5850" s="62"/>
      <c r="AP5850" s="62">
        <f>AP5851+AP5858+AP5867</f>
        <v>0</v>
      </c>
      <c r="AQ5850" s="62"/>
    </row>
    <row r="5851" spans="2:43" ht="18" hidden="1" customHeight="1" x14ac:dyDescent="0.2">
      <c r="B5851" s="4"/>
      <c r="C5851" s="117"/>
      <c r="D5851" s="117"/>
      <c r="E5851" s="117"/>
      <c r="F5851" s="48"/>
      <c r="G5851" s="11"/>
      <c r="H5851" s="117"/>
      <c r="I5851" s="124"/>
      <c r="J5851" s="124"/>
      <c r="K5851" s="144"/>
      <c r="L5851" s="11"/>
      <c r="M5851" s="143"/>
      <c r="N5851" s="42"/>
      <c r="O5851" s="127" t="s">
        <v>3</v>
      </c>
      <c r="P5851" s="123"/>
      <c r="Q5851" s="123"/>
      <c r="R5851" s="49"/>
      <c r="S5851" s="18"/>
      <c r="T5851" s="50" t="s">
        <v>7</v>
      </c>
      <c r="U5851" s="76"/>
      <c r="V5851" s="51">
        <f>V5852+V5855</f>
        <v>0</v>
      </c>
      <c r="X5851" s="51">
        <f>X5852+X5855</f>
        <v>0</v>
      </c>
      <c r="Z5851" s="51">
        <f>Z5852+Z5855</f>
        <v>0</v>
      </c>
      <c r="AB5851" s="51">
        <f>AB5852+AB5855</f>
        <v>0</v>
      </c>
      <c r="AD5851" s="51">
        <f>AD5852+AD5855</f>
        <v>0</v>
      </c>
      <c r="AF5851" s="51">
        <f>AF5852+AF5855</f>
        <v>0</v>
      </c>
      <c r="AH5851" s="51">
        <f t="shared" si="1133"/>
        <v>0</v>
      </c>
      <c r="AI5851" s="63"/>
      <c r="AJ5851" s="51">
        <f>AJ5852+AJ5855</f>
        <v>0</v>
      </c>
      <c r="AK5851" s="5"/>
      <c r="AL5851" s="51">
        <f>AL5852+AL5855</f>
        <v>0</v>
      </c>
      <c r="AM5851" s="51"/>
      <c r="AN5851" s="51">
        <f>AN5852+AN5855</f>
        <v>0</v>
      </c>
      <c r="AO5851" s="51"/>
      <c r="AP5851" s="51">
        <f>AP5852+AP5855</f>
        <v>0</v>
      </c>
      <c r="AQ5851" s="51"/>
    </row>
    <row r="5852" spans="2:43" ht="18" hidden="1" customHeight="1" x14ac:dyDescent="0.2">
      <c r="B5852" s="4"/>
      <c r="C5852" s="117"/>
      <c r="D5852" s="117"/>
      <c r="E5852" s="117"/>
      <c r="F5852" s="48"/>
      <c r="G5852" s="11"/>
      <c r="H5852" s="117"/>
      <c r="I5852" s="124"/>
      <c r="J5852" s="124"/>
      <c r="K5852" s="144"/>
      <c r="L5852" s="11"/>
      <c r="M5852" s="143"/>
      <c r="N5852" s="42"/>
      <c r="O5852" s="128"/>
      <c r="P5852" s="129">
        <v>1</v>
      </c>
      <c r="Q5852" s="129"/>
      <c r="R5852" s="64"/>
      <c r="S5852" s="234"/>
      <c r="T5852" s="65" t="s">
        <v>8</v>
      </c>
      <c r="U5852" s="155"/>
      <c r="V5852" s="66">
        <f>V5853</f>
        <v>0</v>
      </c>
      <c r="X5852" s="66">
        <f>X5853</f>
        <v>0</v>
      </c>
      <c r="Z5852" s="66">
        <f>Z5853</f>
        <v>0</v>
      </c>
      <c r="AB5852" s="66">
        <f>AB5853</f>
        <v>0</v>
      </c>
      <c r="AD5852" s="66">
        <f>AD5853</f>
        <v>0</v>
      </c>
      <c r="AF5852" s="66">
        <f>AF5853</f>
        <v>0</v>
      </c>
      <c r="AH5852" s="66">
        <f t="shared" si="1133"/>
        <v>0</v>
      </c>
      <c r="AI5852" s="5"/>
      <c r="AJ5852" s="66">
        <f>AJ5853</f>
        <v>0</v>
      </c>
      <c r="AK5852" s="67"/>
      <c r="AL5852" s="66">
        <f t="shared" ref="AL5852:AP5853" si="1139">AL5853</f>
        <v>0</v>
      </c>
      <c r="AM5852" s="66"/>
      <c r="AN5852" s="66">
        <f t="shared" si="1139"/>
        <v>0</v>
      </c>
      <c r="AO5852" s="66"/>
      <c r="AP5852" s="66">
        <f t="shared" si="1139"/>
        <v>0</v>
      </c>
      <c r="AQ5852" s="66"/>
    </row>
    <row r="5853" spans="2:43" ht="18" hidden="1" customHeight="1" x14ac:dyDescent="0.2">
      <c r="B5853" s="4"/>
      <c r="C5853" s="117"/>
      <c r="D5853" s="117"/>
      <c r="E5853" s="117"/>
      <c r="F5853" s="48"/>
      <c r="G5853" s="11"/>
      <c r="H5853" s="117"/>
      <c r="I5853" s="124"/>
      <c r="J5853" s="124"/>
      <c r="K5853" s="144"/>
      <c r="L5853" s="11"/>
      <c r="M5853" s="143"/>
      <c r="N5853" s="42"/>
      <c r="O5853" s="128"/>
      <c r="P5853" s="130"/>
      <c r="Q5853" s="140" t="s">
        <v>173</v>
      </c>
      <c r="R5853" s="84"/>
      <c r="S5853" s="250"/>
      <c r="T5853" s="69" t="s">
        <v>204</v>
      </c>
      <c r="U5853" s="92"/>
      <c r="V5853" s="70">
        <f>V5854</f>
        <v>0</v>
      </c>
      <c r="X5853" s="447">
        <f>X5854</f>
        <v>0</v>
      </c>
      <c r="Z5853" s="447">
        <f>Z5854</f>
        <v>0</v>
      </c>
      <c r="AB5853" s="447">
        <f>AB5854</f>
        <v>0</v>
      </c>
      <c r="AD5853" s="447">
        <f>AD5854</f>
        <v>0</v>
      </c>
      <c r="AF5853" s="447">
        <f>AF5854</f>
        <v>0</v>
      </c>
      <c r="AH5853" s="447">
        <f t="shared" si="1133"/>
        <v>0</v>
      </c>
      <c r="AI5853" s="67"/>
      <c r="AJ5853" s="447">
        <f>AJ5854</f>
        <v>0</v>
      </c>
      <c r="AK5853" s="71"/>
      <c r="AL5853" s="447">
        <f t="shared" si="1139"/>
        <v>0</v>
      </c>
      <c r="AM5853" s="447"/>
      <c r="AN5853" s="447">
        <f t="shared" si="1139"/>
        <v>0</v>
      </c>
      <c r="AO5853" s="447"/>
      <c r="AP5853" s="447">
        <f t="shared" si="1139"/>
        <v>0</v>
      </c>
      <c r="AQ5853" s="447"/>
    </row>
    <row r="5854" spans="2:43" ht="18" hidden="1" customHeight="1" x14ac:dyDescent="0.2">
      <c r="B5854" s="4"/>
      <c r="C5854" s="117"/>
      <c r="D5854" s="117"/>
      <c r="E5854" s="117"/>
      <c r="F5854" s="48"/>
      <c r="G5854" s="11"/>
      <c r="H5854" s="117"/>
      <c r="I5854" s="124"/>
      <c r="J5854" s="124"/>
      <c r="K5854" s="144"/>
      <c r="L5854" s="11"/>
      <c r="M5854" s="143"/>
      <c r="N5854" s="42"/>
      <c r="O5854" s="128"/>
      <c r="P5854" s="130"/>
      <c r="Q5854" s="130"/>
      <c r="R5854" s="72" t="s">
        <v>3</v>
      </c>
      <c r="S5854" s="181"/>
      <c r="T5854" s="73" t="s">
        <v>204</v>
      </c>
      <c r="V5854" s="74">
        <v>0</v>
      </c>
      <c r="X5854" s="74">
        <v>0</v>
      </c>
      <c r="Z5854" s="74">
        <v>0</v>
      </c>
      <c r="AB5854" s="74">
        <v>0</v>
      </c>
      <c r="AD5854" s="74">
        <v>0</v>
      </c>
      <c r="AF5854" s="74">
        <v>0</v>
      </c>
      <c r="AH5854" s="74">
        <f t="shared" si="1133"/>
        <v>0</v>
      </c>
      <c r="AI5854" s="446"/>
      <c r="AJ5854" s="74">
        <v>0</v>
      </c>
      <c r="AK5854" s="8"/>
      <c r="AL5854" s="74">
        <v>0</v>
      </c>
      <c r="AM5854" s="74"/>
      <c r="AN5854" s="74">
        <v>0</v>
      </c>
      <c r="AO5854" s="74"/>
      <c r="AP5854" s="74">
        <v>0</v>
      </c>
      <c r="AQ5854" s="74"/>
    </row>
    <row r="5855" spans="2:43" ht="18" hidden="1" customHeight="1" x14ac:dyDescent="0.2">
      <c r="B5855" s="4"/>
      <c r="C5855" s="117"/>
      <c r="D5855" s="117"/>
      <c r="E5855" s="117"/>
      <c r="F5855" s="48"/>
      <c r="G5855" s="11"/>
      <c r="H5855" s="117"/>
      <c r="I5855" s="124"/>
      <c r="J5855" s="124"/>
      <c r="K5855" s="144"/>
      <c r="L5855" s="11"/>
      <c r="M5855" s="143"/>
      <c r="N5855" s="42"/>
      <c r="O5855" s="128"/>
      <c r="P5855" s="129">
        <v>4</v>
      </c>
      <c r="Q5855" s="129"/>
      <c r="R5855" s="64"/>
      <c r="S5855" s="234"/>
      <c r="T5855" s="65" t="s">
        <v>376</v>
      </c>
      <c r="U5855" s="155"/>
      <c r="V5855" s="66">
        <f>V5856</f>
        <v>0</v>
      </c>
      <c r="X5855" s="66">
        <f>X5856</f>
        <v>0</v>
      </c>
      <c r="Z5855" s="66">
        <f>Z5856</f>
        <v>0</v>
      </c>
      <c r="AB5855" s="66">
        <f>AB5856</f>
        <v>0</v>
      </c>
      <c r="AD5855" s="66">
        <f>AD5856</f>
        <v>0</v>
      </c>
      <c r="AF5855" s="66">
        <f>AF5856</f>
        <v>0</v>
      </c>
      <c r="AH5855" s="66">
        <f t="shared" si="1133"/>
        <v>0</v>
      </c>
      <c r="AI5855" s="8"/>
      <c r="AJ5855" s="66">
        <f>AJ5856</f>
        <v>0</v>
      </c>
      <c r="AK5855" s="67"/>
      <c r="AL5855" s="66">
        <f t="shared" ref="AL5855:AP5856" si="1140">AL5856</f>
        <v>0</v>
      </c>
      <c r="AM5855" s="66"/>
      <c r="AN5855" s="66">
        <f t="shared" si="1140"/>
        <v>0</v>
      </c>
      <c r="AO5855" s="66"/>
      <c r="AP5855" s="66">
        <f t="shared" si="1140"/>
        <v>0</v>
      </c>
      <c r="AQ5855" s="66"/>
    </row>
    <row r="5856" spans="2:43" ht="18" hidden="1" customHeight="1" x14ac:dyDescent="0.2">
      <c r="B5856" s="4"/>
      <c r="C5856" s="117"/>
      <c r="D5856" s="117"/>
      <c r="E5856" s="117"/>
      <c r="F5856" s="48"/>
      <c r="G5856" s="11"/>
      <c r="H5856" s="117"/>
      <c r="I5856" s="124"/>
      <c r="J5856" s="124"/>
      <c r="K5856" s="144"/>
      <c r="L5856" s="11"/>
      <c r="M5856" s="143"/>
      <c r="N5856" s="42"/>
      <c r="O5856" s="128"/>
      <c r="P5856" s="130"/>
      <c r="Q5856" s="131">
        <v>1</v>
      </c>
      <c r="R5856" s="84"/>
      <c r="S5856" s="250"/>
      <c r="T5856" s="69" t="s">
        <v>76</v>
      </c>
      <c r="U5856" s="92"/>
      <c r="V5856" s="70">
        <f>V5857</f>
        <v>0</v>
      </c>
      <c r="X5856" s="447">
        <f>X5857</f>
        <v>0</v>
      </c>
      <c r="Z5856" s="447">
        <f>Z5857</f>
        <v>0</v>
      </c>
      <c r="AB5856" s="447">
        <f>AB5857</f>
        <v>0</v>
      </c>
      <c r="AD5856" s="447">
        <f>AD5857</f>
        <v>0</v>
      </c>
      <c r="AF5856" s="447">
        <f>AF5857</f>
        <v>0</v>
      </c>
      <c r="AH5856" s="447">
        <f t="shared" si="1133"/>
        <v>0</v>
      </c>
      <c r="AI5856" s="67"/>
      <c r="AJ5856" s="447">
        <f>AJ5857</f>
        <v>0</v>
      </c>
      <c r="AK5856" s="71"/>
      <c r="AL5856" s="447">
        <f t="shared" si="1140"/>
        <v>0</v>
      </c>
      <c r="AM5856" s="447"/>
      <c r="AN5856" s="447">
        <f t="shared" si="1140"/>
        <v>0</v>
      </c>
      <c r="AO5856" s="447"/>
      <c r="AP5856" s="447">
        <f t="shared" si="1140"/>
        <v>0</v>
      </c>
      <c r="AQ5856" s="447"/>
    </row>
    <row r="5857" spans="2:43" ht="18" hidden="1" customHeight="1" x14ac:dyDescent="0.2">
      <c r="B5857" s="4"/>
      <c r="C5857" s="117"/>
      <c r="D5857" s="117"/>
      <c r="E5857" s="117"/>
      <c r="F5857" s="48"/>
      <c r="G5857" s="11"/>
      <c r="H5857" s="117"/>
      <c r="I5857" s="124"/>
      <c r="J5857" s="124"/>
      <c r="K5857" s="144"/>
      <c r="L5857" s="11"/>
      <c r="M5857" s="143"/>
      <c r="N5857" s="42"/>
      <c r="O5857" s="128"/>
      <c r="P5857" s="130"/>
      <c r="Q5857" s="130"/>
      <c r="R5857" s="72">
        <v>90</v>
      </c>
      <c r="S5857" s="181"/>
      <c r="T5857" s="73" t="s">
        <v>500</v>
      </c>
      <c r="V5857" s="74">
        <v>0</v>
      </c>
      <c r="X5857" s="74">
        <v>0</v>
      </c>
      <c r="Z5857" s="74">
        <v>0</v>
      </c>
      <c r="AB5857" s="74">
        <v>0</v>
      </c>
      <c r="AD5857" s="74">
        <v>0</v>
      </c>
      <c r="AF5857" s="74">
        <v>0</v>
      </c>
      <c r="AH5857" s="74">
        <f t="shared" si="1133"/>
        <v>0</v>
      </c>
      <c r="AI5857" s="446"/>
      <c r="AJ5857" s="74">
        <v>0</v>
      </c>
      <c r="AK5857" s="8"/>
      <c r="AL5857" s="74">
        <v>0</v>
      </c>
      <c r="AM5857" s="74"/>
      <c r="AN5857" s="74">
        <v>0</v>
      </c>
      <c r="AO5857" s="74"/>
      <c r="AP5857" s="74">
        <v>0</v>
      </c>
      <c r="AQ5857" s="74"/>
    </row>
    <row r="5858" spans="2:43" ht="18" hidden="1" customHeight="1" x14ac:dyDescent="0.2">
      <c r="B5858" s="4"/>
      <c r="C5858" s="117"/>
      <c r="D5858" s="117"/>
      <c r="E5858" s="117"/>
      <c r="F5858" s="48"/>
      <c r="G5858" s="11"/>
      <c r="H5858" s="117"/>
      <c r="I5858" s="124"/>
      <c r="J5858" s="124"/>
      <c r="K5858" s="144"/>
      <c r="L5858" s="11"/>
      <c r="M5858" s="143"/>
      <c r="N5858" s="42"/>
      <c r="O5858" s="127" t="s">
        <v>0</v>
      </c>
      <c r="P5858" s="123"/>
      <c r="Q5858" s="123"/>
      <c r="R5858" s="49"/>
      <c r="S5858" s="18"/>
      <c r="T5858" s="50" t="s">
        <v>60</v>
      </c>
      <c r="U5858" s="76"/>
      <c r="V5858" s="51">
        <f>V5859+V5864</f>
        <v>0</v>
      </c>
      <c r="X5858" s="51">
        <f>X5859+X5864</f>
        <v>0</v>
      </c>
      <c r="Z5858" s="51">
        <f>Z5859+Z5864</f>
        <v>0</v>
      </c>
      <c r="AB5858" s="51">
        <f>AB5859+AB5864</f>
        <v>0</v>
      </c>
      <c r="AD5858" s="51">
        <f>AD5859+AD5864</f>
        <v>0</v>
      </c>
      <c r="AF5858" s="51">
        <f>AF5859+AF5864</f>
        <v>0</v>
      </c>
      <c r="AH5858" s="51">
        <f t="shared" si="1133"/>
        <v>0</v>
      </c>
      <c r="AI5858" s="8"/>
      <c r="AJ5858" s="51">
        <f>AJ5859+AJ5864</f>
        <v>0</v>
      </c>
      <c r="AK5858" s="5"/>
      <c r="AL5858" s="51">
        <f>AL5859+AL5864</f>
        <v>0</v>
      </c>
      <c r="AM5858" s="51"/>
      <c r="AN5858" s="51">
        <f>AN5859+AN5864</f>
        <v>0</v>
      </c>
      <c r="AO5858" s="51"/>
      <c r="AP5858" s="51">
        <f>AP5859+AP5864</f>
        <v>0</v>
      </c>
      <c r="AQ5858" s="51"/>
    </row>
    <row r="5859" spans="2:43" ht="18" hidden="1" customHeight="1" x14ac:dyDescent="0.2">
      <c r="B5859" s="4"/>
      <c r="C5859" s="117"/>
      <c r="D5859" s="117"/>
      <c r="E5859" s="117"/>
      <c r="F5859" s="48"/>
      <c r="G5859" s="11"/>
      <c r="H5859" s="117"/>
      <c r="I5859" s="124"/>
      <c r="J5859" s="124"/>
      <c r="K5859" s="144"/>
      <c r="L5859" s="11"/>
      <c r="M5859" s="143"/>
      <c r="N5859" s="42"/>
      <c r="O5859" s="128"/>
      <c r="P5859" s="129">
        <v>1</v>
      </c>
      <c r="Q5859" s="129"/>
      <c r="R5859" s="64"/>
      <c r="S5859" s="234"/>
      <c r="T5859" s="65" t="s">
        <v>8</v>
      </c>
      <c r="U5859" s="155"/>
      <c r="V5859" s="66">
        <f>V5860</f>
        <v>0</v>
      </c>
      <c r="X5859" s="66">
        <f>X5860</f>
        <v>0</v>
      </c>
      <c r="Z5859" s="66">
        <f>Z5860</f>
        <v>0</v>
      </c>
      <c r="AB5859" s="66">
        <f>AB5860</f>
        <v>0</v>
      </c>
      <c r="AD5859" s="66">
        <f>AD5860</f>
        <v>0</v>
      </c>
      <c r="AF5859" s="66">
        <f>AF5860</f>
        <v>0</v>
      </c>
      <c r="AH5859" s="66">
        <f t="shared" si="1133"/>
        <v>0</v>
      </c>
      <c r="AI5859" s="5"/>
      <c r="AJ5859" s="66">
        <f>AJ5860</f>
        <v>0</v>
      </c>
      <c r="AK5859" s="67"/>
      <c r="AL5859" s="66">
        <f>AL5860</f>
        <v>0</v>
      </c>
      <c r="AM5859" s="66"/>
      <c r="AN5859" s="66">
        <f>AN5860</f>
        <v>0</v>
      </c>
      <c r="AO5859" s="66"/>
      <c r="AP5859" s="66">
        <f>AP5860</f>
        <v>0</v>
      </c>
      <c r="AQ5859" s="66"/>
    </row>
    <row r="5860" spans="2:43" ht="18" hidden="1" customHeight="1" x14ac:dyDescent="0.2">
      <c r="B5860" s="4"/>
      <c r="C5860" s="117"/>
      <c r="D5860" s="117"/>
      <c r="E5860" s="117"/>
      <c r="F5860" s="48"/>
      <c r="G5860" s="11"/>
      <c r="H5860" s="117"/>
      <c r="I5860" s="124"/>
      <c r="J5860" s="124"/>
      <c r="K5860" s="144"/>
      <c r="L5860" s="11"/>
      <c r="M5860" s="143"/>
      <c r="N5860" s="42"/>
      <c r="O5860" s="128"/>
      <c r="P5860" s="130"/>
      <c r="Q5860" s="131">
        <v>6</v>
      </c>
      <c r="R5860" s="72"/>
      <c r="S5860" s="181"/>
      <c r="T5860" s="69" t="s">
        <v>62</v>
      </c>
      <c r="U5860" s="92"/>
      <c r="V5860" s="70">
        <f>SUM(V5861:V5863)</f>
        <v>0</v>
      </c>
      <c r="X5860" s="447">
        <f>SUM(X5861:X5863)</f>
        <v>0</v>
      </c>
      <c r="Z5860" s="447">
        <f>SUM(Z5861:Z5863)</f>
        <v>0</v>
      </c>
      <c r="AB5860" s="447">
        <f>SUM(AB5861:AB5863)</f>
        <v>0</v>
      </c>
      <c r="AD5860" s="447">
        <f>SUM(AD5861:AD5863)</f>
        <v>0</v>
      </c>
      <c r="AF5860" s="447">
        <f>SUM(AF5861:AF5863)</f>
        <v>0</v>
      </c>
      <c r="AH5860" s="447">
        <f t="shared" si="1133"/>
        <v>0</v>
      </c>
      <c r="AI5860" s="67"/>
      <c r="AJ5860" s="447">
        <f>SUM(AJ5861:AJ5863)</f>
        <v>0</v>
      </c>
      <c r="AK5860" s="71"/>
      <c r="AL5860" s="447">
        <f>SUM(AL5861:AL5863)</f>
        <v>0</v>
      </c>
      <c r="AM5860" s="447"/>
      <c r="AN5860" s="447">
        <f>SUM(AN5861:AN5863)</f>
        <v>0</v>
      </c>
      <c r="AO5860" s="447"/>
      <c r="AP5860" s="447">
        <f>SUM(AP5861:AP5863)</f>
        <v>0</v>
      </c>
      <c r="AQ5860" s="447"/>
    </row>
    <row r="5861" spans="2:43" ht="18" hidden="1" customHeight="1" x14ac:dyDescent="0.2">
      <c r="B5861" s="4"/>
      <c r="C5861" s="117"/>
      <c r="D5861" s="117"/>
      <c r="E5861" s="117"/>
      <c r="F5861" s="48"/>
      <c r="G5861" s="11"/>
      <c r="H5861" s="117"/>
      <c r="I5861" s="124"/>
      <c r="J5861" s="124"/>
      <c r="K5861" s="144"/>
      <c r="L5861" s="11"/>
      <c r="M5861" s="143"/>
      <c r="N5861" s="42"/>
      <c r="O5861" s="128"/>
      <c r="P5861" s="130"/>
      <c r="Q5861" s="131"/>
      <c r="R5861" s="72">
        <v>1</v>
      </c>
      <c r="S5861" s="181"/>
      <c r="T5861" s="73" t="s">
        <v>430</v>
      </c>
      <c r="V5861" s="74">
        <v>0</v>
      </c>
      <c r="X5861" s="74">
        <v>0</v>
      </c>
      <c r="Z5861" s="74">
        <v>0</v>
      </c>
      <c r="AB5861" s="74">
        <v>0</v>
      </c>
      <c r="AD5861" s="74">
        <v>0</v>
      </c>
      <c r="AF5861" s="74">
        <v>0</v>
      </c>
      <c r="AH5861" s="74">
        <f t="shared" si="1133"/>
        <v>0</v>
      </c>
      <c r="AI5861" s="446"/>
      <c r="AJ5861" s="74">
        <v>0</v>
      </c>
      <c r="AK5861" s="8"/>
      <c r="AL5861" s="74">
        <v>0</v>
      </c>
      <c r="AM5861" s="74"/>
      <c r="AN5861" s="74">
        <v>0</v>
      </c>
      <c r="AO5861" s="74"/>
      <c r="AP5861" s="74">
        <v>0</v>
      </c>
      <c r="AQ5861" s="74"/>
    </row>
    <row r="5862" spans="2:43" ht="18" hidden="1" customHeight="1" x14ac:dyDescent="0.2">
      <c r="B5862" s="4"/>
      <c r="C5862" s="117"/>
      <c r="D5862" s="117"/>
      <c r="E5862" s="117"/>
      <c r="F5862" s="48"/>
      <c r="G5862" s="11"/>
      <c r="H5862" s="117"/>
      <c r="I5862" s="124"/>
      <c r="J5862" s="124"/>
      <c r="K5862" s="144"/>
      <c r="L5862" s="11"/>
      <c r="M5862" s="143"/>
      <c r="N5862" s="42"/>
      <c r="O5862" s="128"/>
      <c r="P5862" s="130"/>
      <c r="Q5862" s="131"/>
      <c r="R5862" s="72">
        <v>2</v>
      </c>
      <c r="S5862" s="181"/>
      <c r="T5862" s="73" t="s">
        <v>386</v>
      </c>
      <c r="V5862" s="74">
        <v>0</v>
      </c>
      <c r="X5862" s="74">
        <v>0</v>
      </c>
      <c r="Z5862" s="74">
        <v>0</v>
      </c>
      <c r="AB5862" s="74">
        <v>0</v>
      </c>
      <c r="AD5862" s="74">
        <v>0</v>
      </c>
      <c r="AF5862" s="74">
        <v>0</v>
      </c>
      <c r="AH5862" s="74">
        <f t="shared" si="1133"/>
        <v>0</v>
      </c>
      <c r="AI5862" s="8"/>
      <c r="AJ5862" s="74">
        <v>0</v>
      </c>
      <c r="AK5862" s="8"/>
      <c r="AL5862" s="74">
        <v>0</v>
      </c>
      <c r="AM5862" s="74"/>
      <c r="AN5862" s="74">
        <v>0</v>
      </c>
      <c r="AO5862" s="74"/>
      <c r="AP5862" s="74">
        <v>0</v>
      </c>
      <c r="AQ5862" s="74"/>
    </row>
    <row r="5863" spans="2:43" ht="18" hidden="1" customHeight="1" x14ac:dyDescent="0.2">
      <c r="B5863" s="4"/>
      <c r="C5863" s="117"/>
      <c r="D5863" s="117"/>
      <c r="E5863" s="117"/>
      <c r="F5863" s="48"/>
      <c r="G5863" s="11"/>
      <c r="H5863" s="117"/>
      <c r="I5863" s="124"/>
      <c r="J5863" s="124"/>
      <c r="K5863" s="144"/>
      <c r="L5863" s="11"/>
      <c r="M5863" s="143"/>
      <c r="N5863" s="42"/>
      <c r="O5863" s="128"/>
      <c r="P5863" s="130"/>
      <c r="Q5863" s="131"/>
      <c r="R5863" s="72">
        <v>8</v>
      </c>
      <c r="S5863" s="181"/>
      <c r="T5863" s="73" t="s">
        <v>463</v>
      </c>
      <c r="V5863" s="74">
        <v>0</v>
      </c>
      <c r="X5863" s="74">
        <v>0</v>
      </c>
      <c r="Z5863" s="74">
        <v>0</v>
      </c>
      <c r="AB5863" s="74">
        <v>0</v>
      </c>
      <c r="AD5863" s="74">
        <v>0</v>
      </c>
      <c r="AF5863" s="74">
        <v>0</v>
      </c>
      <c r="AH5863" s="74">
        <f t="shared" si="1133"/>
        <v>0</v>
      </c>
      <c r="AI5863" s="8"/>
      <c r="AJ5863" s="74">
        <v>0</v>
      </c>
      <c r="AK5863" s="8"/>
      <c r="AL5863" s="74">
        <v>0</v>
      </c>
      <c r="AM5863" s="74"/>
      <c r="AN5863" s="74">
        <v>0</v>
      </c>
      <c r="AO5863" s="74"/>
      <c r="AP5863" s="74">
        <v>0</v>
      </c>
      <c r="AQ5863" s="74"/>
    </row>
    <row r="5864" spans="2:43" ht="18.75" hidden="1" customHeight="1" x14ac:dyDescent="0.2">
      <c r="B5864" s="4"/>
      <c r="C5864" s="117"/>
      <c r="D5864" s="117"/>
      <c r="E5864" s="117"/>
      <c r="F5864" s="48"/>
      <c r="G5864" s="11"/>
      <c r="H5864" s="117"/>
      <c r="I5864" s="124"/>
      <c r="J5864" s="124"/>
      <c r="K5864" s="144"/>
      <c r="L5864" s="11"/>
      <c r="M5864" s="143"/>
      <c r="N5864" s="42"/>
      <c r="O5864" s="128"/>
      <c r="P5864" s="129">
        <v>4</v>
      </c>
      <c r="Q5864" s="129"/>
      <c r="R5864" s="64"/>
      <c r="S5864" s="234"/>
      <c r="T5864" s="65" t="s">
        <v>376</v>
      </c>
      <c r="U5864" s="155"/>
      <c r="V5864" s="66">
        <f>V5865</f>
        <v>0</v>
      </c>
      <c r="X5864" s="66">
        <f>X5865</f>
        <v>0</v>
      </c>
      <c r="Z5864" s="66">
        <f>Z5865</f>
        <v>0</v>
      </c>
      <c r="AB5864" s="66">
        <f>AB5865</f>
        <v>0</v>
      </c>
      <c r="AD5864" s="66">
        <f>AD5865</f>
        <v>0</v>
      </c>
      <c r="AF5864" s="66">
        <f>AF5865</f>
        <v>0</v>
      </c>
      <c r="AH5864" s="66">
        <f t="shared" si="1133"/>
        <v>0</v>
      </c>
      <c r="AI5864" s="8"/>
      <c r="AJ5864" s="66">
        <f>AJ5865</f>
        <v>0</v>
      </c>
      <c r="AK5864" s="67"/>
      <c r="AL5864" s="66">
        <f t="shared" ref="AL5864:AP5865" si="1141">AL5865</f>
        <v>0</v>
      </c>
      <c r="AM5864" s="66"/>
      <c r="AN5864" s="66">
        <f t="shared" si="1141"/>
        <v>0</v>
      </c>
      <c r="AO5864" s="66"/>
      <c r="AP5864" s="66">
        <f t="shared" si="1141"/>
        <v>0</v>
      </c>
      <c r="AQ5864" s="66"/>
    </row>
    <row r="5865" spans="2:43" ht="18" hidden="1" customHeight="1" x14ac:dyDescent="0.2">
      <c r="B5865" s="4"/>
      <c r="C5865" s="117"/>
      <c r="D5865" s="117"/>
      <c r="E5865" s="117"/>
      <c r="F5865" s="48"/>
      <c r="G5865" s="11"/>
      <c r="H5865" s="117"/>
      <c r="I5865" s="124"/>
      <c r="J5865" s="124"/>
      <c r="K5865" s="144"/>
      <c r="L5865" s="11"/>
      <c r="M5865" s="143"/>
      <c r="N5865" s="42"/>
      <c r="O5865" s="128"/>
      <c r="P5865" s="130"/>
      <c r="Q5865" s="131">
        <v>6</v>
      </c>
      <c r="R5865" s="72"/>
      <c r="S5865" s="181"/>
      <c r="T5865" s="69" t="s">
        <v>62</v>
      </c>
      <c r="U5865" s="92"/>
      <c r="V5865" s="70">
        <f>V5866</f>
        <v>0</v>
      </c>
      <c r="X5865" s="447">
        <f>X5866</f>
        <v>0</v>
      </c>
      <c r="Z5865" s="447">
        <f>Z5866</f>
        <v>0</v>
      </c>
      <c r="AB5865" s="447">
        <f>AB5866</f>
        <v>0</v>
      </c>
      <c r="AD5865" s="447">
        <f>AD5866</f>
        <v>0</v>
      </c>
      <c r="AF5865" s="447">
        <f>AF5866</f>
        <v>0</v>
      </c>
      <c r="AH5865" s="447">
        <f t="shared" si="1133"/>
        <v>0</v>
      </c>
      <c r="AI5865" s="67"/>
      <c r="AJ5865" s="447">
        <f>AJ5866</f>
        <v>0</v>
      </c>
      <c r="AK5865" s="71"/>
      <c r="AL5865" s="447">
        <f t="shared" si="1141"/>
        <v>0</v>
      </c>
      <c r="AM5865" s="447"/>
      <c r="AN5865" s="447">
        <f t="shared" si="1141"/>
        <v>0</v>
      </c>
      <c r="AO5865" s="447"/>
      <c r="AP5865" s="447">
        <f t="shared" si="1141"/>
        <v>0</v>
      </c>
      <c r="AQ5865" s="447"/>
    </row>
    <row r="5866" spans="2:43" ht="18" hidden="1" customHeight="1" x14ac:dyDescent="0.2">
      <c r="B5866" s="4"/>
      <c r="C5866" s="117"/>
      <c r="D5866" s="117"/>
      <c r="E5866" s="117"/>
      <c r="F5866" s="48"/>
      <c r="G5866" s="11"/>
      <c r="H5866" s="117"/>
      <c r="I5866" s="124"/>
      <c r="J5866" s="124"/>
      <c r="K5866" s="144"/>
      <c r="L5866" s="11"/>
      <c r="M5866" s="143"/>
      <c r="N5866" s="42"/>
      <c r="O5866" s="128"/>
      <c r="P5866" s="130"/>
      <c r="Q5866" s="131"/>
      <c r="R5866" s="72">
        <v>1</v>
      </c>
      <c r="S5866" s="181"/>
      <c r="T5866" s="73" t="s">
        <v>433</v>
      </c>
      <c r="V5866" s="74">
        <v>0</v>
      </c>
      <c r="X5866" s="74">
        <v>0</v>
      </c>
      <c r="Z5866" s="74">
        <v>0</v>
      </c>
      <c r="AB5866" s="74">
        <v>0</v>
      </c>
      <c r="AD5866" s="74">
        <v>0</v>
      </c>
      <c r="AF5866" s="74">
        <v>0</v>
      </c>
      <c r="AH5866" s="74">
        <f t="shared" si="1133"/>
        <v>0</v>
      </c>
      <c r="AI5866" s="446"/>
      <c r="AJ5866" s="74">
        <v>0</v>
      </c>
      <c r="AK5866" s="8"/>
      <c r="AL5866" s="74">
        <v>0</v>
      </c>
      <c r="AM5866" s="74"/>
      <c r="AN5866" s="74">
        <v>0</v>
      </c>
      <c r="AO5866" s="74"/>
      <c r="AP5866" s="74">
        <v>0</v>
      </c>
      <c r="AQ5866" s="74"/>
    </row>
    <row r="5867" spans="2:43" ht="18" hidden="1" customHeight="1" x14ac:dyDescent="0.2">
      <c r="B5867" s="4"/>
      <c r="C5867" s="117"/>
      <c r="D5867" s="117"/>
      <c r="E5867" s="117"/>
      <c r="F5867" s="48"/>
      <c r="G5867" s="11"/>
      <c r="H5867" s="117"/>
      <c r="I5867" s="124"/>
      <c r="J5867" s="124"/>
      <c r="K5867" s="144"/>
      <c r="L5867" s="11"/>
      <c r="M5867" s="143"/>
      <c r="N5867" s="42"/>
      <c r="O5867" s="127" t="s">
        <v>18</v>
      </c>
      <c r="P5867" s="123"/>
      <c r="Q5867" s="123"/>
      <c r="R5867" s="49"/>
      <c r="S5867" s="18"/>
      <c r="T5867" s="50" t="s">
        <v>190</v>
      </c>
      <c r="U5867" s="76"/>
      <c r="V5867" s="51">
        <f>V5868+V5873+V5878+V5882</f>
        <v>0</v>
      </c>
      <c r="X5867" s="51">
        <f>X5868+X5873+X5878+X5882</f>
        <v>0</v>
      </c>
      <c r="Z5867" s="51">
        <f>Z5868+Z5873+Z5878+Z5882</f>
        <v>0</v>
      </c>
      <c r="AB5867" s="51">
        <f>AB5868+AB5873+AB5878+AB5882</f>
        <v>0</v>
      </c>
      <c r="AD5867" s="51" t="e">
        <f>AD5868+AD5873+AD5878+AD5882</f>
        <v>#REF!</v>
      </c>
      <c r="AF5867" s="51">
        <f>AF5868+AF5873+AF5878+AF5882</f>
        <v>0</v>
      </c>
      <c r="AH5867" s="51" t="e">
        <f t="shared" si="1133"/>
        <v>#REF!</v>
      </c>
      <c r="AI5867" s="8"/>
      <c r="AJ5867" s="51">
        <f>AJ5868+AJ5873+AJ5878+AJ5882</f>
        <v>0</v>
      </c>
      <c r="AK5867" s="5"/>
      <c r="AL5867" s="51">
        <f>AL5868+AL5873+AL5878+AL5882</f>
        <v>0</v>
      </c>
      <c r="AM5867" s="51"/>
      <c r="AN5867" s="51">
        <f>AN5868+AN5873+AN5878+AN5882</f>
        <v>0</v>
      </c>
      <c r="AO5867" s="51"/>
      <c r="AP5867" s="51">
        <f>AP5868+AP5873+AP5878+AP5882</f>
        <v>0</v>
      </c>
      <c r="AQ5867" s="51"/>
    </row>
    <row r="5868" spans="2:43" ht="18" hidden="1" customHeight="1" x14ac:dyDescent="0.2">
      <c r="B5868" s="4"/>
      <c r="C5868" s="117"/>
      <c r="D5868" s="117"/>
      <c r="E5868" s="117"/>
      <c r="F5868" s="48"/>
      <c r="G5868" s="11"/>
      <c r="H5868" s="117"/>
      <c r="I5868" s="124"/>
      <c r="J5868" s="124"/>
      <c r="K5868" s="144"/>
      <c r="L5868" s="11"/>
      <c r="M5868" s="143"/>
      <c r="N5868" s="42"/>
      <c r="O5868" s="128"/>
      <c r="P5868" s="129">
        <v>2</v>
      </c>
      <c r="Q5868" s="129"/>
      <c r="R5868" s="64"/>
      <c r="S5868" s="234"/>
      <c r="T5868" s="65" t="s">
        <v>195</v>
      </c>
      <c r="U5868" s="155"/>
      <c r="V5868" s="66">
        <f>V5869+V5871</f>
        <v>0</v>
      </c>
      <c r="X5868" s="66">
        <f>X5869+X5871</f>
        <v>0</v>
      </c>
      <c r="Z5868" s="66">
        <f>Z5869+Z5871</f>
        <v>0</v>
      </c>
      <c r="AB5868" s="66">
        <f>AB5869+AB5871</f>
        <v>0</v>
      </c>
      <c r="AD5868" s="66" t="e">
        <f>AD5869+AD5871</f>
        <v>#REF!</v>
      </c>
      <c r="AF5868" s="66">
        <f>AF5869+AF5871</f>
        <v>0</v>
      </c>
      <c r="AH5868" s="66" t="e">
        <f t="shared" si="1133"/>
        <v>#REF!</v>
      </c>
      <c r="AI5868" s="5"/>
      <c r="AJ5868" s="66">
        <f>AJ5869+AJ5871</f>
        <v>0</v>
      </c>
      <c r="AK5868" s="67"/>
      <c r="AL5868" s="66">
        <f>AL5869+AL5871</f>
        <v>0</v>
      </c>
      <c r="AM5868" s="66"/>
      <c r="AN5868" s="66">
        <f>AN5869+AN5871</f>
        <v>0</v>
      </c>
      <c r="AO5868" s="66"/>
      <c r="AP5868" s="66">
        <f>AP5869+AP5871</f>
        <v>0</v>
      </c>
      <c r="AQ5868" s="66"/>
    </row>
    <row r="5869" spans="2:43" ht="18" hidden="1" customHeight="1" x14ac:dyDescent="0.2">
      <c r="B5869" s="4"/>
      <c r="C5869" s="117"/>
      <c r="D5869" s="117"/>
      <c r="E5869" s="117"/>
      <c r="F5869" s="48"/>
      <c r="G5869" s="11"/>
      <c r="H5869" s="117"/>
      <c r="I5869" s="124"/>
      <c r="J5869" s="124"/>
      <c r="K5869" s="144"/>
      <c r="L5869" s="11"/>
      <c r="M5869" s="143"/>
      <c r="N5869" s="42"/>
      <c r="O5869" s="128"/>
      <c r="P5869" s="130"/>
      <c r="Q5869" s="131">
        <v>1</v>
      </c>
      <c r="R5869" s="68"/>
      <c r="S5869" s="35"/>
      <c r="T5869" s="69" t="s">
        <v>47</v>
      </c>
      <c r="U5869" s="92"/>
      <c r="V5869" s="70">
        <f>V5870</f>
        <v>0</v>
      </c>
      <c r="X5869" s="447">
        <f>X5870</f>
        <v>0</v>
      </c>
      <c r="Z5869" s="447">
        <f>Z5870</f>
        <v>0</v>
      </c>
      <c r="AB5869" s="447">
        <f>AB5870</f>
        <v>0</v>
      </c>
      <c r="AD5869" s="447">
        <f>AD5870</f>
        <v>0</v>
      </c>
      <c r="AF5869" s="447">
        <f>AF5870</f>
        <v>0</v>
      </c>
      <c r="AH5869" s="447">
        <f t="shared" si="1133"/>
        <v>0</v>
      </c>
      <c r="AI5869" s="67"/>
      <c r="AJ5869" s="447">
        <f>AJ5870</f>
        <v>0</v>
      </c>
      <c r="AK5869" s="71"/>
      <c r="AL5869" s="447">
        <f>AL5870</f>
        <v>0</v>
      </c>
      <c r="AM5869" s="447"/>
      <c r="AN5869" s="447">
        <f>AN5870</f>
        <v>0</v>
      </c>
      <c r="AO5869" s="447"/>
      <c r="AP5869" s="447">
        <f>AP5870</f>
        <v>0</v>
      </c>
      <c r="AQ5869" s="447"/>
    </row>
    <row r="5870" spans="2:43" ht="18" hidden="1" customHeight="1" x14ac:dyDescent="0.2">
      <c r="B5870" s="4"/>
      <c r="C5870" s="117"/>
      <c r="D5870" s="117"/>
      <c r="E5870" s="117"/>
      <c r="F5870" s="48"/>
      <c r="G5870" s="11"/>
      <c r="H5870" s="117"/>
      <c r="I5870" s="124"/>
      <c r="J5870" s="124"/>
      <c r="K5870" s="144"/>
      <c r="L5870" s="11"/>
      <c r="M5870" s="143"/>
      <c r="N5870" s="42"/>
      <c r="O5870" s="128"/>
      <c r="P5870" s="130"/>
      <c r="Q5870" s="130"/>
      <c r="R5870" s="72" t="s">
        <v>3</v>
      </c>
      <c r="S5870" s="181"/>
      <c r="T5870" s="73" t="s">
        <v>17</v>
      </c>
      <c r="V5870" s="74">
        <v>0</v>
      </c>
      <c r="X5870" s="74">
        <v>0</v>
      </c>
      <c r="Z5870" s="74">
        <v>0</v>
      </c>
      <c r="AB5870" s="74">
        <v>0</v>
      </c>
      <c r="AD5870" s="74">
        <v>0</v>
      </c>
      <c r="AF5870" s="74">
        <v>0</v>
      </c>
      <c r="AH5870" s="74">
        <f t="shared" si="1133"/>
        <v>0</v>
      </c>
      <c r="AI5870" s="446"/>
      <c r="AJ5870" s="74">
        <v>0</v>
      </c>
      <c r="AK5870" s="8"/>
      <c r="AL5870" s="74">
        <v>0</v>
      </c>
      <c r="AM5870" s="74"/>
      <c r="AN5870" s="74">
        <v>0</v>
      </c>
      <c r="AO5870" s="74"/>
      <c r="AP5870" s="74">
        <v>0</v>
      </c>
      <c r="AQ5870" s="74"/>
    </row>
    <row r="5871" spans="2:43" ht="18" hidden="1" customHeight="1" x14ac:dyDescent="0.2">
      <c r="B5871" s="4"/>
      <c r="C5871" s="117"/>
      <c r="D5871" s="117"/>
      <c r="E5871" s="117"/>
      <c r="F5871" s="48"/>
      <c r="G5871" s="11"/>
      <c r="H5871" s="117"/>
      <c r="I5871" s="124"/>
      <c r="J5871" s="124"/>
      <c r="K5871" s="144"/>
      <c r="L5871" s="11"/>
      <c r="M5871" s="143"/>
      <c r="N5871" s="42"/>
      <c r="O5871" s="128"/>
      <c r="P5871" s="130"/>
      <c r="Q5871" s="131">
        <v>2</v>
      </c>
      <c r="R5871" s="68"/>
      <c r="S5871" s="35"/>
      <c r="T5871" s="69" t="s">
        <v>227</v>
      </c>
      <c r="U5871" s="92"/>
      <c r="V5871" s="70">
        <f>V5872</f>
        <v>0</v>
      </c>
      <c r="X5871" s="447">
        <f>X5872</f>
        <v>0</v>
      </c>
      <c r="Z5871" s="447">
        <f>Z5872</f>
        <v>0</v>
      </c>
      <c r="AB5871" s="447">
        <f>AB5872</f>
        <v>0</v>
      </c>
      <c r="AD5871" s="447" t="e">
        <f>#REF!</f>
        <v>#REF!</v>
      </c>
      <c r="AF5871" s="447">
        <f>AF5872</f>
        <v>0</v>
      </c>
      <c r="AH5871" s="447" t="e">
        <f t="shared" si="1133"/>
        <v>#REF!</v>
      </c>
      <c r="AI5871" s="8"/>
      <c r="AJ5871" s="447">
        <f>AJ5872</f>
        <v>0</v>
      </c>
      <c r="AK5871" s="71"/>
      <c r="AL5871" s="447">
        <f>AL5872</f>
        <v>0</v>
      </c>
      <c r="AM5871" s="447"/>
      <c r="AN5871" s="447">
        <f>AN5872</f>
        <v>0</v>
      </c>
      <c r="AO5871" s="447"/>
      <c r="AP5871" s="447">
        <f>AP5872</f>
        <v>0</v>
      </c>
      <c r="AQ5871" s="447"/>
    </row>
    <row r="5872" spans="2:43" ht="18" hidden="1" customHeight="1" x14ac:dyDescent="0.2">
      <c r="B5872" s="4"/>
      <c r="C5872" s="117"/>
      <c r="D5872" s="117"/>
      <c r="E5872" s="117"/>
      <c r="F5872" s="48"/>
      <c r="G5872" s="11"/>
      <c r="H5872" s="117"/>
      <c r="I5872" s="124"/>
      <c r="J5872" s="124"/>
      <c r="K5872" s="144"/>
      <c r="L5872" s="11"/>
      <c r="M5872" s="143"/>
      <c r="N5872" s="42"/>
      <c r="O5872" s="128"/>
      <c r="P5872" s="130"/>
      <c r="Q5872" s="130"/>
      <c r="R5872" s="72" t="s">
        <v>0</v>
      </c>
      <c r="S5872" s="181"/>
      <c r="T5872" s="73" t="s">
        <v>228</v>
      </c>
      <c r="V5872" s="74">
        <v>0</v>
      </c>
      <c r="X5872" s="74">
        <v>0</v>
      </c>
      <c r="Z5872" s="74">
        <v>0</v>
      </c>
      <c r="AB5872" s="74">
        <v>0</v>
      </c>
      <c r="AD5872" s="74">
        <v>0</v>
      </c>
      <c r="AF5872" s="74">
        <v>0</v>
      </c>
      <c r="AH5872" s="74">
        <f t="shared" si="1133"/>
        <v>0</v>
      </c>
      <c r="AI5872" s="446"/>
      <c r="AJ5872" s="74">
        <v>0</v>
      </c>
      <c r="AK5872" s="8"/>
      <c r="AL5872" s="74">
        <v>0</v>
      </c>
      <c r="AM5872" s="74"/>
      <c r="AN5872" s="74">
        <v>0</v>
      </c>
      <c r="AO5872" s="74"/>
      <c r="AP5872" s="74">
        <v>0</v>
      </c>
      <c r="AQ5872" s="74"/>
    </row>
    <row r="5873" spans="2:43" ht="18" hidden="1" customHeight="1" x14ac:dyDescent="0.2">
      <c r="B5873" s="4"/>
      <c r="C5873" s="117"/>
      <c r="D5873" s="117"/>
      <c r="E5873" s="117"/>
      <c r="F5873" s="48"/>
      <c r="G5873" s="11"/>
      <c r="H5873" s="117"/>
      <c r="I5873" s="124"/>
      <c r="J5873" s="124"/>
      <c r="K5873" s="144"/>
      <c r="L5873" s="11"/>
      <c r="M5873" s="143"/>
      <c r="N5873" s="42"/>
      <c r="O5873" s="128"/>
      <c r="P5873" s="129">
        <v>3</v>
      </c>
      <c r="Q5873" s="129"/>
      <c r="R5873" s="64"/>
      <c r="S5873" s="234"/>
      <c r="T5873" s="65" t="s">
        <v>215</v>
      </c>
      <c r="U5873" s="155"/>
      <c r="V5873" s="66">
        <f>V5874+V5876</f>
        <v>0</v>
      </c>
      <c r="X5873" s="66">
        <f>X5874+X5876</f>
        <v>0</v>
      </c>
      <c r="Z5873" s="66">
        <f>Z5874+Z5876</f>
        <v>0</v>
      </c>
      <c r="AB5873" s="66">
        <f>AB5874+AB5876</f>
        <v>0</v>
      </c>
      <c r="AD5873" s="66" t="e">
        <f>#REF!+AD5876</f>
        <v>#REF!</v>
      </c>
      <c r="AF5873" s="66">
        <f>AF5874+AF5876</f>
        <v>0</v>
      </c>
      <c r="AH5873" s="66" t="e">
        <f t="shared" si="1133"/>
        <v>#REF!</v>
      </c>
      <c r="AI5873" s="8"/>
      <c r="AJ5873" s="66">
        <f>AJ5874+AJ5876</f>
        <v>0</v>
      </c>
      <c r="AK5873" s="67"/>
      <c r="AL5873" s="66">
        <f>AL5874+AL5876</f>
        <v>0</v>
      </c>
      <c r="AM5873" s="66"/>
      <c r="AN5873" s="66">
        <f>AN5874+AN5876</f>
        <v>0</v>
      </c>
      <c r="AO5873" s="66"/>
      <c r="AP5873" s="66">
        <f>AP5874+AP5876</f>
        <v>0</v>
      </c>
      <c r="AQ5873" s="66"/>
    </row>
    <row r="5874" spans="2:43" ht="18" hidden="1" customHeight="1" x14ac:dyDescent="0.2">
      <c r="B5874" s="4"/>
      <c r="C5874" s="117"/>
      <c r="D5874" s="117"/>
      <c r="E5874" s="117"/>
      <c r="F5874" s="48"/>
      <c r="G5874" s="11"/>
      <c r="H5874" s="117"/>
      <c r="I5874" s="124"/>
      <c r="J5874" s="124"/>
      <c r="K5874" s="144"/>
      <c r="L5874" s="11"/>
      <c r="M5874" s="143"/>
      <c r="N5874" s="42"/>
      <c r="O5874" s="128"/>
      <c r="P5874" s="130"/>
      <c r="Q5874" s="131">
        <v>1</v>
      </c>
      <c r="R5874" s="68"/>
      <c r="S5874" s="35"/>
      <c r="T5874" s="69" t="s">
        <v>20</v>
      </c>
      <c r="U5874" s="92"/>
      <c r="V5874" s="70">
        <f>V5875</f>
        <v>0</v>
      </c>
      <c r="X5874" s="447">
        <f>X5875</f>
        <v>0</v>
      </c>
      <c r="Z5874" s="447">
        <f>Z5875</f>
        <v>0</v>
      </c>
      <c r="AB5874" s="447">
        <f>AB5875</f>
        <v>0</v>
      </c>
      <c r="AD5874" s="447" t="e">
        <f>#REF!</f>
        <v>#REF!</v>
      </c>
      <c r="AF5874" s="447">
        <f>AF5875</f>
        <v>0</v>
      </c>
      <c r="AH5874" s="447" t="e">
        <f t="shared" si="1133"/>
        <v>#REF!</v>
      </c>
      <c r="AI5874" s="67"/>
      <c r="AJ5874" s="447">
        <f>AJ5875</f>
        <v>0</v>
      </c>
      <c r="AK5874" s="71"/>
      <c r="AL5874" s="447">
        <f>AL5875</f>
        <v>0</v>
      </c>
      <c r="AM5874" s="447"/>
      <c r="AN5874" s="447">
        <f>AN5875</f>
        <v>0</v>
      </c>
      <c r="AO5874" s="447"/>
      <c r="AP5874" s="447">
        <f>AP5875</f>
        <v>0</v>
      </c>
      <c r="AQ5874" s="447"/>
    </row>
    <row r="5875" spans="2:43" ht="18" hidden="1" customHeight="1" x14ac:dyDescent="0.2">
      <c r="B5875" s="4"/>
      <c r="C5875" s="117"/>
      <c r="D5875" s="117"/>
      <c r="E5875" s="117"/>
      <c r="F5875" s="48"/>
      <c r="G5875" s="11"/>
      <c r="H5875" s="117"/>
      <c r="I5875" s="124"/>
      <c r="J5875" s="124"/>
      <c r="K5875" s="144"/>
      <c r="L5875" s="11"/>
      <c r="M5875" s="143"/>
      <c r="N5875" s="42"/>
      <c r="O5875" s="128"/>
      <c r="P5875" s="130"/>
      <c r="Q5875" s="131"/>
      <c r="R5875" s="72" t="s">
        <v>3</v>
      </c>
      <c r="S5875" s="181"/>
      <c r="T5875" s="73" t="s">
        <v>20</v>
      </c>
      <c r="V5875" s="74">
        <v>0</v>
      </c>
      <c r="X5875" s="74">
        <v>0</v>
      </c>
      <c r="Z5875" s="74">
        <v>0</v>
      </c>
      <c r="AB5875" s="74">
        <v>0</v>
      </c>
      <c r="AD5875" s="74">
        <v>0</v>
      </c>
      <c r="AF5875" s="74">
        <v>0</v>
      </c>
      <c r="AH5875" s="74">
        <f t="shared" si="1133"/>
        <v>0</v>
      </c>
      <c r="AI5875" s="446"/>
      <c r="AJ5875" s="74">
        <v>0</v>
      </c>
      <c r="AK5875" s="8"/>
      <c r="AL5875" s="74">
        <v>0</v>
      </c>
      <c r="AM5875" s="74"/>
      <c r="AN5875" s="74">
        <v>0</v>
      </c>
      <c r="AO5875" s="74"/>
      <c r="AP5875" s="74">
        <v>0</v>
      </c>
      <c r="AQ5875" s="74"/>
    </row>
    <row r="5876" spans="2:43" ht="18" hidden="1" customHeight="1" x14ac:dyDescent="0.2">
      <c r="B5876" s="4"/>
      <c r="C5876" s="117"/>
      <c r="D5876" s="117"/>
      <c r="E5876" s="117"/>
      <c r="F5876" s="48"/>
      <c r="G5876" s="11"/>
      <c r="H5876" s="117"/>
      <c r="I5876" s="124"/>
      <c r="J5876" s="124"/>
      <c r="K5876" s="144"/>
      <c r="L5876" s="11"/>
      <c r="M5876" s="143"/>
      <c r="N5876" s="42"/>
      <c r="O5876" s="128"/>
      <c r="P5876" s="130"/>
      <c r="Q5876" s="131">
        <v>3</v>
      </c>
      <c r="R5876" s="68"/>
      <c r="S5876" s="35"/>
      <c r="T5876" s="69" t="s">
        <v>22</v>
      </c>
      <c r="U5876" s="92"/>
      <c r="V5876" s="70">
        <f>V5877</f>
        <v>0</v>
      </c>
      <c r="X5876" s="447">
        <f>X5877</f>
        <v>0</v>
      </c>
      <c r="Z5876" s="447">
        <f>Z5877</f>
        <v>0</v>
      </c>
      <c r="AB5876" s="447">
        <f>AB5877</f>
        <v>0</v>
      </c>
      <c r="AD5876" s="447" t="e">
        <f>#REF!</f>
        <v>#REF!</v>
      </c>
      <c r="AF5876" s="447">
        <f>AF5877</f>
        <v>0</v>
      </c>
      <c r="AH5876" s="447" t="e">
        <f t="shared" si="1133"/>
        <v>#REF!</v>
      </c>
      <c r="AI5876" s="8"/>
      <c r="AJ5876" s="447">
        <f>AJ5877</f>
        <v>0</v>
      </c>
      <c r="AK5876" s="71"/>
      <c r="AL5876" s="447">
        <f>AL5877</f>
        <v>0</v>
      </c>
      <c r="AM5876" s="447"/>
      <c r="AN5876" s="447">
        <f>AN5877</f>
        <v>0</v>
      </c>
      <c r="AO5876" s="447"/>
      <c r="AP5876" s="447">
        <f>AP5877</f>
        <v>0</v>
      </c>
      <c r="AQ5876" s="447"/>
    </row>
    <row r="5877" spans="2:43" ht="18" hidden="1" customHeight="1" x14ac:dyDescent="0.2">
      <c r="B5877" s="4"/>
      <c r="C5877" s="117"/>
      <c r="D5877" s="117"/>
      <c r="E5877" s="117"/>
      <c r="F5877" s="48"/>
      <c r="G5877" s="11"/>
      <c r="H5877" s="117"/>
      <c r="I5877" s="124"/>
      <c r="J5877" s="124"/>
      <c r="K5877" s="144"/>
      <c r="L5877" s="11"/>
      <c r="M5877" s="143"/>
      <c r="N5877" s="42"/>
      <c r="O5877" s="128"/>
      <c r="P5877" s="130"/>
      <c r="Q5877" s="130"/>
      <c r="R5877" s="72" t="s">
        <v>3</v>
      </c>
      <c r="S5877" s="181"/>
      <c r="T5877" s="73" t="s">
        <v>22</v>
      </c>
      <c r="V5877" s="74">
        <v>0</v>
      </c>
      <c r="X5877" s="74">
        <v>0</v>
      </c>
      <c r="Z5877" s="74">
        <v>0</v>
      </c>
      <c r="AB5877" s="74">
        <v>0</v>
      </c>
      <c r="AD5877" s="74">
        <v>0</v>
      </c>
      <c r="AF5877" s="74">
        <v>0</v>
      </c>
      <c r="AH5877" s="74">
        <f t="shared" si="1133"/>
        <v>0</v>
      </c>
      <c r="AI5877" s="446"/>
      <c r="AJ5877" s="74">
        <v>0</v>
      </c>
      <c r="AK5877" s="8"/>
      <c r="AL5877" s="74">
        <v>0</v>
      </c>
      <c r="AM5877" s="74"/>
      <c r="AN5877" s="74">
        <v>0</v>
      </c>
      <c r="AO5877" s="74"/>
      <c r="AP5877" s="74">
        <v>0</v>
      </c>
      <c r="AQ5877" s="74"/>
    </row>
    <row r="5878" spans="2:43" ht="18" hidden="1" customHeight="1" x14ac:dyDescent="0.2">
      <c r="B5878" s="4"/>
      <c r="C5878" s="117"/>
      <c r="D5878" s="117"/>
      <c r="E5878" s="117"/>
      <c r="F5878" s="48"/>
      <c r="G5878" s="11"/>
      <c r="H5878" s="117"/>
      <c r="I5878" s="124"/>
      <c r="J5878" s="124"/>
      <c r="K5878" s="144"/>
      <c r="L5878" s="11"/>
      <c r="M5878" s="143"/>
      <c r="N5878" s="42"/>
      <c r="O5878" s="128"/>
      <c r="P5878" s="129">
        <v>7</v>
      </c>
      <c r="Q5878" s="129"/>
      <c r="R5878" s="64"/>
      <c r="S5878" s="234"/>
      <c r="T5878" s="65" t="s">
        <v>343</v>
      </c>
      <c r="U5878" s="155"/>
      <c r="V5878" s="66">
        <f>V5879</f>
        <v>0</v>
      </c>
      <c r="X5878" s="66">
        <f>X5879</f>
        <v>0</v>
      </c>
      <c r="Z5878" s="66">
        <f>Z5879</f>
        <v>0</v>
      </c>
      <c r="AB5878" s="66">
        <f>AB5879</f>
        <v>0</v>
      </c>
      <c r="AD5878" s="66">
        <f>AD5879</f>
        <v>0</v>
      </c>
      <c r="AF5878" s="66">
        <f>AF5879</f>
        <v>0</v>
      </c>
      <c r="AH5878" s="66">
        <f t="shared" si="1133"/>
        <v>0</v>
      </c>
      <c r="AI5878" s="8"/>
      <c r="AJ5878" s="66">
        <f>AJ5879</f>
        <v>0</v>
      </c>
      <c r="AK5878" s="67"/>
      <c r="AL5878" s="66">
        <f>AL5879</f>
        <v>0</v>
      </c>
      <c r="AM5878" s="66"/>
      <c r="AN5878" s="66">
        <f>AN5879</f>
        <v>0</v>
      </c>
      <c r="AO5878" s="66"/>
      <c r="AP5878" s="66">
        <f>AP5879</f>
        <v>0</v>
      </c>
      <c r="AQ5878" s="66"/>
    </row>
    <row r="5879" spans="2:43" ht="18" hidden="1" customHeight="1" x14ac:dyDescent="0.2">
      <c r="B5879" s="4"/>
      <c r="C5879" s="117"/>
      <c r="D5879" s="117"/>
      <c r="E5879" s="117"/>
      <c r="F5879" s="48"/>
      <c r="G5879" s="11"/>
      <c r="H5879" s="117"/>
      <c r="I5879" s="124"/>
      <c r="J5879" s="124"/>
      <c r="K5879" s="144"/>
      <c r="L5879" s="11"/>
      <c r="M5879" s="143"/>
      <c r="N5879" s="42"/>
      <c r="O5879" s="128"/>
      <c r="P5879" s="130"/>
      <c r="Q5879" s="131">
        <v>1</v>
      </c>
      <c r="R5879" s="68"/>
      <c r="S5879" s="35"/>
      <c r="T5879" s="69" t="s">
        <v>255</v>
      </c>
      <c r="U5879" s="92"/>
      <c r="V5879" s="70">
        <f>SUM(V5880:V5881)</f>
        <v>0</v>
      </c>
      <c r="X5879" s="447">
        <f>SUM(X5880:X5881)</f>
        <v>0</v>
      </c>
      <c r="Z5879" s="447">
        <f>SUM(Z5880:Z5881)</f>
        <v>0</v>
      </c>
      <c r="AB5879" s="447">
        <f>SUM(AB5880:AB5881)</f>
        <v>0</v>
      </c>
      <c r="AD5879" s="447">
        <f>SUM(AD5880:AD5881)</f>
        <v>0</v>
      </c>
      <c r="AF5879" s="447">
        <f>SUM(AF5880:AF5881)</f>
        <v>0</v>
      </c>
      <c r="AH5879" s="447">
        <f t="shared" si="1133"/>
        <v>0</v>
      </c>
      <c r="AI5879" s="67"/>
      <c r="AJ5879" s="447">
        <f>SUM(AJ5880:AJ5881)</f>
        <v>0</v>
      </c>
      <c r="AK5879" s="71"/>
      <c r="AL5879" s="447">
        <f>SUM(AL5880:AL5881)</f>
        <v>0</v>
      </c>
      <c r="AM5879" s="447"/>
      <c r="AN5879" s="447">
        <f>SUM(AN5880:AN5881)</f>
        <v>0</v>
      </c>
      <c r="AO5879" s="447"/>
      <c r="AP5879" s="447">
        <f>SUM(AP5880:AP5881)</f>
        <v>0</v>
      </c>
      <c r="AQ5879" s="447"/>
    </row>
    <row r="5880" spans="2:43" ht="18" hidden="1" customHeight="1" x14ac:dyDescent="0.2">
      <c r="B5880" s="4"/>
      <c r="C5880" s="117"/>
      <c r="D5880" s="117"/>
      <c r="E5880" s="117"/>
      <c r="F5880" s="48"/>
      <c r="G5880" s="11"/>
      <c r="H5880" s="117"/>
      <c r="I5880" s="124"/>
      <c r="J5880" s="124"/>
      <c r="K5880" s="144"/>
      <c r="L5880" s="11"/>
      <c r="M5880" s="143"/>
      <c r="N5880" s="42"/>
      <c r="O5880" s="128"/>
      <c r="P5880" s="130"/>
      <c r="Q5880" s="131"/>
      <c r="R5880" s="72">
        <v>1</v>
      </c>
      <c r="S5880" s="181"/>
      <c r="T5880" s="73" t="s">
        <v>256</v>
      </c>
      <c r="V5880" s="74">
        <v>0</v>
      </c>
      <c r="X5880" s="74">
        <v>0</v>
      </c>
      <c r="Z5880" s="74">
        <v>0</v>
      </c>
      <c r="AB5880" s="74">
        <v>0</v>
      </c>
      <c r="AD5880" s="74">
        <v>0</v>
      </c>
      <c r="AF5880" s="74">
        <v>0</v>
      </c>
      <c r="AH5880" s="74">
        <f t="shared" si="1133"/>
        <v>0</v>
      </c>
      <c r="AI5880" s="446"/>
      <c r="AJ5880" s="74">
        <v>0</v>
      </c>
      <c r="AK5880" s="8"/>
      <c r="AL5880" s="74">
        <v>0</v>
      </c>
      <c r="AM5880" s="74"/>
      <c r="AN5880" s="74">
        <v>0</v>
      </c>
      <c r="AO5880" s="74"/>
      <c r="AP5880" s="74">
        <v>0</v>
      </c>
      <c r="AQ5880" s="74"/>
    </row>
    <row r="5881" spans="2:43" ht="18" hidden="1" customHeight="1" x14ac:dyDescent="0.2">
      <c r="B5881" s="4"/>
      <c r="C5881" s="117"/>
      <c r="D5881" s="117"/>
      <c r="E5881" s="117"/>
      <c r="F5881" s="48"/>
      <c r="G5881" s="11"/>
      <c r="H5881" s="117"/>
      <c r="I5881" s="124"/>
      <c r="J5881" s="124"/>
      <c r="K5881" s="144"/>
      <c r="L5881" s="11"/>
      <c r="M5881" s="143"/>
      <c r="N5881" s="42"/>
      <c r="O5881" s="128"/>
      <c r="P5881" s="130"/>
      <c r="Q5881" s="131"/>
      <c r="R5881" s="72" t="s">
        <v>0</v>
      </c>
      <c r="S5881" s="181"/>
      <c r="T5881" s="73" t="s">
        <v>439</v>
      </c>
      <c r="V5881" s="74">
        <v>0</v>
      </c>
      <c r="X5881" s="74">
        <v>0</v>
      </c>
      <c r="Z5881" s="74">
        <v>0</v>
      </c>
      <c r="AB5881" s="74">
        <v>0</v>
      </c>
      <c r="AD5881" s="74">
        <v>0</v>
      </c>
      <c r="AF5881" s="74">
        <v>0</v>
      </c>
      <c r="AH5881" s="74">
        <f t="shared" si="1133"/>
        <v>0</v>
      </c>
      <c r="AI5881" s="8"/>
      <c r="AJ5881" s="74">
        <v>0</v>
      </c>
      <c r="AK5881" s="8"/>
      <c r="AL5881" s="74">
        <v>0</v>
      </c>
      <c r="AM5881" s="74"/>
      <c r="AN5881" s="74">
        <v>0</v>
      </c>
      <c r="AO5881" s="74"/>
      <c r="AP5881" s="74">
        <v>0</v>
      </c>
      <c r="AQ5881" s="74"/>
    </row>
    <row r="5882" spans="2:43" ht="18" hidden="1" customHeight="1" x14ac:dyDescent="0.2">
      <c r="B5882" s="4"/>
      <c r="C5882" s="117"/>
      <c r="D5882" s="117"/>
      <c r="E5882" s="117"/>
      <c r="F5882" s="48"/>
      <c r="G5882" s="11"/>
      <c r="H5882" s="117"/>
      <c r="I5882" s="124"/>
      <c r="J5882" s="124"/>
      <c r="K5882" s="144"/>
      <c r="L5882" s="11"/>
      <c r="M5882" s="143"/>
      <c r="N5882" s="42"/>
      <c r="O5882" s="128"/>
      <c r="P5882" s="129">
        <v>8</v>
      </c>
      <c r="Q5882" s="129"/>
      <c r="R5882" s="64"/>
      <c r="S5882" s="234"/>
      <c r="T5882" s="65" t="s">
        <v>338</v>
      </c>
      <c r="U5882" s="155"/>
      <c r="V5882" s="66">
        <f>V5883</f>
        <v>0</v>
      </c>
      <c r="X5882" s="66">
        <f>X5883</f>
        <v>0</v>
      </c>
      <c r="Z5882" s="66">
        <f>Z5883</f>
        <v>0</v>
      </c>
      <c r="AB5882" s="66">
        <f>AB5883</f>
        <v>0</v>
      </c>
      <c r="AD5882" s="66">
        <f>AD5883</f>
        <v>0</v>
      </c>
      <c r="AF5882" s="66">
        <f>AF5883</f>
        <v>0</v>
      </c>
      <c r="AH5882" s="66">
        <f t="shared" si="1133"/>
        <v>0</v>
      </c>
      <c r="AI5882" s="8"/>
      <c r="AJ5882" s="66">
        <f>AJ5883</f>
        <v>0</v>
      </c>
      <c r="AK5882" s="67"/>
      <c r="AL5882" s="66">
        <f t="shared" ref="AL5882:AP5883" si="1142">AL5883</f>
        <v>0</v>
      </c>
      <c r="AM5882" s="66"/>
      <c r="AN5882" s="66">
        <f t="shared" si="1142"/>
        <v>0</v>
      </c>
      <c r="AO5882" s="66"/>
      <c r="AP5882" s="66">
        <f t="shared" si="1142"/>
        <v>0</v>
      </c>
      <c r="AQ5882" s="66"/>
    </row>
    <row r="5883" spans="2:43" ht="18" hidden="1" customHeight="1" x14ac:dyDescent="0.2">
      <c r="B5883" s="4"/>
      <c r="C5883" s="117"/>
      <c r="D5883" s="117"/>
      <c r="E5883" s="117"/>
      <c r="F5883" s="48"/>
      <c r="G5883" s="11"/>
      <c r="H5883" s="117"/>
      <c r="I5883" s="124"/>
      <c r="J5883" s="124"/>
      <c r="K5883" s="144"/>
      <c r="L5883" s="11"/>
      <c r="M5883" s="143"/>
      <c r="N5883" s="42"/>
      <c r="O5883" s="128"/>
      <c r="P5883" s="130"/>
      <c r="Q5883" s="131">
        <v>1</v>
      </c>
      <c r="R5883" s="68"/>
      <c r="S5883" s="35"/>
      <c r="T5883" s="69" t="s">
        <v>87</v>
      </c>
      <c r="U5883" s="92"/>
      <c r="V5883" s="70">
        <f>V5884</f>
        <v>0</v>
      </c>
      <c r="X5883" s="447">
        <f>X5884</f>
        <v>0</v>
      </c>
      <c r="Z5883" s="447">
        <f>Z5884</f>
        <v>0</v>
      </c>
      <c r="AB5883" s="447">
        <f>AB5884</f>
        <v>0</v>
      </c>
      <c r="AD5883" s="447">
        <f>AD5884</f>
        <v>0</v>
      </c>
      <c r="AF5883" s="447">
        <f>AF5884</f>
        <v>0</v>
      </c>
      <c r="AH5883" s="447">
        <f t="shared" si="1133"/>
        <v>0</v>
      </c>
      <c r="AI5883" s="67"/>
      <c r="AJ5883" s="447">
        <f>AJ5884</f>
        <v>0</v>
      </c>
      <c r="AK5883" s="71"/>
      <c r="AL5883" s="447">
        <f t="shared" si="1142"/>
        <v>0</v>
      </c>
      <c r="AM5883" s="447"/>
      <c r="AN5883" s="447">
        <f t="shared" si="1142"/>
        <v>0</v>
      </c>
      <c r="AO5883" s="447"/>
      <c r="AP5883" s="447">
        <f t="shared" si="1142"/>
        <v>0</v>
      </c>
      <c r="AQ5883" s="447"/>
    </row>
    <row r="5884" spans="2:43" ht="18" hidden="1" customHeight="1" x14ac:dyDescent="0.2">
      <c r="B5884" s="4"/>
      <c r="C5884" s="117"/>
      <c r="D5884" s="117"/>
      <c r="E5884" s="117"/>
      <c r="F5884" s="48"/>
      <c r="G5884" s="11"/>
      <c r="H5884" s="117"/>
      <c r="I5884" s="124"/>
      <c r="J5884" s="124"/>
      <c r="K5884" s="144"/>
      <c r="L5884" s="11"/>
      <c r="M5884" s="143"/>
      <c r="N5884" s="42"/>
      <c r="O5884" s="128"/>
      <c r="P5884" s="130"/>
      <c r="Q5884" s="130"/>
      <c r="R5884" s="72" t="s">
        <v>0</v>
      </c>
      <c r="S5884" s="181"/>
      <c r="T5884" s="73" t="s">
        <v>282</v>
      </c>
      <c r="V5884" s="74">
        <v>0</v>
      </c>
      <c r="X5884" s="74">
        <v>0</v>
      </c>
      <c r="Z5884" s="74">
        <v>0</v>
      </c>
      <c r="AB5884" s="74">
        <v>0</v>
      </c>
      <c r="AD5884" s="74">
        <v>0</v>
      </c>
      <c r="AF5884" s="74">
        <v>0</v>
      </c>
      <c r="AH5884" s="74">
        <f t="shared" si="1133"/>
        <v>0</v>
      </c>
      <c r="AI5884" s="446"/>
      <c r="AJ5884" s="74">
        <v>0</v>
      </c>
      <c r="AK5884" s="8"/>
      <c r="AL5884" s="74">
        <v>0</v>
      </c>
      <c r="AM5884" s="74"/>
      <c r="AN5884" s="74">
        <v>0</v>
      </c>
      <c r="AO5884" s="74"/>
      <c r="AP5884" s="74">
        <v>0</v>
      </c>
      <c r="AQ5884" s="74"/>
    </row>
    <row r="5885" spans="2:43" ht="18" hidden="1" customHeight="1" x14ac:dyDescent="0.2">
      <c r="B5885" s="4"/>
      <c r="C5885" s="117"/>
      <c r="D5885" s="117"/>
      <c r="E5885" s="117"/>
      <c r="F5885" s="48"/>
      <c r="G5885" s="11"/>
      <c r="H5885" s="117"/>
      <c r="I5885" s="124"/>
      <c r="J5885" s="124"/>
      <c r="K5885" s="144"/>
      <c r="L5885" s="11"/>
      <c r="M5885" s="143"/>
      <c r="N5885" s="42"/>
      <c r="O5885" s="128"/>
      <c r="P5885" s="130"/>
      <c r="Q5885" s="130"/>
      <c r="R5885" s="72"/>
      <c r="S5885" s="181"/>
      <c r="T5885" s="73"/>
      <c r="V5885" s="74"/>
      <c r="X5885" s="74"/>
      <c r="Z5885" s="74"/>
      <c r="AB5885" s="74"/>
      <c r="AD5885" s="74"/>
      <c r="AF5885" s="74"/>
      <c r="AH5885" s="74">
        <f t="shared" si="1133"/>
        <v>0</v>
      </c>
      <c r="AI5885" s="8"/>
      <c r="AJ5885" s="74"/>
      <c r="AK5885" s="8"/>
      <c r="AL5885" s="74"/>
      <c r="AM5885" s="74"/>
      <c r="AN5885" s="74"/>
      <c r="AO5885" s="74"/>
      <c r="AP5885" s="74"/>
      <c r="AQ5885" s="74"/>
    </row>
    <row r="5886" spans="2:43" ht="18" customHeight="1" x14ac:dyDescent="0.2">
      <c r="B5886" s="4"/>
      <c r="C5886" s="117"/>
      <c r="D5886" s="117"/>
      <c r="E5886" s="117"/>
      <c r="F5886" s="48"/>
      <c r="G5886" s="11"/>
      <c r="H5886" s="132"/>
      <c r="I5886" s="121"/>
      <c r="J5886" s="121"/>
      <c r="K5886" s="164">
        <v>9</v>
      </c>
      <c r="L5886" s="277"/>
      <c r="M5886" s="163"/>
      <c r="N5886" s="261"/>
      <c r="O5886" s="122"/>
      <c r="P5886" s="123"/>
      <c r="Q5886" s="123"/>
      <c r="R5886" s="49"/>
      <c r="S5886" s="18"/>
      <c r="T5886" s="50" t="s">
        <v>464</v>
      </c>
      <c r="U5886" s="76"/>
      <c r="V5886" s="51">
        <f>V5887</f>
        <v>0</v>
      </c>
      <c r="X5886" s="51">
        <f>X5887</f>
        <v>883500</v>
      </c>
      <c r="Z5886" s="51">
        <f>Z5887</f>
        <v>924400</v>
      </c>
      <c r="AB5886" s="51">
        <f>AB5887</f>
        <v>955800</v>
      </c>
      <c r="AD5886" s="51" t="e">
        <f>AD5887</f>
        <v>#REF!</v>
      </c>
      <c r="AF5886" s="51">
        <f>AF5887</f>
        <v>1069600</v>
      </c>
      <c r="AH5886" s="51" t="e">
        <f t="shared" si="1133"/>
        <v>#REF!</v>
      </c>
      <c r="AI5886" s="8"/>
      <c r="AJ5886" s="51">
        <f>AJ5887</f>
        <v>310020</v>
      </c>
      <c r="AK5886" s="5"/>
      <c r="AL5886" s="51">
        <f>AL5887</f>
        <v>1241500</v>
      </c>
      <c r="AM5886" s="51"/>
      <c r="AN5886" s="51">
        <f>AN5887</f>
        <v>1358000</v>
      </c>
      <c r="AO5886" s="51"/>
      <c r="AP5886" s="51">
        <f>AP5887</f>
        <v>1358000</v>
      </c>
      <c r="AQ5886" s="51"/>
    </row>
    <row r="5887" spans="2:43" ht="18" customHeight="1" x14ac:dyDescent="0.2">
      <c r="B5887" s="4"/>
      <c r="C5887" s="117"/>
      <c r="D5887" s="117"/>
      <c r="E5887" s="117"/>
      <c r="F5887" s="48"/>
      <c r="G5887" s="11"/>
      <c r="H5887" s="117"/>
      <c r="I5887" s="124"/>
      <c r="J5887" s="124"/>
      <c r="K5887" s="144"/>
      <c r="L5887" s="11"/>
      <c r="M5887" s="226">
        <v>2</v>
      </c>
      <c r="N5887" s="262"/>
      <c r="O5887" s="125"/>
      <c r="P5887" s="126"/>
      <c r="Q5887" s="126"/>
      <c r="R5887" s="60"/>
      <c r="S5887" s="249"/>
      <c r="T5887" s="61" t="s">
        <v>413</v>
      </c>
      <c r="U5887" s="241"/>
      <c r="V5887" s="62">
        <f>V5888+V5895+V5904</f>
        <v>0</v>
      </c>
      <c r="X5887" s="62">
        <f>X5888+X5895+X5904</f>
        <v>883500</v>
      </c>
      <c r="Z5887" s="62">
        <f>Z5888+Z5895+Z5904</f>
        <v>924400</v>
      </c>
      <c r="AB5887" s="62">
        <f>AB5888+AB5895+AB5904</f>
        <v>955800</v>
      </c>
      <c r="AD5887" s="62" t="e">
        <f>AD5888+AD5895+AD5904</f>
        <v>#REF!</v>
      </c>
      <c r="AF5887" s="62">
        <f>AF5888+AF5895+AF5904</f>
        <v>1069600</v>
      </c>
      <c r="AH5887" s="62" t="e">
        <f t="shared" si="1133"/>
        <v>#REF!</v>
      </c>
      <c r="AI5887" s="5"/>
      <c r="AJ5887" s="62">
        <f>AJ5888+AJ5895+AJ5904</f>
        <v>310020</v>
      </c>
      <c r="AK5887" s="63"/>
      <c r="AL5887" s="62">
        <f>AL5888+AL5895+AL5904</f>
        <v>1241500</v>
      </c>
      <c r="AM5887" s="62"/>
      <c r="AN5887" s="62">
        <f>AN5888+AN5895+AN5904</f>
        <v>1358000</v>
      </c>
      <c r="AO5887" s="62"/>
      <c r="AP5887" s="62">
        <f>AP5888+AP5895+AP5904</f>
        <v>1358000</v>
      </c>
      <c r="AQ5887" s="62"/>
    </row>
    <row r="5888" spans="2:43" ht="18" customHeight="1" x14ac:dyDescent="0.2">
      <c r="B5888" s="4"/>
      <c r="C5888" s="117"/>
      <c r="D5888" s="117"/>
      <c r="E5888" s="117"/>
      <c r="F5888" s="48"/>
      <c r="G5888" s="11"/>
      <c r="H5888" s="117"/>
      <c r="I5888" s="124"/>
      <c r="J5888" s="124"/>
      <c r="K5888" s="144"/>
      <c r="L5888" s="11"/>
      <c r="M5888" s="143"/>
      <c r="N5888" s="42"/>
      <c r="O5888" s="127" t="s">
        <v>3</v>
      </c>
      <c r="P5888" s="123"/>
      <c r="Q5888" s="123"/>
      <c r="R5888" s="49"/>
      <c r="S5888" s="18"/>
      <c r="T5888" s="50" t="s">
        <v>7</v>
      </c>
      <c r="U5888" s="76"/>
      <c r="V5888" s="51">
        <f>V5889+V5892</f>
        <v>0</v>
      </c>
      <c r="X5888" s="51">
        <f>X5889+X5892</f>
        <v>650200</v>
      </c>
      <c r="Z5888" s="51">
        <f>Z5889+Z5892</f>
        <v>685200</v>
      </c>
      <c r="AB5888" s="51">
        <f>AB5889+AB5892</f>
        <v>772000</v>
      </c>
      <c r="AD5888" s="51">
        <f>AD5889+AD5892</f>
        <v>836900</v>
      </c>
      <c r="AF5888" s="51">
        <f>AF5889+AF5892</f>
        <v>1069600</v>
      </c>
      <c r="AH5888" s="51">
        <f t="shared" si="1133"/>
        <v>1906500</v>
      </c>
      <c r="AI5888" s="63"/>
      <c r="AJ5888" s="51">
        <f>AJ5889+AJ5892</f>
        <v>262460</v>
      </c>
      <c r="AK5888" s="5"/>
      <c r="AL5888" s="51">
        <f>AL5889+AL5892</f>
        <v>1037000</v>
      </c>
      <c r="AM5888" s="51"/>
      <c r="AN5888" s="51">
        <f>AN5889+AN5892</f>
        <v>1146000</v>
      </c>
      <c r="AO5888" s="51"/>
      <c r="AP5888" s="51">
        <f>AP5889+AP5892</f>
        <v>1146000</v>
      </c>
      <c r="AQ5888" s="51"/>
    </row>
    <row r="5889" spans="2:43" ht="18" customHeight="1" x14ac:dyDescent="0.2">
      <c r="B5889" s="4"/>
      <c r="C5889" s="117"/>
      <c r="D5889" s="117"/>
      <c r="E5889" s="117"/>
      <c r="F5889" s="48"/>
      <c r="G5889" s="11"/>
      <c r="H5889" s="117"/>
      <c r="I5889" s="124"/>
      <c r="J5889" s="124"/>
      <c r="K5889" s="144"/>
      <c r="L5889" s="11"/>
      <c r="M5889" s="143"/>
      <c r="N5889" s="42"/>
      <c r="O5889" s="128"/>
      <c r="P5889" s="129">
        <v>1</v>
      </c>
      <c r="Q5889" s="129"/>
      <c r="R5889" s="64"/>
      <c r="S5889" s="234"/>
      <c r="T5889" s="65" t="s">
        <v>8</v>
      </c>
      <c r="U5889" s="155"/>
      <c r="V5889" s="66">
        <f>V5890</f>
        <v>0</v>
      </c>
      <c r="X5889" s="66">
        <f>X5890</f>
        <v>635200</v>
      </c>
      <c r="Z5889" s="66">
        <f>Z5890</f>
        <v>669200</v>
      </c>
      <c r="AB5889" s="66">
        <f>AB5890</f>
        <v>751300</v>
      </c>
      <c r="AD5889" s="66">
        <f>AD5890</f>
        <v>816900</v>
      </c>
      <c r="AF5889" s="66">
        <f>AF5890</f>
        <v>1069600</v>
      </c>
      <c r="AH5889" s="66">
        <f t="shared" si="1133"/>
        <v>1886500</v>
      </c>
      <c r="AI5889" s="5"/>
      <c r="AJ5889" s="66">
        <f>AJ5890</f>
        <v>255430</v>
      </c>
      <c r="AK5889" s="67"/>
      <c r="AL5889" s="66">
        <f t="shared" ref="AL5889:AP5890" si="1143">AL5890</f>
        <v>1015000</v>
      </c>
      <c r="AM5889" s="66"/>
      <c r="AN5889" s="66">
        <f t="shared" si="1143"/>
        <v>1117000</v>
      </c>
      <c r="AO5889" s="66"/>
      <c r="AP5889" s="66">
        <f t="shared" si="1143"/>
        <v>1117000</v>
      </c>
      <c r="AQ5889" s="66"/>
    </row>
    <row r="5890" spans="2:43" ht="18" customHeight="1" x14ac:dyDescent="0.2">
      <c r="B5890" s="4"/>
      <c r="C5890" s="117"/>
      <c r="D5890" s="117"/>
      <c r="E5890" s="117"/>
      <c r="F5890" s="48"/>
      <c r="G5890" s="11"/>
      <c r="H5890" s="117"/>
      <c r="I5890" s="124"/>
      <c r="J5890" s="124"/>
      <c r="K5890" s="144"/>
      <c r="L5890" s="11"/>
      <c r="M5890" s="143"/>
      <c r="N5890" s="42"/>
      <c r="O5890" s="128"/>
      <c r="P5890" s="130"/>
      <c r="Q5890" s="140" t="s">
        <v>173</v>
      </c>
      <c r="R5890" s="84"/>
      <c r="S5890" s="250"/>
      <c r="T5890" s="69" t="s">
        <v>204</v>
      </c>
      <c r="U5890" s="92"/>
      <c r="V5890" s="70">
        <f>V5891</f>
        <v>0</v>
      </c>
      <c r="X5890" s="447">
        <f>X5891</f>
        <v>635200</v>
      </c>
      <c r="Z5890" s="447">
        <f>Z5891</f>
        <v>669200</v>
      </c>
      <c r="AB5890" s="447">
        <f>AB5891</f>
        <v>751300</v>
      </c>
      <c r="AD5890" s="447">
        <f>AD5891</f>
        <v>816900</v>
      </c>
      <c r="AF5890" s="447">
        <f>AF5891</f>
        <v>1069600</v>
      </c>
      <c r="AH5890" s="447">
        <f t="shared" si="1133"/>
        <v>1886500</v>
      </c>
      <c r="AI5890" s="67"/>
      <c r="AJ5890" s="447">
        <f>AJ5891</f>
        <v>255430</v>
      </c>
      <c r="AK5890" s="71"/>
      <c r="AL5890" s="447">
        <f t="shared" si="1143"/>
        <v>1015000</v>
      </c>
      <c r="AM5890" s="447"/>
      <c r="AN5890" s="447">
        <f t="shared" si="1143"/>
        <v>1117000</v>
      </c>
      <c r="AO5890" s="447"/>
      <c r="AP5890" s="447">
        <f t="shared" si="1143"/>
        <v>1117000</v>
      </c>
      <c r="AQ5890" s="447"/>
    </row>
    <row r="5891" spans="2:43" ht="18" customHeight="1" x14ac:dyDescent="0.25">
      <c r="B5891" s="4"/>
      <c r="C5891" s="117"/>
      <c r="D5891" s="117"/>
      <c r="E5891" s="117"/>
      <c r="F5891" s="48"/>
      <c r="G5891" s="11"/>
      <c r="H5891" s="117"/>
      <c r="I5891" s="124"/>
      <c r="J5891" s="124"/>
      <c r="K5891" s="144"/>
      <c r="L5891" s="11"/>
      <c r="M5891" s="143"/>
      <c r="N5891" s="42"/>
      <c r="O5891" s="128"/>
      <c r="P5891" s="130"/>
      <c r="Q5891" s="130"/>
      <c r="R5891" s="72" t="s">
        <v>3</v>
      </c>
      <c r="S5891" s="181"/>
      <c r="T5891" s="73" t="s">
        <v>204</v>
      </c>
      <c r="V5891" s="74">
        <v>0</v>
      </c>
      <c r="X5891" s="74">
        <v>635200</v>
      </c>
      <c r="Z5891" s="876">
        <v>669200</v>
      </c>
      <c r="AB5891" s="74">
        <v>751300</v>
      </c>
      <c r="AD5891" s="74">
        <v>816900</v>
      </c>
      <c r="AF5891" s="74">
        <v>1069600</v>
      </c>
      <c r="AH5891" s="74">
        <f t="shared" si="1133"/>
        <v>1886500</v>
      </c>
      <c r="AI5891" s="446"/>
      <c r="AJ5891" s="74">
        <f>CEILING(AB5891*34/100,10)-20</f>
        <v>255430</v>
      </c>
      <c r="AK5891" s="8"/>
      <c r="AL5891" s="74">
        <f>820000+195000</f>
        <v>1015000</v>
      </c>
      <c r="AM5891" s="74"/>
      <c r="AN5891" s="74">
        <f>830000+287000</f>
        <v>1117000</v>
      </c>
      <c r="AO5891" s="696"/>
      <c r="AP5891" s="74">
        <f>830000+287000</f>
        <v>1117000</v>
      </c>
      <c r="AQ5891" s="696"/>
    </row>
    <row r="5892" spans="2:43" ht="18" customHeight="1" x14ac:dyDescent="0.2">
      <c r="B5892" s="4"/>
      <c r="C5892" s="117"/>
      <c r="D5892" s="117"/>
      <c r="E5892" s="117"/>
      <c r="F5892" s="48"/>
      <c r="G5892" s="11"/>
      <c r="H5892" s="117"/>
      <c r="I5892" s="124"/>
      <c r="J5892" s="124"/>
      <c r="K5892" s="144"/>
      <c r="L5892" s="11"/>
      <c r="M5892" s="143"/>
      <c r="N5892" s="42"/>
      <c r="O5892" s="128"/>
      <c r="P5892" s="129">
        <v>4</v>
      </c>
      <c r="Q5892" s="129"/>
      <c r="R5892" s="64"/>
      <c r="S5892" s="234"/>
      <c r="T5892" s="65" t="s">
        <v>376</v>
      </c>
      <c r="U5892" s="155"/>
      <c r="V5892" s="66">
        <f>V5893</f>
        <v>0</v>
      </c>
      <c r="X5892" s="66">
        <f>X5893</f>
        <v>15000</v>
      </c>
      <c r="Z5892" s="66">
        <f>Z5893</f>
        <v>16000</v>
      </c>
      <c r="AB5892" s="66">
        <f>AB5893</f>
        <v>20700</v>
      </c>
      <c r="AD5892" s="66">
        <f>AD5893</f>
        <v>20000</v>
      </c>
      <c r="AF5892" s="66">
        <f>AF5893</f>
        <v>0</v>
      </c>
      <c r="AH5892" s="66">
        <f t="shared" si="1133"/>
        <v>20000</v>
      </c>
      <c r="AI5892" s="8"/>
      <c r="AJ5892" s="66">
        <f>AJ5893</f>
        <v>7030</v>
      </c>
      <c r="AK5892" s="67"/>
      <c r="AL5892" s="66">
        <f t="shared" ref="AL5892:AP5893" si="1144">AL5893</f>
        <v>22000</v>
      </c>
      <c r="AM5892" s="66"/>
      <c r="AN5892" s="66">
        <f t="shared" si="1144"/>
        <v>29000</v>
      </c>
      <c r="AO5892" s="66"/>
      <c r="AP5892" s="66">
        <f t="shared" si="1144"/>
        <v>29000</v>
      </c>
      <c r="AQ5892" s="66"/>
    </row>
    <row r="5893" spans="2:43" ht="18" customHeight="1" x14ac:dyDescent="0.2">
      <c r="B5893" s="4"/>
      <c r="C5893" s="117"/>
      <c r="D5893" s="117"/>
      <c r="E5893" s="117"/>
      <c r="F5893" s="48"/>
      <c r="G5893" s="11"/>
      <c r="H5893" s="117"/>
      <c r="I5893" s="124"/>
      <c r="J5893" s="124"/>
      <c r="K5893" s="144"/>
      <c r="L5893" s="11"/>
      <c r="M5893" s="143"/>
      <c r="N5893" s="42"/>
      <c r="O5893" s="128"/>
      <c r="P5893" s="130"/>
      <c r="Q5893" s="131">
        <v>1</v>
      </c>
      <c r="R5893" s="84"/>
      <c r="S5893" s="250"/>
      <c r="T5893" s="69" t="s">
        <v>76</v>
      </c>
      <c r="U5893" s="92"/>
      <c r="V5893" s="70">
        <f>V5894</f>
        <v>0</v>
      </c>
      <c r="X5893" s="447">
        <f>X5894</f>
        <v>15000</v>
      </c>
      <c r="Z5893" s="447">
        <f>Z5894</f>
        <v>16000</v>
      </c>
      <c r="AB5893" s="447">
        <f>AB5894</f>
        <v>20700</v>
      </c>
      <c r="AD5893" s="447">
        <f>AD5894</f>
        <v>20000</v>
      </c>
      <c r="AF5893" s="447">
        <f>AF5894</f>
        <v>0</v>
      </c>
      <c r="AH5893" s="447">
        <f t="shared" si="1133"/>
        <v>20000</v>
      </c>
      <c r="AI5893" s="67"/>
      <c r="AJ5893" s="447">
        <f>AJ5894</f>
        <v>7030</v>
      </c>
      <c r="AK5893" s="71"/>
      <c r="AL5893" s="447">
        <f t="shared" si="1144"/>
        <v>22000</v>
      </c>
      <c r="AM5893" s="447"/>
      <c r="AN5893" s="447">
        <f t="shared" si="1144"/>
        <v>29000</v>
      </c>
      <c r="AO5893" s="447"/>
      <c r="AP5893" s="447">
        <f t="shared" si="1144"/>
        <v>29000</v>
      </c>
      <c r="AQ5893" s="447"/>
    </row>
    <row r="5894" spans="2:43" ht="18" customHeight="1" x14ac:dyDescent="0.25">
      <c r="B5894" s="4"/>
      <c r="C5894" s="117"/>
      <c r="D5894" s="117"/>
      <c r="E5894" s="117"/>
      <c r="F5894" s="48"/>
      <c r="G5894" s="11"/>
      <c r="H5894" s="117"/>
      <c r="I5894" s="124"/>
      <c r="J5894" s="124"/>
      <c r="K5894" s="144"/>
      <c r="L5894" s="11"/>
      <c r="M5894" s="143"/>
      <c r="N5894" s="42"/>
      <c r="O5894" s="128"/>
      <c r="P5894" s="130"/>
      <c r="Q5894" s="130"/>
      <c r="R5894" s="72">
        <v>90</v>
      </c>
      <c r="S5894" s="181"/>
      <c r="T5894" s="73" t="s">
        <v>500</v>
      </c>
      <c r="V5894" s="74">
        <v>0</v>
      </c>
      <c r="X5894" s="74">
        <v>15000</v>
      </c>
      <c r="Z5894" s="876">
        <v>16000</v>
      </c>
      <c r="AB5894" s="74">
        <v>20700</v>
      </c>
      <c r="AD5894" s="74">
        <v>20000</v>
      </c>
      <c r="AF5894" s="74">
        <v>0</v>
      </c>
      <c r="AH5894" s="74">
        <f t="shared" si="1133"/>
        <v>20000</v>
      </c>
      <c r="AI5894" s="446"/>
      <c r="AJ5894" s="74">
        <f>CEILING(AB5894*34/100,10)-10</f>
        <v>7030</v>
      </c>
      <c r="AK5894" s="8"/>
      <c r="AL5894" s="74">
        <v>22000</v>
      </c>
      <c r="AM5894" s="74"/>
      <c r="AN5894" s="74">
        <v>29000</v>
      </c>
      <c r="AO5894" s="696"/>
      <c r="AP5894" s="74">
        <v>29000</v>
      </c>
      <c r="AQ5894" s="696"/>
    </row>
    <row r="5895" spans="2:43" ht="18" customHeight="1" x14ac:dyDescent="0.2">
      <c r="B5895" s="4"/>
      <c r="C5895" s="117"/>
      <c r="D5895" s="117"/>
      <c r="E5895" s="117"/>
      <c r="F5895" s="48"/>
      <c r="G5895" s="11"/>
      <c r="H5895" s="117"/>
      <c r="I5895" s="124"/>
      <c r="J5895" s="124"/>
      <c r="K5895" s="144"/>
      <c r="L5895" s="11"/>
      <c r="M5895" s="143"/>
      <c r="N5895" s="42"/>
      <c r="O5895" s="127" t="s">
        <v>0</v>
      </c>
      <c r="P5895" s="123"/>
      <c r="Q5895" s="123"/>
      <c r="R5895" s="49"/>
      <c r="S5895" s="18"/>
      <c r="T5895" s="50" t="s">
        <v>60</v>
      </c>
      <c r="U5895" s="76"/>
      <c r="V5895" s="51">
        <f>V5896+V5901</f>
        <v>0</v>
      </c>
      <c r="X5895" s="51">
        <f>X5896+X5901</f>
        <v>8000</v>
      </c>
      <c r="Z5895" s="51">
        <f>Z5896+Z5901</f>
        <v>8500</v>
      </c>
      <c r="AB5895" s="51">
        <f>AB5896+AB5901</f>
        <v>18200</v>
      </c>
      <c r="AD5895" s="51">
        <f>AD5896+AD5901</f>
        <v>19600</v>
      </c>
      <c r="AF5895" s="51">
        <f>AF5896+AF5901</f>
        <v>0</v>
      </c>
      <c r="AH5895" s="51">
        <f t="shared" si="1133"/>
        <v>19600</v>
      </c>
      <c r="AI5895" s="8"/>
      <c r="AJ5895" s="51">
        <f>AJ5896+AJ5901</f>
        <v>6180</v>
      </c>
      <c r="AK5895" s="5"/>
      <c r="AL5895" s="51">
        <f>AL5896+AL5901</f>
        <v>26500</v>
      </c>
      <c r="AM5895" s="51"/>
      <c r="AN5895" s="51">
        <f>AN5896+AN5901</f>
        <v>29000</v>
      </c>
      <c r="AO5895" s="51"/>
      <c r="AP5895" s="51">
        <f>AP5896+AP5901</f>
        <v>29000</v>
      </c>
      <c r="AQ5895" s="51"/>
    </row>
    <row r="5896" spans="2:43" ht="18" hidden="1" customHeight="1" x14ac:dyDescent="0.2">
      <c r="B5896" s="4"/>
      <c r="C5896" s="117"/>
      <c r="D5896" s="117"/>
      <c r="E5896" s="117"/>
      <c r="F5896" s="48"/>
      <c r="G5896" s="11"/>
      <c r="H5896" s="117"/>
      <c r="I5896" s="124"/>
      <c r="J5896" s="124"/>
      <c r="K5896" s="144"/>
      <c r="L5896" s="11"/>
      <c r="M5896" s="143"/>
      <c r="N5896" s="42"/>
      <c r="O5896" s="128"/>
      <c r="P5896" s="129">
        <v>1</v>
      </c>
      <c r="Q5896" s="129"/>
      <c r="R5896" s="64"/>
      <c r="S5896" s="234"/>
      <c r="T5896" s="65" t="s">
        <v>8</v>
      </c>
      <c r="U5896" s="155"/>
      <c r="V5896" s="66">
        <f>V5897</f>
        <v>0</v>
      </c>
      <c r="X5896" s="66">
        <f>X5897</f>
        <v>0</v>
      </c>
      <c r="Z5896" s="66">
        <f>Z5897</f>
        <v>0</v>
      </c>
      <c r="AB5896" s="66">
        <f>AB5897</f>
        <v>0</v>
      </c>
      <c r="AD5896" s="66">
        <f>AD5897</f>
        <v>0</v>
      </c>
      <c r="AF5896" s="66">
        <f>AF5897</f>
        <v>0</v>
      </c>
      <c r="AH5896" s="66">
        <f t="shared" si="1133"/>
        <v>0</v>
      </c>
      <c r="AI5896" s="5"/>
      <c r="AJ5896" s="66">
        <f>AJ5897</f>
        <v>0</v>
      </c>
      <c r="AK5896" s="67"/>
      <c r="AL5896" s="66">
        <f>AL5897</f>
        <v>0</v>
      </c>
      <c r="AM5896" s="66"/>
      <c r="AN5896" s="66">
        <f>AN5897</f>
        <v>0</v>
      </c>
      <c r="AO5896" s="66"/>
      <c r="AP5896" s="66">
        <f>AP5897</f>
        <v>0</v>
      </c>
      <c r="AQ5896" s="66"/>
    </row>
    <row r="5897" spans="2:43" ht="18" hidden="1" customHeight="1" x14ac:dyDescent="0.2">
      <c r="B5897" s="4"/>
      <c r="C5897" s="117"/>
      <c r="D5897" s="117"/>
      <c r="E5897" s="117"/>
      <c r="F5897" s="48"/>
      <c r="G5897" s="11"/>
      <c r="H5897" s="117"/>
      <c r="I5897" s="124"/>
      <c r="J5897" s="124"/>
      <c r="K5897" s="144"/>
      <c r="L5897" s="11"/>
      <c r="M5897" s="143"/>
      <c r="N5897" s="42"/>
      <c r="O5897" s="128"/>
      <c r="P5897" s="130"/>
      <c r="Q5897" s="131">
        <v>6</v>
      </c>
      <c r="R5897" s="72"/>
      <c r="S5897" s="181"/>
      <c r="T5897" s="69" t="s">
        <v>62</v>
      </c>
      <c r="U5897" s="92"/>
      <c r="V5897" s="70">
        <f>SUM(V5898:V5900)</f>
        <v>0</v>
      </c>
      <c r="X5897" s="447">
        <f>SUM(X5898:X5900)</f>
        <v>0</v>
      </c>
      <c r="Z5897" s="447">
        <f>SUM(Z5898:Z5900)</f>
        <v>0</v>
      </c>
      <c r="AB5897" s="447">
        <f>SUM(AB5898:AB5900)</f>
        <v>0</v>
      </c>
      <c r="AD5897" s="447">
        <f>SUM(AD5898:AD5900)</f>
        <v>0</v>
      </c>
      <c r="AF5897" s="447">
        <f>SUM(AF5898:AF5900)</f>
        <v>0</v>
      </c>
      <c r="AH5897" s="447">
        <f t="shared" si="1133"/>
        <v>0</v>
      </c>
      <c r="AI5897" s="67"/>
      <c r="AJ5897" s="447">
        <f>SUM(AJ5898:AJ5900)</f>
        <v>0</v>
      </c>
      <c r="AK5897" s="71"/>
      <c r="AL5897" s="447">
        <f>SUM(AL5898:AL5900)</f>
        <v>0</v>
      </c>
      <c r="AM5897" s="447"/>
      <c r="AN5897" s="447">
        <f>SUM(AN5898:AN5900)</f>
        <v>0</v>
      </c>
      <c r="AO5897" s="447"/>
      <c r="AP5897" s="447">
        <f>SUM(AP5898:AP5900)</f>
        <v>0</v>
      </c>
      <c r="AQ5897" s="447"/>
    </row>
    <row r="5898" spans="2:43" ht="18" hidden="1" customHeight="1" x14ac:dyDescent="0.2">
      <c r="B5898" s="4"/>
      <c r="C5898" s="117"/>
      <c r="D5898" s="117"/>
      <c r="E5898" s="117"/>
      <c r="F5898" s="48"/>
      <c r="G5898" s="11"/>
      <c r="H5898" s="117"/>
      <c r="I5898" s="124"/>
      <c r="J5898" s="124"/>
      <c r="K5898" s="144"/>
      <c r="L5898" s="11"/>
      <c r="M5898" s="143"/>
      <c r="N5898" s="42"/>
      <c r="O5898" s="128"/>
      <c r="P5898" s="130"/>
      <c r="Q5898" s="131"/>
      <c r="R5898" s="72">
        <v>1</v>
      </c>
      <c r="S5898" s="181"/>
      <c r="T5898" s="73" t="s">
        <v>430</v>
      </c>
      <c r="V5898" s="74">
        <v>0</v>
      </c>
      <c r="X5898" s="74">
        <v>0</v>
      </c>
      <c r="Z5898" s="74">
        <v>0</v>
      </c>
      <c r="AB5898" s="74">
        <v>0</v>
      </c>
      <c r="AD5898" s="74">
        <v>0</v>
      </c>
      <c r="AF5898" s="74">
        <v>0</v>
      </c>
      <c r="AH5898" s="74">
        <f t="shared" si="1133"/>
        <v>0</v>
      </c>
      <c r="AI5898" s="446"/>
      <c r="AJ5898" s="74">
        <v>0</v>
      </c>
      <c r="AK5898" s="8"/>
      <c r="AL5898" s="74">
        <v>0</v>
      </c>
      <c r="AM5898" s="74"/>
      <c r="AN5898" s="74">
        <v>0</v>
      </c>
      <c r="AO5898" s="74"/>
      <c r="AP5898" s="74">
        <v>0</v>
      </c>
      <c r="AQ5898" s="74"/>
    </row>
    <row r="5899" spans="2:43" ht="18" hidden="1" customHeight="1" x14ac:dyDescent="0.2">
      <c r="B5899" s="4"/>
      <c r="C5899" s="117"/>
      <c r="D5899" s="117"/>
      <c r="E5899" s="117"/>
      <c r="F5899" s="48"/>
      <c r="G5899" s="11"/>
      <c r="H5899" s="117"/>
      <c r="I5899" s="124"/>
      <c r="J5899" s="124"/>
      <c r="K5899" s="144"/>
      <c r="L5899" s="11"/>
      <c r="M5899" s="143"/>
      <c r="N5899" s="42"/>
      <c r="O5899" s="128"/>
      <c r="P5899" s="130"/>
      <c r="Q5899" s="131"/>
      <c r="R5899" s="72">
        <v>2</v>
      </c>
      <c r="S5899" s="181"/>
      <c r="T5899" s="73" t="s">
        <v>386</v>
      </c>
      <c r="V5899" s="74">
        <v>0</v>
      </c>
      <c r="X5899" s="74">
        <v>0</v>
      </c>
      <c r="Z5899" s="74">
        <v>0</v>
      </c>
      <c r="AB5899" s="74">
        <v>0</v>
      </c>
      <c r="AD5899" s="74">
        <v>0</v>
      </c>
      <c r="AF5899" s="74">
        <v>0</v>
      </c>
      <c r="AH5899" s="74">
        <f t="shared" si="1133"/>
        <v>0</v>
      </c>
      <c r="AI5899" s="8"/>
      <c r="AJ5899" s="74">
        <v>0</v>
      </c>
      <c r="AK5899" s="8"/>
      <c r="AL5899" s="74">
        <v>0</v>
      </c>
      <c r="AM5899" s="74"/>
      <c r="AN5899" s="74">
        <v>0</v>
      </c>
      <c r="AO5899" s="74"/>
      <c r="AP5899" s="74">
        <v>0</v>
      </c>
      <c r="AQ5899" s="74"/>
    </row>
    <row r="5900" spans="2:43" ht="18" hidden="1" customHeight="1" x14ac:dyDescent="0.2">
      <c r="B5900" s="4"/>
      <c r="C5900" s="117"/>
      <c r="D5900" s="117"/>
      <c r="E5900" s="117"/>
      <c r="F5900" s="48"/>
      <c r="G5900" s="11"/>
      <c r="H5900" s="117"/>
      <c r="I5900" s="124"/>
      <c r="J5900" s="124"/>
      <c r="K5900" s="144"/>
      <c r="L5900" s="11"/>
      <c r="M5900" s="143"/>
      <c r="N5900" s="42"/>
      <c r="O5900" s="128"/>
      <c r="P5900" s="130"/>
      <c r="Q5900" s="131"/>
      <c r="R5900" s="72">
        <v>8</v>
      </c>
      <c r="S5900" s="181"/>
      <c r="T5900" s="73" t="s">
        <v>463</v>
      </c>
      <c r="V5900" s="74">
        <v>0</v>
      </c>
      <c r="X5900" s="74">
        <v>0</v>
      </c>
      <c r="Z5900" s="74">
        <v>0</v>
      </c>
      <c r="AB5900" s="74">
        <v>0</v>
      </c>
      <c r="AD5900" s="74">
        <v>0</v>
      </c>
      <c r="AF5900" s="74">
        <v>0</v>
      </c>
      <c r="AH5900" s="74">
        <f t="shared" si="1133"/>
        <v>0</v>
      </c>
      <c r="AI5900" s="8"/>
      <c r="AJ5900" s="74">
        <v>0</v>
      </c>
      <c r="AK5900" s="8"/>
      <c r="AL5900" s="74">
        <v>0</v>
      </c>
      <c r="AM5900" s="74"/>
      <c r="AN5900" s="74">
        <v>0</v>
      </c>
      <c r="AO5900" s="74"/>
      <c r="AP5900" s="74">
        <v>0</v>
      </c>
      <c r="AQ5900" s="74"/>
    </row>
    <row r="5901" spans="2:43" ht="18.75" customHeight="1" x14ac:dyDescent="0.2">
      <c r="B5901" s="4"/>
      <c r="C5901" s="117"/>
      <c r="D5901" s="117"/>
      <c r="E5901" s="117"/>
      <c r="F5901" s="48"/>
      <c r="G5901" s="11"/>
      <c r="H5901" s="117"/>
      <c r="I5901" s="124"/>
      <c r="J5901" s="124"/>
      <c r="K5901" s="144"/>
      <c r="L5901" s="11"/>
      <c r="M5901" s="143"/>
      <c r="N5901" s="42"/>
      <c r="O5901" s="128"/>
      <c r="P5901" s="129">
        <v>4</v>
      </c>
      <c r="Q5901" s="129"/>
      <c r="R5901" s="64"/>
      <c r="S5901" s="234"/>
      <c r="T5901" s="65" t="s">
        <v>376</v>
      </c>
      <c r="U5901" s="155"/>
      <c r="V5901" s="66">
        <f>V5902</f>
        <v>0</v>
      </c>
      <c r="X5901" s="66">
        <f>X5902</f>
        <v>8000</v>
      </c>
      <c r="Z5901" s="66">
        <f>Z5902</f>
        <v>8500</v>
      </c>
      <c r="AB5901" s="66">
        <f>AB5902</f>
        <v>18200</v>
      </c>
      <c r="AD5901" s="66">
        <f>AD5902</f>
        <v>19600</v>
      </c>
      <c r="AF5901" s="66">
        <f>AF5902</f>
        <v>0</v>
      </c>
      <c r="AH5901" s="66">
        <f t="shared" si="1133"/>
        <v>19600</v>
      </c>
      <c r="AI5901" s="8"/>
      <c r="AJ5901" s="66">
        <f>AJ5902</f>
        <v>6180</v>
      </c>
      <c r="AK5901" s="67"/>
      <c r="AL5901" s="66">
        <f t="shared" ref="AL5901:AP5902" si="1145">AL5902</f>
        <v>26500</v>
      </c>
      <c r="AM5901" s="66"/>
      <c r="AN5901" s="66">
        <f t="shared" si="1145"/>
        <v>29000</v>
      </c>
      <c r="AO5901" s="66"/>
      <c r="AP5901" s="66">
        <f t="shared" si="1145"/>
        <v>29000</v>
      </c>
      <c r="AQ5901" s="66"/>
    </row>
    <row r="5902" spans="2:43" ht="18" customHeight="1" x14ac:dyDescent="0.2">
      <c r="B5902" s="4"/>
      <c r="C5902" s="117"/>
      <c r="D5902" s="117"/>
      <c r="E5902" s="117"/>
      <c r="F5902" s="48"/>
      <c r="G5902" s="11"/>
      <c r="H5902" s="117"/>
      <c r="I5902" s="124"/>
      <c r="J5902" s="124"/>
      <c r="K5902" s="144"/>
      <c r="L5902" s="11"/>
      <c r="M5902" s="143"/>
      <c r="N5902" s="42"/>
      <c r="O5902" s="128"/>
      <c r="P5902" s="130"/>
      <c r="Q5902" s="131">
        <v>6</v>
      </c>
      <c r="R5902" s="72"/>
      <c r="S5902" s="181"/>
      <c r="T5902" s="69" t="s">
        <v>62</v>
      </c>
      <c r="U5902" s="92"/>
      <c r="V5902" s="70">
        <f>V5903</f>
        <v>0</v>
      </c>
      <c r="X5902" s="447">
        <f>X5903</f>
        <v>8000</v>
      </c>
      <c r="Z5902" s="447">
        <f>Z5903</f>
        <v>8500</v>
      </c>
      <c r="AB5902" s="447">
        <f>AB5903</f>
        <v>18200</v>
      </c>
      <c r="AD5902" s="447">
        <f>AD5903</f>
        <v>19600</v>
      </c>
      <c r="AF5902" s="447">
        <f>AF5903</f>
        <v>0</v>
      </c>
      <c r="AH5902" s="447">
        <f t="shared" si="1133"/>
        <v>19600</v>
      </c>
      <c r="AI5902" s="67"/>
      <c r="AJ5902" s="447">
        <f>AJ5903</f>
        <v>6180</v>
      </c>
      <c r="AK5902" s="71"/>
      <c r="AL5902" s="447">
        <f t="shared" si="1145"/>
        <v>26500</v>
      </c>
      <c r="AM5902" s="447"/>
      <c r="AN5902" s="447">
        <f t="shared" si="1145"/>
        <v>29000</v>
      </c>
      <c r="AO5902" s="447"/>
      <c r="AP5902" s="447">
        <f t="shared" si="1145"/>
        <v>29000</v>
      </c>
      <c r="AQ5902" s="447"/>
    </row>
    <row r="5903" spans="2:43" ht="18" customHeight="1" x14ac:dyDescent="0.25">
      <c r="B5903" s="4"/>
      <c r="C5903" s="117"/>
      <c r="D5903" s="117"/>
      <c r="E5903" s="117"/>
      <c r="F5903" s="48"/>
      <c r="G5903" s="11"/>
      <c r="H5903" s="117"/>
      <c r="I5903" s="124"/>
      <c r="J5903" s="124"/>
      <c r="K5903" s="144"/>
      <c r="L5903" s="11"/>
      <c r="M5903" s="143"/>
      <c r="N5903" s="42"/>
      <c r="O5903" s="128"/>
      <c r="P5903" s="130"/>
      <c r="Q5903" s="131"/>
      <c r="R5903" s="72">
        <v>1</v>
      </c>
      <c r="S5903" s="181"/>
      <c r="T5903" s="73" t="s">
        <v>433</v>
      </c>
      <c r="V5903" s="74">
        <v>0</v>
      </c>
      <c r="X5903" s="74">
        <v>8000</v>
      </c>
      <c r="Z5903" s="876">
        <v>8500</v>
      </c>
      <c r="AB5903" s="74">
        <v>18200</v>
      </c>
      <c r="AD5903" s="74">
        <v>19600</v>
      </c>
      <c r="AF5903" s="74">
        <v>0</v>
      </c>
      <c r="AH5903" s="74">
        <f t="shared" si="1133"/>
        <v>19600</v>
      </c>
      <c r="AI5903" s="446"/>
      <c r="AJ5903" s="74">
        <f>CEILING(AB5903*34/100,10)-10</f>
        <v>6180</v>
      </c>
      <c r="AK5903" s="8"/>
      <c r="AL5903" s="74">
        <v>26500</v>
      </c>
      <c r="AM5903" s="74"/>
      <c r="AN5903" s="74">
        <v>29000</v>
      </c>
      <c r="AO5903" s="696"/>
      <c r="AP5903" s="74">
        <v>29000</v>
      </c>
      <c r="AQ5903" s="696"/>
    </row>
    <row r="5904" spans="2:43" ht="18" customHeight="1" x14ac:dyDescent="0.2">
      <c r="B5904" s="4"/>
      <c r="C5904" s="117"/>
      <c r="D5904" s="117"/>
      <c r="E5904" s="117"/>
      <c r="F5904" s="48"/>
      <c r="G5904" s="11"/>
      <c r="H5904" s="117"/>
      <c r="I5904" s="124"/>
      <c r="J5904" s="124"/>
      <c r="K5904" s="144"/>
      <c r="L5904" s="11"/>
      <c r="M5904" s="143"/>
      <c r="N5904" s="42"/>
      <c r="O5904" s="127" t="s">
        <v>18</v>
      </c>
      <c r="P5904" s="123"/>
      <c r="Q5904" s="123"/>
      <c r="R5904" s="49"/>
      <c r="S5904" s="18"/>
      <c r="T5904" s="50" t="s">
        <v>190</v>
      </c>
      <c r="U5904" s="76"/>
      <c r="V5904" s="51">
        <f>V5905+V5910+V5915+V5919</f>
        <v>0</v>
      </c>
      <c r="X5904" s="51">
        <f>X5905+X5910+X5915+X5919</f>
        <v>225300</v>
      </c>
      <c r="Z5904" s="51">
        <f>Z5905+Z5910+Z5915+Z5919</f>
        <v>230700</v>
      </c>
      <c r="AB5904" s="51">
        <f>AB5905+AB5910+AB5915+AB5919</f>
        <v>165600</v>
      </c>
      <c r="AD5904" s="51" t="e">
        <f>AD5905+AD5910+AD5915+AD5919</f>
        <v>#REF!</v>
      </c>
      <c r="AF5904" s="51">
        <f>AF5905+AF5910+AF5915+AF5919</f>
        <v>0</v>
      </c>
      <c r="AH5904" s="51" t="e">
        <f t="shared" si="1133"/>
        <v>#REF!</v>
      </c>
      <c r="AI5904" s="8"/>
      <c r="AJ5904" s="51">
        <f>AJ5905+AJ5910+AJ5915+AJ5919</f>
        <v>41380</v>
      </c>
      <c r="AK5904" s="5"/>
      <c r="AL5904" s="51">
        <f>AL5905+AL5910+AL5915+AL5919</f>
        <v>178000</v>
      </c>
      <c r="AM5904" s="51"/>
      <c r="AN5904" s="51">
        <f>AN5905+AN5910+AN5915+AN5919</f>
        <v>183000</v>
      </c>
      <c r="AO5904" s="51"/>
      <c r="AP5904" s="51">
        <f>AP5905+AP5910+AP5915+AP5919</f>
        <v>183000</v>
      </c>
      <c r="AQ5904" s="51"/>
    </row>
    <row r="5905" spans="2:43" ht="18" customHeight="1" x14ac:dyDescent="0.2">
      <c r="B5905" s="4"/>
      <c r="C5905" s="117"/>
      <c r="D5905" s="117"/>
      <c r="E5905" s="117"/>
      <c r="F5905" s="48"/>
      <c r="G5905" s="11"/>
      <c r="H5905" s="117"/>
      <c r="I5905" s="124"/>
      <c r="J5905" s="124"/>
      <c r="K5905" s="144"/>
      <c r="L5905" s="11"/>
      <c r="M5905" s="143"/>
      <c r="N5905" s="42"/>
      <c r="O5905" s="128"/>
      <c r="P5905" s="129">
        <v>2</v>
      </c>
      <c r="Q5905" s="129"/>
      <c r="R5905" s="64"/>
      <c r="S5905" s="234"/>
      <c r="T5905" s="65" t="s">
        <v>195</v>
      </c>
      <c r="U5905" s="155"/>
      <c r="V5905" s="66">
        <f>V5906+V5908</f>
        <v>0</v>
      </c>
      <c r="X5905" s="66">
        <f>X5906+X5908</f>
        <v>42700</v>
      </c>
      <c r="Z5905" s="66">
        <f>Z5906+Z5908</f>
        <v>43800</v>
      </c>
      <c r="AB5905" s="66">
        <f>AB5906+AB5908</f>
        <v>41900</v>
      </c>
      <c r="AD5905" s="66" t="e">
        <f>AD5906+AD5908</f>
        <v>#REF!</v>
      </c>
      <c r="AF5905" s="66">
        <f>AF5906+AF5908</f>
        <v>0</v>
      </c>
      <c r="AH5905" s="66" t="e">
        <f t="shared" si="1133"/>
        <v>#REF!</v>
      </c>
      <c r="AI5905" s="5"/>
      <c r="AJ5905" s="66">
        <f>AJ5906+AJ5908</f>
        <v>10470</v>
      </c>
      <c r="AK5905" s="67"/>
      <c r="AL5905" s="66">
        <f>AL5906+AL5908</f>
        <v>45000</v>
      </c>
      <c r="AM5905" s="66"/>
      <c r="AN5905" s="66">
        <f>AN5906+AN5908</f>
        <v>46000</v>
      </c>
      <c r="AO5905" s="66"/>
      <c r="AP5905" s="66">
        <f>AP5906+AP5908</f>
        <v>46000</v>
      </c>
      <c r="AQ5905" s="66"/>
    </row>
    <row r="5906" spans="2:43" ht="18" customHeight="1" x14ac:dyDescent="0.2">
      <c r="B5906" s="4"/>
      <c r="C5906" s="117"/>
      <c r="D5906" s="117"/>
      <c r="E5906" s="117"/>
      <c r="F5906" s="48"/>
      <c r="G5906" s="11"/>
      <c r="H5906" s="117"/>
      <c r="I5906" s="124"/>
      <c r="J5906" s="124"/>
      <c r="K5906" s="144"/>
      <c r="L5906" s="11"/>
      <c r="M5906" s="143"/>
      <c r="N5906" s="42"/>
      <c r="O5906" s="128"/>
      <c r="P5906" s="130"/>
      <c r="Q5906" s="131">
        <v>1</v>
      </c>
      <c r="R5906" s="68"/>
      <c r="S5906" s="35"/>
      <c r="T5906" s="69" t="s">
        <v>47</v>
      </c>
      <c r="U5906" s="92"/>
      <c r="V5906" s="70">
        <f>V5907</f>
        <v>0</v>
      </c>
      <c r="X5906" s="447">
        <f>X5907</f>
        <v>42700</v>
      </c>
      <c r="Z5906" s="447">
        <f>Z5907</f>
        <v>43800</v>
      </c>
      <c r="AB5906" s="447">
        <f>AB5907</f>
        <v>41900</v>
      </c>
      <c r="AD5906" s="447">
        <f>AD5907</f>
        <v>45000</v>
      </c>
      <c r="AF5906" s="447">
        <f>AF5907</f>
        <v>0</v>
      </c>
      <c r="AH5906" s="447">
        <f t="shared" si="1133"/>
        <v>45000</v>
      </c>
      <c r="AI5906" s="67"/>
      <c r="AJ5906" s="447">
        <f>AJ5907</f>
        <v>10470</v>
      </c>
      <c r="AK5906" s="71"/>
      <c r="AL5906" s="447">
        <f>AL5907</f>
        <v>45000</v>
      </c>
      <c r="AM5906" s="447"/>
      <c r="AN5906" s="447">
        <f>AN5907</f>
        <v>46000</v>
      </c>
      <c r="AO5906" s="447"/>
      <c r="AP5906" s="447">
        <f>AP5907</f>
        <v>46000</v>
      </c>
      <c r="AQ5906" s="447"/>
    </row>
    <row r="5907" spans="2:43" ht="18" customHeight="1" x14ac:dyDescent="0.25">
      <c r="B5907" s="4"/>
      <c r="C5907" s="117"/>
      <c r="D5907" s="117"/>
      <c r="E5907" s="117"/>
      <c r="F5907" s="48"/>
      <c r="G5907" s="11"/>
      <c r="H5907" s="117"/>
      <c r="I5907" s="124"/>
      <c r="J5907" s="124"/>
      <c r="K5907" s="144"/>
      <c r="L5907" s="11"/>
      <c r="M5907" s="143"/>
      <c r="N5907" s="42"/>
      <c r="O5907" s="128"/>
      <c r="P5907" s="130"/>
      <c r="Q5907" s="130"/>
      <c r="R5907" s="72" t="s">
        <v>3</v>
      </c>
      <c r="S5907" s="181"/>
      <c r="T5907" s="73" t="s">
        <v>17</v>
      </c>
      <c r="V5907" s="74">
        <v>0</v>
      </c>
      <c r="X5907" s="74">
        <v>42700</v>
      </c>
      <c r="Z5907" s="876">
        <v>43800</v>
      </c>
      <c r="AB5907" s="74">
        <v>41900</v>
      </c>
      <c r="AD5907" s="74">
        <v>45000</v>
      </c>
      <c r="AF5907" s="74">
        <v>0</v>
      </c>
      <c r="AH5907" s="74">
        <f t="shared" si="1133"/>
        <v>45000</v>
      </c>
      <c r="AI5907" s="446"/>
      <c r="AJ5907" s="74">
        <f>CEILING(AB5907*25/100,10)-10</f>
        <v>10470</v>
      </c>
      <c r="AK5907" s="8"/>
      <c r="AL5907" s="74">
        <v>45000</v>
      </c>
      <c r="AM5907" s="74"/>
      <c r="AN5907" s="74">
        <v>46000</v>
      </c>
      <c r="AO5907" s="696"/>
      <c r="AP5907" s="74">
        <v>46000</v>
      </c>
      <c r="AQ5907" s="696"/>
    </row>
    <row r="5908" spans="2:43" ht="18" hidden="1" customHeight="1" x14ac:dyDescent="0.2">
      <c r="B5908" s="4"/>
      <c r="C5908" s="117"/>
      <c r="D5908" s="117"/>
      <c r="E5908" s="117"/>
      <c r="F5908" s="48"/>
      <c r="G5908" s="11"/>
      <c r="H5908" s="117"/>
      <c r="I5908" s="124"/>
      <c r="J5908" s="124"/>
      <c r="K5908" s="144"/>
      <c r="L5908" s="11"/>
      <c r="M5908" s="143"/>
      <c r="N5908" s="42"/>
      <c r="O5908" s="128"/>
      <c r="P5908" s="130"/>
      <c r="Q5908" s="131">
        <v>2</v>
      </c>
      <c r="R5908" s="68"/>
      <c r="S5908" s="35"/>
      <c r="T5908" s="69" t="s">
        <v>227</v>
      </c>
      <c r="U5908" s="92"/>
      <c r="V5908" s="70">
        <f>V5909</f>
        <v>0</v>
      </c>
      <c r="X5908" s="447">
        <f>X5909</f>
        <v>0</v>
      </c>
      <c r="Z5908" s="447">
        <f>Z5909</f>
        <v>0</v>
      </c>
      <c r="AB5908" s="447">
        <f>AB5909</f>
        <v>0</v>
      </c>
      <c r="AD5908" s="447" t="e">
        <f>#REF!</f>
        <v>#REF!</v>
      </c>
      <c r="AF5908" s="447">
        <f>AF5909</f>
        <v>0</v>
      </c>
      <c r="AH5908" s="447" t="e">
        <f t="shared" ref="AH5908:AH5971" si="1146">AD5908+AF5908</f>
        <v>#REF!</v>
      </c>
      <c r="AI5908" s="8"/>
      <c r="AJ5908" s="447">
        <f>AJ5909</f>
        <v>0</v>
      </c>
      <c r="AK5908" s="71"/>
      <c r="AL5908" s="447">
        <f>AL5909</f>
        <v>0</v>
      </c>
      <c r="AM5908" s="447"/>
      <c r="AN5908" s="447">
        <f>AN5909</f>
        <v>0</v>
      </c>
      <c r="AO5908" s="447"/>
      <c r="AP5908" s="447">
        <f>AP5909</f>
        <v>0</v>
      </c>
      <c r="AQ5908" s="447"/>
    </row>
    <row r="5909" spans="2:43" ht="18" hidden="1" customHeight="1" x14ac:dyDescent="0.2">
      <c r="B5909" s="4"/>
      <c r="C5909" s="117"/>
      <c r="D5909" s="117"/>
      <c r="E5909" s="117"/>
      <c r="F5909" s="48"/>
      <c r="G5909" s="11"/>
      <c r="H5909" s="117"/>
      <c r="I5909" s="124"/>
      <c r="J5909" s="124"/>
      <c r="K5909" s="144"/>
      <c r="L5909" s="11"/>
      <c r="M5909" s="143"/>
      <c r="N5909" s="42"/>
      <c r="O5909" s="128"/>
      <c r="P5909" s="130"/>
      <c r="Q5909" s="130"/>
      <c r="R5909" s="72" t="s">
        <v>0</v>
      </c>
      <c r="S5909" s="181"/>
      <c r="T5909" s="73" t="s">
        <v>228</v>
      </c>
      <c r="V5909" s="74">
        <v>0</v>
      </c>
      <c r="X5909" s="74">
        <v>0</v>
      </c>
      <c r="Z5909" s="74">
        <v>0</v>
      </c>
      <c r="AB5909" s="74">
        <v>0</v>
      </c>
      <c r="AD5909" s="74">
        <v>0</v>
      </c>
      <c r="AF5909" s="74">
        <v>0</v>
      </c>
      <c r="AH5909" s="74">
        <f t="shared" si="1146"/>
        <v>0</v>
      </c>
      <c r="AI5909" s="446"/>
      <c r="AJ5909" s="74">
        <v>0</v>
      </c>
      <c r="AK5909" s="8"/>
      <c r="AL5909" s="74">
        <v>0</v>
      </c>
      <c r="AM5909" s="74"/>
      <c r="AN5909" s="74">
        <v>0</v>
      </c>
      <c r="AO5909" s="74"/>
      <c r="AP5909" s="74">
        <v>0</v>
      </c>
      <c r="AQ5909" s="74"/>
    </row>
    <row r="5910" spans="2:43" ht="18" customHeight="1" x14ac:dyDescent="0.2">
      <c r="B5910" s="4"/>
      <c r="C5910" s="117"/>
      <c r="D5910" s="117"/>
      <c r="E5910" s="117"/>
      <c r="F5910" s="48"/>
      <c r="G5910" s="11"/>
      <c r="H5910" s="117"/>
      <c r="I5910" s="124"/>
      <c r="J5910" s="124"/>
      <c r="K5910" s="144"/>
      <c r="L5910" s="11"/>
      <c r="M5910" s="143"/>
      <c r="N5910" s="42"/>
      <c r="O5910" s="128"/>
      <c r="P5910" s="129">
        <v>3</v>
      </c>
      <c r="Q5910" s="129"/>
      <c r="R5910" s="64"/>
      <c r="S5910" s="234"/>
      <c r="T5910" s="65" t="s">
        <v>215</v>
      </c>
      <c r="U5910" s="155"/>
      <c r="V5910" s="66">
        <f>V5911+V5913</f>
        <v>0</v>
      </c>
      <c r="X5910" s="66">
        <f>X5911+X5913</f>
        <v>0</v>
      </c>
      <c r="Z5910" s="66">
        <f>Z5911+Z5913</f>
        <v>0</v>
      </c>
      <c r="AB5910" s="66">
        <f>AB5911+AB5913</f>
        <v>3000</v>
      </c>
      <c r="AD5910" s="66">
        <f>AD5911+AD5913</f>
        <v>4000</v>
      </c>
      <c r="AF5910" s="66">
        <f>AF5911+AF5913</f>
        <v>0</v>
      </c>
      <c r="AH5910" s="66">
        <f t="shared" si="1146"/>
        <v>4000</v>
      </c>
      <c r="AI5910" s="8"/>
      <c r="AJ5910" s="66">
        <f>AJ5911+AJ5913</f>
        <v>750</v>
      </c>
      <c r="AK5910" s="67"/>
      <c r="AL5910" s="66">
        <f>AL5911+AL5913</f>
        <v>3000</v>
      </c>
      <c r="AM5910" s="66"/>
      <c r="AN5910" s="66">
        <f>AN5911+AN5913</f>
        <v>3000</v>
      </c>
      <c r="AO5910" s="66"/>
      <c r="AP5910" s="66">
        <f>AP5911+AP5913</f>
        <v>3000</v>
      </c>
      <c r="AQ5910" s="66"/>
    </row>
    <row r="5911" spans="2:43" ht="18" customHeight="1" x14ac:dyDescent="0.2">
      <c r="B5911" s="4"/>
      <c r="C5911" s="117"/>
      <c r="D5911" s="117"/>
      <c r="E5911" s="117"/>
      <c r="F5911" s="48"/>
      <c r="G5911" s="11"/>
      <c r="H5911" s="117"/>
      <c r="I5911" s="124"/>
      <c r="J5911" s="124"/>
      <c r="K5911" s="144"/>
      <c r="L5911" s="11"/>
      <c r="M5911" s="143"/>
      <c r="N5911" s="42"/>
      <c r="O5911" s="128"/>
      <c r="P5911" s="130"/>
      <c r="Q5911" s="131">
        <v>1</v>
      </c>
      <c r="R5911" s="68"/>
      <c r="S5911" s="35"/>
      <c r="T5911" s="69" t="s">
        <v>20</v>
      </c>
      <c r="U5911" s="92"/>
      <c r="V5911" s="70">
        <f>V5912</f>
        <v>0</v>
      </c>
      <c r="X5911" s="447">
        <f>X5912</f>
        <v>0</v>
      </c>
      <c r="Z5911" s="447">
        <f>Z5912</f>
        <v>0</v>
      </c>
      <c r="AB5911" s="447">
        <f>AB5912</f>
        <v>3000</v>
      </c>
      <c r="AD5911" s="447">
        <f>AD5912</f>
        <v>0</v>
      </c>
      <c r="AF5911" s="447">
        <f>AF5912</f>
        <v>0</v>
      </c>
      <c r="AH5911" s="447">
        <f t="shared" si="1146"/>
        <v>0</v>
      </c>
      <c r="AI5911" s="67"/>
      <c r="AJ5911" s="447">
        <f>AJ5912</f>
        <v>750</v>
      </c>
      <c r="AK5911" s="71"/>
      <c r="AL5911" s="447">
        <f>AL5912</f>
        <v>3000</v>
      </c>
      <c r="AM5911" s="447"/>
      <c r="AN5911" s="447">
        <f>AN5912</f>
        <v>3000</v>
      </c>
      <c r="AO5911" s="447"/>
      <c r="AP5911" s="447">
        <f>AP5912</f>
        <v>3000</v>
      </c>
      <c r="AQ5911" s="447"/>
    </row>
    <row r="5912" spans="2:43" ht="18" customHeight="1" x14ac:dyDescent="0.25">
      <c r="B5912" s="4"/>
      <c r="C5912" s="117"/>
      <c r="D5912" s="117"/>
      <c r="E5912" s="117"/>
      <c r="F5912" s="48"/>
      <c r="G5912" s="11"/>
      <c r="H5912" s="117"/>
      <c r="I5912" s="124"/>
      <c r="J5912" s="124"/>
      <c r="K5912" s="144"/>
      <c r="L5912" s="11"/>
      <c r="M5912" s="143"/>
      <c r="N5912" s="42"/>
      <c r="O5912" s="128"/>
      <c r="P5912" s="130"/>
      <c r="Q5912" s="131"/>
      <c r="R5912" s="72" t="s">
        <v>3</v>
      </c>
      <c r="S5912" s="181"/>
      <c r="T5912" s="73" t="s">
        <v>20</v>
      </c>
      <c r="V5912" s="74">
        <v>0</v>
      </c>
      <c r="X5912" s="74">
        <v>0</v>
      </c>
      <c r="Z5912" s="74">
        <v>0</v>
      </c>
      <c r="AB5912" s="74">
        <v>3000</v>
      </c>
      <c r="AD5912" s="74">
        <v>0</v>
      </c>
      <c r="AF5912" s="74">
        <v>0</v>
      </c>
      <c r="AH5912" s="74">
        <f t="shared" si="1146"/>
        <v>0</v>
      </c>
      <c r="AI5912" s="446"/>
      <c r="AJ5912" s="74">
        <f t="shared" ref="AJ5912" si="1147">CEILING(AB5912*25/100,10)</f>
        <v>750</v>
      </c>
      <c r="AK5912" s="8"/>
      <c r="AL5912" s="74">
        <v>3000</v>
      </c>
      <c r="AM5912" s="74"/>
      <c r="AN5912" s="74">
        <v>3000</v>
      </c>
      <c r="AO5912" s="696"/>
      <c r="AP5912" s="74">
        <v>3000</v>
      </c>
      <c r="AQ5912" s="696"/>
    </row>
    <row r="5913" spans="2:43" ht="18" hidden="1" customHeight="1" x14ac:dyDescent="0.2">
      <c r="B5913" s="4"/>
      <c r="C5913" s="117"/>
      <c r="D5913" s="117"/>
      <c r="E5913" s="117"/>
      <c r="F5913" s="48"/>
      <c r="G5913" s="11"/>
      <c r="H5913" s="117"/>
      <c r="I5913" s="124"/>
      <c r="J5913" s="124"/>
      <c r="K5913" s="144"/>
      <c r="L5913" s="11"/>
      <c r="M5913" s="143"/>
      <c r="N5913" s="42"/>
      <c r="O5913" s="128"/>
      <c r="P5913" s="130"/>
      <c r="Q5913" s="131">
        <v>3</v>
      </c>
      <c r="R5913" s="68"/>
      <c r="S5913" s="35"/>
      <c r="T5913" s="69" t="s">
        <v>22</v>
      </c>
      <c r="U5913" s="92"/>
      <c r="V5913" s="70">
        <f>V5914</f>
        <v>0</v>
      </c>
      <c r="X5913" s="447">
        <f>X5914</f>
        <v>0</v>
      </c>
      <c r="Z5913" s="447">
        <f>Z5914</f>
        <v>0</v>
      </c>
      <c r="AB5913" s="447">
        <f>AB5914</f>
        <v>0</v>
      </c>
      <c r="AD5913" s="447">
        <f>AD5914</f>
        <v>4000</v>
      </c>
      <c r="AF5913" s="447">
        <f>AF5914</f>
        <v>0</v>
      </c>
      <c r="AH5913" s="447">
        <f t="shared" si="1146"/>
        <v>4000</v>
      </c>
      <c r="AI5913" s="8"/>
      <c r="AJ5913" s="447">
        <f>AJ5914</f>
        <v>0</v>
      </c>
      <c r="AK5913" s="71"/>
      <c r="AL5913" s="447">
        <f>AL5914</f>
        <v>0</v>
      </c>
      <c r="AM5913" s="447"/>
      <c r="AN5913" s="447">
        <f>AN5914</f>
        <v>0</v>
      </c>
      <c r="AO5913" s="447"/>
      <c r="AP5913" s="447">
        <f>AP5914</f>
        <v>0</v>
      </c>
      <c r="AQ5913" s="447"/>
    </row>
    <row r="5914" spans="2:43" ht="18" hidden="1" customHeight="1" x14ac:dyDescent="0.2">
      <c r="B5914" s="4"/>
      <c r="C5914" s="117"/>
      <c r="D5914" s="117"/>
      <c r="E5914" s="117"/>
      <c r="F5914" s="48"/>
      <c r="G5914" s="11"/>
      <c r="H5914" s="117"/>
      <c r="I5914" s="124"/>
      <c r="J5914" s="124"/>
      <c r="K5914" s="144"/>
      <c r="L5914" s="11"/>
      <c r="M5914" s="143"/>
      <c r="N5914" s="42"/>
      <c r="O5914" s="128"/>
      <c r="P5914" s="130"/>
      <c r="Q5914" s="130"/>
      <c r="R5914" s="72" t="s">
        <v>3</v>
      </c>
      <c r="S5914" s="181"/>
      <c r="T5914" s="73" t="s">
        <v>22</v>
      </c>
      <c r="V5914" s="74">
        <v>0</v>
      </c>
      <c r="X5914" s="74">
        <v>0</v>
      </c>
      <c r="Z5914" s="74">
        <v>0</v>
      </c>
      <c r="AB5914" s="74">
        <v>0</v>
      </c>
      <c r="AD5914" s="74">
        <v>4000</v>
      </c>
      <c r="AF5914" s="74">
        <v>0</v>
      </c>
      <c r="AH5914" s="74">
        <f t="shared" si="1146"/>
        <v>4000</v>
      </c>
      <c r="AI5914" s="446"/>
      <c r="AJ5914" s="74">
        <v>0</v>
      </c>
      <c r="AK5914" s="8"/>
      <c r="AL5914" s="74">
        <v>0</v>
      </c>
      <c r="AM5914" s="74"/>
      <c r="AN5914" s="74">
        <v>0</v>
      </c>
      <c r="AO5914" s="74"/>
      <c r="AP5914" s="74">
        <v>0</v>
      </c>
      <c r="AQ5914" s="74"/>
    </row>
    <row r="5915" spans="2:43" ht="18" customHeight="1" x14ac:dyDescent="0.2">
      <c r="B5915" s="4"/>
      <c r="C5915" s="117"/>
      <c r="D5915" s="117"/>
      <c r="E5915" s="117"/>
      <c r="F5915" s="48"/>
      <c r="G5915" s="11"/>
      <c r="H5915" s="117"/>
      <c r="I5915" s="124"/>
      <c r="J5915" s="124"/>
      <c r="K5915" s="144"/>
      <c r="L5915" s="11"/>
      <c r="M5915" s="143"/>
      <c r="N5915" s="42"/>
      <c r="O5915" s="128"/>
      <c r="P5915" s="129">
        <v>7</v>
      </c>
      <c r="Q5915" s="129"/>
      <c r="R5915" s="64"/>
      <c r="S5915" s="234"/>
      <c r="T5915" s="65" t="s">
        <v>343</v>
      </c>
      <c r="U5915" s="155"/>
      <c r="V5915" s="66">
        <f>V5916</f>
        <v>0</v>
      </c>
      <c r="X5915" s="66">
        <f>X5916</f>
        <v>140600</v>
      </c>
      <c r="Z5915" s="66">
        <f>Z5916</f>
        <v>142900</v>
      </c>
      <c r="AB5915" s="66">
        <f>AB5916</f>
        <v>120700</v>
      </c>
      <c r="AD5915" s="66">
        <f>AD5916</f>
        <v>125000</v>
      </c>
      <c r="AF5915" s="66">
        <f>AF5916</f>
        <v>0</v>
      </c>
      <c r="AH5915" s="66">
        <f t="shared" si="1146"/>
        <v>125000</v>
      </c>
      <c r="AI5915" s="8"/>
      <c r="AJ5915" s="66">
        <f>AJ5916</f>
        <v>30160</v>
      </c>
      <c r="AK5915" s="67"/>
      <c r="AL5915" s="66">
        <f>AL5916</f>
        <v>130000</v>
      </c>
      <c r="AM5915" s="66"/>
      <c r="AN5915" s="66">
        <f>AN5916</f>
        <v>134000</v>
      </c>
      <c r="AO5915" s="66"/>
      <c r="AP5915" s="66">
        <f>AP5916</f>
        <v>134000</v>
      </c>
      <c r="AQ5915" s="66"/>
    </row>
    <row r="5916" spans="2:43" ht="18" customHeight="1" x14ac:dyDescent="0.2">
      <c r="B5916" s="4"/>
      <c r="C5916" s="117"/>
      <c r="D5916" s="117"/>
      <c r="E5916" s="117"/>
      <c r="F5916" s="48"/>
      <c r="G5916" s="11"/>
      <c r="H5916" s="117"/>
      <c r="I5916" s="124"/>
      <c r="J5916" s="124"/>
      <c r="K5916" s="144"/>
      <c r="L5916" s="11"/>
      <c r="M5916" s="143"/>
      <c r="N5916" s="42"/>
      <c r="O5916" s="128"/>
      <c r="P5916" s="130"/>
      <c r="Q5916" s="131">
        <v>1</v>
      </c>
      <c r="R5916" s="68"/>
      <c r="S5916" s="35"/>
      <c r="T5916" s="69" t="s">
        <v>255</v>
      </c>
      <c r="U5916" s="92"/>
      <c r="V5916" s="70">
        <f>SUM(V5917:V5918)</f>
        <v>0</v>
      </c>
      <c r="X5916" s="447">
        <f>SUM(X5917:X5918)</f>
        <v>140600</v>
      </c>
      <c r="Z5916" s="447">
        <f>SUM(Z5917:Z5918)</f>
        <v>142900</v>
      </c>
      <c r="AB5916" s="447">
        <f>SUM(AB5917:AB5918)</f>
        <v>120700</v>
      </c>
      <c r="AD5916" s="447">
        <f>SUM(AD5917:AD5918)</f>
        <v>125000</v>
      </c>
      <c r="AF5916" s="447">
        <f>SUM(AF5917:AF5918)</f>
        <v>0</v>
      </c>
      <c r="AH5916" s="447">
        <f t="shared" si="1146"/>
        <v>125000</v>
      </c>
      <c r="AI5916" s="67"/>
      <c r="AJ5916" s="447">
        <f>SUM(AJ5917:AJ5918)</f>
        <v>30160</v>
      </c>
      <c r="AK5916" s="71"/>
      <c r="AL5916" s="447">
        <f>SUM(AL5917:AL5918)</f>
        <v>130000</v>
      </c>
      <c r="AM5916" s="447"/>
      <c r="AN5916" s="447">
        <f>SUM(AN5917:AN5918)</f>
        <v>134000</v>
      </c>
      <c r="AO5916" s="447"/>
      <c r="AP5916" s="447">
        <f>SUM(AP5917:AP5918)</f>
        <v>134000</v>
      </c>
      <c r="AQ5916" s="447"/>
    </row>
    <row r="5917" spans="2:43" ht="18" customHeight="1" x14ac:dyDescent="0.2">
      <c r="B5917" s="4"/>
      <c r="C5917" s="117"/>
      <c r="D5917" s="117"/>
      <c r="E5917" s="117"/>
      <c r="F5917" s="48"/>
      <c r="G5917" s="11"/>
      <c r="H5917" s="117"/>
      <c r="I5917" s="124"/>
      <c r="J5917" s="124"/>
      <c r="K5917" s="144"/>
      <c r="L5917" s="11"/>
      <c r="M5917" s="143"/>
      <c r="N5917" s="42"/>
      <c r="O5917" s="128"/>
      <c r="P5917" s="130"/>
      <c r="Q5917" s="131"/>
      <c r="R5917" s="72">
        <v>1</v>
      </c>
      <c r="S5917" s="181"/>
      <c r="T5917" s="73" t="s">
        <v>256</v>
      </c>
      <c r="V5917" s="74">
        <v>0</v>
      </c>
      <c r="X5917" s="74">
        <v>12000</v>
      </c>
      <c r="Z5917" s="876">
        <v>13000</v>
      </c>
      <c r="AB5917" s="74">
        <v>65200</v>
      </c>
      <c r="AD5917" s="74">
        <v>65000</v>
      </c>
      <c r="AF5917" s="74">
        <v>0</v>
      </c>
      <c r="AH5917" s="74">
        <f t="shared" si="1146"/>
        <v>65000</v>
      </c>
      <c r="AI5917" s="446"/>
      <c r="AJ5917" s="74">
        <f>CEILING(AB5917*25/100,10)-10</f>
        <v>16290</v>
      </c>
      <c r="AK5917" s="8"/>
      <c r="AL5917" s="74">
        <v>70000</v>
      </c>
      <c r="AM5917" s="74"/>
      <c r="AN5917" s="74">
        <v>72000</v>
      </c>
      <c r="AO5917" s="74"/>
      <c r="AP5917" s="74">
        <v>72000</v>
      </c>
      <c r="AQ5917" s="74"/>
    </row>
    <row r="5918" spans="2:43" ht="18" customHeight="1" x14ac:dyDescent="0.2">
      <c r="B5918" s="4"/>
      <c r="C5918" s="117"/>
      <c r="D5918" s="117"/>
      <c r="E5918" s="117"/>
      <c r="F5918" s="48"/>
      <c r="G5918" s="11"/>
      <c r="H5918" s="117"/>
      <c r="I5918" s="124"/>
      <c r="J5918" s="124"/>
      <c r="K5918" s="144"/>
      <c r="L5918" s="11"/>
      <c r="M5918" s="143"/>
      <c r="N5918" s="42"/>
      <c r="O5918" s="128"/>
      <c r="P5918" s="130"/>
      <c r="Q5918" s="131"/>
      <c r="R5918" s="72" t="s">
        <v>0</v>
      </c>
      <c r="S5918" s="181"/>
      <c r="T5918" s="73" t="s">
        <v>439</v>
      </c>
      <c r="V5918" s="74">
        <v>0</v>
      </c>
      <c r="X5918" s="74">
        <v>128600</v>
      </c>
      <c r="Z5918" s="876">
        <v>129900</v>
      </c>
      <c r="AB5918" s="74">
        <v>55500</v>
      </c>
      <c r="AD5918" s="74">
        <v>60000</v>
      </c>
      <c r="AF5918" s="74">
        <v>0</v>
      </c>
      <c r="AH5918" s="74">
        <f t="shared" si="1146"/>
        <v>60000</v>
      </c>
      <c r="AI5918" s="8"/>
      <c r="AJ5918" s="74">
        <f>CEILING(AB5918*25/100,10)-10</f>
        <v>13870</v>
      </c>
      <c r="AK5918" s="8"/>
      <c r="AL5918" s="74">
        <v>60000</v>
      </c>
      <c r="AM5918" s="74"/>
      <c r="AN5918" s="74">
        <v>62000</v>
      </c>
      <c r="AO5918" s="74"/>
      <c r="AP5918" s="74">
        <v>62000</v>
      </c>
      <c r="AQ5918" s="74"/>
    </row>
    <row r="5919" spans="2:43" ht="18" hidden="1" customHeight="1" x14ac:dyDescent="0.2">
      <c r="B5919" s="4"/>
      <c r="C5919" s="117"/>
      <c r="D5919" s="117"/>
      <c r="E5919" s="117"/>
      <c r="F5919" s="48"/>
      <c r="G5919" s="11"/>
      <c r="H5919" s="117"/>
      <c r="I5919" s="124"/>
      <c r="J5919" s="124"/>
      <c r="K5919" s="144"/>
      <c r="L5919" s="11"/>
      <c r="M5919" s="143"/>
      <c r="N5919" s="42"/>
      <c r="O5919" s="128"/>
      <c r="P5919" s="129">
        <v>8</v>
      </c>
      <c r="Q5919" s="129"/>
      <c r="R5919" s="64"/>
      <c r="S5919" s="234"/>
      <c r="T5919" s="65" t="s">
        <v>338</v>
      </c>
      <c r="U5919" s="155"/>
      <c r="V5919" s="66">
        <f>V5920</f>
        <v>0</v>
      </c>
      <c r="X5919" s="66">
        <f>X5920</f>
        <v>42000</v>
      </c>
      <c r="Z5919" s="66">
        <f>Z5920</f>
        <v>44000</v>
      </c>
      <c r="AB5919" s="66">
        <f>AB5920</f>
        <v>0</v>
      </c>
      <c r="AD5919" s="66">
        <f>AD5920</f>
        <v>0</v>
      </c>
      <c r="AF5919" s="66">
        <f>AF5920</f>
        <v>0</v>
      </c>
      <c r="AH5919" s="66">
        <f t="shared" si="1146"/>
        <v>0</v>
      </c>
      <c r="AI5919" s="8"/>
      <c r="AJ5919" s="66">
        <f>AJ5920</f>
        <v>0</v>
      </c>
      <c r="AK5919" s="67"/>
      <c r="AL5919" s="66">
        <f t="shared" ref="AL5919:AP5920" si="1148">AL5920</f>
        <v>0</v>
      </c>
      <c r="AM5919" s="66"/>
      <c r="AN5919" s="66">
        <f t="shared" si="1148"/>
        <v>0</v>
      </c>
      <c r="AO5919" s="66"/>
      <c r="AP5919" s="66">
        <f t="shared" si="1148"/>
        <v>0</v>
      </c>
      <c r="AQ5919" s="66"/>
    </row>
    <row r="5920" spans="2:43" ht="18" hidden="1" customHeight="1" x14ac:dyDescent="0.2">
      <c r="B5920" s="4"/>
      <c r="C5920" s="117"/>
      <c r="D5920" s="117"/>
      <c r="E5920" s="117"/>
      <c r="F5920" s="48"/>
      <c r="G5920" s="11"/>
      <c r="H5920" s="117"/>
      <c r="I5920" s="124"/>
      <c r="J5920" s="124"/>
      <c r="K5920" s="144"/>
      <c r="L5920" s="11"/>
      <c r="M5920" s="143"/>
      <c r="N5920" s="42"/>
      <c r="O5920" s="128"/>
      <c r="P5920" s="130"/>
      <c r="Q5920" s="131">
        <v>1</v>
      </c>
      <c r="R5920" s="68"/>
      <c r="S5920" s="35"/>
      <c r="T5920" s="69" t="s">
        <v>87</v>
      </c>
      <c r="U5920" s="92"/>
      <c r="V5920" s="70">
        <f>V5921</f>
        <v>0</v>
      </c>
      <c r="X5920" s="447">
        <f>X5921</f>
        <v>42000</v>
      </c>
      <c r="Z5920" s="447">
        <f>Z5921</f>
        <v>44000</v>
      </c>
      <c r="AB5920" s="447">
        <f>AB5921</f>
        <v>0</v>
      </c>
      <c r="AD5920" s="447">
        <f>AD5921</f>
        <v>0</v>
      </c>
      <c r="AF5920" s="447">
        <f>AF5921</f>
        <v>0</v>
      </c>
      <c r="AH5920" s="447">
        <f t="shared" si="1146"/>
        <v>0</v>
      </c>
      <c r="AI5920" s="67"/>
      <c r="AJ5920" s="447">
        <f>AJ5921</f>
        <v>0</v>
      </c>
      <c r="AK5920" s="71"/>
      <c r="AL5920" s="447">
        <f t="shared" si="1148"/>
        <v>0</v>
      </c>
      <c r="AM5920" s="447"/>
      <c r="AN5920" s="447">
        <f t="shared" si="1148"/>
        <v>0</v>
      </c>
      <c r="AO5920" s="447"/>
      <c r="AP5920" s="447">
        <f t="shared" si="1148"/>
        <v>0</v>
      </c>
      <c r="AQ5920" s="447"/>
    </row>
    <row r="5921" spans="2:43" ht="18" hidden="1" customHeight="1" x14ac:dyDescent="0.2">
      <c r="B5921" s="4"/>
      <c r="C5921" s="117"/>
      <c r="D5921" s="117"/>
      <c r="E5921" s="117"/>
      <c r="F5921" s="48"/>
      <c r="G5921" s="11"/>
      <c r="H5921" s="117"/>
      <c r="I5921" s="124"/>
      <c r="J5921" s="124"/>
      <c r="K5921" s="144"/>
      <c r="L5921" s="11"/>
      <c r="M5921" s="143"/>
      <c r="N5921" s="42"/>
      <c r="O5921" s="128"/>
      <c r="P5921" s="130"/>
      <c r="Q5921" s="130"/>
      <c r="R5921" s="72" t="s">
        <v>0</v>
      </c>
      <c r="S5921" s="181"/>
      <c r="T5921" s="73" t="s">
        <v>282</v>
      </c>
      <c r="V5921" s="74">
        <v>0</v>
      </c>
      <c r="X5921" s="74">
        <v>42000</v>
      </c>
      <c r="Z5921" s="876">
        <v>44000</v>
      </c>
      <c r="AB5921" s="945">
        <v>0</v>
      </c>
      <c r="AD5921" s="74">
        <v>0</v>
      </c>
      <c r="AF5921" s="74">
        <v>0</v>
      </c>
      <c r="AH5921" s="74">
        <f t="shared" si="1146"/>
        <v>0</v>
      </c>
      <c r="AI5921" s="446"/>
      <c r="AJ5921" s="74">
        <v>0</v>
      </c>
      <c r="AK5921" s="8"/>
      <c r="AL5921" s="74">
        <v>0</v>
      </c>
      <c r="AM5921" s="74"/>
      <c r="AN5921" s="74">
        <v>0</v>
      </c>
      <c r="AO5921" s="74"/>
      <c r="AP5921" s="74">
        <v>0</v>
      </c>
      <c r="AQ5921" s="74"/>
    </row>
    <row r="5922" spans="2:43" ht="18" customHeight="1" x14ac:dyDescent="0.2">
      <c r="B5922" s="4"/>
      <c r="C5922" s="117"/>
      <c r="D5922" s="117"/>
      <c r="E5922" s="117"/>
      <c r="F5922" s="48"/>
      <c r="G5922" s="11"/>
      <c r="H5922" s="117"/>
      <c r="I5922" s="124"/>
      <c r="J5922" s="124"/>
      <c r="K5922" s="144"/>
      <c r="L5922" s="11"/>
      <c r="M5922" s="143"/>
      <c r="N5922" s="42"/>
      <c r="O5922" s="128"/>
      <c r="P5922" s="130"/>
      <c r="Q5922" s="130"/>
      <c r="R5922" s="72"/>
      <c r="S5922" s="181"/>
      <c r="T5922" s="73"/>
      <c r="V5922" s="74"/>
      <c r="X5922" s="74"/>
      <c r="Z5922" s="74"/>
      <c r="AB5922" s="74"/>
      <c r="AD5922" s="74"/>
      <c r="AF5922" s="74"/>
      <c r="AH5922" s="74">
        <f t="shared" si="1146"/>
        <v>0</v>
      </c>
      <c r="AI5922" s="8"/>
      <c r="AJ5922" s="74"/>
      <c r="AK5922" s="8"/>
      <c r="AL5922" s="74"/>
      <c r="AM5922" s="74"/>
      <c r="AN5922" s="74"/>
      <c r="AO5922" s="74"/>
      <c r="AP5922" s="74"/>
      <c r="AQ5922" s="74"/>
    </row>
    <row r="5923" spans="2:43" ht="18" hidden="1" customHeight="1" x14ac:dyDescent="0.2">
      <c r="B5923" s="4"/>
      <c r="C5923" s="117"/>
      <c r="D5923" s="117"/>
      <c r="E5923" s="117"/>
      <c r="F5923" s="48"/>
      <c r="G5923" s="11"/>
      <c r="H5923" s="132"/>
      <c r="I5923" s="121"/>
      <c r="J5923" s="121"/>
      <c r="K5923" s="164">
        <v>14</v>
      </c>
      <c r="L5923" s="277"/>
      <c r="M5923" s="163"/>
      <c r="N5923" s="261"/>
      <c r="O5923" s="122"/>
      <c r="P5923" s="123"/>
      <c r="Q5923" s="123"/>
      <c r="R5923" s="49"/>
      <c r="S5923" s="18"/>
      <c r="T5923" s="50" t="s">
        <v>624</v>
      </c>
      <c r="U5923" s="76"/>
      <c r="V5923" s="51">
        <f>V5924</f>
        <v>0</v>
      </c>
      <c r="X5923" s="51">
        <f>X5924</f>
        <v>2168700</v>
      </c>
      <c r="Z5923" s="51">
        <f>Z5924</f>
        <v>0</v>
      </c>
      <c r="AB5923" s="51">
        <f>AB5924</f>
        <v>0</v>
      </c>
      <c r="AD5923" s="51">
        <f>AD5924</f>
        <v>0</v>
      </c>
      <c r="AF5923" s="51">
        <f>AF5924</f>
        <v>360000</v>
      </c>
      <c r="AH5923" s="51">
        <f t="shared" si="1146"/>
        <v>360000</v>
      </c>
      <c r="AI5923" s="8"/>
      <c r="AJ5923" s="51">
        <f>AJ5924</f>
        <v>0</v>
      </c>
      <c r="AK5923" s="5"/>
      <c r="AL5923" s="51">
        <f>AL5924</f>
        <v>0</v>
      </c>
      <c r="AM5923" s="51"/>
      <c r="AN5923" s="51">
        <f>AN5924</f>
        <v>0</v>
      </c>
      <c r="AO5923" s="51"/>
      <c r="AP5923" s="51">
        <f>AP5924</f>
        <v>0</v>
      </c>
      <c r="AQ5923" s="51"/>
    </row>
    <row r="5924" spans="2:43" ht="18" hidden="1" customHeight="1" x14ac:dyDescent="0.2">
      <c r="B5924" s="4"/>
      <c r="C5924" s="117"/>
      <c r="D5924" s="117"/>
      <c r="E5924" s="117"/>
      <c r="F5924" s="48"/>
      <c r="G5924" s="11"/>
      <c r="H5924" s="117"/>
      <c r="I5924" s="124"/>
      <c r="J5924" s="124"/>
      <c r="K5924" s="144"/>
      <c r="L5924" s="11"/>
      <c r="M5924" s="226">
        <v>2</v>
      </c>
      <c r="N5924" s="262"/>
      <c r="O5924" s="125"/>
      <c r="P5924" s="126"/>
      <c r="Q5924" s="126"/>
      <c r="R5924" s="60"/>
      <c r="S5924" s="249"/>
      <c r="T5924" s="61" t="s">
        <v>413</v>
      </c>
      <c r="U5924" s="241"/>
      <c r="V5924" s="62">
        <f>V5925+V5929</f>
        <v>0</v>
      </c>
      <c r="X5924" s="62">
        <f>X5925+X5929</f>
        <v>2168700</v>
      </c>
      <c r="Z5924" s="62">
        <f>Z5925+Z5929</f>
        <v>0</v>
      </c>
      <c r="AB5924" s="62">
        <f>AB5925+AB5929</f>
        <v>0</v>
      </c>
      <c r="AD5924" s="62">
        <f t="shared" ref="AD5924:AO5924" si="1149">AD5925+AD5929</f>
        <v>0</v>
      </c>
      <c r="AE5924" s="62">
        <f t="shared" si="1149"/>
        <v>0</v>
      </c>
      <c r="AF5924" s="62">
        <f t="shared" si="1149"/>
        <v>360000</v>
      </c>
      <c r="AG5924" s="62">
        <f t="shared" si="1149"/>
        <v>0</v>
      </c>
      <c r="AH5924" s="62">
        <f t="shared" si="1146"/>
        <v>360000</v>
      </c>
      <c r="AI5924" s="5"/>
      <c r="AJ5924" s="62">
        <f t="shared" ref="AJ5924" si="1150">AJ5925+AJ5929</f>
        <v>0</v>
      </c>
      <c r="AK5924" s="62">
        <f t="shared" ref="AK5924" si="1151">AK5925+AK5929</f>
        <v>0</v>
      </c>
      <c r="AL5924" s="62">
        <f t="shared" si="1149"/>
        <v>0</v>
      </c>
      <c r="AM5924" s="62"/>
      <c r="AN5924" s="62">
        <f t="shared" si="1149"/>
        <v>0</v>
      </c>
      <c r="AO5924" s="62">
        <f t="shared" si="1149"/>
        <v>0</v>
      </c>
      <c r="AP5924" s="62">
        <f t="shared" ref="AP5924:AQ5924" si="1152">AP5925+AP5929</f>
        <v>0</v>
      </c>
      <c r="AQ5924" s="62">
        <f t="shared" si="1152"/>
        <v>0</v>
      </c>
    </row>
    <row r="5925" spans="2:43" ht="18" hidden="1" customHeight="1" x14ac:dyDescent="0.2">
      <c r="B5925" s="4"/>
      <c r="C5925" s="117"/>
      <c r="D5925" s="117"/>
      <c r="E5925" s="117"/>
      <c r="F5925" s="48"/>
      <c r="G5925" s="11"/>
      <c r="H5925" s="117"/>
      <c r="I5925" s="124"/>
      <c r="J5925" s="124"/>
      <c r="K5925" s="144"/>
      <c r="L5925" s="11"/>
      <c r="M5925" s="143"/>
      <c r="N5925" s="42"/>
      <c r="O5925" s="127" t="s">
        <v>3</v>
      </c>
      <c r="P5925" s="123"/>
      <c r="Q5925" s="123"/>
      <c r="R5925" s="49"/>
      <c r="S5925" s="18"/>
      <c r="T5925" s="50" t="s">
        <v>7</v>
      </c>
      <c r="U5925" s="76"/>
      <c r="V5925" s="51">
        <f>V5926</f>
        <v>0</v>
      </c>
      <c r="X5925" s="51">
        <f>X5926</f>
        <v>635200</v>
      </c>
      <c r="Z5925" s="51">
        <f>Z5926</f>
        <v>0</v>
      </c>
      <c r="AB5925" s="51">
        <f>AB5926</f>
        <v>0</v>
      </c>
      <c r="AD5925" s="51">
        <f t="shared" ref="AD5925:AQ5927" si="1153">AD5926</f>
        <v>0</v>
      </c>
      <c r="AE5925" s="51">
        <f t="shared" si="1153"/>
        <v>0</v>
      </c>
      <c r="AF5925" s="51">
        <f t="shared" si="1153"/>
        <v>252000</v>
      </c>
      <c r="AG5925" s="51">
        <f t="shared" si="1153"/>
        <v>0</v>
      </c>
      <c r="AH5925" s="51">
        <f t="shared" si="1146"/>
        <v>252000</v>
      </c>
      <c r="AI5925" s="62">
        <f t="shared" ref="AI5925" si="1154">AI5926+AI5930</f>
        <v>0</v>
      </c>
      <c r="AJ5925" s="51">
        <f t="shared" ref="AJ5925" si="1155">AJ5926</f>
        <v>0</v>
      </c>
      <c r="AK5925" s="51">
        <f t="shared" si="1153"/>
        <v>0</v>
      </c>
      <c r="AL5925" s="51">
        <f t="shared" si="1153"/>
        <v>0</v>
      </c>
      <c r="AM5925" s="51"/>
      <c r="AN5925" s="51">
        <f t="shared" si="1153"/>
        <v>0</v>
      </c>
      <c r="AO5925" s="51">
        <f t="shared" si="1153"/>
        <v>0</v>
      </c>
      <c r="AP5925" s="51">
        <f t="shared" si="1153"/>
        <v>0</v>
      </c>
      <c r="AQ5925" s="51">
        <f t="shared" si="1153"/>
        <v>0</v>
      </c>
    </row>
    <row r="5926" spans="2:43" ht="18" hidden="1" customHeight="1" x14ac:dyDescent="0.2">
      <c r="B5926" s="4"/>
      <c r="C5926" s="117"/>
      <c r="D5926" s="117"/>
      <c r="E5926" s="117"/>
      <c r="F5926" s="48"/>
      <c r="G5926" s="11"/>
      <c r="H5926" s="117"/>
      <c r="I5926" s="124"/>
      <c r="J5926" s="124"/>
      <c r="K5926" s="144"/>
      <c r="L5926" s="11"/>
      <c r="M5926" s="143"/>
      <c r="N5926" s="42"/>
      <c r="O5926" s="128"/>
      <c r="P5926" s="129">
        <v>1</v>
      </c>
      <c r="Q5926" s="129"/>
      <c r="R5926" s="64"/>
      <c r="S5926" s="234"/>
      <c r="T5926" s="65" t="s">
        <v>8</v>
      </c>
      <c r="U5926" s="155"/>
      <c r="V5926" s="66">
        <f>V5927</f>
        <v>0</v>
      </c>
      <c r="X5926" s="66">
        <f>X5927</f>
        <v>635200</v>
      </c>
      <c r="Z5926" s="66">
        <f>Z5927</f>
        <v>0</v>
      </c>
      <c r="AB5926" s="66">
        <f>AB5927</f>
        <v>0</v>
      </c>
      <c r="AD5926" s="66">
        <f>AD5927</f>
        <v>0</v>
      </c>
      <c r="AF5926" s="66">
        <f>AF5927</f>
        <v>252000</v>
      </c>
      <c r="AH5926" s="66">
        <f t="shared" si="1146"/>
        <v>252000</v>
      </c>
      <c r="AI5926" s="51">
        <f t="shared" ref="AI5926" si="1156">AI5927</f>
        <v>0</v>
      </c>
      <c r="AJ5926" s="66">
        <f>AJ5927</f>
        <v>0</v>
      </c>
      <c r="AK5926" s="67"/>
      <c r="AL5926" s="66">
        <f t="shared" si="1153"/>
        <v>0</v>
      </c>
      <c r="AM5926" s="66"/>
      <c r="AN5926" s="66">
        <f t="shared" si="1153"/>
        <v>0</v>
      </c>
      <c r="AO5926" s="66"/>
      <c r="AP5926" s="66">
        <f t="shared" si="1153"/>
        <v>0</v>
      </c>
      <c r="AQ5926" s="66"/>
    </row>
    <row r="5927" spans="2:43" ht="18" hidden="1" customHeight="1" x14ac:dyDescent="0.2">
      <c r="B5927" s="4"/>
      <c r="C5927" s="117"/>
      <c r="D5927" s="117"/>
      <c r="E5927" s="117"/>
      <c r="F5927" s="48"/>
      <c r="G5927" s="11"/>
      <c r="H5927" s="117"/>
      <c r="I5927" s="124"/>
      <c r="J5927" s="124"/>
      <c r="K5927" s="144"/>
      <c r="L5927" s="11"/>
      <c r="M5927" s="143"/>
      <c r="N5927" s="42"/>
      <c r="O5927" s="128"/>
      <c r="P5927" s="130"/>
      <c r="Q5927" s="140" t="s">
        <v>173</v>
      </c>
      <c r="R5927" s="84"/>
      <c r="S5927" s="250"/>
      <c r="T5927" s="69" t="s">
        <v>204</v>
      </c>
      <c r="U5927" s="92"/>
      <c r="V5927" s="70">
        <f>V5928</f>
        <v>0</v>
      </c>
      <c r="X5927" s="447">
        <f>X5928</f>
        <v>635200</v>
      </c>
      <c r="Z5927" s="447">
        <f>Z5928</f>
        <v>0</v>
      </c>
      <c r="AB5927" s="447">
        <f>AB5928</f>
        <v>0</v>
      </c>
      <c r="AD5927" s="447">
        <f>AD5928</f>
        <v>0</v>
      </c>
      <c r="AF5927" s="447">
        <f>AF5928</f>
        <v>252000</v>
      </c>
      <c r="AH5927" s="447">
        <f t="shared" si="1146"/>
        <v>252000</v>
      </c>
      <c r="AI5927" s="67"/>
      <c r="AJ5927" s="447">
        <f>AJ5928</f>
        <v>0</v>
      </c>
      <c r="AK5927" s="71"/>
      <c r="AL5927" s="447">
        <f t="shared" si="1153"/>
        <v>0</v>
      </c>
      <c r="AM5927" s="447"/>
      <c r="AN5927" s="447">
        <f t="shared" si="1153"/>
        <v>0</v>
      </c>
      <c r="AO5927" s="447"/>
      <c r="AP5927" s="447">
        <f t="shared" si="1153"/>
        <v>0</v>
      </c>
      <c r="AQ5927" s="447"/>
    </row>
    <row r="5928" spans="2:43" ht="18" hidden="1" customHeight="1" x14ac:dyDescent="0.25">
      <c r="B5928" s="4"/>
      <c r="C5928" s="117"/>
      <c r="D5928" s="117"/>
      <c r="E5928" s="117"/>
      <c r="F5928" s="48"/>
      <c r="G5928" s="11"/>
      <c r="H5928" s="117"/>
      <c r="I5928" s="124"/>
      <c r="J5928" s="124"/>
      <c r="K5928" s="144"/>
      <c r="L5928" s="11"/>
      <c r="M5928" s="143"/>
      <c r="N5928" s="42"/>
      <c r="O5928" s="128"/>
      <c r="P5928" s="130"/>
      <c r="Q5928" s="130"/>
      <c r="R5928" s="72" t="s">
        <v>3</v>
      </c>
      <c r="S5928" s="181"/>
      <c r="T5928" s="73" t="s">
        <v>204</v>
      </c>
      <c r="V5928" s="74">
        <v>0</v>
      </c>
      <c r="X5928" s="74">
        <v>635200</v>
      </c>
      <c r="Z5928" s="876">
        <v>0</v>
      </c>
      <c r="AB5928" s="945">
        <v>0</v>
      </c>
      <c r="AD5928" s="74">
        <v>0</v>
      </c>
      <c r="AF5928" s="74">
        <v>252000</v>
      </c>
      <c r="AH5928" s="74">
        <f t="shared" si="1146"/>
        <v>252000</v>
      </c>
      <c r="AI5928" s="446"/>
      <c r="AJ5928" s="74">
        <v>0</v>
      </c>
      <c r="AK5928" s="8"/>
      <c r="AL5928" s="74">
        <v>0</v>
      </c>
      <c r="AM5928" s="74"/>
      <c r="AN5928" s="74">
        <v>0</v>
      </c>
      <c r="AO5928" s="696"/>
      <c r="AP5928" s="74">
        <v>0</v>
      </c>
      <c r="AQ5928" s="696"/>
    </row>
    <row r="5929" spans="2:43" ht="18" hidden="1" customHeight="1" x14ac:dyDescent="0.2">
      <c r="B5929" s="4"/>
      <c r="C5929" s="117"/>
      <c r="D5929" s="117"/>
      <c r="E5929" s="117"/>
      <c r="F5929" s="48"/>
      <c r="G5929" s="11"/>
      <c r="H5929" s="117"/>
      <c r="I5929" s="124"/>
      <c r="J5929" s="124"/>
      <c r="K5929" s="144"/>
      <c r="L5929" s="11"/>
      <c r="M5929" s="143"/>
      <c r="N5929" s="42"/>
      <c r="O5929" s="127" t="s">
        <v>18</v>
      </c>
      <c r="P5929" s="123"/>
      <c r="Q5929" s="123"/>
      <c r="R5929" s="49"/>
      <c r="S5929" s="18"/>
      <c r="T5929" s="50" t="s">
        <v>190</v>
      </c>
      <c r="U5929" s="76"/>
      <c r="V5929" s="51">
        <f>V5930+V5942+V5947+V5951</f>
        <v>0</v>
      </c>
      <c r="X5929" s="51">
        <f>X5930+X5942+X5947+X5951</f>
        <v>1533500</v>
      </c>
      <c r="Z5929" s="51">
        <f>Z5930+Z5935</f>
        <v>0</v>
      </c>
      <c r="AB5929" s="51">
        <f>AB5930+AB5935</f>
        <v>0</v>
      </c>
      <c r="AD5929" s="51">
        <f t="shared" ref="AD5929:AO5929" si="1157">AD5930+AD5935</f>
        <v>0</v>
      </c>
      <c r="AE5929" s="51">
        <f t="shared" si="1157"/>
        <v>0</v>
      </c>
      <c r="AF5929" s="51">
        <f t="shared" si="1157"/>
        <v>108000</v>
      </c>
      <c r="AG5929" s="51">
        <f t="shared" si="1157"/>
        <v>0</v>
      </c>
      <c r="AH5929" s="51">
        <f t="shared" si="1146"/>
        <v>108000</v>
      </c>
      <c r="AI5929" s="8"/>
      <c r="AJ5929" s="51">
        <f t="shared" ref="AJ5929" si="1158">AJ5930+AJ5935</f>
        <v>0</v>
      </c>
      <c r="AK5929" s="51">
        <f t="shared" ref="AK5929" si="1159">AK5930+AK5935</f>
        <v>0</v>
      </c>
      <c r="AL5929" s="51">
        <f t="shared" si="1157"/>
        <v>0</v>
      </c>
      <c r="AM5929" s="51"/>
      <c r="AN5929" s="51">
        <f t="shared" si="1157"/>
        <v>0</v>
      </c>
      <c r="AO5929" s="51">
        <f t="shared" si="1157"/>
        <v>0</v>
      </c>
      <c r="AP5929" s="51">
        <f t="shared" ref="AP5929:AQ5929" si="1160">AP5930+AP5935</f>
        <v>0</v>
      </c>
      <c r="AQ5929" s="51">
        <f t="shared" si="1160"/>
        <v>0</v>
      </c>
    </row>
    <row r="5930" spans="2:43" ht="18" hidden="1" customHeight="1" x14ac:dyDescent="0.2">
      <c r="B5930" s="4"/>
      <c r="C5930" s="117"/>
      <c r="D5930" s="117"/>
      <c r="E5930" s="117"/>
      <c r="F5930" s="48"/>
      <c r="G5930" s="11"/>
      <c r="H5930" s="117"/>
      <c r="I5930" s="124"/>
      <c r="J5930" s="124"/>
      <c r="K5930" s="144"/>
      <c r="L5930" s="11"/>
      <c r="M5930" s="143"/>
      <c r="N5930" s="42"/>
      <c r="O5930" s="128"/>
      <c r="P5930" s="129">
        <v>2</v>
      </c>
      <c r="Q5930" s="129"/>
      <c r="R5930" s="64"/>
      <c r="S5930" s="234"/>
      <c r="T5930" s="65" t="s">
        <v>195</v>
      </c>
      <c r="U5930" s="155"/>
      <c r="V5930" s="66">
        <f>V5931+V5940</f>
        <v>0</v>
      </c>
      <c r="X5930" s="66">
        <f>X5931+X5940</f>
        <v>662600</v>
      </c>
      <c r="Z5930" s="66">
        <f>Z5931</f>
        <v>0</v>
      </c>
      <c r="AB5930" s="66">
        <f>AB5931+AB5933</f>
        <v>0</v>
      </c>
      <c r="AD5930" s="66">
        <f>AD5931+AD5933</f>
        <v>0</v>
      </c>
      <c r="AE5930" s="66">
        <f t="shared" ref="AE5930:AQ5930" si="1161">AE5931</f>
        <v>0</v>
      </c>
      <c r="AF5930" s="66">
        <f>AF5931+AF5933</f>
        <v>40000</v>
      </c>
      <c r="AG5930" s="66">
        <f t="shared" si="1161"/>
        <v>0</v>
      </c>
      <c r="AH5930" s="66">
        <f t="shared" si="1146"/>
        <v>40000</v>
      </c>
      <c r="AI5930" s="51">
        <f t="shared" ref="AI5930" si="1162">AI5931+AI5936</f>
        <v>0</v>
      </c>
      <c r="AJ5930" s="66">
        <f t="shared" ref="AJ5930" si="1163">AJ5931</f>
        <v>0</v>
      </c>
      <c r="AK5930" s="66">
        <f t="shared" si="1161"/>
        <v>0</v>
      </c>
      <c r="AL5930" s="66">
        <f t="shared" si="1161"/>
        <v>0</v>
      </c>
      <c r="AM5930" s="66"/>
      <c r="AN5930" s="66">
        <f t="shared" si="1161"/>
        <v>0</v>
      </c>
      <c r="AO5930" s="66">
        <f t="shared" si="1161"/>
        <v>0</v>
      </c>
      <c r="AP5930" s="66">
        <f t="shared" si="1161"/>
        <v>0</v>
      </c>
      <c r="AQ5930" s="66">
        <f t="shared" si="1161"/>
        <v>0</v>
      </c>
    </row>
    <row r="5931" spans="2:43" ht="18" hidden="1" customHeight="1" x14ac:dyDescent="0.2">
      <c r="B5931" s="4"/>
      <c r="C5931" s="117"/>
      <c r="D5931" s="117"/>
      <c r="E5931" s="117"/>
      <c r="F5931" s="48"/>
      <c r="G5931" s="11"/>
      <c r="H5931" s="117"/>
      <c r="I5931" s="124"/>
      <c r="J5931" s="124"/>
      <c r="K5931" s="144"/>
      <c r="L5931" s="11"/>
      <c r="M5931" s="143"/>
      <c r="N5931" s="42"/>
      <c r="O5931" s="128"/>
      <c r="P5931" s="130"/>
      <c r="Q5931" s="131">
        <v>1</v>
      </c>
      <c r="R5931" s="68"/>
      <c r="S5931" s="35"/>
      <c r="T5931" s="69" t="s">
        <v>47</v>
      </c>
      <c r="U5931" s="92"/>
      <c r="V5931" s="70">
        <f>V5932</f>
        <v>0</v>
      </c>
      <c r="X5931" s="447">
        <f>X5932</f>
        <v>42700</v>
      </c>
      <c r="Z5931" s="447">
        <f>Z5932</f>
        <v>0</v>
      </c>
      <c r="AB5931" s="447">
        <f>AB5932</f>
        <v>0</v>
      </c>
      <c r="AD5931" s="447">
        <f>AD5932</f>
        <v>0</v>
      </c>
      <c r="AF5931" s="447">
        <f>AF5932</f>
        <v>18000</v>
      </c>
      <c r="AH5931" s="447">
        <f t="shared" si="1146"/>
        <v>18000</v>
      </c>
      <c r="AI5931" s="66">
        <f t="shared" ref="AI5931" si="1164">AI5932</f>
        <v>0</v>
      </c>
      <c r="AJ5931" s="447">
        <f>AJ5932</f>
        <v>0</v>
      </c>
      <c r="AK5931" s="71"/>
      <c r="AL5931" s="447">
        <f>AL5932</f>
        <v>0</v>
      </c>
      <c r="AM5931" s="447"/>
      <c r="AN5931" s="447">
        <f>AN5932</f>
        <v>0</v>
      </c>
      <c r="AO5931" s="447"/>
      <c r="AP5931" s="447">
        <f>AP5932</f>
        <v>0</v>
      </c>
      <c r="AQ5931" s="447"/>
    </row>
    <row r="5932" spans="2:43" ht="18" hidden="1" customHeight="1" x14ac:dyDescent="0.25">
      <c r="B5932" s="4"/>
      <c r="C5932" s="117"/>
      <c r="D5932" s="117"/>
      <c r="E5932" s="117"/>
      <c r="F5932" s="48"/>
      <c r="G5932" s="11"/>
      <c r="H5932" s="117"/>
      <c r="I5932" s="124"/>
      <c r="J5932" s="124"/>
      <c r="K5932" s="144"/>
      <c r="L5932" s="11"/>
      <c r="M5932" s="143"/>
      <c r="N5932" s="42"/>
      <c r="O5932" s="128"/>
      <c r="P5932" s="130"/>
      <c r="Q5932" s="130"/>
      <c r="R5932" s="72" t="s">
        <v>3</v>
      </c>
      <c r="S5932" s="181"/>
      <c r="T5932" s="73" t="s">
        <v>17</v>
      </c>
      <c r="V5932" s="74">
        <v>0</v>
      </c>
      <c r="X5932" s="74">
        <v>42700</v>
      </c>
      <c r="Z5932" s="876">
        <v>0</v>
      </c>
      <c r="AB5932" s="945">
        <v>0</v>
      </c>
      <c r="AD5932" s="74">
        <v>0</v>
      </c>
      <c r="AF5932" s="74">
        <v>18000</v>
      </c>
      <c r="AH5932" s="74">
        <f t="shared" si="1146"/>
        <v>18000</v>
      </c>
      <c r="AI5932" s="446"/>
      <c r="AJ5932" s="74">
        <v>0</v>
      </c>
      <c r="AK5932" s="8"/>
      <c r="AL5932" s="74">
        <v>0</v>
      </c>
      <c r="AM5932" s="74"/>
      <c r="AN5932" s="74">
        <v>0</v>
      </c>
      <c r="AO5932" s="696"/>
      <c r="AP5932" s="74">
        <v>0</v>
      </c>
      <c r="AQ5932" s="696"/>
    </row>
    <row r="5933" spans="2:43" ht="18" hidden="1" customHeight="1" x14ac:dyDescent="0.2">
      <c r="B5933" s="4"/>
      <c r="C5933" s="117"/>
      <c r="D5933" s="117"/>
      <c r="E5933" s="117"/>
      <c r="F5933" s="48"/>
      <c r="G5933" s="11"/>
      <c r="H5933" s="117"/>
      <c r="I5933" s="124"/>
      <c r="J5933" s="124"/>
      <c r="K5933" s="144"/>
      <c r="L5933" s="11"/>
      <c r="M5933" s="143"/>
      <c r="N5933" s="42"/>
      <c r="O5933" s="128"/>
      <c r="P5933" s="130"/>
      <c r="Q5933" s="131">
        <v>2</v>
      </c>
      <c r="R5933" s="68"/>
      <c r="S5933" s="35"/>
      <c r="T5933" s="69" t="s">
        <v>227</v>
      </c>
      <c r="U5933" s="92"/>
      <c r="V5933" s="70">
        <f>V5934</f>
        <v>0</v>
      </c>
      <c r="X5933" s="447">
        <f>X5934</f>
        <v>42700</v>
      </c>
      <c r="Z5933" s="447">
        <f>Z5934</f>
        <v>0</v>
      </c>
      <c r="AB5933" s="447">
        <f>AB5934</f>
        <v>0</v>
      </c>
      <c r="AD5933" s="447">
        <f>AD5934</f>
        <v>0</v>
      </c>
      <c r="AF5933" s="447">
        <f>AF5934</f>
        <v>22000</v>
      </c>
      <c r="AH5933" s="447">
        <f t="shared" si="1146"/>
        <v>22000</v>
      </c>
      <c r="AI5933" s="8"/>
      <c r="AJ5933" s="447">
        <f>AJ5934</f>
        <v>0</v>
      </c>
      <c r="AK5933" s="71"/>
      <c r="AL5933" s="447">
        <f>AL5934</f>
        <v>0</v>
      </c>
      <c r="AM5933" s="447"/>
      <c r="AN5933" s="447">
        <f>AN5934</f>
        <v>0</v>
      </c>
      <c r="AO5933" s="447"/>
      <c r="AP5933" s="447">
        <f>AP5934</f>
        <v>0</v>
      </c>
      <c r="AQ5933" s="447"/>
    </row>
    <row r="5934" spans="2:43" ht="18" hidden="1" customHeight="1" x14ac:dyDescent="0.25">
      <c r="B5934" s="4"/>
      <c r="C5934" s="117"/>
      <c r="D5934" s="117"/>
      <c r="E5934" s="117"/>
      <c r="F5934" s="48"/>
      <c r="G5934" s="11"/>
      <c r="H5934" s="117"/>
      <c r="I5934" s="124"/>
      <c r="J5934" s="124"/>
      <c r="K5934" s="144"/>
      <c r="L5934" s="11"/>
      <c r="M5934" s="143"/>
      <c r="N5934" s="42"/>
      <c r="O5934" s="128"/>
      <c r="P5934" s="130"/>
      <c r="Q5934" s="130"/>
      <c r="R5934" s="72">
        <v>2</v>
      </c>
      <c r="S5934" s="181"/>
      <c r="T5934" s="73" t="s">
        <v>228</v>
      </c>
      <c r="V5934" s="74">
        <v>0</v>
      </c>
      <c r="X5934" s="74">
        <v>42700</v>
      </c>
      <c r="Z5934" s="876">
        <v>0</v>
      </c>
      <c r="AB5934" s="945">
        <v>0</v>
      </c>
      <c r="AD5934" s="74">
        <v>0</v>
      </c>
      <c r="AF5934" s="74">
        <v>22000</v>
      </c>
      <c r="AH5934" s="74">
        <f t="shared" si="1146"/>
        <v>22000</v>
      </c>
      <c r="AI5934" s="446"/>
      <c r="AJ5934" s="74">
        <v>0</v>
      </c>
      <c r="AK5934" s="8"/>
      <c r="AL5934" s="74">
        <v>0</v>
      </c>
      <c r="AM5934" s="74"/>
      <c r="AN5934" s="74">
        <v>0</v>
      </c>
      <c r="AO5934" s="696"/>
      <c r="AP5934" s="74">
        <v>0</v>
      </c>
      <c r="AQ5934" s="696"/>
    </row>
    <row r="5935" spans="2:43" ht="18" hidden="1" customHeight="1" x14ac:dyDescent="0.2">
      <c r="B5935" s="4"/>
      <c r="C5935" s="117"/>
      <c r="D5935" s="117"/>
      <c r="E5935" s="117"/>
      <c r="F5935" s="48"/>
      <c r="G5935" s="11"/>
      <c r="H5935" s="117"/>
      <c r="I5935" s="124"/>
      <c r="J5935" s="124"/>
      <c r="K5935" s="144"/>
      <c r="L5935" s="11"/>
      <c r="M5935" s="143"/>
      <c r="N5935" s="42"/>
      <c r="O5935" s="128"/>
      <c r="P5935" s="129">
        <v>7</v>
      </c>
      <c r="Q5935" s="129"/>
      <c r="R5935" s="64"/>
      <c r="S5935" s="234"/>
      <c r="T5935" s="65" t="s">
        <v>343</v>
      </c>
      <c r="U5935" s="155"/>
      <c r="V5935" s="66">
        <f>V5936+V5943</f>
        <v>0</v>
      </c>
      <c r="X5935" s="66">
        <f>X5936+X5943</f>
        <v>662600</v>
      </c>
      <c r="Z5935" s="66">
        <f>Z5936</f>
        <v>0</v>
      </c>
      <c r="AB5935" s="66">
        <f>AB5936</f>
        <v>0</v>
      </c>
      <c r="AD5935" s="66">
        <f t="shared" ref="AD5935" si="1165">AD5936</f>
        <v>0</v>
      </c>
      <c r="AE5935" s="66">
        <f t="shared" ref="AE5935" si="1166">AE5936</f>
        <v>0</v>
      </c>
      <c r="AF5935" s="66">
        <f t="shared" ref="AF5935" si="1167">AF5936</f>
        <v>68000</v>
      </c>
      <c r="AG5935" s="66">
        <f t="shared" ref="AG5935" si="1168">AG5936</f>
        <v>0</v>
      </c>
      <c r="AH5935" s="66">
        <f t="shared" si="1146"/>
        <v>68000</v>
      </c>
      <c r="AI5935" s="8"/>
      <c r="AJ5935" s="66">
        <f t="shared" ref="AJ5935" si="1169">AJ5936</f>
        <v>0</v>
      </c>
      <c r="AK5935" s="66">
        <f t="shared" ref="AK5935" si="1170">AK5936</f>
        <v>0</v>
      </c>
      <c r="AL5935" s="66">
        <f t="shared" ref="AL5935:AP5935" si="1171">AL5936</f>
        <v>0</v>
      </c>
      <c r="AM5935" s="66"/>
      <c r="AN5935" s="66">
        <f t="shared" si="1171"/>
        <v>0</v>
      </c>
      <c r="AO5935" s="66">
        <f t="shared" ref="AO5935:AQ5935" si="1172">AO5936</f>
        <v>0</v>
      </c>
      <c r="AP5935" s="66">
        <f t="shared" si="1171"/>
        <v>0</v>
      </c>
      <c r="AQ5935" s="66">
        <f t="shared" si="1172"/>
        <v>0</v>
      </c>
    </row>
    <row r="5936" spans="2:43" ht="18" hidden="1" customHeight="1" x14ac:dyDescent="0.2">
      <c r="B5936" s="4"/>
      <c r="C5936" s="117"/>
      <c r="D5936" s="117"/>
      <c r="E5936" s="117"/>
      <c r="F5936" s="48"/>
      <c r="G5936" s="11"/>
      <c r="H5936" s="117"/>
      <c r="I5936" s="124"/>
      <c r="J5936" s="124"/>
      <c r="K5936" s="144"/>
      <c r="L5936" s="11"/>
      <c r="M5936" s="143"/>
      <c r="N5936" s="42"/>
      <c r="O5936" s="128"/>
      <c r="P5936" s="130"/>
      <c r="Q5936" s="131">
        <v>1</v>
      </c>
      <c r="R5936" s="68"/>
      <c r="S5936" s="35"/>
      <c r="T5936" s="69" t="s">
        <v>255</v>
      </c>
      <c r="U5936" s="92"/>
      <c r="V5936" s="70">
        <f>V5937</f>
        <v>0</v>
      </c>
      <c r="X5936" s="447">
        <f>X5937</f>
        <v>42700</v>
      </c>
      <c r="Z5936" s="447">
        <f>Z5937+Z5938</f>
        <v>0</v>
      </c>
      <c r="AB5936" s="447">
        <f>AB5937+AB5938</f>
        <v>0</v>
      </c>
      <c r="AD5936" s="447">
        <f t="shared" ref="AD5936:AO5936" si="1173">AD5937+AD5938</f>
        <v>0</v>
      </c>
      <c r="AE5936" s="447">
        <f t="shared" si="1173"/>
        <v>0</v>
      </c>
      <c r="AF5936" s="447">
        <f t="shared" si="1173"/>
        <v>68000</v>
      </c>
      <c r="AG5936" s="447">
        <f t="shared" si="1173"/>
        <v>0</v>
      </c>
      <c r="AH5936" s="447">
        <f t="shared" si="1146"/>
        <v>68000</v>
      </c>
      <c r="AI5936" s="66">
        <f t="shared" ref="AI5936" si="1174">AI5937</f>
        <v>0</v>
      </c>
      <c r="AJ5936" s="447">
        <f t="shared" ref="AJ5936" si="1175">AJ5937+AJ5938</f>
        <v>0</v>
      </c>
      <c r="AK5936" s="447">
        <f t="shared" ref="AK5936" si="1176">AK5937+AK5938</f>
        <v>0</v>
      </c>
      <c r="AL5936" s="447">
        <f t="shared" si="1173"/>
        <v>0</v>
      </c>
      <c r="AM5936" s="447"/>
      <c r="AN5936" s="447">
        <f t="shared" si="1173"/>
        <v>0</v>
      </c>
      <c r="AO5936" s="447">
        <f t="shared" si="1173"/>
        <v>0</v>
      </c>
      <c r="AP5936" s="447">
        <f t="shared" ref="AP5936:AQ5936" si="1177">AP5937+AP5938</f>
        <v>0</v>
      </c>
      <c r="AQ5936" s="447">
        <f t="shared" si="1177"/>
        <v>0</v>
      </c>
    </row>
    <row r="5937" spans="2:43" ht="18" hidden="1" customHeight="1" x14ac:dyDescent="0.25">
      <c r="B5937" s="4"/>
      <c r="C5937" s="117"/>
      <c r="D5937" s="117"/>
      <c r="E5937" s="117"/>
      <c r="F5937" s="48"/>
      <c r="G5937" s="11"/>
      <c r="H5937" s="117"/>
      <c r="I5937" s="124"/>
      <c r="J5937" s="124"/>
      <c r="K5937" s="144"/>
      <c r="L5937" s="11"/>
      <c r="M5937" s="143"/>
      <c r="N5937" s="42"/>
      <c r="O5937" s="128"/>
      <c r="P5937" s="130"/>
      <c r="Q5937" s="130"/>
      <c r="R5937" s="72" t="s">
        <v>3</v>
      </c>
      <c r="S5937" s="181"/>
      <c r="T5937" s="73" t="s">
        <v>256</v>
      </c>
      <c r="V5937" s="74">
        <v>0</v>
      </c>
      <c r="X5937" s="74">
        <v>42700</v>
      </c>
      <c r="Z5937" s="876">
        <v>0</v>
      </c>
      <c r="AB5937" s="945">
        <v>0</v>
      </c>
      <c r="AD5937" s="74">
        <v>0</v>
      </c>
      <c r="AF5937" s="74">
        <v>38000</v>
      </c>
      <c r="AH5937" s="74">
        <f t="shared" si="1146"/>
        <v>38000</v>
      </c>
      <c r="AI5937" s="447">
        <f t="shared" ref="AI5937" si="1178">AI5938+AI5939</f>
        <v>0</v>
      </c>
      <c r="AJ5937" s="74">
        <v>0</v>
      </c>
      <c r="AK5937" s="8"/>
      <c r="AL5937" s="74">
        <v>0</v>
      </c>
      <c r="AM5937" s="74"/>
      <c r="AN5937" s="74">
        <v>0</v>
      </c>
      <c r="AO5937" s="696"/>
      <c r="AP5937" s="74">
        <v>0</v>
      </c>
      <c r="AQ5937" s="696"/>
    </row>
    <row r="5938" spans="2:43" ht="18" hidden="1" customHeight="1" x14ac:dyDescent="0.25">
      <c r="B5938" s="4"/>
      <c r="C5938" s="117"/>
      <c r="D5938" s="117"/>
      <c r="E5938" s="117"/>
      <c r="F5938" s="48"/>
      <c r="G5938" s="11"/>
      <c r="H5938" s="117"/>
      <c r="I5938" s="124"/>
      <c r="J5938" s="124"/>
      <c r="K5938" s="144"/>
      <c r="L5938" s="11"/>
      <c r="M5938" s="143"/>
      <c r="N5938" s="42"/>
      <c r="O5938" s="128"/>
      <c r="P5938" s="130"/>
      <c r="Q5938" s="130"/>
      <c r="R5938" s="72">
        <v>2</v>
      </c>
      <c r="S5938" s="181"/>
      <c r="T5938" s="73" t="s">
        <v>439</v>
      </c>
      <c r="V5938" s="74">
        <v>0</v>
      </c>
      <c r="X5938" s="74">
        <v>42700</v>
      </c>
      <c r="Z5938" s="876">
        <v>0</v>
      </c>
      <c r="AB5938" s="945">
        <v>0</v>
      </c>
      <c r="AD5938" s="74">
        <v>0</v>
      </c>
      <c r="AF5938" s="74">
        <v>30000</v>
      </c>
      <c r="AH5938" s="74">
        <f t="shared" si="1146"/>
        <v>30000</v>
      </c>
      <c r="AI5938" s="8"/>
      <c r="AJ5938" s="74">
        <v>0</v>
      </c>
      <c r="AK5938" s="8"/>
      <c r="AL5938" s="74">
        <v>0</v>
      </c>
      <c r="AM5938" s="74"/>
      <c r="AN5938" s="74">
        <v>0</v>
      </c>
      <c r="AO5938" s="696"/>
      <c r="AP5938" s="74">
        <v>0</v>
      </c>
      <c r="AQ5938" s="696"/>
    </row>
    <row r="5939" spans="2:43" ht="18" hidden="1" customHeight="1" x14ac:dyDescent="0.25">
      <c r="B5939" s="4"/>
      <c r="C5939" s="117"/>
      <c r="D5939" s="117"/>
      <c r="E5939" s="117"/>
      <c r="F5939" s="48"/>
      <c r="G5939" s="11"/>
      <c r="H5939" s="117"/>
      <c r="I5939" s="124"/>
      <c r="J5939" s="124"/>
      <c r="K5939" s="144"/>
      <c r="L5939" s="11"/>
      <c r="M5939" s="143"/>
      <c r="N5939" s="42"/>
      <c r="O5939" s="128"/>
      <c r="P5939" s="130"/>
      <c r="Q5939" s="130"/>
      <c r="R5939" s="72"/>
      <c r="S5939" s="181"/>
      <c r="T5939" s="73"/>
      <c r="V5939" s="74"/>
      <c r="X5939" s="74"/>
      <c r="Z5939" s="876"/>
      <c r="AB5939" s="945"/>
      <c r="AD5939" s="74"/>
      <c r="AF5939" s="74"/>
      <c r="AH5939" s="74">
        <f t="shared" si="1146"/>
        <v>0</v>
      </c>
      <c r="AI5939" s="8"/>
      <c r="AJ5939" s="74"/>
      <c r="AK5939" s="8"/>
      <c r="AL5939" s="74"/>
      <c r="AM5939" s="74"/>
      <c r="AN5939" s="74"/>
      <c r="AO5939" s="696"/>
      <c r="AP5939" s="74"/>
      <c r="AQ5939" s="696"/>
    </row>
    <row r="5940" spans="2:43" ht="18" customHeight="1" x14ac:dyDescent="0.2">
      <c r="B5940" s="4"/>
      <c r="C5940" s="117"/>
      <c r="D5940" s="117"/>
      <c r="E5940" s="117"/>
      <c r="F5940" s="113">
        <v>5</v>
      </c>
      <c r="G5940" s="283"/>
      <c r="H5940" s="171"/>
      <c r="I5940" s="114"/>
      <c r="J5940" s="114"/>
      <c r="K5940" s="167"/>
      <c r="L5940" s="276"/>
      <c r="M5940" s="166"/>
      <c r="N5940" s="259"/>
      <c r="O5940" s="115"/>
      <c r="P5940" s="116"/>
      <c r="Q5940" s="116"/>
      <c r="R5940" s="52"/>
      <c r="S5940" s="247"/>
      <c r="T5940" s="53" t="s">
        <v>594</v>
      </c>
      <c r="U5940" s="240"/>
      <c r="V5940" s="54">
        <f>V5941</f>
        <v>0</v>
      </c>
      <c r="X5940" s="54">
        <f>X5941</f>
        <v>619900</v>
      </c>
      <c r="Z5940" s="54">
        <f>Z5941</f>
        <v>576060</v>
      </c>
      <c r="AB5940" s="54">
        <f>AB5941</f>
        <v>5261800</v>
      </c>
      <c r="AD5940" s="54" t="e">
        <f>AD5941</f>
        <v>#REF!</v>
      </c>
      <c r="AF5940" s="54">
        <f>AF5941</f>
        <v>36200</v>
      </c>
      <c r="AH5940" s="54" t="e">
        <f t="shared" si="1146"/>
        <v>#REF!</v>
      </c>
      <c r="AI5940" s="8"/>
      <c r="AJ5940" s="54">
        <f>AJ5941</f>
        <v>1786710</v>
      </c>
      <c r="AK5940" s="55"/>
      <c r="AL5940" s="54">
        <f t="shared" ref="AL5940:AP5941" si="1179">AL5941</f>
        <v>8317960</v>
      </c>
      <c r="AM5940" s="54"/>
      <c r="AN5940" s="54">
        <f t="shared" si="1179"/>
        <v>8997990</v>
      </c>
      <c r="AO5940" s="54"/>
      <c r="AP5940" s="54">
        <f t="shared" si="1179"/>
        <v>8997990</v>
      </c>
      <c r="AQ5940" s="54"/>
    </row>
    <row r="5941" spans="2:43" ht="18" customHeight="1" x14ac:dyDescent="0.2">
      <c r="B5941" s="4"/>
      <c r="C5941" s="117"/>
      <c r="D5941" s="117"/>
      <c r="E5941" s="117"/>
      <c r="F5941" s="48"/>
      <c r="G5941" s="11"/>
      <c r="H5941" s="112" t="s">
        <v>33</v>
      </c>
      <c r="I5941" s="118"/>
      <c r="J5941" s="118"/>
      <c r="K5941" s="170"/>
      <c r="L5941" s="34"/>
      <c r="M5941" s="169"/>
      <c r="N5941" s="260"/>
      <c r="O5941" s="119"/>
      <c r="P5941" s="120"/>
      <c r="Q5941" s="120"/>
      <c r="R5941" s="56"/>
      <c r="S5941" s="248"/>
      <c r="T5941" s="57" t="s">
        <v>92</v>
      </c>
      <c r="U5941" s="236"/>
      <c r="V5941" s="58">
        <f>V5942</f>
        <v>0</v>
      </c>
      <c r="X5941" s="659">
        <f>X5942</f>
        <v>619900</v>
      </c>
      <c r="Z5941" s="659">
        <f>Z5942</f>
        <v>576060</v>
      </c>
      <c r="AB5941" s="659">
        <f>AB5942</f>
        <v>5261800</v>
      </c>
      <c r="AD5941" s="659" t="e">
        <f>AD5942</f>
        <v>#REF!</v>
      </c>
      <c r="AF5941" s="659">
        <f>AF5942</f>
        <v>36200</v>
      </c>
      <c r="AH5941" s="659" t="e">
        <f t="shared" si="1146"/>
        <v>#REF!</v>
      </c>
      <c r="AI5941" s="55"/>
      <c r="AJ5941" s="659">
        <f>AJ5942</f>
        <v>1786710</v>
      </c>
      <c r="AK5941" s="59"/>
      <c r="AL5941" s="659">
        <f t="shared" si="1179"/>
        <v>8317960</v>
      </c>
      <c r="AM5941" s="659"/>
      <c r="AN5941" s="659">
        <f t="shared" si="1179"/>
        <v>8997990</v>
      </c>
      <c r="AO5941" s="659"/>
      <c r="AP5941" s="659">
        <f t="shared" si="1179"/>
        <v>8997990</v>
      </c>
      <c r="AQ5941" s="659"/>
    </row>
    <row r="5942" spans="2:43" ht="18" customHeight="1" x14ac:dyDescent="0.2">
      <c r="B5942" s="4"/>
      <c r="C5942" s="117"/>
      <c r="D5942" s="117"/>
      <c r="E5942" s="117"/>
      <c r="F5942" s="48"/>
      <c r="G5942" s="11"/>
      <c r="H5942" s="132"/>
      <c r="I5942" s="121">
        <v>4</v>
      </c>
      <c r="J5942" s="121"/>
      <c r="K5942" s="164"/>
      <c r="L5942" s="277"/>
      <c r="M5942" s="163"/>
      <c r="N5942" s="261"/>
      <c r="O5942" s="122"/>
      <c r="P5942" s="123"/>
      <c r="Q5942" s="123"/>
      <c r="R5942" s="49"/>
      <c r="S5942" s="18"/>
      <c r="T5942" s="50" t="s">
        <v>93</v>
      </c>
      <c r="U5942" s="76"/>
      <c r="V5942" s="51">
        <f>V5943</f>
        <v>0</v>
      </c>
      <c r="X5942" s="51">
        <f>X5943+X6018</f>
        <v>619900</v>
      </c>
      <c r="Z5942" s="51">
        <f>Z5943+Z6018</f>
        <v>576060</v>
      </c>
      <c r="AB5942" s="51">
        <f>AB5943+AB6018</f>
        <v>5261800</v>
      </c>
      <c r="AD5942" s="51" t="e">
        <f>AD5943+AD6018</f>
        <v>#REF!</v>
      </c>
      <c r="AF5942" s="51">
        <f>AF5943+AF6018</f>
        <v>36200</v>
      </c>
      <c r="AH5942" s="51" t="e">
        <f t="shared" si="1146"/>
        <v>#REF!</v>
      </c>
      <c r="AI5942" s="660"/>
      <c r="AJ5942" s="51">
        <f>AJ5943+AJ6018</f>
        <v>1786710</v>
      </c>
      <c r="AK5942" s="5"/>
      <c r="AL5942" s="51">
        <f>AL5943+AL6018</f>
        <v>8317960</v>
      </c>
      <c r="AM5942" s="51"/>
      <c r="AN5942" s="51">
        <f>AN5943+AN6018</f>
        <v>8997990</v>
      </c>
      <c r="AO5942" s="51"/>
      <c r="AP5942" s="51">
        <f>AP5943+AP6018</f>
        <v>8997990</v>
      </c>
      <c r="AQ5942" s="51"/>
    </row>
    <row r="5943" spans="2:43" ht="18" customHeight="1" x14ac:dyDescent="0.2">
      <c r="B5943" s="4"/>
      <c r="C5943" s="117"/>
      <c r="D5943" s="117"/>
      <c r="E5943" s="117"/>
      <c r="F5943" s="48"/>
      <c r="G5943" s="11"/>
      <c r="H5943" s="132"/>
      <c r="I5943" s="121"/>
      <c r="J5943" s="121">
        <v>2</v>
      </c>
      <c r="K5943" s="164"/>
      <c r="L5943" s="277"/>
      <c r="M5943" s="163"/>
      <c r="N5943" s="261"/>
      <c r="O5943" s="122"/>
      <c r="P5943" s="123"/>
      <c r="Q5943" s="123"/>
      <c r="R5943" s="49"/>
      <c r="S5943" s="18"/>
      <c r="T5943" s="50" t="s">
        <v>248</v>
      </c>
      <c r="U5943" s="76"/>
      <c r="V5943" s="51">
        <f>V5944</f>
        <v>0</v>
      </c>
      <c r="X5943" s="51">
        <f>X5944</f>
        <v>619900</v>
      </c>
      <c r="Z5943" s="51">
        <f>Z5944</f>
        <v>481360</v>
      </c>
      <c r="AB5943" s="51">
        <f>AB5944</f>
        <v>5206200</v>
      </c>
      <c r="AD5943" s="51" t="e">
        <f>AD5944</f>
        <v>#REF!</v>
      </c>
      <c r="AF5943" s="51">
        <f>AF5944</f>
        <v>36200</v>
      </c>
      <c r="AH5943" s="51" t="e">
        <f t="shared" si="1146"/>
        <v>#REF!</v>
      </c>
      <c r="AI5943" s="5"/>
      <c r="AJ5943" s="51">
        <f>AJ5944</f>
        <v>1769010</v>
      </c>
      <c r="AK5943" s="5"/>
      <c r="AL5943" s="51">
        <f>AL5944</f>
        <v>8256460</v>
      </c>
      <c r="AM5943" s="51"/>
      <c r="AN5943" s="51">
        <f>AN5944</f>
        <v>8933490</v>
      </c>
      <c r="AO5943" s="51"/>
      <c r="AP5943" s="51">
        <f>AP5944</f>
        <v>8933490</v>
      </c>
      <c r="AQ5943" s="51"/>
    </row>
    <row r="5944" spans="2:43" ht="18" customHeight="1" x14ac:dyDescent="0.2">
      <c r="B5944" s="4"/>
      <c r="C5944" s="117"/>
      <c r="D5944" s="117"/>
      <c r="E5944" s="117"/>
      <c r="F5944" s="48"/>
      <c r="G5944" s="11"/>
      <c r="H5944" s="117"/>
      <c r="I5944" s="124"/>
      <c r="J5944" s="124"/>
      <c r="K5944" s="144"/>
      <c r="L5944" s="11"/>
      <c r="M5944" s="226">
        <v>2</v>
      </c>
      <c r="N5944" s="262"/>
      <c r="O5944" s="125"/>
      <c r="P5944" s="126"/>
      <c r="Q5944" s="126"/>
      <c r="R5944" s="60"/>
      <c r="S5944" s="249"/>
      <c r="T5944" s="61" t="s">
        <v>413</v>
      </c>
      <c r="U5944" s="241"/>
      <c r="V5944" s="62">
        <f>V5945+V5965+V5975+V6013</f>
        <v>0</v>
      </c>
      <c r="X5944" s="62">
        <f>X5945+X5965+X5975+X6013</f>
        <v>619900</v>
      </c>
      <c r="Z5944" s="62">
        <f>Z5945+Z5965+Z5975+Z6013</f>
        <v>481360</v>
      </c>
      <c r="AB5944" s="62">
        <f>AB5945+AB5965+AB5975+AB6013</f>
        <v>5206200</v>
      </c>
      <c r="AD5944" s="62" t="e">
        <f>AD5945+AD5965+AD5975+AD6013</f>
        <v>#REF!</v>
      </c>
      <c r="AF5944" s="62">
        <f>AF5945+AF5965+AF5975+AF6013</f>
        <v>36200</v>
      </c>
      <c r="AH5944" s="62" t="e">
        <f t="shared" si="1146"/>
        <v>#REF!</v>
      </c>
      <c r="AI5944" s="5"/>
      <c r="AJ5944" s="62">
        <f>AJ5945+AJ5965+AJ5975+AJ6013</f>
        <v>1769010</v>
      </c>
      <c r="AK5944" s="63"/>
      <c r="AL5944" s="62">
        <f>AL5945+AL5965+AL5975+AL6013</f>
        <v>8256460</v>
      </c>
      <c r="AM5944" s="62"/>
      <c r="AN5944" s="62">
        <f>AN5945+AN5965+AN5975+AN6013</f>
        <v>8933490</v>
      </c>
      <c r="AO5944" s="62"/>
      <c r="AP5944" s="62">
        <f>AP5945+AP5965+AP5975+AP6013</f>
        <v>8933490</v>
      </c>
      <c r="AQ5944" s="62"/>
    </row>
    <row r="5945" spans="2:43" ht="18" customHeight="1" x14ac:dyDescent="0.2">
      <c r="B5945" s="4"/>
      <c r="C5945" s="117"/>
      <c r="D5945" s="117"/>
      <c r="E5945" s="117"/>
      <c r="F5945" s="48"/>
      <c r="G5945" s="11"/>
      <c r="H5945" s="117"/>
      <c r="I5945" s="124"/>
      <c r="J5945" s="124"/>
      <c r="K5945" s="144"/>
      <c r="L5945" s="11"/>
      <c r="M5945" s="143"/>
      <c r="N5945" s="42"/>
      <c r="O5945" s="127" t="s">
        <v>3</v>
      </c>
      <c r="P5945" s="123"/>
      <c r="Q5945" s="123"/>
      <c r="R5945" s="49"/>
      <c r="S5945" s="18"/>
      <c r="T5945" s="50" t="s">
        <v>7</v>
      </c>
      <c r="U5945" s="76"/>
      <c r="V5945" s="51">
        <f>V5946</f>
        <v>0</v>
      </c>
      <c r="X5945" s="51">
        <f>X5946</f>
        <v>464900</v>
      </c>
      <c r="Z5945" s="51">
        <f>Z5946+Z5959</f>
        <v>429700</v>
      </c>
      <c r="AB5945" s="51">
        <f t="shared" ref="AB5945" si="1180">AB5946+AB5959</f>
        <v>4742900</v>
      </c>
      <c r="AD5945" s="51">
        <f>AD5946+AD5959</f>
        <v>5214200</v>
      </c>
      <c r="AF5945" s="51">
        <f>AF5946+AF5959</f>
        <v>0</v>
      </c>
      <c r="AH5945" s="51">
        <f t="shared" si="1146"/>
        <v>5214200</v>
      </c>
      <c r="AI5945" s="63"/>
      <c r="AJ5945" s="51">
        <f t="shared" ref="AJ5945" si="1181">AJ5946+AJ5959</f>
        <v>1612620</v>
      </c>
      <c r="AK5945" s="51">
        <f t="shared" ref="AK5945" si="1182">AK5946+AK5959</f>
        <v>0</v>
      </c>
      <c r="AL5945" s="51">
        <f t="shared" ref="AL5945" si="1183">AL5946+AL5959</f>
        <v>7689900</v>
      </c>
      <c r="AM5945" s="51"/>
      <c r="AN5945" s="51">
        <f t="shared" ref="AN5945:AP5945" si="1184">AN5946+AN5959</f>
        <v>8320400</v>
      </c>
      <c r="AO5945" s="51"/>
      <c r="AP5945" s="51">
        <f t="shared" si="1184"/>
        <v>8320400</v>
      </c>
      <c r="AQ5945" s="51"/>
    </row>
    <row r="5946" spans="2:43" ht="18" customHeight="1" x14ac:dyDescent="0.2">
      <c r="B5946" s="4"/>
      <c r="C5946" s="117"/>
      <c r="D5946" s="117"/>
      <c r="E5946" s="117"/>
      <c r="F5946" s="48"/>
      <c r="G5946" s="11"/>
      <c r="H5946" s="117"/>
      <c r="I5946" s="124"/>
      <c r="J5946" s="124"/>
      <c r="K5946" s="144"/>
      <c r="L5946" s="11"/>
      <c r="M5946" s="143"/>
      <c r="N5946" s="42"/>
      <c r="O5946" s="128"/>
      <c r="P5946" s="129">
        <v>1</v>
      </c>
      <c r="Q5946" s="129"/>
      <c r="R5946" s="64"/>
      <c r="S5946" s="234"/>
      <c r="T5946" s="65" t="s">
        <v>8</v>
      </c>
      <c r="U5946" s="155"/>
      <c r="V5946" s="66">
        <f>V5947+V5949+V5951+V5953+V5955+V5957</f>
        <v>0</v>
      </c>
      <c r="X5946" s="66">
        <f>X5947+X5949+X5951+X5953+X5955+X5957</f>
        <v>464900</v>
      </c>
      <c r="Z5946" s="66">
        <f>Z5947+Z5949+Z5951+Z5953+Z5955+Z5957</f>
        <v>428900</v>
      </c>
      <c r="AB5946" s="66">
        <f>AB5947+AB5949+AB5951+AB5953+AB5955+AB5957</f>
        <v>4738100</v>
      </c>
      <c r="AD5946" s="66">
        <f>AD5947+AD5949+AD5951+AD5953+AD5955+AD5957</f>
        <v>5209400</v>
      </c>
      <c r="AF5946" s="66">
        <f>AF5947+AF5949+AF5951+AF5953+AF5955+AF5957</f>
        <v>0</v>
      </c>
      <c r="AH5946" s="66">
        <f t="shared" si="1146"/>
        <v>5209400</v>
      </c>
      <c r="AI5946" s="51">
        <f t="shared" ref="AI5946" si="1185">AI5947+AI5960</f>
        <v>0</v>
      </c>
      <c r="AJ5946" s="66">
        <f>AJ5947+AJ5949+AJ5951+AJ5953+AJ5955+AJ5957</f>
        <v>1610980</v>
      </c>
      <c r="AK5946" s="67"/>
      <c r="AL5946" s="66">
        <f>AL5947+AL5949+AL5951+AL5953+AL5955+AL5957</f>
        <v>7680300</v>
      </c>
      <c r="AM5946" s="66"/>
      <c r="AN5946" s="66">
        <f>AN5947+AN5949+AN5951+AN5953+AN5955+AN5957</f>
        <v>8310500</v>
      </c>
      <c r="AO5946" s="66"/>
      <c r="AP5946" s="66">
        <f>AP5947+AP5949+AP5951+AP5953+AP5955+AP5957</f>
        <v>8310500</v>
      </c>
      <c r="AQ5946" s="66"/>
    </row>
    <row r="5947" spans="2:43" ht="18" customHeight="1" x14ac:dyDescent="0.2">
      <c r="B5947" s="4"/>
      <c r="C5947" s="117"/>
      <c r="D5947" s="117"/>
      <c r="E5947" s="117"/>
      <c r="F5947" s="48"/>
      <c r="G5947" s="11"/>
      <c r="H5947" s="117"/>
      <c r="I5947" s="124"/>
      <c r="J5947" s="124"/>
      <c r="K5947" s="144"/>
      <c r="L5947" s="11"/>
      <c r="M5947" s="143"/>
      <c r="N5947" s="42"/>
      <c r="O5947" s="128"/>
      <c r="P5947" s="130"/>
      <c r="Q5947" s="140">
        <v>1</v>
      </c>
      <c r="R5947" s="68"/>
      <c r="S5947" s="35"/>
      <c r="T5947" s="69" t="s">
        <v>9</v>
      </c>
      <c r="U5947" s="92"/>
      <c r="V5947" s="70">
        <f>V5948</f>
        <v>0</v>
      </c>
      <c r="X5947" s="447">
        <f>X5948</f>
        <v>203900</v>
      </c>
      <c r="Z5947" s="447">
        <f>Z5948</f>
        <v>134300</v>
      </c>
      <c r="AB5947" s="447">
        <f>AB5948</f>
        <v>1686400</v>
      </c>
      <c r="AD5947" s="447">
        <f>AD5948</f>
        <v>1890900</v>
      </c>
      <c r="AF5947" s="447">
        <f>AF5948</f>
        <v>0</v>
      </c>
      <c r="AH5947" s="447">
        <f t="shared" si="1146"/>
        <v>1890900</v>
      </c>
      <c r="AI5947" s="67"/>
      <c r="AJ5947" s="447">
        <f>AJ5948</f>
        <v>573380</v>
      </c>
      <c r="AK5947" s="71"/>
      <c r="AL5947" s="447">
        <f>AL5948</f>
        <v>2540100</v>
      </c>
      <c r="AM5947" s="447"/>
      <c r="AN5947" s="447">
        <f>AN5948</f>
        <v>2748650</v>
      </c>
      <c r="AO5947" s="447"/>
      <c r="AP5947" s="447">
        <f>AP5948</f>
        <v>2748650</v>
      </c>
      <c r="AQ5947" s="447"/>
    </row>
    <row r="5948" spans="2:43" ht="18" customHeight="1" x14ac:dyDescent="0.2">
      <c r="B5948" s="4"/>
      <c r="C5948" s="117"/>
      <c r="D5948" s="117"/>
      <c r="E5948" s="117"/>
      <c r="F5948" s="48"/>
      <c r="G5948" s="11"/>
      <c r="H5948" s="117"/>
      <c r="I5948" s="124"/>
      <c r="J5948" s="124"/>
      <c r="K5948" s="144"/>
      <c r="L5948" s="11"/>
      <c r="M5948" s="143"/>
      <c r="N5948" s="42"/>
      <c r="O5948" s="128"/>
      <c r="P5948" s="130"/>
      <c r="Q5948" s="130"/>
      <c r="R5948" s="72" t="s">
        <v>3</v>
      </c>
      <c r="S5948" s="181"/>
      <c r="T5948" s="73" t="s">
        <v>9</v>
      </c>
      <c r="V5948" s="74">
        <v>0</v>
      </c>
      <c r="X5948" s="74">
        <v>203900</v>
      </c>
      <c r="Z5948" s="829">
        <v>134300</v>
      </c>
      <c r="AB5948" s="74">
        <v>1686400</v>
      </c>
      <c r="AD5948" s="944">
        <v>1890900</v>
      </c>
      <c r="AF5948" s="74">
        <v>0</v>
      </c>
      <c r="AH5948" s="74">
        <f t="shared" si="1146"/>
        <v>1890900</v>
      </c>
      <c r="AI5948" s="446"/>
      <c r="AJ5948" s="74">
        <f t="shared" ref="AJ5948" si="1186">CEILING(AB5948*34/100,10)</f>
        <v>573380</v>
      </c>
      <c r="AK5948" s="8"/>
      <c r="AL5948" s="74">
        <v>2540100</v>
      </c>
      <c r="AM5948" s="74"/>
      <c r="AN5948" s="74">
        <v>2748650</v>
      </c>
      <c r="AO5948" s="74"/>
      <c r="AP5948" s="74">
        <v>2748650</v>
      </c>
      <c r="AQ5948" s="74"/>
    </row>
    <row r="5949" spans="2:43" ht="18" customHeight="1" x14ac:dyDescent="0.2">
      <c r="B5949" s="4"/>
      <c r="C5949" s="117"/>
      <c r="D5949" s="117"/>
      <c r="E5949" s="117"/>
      <c r="F5949" s="48"/>
      <c r="G5949" s="11"/>
      <c r="H5949" s="117"/>
      <c r="I5949" s="124"/>
      <c r="J5949" s="124"/>
      <c r="K5949" s="144"/>
      <c r="L5949" s="11"/>
      <c r="M5949" s="143"/>
      <c r="N5949" s="42"/>
      <c r="O5949" s="128"/>
      <c r="P5949" s="130"/>
      <c r="Q5949" s="131">
        <v>2</v>
      </c>
      <c r="R5949" s="68"/>
      <c r="S5949" s="35"/>
      <c r="T5949" s="69" t="s">
        <v>11</v>
      </c>
      <c r="U5949" s="92"/>
      <c r="V5949" s="70">
        <f>V5950</f>
        <v>0</v>
      </c>
      <c r="X5949" s="447">
        <f>X5950</f>
        <v>162400</v>
      </c>
      <c r="Z5949" s="447">
        <f>Z5950</f>
        <v>88500</v>
      </c>
      <c r="AB5949" s="447">
        <f>AB5950</f>
        <v>1422000</v>
      </c>
      <c r="AD5949" s="447">
        <f>AD5950</f>
        <v>965000</v>
      </c>
      <c r="AF5949" s="447">
        <f>AF5950</f>
        <v>0</v>
      </c>
      <c r="AH5949" s="447">
        <f t="shared" si="1146"/>
        <v>965000</v>
      </c>
      <c r="AI5949" s="8"/>
      <c r="AJ5949" s="447">
        <f>AJ5950</f>
        <v>483480</v>
      </c>
      <c r="AK5949" s="71"/>
      <c r="AL5949" s="447">
        <f>AL5950</f>
        <v>2463250</v>
      </c>
      <c r="AM5949" s="447"/>
      <c r="AN5949" s="447">
        <f>AN5950</f>
        <v>2665300</v>
      </c>
      <c r="AO5949" s="447"/>
      <c r="AP5949" s="447">
        <f>AP5950</f>
        <v>2665300</v>
      </c>
      <c r="AQ5949" s="447"/>
    </row>
    <row r="5950" spans="2:43" ht="18" customHeight="1" x14ac:dyDescent="0.2">
      <c r="B5950" s="4"/>
      <c r="C5950" s="117"/>
      <c r="D5950" s="117"/>
      <c r="E5950" s="117"/>
      <c r="F5950" s="48"/>
      <c r="G5950" s="11"/>
      <c r="H5950" s="117"/>
      <c r="I5950" s="124"/>
      <c r="J5950" s="124"/>
      <c r="K5950" s="144"/>
      <c r="L5950" s="11"/>
      <c r="M5950" s="143"/>
      <c r="N5950" s="42"/>
      <c r="O5950" s="128"/>
      <c r="P5950" s="130"/>
      <c r="Q5950" s="130"/>
      <c r="R5950" s="72" t="s">
        <v>3</v>
      </c>
      <c r="S5950" s="181"/>
      <c r="T5950" s="73" t="s">
        <v>11</v>
      </c>
      <c r="V5950" s="74">
        <v>0</v>
      </c>
      <c r="X5950" s="74">
        <v>162400</v>
      </c>
      <c r="Z5950" s="829">
        <v>88500</v>
      </c>
      <c r="AB5950" s="74">
        <v>1422000</v>
      </c>
      <c r="AD5950" s="944">
        <v>965000</v>
      </c>
      <c r="AF5950" s="74">
        <v>0</v>
      </c>
      <c r="AH5950" s="74">
        <f t="shared" si="1146"/>
        <v>965000</v>
      </c>
      <c r="AI5950" s="446"/>
      <c r="AJ5950" s="74">
        <f t="shared" ref="AJ5950" si="1187">CEILING(AB5950*34/100,10)</f>
        <v>483480</v>
      </c>
      <c r="AK5950" s="8"/>
      <c r="AL5950" s="74">
        <v>2463250</v>
      </c>
      <c r="AM5950" s="74"/>
      <c r="AN5950" s="74">
        <v>2665300</v>
      </c>
      <c r="AO5950" s="74"/>
      <c r="AP5950" s="74">
        <v>2665300</v>
      </c>
      <c r="AQ5950" s="74"/>
    </row>
    <row r="5951" spans="2:43" ht="18" customHeight="1" x14ac:dyDescent="0.2">
      <c r="B5951" s="4"/>
      <c r="C5951" s="117"/>
      <c r="D5951" s="117"/>
      <c r="E5951" s="117"/>
      <c r="F5951" s="48"/>
      <c r="G5951" s="11"/>
      <c r="H5951" s="117"/>
      <c r="I5951" s="124"/>
      <c r="J5951" s="124"/>
      <c r="K5951" s="144"/>
      <c r="L5951" s="11"/>
      <c r="M5951" s="143"/>
      <c r="N5951" s="42"/>
      <c r="O5951" s="128"/>
      <c r="P5951" s="130"/>
      <c r="Q5951" s="131">
        <v>3</v>
      </c>
      <c r="R5951" s="84"/>
      <c r="S5951" s="250"/>
      <c r="T5951" s="69" t="s">
        <v>12</v>
      </c>
      <c r="U5951" s="92"/>
      <c r="V5951" s="70">
        <f>V5952</f>
        <v>0</v>
      </c>
      <c r="X5951" s="447">
        <f>X5952</f>
        <v>47100</v>
      </c>
      <c r="Z5951" s="447">
        <f>Z5952</f>
        <v>32500</v>
      </c>
      <c r="AB5951" s="447">
        <f>AB5952</f>
        <v>900100</v>
      </c>
      <c r="AD5951" s="447">
        <f>AD5952</f>
        <v>2241000</v>
      </c>
      <c r="AF5951" s="447">
        <f>AF5952</f>
        <v>0</v>
      </c>
      <c r="AH5951" s="447">
        <f t="shared" si="1146"/>
        <v>2241000</v>
      </c>
      <c r="AI5951" s="8"/>
      <c r="AJ5951" s="447">
        <f>AJ5952</f>
        <v>306040</v>
      </c>
      <c r="AK5951" s="71"/>
      <c r="AL5951" s="447">
        <f>AL5952</f>
        <v>1618550</v>
      </c>
      <c r="AM5951" s="447"/>
      <c r="AN5951" s="447">
        <f>AN5952</f>
        <v>1751350</v>
      </c>
      <c r="AO5951" s="447"/>
      <c r="AP5951" s="447">
        <f>AP5952</f>
        <v>1751350</v>
      </c>
      <c r="AQ5951" s="447"/>
    </row>
    <row r="5952" spans="2:43" ht="18" customHeight="1" x14ac:dyDescent="0.2">
      <c r="B5952" s="4"/>
      <c r="C5952" s="117"/>
      <c r="D5952" s="117"/>
      <c r="E5952" s="117"/>
      <c r="F5952" s="48"/>
      <c r="G5952" s="11"/>
      <c r="H5952" s="117"/>
      <c r="I5952" s="124"/>
      <c r="J5952" s="124"/>
      <c r="K5952" s="144"/>
      <c r="L5952" s="11"/>
      <c r="M5952" s="143"/>
      <c r="N5952" s="42"/>
      <c r="O5952" s="128"/>
      <c r="P5952" s="130"/>
      <c r="Q5952" s="130"/>
      <c r="R5952" s="72" t="s">
        <v>3</v>
      </c>
      <c r="S5952" s="181"/>
      <c r="T5952" s="73" t="s">
        <v>12</v>
      </c>
      <c r="V5952" s="74">
        <v>0</v>
      </c>
      <c r="X5952" s="74">
        <v>47100</v>
      </c>
      <c r="Z5952" s="829">
        <v>32500</v>
      </c>
      <c r="AB5952" s="74">
        <v>900100</v>
      </c>
      <c r="AD5952" s="944">
        <v>2241000</v>
      </c>
      <c r="AF5952" s="74">
        <v>0</v>
      </c>
      <c r="AH5952" s="74">
        <f t="shared" si="1146"/>
        <v>2241000</v>
      </c>
      <c r="AI5952" s="446"/>
      <c r="AJ5952" s="74">
        <f t="shared" ref="AJ5952" si="1188">CEILING(AB5952*34/100,10)</f>
        <v>306040</v>
      </c>
      <c r="AK5952" s="8"/>
      <c r="AL5952" s="74">
        <v>1618550</v>
      </c>
      <c r="AM5952" s="74"/>
      <c r="AN5952" s="74">
        <v>1751350</v>
      </c>
      <c r="AO5952" s="74"/>
      <c r="AP5952" s="74">
        <v>1751350</v>
      </c>
      <c r="AQ5952" s="74"/>
    </row>
    <row r="5953" spans="2:43" ht="18" customHeight="1" x14ac:dyDescent="0.2">
      <c r="B5953" s="4"/>
      <c r="C5953" s="117"/>
      <c r="D5953" s="117"/>
      <c r="E5953" s="117"/>
      <c r="F5953" s="48"/>
      <c r="G5953" s="11"/>
      <c r="H5953" s="117"/>
      <c r="I5953" s="124"/>
      <c r="J5953" s="124"/>
      <c r="K5953" s="144"/>
      <c r="L5953" s="11"/>
      <c r="M5953" s="143"/>
      <c r="N5953" s="42"/>
      <c r="O5953" s="128"/>
      <c r="P5953" s="130"/>
      <c r="Q5953" s="131">
        <v>4</v>
      </c>
      <c r="R5953" s="68"/>
      <c r="S5953" s="35"/>
      <c r="T5953" s="69" t="s">
        <v>13</v>
      </c>
      <c r="U5953" s="92"/>
      <c r="V5953" s="70">
        <f>V5954</f>
        <v>0</v>
      </c>
      <c r="X5953" s="447">
        <f>X5954</f>
        <v>6000</v>
      </c>
      <c r="Z5953" s="447">
        <f>Z5954</f>
        <v>3600</v>
      </c>
      <c r="AB5953" s="447">
        <f>AB5954</f>
        <v>15800</v>
      </c>
      <c r="AD5953" s="447">
        <f>AD5954</f>
        <v>24800</v>
      </c>
      <c r="AF5953" s="447">
        <f>AF5954</f>
        <v>0</v>
      </c>
      <c r="AH5953" s="447">
        <f t="shared" si="1146"/>
        <v>24800</v>
      </c>
      <c r="AI5953" s="8"/>
      <c r="AJ5953" s="447">
        <f>AJ5954</f>
        <v>5380</v>
      </c>
      <c r="AK5953" s="71"/>
      <c r="AL5953" s="447">
        <f>AL5954</f>
        <v>26650</v>
      </c>
      <c r="AM5953" s="447"/>
      <c r="AN5953" s="447">
        <f>AN5954</f>
        <v>28800</v>
      </c>
      <c r="AO5953" s="447"/>
      <c r="AP5953" s="447">
        <f>AP5954</f>
        <v>28800</v>
      </c>
      <c r="AQ5953" s="447"/>
    </row>
    <row r="5954" spans="2:43" ht="18" customHeight="1" x14ac:dyDescent="0.2">
      <c r="B5954" s="4"/>
      <c r="C5954" s="117"/>
      <c r="D5954" s="117"/>
      <c r="E5954" s="117"/>
      <c r="F5954" s="48"/>
      <c r="G5954" s="11"/>
      <c r="H5954" s="117"/>
      <c r="I5954" s="124"/>
      <c r="J5954" s="124"/>
      <c r="K5954" s="144"/>
      <c r="L5954" s="11"/>
      <c r="M5954" s="143"/>
      <c r="N5954" s="42"/>
      <c r="O5954" s="128"/>
      <c r="P5954" s="130"/>
      <c r="Q5954" s="130"/>
      <c r="R5954" s="72" t="s">
        <v>3</v>
      </c>
      <c r="S5954" s="181"/>
      <c r="T5954" s="73" t="s">
        <v>13</v>
      </c>
      <c r="V5954" s="74">
        <v>0</v>
      </c>
      <c r="X5954" s="74">
        <v>6000</v>
      </c>
      <c r="Z5954" s="829">
        <v>3600</v>
      </c>
      <c r="AB5954" s="74">
        <v>15800</v>
      </c>
      <c r="AD5954" s="944">
        <v>24800</v>
      </c>
      <c r="AF5954" s="74">
        <v>0</v>
      </c>
      <c r="AH5954" s="74">
        <f t="shared" si="1146"/>
        <v>24800</v>
      </c>
      <c r="AI5954" s="446"/>
      <c r="AJ5954" s="74">
        <f t="shared" ref="AJ5954" si="1189">CEILING(AB5954*34/100,10)</f>
        <v>5380</v>
      </c>
      <c r="AK5954" s="8"/>
      <c r="AL5954" s="74">
        <v>26650</v>
      </c>
      <c r="AM5954" s="74"/>
      <c r="AN5954" s="74">
        <v>28800</v>
      </c>
      <c r="AO5954" s="74"/>
      <c r="AP5954" s="74">
        <v>28800</v>
      </c>
      <c r="AQ5954" s="74"/>
    </row>
    <row r="5955" spans="2:43" ht="18" customHeight="1" x14ac:dyDescent="0.2">
      <c r="B5955" s="4"/>
      <c r="C5955" s="117"/>
      <c r="D5955" s="117"/>
      <c r="E5955" s="117"/>
      <c r="F5955" s="48"/>
      <c r="G5955" s="11"/>
      <c r="H5955" s="117"/>
      <c r="I5955" s="124"/>
      <c r="J5955" s="124"/>
      <c r="K5955" s="144"/>
      <c r="L5955" s="11"/>
      <c r="M5955" s="143"/>
      <c r="N5955" s="42"/>
      <c r="O5955" s="128"/>
      <c r="P5955" s="130"/>
      <c r="Q5955" s="140" t="s">
        <v>173</v>
      </c>
      <c r="R5955" s="84"/>
      <c r="S5955" s="250"/>
      <c r="T5955" s="69" t="s">
        <v>204</v>
      </c>
      <c r="U5955" s="92"/>
      <c r="V5955" s="70">
        <f>V5956</f>
        <v>0</v>
      </c>
      <c r="X5955" s="447">
        <f>X5956</f>
        <v>45500</v>
      </c>
      <c r="Z5955" s="447">
        <f>Z5956</f>
        <v>170000</v>
      </c>
      <c r="AB5955" s="447">
        <f>AB5956</f>
        <v>713800</v>
      </c>
      <c r="AD5955" s="447">
        <f>AD5956</f>
        <v>87700</v>
      </c>
      <c r="AF5955" s="447">
        <f>AF5956</f>
        <v>0</v>
      </c>
      <c r="AH5955" s="447">
        <f t="shared" si="1146"/>
        <v>87700</v>
      </c>
      <c r="AI5955" s="8"/>
      <c r="AJ5955" s="447">
        <f>AJ5956</f>
        <v>242700</v>
      </c>
      <c r="AK5955" s="71"/>
      <c r="AL5955" s="447">
        <f>AL5956</f>
        <v>1031750</v>
      </c>
      <c r="AM5955" s="447"/>
      <c r="AN5955" s="447">
        <f>AN5956</f>
        <v>1116400</v>
      </c>
      <c r="AO5955" s="447"/>
      <c r="AP5955" s="447">
        <f>AP5956</f>
        <v>1116400</v>
      </c>
      <c r="AQ5955" s="447"/>
    </row>
    <row r="5956" spans="2:43" ht="18" customHeight="1" x14ac:dyDescent="0.2">
      <c r="B5956" s="4"/>
      <c r="C5956" s="117"/>
      <c r="D5956" s="117"/>
      <c r="E5956" s="117"/>
      <c r="F5956" s="48"/>
      <c r="G5956" s="11"/>
      <c r="H5956" s="117"/>
      <c r="I5956" s="124"/>
      <c r="J5956" s="124"/>
      <c r="K5956" s="144"/>
      <c r="L5956" s="11"/>
      <c r="M5956" s="143"/>
      <c r="N5956" s="42"/>
      <c r="O5956" s="128"/>
      <c r="P5956" s="130"/>
      <c r="Q5956" s="130"/>
      <c r="R5956" s="72" t="s">
        <v>3</v>
      </c>
      <c r="S5956" s="181"/>
      <c r="T5956" s="73" t="s">
        <v>204</v>
      </c>
      <c r="V5956" s="74">
        <v>0</v>
      </c>
      <c r="X5956" s="74">
        <v>45500</v>
      </c>
      <c r="Z5956" s="829">
        <v>170000</v>
      </c>
      <c r="AB5956" s="74">
        <v>713800</v>
      </c>
      <c r="AD5956" s="944">
        <v>87700</v>
      </c>
      <c r="AF5956" s="74">
        <v>0</v>
      </c>
      <c r="AH5956" s="74">
        <f t="shared" si="1146"/>
        <v>87700</v>
      </c>
      <c r="AI5956" s="446"/>
      <c r="AJ5956" s="74">
        <f t="shared" ref="AJ5956" si="1190">CEILING(AB5956*34/100,10)</f>
        <v>242700</v>
      </c>
      <c r="AK5956" s="8"/>
      <c r="AL5956" s="74">
        <v>1031750</v>
      </c>
      <c r="AM5956" s="74"/>
      <c r="AN5956" s="74">
        <v>1116400</v>
      </c>
      <c r="AO5956" s="74"/>
      <c r="AP5956" s="74">
        <v>1116400</v>
      </c>
      <c r="AQ5956" s="74"/>
    </row>
    <row r="5957" spans="2:43" ht="18" hidden="1" customHeight="1" x14ac:dyDescent="0.2">
      <c r="B5957" s="4"/>
      <c r="C5957" s="117"/>
      <c r="D5957" s="117"/>
      <c r="E5957" s="117"/>
      <c r="F5957" s="48"/>
      <c r="G5957" s="11"/>
      <c r="H5957" s="117"/>
      <c r="I5957" s="142"/>
      <c r="J5957" s="143"/>
      <c r="K5957" s="144"/>
      <c r="L5957" s="11"/>
      <c r="M5957" s="143"/>
      <c r="N5957" s="42"/>
      <c r="O5957" s="128"/>
      <c r="P5957" s="130"/>
      <c r="Q5957" s="131">
        <v>6</v>
      </c>
      <c r="R5957" s="68"/>
      <c r="S5957" s="35"/>
      <c r="T5957" s="69" t="s">
        <v>375</v>
      </c>
      <c r="U5957" s="92"/>
      <c r="V5957" s="70">
        <f>V5958</f>
        <v>0</v>
      </c>
      <c r="X5957" s="447">
        <f>X5958</f>
        <v>0</v>
      </c>
      <c r="Z5957" s="447">
        <f>Z5958</f>
        <v>0</v>
      </c>
      <c r="AB5957" s="447">
        <f>AB5958</f>
        <v>0</v>
      </c>
      <c r="AD5957" s="447">
        <f>AD5958</f>
        <v>0</v>
      </c>
      <c r="AF5957" s="447">
        <f>AF5958</f>
        <v>0</v>
      </c>
      <c r="AH5957" s="447">
        <f t="shared" si="1146"/>
        <v>0</v>
      </c>
      <c r="AI5957" s="8"/>
      <c r="AJ5957" s="447">
        <f>AJ5958</f>
        <v>0</v>
      </c>
      <c r="AK5957" s="71"/>
      <c r="AL5957" s="447">
        <f>AL5958</f>
        <v>0</v>
      </c>
      <c r="AM5957" s="447"/>
      <c r="AN5957" s="447">
        <f>AN5958</f>
        <v>0</v>
      </c>
      <c r="AO5957" s="447"/>
      <c r="AP5957" s="447">
        <f>AP5958</f>
        <v>0</v>
      </c>
      <c r="AQ5957" s="447"/>
    </row>
    <row r="5958" spans="2:43" ht="18" hidden="1" customHeight="1" x14ac:dyDescent="0.2">
      <c r="B5958" s="4"/>
      <c r="C5958" s="117"/>
      <c r="D5958" s="117"/>
      <c r="E5958" s="117"/>
      <c r="F5958" s="48"/>
      <c r="G5958" s="11"/>
      <c r="H5958" s="117"/>
      <c r="I5958" s="142"/>
      <c r="J5958" s="143"/>
      <c r="K5958" s="144"/>
      <c r="L5958" s="11"/>
      <c r="M5958" s="143"/>
      <c r="N5958" s="42"/>
      <c r="O5958" s="128"/>
      <c r="P5958" s="130"/>
      <c r="Q5958" s="130"/>
      <c r="R5958" s="72" t="s">
        <v>3</v>
      </c>
      <c r="S5958" s="181"/>
      <c r="T5958" s="73" t="s">
        <v>375</v>
      </c>
      <c r="V5958" s="74">
        <v>0</v>
      </c>
      <c r="X5958" s="74">
        <v>0</v>
      </c>
      <c r="Z5958" s="74">
        <v>0</v>
      </c>
      <c r="AB5958" s="74">
        <v>0</v>
      </c>
      <c r="AD5958" s="74">
        <v>0</v>
      </c>
      <c r="AF5958" s="74">
        <v>0</v>
      </c>
      <c r="AH5958" s="74">
        <f t="shared" si="1146"/>
        <v>0</v>
      </c>
      <c r="AI5958" s="446"/>
      <c r="AJ5958" s="74">
        <v>0</v>
      </c>
      <c r="AK5958" s="8"/>
      <c r="AL5958" s="74">
        <v>0</v>
      </c>
      <c r="AM5958" s="74"/>
      <c r="AN5958" s="74">
        <v>0</v>
      </c>
      <c r="AO5958" s="74"/>
      <c r="AP5958" s="74">
        <v>0</v>
      </c>
      <c r="AQ5958" s="74"/>
    </row>
    <row r="5959" spans="2:43" ht="18" customHeight="1" x14ac:dyDescent="0.2">
      <c r="B5959" s="4"/>
      <c r="C5959" s="117"/>
      <c r="D5959" s="117"/>
      <c r="E5959" s="117"/>
      <c r="F5959" s="48"/>
      <c r="G5959" s="11"/>
      <c r="H5959" s="117"/>
      <c r="I5959" s="124"/>
      <c r="J5959" s="124"/>
      <c r="K5959" s="144"/>
      <c r="L5959" s="11"/>
      <c r="M5959" s="143"/>
      <c r="N5959" s="42"/>
      <c r="O5959" s="128"/>
      <c r="P5959" s="129">
        <v>4</v>
      </c>
      <c r="Q5959" s="129"/>
      <c r="R5959" s="64"/>
      <c r="S5959" s="234"/>
      <c r="T5959" s="65" t="s">
        <v>376</v>
      </c>
      <c r="U5959" s="155"/>
      <c r="V5959" s="66">
        <f>V5960+V5965+V5967+V5969+V5975+V5977</f>
        <v>0</v>
      </c>
      <c r="X5959" s="66">
        <f>X5960+X5965+X5967+X5969+X5975+X5977</f>
        <v>493300</v>
      </c>
      <c r="Z5959" s="66">
        <f>Z5960</f>
        <v>800</v>
      </c>
      <c r="AB5959" s="66">
        <f>AB5960+AB5963</f>
        <v>4800</v>
      </c>
      <c r="AD5959" s="66">
        <f>AD5960+AD5963</f>
        <v>4800</v>
      </c>
      <c r="AF5959" s="66">
        <f>AF5960+AF5963</f>
        <v>0</v>
      </c>
      <c r="AH5959" s="66">
        <f t="shared" si="1146"/>
        <v>4800</v>
      </c>
      <c r="AI5959" s="8"/>
      <c r="AJ5959" s="66">
        <f>AJ5960+AJ5963</f>
        <v>1640</v>
      </c>
      <c r="AK5959" s="66">
        <f t="shared" ref="AK5959" si="1191">AK5960</f>
        <v>0</v>
      </c>
      <c r="AL5959" s="66">
        <f>AL5960+AL5963</f>
        <v>9600</v>
      </c>
      <c r="AM5959" s="66"/>
      <c r="AN5959" s="66">
        <f>AN5960+AN5963</f>
        <v>9900</v>
      </c>
      <c r="AO5959" s="66"/>
      <c r="AP5959" s="66">
        <f>AP5960+AP5963</f>
        <v>9900</v>
      </c>
      <c r="AQ5959" s="66"/>
    </row>
    <row r="5960" spans="2:43" ht="18" customHeight="1" x14ac:dyDescent="0.2">
      <c r="B5960" s="4"/>
      <c r="C5960" s="117"/>
      <c r="D5960" s="117"/>
      <c r="E5960" s="117"/>
      <c r="F5960" s="48"/>
      <c r="G5960" s="11"/>
      <c r="H5960" s="117"/>
      <c r="I5960" s="124"/>
      <c r="J5960" s="124"/>
      <c r="K5960" s="144"/>
      <c r="L5960" s="11"/>
      <c r="M5960" s="143"/>
      <c r="N5960" s="42"/>
      <c r="O5960" s="128"/>
      <c r="P5960" s="130"/>
      <c r="Q5960" s="131">
        <v>1</v>
      </c>
      <c r="R5960" s="84"/>
      <c r="S5960" s="250"/>
      <c r="T5960" s="450" t="s">
        <v>76</v>
      </c>
      <c r="U5960" s="92"/>
      <c r="V5960" s="70">
        <f>V5962</f>
        <v>0</v>
      </c>
      <c r="X5960" s="447">
        <f>X5962</f>
        <v>203900</v>
      </c>
      <c r="Z5960" s="447">
        <f>Z5962+Z5961</f>
        <v>800</v>
      </c>
      <c r="AB5960" s="447">
        <f>AB5962+AB5961</f>
        <v>3800</v>
      </c>
      <c r="AD5960" s="447">
        <f>AD5962+AD5961</f>
        <v>4800</v>
      </c>
      <c r="AF5960" s="447">
        <f>AF5962+AF5961</f>
        <v>0</v>
      </c>
      <c r="AH5960" s="447">
        <f t="shared" si="1146"/>
        <v>4800</v>
      </c>
      <c r="AI5960" s="66">
        <f t="shared" ref="AI5960" si="1192">AI5961</f>
        <v>0</v>
      </c>
      <c r="AJ5960" s="447">
        <f t="shared" ref="AJ5960" si="1193">AJ5962+AJ5961</f>
        <v>1300</v>
      </c>
      <c r="AK5960" s="447">
        <f t="shared" ref="AK5960" si="1194">AK5962+AK5961</f>
        <v>0</v>
      </c>
      <c r="AL5960" s="447">
        <f t="shared" ref="AL5960" si="1195">AL5962+AL5961</f>
        <v>6600</v>
      </c>
      <c r="AM5960" s="447"/>
      <c r="AN5960" s="447">
        <f t="shared" ref="AN5960:AP5960" si="1196">AN5962+AN5961</f>
        <v>6900</v>
      </c>
      <c r="AO5960" s="447">
        <f t="shared" ref="AO5960:AQ5960" si="1197">AO5962+AO5961</f>
        <v>0</v>
      </c>
      <c r="AP5960" s="447">
        <f t="shared" si="1196"/>
        <v>6900</v>
      </c>
      <c r="AQ5960" s="447">
        <f t="shared" si="1197"/>
        <v>0</v>
      </c>
    </row>
    <row r="5961" spans="2:43" ht="18" customHeight="1" x14ac:dyDescent="0.2">
      <c r="B5961" s="4"/>
      <c r="C5961" s="117"/>
      <c r="D5961" s="117"/>
      <c r="E5961" s="117"/>
      <c r="F5961" s="48"/>
      <c r="G5961" s="11"/>
      <c r="H5961" s="117"/>
      <c r="I5961" s="124"/>
      <c r="J5961" s="124"/>
      <c r="K5961" s="144"/>
      <c r="L5961" s="11"/>
      <c r="M5961" s="143"/>
      <c r="N5961" s="42"/>
      <c r="O5961" s="128"/>
      <c r="P5961" s="130"/>
      <c r="Q5961" s="130"/>
      <c r="R5961" s="72" t="s">
        <v>14</v>
      </c>
      <c r="S5961" s="14"/>
      <c r="T5961" s="73" t="s">
        <v>377</v>
      </c>
      <c r="V5961" s="74"/>
      <c r="X5961" s="74"/>
      <c r="Z5961" s="8">
        <v>0</v>
      </c>
      <c r="AB5961" s="74">
        <v>2000</v>
      </c>
      <c r="AD5961" s="74">
        <v>0</v>
      </c>
      <c r="AF5961" s="74">
        <v>0</v>
      </c>
      <c r="AH5961" s="74">
        <f t="shared" si="1146"/>
        <v>0</v>
      </c>
      <c r="AI5961" s="447">
        <f t="shared" ref="AI5961" si="1198">AI5963+AI5962</f>
        <v>0</v>
      </c>
      <c r="AJ5961" s="74">
        <f t="shared" ref="AJ5961:AJ5962" si="1199">CEILING(AB5961*34/100,10)</f>
        <v>680</v>
      </c>
      <c r="AK5961" s="8"/>
      <c r="AL5961" s="74">
        <v>3000</v>
      </c>
      <c r="AM5961" s="74"/>
      <c r="AN5961" s="74">
        <v>3000</v>
      </c>
      <c r="AO5961" s="74"/>
      <c r="AP5961" s="74">
        <v>3000</v>
      </c>
      <c r="AQ5961" s="74"/>
    </row>
    <row r="5962" spans="2:43" ht="18" customHeight="1" x14ac:dyDescent="0.2">
      <c r="B5962" s="4"/>
      <c r="C5962" s="117"/>
      <c r="D5962" s="117"/>
      <c r="E5962" s="117"/>
      <c r="F5962" s="48"/>
      <c r="G5962" s="11"/>
      <c r="H5962" s="117"/>
      <c r="I5962" s="124"/>
      <c r="J5962" s="124"/>
      <c r="K5962" s="144"/>
      <c r="L5962" s="11"/>
      <c r="M5962" s="143"/>
      <c r="N5962" s="42"/>
      <c r="O5962" s="128"/>
      <c r="P5962" s="130"/>
      <c r="Q5962" s="130"/>
      <c r="R5962" s="72">
        <v>90</v>
      </c>
      <c r="S5962" s="181"/>
      <c r="T5962" s="73" t="s">
        <v>500</v>
      </c>
      <c r="V5962" s="74">
        <v>0</v>
      </c>
      <c r="X5962" s="74">
        <v>203900</v>
      </c>
      <c r="Z5962" s="829">
        <v>800</v>
      </c>
      <c r="AB5962" s="74">
        <v>1800</v>
      </c>
      <c r="AD5962" s="944">
        <v>4800</v>
      </c>
      <c r="AF5962" s="74">
        <v>0</v>
      </c>
      <c r="AH5962" s="74">
        <f t="shared" si="1146"/>
        <v>4800</v>
      </c>
      <c r="AI5962" s="8"/>
      <c r="AJ5962" s="74">
        <f t="shared" si="1199"/>
        <v>620</v>
      </c>
      <c r="AK5962" s="8"/>
      <c r="AL5962" s="74">
        <v>3600</v>
      </c>
      <c r="AM5962" s="74"/>
      <c r="AN5962" s="74">
        <v>3900</v>
      </c>
      <c r="AO5962" s="74"/>
      <c r="AP5962" s="74">
        <v>3900</v>
      </c>
      <c r="AQ5962" s="74"/>
    </row>
    <row r="5963" spans="2:43" ht="18" customHeight="1" x14ac:dyDescent="0.2">
      <c r="B5963" s="4"/>
      <c r="C5963" s="117"/>
      <c r="D5963" s="117"/>
      <c r="E5963" s="117"/>
      <c r="F5963" s="48"/>
      <c r="G5963" s="11"/>
      <c r="H5963" s="117"/>
      <c r="I5963" s="124"/>
      <c r="J5963" s="124"/>
      <c r="K5963" s="144"/>
      <c r="L5963" s="11"/>
      <c r="M5963" s="143"/>
      <c r="N5963" s="42"/>
      <c r="O5963" s="128"/>
      <c r="P5963" s="130"/>
      <c r="Q5963" s="131">
        <v>3</v>
      </c>
      <c r="R5963" s="84"/>
      <c r="S5963" s="250"/>
      <c r="T5963" s="450" t="s">
        <v>13</v>
      </c>
      <c r="V5963" s="74"/>
      <c r="X5963" s="74"/>
      <c r="Z5963" s="829"/>
      <c r="AB5963" s="447">
        <f>AB5964</f>
        <v>1000</v>
      </c>
      <c r="AD5963" s="447">
        <f>AD5964</f>
        <v>0</v>
      </c>
      <c r="AF5963" s="447">
        <f>AF5964</f>
        <v>0</v>
      </c>
      <c r="AH5963" s="447">
        <f t="shared" si="1146"/>
        <v>0</v>
      </c>
      <c r="AI5963" s="8"/>
      <c r="AJ5963" s="447">
        <f>AJ5964</f>
        <v>340</v>
      </c>
      <c r="AK5963" s="8"/>
      <c r="AL5963" s="447">
        <f>AL5964</f>
        <v>3000</v>
      </c>
      <c r="AM5963" s="447"/>
      <c r="AN5963" s="447">
        <f>AN5964</f>
        <v>3000</v>
      </c>
      <c r="AO5963" s="74"/>
      <c r="AP5963" s="447">
        <f>AP5964</f>
        <v>3000</v>
      </c>
      <c r="AQ5963" s="74"/>
    </row>
    <row r="5964" spans="2:43" ht="18" customHeight="1" x14ac:dyDescent="0.2">
      <c r="B5964" s="4"/>
      <c r="C5964" s="117"/>
      <c r="D5964" s="117"/>
      <c r="E5964" s="117"/>
      <c r="F5964" s="48"/>
      <c r="G5964" s="11"/>
      <c r="H5964" s="117"/>
      <c r="I5964" s="124"/>
      <c r="J5964" s="124"/>
      <c r="K5964" s="144"/>
      <c r="L5964" s="11"/>
      <c r="M5964" s="143"/>
      <c r="N5964" s="42"/>
      <c r="O5964" s="128"/>
      <c r="P5964" s="130"/>
      <c r="Q5964" s="130"/>
      <c r="R5964" s="72" t="s">
        <v>14</v>
      </c>
      <c r="S5964" s="14"/>
      <c r="T5964" s="73" t="s">
        <v>13</v>
      </c>
      <c r="V5964" s="74"/>
      <c r="X5964" s="74"/>
      <c r="Z5964" s="829"/>
      <c r="AB5964" s="74">
        <v>1000</v>
      </c>
      <c r="AD5964" s="74">
        <v>0</v>
      </c>
      <c r="AF5964" s="74">
        <v>0</v>
      </c>
      <c r="AH5964" s="74">
        <f t="shared" si="1146"/>
        <v>0</v>
      </c>
      <c r="AI5964" s="8"/>
      <c r="AJ5964" s="74">
        <f t="shared" ref="AJ5964" si="1200">CEILING(AB5964*34/100,10)</f>
        <v>340</v>
      </c>
      <c r="AK5964" s="8"/>
      <c r="AL5964" s="74">
        <v>3000</v>
      </c>
      <c r="AM5964" s="74"/>
      <c r="AN5964" s="74">
        <v>3000</v>
      </c>
      <c r="AO5964" s="74"/>
      <c r="AP5964" s="74">
        <v>3000</v>
      </c>
      <c r="AQ5964" s="74"/>
    </row>
    <row r="5965" spans="2:43" ht="18" customHeight="1" x14ac:dyDescent="0.2">
      <c r="B5965" s="4"/>
      <c r="C5965" s="117"/>
      <c r="D5965" s="117"/>
      <c r="E5965" s="117"/>
      <c r="F5965" s="48"/>
      <c r="G5965" s="11"/>
      <c r="H5965" s="117"/>
      <c r="I5965" s="124"/>
      <c r="J5965" s="124"/>
      <c r="K5965" s="144"/>
      <c r="L5965" s="11"/>
      <c r="M5965" s="143"/>
      <c r="N5965" s="42"/>
      <c r="O5965" s="127" t="s">
        <v>0</v>
      </c>
      <c r="P5965" s="123"/>
      <c r="Q5965" s="123"/>
      <c r="R5965" s="49"/>
      <c r="S5965" s="18"/>
      <c r="T5965" s="50" t="s">
        <v>60</v>
      </c>
      <c r="U5965" s="76"/>
      <c r="V5965" s="51">
        <f>V5966</f>
        <v>0</v>
      </c>
      <c r="X5965" s="51">
        <f>X5966</f>
        <v>94000</v>
      </c>
      <c r="Z5965" s="51">
        <f>Z5966+Z5971</f>
        <v>39100</v>
      </c>
      <c r="AB5965" s="51">
        <f>AB5966+AB5971</f>
        <v>449800</v>
      </c>
      <c r="AD5965" s="51">
        <f>AD5966+AD5971</f>
        <v>484000</v>
      </c>
      <c r="AF5965" s="51">
        <f>AF5966+AF5971</f>
        <v>0</v>
      </c>
      <c r="AH5965" s="51">
        <f t="shared" si="1146"/>
        <v>484000</v>
      </c>
      <c r="AI5965" s="8"/>
      <c r="AJ5965" s="51">
        <f t="shared" ref="AJ5965" si="1201">AJ5966+AJ5971</f>
        <v>152940</v>
      </c>
      <c r="AK5965" s="51">
        <f t="shared" ref="AK5965" si="1202">AK5966+AK5971</f>
        <v>0</v>
      </c>
      <c r="AL5965" s="51">
        <f t="shared" ref="AL5965:AO5965" si="1203">AL5966+AL5971</f>
        <v>544150</v>
      </c>
      <c r="AM5965" s="51"/>
      <c r="AN5965" s="51">
        <f t="shared" si="1203"/>
        <v>588800</v>
      </c>
      <c r="AO5965" s="51">
        <f t="shared" si="1203"/>
        <v>0</v>
      </c>
      <c r="AP5965" s="51">
        <f t="shared" ref="AP5965:AQ5965" si="1204">AP5966+AP5971</f>
        <v>588800</v>
      </c>
      <c r="AQ5965" s="51">
        <f t="shared" si="1204"/>
        <v>0</v>
      </c>
    </row>
    <row r="5966" spans="2:43" ht="18" customHeight="1" x14ac:dyDescent="0.2">
      <c r="B5966" s="4"/>
      <c r="C5966" s="117"/>
      <c r="D5966" s="117"/>
      <c r="E5966" s="117"/>
      <c r="F5966" s="48"/>
      <c r="G5966" s="11"/>
      <c r="H5966" s="117"/>
      <c r="I5966" s="124"/>
      <c r="J5966" s="124"/>
      <c r="K5966" s="144"/>
      <c r="L5966" s="11"/>
      <c r="M5966" s="143"/>
      <c r="N5966" s="42"/>
      <c r="O5966" s="128"/>
      <c r="P5966" s="129">
        <v>1</v>
      </c>
      <c r="Q5966" s="129"/>
      <c r="R5966" s="64"/>
      <c r="S5966" s="234"/>
      <c r="T5966" s="65" t="s">
        <v>8</v>
      </c>
      <c r="U5966" s="155"/>
      <c r="V5966" s="66">
        <f>V5967</f>
        <v>0</v>
      </c>
      <c r="X5966" s="66">
        <f>X5967</f>
        <v>94000</v>
      </c>
      <c r="Z5966" s="66">
        <f>Z5967</f>
        <v>39000</v>
      </c>
      <c r="AB5966" s="66">
        <f>AB5967</f>
        <v>449400</v>
      </c>
      <c r="AD5966" s="66">
        <f>AD5967</f>
        <v>483000</v>
      </c>
      <c r="AF5966" s="66">
        <f>AF5967</f>
        <v>0</v>
      </c>
      <c r="AH5966" s="66">
        <f t="shared" si="1146"/>
        <v>483000</v>
      </c>
      <c r="AI5966" s="51">
        <f t="shared" ref="AI5966" si="1205">AI5967+AI5972</f>
        <v>0</v>
      </c>
      <c r="AJ5966" s="66">
        <f>AJ5967</f>
        <v>152800</v>
      </c>
      <c r="AK5966" s="67"/>
      <c r="AL5966" s="66">
        <f>AL5967</f>
        <v>543850</v>
      </c>
      <c r="AM5966" s="66"/>
      <c r="AN5966" s="66">
        <f>AN5967</f>
        <v>588450</v>
      </c>
      <c r="AO5966" s="66"/>
      <c r="AP5966" s="66">
        <f>AP5967</f>
        <v>588450</v>
      </c>
      <c r="AQ5966" s="66"/>
    </row>
    <row r="5967" spans="2:43" ht="18" customHeight="1" x14ac:dyDescent="0.2">
      <c r="B5967" s="4"/>
      <c r="C5967" s="117"/>
      <c r="D5967" s="117"/>
      <c r="E5967" s="117"/>
      <c r="F5967" s="48"/>
      <c r="G5967" s="11"/>
      <c r="H5967" s="117"/>
      <c r="I5967" s="124"/>
      <c r="J5967" s="124"/>
      <c r="K5967" s="144"/>
      <c r="L5967" s="11"/>
      <c r="M5967" s="143"/>
      <c r="N5967" s="42"/>
      <c r="O5967" s="128"/>
      <c r="P5967" s="130"/>
      <c r="Q5967" s="131">
        <v>6</v>
      </c>
      <c r="R5967" s="72"/>
      <c r="S5967" s="181"/>
      <c r="T5967" s="69" t="s">
        <v>62</v>
      </c>
      <c r="U5967" s="92"/>
      <c r="V5967" s="70">
        <f>SUM(V5968:V5970)</f>
        <v>0</v>
      </c>
      <c r="X5967" s="447">
        <f>SUM(X5968:X5970)</f>
        <v>94000</v>
      </c>
      <c r="Z5967" s="447">
        <f>SUM(Z5968:Z5970)</f>
        <v>39000</v>
      </c>
      <c r="AB5967" s="447">
        <f>SUM(AB5968:AB5970)</f>
        <v>449400</v>
      </c>
      <c r="AD5967" s="447">
        <f>SUM(AD5968:AD5970)</f>
        <v>483000</v>
      </c>
      <c r="AF5967" s="447">
        <f>SUM(AF5968:AF5970)</f>
        <v>0</v>
      </c>
      <c r="AH5967" s="447">
        <f t="shared" si="1146"/>
        <v>483000</v>
      </c>
      <c r="AI5967" s="67"/>
      <c r="AJ5967" s="447">
        <f>SUM(AJ5968:AJ5970)</f>
        <v>152800</v>
      </c>
      <c r="AK5967" s="71"/>
      <c r="AL5967" s="447">
        <f>SUM(AL5968:AL5970)</f>
        <v>543850</v>
      </c>
      <c r="AM5967" s="447"/>
      <c r="AN5967" s="447">
        <f>SUM(AN5968:AN5970)</f>
        <v>588450</v>
      </c>
      <c r="AO5967" s="447"/>
      <c r="AP5967" s="447">
        <f>SUM(AP5968:AP5970)</f>
        <v>588450</v>
      </c>
      <c r="AQ5967" s="447"/>
    </row>
    <row r="5968" spans="2:43" ht="18" customHeight="1" x14ac:dyDescent="0.2">
      <c r="B5968" s="4"/>
      <c r="C5968" s="117"/>
      <c r="D5968" s="117"/>
      <c r="E5968" s="117"/>
      <c r="F5968" s="48"/>
      <c r="G5968" s="11"/>
      <c r="H5968" s="117"/>
      <c r="I5968" s="124"/>
      <c r="J5968" s="124"/>
      <c r="K5968" s="144"/>
      <c r="L5968" s="11"/>
      <c r="M5968" s="143"/>
      <c r="N5968" s="42"/>
      <c r="O5968" s="128"/>
      <c r="P5968" s="130"/>
      <c r="Q5968" s="131"/>
      <c r="R5968" s="72">
        <v>1</v>
      </c>
      <c r="S5968" s="181"/>
      <c r="T5968" s="73" t="s">
        <v>430</v>
      </c>
      <c r="V5968" s="74">
        <v>0</v>
      </c>
      <c r="X5968" s="74">
        <v>57600</v>
      </c>
      <c r="Z5968" s="829">
        <v>23900</v>
      </c>
      <c r="AB5968" s="74">
        <v>276400</v>
      </c>
      <c r="AD5968" s="944">
        <v>301200</v>
      </c>
      <c r="AF5968" s="74">
        <v>0</v>
      </c>
      <c r="AH5968" s="74">
        <f t="shared" si="1146"/>
        <v>301200</v>
      </c>
      <c r="AI5968" s="446"/>
      <c r="AJ5968" s="74">
        <f t="shared" ref="AJ5968:AJ5969" si="1206">CEILING(AB5968*34/100,10)</f>
        <v>93980</v>
      </c>
      <c r="AK5968" s="8"/>
      <c r="AL5968" s="74">
        <v>333800</v>
      </c>
      <c r="AM5968" s="74"/>
      <c r="AN5968" s="74">
        <v>361200</v>
      </c>
      <c r="AO5968" s="74"/>
      <c r="AP5968" s="74">
        <v>361200</v>
      </c>
      <c r="AQ5968" s="74"/>
    </row>
    <row r="5969" spans="2:43" ht="18" customHeight="1" x14ac:dyDescent="0.2">
      <c r="B5969" s="4"/>
      <c r="C5969" s="117"/>
      <c r="D5969" s="117"/>
      <c r="E5969" s="117"/>
      <c r="F5969" s="48"/>
      <c r="G5969" s="11"/>
      <c r="H5969" s="117"/>
      <c r="I5969" s="124"/>
      <c r="J5969" s="124"/>
      <c r="K5969" s="144"/>
      <c r="L5969" s="11"/>
      <c r="M5969" s="143"/>
      <c r="N5969" s="42"/>
      <c r="O5969" s="128"/>
      <c r="P5969" s="130"/>
      <c r="Q5969" s="131"/>
      <c r="R5969" s="72">
        <v>2</v>
      </c>
      <c r="S5969" s="181"/>
      <c r="T5969" s="73" t="s">
        <v>386</v>
      </c>
      <c r="V5969" s="74">
        <v>0</v>
      </c>
      <c r="X5969" s="74">
        <v>36400</v>
      </c>
      <c r="Z5969" s="829">
        <v>15100</v>
      </c>
      <c r="AB5969" s="74">
        <v>173000</v>
      </c>
      <c r="AD5969" s="944">
        <v>181800</v>
      </c>
      <c r="AF5969" s="74">
        <v>0</v>
      </c>
      <c r="AH5969" s="74">
        <f t="shared" si="1146"/>
        <v>181800</v>
      </c>
      <c r="AI5969" s="8"/>
      <c r="AJ5969" s="74">
        <f t="shared" si="1206"/>
        <v>58820</v>
      </c>
      <c r="AK5969" s="8"/>
      <c r="AL5969" s="74">
        <v>210050</v>
      </c>
      <c r="AM5969" s="74"/>
      <c r="AN5969" s="74">
        <v>227250</v>
      </c>
      <c r="AO5969" s="74"/>
      <c r="AP5969" s="74">
        <v>227250</v>
      </c>
      <c r="AQ5969" s="74"/>
    </row>
    <row r="5970" spans="2:43" ht="18" hidden="1" customHeight="1" x14ac:dyDescent="0.2">
      <c r="B5970" s="4"/>
      <c r="C5970" s="117"/>
      <c r="D5970" s="117"/>
      <c r="E5970" s="117"/>
      <c r="F5970" s="48"/>
      <c r="G5970" s="11"/>
      <c r="H5970" s="117"/>
      <c r="I5970" s="124"/>
      <c r="J5970" s="124"/>
      <c r="K5970" s="144"/>
      <c r="L5970" s="11"/>
      <c r="M5970" s="143"/>
      <c r="N5970" s="42"/>
      <c r="O5970" s="128"/>
      <c r="P5970" s="130"/>
      <c r="Q5970" s="131"/>
      <c r="R5970" s="72">
        <v>8</v>
      </c>
      <c r="S5970" s="181"/>
      <c r="T5970" s="73" t="s">
        <v>463</v>
      </c>
      <c r="V5970" s="74">
        <v>0</v>
      </c>
      <c r="X5970" s="74">
        <v>0</v>
      </c>
      <c r="Z5970" s="74">
        <v>0</v>
      </c>
      <c r="AB5970" s="74">
        <v>0</v>
      </c>
      <c r="AD5970" s="74">
        <v>0</v>
      </c>
      <c r="AF5970" s="74">
        <v>0</v>
      </c>
      <c r="AH5970" s="74">
        <f t="shared" si="1146"/>
        <v>0</v>
      </c>
      <c r="AI5970" s="8"/>
      <c r="AJ5970" s="74">
        <v>0</v>
      </c>
      <c r="AK5970" s="8"/>
      <c r="AL5970" s="74">
        <v>0</v>
      </c>
      <c r="AM5970" s="74"/>
      <c r="AN5970" s="74">
        <v>0</v>
      </c>
      <c r="AO5970" s="74"/>
      <c r="AP5970" s="74">
        <v>0</v>
      </c>
      <c r="AQ5970" s="74"/>
    </row>
    <row r="5971" spans="2:43" ht="18" customHeight="1" x14ac:dyDescent="0.2">
      <c r="B5971" s="4"/>
      <c r="C5971" s="117"/>
      <c r="D5971" s="117"/>
      <c r="E5971" s="117"/>
      <c r="F5971" s="48"/>
      <c r="G5971" s="11"/>
      <c r="H5971" s="117"/>
      <c r="I5971" s="124"/>
      <c r="J5971" s="124"/>
      <c r="K5971" s="144"/>
      <c r="L5971" s="11"/>
      <c r="M5971" s="143"/>
      <c r="N5971" s="42"/>
      <c r="O5971" s="128"/>
      <c r="P5971" s="129">
        <v>4</v>
      </c>
      <c r="Q5971" s="129"/>
      <c r="R5971" s="64"/>
      <c r="S5971" s="234"/>
      <c r="T5971" s="65" t="s">
        <v>376</v>
      </c>
      <c r="U5971" s="155"/>
      <c r="V5971" s="66">
        <f>V5972</f>
        <v>0</v>
      </c>
      <c r="X5971" s="66">
        <f>X5972</f>
        <v>118600</v>
      </c>
      <c r="Z5971" s="66">
        <f>Z5972</f>
        <v>100</v>
      </c>
      <c r="AB5971" s="66">
        <f>AB5972</f>
        <v>400</v>
      </c>
      <c r="AD5971" s="66">
        <f>AD5972</f>
        <v>1000</v>
      </c>
      <c r="AF5971" s="66">
        <f>AF5972</f>
        <v>0</v>
      </c>
      <c r="AH5971" s="66">
        <f t="shared" si="1146"/>
        <v>1000</v>
      </c>
      <c r="AI5971" s="8"/>
      <c r="AJ5971" s="66">
        <f>AJ5972</f>
        <v>140</v>
      </c>
      <c r="AK5971" s="67"/>
      <c r="AL5971" s="66">
        <f>AL5972</f>
        <v>300</v>
      </c>
      <c r="AM5971" s="66"/>
      <c r="AN5971" s="66">
        <f>AN5972</f>
        <v>350</v>
      </c>
      <c r="AO5971" s="66"/>
      <c r="AP5971" s="66">
        <f>AP5972</f>
        <v>350</v>
      </c>
      <c r="AQ5971" s="66"/>
    </row>
    <row r="5972" spans="2:43" ht="18" customHeight="1" x14ac:dyDescent="0.2">
      <c r="B5972" s="4"/>
      <c r="C5972" s="117"/>
      <c r="D5972" s="117"/>
      <c r="E5972" s="117"/>
      <c r="F5972" s="48"/>
      <c r="G5972" s="11"/>
      <c r="H5972" s="117"/>
      <c r="I5972" s="124"/>
      <c r="J5972" s="124"/>
      <c r="K5972" s="144"/>
      <c r="L5972" s="11"/>
      <c r="M5972" s="143"/>
      <c r="N5972" s="42"/>
      <c r="O5972" s="128"/>
      <c r="P5972" s="130"/>
      <c r="Q5972" s="131">
        <v>6</v>
      </c>
      <c r="R5972" s="72"/>
      <c r="S5972" s="181"/>
      <c r="T5972" s="450" t="s">
        <v>62</v>
      </c>
      <c r="U5972" s="92"/>
      <c r="V5972" s="70">
        <f>SUM(V5973:V5975)</f>
        <v>0</v>
      </c>
      <c r="X5972" s="447">
        <f>SUM(X5973:X5975)</f>
        <v>118600</v>
      </c>
      <c r="Z5972" s="447">
        <f>Z5973+Z5974</f>
        <v>100</v>
      </c>
      <c r="AB5972" s="447">
        <f>AB5973+AB5974</f>
        <v>400</v>
      </c>
      <c r="AD5972" s="447">
        <f t="shared" ref="AD5972:AO5972" si="1207">AD5973+AD5974</f>
        <v>1000</v>
      </c>
      <c r="AE5972" s="447">
        <f t="shared" si="1207"/>
        <v>0</v>
      </c>
      <c r="AF5972" s="447">
        <f t="shared" si="1207"/>
        <v>0</v>
      </c>
      <c r="AG5972" s="447">
        <f t="shared" si="1207"/>
        <v>0</v>
      </c>
      <c r="AH5972" s="447">
        <f t="shared" ref="AH5972:AH6034" si="1208">AD5972+AF5972</f>
        <v>1000</v>
      </c>
      <c r="AI5972" s="67"/>
      <c r="AJ5972" s="447">
        <f t="shared" ref="AJ5972" si="1209">AJ5973+AJ5974</f>
        <v>140</v>
      </c>
      <c r="AK5972" s="447">
        <f t="shared" ref="AK5972" si="1210">AK5973+AK5974</f>
        <v>0</v>
      </c>
      <c r="AL5972" s="447">
        <f t="shared" si="1207"/>
        <v>300</v>
      </c>
      <c r="AM5972" s="447"/>
      <c r="AN5972" s="447">
        <f t="shared" si="1207"/>
        <v>350</v>
      </c>
      <c r="AO5972" s="447">
        <f t="shared" si="1207"/>
        <v>0</v>
      </c>
      <c r="AP5972" s="447">
        <f t="shared" ref="AP5972:AQ5972" si="1211">AP5973+AP5974</f>
        <v>350</v>
      </c>
      <c r="AQ5972" s="447">
        <f t="shared" si="1211"/>
        <v>0</v>
      </c>
    </row>
    <row r="5973" spans="2:43" ht="18" customHeight="1" x14ac:dyDescent="0.2">
      <c r="B5973" s="4"/>
      <c r="C5973" s="117"/>
      <c r="D5973" s="117"/>
      <c r="E5973" s="117"/>
      <c r="F5973" s="48"/>
      <c r="G5973" s="11"/>
      <c r="H5973" s="117"/>
      <c r="I5973" s="124"/>
      <c r="J5973" s="124"/>
      <c r="K5973" s="144"/>
      <c r="L5973" s="11"/>
      <c r="M5973" s="143"/>
      <c r="N5973" s="42"/>
      <c r="O5973" s="128"/>
      <c r="P5973" s="130"/>
      <c r="Q5973" s="131"/>
      <c r="R5973" s="72">
        <v>1</v>
      </c>
      <c r="S5973" s="181"/>
      <c r="T5973" s="73" t="s">
        <v>433</v>
      </c>
      <c r="V5973" s="74">
        <v>0</v>
      </c>
      <c r="X5973" s="74">
        <v>57600</v>
      </c>
      <c r="Z5973" s="829">
        <v>100</v>
      </c>
      <c r="AB5973" s="74">
        <v>400</v>
      </c>
      <c r="AD5973" s="952">
        <v>600</v>
      </c>
      <c r="AF5973" s="74">
        <v>0</v>
      </c>
      <c r="AH5973" s="74">
        <f t="shared" si="1208"/>
        <v>600</v>
      </c>
      <c r="AI5973" s="447">
        <f t="shared" ref="AI5973" si="1212">AI5974+AI5975</f>
        <v>0</v>
      </c>
      <c r="AJ5973" s="74">
        <f t="shared" ref="AJ5973:AJ5974" si="1213">CEILING(AB5973*34/100,10)</f>
        <v>140</v>
      </c>
      <c r="AK5973" s="8"/>
      <c r="AL5973" s="74">
        <v>300</v>
      </c>
      <c r="AM5973" s="74"/>
      <c r="AN5973" s="74">
        <v>350</v>
      </c>
      <c r="AO5973" s="74"/>
      <c r="AP5973" s="74">
        <v>350</v>
      </c>
      <c r="AQ5973" s="74"/>
    </row>
    <row r="5974" spans="2:43" ht="18" hidden="1" customHeight="1" x14ac:dyDescent="0.2">
      <c r="B5974" s="4"/>
      <c r="C5974" s="117"/>
      <c r="D5974" s="117"/>
      <c r="E5974" s="117"/>
      <c r="F5974" s="48"/>
      <c r="G5974" s="11"/>
      <c r="H5974" s="117"/>
      <c r="I5974" s="124"/>
      <c r="J5974" s="124"/>
      <c r="K5974" s="144"/>
      <c r="L5974" s="11"/>
      <c r="M5974" s="143"/>
      <c r="N5974" s="42"/>
      <c r="O5974" s="128"/>
      <c r="P5974" s="130"/>
      <c r="Q5974" s="131"/>
      <c r="R5974" s="72">
        <v>2</v>
      </c>
      <c r="S5974" s="181"/>
      <c r="T5974" s="73" t="s">
        <v>386</v>
      </c>
      <c r="V5974" s="74"/>
      <c r="X5974" s="74"/>
      <c r="Z5974" s="829">
        <v>0</v>
      </c>
      <c r="AB5974" s="944">
        <v>0</v>
      </c>
      <c r="AD5974" s="952">
        <v>400</v>
      </c>
      <c r="AF5974" s="74">
        <v>0</v>
      </c>
      <c r="AH5974" s="74">
        <f t="shared" si="1208"/>
        <v>400</v>
      </c>
      <c r="AI5974" s="8"/>
      <c r="AJ5974" s="74">
        <f t="shared" si="1213"/>
        <v>0</v>
      </c>
      <c r="AK5974" s="8"/>
      <c r="AL5974" s="74">
        <v>0</v>
      </c>
      <c r="AM5974" s="74"/>
      <c r="AN5974" s="74">
        <v>0</v>
      </c>
      <c r="AO5974" s="74"/>
      <c r="AP5974" s="74">
        <v>0</v>
      </c>
      <c r="AQ5974" s="74"/>
    </row>
    <row r="5975" spans="2:43" ht="18" customHeight="1" x14ac:dyDescent="0.2">
      <c r="B5975" s="4"/>
      <c r="C5975" s="117"/>
      <c r="D5975" s="117"/>
      <c r="E5975" s="117"/>
      <c r="F5975" s="48"/>
      <c r="G5975" s="11"/>
      <c r="H5975" s="117"/>
      <c r="I5975" s="124"/>
      <c r="J5975" s="124"/>
      <c r="K5975" s="144"/>
      <c r="L5975" s="11"/>
      <c r="M5975" s="143"/>
      <c r="N5975" s="42"/>
      <c r="O5975" s="127" t="s">
        <v>18</v>
      </c>
      <c r="P5975" s="123"/>
      <c r="Q5975" s="123"/>
      <c r="R5975" s="49"/>
      <c r="S5975" s="18"/>
      <c r="T5975" s="50" t="s">
        <v>190</v>
      </c>
      <c r="U5975" s="76"/>
      <c r="V5975" s="51">
        <f>V5976+V5990+V5999+V6002+V6008</f>
        <v>0</v>
      </c>
      <c r="X5975" s="51">
        <f>X5976+X5990+X5999+X6002+X6008</f>
        <v>61000</v>
      </c>
      <c r="Z5975" s="51">
        <f>Z5976+Z5990+Z5999+Z6002+Z6008</f>
        <v>12560</v>
      </c>
      <c r="AB5975" s="51">
        <f>AB5976+AB5990+AB5999+AB6002+AB6008</f>
        <v>13500</v>
      </c>
      <c r="AD5975" s="51" t="e">
        <f>AD5976+AD5990+AD5999+AD6002+AD6008</f>
        <v>#REF!</v>
      </c>
      <c r="AF5975" s="51">
        <f>AF5976+AF5990+AF5999+AF6002+AF6008</f>
        <v>36200</v>
      </c>
      <c r="AH5975" s="51" t="e">
        <f t="shared" si="1208"/>
        <v>#REF!</v>
      </c>
      <c r="AI5975" s="8"/>
      <c r="AJ5975" s="51">
        <f>AJ5976+AJ5990+AJ5999+AJ6002+AJ6008</f>
        <v>3450</v>
      </c>
      <c r="AK5975" s="5"/>
      <c r="AL5975" s="51">
        <f>AL5976+AL5990+AL5999+AL6002+AL6008</f>
        <v>22410</v>
      </c>
      <c r="AM5975" s="51"/>
      <c r="AN5975" s="51">
        <f>AN5976+AN5990+AN5999+AN6002+AN6008</f>
        <v>24290</v>
      </c>
      <c r="AO5975" s="51"/>
      <c r="AP5975" s="51">
        <f>AP5976+AP5990+AP5999+AP6002+AP6008</f>
        <v>24290</v>
      </c>
      <c r="AQ5975" s="51"/>
    </row>
    <row r="5976" spans="2:43" ht="18" customHeight="1" x14ac:dyDescent="0.2">
      <c r="B5976" s="4"/>
      <c r="C5976" s="117"/>
      <c r="D5976" s="117"/>
      <c r="E5976" s="117"/>
      <c r="F5976" s="48"/>
      <c r="G5976" s="11"/>
      <c r="H5976" s="117"/>
      <c r="I5976" s="124"/>
      <c r="J5976" s="124"/>
      <c r="K5976" s="144"/>
      <c r="L5976" s="11"/>
      <c r="M5976" s="143"/>
      <c r="N5976" s="42"/>
      <c r="O5976" s="128"/>
      <c r="P5976" s="129">
        <v>2</v>
      </c>
      <c r="Q5976" s="129"/>
      <c r="R5976" s="64"/>
      <c r="S5976" s="234"/>
      <c r="T5976" s="65" t="s">
        <v>195</v>
      </c>
      <c r="U5976" s="155"/>
      <c r="V5976" s="66">
        <f>V5977+V5980+V5983+V5986+V5988</f>
        <v>0</v>
      </c>
      <c r="X5976" s="66">
        <f>X5977+X5980+X5983+X5986+X5988</f>
        <v>6000</v>
      </c>
      <c r="Z5976" s="66">
        <f>Z5977+Z5980+Z5983+Z5986+Z5988</f>
        <v>5530</v>
      </c>
      <c r="AB5976" s="66">
        <f>AB5977+AB5980+AB5983+AB5986+AB5988</f>
        <v>5600</v>
      </c>
      <c r="AD5976" s="66" t="e">
        <f>AD5977+AD5980+AD5983+AD5986+AD5988</f>
        <v>#REF!</v>
      </c>
      <c r="AF5976" s="66">
        <f>AF5977+AF5980+AF5983+AF5986+AF5988</f>
        <v>5000</v>
      </c>
      <c r="AH5976" s="66" t="e">
        <f t="shared" si="1208"/>
        <v>#REF!</v>
      </c>
      <c r="AI5976" s="5"/>
      <c r="AJ5976" s="66">
        <f>AJ5977+AJ5980+AJ5983+AJ5986+AJ5988</f>
        <v>1410</v>
      </c>
      <c r="AK5976" s="67"/>
      <c r="AL5976" s="66">
        <f>AL5977+AL5980+AL5983+AL5986+AL5988</f>
        <v>7000</v>
      </c>
      <c r="AM5976" s="66"/>
      <c r="AN5976" s="66">
        <f>AN5977+AN5980+AN5983+AN5986+AN5988</f>
        <v>8000</v>
      </c>
      <c r="AO5976" s="66"/>
      <c r="AP5976" s="66">
        <f>AP5977+AP5980+AP5983+AP5986+AP5988</f>
        <v>8000</v>
      </c>
      <c r="AQ5976" s="66"/>
    </row>
    <row r="5977" spans="2:43" ht="18" customHeight="1" x14ac:dyDescent="0.2">
      <c r="B5977" s="4"/>
      <c r="C5977" s="117"/>
      <c r="D5977" s="117"/>
      <c r="E5977" s="117"/>
      <c r="F5977" s="48"/>
      <c r="G5977" s="11"/>
      <c r="H5977" s="117"/>
      <c r="I5977" s="124"/>
      <c r="J5977" s="124"/>
      <c r="K5977" s="144"/>
      <c r="L5977" s="11"/>
      <c r="M5977" s="143"/>
      <c r="N5977" s="42"/>
      <c r="O5977" s="128"/>
      <c r="P5977" s="130"/>
      <c r="Q5977" s="131">
        <v>1</v>
      </c>
      <c r="R5977" s="68"/>
      <c r="S5977" s="35"/>
      <c r="T5977" s="69" t="s">
        <v>47</v>
      </c>
      <c r="U5977" s="92"/>
      <c r="V5977" s="70">
        <f>V5978</f>
        <v>0</v>
      </c>
      <c r="X5977" s="447">
        <f>X5978</f>
        <v>4000</v>
      </c>
      <c r="Z5977" s="447">
        <f>Z5978+Z5979</f>
        <v>4210</v>
      </c>
      <c r="AB5977" s="447">
        <f>AB5978+AB5979</f>
        <v>3500</v>
      </c>
      <c r="AD5977" s="447">
        <f>AD5978</f>
        <v>3300</v>
      </c>
      <c r="AF5977" s="447">
        <f>AF5978</f>
        <v>5000</v>
      </c>
      <c r="AH5977" s="447">
        <f t="shared" si="1208"/>
        <v>8300</v>
      </c>
      <c r="AI5977" s="67"/>
      <c r="AJ5977" s="447">
        <f>AJ5978</f>
        <v>880</v>
      </c>
      <c r="AK5977" s="71"/>
      <c r="AL5977" s="447">
        <f>AL5978</f>
        <v>4000</v>
      </c>
      <c r="AM5977" s="447"/>
      <c r="AN5977" s="447">
        <f>AN5978</f>
        <v>4500</v>
      </c>
      <c r="AO5977" s="447"/>
      <c r="AP5977" s="447">
        <f>AP5978</f>
        <v>4500</v>
      </c>
      <c r="AQ5977" s="447"/>
    </row>
    <row r="5978" spans="2:43" ht="18" customHeight="1" x14ac:dyDescent="0.25">
      <c r="B5978" s="4"/>
      <c r="C5978" s="117"/>
      <c r="D5978" s="117"/>
      <c r="E5978" s="117"/>
      <c r="F5978" s="48"/>
      <c r="G5978" s="11"/>
      <c r="H5978" s="117"/>
      <c r="I5978" s="124"/>
      <c r="J5978" s="124"/>
      <c r="K5978" s="144"/>
      <c r="L5978" s="11"/>
      <c r="M5978" s="143"/>
      <c r="N5978" s="42"/>
      <c r="O5978" s="128"/>
      <c r="P5978" s="130"/>
      <c r="Q5978" s="130"/>
      <c r="R5978" s="72" t="s">
        <v>3</v>
      </c>
      <c r="S5978" s="181"/>
      <c r="T5978" s="73" t="s">
        <v>17</v>
      </c>
      <c r="V5978" s="577">
        <v>0</v>
      </c>
      <c r="X5978" s="789">
        <v>4000</v>
      </c>
      <c r="Z5978" s="911">
        <v>3820</v>
      </c>
      <c r="AB5978" s="74">
        <v>3500</v>
      </c>
      <c r="AD5978" s="696">
        <v>3300</v>
      </c>
      <c r="AF5978" s="696">
        <v>5000</v>
      </c>
      <c r="AH5978" s="696">
        <f t="shared" si="1208"/>
        <v>8300</v>
      </c>
      <c r="AI5978" s="446"/>
      <c r="AJ5978" s="74">
        <f t="shared" ref="AJ5978" si="1214">CEILING(AB5978*25/100,10)</f>
        <v>880</v>
      </c>
      <c r="AK5978" s="8"/>
      <c r="AL5978" s="74">
        <v>4000</v>
      </c>
      <c r="AM5978" s="74"/>
      <c r="AN5978" s="74">
        <v>4500</v>
      </c>
      <c r="AO5978" s="696"/>
      <c r="AP5978" s="74">
        <v>4500</v>
      </c>
      <c r="AQ5978" s="696"/>
    </row>
    <row r="5979" spans="2:43" ht="18" hidden="1" customHeight="1" x14ac:dyDescent="0.25">
      <c r="B5979" s="4"/>
      <c r="C5979" s="117"/>
      <c r="D5979" s="117"/>
      <c r="E5979" s="117"/>
      <c r="F5979" s="48"/>
      <c r="G5979" s="11"/>
      <c r="H5979" s="117"/>
      <c r="I5979" s="124"/>
      <c r="J5979" s="124"/>
      <c r="K5979" s="144"/>
      <c r="L5979" s="11"/>
      <c r="M5979" s="143"/>
      <c r="N5979" s="42"/>
      <c r="O5979" s="128"/>
      <c r="P5979" s="130"/>
      <c r="Q5979" s="130"/>
      <c r="R5979" s="72">
        <v>5</v>
      </c>
      <c r="S5979" s="181"/>
      <c r="T5979" s="73" t="s">
        <v>352</v>
      </c>
      <c r="V5979" s="577"/>
      <c r="X5979" s="789"/>
      <c r="Z5979" s="911">
        <v>390</v>
      </c>
      <c r="AB5979" s="911">
        <v>0</v>
      </c>
      <c r="AD5979" s="696">
        <v>0</v>
      </c>
      <c r="AF5979" s="696">
        <v>0</v>
      </c>
      <c r="AH5979" s="696">
        <f t="shared" si="1208"/>
        <v>0</v>
      </c>
      <c r="AI5979" s="8"/>
      <c r="AJ5979" s="74">
        <v>0</v>
      </c>
      <c r="AK5979" s="8"/>
      <c r="AL5979" s="74">
        <v>0</v>
      </c>
      <c r="AM5979" s="74"/>
      <c r="AN5979" s="74">
        <v>0</v>
      </c>
      <c r="AO5979" s="696"/>
      <c r="AP5979" s="74">
        <v>0</v>
      </c>
      <c r="AQ5979" s="696"/>
    </row>
    <row r="5980" spans="2:43" ht="18" customHeight="1" x14ac:dyDescent="0.2">
      <c r="B5980" s="4"/>
      <c r="C5980" s="117"/>
      <c r="D5980" s="117"/>
      <c r="E5980" s="117"/>
      <c r="F5980" s="48"/>
      <c r="G5980" s="11"/>
      <c r="H5980" s="117"/>
      <c r="I5980" s="124"/>
      <c r="J5980" s="124"/>
      <c r="K5980" s="144"/>
      <c r="L5980" s="11"/>
      <c r="M5980" s="143"/>
      <c r="N5980" s="42"/>
      <c r="O5980" s="128"/>
      <c r="P5980" s="130"/>
      <c r="Q5980" s="131">
        <v>2</v>
      </c>
      <c r="R5980" s="68"/>
      <c r="S5980" s="35"/>
      <c r="T5980" s="69" t="s">
        <v>227</v>
      </c>
      <c r="U5980" s="92"/>
      <c r="V5980" s="70">
        <f>V5981+V5982</f>
        <v>0</v>
      </c>
      <c r="X5980" s="447">
        <f>X5981+X5982</f>
        <v>2000</v>
      </c>
      <c r="Z5980" s="447">
        <f>Z5981+Z5982</f>
        <v>1320</v>
      </c>
      <c r="AB5980" s="447">
        <f>AB5981+AB5982</f>
        <v>2100</v>
      </c>
      <c r="AD5980" s="447">
        <f>AD5981+AD5982</f>
        <v>3900</v>
      </c>
      <c r="AF5980" s="447">
        <f>AF5981+AF5982</f>
        <v>0</v>
      </c>
      <c r="AH5980" s="447">
        <f t="shared" si="1208"/>
        <v>3900</v>
      </c>
      <c r="AI5980" s="8"/>
      <c r="AJ5980" s="447">
        <f>AJ5981+AJ5982</f>
        <v>530</v>
      </c>
      <c r="AK5980" s="71"/>
      <c r="AL5980" s="447">
        <f>AL5981+AL5982</f>
        <v>3000</v>
      </c>
      <c r="AM5980" s="447"/>
      <c r="AN5980" s="447">
        <f>AN5981+AN5982</f>
        <v>3500</v>
      </c>
      <c r="AO5980" s="447"/>
      <c r="AP5980" s="447">
        <f>AP5981+AP5982</f>
        <v>3500</v>
      </c>
      <c r="AQ5980" s="447"/>
    </row>
    <row r="5981" spans="2:43" ht="18" hidden="1" customHeight="1" x14ac:dyDescent="0.2">
      <c r="B5981" s="4"/>
      <c r="C5981" s="117"/>
      <c r="D5981" s="117"/>
      <c r="E5981" s="117"/>
      <c r="F5981" s="48"/>
      <c r="G5981" s="11"/>
      <c r="H5981" s="117"/>
      <c r="I5981" s="124"/>
      <c r="J5981" s="124"/>
      <c r="K5981" s="144"/>
      <c r="L5981" s="11"/>
      <c r="M5981" s="143"/>
      <c r="N5981" s="42"/>
      <c r="O5981" s="128"/>
      <c r="P5981" s="130"/>
      <c r="Q5981" s="130"/>
      <c r="R5981" s="72" t="s">
        <v>3</v>
      </c>
      <c r="S5981" s="181"/>
      <c r="T5981" s="73" t="s">
        <v>78</v>
      </c>
      <c r="V5981" s="74">
        <v>0</v>
      </c>
      <c r="X5981" s="74">
        <v>0</v>
      </c>
      <c r="Z5981" s="74">
        <v>0</v>
      </c>
      <c r="AB5981" s="74">
        <v>0</v>
      </c>
      <c r="AD5981" s="74">
        <v>0</v>
      </c>
      <c r="AF5981" s="74">
        <v>0</v>
      </c>
      <c r="AH5981" s="74">
        <f t="shared" si="1208"/>
        <v>0</v>
      </c>
      <c r="AI5981" s="446"/>
      <c r="AJ5981" s="74">
        <v>0</v>
      </c>
      <c r="AK5981" s="8"/>
      <c r="AL5981" s="74">
        <v>0</v>
      </c>
      <c r="AM5981" s="74"/>
      <c r="AN5981" s="74">
        <v>0</v>
      </c>
      <c r="AO5981" s="74"/>
      <c r="AP5981" s="74">
        <v>0</v>
      </c>
      <c r="AQ5981" s="74"/>
    </row>
    <row r="5982" spans="2:43" ht="18" customHeight="1" x14ac:dyDescent="0.25">
      <c r="B5982" s="4"/>
      <c r="C5982" s="117"/>
      <c r="D5982" s="117"/>
      <c r="E5982" s="117"/>
      <c r="F5982" s="48"/>
      <c r="G5982" s="11"/>
      <c r="H5982" s="117"/>
      <c r="I5982" s="124"/>
      <c r="J5982" s="124"/>
      <c r="K5982" s="144"/>
      <c r="L5982" s="11"/>
      <c r="M5982" s="143"/>
      <c r="N5982" s="42"/>
      <c r="O5982" s="128"/>
      <c r="P5982" s="130"/>
      <c r="Q5982" s="130"/>
      <c r="R5982" s="72" t="s">
        <v>0</v>
      </c>
      <c r="S5982" s="181"/>
      <c r="T5982" s="73" t="s">
        <v>228</v>
      </c>
      <c r="V5982" s="589">
        <v>0</v>
      </c>
      <c r="X5982" s="790">
        <v>2000</v>
      </c>
      <c r="Z5982" s="912">
        <v>1320</v>
      </c>
      <c r="AB5982" s="74">
        <v>2100</v>
      </c>
      <c r="AD5982" s="696">
        <v>3900</v>
      </c>
      <c r="AF5982" s="696">
        <v>0</v>
      </c>
      <c r="AH5982" s="696">
        <f t="shared" si="1208"/>
        <v>3900</v>
      </c>
      <c r="AI5982" s="8"/>
      <c r="AJ5982" s="74">
        <f t="shared" ref="AJ5982" si="1215">CEILING(AB5982*25/100,10)</f>
        <v>530</v>
      </c>
      <c r="AK5982" s="8"/>
      <c r="AL5982" s="74">
        <v>3000</v>
      </c>
      <c r="AM5982" s="74"/>
      <c r="AN5982" s="74">
        <v>3500</v>
      </c>
      <c r="AO5982" s="696"/>
      <c r="AP5982" s="74">
        <v>3500</v>
      </c>
      <c r="AQ5982" s="696"/>
    </row>
    <row r="5983" spans="2:43" ht="18" hidden="1" customHeight="1" x14ac:dyDescent="0.2">
      <c r="B5983" s="4"/>
      <c r="C5983" s="117"/>
      <c r="D5983" s="117"/>
      <c r="E5983" s="117"/>
      <c r="F5983" s="48"/>
      <c r="G5983" s="11"/>
      <c r="H5983" s="117"/>
      <c r="I5983" s="124"/>
      <c r="J5983" s="124"/>
      <c r="K5983" s="144"/>
      <c r="L5983" s="11"/>
      <c r="M5983" s="143"/>
      <c r="N5983" s="42"/>
      <c r="O5983" s="128"/>
      <c r="P5983" s="130"/>
      <c r="Q5983" s="131">
        <v>3</v>
      </c>
      <c r="R5983" s="68"/>
      <c r="S5983" s="35"/>
      <c r="T5983" s="69" t="s">
        <v>79</v>
      </c>
      <c r="U5983" s="92"/>
      <c r="V5983" s="70">
        <f>V5984+V5985</f>
        <v>0</v>
      </c>
      <c r="X5983" s="447">
        <f>X5984+X5985</f>
        <v>0</v>
      </c>
      <c r="Z5983" s="447">
        <f>Z5984+Z5985</f>
        <v>0</v>
      </c>
      <c r="AB5983" s="447">
        <f>AB5984+AB5985</f>
        <v>0</v>
      </c>
      <c r="AD5983" s="447" t="e">
        <f>#REF!+AD5985</f>
        <v>#REF!</v>
      </c>
      <c r="AF5983" s="447">
        <f>AF5984+AF5985</f>
        <v>0</v>
      </c>
      <c r="AH5983" s="447" t="e">
        <f t="shared" si="1208"/>
        <v>#REF!</v>
      </c>
      <c r="AI5983" s="8"/>
      <c r="AJ5983" s="447">
        <f>AJ5984+AJ5985</f>
        <v>0</v>
      </c>
      <c r="AK5983" s="71"/>
      <c r="AL5983" s="447">
        <f>AL5984+AL5985</f>
        <v>0</v>
      </c>
      <c r="AM5983" s="447"/>
      <c r="AN5983" s="447">
        <f>AN5984+AN5985</f>
        <v>0</v>
      </c>
      <c r="AO5983" s="447"/>
      <c r="AP5983" s="447">
        <f>AP5984+AP5985</f>
        <v>0</v>
      </c>
      <c r="AQ5983" s="447"/>
    </row>
    <row r="5984" spans="2:43" ht="18" hidden="1" customHeight="1" x14ac:dyDescent="0.2">
      <c r="B5984" s="4"/>
      <c r="C5984" s="117"/>
      <c r="D5984" s="117"/>
      <c r="E5984" s="117"/>
      <c r="F5984" s="48"/>
      <c r="G5984" s="11"/>
      <c r="H5984" s="117"/>
      <c r="I5984" s="124"/>
      <c r="J5984" s="124"/>
      <c r="K5984" s="144"/>
      <c r="L5984" s="11"/>
      <c r="M5984" s="143"/>
      <c r="N5984" s="42"/>
      <c r="O5984" s="128"/>
      <c r="P5984" s="130"/>
      <c r="Q5984" s="131"/>
      <c r="R5984" s="72" t="s">
        <v>3</v>
      </c>
      <c r="S5984" s="181"/>
      <c r="T5984" s="73" t="s">
        <v>80</v>
      </c>
      <c r="V5984" s="83">
        <v>0</v>
      </c>
      <c r="X5984" s="448">
        <v>0</v>
      </c>
      <c r="Z5984" s="448">
        <v>0</v>
      </c>
      <c r="AB5984" s="448">
        <v>0</v>
      </c>
      <c r="AD5984" s="448">
        <v>0</v>
      </c>
      <c r="AF5984" s="448">
        <v>0</v>
      </c>
      <c r="AH5984" s="448">
        <f t="shared" si="1208"/>
        <v>0</v>
      </c>
      <c r="AI5984" s="446"/>
      <c r="AJ5984" s="448">
        <v>0</v>
      </c>
      <c r="AK5984" s="87"/>
      <c r="AL5984" s="448">
        <v>0</v>
      </c>
      <c r="AM5984" s="448"/>
      <c r="AN5984" s="448">
        <v>0</v>
      </c>
      <c r="AO5984" s="448"/>
      <c r="AP5984" s="448">
        <v>0</v>
      </c>
      <c r="AQ5984" s="448"/>
    </row>
    <row r="5985" spans="2:43" ht="18" hidden="1" customHeight="1" x14ac:dyDescent="0.2">
      <c r="B5985" s="4"/>
      <c r="C5985" s="117"/>
      <c r="D5985" s="117"/>
      <c r="E5985" s="117"/>
      <c r="F5985" s="48"/>
      <c r="G5985" s="11"/>
      <c r="H5985" s="117"/>
      <c r="I5985" s="124"/>
      <c r="J5985" s="124"/>
      <c r="K5985" s="144"/>
      <c r="L5985" s="11"/>
      <c r="M5985" s="143"/>
      <c r="N5985" s="42"/>
      <c r="O5985" s="128"/>
      <c r="P5985" s="130"/>
      <c r="Q5985" s="130"/>
      <c r="R5985" s="72" t="s">
        <v>18</v>
      </c>
      <c r="S5985" s="181"/>
      <c r="T5985" s="73" t="s">
        <v>82</v>
      </c>
      <c r="V5985" s="74">
        <v>0</v>
      </c>
      <c r="X5985" s="74">
        <v>0</v>
      </c>
      <c r="Z5985" s="74">
        <v>0</v>
      </c>
      <c r="AB5985" s="74">
        <v>0</v>
      </c>
      <c r="AD5985" s="74">
        <v>0</v>
      </c>
      <c r="AF5985" s="74">
        <v>0</v>
      </c>
      <c r="AH5985" s="74">
        <f t="shared" si="1208"/>
        <v>0</v>
      </c>
      <c r="AI5985" s="495"/>
      <c r="AJ5985" s="74">
        <v>0</v>
      </c>
      <c r="AK5985" s="8"/>
      <c r="AL5985" s="74">
        <v>0</v>
      </c>
      <c r="AM5985" s="74"/>
      <c r="AN5985" s="74">
        <v>0</v>
      </c>
      <c r="AO5985" s="74"/>
      <c r="AP5985" s="74">
        <v>0</v>
      </c>
      <c r="AQ5985" s="74"/>
    </row>
    <row r="5986" spans="2:43" ht="18" hidden="1" customHeight="1" x14ac:dyDescent="0.2">
      <c r="B5986" s="4"/>
      <c r="C5986" s="117"/>
      <c r="D5986" s="117"/>
      <c r="E5986" s="117"/>
      <c r="F5986" s="48"/>
      <c r="G5986" s="11"/>
      <c r="H5986" s="117"/>
      <c r="I5986" s="124"/>
      <c r="J5986" s="124"/>
      <c r="K5986" s="144"/>
      <c r="L5986" s="11"/>
      <c r="M5986" s="143"/>
      <c r="N5986" s="42"/>
      <c r="O5986" s="128"/>
      <c r="P5986" s="130"/>
      <c r="Q5986" s="131">
        <v>5</v>
      </c>
      <c r="R5986" s="68"/>
      <c r="S5986" s="35"/>
      <c r="T5986" s="69" t="s">
        <v>48</v>
      </c>
      <c r="U5986" s="92"/>
      <c r="V5986" s="70">
        <f>V5987</f>
        <v>0</v>
      </c>
      <c r="X5986" s="447">
        <f>X5987</f>
        <v>0</v>
      </c>
      <c r="Z5986" s="447">
        <f>Z5987</f>
        <v>0</v>
      </c>
      <c r="AB5986" s="447">
        <f>AB5987</f>
        <v>0</v>
      </c>
      <c r="AD5986" s="447" t="e">
        <f>#REF!</f>
        <v>#REF!</v>
      </c>
      <c r="AF5986" s="447">
        <f>AF5987</f>
        <v>0</v>
      </c>
      <c r="AH5986" s="447" t="e">
        <f t="shared" si="1208"/>
        <v>#REF!</v>
      </c>
      <c r="AI5986" s="8"/>
      <c r="AJ5986" s="447">
        <f>AJ5987</f>
        <v>0</v>
      </c>
      <c r="AK5986" s="71"/>
      <c r="AL5986" s="447">
        <f>AL5987</f>
        <v>0</v>
      </c>
      <c r="AM5986" s="447"/>
      <c r="AN5986" s="447">
        <f>AN5987</f>
        <v>0</v>
      </c>
      <c r="AO5986" s="447"/>
      <c r="AP5986" s="447">
        <f>AP5987</f>
        <v>0</v>
      </c>
      <c r="AQ5986" s="447"/>
    </row>
    <row r="5987" spans="2:43" ht="18" hidden="1" customHeight="1" x14ac:dyDescent="0.2">
      <c r="B5987" s="4"/>
      <c r="C5987" s="117"/>
      <c r="D5987" s="117"/>
      <c r="E5987" s="117"/>
      <c r="F5987" s="48"/>
      <c r="G5987" s="11"/>
      <c r="H5987" s="117"/>
      <c r="I5987" s="124"/>
      <c r="J5987" s="124"/>
      <c r="K5987" s="144"/>
      <c r="L5987" s="11"/>
      <c r="M5987" s="143"/>
      <c r="N5987" s="42"/>
      <c r="O5987" s="128"/>
      <c r="P5987" s="130"/>
      <c r="Q5987" s="130"/>
      <c r="R5987" s="72" t="s">
        <v>3</v>
      </c>
      <c r="S5987" s="181"/>
      <c r="T5987" s="73" t="s">
        <v>551</v>
      </c>
      <c r="V5987" s="74">
        <v>0</v>
      </c>
      <c r="X5987" s="74">
        <v>0</v>
      </c>
      <c r="Z5987" s="74">
        <v>0</v>
      </c>
      <c r="AB5987" s="74">
        <v>0</v>
      </c>
      <c r="AD5987" s="74">
        <v>0</v>
      </c>
      <c r="AF5987" s="74">
        <v>0</v>
      </c>
      <c r="AH5987" s="74">
        <f t="shared" si="1208"/>
        <v>0</v>
      </c>
      <c r="AI5987" s="446"/>
      <c r="AJ5987" s="74">
        <v>0</v>
      </c>
      <c r="AK5987" s="8"/>
      <c r="AL5987" s="74">
        <v>0</v>
      </c>
      <c r="AM5987" s="74"/>
      <c r="AN5987" s="74">
        <v>0</v>
      </c>
      <c r="AO5987" s="74"/>
      <c r="AP5987" s="74">
        <v>0</v>
      </c>
      <c r="AQ5987" s="74"/>
    </row>
    <row r="5988" spans="2:43" ht="18" hidden="1" customHeight="1" x14ac:dyDescent="0.2">
      <c r="B5988" s="4"/>
      <c r="C5988" s="117"/>
      <c r="D5988" s="117"/>
      <c r="E5988" s="117"/>
      <c r="F5988" s="48"/>
      <c r="G5988" s="11"/>
      <c r="H5988" s="117"/>
      <c r="I5988" s="124"/>
      <c r="J5988" s="124"/>
      <c r="K5988" s="144"/>
      <c r="L5988" s="11"/>
      <c r="M5988" s="143"/>
      <c r="N5988" s="42"/>
      <c r="O5988" s="128"/>
      <c r="P5988" s="130"/>
      <c r="Q5988" s="131">
        <v>6</v>
      </c>
      <c r="R5988" s="84"/>
      <c r="S5988" s="250"/>
      <c r="T5988" s="69" t="s">
        <v>19</v>
      </c>
      <c r="U5988" s="92"/>
      <c r="V5988" s="70">
        <f>V5989</f>
        <v>0</v>
      </c>
      <c r="X5988" s="447">
        <f>X5989</f>
        <v>0</v>
      </c>
      <c r="Z5988" s="447">
        <f>Z5989</f>
        <v>0</v>
      </c>
      <c r="AB5988" s="447">
        <f>AB5989</f>
        <v>0</v>
      </c>
      <c r="AD5988" s="447">
        <f>AD5989</f>
        <v>0</v>
      </c>
      <c r="AF5988" s="447">
        <f>AF5989</f>
        <v>0</v>
      </c>
      <c r="AH5988" s="447">
        <f t="shared" si="1208"/>
        <v>0</v>
      </c>
      <c r="AI5988" s="8"/>
      <c r="AJ5988" s="447">
        <f>AJ5989</f>
        <v>0</v>
      </c>
      <c r="AK5988" s="71"/>
      <c r="AL5988" s="447">
        <f>AL5989</f>
        <v>0</v>
      </c>
      <c r="AM5988" s="447"/>
      <c r="AN5988" s="447">
        <f>AN5989</f>
        <v>0</v>
      </c>
      <c r="AO5988" s="447"/>
      <c r="AP5988" s="447">
        <f>AP5989</f>
        <v>0</v>
      </c>
      <c r="AQ5988" s="447"/>
    </row>
    <row r="5989" spans="2:43" ht="18" hidden="1" customHeight="1" x14ac:dyDescent="0.2">
      <c r="B5989" s="4"/>
      <c r="C5989" s="117"/>
      <c r="D5989" s="117"/>
      <c r="E5989" s="117"/>
      <c r="F5989" s="48"/>
      <c r="G5989" s="11"/>
      <c r="H5989" s="117"/>
      <c r="I5989" s="124"/>
      <c r="J5989" s="124"/>
      <c r="K5989" s="144"/>
      <c r="L5989" s="11"/>
      <c r="M5989" s="143"/>
      <c r="N5989" s="42"/>
      <c r="O5989" s="128"/>
      <c r="P5989" s="130"/>
      <c r="Q5989" s="130"/>
      <c r="R5989" s="72" t="s">
        <v>3</v>
      </c>
      <c r="S5989" s="181"/>
      <c r="T5989" s="73" t="s">
        <v>243</v>
      </c>
      <c r="V5989" s="74">
        <v>0</v>
      </c>
      <c r="X5989" s="74">
        <v>0</v>
      </c>
      <c r="Z5989" s="74">
        <v>0</v>
      </c>
      <c r="AB5989" s="74">
        <v>0</v>
      </c>
      <c r="AD5989" s="74">
        <v>0</v>
      </c>
      <c r="AF5989" s="74">
        <v>0</v>
      </c>
      <c r="AH5989" s="74">
        <f t="shared" si="1208"/>
        <v>0</v>
      </c>
      <c r="AI5989" s="446"/>
      <c r="AJ5989" s="74">
        <v>0</v>
      </c>
      <c r="AK5989" s="8"/>
      <c r="AL5989" s="74">
        <v>0</v>
      </c>
      <c r="AM5989" s="74"/>
      <c r="AN5989" s="74">
        <v>0</v>
      </c>
      <c r="AO5989" s="74"/>
      <c r="AP5989" s="74">
        <v>0</v>
      </c>
      <c r="AQ5989" s="74"/>
    </row>
    <row r="5990" spans="2:43" ht="18" customHeight="1" x14ac:dyDescent="0.2">
      <c r="B5990" s="4"/>
      <c r="C5990" s="117"/>
      <c r="D5990" s="117"/>
      <c r="E5990" s="117"/>
      <c r="F5990" s="48"/>
      <c r="G5990" s="11"/>
      <c r="H5990" s="117"/>
      <c r="I5990" s="124"/>
      <c r="J5990" s="124"/>
      <c r="K5990" s="144"/>
      <c r="L5990" s="11"/>
      <c r="M5990" s="143"/>
      <c r="N5990" s="42"/>
      <c r="O5990" s="128"/>
      <c r="P5990" s="129">
        <v>3</v>
      </c>
      <c r="Q5990" s="129"/>
      <c r="R5990" s="64"/>
      <c r="S5990" s="234"/>
      <c r="T5990" s="65" t="s">
        <v>215</v>
      </c>
      <c r="U5990" s="155"/>
      <c r="V5990" s="66">
        <f>V5991+V5993+V5995</f>
        <v>0</v>
      </c>
      <c r="X5990" s="66">
        <f>X5991+X5993+X5995</f>
        <v>24000</v>
      </c>
      <c r="Z5990" s="66">
        <f>Z5991+Z5993+Z5995+Z5997</f>
        <v>6730</v>
      </c>
      <c r="AB5990" s="66">
        <f>AB5991+AB5993+AB5995+AB5997</f>
        <v>6300</v>
      </c>
      <c r="AD5990" s="66">
        <f t="shared" ref="AD5990:AO5990" si="1216">AD5991+AD5993+AD5995+AD5997</f>
        <v>6600</v>
      </c>
      <c r="AE5990" s="66">
        <f t="shared" si="1216"/>
        <v>0</v>
      </c>
      <c r="AF5990" s="66">
        <f t="shared" si="1216"/>
        <v>23200</v>
      </c>
      <c r="AG5990" s="66">
        <f t="shared" si="1216"/>
        <v>0</v>
      </c>
      <c r="AH5990" s="66">
        <f t="shared" si="1208"/>
        <v>29800</v>
      </c>
      <c r="AI5990" s="8"/>
      <c r="AJ5990" s="66">
        <f t="shared" ref="AJ5990" si="1217">AJ5991+AJ5993+AJ5995+AJ5997</f>
        <v>1580</v>
      </c>
      <c r="AK5990" s="66">
        <f t="shared" ref="AK5990" si="1218">AK5991+AK5993+AK5995+AK5997</f>
        <v>0</v>
      </c>
      <c r="AL5990" s="66">
        <f t="shared" si="1216"/>
        <v>13410</v>
      </c>
      <c r="AM5990" s="66"/>
      <c r="AN5990" s="66">
        <f t="shared" si="1216"/>
        <v>14290</v>
      </c>
      <c r="AO5990" s="66">
        <f t="shared" si="1216"/>
        <v>0</v>
      </c>
      <c r="AP5990" s="66">
        <f t="shared" ref="AP5990:AQ5990" si="1219">AP5991+AP5993+AP5995+AP5997</f>
        <v>14290</v>
      </c>
      <c r="AQ5990" s="66">
        <f t="shared" si="1219"/>
        <v>0</v>
      </c>
    </row>
    <row r="5991" spans="2:43" ht="18" customHeight="1" x14ac:dyDescent="0.2">
      <c r="B5991" s="4"/>
      <c r="C5991" s="117"/>
      <c r="D5991" s="117"/>
      <c r="E5991" s="117"/>
      <c r="F5991" s="48"/>
      <c r="G5991" s="11"/>
      <c r="H5991" s="117"/>
      <c r="I5991" s="124"/>
      <c r="J5991" s="124"/>
      <c r="K5991" s="144"/>
      <c r="L5991" s="11"/>
      <c r="M5991" s="143"/>
      <c r="N5991" s="42"/>
      <c r="O5991" s="128"/>
      <c r="P5991" s="130"/>
      <c r="Q5991" s="131">
        <v>1</v>
      </c>
      <c r="R5991" s="68"/>
      <c r="S5991" s="35"/>
      <c r="T5991" s="69" t="s">
        <v>20</v>
      </c>
      <c r="U5991" s="92"/>
      <c r="V5991" s="70">
        <f>V5992</f>
        <v>0</v>
      </c>
      <c r="X5991" s="447">
        <f>X5992</f>
        <v>3000</v>
      </c>
      <c r="Z5991" s="447">
        <f>Z5992</f>
        <v>1540</v>
      </c>
      <c r="AB5991" s="447">
        <f>AB5992</f>
        <v>0</v>
      </c>
      <c r="AD5991" s="447">
        <f>AD5992</f>
        <v>0</v>
      </c>
      <c r="AF5991" s="447">
        <f>AF5992</f>
        <v>3000</v>
      </c>
      <c r="AH5991" s="447">
        <f t="shared" si="1208"/>
        <v>3000</v>
      </c>
      <c r="AI5991" s="66">
        <f t="shared" ref="AI5991" si="1220">AI5992+AI5994+AI5996+AI5998</f>
        <v>0</v>
      </c>
      <c r="AJ5991" s="447">
        <f>AJ5992</f>
        <v>0</v>
      </c>
      <c r="AK5991" s="71"/>
      <c r="AL5991" s="447">
        <f>AL5992</f>
        <v>1480</v>
      </c>
      <c r="AM5991" s="447"/>
      <c r="AN5991" s="447">
        <f>AN5992</f>
        <v>1560</v>
      </c>
      <c r="AO5991" s="447"/>
      <c r="AP5991" s="447">
        <f>AP5992</f>
        <v>1560</v>
      </c>
      <c r="AQ5991" s="447"/>
    </row>
    <row r="5992" spans="2:43" ht="18" customHeight="1" x14ac:dyDescent="0.25">
      <c r="B5992" s="4"/>
      <c r="C5992" s="117"/>
      <c r="D5992" s="117"/>
      <c r="E5992" s="117"/>
      <c r="F5992" s="48"/>
      <c r="G5992" s="11"/>
      <c r="H5992" s="117"/>
      <c r="I5992" s="124"/>
      <c r="J5992" s="124"/>
      <c r="K5992" s="144"/>
      <c r="L5992" s="11"/>
      <c r="M5992" s="143"/>
      <c r="N5992" s="42"/>
      <c r="O5992" s="128"/>
      <c r="P5992" s="130"/>
      <c r="Q5992" s="131"/>
      <c r="R5992" s="72" t="s">
        <v>3</v>
      </c>
      <c r="S5992" s="181"/>
      <c r="T5992" s="73" t="s">
        <v>20</v>
      </c>
      <c r="V5992" s="606">
        <v>0</v>
      </c>
      <c r="X5992" s="791">
        <v>3000</v>
      </c>
      <c r="Z5992" s="913">
        <v>1540</v>
      </c>
      <c r="AB5992" s="913">
        <v>0</v>
      </c>
      <c r="AD5992" s="696">
        <v>0</v>
      </c>
      <c r="AF5992" s="696">
        <v>3000</v>
      </c>
      <c r="AH5992" s="696">
        <f t="shared" si="1208"/>
        <v>3000</v>
      </c>
      <c r="AI5992" s="446"/>
      <c r="AJ5992" s="74">
        <v>0</v>
      </c>
      <c r="AK5992" s="8"/>
      <c r="AL5992" s="74">
        <v>1480</v>
      </c>
      <c r="AM5992" s="74"/>
      <c r="AN5992" s="74">
        <v>1560</v>
      </c>
      <c r="AO5992" s="696"/>
      <c r="AP5992" s="74">
        <v>1560</v>
      </c>
      <c r="AQ5992" s="696"/>
    </row>
    <row r="5993" spans="2:43" ht="18" customHeight="1" x14ac:dyDescent="0.2">
      <c r="B5993" s="4"/>
      <c r="C5993" s="117"/>
      <c r="D5993" s="117"/>
      <c r="E5993" s="117"/>
      <c r="F5993" s="48"/>
      <c r="G5993" s="11"/>
      <c r="H5993" s="117"/>
      <c r="I5993" s="124"/>
      <c r="J5993" s="124"/>
      <c r="K5993" s="144"/>
      <c r="L5993" s="11"/>
      <c r="M5993" s="143"/>
      <c r="N5993" s="42"/>
      <c r="O5993" s="128"/>
      <c r="P5993" s="130"/>
      <c r="Q5993" s="131">
        <v>2</v>
      </c>
      <c r="R5993" s="68"/>
      <c r="S5993" s="35"/>
      <c r="T5993" s="69" t="s">
        <v>21</v>
      </c>
      <c r="U5993" s="92"/>
      <c r="V5993" s="70">
        <f>V5994</f>
        <v>0</v>
      </c>
      <c r="X5993" s="447">
        <f>X5994</f>
        <v>15000</v>
      </c>
      <c r="Z5993" s="447">
        <f>Z5994</f>
        <v>2210</v>
      </c>
      <c r="AB5993" s="447">
        <f>AB5994</f>
        <v>2400</v>
      </c>
      <c r="AD5993" s="447">
        <f>AD5994</f>
        <v>2500</v>
      </c>
      <c r="AF5993" s="447">
        <f>AF5994</f>
        <v>500</v>
      </c>
      <c r="AH5993" s="447">
        <f t="shared" si="1208"/>
        <v>3000</v>
      </c>
      <c r="AI5993" s="8"/>
      <c r="AJ5993" s="447">
        <f>AJ5994</f>
        <v>600</v>
      </c>
      <c r="AK5993" s="71"/>
      <c r="AL5993" s="447">
        <f>AL5994</f>
        <v>1430</v>
      </c>
      <c r="AM5993" s="447"/>
      <c r="AN5993" s="447">
        <f>AN5994</f>
        <v>1520</v>
      </c>
      <c r="AO5993" s="447"/>
      <c r="AP5993" s="447">
        <f>AP5994</f>
        <v>1520</v>
      </c>
      <c r="AQ5993" s="447"/>
    </row>
    <row r="5994" spans="2:43" ht="18" customHeight="1" x14ac:dyDescent="0.2">
      <c r="B5994" s="4"/>
      <c r="C5994" s="117"/>
      <c r="D5994" s="117"/>
      <c r="E5994" s="117"/>
      <c r="F5994" s="48"/>
      <c r="G5994" s="11"/>
      <c r="H5994" s="117"/>
      <c r="I5994" s="124"/>
      <c r="J5994" s="124"/>
      <c r="K5994" s="144"/>
      <c r="L5994" s="11"/>
      <c r="M5994" s="143"/>
      <c r="N5994" s="42"/>
      <c r="O5994" s="128"/>
      <c r="P5994" s="130"/>
      <c r="Q5994" s="130"/>
      <c r="R5994" s="72" t="s">
        <v>3</v>
      </c>
      <c r="S5994" s="181"/>
      <c r="T5994" s="73" t="s">
        <v>21</v>
      </c>
      <c r="V5994" s="74">
        <v>0</v>
      </c>
      <c r="X5994" s="74">
        <v>15000</v>
      </c>
      <c r="Z5994" s="74">
        <v>2210</v>
      </c>
      <c r="AB5994" s="74">
        <v>2400</v>
      </c>
      <c r="AD5994" s="74">
        <v>2500</v>
      </c>
      <c r="AF5994" s="74">
        <v>500</v>
      </c>
      <c r="AH5994" s="74">
        <f t="shared" si="1208"/>
        <v>3000</v>
      </c>
      <c r="AI5994" s="446"/>
      <c r="AJ5994" s="74">
        <f t="shared" ref="AJ5994" si="1221">CEILING(AB5994*25/100,10)</f>
        <v>600</v>
      </c>
      <c r="AK5994" s="8"/>
      <c r="AL5994" s="74">
        <v>1430</v>
      </c>
      <c r="AM5994" s="74"/>
      <c r="AN5994" s="74">
        <v>1520</v>
      </c>
      <c r="AO5994" s="74"/>
      <c r="AP5994" s="74">
        <v>1520</v>
      </c>
      <c r="AQ5994" s="74"/>
    </row>
    <row r="5995" spans="2:43" ht="18" customHeight="1" x14ac:dyDescent="0.2">
      <c r="B5995" s="4"/>
      <c r="C5995" s="117"/>
      <c r="D5995" s="117"/>
      <c r="E5995" s="117"/>
      <c r="F5995" s="48"/>
      <c r="G5995" s="11"/>
      <c r="H5995" s="117"/>
      <c r="I5995" s="124"/>
      <c r="J5995" s="124"/>
      <c r="K5995" s="144"/>
      <c r="L5995" s="11"/>
      <c r="M5995" s="143"/>
      <c r="N5995" s="42"/>
      <c r="O5995" s="128"/>
      <c r="P5995" s="130"/>
      <c r="Q5995" s="131">
        <v>3</v>
      </c>
      <c r="R5995" s="68"/>
      <c r="S5995" s="35"/>
      <c r="T5995" s="69" t="s">
        <v>22</v>
      </c>
      <c r="U5995" s="92"/>
      <c r="V5995" s="70">
        <f>V5996</f>
        <v>0</v>
      </c>
      <c r="X5995" s="447">
        <f>X5996</f>
        <v>6000</v>
      </c>
      <c r="Z5995" s="447">
        <f>Z5996</f>
        <v>2980</v>
      </c>
      <c r="AB5995" s="447">
        <f>AB5996</f>
        <v>0</v>
      </c>
      <c r="AD5995" s="447">
        <f>AD5996</f>
        <v>0</v>
      </c>
      <c r="AF5995" s="447">
        <f>AF5996</f>
        <v>7000</v>
      </c>
      <c r="AH5995" s="447">
        <f t="shared" si="1208"/>
        <v>7000</v>
      </c>
      <c r="AI5995" s="8"/>
      <c r="AJ5995" s="447">
        <f>AJ5996</f>
        <v>0</v>
      </c>
      <c r="AK5995" s="71"/>
      <c r="AL5995" s="447">
        <f>AL5996</f>
        <v>3200</v>
      </c>
      <c r="AM5995" s="447"/>
      <c r="AN5995" s="447">
        <f>AN5996</f>
        <v>3410</v>
      </c>
      <c r="AO5995" s="447"/>
      <c r="AP5995" s="447">
        <f>AP5996</f>
        <v>3410</v>
      </c>
      <c r="AQ5995" s="447"/>
    </row>
    <row r="5996" spans="2:43" ht="18" customHeight="1" x14ac:dyDescent="0.25">
      <c r="B5996" s="4"/>
      <c r="C5996" s="117"/>
      <c r="D5996" s="117"/>
      <c r="E5996" s="117"/>
      <c r="F5996" s="48"/>
      <c r="G5996" s="11"/>
      <c r="H5996" s="117"/>
      <c r="I5996" s="124"/>
      <c r="J5996" s="124"/>
      <c r="K5996" s="144"/>
      <c r="L5996" s="11"/>
      <c r="M5996" s="143"/>
      <c r="N5996" s="42"/>
      <c r="O5996" s="128"/>
      <c r="P5996" s="130"/>
      <c r="Q5996" s="130"/>
      <c r="R5996" s="72" t="s">
        <v>3</v>
      </c>
      <c r="S5996" s="181"/>
      <c r="T5996" s="73" t="s">
        <v>22</v>
      </c>
      <c r="V5996" s="627">
        <v>0</v>
      </c>
      <c r="X5996" s="792">
        <v>6000</v>
      </c>
      <c r="Z5996" s="914">
        <v>2980</v>
      </c>
      <c r="AB5996" s="914">
        <v>0</v>
      </c>
      <c r="AD5996" s="696">
        <v>0</v>
      </c>
      <c r="AF5996" s="696">
        <v>7000</v>
      </c>
      <c r="AH5996" s="696">
        <f t="shared" si="1208"/>
        <v>7000</v>
      </c>
      <c r="AI5996" s="446"/>
      <c r="AJ5996" s="74">
        <v>0</v>
      </c>
      <c r="AK5996" s="8"/>
      <c r="AL5996" s="74">
        <v>3200</v>
      </c>
      <c r="AM5996" s="74"/>
      <c r="AN5996" s="74">
        <v>3410</v>
      </c>
      <c r="AO5996" s="696"/>
      <c r="AP5996" s="74">
        <v>3410</v>
      </c>
      <c r="AQ5996" s="696"/>
    </row>
    <row r="5997" spans="2:43" ht="18" customHeight="1" x14ac:dyDescent="0.2">
      <c r="B5997" s="4"/>
      <c r="C5997" s="117"/>
      <c r="D5997" s="117"/>
      <c r="E5997" s="117"/>
      <c r="F5997" s="48"/>
      <c r="G5997" s="11"/>
      <c r="H5997" s="117"/>
      <c r="I5997" s="124"/>
      <c r="J5997" s="124"/>
      <c r="K5997" s="144"/>
      <c r="L5997" s="11"/>
      <c r="M5997" s="143"/>
      <c r="N5997" s="42"/>
      <c r="O5997" s="128"/>
      <c r="P5997" s="130"/>
      <c r="Q5997" s="131">
        <v>6</v>
      </c>
      <c r="R5997" s="68"/>
      <c r="S5997" s="35"/>
      <c r="T5997" s="69" t="s">
        <v>218</v>
      </c>
      <c r="U5997" s="92"/>
      <c r="V5997" s="70">
        <f>V5998</f>
        <v>0</v>
      </c>
      <c r="X5997" s="447">
        <f>X5998</f>
        <v>6000</v>
      </c>
      <c r="Z5997" s="447">
        <f>Z5998</f>
        <v>0</v>
      </c>
      <c r="AB5997" s="447">
        <f>AB5998</f>
        <v>3900</v>
      </c>
      <c r="AD5997" s="447">
        <f>AD5998</f>
        <v>4100</v>
      </c>
      <c r="AF5997" s="447">
        <f>AF5998</f>
        <v>12700</v>
      </c>
      <c r="AH5997" s="447">
        <f t="shared" si="1208"/>
        <v>16800</v>
      </c>
      <c r="AI5997" s="8"/>
      <c r="AJ5997" s="447">
        <f>AJ5998</f>
        <v>980</v>
      </c>
      <c r="AK5997" s="71"/>
      <c r="AL5997" s="447">
        <f>AL5998</f>
        <v>7300</v>
      </c>
      <c r="AM5997" s="447"/>
      <c r="AN5997" s="447">
        <f>AN5998</f>
        <v>7800</v>
      </c>
      <c r="AO5997" s="447"/>
      <c r="AP5997" s="447">
        <f>AP5998</f>
        <v>7800</v>
      </c>
      <c r="AQ5997" s="447"/>
    </row>
    <row r="5998" spans="2:43" ht="18" customHeight="1" x14ac:dyDescent="0.25">
      <c r="B5998" s="4"/>
      <c r="C5998" s="117"/>
      <c r="D5998" s="117"/>
      <c r="E5998" s="117"/>
      <c r="F5998" s="48"/>
      <c r="G5998" s="11"/>
      <c r="H5998" s="117"/>
      <c r="I5998" s="124"/>
      <c r="J5998" s="124"/>
      <c r="K5998" s="144"/>
      <c r="L5998" s="11"/>
      <c r="M5998" s="143"/>
      <c r="N5998" s="42"/>
      <c r="O5998" s="128"/>
      <c r="P5998" s="130"/>
      <c r="Q5998" s="130"/>
      <c r="R5998" s="72">
        <v>2</v>
      </c>
      <c r="S5998" s="181"/>
      <c r="T5998" s="73" t="s">
        <v>220</v>
      </c>
      <c r="V5998" s="627">
        <v>0</v>
      </c>
      <c r="X5998" s="792">
        <v>6000</v>
      </c>
      <c r="Z5998" s="914">
        <v>0</v>
      </c>
      <c r="AB5998" s="74">
        <v>3900</v>
      </c>
      <c r="AD5998" s="696">
        <v>4100</v>
      </c>
      <c r="AF5998" s="696">
        <v>12700</v>
      </c>
      <c r="AH5998" s="696">
        <f t="shared" si="1208"/>
        <v>16800</v>
      </c>
      <c r="AI5998" s="446"/>
      <c r="AJ5998" s="74">
        <f t="shared" ref="AJ5998" si="1222">CEILING(AB5998*25/100,10)</f>
        <v>980</v>
      </c>
      <c r="AK5998" s="8"/>
      <c r="AL5998" s="74">
        <v>7300</v>
      </c>
      <c r="AM5998" s="74"/>
      <c r="AN5998" s="74">
        <v>7800</v>
      </c>
      <c r="AO5998" s="696"/>
      <c r="AP5998" s="74">
        <v>7800</v>
      </c>
      <c r="AQ5998" s="696"/>
    </row>
    <row r="5999" spans="2:43" ht="18" customHeight="1" x14ac:dyDescent="0.2">
      <c r="B5999" s="4"/>
      <c r="C5999" s="117"/>
      <c r="D5999" s="117"/>
      <c r="E5999" s="117"/>
      <c r="F5999" s="48"/>
      <c r="G5999" s="11"/>
      <c r="H5999" s="117"/>
      <c r="I5999" s="124"/>
      <c r="J5999" s="124"/>
      <c r="K5999" s="144"/>
      <c r="L5999" s="11"/>
      <c r="M5999" s="143"/>
      <c r="N5999" s="42"/>
      <c r="O5999" s="128"/>
      <c r="P5999" s="129">
        <v>5</v>
      </c>
      <c r="Q5999" s="129"/>
      <c r="R5999" s="64"/>
      <c r="S5999" s="234"/>
      <c r="T5999" s="65" t="s">
        <v>24</v>
      </c>
      <c r="U5999" s="155"/>
      <c r="V5999" s="66">
        <f>V6000</f>
        <v>0</v>
      </c>
      <c r="X5999" s="66">
        <f>X6000</f>
        <v>2000</v>
      </c>
      <c r="Z5999" s="66">
        <f>Z6000</f>
        <v>300</v>
      </c>
      <c r="AB5999" s="66">
        <f>AB6000</f>
        <v>600</v>
      </c>
      <c r="AD5999" s="66">
        <f>AD6000</f>
        <v>600</v>
      </c>
      <c r="AF5999" s="66">
        <f>AF6000</f>
        <v>0</v>
      </c>
      <c r="AH5999" s="66">
        <f t="shared" si="1208"/>
        <v>600</v>
      </c>
      <c r="AI5999" s="8"/>
      <c r="AJ5999" s="66">
        <f>AJ6000</f>
        <v>210</v>
      </c>
      <c r="AK5999" s="67"/>
      <c r="AL5999" s="66">
        <f t="shared" ref="AL5999:AP6000" si="1223">AL6000</f>
        <v>1000</v>
      </c>
      <c r="AM5999" s="66"/>
      <c r="AN5999" s="66">
        <f t="shared" si="1223"/>
        <v>1000</v>
      </c>
      <c r="AO5999" s="66"/>
      <c r="AP5999" s="66">
        <f t="shared" si="1223"/>
        <v>1000</v>
      </c>
      <c r="AQ5999" s="66"/>
    </row>
    <row r="6000" spans="2:43" ht="18" customHeight="1" x14ac:dyDescent="0.2">
      <c r="B6000" s="4"/>
      <c r="C6000" s="117"/>
      <c r="D6000" s="117"/>
      <c r="E6000" s="117"/>
      <c r="F6000" s="48"/>
      <c r="G6000" s="11"/>
      <c r="H6000" s="117"/>
      <c r="I6000" s="124"/>
      <c r="J6000" s="124"/>
      <c r="K6000" s="144"/>
      <c r="L6000" s="11"/>
      <c r="M6000" s="143"/>
      <c r="N6000" s="42"/>
      <c r="O6000" s="128"/>
      <c r="P6000" s="130"/>
      <c r="Q6000" s="131">
        <v>2</v>
      </c>
      <c r="R6000" s="68"/>
      <c r="S6000" s="35"/>
      <c r="T6000" s="69" t="s">
        <v>25</v>
      </c>
      <c r="U6000" s="92"/>
      <c r="V6000" s="70">
        <f>V6001</f>
        <v>0</v>
      </c>
      <c r="X6000" s="447">
        <f>X6001</f>
        <v>2000</v>
      </c>
      <c r="Z6000" s="447">
        <f>Z6001</f>
        <v>300</v>
      </c>
      <c r="AB6000" s="447">
        <f>AB6001</f>
        <v>600</v>
      </c>
      <c r="AD6000" s="447">
        <f>AD6001</f>
        <v>600</v>
      </c>
      <c r="AF6000" s="447">
        <f>AF6001</f>
        <v>0</v>
      </c>
      <c r="AH6000" s="447">
        <f t="shared" si="1208"/>
        <v>600</v>
      </c>
      <c r="AI6000" s="67"/>
      <c r="AJ6000" s="447">
        <f>AJ6001</f>
        <v>210</v>
      </c>
      <c r="AK6000" s="71"/>
      <c r="AL6000" s="447">
        <f t="shared" si="1223"/>
        <v>1000</v>
      </c>
      <c r="AM6000" s="447"/>
      <c r="AN6000" s="447">
        <f t="shared" si="1223"/>
        <v>1000</v>
      </c>
      <c r="AO6000" s="447"/>
      <c r="AP6000" s="447">
        <f t="shared" si="1223"/>
        <v>1000</v>
      </c>
      <c r="AQ6000" s="447"/>
    </row>
    <row r="6001" spans="2:43" ht="18" customHeight="1" x14ac:dyDescent="0.25">
      <c r="B6001" s="4"/>
      <c r="C6001" s="117"/>
      <c r="D6001" s="117"/>
      <c r="E6001" s="117"/>
      <c r="F6001" s="48"/>
      <c r="G6001" s="11"/>
      <c r="H6001" s="117"/>
      <c r="I6001" s="124"/>
      <c r="J6001" s="124"/>
      <c r="K6001" s="144"/>
      <c r="L6001" s="11"/>
      <c r="M6001" s="143"/>
      <c r="N6001" s="42"/>
      <c r="O6001" s="128"/>
      <c r="P6001" s="130"/>
      <c r="Q6001" s="130"/>
      <c r="R6001" s="72" t="s">
        <v>0</v>
      </c>
      <c r="S6001" s="181"/>
      <c r="T6001" s="73" t="s">
        <v>221</v>
      </c>
      <c r="V6001" s="497">
        <v>0</v>
      </c>
      <c r="X6001" s="697">
        <v>2000</v>
      </c>
      <c r="Z6001">
        <v>300</v>
      </c>
      <c r="AB6001" s="74">
        <v>600</v>
      </c>
      <c r="AD6001" s="696">
        <v>600</v>
      </c>
      <c r="AF6001" s="696">
        <v>0</v>
      </c>
      <c r="AH6001" s="696">
        <f t="shared" si="1208"/>
        <v>600</v>
      </c>
      <c r="AI6001" s="446"/>
      <c r="AJ6001" s="74">
        <f>CEILING(AB6001*35/100,10)</f>
        <v>210</v>
      </c>
      <c r="AK6001" s="8"/>
      <c r="AL6001" s="74">
        <v>1000</v>
      </c>
      <c r="AM6001" s="74"/>
      <c r="AN6001" s="74">
        <v>1000</v>
      </c>
      <c r="AO6001" s="696"/>
      <c r="AP6001" s="74">
        <v>1000</v>
      </c>
      <c r="AQ6001" s="696"/>
    </row>
    <row r="6002" spans="2:43" ht="18" customHeight="1" x14ac:dyDescent="0.2">
      <c r="B6002" s="4"/>
      <c r="C6002" s="117"/>
      <c r="D6002" s="117"/>
      <c r="E6002" s="117"/>
      <c r="F6002" s="48"/>
      <c r="G6002" s="11"/>
      <c r="H6002" s="117"/>
      <c r="I6002" s="124"/>
      <c r="J6002" s="124"/>
      <c r="K6002" s="144"/>
      <c r="L6002" s="11"/>
      <c r="M6002" s="143"/>
      <c r="N6002" s="42"/>
      <c r="O6002" s="128"/>
      <c r="P6002" s="129">
        <v>7</v>
      </c>
      <c r="Q6002" s="129"/>
      <c r="R6002" s="64"/>
      <c r="S6002" s="234"/>
      <c r="T6002" s="65" t="s">
        <v>343</v>
      </c>
      <c r="U6002" s="155"/>
      <c r="V6002" s="66">
        <f>V6003+V6006</f>
        <v>0</v>
      </c>
      <c r="X6002" s="66">
        <f>X6003+X6006</f>
        <v>29000</v>
      </c>
      <c r="Z6002" s="66">
        <f>Z6003+Z6006</f>
        <v>0</v>
      </c>
      <c r="AB6002" s="66">
        <f>AB6003+AB6006</f>
        <v>1000</v>
      </c>
      <c r="AD6002" s="66">
        <f>AD6003+AD6006</f>
        <v>1050</v>
      </c>
      <c r="AF6002" s="66">
        <f>AF6003+AF6006</f>
        <v>8000</v>
      </c>
      <c r="AH6002" s="66">
        <f t="shared" si="1208"/>
        <v>9050</v>
      </c>
      <c r="AI6002" s="8"/>
      <c r="AJ6002" s="66">
        <f>AJ6003+AJ6006</f>
        <v>250</v>
      </c>
      <c r="AK6002" s="67"/>
      <c r="AL6002" s="66">
        <f>AL6003+AL6006</f>
        <v>1000</v>
      </c>
      <c r="AM6002" s="66"/>
      <c r="AN6002" s="66">
        <f>AN6003+AN6006</f>
        <v>1000</v>
      </c>
      <c r="AO6002" s="66"/>
      <c r="AP6002" s="66">
        <f>AP6003+AP6006</f>
        <v>1000</v>
      </c>
      <c r="AQ6002" s="66"/>
    </row>
    <row r="6003" spans="2:43" ht="18" hidden="1" customHeight="1" x14ac:dyDescent="0.2">
      <c r="B6003" s="4"/>
      <c r="C6003" s="117"/>
      <c r="D6003" s="117"/>
      <c r="E6003" s="117"/>
      <c r="F6003" s="48"/>
      <c r="G6003" s="11"/>
      <c r="H6003" s="117"/>
      <c r="I6003" s="124"/>
      <c r="J6003" s="124"/>
      <c r="K6003" s="144"/>
      <c r="L6003" s="11"/>
      <c r="M6003" s="143"/>
      <c r="N6003" s="42"/>
      <c r="O6003" s="128"/>
      <c r="P6003" s="130"/>
      <c r="Q6003" s="131">
        <v>1</v>
      </c>
      <c r="R6003" s="68"/>
      <c r="S6003" s="35"/>
      <c r="T6003" s="69" t="s">
        <v>255</v>
      </c>
      <c r="U6003" s="92"/>
      <c r="V6003" s="70">
        <f>SUM(V6004:V6005)</f>
        <v>0</v>
      </c>
      <c r="X6003" s="447">
        <f>SUM(X6004:X6005)</f>
        <v>29000</v>
      </c>
      <c r="Z6003" s="447">
        <f>SUM(Z6004:Z6005)</f>
        <v>0</v>
      </c>
      <c r="AB6003" s="447">
        <f>SUM(AB6004:AB6005)</f>
        <v>0</v>
      </c>
      <c r="AD6003" s="447">
        <f>SUM(AD6004:AD6005)</f>
        <v>0</v>
      </c>
      <c r="AF6003" s="447">
        <f>SUM(AF6004:AF6005)</f>
        <v>8000</v>
      </c>
      <c r="AH6003" s="447">
        <f t="shared" si="1208"/>
        <v>8000</v>
      </c>
      <c r="AI6003" s="67"/>
      <c r="AJ6003" s="447">
        <f>SUM(AJ6004:AJ6005)</f>
        <v>0</v>
      </c>
      <c r="AK6003" s="71"/>
      <c r="AL6003" s="447">
        <f>SUM(AL6004:AL6005)</f>
        <v>0</v>
      </c>
      <c r="AM6003" s="447"/>
      <c r="AN6003" s="447">
        <f>SUM(AN6004:AN6005)</f>
        <v>0</v>
      </c>
      <c r="AO6003" s="447"/>
      <c r="AP6003" s="447">
        <f>SUM(AP6004:AP6005)</f>
        <v>0</v>
      </c>
      <c r="AQ6003" s="447"/>
    </row>
    <row r="6004" spans="2:43" ht="18" hidden="1" customHeight="1" x14ac:dyDescent="0.25">
      <c r="B6004" s="4"/>
      <c r="C6004" s="117"/>
      <c r="D6004" s="117"/>
      <c r="E6004" s="117"/>
      <c r="F6004" s="48"/>
      <c r="G6004" s="11"/>
      <c r="H6004" s="117"/>
      <c r="I6004" s="124"/>
      <c r="J6004" s="124"/>
      <c r="K6004" s="144"/>
      <c r="L6004" s="11"/>
      <c r="M6004" s="143"/>
      <c r="N6004" s="42"/>
      <c r="O6004" s="128"/>
      <c r="P6004" s="130"/>
      <c r="Q6004" s="131"/>
      <c r="R6004" s="72">
        <v>1</v>
      </c>
      <c r="S6004" s="181"/>
      <c r="T6004" s="73" t="s">
        <v>256</v>
      </c>
      <c r="V6004" s="74">
        <v>0</v>
      </c>
      <c r="X6004" s="74">
        <v>15000</v>
      </c>
      <c r="Z6004" s="74">
        <v>0</v>
      </c>
      <c r="AB6004" s="74">
        <v>0</v>
      </c>
      <c r="AD6004" s="74">
        <v>0</v>
      </c>
      <c r="AF6004" s="74">
        <v>3000</v>
      </c>
      <c r="AH6004" s="696">
        <f t="shared" si="1208"/>
        <v>3000</v>
      </c>
      <c r="AI6004" s="446"/>
      <c r="AJ6004" s="74">
        <v>0</v>
      </c>
      <c r="AK6004" s="8"/>
      <c r="AL6004" s="74">
        <v>0</v>
      </c>
      <c r="AM6004" s="74"/>
      <c r="AN6004" s="74">
        <v>0</v>
      </c>
      <c r="AO6004" s="74"/>
      <c r="AP6004" s="74">
        <v>0</v>
      </c>
      <c r="AQ6004" s="74"/>
    </row>
    <row r="6005" spans="2:43" ht="18" hidden="1" customHeight="1" x14ac:dyDescent="0.25">
      <c r="B6005" s="4"/>
      <c r="C6005" s="117"/>
      <c r="D6005" s="117"/>
      <c r="E6005" s="117"/>
      <c r="F6005" s="48"/>
      <c r="G6005" s="11"/>
      <c r="H6005" s="117"/>
      <c r="I6005" s="124"/>
      <c r="J6005" s="124"/>
      <c r="K6005" s="144"/>
      <c r="L6005" s="11"/>
      <c r="M6005" s="143"/>
      <c r="N6005" s="42"/>
      <c r="O6005" s="128"/>
      <c r="P6005" s="130"/>
      <c r="Q6005" s="131"/>
      <c r="R6005" s="72" t="s">
        <v>0</v>
      </c>
      <c r="S6005" s="181"/>
      <c r="T6005" s="73" t="s">
        <v>439</v>
      </c>
      <c r="V6005" s="74">
        <v>0</v>
      </c>
      <c r="X6005" s="74">
        <v>14000</v>
      </c>
      <c r="Z6005" s="74">
        <v>0</v>
      </c>
      <c r="AB6005" s="74">
        <v>0</v>
      </c>
      <c r="AD6005" s="74">
        <v>0</v>
      </c>
      <c r="AF6005" s="74">
        <v>5000</v>
      </c>
      <c r="AH6005" s="696">
        <f t="shared" si="1208"/>
        <v>5000</v>
      </c>
      <c r="AI6005" s="8"/>
      <c r="AJ6005" s="74">
        <v>0</v>
      </c>
      <c r="AK6005" s="8"/>
      <c r="AL6005" s="74">
        <v>0</v>
      </c>
      <c r="AM6005" s="74"/>
      <c r="AN6005" s="74">
        <v>0</v>
      </c>
      <c r="AO6005" s="74"/>
      <c r="AP6005" s="74">
        <v>0</v>
      </c>
      <c r="AQ6005" s="74"/>
    </row>
    <row r="6006" spans="2:43" ht="18" customHeight="1" x14ac:dyDescent="0.2">
      <c r="B6006" s="4"/>
      <c r="C6006" s="117"/>
      <c r="D6006" s="117"/>
      <c r="E6006" s="117"/>
      <c r="F6006" s="48"/>
      <c r="G6006" s="11"/>
      <c r="H6006" s="117"/>
      <c r="I6006" s="124"/>
      <c r="J6006" s="124"/>
      <c r="K6006" s="144"/>
      <c r="L6006" s="11"/>
      <c r="M6006" s="143"/>
      <c r="N6006" s="42"/>
      <c r="O6006" s="128"/>
      <c r="P6006" s="130"/>
      <c r="Q6006" s="131">
        <v>3</v>
      </c>
      <c r="R6006" s="68"/>
      <c r="S6006" s="35"/>
      <c r="T6006" s="69" t="s">
        <v>224</v>
      </c>
      <c r="U6006" s="92"/>
      <c r="V6006" s="70">
        <f>V6007</f>
        <v>0</v>
      </c>
      <c r="X6006" s="447">
        <f>X6007</f>
        <v>0</v>
      </c>
      <c r="Z6006" s="447">
        <f>Z6007</f>
        <v>0</v>
      </c>
      <c r="AB6006" s="447">
        <f>AB6007</f>
        <v>1000</v>
      </c>
      <c r="AD6006" s="447">
        <f>AD6007</f>
        <v>1050</v>
      </c>
      <c r="AF6006" s="447">
        <f>AF6007</f>
        <v>0</v>
      </c>
      <c r="AH6006" s="447">
        <f t="shared" si="1208"/>
        <v>1050</v>
      </c>
      <c r="AI6006" s="8"/>
      <c r="AJ6006" s="447">
        <f>AJ6007</f>
        <v>250</v>
      </c>
      <c r="AK6006" s="71"/>
      <c r="AL6006" s="447">
        <f>AL6007</f>
        <v>1000</v>
      </c>
      <c r="AM6006" s="447"/>
      <c r="AN6006" s="447">
        <f>AN6007</f>
        <v>1000</v>
      </c>
      <c r="AO6006" s="447"/>
      <c r="AP6006" s="447">
        <f>AP6007</f>
        <v>1000</v>
      </c>
      <c r="AQ6006" s="447"/>
    </row>
    <row r="6007" spans="2:43" ht="18" customHeight="1" x14ac:dyDescent="0.25">
      <c r="B6007" s="4"/>
      <c r="C6007" s="117"/>
      <c r="D6007" s="117"/>
      <c r="E6007" s="117"/>
      <c r="F6007" s="48"/>
      <c r="G6007" s="11"/>
      <c r="H6007" s="117"/>
      <c r="I6007" s="124"/>
      <c r="J6007" s="124"/>
      <c r="K6007" s="144"/>
      <c r="L6007" s="11"/>
      <c r="M6007" s="143"/>
      <c r="N6007" s="42"/>
      <c r="O6007" s="128"/>
      <c r="P6007" s="130"/>
      <c r="Q6007" s="131"/>
      <c r="R6007" s="72" t="s">
        <v>0</v>
      </c>
      <c r="S6007" s="181"/>
      <c r="T6007" s="73" t="s">
        <v>53</v>
      </c>
      <c r="V6007" s="497">
        <v>0</v>
      </c>
      <c r="X6007" s="697">
        <v>0</v>
      </c>
      <c r="Z6007" s="697">
        <v>0</v>
      </c>
      <c r="AB6007" s="74">
        <v>1000</v>
      </c>
      <c r="AD6007" s="696">
        <v>1050</v>
      </c>
      <c r="AF6007" s="696">
        <v>0</v>
      </c>
      <c r="AH6007" s="696">
        <f t="shared" si="1208"/>
        <v>1050</v>
      </c>
      <c r="AI6007" s="446"/>
      <c r="AJ6007" s="74">
        <f t="shared" ref="AJ6007" si="1224">CEILING(AB6007*25/100,10)</f>
        <v>250</v>
      </c>
      <c r="AK6007" s="8"/>
      <c r="AL6007" s="74">
        <v>1000</v>
      </c>
      <c r="AM6007" s="74"/>
      <c r="AN6007" s="74">
        <v>1000</v>
      </c>
      <c r="AO6007" s="696"/>
      <c r="AP6007" s="74">
        <v>1000</v>
      </c>
      <c r="AQ6007" s="696"/>
    </row>
    <row r="6008" spans="2:43" ht="18" hidden="1" customHeight="1" x14ac:dyDescent="0.2">
      <c r="B6008" s="4"/>
      <c r="C6008" s="117"/>
      <c r="D6008" s="117"/>
      <c r="E6008" s="117"/>
      <c r="F6008" s="48"/>
      <c r="G6008" s="11"/>
      <c r="H6008" s="117"/>
      <c r="I6008" s="124"/>
      <c r="J6008" s="124"/>
      <c r="K6008" s="144"/>
      <c r="L6008" s="11"/>
      <c r="M6008" s="143"/>
      <c r="N6008" s="42"/>
      <c r="O6008" s="128"/>
      <c r="P6008" s="129">
        <v>9</v>
      </c>
      <c r="Q6008" s="129"/>
      <c r="R6008" s="64"/>
      <c r="S6008" s="234"/>
      <c r="T6008" s="65" t="s">
        <v>217</v>
      </c>
      <c r="U6008" s="155"/>
      <c r="V6008" s="66">
        <f>V6009+V6011</f>
        <v>0</v>
      </c>
      <c r="X6008" s="66">
        <f>X6009+X6011</f>
        <v>0</v>
      </c>
      <c r="Z6008" s="66">
        <f>Z6009+Z6011</f>
        <v>0</v>
      </c>
      <c r="AB6008" s="66">
        <f>AB6009+AB6011</f>
        <v>0</v>
      </c>
      <c r="AD6008" s="66" t="e">
        <f>#REF!+AD6011</f>
        <v>#REF!</v>
      </c>
      <c r="AF6008" s="66">
        <f>AF6009+AF6011</f>
        <v>0</v>
      </c>
      <c r="AH6008" s="66" t="e">
        <f t="shared" si="1208"/>
        <v>#REF!</v>
      </c>
      <c r="AI6008" s="8"/>
      <c r="AJ6008" s="66">
        <f>AJ6009+AJ6011</f>
        <v>0</v>
      </c>
      <c r="AK6008" s="67"/>
      <c r="AL6008" s="66">
        <f>AL6009+AL6011</f>
        <v>0</v>
      </c>
      <c r="AM6008" s="66"/>
      <c r="AN6008" s="66">
        <f>AN6009+AN6011</f>
        <v>0</v>
      </c>
      <c r="AO6008" s="66"/>
      <c r="AP6008" s="66">
        <f>AP6009+AP6011</f>
        <v>0</v>
      </c>
      <c r="AQ6008" s="66"/>
    </row>
    <row r="6009" spans="2:43" ht="18" hidden="1" customHeight="1" x14ac:dyDescent="0.2">
      <c r="B6009" s="4"/>
      <c r="C6009" s="117"/>
      <c r="D6009" s="117"/>
      <c r="E6009" s="117"/>
      <c r="F6009" s="48"/>
      <c r="G6009" s="11"/>
      <c r="H6009" s="117"/>
      <c r="I6009" s="124"/>
      <c r="J6009" s="124"/>
      <c r="K6009" s="144"/>
      <c r="L6009" s="11"/>
      <c r="M6009" s="143"/>
      <c r="N6009" s="42"/>
      <c r="O6009" s="128"/>
      <c r="P6009" s="130"/>
      <c r="Q6009" s="131">
        <v>1</v>
      </c>
      <c r="R6009" s="68"/>
      <c r="S6009" s="35"/>
      <c r="T6009" s="69" t="s">
        <v>231</v>
      </c>
      <c r="U6009" s="92"/>
      <c r="V6009" s="70">
        <f>V6010</f>
        <v>0</v>
      </c>
      <c r="X6009" s="447">
        <f>X6010</f>
        <v>0</v>
      </c>
      <c r="Z6009" s="447">
        <f>Z6010</f>
        <v>0</v>
      </c>
      <c r="AB6009" s="447">
        <f>AB6010</f>
        <v>0</v>
      </c>
      <c r="AD6009" s="447" t="e">
        <f>#REF!</f>
        <v>#REF!</v>
      </c>
      <c r="AF6009" s="447">
        <f>AF6010</f>
        <v>0</v>
      </c>
      <c r="AH6009" s="447" t="e">
        <f t="shared" si="1208"/>
        <v>#REF!</v>
      </c>
      <c r="AI6009" s="67"/>
      <c r="AJ6009" s="447">
        <f>AJ6010</f>
        <v>0</v>
      </c>
      <c r="AK6009" s="71"/>
      <c r="AL6009" s="447">
        <f>AL6010</f>
        <v>0</v>
      </c>
      <c r="AM6009" s="447"/>
      <c r="AN6009" s="447">
        <f>AN6010</f>
        <v>0</v>
      </c>
      <c r="AO6009" s="447"/>
      <c r="AP6009" s="447">
        <f>AP6010</f>
        <v>0</v>
      </c>
      <c r="AQ6009" s="447"/>
    </row>
    <row r="6010" spans="2:43" ht="18" hidden="1" customHeight="1" x14ac:dyDescent="0.2">
      <c r="B6010" s="4"/>
      <c r="C6010" s="117"/>
      <c r="D6010" s="117"/>
      <c r="E6010" s="117"/>
      <c r="F6010" s="48"/>
      <c r="G6010" s="11"/>
      <c r="H6010" s="117"/>
      <c r="I6010" s="124"/>
      <c r="J6010" s="124"/>
      <c r="K6010" s="144"/>
      <c r="L6010" s="11"/>
      <c r="M6010" s="143"/>
      <c r="N6010" s="42"/>
      <c r="O6010" s="128"/>
      <c r="P6010" s="130"/>
      <c r="Q6010" s="131"/>
      <c r="R6010" s="72" t="s">
        <v>3</v>
      </c>
      <c r="S6010" s="181"/>
      <c r="T6010" s="73" t="s">
        <v>231</v>
      </c>
      <c r="V6010" s="74">
        <v>0</v>
      </c>
      <c r="X6010" s="74">
        <v>0</v>
      </c>
      <c r="Z6010" s="74">
        <v>0</v>
      </c>
      <c r="AB6010" s="74">
        <v>0</v>
      </c>
      <c r="AD6010" s="74">
        <v>0</v>
      </c>
      <c r="AF6010" s="74">
        <v>0</v>
      </c>
      <c r="AH6010" s="74">
        <f t="shared" si="1208"/>
        <v>0</v>
      </c>
      <c r="AI6010" s="446"/>
      <c r="AJ6010" s="74">
        <v>0</v>
      </c>
      <c r="AK6010" s="8"/>
      <c r="AL6010" s="74">
        <v>0</v>
      </c>
      <c r="AM6010" s="74"/>
      <c r="AN6010" s="74">
        <v>0</v>
      </c>
      <c r="AO6010" s="74"/>
      <c r="AP6010" s="74">
        <v>0</v>
      </c>
      <c r="AQ6010" s="74"/>
    </row>
    <row r="6011" spans="2:43" ht="18" hidden="1" customHeight="1" x14ac:dyDescent="0.2">
      <c r="B6011" s="4"/>
      <c r="C6011" s="117"/>
      <c r="D6011" s="117"/>
      <c r="E6011" s="117"/>
      <c r="F6011" s="48"/>
      <c r="G6011" s="11"/>
      <c r="H6011" s="117"/>
      <c r="I6011" s="124"/>
      <c r="J6011" s="124"/>
      <c r="K6011" s="144"/>
      <c r="L6011" s="11"/>
      <c r="M6011" s="143"/>
      <c r="N6011" s="42"/>
      <c r="O6011" s="128"/>
      <c r="P6011" s="130"/>
      <c r="Q6011" s="131">
        <v>2</v>
      </c>
      <c r="R6011" s="68"/>
      <c r="S6011" s="35"/>
      <c r="T6011" s="69" t="s">
        <v>232</v>
      </c>
      <c r="U6011" s="92"/>
      <c r="V6011" s="70">
        <f>V6012</f>
        <v>0</v>
      </c>
      <c r="X6011" s="447">
        <f>X6012</f>
        <v>0</v>
      </c>
      <c r="Z6011" s="447">
        <f>Z6012</f>
        <v>0</v>
      </c>
      <c r="AB6011" s="447">
        <f>AB6012</f>
        <v>0</v>
      </c>
      <c r="AD6011" s="447" t="e">
        <f>#REF!</f>
        <v>#REF!</v>
      </c>
      <c r="AF6011" s="447">
        <f>AF6012</f>
        <v>0</v>
      </c>
      <c r="AH6011" s="447" t="e">
        <f t="shared" si="1208"/>
        <v>#REF!</v>
      </c>
      <c r="AI6011" s="8"/>
      <c r="AJ6011" s="447">
        <f>AJ6012</f>
        <v>0</v>
      </c>
      <c r="AK6011" s="71"/>
      <c r="AL6011" s="447">
        <f>AL6012</f>
        <v>0</v>
      </c>
      <c r="AM6011" s="447"/>
      <c r="AN6011" s="447">
        <f>AN6012</f>
        <v>0</v>
      </c>
      <c r="AO6011" s="447"/>
      <c r="AP6011" s="447">
        <f>AP6012</f>
        <v>0</v>
      </c>
      <c r="AQ6011" s="447"/>
    </row>
    <row r="6012" spans="2:43" ht="18" hidden="1" customHeight="1" x14ac:dyDescent="0.2">
      <c r="B6012" s="4"/>
      <c r="C6012" s="117"/>
      <c r="D6012" s="117"/>
      <c r="E6012" s="117"/>
      <c r="F6012" s="48"/>
      <c r="G6012" s="11"/>
      <c r="H6012" s="117"/>
      <c r="I6012" s="124"/>
      <c r="J6012" s="124"/>
      <c r="K6012" s="144"/>
      <c r="L6012" s="11"/>
      <c r="M6012" s="143"/>
      <c r="N6012" s="42"/>
      <c r="O6012" s="128"/>
      <c r="P6012" s="130"/>
      <c r="Q6012" s="131"/>
      <c r="R6012" s="72" t="s">
        <v>3</v>
      </c>
      <c r="S6012" s="181"/>
      <c r="T6012" s="77" t="s">
        <v>232</v>
      </c>
      <c r="U6012" s="141"/>
      <c r="V6012" s="74">
        <v>0</v>
      </c>
      <c r="X6012" s="74">
        <v>0</v>
      </c>
      <c r="Z6012" s="74">
        <v>0</v>
      </c>
      <c r="AB6012" s="74">
        <v>0</v>
      </c>
      <c r="AD6012" s="74">
        <v>0</v>
      </c>
      <c r="AF6012" s="74">
        <v>0</v>
      </c>
      <c r="AH6012" s="74">
        <f t="shared" si="1208"/>
        <v>0</v>
      </c>
      <c r="AI6012" s="446"/>
      <c r="AJ6012" s="74">
        <v>0</v>
      </c>
      <c r="AK6012" s="8"/>
      <c r="AL6012" s="74">
        <v>0</v>
      </c>
      <c r="AM6012" s="74"/>
      <c r="AN6012" s="74">
        <v>0</v>
      </c>
      <c r="AO6012" s="74"/>
      <c r="AP6012" s="74">
        <v>0</v>
      </c>
      <c r="AQ6012" s="74"/>
    </row>
    <row r="6013" spans="2:43" ht="18" hidden="1" customHeight="1" x14ac:dyDescent="0.2">
      <c r="B6013" s="4"/>
      <c r="C6013" s="117"/>
      <c r="D6013" s="117"/>
      <c r="E6013" s="117"/>
      <c r="F6013" s="48"/>
      <c r="G6013" s="11"/>
      <c r="H6013" s="117"/>
      <c r="I6013" s="124"/>
      <c r="J6013" s="124"/>
      <c r="K6013" s="144"/>
      <c r="L6013" s="11"/>
      <c r="M6013" s="143"/>
      <c r="N6013" s="42"/>
      <c r="O6013" s="133" t="s">
        <v>55</v>
      </c>
      <c r="P6013" s="134"/>
      <c r="Q6013" s="134"/>
      <c r="R6013" s="79"/>
      <c r="S6013" s="252"/>
      <c r="T6013" s="80" t="s">
        <v>29</v>
      </c>
      <c r="U6013" s="242"/>
      <c r="V6013" s="88">
        <f>V6014</f>
        <v>0</v>
      </c>
      <c r="X6013" s="88">
        <f>X6014</f>
        <v>0</v>
      </c>
      <c r="Z6013" s="88">
        <f>Z6014</f>
        <v>0</v>
      </c>
      <c r="AB6013" s="88">
        <f>AB6014</f>
        <v>0</v>
      </c>
      <c r="AD6013" s="88" t="e">
        <f>#REF!</f>
        <v>#REF!</v>
      </c>
      <c r="AF6013" s="88">
        <f>AF6014</f>
        <v>0</v>
      </c>
      <c r="AH6013" s="88" t="e">
        <f t="shared" si="1208"/>
        <v>#REF!</v>
      </c>
      <c r="AI6013" s="8"/>
      <c r="AJ6013" s="88">
        <f>AJ6014</f>
        <v>0</v>
      </c>
      <c r="AK6013" s="89"/>
      <c r="AL6013" s="88">
        <f t="shared" ref="AL6013:AP6015" si="1225">AL6014</f>
        <v>0</v>
      </c>
      <c r="AM6013" s="88"/>
      <c r="AN6013" s="88">
        <f t="shared" si="1225"/>
        <v>0</v>
      </c>
      <c r="AO6013" s="88"/>
      <c r="AP6013" s="88">
        <f t="shared" si="1225"/>
        <v>0</v>
      </c>
      <c r="AQ6013" s="88"/>
    </row>
    <row r="6014" spans="2:43" ht="18" hidden="1" customHeight="1" x14ac:dyDescent="0.2">
      <c r="B6014" s="4"/>
      <c r="C6014" s="117"/>
      <c r="D6014" s="117"/>
      <c r="E6014" s="117"/>
      <c r="F6014" s="48"/>
      <c r="G6014" s="11"/>
      <c r="H6014" s="117"/>
      <c r="I6014" s="124"/>
      <c r="J6014" s="124"/>
      <c r="K6014" s="144"/>
      <c r="L6014" s="11"/>
      <c r="M6014" s="143"/>
      <c r="N6014" s="42"/>
      <c r="O6014" s="128"/>
      <c r="P6014" s="129">
        <v>3</v>
      </c>
      <c r="Q6014" s="129"/>
      <c r="R6014" s="64"/>
      <c r="S6014" s="234"/>
      <c r="T6014" s="65" t="s">
        <v>54</v>
      </c>
      <c r="U6014" s="155"/>
      <c r="V6014" s="66">
        <f>V6015</f>
        <v>0</v>
      </c>
      <c r="X6014" s="66">
        <f>X6015</f>
        <v>0</v>
      </c>
      <c r="Z6014" s="66">
        <f>Z6015</f>
        <v>0</v>
      </c>
      <c r="AB6014" s="66">
        <f>AB6015</f>
        <v>0</v>
      </c>
      <c r="AD6014" s="66" t="e">
        <f>#REF!</f>
        <v>#REF!</v>
      </c>
      <c r="AF6014" s="66">
        <f>AF6015</f>
        <v>0</v>
      </c>
      <c r="AH6014" s="66" t="e">
        <f t="shared" si="1208"/>
        <v>#REF!</v>
      </c>
      <c r="AI6014" s="89"/>
      <c r="AJ6014" s="66">
        <f>AJ6015</f>
        <v>0</v>
      </c>
      <c r="AK6014" s="67"/>
      <c r="AL6014" s="66">
        <f t="shared" si="1225"/>
        <v>0</v>
      </c>
      <c r="AM6014" s="66"/>
      <c r="AN6014" s="66">
        <f t="shared" si="1225"/>
        <v>0</v>
      </c>
      <c r="AO6014" s="66"/>
      <c r="AP6014" s="66">
        <f t="shared" si="1225"/>
        <v>0</v>
      </c>
      <c r="AQ6014" s="66"/>
    </row>
    <row r="6015" spans="2:43" ht="18" hidden="1" customHeight="1" x14ac:dyDescent="0.2">
      <c r="B6015" s="4"/>
      <c r="C6015" s="117"/>
      <c r="D6015" s="117"/>
      <c r="E6015" s="117"/>
      <c r="F6015" s="48"/>
      <c r="G6015" s="11"/>
      <c r="H6015" s="117"/>
      <c r="I6015" s="124"/>
      <c r="J6015" s="124"/>
      <c r="K6015" s="144"/>
      <c r="L6015" s="11"/>
      <c r="M6015" s="143"/>
      <c r="N6015" s="42"/>
      <c r="O6015" s="128"/>
      <c r="P6015" s="130"/>
      <c r="Q6015" s="131">
        <v>1</v>
      </c>
      <c r="R6015" s="68"/>
      <c r="S6015" s="35"/>
      <c r="T6015" s="69" t="s">
        <v>69</v>
      </c>
      <c r="U6015" s="92"/>
      <c r="V6015" s="70">
        <f>V6016</f>
        <v>0</v>
      </c>
      <c r="X6015" s="447">
        <f>X6016</f>
        <v>0</v>
      </c>
      <c r="Z6015" s="447">
        <f>Z6016</f>
        <v>0</v>
      </c>
      <c r="AB6015" s="447">
        <f>AB6016</f>
        <v>0</v>
      </c>
      <c r="AD6015" s="447" t="e">
        <f>#REF!</f>
        <v>#REF!</v>
      </c>
      <c r="AF6015" s="447">
        <f>AF6016</f>
        <v>0</v>
      </c>
      <c r="AH6015" s="447" t="e">
        <f t="shared" si="1208"/>
        <v>#REF!</v>
      </c>
      <c r="AI6015" s="67"/>
      <c r="AJ6015" s="447">
        <f>AJ6016</f>
        <v>0</v>
      </c>
      <c r="AK6015" s="71"/>
      <c r="AL6015" s="447">
        <f t="shared" si="1225"/>
        <v>0</v>
      </c>
      <c r="AM6015" s="447"/>
      <c r="AN6015" s="447">
        <f t="shared" si="1225"/>
        <v>0</v>
      </c>
      <c r="AO6015" s="447"/>
      <c r="AP6015" s="447">
        <f t="shared" si="1225"/>
        <v>0</v>
      </c>
      <c r="AQ6015" s="447"/>
    </row>
    <row r="6016" spans="2:43" ht="18" hidden="1" customHeight="1" x14ac:dyDescent="0.2">
      <c r="B6016" s="4"/>
      <c r="C6016" s="117"/>
      <c r="D6016" s="117"/>
      <c r="E6016" s="117"/>
      <c r="F6016" s="48"/>
      <c r="G6016" s="11"/>
      <c r="H6016" s="117"/>
      <c r="I6016" s="124"/>
      <c r="J6016" s="124"/>
      <c r="K6016" s="144"/>
      <c r="L6016" s="11"/>
      <c r="M6016" s="143"/>
      <c r="N6016" s="42"/>
      <c r="O6016" s="128"/>
      <c r="P6016" s="130"/>
      <c r="Q6016" s="130"/>
      <c r="R6016" s="72" t="s">
        <v>55</v>
      </c>
      <c r="S6016" s="181"/>
      <c r="T6016" s="73" t="s">
        <v>193</v>
      </c>
      <c r="V6016" s="74">
        <v>0</v>
      </c>
      <c r="X6016" s="74">
        <v>0</v>
      </c>
      <c r="Z6016" s="74">
        <v>0</v>
      </c>
      <c r="AB6016" s="74">
        <v>0</v>
      </c>
      <c r="AD6016" s="74">
        <v>0</v>
      </c>
      <c r="AF6016" s="74">
        <v>0</v>
      </c>
      <c r="AH6016" s="74">
        <f t="shared" si="1208"/>
        <v>0</v>
      </c>
      <c r="AI6016" s="446"/>
      <c r="AJ6016" s="74">
        <v>0</v>
      </c>
      <c r="AK6016" s="8"/>
      <c r="AL6016" s="74">
        <v>0</v>
      </c>
      <c r="AM6016" s="74"/>
      <c r="AN6016" s="74">
        <v>0</v>
      </c>
      <c r="AO6016" s="74"/>
      <c r="AP6016" s="74">
        <v>0</v>
      </c>
      <c r="AQ6016" s="74"/>
    </row>
    <row r="6017" spans="2:43" ht="18" customHeight="1" x14ac:dyDescent="0.2">
      <c r="B6017" s="4"/>
      <c r="C6017" s="117"/>
      <c r="D6017" s="117"/>
      <c r="E6017" s="117"/>
      <c r="F6017" s="48"/>
      <c r="G6017" s="11"/>
      <c r="H6017" s="117"/>
      <c r="I6017" s="124"/>
      <c r="J6017" s="124"/>
      <c r="K6017" s="144"/>
      <c r="L6017" s="11"/>
      <c r="M6017" s="143"/>
      <c r="N6017" s="42"/>
      <c r="O6017" s="128"/>
      <c r="P6017" s="130"/>
      <c r="Q6017" s="130"/>
      <c r="R6017" s="72"/>
      <c r="S6017" s="181"/>
      <c r="T6017" s="73"/>
      <c r="V6017" s="74"/>
      <c r="X6017" s="74"/>
      <c r="Z6017" s="74"/>
      <c r="AB6017" s="74"/>
      <c r="AD6017" s="74"/>
      <c r="AF6017" s="74"/>
      <c r="AH6017" s="74">
        <f t="shared" si="1208"/>
        <v>0</v>
      </c>
      <c r="AI6017" s="8"/>
      <c r="AJ6017" s="74"/>
      <c r="AK6017" s="8"/>
      <c r="AL6017" s="74"/>
      <c r="AM6017" s="74"/>
      <c r="AN6017" s="74"/>
      <c r="AO6017" s="74"/>
      <c r="AP6017" s="74"/>
      <c r="AQ6017" s="74"/>
    </row>
    <row r="6018" spans="2:43" ht="18" customHeight="1" x14ac:dyDescent="0.2">
      <c r="B6018" s="4"/>
      <c r="C6018" s="117"/>
      <c r="D6018" s="117"/>
      <c r="E6018" s="117"/>
      <c r="F6018" s="48"/>
      <c r="G6018" s="11"/>
      <c r="H6018" s="117"/>
      <c r="I6018" s="124"/>
      <c r="J6018" s="121">
        <v>1</v>
      </c>
      <c r="K6018" s="164"/>
      <c r="L6018" s="11"/>
      <c r="M6018" s="143"/>
      <c r="N6018" s="42"/>
      <c r="O6018" s="128"/>
      <c r="P6018" s="130"/>
      <c r="Q6018" s="130"/>
      <c r="R6018" s="72"/>
      <c r="S6018" s="181"/>
      <c r="T6018" s="50" t="s">
        <v>189</v>
      </c>
      <c r="V6018" s="74"/>
      <c r="X6018" s="51">
        <f>X6019</f>
        <v>0</v>
      </c>
      <c r="Z6018" s="51">
        <f>Z6019</f>
        <v>94700</v>
      </c>
      <c r="AB6018" s="51">
        <f>AB6019</f>
        <v>55600</v>
      </c>
      <c r="AD6018" s="51">
        <f>AD6019</f>
        <v>59900</v>
      </c>
      <c r="AE6018" s="76">
        <f t="shared" ref="AE6018:AP6019" si="1226">AE6019</f>
        <v>0</v>
      </c>
      <c r="AF6018" s="51">
        <f t="shared" si="1226"/>
        <v>0</v>
      </c>
      <c r="AG6018" s="76">
        <f t="shared" si="1226"/>
        <v>0</v>
      </c>
      <c r="AH6018" s="51">
        <f t="shared" si="1208"/>
        <v>59900</v>
      </c>
      <c r="AI6018" s="8"/>
      <c r="AJ6018" s="51">
        <f t="shared" ref="AJ6018:AJ6019" si="1227">AJ6019</f>
        <v>17700</v>
      </c>
      <c r="AK6018" s="5">
        <f t="shared" si="1226"/>
        <v>0</v>
      </c>
      <c r="AL6018" s="51">
        <f t="shared" si="1226"/>
        <v>61500</v>
      </c>
      <c r="AM6018" s="51"/>
      <c r="AN6018" s="51">
        <f t="shared" si="1226"/>
        <v>64500</v>
      </c>
      <c r="AO6018" s="51"/>
      <c r="AP6018" s="51">
        <f t="shared" si="1226"/>
        <v>64500</v>
      </c>
      <c r="AQ6018" s="51"/>
    </row>
    <row r="6019" spans="2:43" ht="18" customHeight="1" x14ac:dyDescent="0.2">
      <c r="B6019" s="4"/>
      <c r="C6019" s="117"/>
      <c r="D6019" s="117"/>
      <c r="E6019" s="117"/>
      <c r="F6019" s="48"/>
      <c r="G6019" s="11"/>
      <c r="H6019" s="117"/>
      <c r="I6019" s="124"/>
      <c r="J6019" s="121"/>
      <c r="K6019" s="164">
        <v>9</v>
      </c>
      <c r="L6019" s="11"/>
      <c r="M6019" s="143"/>
      <c r="N6019" s="42"/>
      <c r="O6019" s="128"/>
      <c r="P6019" s="130"/>
      <c r="Q6019" s="130"/>
      <c r="R6019" s="72"/>
      <c r="S6019" s="181"/>
      <c r="T6019" s="50" t="s">
        <v>464</v>
      </c>
      <c r="V6019" s="74"/>
      <c r="X6019" s="51">
        <f>X6020</f>
        <v>0</v>
      </c>
      <c r="Z6019" s="51">
        <f>Z6020</f>
        <v>94700</v>
      </c>
      <c r="AB6019" s="51">
        <f>AB6020</f>
        <v>55600</v>
      </c>
      <c r="AD6019" s="51">
        <f>AD6020</f>
        <v>59900</v>
      </c>
      <c r="AE6019" s="76">
        <f t="shared" ref="AE6019:AK6019" si="1228">AE6020</f>
        <v>0</v>
      </c>
      <c r="AF6019" s="51">
        <f t="shared" si="1228"/>
        <v>0</v>
      </c>
      <c r="AG6019" s="76">
        <f t="shared" si="1228"/>
        <v>0</v>
      </c>
      <c r="AH6019" s="51">
        <f t="shared" si="1208"/>
        <v>59900</v>
      </c>
      <c r="AI6019" s="5" t="e">
        <f t="shared" ref="AI6019:AI6020" si="1229">AI6020</f>
        <v>#REF!</v>
      </c>
      <c r="AJ6019" s="51">
        <f t="shared" si="1227"/>
        <v>17700</v>
      </c>
      <c r="AK6019" s="5">
        <f t="shared" si="1228"/>
        <v>0</v>
      </c>
      <c r="AL6019" s="51">
        <f t="shared" si="1226"/>
        <v>61500</v>
      </c>
      <c r="AM6019" s="51"/>
      <c r="AN6019" s="51">
        <f t="shared" si="1226"/>
        <v>64500</v>
      </c>
      <c r="AO6019" s="51"/>
      <c r="AP6019" s="51">
        <f t="shared" si="1226"/>
        <v>64500</v>
      </c>
      <c r="AQ6019" s="51"/>
    </row>
    <row r="6020" spans="2:43" ht="18" customHeight="1" x14ac:dyDescent="0.2">
      <c r="B6020" s="4"/>
      <c r="C6020" s="117"/>
      <c r="D6020" s="117"/>
      <c r="E6020" s="117"/>
      <c r="F6020" s="48"/>
      <c r="G6020" s="11"/>
      <c r="H6020" s="117"/>
      <c r="I6020" s="124"/>
      <c r="J6020" s="124"/>
      <c r="K6020" s="144"/>
      <c r="L6020" s="11"/>
      <c r="M6020" s="675">
        <v>2</v>
      </c>
      <c r="N6020" s="42"/>
      <c r="O6020" s="128"/>
      <c r="P6020" s="130"/>
      <c r="Q6020" s="130"/>
      <c r="R6020" s="72"/>
      <c r="S6020" s="181"/>
      <c r="T6020" s="61" t="s">
        <v>413</v>
      </c>
      <c r="V6020" s="74"/>
      <c r="X6020" s="685">
        <f>X6021+X6025</f>
        <v>0</v>
      </c>
      <c r="Z6020" s="685">
        <f>Z6021+Z6025</f>
        <v>94700</v>
      </c>
      <c r="AB6020" s="685">
        <f>AB6021+AB6025</f>
        <v>55600</v>
      </c>
      <c r="AD6020" s="685">
        <f>AD6021+AD6025</f>
        <v>59900</v>
      </c>
      <c r="AE6020" s="694">
        <f t="shared" ref="AE6020:AL6020" si="1230">AE6021+AE6025</f>
        <v>0</v>
      </c>
      <c r="AF6020" s="685">
        <f t="shared" si="1230"/>
        <v>0</v>
      </c>
      <c r="AG6020" s="694">
        <f t="shared" si="1230"/>
        <v>0</v>
      </c>
      <c r="AH6020" s="685">
        <f t="shared" si="1208"/>
        <v>59900</v>
      </c>
      <c r="AI6020" s="5" t="e">
        <f t="shared" si="1229"/>
        <v>#REF!</v>
      </c>
      <c r="AJ6020" s="685">
        <f t="shared" ref="AJ6020" si="1231">AJ6021+AJ6025</f>
        <v>17700</v>
      </c>
      <c r="AK6020" s="695">
        <f t="shared" ref="AK6020" si="1232">AK6021+AK6025</f>
        <v>0</v>
      </c>
      <c r="AL6020" s="685">
        <f t="shared" si="1230"/>
        <v>61500</v>
      </c>
      <c r="AM6020" s="685"/>
      <c r="AN6020" s="685">
        <f t="shared" ref="AN6020:AP6020" si="1233">AN6021+AN6025</f>
        <v>64500</v>
      </c>
      <c r="AO6020" s="685"/>
      <c r="AP6020" s="685">
        <f t="shared" si="1233"/>
        <v>64500</v>
      </c>
      <c r="AQ6020" s="685"/>
    </row>
    <row r="6021" spans="2:43" ht="18" customHeight="1" x14ac:dyDescent="0.2">
      <c r="B6021" s="4"/>
      <c r="C6021" s="117"/>
      <c r="D6021" s="117"/>
      <c r="E6021" s="117"/>
      <c r="F6021" s="48"/>
      <c r="G6021" s="11"/>
      <c r="H6021" s="117"/>
      <c r="I6021" s="124"/>
      <c r="J6021" s="124"/>
      <c r="K6021" s="144"/>
      <c r="L6021" s="11"/>
      <c r="M6021" s="143"/>
      <c r="N6021" s="42"/>
      <c r="O6021" s="122">
        <v>1</v>
      </c>
      <c r="P6021" s="130"/>
      <c r="Q6021" s="130"/>
      <c r="R6021" s="72"/>
      <c r="S6021" s="181"/>
      <c r="T6021" s="50" t="s">
        <v>7</v>
      </c>
      <c r="V6021" s="74"/>
      <c r="X6021" s="51">
        <f>X6022</f>
        <v>0</v>
      </c>
      <c r="Z6021" s="51">
        <f>Z6022</f>
        <v>85000</v>
      </c>
      <c r="AB6021" s="51">
        <f>AB6022</f>
        <v>42100</v>
      </c>
      <c r="AD6021" s="51">
        <f>AD6022</f>
        <v>45600</v>
      </c>
      <c r="AE6021" s="76">
        <f t="shared" ref="AE6021:AP6023" si="1234">AE6022</f>
        <v>0</v>
      </c>
      <c r="AF6021" s="51">
        <f t="shared" si="1234"/>
        <v>0</v>
      </c>
      <c r="AG6021" s="76">
        <f t="shared" si="1234"/>
        <v>0</v>
      </c>
      <c r="AH6021" s="51">
        <f t="shared" si="1208"/>
        <v>45600</v>
      </c>
      <c r="AI6021" s="695" t="e">
        <f t="shared" ref="AI6021" si="1235">AI6022+AI6026</f>
        <v>#REF!</v>
      </c>
      <c r="AJ6021" s="51">
        <f t="shared" ref="AJ6021:AJ6023" si="1236">AJ6022</f>
        <v>14320</v>
      </c>
      <c r="AK6021" s="5">
        <f t="shared" si="1234"/>
        <v>0</v>
      </c>
      <c r="AL6021" s="51">
        <f t="shared" si="1234"/>
        <v>46000</v>
      </c>
      <c r="AM6021" s="51"/>
      <c r="AN6021" s="51">
        <f t="shared" si="1234"/>
        <v>47000</v>
      </c>
      <c r="AO6021" s="51"/>
      <c r="AP6021" s="51">
        <f t="shared" si="1234"/>
        <v>47000</v>
      </c>
      <c r="AQ6021" s="51"/>
    </row>
    <row r="6022" spans="2:43" ht="18" customHeight="1" x14ac:dyDescent="0.2">
      <c r="B6022" s="4"/>
      <c r="C6022" s="117"/>
      <c r="D6022" s="117"/>
      <c r="E6022" s="117"/>
      <c r="F6022" s="48"/>
      <c r="G6022" s="11"/>
      <c r="H6022" s="117"/>
      <c r="I6022" s="124"/>
      <c r="J6022" s="124"/>
      <c r="K6022" s="144"/>
      <c r="L6022" s="11"/>
      <c r="M6022" s="143"/>
      <c r="N6022" s="42"/>
      <c r="O6022" s="128"/>
      <c r="P6022" s="667">
        <v>1</v>
      </c>
      <c r="Q6022" s="130"/>
      <c r="R6022" s="72"/>
      <c r="S6022" s="181"/>
      <c r="T6022" s="65" t="s">
        <v>8</v>
      </c>
      <c r="V6022" s="74"/>
      <c r="X6022" s="672">
        <f>X6023</f>
        <v>0</v>
      </c>
      <c r="Z6022" s="672">
        <f>Z6023</f>
        <v>85000</v>
      </c>
      <c r="AB6022" s="672">
        <f>AB6023</f>
        <v>42100</v>
      </c>
      <c r="AD6022" s="672">
        <f>AD6023</f>
        <v>45600</v>
      </c>
      <c r="AE6022" s="692">
        <f t="shared" ref="AE6022:AK6022" si="1237">AE6023</f>
        <v>0</v>
      </c>
      <c r="AF6022" s="672">
        <f t="shared" si="1237"/>
        <v>0</v>
      </c>
      <c r="AG6022" s="692">
        <f t="shared" si="1237"/>
        <v>0</v>
      </c>
      <c r="AH6022" s="672">
        <f t="shared" si="1208"/>
        <v>45600</v>
      </c>
      <c r="AI6022" s="5">
        <f t="shared" ref="AI6022:AI6024" si="1238">AI6023</f>
        <v>0</v>
      </c>
      <c r="AJ6022" s="672">
        <f t="shared" si="1236"/>
        <v>14320</v>
      </c>
      <c r="AK6022" s="693">
        <f t="shared" si="1237"/>
        <v>0</v>
      </c>
      <c r="AL6022" s="672">
        <f t="shared" si="1234"/>
        <v>46000</v>
      </c>
      <c r="AM6022" s="672"/>
      <c r="AN6022" s="672">
        <f t="shared" si="1234"/>
        <v>47000</v>
      </c>
      <c r="AO6022" s="672"/>
      <c r="AP6022" s="672">
        <f t="shared" si="1234"/>
        <v>47000</v>
      </c>
      <c r="AQ6022" s="672"/>
    </row>
    <row r="6023" spans="2:43" ht="18" customHeight="1" x14ac:dyDescent="0.2">
      <c r="B6023" s="4"/>
      <c r="C6023" s="117"/>
      <c r="D6023" s="117"/>
      <c r="E6023" s="117"/>
      <c r="F6023" s="48"/>
      <c r="G6023" s="11"/>
      <c r="H6023" s="117"/>
      <c r="I6023" s="124"/>
      <c r="J6023" s="124"/>
      <c r="K6023" s="144"/>
      <c r="L6023" s="11"/>
      <c r="M6023" s="143"/>
      <c r="N6023" s="42"/>
      <c r="O6023" s="128"/>
      <c r="P6023" s="130"/>
      <c r="Q6023" s="629">
        <v>5</v>
      </c>
      <c r="R6023" s="72"/>
      <c r="S6023" s="181"/>
      <c r="T6023" s="69" t="s">
        <v>204</v>
      </c>
      <c r="V6023" s="74"/>
      <c r="X6023" s="644">
        <f>X6024</f>
        <v>0</v>
      </c>
      <c r="Z6023" s="644">
        <f>Z6024</f>
        <v>85000</v>
      </c>
      <c r="AB6023" s="644">
        <f>AB6024</f>
        <v>42100</v>
      </c>
      <c r="AD6023" s="644">
        <f>AD6024</f>
        <v>45600</v>
      </c>
      <c r="AE6023" s="643">
        <f t="shared" ref="AE6023:AK6023" si="1239">AE6024</f>
        <v>0</v>
      </c>
      <c r="AF6023" s="644">
        <f t="shared" si="1239"/>
        <v>0</v>
      </c>
      <c r="AG6023" s="643">
        <f t="shared" si="1239"/>
        <v>0</v>
      </c>
      <c r="AH6023" s="644">
        <f t="shared" si="1208"/>
        <v>45600</v>
      </c>
      <c r="AI6023" s="693">
        <f t="shared" si="1238"/>
        <v>0</v>
      </c>
      <c r="AJ6023" s="644">
        <f t="shared" si="1236"/>
        <v>14320</v>
      </c>
      <c r="AK6023" s="645">
        <f t="shared" si="1239"/>
        <v>0</v>
      </c>
      <c r="AL6023" s="644">
        <f t="shared" si="1234"/>
        <v>46000</v>
      </c>
      <c r="AM6023" s="644"/>
      <c r="AN6023" s="644">
        <f t="shared" si="1234"/>
        <v>47000</v>
      </c>
      <c r="AO6023" s="644"/>
      <c r="AP6023" s="644">
        <f t="shared" si="1234"/>
        <v>47000</v>
      </c>
      <c r="AQ6023" s="644"/>
    </row>
    <row r="6024" spans="2:43" ht="18" customHeight="1" x14ac:dyDescent="0.2">
      <c r="B6024" s="4"/>
      <c r="C6024" s="117"/>
      <c r="D6024" s="117"/>
      <c r="E6024" s="117"/>
      <c r="F6024" s="48"/>
      <c r="G6024" s="11"/>
      <c r="H6024" s="117"/>
      <c r="I6024" s="124"/>
      <c r="J6024" s="124"/>
      <c r="K6024" s="144"/>
      <c r="L6024" s="11"/>
      <c r="M6024" s="143"/>
      <c r="N6024" s="42"/>
      <c r="O6024" s="128"/>
      <c r="P6024" s="130"/>
      <c r="Q6024" s="130"/>
      <c r="R6024" s="72">
        <v>1</v>
      </c>
      <c r="S6024" s="181"/>
      <c r="T6024" s="73" t="s">
        <v>204</v>
      </c>
      <c r="V6024" s="74"/>
      <c r="X6024" s="74">
        <v>0</v>
      </c>
      <c r="Z6024" s="876">
        <v>85000</v>
      </c>
      <c r="AB6024" s="74">
        <v>42100</v>
      </c>
      <c r="AD6024" s="74">
        <v>45600</v>
      </c>
      <c r="AF6024" s="74">
        <v>0</v>
      </c>
      <c r="AH6024" s="74">
        <f t="shared" si="1208"/>
        <v>45600</v>
      </c>
      <c r="AI6024" s="645">
        <f t="shared" si="1238"/>
        <v>0</v>
      </c>
      <c r="AJ6024" s="74">
        <f t="shared" ref="AJ6024" si="1240">CEILING(AB6024*34/100,10)</f>
        <v>14320</v>
      </c>
      <c r="AK6024" s="8"/>
      <c r="AL6024" s="74">
        <v>46000</v>
      </c>
      <c r="AM6024" s="74"/>
      <c r="AN6024" s="74">
        <v>47000</v>
      </c>
      <c r="AO6024" s="74"/>
      <c r="AP6024" s="74">
        <v>47000</v>
      </c>
      <c r="AQ6024" s="74"/>
    </row>
    <row r="6025" spans="2:43" ht="18" customHeight="1" x14ac:dyDescent="0.2">
      <c r="B6025" s="4"/>
      <c r="C6025" s="117"/>
      <c r="D6025" s="117"/>
      <c r="E6025" s="117"/>
      <c r="F6025" s="48"/>
      <c r="G6025" s="11"/>
      <c r="H6025" s="117"/>
      <c r="I6025" s="124"/>
      <c r="J6025" s="124"/>
      <c r="K6025" s="144"/>
      <c r="L6025" s="11"/>
      <c r="M6025" s="143"/>
      <c r="N6025" s="42"/>
      <c r="O6025" s="122">
        <v>3</v>
      </c>
      <c r="P6025" s="130"/>
      <c r="Q6025" s="130"/>
      <c r="R6025" s="72"/>
      <c r="S6025" s="181"/>
      <c r="T6025" s="50" t="s">
        <v>190</v>
      </c>
      <c r="V6025" s="74"/>
      <c r="X6025" s="51">
        <f>X6026+X6029</f>
        <v>0</v>
      </c>
      <c r="Z6025" s="51">
        <f>Z6026+Z6029</f>
        <v>9700</v>
      </c>
      <c r="AB6025" s="51">
        <f>AB6026+AB6029</f>
        <v>13500</v>
      </c>
      <c r="AD6025" s="51">
        <f>AD6026+AD6029</f>
        <v>14300</v>
      </c>
      <c r="AE6025" s="76">
        <f t="shared" ref="AE6025:AL6025" si="1241">AE6026+AE6029</f>
        <v>0</v>
      </c>
      <c r="AF6025" s="51">
        <f t="shared" si="1241"/>
        <v>0</v>
      </c>
      <c r="AG6025" s="76">
        <f t="shared" si="1241"/>
        <v>0</v>
      </c>
      <c r="AH6025" s="51">
        <f t="shared" si="1208"/>
        <v>14300</v>
      </c>
      <c r="AI6025" s="8"/>
      <c r="AJ6025" s="51">
        <f t="shared" ref="AJ6025" si="1242">AJ6026+AJ6029</f>
        <v>3380</v>
      </c>
      <c r="AK6025" s="5">
        <f t="shared" ref="AK6025" si="1243">AK6026+AK6029</f>
        <v>0</v>
      </c>
      <c r="AL6025" s="51">
        <f t="shared" si="1241"/>
        <v>15500</v>
      </c>
      <c r="AM6025" s="51"/>
      <c r="AN6025" s="51">
        <f t="shared" ref="AN6025:AP6025" si="1244">AN6026+AN6029</f>
        <v>17500</v>
      </c>
      <c r="AO6025" s="51"/>
      <c r="AP6025" s="51">
        <f t="shared" si="1244"/>
        <v>17500</v>
      </c>
      <c r="AQ6025" s="51"/>
    </row>
    <row r="6026" spans="2:43" ht="18" customHeight="1" x14ac:dyDescent="0.2">
      <c r="B6026" s="4"/>
      <c r="C6026" s="117"/>
      <c r="D6026" s="117"/>
      <c r="E6026" s="117"/>
      <c r="F6026" s="48"/>
      <c r="G6026" s="11"/>
      <c r="H6026" s="117"/>
      <c r="I6026" s="124"/>
      <c r="J6026" s="124"/>
      <c r="K6026" s="144"/>
      <c r="L6026" s="11"/>
      <c r="M6026" s="143"/>
      <c r="N6026" s="42"/>
      <c r="O6026" s="128"/>
      <c r="P6026" s="667">
        <v>2</v>
      </c>
      <c r="Q6026" s="130"/>
      <c r="R6026" s="72"/>
      <c r="S6026" s="181"/>
      <c r="T6026" s="65" t="s">
        <v>195</v>
      </c>
      <c r="V6026" s="74"/>
      <c r="X6026" s="672">
        <f>X6027</f>
        <v>0</v>
      </c>
      <c r="Z6026" s="672">
        <f>Z6027</f>
        <v>1600</v>
      </c>
      <c r="AB6026" s="672">
        <f>AB6027</f>
        <v>4200</v>
      </c>
      <c r="AD6026" s="672">
        <f>AD6027</f>
        <v>4400</v>
      </c>
      <c r="AE6026" s="692">
        <f t="shared" ref="AE6026:AP6027" si="1245">AE6027</f>
        <v>0</v>
      </c>
      <c r="AF6026" s="672">
        <f t="shared" si="1245"/>
        <v>0</v>
      </c>
      <c r="AG6026" s="692">
        <f t="shared" si="1245"/>
        <v>0</v>
      </c>
      <c r="AH6026" s="672">
        <f t="shared" si="1208"/>
        <v>4400</v>
      </c>
      <c r="AI6026" s="5" t="e">
        <f t="shared" ref="AI6026" si="1246">AI6027+AI6030</f>
        <v>#REF!</v>
      </c>
      <c r="AJ6026" s="672">
        <f t="shared" ref="AJ6026:AJ6027" si="1247">AJ6027</f>
        <v>1050</v>
      </c>
      <c r="AK6026" s="693">
        <f t="shared" si="1245"/>
        <v>0</v>
      </c>
      <c r="AL6026" s="672">
        <f t="shared" si="1245"/>
        <v>5000</v>
      </c>
      <c r="AM6026" s="672"/>
      <c r="AN6026" s="672">
        <f t="shared" si="1245"/>
        <v>6000</v>
      </c>
      <c r="AO6026" s="672"/>
      <c r="AP6026" s="672">
        <f t="shared" si="1245"/>
        <v>6000</v>
      </c>
      <c r="AQ6026" s="672"/>
    </row>
    <row r="6027" spans="2:43" ht="18" customHeight="1" x14ac:dyDescent="0.2">
      <c r="B6027" s="4"/>
      <c r="C6027" s="117"/>
      <c r="D6027" s="117"/>
      <c r="E6027" s="117"/>
      <c r="F6027" s="48"/>
      <c r="G6027" s="11"/>
      <c r="H6027" s="117"/>
      <c r="I6027" s="124"/>
      <c r="J6027" s="124"/>
      <c r="K6027" s="144"/>
      <c r="L6027" s="11"/>
      <c r="M6027" s="143"/>
      <c r="N6027" s="42"/>
      <c r="O6027" s="128"/>
      <c r="P6027" s="130"/>
      <c r="Q6027" s="629">
        <v>1</v>
      </c>
      <c r="R6027" s="72"/>
      <c r="S6027" s="181"/>
      <c r="T6027" s="69" t="s">
        <v>47</v>
      </c>
      <c r="V6027" s="74"/>
      <c r="X6027" s="644">
        <f>X6028</f>
        <v>0</v>
      </c>
      <c r="Z6027" s="644">
        <f>Z6028</f>
        <v>1600</v>
      </c>
      <c r="AB6027" s="644">
        <f>AB6028</f>
        <v>4200</v>
      </c>
      <c r="AD6027" s="644">
        <f>AD6028</f>
        <v>4400</v>
      </c>
      <c r="AE6027" s="643">
        <f t="shared" ref="AE6027:AK6027" si="1248">AE6028</f>
        <v>0</v>
      </c>
      <c r="AF6027" s="644">
        <f t="shared" si="1248"/>
        <v>0</v>
      </c>
      <c r="AG6027" s="643">
        <f t="shared" si="1248"/>
        <v>0</v>
      </c>
      <c r="AH6027" s="644">
        <f t="shared" si="1208"/>
        <v>4400</v>
      </c>
      <c r="AI6027" s="693">
        <f t="shared" ref="AI6027:AI6028" si="1249">AI6028</f>
        <v>0</v>
      </c>
      <c r="AJ6027" s="644">
        <f t="shared" si="1247"/>
        <v>1050</v>
      </c>
      <c r="AK6027" s="645">
        <f t="shared" si="1248"/>
        <v>0</v>
      </c>
      <c r="AL6027" s="644">
        <f t="shared" si="1245"/>
        <v>5000</v>
      </c>
      <c r="AM6027" s="644"/>
      <c r="AN6027" s="644">
        <f t="shared" si="1245"/>
        <v>6000</v>
      </c>
      <c r="AO6027" s="644"/>
      <c r="AP6027" s="644">
        <f t="shared" si="1245"/>
        <v>6000</v>
      </c>
      <c r="AQ6027" s="644"/>
    </row>
    <row r="6028" spans="2:43" ht="18" customHeight="1" x14ac:dyDescent="0.2">
      <c r="B6028" s="4"/>
      <c r="C6028" s="117"/>
      <c r="D6028" s="117"/>
      <c r="E6028" s="117"/>
      <c r="F6028" s="48"/>
      <c r="G6028" s="11"/>
      <c r="H6028" s="117"/>
      <c r="I6028" s="124"/>
      <c r="J6028" s="124"/>
      <c r="K6028" s="144"/>
      <c r="L6028" s="11"/>
      <c r="M6028" s="143"/>
      <c r="N6028" s="42"/>
      <c r="O6028" s="128"/>
      <c r="P6028" s="130"/>
      <c r="Q6028" s="130"/>
      <c r="R6028" s="72">
        <v>1</v>
      </c>
      <c r="S6028" s="181"/>
      <c r="T6028" s="73" t="s">
        <v>17</v>
      </c>
      <c r="V6028" s="74"/>
      <c r="X6028" s="74">
        <v>0</v>
      </c>
      <c r="Z6028" s="876">
        <v>1600</v>
      </c>
      <c r="AB6028" s="74">
        <v>4200</v>
      </c>
      <c r="AD6028" s="74">
        <v>4400</v>
      </c>
      <c r="AF6028" s="74">
        <v>0</v>
      </c>
      <c r="AH6028" s="74">
        <f t="shared" si="1208"/>
        <v>4400</v>
      </c>
      <c r="AI6028" s="645">
        <f t="shared" si="1249"/>
        <v>0</v>
      </c>
      <c r="AJ6028" s="74">
        <f t="shared" ref="AJ6028" si="1250">CEILING(AB6028*25/100,10)</f>
        <v>1050</v>
      </c>
      <c r="AK6028" s="8"/>
      <c r="AL6028" s="74">
        <v>5000</v>
      </c>
      <c r="AM6028" s="74"/>
      <c r="AN6028" s="74">
        <v>6000</v>
      </c>
      <c r="AO6028" s="74"/>
      <c r="AP6028" s="74">
        <v>6000</v>
      </c>
      <c r="AQ6028" s="74"/>
    </row>
    <row r="6029" spans="2:43" ht="18" customHeight="1" x14ac:dyDescent="0.2">
      <c r="B6029" s="4"/>
      <c r="C6029" s="117"/>
      <c r="D6029" s="117"/>
      <c r="E6029" s="117"/>
      <c r="F6029" s="48"/>
      <c r="G6029" s="11"/>
      <c r="H6029" s="117"/>
      <c r="I6029" s="124"/>
      <c r="J6029" s="124"/>
      <c r="K6029" s="144"/>
      <c r="L6029" s="11"/>
      <c r="M6029" s="143"/>
      <c r="N6029" s="42"/>
      <c r="O6029" s="128"/>
      <c r="P6029" s="667">
        <v>7</v>
      </c>
      <c r="Q6029" s="130"/>
      <c r="R6029" s="72"/>
      <c r="S6029" s="181"/>
      <c r="T6029" s="65" t="s">
        <v>343</v>
      </c>
      <c r="V6029" s="74"/>
      <c r="X6029" s="672">
        <f>X6030</f>
        <v>0</v>
      </c>
      <c r="Z6029" s="672">
        <f>Z6030</f>
        <v>8100</v>
      </c>
      <c r="AB6029" s="672">
        <f>AB6030</f>
        <v>9300</v>
      </c>
      <c r="AD6029" s="672">
        <f>AD6030</f>
        <v>9900</v>
      </c>
      <c r="AE6029" s="692">
        <f t="shared" ref="AE6029:AP6029" si="1251">AE6030</f>
        <v>0</v>
      </c>
      <c r="AF6029" s="672">
        <f t="shared" si="1251"/>
        <v>0</v>
      </c>
      <c r="AG6029" s="692">
        <f t="shared" si="1251"/>
        <v>0</v>
      </c>
      <c r="AH6029" s="672">
        <f t="shared" si="1208"/>
        <v>9900</v>
      </c>
      <c r="AI6029" s="8"/>
      <c r="AJ6029" s="672">
        <f t="shared" ref="AJ6029" si="1252">AJ6030</f>
        <v>2330</v>
      </c>
      <c r="AK6029" s="693">
        <f t="shared" si="1251"/>
        <v>0</v>
      </c>
      <c r="AL6029" s="672">
        <f t="shared" si="1251"/>
        <v>10500</v>
      </c>
      <c r="AM6029" s="672"/>
      <c r="AN6029" s="672">
        <f t="shared" si="1251"/>
        <v>11500</v>
      </c>
      <c r="AO6029" s="672"/>
      <c r="AP6029" s="672">
        <f t="shared" si="1251"/>
        <v>11500</v>
      </c>
      <c r="AQ6029" s="672"/>
    </row>
    <row r="6030" spans="2:43" ht="18" customHeight="1" x14ac:dyDescent="0.2">
      <c r="B6030" s="4"/>
      <c r="C6030" s="117"/>
      <c r="D6030" s="117"/>
      <c r="E6030" s="117"/>
      <c r="F6030" s="48"/>
      <c r="G6030" s="11"/>
      <c r="H6030" s="117"/>
      <c r="I6030" s="124"/>
      <c r="J6030" s="124"/>
      <c r="K6030" s="144"/>
      <c r="L6030" s="11"/>
      <c r="M6030" s="143"/>
      <c r="N6030" s="42"/>
      <c r="O6030" s="128"/>
      <c r="P6030" s="130"/>
      <c r="Q6030" s="629">
        <v>1</v>
      </c>
      <c r="R6030" s="72"/>
      <c r="S6030" s="181"/>
      <c r="T6030" s="69" t="s">
        <v>255</v>
      </c>
      <c r="V6030" s="74"/>
      <c r="X6030" s="644">
        <f>X6032</f>
        <v>0</v>
      </c>
      <c r="Z6030" s="644">
        <f>Z6032+Z6031</f>
        <v>8100</v>
      </c>
      <c r="AB6030" s="644">
        <f>AB6032+AB6031</f>
        <v>9300</v>
      </c>
      <c r="AD6030" s="644">
        <f t="shared" ref="AD6030:AO6030" si="1253">AD6032+AD6031</f>
        <v>9900</v>
      </c>
      <c r="AE6030" s="644">
        <f t="shared" si="1253"/>
        <v>0</v>
      </c>
      <c r="AF6030" s="644">
        <f t="shared" si="1253"/>
        <v>0</v>
      </c>
      <c r="AG6030" s="644">
        <f t="shared" si="1253"/>
        <v>0</v>
      </c>
      <c r="AH6030" s="644">
        <f t="shared" si="1208"/>
        <v>9900</v>
      </c>
      <c r="AI6030" s="693" t="e">
        <f t="shared" ref="AI6030" si="1254">AI6031</f>
        <v>#REF!</v>
      </c>
      <c r="AJ6030" s="644">
        <f t="shared" ref="AJ6030" si="1255">AJ6032+AJ6031</f>
        <v>2330</v>
      </c>
      <c r="AK6030" s="644">
        <f t="shared" ref="AK6030" si="1256">AK6032+AK6031</f>
        <v>0</v>
      </c>
      <c r="AL6030" s="644">
        <f t="shared" si="1253"/>
        <v>10500</v>
      </c>
      <c r="AM6030" s="644"/>
      <c r="AN6030" s="644">
        <f t="shared" si="1253"/>
        <v>11500</v>
      </c>
      <c r="AO6030" s="644">
        <f t="shared" si="1253"/>
        <v>0</v>
      </c>
      <c r="AP6030" s="644">
        <f t="shared" ref="AP6030:AQ6030" si="1257">AP6032+AP6031</f>
        <v>11500</v>
      </c>
      <c r="AQ6030" s="644">
        <f t="shared" si="1257"/>
        <v>0</v>
      </c>
    </row>
    <row r="6031" spans="2:43" ht="18" customHeight="1" x14ac:dyDescent="0.2">
      <c r="B6031" s="4"/>
      <c r="C6031" s="117"/>
      <c r="D6031" s="117"/>
      <c r="E6031" s="117"/>
      <c r="F6031" s="48"/>
      <c r="G6031" s="11"/>
      <c r="H6031" s="117"/>
      <c r="I6031" s="124"/>
      <c r="J6031" s="124"/>
      <c r="K6031" s="144"/>
      <c r="L6031" s="11"/>
      <c r="M6031" s="143"/>
      <c r="N6031" s="42"/>
      <c r="O6031" s="128"/>
      <c r="P6031" s="130"/>
      <c r="Q6031" s="629"/>
      <c r="R6031" s="72" t="s">
        <v>3</v>
      </c>
      <c r="S6031" s="181"/>
      <c r="T6031" s="73" t="s">
        <v>333</v>
      </c>
      <c r="V6031" s="74"/>
      <c r="X6031" s="644"/>
      <c r="Z6031" s="8">
        <v>0</v>
      </c>
      <c r="AB6031" s="74">
        <v>4700</v>
      </c>
      <c r="AD6031" s="74">
        <v>5000</v>
      </c>
      <c r="AF6031" s="74">
        <v>0</v>
      </c>
      <c r="AH6031" s="74">
        <f t="shared" si="1208"/>
        <v>5000</v>
      </c>
      <c r="AI6031" s="644" t="e">
        <f>#REF!+AI6032</f>
        <v>#REF!</v>
      </c>
      <c r="AJ6031" s="74">
        <f t="shared" ref="AJ6031:AJ6032" si="1258">CEILING(AB6031*25/100,10)</f>
        <v>1180</v>
      </c>
      <c r="AK6031" s="8"/>
      <c r="AL6031" s="74">
        <v>5500</v>
      </c>
      <c r="AM6031" s="74"/>
      <c r="AN6031" s="74">
        <v>6000</v>
      </c>
      <c r="AO6031" s="74"/>
      <c r="AP6031" s="74">
        <v>6000</v>
      </c>
      <c r="AQ6031" s="74"/>
    </row>
    <row r="6032" spans="2:43" ht="18" customHeight="1" x14ac:dyDescent="0.2">
      <c r="B6032" s="4"/>
      <c r="C6032" s="117"/>
      <c r="D6032" s="117"/>
      <c r="E6032" s="117"/>
      <c r="F6032" s="48"/>
      <c r="G6032" s="11"/>
      <c r="H6032" s="117"/>
      <c r="I6032" s="124"/>
      <c r="J6032" s="124"/>
      <c r="K6032" s="144"/>
      <c r="L6032" s="11"/>
      <c r="M6032" s="143"/>
      <c r="N6032" s="42"/>
      <c r="O6032" s="128"/>
      <c r="P6032" s="130"/>
      <c r="Q6032" s="130"/>
      <c r="R6032" s="72">
        <v>2</v>
      </c>
      <c r="S6032" s="181"/>
      <c r="T6032" s="73" t="s">
        <v>439</v>
      </c>
      <c r="V6032" s="74"/>
      <c r="X6032" s="74">
        <v>0</v>
      </c>
      <c r="Z6032" s="876">
        <v>8100</v>
      </c>
      <c r="AB6032" s="74">
        <v>4600</v>
      </c>
      <c r="AD6032" s="74">
        <v>4900</v>
      </c>
      <c r="AF6032" s="74">
        <v>0</v>
      </c>
      <c r="AH6032" s="74">
        <f t="shared" si="1208"/>
        <v>4900</v>
      </c>
      <c r="AI6032" s="8"/>
      <c r="AJ6032" s="74">
        <f t="shared" si="1258"/>
        <v>1150</v>
      </c>
      <c r="AK6032" s="8"/>
      <c r="AL6032" s="74">
        <v>5000</v>
      </c>
      <c r="AM6032" s="74"/>
      <c r="AN6032" s="74">
        <v>5500</v>
      </c>
      <c r="AO6032" s="74"/>
      <c r="AP6032" s="74">
        <v>5500</v>
      </c>
      <c r="AQ6032" s="74"/>
    </row>
    <row r="6033" spans="2:43" ht="18" customHeight="1" x14ac:dyDescent="0.2">
      <c r="B6033" s="4"/>
      <c r="C6033" s="117"/>
      <c r="D6033" s="117"/>
      <c r="E6033" s="117"/>
      <c r="F6033" s="48"/>
      <c r="G6033" s="11"/>
      <c r="H6033" s="117"/>
      <c r="I6033" s="124"/>
      <c r="J6033" s="124"/>
      <c r="K6033" s="144"/>
      <c r="L6033" s="11"/>
      <c r="M6033" s="143"/>
      <c r="N6033" s="42"/>
      <c r="O6033" s="128"/>
      <c r="P6033" s="130"/>
      <c r="Q6033" s="130"/>
      <c r="R6033" s="72"/>
      <c r="S6033" s="181"/>
      <c r="T6033" s="73"/>
      <c r="V6033" s="74"/>
      <c r="X6033" s="74"/>
      <c r="Z6033" s="74"/>
      <c r="AB6033" s="74"/>
      <c r="AD6033" s="74"/>
      <c r="AF6033" s="74"/>
      <c r="AH6033" s="74"/>
      <c r="AI6033" s="8"/>
      <c r="AJ6033" s="74"/>
      <c r="AK6033" s="8"/>
      <c r="AL6033" s="74"/>
      <c r="AM6033" s="74"/>
      <c r="AN6033" s="74"/>
      <c r="AO6033" s="74"/>
      <c r="AP6033" s="74"/>
      <c r="AQ6033" s="74"/>
    </row>
    <row r="6034" spans="2:43" ht="18" customHeight="1" x14ac:dyDescent="0.2">
      <c r="B6034" s="4"/>
      <c r="C6034" s="117"/>
      <c r="D6034" s="117"/>
      <c r="E6034" s="117"/>
      <c r="F6034" s="113">
        <v>8</v>
      </c>
      <c r="G6034" s="283"/>
      <c r="H6034" s="171"/>
      <c r="I6034" s="114"/>
      <c r="J6034" s="114"/>
      <c r="K6034" s="167"/>
      <c r="L6034" s="276"/>
      <c r="M6034" s="166"/>
      <c r="N6034" s="259"/>
      <c r="O6034" s="115"/>
      <c r="P6034" s="116"/>
      <c r="Q6034" s="116"/>
      <c r="R6034" s="52"/>
      <c r="S6034" s="247"/>
      <c r="T6034" s="53" t="s">
        <v>147</v>
      </c>
      <c r="U6034" s="240"/>
      <c r="V6034" s="54">
        <f>V6035</f>
        <v>181500</v>
      </c>
      <c r="X6034" s="54">
        <f>X6035</f>
        <v>289600</v>
      </c>
      <c r="Z6034" s="54">
        <f>Z6035</f>
        <v>856760</v>
      </c>
      <c r="AB6034" s="54">
        <f>AB6035</f>
        <v>1997700</v>
      </c>
      <c r="AD6034" s="54" t="e">
        <f>AD6035</f>
        <v>#REF!</v>
      </c>
      <c r="AF6034" s="54">
        <f>AF6035</f>
        <v>23000</v>
      </c>
      <c r="AH6034" s="54" t="e">
        <f t="shared" si="1208"/>
        <v>#REF!</v>
      </c>
      <c r="AI6034" s="8"/>
      <c r="AJ6034" s="54">
        <f>AJ6035</f>
        <v>676770</v>
      </c>
      <c r="AK6034" s="55"/>
      <c r="AL6034" s="54">
        <f t="shared" ref="AL6034:AP6037" si="1259">AL6035</f>
        <v>4437760</v>
      </c>
      <c r="AM6034" s="54"/>
      <c r="AN6034" s="54">
        <f t="shared" si="1259"/>
        <v>4802600</v>
      </c>
      <c r="AO6034" s="54"/>
      <c r="AP6034" s="54">
        <f t="shared" si="1259"/>
        <v>4802600</v>
      </c>
      <c r="AQ6034" s="54"/>
    </row>
    <row r="6035" spans="2:43" ht="18" customHeight="1" x14ac:dyDescent="0.2">
      <c r="B6035" s="4"/>
      <c r="C6035" s="117"/>
      <c r="D6035" s="117"/>
      <c r="E6035" s="117"/>
      <c r="F6035" s="48"/>
      <c r="G6035" s="11"/>
      <c r="H6035" s="112" t="s">
        <v>33</v>
      </c>
      <c r="I6035" s="118"/>
      <c r="J6035" s="118"/>
      <c r="K6035" s="170"/>
      <c r="L6035" s="34"/>
      <c r="M6035" s="169"/>
      <c r="N6035" s="260"/>
      <c r="O6035" s="119"/>
      <c r="P6035" s="120"/>
      <c r="Q6035" s="120"/>
      <c r="R6035" s="56"/>
      <c r="S6035" s="248"/>
      <c r="T6035" s="57" t="s">
        <v>92</v>
      </c>
      <c r="U6035" s="236"/>
      <c r="V6035" s="58">
        <f>V6036</f>
        <v>181500</v>
      </c>
      <c r="X6035" s="659">
        <f>X6036</f>
        <v>289600</v>
      </c>
      <c r="Z6035" s="659">
        <f>Z6036</f>
        <v>856760</v>
      </c>
      <c r="AB6035" s="659">
        <f>AB6036</f>
        <v>1997700</v>
      </c>
      <c r="AD6035" s="659" t="e">
        <f>AD6036</f>
        <v>#REF!</v>
      </c>
      <c r="AF6035" s="659">
        <f>AF6036</f>
        <v>23000</v>
      </c>
      <c r="AH6035" s="659" t="e">
        <f t="shared" ref="AH6035:AH6098" si="1260">AD6035+AF6035</f>
        <v>#REF!</v>
      </c>
      <c r="AI6035" s="55"/>
      <c r="AJ6035" s="659">
        <f>AJ6036</f>
        <v>676770</v>
      </c>
      <c r="AK6035" s="59"/>
      <c r="AL6035" s="659">
        <f t="shared" si="1259"/>
        <v>4437760</v>
      </c>
      <c r="AM6035" s="659"/>
      <c r="AN6035" s="659">
        <f t="shared" si="1259"/>
        <v>4802600</v>
      </c>
      <c r="AO6035" s="659"/>
      <c r="AP6035" s="659">
        <f t="shared" si="1259"/>
        <v>4802600</v>
      </c>
      <c r="AQ6035" s="659"/>
    </row>
    <row r="6036" spans="2:43" ht="18" customHeight="1" x14ac:dyDescent="0.2">
      <c r="B6036" s="4"/>
      <c r="C6036" s="117"/>
      <c r="D6036" s="117"/>
      <c r="E6036" s="117"/>
      <c r="F6036" s="48"/>
      <c r="G6036" s="11"/>
      <c r="H6036" s="132"/>
      <c r="I6036" s="121">
        <v>4</v>
      </c>
      <c r="J6036" s="121"/>
      <c r="K6036" s="164"/>
      <c r="L6036" s="277"/>
      <c r="M6036" s="163"/>
      <c r="N6036" s="261"/>
      <c r="O6036" s="122"/>
      <c r="P6036" s="123"/>
      <c r="Q6036" s="123"/>
      <c r="R6036" s="49"/>
      <c r="S6036" s="18"/>
      <c r="T6036" s="50" t="s">
        <v>93</v>
      </c>
      <c r="U6036" s="76"/>
      <c r="V6036" s="51">
        <f>V6037</f>
        <v>181500</v>
      </c>
      <c r="X6036" s="51">
        <f>X6037</f>
        <v>289600</v>
      </c>
      <c r="Z6036" s="51">
        <f>Z6037</f>
        <v>856760</v>
      </c>
      <c r="AB6036" s="51">
        <f>AB6037</f>
        <v>1997700</v>
      </c>
      <c r="AD6036" s="51" t="e">
        <f>AD6037</f>
        <v>#REF!</v>
      </c>
      <c r="AF6036" s="51">
        <f>AF6037</f>
        <v>23000</v>
      </c>
      <c r="AH6036" s="51" t="e">
        <f t="shared" si="1260"/>
        <v>#REF!</v>
      </c>
      <c r="AI6036" s="660"/>
      <c r="AJ6036" s="51">
        <f>AJ6037</f>
        <v>676770</v>
      </c>
      <c r="AK6036" s="5"/>
      <c r="AL6036" s="51">
        <f t="shared" si="1259"/>
        <v>4437760</v>
      </c>
      <c r="AM6036" s="51"/>
      <c r="AN6036" s="51">
        <f t="shared" si="1259"/>
        <v>4802600</v>
      </c>
      <c r="AO6036" s="51"/>
      <c r="AP6036" s="51">
        <f t="shared" si="1259"/>
        <v>4802600</v>
      </c>
      <c r="AQ6036" s="51"/>
    </row>
    <row r="6037" spans="2:43" ht="18" customHeight="1" x14ac:dyDescent="0.2">
      <c r="B6037" s="4"/>
      <c r="C6037" s="117"/>
      <c r="D6037" s="117"/>
      <c r="E6037" s="117"/>
      <c r="F6037" s="48"/>
      <c r="G6037" s="11"/>
      <c r="H6037" s="132"/>
      <c r="I6037" s="121"/>
      <c r="J6037" s="121">
        <v>2</v>
      </c>
      <c r="K6037" s="164"/>
      <c r="L6037" s="277"/>
      <c r="M6037" s="163"/>
      <c r="N6037" s="261"/>
      <c r="O6037" s="122"/>
      <c r="P6037" s="123"/>
      <c r="Q6037" s="123"/>
      <c r="R6037" s="49"/>
      <c r="S6037" s="18"/>
      <c r="T6037" s="50" t="s">
        <v>248</v>
      </c>
      <c r="U6037" s="76"/>
      <c r="V6037" s="51">
        <f>V6038</f>
        <v>181500</v>
      </c>
      <c r="X6037" s="51">
        <f>X6038</f>
        <v>289600</v>
      </c>
      <c r="Z6037" s="51">
        <f>Z6038</f>
        <v>856760</v>
      </c>
      <c r="AB6037" s="51">
        <f>AB6038</f>
        <v>1997700</v>
      </c>
      <c r="AD6037" s="51" t="e">
        <f>AD6038</f>
        <v>#REF!</v>
      </c>
      <c r="AF6037" s="51">
        <f>AF6038</f>
        <v>23000</v>
      </c>
      <c r="AH6037" s="51" t="e">
        <f t="shared" si="1260"/>
        <v>#REF!</v>
      </c>
      <c r="AI6037" s="5"/>
      <c r="AJ6037" s="51">
        <f>AJ6038</f>
        <v>676770</v>
      </c>
      <c r="AK6037" s="5"/>
      <c r="AL6037" s="51">
        <f t="shared" si="1259"/>
        <v>4437760</v>
      </c>
      <c r="AM6037" s="51"/>
      <c r="AN6037" s="51">
        <f t="shared" si="1259"/>
        <v>4802600</v>
      </c>
      <c r="AO6037" s="51"/>
      <c r="AP6037" s="51">
        <f t="shared" si="1259"/>
        <v>4802600</v>
      </c>
      <c r="AQ6037" s="51"/>
    </row>
    <row r="6038" spans="2:43" ht="18" customHeight="1" x14ac:dyDescent="0.2">
      <c r="B6038" s="4"/>
      <c r="C6038" s="117"/>
      <c r="D6038" s="117"/>
      <c r="E6038" s="117"/>
      <c r="F6038" s="48"/>
      <c r="G6038" s="11"/>
      <c r="H6038" s="117"/>
      <c r="I6038" s="124"/>
      <c r="J6038" s="124"/>
      <c r="K6038" s="144"/>
      <c r="L6038" s="11"/>
      <c r="M6038" s="226">
        <v>2</v>
      </c>
      <c r="N6038" s="262"/>
      <c r="O6038" s="125"/>
      <c r="P6038" s="126"/>
      <c r="Q6038" s="126"/>
      <c r="R6038" s="60"/>
      <c r="S6038" s="249"/>
      <c r="T6038" s="61" t="s">
        <v>413</v>
      </c>
      <c r="U6038" s="241"/>
      <c r="V6038" s="62">
        <f>V6039+V6058+V6068+V6106</f>
        <v>181500</v>
      </c>
      <c r="X6038" s="62">
        <f>X6039+X6058+X6068+X6106</f>
        <v>289600</v>
      </c>
      <c r="Z6038" s="62">
        <f>Z6039+Z6058+Z6068+Z6106</f>
        <v>856760</v>
      </c>
      <c r="AB6038" s="62">
        <f>AB6039+AB6058+AB6068+AB6106</f>
        <v>1997700</v>
      </c>
      <c r="AD6038" s="62" t="e">
        <f>AD6039+AD6058+AD6068+AD6106</f>
        <v>#REF!</v>
      </c>
      <c r="AF6038" s="62">
        <f>AF6039+AF6058+AF6068+AF6106</f>
        <v>23000</v>
      </c>
      <c r="AH6038" s="62" t="e">
        <f t="shared" si="1260"/>
        <v>#REF!</v>
      </c>
      <c r="AI6038" s="5"/>
      <c r="AJ6038" s="62">
        <f>AJ6039+AJ6058+AJ6068+AJ6106</f>
        <v>676770</v>
      </c>
      <c r="AK6038" s="63"/>
      <c r="AL6038" s="62">
        <f>AL6039+AL6058+AL6068+AL6106</f>
        <v>4437760</v>
      </c>
      <c r="AM6038" s="62"/>
      <c r="AN6038" s="62">
        <f>AN6039+AN6058+AN6068+AN6106</f>
        <v>4802600</v>
      </c>
      <c r="AO6038" s="62"/>
      <c r="AP6038" s="62">
        <f>AP6039+AP6058+AP6068+AP6106</f>
        <v>4802600</v>
      </c>
      <c r="AQ6038" s="62"/>
    </row>
    <row r="6039" spans="2:43" ht="18" customHeight="1" x14ac:dyDescent="0.2">
      <c r="B6039" s="4"/>
      <c r="C6039" s="117"/>
      <c r="D6039" s="117"/>
      <c r="E6039" s="117"/>
      <c r="F6039" s="48"/>
      <c r="G6039" s="11"/>
      <c r="H6039" s="117"/>
      <c r="I6039" s="124"/>
      <c r="J6039" s="124"/>
      <c r="K6039" s="144"/>
      <c r="L6039" s="11"/>
      <c r="M6039" s="143"/>
      <c r="N6039" s="42"/>
      <c r="O6039" s="127" t="s">
        <v>3</v>
      </c>
      <c r="P6039" s="123"/>
      <c r="Q6039" s="123"/>
      <c r="R6039" s="49"/>
      <c r="S6039" s="18"/>
      <c r="T6039" s="50" t="s">
        <v>7</v>
      </c>
      <c r="U6039" s="76"/>
      <c r="V6039" s="51">
        <f>V6040</f>
        <v>145500</v>
      </c>
      <c r="X6039" s="51">
        <f>X6040+X6055</f>
        <v>258000</v>
      </c>
      <c r="Z6039" s="51">
        <f>Z6040+Z6055</f>
        <v>760400</v>
      </c>
      <c r="AB6039" s="51">
        <f t="shared" ref="AB6039" si="1261">AB6040+AB6055</f>
        <v>1812700</v>
      </c>
      <c r="AD6039" s="51" t="e">
        <f t="shared" ref="AD6039:AL6039" si="1262">AD6040+AD6055</f>
        <v>#REF!</v>
      </c>
      <c r="AE6039" s="51">
        <f t="shared" si="1262"/>
        <v>0</v>
      </c>
      <c r="AF6039" s="51">
        <f t="shared" si="1262"/>
        <v>0</v>
      </c>
      <c r="AG6039" s="51">
        <f t="shared" si="1262"/>
        <v>0</v>
      </c>
      <c r="AH6039" s="51" t="e">
        <f t="shared" si="1260"/>
        <v>#REF!</v>
      </c>
      <c r="AI6039" s="63"/>
      <c r="AJ6039" s="51">
        <f t="shared" ref="AJ6039" si="1263">AJ6040+AJ6055</f>
        <v>616350</v>
      </c>
      <c r="AK6039" s="51">
        <f t="shared" ref="AK6039" si="1264">AK6040+AK6055</f>
        <v>0</v>
      </c>
      <c r="AL6039" s="51">
        <f t="shared" si="1262"/>
        <v>4122850</v>
      </c>
      <c r="AM6039" s="51"/>
      <c r="AN6039" s="51">
        <f t="shared" ref="AN6039:AP6039" si="1265">AN6040+AN6055</f>
        <v>4461300</v>
      </c>
      <c r="AO6039" s="51"/>
      <c r="AP6039" s="51">
        <f t="shared" si="1265"/>
        <v>4461300</v>
      </c>
      <c r="AQ6039" s="51"/>
    </row>
    <row r="6040" spans="2:43" ht="18" customHeight="1" x14ac:dyDescent="0.2">
      <c r="B6040" s="4"/>
      <c r="C6040" s="117"/>
      <c r="D6040" s="117"/>
      <c r="E6040" s="117"/>
      <c r="F6040" s="48"/>
      <c r="G6040" s="11"/>
      <c r="H6040" s="117"/>
      <c r="I6040" s="124"/>
      <c r="J6040" s="124"/>
      <c r="K6040" s="144"/>
      <c r="L6040" s="11"/>
      <c r="M6040" s="143"/>
      <c r="N6040" s="42"/>
      <c r="O6040" s="128"/>
      <c r="P6040" s="129">
        <v>1</v>
      </c>
      <c r="Q6040" s="129"/>
      <c r="R6040" s="64"/>
      <c r="S6040" s="234"/>
      <c r="T6040" s="65" t="s">
        <v>8</v>
      </c>
      <c r="U6040" s="155"/>
      <c r="V6040" s="66">
        <f>V6041+V6043+V6045+V6047+V6049+V6051</f>
        <v>145500</v>
      </c>
      <c r="X6040" s="66">
        <f>X6041+X6043+X6045+X6047+X6049+X6051+X6053</f>
        <v>258000</v>
      </c>
      <c r="Z6040" s="66">
        <f>Z6041+Z6043+Z6045+Z6047+Z6049+Z6051+Z6053</f>
        <v>746200</v>
      </c>
      <c r="AB6040" s="66">
        <f t="shared" ref="AB6040" si="1266">AB6041+AB6043+AB6045+AB6047+AB6049+AB6051+AB6053</f>
        <v>1792800</v>
      </c>
      <c r="AD6040" s="66" t="e">
        <f t="shared" ref="AD6040:AL6040" si="1267">AD6041+AD6043+AD6045+AD6047+AD6049+AD6051+AD6053</f>
        <v>#REF!</v>
      </c>
      <c r="AE6040" s="66">
        <f t="shared" si="1267"/>
        <v>0</v>
      </c>
      <c r="AF6040" s="66">
        <f t="shared" si="1267"/>
        <v>0</v>
      </c>
      <c r="AG6040" s="66">
        <f t="shared" si="1267"/>
        <v>0</v>
      </c>
      <c r="AH6040" s="66" t="e">
        <f t="shared" si="1260"/>
        <v>#REF!</v>
      </c>
      <c r="AI6040" s="51">
        <f t="shared" ref="AI6040" si="1268">AI6041+AI6056</f>
        <v>0</v>
      </c>
      <c r="AJ6040" s="66">
        <f t="shared" ref="AJ6040" si="1269">AJ6041+AJ6043+AJ6045+AJ6047+AJ6049+AJ6051+AJ6053</f>
        <v>609580</v>
      </c>
      <c r="AK6040" s="66">
        <f t="shared" ref="AK6040" si="1270">AK6041+AK6043+AK6045+AK6047+AK6049+AK6051+AK6053</f>
        <v>0</v>
      </c>
      <c r="AL6040" s="66">
        <f t="shared" si="1267"/>
        <v>4065500</v>
      </c>
      <c r="AM6040" s="66"/>
      <c r="AN6040" s="66">
        <f t="shared" ref="AN6040:AP6040" si="1271">AN6041+AN6043+AN6045+AN6047+AN6049+AN6051+AN6053</f>
        <v>4399150</v>
      </c>
      <c r="AO6040" s="66"/>
      <c r="AP6040" s="66">
        <f t="shared" si="1271"/>
        <v>4399150</v>
      </c>
      <c r="AQ6040" s="66"/>
    </row>
    <row r="6041" spans="2:43" ht="18" customHeight="1" x14ac:dyDescent="0.2">
      <c r="B6041" s="4"/>
      <c r="C6041" s="117"/>
      <c r="D6041" s="117"/>
      <c r="E6041" s="117"/>
      <c r="F6041" s="48"/>
      <c r="G6041" s="11"/>
      <c r="H6041" s="117"/>
      <c r="I6041" s="124"/>
      <c r="J6041" s="124"/>
      <c r="K6041" s="144"/>
      <c r="L6041" s="11"/>
      <c r="M6041" s="143"/>
      <c r="N6041" s="42"/>
      <c r="O6041" s="128"/>
      <c r="P6041" s="130"/>
      <c r="Q6041" s="140">
        <v>1</v>
      </c>
      <c r="R6041" s="68"/>
      <c r="S6041" s="35"/>
      <c r="T6041" s="69" t="s">
        <v>9</v>
      </c>
      <c r="U6041" s="92"/>
      <c r="V6041" s="70">
        <f>V6042</f>
        <v>73000</v>
      </c>
      <c r="X6041" s="447">
        <f>X6042</f>
        <v>102400</v>
      </c>
      <c r="Z6041" s="447">
        <f>Z6042</f>
        <v>259700</v>
      </c>
      <c r="AB6041" s="447">
        <f>AB6042</f>
        <v>593300</v>
      </c>
      <c r="AD6041" s="447">
        <f>AD6042</f>
        <v>1114700</v>
      </c>
      <c r="AF6041" s="447">
        <f>AF6042</f>
        <v>0</v>
      </c>
      <c r="AH6041" s="447">
        <f t="shared" si="1260"/>
        <v>1114700</v>
      </c>
      <c r="AI6041" s="66">
        <f t="shared" ref="AI6041" si="1272">AI6042+AI6044+AI6046+AI6048+AI6050+AI6052+AI6054</f>
        <v>0</v>
      </c>
      <c r="AJ6041" s="447">
        <f>AJ6042</f>
        <v>201730</v>
      </c>
      <c r="AK6041" s="71"/>
      <c r="AL6041" s="447">
        <f>AL6042</f>
        <v>1361200</v>
      </c>
      <c r="AM6041" s="447"/>
      <c r="AN6041" s="447">
        <f>AN6042</f>
        <v>1472950</v>
      </c>
      <c r="AO6041" s="447"/>
      <c r="AP6041" s="447">
        <f>AP6042</f>
        <v>1472950</v>
      </c>
      <c r="AQ6041" s="447"/>
    </row>
    <row r="6042" spans="2:43" ht="18" customHeight="1" x14ac:dyDescent="0.2">
      <c r="B6042" s="4"/>
      <c r="C6042" s="117"/>
      <c r="D6042" s="117"/>
      <c r="E6042" s="117"/>
      <c r="F6042" s="48"/>
      <c r="G6042" s="11"/>
      <c r="H6042" s="117"/>
      <c r="I6042" s="124"/>
      <c r="J6042" s="124"/>
      <c r="K6042" s="144"/>
      <c r="L6042" s="11"/>
      <c r="M6042" s="143"/>
      <c r="N6042" s="42"/>
      <c r="O6042" s="128"/>
      <c r="P6042" s="130"/>
      <c r="Q6042" s="130"/>
      <c r="R6042" s="72" t="s">
        <v>3</v>
      </c>
      <c r="S6042" s="181"/>
      <c r="T6042" s="73" t="s">
        <v>9</v>
      </c>
      <c r="V6042" s="74">
        <v>73000</v>
      </c>
      <c r="X6042" s="74">
        <v>102400</v>
      </c>
      <c r="Z6042" s="829">
        <v>259700</v>
      </c>
      <c r="AB6042" s="74">
        <v>593300</v>
      </c>
      <c r="AD6042" s="944">
        <v>1114700</v>
      </c>
      <c r="AF6042" s="74">
        <v>0</v>
      </c>
      <c r="AH6042" s="74">
        <f t="shared" si="1260"/>
        <v>1114700</v>
      </c>
      <c r="AI6042" s="446"/>
      <c r="AJ6042" s="74">
        <f t="shared" ref="AJ6042" si="1273">CEILING(AB6042*34/100,10)</f>
        <v>201730</v>
      </c>
      <c r="AK6042" s="8"/>
      <c r="AL6042" s="74">
        <v>1361200</v>
      </c>
      <c r="AM6042" s="74"/>
      <c r="AN6042" s="74">
        <v>1472950</v>
      </c>
      <c r="AO6042" s="74"/>
      <c r="AP6042" s="74">
        <v>1472950</v>
      </c>
      <c r="AQ6042" s="74"/>
    </row>
    <row r="6043" spans="2:43" ht="18" customHeight="1" x14ac:dyDescent="0.2">
      <c r="B6043" s="4"/>
      <c r="C6043" s="117"/>
      <c r="D6043" s="117"/>
      <c r="E6043" s="117"/>
      <c r="F6043" s="48"/>
      <c r="G6043" s="11"/>
      <c r="H6043" s="117"/>
      <c r="I6043" s="124"/>
      <c r="J6043" s="124"/>
      <c r="K6043" s="144"/>
      <c r="L6043" s="11"/>
      <c r="M6043" s="143"/>
      <c r="N6043" s="42"/>
      <c r="O6043" s="128"/>
      <c r="P6043" s="130"/>
      <c r="Q6043" s="131">
        <v>2</v>
      </c>
      <c r="R6043" s="68"/>
      <c r="S6043" s="35"/>
      <c r="T6043" s="69" t="s">
        <v>11</v>
      </c>
      <c r="U6043" s="92"/>
      <c r="V6043" s="70">
        <f>V6044</f>
        <v>64000</v>
      </c>
      <c r="X6043" s="447">
        <f>X6044</f>
        <v>134200</v>
      </c>
      <c r="Z6043" s="447">
        <f>Z6044</f>
        <v>147800</v>
      </c>
      <c r="AB6043" s="447">
        <f>AB6044</f>
        <v>561900</v>
      </c>
      <c r="AD6043" s="447">
        <f>AD6044</f>
        <v>418900</v>
      </c>
      <c r="AF6043" s="447">
        <f>AF6044</f>
        <v>0</v>
      </c>
      <c r="AH6043" s="447">
        <f t="shared" si="1260"/>
        <v>418900</v>
      </c>
      <c r="AI6043" s="8"/>
      <c r="AJ6043" s="447">
        <f>AJ6044</f>
        <v>191050</v>
      </c>
      <c r="AK6043" s="71"/>
      <c r="AL6043" s="447">
        <f>AL6044</f>
        <v>1313100</v>
      </c>
      <c r="AM6043" s="447"/>
      <c r="AN6043" s="447">
        <f>AN6044</f>
        <v>1420850</v>
      </c>
      <c r="AO6043" s="447"/>
      <c r="AP6043" s="447">
        <f>AP6044</f>
        <v>1420850</v>
      </c>
      <c r="AQ6043" s="447"/>
    </row>
    <row r="6044" spans="2:43" ht="18" customHeight="1" x14ac:dyDescent="0.2">
      <c r="B6044" s="4"/>
      <c r="C6044" s="117"/>
      <c r="D6044" s="117"/>
      <c r="E6044" s="117"/>
      <c r="F6044" s="48"/>
      <c r="G6044" s="11"/>
      <c r="H6044" s="117"/>
      <c r="I6044" s="124"/>
      <c r="J6044" s="124"/>
      <c r="K6044" s="144"/>
      <c r="L6044" s="11"/>
      <c r="M6044" s="143"/>
      <c r="N6044" s="42"/>
      <c r="O6044" s="128"/>
      <c r="P6044" s="130"/>
      <c r="Q6044" s="130"/>
      <c r="R6044" s="72" t="s">
        <v>3</v>
      </c>
      <c r="S6044" s="181"/>
      <c r="T6044" s="73" t="s">
        <v>11</v>
      </c>
      <c r="V6044" s="74">
        <v>64000</v>
      </c>
      <c r="X6044" s="74">
        <v>134200</v>
      </c>
      <c r="Z6044" s="829">
        <v>147800</v>
      </c>
      <c r="AB6044" s="74">
        <v>561900</v>
      </c>
      <c r="AD6044" s="944">
        <v>418900</v>
      </c>
      <c r="AF6044" s="74">
        <v>0</v>
      </c>
      <c r="AH6044" s="74">
        <f t="shared" si="1260"/>
        <v>418900</v>
      </c>
      <c r="AI6044" s="446"/>
      <c r="AJ6044" s="74">
        <f t="shared" ref="AJ6044" si="1274">CEILING(AB6044*34/100,10)</f>
        <v>191050</v>
      </c>
      <c r="AK6044" s="8"/>
      <c r="AL6044" s="74">
        <v>1313100</v>
      </c>
      <c r="AM6044" s="74"/>
      <c r="AN6044" s="74">
        <v>1420850</v>
      </c>
      <c r="AO6044" s="74"/>
      <c r="AP6044" s="74">
        <v>1420850</v>
      </c>
      <c r="AQ6044" s="74"/>
    </row>
    <row r="6045" spans="2:43" ht="18" customHeight="1" x14ac:dyDescent="0.2">
      <c r="B6045" s="4"/>
      <c r="C6045" s="117"/>
      <c r="D6045" s="117"/>
      <c r="E6045" s="117"/>
      <c r="F6045" s="48"/>
      <c r="G6045" s="11"/>
      <c r="H6045" s="117"/>
      <c r="I6045" s="124"/>
      <c r="J6045" s="124"/>
      <c r="K6045" s="144"/>
      <c r="L6045" s="11"/>
      <c r="M6045" s="143"/>
      <c r="N6045" s="42"/>
      <c r="O6045" s="128"/>
      <c r="P6045" s="130"/>
      <c r="Q6045" s="131">
        <v>3</v>
      </c>
      <c r="R6045" s="84"/>
      <c r="S6045" s="250"/>
      <c r="T6045" s="69" t="s">
        <v>12</v>
      </c>
      <c r="U6045" s="92"/>
      <c r="V6045" s="70">
        <f>V6046</f>
        <v>8000</v>
      </c>
      <c r="X6045" s="447">
        <f>X6046</f>
        <v>17100</v>
      </c>
      <c r="Z6045" s="447">
        <f>Z6046</f>
        <v>85400</v>
      </c>
      <c r="AB6045" s="447">
        <f>AB6046</f>
        <v>276300</v>
      </c>
      <c r="AD6045" s="447">
        <f>AD6046</f>
        <v>360900</v>
      </c>
      <c r="AF6045" s="447">
        <f>AF6046</f>
        <v>0</v>
      </c>
      <c r="AH6045" s="447">
        <f t="shared" si="1260"/>
        <v>360900</v>
      </c>
      <c r="AI6045" s="8"/>
      <c r="AJ6045" s="447">
        <f>AJ6046</f>
        <v>93950</v>
      </c>
      <c r="AK6045" s="71"/>
      <c r="AL6045" s="447">
        <f>AL6046</f>
        <v>842400</v>
      </c>
      <c r="AM6045" s="447"/>
      <c r="AN6045" s="447">
        <f>AN6046</f>
        <v>911500</v>
      </c>
      <c r="AO6045" s="447"/>
      <c r="AP6045" s="447">
        <f>AP6046</f>
        <v>911500</v>
      </c>
      <c r="AQ6045" s="447"/>
    </row>
    <row r="6046" spans="2:43" ht="18" customHeight="1" x14ac:dyDescent="0.2">
      <c r="B6046" s="4"/>
      <c r="C6046" s="117"/>
      <c r="D6046" s="117"/>
      <c r="E6046" s="117"/>
      <c r="F6046" s="48"/>
      <c r="G6046" s="11"/>
      <c r="H6046" s="117"/>
      <c r="I6046" s="124"/>
      <c r="J6046" s="124"/>
      <c r="K6046" s="144"/>
      <c r="L6046" s="11"/>
      <c r="M6046" s="143"/>
      <c r="N6046" s="42"/>
      <c r="O6046" s="128"/>
      <c r="P6046" s="130"/>
      <c r="Q6046" s="130"/>
      <c r="R6046" s="72" t="s">
        <v>3</v>
      </c>
      <c r="S6046" s="181"/>
      <c r="T6046" s="73" t="s">
        <v>12</v>
      </c>
      <c r="V6046" s="74">
        <v>8000</v>
      </c>
      <c r="X6046" s="74">
        <v>17100</v>
      </c>
      <c r="Z6046" s="829">
        <v>85400</v>
      </c>
      <c r="AB6046" s="74">
        <v>276300</v>
      </c>
      <c r="AD6046" s="944">
        <v>360900</v>
      </c>
      <c r="AF6046" s="74">
        <v>0</v>
      </c>
      <c r="AH6046" s="74">
        <f t="shared" si="1260"/>
        <v>360900</v>
      </c>
      <c r="AI6046" s="446"/>
      <c r="AJ6046" s="74">
        <f t="shared" ref="AJ6046" si="1275">CEILING(AB6046*34/100,10)</f>
        <v>93950</v>
      </c>
      <c r="AK6046" s="8"/>
      <c r="AL6046" s="74">
        <v>842400</v>
      </c>
      <c r="AM6046" s="74"/>
      <c r="AN6046" s="74">
        <v>911500</v>
      </c>
      <c r="AO6046" s="74"/>
      <c r="AP6046" s="74">
        <v>911500</v>
      </c>
      <c r="AQ6046" s="74"/>
    </row>
    <row r="6047" spans="2:43" ht="18" customHeight="1" x14ac:dyDescent="0.2">
      <c r="B6047" s="4"/>
      <c r="C6047" s="117"/>
      <c r="D6047" s="117"/>
      <c r="E6047" s="117"/>
      <c r="F6047" s="48"/>
      <c r="G6047" s="11"/>
      <c r="H6047" s="117"/>
      <c r="I6047" s="124"/>
      <c r="J6047" s="124"/>
      <c r="K6047" s="144"/>
      <c r="L6047" s="11"/>
      <c r="M6047" s="143"/>
      <c r="N6047" s="42"/>
      <c r="O6047" s="128"/>
      <c r="P6047" s="130"/>
      <c r="Q6047" s="131">
        <v>4</v>
      </c>
      <c r="R6047" s="68"/>
      <c r="S6047" s="35"/>
      <c r="T6047" s="69" t="s">
        <v>13</v>
      </c>
      <c r="U6047" s="92"/>
      <c r="V6047" s="70">
        <f>V6048</f>
        <v>500</v>
      </c>
      <c r="X6047" s="447">
        <f>X6048</f>
        <v>4300</v>
      </c>
      <c r="Z6047" s="447">
        <f>Z6048</f>
        <v>3000</v>
      </c>
      <c r="AB6047" s="447">
        <f>AB6048</f>
        <v>4300</v>
      </c>
      <c r="AD6047" s="447">
        <f>AD6048</f>
        <v>14000</v>
      </c>
      <c r="AF6047" s="447">
        <f>AF6048</f>
        <v>0</v>
      </c>
      <c r="AH6047" s="447">
        <f t="shared" si="1260"/>
        <v>14000</v>
      </c>
      <c r="AI6047" s="8"/>
      <c r="AJ6047" s="447">
        <f>AJ6048</f>
        <v>1470</v>
      </c>
      <c r="AK6047" s="71"/>
      <c r="AL6047" s="447">
        <f>AL6048</f>
        <v>12150</v>
      </c>
      <c r="AM6047" s="447"/>
      <c r="AN6047" s="447">
        <f>AN6048</f>
        <v>13150</v>
      </c>
      <c r="AO6047" s="447"/>
      <c r="AP6047" s="447">
        <f>AP6048</f>
        <v>13150</v>
      </c>
      <c r="AQ6047" s="447"/>
    </row>
    <row r="6048" spans="2:43" ht="18" customHeight="1" x14ac:dyDescent="0.2">
      <c r="B6048" s="4"/>
      <c r="C6048" s="117"/>
      <c r="D6048" s="117"/>
      <c r="E6048" s="117"/>
      <c r="F6048" s="48"/>
      <c r="G6048" s="11"/>
      <c r="H6048" s="117"/>
      <c r="I6048" s="124"/>
      <c r="J6048" s="124"/>
      <c r="K6048" s="144"/>
      <c r="L6048" s="11"/>
      <c r="M6048" s="143"/>
      <c r="N6048" s="42"/>
      <c r="O6048" s="128"/>
      <c r="P6048" s="130"/>
      <c r="Q6048" s="130"/>
      <c r="R6048" s="72" t="s">
        <v>3</v>
      </c>
      <c r="S6048" s="181"/>
      <c r="T6048" s="73" t="s">
        <v>13</v>
      </c>
      <c r="V6048" s="74">
        <v>500</v>
      </c>
      <c r="X6048" s="74">
        <v>4300</v>
      </c>
      <c r="Z6048" s="829">
        <v>3000</v>
      </c>
      <c r="AB6048" s="74">
        <v>4300</v>
      </c>
      <c r="AD6048" s="944">
        <v>14000</v>
      </c>
      <c r="AF6048" s="74">
        <v>0</v>
      </c>
      <c r="AH6048" s="74">
        <f t="shared" si="1260"/>
        <v>14000</v>
      </c>
      <c r="AI6048" s="446"/>
      <c r="AJ6048" s="74">
        <f t="shared" ref="AJ6048" si="1276">CEILING(AB6048*34/100,10)</f>
        <v>1470</v>
      </c>
      <c r="AK6048" s="8"/>
      <c r="AL6048" s="74">
        <v>12150</v>
      </c>
      <c r="AM6048" s="74"/>
      <c r="AN6048" s="74">
        <v>13150</v>
      </c>
      <c r="AO6048" s="74"/>
      <c r="AP6048" s="74">
        <v>13150</v>
      </c>
      <c r="AQ6048" s="74"/>
    </row>
    <row r="6049" spans="2:43" ht="18" hidden="1" customHeight="1" x14ac:dyDescent="0.2">
      <c r="B6049" s="4"/>
      <c r="C6049" s="117"/>
      <c r="D6049" s="117"/>
      <c r="E6049" s="117"/>
      <c r="F6049" s="48"/>
      <c r="G6049" s="11"/>
      <c r="H6049" s="117"/>
      <c r="I6049" s="124"/>
      <c r="J6049" s="124"/>
      <c r="K6049" s="144"/>
      <c r="L6049" s="11"/>
      <c r="M6049" s="143"/>
      <c r="N6049" s="42"/>
      <c r="O6049" s="128"/>
      <c r="P6049" s="130"/>
      <c r="Q6049" s="140" t="s">
        <v>173</v>
      </c>
      <c r="R6049" s="84"/>
      <c r="S6049" s="250"/>
      <c r="T6049" s="69" t="s">
        <v>204</v>
      </c>
      <c r="U6049" s="92"/>
      <c r="V6049" s="70">
        <f>V6050</f>
        <v>0</v>
      </c>
      <c r="X6049" s="447">
        <f>X6050</f>
        <v>0</v>
      </c>
      <c r="Z6049" s="447">
        <f>Z6050</f>
        <v>0</v>
      </c>
      <c r="AB6049" s="447">
        <f>AB6050</f>
        <v>0</v>
      </c>
      <c r="AD6049" s="447" t="e">
        <f>#REF!</f>
        <v>#REF!</v>
      </c>
      <c r="AF6049" s="447">
        <f>AF6050</f>
        <v>0</v>
      </c>
      <c r="AH6049" s="447" t="e">
        <f t="shared" si="1260"/>
        <v>#REF!</v>
      </c>
      <c r="AI6049" s="8"/>
      <c r="AJ6049" s="447">
        <f>AJ6050</f>
        <v>0</v>
      </c>
      <c r="AK6049" s="71"/>
      <c r="AL6049" s="447">
        <f>AL6050</f>
        <v>0</v>
      </c>
      <c r="AM6049" s="447"/>
      <c r="AN6049" s="447">
        <f>AN6050</f>
        <v>0</v>
      </c>
      <c r="AO6049" s="447"/>
      <c r="AP6049" s="447">
        <f>AP6050</f>
        <v>0</v>
      </c>
      <c r="AQ6049" s="447"/>
    </row>
    <row r="6050" spans="2:43" ht="18" hidden="1" customHeight="1" x14ac:dyDescent="0.2">
      <c r="B6050" s="4"/>
      <c r="C6050" s="117"/>
      <c r="D6050" s="117"/>
      <c r="E6050" s="117"/>
      <c r="F6050" s="48"/>
      <c r="G6050" s="11"/>
      <c r="H6050" s="117"/>
      <c r="I6050" s="124"/>
      <c r="J6050" s="124"/>
      <c r="K6050" s="144"/>
      <c r="L6050" s="11"/>
      <c r="M6050" s="143"/>
      <c r="N6050" s="42"/>
      <c r="O6050" s="128"/>
      <c r="P6050" s="130"/>
      <c r="Q6050" s="130"/>
      <c r="R6050" s="72" t="s">
        <v>3</v>
      </c>
      <c r="S6050" s="181"/>
      <c r="T6050" s="73" t="s">
        <v>204</v>
      </c>
      <c r="V6050" s="74">
        <v>0</v>
      </c>
      <c r="X6050" s="74">
        <v>0</v>
      </c>
      <c r="Z6050" s="74">
        <v>0</v>
      </c>
      <c r="AB6050" s="74">
        <v>0</v>
      </c>
      <c r="AD6050" s="74">
        <v>0</v>
      </c>
      <c r="AF6050" s="74">
        <v>0</v>
      </c>
      <c r="AH6050" s="74">
        <f t="shared" si="1260"/>
        <v>0</v>
      </c>
      <c r="AI6050" s="446"/>
      <c r="AJ6050" s="74">
        <v>0</v>
      </c>
      <c r="AK6050" s="8"/>
      <c r="AL6050" s="74">
        <v>0</v>
      </c>
      <c r="AM6050" s="74"/>
      <c r="AN6050" s="74">
        <v>0</v>
      </c>
      <c r="AO6050" s="74"/>
      <c r="AP6050" s="74">
        <v>0</v>
      </c>
      <c r="AQ6050" s="74"/>
    </row>
    <row r="6051" spans="2:43" ht="18" hidden="1" customHeight="1" x14ac:dyDescent="0.2">
      <c r="B6051" s="4"/>
      <c r="C6051" s="117"/>
      <c r="D6051" s="117"/>
      <c r="E6051" s="117"/>
      <c r="F6051" s="48"/>
      <c r="G6051" s="11"/>
      <c r="H6051" s="117"/>
      <c r="I6051" s="142"/>
      <c r="J6051" s="143"/>
      <c r="K6051" s="144"/>
      <c r="L6051" s="11"/>
      <c r="M6051" s="143"/>
      <c r="N6051" s="42"/>
      <c r="O6051" s="128"/>
      <c r="P6051" s="130"/>
      <c r="Q6051" s="131">
        <v>6</v>
      </c>
      <c r="R6051" s="68"/>
      <c r="S6051" s="35"/>
      <c r="T6051" s="69" t="s">
        <v>375</v>
      </c>
      <c r="U6051" s="92"/>
      <c r="V6051" s="70">
        <f>V6052</f>
        <v>0</v>
      </c>
      <c r="X6051" s="447">
        <f>X6052</f>
        <v>0</v>
      </c>
      <c r="Z6051" s="447">
        <f>Z6052</f>
        <v>0</v>
      </c>
      <c r="AB6051" s="447">
        <f>AB6052</f>
        <v>0</v>
      </c>
      <c r="AD6051" s="447" t="e">
        <f>#REF!</f>
        <v>#REF!</v>
      </c>
      <c r="AF6051" s="447">
        <f>AF6052</f>
        <v>0</v>
      </c>
      <c r="AH6051" s="447" t="e">
        <f t="shared" si="1260"/>
        <v>#REF!</v>
      </c>
      <c r="AI6051" s="8"/>
      <c r="AJ6051" s="447">
        <f>AJ6052</f>
        <v>0</v>
      </c>
      <c r="AK6051" s="71"/>
      <c r="AL6051" s="447">
        <f>AL6052</f>
        <v>0</v>
      </c>
      <c r="AM6051" s="447"/>
      <c r="AN6051" s="447">
        <f>AN6052</f>
        <v>0</v>
      </c>
      <c r="AO6051" s="447"/>
      <c r="AP6051" s="447">
        <f>AP6052</f>
        <v>0</v>
      </c>
      <c r="AQ6051" s="447"/>
    </row>
    <row r="6052" spans="2:43" ht="18" hidden="1" customHeight="1" x14ac:dyDescent="0.2">
      <c r="B6052" s="4"/>
      <c r="C6052" s="117"/>
      <c r="D6052" s="117"/>
      <c r="E6052" s="117"/>
      <c r="F6052" s="48"/>
      <c r="G6052" s="11"/>
      <c r="H6052" s="117"/>
      <c r="I6052" s="142"/>
      <c r="J6052" s="143"/>
      <c r="K6052" s="144"/>
      <c r="L6052" s="11"/>
      <c r="M6052" s="143"/>
      <c r="N6052" s="42"/>
      <c r="O6052" s="128"/>
      <c r="P6052" s="130"/>
      <c r="Q6052" s="130"/>
      <c r="R6052" s="72" t="s">
        <v>3</v>
      </c>
      <c r="S6052" s="181"/>
      <c r="T6052" s="73" t="s">
        <v>375</v>
      </c>
      <c r="V6052" s="74">
        <v>0</v>
      </c>
      <c r="X6052" s="74">
        <v>0</v>
      </c>
      <c r="Z6052" s="74">
        <v>0</v>
      </c>
      <c r="AB6052" s="74">
        <v>0</v>
      </c>
      <c r="AD6052" s="74">
        <v>0</v>
      </c>
      <c r="AF6052" s="74">
        <v>0</v>
      </c>
      <c r="AH6052" s="74">
        <f t="shared" si="1260"/>
        <v>0</v>
      </c>
      <c r="AI6052" s="446"/>
      <c r="AJ6052" s="74">
        <v>0</v>
      </c>
      <c r="AK6052" s="8"/>
      <c r="AL6052" s="74">
        <v>0</v>
      </c>
      <c r="AM6052" s="74"/>
      <c r="AN6052" s="74">
        <v>0</v>
      </c>
      <c r="AO6052" s="74"/>
      <c r="AP6052" s="74">
        <v>0</v>
      </c>
      <c r="AQ6052" s="74"/>
    </row>
    <row r="6053" spans="2:43" ht="18" customHeight="1" x14ac:dyDescent="0.2">
      <c r="B6053" s="4"/>
      <c r="C6053" s="117"/>
      <c r="D6053" s="117"/>
      <c r="E6053" s="117"/>
      <c r="F6053" s="48"/>
      <c r="G6053" s="11"/>
      <c r="H6053" s="117"/>
      <c r="I6053" s="142"/>
      <c r="J6053" s="143"/>
      <c r="K6053" s="144"/>
      <c r="L6053" s="11"/>
      <c r="M6053" s="143"/>
      <c r="N6053" s="42"/>
      <c r="O6053" s="128"/>
      <c r="P6053" s="130"/>
      <c r="Q6053" s="629">
        <v>5</v>
      </c>
      <c r="R6053" s="72"/>
      <c r="S6053" s="181"/>
      <c r="T6053" s="642" t="s">
        <v>204</v>
      </c>
      <c r="V6053" s="74"/>
      <c r="X6053" s="644">
        <f>X6054</f>
        <v>0</v>
      </c>
      <c r="Z6053" s="644">
        <f>Z6054</f>
        <v>250300</v>
      </c>
      <c r="AB6053" s="644">
        <f t="shared" ref="AB6053" si="1277">AB6054</f>
        <v>357000</v>
      </c>
      <c r="AC6053" s="643"/>
      <c r="AD6053" s="644">
        <f t="shared" ref="AD6053:AP6053" si="1278">AD6054</f>
        <v>45500</v>
      </c>
      <c r="AE6053" s="644">
        <f t="shared" si="1278"/>
        <v>0</v>
      </c>
      <c r="AF6053" s="644">
        <f t="shared" si="1278"/>
        <v>0</v>
      </c>
      <c r="AG6053" s="644">
        <f t="shared" si="1278"/>
        <v>0</v>
      </c>
      <c r="AH6053" s="644">
        <f t="shared" si="1260"/>
        <v>45500</v>
      </c>
      <c r="AI6053" s="8"/>
      <c r="AJ6053" s="644">
        <f t="shared" ref="AJ6053" si="1279">AJ6054</f>
        <v>121380</v>
      </c>
      <c r="AK6053" s="644">
        <f t="shared" si="1278"/>
        <v>0</v>
      </c>
      <c r="AL6053" s="644">
        <f t="shared" si="1278"/>
        <v>536650</v>
      </c>
      <c r="AM6053" s="644"/>
      <c r="AN6053" s="644">
        <f t="shared" si="1278"/>
        <v>580700</v>
      </c>
      <c r="AO6053" s="644"/>
      <c r="AP6053" s="644">
        <f t="shared" si="1278"/>
        <v>580700</v>
      </c>
      <c r="AQ6053" s="644"/>
    </row>
    <row r="6054" spans="2:43" ht="18" customHeight="1" x14ac:dyDescent="0.2">
      <c r="B6054" s="4"/>
      <c r="C6054" s="117"/>
      <c r="D6054" s="117"/>
      <c r="E6054" s="117"/>
      <c r="F6054" s="48"/>
      <c r="G6054" s="11"/>
      <c r="H6054" s="117"/>
      <c r="I6054" s="142"/>
      <c r="J6054" s="143"/>
      <c r="K6054" s="144"/>
      <c r="L6054" s="11"/>
      <c r="M6054" s="143"/>
      <c r="N6054" s="42"/>
      <c r="O6054" s="128"/>
      <c r="P6054" s="130"/>
      <c r="Q6054" s="130"/>
      <c r="R6054" s="72">
        <v>1</v>
      </c>
      <c r="S6054" s="181"/>
      <c r="T6054" s="73" t="s">
        <v>204</v>
      </c>
      <c r="V6054" s="74"/>
      <c r="X6054" s="74">
        <v>0</v>
      </c>
      <c r="Z6054" s="829">
        <v>250300</v>
      </c>
      <c r="AB6054" s="74">
        <v>357000</v>
      </c>
      <c r="AD6054" s="944">
        <v>45500</v>
      </c>
      <c r="AF6054" s="74">
        <v>0</v>
      </c>
      <c r="AH6054" s="74">
        <f t="shared" si="1260"/>
        <v>45500</v>
      </c>
      <c r="AI6054" s="644">
        <f t="shared" ref="AI6054" si="1280">AI6055</f>
        <v>0</v>
      </c>
      <c r="AJ6054" s="74">
        <f t="shared" ref="AJ6054" si="1281">CEILING(AB6054*34/100,10)</f>
        <v>121380</v>
      </c>
      <c r="AK6054" s="8"/>
      <c r="AL6054" s="74">
        <v>536650</v>
      </c>
      <c r="AM6054" s="74"/>
      <c r="AN6054" s="74">
        <v>580700</v>
      </c>
      <c r="AO6054" s="74"/>
      <c r="AP6054" s="74">
        <v>580700</v>
      </c>
      <c r="AQ6054" s="74"/>
    </row>
    <row r="6055" spans="2:43" ht="18" customHeight="1" x14ac:dyDescent="0.2">
      <c r="B6055" s="4"/>
      <c r="C6055" s="117"/>
      <c r="D6055" s="117"/>
      <c r="E6055" s="117"/>
      <c r="F6055" s="48"/>
      <c r="G6055" s="11"/>
      <c r="H6055" s="117"/>
      <c r="I6055" s="142"/>
      <c r="J6055" s="143"/>
      <c r="K6055" s="144"/>
      <c r="L6055" s="11"/>
      <c r="M6055" s="143"/>
      <c r="N6055" s="42"/>
      <c r="O6055" s="128"/>
      <c r="P6055" s="667">
        <v>4</v>
      </c>
      <c r="Q6055" s="130"/>
      <c r="R6055" s="72"/>
      <c r="S6055" s="181"/>
      <c r="T6055" s="65" t="s">
        <v>376</v>
      </c>
      <c r="V6055" s="74"/>
      <c r="X6055" s="672">
        <f>X6056</f>
        <v>0</v>
      </c>
      <c r="Z6055" s="672">
        <f>Z6056</f>
        <v>14200</v>
      </c>
      <c r="AB6055" s="672">
        <f>AB6056</f>
        <v>19900</v>
      </c>
      <c r="AD6055" s="672">
        <f t="shared" ref="AD6055:AP6056" si="1282">AD6056</f>
        <v>75600</v>
      </c>
      <c r="AE6055" s="672">
        <f t="shared" si="1282"/>
        <v>0</v>
      </c>
      <c r="AF6055" s="672">
        <f t="shared" si="1282"/>
        <v>0</v>
      </c>
      <c r="AG6055" s="672">
        <f t="shared" si="1282"/>
        <v>0</v>
      </c>
      <c r="AH6055" s="672">
        <f t="shared" si="1260"/>
        <v>75600</v>
      </c>
      <c r="AI6055" s="8"/>
      <c r="AJ6055" s="672">
        <f t="shared" ref="AJ6055:AJ6056" si="1283">AJ6056</f>
        <v>6770</v>
      </c>
      <c r="AK6055" s="672">
        <f t="shared" si="1282"/>
        <v>0</v>
      </c>
      <c r="AL6055" s="672">
        <f t="shared" si="1282"/>
        <v>57350</v>
      </c>
      <c r="AM6055" s="672"/>
      <c r="AN6055" s="672">
        <f t="shared" si="1282"/>
        <v>62150</v>
      </c>
      <c r="AO6055" s="672"/>
      <c r="AP6055" s="672">
        <f t="shared" si="1282"/>
        <v>62150</v>
      </c>
      <c r="AQ6055" s="672"/>
    </row>
    <row r="6056" spans="2:43" ht="18" customHeight="1" x14ac:dyDescent="0.2">
      <c r="B6056" s="4"/>
      <c r="C6056" s="117"/>
      <c r="D6056" s="117"/>
      <c r="E6056" s="117"/>
      <c r="F6056" s="48"/>
      <c r="G6056" s="11"/>
      <c r="H6056" s="117"/>
      <c r="I6056" s="142"/>
      <c r="J6056" s="143"/>
      <c r="K6056" s="144"/>
      <c r="L6056" s="11"/>
      <c r="M6056" s="143"/>
      <c r="N6056" s="42"/>
      <c r="O6056" s="128"/>
      <c r="P6056" s="130"/>
      <c r="Q6056" s="629">
        <v>1</v>
      </c>
      <c r="R6056" s="72"/>
      <c r="S6056" s="181"/>
      <c r="T6056" s="69" t="s">
        <v>76</v>
      </c>
      <c r="V6056" s="74"/>
      <c r="X6056" s="644">
        <f>X6057</f>
        <v>0</v>
      </c>
      <c r="Z6056" s="644">
        <f>Z6057</f>
        <v>14200</v>
      </c>
      <c r="AB6056" s="644">
        <f>AB6057</f>
        <v>19900</v>
      </c>
      <c r="AD6056" s="644">
        <f t="shared" si="1282"/>
        <v>75600</v>
      </c>
      <c r="AE6056" s="644">
        <f t="shared" si="1282"/>
        <v>0</v>
      </c>
      <c r="AF6056" s="644">
        <f t="shared" si="1282"/>
        <v>0</v>
      </c>
      <c r="AG6056" s="644">
        <f t="shared" si="1282"/>
        <v>0</v>
      </c>
      <c r="AH6056" s="644">
        <f t="shared" si="1260"/>
        <v>75600</v>
      </c>
      <c r="AI6056" s="672">
        <f t="shared" ref="AI6056:AI6057" si="1284">AI6057</f>
        <v>0</v>
      </c>
      <c r="AJ6056" s="644">
        <f t="shared" si="1283"/>
        <v>6770</v>
      </c>
      <c r="AK6056" s="644">
        <f t="shared" si="1282"/>
        <v>0</v>
      </c>
      <c r="AL6056" s="644">
        <f t="shared" si="1282"/>
        <v>57350</v>
      </c>
      <c r="AM6056" s="644"/>
      <c r="AN6056" s="644">
        <f t="shared" si="1282"/>
        <v>62150</v>
      </c>
      <c r="AO6056" s="644"/>
      <c r="AP6056" s="644">
        <f t="shared" si="1282"/>
        <v>62150</v>
      </c>
      <c r="AQ6056" s="644"/>
    </row>
    <row r="6057" spans="2:43" ht="18" customHeight="1" x14ac:dyDescent="0.2">
      <c r="B6057" s="4"/>
      <c r="C6057" s="117"/>
      <c r="D6057" s="117"/>
      <c r="E6057" s="117"/>
      <c r="F6057" s="48"/>
      <c r="G6057" s="11"/>
      <c r="H6057" s="117"/>
      <c r="I6057" s="142"/>
      <c r="J6057" s="143"/>
      <c r="K6057" s="144"/>
      <c r="L6057" s="11"/>
      <c r="M6057" s="143"/>
      <c r="N6057" s="42"/>
      <c r="O6057" s="128"/>
      <c r="P6057" s="130"/>
      <c r="Q6057" s="130"/>
      <c r="R6057" s="72">
        <v>90</v>
      </c>
      <c r="S6057" s="181"/>
      <c r="T6057" s="73" t="s">
        <v>500</v>
      </c>
      <c r="V6057" s="74"/>
      <c r="X6057" s="74">
        <v>0</v>
      </c>
      <c r="Z6057" s="829">
        <v>14200</v>
      </c>
      <c r="AB6057" s="74">
        <v>19900</v>
      </c>
      <c r="AD6057" s="944">
        <v>75600</v>
      </c>
      <c r="AF6057" s="74">
        <v>0</v>
      </c>
      <c r="AH6057" s="74">
        <f t="shared" si="1260"/>
        <v>75600</v>
      </c>
      <c r="AI6057" s="644">
        <f t="shared" si="1284"/>
        <v>0</v>
      </c>
      <c r="AJ6057" s="74">
        <f t="shared" ref="AJ6057" si="1285">CEILING(AB6057*34/100,10)</f>
        <v>6770</v>
      </c>
      <c r="AK6057" s="8"/>
      <c r="AL6057" s="74">
        <v>57350</v>
      </c>
      <c r="AM6057" s="74"/>
      <c r="AN6057" s="74">
        <v>62150</v>
      </c>
      <c r="AO6057" s="74"/>
      <c r="AP6057" s="74">
        <v>62150</v>
      </c>
      <c r="AQ6057" s="74"/>
    </row>
    <row r="6058" spans="2:43" ht="18" customHeight="1" x14ac:dyDescent="0.2">
      <c r="B6058" s="4"/>
      <c r="C6058" s="117"/>
      <c r="D6058" s="117"/>
      <c r="E6058" s="117"/>
      <c r="F6058" s="48"/>
      <c r="G6058" s="11"/>
      <c r="H6058" s="117"/>
      <c r="I6058" s="124"/>
      <c r="J6058" s="124"/>
      <c r="K6058" s="144"/>
      <c r="L6058" s="11"/>
      <c r="M6058" s="143"/>
      <c r="N6058" s="42"/>
      <c r="O6058" s="127" t="s">
        <v>0</v>
      </c>
      <c r="P6058" s="123"/>
      <c r="Q6058" s="123"/>
      <c r="R6058" s="49"/>
      <c r="S6058" s="18"/>
      <c r="T6058" s="50" t="s">
        <v>60</v>
      </c>
      <c r="U6058" s="76"/>
      <c r="V6058" s="51">
        <f>V6059</f>
        <v>24000</v>
      </c>
      <c r="X6058" s="51">
        <f>X6059+X6064</f>
        <v>19600</v>
      </c>
      <c r="Z6058" s="51">
        <f>Z6059+Z6064</f>
        <v>73900</v>
      </c>
      <c r="AB6058" s="51">
        <f>AB6059+AB6064</f>
        <v>153300</v>
      </c>
      <c r="AD6058" s="51">
        <f>AD6059+AD6064</f>
        <v>179300</v>
      </c>
      <c r="AF6058" s="51">
        <f>AF6059+AF6064</f>
        <v>0</v>
      </c>
      <c r="AH6058" s="51">
        <f t="shared" si="1260"/>
        <v>179300</v>
      </c>
      <c r="AI6058" s="8"/>
      <c r="AJ6058" s="51">
        <f>AJ6059+AJ6064</f>
        <v>52140</v>
      </c>
      <c r="AK6058" s="5"/>
      <c r="AL6058" s="51">
        <f>AL6059+AL6064</f>
        <v>283600</v>
      </c>
      <c r="AM6058" s="51"/>
      <c r="AN6058" s="51">
        <f>AN6059+AN6064</f>
        <v>306900</v>
      </c>
      <c r="AO6058" s="51"/>
      <c r="AP6058" s="51">
        <f>AP6059+AP6064</f>
        <v>306900</v>
      </c>
      <c r="AQ6058" s="51"/>
    </row>
    <row r="6059" spans="2:43" ht="18" customHeight="1" x14ac:dyDescent="0.2">
      <c r="B6059" s="4"/>
      <c r="C6059" s="117"/>
      <c r="D6059" s="117"/>
      <c r="E6059" s="117"/>
      <c r="F6059" s="48"/>
      <c r="G6059" s="11"/>
      <c r="H6059" s="117"/>
      <c r="I6059" s="124"/>
      <c r="J6059" s="124"/>
      <c r="K6059" s="144"/>
      <c r="L6059" s="11"/>
      <c r="M6059" s="143"/>
      <c r="N6059" s="42"/>
      <c r="O6059" s="128"/>
      <c r="P6059" s="129">
        <v>1</v>
      </c>
      <c r="Q6059" s="129"/>
      <c r="R6059" s="64"/>
      <c r="S6059" s="234"/>
      <c r="T6059" s="65" t="s">
        <v>8</v>
      </c>
      <c r="U6059" s="155"/>
      <c r="V6059" s="66">
        <f>V6060</f>
        <v>24000</v>
      </c>
      <c r="X6059" s="66">
        <f>X6060</f>
        <v>19600</v>
      </c>
      <c r="Z6059" s="66">
        <f>Z6060</f>
        <v>70900</v>
      </c>
      <c r="AB6059" s="66">
        <f>AB6060</f>
        <v>149500</v>
      </c>
      <c r="AD6059" s="66">
        <f>AD6060</f>
        <v>164600</v>
      </c>
      <c r="AF6059" s="66">
        <f>AF6060</f>
        <v>0</v>
      </c>
      <c r="AH6059" s="66">
        <f t="shared" si="1260"/>
        <v>164600</v>
      </c>
      <c r="AI6059" s="5"/>
      <c r="AJ6059" s="66">
        <f>AJ6060</f>
        <v>50840</v>
      </c>
      <c r="AK6059" s="67"/>
      <c r="AL6059" s="66">
        <f>AL6060</f>
        <v>278500</v>
      </c>
      <c r="AM6059" s="66"/>
      <c r="AN6059" s="66">
        <f>AN6060</f>
        <v>301350</v>
      </c>
      <c r="AO6059" s="66"/>
      <c r="AP6059" s="66">
        <f>AP6060</f>
        <v>301350</v>
      </c>
      <c r="AQ6059" s="66"/>
    </row>
    <row r="6060" spans="2:43" ht="18" customHeight="1" x14ac:dyDescent="0.2">
      <c r="B6060" s="4"/>
      <c r="C6060" s="117"/>
      <c r="D6060" s="117"/>
      <c r="E6060" s="117"/>
      <c r="F6060" s="48"/>
      <c r="G6060" s="11"/>
      <c r="H6060" s="117"/>
      <c r="I6060" s="124"/>
      <c r="J6060" s="124"/>
      <c r="K6060" s="144"/>
      <c r="L6060" s="11"/>
      <c r="M6060" s="143"/>
      <c r="N6060" s="42"/>
      <c r="O6060" s="128"/>
      <c r="P6060" s="130"/>
      <c r="Q6060" s="131">
        <v>6</v>
      </c>
      <c r="R6060" s="72"/>
      <c r="S6060" s="181"/>
      <c r="T6060" s="69" t="s">
        <v>62</v>
      </c>
      <c r="U6060" s="92"/>
      <c r="V6060" s="70">
        <f>SUM(V6061:V6063)</f>
        <v>24000</v>
      </c>
      <c r="X6060" s="447">
        <f>SUM(X6061:X6063)</f>
        <v>19600</v>
      </c>
      <c r="Z6060" s="447">
        <f>SUM(Z6061:Z6063)</f>
        <v>70900</v>
      </c>
      <c r="AB6060" s="447">
        <f>SUM(AB6061:AB6063)</f>
        <v>149500</v>
      </c>
      <c r="AD6060" s="447">
        <f>SUM(AD6061:AD6063)</f>
        <v>164600</v>
      </c>
      <c r="AF6060" s="447">
        <f>SUM(AF6061:AF6063)</f>
        <v>0</v>
      </c>
      <c r="AH6060" s="447">
        <f t="shared" si="1260"/>
        <v>164600</v>
      </c>
      <c r="AI6060" s="67"/>
      <c r="AJ6060" s="447">
        <f>SUM(AJ6061:AJ6063)</f>
        <v>50840</v>
      </c>
      <c r="AK6060" s="71"/>
      <c r="AL6060" s="447">
        <f>SUM(AL6061:AL6063)</f>
        <v>278500</v>
      </c>
      <c r="AM6060" s="447"/>
      <c r="AN6060" s="447">
        <f>SUM(AN6061:AN6063)</f>
        <v>301350</v>
      </c>
      <c r="AO6060" s="447"/>
      <c r="AP6060" s="447">
        <f>SUM(AP6061:AP6063)</f>
        <v>301350</v>
      </c>
      <c r="AQ6060" s="447"/>
    </row>
    <row r="6061" spans="2:43" ht="18" customHeight="1" x14ac:dyDescent="0.2">
      <c r="B6061" s="4"/>
      <c r="C6061" s="117"/>
      <c r="D6061" s="117"/>
      <c r="E6061" s="117"/>
      <c r="F6061" s="48"/>
      <c r="G6061" s="11"/>
      <c r="H6061" s="117"/>
      <c r="I6061" s="124"/>
      <c r="J6061" s="124"/>
      <c r="K6061" s="144"/>
      <c r="L6061" s="11"/>
      <c r="M6061" s="143"/>
      <c r="N6061" s="42"/>
      <c r="O6061" s="128"/>
      <c r="P6061" s="130"/>
      <c r="Q6061" s="131"/>
      <c r="R6061" s="72">
        <v>1</v>
      </c>
      <c r="S6061" s="181"/>
      <c r="T6061" s="73" t="s">
        <v>430</v>
      </c>
      <c r="V6061" s="74">
        <v>15000</v>
      </c>
      <c r="X6061" s="74">
        <v>12000</v>
      </c>
      <c r="Z6061" s="829">
        <v>43000</v>
      </c>
      <c r="AB6061" s="74">
        <v>91300</v>
      </c>
      <c r="AD6061" s="944">
        <v>102100</v>
      </c>
      <c r="AF6061" s="74">
        <v>0</v>
      </c>
      <c r="AH6061" s="74">
        <f t="shared" si="1260"/>
        <v>102100</v>
      </c>
      <c r="AI6061" s="446"/>
      <c r="AJ6061" s="74">
        <f t="shared" ref="AJ6061:AJ6062" si="1286">CEILING(AB6061*34/100,10)</f>
        <v>31050</v>
      </c>
      <c r="AK6061" s="8"/>
      <c r="AL6061" s="74">
        <v>170300</v>
      </c>
      <c r="AM6061" s="74"/>
      <c r="AN6061" s="74">
        <v>184300</v>
      </c>
      <c r="AO6061" s="74"/>
      <c r="AP6061" s="74">
        <v>184300</v>
      </c>
      <c r="AQ6061" s="74"/>
    </row>
    <row r="6062" spans="2:43" ht="18" customHeight="1" x14ac:dyDescent="0.2">
      <c r="B6062" s="4"/>
      <c r="C6062" s="117"/>
      <c r="D6062" s="117"/>
      <c r="E6062" s="117"/>
      <c r="F6062" s="48"/>
      <c r="G6062" s="11"/>
      <c r="H6062" s="117"/>
      <c r="I6062" s="124"/>
      <c r="J6062" s="124"/>
      <c r="K6062" s="144"/>
      <c r="L6062" s="11"/>
      <c r="M6062" s="143"/>
      <c r="N6062" s="42"/>
      <c r="O6062" s="128"/>
      <c r="P6062" s="130"/>
      <c r="Q6062" s="131"/>
      <c r="R6062" s="72">
        <v>2</v>
      </c>
      <c r="S6062" s="181"/>
      <c r="T6062" s="73" t="s">
        <v>386</v>
      </c>
      <c r="V6062" s="74">
        <v>9000</v>
      </c>
      <c r="X6062" s="74">
        <v>7600</v>
      </c>
      <c r="Z6062" s="829">
        <v>27900</v>
      </c>
      <c r="AB6062" s="74">
        <v>58200</v>
      </c>
      <c r="AD6062" s="944">
        <v>62500</v>
      </c>
      <c r="AF6062" s="74">
        <v>0</v>
      </c>
      <c r="AH6062" s="74">
        <f t="shared" si="1260"/>
        <v>62500</v>
      </c>
      <c r="AI6062" s="8"/>
      <c r="AJ6062" s="74">
        <f t="shared" si="1286"/>
        <v>19790</v>
      </c>
      <c r="AK6062" s="8"/>
      <c r="AL6062" s="74">
        <v>108200</v>
      </c>
      <c r="AM6062" s="74"/>
      <c r="AN6062" s="74">
        <v>117050</v>
      </c>
      <c r="AO6062" s="74"/>
      <c r="AP6062" s="74">
        <v>117050</v>
      </c>
      <c r="AQ6062" s="74"/>
    </row>
    <row r="6063" spans="2:43" ht="18" hidden="1" customHeight="1" x14ac:dyDescent="0.2">
      <c r="B6063" s="4"/>
      <c r="C6063" s="117"/>
      <c r="D6063" s="117"/>
      <c r="E6063" s="117"/>
      <c r="F6063" s="48"/>
      <c r="G6063" s="11"/>
      <c r="H6063" s="117"/>
      <c r="I6063" s="124"/>
      <c r="J6063" s="124"/>
      <c r="K6063" s="144"/>
      <c r="L6063" s="11"/>
      <c r="M6063" s="143"/>
      <c r="N6063" s="42"/>
      <c r="O6063" s="128"/>
      <c r="P6063" s="130"/>
      <c r="Q6063" s="131"/>
      <c r="R6063" s="72">
        <v>8</v>
      </c>
      <c r="S6063" s="181"/>
      <c r="T6063" s="73" t="s">
        <v>463</v>
      </c>
      <c r="V6063" s="74">
        <v>0</v>
      </c>
      <c r="X6063" s="74">
        <v>0</v>
      </c>
      <c r="Z6063" s="74">
        <v>0</v>
      </c>
      <c r="AB6063" s="74">
        <v>0</v>
      </c>
      <c r="AD6063" s="74">
        <v>0</v>
      </c>
      <c r="AF6063" s="74">
        <v>0</v>
      </c>
      <c r="AH6063" s="74">
        <f t="shared" si="1260"/>
        <v>0</v>
      </c>
      <c r="AI6063" s="8"/>
      <c r="AJ6063" s="74">
        <v>0</v>
      </c>
      <c r="AK6063" s="8"/>
      <c r="AL6063" s="74">
        <v>0</v>
      </c>
      <c r="AM6063" s="74"/>
      <c r="AN6063" s="74">
        <v>0</v>
      </c>
      <c r="AO6063" s="74"/>
      <c r="AP6063" s="74">
        <v>0</v>
      </c>
      <c r="AQ6063" s="74"/>
    </row>
    <row r="6064" spans="2:43" ht="18" customHeight="1" x14ac:dyDescent="0.2">
      <c r="B6064" s="4"/>
      <c r="C6064" s="117"/>
      <c r="D6064" s="117"/>
      <c r="E6064" s="117"/>
      <c r="F6064" s="48"/>
      <c r="G6064" s="11"/>
      <c r="H6064" s="117"/>
      <c r="I6064" s="124"/>
      <c r="J6064" s="124"/>
      <c r="K6064" s="144"/>
      <c r="L6064" s="11"/>
      <c r="M6064" s="143"/>
      <c r="N6064" s="42"/>
      <c r="O6064" s="128"/>
      <c r="P6064" s="129">
        <v>4</v>
      </c>
      <c r="Q6064" s="129"/>
      <c r="R6064" s="64"/>
      <c r="S6064" s="234"/>
      <c r="T6064" s="65" t="s">
        <v>376</v>
      </c>
      <c r="U6064" s="155"/>
      <c r="V6064" s="66">
        <f>V6065</f>
        <v>69000</v>
      </c>
      <c r="X6064" s="66">
        <f>X6065</f>
        <v>0</v>
      </c>
      <c r="Z6064" s="66">
        <f>Z6065</f>
        <v>3000</v>
      </c>
      <c r="AB6064" s="66">
        <f>AB6065</f>
        <v>3800</v>
      </c>
      <c r="AD6064" s="66">
        <f>AD6065</f>
        <v>14700</v>
      </c>
      <c r="AF6064" s="66">
        <f>AF6065</f>
        <v>0</v>
      </c>
      <c r="AH6064" s="66">
        <f t="shared" si="1260"/>
        <v>14700</v>
      </c>
      <c r="AI6064" s="8"/>
      <c r="AJ6064" s="66">
        <f>AJ6065</f>
        <v>1300</v>
      </c>
      <c r="AK6064" s="67"/>
      <c r="AL6064" s="66">
        <f>AL6065</f>
        <v>5100</v>
      </c>
      <c r="AM6064" s="66"/>
      <c r="AN6064" s="66">
        <f>AN6065</f>
        <v>5550</v>
      </c>
      <c r="AO6064" s="66"/>
      <c r="AP6064" s="66">
        <f>AP6065</f>
        <v>5550</v>
      </c>
      <c r="AQ6064" s="66"/>
    </row>
    <row r="6065" spans="2:43" ht="18" customHeight="1" x14ac:dyDescent="0.2">
      <c r="B6065" s="4"/>
      <c r="C6065" s="117"/>
      <c r="D6065" s="117"/>
      <c r="E6065" s="117"/>
      <c r="F6065" s="48"/>
      <c r="G6065" s="11"/>
      <c r="H6065" s="117"/>
      <c r="I6065" s="124"/>
      <c r="J6065" s="124"/>
      <c r="K6065" s="144"/>
      <c r="L6065" s="11"/>
      <c r="M6065" s="143"/>
      <c r="N6065" s="42"/>
      <c r="O6065" s="128"/>
      <c r="P6065" s="130"/>
      <c r="Q6065" s="131">
        <v>6</v>
      </c>
      <c r="R6065" s="72"/>
      <c r="S6065" s="181"/>
      <c r="T6065" s="69" t="s">
        <v>62</v>
      </c>
      <c r="U6065" s="92"/>
      <c r="V6065" s="70">
        <f>SUM(V6066:V6068)</f>
        <v>69000</v>
      </c>
      <c r="X6065" s="447">
        <f>SUM(X6066:X6067)</f>
        <v>0</v>
      </c>
      <c r="Z6065" s="447">
        <f>SUM(Z6066:Z6067)</f>
        <v>3000</v>
      </c>
      <c r="AB6065" s="447">
        <f>SUM(AB6066:AB6067)</f>
        <v>3800</v>
      </c>
      <c r="AD6065" s="447">
        <f>SUM(AD6066:AD6067)</f>
        <v>14700</v>
      </c>
      <c r="AF6065" s="447">
        <f>SUM(AF6066:AF6067)</f>
        <v>0</v>
      </c>
      <c r="AH6065" s="447">
        <f t="shared" si="1260"/>
        <v>14700</v>
      </c>
      <c r="AI6065" s="67"/>
      <c r="AJ6065" s="447">
        <f>SUM(AJ6066:AJ6067)</f>
        <v>1300</v>
      </c>
      <c r="AK6065" s="71"/>
      <c r="AL6065" s="447">
        <f>SUM(AL6066:AL6067)</f>
        <v>5100</v>
      </c>
      <c r="AM6065" s="447"/>
      <c r="AN6065" s="447">
        <f>SUM(AN6066:AN6067)</f>
        <v>5550</v>
      </c>
      <c r="AO6065" s="447"/>
      <c r="AP6065" s="447">
        <f>SUM(AP6066:AP6067)</f>
        <v>5550</v>
      </c>
      <c r="AQ6065" s="447"/>
    </row>
    <row r="6066" spans="2:43" ht="18" customHeight="1" x14ac:dyDescent="0.2">
      <c r="B6066" s="4"/>
      <c r="C6066" s="117"/>
      <c r="D6066" s="117"/>
      <c r="E6066" s="117"/>
      <c r="F6066" s="48"/>
      <c r="G6066" s="11"/>
      <c r="H6066" s="117"/>
      <c r="I6066" s="124"/>
      <c r="J6066" s="124"/>
      <c r="K6066" s="144"/>
      <c r="L6066" s="11"/>
      <c r="M6066" s="143"/>
      <c r="N6066" s="42"/>
      <c r="O6066" s="128"/>
      <c r="P6066" s="130"/>
      <c r="Q6066" s="131"/>
      <c r="R6066" s="72">
        <v>1</v>
      </c>
      <c r="S6066" s="181"/>
      <c r="T6066" s="73" t="s">
        <v>433</v>
      </c>
      <c r="V6066" s="74">
        <v>35000</v>
      </c>
      <c r="X6066" s="74">
        <v>0</v>
      </c>
      <c r="Z6066" s="829">
        <v>2800</v>
      </c>
      <c r="AB6066" s="74">
        <v>3400</v>
      </c>
      <c r="AD6066" s="944">
        <v>9000</v>
      </c>
      <c r="AF6066" s="74">
        <v>0</v>
      </c>
      <c r="AH6066" s="74">
        <f t="shared" si="1260"/>
        <v>9000</v>
      </c>
      <c r="AI6066" s="446"/>
      <c r="AJ6066" s="74">
        <f t="shared" ref="AJ6066:AJ6067" si="1287">CEILING(AB6066*34/100,10)</f>
        <v>1160</v>
      </c>
      <c r="AK6066" s="8"/>
      <c r="AL6066" s="74">
        <v>4550</v>
      </c>
      <c r="AM6066" s="74"/>
      <c r="AN6066" s="74">
        <v>5000</v>
      </c>
      <c r="AO6066" s="74"/>
      <c r="AP6066" s="74">
        <v>5000</v>
      </c>
      <c r="AQ6066" s="74"/>
    </row>
    <row r="6067" spans="2:43" ht="18" customHeight="1" x14ac:dyDescent="0.2">
      <c r="B6067" s="4"/>
      <c r="C6067" s="117"/>
      <c r="D6067" s="117"/>
      <c r="E6067" s="117"/>
      <c r="F6067" s="48"/>
      <c r="G6067" s="11"/>
      <c r="H6067" s="117"/>
      <c r="I6067" s="124"/>
      <c r="J6067" s="124"/>
      <c r="K6067" s="144"/>
      <c r="L6067" s="11"/>
      <c r="M6067" s="143"/>
      <c r="N6067" s="42"/>
      <c r="O6067" s="128"/>
      <c r="P6067" s="130"/>
      <c r="Q6067" s="131"/>
      <c r="R6067" s="72">
        <v>2</v>
      </c>
      <c r="S6067" s="181"/>
      <c r="T6067" s="73" t="s">
        <v>434</v>
      </c>
      <c r="V6067" s="74">
        <v>22000</v>
      </c>
      <c r="X6067" s="74">
        <v>0</v>
      </c>
      <c r="Z6067" s="829">
        <v>200</v>
      </c>
      <c r="AB6067" s="74">
        <v>400</v>
      </c>
      <c r="AD6067" s="944">
        <v>5700</v>
      </c>
      <c r="AF6067" s="74">
        <v>0</v>
      </c>
      <c r="AH6067" s="74">
        <f t="shared" si="1260"/>
        <v>5700</v>
      </c>
      <c r="AI6067" s="8"/>
      <c r="AJ6067" s="74">
        <f t="shared" si="1287"/>
        <v>140</v>
      </c>
      <c r="AK6067" s="8"/>
      <c r="AL6067" s="74">
        <v>550</v>
      </c>
      <c r="AM6067" s="74"/>
      <c r="AN6067" s="74">
        <v>550</v>
      </c>
      <c r="AO6067" s="74"/>
      <c r="AP6067" s="74">
        <v>550</v>
      </c>
      <c r="AQ6067" s="74"/>
    </row>
    <row r="6068" spans="2:43" ht="18" customHeight="1" x14ac:dyDescent="0.2">
      <c r="B6068" s="4"/>
      <c r="C6068" s="117"/>
      <c r="D6068" s="117"/>
      <c r="E6068" s="117"/>
      <c r="F6068" s="48"/>
      <c r="G6068" s="11"/>
      <c r="H6068" s="117"/>
      <c r="I6068" s="124"/>
      <c r="J6068" s="124"/>
      <c r="K6068" s="144"/>
      <c r="L6068" s="11"/>
      <c r="M6068" s="143"/>
      <c r="N6068" s="42"/>
      <c r="O6068" s="127" t="s">
        <v>18</v>
      </c>
      <c r="P6068" s="123"/>
      <c r="Q6068" s="123"/>
      <c r="R6068" s="49"/>
      <c r="S6068" s="18"/>
      <c r="T6068" s="50" t="s">
        <v>190</v>
      </c>
      <c r="U6068" s="76"/>
      <c r="V6068" s="51">
        <f>V6069+V6083+V6092+V6095+V6101</f>
        <v>12000</v>
      </c>
      <c r="X6068" s="51">
        <f>X6069+X6083+X6092+X6095+X6101</f>
        <v>12000</v>
      </c>
      <c r="Z6068" s="51">
        <f>Z6069+Z6083+Z6092+Z6095+Z6101</f>
        <v>22460</v>
      </c>
      <c r="AB6068" s="51">
        <f>AB6069+AB6083+AB6092+AB6095+AB6101</f>
        <v>31700</v>
      </c>
      <c r="AD6068" s="51" t="e">
        <f>AD6069+AD6083+AD6092+AD6095+AD6101</f>
        <v>#REF!</v>
      </c>
      <c r="AF6068" s="51">
        <f>AF6069+AF6083+AF6092+AF6095+AF6101</f>
        <v>23000</v>
      </c>
      <c r="AH6068" s="51" t="e">
        <f t="shared" si="1260"/>
        <v>#REF!</v>
      </c>
      <c r="AI6068" s="8"/>
      <c r="AJ6068" s="51">
        <f>AJ6069+AJ6083+AJ6092+AJ6095+AJ6101</f>
        <v>8280</v>
      </c>
      <c r="AK6068" s="5"/>
      <c r="AL6068" s="51">
        <f>AL6069+AL6083+AL6092+AL6095+AL6101</f>
        <v>31310</v>
      </c>
      <c r="AM6068" s="51"/>
      <c r="AN6068" s="51">
        <f>AN6069+AN6083+AN6092+AN6095+AN6101</f>
        <v>34400</v>
      </c>
      <c r="AO6068" s="51"/>
      <c r="AP6068" s="51">
        <f>AP6069+AP6083+AP6092+AP6095+AP6101</f>
        <v>34400</v>
      </c>
      <c r="AQ6068" s="51"/>
    </row>
    <row r="6069" spans="2:43" ht="18" customHeight="1" x14ac:dyDescent="0.2">
      <c r="B6069" s="4"/>
      <c r="C6069" s="117"/>
      <c r="D6069" s="117"/>
      <c r="E6069" s="117"/>
      <c r="F6069" s="48"/>
      <c r="G6069" s="11"/>
      <c r="H6069" s="117"/>
      <c r="I6069" s="124"/>
      <c r="J6069" s="124"/>
      <c r="K6069" s="144"/>
      <c r="L6069" s="11"/>
      <c r="M6069" s="143"/>
      <c r="N6069" s="42"/>
      <c r="O6069" s="128"/>
      <c r="P6069" s="129">
        <v>2</v>
      </c>
      <c r="Q6069" s="129"/>
      <c r="R6069" s="64"/>
      <c r="S6069" s="234"/>
      <c r="T6069" s="65" t="s">
        <v>195</v>
      </c>
      <c r="U6069" s="155"/>
      <c r="V6069" s="66">
        <f>V6070+V6073+V6076+V6079+V6081</f>
        <v>1500</v>
      </c>
      <c r="X6069" s="66">
        <f>X6070+X6073+X6076+X6079+X6081</f>
        <v>1500</v>
      </c>
      <c r="Z6069" s="66">
        <f>Z6070+Z6073+Z6076+Z6079+Z6081</f>
        <v>6890</v>
      </c>
      <c r="AB6069" s="66">
        <f>AB6070+AB6073+AB6076+AB6079+AB6081</f>
        <v>5400</v>
      </c>
      <c r="AD6069" s="66" t="e">
        <f>AD6070+AD6073+AD6076+AD6079+AD6081</f>
        <v>#REF!</v>
      </c>
      <c r="AF6069" s="66">
        <f>AF6070+AF6073+AF6076+AF6079+AF6081</f>
        <v>0</v>
      </c>
      <c r="AH6069" s="66" t="e">
        <f t="shared" si="1260"/>
        <v>#REF!</v>
      </c>
      <c r="AI6069" s="5"/>
      <c r="AJ6069" s="66">
        <f>AJ6070+AJ6073+AJ6076+AJ6079+AJ6081</f>
        <v>1360</v>
      </c>
      <c r="AK6069" s="67"/>
      <c r="AL6069" s="66">
        <f>AL6070+AL6073+AL6076+AL6079+AL6081</f>
        <v>6500</v>
      </c>
      <c r="AM6069" s="66"/>
      <c r="AN6069" s="66">
        <f>AN6070+AN6073+AN6076+AN6079+AN6081</f>
        <v>7500</v>
      </c>
      <c r="AO6069" s="66"/>
      <c r="AP6069" s="66">
        <f>AP6070+AP6073+AP6076+AP6079+AP6081</f>
        <v>7500</v>
      </c>
      <c r="AQ6069" s="66"/>
    </row>
    <row r="6070" spans="2:43" ht="18" customHeight="1" x14ac:dyDescent="0.2">
      <c r="B6070" s="4"/>
      <c r="C6070" s="117"/>
      <c r="D6070" s="117"/>
      <c r="E6070" s="117"/>
      <c r="F6070" s="48"/>
      <c r="G6070" s="11"/>
      <c r="H6070" s="117"/>
      <c r="I6070" s="124"/>
      <c r="J6070" s="124"/>
      <c r="K6070" s="144"/>
      <c r="L6070" s="11"/>
      <c r="M6070" s="143"/>
      <c r="N6070" s="42"/>
      <c r="O6070" s="128"/>
      <c r="P6070" s="130"/>
      <c r="Q6070" s="131">
        <v>1</v>
      </c>
      <c r="R6070" s="68"/>
      <c r="S6070" s="35"/>
      <c r="T6070" s="69" t="s">
        <v>47</v>
      </c>
      <c r="U6070" s="92"/>
      <c r="V6070" s="70">
        <f>V6071</f>
        <v>1000</v>
      </c>
      <c r="X6070" s="447">
        <f>X6071</f>
        <v>1000</v>
      </c>
      <c r="Z6070" s="447">
        <f>Z6071+Z6072</f>
        <v>5250</v>
      </c>
      <c r="AB6070" s="447">
        <f>AB6071+AB6072</f>
        <v>4100</v>
      </c>
      <c r="AD6070" s="447">
        <f t="shared" ref="AD6070:AL6070" si="1288">AD6071+AD6072</f>
        <v>4900</v>
      </c>
      <c r="AE6070" s="447">
        <f t="shared" si="1288"/>
        <v>0</v>
      </c>
      <c r="AF6070" s="447">
        <f t="shared" si="1288"/>
        <v>0</v>
      </c>
      <c r="AG6070" s="447">
        <f t="shared" si="1288"/>
        <v>0</v>
      </c>
      <c r="AH6070" s="447">
        <f t="shared" si="1260"/>
        <v>4900</v>
      </c>
      <c r="AI6070" s="67"/>
      <c r="AJ6070" s="447">
        <f t="shared" ref="AJ6070" si="1289">AJ6071+AJ6072</f>
        <v>1030</v>
      </c>
      <c r="AK6070" s="447">
        <f t="shared" ref="AK6070" si="1290">AK6071+AK6072</f>
        <v>0</v>
      </c>
      <c r="AL6070" s="447">
        <f t="shared" si="1288"/>
        <v>5000</v>
      </c>
      <c r="AM6070" s="447"/>
      <c r="AN6070" s="447">
        <f t="shared" ref="AN6070:AP6070" si="1291">AN6071+AN6072</f>
        <v>5500</v>
      </c>
      <c r="AO6070" s="447"/>
      <c r="AP6070" s="447">
        <f t="shared" si="1291"/>
        <v>5500</v>
      </c>
      <c r="AQ6070" s="447"/>
    </row>
    <row r="6071" spans="2:43" ht="18" customHeight="1" x14ac:dyDescent="0.25">
      <c r="B6071" s="4"/>
      <c r="C6071" s="117"/>
      <c r="D6071" s="117"/>
      <c r="E6071" s="117"/>
      <c r="F6071" s="48"/>
      <c r="G6071" s="11"/>
      <c r="H6071" s="117"/>
      <c r="I6071" s="124"/>
      <c r="J6071" s="124"/>
      <c r="K6071" s="144"/>
      <c r="L6071" s="11"/>
      <c r="M6071" s="143"/>
      <c r="N6071" s="42"/>
      <c r="O6071" s="128"/>
      <c r="P6071" s="130"/>
      <c r="Q6071" s="130"/>
      <c r="R6071" s="72" t="s">
        <v>3</v>
      </c>
      <c r="S6071" s="181"/>
      <c r="T6071" s="73" t="s">
        <v>17</v>
      </c>
      <c r="V6071" s="577">
        <v>1000</v>
      </c>
      <c r="X6071" s="789">
        <v>1000</v>
      </c>
      <c r="Z6071" s="915">
        <v>4760</v>
      </c>
      <c r="AB6071" s="74">
        <v>4100</v>
      </c>
      <c r="AD6071" s="696">
        <v>4900</v>
      </c>
      <c r="AF6071" s="696">
        <v>0</v>
      </c>
      <c r="AH6071" s="696">
        <f t="shared" si="1260"/>
        <v>4900</v>
      </c>
      <c r="AI6071" s="447">
        <f t="shared" ref="AI6071" si="1292">AI6072+AI6073</f>
        <v>0</v>
      </c>
      <c r="AJ6071" s="74">
        <f t="shared" ref="AJ6071" si="1293">CEILING(AB6071*25/100,10)</f>
        <v>1030</v>
      </c>
      <c r="AK6071" s="8"/>
      <c r="AL6071" s="74">
        <v>5000</v>
      </c>
      <c r="AM6071" s="74"/>
      <c r="AN6071" s="74">
        <v>5500</v>
      </c>
      <c r="AO6071" s="696"/>
      <c r="AP6071" s="74">
        <v>5500</v>
      </c>
      <c r="AQ6071" s="696"/>
    </row>
    <row r="6072" spans="2:43" ht="18" hidden="1" customHeight="1" x14ac:dyDescent="0.25">
      <c r="B6072" s="4"/>
      <c r="C6072" s="117"/>
      <c r="D6072" s="117"/>
      <c r="E6072" s="117"/>
      <c r="F6072" s="48"/>
      <c r="G6072" s="11"/>
      <c r="H6072" s="117"/>
      <c r="I6072" s="124"/>
      <c r="J6072" s="124"/>
      <c r="K6072" s="144"/>
      <c r="L6072" s="11"/>
      <c r="M6072" s="143"/>
      <c r="N6072" s="42"/>
      <c r="O6072" s="128"/>
      <c r="P6072" s="130"/>
      <c r="Q6072" s="130"/>
      <c r="R6072" s="72">
        <v>5</v>
      </c>
      <c r="S6072" s="181"/>
      <c r="T6072" s="73" t="s">
        <v>352</v>
      </c>
      <c r="V6072" s="577"/>
      <c r="X6072" s="789"/>
      <c r="Z6072" s="915">
        <v>490</v>
      </c>
      <c r="AB6072" s="915">
        <v>0</v>
      </c>
      <c r="AD6072" s="696">
        <v>0</v>
      </c>
      <c r="AF6072" s="696">
        <v>0</v>
      </c>
      <c r="AH6072" s="696">
        <f t="shared" si="1260"/>
        <v>0</v>
      </c>
      <c r="AI6072" s="8"/>
      <c r="AJ6072" s="74">
        <v>0</v>
      </c>
      <c r="AK6072" s="8"/>
      <c r="AL6072" s="74">
        <v>0</v>
      </c>
      <c r="AM6072" s="74"/>
      <c r="AN6072" s="74">
        <v>0</v>
      </c>
      <c r="AO6072" s="696"/>
      <c r="AP6072" s="74">
        <v>0</v>
      </c>
      <c r="AQ6072" s="696"/>
    </row>
    <row r="6073" spans="2:43" ht="18" customHeight="1" x14ac:dyDescent="0.2">
      <c r="B6073" s="4"/>
      <c r="C6073" s="117"/>
      <c r="D6073" s="117"/>
      <c r="E6073" s="117"/>
      <c r="F6073" s="48"/>
      <c r="G6073" s="11"/>
      <c r="H6073" s="117"/>
      <c r="I6073" s="124"/>
      <c r="J6073" s="124"/>
      <c r="K6073" s="144"/>
      <c r="L6073" s="11"/>
      <c r="M6073" s="143"/>
      <c r="N6073" s="42"/>
      <c r="O6073" s="128"/>
      <c r="P6073" s="130"/>
      <c r="Q6073" s="131">
        <v>2</v>
      </c>
      <c r="R6073" s="68"/>
      <c r="S6073" s="35"/>
      <c r="T6073" s="69" t="s">
        <v>227</v>
      </c>
      <c r="U6073" s="92"/>
      <c r="V6073" s="70">
        <f>V6074+V6075</f>
        <v>500</v>
      </c>
      <c r="X6073" s="447">
        <f>X6074+X6075</f>
        <v>500</v>
      </c>
      <c r="Z6073" s="447">
        <f>Z6074+Z6075</f>
        <v>1640</v>
      </c>
      <c r="AB6073" s="447">
        <f>AB6074+AB6075</f>
        <v>1300</v>
      </c>
      <c r="AD6073" s="447">
        <f>AD6074+AD6075</f>
        <v>2500</v>
      </c>
      <c r="AF6073" s="447">
        <f>AF6074+AF6075</f>
        <v>0</v>
      </c>
      <c r="AH6073" s="447">
        <f t="shared" si="1260"/>
        <v>2500</v>
      </c>
      <c r="AI6073" s="8"/>
      <c r="AJ6073" s="447">
        <f>AJ6074+AJ6075</f>
        <v>330</v>
      </c>
      <c r="AK6073" s="71"/>
      <c r="AL6073" s="447">
        <f>AL6074+AL6075</f>
        <v>1500</v>
      </c>
      <c r="AM6073" s="447"/>
      <c r="AN6073" s="447">
        <f>AN6074+AN6075</f>
        <v>2000</v>
      </c>
      <c r="AO6073" s="447"/>
      <c r="AP6073" s="447">
        <f>AP6074+AP6075</f>
        <v>2000</v>
      </c>
      <c r="AQ6073" s="447"/>
    </row>
    <row r="6074" spans="2:43" ht="18" hidden="1" customHeight="1" x14ac:dyDescent="0.2">
      <c r="B6074" s="4"/>
      <c r="C6074" s="117"/>
      <c r="D6074" s="117"/>
      <c r="E6074" s="117"/>
      <c r="F6074" s="48"/>
      <c r="G6074" s="11"/>
      <c r="H6074" s="117"/>
      <c r="I6074" s="124"/>
      <c r="J6074" s="124"/>
      <c r="K6074" s="144"/>
      <c r="L6074" s="11"/>
      <c r="M6074" s="143"/>
      <c r="N6074" s="42"/>
      <c r="O6074" s="128"/>
      <c r="P6074" s="130"/>
      <c r="Q6074" s="130"/>
      <c r="R6074" s="72" t="s">
        <v>3</v>
      </c>
      <c r="S6074" s="181"/>
      <c r="T6074" s="73" t="s">
        <v>78</v>
      </c>
      <c r="V6074" s="74">
        <v>0</v>
      </c>
      <c r="X6074" s="74">
        <v>0</v>
      </c>
      <c r="Z6074" s="74">
        <v>0</v>
      </c>
      <c r="AB6074" s="74">
        <v>0</v>
      </c>
      <c r="AD6074" s="74">
        <v>0</v>
      </c>
      <c r="AF6074" s="74">
        <v>0</v>
      </c>
      <c r="AH6074" s="74">
        <f t="shared" si="1260"/>
        <v>0</v>
      </c>
      <c r="AI6074" s="446"/>
      <c r="AJ6074" s="74">
        <v>0</v>
      </c>
      <c r="AK6074" s="8"/>
      <c r="AL6074" s="74">
        <v>0</v>
      </c>
      <c r="AM6074" s="74"/>
      <c r="AN6074" s="74">
        <v>0</v>
      </c>
      <c r="AO6074" s="74"/>
      <c r="AP6074" s="74">
        <v>0</v>
      </c>
      <c r="AQ6074" s="74"/>
    </row>
    <row r="6075" spans="2:43" ht="18" customHeight="1" x14ac:dyDescent="0.25">
      <c r="B6075" s="4"/>
      <c r="C6075" s="117"/>
      <c r="D6075" s="117"/>
      <c r="E6075" s="117"/>
      <c r="F6075" s="48"/>
      <c r="G6075" s="11"/>
      <c r="H6075" s="117"/>
      <c r="I6075" s="124"/>
      <c r="J6075" s="124"/>
      <c r="K6075" s="144"/>
      <c r="L6075" s="11"/>
      <c r="M6075" s="143"/>
      <c r="N6075" s="42"/>
      <c r="O6075" s="128"/>
      <c r="P6075" s="130"/>
      <c r="Q6075" s="130"/>
      <c r="R6075" s="72" t="s">
        <v>0</v>
      </c>
      <c r="S6075" s="181"/>
      <c r="T6075" s="73" t="s">
        <v>228</v>
      </c>
      <c r="V6075" s="589">
        <v>500</v>
      </c>
      <c r="X6075" s="790">
        <v>500</v>
      </c>
      <c r="Z6075" s="916">
        <v>1640</v>
      </c>
      <c r="AB6075" s="74">
        <v>1300</v>
      </c>
      <c r="AD6075" s="696">
        <v>2500</v>
      </c>
      <c r="AF6075" s="696">
        <v>0</v>
      </c>
      <c r="AH6075" s="696">
        <f t="shared" si="1260"/>
        <v>2500</v>
      </c>
      <c r="AI6075" s="8"/>
      <c r="AJ6075" s="74">
        <f t="shared" ref="AJ6075" si="1294">CEILING(AB6075*25/100,10)</f>
        <v>330</v>
      </c>
      <c r="AK6075" s="8"/>
      <c r="AL6075" s="74">
        <v>1500</v>
      </c>
      <c r="AM6075" s="74"/>
      <c r="AN6075" s="74">
        <v>2000</v>
      </c>
      <c r="AO6075" s="696"/>
      <c r="AP6075" s="74">
        <v>2000</v>
      </c>
      <c r="AQ6075" s="696"/>
    </row>
    <row r="6076" spans="2:43" ht="18" hidden="1" customHeight="1" x14ac:dyDescent="0.2">
      <c r="B6076" s="4"/>
      <c r="C6076" s="117"/>
      <c r="D6076" s="117"/>
      <c r="E6076" s="117"/>
      <c r="F6076" s="48"/>
      <c r="G6076" s="11"/>
      <c r="H6076" s="117"/>
      <c r="I6076" s="124"/>
      <c r="J6076" s="124"/>
      <c r="K6076" s="144"/>
      <c r="L6076" s="11"/>
      <c r="M6076" s="143"/>
      <c r="N6076" s="42"/>
      <c r="O6076" s="128"/>
      <c r="P6076" s="130"/>
      <c r="Q6076" s="131">
        <v>3</v>
      </c>
      <c r="R6076" s="68"/>
      <c r="S6076" s="35"/>
      <c r="T6076" s="69" t="s">
        <v>79</v>
      </c>
      <c r="U6076" s="92"/>
      <c r="V6076" s="70">
        <f>V6077+V6078</f>
        <v>0</v>
      </c>
      <c r="X6076" s="447">
        <f>X6077+X6078</f>
        <v>0</v>
      </c>
      <c r="Z6076" s="447">
        <f>Z6077+Z6078</f>
        <v>0</v>
      </c>
      <c r="AB6076" s="447">
        <f>AB6077+AB6078</f>
        <v>0</v>
      </c>
      <c r="AD6076" s="447" t="e">
        <f>#REF!+AD6078</f>
        <v>#REF!</v>
      </c>
      <c r="AF6076" s="447">
        <f>AF6077+AF6078</f>
        <v>0</v>
      </c>
      <c r="AH6076" s="447" t="e">
        <f t="shared" si="1260"/>
        <v>#REF!</v>
      </c>
      <c r="AI6076" s="8"/>
      <c r="AJ6076" s="447">
        <f>AJ6077+AJ6078</f>
        <v>0</v>
      </c>
      <c r="AK6076" s="71"/>
      <c r="AL6076" s="447">
        <f>AL6077+AL6078</f>
        <v>0</v>
      </c>
      <c r="AM6076" s="447"/>
      <c r="AN6076" s="447">
        <f>AN6077+AN6078</f>
        <v>0</v>
      </c>
      <c r="AO6076" s="447"/>
      <c r="AP6076" s="447">
        <f>AP6077+AP6078</f>
        <v>0</v>
      </c>
      <c r="AQ6076" s="447"/>
    </row>
    <row r="6077" spans="2:43" ht="18" hidden="1" customHeight="1" x14ac:dyDescent="0.2">
      <c r="B6077" s="4"/>
      <c r="C6077" s="117"/>
      <c r="D6077" s="117"/>
      <c r="E6077" s="117"/>
      <c r="F6077" s="48"/>
      <c r="G6077" s="11"/>
      <c r="H6077" s="117"/>
      <c r="I6077" s="124"/>
      <c r="J6077" s="124"/>
      <c r="K6077" s="144"/>
      <c r="L6077" s="11"/>
      <c r="M6077" s="143"/>
      <c r="N6077" s="42"/>
      <c r="O6077" s="128"/>
      <c r="P6077" s="130"/>
      <c r="Q6077" s="131"/>
      <c r="R6077" s="72" t="s">
        <v>3</v>
      </c>
      <c r="S6077" s="181"/>
      <c r="T6077" s="73" t="s">
        <v>80</v>
      </c>
      <c r="V6077" s="83">
        <v>0</v>
      </c>
      <c r="X6077" s="448">
        <v>0</v>
      </c>
      <c r="Z6077" s="448">
        <v>0</v>
      </c>
      <c r="AB6077" s="448">
        <v>0</v>
      </c>
      <c r="AD6077" s="448">
        <v>0</v>
      </c>
      <c r="AF6077" s="448">
        <v>0</v>
      </c>
      <c r="AH6077" s="448">
        <f t="shared" si="1260"/>
        <v>0</v>
      </c>
      <c r="AI6077" s="446"/>
      <c r="AJ6077" s="448">
        <v>0</v>
      </c>
      <c r="AK6077" s="87"/>
      <c r="AL6077" s="448">
        <v>0</v>
      </c>
      <c r="AM6077" s="448"/>
      <c r="AN6077" s="448">
        <v>0</v>
      </c>
      <c r="AO6077" s="448"/>
      <c r="AP6077" s="448">
        <v>0</v>
      </c>
      <c r="AQ6077" s="448"/>
    </row>
    <row r="6078" spans="2:43" ht="18" hidden="1" customHeight="1" x14ac:dyDescent="0.2">
      <c r="B6078" s="4"/>
      <c r="C6078" s="117"/>
      <c r="D6078" s="117"/>
      <c r="E6078" s="117"/>
      <c r="F6078" s="48"/>
      <c r="G6078" s="11"/>
      <c r="H6078" s="117"/>
      <c r="I6078" s="124"/>
      <c r="J6078" s="124"/>
      <c r="K6078" s="144"/>
      <c r="L6078" s="11"/>
      <c r="M6078" s="143"/>
      <c r="N6078" s="42"/>
      <c r="O6078" s="128"/>
      <c r="P6078" s="130"/>
      <c r="Q6078" s="130"/>
      <c r="R6078" s="72" t="s">
        <v>18</v>
      </c>
      <c r="S6078" s="181"/>
      <c r="T6078" s="73" t="s">
        <v>82</v>
      </c>
      <c r="V6078" s="74">
        <v>0</v>
      </c>
      <c r="X6078" s="74">
        <v>0</v>
      </c>
      <c r="Z6078" s="74">
        <v>0</v>
      </c>
      <c r="AB6078" s="74">
        <v>0</v>
      </c>
      <c r="AD6078" s="74">
        <v>0</v>
      </c>
      <c r="AF6078" s="74">
        <v>0</v>
      </c>
      <c r="AH6078" s="74">
        <f t="shared" si="1260"/>
        <v>0</v>
      </c>
      <c r="AI6078" s="495"/>
      <c r="AJ6078" s="74">
        <v>0</v>
      </c>
      <c r="AK6078" s="8"/>
      <c r="AL6078" s="74">
        <v>0</v>
      </c>
      <c r="AM6078" s="74"/>
      <c r="AN6078" s="74">
        <v>0</v>
      </c>
      <c r="AO6078" s="74"/>
      <c r="AP6078" s="74">
        <v>0</v>
      </c>
      <c r="AQ6078" s="74"/>
    </row>
    <row r="6079" spans="2:43" ht="18" hidden="1" customHeight="1" x14ac:dyDescent="0.2">
      <c r="B6079" s="4"/>
      <c r="C6079" s="117"/>
      <c r="D6079" s="117"/>
      <c r="E6079" s="117"/>
      <c r="F6079" s="48"/>
      <c r="G6079" s="11"/>
      <c r="H6079" s="117"/>
      <c r="I6079" s="124"/>
      <c r="J6079" s="124"/>
      <c r="K6079" s="144"/>
      <c r="L6079" s="11"/>
      <c r="M6079" s="143"/>
      <c r="N6079" s="42"/>
      <c r="O6079" s="128"/>
      <c r="P6079" s="130"/>
      <c r="Q6079" s="131">
        <v>5</v>
      </c>
      <c r="R6079" s="68"/>
      <c r="S6079" s="35"/>
      <c r="T6079" s="69" t="s">
        <v>48</v>
      </c>
      <c r="U6079" s="92"/>
      <c r="V6079" s="70">
        <f>V6080</f>
        <v>0</v>
      </c>
      <c r="X6079" s="447">
        <f>X6080</f>
        <v>0</v>
      </c>
      <c r="Z6079" s="447">
        <f>Z6080</f>
        <v>0</v>
      </c>
      <c r="AB6079" s="447">
        <f>AB6080</f>
        <v>0</v>
      </c>
      <c r="AD6079" s="447" t="e">
        <f>#REF!</f>
        <v>#REF!</v>
      </c>
      <c r="AF6079" s="447">
        <f>AF6080</f>
        <v>0</v>
      </c>
      <c r="AH6079" s="447" t="e">
        <f t="shared" si="1260"/>
        <v>#REF!</v>
      </c>
      <c r="AI6079" s="8"/>
      <c r="AJ6079" s="447">
        <f>AJ6080</f>
        <v>0</v>
      </c>
      <c r="AK6079" s="71"/>
      <c r="AL6079" s="447">
        <f>AL6080</f>
        <v>0</v>
      </c>
      <c r="AM6079" s="447"/>
      <c r="AN6079" s="447">
        <f>AN6080</f>
        <v>0</v>
      </c>
      <c r="AO6079" s="447"/>
      <c r="AP6079" s="447">
        <f>AP6080</f>
        <v>0</v>
      </c>
      <c r="AQ6079" s="447"/>
    </row>
    <row r="6080" spans="2:43" ht="18" hidden="1" customHeight="1" x14ac:dyDescent="0.2">
      <c r="B6080" s="4"/>
      <c r="C6080" s="117"/>
      <c r="D6080" s="117"/>
      <c r="E6080" s="117"/>
      <c r="F6080" s="48"/>
      <c r="G6080" s="11"/>
      <c r="H6080" s="117"/>
      <c r="I6080" s="124"/>
      <c r="J6080" s="124"/>
      <c r="K6080" s="144"/>
      <c r="L6080" s="11"/>
      <c r="M6080" s="143"/>
      <c r="N6080" s="42"/>
      <c r="O6080" s="128"/>
      <c r="P6080" s="130"/>
      <c r="Q6080" s="130"/>
      <c r="R6080" s="72" t="s">
        <v>3</v>
      </c>
      <c r="S6080" s="181"/>
      <c r="T6080" s="73" t="s">
        <v>551</v>
      </c>
      <c r="V6080" s="74">
        <v>0</v>
      </c>
      <c r="X6080" s="74">
        <v>0</v>
      </c>
      <c r="Z6080" s="74">
        <v>0</v>
      </c>
      <c r="AB6080" s="74">
        <v>0</v>
      </c>
      <c r="AD6080" s="74">
        <v>0</v>
      </c>
      <c r="AF6080" s="74">
        <v>0</v>
      </c>
      <c r="AH6080" s="74">
        <f t="shared" si="1260"/>
        <v>0</v>
      </c>
      <c r="AI6080" s="446"/>
      <c r="AJ6080" s="74">
        <v>0</v>
      </c>
      <c r="AK6080" s="8"/>
      <c r="AL6080" s="74">
        <v>0</v>
      </c>
      <c r="AM6080" s="74"/>
      <c r="AN6080" s="74">
        <v>0</v>
      </c>
      <c r="AO6080" s="74"/>
      <c r="AP6080" s="74">
        <v>0</v>
      </c>
      <c r="AQ6080" s="74"/>
    </row>
    <row r="6081" spans="2:43" ht="18" hidden="1" customHeight="1" x14ac:dyDescent="0.2">
      <c r="B6081" s="4"/>
      <c r="C6081" s="117"/>
      <c r="D6081" s="117"/>
      <c r="E6081" s="117"/>
      <c r="F6081" s="48"/>
      <c r="G6081" s="11"/>
      <c r="H6081" s="117"/>
      <c r="I6081" s="124"/>
      <c r="J6081" s="124"/>
      <c r="K6081" s="144"/>
      <c r="L6081" s="11"/>
      <c r="M6081" s="143"/>
      <c r="N6081" s="42"/>
      <c r="O6081" s="128"/>
      <c r="P6081" s="130"/>
      <c r="Q6081" s="131">
        <v>6</v>
      </c>
      <c r="R6081" s="84"/>
      <c r="S6081" s="250"/>
      <c r="T6081" s="69" t="s">
        <v>19</v>
      </c>
      <c r="U6081" s="92"/>
      <c r="V6081" s="70">
        <f>V6082</f>
        <v>0</v>
      </c>
      <c r="X6081" s="447">
        <f>X6082</f>
        <v>0</v>
      </c>
      <c r="Z6081" s="447">
        <f>Z6082</f>
        <v>0</v>
      </c>
      <c r="AB6081" s="447">
        <f>AB6082</f>
        <v>0</v>
      </c>
      <c r="AD6081" s="447">
        <f>AD6082</f>
        <v>0</v>
      </c>
      <c r="AF6081" s="447">
        <f>AF6082</f>
        <v>0</v>
      </c>
      <c r="AH6081" s="447">
        <f t="shared" si="1260"/>
        <v>0</v>
      </c>
      <c r="AI6081" s="8"/>
      <c r="AJ6081" s="447">
        <f>AJ6082</f>
        <v>0</v>
      </c>
      <c r="AK6081" s="71"/>
      <c r="AL6081" s="447">
        <f>AL6082</f>
        <v>0</v>
      </c>
      <c r="AM6081" s="447"/>
      <c r="AN6081" s="447">
        <f>AN6082</f>
        <v>0</v>
      </c>
      <c r="AO6081" s="447"/>
      <c r="AP6081" s="447">
        <f>AP6082</f>
        <v>0</v>
      </c>
      <c r="AQ6081" s="447"/>
    </row>
    <row r="6082" spans="2:43" ht="18" hidden="1" customHeight="1" x14ac:dyDescent="0.2">
      <c r="B6082" s="4"/>
      <c r="C6082" s="117"/>
      <c r="D6082" s="117"/>
      <c r="E6082" s="117"/>
      <c r="F6082" s="48"/>
      <c r="G6082" s="11"/>
      <c r="H6082" s="117"/>
      <c r="I6082" s="124"/>
      <c r="J6082" s="124"/>
      <c r="K6082" s="144"/>
      <c r="L6082" s="11"/>
      <c r="M6082" s="143"/>
      <c r="N6082" s="42"/>
      <c r="O6082" s="128"/>
      <c r="P6082" s="130"/>
      <c r="Q6082" s="130"/>
      <c r="R6082" s="72" t="s">
        <v>3</v>
      </c>
      <c r="S6082" s="181"/>
      <c r="T6082" s="73" t="s">
        <v>243</v>
      </c>
      <c r="V6082" s="74">
        <v>0</v>
      </c>
      <c r="X6082" s="74">
        <v>0</v>
      </c>
      <c r="Z6082" s="74">
        <v>0</v>
      </c>
      <c r="AB6082" s="74">
        <v>0</v>
      </c>
      <c r="AD6082" s="74">
        <v>0</v>
      </c>
      <c r="AF6082" s="74">
        <v>0</v>
      </c>
      <c r="AH6082" s="74">
        <f t="shared" si="1260"/>
        <v>0</v>
      </c>
      <c r="AI6082" s="446"/>
      <c r="AJ6082" s="74">
        <v>0</v>
      </c>
      <c r="AK6082" s="8"/>
      <c r="AL6082" s="74">
        <v>0</v>
      </c>
      <c r="AM6082" s="74"/>
      <c r="AN6082" s="74">
        <v>0</v>
      </c>
      <c r="AO6082" s="74"/>
      <c r="AP6082" s="74">
        <v>0</v>
      </c>
      <c r="AQ6082" s="74"/>
    </row>
    <row r="6083" spans="2:43" ht="18" customHeight="1" x14ac:dyDescent="0.2">
      <c r="B6083" s="4"/>
      <c r="C6083" s="117"/>
      <c r="D6083" s="117"/>
      <c r="E6083" s="117"/>
      <c r="F6083" s="48"/>
      <c r="G6083" s="11"/>
      <c r="H6083" s="117"/>
      <c r="I6083" s="124"/>
      <c r="J6083" s="124"/>
      <c r="K6083" s="144"/>
      <c r="L6083" s="11"/>
      <c r="M6083" s="143"/>
      <c r="N6083" s="42"/>
      <c r="O6083" s="128"/>
      <c r="P6083" s="129">
        <v>3</v>
      </c>
      <c r="Q6083" s="129"/>
      <c r="R6083" s="64"/>
      <c r="S6083" s="234"/>
      <c r="T6083" s="65" t="s">
        <v>215</v>
      </c>
      <c r="U6083" s="155"/>
      <c r="V6083" s="66">
        <f>V6084+V6086+V6088</f>
        <v>2000</v>
      </c>
      <c r="X6083" s="66">
        <f>X6084+X6086+X6088</f>
        <v>2000</v>
      </c>
      <c r="Z6083" s="66">
        <f>Z6084+Z6086+Z6088+Z6090</f>
        <v>13170</v>
      </c>
      <c r="AB6083" s="66">
        <f>AB6084+AB6086+AB6088+AB6090</f>
        <v>22900</v>
      </c>
      <c r="AD6083" s="66">
        <f t="shared" ref="AD6083:AO6083" si="1295">AD6084+AD6086+AD6088+AD6090</f>
        <v>24100</v>
      </c>
      <c r="AE6083" s="66">
        <f t="shared" si="1295"/>
        <v>0</v>
      </c>
      <c r="AF6083" s="66">
        <f t="shared" si="1295"/>
        <v>23000</v>
      </c>
      <c r="AG6083" s="66">
        <f t="shared" si="1295"/>
        <v>0</v>
      </c>
      <c r="AH6083" s="66">
        <f t="shared" si="1260"/>
        <v>47100</v>
      </c>
      <c r="AI6083" s="8"/>
      <c r="AJ6083" s="66">
        <f t="shared" ref="AJ6083" si="1296">AJ6084+AJ6086+AJ6088+AJ6090</f>
        <v>5730</v>
      </c>
      <c r="AK6083" s="66">
        <f t="shared" ref="AK6083" si="1297">AK6084+AK6086+AK6088+AK6090</f>
        <v>0</v>
      </c>
      <c r="AL6083" s="66">
        <f t="shared" si="1295"/>
        <v>22810</v>
      </c>
      <c r="AM6083" s="66"/>
      <c r="AN6083" s="66">
        <f t="shared" si="1295"/>
        <v>24400</v>
      </c>
      <c r="AO6083" s="66">
        <f t="shared" si="1295"/>
        <v>0</v>
      </c>
      <c r="AP6083" s="66">
        <f t="shared" ref="AP6083:AQ6083" si="1298">AP6084+AP6086+AP6088+AP6090</f>
        <v>24400</v>
      </c>
      <c r="AQ6083" s="66">
        <f t="shared" si="1298"/>
        <v>0</v>
      </c>
    </row>
    <row r="6084" spans="2:43" ht="18" customHeight="1" x14ac:dyDescent="0.2">
      <c r="B6084" s="4"/>
      <c r="C6084" s="117"/>
      <c r="D6084" s="117"/>
      <c r="E6084" s="117"/>
      <c r="F6084" s="48"/>
      <c r="G6084" s="11"/>
      <c r="H6084" s="117"/>
      <c r="I6084" s="124"/>
      <c r="J6084" s="124"/>
      <c r="K6084" s="144"/>
      <c r="L6084" s="11"/>
      <c r="M6084" s="143"/>
      <c r="N6084" s="42"/>
      <c r="O6084" s="128"/>
      <c r="P6084" s="130"/>
      <c r="Q6084" s="131">
        <v>1</v>
      </c>
      <c r="R6084" s="68"/>
      <c r="S6084" s="35"/>
      <c r="T6084" s="69" t="s">
        <v>20</v>
      </c>
      <c r="U6084" s="92"/>
      <c r="V6084" s="70">
        <f>V6085</f>
        <v>1000</v>
      </c>
      <c r="X6084" s="447">
        <f>X6085</f>
        <v>1000</v>
      </c>
      <c r="Z6084" s="447">
        <f>Z6085</f>
        <v>3010</v>
      </c>
      <c r="AB6084" s="447">
        <f>AB6085</f>
        <v>800</v>
      </c>
      <c r="AD6084" s="447">
        <f>AD6085</f>
        <v>900</v>
      </c>
      <c r="AF6084" s="447">
        <f>AF6085</f>
        <v>0</v>
      </c>
      <c r="AH6084" s="447">
        <f t="shared" si="1260"/>
        <v>900</v>
      </c>
      <c r="AI6084" s="66">
        <f t="shared" ref="AI6084" si="1299">AI6085+AI6087+AI6089+AI6091</f>
        <v>0</v>
      </c>
      <c r="AJ6084" s="447">
        <f>AJ6085</f>
        <v>200</v>
      </c>
      <c r="AK6084" s="71"/>
      <c r="AL6084" s="447">
        <f>AL6085</f>
        <v>1150</v>
      </c>
      <c r="AM6084" s="447"/>
      <c r="AN6084" s="447">
        <f>AN6085</f>
        <v>1220</v>
      </c>
      <c r="AO6084" s="447"/>
      <c r="AP6084" s="447">
        <f>AP6085</f>
        <v>1220</v>
      </c>
      <c r="AQ6084" s="447"/>
    </row>
    <row r="6085" spans="2:43" ht="18" customHeight="1" x14ac:dyDescent="0.25">
      <c r="B6085" s="4"/>
      <c r="C6085" s="117"/>
      <c r="D6085" s="117"/>
      <c r="E6085" s="117"/>
      <c r="F6085" s="48"/>
      <c r="G6085" s="11"/>
      <c r="H6085" s="117"/>
      <c r="I6085" s="124"/>
      <c r="J6085" s="124"/>
      <c r="K6085" s="144"/>
      <c r="L6085" s="11"/>
      <c r="M6085" s="143"/>
      <c r="N6085" s="42"/>
      <c r="O6085" s="128"/>
      <c r="P6085" s="130"/>
      <c r="Q6085" s="131"/>
      <c r="R6085" s="72" t="s">
        <v>3</v>
      </c>
      <c r="S6085" s="181"/>
      <c r="T6085" s="73" t="s">
        <v>20</v>
      </c>
      <c r="V6085" s="606">
        <v>1000</v>
      </c>
      <c r="X6085" s="791">
        <v>1000</v>
      </c>
      <c r="Z6085" s="917">
        <v>3010</v>
      </c>
      <c r="AB6085" s="74">
        <v>800</v>
      </c>
      <c r="AD6085" s="696">
        <v>900</v>
      </c>
      <c r="AF6085" s="696">
        <v>0</v>
      </c>
      <c r="AH6085" s="696">
        <f t="shared" si="1260"/>
        <v>900</v>
      </c>
      <c r="AI6085" s="446"/>
      <c r="AJ6085" s="74">
        <f t="shared" ref="AJ6085" si="1300">CEILING(AB6085*25/100,10)</f>
        <v>200</v>
      </c>
      <c r="AK6085" s="8"/>
      <c r="AL6085" s="74">
        <v>1150</v>
      </c>
      <c r="AM6085" s="74"/>
      <c r="AN6085" s="74">
        <v>1220</v>
      </c>
      <c r="AO6085" s="696"/>
      <c r="AP6085" s="74">
        <v>1220</v>
      </c>
      <c r="AQ6085" s="696"/>
    </row>
    <row r="6086" spans="2:43" ht="18" customHeight="1" x14ac:dyDescent="0.2">
      <c r="B6086" s="4"/>
      <c r="C6086" s="117"/>
      <c r="D6086" s="117"/>
      <c r="E6086" s="117"/>
      <c r="F6086" s="48"/>
      <c r="G6086" s="11"/>
      <c r="H6086" s="117"/>
      <c r="I6086" s="124"/>
      <c r="J6086" s="124"/>
      <c r="K6086" s="144"/>
      <c r="L6086" s="11"/>
      <c r="M6086" s="143"/>
      <c r="N6086" s="42"/>
      <c r="O6086" s="128"/>
      <c r="P6086" s="130"/>
      <c r="Q6086" s="131">
        <v>2</v>
      </c>
      <c r="R6086" s="68"/>
      <c r="S6086" s="35"/>
      <c r="T6086" s="69" t="s">
        <v>21</v>
      </c>
      <c r="U6086" s="92"/>
      <c r="V6086" s="70">
        <f>V6087</f>
        <v>0</v>
      </c>
      <c r="X6086" s="447">
        <f>X6087</f>
        <v>0</v>
      </c>
      <c r="Z6086" s="447">
        <f>Z6087</f>
        <v>4330</v>
      </c>
      <c r="AB6086" s="447">
        <f>AB6087</f>
        <v>0</v>
      </c>
      <c r="AD6086" s="447">
        <f>AD6087</f>
        <v>0</v>
      </c>
      <c r="AF6086" s="447">
        <f>AF6087</f>
        <v>0</v>
      </c>
      <c r="AH6086" s="447">
        <f t="shared" si="1260"/>
        <v>0</v>
      </c>
      <c r="AI6086" s="8"/>
      <c r="AJ6086" s="447">
        <f>AJ6087</f>
        <v>0</v>
      </c>
      <c r="AK6086" s="71"/>
      <c r="AL6086" s="447">
        <f>AL6087</f>
        <v>1120</v>
      </c>
      <c r="AM6086" s="447"/>
      <c r="AN6086" s="447">
        <f>AN6087</f>
        <v>1180</v>
      </c>
      <c r="AO6086" s="447"/>
      <c r="AP6086" s="447">
        <f>AP6087</f>
        <v>1180</v>
      </c>
      <c r="AQ6086" s="447"/>
    </row>
    <row r="6087" spans="2:43" ht="18" customHeight="1" x14ac:dyDescent="0.2">
      <c r="B6087" s="4"/>
      <c r="C6087" s="117"/>
      <c r="D6087" s="117"/>
      <c r="E6087" s="117"/>
      <c r="F6087" s="48"/>
      <c r="G6087" s="11"/>
      <c r="H6087" s="117"/>
      <c r="I6087" s="124"/>
      <c r="J6087" s="124"/>
      <c r="K6087" s="144"/>
      <c r="L6087" s="11"/>
      <c r="M6087" s="143"/>
      <c r="N6087" s="42"/>
      <c r="O6087" s="128"/>
      <c r="P6087" s="130"/>
      <c r="Q6087" s="130"/>
      <c r="R6087" s="72" t="s">
        <v>3</v>
      </c>
      <c r="S6087" s="181"/>
      <c r="T6087" s="73" t="s">
        <v>21</v>
      </c>
      <c r="V6087" s="74">
        <v>0</v>
      </c>
      <c r="X6087" s="74">
        <v>0</v>
      </c>
      <c r="Z6087" s="74">
        <v>4330</v>
      </c>
      <c r="AB6087" s="74">
        <v>0</v>
      </c>
      <c r="AD6087" s="74">
        <v>0</v>
      </c>
      <c r="AF6087" s="74">
        <v>0</v>
      </c>
      <c r="AH6087" s="74">
        <f t="shared" si="1260"/>
        <v>0</v>
      </c>
      <c r="AI6087" s="446"/>
      <c r="AJ6087" s="74">
        <v>0</v>
      </c>
      <c r="AK6087" s="8"/>
      <c r="AL6087" s="74">
        <v>1120</v>
      </c>
      <c r="AM6087" s="74"/>
      <c r="AN6087" s="74">
        <v>1180</v>
      </c>
      <c r="AO6087" s="74"/>
      <c r="AP6087" s="74">
        <v>1180</v>
      </c>
      <c r="AQ6087" s="74"/>
    </row>
    <row r="6088" spans="2:43" ht="18" customHeight="1" x14ac:dyDescent="0.2">
      <c r="B6088" s="4"/>
      <c r="C6088" s="117"/>
      <c r="D6088" s="117"/>
      <c r="E6088" s="117"/>
      <c r="F6088" s="48"/>
      <c r="G6088" s="11"/>
      <c r="H6088" s="117"/>
      <c r="I6088" s="124"/>
      <c r="J6088" s="124"/>
      <c r="K6088" s="144"/>
      <c r="L6088" s="11"/>
      <c r="M6088" s="143"/>
      <c r="N6088" s="42"/>
      <c r="O6088" s="128"/>
      <c r="P6088" s="130"/>
      <c r="Q6088" s="131">
        <v>3</v>
      </c>
      <c r="R6088" s="68"/>
      <c r="S6088" s="35"/>
      <c r="T6088" s="69" t="s">
        <v>22</v>
      </c>
      <c r="U6088" s="92"/>
      <c r="V6088" s="70">
        <f>V6089</f>
        <v>1000</v>
      </c>
      <c r="X6088" s="447">
        <f>X6089</f>
        <v>1000</v>
      </c>
      <c r="Z6088" s="447">
        <f>Z6089</f>
        <v>5830</v>
      </c>
      <c r="AB6088" s="447">
        <f>AB6089</f>
        <v>0</v>
      </c>
      <c r="AD6088" s="447">
        <f>AD6089</f>
        <v>0</v>
      </c>
      <c r="AF6088" s="447">
        <f>AF6089</f>
        <v>0</v>
      </c>
      <c r="AH6088" s="447">
        <f t="shared" si="1260"/>
        <v>0</v>
      </c>
      <c r="AI6088" s="8"/>
      <c r="AJ6088" s="447">
        <f>AJ6089</f>
        <v>0</v>
      </c>
      <c r="AK6088" s="71"/>
      <c r="AL6088" s="447">
        <f>AL6089</f>
        <v>2490</v>
      </c>
      <c r="AM6088" s="447"/>
      <c r="AN6088" s="447">
        <f>AN6089</f>
        <v>2650</v>
      </c>
      <c r="AO6088" s="447"/>
      <c r="AP6088" s="447">
        <f>AP6089</f>
        <v>2650</v>
      </c>
      <c r="AQ6088" s="447"/>
    </row>
    <row r="6089" spans="2:43" ht="18" customHeight="1" x14ac:dyDescent="0.25">
      <c r="B6089" s="4"/>
      <c r="C6089" s="117"/>
      <c r="D6089" s="117"/>
      <c r="E6089" s="117"/>
      <c r="F6089" s="48"/>
      <c r="G6089" s="11"/>
      <c r="H6089" s="117"/>
      <c r="I6089" s="124"/>
      <c r="J6089" s="124"/>
      <c r="K6089" s="144"/>
      <c r="L6089" s="11"/>
      <c r="M6089" s="143"/>
      <c r="N6089" s="42"/>
      <c r="O6089" s="128"/>
      <c r="P6089" s="130"/>
      <c r="Q6089" s="130"/>
      <c r="R6089" s="72" t="s">
        <v>3</v>
      </c>
      <c r="S6089" s="181"/>
      <c r="T6089" s="73" t="s">
        <v>22</v>
      </c>
      <c r="V6089" s="627">
        <v>1000</v>
      </c>
      <c r="X6089" s="792">
        <v>1000</v>
      </c>
      <c r="Z6089" s="918">
        <v>5830</v>
      </c>
      <c r="AB6089" s="918">
        <v>0</v>
      </c>
      <c r="AD6089" s="696">
        <v>0</v>
      </c>
      <c r="AF6089" s="696">
        <v>0</v>
      </c>
      <c r="AH6089" s="696">
        <f t="shared" si="1260"/>
        <v>0</v>
      </c>
      <c r="AI6089" s="446"/>
      <c r="AJ6089" s="74">
        <v>0</v>
      </c>
      <c r="AK6089" s="8"/>
      <c r="AL6089" s="74">
        <v>2490</v>
      </c>
      <c r="AM6089" s="74"/>
      <c r="AN6089" s="74">
        <v>2650</v>
      </c>
      <c r="AO6089" s="696"/>
      <c r="AP6089" s="74">
        <v>2650</v>
      </c>
      <c r="AQ6089" s="696"/>
    </row>
    <row r="6090" spans="2:43" ht="18" customHeight="1" x14ac:dyDescent="0.2">
      <c r="B6090" s="4"/>
      <c r="C6090" s="117"/>
      <c r="D6090" s="117"/>
      <c r="E6090" s="117"/>
      <c r="F6090" s="48"/>
      <c r="G6090" s="11"/>
      <c r="H6090" s="117"/>
      <c r="I6090" s="124"/>
      <c r="J6090" s="124"/>
      <c r="K6090" s="144"/>
      <c r="L6090" s="11"/>
      <c r="M6090" s="143"/>
      <c r="N6090" s="42"/>
      <c r="O6090" s="128"/>
      <c r="P6090" s="130"/>
      <c r="Q6090" s="131">
        <v>6</v>
      </c>
      <c r="R6090" s="68"/>
      <c r="S6090" s="35"/>
      <c r="T6090" s="69" t="s">
        <v>218</v>
      </c>
      <c r="U6090" s="92"/>
      <c r="V6090" s="70">
        <f>V6091</f>
        <v>1000</v>
      </c>
      <c r="X6090" s="447">
        <f>X6091</f>
        <v>1000</v>
      </c>
      <c r="Z6090" s="447">
        <f>Z6091</f>
        <v>0</v>
      </c>
      <c r="AB6090" s="447">
        <f>AB6091</f>
        <v>22100</v>
      </c>
      <c r="AD6090" s="447">
        <f>AD6091</f>
        <v>23200</v>
      </c>
      <c r="AF6090" s="447">
        <f>AF6091</f>
        <v>23000</v>
      </c>
      <c r="AH6090" s="447">
        <f t="shared" si="1260"/>
        <v>46200</v>
      </c>
      <c r="AI6090" s="8"/>
      <c r="AJ6090" s="447">
        <f>AJ6091</f>
        <v>5530</v>
      </c>
      <c r="AK6090" s="71"/>
      <c r="AL6090" s="447">
        <f>AL6091</f>
        <v>18050</v>
      </c>
      <c r="AM6090" s="447"/>
      <c r="AN6090" s="447">
        <f>AN6091</f>
        <v>19350</v>
      </c>
      <c r="AO6090" s="447"/>
      <c r="AP6090" s="447">
        <f>AP6091</f>
        <v>19350</v>
      </c>
      <c r="AQ6090" s="447"/>
    </row>
    <row r="6091" spans="2:43" ht="18" customHeight="1" x14ac:dyDescent="0.25">
      <c r="B6091" s="4"/>
      <c r="C6091" s="117"/>
      <c r="D6091" s="117"/>
      <c r="E6091" s="117"/>
      <c r="F6091" s="48"/>
      <c r="G6091" s="11"/>
      <c r="H6091" s="117"/>
      <c r="I6091" s="124"/>
      <c r="J6091" s="124"/>
      <c r="K6091" s="144"/>
      <c r="L6091" s="11"/>
      <c r="M6091" s="143"/>
      <c r="N6091" s="42"/>
      <c r="O6091" s="128"/>
      <c r="P6091" s="130"/>
      <c r="Q6091" s="130"/>
      <c r="R6091" s="72">
        <v>2</v>
      </c>
      <c r="S6091" s="181"/>
      <c r="T6091" s="73" t="s">
        <v>220</v>
      </c>
      <c r="V6091" s="627">
        <v>1000</v>
      </c>
      <c r="X6091" s="792">
        <v>1000</v>
      </c>
      <c r="Z6091" s="918">
        <v>0</v>
      </c>
      <c r="AB6091" s="74">
        <v>22100</v>
      </c>
      <c r="AD6091" s="696">
        <v>23200</v>
      </c>
      <c r="AF6091" s="696">
        <v>23000</v>
      </c>
      <c r="AH6091" s="696">
        <f t="shared" si="1260"/>
        <v>46200</v>
      </c>
      <c r="AI6091" s="446"/>
      <c r="AJ6091" s="74">
        <f t="shared" ref="AJ6091" si="1301">CEILING(AB6091*25/100,10)</f>
        <v>5530</v>
      </c>
      <c r="AK6091" s="8"/>
      <c r="AL6091" s="74">
        <v>18050</v>
      </c>
      <c r="AM6091" s="74"/>
      <c r="AN6091" s="74">
        <v>19350</v>
      </c>
      <c r="AO6091" s="696"/>
      <c r="AP6091" s="74">
        <v>19350</v>
      </c>
      <c r="AQ6091" s="696"/>
    </row>
    <row r="6092" spans="2:43" ht="18" customHeight="1" x14ac:dyDescent="0.2">
      <c r="B6092" s="4"/>
      <c r="C6092" s="117"/>
      <c r="D6092" s="117"/>
      <c r="E6092" s="117"/>
      <c r="F6092" s="48"/>
      <c r="G6092" s="11"/>
      <c r="H6092" s="117"/>
      <c r="I6092" s="124"/>
      <c r="J6092" s="124"/>
      <c r="K6092" s="144"/>
      <c r="L6092" s="11"/>
      <c r="M6092" s="143"/>
      <c r="N6092" s="42"/>
      <c r="O6092" s="128"/>
      <c r="P6092" s="129">
        <v>5</v>
      </c>
      <c r="Q6092" s="129"/>
      <c r="R6092" s="64"/>
      <c r="S6092" s="234"/>
      <c r="T6092" s="65" t="s">
        <v>24</v>
      </c>
      <c r="U6092" s="155"/>
      <c r="V6092" s="66">
        <f>V6093</f>
        <v>1000</v>
      </c>
      <c r="X6092" s="66">
        <f>X6093</f>
        <v>1000</v>
      </c>
      <c r="Z6092" s="66">
        <f>Z6093</f>
        <v>2400</v>
      </c>
      <c r="AB6092" s="66">
        <f>AB6093</f>
        <v>3400</v>
      </c>
      <c r="AD6092" s="66">
        <f>AD6093</f>
        <v>2600</v>
      </c>
      <c r="AF6092" s="66">
        <f>AF6093</f>
        <v>0</v>
      </c>
      <c r="AH6092" s="66">
        <f t="shared" si="1260"/>
        <v>2600</v>
      </c>
      <c r="AI6092" s="8"/>
      <c r="AJ6092" s="66">
        <f>AJ6093</f>
        <v>1190</v>
      </c>
      <c r="AK6092" s="67"/>
      <c r="AL6092" s="66">
        <f t="shared" ref="AL6092:AP6093" si="1302">AL6093</f>
        <v>2000</v>
      </c>
      <c r="AM6092" s="66"/>
      <c r="AN6092" s="66">
        <f t="shared" si="1302"/>
        <v>2500</v>
      </c>
      <c r="AO6092" s="66"/>
      <c r="AP6092" s="66">
        <f t="shared" si="1302"/>
        <v>2500</v>
      </c>
      <c r="AQ6092" s="66"/>
    </row>
    <row r="6093" spans="2:43" ht="18" customHeight="1" x14ac:dyDescent="0.2">
      <c r="B6093" s="4"/>
      <c r="C6093" s="117"/>
      <c r="D6093" s="117"/>
      <c r="E6093" s="117"/>
      <c r="F6093" s="48"/>
      <c r="G6093" s="11"/>
      <c r="H6093" s="117"/>
      <c r="I6093" s="124"/>
      <c r="J6093" s="124"/>
      <c r="K6093" s="144"/>
      <c r="L6093" s="11"/>
      <c r="M6093" s="143"/>
      <c r="N6093" s="42"/>
      <c r="O6093" s="128"/>
      <c r="P6093" s="130"/>
      <c r="Q6093" s="131">
        <v>2</v>
      </c>
      <c r="R6093" s="68"/>
      <c r="S6093" s="35"/>
      <c r="T6093" s="69" t="s">
        <v>25</v>
      </c>
      <c r="U6093" s="92"/>
      <c r="V6093" s="70">
        <f>V6094</f>
        <v>1000</v>
      </c>
      <c r="X6093" s="447">
        <f>X6094</f>
        <v>1000</v>
      </c>
      <c r="Z6093" s="447">
        <f>Z6094</f>
        <v>2400</v>
      </c>
      <c r="AB6093" s="447">
        <f>AB6094</f>
        <v>3400</v>
      </c>
      <c r="AD6093" s="447">
        <f>AD6094</f>
        <v>2600</v>
      </c>
      <c r="AF6093" s="447">
        <f>AF6094</f>
        <v>0</v>
      </c>
      <c r="AH6093" s="447">
        <f t="shared" si="1260"/>
        <v>2600</v>
      </c>
      <c r="AI6093" s="67"/>
      <c r="AJ6093" s="447">
        <f>AJ6094</f>
        <v>1190</v>
      </c>
      <c r="AK6093" s="71"/>
      <c r="AL6093" s="447">
        <f t="shared" si="1302"/>
        <v>2000</v>
      </c>
      <c r="AM6093" s="447"/>
      <c r="AN6093" s="447">
        <f t="shared" si="1302"/>
        <v>2500</v>
      </c>
      <c r="AO6093" s="447"/>
      <c r="AP6093" s="447">
        <f t="shared" si="1302"/>
        <v>2500</v>
      </c>
      <c r="AQ6093" s="447"/>
    </row>
    <row r="6094" spans="2:43" ht="18" customHeight="1" x14ac:dyDescent="0.25">
      <c r="B6094" s="4"/>
      <c r="C6094" s="117"/>
      <c r="D6094" s="117"/>
      <c r="E6094" s="117"/>
      <c r="F6094" s="48"/>
      <c r="G6094" s="11"/>
      <c r="H6094" s="117"/>
      <c r="I6094" s="124"/>
      <c r="J6094" s="124"/>
      <c r="K6094" s="144"/>
      <c r="L6094" s="11"/>
      <c r="M6094" s="143"/>
      <c r="N6094" s="42"/>
      <c r="O6094" s="128"/>
      <c r="P6094" s="130"/>
      <c r="Q6094" s="130"/>
      <c r="R6094" s="72" t="s">
        <v>0</v>
      </c>
      <c r="S6094" s="181"/>
      <c r="T6094" s="73" t="s">
        <v>221</v>
      </c>
      <c r="V6094" s="497">
        <v>1000</v>
      </c>
      <c r="X6094" s="697">
        <v>1000</v>
      </c>
      <c r="Z6094" s="829">
        <v>2400</v>
      </c>
      <c r="AB6094" s="74">
        <v>3400</v>
      </c>
      <c r="AD6094" s="696">
        <v>2600</v>
      </c>
      <c r="AF6094" s="696">
        <v>0</v>
      </c>
      <c r="AH6094" s="696">
        <f t="shared" si="1260"/>
        <v>2600</v>
      </c>
      <c r="AI6094" s="446"/>
      <c r="AJ6094" s="74">
        <f>CEILING(AB6094*35/100,10)</f>
        <v>1190</v>
      </c>
      <c r="AK6094" s="8"/>
      <c r="AL6094" s="74">
        <v>2000</v>
      </c>
      <c r="AM6094" s="74"/>
      <c r="AN6094" s="74">
        <v>2500</v>
      </c>
      <c r="AO6094" s="696"/>
      <c r="AP6094" s="74">
        <v>2500</v>
      </c>
      <c r="AQ6094" s="696"/>
    </row>
    <row r="6095" spans="2:43" ht="18" hidden="1" customHeight="1" x14ac:dyDescent="0.2">
      <c r="B6095" s="4"/>
      <c r="C6095" s="117"/>
      <c r="D6095" s="117"/>
      <c r="E6095" s="117"/>
      <c r="F6095" s="48"/>
      <c r="G6095" s="11"/>
      <c r="H6095" s="117"/>
      <c r="I6095" s="124"/>
      <c r="J6095" s="124"/>
      <c r="K6095" s="144"/>
      <c r="L6095" s="11"/>
      <c r="M6095" s="143"/>
      <c r="N6095" s="42"/>
      <c r="O6095" s="128"/>
      <c r="P6095" s="129">
        <v>7</v>
      </c>
      <c r="Q6095" s="129"/>
      <c r="R6095" s="64"/>
      <c r="S6095" s="234"/>
      <c r="T6095" s="65" t="s">
        <v>343</v>
      </c>
      <c r="U6095" s="155"/>
      <c r="V6095" s="66">
        <f>V6096+V6099</f>
        <v>7500</v>
      </c>
      <c r="X6095" s="66">
        <f>X6096+X6099</f>
        <v>7500</v>
      </c>
      <c r="Z6095" s="66">
        <f>Z6096+Z6099</f>
        <v>0</v>
      </c>
      <c r="AB6095" s="66">
        <f>AB6096+AB6099</f>
        <v>0</v>
      </c>
      <c r="AD6095" s="66">
        <f>AD6096+AD6099</f>
        <v>0</v>
      </c>
      <c r="AF6095" s="66">
        <f>AF6096+AF6099</f>
        <v>0</v>
      </c>
      <c r="AH6095" s="66">
        <f t="shared" si="1260"/>
        <v>0</v>
      </c>
      <c r="AI6095" s="8"/>
      <c r="AJ6095" s="66">
        <f>AJ6096+AJ6099</f>
        <v>0</v>
      </c>
      <c r="AK6095" s="67"/>
      <c r="AL6095" s="66">
        <f>AL6096+AL6099</f>
        <v>0</v>
      </c>
      <c r="AM6095" s="66"/>
      <c r="AN6095" s="66">
        <f>AN6096+AN6099</f>
        <v>0</v>
      </c>
      <c r="AO6095" s="66"/>
      <c r="AP6095" s="66">
        <f>AP6096+AP6099</f>
        <v>0</v>
      </c>
      <c r="AQ6095" s="66"/>
    </row>
    <row r="6096" spans="2:43" ht="18" hidden="1" customHeight="1" x14ac:dyDescent="0.2">
      <c r="B6096" s="4"/>
      <c r="C6096" s="117"/>
      <c r="D6096" s="117"/>
      <c r="E6096" s="117"/>
      <c r="F6096" s="48"/>
      <c r="G6096" s="11"/>
      <c r="H6096" s="117"/>
      <c r="I6096" s="124"/>
      <c r="J6096" s="124"/>
      <c r="K6096" s="144"/>
      <c r="L6096" s="11"/>
      <c r="M6096" s="143"/>
      <c r="N6096" s="42"/>
      <c r="O6096" s="128"/>
      <c r="P6096" s="130"/>
      <c r="Q6096" s="131">
        <v>1</v>
      </c>
      <c r="R6096" s="68"/>
      <c r="S6096" s="35"/>
      <c r="T6096" s="69" t="s">
        <v>255</v>
      </c>
      <c r="U6096" s="92"/>
      <c r="V6096" s="70">
        <f>SUM(V6097:V6098)</f>
        <v>7000</v>
      </c>
      <c r="X6096" s="447">
        <f>SUM(X6097:X6098)</f>
        <v>7000</v>
      </c>
      <c r="Z6096" s="447">
        <f>SUM(Z6097:Z6098)</f>
        <v>0</v>
      </c>
      <c r="AB6096" s="447">
        <f>SUM(AB6097:AB6098)</f>
        <v>0</v>
      </c>
      <c r="AD6096" s="447">
        <f>SUM(AD6097:AD6098)</f>
        <v>0</v>
      </c>
      <c r="AF6096" s="447">
        <f>SUM(AF6097:AF6098)</f>
        <v>0</v>
      </c>
      <c r="AH6096" s="447">
        <f t="shared" si="1260"/>
        <v>0</v>
      </c>
      <c r="AI6096" s="67"/>
      <c r="AJ6096" s="447">
        <f>SUM(AJ6097:AJ6098)</f>
        <v>0</v>
      </c>
      <c r="AK6096" s="71"/>
      <c r="AL6096" s="447">
        <f>SUM(AL6097:AL6098)</f>
        <v>0</v>
      </c>
      <c r="AM6096" s="447"/>
      <c r="AN6096" s="447">
        <f>SUM(AN6097:AN6098)</f>
        <v>0</v>
      </c>
      <c r="AO6096" s="447"/>
      <c r="AP6096" s="447">
        <f>SUM(AP6097:AP6098)</f>
        <v>0</v>
      </c>
      <c r="AQ6096" s="447"/>
    </row>
    <row r="6097" spans="2:43" ht="18" hidden="1" customHeight="1" x14ac:dyDescent="0.25">
      <c r="B6097" s="4"/>
      <c r="C6097" s="117"/>
      <c r="D6097" s="117"/>
      <c r="E6097" s="117"/>
      <c r="F6097" s="48"/>
      <c r="G6097" s="11"/>
      <c r="H6097" s="117"/>
      <c r="I6097" s="124"/>
      <c r="J6097" s="124"/>
      <c r="K6097" s="144"/>
      <c r="L6097" s="11"/>
      <c r="M6097" s="143"/>
      <c r="N6097" s="42"/>
      <c r="O6097" s="128"/>
      <c r="P6097" s="130"/>
      <c r="Q6097" s="131"/>
      <c r="R6097" s="72">
        <v>1</v>
      </c>
      <c r="S6097" s="181"/>
      <c r="T6097" s="73" t="s">
        <v>256</v>
      </c>
      <c r="V6097" s="74">
        <v>3000</v>
      </c>
      <c r="X6097" s="74">
        <v>3000</v>
      </c>
      <c r="Z6097" s="74">
        <v>0</v>
      </c>
      <c r="AB6097" s="74">
        <v>0</v>
      </c>
      <c r="AD6097" s="696">
        <v>0</v>
      </c>
      <c r="AF6097" s="696">
        <v>0</v>
      </c>
      <c r="AH6097" s="696">
        <f t="shared" si="1260"/>
        <v>0</v>
      </c>
      <c r="AI6097" s="446"/>
      <c r="AJ6097" s="74">
        <v>0</v>
      </c>
      <c r="AK6097" s="8"/>
      <c r="AL6097" s="74">
        <v>0</v>
      </c>
      <c r="AM6097" s="74"/>
      <c r="AN6097" s="74">
        <v>0</v>
      </c>
      <c r="AO6097" s="696"/>
      <c r="AP6097" s="74">
        <v>0</v>
      </c>
      <c r="AQ6097" s="696"/>
    </row>
    <row r="6098" spans="2:43" ht="18" hidden="1" customHeight="1" x14ac:dyDescent="0.25">
      <c r="B6098" s="4"/>
      <c r="C6098" s="117"/>
      <c r="D6098" s="117"/>
      <c r="E6098" s="117"/>
      <c r="F6098" s="48"/>
      <c r="G6098" s="11"/>
      <c r="H6098" s="117"/>
      <c r="I6098" s="124"/>
      <c r="J6098" s="124"/>
      <c r="K6098" s="144"/>
      <c r="L6098" s="11"/>
      <c r="M6098" s="143"/>
      <c r="N6098" s="42"/>
      <c r="O6098" s="128"/>
      <c r="P6098" s="130"/>
      <c r="Q6098" s="131"/>
      <c r="R6098" s="72" t="s">
        <v>0</v>
      </c>
      <c r="S6098" s="181"/>
      <c r="T6098" s="73" t="s">
        <v>439</v>
      </c>
      <c r="V6098" s="74">
        <v>4000</v>
      </c>
      <c r="X6098" s="74">
        <v>4000</v>
      </c>
      <c r="Z6098" s="74">
        <v>0</v>
      </c>
      <c r="AB6098" s="74">
        <v>0</v>
      </c>
      <c r="AD6098" s="696">
        <v>0</v>
      </c>
      <c r="AF6098" s="696">
        <v>0</v>
      </c>
      <c r="AH6098" s="696">
        <f t="shared" si="1260"/>
        <v>0</v>
      </c>
      <c r="AI6098" s="8"/>
      <c r="AJ6098" s="74">
        <v>0</v>
      </c>
      <c r="AK6098" s="8"/>
      <c r="AL6098" s="74">
        <v>0</v>
      </c>
      <c r="AM6098" s="74"/>
      <c r="AN6098" s="74">
        <v>0</v>
      </c>
      <c r="AO6098" s="696"/>
      <c r="AP6098" s="74">
        <v>0</v>
      </c>
      <c r="AQ6098" s="696"/>
    </row>
    <row r="6099" spans="2:43" ht="18" hidden="1" customHeight="1" x14ac:dyDescent="0.2">
      <c r="B6099" s="4"/>
      <c r="C6099" s="117"/>
      <c r="D6099" s="117"/>
      <c r="E6099" s="117"/>
      <c r="F6099" s="48"/>
      <c r="G6099" s="11"/>
      <c r="H6099" s="117"/>
      <c r="I6099" s="124"/>
      <c r="J6099" s="124"/>
      <c r="K6099" s="144"/>
      <c r="L6099" s="11"/>
      <c r="M6099" s="143"/>
      <c r="N6099" s="42"/>
      <c r="O6099" s="128"/>
      <c r="P6099" s="130"/>
      <c r="Q6099" s="131">
        <v>3</v>
      </c>
      <c r="R6099" s="68"/>
      <c r="S6099" s="35"/>
      <c r="T6099" s="69" t="s">
        <v>224</v>
      </c>
      <c r="U6099" s="92"/>
      <c r="V6099" s="70">
        <f>V6100</f>
        <v>500</v>
      </c>
      <c r="X6099" s="447">
        <f>X6100</f>
        <v>500</v>
      </c>
      <c r="Z6099" s="447">
        <f>Z6100</f>
        <v>0</v>
      </c>
      <c r="AB6099" s="447">
        <f>AB6100</f>
        <v>0</v>
      </c>
      <c r="AD6099" s="447">
        <f>AD6100</f>
        <v>0</v>
      </c>
      <c r="AF6099" s="447">
        <f>AF6100</f>
        <v>0</v>
      </c>
      <c r="AH6099" s="447">
        <f t="shared" ref="AH6099:AH6162" si="1303">AD6099+AF6099</f>
        <v>0</v>
      </c>
      <c r="AI6099" s="8"/>
      <c r="AJ6099" s="447">
        <f>AJ6100</f>
        <v>0</v>
      </c>
      <c r="AK6099" s="71"/>
      <c r="AL6099" s="447">
        <f>AL6100</f>
        <v>0</v>
      </c>
      <c r="AM6099" s="447"/>
      <c r="AN6099" s="447">
        <f>AN6100</f>
        <v>0</v>
      </c>
      <c r="AO6099" s="447"/>
      <c r="AP6099" s="447">
        <f>AP6100</f>
        <v>0</v>
      </c>
      <c r="AQ6099" s="447"/>
    </row>
    <row r="6100" spans="2:43" ht="18" hidden="1" customHeight="1" x14ac:dyDescent="0.25">
      <c r="B6100" s="4"/>
      <c r="C6100" s="117"/>
      <c r="D6100" s="117"/>
      <c r="E6100" s="117"/>
      <c r="F6100" s="48"/>
      <c r="G6100" s="11"/>
      <c r="H6100" s="117"/>
      <c r="I6100" s="124"/>
      <c r="J6100" s="124"/>
      <c r="K6100" s="144"/>
      <c r="L6100" s="11"/>
      <c r="M6100" s="143"/>
      <c r="N6100" s="42"/>
      <c r="O6100" s="128"/>
      <c r="P6100" s="130"/>
      <c r="Q6100" s="131"/>
      <c r="R6100" s="72" t="s">
        <v>0</v>
      </c>
      <c r="S6100" s="181"/>
      <c r="T6100" s="73" t="s">
        <v>53</v>
      </c>
      <c r="V6100" s="497">
        <v>500</v>
      </c>
      <c r="X6100" s="697">
        <v>500</v>
      </c>
      <c r="Z6100" s="697">
        <v>0</v>
      </c>
      <c r="AB6100" s="697">
        <v>0</v>
      </c>
      <c r="AD6100" s="696">
        <v>0</v>
      </c>
      <c r="AF6100" s="696">
        <v>0</v>
      </c>
      <c r="AH6100" s="696">
        <f t="shared" si="1303"/>
        <v>0</v>
      </c>
      <c r="AI6100" s="446"/>
      <c r="AJ6100" s="74">
        <v>0</v>
      </c>
      <c r="AK6100" s="8"/>
      <c r="AL6100" s="74">
        <v>0</v>
      </c>
      <c r="AM6100" s="74"/>
      <c r="AN6100" s="74">
        <v>0</v>
      </c>
      <c r="AO6100" s="696"/>
      <c r="AP6100" s="74">
        <v>0</v>
      </c>
      <c r="AQ6100" s="696"/>
    </row>
    <row r="6101" spans="2:43" ht="18" hidden="1" customHeight="1" x14ac:dyDescent="0.2">
      <c r="B6101" s="4"/>
      <c r="C6101" s="117"/>
      <c r="D6101" s="117"/>
      <c r="E6101" s="117"/>
      <c r="F6101" s="48"/>
      <c r="G6101" s="11"/>
      <c r="H6101" s="117"/>
      <c r="I6101" s="124"/>
      <c r="J6101" s="124"/>
      <c r="K6101" s="144"/>
      <c r="L6101" s="11"/>
      <c r="M6101" s="143"/>
      <c r="N6101" s="42"/>
      <c r="O6101" s="128"/>
      <c r="P6101" s="129">
        <v>9</v>
      </c>
      <c r="Q6101" s="129"/>
      <c r="R6101" s="64"/>
      <c r="S6101" s="234"/>
      <c r="T6101" s="65" t="s">
        <v>217</v>
      </c>
      <c r="U6101" s="155"/>
      <c r="V6101" s="66">
        <f>V6102+V6104</f>
        <v>0</v>
      </c>
      <c r="X6101" s="66">
        <f>X6102+X6104</f>
        <v>0</v>
      </c>
      <c r="Z6101" s="66">
        <f>Z6102+Z6104</f>
        <v>0</v>
      </c>
      <c r="AB6101" s="66">
        <f>AB6102+AB6104</f>
        <v>0</v>
      </c>
      <c r="AD6101" s="66" t="e">
        <f>#REF!+AD6104</f>
        <v>#REF!</v>
      </c>
      <c r="AF6101" s="66">
        <f>AF6102+AF6104</f>
        <v>0</v>
      </c>
      <c r="AH6101" s="66" t="e">
        <f t="shared" si="1303"/>
        <v>#REF!</v>
      </c>
      <c r="AI6101" s="8"/>
      <c r="AJ6101" s="66">
        <f>AJ6102+AJ6104</f>
        <v>0</v>
      </c>
      <c r="AK6101" s="67"/>
      <c r="AL6101" s="66">
        <f>AL6102+AL6104</f>
        <v>0</v>
      </c>
      <c r="AM6101" s="66"/>
      <c r="AN6101" s="66">
        <f>AN6102+AN6104</f>
        <v>0</v>
      </c>
      <c r="AO6101" s="66"/>
      <c r="AP6101" s="66">
        <f>AP6102+AP6104</f>
        <v>0</v>
      </c>
      <c r="AQ6101" s="66"/>
    </row>
    <row r="6102" spans="2:43" ht="18" hidden="1" customHeight="1" x14ac:dyDescent="0.2">
      <c r="B6102" s="4"/>
      <c r="C6102" s="117"/>
      <c r="D6102" s="117"/>
      <c r="E6102" s="117"/>
      <c r="F6102" s="48"/>
      <c r="G6102" s="11"/>
      <c r="H6102" s="117"/>
      <c r="I6102" s="124"/>
      <c r="J6102" s="124"/>
      <c r="K6102" s="144"/>
      <c r="L6102" s="11"/>
      <c r="M6102" s="143"/>
      <c r="N6102" s="42"/>
      <c r="O6102" s="128"/>
      <c r="P6102" s="130"/>
      <c r="Q6102" s="131">
        <v>1</v>
      </c>
      <c r="R6102" s="68"/>
      <c r="S6102" s="35"/>
      <c r="T6102" s="69" t="s">
        <v>231</v>
      </c>
      <c r="U6102" s="92"/>
      <c r="V6102" s="70">
        <f>V6103</f>
        <v>0</v>
      </c>
      <c r="X6102" s="447">
        <f>X6103</f>
        <v>0</v>
      </c>
      <c r="Z6102" s="447">
        <f>Z6103</f>
        <v>0</v>
      </c>
      <c r="AB6102" s="447">
        <f>AB6103</f>
        <v>0</v>
      </c>
      <c r="AD6102" s="447" t="e">
        <f>#REF!</f>
        <v>#REF!</v>
      </c>
      <c r="AF6102" s="447">
        <f>AF6103</f>
        <v>0</v>
      </c>
      <c r="AH6102" s="447" t="e">
        <f t="shared" si="1303"/>
        <v>#REF!</v>
      </c>
      <c r="AI6102" s="67"/>
      <c r="AJ6102" s="447">
        <f>AJ6103</f>
        <v>0</v>
      </c>
      <c r="AK6102" s="71"/>
      <c r="AL6102" s="447">
        <f>AL6103</f>
        <v>0</v>
      </c>
      <c r="AM6102" s="447"/>
      <c r="AN6102" s="447">
        <f>AN6103</f>
        <v>0</v>
      </c>
      <c r="AO6102" s="447"/>
      <c r="AP6102" s="447">
        <f>AP6103</f>
        <v>0</v>
      </c>
      <c r="AQ6102" s="447"/>
    </row>
    <row r="6103" spans="2:43" ht="18" hidden="1" customHeight="1" x14ac:dyDescent="0.2">
      <c r="B6103" s="4"/>
      <c r="C6103" s="117"/>
      <c r="D6103" s="117"/>
      <c r="E6103" s="117"/>
      <c r="F6103" s="48"/>
      <c r="G6103" s="11"/>
      <c r="H6103" s="117"/>
      <c r="I6103" s="124"/>
      <c r="J6103" s="124"/>
      <c r="K6103" s="144"/>
      <c r="L6103" s="11"/>
      <c r="M6103" s="143"/>
      <c r="N6103" s="42"/>
      <c r="O6103" s="128"/>
      <c r="P6103" s="130"/>
      <c r="Q6103" s="131"/>
      <c r="R6103" s="72" t="s">
        <v>3</v>
      </c>
      <c r="S6103" s="181"/>
      <c r="T6103" s="73" t="s">
        <v>231</v>
      </c>
      <c r="V6103" s="74">
        <v>0</v>
      </c>
      <c r="X6103" s="74">
        <v>0</v>
      </c>
      <c r="Z6103" s="74">
        <v>0</v>
      </c>
      <c r="AB6103" s="74">
        <v>0</v>
      </c>
      <c r="AD6103" s="74">
        <v>0</v>
      </c>
      <c r="AF6103" s="74">
        <v>0</v>
      </c>
      <c r="AH6103" s="74">
        <f t="shared" si="1303"/>
        <v>0</v>
      </c>
      <c r="AI6103" s="446"/>
      <c r="AJ6103" s="74">
        <v>0</v>
      </c>
      <c r="AK6103" s="8"/>
      <c r="AL6103" s="74">
        <v>0</v>
      </c>
      <c r="AM6103" s="74"/>
      <c r="AN6103" s="74">
        <v>0</v>
      </c>
      <c r="AO6103" s="74"/>
      <c r="AP6103" s="74">
        <v>0</v>
      </c>
      <c r="AQ6103" s="74"/>
    </row>
    <row r="6104" spans="2:43" ht="18" hidden="1" customHeight="1" x14ac:dyDescent="0.2">
      <c r="B6104" s="4"/>
      <c r="C6104" s="117"/>
      <c r="D6104" s="117"/>
      <c r="E6104" s="117"/>
      <c r="F6104" s="48"/>
      <c r="G6104" s="11"/>
      <c r="H6104" s="117"/>
      <c r="I6104" s="124"/>
      <c r="J6104" s="124"/>
      <c r="K6104" s="144"/>
      <c r="L6104" s="11"/>
      <c r="M6104" s="143"/>
      <c r="N6104" s="42"/>
      <c r="O6104" s="128"/>
      <c r="P6104" s="130"/>
      <c r="Q6104" s="131">
        <v>2</v>
      </c>
      <c r="R6104" s="68"/>
      <c r="S6104" s="35"/>
      <c r="T6104" s="69" t="s">
        <v>232</v>
      </c>
      <c r="U6104" s="92"/>
      <c r="V6104" s="70">
        <f>V6105</f>
        <v>0</v>
      </c>
      <c r="X6104" s="447">
        <f>X6105</f>
        <v>0</v>
      </c>
      <c r="Z6104" s="447">
        <f>Z6105</f>
        <v>0</v>
      </c>
      <c r="AB6104" s="447">
        <f>AB6105</f>
        <v>0</v>
      </c>
      <c r="AD6104" s="447" t="e">
        <f>#REF!</f>
        <v>#REF!</v>
      </c>
      <c r="AF6104" s="447">
        <f>AF6105</f>
        <v>0</v>
      </c>
      <c r="AH6104" s="447" t="e">
        <f t="shared" si="1303"/>
        <v>#REF!</v>
      </c>
      <c r="AI6104" s="8"/>
      <c r="AJ6104" s="447">
        <f>AJ6105</f>
        <v>0</v>
      </c>
      <c r="AK6104" s="71"/>
      <c r="AL6104" s="447">
        <f>AL6105</f>
        <v>0</v>
      </c>
      <c r="AM6104" s="447"/>
      <c r="AN6104" s="447">
        <f>AN6105</f>
        <v>0</v>
      </c>
      <c r="AO6104" s="447"/>
      <c r="AP6104" s="447">
        <f>AP6105</f>
        <v>0</v>
      </c>
      <c r="AQ6104" s="447"/>
    </row>
    <row r="6105" spans="2:43" ht="18" hidden="1" customHeight="1" x14ac:dyDescent="0.2">
      <c r="B6105" s="4"/>
      <c r="C6105" s="117"/>
      <c r="D6105" s="117"/>
      <c r="E6105" s="117"/>
      <c r="F6105" s="48"/>
      <c r="G6105" s="11"/>
      <c r="H6105" s="117"/>
      <c r="I6105" s="124"/>
      <c r="J6105" s="124"/>
      <c r="K6105" s="144"/>
      <c r="L6105" s="11"/>
      <c r="M6105" s="143"/>
      <c r="N6105" s="42"/>
      <c r="O6105" s="128"/>
      <c r="P6105" s="130"/>
      <c r="Q6105" s="131"/>
      <c r="R6105" s="72" t="s">
        <v>3</v>
      </c>
      <c r="S6105" s="181"/>
      <c r="T6105" s="77" t="s">
        <v>232</v>
      </c>
      <c r="U6105" s="141"/>
      <c r="V6105" s="74">
        <v>0</v>
      </c>
      <c r="X6105" s="74">
        <v>0</v>
      </c>
      <c r="Z6105" s="74">
        <v>0</v>
      </c>
      <c r="AB6105" s="74">
        <v>0</v>
      </c>
      <c r="AD6105" s="74">
        <v>0</v>
      </c>
      <c r="AF6105" s="74">
        <v>0</v>
      </c>
      <c r="AH6105" s="74">
        <f t="shared" si="1303"/>
        <v>0</v>
      </c>
      <c r="AI6105" s="446"/>
      <c r="AJ6105" s="74">
        <v>0</v>
      </c>
      <c r="AK6105" s="8"/>
      <c r="AL6105" s="74">
        <v>0</v>
      </c>
      <c r="AM6105" s="74"/>
      <c r="AN6105" s="74">
        <v>0</v>
      </c>
      <c r="AO6105" s="74"/>
      <c r="AP6105" s="74">
        <v>0</v>
      </c>
      <c r="AQ6105" s="74"/>
    </row>
    <row r="6106" spans="2:43" ht="18" hidden="1" customHeight="1" x14ac:dyDescent="0.2">
      <c r="B6106" s="4"/>
      <c r="C6106" s="117"/>
      <c r="D6106" s="117"/>
      <c r="E6106" s="117"/>
      <c r="F6106" s="48"/>
      <c r="G6106" s="11"/>
      <c r="H6106" s="117"/>
      <c r="I6106" s="124"/>
      <c r="J6106" s="124"/>
      <c r="K6106" s="144"/>
      <c r="L6106" s="11"/>
      <c r="M6106" s="143"/>
      <c r="N6106" s="42"/>
      <c r="O6106" s="133" t="s">
        <v>55</v>
      </c>
      <c r="P6106" s="134"/>
      <c r="Q6106" s="134"/>
      <c r="R6106" s="79"/>
      <c r="S6106" s="252"/>
      <c r="T6106" s="80" t="s">
        <v>29</v>
      </c>
      <c r="U6106" s="242"/>
      <c r="V6106" s="88">
        <f>V6107</f>
        <v>0</v>
      </c>
      <c r="X6106" s="88">
        <f>X6107</f>
        <v>0</v>
      </c>
      <c r="Z6106" s="88">
        <f>Z6107</f>
        <v>0</v>
      </c>
      <c r="AB6106" s="88">
        <f>AB6107</f>
        <v>0</v>
      </c>
      <c r="AD6106" s="88" t="e">
        <f>#REF!</f>
        <v>#REF!</v>
      </c>
      <c r="AF6106" s="88">
        <f>AF6107</f>
        <v>0</v>
      </c>
      <c r="AH6106" s="88" t="e">
        <f t="shared" si="1303"/>
        <v>#REF!</v>
      </c>
      <c r="AI6106" s="8"/>
      <c r="AJ6106" s="88">
        <f>AJ6107</f>
        <v>0</v>
      </c>
      <c r="AK6106" s="89"/>
      <c r="AL6106" s="88">
        <f t="shared" ref="AL6106:AP6108" si="1304">AL6107</f>
        <v>0</v>
      </c>
      <c r="AM6106" s="88"/>
      <c r="AN6106" s="88">
        <f t="shared" si="1304"/>
        <v>0</v>
      </c>
      <c r="AO6106" s="88"/>
      <c r="AP6106" s="88">
        <f t="shared" si="1304"/>
        <v>0</v>
      </c>
      <c r="AQ6106" s="88"/>
    </row>
    <row r="6107" spans="2:43" ht="18" hidden="1" customHeight="1" x14ac:dyDescent="0.2">
      <c r="B6107" s="4"/>
      <c r="C6107" s="117"/>
      <c r="D6107" s="117"/>
      <c r="E6107" s="117"/>
      <c r="F6107" s="48"/>
      <c r="G6107" s="11"/>
      <c r="H6107" s="117"/>
      <c r="I6107" s="124"/>
      <c r="J6107" s="124"/>
      <c r="K6107" s="144"/>
      <c r="L6107" s="11"/>
      <c r="M6107" s="143"/>
      <c r="N6107" s="42"/>
      <c r="O6107" s="128"/>
      <c r="P6107" s="129">
        <v>3</v>
      </c>
      <c r="Q6107" s="129"/>
      <c r="R6107" s="64"/>
      <c r="S6107" s="234"/>
      <c r="T6107" s="65" t="s">
        <v>54</v>
      </c>
      <c r="U6107" s="155"/>
      <c r="V6107" s="66">
        <f>V6108</f>
        <v>0</v>
      </c>
      <c r="X6107" s="66">
        <f>X6108</f>
        <v>0</v>
      </c>
      <c r="Z6107" s="66">
        <f>Z6108</f>
        <v>0</v>
      </c>
      <c r="AB6107" s="66">
        <f>AB6108</f>
        <v>0</v>
      </c>
      <c r="AD6107" s="66" t="e">
        <f>#REF!</f>
        <v>#REF!</v>
      </c>
      <c r="AF6107" s="66">
        <f>AF6108</f>
        <v>0</v>
      </c>
      <c r="AH6107" s="66" t="e">
        <f t="shared" si="1303"/>
        <v>#REF!</v>
      </c>
      <c r="AI6107" s="89"/>
      <c r="AJ6107" s="66">
        <f>AJ6108</f>
        <v>0</v>
      </c>
      <c r="AK6107" s="67"/>
      <c r="AL6107" s="66">
        <f t="shared" si="1304"/>
        <v>0</v>
      </c>
      <c r="AM6107" s="66"/>
      <c r="AN6107" s="66">
        <f t="shared" si="1304"/>
        <v>0</v>
      </c>
      <c r="AO6107" s="66"/>
      <c r="AP6107" s="66">
        <f t="shared" si="1304"/>
        <v>0</v>
      </c>
      <c r="AQ6107" s="66"/>
    </row>
    <row r="6108" spans="2:43" ht="18" hidden="1" customHeight="1" x14ac:dyDescent="0.2">
      <c r="B6108" s="4"/>
      <c r="C6108" s="117"/>
      <c r="D6108" s="117"/>
      <c r="E6108" s="117"/>
      <c r="F6108" s="48"/>
      <c r="G6108" s="11"/>
      <c r="H6108" s="117"/>
      <c r="I6108" s="124"/>
      <c r="J6108" s="124"/>
      <c r="K6108" s="144"/>
      <c r="L6108" s="11"/>
      <c r="M6108" s="143"/>
      <c r="N6108" s="42"/>
      <c r="O6108" s="128"/>
      <c r="P6108" s="130"/>
      <c r="Q6108" s="131">
        <v>1</v>
      </c>
      <c r="R6108" s="68"/>
      <c r="S6108" s="35"/>
      <c r="T6108" s="69" t="s">
        <v>69</v>
      </c>
      <c r="U6108" s="92"/>
      <c r="V6108" s="70">
        <f>V6109</f>
        <v>0</v>
      </c>
      <c r="X6108" s="447">
        <f>X6109</f>
        <v>0</v>
      </c>
      <c r="Z6108" s="447">
        <f>Z6109</f>
        <v>0</v>
      </c>
      <c r="AB6108" s="447">
        <f>AB6109</f>
        <v>0</v>
      </c>
      <c r="AD6108" s="447" t="e">
        <f>#REF!</f>
        <v>#REF!</v>
      </c>
      <c r="AF6108" s="447">
        <f>AF6109</f>
        <v>0</v>
      </c>
      <c r="AH6108" s="447" t="e">
        <f t="shared" si="1303"/>
        <v>#REF!</v>
      </c>
      <c r="AI6108" s="67"/>
      <c r="AJ6108" s="447">
        <f>AJ6109</f>
        <v>0</v>
      </c>
      <c r="AK6108" s="71"/>
      <c r="AL6108" s="447">
        <f t="shared" si="1304"/>
        <v>0</v>
      </c>
      <c r="AM6108" s="447"/>
      <c r="AN6108" s="447">
        <f t="shared" si="1304"/>
        <v>0</v>
      </c>
      <c r="AO6108" s="447"/>
      <c r="AP6108" s="447">
        <f t="shared" si="1304"/>
        <v>0</v>
      </c>
      <c r="AQ6108" s="447"/>
    </row>
    <row r="6109" spans="2:43" ht="18" hidden="1" customHeight="1" x14ac:dyDescent="0.2">
      <c r="B6109" s="4"/>
      <c r="C6109" s="117"/>
      <c r="D6109" s="117"/>
      <c r="E6109" s="117"/>
      <c r="F6109" s="48"/>
      <c r="G6109" s="11"/>
      <c r="H6109" s="117"/>
      <c r="I6109" s="124"/>
      <c r="J6109" s="124"/>
      <c r="K6109" s="144"/>
      <c r="L6109" s="11"/>
      <c r="M6109" s="143"/>
      <c r="N6109" s="42"/>
      <c r="O6109" s="128"/>
      <c r="P6109" s="130"/>
      <c r="Q6109" s="130"/>
      <c r="R6109" s="72" t="s">
        <v>55</v>
      </c>
      <c r="S6109" s="181"/>
      <c r="T6109" s="73" t="s">
        <v>193</v>
      </c>
      <c r="V6109" s="74">
        <v>0</v>
      </c>
      <c r="X6109" s="74">
        <v>0</v>
      </c>
      <c r="Z6109" s="74">
        <v>0</v>
      </c>
      <c r="AB6109" s="74">
        <v>0</v>
      </c>
      <c r="AD6109" s="74">
        <v>0</v>
      </c>
      <c r="AF6109" s="74">
        <v>0</v>
      </c>
      <c r="AH6109" s="74">
        <f t="shared" si="1303"/>
        <v>0</v>
      </c>
      <c r="AI6109" s="446"/>
      <c r="AJ6109" s="74">
        <v>0</v>
      </c>
      <c r="AK6109" s="8"/>
      <c r="AL6109" s="74">
        <v>0</v>
      </c>
      <c r="AM6109" s="74"/>
      <c r="AN6109" s="74">
        <v>0</v>
      </c>
      <c r="AO6109" s="74"/>
      <c r="AP6109" s="74">
        <v>0</v>
      </c>
      <c r="AQ6109" s="74"/>
    </row>
    <row r="6110" spans="2:43" ht="18" customHeight="1" x14ac:dyDescent="0.2">
      <c r="B6110" s="4"/>
      <c r="C6110" s="117"/>
      <c r="D6110" s="117"/>
      <c r="E6110" s="117"/>
      <c r="F6110" s="48"/>
      <c r="G6110" s="11"/>
      <c r="H6110" s="117"/>
      <c r="I6110" s="124"/>
      <c r="J6110" s="124"/>
      <c r="K6110" s="144"/>
      <c r="L6110" s="11"/>
      <c r="M6110" s="143"/>
      <c r="N6110" s="42"/>
      <c r="O6110" s="128"/>
      <c r="P6110" s="130"/>
      <c r="Q6110" s="130"/>
      <c r="R6110" s="72"/>
      <c r="S6110" s="181"/>
      <c r="T6110" s="73"/>
      <c r="V6110" s="74"/>
      <c r="X6110" s="74"/>
      <c r="Z6110" s="74"/>
      <c r="AB6110" s="74"/>
      <c r="AD6110" s="74"/>
      <c r="AF6110" s="74"/>
      <c r="AH6110" s="74">
        <f t="shared" si="1303"/>
        <v>0</v>
      </c>
      <c r="AI6110" s="8"/>
      <c r="AJ6110" s="74"/>
      <c r="AK6110" s="8"/>
      <c r="AL6110" s="74"/>
      <c r="AM6110" s="74"/>
      <c r="AN6110" s="74"/>
      <c r="AO6110" s="74"/>
      <c r="AP6110" s="74"/>
      <c r="AQ6110" s="74"/>
    </row>
    <row r="6111" spans="2:43" ht="18" customHeight="1" x14ac:dyDescent="0.2">
      <c r="B6111" s="4"/>
      <c r="C6111" s="132"/>
      <c r="D6111" s="132"/>
      <c r="E6111" s="132">
        <v>6</v>
      </c>
      <c r="F6111" s="94"/>
      <c r="G6111" s="277"/>
      <c r="H6111" s="132"/>
      <c r="I6111" s="121"/>
      <c r="J6111" s="121"/>
      <c r="K6111" s="164"/>
      <c r="L6111" s="277"/>
      <c r="M6111" s="163"/>
      <c r="N6111" s="261"/>
      <c r="O6111" s="122"/>
      <c r="P6111" s="123"/>
      <c r="Q6111" s="123"/>
      <c r="R6111" s="233"/>
      <c r="S6111" s="256"/>
      <c r="T6111" s="50" t="s">
        <v>143</v>
      </c>
      <c r="U6111" s="76"/>
      <c r="V6111" s="51">
        <f>V6112</f>
        <v>730000</v>
      </c>
      <c r="X6111" s="51">
        <f>X6112</f>
        <v>746200</v>
      </c>
      <c r="Z6111" s="51">
        <f>Z6112</f>
        <v>866180</v>
      </c>
      <c r="AB6111" s="51">
        <f>AB6112</f>
        <v>1285500</v>
      </c>
      <c r="AD6111" s="51" t="e">
        <f>AD6112</f>
        <v>#REF!</v>
      </c>
      <c r="AF6111" s="51">
        <f>AF6112</f>
        <v>6650</v>
      </c>
      <c r="AH6111" s="51" t="e">
        <f t="shared" si="1303"/>
        <v>#REF!</v>
      </c>
      <c r="AI6111" s="8"/>
      <c r="AJ6111" s="51">
        <f>AJ6112</f>
        <v>436550</v>
      </c>
      <c r="AK6111" s="5"/>
      <c r="AL6111" s="51">
        <f t="shared" ref="AL6111:AP6112" si="1305">AL6112</f>
        <v>1882960</v>
      </c>
      <c r="AM6111" s="51"/>
      <c r="AN6111" s="51">
        <f t="shared" si="1305"/>
        <v>2037600</v>
      </c>
      <c r="AO6111" s="51"/>
      <c r="AP6111" s="51">
        <f t="shared" si="1305"/>
        <v>2037600</v>
      </c>
      <c r="AQ6111" s="51"/>
    </row>
    <row r="6112" spans="2:43" ht="18" customHeight="1" x14ac:dyDescent="0.2">
      <c r="B6112" s="4"/>
      <c r="C6112" s="117"/>
      <c r="D6112" s="117"/>
      <c r="E6112" s="171"/>
      <c r="F6112" s="113">
        <v>12</v>
      </c>
      <c r="G6112" s="283"/>
      <c r="H6112" s="171"/>
      <c r="I6112" s="114"/>
      <c r="J6112" s="114"/>
      <c r="K6112" s="167"/>
      <c r="L6112" s="276"/>
      <c r="M6112" s="166"/>
      <c r="N6112" s="259"/>
      <c r="O6112" s="115"/>
      <c r="P6112" s="116"/>
      <c r="Q6112" s="116"/>
      <c r="R6112" s="52"/>
      <c r="S6112" s="247"/>
      <c r="T6112" s="53" t="s">
        <v>577</v>
      </c>
      <c r="U6112" s="240"/>
      <c r="V6112" s="54">
        <f>V6113</f>
        <v>730000</v>
      </c>
      <c r="X6112" s="54">
        <f>X6113</f>
        <v>746200</v>
      </c>
      <c r="Z6112" s="54">
        <f>Z6113</f>
        <v>866180</v>
      </c>
      <c r="AB6112" s="54">
        <f>AB6113</f>
        <v>1285500</v>
      </c>
      <c r="AD6112" s="54" t="e">
        <f>AD6113</f>
        <v>#REF!</v>
      </c>
      <c r="AF6112" s="54">
        <f>AF6113</f>
        <v>6650</v>
      </c>
      <c r="AH6112" s="54" t="e">
        <f t="shared" si="1303"/>
        <v>#REF!</v>
      </c>
      <c r="AI6112" s="5"/>
      <c r="AJ6112" s="54">
        <f>AJ6113</f>
        <v>436550</v>
      </c>
      <c r="AK6112" s="55"/>
      <c r="AL6112" s="54">
        <f t="shared" si="1305"/>
        <v>1882960</v>
      </c>
      <c r="AM6112" s="54"/>
      <c r="AN6112" s="54">
        <f t="shared" si="1305"/>
        <v>2037600</v>
      </c>
      <c r="AO6112" s="54"/>
      <c r="AP6112" s="54">
        <f t="shared" si="1305"/>
        <v>2037600</v>
      </c>
      <c r="AQ6112" s="54"/>
    </row>
    <row r="6113" spans="2:43" ht="18" customHeight="1" x14ac:dyDescent="0.2">
      <c r="B6113" s="4"/>
      <c r="C6113" s="117"/>
      <c r="D6113" s="117"/>
      <c r="E6113" s="117"/>
      <c r="F6113" s="48"/>
      <c r="G6113" s="11"/>
      <c r="H6113" s="112" t="s">
        <v>33</v>
      </c>
      <c r="I6113" s="118"/>
      <c r="J6113" s="118"/>
      <c r="K6113" s="170"/>
      <c r="L6113" s="34"/>
      <c r="M6113" s="169"/>
      <c r="N6113" s="260"/>
      <c r="O6113" s="119"/>
      <c r="P6113" s="120"/>
      <c r="Q6113" s="120"/>
      <c r="R6113" s="56"/>
      <c r="S6113" s="248"/>
      <c r="T6113" s="57" t="s">
        <v>92</v>
      </c>
      <c r="U6113" s="236"/>
      <c r="V6113" s="659">
        <f>V6114+V6189</f>
        <v>730000</v>
      </c>
      <c r="X6113" s="659">
        <f>X6114+X6189</f>
        <v>746200</v>
      </c>
      <c r="Z6113" s="659">
        <f>Z6114+Z6189</f>
        <v>866180</v>
      </c>
      <c r="AB6113" s="659">
        <f>AB6114+AB6189</f>
        <v>1285500</v>
      </c>
      <c r="AD6113" s="659" t="e">
        <f>AD6114+AD6189</f>
        <v>#REF!</v>
      </c>
      <c r="AF6113" s="659">
        <f>AF6114+AF6189</f>
        <v>6650</v>
      </c>
      <c r="AH6113" s="659" t="e">
        <f t="shared" si="1303"/>
        <v>#REF!</v>
      </c>
      <c r="AI6113" s="55"/>
      <c r="AJ6113" s="659">
        <f>AJ6114+AJ6189</f>
        <v>436550</v>
      </c>
      <c r="AK6113" s="59"/>
      <c r="AL6113" s="659">
        <f>AL6114+AL6189</f>
        <v>1882960</v>
      </c>
      <c r="AM6113" s="659"/>
      <c r="AN6113" s="659">
        <f>AN6114+AN6189</f>
        <v>2037600</v>
      </c>
      <c r="AO6113" s="659"/>
      <c r="AP6113" s="659">
        <f>AP6114+AP6189</f>
        <v>2037600</v>
      </c>
      <c r="AQ6113" s="659"/>
    </row>
    <row r="6114" spans="2:43" ht="18" customHeight="1" x14ac:dyDescent="0.2">
      <c r="B6114" s="4"/>
      <c r="C6114" s="117"/>
      <c r="D6114" s="117"/>
      <c r="E6114" s="117"/>
      <c r="F6114" s="48"/>
      <c r="G6114" s="11"/>
      <c r="H6114" s="132"/>
      <c r="I6114" s="121">
        <v>4</v>
      </c>
      <c r="J6114" s="121"/>
      <c r="K6114" s="164"/>
      <c r="L6114" s="277"/>
      <c r="M6114" s="163"/>
      <c r="N6114" s="261"/>
      <c r="O6114" s="122"/>
      <c r="P6114" s="123"/>
      <c r="Q6114" s="123"/>
      <c r="R6114" s="49"/>
      <c r="S6114" s="18"/>
      <c r="T6114" s="50" t="s">
        <v>93</v>
      </c>
      <c r="U6114" s="76"/>
      <c r="V6114" s="51">
        <f>V6115</f>
        <v>730000</v>
      </c>
      <c r="X6114" s="51">
        <f>X6115</f>
        <v>746200</v>
      </c>
      <c r="Z6114" s="51">
        <f>Z6115</f>
        <v>866180</v>
      </c>
      <c r="AB6114" s="51">
        <f>AB6115</f>
        <v>1285500</v>
      </c>
      <c r="AD6114" s="51" t="e">
        <f>AD6115</f>
        <v>#REF!</v>
      </c>
      <c r="AF6114" s="51">
        <f>AF6115</f>
        <v>6650</v>
      </c>
      <c r="AH6114" s="51" t="e">
        <f t="shared" si="1303"/>
        <v>#REF!</v>
      </c>
      <c r="AI6114" s="660"/>
      <c r="AJ6114" s="51">
        <f>AJ6115</f>
        <v>436550</v>
      </c>
      <c r="AK6114" s="5"/>
      <c r="AL6114" s="51">
        <f t="shared" ref="AL6114:AP6115" si="1306">AL6115</f>
        <v>1882260</v>
      </c>
      <c r="AM6114" s="51"/>
      <c r="AN6114" s="51">
        <f t="shared" si="1306"/>
        <v>2036800</v>
      </c>
      <c r="AO6114" s="51"/>
      <c r="AP6114" s="51">
        <f t="shared" si="1306"/>
        <v>2036800</v>
      </c>
      <c r="AQ6114" s="51"/>
    </row>
    <row r="6115" spans="2:43" ht="18" customHeight="1" x14ac:dyDescent="0.2">
      <c r="B6115" s="4"/>
      <c r="C6115" s="117"/>
      <c r="D6115" s="117"/>
      <c r="E6115" s="117"/>
      <c r="F6115" s="48"/>
      <c r="G6115" s="11"/>
      <c r="H6115" s="132"/>
      <c r="I6115" s="121"/>
      <c r="J6115" s="121">
        <v>2</v>
      </c>
      <c r="K6115" s="164"/>
      <c r="L6115" s="277"/>
      <c r="M6115" s="163"/>
      <c r="N6115" s="261"/>
      <c r="O6115" s="122"/>
      <c r="P6115" s="123"/>
      <c r="Q6115" s="123"/>
      <c r="R6115" s="49"/>
      <c r="S6115" s="18"/>
      <c r="T6115" s="50" t="s">
        <v>248</v>
      </c>
      <c r="U6115" s="76"/>
      <c r="V6115" s="51">
        <f>V6116</f>
        <v>730000</v>
      </c>
      <c r="X6115" s="51">
        <f>X6116</f>
        <v>746200</v>
      </c>
      <c r="Z6115" s="51">
        <f>Z6116</f>
        <v>866180</v>
      </c>
      <c r="AB6115" s="51">
        <f>AB6116</f>
        <v>1285500</v>
      </c>
      <c r="AD6115" s="51" t="e">
        <f>AD6116</f>
        <v>#REF!</v>
      </c>
      <c r="AF6115" s="51">
        <f>AF6116</f>
        <v>6650</v>
      </c>
      <c r="AH6115" s="51" t="e">
        <f t="shared" si="1303"/>
        <v>#REF!</v>
      </c>
      <c r="AI6115" s="5"/>
      <c r="AJ6115" s="51">
        <f>AJ6116</f>
        <v>436550</v>
      </c>
      <c r="AK6115" s="5"/>
      <c r="AL6115" s="51">
        <f t="shared" si="1306"/>
        <v>1882260</v>
      </c>
      <c r="AM6115" s="51"/>
      <c r="AN6115" s="51">
        <f t="shared" si="1306"/>
        <v>2036800</v>
      </c>
      <c r="AO6115" s="51"/>
      <c r="AP6115" s="51">
        <f t="shared" si="1306"/>
        <v>2036800</v>
      </c>
      <c r="AQ6115" s="51"/>
    </row>
    <row r="6116" spans="2:43" ht="18" customHeight="1" x14ac:dyDescent="0.2">
      <c r="B6116" s="4"/>
      <c r="C6116" s="117"/>
      <c r="D6116" s="117"/>
      <c r="E6116" s="117"/>
      <c r="F6116" s="48"/>
      <c r="G6116" s="11"/>
      <c r="H6116" s="117"/>
      <c r="I6116" s="124"/>
      <c r="J6116" s="124"/>
      <c r="K6116" s="144"/>
      <c r="L6116" s="11"/>
      <c r="M6116" s="226">
        <v>2</v>
      </c>
      <c r="N6116" s="262"/>
      <c r="O6116" s="125"/>
      <c r="P6116" s="126"/>
      <c r="Q6116" s="126"/>
      <c r="R6116" s="60"/>
      <c r="S6116" s="249"/>
      <c r="T6116" s="61" t="s">
        <v>413</v>
      </c>
      <c r="U6116" s="241"/>
      <c r="V6116" s="62">
        <f>V6117+V6141+V6153</f>
        <v>730000</v>
      </c>
      <c r="X6116" s="62">
        <f>X6117+X6141+X6153</f>
        <v>746200</v>
      </c>
      <c r="Z6116" s="62">
        <f>Z6117+Z6141+Z6153</f>
        <v>866180</v>
      </c>
      <c r="AB6116" s="62">
        <f>AB6117+AB6141+AB6153</f>
        <v>1285500</v>
      </c>
      <c r="AD6116" s="62" t="e">
        <f>AD6117+AD6141+AD6153</f>
        <v>#REF!</v>
      </c>
      <c r="AF6116" s="62">
        <f>AF6117+AF6141+AF6153</f>
        <v>6650</v>
      </c>
      <c r="AH6116" s="62" t="e">
        <f t="shared" si="1303"/>
        <v>#REF!</v>
      </c>
      <c r="AI6116" s="5"/>
      <c r="AJ6116" s="62">
        <f>AJ6117+AJ6141+AJ6153</f>
        <v>436550</v>
      </c>
      <c r="AK6116" s="63"/>
      <c r="AL6116" s="62">
        <f>AL6117+AL6141+AL6153</f>
        <v>1882260</v>
      </c>
      <c r="AM6116" s="62"/>
      <c r="AN6116" s="62">
        <f>AN6117+AN6141+AN6153</f>
        <v>2036800</v>
      </c>
      <c r="AO6116" s="62"/>
      <c r="AP6116" s="62">
        <f>AP6117+AP6141+AP6153</f>
        <v>2036800</v>
      </c>
      <c r="AQ6116" s="62"/>
    </row>
    <row r="6117" spans="2:43" ht="18" customHeight="1" x14ac:dyDescent="0.2">
      <c r="B6117" s="4"/>
      <c r="C6117" s="117"/>
      <c r="D6117" s="117"/>
      <c r="E6117" s="117"/>
      <c r="F6117" s="48"/>
      <c r="G6117" s="11"/>
      <c r="H6117" s="117"/>
      <c r="I6117" s="124"/>
      <c r="J6117" s="124"/>
      <c r="K6117" s="144"/>
      <c r="L6117" s="11"/>
      <c r="M6117" s="143"/>
      <c r="N6117" s="42"/>
      <c r="O6117" s="127" t="s">
        <v>3</v>
      </c>
      <c r="P6117" s="123"/>
      <c r="Q6117" s="123"/>
      <c r="R6117" s="49"/>
      <c r="S6117" s="18"/>
      <c r="T6117" s="50" t="s">
        <v>7</v>
      </c>
      <c r="U6117" s="76"/>
      <c r="V6117" s="51">
        <f>V6118+V6137</f>
        <v>600000</v>
      </c>
      <c r="X6117" s="51">
        <f>X6118+X6137</f>
        <v>613700</v>
      </c>
      <c r="Z6117" s="51">
        <f>Z6118+Z6137</f>
        <v>727400</v>
      </c>
      <c r="AB6117" s="51">
        <f>AB6118+AB6137</f>
        <v>1134800</v>
      </c>
      <c r="AD6117" s="51">
        <f>AD6118+AD6137</f>
        <v>1157550</v>
      </c>
      <c r="AF6117" s="51">
        <f>AF6118+AF6137</f>
        <v>0</v>
      </c>
      <c r="AH6117" s="51">
        <f t="shared" si="1303"/>
        <v>1157550</v>
      </c>
      <c r="AI6117" s="63"/>
      <c r="AJ6117" s="51">
        <f>AJ6118+AJ6137</f>
        <v>385850</v>
      </c>
      <c r="AK6117" s="5"/>
      <c r="AL6117" s="51">
        <f>AL6118+AL6137</f>
        <v>1678200</v>
      </c>
      <c r="AM6117" s="51"/>
      <c r="AN6117" s="51">
        <f>AN6118+AN6137</f>
        <v>1815950</v>
      </c>
      <c r="AO6117" s="51"/>
      <c r="AP6117" s="51">
        <f>AP6118+AP6137</f>
        <v>1815950</v>
      </c>
      <c r="AQ6117" s="51"/>
    </row>
    <row r="6118" spans="2:43" ht="18" customHeight="1" x14ac:dyDescent="0.2">
      <c r="B6118" s="4"/>
      <c r="C6118" s="117"/>
      <c r="D6118" s="117"/>
      <c r="E6118" s="117"/>
      <c r="F6118" s="48"/>
      <c r="G6118" s="11"/>
      <c r="H6118" s="117"/>
      <c r="I6118" s="124"/>
      <c r="J6118" s="124"/>
      <c r="K6118" s="144"/>
      <c r="L6118" s="11"/>
      <c r="M6118" s="143"/>
      <c r="N6118" s="42"/>
      <c r="O6118" s="128"/>
      <c r="P6118" s="129">
        <v>1</v>
      </c>
      <c r="Q6118" s="129"/>
      <c r="R6118" s="64"/>
      <c r="S6118" s="234"/>
      <c r="T6118" s="65" t="s">
        <v>8</v>
      </c>
      <c r="U6118" s="155"/>
      <c r="V6118" s="66">
        <f>V6119+V6123+V6127+V6129+V6133+V6135</f>
        <v>600000</v>
      </c>
      <c r="X6118" s="66">
        <f>X6119+X6123+X6127+X6129+X6133+X6135</f>
        <v>613700</v>
      </c>
      <c r="Z6118" s="66">
        <f>Z6119+Z6123+Z6127+Z6129+Z6133+Z6135</f>
        <v>727400</v>
      </c>
      <c r="AB6118" s="66">
        <f>AB6119+AB6123+AB6127+AB6129+AB6133+AB6135</f>
        <v>1134800</v>
      </c>
      <c r="AD6118" s="66">
        <f>AD6119+AD6123+AD6127+AD6129+AD6133+AD6135</f>
        <v>1156550</v>
      </c>
      <c r="AF6118" s="66">
        <f>AF6119+AF6123+AF6127+AF6129+AF6133+AF6135</f>
        <v>0</v>
      </c>
      <c r="AH6118" s="66">
        <f t="shared" si="1303"/>
        <v>1156550</v>
      </c>
      <c r="AI6118" s="5"/>
      <c r="AJ6118" s="66">
        <f>AJ6119+AJ6123+AJ6127+AJ6129+AJ6133+AJ6135</f>
        <v>385850</v>
      </c>
      <c r="AK6118" s="67"/>
      <c r="AL6118" s="66">
        <f>AL6119+AL6123+AL6127+AL6129+AL6133+AL6135</f>
        <v>1678200</v>
      </c>
      <c r="AM6118" s="66"/>
      <c r="AN6118" s="66">
        <f>AN6119+AN6123+AN6127+AN6129+AN6133+AN6135</f>
        <v>1815950</v>
      </c>
      <c r="AO6118" s="66"/>
      <c r="AP6118" s="66">
        <f>AP6119+AP6123+AP6127+AP6129+AP6133+AP6135</f>
        <v>1815950</v>
      </c>
      <c r="AQ6118" s="66"/>
    </row>
    <row r="6119" spans="2:43" ht="18" customHeight="1" x14ac:dyDescent="0.2">
      <c r="B6119" s="4"/>
      <c r="C6119" s="117"/>
      <c r="D6119" s="117"/>
      <c r="E6119" s="117"/>
      <c r="F6119" s="48"/>
      <c r="G6119" s="11"/>
      <c r="H6119" s="117"/>
      <c r="I6119" s="124"/>
      <c r="J6119" s="124"/>
      <c r="K6119" s="144"/>
      <c r="L6119" s="11"/>
      <c r="M6119" s="143"/>
      <c r="N6119" s="42"/>
      <c r="O6119" s="128"/>
      <c r="P6119" s="130"/>
      <c r="Q6119" s="140">
        <v>1</v>
      </c>
      <c r="R6119" s="68"/>
      <c r="S6119" s="35"/>
      <c r="T6119" s="69" t="s">
        <v>9</v>
      </c>
      <c r="U6119" s="92"/>
      <c r="V6119" s="70">
        <f>V6120+V6121+V6122</f>
        <v>239000</v>
      </c>
      <c r="X6119" s="447">
        <f>X6120+X6121+X6122</f>
        <v>257600</v>
      </c>
      <c r="Z6119" s="447">
        <f>Z6120+Z6121+Z6122</f>
        <v>321700</v>
      </c>
      <c r="AB6119" s="447">
        <f>AB6120+AB6121+AB6122</f>
        <v>390500</v>
      </c>
      <c r="AD6119" s="447">
        <f>AD6120+AD6121+AD6122</f>
        <v>496600</v>
      </c>
      <c r="AF6119" s="447">
        <f>AF6120+AF6121+AF6122</f>
        <v>0</v>
      </c>
      <c r="AH6119" s="447">
        <f t="shared" si="1303"/>
        <v>496600</v>
      </c>
      <c r="AI6119" s="67"/>
      <c r="AJ6119" s="447">
        <f>AJ6120+AJ6121+AJ6122</f>
        <v>132770</v>
      </c>
      <c r="AK6119" s="71"/>
      <c r="AL6119" s="447">
        <f>AL6120+AL6121+AL6122</f>
        <v>616250</v>
      </c>
      <c r="AM6119" s="447"/>
      <c r="AN6119" s="447">
        <f>AN6120+AN6121+AN6122</f>
        <v>666850</v>
      </c>
      <c r="AO6119" s="447"/>
      <c r="AP6119" s="447">
        <f>AP6120+AP6121+AP6122</f>
        <v>666850</v>
      </c>
      <c r="AQ6119" s="447"/>
    </row>
    <row r="6120" spans="2:43" ht="18" customHeight="1" x14ac:dyDescent="0.2">
      <c r="B6120" s="4"/>
      <c r="C6120" s="117"/>
      <c r="D6120" s="117"/>
      <c r="E6120" s="117"/>
      <c r="F6120" s="48"/>
      <c r="G6120" s="11"/>
      <c r="H6120" s="117"/>
      <c r="I6120" s="124"/>
      <c r="J6120" s="124"/>
      <c r="K6120" s="144"/>
      <c r="L6120" s="11"/>
      <c r="M6120" s="143"/>
      <c r="N6120" s="42"/>
      <c r="O6120" s="128"/>
      <c r="P6120" s="130"/>
      <c r="Q6120" s="130"/>
      <c r="R6120" s="72" t="s">
        <v>3</v>
      </c>
      <c r="S6120" s="181"/>
      <c r="T6120" s="73" t="s">
        <v>9</v>
      </c>
      <c r="V6120" s="74">
        <v>239000</v>
      </c>
      <c r="X6120" s="74">
        <v>257600</v>
      </c>
      <c r="Z6120" s="829">
        <v>321700</v>
      </c>
      <c r="AB6120" s="74">
        <v>390500</v>
      </c>
      <c r="AD6120" s="944">
        <v>496600</v>
      </c>
      <c r="AF6120" s="74">
        <v>0</v>
      </c>
      <c r="AH6120" s="74">
        <f t="shared" si="1303"/>
        <v>496600</v>
      </c>
      <c r="AI6120" s="446"/>
      <c r="AJ6120" s="74">
        <f t="shared" ref="AJ6120" si="1307">CEILING(AB6120*34/100,10)</f>
        <v>132770</v>
      </c>
      <c r="AK6120" s="8"/>
      <c r="AL6120" s="74">
        <v>616250</v>
      </c>
      <c r="AM6120" s="74"/>
      <c r="AN6120" s="74">
        <v>666850</v>
      </c>
      <c r="AO6120" s="74"/>
      <c r="AP6120" s="74">
        <v>666850</v>
      </c>
      <c r="AQ6120" s="74"/>
    </row>
    <row r="6121" spans="2:43" ht="18" hidden="1" customHeight="1" x14ac:dyDescent="0.2">
      <c r="B6121" s="4"/>
      <c r="C6121" s="117"/>
      <c r="D6121" s="117"/>
      <c r="E6121" s="117"/>
      <c r="F6121" s="48"/>
      <c r="G6121" s="11"/>
      <c r="H6121" s="117"/>
      <c r="I6121" s="124"/>
      <c r="J6121" s="124"/>
      <c r="K6121" s="144"/>
      <c r="L6121" s="11"/>
      <c r="M6121" s="143"/>
      <c r="N6121" s="42"/>
      <c r="O6121" s="128"/>
      <c r="P6121" s="130"/>
      <c r="Q6121" s="130"/>
      <c r="R6121" s="72"/>
      <c r="S6121" s="181"/>
      <c r="T6121" s="73"/>
      <c r="V6121" s="74"/>
      <c r="X6121" s="74"/>
      <c r="Z6121" s="74"/>
      <c r="AB6121" s="74"/>
      <c r="AD6121" s="74"/>
      <c r="AF6121" s="74"/>
      <c r="AH6121" s="74">
        <f t="shared" si="1303"/>
        <v>0</v>
      </c>
      <c r="AI6121" s="8"/>
      <c r="AJ6121" s="74"/>
      <c r="AK6121" s="8"/>
      <c r="AL6121" s="74"/>
      <c r="AM6121" s="74"/>
      <c r="AN6121" s="74"/>
      <c r="AO6121" s="74"/>
      <c r="AP6121" s="74"/>
      <c r="AQ6121" s="74"/>
    </row>
    <row r="6122" spans="2:43" ht="18" hidden="1" customHeight="1" x14ac:dyDescent="0.2">
      <c r="B6122" s="4"/>
      <c r="C6122" s="117"/>
      <c r="D6122" s="117"/>
      <c r="E6122" s="117"/>
      <c r="F6122" s="48"/>
      <c r="G6122" s="11"/>
      <c r="H6122" s="117"/>
      <c r="I6122" s="124"/>
      <c r="J6122" s="124"/>
      <c r="K6122" s="144"/>
      <c r="L6122" s="11"/>
      <c r="M6122" s="143"/>
      <c r="N6122" s="42"/>
      <c r="O6122" s="128"/>
      <c r="P6122" s="130"/>
      <c r="Q6122" s="130"/>
      <c r="R6122" s="72"/>
      <c r="S6122" s="181"/>
      <c r="T6122" s="73"/>
      <c r="V6122" s="74"/>
      <c r="X6122" s="74"/>
      <c r="Z6122" s="74"/>
      <c r="AB6122" s="74"/>
      <c r="AD6122" s="74"/>
      <c r="AF6122" s="74"/>
      <c r="AH6122" s="74">
        <f t="shared" si="1303"/>
        <v>0</v>
      </c>
      <c r="AI6122" s="8"/>
      <c r="AJ6122" s="74"/>
      <c r="AK6122" s="8"/>
      <c r="AL6122" s="74"/>
      <c r="AM6122" s="74"/>
      <c r="AN6122" s="74"/>
      <c r="AO6122" s="74"/>
      <c r="AP6122" s="74"/>
      <c r="AQ6122" s="74"/>
    </row>
    <row r="6123" spans="2:43" ht="18" customHeight="1" x14ac:dyDescent="0.2">
      <c r="B6123" s="4"/>
      <c r="C6123" s="117"/>
      <c r="D6123" s="117"/>
      <c r="E6123" s="117"/>
      <c r="F6123" s="48"/>
      <c r="G6123" s="11"/>
      <c r="H6123" s="117"/>
      <c r="I6123" s="124"/>
      <c r="J6123" s="124"/>
      <c r="K6123" s="144"/>
      <c r="L6123" s="11"/>
      <c r="M6123" s="143"/>
      <c r="N6123" s="42"/>
      <c r="O6123" s="128"/>
      <c r="P6123" s="130"/>
      <c r="Q6123" s="131">
        <v>2</v>
      </c>
      <c r="R6123" s="68"/>
      <c r="S6123" s="35"/>
      <c r="T6123" s="69" t="s">
        <v>11</v>
      </c>
      <c r="U6123" s="92"/>
      <c r="V6123" s="70">
        <f>V6124+V6125+V6126</f>
        <v>179000</v>
      </c>
      <c r="X6123" s="447">
        <f>X6124+X6125+X6126</f>
        <v>177900</v>
      </c>
      <c r="Z6123" s="447">
        <f>Z6124+Z6125+Z6126</f>
        <v>206100</v>
      </c>
      <c r="AB6123" s="447">
        <f>AB6124+AB6125+AB6126</f>
        <v>467300</v>
      </c>
      <c r="AD6123" s="447">
        <f>AD6124+AD6125+AD6126</f>
        <v>345900</v>
      </c>
      <c r="AF6123" s="447">
        <f>AF6124+AF6125+AF6126</f>
        <v>0</v>
      </c>
      <c r="AH6123" s="447">
        <f t="shared" si="1303"/>
        <v>345900</v>
      </c>
      <c r="AI6123" s="8"/>
      <c r="AJ6123" s="447">
        <f>AJ6124+AJ6125+AJ6126</f>
        <v>158890</v>
      </c>
      <c r="AK6123" s="71"/>
      <c r="AL6123" s="447">
        <f>AL6124+AL6125+AL6126</f>
        <v>595500</v>
      </c>
      <c r="AM6123" s="447"/>
      <c r="AN6123" s="447">
        <f>AN6124+AN6125+AN6126</f>
        <v>644350</v>
      </c>
      <c r="AO6123" s="447"/>
      <c r="AP6123" s="447">
        <f>AP6124+AP6125+AP6126</f>
        <v>644350</v>
      </c>
      <c r="AQ6123" s="447"/>
    </row>
    <row r="6124" spans="2:43" ht="18" customHeight="1" x14ac:dyDescent="0.2">
      <c r="B6124" s="4"/>
      <c r="C6124" s="117"/>
      <c r="D6124" s="117"/>
      <c r="E6124" s="117"/>
      <c r="F6124" s="48"/>
      <c r="G6124" s="11"/>
      <c r="H6124" s="117"/>
      <c r="I6124" s="124"/>
      <c r="J6124" s="124"/>
      <c r="K6124" s="144"/>
      <c r="L6124" s="11"/>
      <c r="M6124" s="143"/>
      <c r="N6124" s="42"/>
      <c r="O6124" s="128"/>
      <c r="P6124" s="130"/>
      <c r="Q6124" s="130"/>
      <c r="R6124" s="72" t="s">
        <v>3</v>
      </c>
      <c r="S6124" s="181"/>
      <c r="T6124" s="73" t="s">
        <v>11</v>
      </c>
      <c r="V6124" s="74">
        <v>179000</v>
      </c>
      <c r="X6124" s="74">
        <v>177900</v>
      </c>
      <c r="Z6124" s="829">
        <v>206100</v>
      </c>
      <c r="AB6124" s="74">
        <v>467300</v>
      </c>
      <c r="AD6124" s="944">
        <v>345900</v>
      </c>
      <c r="AF6124" s="74">
        <v>0</v>
      </c>
      <c r="AH6124" s="74">
        <f t="shared" si="1303"/>
        <v>345900</v>
      </c>
      <c r="AI6124" s="446"/>
      <c r="AJ6124" s="74">
        <f t="shared" ref="AJ6124" si="1308">CEILING(AB6124*34/100,10)</f>
        <v>158890</v>
      </c>
      <c r="AK6124" s="8"/>
      <c r="AL6124" s="74">
        <v>595500</v>
      </c>
      <c r="AM6124" s="74"/>
      <c r="AN6124" s="74">
        <v>644350</v>
      </c>
      <c r="AO6124" s="74"/>
      <c r="AP6124" s="74">
        <v>644350</v>
      </c>
      <c r="AQ6124" s="74"/>
    </row>
    <row r="6125" spans="2:43" ht="18" hidden="1" customHeight="1" x14ac:dyDescent="0.2">
      <c r="B6125" s="4"/>
      <c r="C6125" s="117"/>
      <c r="D6125" s="117"/>
      <c r="E6125" s="117"/>
      <c r="F6125" s="48"/>
      <c r="G6125" s="11"/>
      <c r="H6125" s="117"/>
      <c r="I6125" s="124"/>
      <c r="J6125" s="124"/>
      <c r="K6125" s="144"/>
      <c r="L6125" s="11"/>
      <c r="M6125" s="143"/>
      <c r="N6125" s="42"/>
      <c r="O6125" s="128"/>
      <c r="P6125" s="130"/>
      <c r="Q6125" s="130"/>
      <c r="R6125" s="72"/>
      <c r="S6125" s="181"/>
      <c r="T6125" s="73"/>
      <c r="V6125" s="74"/>
      <c r="X6125" s="74"/>
      <c r="Z6125" s="74"/>
      <c r="AB6125" s="74"/>
      <c r="AD6125" s="74"/>
      <c r="AF6125" s="74"/>
      <c r="AH6125" s="74">
        <f t="shared" si="1303"/>
        <v>0</v>
      </c>
      <c r="AI6125" s="8"/>
      <c r="AJ6125" s="74"/>
      <c r="AK6125" s="8"/>
      <c r="AL6125" s="74"/>
      <c r="AM6125" s="74"/>
      <c r="AN6125" s="74"/>
      <c r="AO6125" s="74"/>
      <c r="AP6125" s="74"/>
      <c r="AQ6125" s="74"/>
    </row>
    <row r="6126" spans="2:43" ht="18" hidden="1" customHeight="1" x14ac:dyDescent="0.2">
      <c r="B6126" s="4"/>
      <c r="C6126" s="117"/>
      <c r="D6126" s="117"/>
      <c r="E6126" s="117"/>
      <c r="F6126" s="48"/>
      <c r="G6126" s="11"/>
      <c r="H6126" s="117"/>
      <c r="I6126" s="124"/>
      <c r="J6126" s="124"/>
      <c r="K6126" s="144"/>
      <c r="L6126" s="11"/>
      <c r="M6126" s="143"/>
      <c r="N6126" s="42"/>
      <c r="O6126" s="128"/>
      <c r="P6126" s="130"/>
      <c r="Q6126" s="130"/>
      <c r="R6126" s="72"/>
      <c r="S6126" s="181"/>
      <c r="T6126" s="73"/>
      <c r="V6126" s="74"/>
      <c r="X6126" s="74"/>
      <c r="Z6126" s="74"/>
      <c r="AB6126" s="74"/>
      <c r="AD6126" s="74"/>
      <c r="AF6126" s="74"/>
      <c r="AH6126" s="74">
        <f t="shared" si="1303"/>
        <v>0</v>
      </c>
      <c r="AI6126" s="8"/>
      <c r="AJ6126" s="74"/>
      <c r="AK6126" s="8"/>
      <c r="AL6126" s="74"/>
      <c r="AM6126" s="74"/>
      <c r="AN6126" s="74"/>
      <c r="AO6126" s="74"/>
      <c r="AP6126" s="74"/>
      <c r="AQ6126" s="74"/>
    </row>
    <row r="6127" spans="2:43" ht="18" customHeight="1" x14ac:dyDescent="0.2">
      <c r="B6127" s="4"/>
      <c r="C6127" s="117"/>
      <c r="D6127" s="117"/>
      <c r="E6127" s="117"/>
      <c r="F6127" s="48"/>
      <c r="G6127" s="11"/>
      <c r="H6127" s="117"/>
      <c r="I6127" s="124"/>
      <c r="J6127" s="124"/>
      <c r="K6127" s="144"/>
      <c r="L6127" s="11"/>
      <c r="M6127" s="143"/>
      <c r="N6127" s="42"/>
      <c r="O6127" s="128"/>
      <c r="P6127" s="130"/>
      <c r="Q6127" s="131">
        <v>3</v>
      </c>
      <c r="R6127" s="84"/>
      <c r="S6127" s="250"/>
      <c r="T6127" s="69" t="s">
        <v>12</v>
      </c>
      <c r="U6127" s="92"/>
      <c r="V6127" s="70">
        <f>V6128</f>
        <v>136000</v>
      </c>
      <c r="X6127" s="447">
        <f>X6128</f>
        <v>141900</v>
      </c>
      <c r="Z6127" s="447">
        <f>Z6128</f>
        <v>137200</v>
      </c>
      <c r="AB6127" s="447">
        <f>AB6128</f>
        <v>216500</v>
      </c>
      <c r="AD6127" s="447">
        <f>AD6128</f>
        <v>288750</v>
      </c>
      <c r="AF6127" s="447">
        <f>AF6128</f>
        <v>0</v>
      </c>
      <c r="AH6127" s="447">
        <f t="shared" si="1303"/>
        <v>288750</v>
      </c>
      <c r="AI6127" s="8"/>
      <c r="AJ6127" s="447">
        <f>AJ6128</f>
        <v>73610</v>
      </c>
      <c r="AK6127" s="71"/>
      <c r="AL6127" s="447">
        <f>AL6128</f>
        <v>400200</v>
      </c>
      <c r="AM6127" s="447"/>
      <c r="AN6127" s="447">
        <f>AN6128</f>
        <v>433050</v>
      </c>
      <c r="AO6127" s="447"/>
      <c r="AP6127" s="447">
        <f>AP6128</f>
        <v>433050</v>
      </c>
      <c r="AQ6127" s="447"/>
    </row>
    <row r="6128" spans="2:43" ht="18" customHeight="1" x14ac:dyDescent="0.2">
      <c r="B6128" s="4"/>
      <c r="C6128" s="117"/>
      <c r="D6128" s="117"/>
      <c r="E6128" s="117"/>
      <c r="F6128" s="48"/>
      <c r="G6128" s="11"/>
      <c r="H6128" s="117"/>
      <c r="I6128" s="124"/>
      <c r="J6128" s="124"/>
      <c r="K6128" s="144"/>
      <c r="L6128" s="11"/>
      <c r="M6128" s="143"/>
      <c r="N6128" s="42"/>
      <c r="O6128" s="128"/>
      <c r="P6128" s="130"/>
      <c r="Q6128" s="130"/>
      <c r="R6128" s="72" t="s">
        <v>3</v>
      </c>
      <c r="S6128" s="181"/>
      <c r="T6128" s="73" t="s">
        <v>12</v>
      </c>
      <c r="V6128" s="74">
        <v>136000</v>
      </c>
      <c r="X6128" s="74">
        <v>141900</v>
      </c>
      <c r="Z6128" s="829">
        <v>137200</v>
      </c>
      <c r="AB6128" s="74">
        <v>216500</v>
      </c>
      <c r="AD6128" s="944">
        <v>288750</v>
      </c>
      <c r="AF6128" s="74">
        <v>0</v>
      </c>
      <c r="AH6128" s="74">
        <f t="shared" si="1303"/>
        <v>288750</v>
      </c>
      <c r="AI6128" s="446"/>
      <c r="AJ6128" s="74">
        <f t="shared" ref="AJ6128" si="1309">CEILING(AB6128*34/100,10)</f>
        <v>73610</v>
      </c>
      <c r="AK6128" s="8"/>
      <c r="AL6128" s="74">
        <v>400200</v>
      </c>
      <c r="AM6128" s="74"/>
      <c r="AN6128" s="74">
        <v>433050</v>
      </c>
      <c r="AO6128" s="74"/>
      <c r="AP6128" s="74">
        <v>433050</v>
      </c>
      <c r="AQ6128" s="74"/>
    </row>
    <row r="6129" spans="2:43" ht="18" customHeight="1" x14ac:dyDescent="0.2">
      <c r="B6129" s="4"/>
      <c r="C6129" s="117"/>
      <c r="D6129" s="117"/>
      <c r="E6129" s="117"/>
      <c r="F6129" s="48"/>
      <c r="G6129" s="11"/>
      <c r="H6129" s="117"/>
      <c r="I6129" s="124"/>
      <c r="J6129" s="124"/>
      <c r="K6129" s="144"/>
      <c r="L6129" s="11"/>
      <c r="M6129" s="143"/>
      <c r="N6129" s="42"/>
      <c r="O6129" s="128"/>
      <c r="P6129" s="130"/>
      <c r="Q6129" s="131">
        <v>4</v>
      </c>
      <c r="R6129" s="68"/>
      <c r="S6129" s="35"/>
      <c r="T6129" s="69" t="s">
        <v>13</v>
      </c>
      <c r="U6129" s="92"/>
      <c r="V6129" s="70">
        <f>V6130+V6131+V6132</f>
        <v>11000</v>
      </c>
      <c r="X6129" s="447">
        <f>X6130+X6131+X6132</f>
        <v>7900</v>
      </c>
      <c r="Z6129" s="447">
        <f>Z6130+Z6131+Z6132</f>
        <v>11400</v>
      </c>
      <c r="AB6129" s="447">
        <f>AB6130+AB6131+AB6132</f>
        <v>16800</v>
      </c>
      <c r="AD6129" s="447">
        <f>AD6130+AD6131+AD6132</f>
        <v>18600</v>
      </c>
      <c r="AF6129" s="447">
        <f>AF6130+AF6131+AF6132</f>
        <v>0</v>
      </c>
      <c r="AH6129" s="447">
        <f t="shared" si="1303"/>
        <v>18600</v>
      </c>
      <c r="AI6129" s="8"/>
      <c r="AJ6129" s="447">
        <f>AJ6130+AJ6131+AJ6132</f>
        <v>5720</v>
      </c>
      <c r="AK6129" s="71"/>
      <c r="AL6129" s="447">
        <f>AL6130+AL6131+AL6132</f>
        <v>19500</v>
      </c>
      <c r="AM6129" s="447"/>
      <c r="AN6129" s="447">
        <f>AN6130+AN6131+AN6132</f>
        <v>21100</v>
      </c>
      <c r="AO6129" s="447"/>
      <c r="AP6129" s="447">
        <f>AP6130+AP6131+AP6132</f>
        <v>21100</v>
      </c>
      <c r="AQ6129" s="447"/>
    </row>
    <row r="6130" spans="2:43" ht="18" customHeight="1" x14ac:dyDescent="0.2">
      <c r="B6130" s="4"/>
      <c r="C6130" s="117"/>
      <c r="D6130" s="117"/>
      <c r="E6130" s="117"/>
      <c r="F6130" s="48"/>
      <c r="G6130" s="11"/>
      <c r="H6130" s="117"/>
      <c r="I6130" s="124"/>
      <c r="J6130" s="124"/>
      <c r="K6130" s="144"/>
      <c r="L6130" s="11"/>
      <c r="M6130" s="143"/>
      <c r="N6130" s="42"/>
      <c r="O6130" s="128"/>
      <c r="P6130" s="130"/>
      <c r="Q6130" s="130"/>
      <c r="R6130" s="72" t="s">
        <v>3</v>
      </c>
      <c r="S6130" s="181"/>
      <c r="T6130" s="73" t="s">
        <v>13</v>
      </c>
      <c r="V6130" s="74">
        <v>11000</v>
      </c>
      <c r="X6130" s="74">
        <v>7900</v>
      </c>
      <c r="Z6130" s="829">
        <v>11400</v>
      </c>
      <c r="AB6130" s="74">
        <v>16800</v>
      </c>
      <c r="AD6130" s="944">
        <v>18600</v>
      </c>
      <c r="AF6130" s="74">
        <v>0</v>
      </c>
      <c r="AH6130" s="74">
        <f t="shared" si="1303"/>
        <v>18600</v>
      </c>
      <c r="AI6130" s="446"/>
      <c r="AJ6130" s="74">
        <f t="shared" ref="AJ6130" si="1310">CEILING(AB6130*34/100,10)</f>
        <v>5720</v>
      </c>
      <c r="AK6130" s="8"/>
      <c r="AL6130" s="74">
        <v>19500</v>
      </c>
      <c r="AM6130" s="74"/>
      <c r="AN6130" s="74">
        <v>21100</v>
      </c>
      <c r="AO6130" s="74"/>
      <c r="AP6130" s="74">
        <v>21100</v>
      </c>
      <c r="AQ6130" s="74"/>
    </row>
    <row r="6131" spans="2:43" ht="18" hidden="1" customHeight="1" x14ac:dyDescent="0.2">
      <c r="B6131" s="4"/>
      <c r="C6131" s="117"/>
      <c r="D6131" s="117"/>
      <c r="E6131" s="117"/>
      <c r="F6131" s="48"/>
      <c r="G6131" s="11"/>
      <c r="H6131" s="117"/>
      <c r="I6131" s="124"/>
      <c r="J6131" s="124"/>
      <c r="K6131" s="144"/>
      <c r="L6131" s="11"/>
      <c r="M6131" s="143"/>
      <c r="N6131" s="42"/>
      <c r="O6131" s="128"/>
      <c r="P6131" s="130"/>
      <c r="Q6131" s="130"/>
      <c r="R6131" s="72"/>
      <c r="S6131" s="181"/>
      <c r="T6131" s="73"/>
      <c r="V6131" s="74"/>
      <c r="X6131" s="74"/>
      <c r="Z6131" s="74"/>
      <c r="AB6131" s="74"/>
      <c r="AD6131" s="74"/>
      <c r="AF6131" s="74"/>
      <c r="AH6131" s="74">
        <f t="shared" si="1303"/>
        <v>0</v>
      </c>
      <c r="AI6131" s="8"/>
      <c r="AJ6131" s="74"/>
      <c r="AK6131" s="8"/>
      <c r="AL6131" s="74"/>
      <c r="AM6131" s="74"/>
      <c r="AN6131" s="74"/>
      <c r="AO6131" s="74"/>
      <c r="AP6131" s="74"/>
      <c r="AQ6131" s="74"/>
    </row>
    <row r="6132" spans="2:43" ht="18" hidden="1" customHeight="1" x14ac:dyDescent="0.2">
      <c r="B6132" s="4"/>
      <c r="C6132" s="117"/>
      <c r="D6132" s="117"/>
      <c r="E6132" s="117"/>
      <c r="F6132" s="48"/>
      <c r="G6132" s="11"/>
      <c r="H6132" s="117"/>
      <c r="I6132" s="124"/>
      <c r="J6132" s="124"/>
      <c r="K6132" s="144"/>
      <c r="L6132" s="11"/>
      <c r="M6132" s="143"/>
      <c r="N6132" s="42"/>
      <c r="O6132" s="128"/>
      <c r="P6132" s="130"/>
      <c r="Q6132" s="130"/>
      <c r="R6132" s="72"/>
      <c r="S6132" s="181"/>
      <c r="T6132" s="73"/>
      <c r="V6132" s="74"/>
      <c r="X6132" s="74"/>
      <c r="Z6132" s="74"/>
      <c r="AB6132" s="74"/>
      <c r="AD6132" s="74"/>
      <c r="AF6132" s="74"/>
      <c r="AH6132" s="74">
        <f t="shared" si="1303"/>
        <v>0</v>
      </c>
      <c r="AI6132" s="8"/>
      <c r="AJ6132" s="74"/>
      <c r="AK6132" s="8"/>
      <c r="AL6132" s="74"/>
      <c r="AM6132" s="74"/>
      <c r="AN6132" s="74"/>
      <c r="AO6132" s="74"/>
      <c r="AP6132" s="74"/>
      <c r="AQ6132" s="74"/>
    </row>
    <row r="6133" spans="2:43" ht="18" customHeight="1" x14ac:dyDescent="0.2">
      <c r="B6133" s="4"/>
      <c r="C6133" s="117"/>
      <c r="D6133" s="117"/>
      <c r="E6133" s="117"/>
      <c r="F6133" s="48"/>
      <c r="G6133" s="11"/>
      <c r="H6133" s="117"/>
      <c r="I6133" s="124"/>
      <c r="J6133" s="124"/>
      <c r="K6133" s="144"/>
      <c r="L6133" s="11"/>
      <c r="M6133" s="143"/>
      <c r="N6133" s="42"/>
      <c r="O6133" s="128"/>
      <c r="P6133" s="130"/>
      <c r="Q6133" s="140" t="s">
        <v>173</v>
      </c>
      <c r="R6133" s="84"/>
      <c r="S6133" s="250"/>
      <c r="T6133" s="69" t="s">
        <v>204</v>
      </c>
      <c r="U6133" s="92"/>
      <c r="V6133" s="70">
        <f>V6134</f>
        <v>35000</v>
      </c>
      <c r="X6133" s="447">
        <f>X6134</f>
        <v>28400</v>
      </c>
      <c r="Z6133" s="447">
        <f>Z6134</f>
        <v>51000</v>
      </c>
      <c r="AB6133" s="447">
        <f>AB6134</f>
        <v>43700</v>
      </c>
      <c r="AD6133" s="447">
        <f>AD6134</f>
        <v>6700</v>
      </c>
      <c r="AF6133" s="447">
        <f>AF6134</f>
        <v>0</v>
      </c>
      <c r="AH6133" s="447">
        <f t="shared" si="1303"/>
        <v>6700</v>
      </c>
      <c r="AI6133" s="8"/>
      <c r="AJ6133" s="447">
        <f>AJ6134</f>
        <v>14860</v>
      </c>
      <c r="AK6133" s="71"/>
      <c r="AL6133" s="447">
        <f>AL6134</f>
        <v>46750</v>
      </c>
      <c r="AM6133" s="447"/>
      <c r="AN6133" s="447">
        <f>AN6134</f>
        <v>50600</v>
      </c>
      <c r="AO6133" s="447"/>
      <c r="AP6133" s="447">
        <f>AP6134</f>
        <v>50600</v>
      </c>
      <c r="AQ6133" s="447"/>
    </row>
    <row r="6134" spans="2:43" ht="18" customHeight="1" x14ac:dyDescent="0.2">
      <c r="B6134" s="4"/>
      <c r="C6134" s="117"/>
      <c r="D6134" s="117"/>
      <c r="E6134" s="117"/>
      <c r="F6134" s="48"/>
      <c r="G6134" s="11"/>
      <c r="H6134" s="117"/>
      <c r="I6134" s="124"/>
      <c r="J6134" s="124"/>
      <c r="K6134" s="144"/>
      <c r="L6134" s="11"/>
      <c r="M6134" s="143"/>
      <c r="N6134" s="42"/>
      <c r="O6134" s="128"/>
      <c r="P6134" s="130"/>
      <c r="Q6134" s="130"/>
      <c r="R6134" s="72" t="s">
        <v>3</v>
      </c>
      <c r="S6134" s="181"/>
      <c r="T6134" s="73" t="s">
        <v>204</v>
      </c>
      <c r="V6134" s="74">
        <v>35000</v>
      </c>
      <c r="X6134" s="74">
        <v>28400</v>
      </c>
      <c r="Z6134" s="829">
        <v>51000</v>
      </c>
      <c r="AB6134" s="74">
        <v>43700</v>
      </c>
      <c r="AD6134" s="944">
        <v>6700</v>
      </c>
      <c r="AF6134" s="74">
        <v>0</v>
      </c>
      <c r="AH6134" s="74">
        <f t="shared" si="1303"/>
        <v>6700</v>
      </c>
      <c r="AI6134" s="446"/>
      <c r="AJ6134" s="74">
        <f t="shared" ref="AJ6134" si="1311">CEILING(AB6134*34/100,10)</f>
        <v>14860</v>
      </c>
      <c r="AK6134" s="8"/>
      <c r="AL6134" s="74">
        <v>46750</v>
      </c>
      <c r="AM6134" s="74"/>
      <c r="AN6134" s="74">
        <v>50600</v>
      </c>
      <c r="AO6134" s="74"/>
      <c r="AP6134" s="74">
        <v>50600</v>
      </c>
      <c r="AQ6134" s="74"/>
    </row>
    <row r="6135" spans="2:43" ht="18" hidden="1" customHeight="1" x14ac:dyDescent="0.2">
      <c r="B6135" s="4"/>
      <c r="C6135" s="117"/>
      <c r="D6135" s="117"/>
      <c r="E6135" s="117"/>
      <c r="F6135" s="48"/>
      <c r="G6135" s="11"/>
      <c r="H6135" s="117"/>
      <c r="I6135" s="142"/>
      <c r="J6135" s="143"/>
      <c r="K6135" s="144"/>
      <c r="L6135" s="11"/>
      <c r="M6135" s="143"/>
      <c r="N6135" s="42"/>
      <c r="O6135" s="128"/>
      <c r="P6135" s="130"/>
      <c r="Q6135" s="131">
        <v>6</v>
      </c>
      <c r="R6135" s="68"/>
      <c r="S6135" s="35"/>
      <c r="T6135" s="69" t="s">
        <v>375</v>
      </c>
      <c r="U6135" s="92"/>
      <c r="V6135" s="70">
        <f>V6136</f>
        <v>0</v>
      </c>
      <c r="X6135" s="447">
        <f>X6136</f>
        <v>0</v>
      </c>
      <c r="Z6135" s="447">
        <f>Z6136</f>
        <v>0</v>
      </c>
      <c r="AB6135" s="447">
        <f>AB6136</f>
        <v>0</v>
      </c>
      <c r="AD6135" s="447">
        <f>AD6136</f>
        <v>0</v>
      </c>
      <c r="AF6135" s="447">
        <f>AF6136</f>
        <v>0</v>
      </c>
      <c r="AH6135" s="447">
        <f t="shared" si="1303"/>
        <v>0</v>
      </c>
      <c r="AI6135" s="8"/>
      <c r="AJ6135" s="447">
        <f>AJ6136</f>
        <v>0</v>
      </c>
      <c r="AK6135" s="71"/>
      <c r="AL6135" s="447">
        <f>AL6136</f>
        <v>0</v>
      </c>
      <c r="AM6135" s="447"/>
      <c r="AN6135" s="447">
        <f>AN6136</f>
        <v>0</v>
      </c>
      <c r="AO6135" s="447"/>
      <c r="AP6135" s="447">
        <f>AP6136</f>
        <v>0</v>
      </c>
      <c r="AQ6135" s="447"/>
    </row>
    <row r="6136" spans="2:43" ht="18" hidden="1" customHeight="1" x14ac:dyDescent="0.2">
      <c r="B6136" s="4"/>
      <c r="C6136" s="117"/>
      <c r="D6136" s="117"/>
      <c r="E6136" s="117"/>
      <c r="F6136" s="48"/>
      <c r="G6136" s="11"/>
      <c r="H6136" s="117"/>
      <c r="I6136" s="142"/>
      <c r="J6136" s="143"/>
      <c r="K6136" s="144"/>
      <c r="L6136" s="11"/>
      <c r="M6136" s="143"/>
      <c r="N6136" s="42"/>
      <c r="O6136" s="128"/>
      <c r="P6136" s="130"/>
      <c r="Q6136" s="130"/>
      <c r="R6136" s="72" t="s">
        <v>3</v>
      </c>
      <c r="S6136" s="181"/>
      <c r="T6136" s="73" t="s">
        <v>375</v>
      </c>
      <c r="V6136" s="74">
        <v>0</v>
      </c>
      <c r="X6136" s="74">
        <v>0</v>
      </c>
      <c r="Z6136" s="74">
        <v>0</v>
      </c>
      <c r="AB6136" s="74">
        <v>0</v>
      </c>
      <c r="AD6136" s="74">
        <v>0</v>
      </c>
      <c r="AF6136" s="74">
        <v>0</v>
      </c>
      <c r="AH6136" s="74">
        <f t="shared" si="1303"/>
        <v>0</v>
      </c>
      <c r="AI6136" s="446"/>
      <c r="AJ6136" s="74">
        <v>0</v>
      </c>
      <c r="AK6136" s="8"/>
      <c r="AL6136" s="74">
        <v>0</v>
      </c>
      <c r="AM6136" s="74"/>
      <c r="AN6136" s="74">
        <v>0</v>
      </c>
      <c r="AO6136" s="74"/>
      <c r="AP6136" s="74">
        <v>0</v>
      </c>
      <c r="AQ6136" s="74"/>
    </row>
    <row r="6137" spans="2:43" ht="18" hidden="1" customHeight="1" x14ac:dyDescent="0.2">
      <c r="B6137" s="4"/>
      <c r="C6137" s="117"/>
      <c r="D6137" s="117"/>
      <c r="E6137" s="117"/>
      <c r="F6137" s="48"/>
      <c r="G6137" s="11"/>
      <c r="H6137" s="117"/>
      <c r="I6137" s="124"/>
      <c r="J6137" s="124"/>
      <c r="K6137" s="144"/>
      <c r="L6137" s="11"/>
      <c r="M6137" s="143"/>
      <c r="N6137" s="42"/>
      <c r="O6137" s="128"/>
      <c r="P6137" s="129">
        <v>4</v>
      </c>
      <c r="Q6137" s="129"/>
      <c r="R6137" s="64"/>
      <c r="S6137" s="234"/>
      <c r="T6137" s="65" t="s">
        <v>376</v>
      </c>
      <c r="U6137" s="155"/>
      <c r="V6137" s="66">
        <f>V6138</f>
        <v>0</v>
      </c>
      <c r="X6137" s="66">
        <f>X6138</f>
        <v>0</v>
      </c>
      <c r="Z6137" s="66">
        <f>Z6138</f>
        <v>0</v>
      </c>
      <c r="AB6137" s="66">
        <f>AB6138</f>
        <v>0</v>
      </c>
      <c r="AD6137" s="66">
        <f>AD6138</f>
        <v>1000</v>
      </c>
      <c r="AF6137" s="66">
        <f>AF6138</f>
        <v>0</v>
      </c>
      <c r="AH6137" s="66">
        <f t="shared" si="1303"/>
        <v>1000</v>
      </c>
      <c r="AI6137" s="8"/>
      <c r="AJ6137" s="66">
        <f>AJ6138</f>
        <v>0</v>
      </c>
      <c r="AK6137" s="67"/>
      <c r="AL6137" s="66">
        <f>AL6138</f>
        <v>0</v>
      </c>
      <c r="AM6137" s="66"/>
      <c r="AN6137" s="66">
        <f>AN6138</f>
        <v>0</v>
      </c>
      <c r="AO6137" s="66"/>
      <c r="AP6137" s="66">
        <f>AP6138</f>
        <v>0</v>
      </c>
      <c r="AQ6137" s="66"/>
    </row>
    <row r="6138" spans="2:43" ht="18" hidden="1" customHeight="1" x14ac:dyDescent="0.2">
      <c r="B6138" s="4"/>
      <c r="C6138" s="117"/>
      <c r="D6138" s="117"/>
      <c r="E6138" s="117"/>
      <c r="F6138" s="48"/>
      <c r="G6138" s="11"/>
      <c r="H6138" s="117"/>
      <c r="I6138" s="124"/>
      <c r="J6138" s="124"/>
      <c r="K6138" s="144"/>
      <c r="L6138" s="11"/>
      <c r="M6138" s="143"/>
      <c r="N6138" s="42"/>
      <c r="O6138" s="128"/>
      <c r="P6138" s="130"/>
      <c r="Q6138" s="131">
        <v>1</v>
      </c>
      <c r="R6138" s="84"/>
      <c r="S6138" s="250"/>
      <c r="T6138" s="69" t="s">
        <v>76</v>
      </c>
      <c r="U6138" s="92"/>
      <c r="V6138" s="70">
        <f>V6139</f>
        <v>0</v>
      </c>
      <c r="X6138" s="447">
        <f>X6139</f>
        <v>0</v>
      </c>
      <c r="Z6138" s="447">
        <f>Z6139+Z6140</f>
        <v>0</v>
      </c>
      <c r="AB6138" s="447">
        <f>AB6139+AB6140</f>
        <v>0</v>
      </c>
      <c r="AD6138" s="447">
        <f t="shared" ref="AD6138:AO6138" si="1312">AD6139+AD6140</f>
        <v>1000</v>
      </c>
      <c r="AE6138" s="447">
        <f t="shared" si="1312"/>
        <v>0</v>
      </c>
      <c r="AF6138" s="447">
        <f t="shared" si="1312"/>
        <v>0</v>
      </c>
      <c r="AG6138" s="447">
        <f t="shared" si="1312"/>
        <v>0</v>
      </c>
      <c r="AH6138" s="447">
        <f t="shared" si="1303"/>
        <v>1000</v>
      </c>
      <c r="AI6138" s="67"/>
      <c r="AJ6138" s="447">
        <f t="shared" ref="AJ6138" si="1313">AJ6139+AJ6140</f>
        <v>0</v>
      </c>
      <c r="AK6138" s="447">
        <f t="shared" ref="AK6138" si="1314">AK6139+AK6140</f>
        <v>0</v>
      </c>
      <c r="AL6138" s="447">
        <f t="shared" si="1312"/>
        <v>0</v>
      </c>
      <c r="AM6138" s="447"/>
      <c r="AN6138" s="447">
        <f t="shared" si="1312"/>
        <v>0</v>
      </c>
      <c r="AO6138" s="447">
        <f t="shared" si="1312"/>
        <v>0</v>
      </c>
      <c r="AP6138" s="447">
        <f t="shared" ref="AP6138:AQ6138" si="1315">AP6139+AP6140</f>
        <v>0</v>
      </c>
      <c r="AQ6138" s="447">
        <f t="shared" si="1315"/>
        <v>0</v>
      </c>
    </row>
    <row r="6139" spans="2:43" ht="18" hidden="1" customHeight="1" x14ac:dyDescent="0.2">
      <c r="B6139" s="4"/>
      <c r="C6139" s="117"/>
      <c r="D6139" s="117"/>
      <c r="E6139" s="117"/>
      <c r="F6139" s="48"/>
      <c r="G6139" s="11"/>
      <c r="H6139" s="117"/>
      <c r="I6139" s="124"/>
      <c r="J6139" s="124"/>
      <c r="K6139" s="144"/>
      <c r="L6139" s="11"/>
      <c r="M6139" s="143"/>
      <c r="N6139" s="42"/>
      <c r="O6139" s="128"/>
      <c r="P6139" s="130"/>
      <c r="Q6139" s="130"/>
      <c r="R6139" s="72" t="s">
        <v>14</v>
      </c>
      <c r="S6139" s="181"/>
      <c r="T6139" s="73" t="s">
        <v>377</v>
      </c>
      <c r="V6139" s="74">
        <v>0</v>
      </c>
      <c r="X6139" s="74">
        <v>0</v>
      </c>
      <c r="Z6139" s="74">
        <v>0</v>
      </c>
      <c r="AB6139" s="74">
        <v>0</v>
      </c>
      <c r="AD6139" s="74">
        <v>0</v>
      </c>
      <c r="AF6139" s="74">
        <v>0</v>
      </c>
      <c r="AH6139" s="74">
        <f t="shared" si="1303"/>
        <v>0</v>
      </c>
      <c r="AI6139" s="447">
        <f t="shared" ref="AI6139" si="1316">AI6140+AI6141</f>
        <v>0</v>
      </c>
      <c r="AJ6139" s="74">
        <v>0</v>
      </c>
      <c r="AK6139" s="8"/>
      <c r="AL6139" s="74">
        <v>0</v>
      </c>
      <c r="AM6139" s="74"/>
      <c r="AN6139" s="74">
        <v>0</v>
      </c>
      <c r="AO6139" s="74"/>
      <c r="AP6139" s="74">
        <v>0</v>
      </c>
      <c r="AQ6139" s="74"/>
    </row>
    <row r="6140" spans="2:43" ht="18" hidden="1" customHeight="1" x14ac:dyDescent="0.2">
      <c r="B6140" s="4"/>
      <c r="C6140" s="117"/>
      <c r="D6140" s="117"/>
      <c r="E6140" s="117"/>
      <c r="F6140" s="48"/>
      <c r="G6140" s="11"/>
      <c r="H6140" s="117"/>
      <c r="I6140" s="124"/>
      <c r="J6140" s="124"/>
      <c r="K6140" s="144"/>
      <c r="L6140" s="11"/>
      <c r="M6140" s="143"/>
      <c r="N6140" s="42"/>
      <c r="O6140" s="128"/>
      <c r="P6140" s="130"/>
      <c r="Q6140" s="130"/>
      <c r="R6140" s="72">
        <v>90</v>
      </c>
      <c r="S6140" s="181"/>
      <c r="T6140" s="73" t="s">
        <v>500</v>
      </c>
      <c r="V6140" s="74"/>
      <c r="X6140" s="74"/>
      <c r="Z6140" s="74">
        <v>0</v>
      </c>
      <c r="AB6140" s="74">
        <v>0</v>
      </c>
      <c r="AD6140" s="944">
        <v>1000</v>
      </c>
      <c r="AF6140" s="74">
        <v>0</v>
      </c>
      <c r="AH6140" s="74">
        <f t="shared" si="1303"/>
        <v>1000</v>
      </c>
      <c r="AI6140" s="8"/>
      <c r="AJ6140" s="74">
        <f t="shared" ref="AJ6140" si="1317">CEILING(AB6140*34/100,10)</f>
        <v>0</v>
      </c>
      <c r="AK6140" s="8"/>
      <c r="AL6140" s="74">
        <v>0</v>
      </c>
      <c r="AM6140" s="74"/>
      <c r="AN6140" s="74">
        <v>0</v>
      </c>
      <c r="AO6140" s="74"/>
      <c r="AP6140" s="74">
        <v>0</v>
      </c>
      <c r="AQ6140" s="74"/>
    </row>
    <row r="6141" spans="2:43" ht="18" customHeight="1" x14ac:dyDescent="0.2">
      <c r="B6141" s="4"/>
      <c r="C6141" s="117"/>
      <c r="D6141" s="117"/>
      <c r="E6141" s="117"/>
      <c r="F6141" s="48"/>
      <c r="G6141" s="11"/>
      <c r="H6141" s="117"/>
      <c r="I6141" s="124"/>
      <c r="J6141" s="124"/>
      <c r="K6141" s="144"/>
      <c r="L6141" s="11"/>
      <c r="M6141" s="143"/>
      <c r="N6141" s="42"/>
      <c r="O6141" s="127" t="s">
        <v>0</v>
      </c>
      <c r="P6141" s="123"/>
      <c r="Q6141" s="123"/>
      <c r="R6141" s="49"/>
      <c r="S6141" s="18"/>
      <c r="T6141" s="50" t="s">
        <v>60</v>
      </c>
      <c r="U6141" s="76"/>
      <c r="V6141" s="51">
        <f>V6142+V6147</f>
        <v>118000</v>
      </c>
      <c r="X6141" s="51">
        <f>X6142+X6147</f>
        <v>120500</v>
      </c>
      <c r="Z6141" s="51">
        <f>Z6142+Z6147</f>
        <v>123000</v>
      </c>
      <c r="AB6141" s="51">
        <f>AB6142+AB6147</f>
        <v>140600</v>
      </c>
      <c r="AD6141" s="51">
        <f>AD6142+AD6147</f>
        <v>152450</v>
      </c>
      <c r="AF6141" s="51">
        <f>AF6142+AF6147</f>
        <v>0</v>
      </c>
      <c r="AH6141" s="51">
        <f t="shared" si="1303"/>
        <v>152450</v>
      </c>
      <c r="AI6141" s="8"/>
      <c r="AJ6141" s="51">
        <f>AJ6142+AJ6147</f>
        <v>47810</v>
      </c>
      <c r="AK6141" s="5"/>
      <c r="AL6141" s="51">
        <f>AL6142+AL6147</f>
        <v>180000</v>
      </c>
      <c r="AM6141" s="51"/>
      <c r="AN6141" s="51">
        <f>AN6142+AN6147</f>
        <v>194800</v>
      </c>
      <c r="AO6141" s="51"/>
      <c r="AP6141" s="51">
        <f>AP6142+AP6147</f>
        <v>194800</v>
      </c>
      <c r="AQ6141" s="51"/>
    </row>
    <row r="6142" spans="2:43" ht="18" customHeight="1" x14ac:dyDescent="0.2">
      <c r="B6142" s="4"/>
      <c r="C6142" s="117"/>
      <c r="D6142" s="117"/>
      <c r="E6142" s="117"/>
      <c r="F6142" s="48"/>
      <c r="G6142" s="11"/>
      <c r="H6142" s="117"/>
      <c r="I6142" s="124"/>
      <c r="J6142" s="124"/>
      <c r="K6142" s="144"/>
      <c r="L6142" s="11"/>
      <c r="M6142" s="143"/>
      <c r="N6142" s="42"/>
      <c r="O6142" s="128"/>
      <c r="P6142" s="129">
        <v>1</v>
      </c>
      <c r="Q6142" s="129"/>
      <c r="R6142" s="64"/>
      <c r="S6142" s="234"/>
      <c r="T6142" s="65" t="s">
        <v>8</v>
      </c>
      <c r="U6142" s="155"/>
      <c r="V6142" s="66">
        <f>V6143</f>
        <v>118000</v>
      </c>
      <c r="X6142" s="66">
        <f>X6143</f>
        <v>120500</v>
      </c>
      <c r="Z6142" s="66">
        <f>Z6143</f>
        <v>123000</v>
      </c>
      <c r="AB6142" s="66">
        <f>AB6143</f>
        <v>140600</v>
      </c>
      <c r="AD6142" s="66">
        <f>AD6143</f>
        <v>152200</v>
      </c>
      <c r="AF6142" s="66">
        <f>AF6143</f>
        <v>0</v>
      </c>
      <c r="AH6142" s="66">
        <f t="shared" si="1303"/>
        <v>152200</v>
      </c>
      <c r="AI6142" s="5"/>
      <c r="AJ6142" s="66">
        <f>AJ6143</f>
        <v>47810</v>
      </c>
      <c r="AK6142" s="67"/>
      <c r="AL6142" s="66">
        <f>AL6143</f>
        <v>180000</v>
      </c>
      <c r="AM6142" s="66"/>
      <c r="AN6142" s="66">
        <f>AN6143</f>
        <v>194800</v>
      </c>
      <c r="AO6142" s="66"/>
      <c r="AP6142" s="66">
        <f>AP6143</f>
        <v>194800</v>
      </c>
      <c r="AQ6142" s="66"/>
    </row>
    <row r="6143" spans="2:43" ht="18" customHeight="1" x14ac:dyDescent="0.2">
      <c r="B6143" s="4"/>
      <c r="C6143" s="117"/>
      <c r="D6143" s="117"/>
      <c r="E6143" s="117"/>
      <c r="F6143" s="48"/>
      <c r="G6143" s="11"/>
      <c r="H6143" s="117"/>
      <c r="I6143" s="124"/>
      <c r="J6143" s="124"/>
      <c r="K6143" s="144"/>
      <c r="L6143" s="11"/>
      <c r="M6143" s="143"/>
      <c r="N6143" s="42"/>
      <c r="O6143" s="128"/>
      <c r="P6143" s="130"/>
      <c r="Q6143" s="131">
        <v>6</v>
      </c>
      <c r="R6143" s="72"/>
      <c r="S6143" s="181"/>
      <c r="T6143" s="69" t="s">
        <v>62</v>
      </c>
      <c r="U6143" s="92"/>
      <c r="V6143" s="70">
        <f>SUM(V6144:V6146)</f>
        <v>118000</v>
      </c>
      <c r="X6143" s="447">
        <f>SUM(X6144:X6146)</f>
        <v>120500</v>
      </c>
      <c r="Z6143" s="447">
        <f>SUM(Z6144:Z6146)</f>
        <v>123000</v>
      </c>
      <c r="AB6143" s="447">
        <f>SUM(AB6144:AB6146)</f>
        <v>140600</v>
      </c>
      <c r="AD6143" s="447">
        <f>SUM(AD6144:AD6146)</f>
        <v>152200</v>
      </c>
      <c r="AF6143" s="447">
        <f>SUM(AF6144:AF6146)</f>
        <v>0</v>
      </c>
      <c r="AH6143" s="447">
        <f t="shared" si="1303"/>
        <v>152200</v>
      </c>
      <c r="AI6143" s="67"/>
      <c r="AJ6143" s="447">
        <f>SUM(AJ6144:AJ6146)</f>
        <v>47810</v>
      </c>
      <c r="AK6143" s="71"/>
      <c r="AL6143" s="447">
        <f>SUM(AL6144:AL6146)</f>
        <v>180000</v>
      </c>
      <c r="AM6143" s="447"/>
      <c r="AN6143" s="447">
        <f>SUM(AN6144:AN6146)</f>
        <v>194800</v>
      </c>
      <c r="AO6143" s="447"/>
      <c r="AP6143" s="447">
        <f>SUM(AP6144:AP6146)</f>
        <v>194800</v>
      </c>
      <c r="AQ6143" s="447"/>
    </row>
    <row r="6144" spans="2:43" ht="18" customHeight="1" x14ac:dyDescent="0.2">
      <c r="B6144" s="4"/>
      <c r="C6144" s="117"/>
      <c r="D6144" s="117"/>
      <c r="E6144" s="117"/>
      <c r="F6144" s="48"/>
      <c r="G6144" s="11"/>
      <c r="H6144" s="117"/>
      <c r="I6144" s="124"/>
      <c r="J6144" s="124"/>
      <c r="K6144" s="144"/>
      <c r="L6144" s="11"/>
      <c r="M6144" s="143"/>
      <c r="N6144" s="42"/>
      <c r="O6144" s="128"/>
      <c r="P6144" s="130"/>
      <c r="Q6144" s="131"/>
      <c r="R6144" s="72">
        <v>1</v>
      </c>
      <c r="S6144" s="181"/>
      <c r="T6144" s="73" t="s">
        <v>430</v>
      </c>
      <c r="V6144" s="74">
        <v>71000</v>
      </c>
      <c r="X6144" s="74">
        <v>75000</v>
      </c>
      <c r="Z6144" s="829">
        <v>76700</v>
      </c>
      <c r="AB6144" s="74">
        <v>88500</v>
      </c>
      <c r="AD6144" s="944">
        <v>94600</v>
      </c>
      <c r="AF6144" s="74">
        <v>0</v>
      </c>
      <c r="AH6144" s="74">
        <f t="shared" si="1303"/>
        <v>94600</v>
      </c>
      <c r="AI6144" s="446"/>
      <c r="AJ6144" s="74">
        <f t="shared" ref="AJ6144:AJ6145" si="1318">CEILING(AB6144*34/100,10)</f>
        <v>30090</v>
      </c>
      <c r="AK6144" s="8"/>
      <c r="AL6144" s="74">
        <v>113450</v>
      </c>
      <c r="AM6144" s="74"/>
      <c r="AN6144" s="74">
        <v>122800</v>
      </c>
      <c r="AO6144" s="74"/>
      <c r="AP6144" s="74">
        <v>122800</v>
      </c>
      <c r="AQ6144" s="74"/>
    </row>
    <row r="6145" spans="2:43" ht="18" customHeight="1" x14ac:dyDescent="0.2">
      <c r="B6145" s="4"/>
      <c r="C6145" s="117"/>
      <c r="D6145" s="117"/>
      <c r="E6145" s="117"/>
      <c r="F6145" s="48"/>
      <c r="G6145" s="11"/>
      <c r="H6145" s="117"/>
      <c r="I6145" s="124"/>
      <c r="J6145" s="124"/>
      <c r="K6145" s="144"/>
      <c r="L6145" s="11"/>
      <c r="M6145" s="143"/>
      <c r="N6145" s="42"/>
      <c r="O6145" s="128"/>
      <c r="P6145" s="130"/>
      <c r="Q6145" s="131"/>
      <c r="R6145" s="72">
        <v>2</v>
      </c>
      <c r="S6145" s="181"/>
      <c r="T6145" s="73" t="s">
        <v>386</v>
      </c>
      <c r="V6145" s="74">
        <v>47000</v>
      </c>
      <c r="X6145" s="74">
        <v>45500</v>
      </c>
      <c r="Z6145" s="829">
        <v>46300</v>
      </c>
      <c r="AB6145" s="74">
        <v>52100</v>
      </c>
      <c r="AD6145" s="944">
        <v>57600</v>
      </c>
      <c r="AF6145" s="74">
        <v>0</v>
      </c>
      <c r="AH6145" s="74">
        <f t="shared" si="1303"/>
        <v>57600</v>
      </c>
      <c r="AI6145" s="8"/>
      <c r="AJ6145" s="74">
        <f t="shared" si="1318"/>
        <v>17720</v>
      </c>
      <c r="AK6145" s="8"/>
      <c r="AL6145" s="74">
        <v>66550</v>
      </c>
      <c r="AM6145" s="74"/>
      <c r="AN6145" s="74">
        <v>72000</v>
      </c>
      <c r="AO6145" s="74"/>
      <c r="AP6145" s="74">
        <v>72000</v>
      </c>
      <c r="AQ6145" s="74"/>
    </row>
    <row r="6146" spans="2:43" ht="18" hidden="1" customHeight="1" x14ac:dyDescent="0.2">
      <c r="B6146" s="4"/>
      <c r="C6146" s="117"/>
      <c r="D6146" s="117"/>
      <c r="E6146" s="117"/>
      <c r="F6146" s="48"/>
      <c r="G6146" s="11"/>
      <c r="H6146" s="117"/>
      <c r="I6146" s="124"/>
      <c r="J6146" s="124"/>
      <c r="K6146" s="144"/>
      <c r="L6146" s="11"/>
      <c r="M6146" s="143"/>
      <c r="N6146" s="42"/>
      <c r="O6146" s="128"/>
      <c r="P6146" s="130"/>
      <c r="Q6146" s="131"/>
      <c r="R6146" s="72">
        <v>8</v>
      </c>
      <c r="S6146" s="181"/>
      <c r="T6146" s="73" t="s">
        <v>463</v>
      </c>
      <c r="V6146" s="74">
        <v>0</v>
      </c>
      <c r="X6146" s="74">
        <v>0</v>
      </c>
      <c r="Z6146" s="74">
        <v>0</v>
      </c>
      <c r="AB6146" s="74">
        <v>0</v>
      </c>
      <c r="AD6146" s="74">
        <v>0</v>
      </c>
      <c r="AF6146" s="74">
        <v>0</v>
      </c>
      <c r="AH6146" s="74">
        <f t="shared" si="1303"/>
        <v>0</v>
      </c>
      <c r="AI6146" s="8"/>
      <c r="AJ6146" s="74">
        <v>0</v>
      </c>
      <c r="AK6146" s="8"/>
      <c r="AL6146" s="74">
        <v>0</v>
      </c>
      <c r="AM6146" s="74"/>
      <c r="AN6146" s="74">
        <v>0</v>
      </c>
      <c r="AO6146" s="74"/>
      <c r="AP6146" s="74">
        <v>0</v>
      </c>
      <c r="AQ6146" s="74"/>
    </row>
    <row r="6147" spans="2:43" ht="18" hidden="1" customHeight="1" x14ac:dyDescent="0.2">
      <c r="B6147" s="4"/>
      <c r="C6147" s="117"/>
      <c r="D6147" s="117"/>
      <c r="E6147" s="117"/>
      <c r="F6147" s="48"/>
      <c r="G6147" s="11"/>
      <c r="H6147" s="117"/>
      <c r="I6147" s="124"/>
      <c r="J6147" s="124"/>
      <c r="K6147" s="144"/>
      <c r="L6147" s="11"/>
      <c r="M6147" s="143"/>
      <c r="N6147" s="42"/>
      <c r="O6147" s="128"/>
      <c r="P6147" s="129">
        <v>4</v>
      </c>
      <c r="Q6147" s="129"/>
      <c r="R6147" s="64"/>
      <c r="S6147" s="234"/>
      <c r="T6147" s="65" t="s">
        <v>376</v>
      </c>
      <c r="U6147" s="155"/>
      <c r="V6147" s="66">
        <f>V6148</f>
        <v>0</v>
      </c>
      <c r="X6147" s="66">
        <f>X6148</f>
        <v>0</v>
      </c>
      <c r="Z6147" s="66">
        <f>Z6148+Z6150</f>
        <v>0</v>
      </c>
      <c r="AB6147" s="66">
        <f>AB6148+AB6150</f>
        <v>0</v>
      </c>
      <c r="AD6147" s="66">
        <f t="shared" ref="AD6147:AO6147" si="1319">AD6148+AD6150</f>
        <v>250</v>
      </c>
      <c r="AE6147" s="66">
        <f t="shared" si="1319"/>
        <v>0</v>
      </c>
      <c r="AF6147" s="66">
        <f t="shared" si="1319"/>
        <v>0</v>
      </c>
      <c r="AG6147" s="66">
        <f t="shared" si="1319"/>
        <v>0</v>
      </c>
      <c r="AH6147" s="66">
        <f t="shared" si="1303"/>
        <v>250</v>
      </c>
      <c r="AI6147" s="8"/>
      <c r="AJ6147" s="66">
        <f t="shared" ref="AJ6147" si="1320">AJ6148+AJ6150</f>
        <v>0</v>
      </c>
      <c r="AK6147" s="66">
        <f t="shared" ref="AK6147" si="1321">AK6148+AK6150</f>
        <v>0</v>
      </c>
      <c r="AL6147" s="66">
        <f t="shared" si="1319"/>
        <v>0</v>
      </c>
      <c r="AM6147" s="66"/>
      <c r="AN6147" s="66">
        <f t="shared" si="1319"/>
        <v>0</v>
      </c>
      <c r="AO6147" s="66">
        <f t="shared" si="1319"/>
        <v>0</v>
      </c>
      <c r="AP6147" s="66">
        <f t="shared" ref="AP6147:AQ6147" si="1322">AP6148+AP6150</f>
        <v>0</v>
      </c>
      <c r="AQ6147" s="66">
        <f t="shared" si="1322"/>
        <v>0</v>
      </c>
    </row>
    <row r="6148" spans="2:43" ht="18" hidden="1" customHeight="1" x14ac:dyDescent="0.2">
      <c r="B6148" s="4"/>
      <c r="C6148" s="117"/>
      <c r="D6148" s="117"/>
      <c r="E6148" s="117"/>
      <c r="F6148" s="48"/>
      <c r="G6148" s="11"/>
      <c r="H6148" s="117"/>
      <c r="I6148" s="124"/>
      <c r="J6148" s="124"/>
      <c r="K6148" s="144"/>
      <c r="L6148" s="11"/>
      <c r="M6148" s="143"/>
      <c r="N6148" s="42"/>
      <c r="O6148" s="128"/>
      <c r="P6148" s="130"/>
      <c r="Q6148" s="131">
        <v>2</v>
      </c>
      <c r="R6148" s="68"/>
      <c r="S6148" s="35"/>
      <c r="T6148" s="69" t="s">
        <v>174</v>
      </c>
      <c r="U6148" s="92"/>
      <c r="V6148" s="70">
        <f>V6149</f>
        <v>0</v>
      </c>
      <c r="X6148" s="447">
        <f>X6149</f>
        <v>0</v>
      </c>
      <c r="Z6148" s="447">
        <f>Z6149</f>
        <v>0</v>
      </c>
      <c r="AB6148" s="447">
        <f>AB6149</f>
        <v>0</v>
      </c>
      <c r="AD6148" s="447">
        <f>AD6149</f>
        <v>0</v>
      </c>
      <c r="AF6148" s="447">
        <f>AF6149</f>
        <v>0</v>
      </c>
      <c r="AH6148" s="447">
        <f t="shared" si="1303"/>
        <v>0</v>
      </c>
      <c r="AI6148" s="66">
        <f t="shared" ref="AI6148" si="1323">AI6149+AI6151</f>
        <v>0</v>
      </c>
      <c r="AJ6148" s="447">
        <f>AJ6149</f>
        <v>0</v>
      </c>
      <c r="AK6148" s="71"/>
      <c r="AL6148" s="447">
        <f>AL6149</f>
        <v>0</v>
      </c>
      <c r="AM6148" s="447"/>
      <c r="AN6148" s="447">
        <f>AN6149</f>
        <v>0</v>
      </c>
      <c r="AO6148" s="447"/>
      <c r="AP6148" s="447">
        <f>AP6149</f>
        <v>0</v>
      </c>
      <c r="AQ6148" s="447"/>
    </row>
    <row r="6149" spans="2:43" ht="18" hidden="1" customHeight="1" x14ac:dyDescent="0.2">
      <c r="B6149" s="4"/>
      <c r="C6149" s="117"/>
      <c r="D6149" s="117"/>
      <c r="E6149" s="117"/>
      <c r="F6149" s="48"/>
      <c r="G6149" s="11"/>
      <c r="H6149" s="117"/>
      <c r="I6149" s="124"/>
      <c r="J6149" s="124"/>
      <c r="K6149" s="144"/>
      <c r="L6149" s="11"/>
      <c r="M6149" s="143"/>
      <c r="N6149" s="42"/>
      <c r="O6149" s="128"/>
      <c r="P6149" s="130"/>
      <c r="Q6149" s="131"/>
      <c r="R6149" s="72" t="s">
        <v>3</v>
      </c>
      <c r="S6149" s="181"/>
      <c r="T6149" s="73" t="s">
        <v>174</v>
      </c>
      <c r="V6149" s="74">
        <v>0</v>
      </c>
      <c r="X6149" s="74">
        <v>0</v>
      </c>
      <c r="Z6149" s="74">
        <v>0</v>
      </c>
      <c r="AB6149" s="74">
        <v>0</v>
      </c>
      <c r="AD6149" s="74">
        <v>0</v>
      </c>
      <c r="AF6149" s="74">
        <v>0</v>
      </c>
      <c r="AH6149" s="74">
        <f t="shared" si="1303"/>
        <v>0</v>
      </c>
      <c r="AI6149" s="446"/>
      <c r="AJ6149" s="74">
        <v>0</v>
      </c>
      <c r="AK6149" s="8"/>
      <c r="AL6149" s="74">
        <v>0</v>
      </c>
      <c r="AM6149" s="74"/>
      <c r="AN6149" s="74">
        <v>0</v>
      </c>
      <c r="AO6149" s="74"/>
      <c r="AP6149" s="74">
        <v>0</v>
      </c>
      <c r="AQ6149" s="74"/>
    </row>
    <row r="6150" spans="2:43" ht="18" hidden="1" customHeight="1" x14ac:dyDescent="0.2">
      <c r="B6150" s="4"/>
      <c r="C6150" s="117"/>
      <c r="D6150" s="117"/>
      <c r="E6150" s="117"/>
      <c r="F6150" s="48"/>
      <c r="G6150" s="11"/>
      <c r="H6150" s="117"/>
      <c r="I6150" s="124"/>
      <c r="J6150" s="124"/>
      <c r="K6150" s="144"/>
      <c r="L6150" s="11"/>
      <c r="M6150" s="143"/>
      <c r="N6150" s="42"/>
      <c r="O6150" s="128"/>
      <c r="P6150" s="130"/>
      <c r="Q6150" s="131">
        <v>6</v>
      </c>
      <c r="R6150" s="72"/>
      <c r="S6150" s="181"/>
      <c r="T6150" s="69" t="s">
        <v>62</v>
      </c>
      <c r="U6150" s="92"/>
      <c r="V6150" s="70">
        <f>SUM(V6151:V6153)</f>
        <v>130000</v>
      </c>
      <c r="X6150" s="447">
        <f>SUM(X6151:X6153)</f>
        <v>132500</v>
      </c>
      <c r="Z6150" s="447">
        <f>SUM(Z6151:Z6152)</f>
        <v>0</v>
      </c>
      <c r="AB6150" s="447">
        <f>SUM(AB6151:AB6152)</f>
        <v>0</v>
      </c>
      <c r="AD6150" s="447">
        <f t="shared" ref="AD6150:AO6150" si="1324">SUM(AD6151:AD6152)</f>
        <v>250</v>
      </c>
      <c r="AE6150" s="447">
        <f t="shared" si="1324"/>
        <v>0</v>
      </c>
      <c r="AF6150" s="447">
        <f t="shared" si="1324"/>
        <v>0</v>
      </c>
      <c r="AG6150" s="447">
        <f t="shared" si="1324"/>
        <v>0</v>
      </c>
      <c r="AH6150" s="447">
        <f t="shared" si="1303"/>
        <v>250</v>
      </c>
      <c r="AI6150" s="8"/>
      <c r="AJ6150" s="447">
        <f t="shared" ref="AJ6150" si="1325">SUM(AJ6151:AJ6152)</f>
        <v>0</v>
      </c>
      <c r="AK6150" s="447">
        <f t="shared" ref="AK6150" si="1326">SUM(AK6151:AK6152)</f>
        <v>0</v>
      </c>
      <c r="AL6150" s="447">
        <f t="shared" si="1324"/>
        <v>0</v>
      </c>
      <c r="AM6150" s="447"/>
      <c r="AN6150" s="447">
        <f t="shared" si="1324"/>
        <v>0</v>
      </c>
      <c r="AO6150" s="447">
        <f t="shared" si="1324"/>
        <v>0</v>
      </c>
      <c r="AP6150" s="447">
        <f t="shared" ref="AP6150:AQ6150" si="1327">SUM(AP6151:AP6152)</f>
        <v>0</v>
      </c>
      <c r="AQ6150" s="447">
        <f t="shared" si="1327"/>
        <v>0</v>
      </c>
    </row>
    <row r="6151" spans="2:43" ht="18" hidden="1" customHeight="1" x14ac:dyDescent="0.2">
      <c r="B6151" s="4"/>
      <c r="C6151" s="117"/>
      <c r="D6151" s="117"/>
      <c r="E6151" s="117"/>
      <c r="F6151" s="48"/>
      <c r="G6151" s="11"/>
      <c r="H6151" s="117"/>
      <c r="I6151" s="124"/>
      <c r="J6151" s="124"/>
      <c r="K6151" s="144"/>
      <c r="L6151" s="11"/>
      <c r="M6151" s="143"/>
      <c r="N6151" s="42"/>
      <c r="O6151" s="128"/>
      <c r="P6151" s="130"/>
      <c r="Q6151" s="131"/>
      <c r="R6151" s="72">
        <v>1</v>
      </c>
      <c r="S6151" s="181"/>
      <c r="T6151" s="73" t="s">
        <v>430</v>
      </c>
      <c r="V6151" s="74">
        <v>71000</v>
      </c>
      <c r="X6151" s="74">
        <v>75000</v>
      </c>
      <c r="Z6151" s="829">
        <v>0</v>
      </c>
      <c r="AB6151" s="944">
        <v>0</v>
      </c>
      <c r="AD6151" s="952">
        <v>150</v>
      </c>
      <c r="AF6151" s="74">
        <v>0</v>
      </c>
      <c r="AH6151" s="74">
        <f t="shared" si="1303"/>
        <v>150</v>
      </c>
      <c r="AI6151" s="447">
        <f t="shared" ref="AI6151" si="1328">SUM(AI6152:AI6153)</f>
        <v>0</v>
      </c>
      <c r="AJ6151" s="74">
        <v>0</v>
      </c>
      <c r="AK6151" s="8"/>
      <c r="AL6151" s="74">
        <v>0</v>
      </c>
      <c r="AM6151" s="74"/>
      <c r="AN6151" s="74">
        <v>0</v>
      </c>
      <c r="AO6151" s="74"/>
      <c r="AP6151" s="74">
        <v>0</v>
      </c>
      <c r="AQ6151" s="74"/>
    </row>
    <row r="6152" spans="2:43" ht="18" hidden="1" customHeight="1" x14ac:dyDescent="0.2">
      <c r="B6152" s="4"/>
      <c r="C6152" s="117"/>
      <c r="D6152" s="117"/>
      <c r="E6152" s="117"/>
      <c r="F6152" s="48"/>
      <c r="G6152" s="11"/>
      <c r="H6152" s="117"/>
      <c r="I6152" s="124"/>
      <c r="J6152" s="124"/>
      <c r="K6152" s="144"/>
      <c r="L6152" s="11"/>
      <c r="M6152" s="143"/>
      <c r="N6152" s="42"/>
      <c r="O6152" s="128"/>
      <c r="P6152" s="130"/>
      <c r="Q6152" s="131"/>
      <c r="R6152" s="72">
        <v>2</v>
      </c>
      <c r="S6152" s="181"/>
      <c r="T6152" s="73" t="s">
        <v>386</v>
      </c>
      <c r="V6152" s="74">
        <v>47000</v>
      </c>
      <c r="X6152" s="74">
        <v>45500</v>
      </c>
      <c r="Z6152" s="829">
        <v>0</v>
      </c>
      <c r="AB6152" s="944">
        <v>0</v>
      </c>
      <c r="AD6152" s="952">
        <v>100</v>
      </c>
      <c r="AF6152" s="74">
        <v>0</v>
      </c>
      <c r="AH6152" s="74">
        <f t="shared" si="1303"/>
        <v>100</v>
      </c>
      <c r="AI6152" s="8"/>
      <c r="AJ6152" s="74">
        <v>0</v>
      </c>
      <c r="AK6152" s="8"/>
      <c r="AL6152" s="74">
        <v>0</v>
      </c>
      <c r="AM6152" s="74"/>
      <c r="AN6152" s="74">
        <v>0</v>
      </c>
      <c r="AO6152" s="74"/>
      <c r="AP6152" s="74">
        <v>0</v>
      </c>
      <c r="AQ6152" s="74"/>
    </row>
    <row r="6153" spans="2:43" ht="18" customHeight="1" x14ac:dyDescent="0.2">
      <c r="B6153" s="4"/>
      <c r="C6153" s="117"/>
      <c r="D6153" s="117"/>
      <c r="E6153" s="117"/>
      <c r="F6153" s="48"/>
      <c r="G6153" s="11"/>
      <c r="H6153" s="117"/>
      <c r="I6153" s="124"/>
      <c r="J6153" s="124"/>
      <c r="K6153" s="144"/>
      <c r="L6153" s="11"/>
      <c r="M6153" s="143"/>
      <c r="N6153" s="42"/>
      <c r="O6153" s="127" t="s">
        <v>18</v>
      </c>
      <c r="P6153" s="123"/>
      <c r="Q6153" s="123"/>
      <c r="R6153" s="49"/>
      <c r="S6153" s="18"/>
      <c r="T6153" s="50" t="s">
        <v>190</v>
      </c>
      <c r="U6153" s="76"/>
      <c r="V6153" s="51">
        <f>V6154+V6168+V6175+V6178+V6184</f>
        <v>12000</v>
      </c>
      <c r="X6153" s="51">
        <f>X6154+X6168+X6175+X6178+X6184</f>
        <v>12000</v>
      </c>
      <c r="Z6153" s="51">
        <f>Z6154+Z6168+Z6175+Z6178+Z6184</f>
        <v>15780</v>
      </c>
      <c r="AB6153" s="51">
        <f>AB6154+AB6168+AB6175+AB6178+AB6184</f>
        <v>10100</v>
      </c>
      <c r="AD6153" s="51" t="e">
        <f>AD6154+AD6168+AD6175+AD6178+AD6184</f>
        <v>#REF!</v>
      </c>
      <c r="AF6153" s="51">
        <f>AF6154+AF6168+AF6175+AF6178+AF6184</f>
        <v>6650</v>
      </c>
      <c r="AH6153" s="51" t="e">
        <f t="shared" si="1303"/>
        <v>#REF!</v>
      </c>
      <c r="AI6153" s="8"/>
      <c r="AJ6153" s="51">
        <f>AJ6154+AJ6168+AJ6175+AJ6178+AJ6184</f>
        <v>2890</v>
      </c>
      <c r="AK6153" s="5"/>
      <c r="AL6153" s="51">
        <f>AL6154+AL6168+AL6175+AL6178+AL6184</f>
        <v>24060</v>
      </c>
      <c r="AM6153" s="51"/>
      <c r="AN6153" s="51">
        <f>AN6154+AN6168+AN6175+AN6178+AN6184</f>
        <v>26050</v>
      </c>
      <c r="AO6153" s="51"/>
      <c r="AP6153" s="51">
        <f>AP6154+AP6168+AP6175+AP6178+AP6184</f>
        <v>26050</v>
      </c>
      <c r="AQ6153" s="51"/>
    </row>
    <row r="6154" spans="2:43" ht="18" customHeight="1" x14ac:dyDescent="0.2">
      <c r="B6154" s="4"/>
      <c r="C6154" s="117"/>
      <c r="D6154" s="117"/>
      <c r="E6154" s="117"/>
      <c r="F6154" s="48"/>
      <c r="G6154" s="11"/>
      <c r="H6154" s="117"/>
      <c r="I6154" s="124"/>
      <c r="J6154" s="124"/>
      <c r="K6154" s="144"/>
      <c r="L6154" s="11"/>
      <c r="M6154" s="143"/>
      <c r="N6154" s="42"/>
      <c r="O6154" s="128"/>
      <c r="P6154" s="129">
        <v>2</v>
      </c>
      <c r="Q6154" s="129"/>
      <c r="R6154" s="64"/>
      <c r="S6154" s="234"/>
      <c r="T6154" s="65" t="s">
        <v>195</v>
      </c>
      <c r="U6154" s="155"/>
      <c r="V6154" s="66">
        <f>V6155+V6158+V6161+V6164+V6166</f>
        <v>5000</v>
      </c>
      <c r="X6154" s="66">
        <f>X6155+X6158+X6161+X6164+X6166</f>
        <v>5000</v>
      </c>
      <c r="Z6154" s="66">
        <f>Z6155+Z6158+Z6161+Z6164+Z6166</f>
        <v>3400</v>
      </c>
      <c r="AB6154" s="66">
        <f>AB6155+AB6158+AB6161+AB6164+AB6166</f>
        <v>3400</v>
      </c>
      <c r="AD6154" s="66" t="e">
        <f>AD6155+AD6158+AD6161+AD6164+AD6166</f>
        <v>#REF!</v>
      </c>
      <c r="AF6154" s="66">
        <f>AF6155+AF6158+AF6161+AF6164+AF6166</f>
        <v>1300</v>
      </c>
      <c r="AH6154" s="66" t="e">
        <f t="shared" si="1303"/>
        <v>#REF!</v>
      </c>
      <c r="AI6154" s="5"/>
      <c r="AJ6154" s="66">
        <f>AJ6155+AJ6158+AJ6161+AJ6164+AJ6166</f>
        <v>860</v>
      </c>
      <c r="AK6154" s="67"/>
      <c r="AL6154" s="66">
        <f>AL6155+AL6158+AL6161+AL6164+AL6166</f>
        <v>4500</v>
      </c>
      <c r="AM6154" s="66"/>
      <c r="AN6154" s="66">
        <f>AN6155+AN6158+AN6161+AN6164+AN6166</f>
        <v>5500</v>
      </c>
      <c r="AO6154" s="66"/>
      <c r="AP6154" s="66">
        <f>AP6155+AP6158+AP6161+AP6164+AP6166</f>
        <v>5500</v>
      </c>
      <c r="AQ6154" s="66"/>
    </row>
    <row r="6155" spans="2:43" ht="18" customHeight="1" x14ac:dyDescent="0.2">
      <c r="B6155" s="4"/>
      <c r="C6155" s="117"/>
      <c r="D6155" s="117"/>
      <c r="E6155" s="117"/>
      <c r="F6155" s="48"/>
      <c r="G6155" s="11"/>
      <c r="H6155" s="117"/>
      <c r="I6155" s="124"/>
      <c r="J6155" s="124"/>
      <c r="K6155" s="144"/>
      <c r="L6155" s="11"/>
      <c r="M6155" s="143"/>
      <c r="N6155" s="42"/>
      <c r="O6155" s="128"/>
      <c r="P6155" s="130"/>
      <c r="Q6155" s="131">
        <v>1</v>
      </c>
      <c r="R6155" s="68"/>
      <c r="S6155" s="35"/>
      <c r="T6155" s="69" t="s">
        <v>47</v>
      </c>
      <c r="U6155" s="92"/>
      <c r="V6155" s="70">
        <f>V6156</f>
        <v>4000</v>
      </c>
      <c r="X6155" s="447">
        <f>X6156</f>
        <v>4000</v>
      </c>
      <c r="Z6155" s="447">
        <f>Z6156+Z6157</f>
        <v>2590</v>
      </c>
      <c r="AB6155" s="447">
        <f>AB6156+AB6157</f>
        <v>1500</v>
      </c>
      <c r="AD6155" s="447">
        <f>AD6156</f>
        <v>1400</v>
      </c>
      <c r="AF6155" s="447">
        <f>AF6156</f>
        <v>1300</v>
      </c>
      <c r="AH6155" s="447">
        <f t="shared" si="1303"/>
        <v>2700</v>
      </c>
      <c r="AI6155" s="67"/>
      <c r="AJ6155" s="447">
        <f>AJ6156</f>
        <v>380</v>
      </c>
      <c r="AK6155" s="71"/>
      <c r="AL6155" s="447">
        <f>AL6156</f>
        <v>1500</v>
      </c>
      <c r="AM6155" s="447"/>
      <c r="AN6155" s="447">
        <f>AN6156</f>
        <v>2000</v>
      </c>
      <c r="AO6155" s="447"/>
      <c r="AP6155" s="447">
        <f>AP6156</f>
        <v>2000</v>
      </c>
      <c r="AQ6155" s="447"/>
    </row>
    <row r="6156" spans="2:43" ht="18" customHeight="1" x14ac:dyDescent="0.25">
      <c r="B6156" s="4"/>
      <c r="C6156" s="117"/>
      <c r="D6156" s="117"/>
      <c r="E6156" s="117"/>
      <c r="F6156" s="48"/>
      <c r="G6156" s="11"/>
      <c r="H6156" s="117"/>
      <c r="I6156" s="124"/>
      <c r="J6156" s="124"/>
      <c r="K6156" s="144"/>
      <c r="L6156" s="11"/>
      <c r="M6156" s="143"/>
      <c r="N6156" s="42"/>
      <c r="O6156" s="128"/>
      <c r="P6156" s="130"/>
      <c r="Q6156" s="130"/>
      <c r="R6156" s="72" t="s">
        <v>3</v>
      </c>
      <c r="S6156" s="181"/>
      <c r="T6156" s="73" t="s">
        <v>17</v>
      </c>
      <c r="V6156" s="578">
        <v>4000</v>
      </c>
      <c r="X6156" s="793">
        <v>4000</v>
      </c>
      <c r="Z6156" s="919">
        <v>2350</v>
      </c>
      <c r="AB6156" s="74">
        <v>1500</v>
      </c>
      <c r="AD6156" s="696">
        <v>1400</v>
      </c>
      <c r="AF6156" s="696">
        <v>1300</v>
      </c>
      <c r="AH6156" s="696">
        <f t="shared" si="1303"/>
        <v>2700</v>
      </c>
      <c r="AI6156" s="446"/>
      <c r="AJ6156" s="74">
        <f t="shared" ref="AJ6156" si="1329">CEILING(AB6156*25/100,10)</f>
        <v>380</v>
      </c>
      <c r="AK6156" s="8"/>
      <c r="AL6156" s="74">
        <v>1500</v>
      </c>
      <c r="AM6156" s="74"/>
      <c r="AN6156" s="74">
        <v>2000</v>
      </c>
      <c r="AO6156" s="696"/>
      <c r="AP6156" s="74">
        <v>2000</v>
      </c>
      <c r="AQ6156" s="696"/>
    </row>
    <row r="6157" spans="2:43" ht="18" hidden="1" customHeight="1" x14ac:dyDescent="0.25">
      <c r="B6157" s="4"/>
      <c r="C6157" s="117"/>
      <c r="D6157" s="117"/>
      <c r="E6157" s="117"/>
      <c r="F6157" s="48"/>
      <c r="G6157" s="11"/>
      <c r="H6157" s="117"/>
      <c r="I6157" s="124"/>
      <c r="J6157" s="124"/>
      <c r="K6157" s="144"/>
      <c r="L6157" s="11"/>
      <c r="M6157" s="143"/>
      <c r="N6157" s="42"/>
      <c r="O6157" s="128"/>
      <c r="P6157" s="130"/>
      <c r="Q6157" s="130"/>
      <c r="R6157" s="72">
        <v>5</v>
      </c>
      <c r="S6157" s="181"/>
      <c r="T6157" s="73" t="s">
        <v>352</v>
      </c>
      <c r="V6157" s="578"/>
      <c r="X6157" s="793"/>
      <c r="Z6157" s="919">
        <v>240</v>
      </c>
      <c r="AB6157" s="74">
        <v>0</v>
      </c>
      <c r="AD6157" s="696">
        <v>0</v>
      </c>
      <c r="AF6157" s="696">
        <v>0</v>
      </c>
      <c r="AH6157" s="696">
        <f t="shared" si="1303"/>
        <v>0</v>
      </c>
      <c r="AI6157" s="8"/>
      <c r="AJ6157" s="74">
        <v>0</v>
      </c>
      <c r="AK6157" s="8"/>
      <c r="AL6157" s="74">
        <v>0</v>
      </c>
      <c r="AM6157" s="74"/>
      <c r="AN6157" s="74">
        <v>0</v>
      </c>
      <c r="AO6157" s="696"/>
      <c r="AP6157" s="74">
        <v>0</v>
      </c>
      <c r="AQ6157" s="696"/>
    </row>
    <row r="6158" spans="2:43" ht="18" customHeight="1" x14ac:dyDescent="0.2">
      <c r="B6158" s="4"/>
      <c r="C6158" s="117"/>
      <c r="D6158" s="117"/>
      <c r="E6158" s="117"/>
      <c r="F6158" s="48"/>
      <c r="G6158" s="11"/>
      <c r="H6158" s="117"/>
      <c r="I6158" s="124"/>
      <c r="J6158" s="124"/>
      <c r="K6158" s="144"/>
      <c r="L6158" s="11"/>
      <c r="M6158" s="143"/>
      <c r="N6158" s="42"/>
      <c r="O6158" s="128"/>
      <c r="P6158" s="130"/>
      <c r="Q6158" s="131">
        <v>2</v>
      </c>
      <c r="R6158" s="68"/>
      <c r="S6158" s="35"/>
      <c r="T6158" s="69" t="s">
        <v>227</v>
      </c>
      <c r="U6158" s="92"/>
      <c r="V6158" s="70">
        <f>V6159+V6160</f>
        <v>1000</v>
      </c>
      <c r="X6158" s="447">
        <f>X6159+X6160</f>
        <v>1000</v>
      </c>
      <c r="Z6158" s="447">
        <f>Z6159+Z6160</f>
        <v>810</v>
      </c>
      <c r="AB6158" s="447">
        <f>AB6159+AB6160</f>
        <v>1900</v>
      </c>
      <c r="AD6158" s="447">
        <f>AD6159+AD6160</f>
        <v>3700</v>
      </c>
      <c r="AF6158" s="447">
        <f>AF6159+AF6160</f>
        <v>0</v>
      </c>
      <c r="AH6158" s="447">
        <f t="shared" si="1303"/>
        <v>3700</v>
      </c>
      <c r="AI6158" s="8"/>
      <c r="AJ6158" s="447">
        <f>AJ6159+AJ6160</f>
        <v>480</v>
      </c>
      <c r="AK6158" s="71"/>
      <c r="AL6158" s="447">
        <f>AL6159+AL6160</f>
        <v>3000</v>
      </c>
      <c r="AM6158" s="447"/>
      <c r="AN6158" s="447">
        <f>AN6159+AN6160</f>
        <v>3500</v>
      </c>
      <c r="AO6158" s="447"/>
      <c r="AP6158" s="447">
        <f>AP6159+AP6160</f>
        <v>3500</v>
      </c>
      <c r="AQ6158" s="447"/>
    </row>
    <row r="6159" spans="2:43" ht="18" hidden="1" customHeight="1" x14ac:dyDescent="0.2">
      <c r="B6159" s="4"/>
      <c r="C6159" s="117"/>
      <c r="D6159" s="117"/>
      <c r="E6159" s="117"/>
      <c r="F6159" s="48"/>
      <c r="G6159" s="11"/>
      <c r="H6159" s="117"/>
      <c r="I6159" s="124"/>
      <c r="J6159" s="124"/>
      <c r="K6159" s="144"/>
      <c r="L6159" s="11"/>
      <c r="M6159" s="143"/>
      <c r="N6159" s="42"/>
      <c r="O6159" s="128"/>
      <c r="P6159" s="130"/>
      <c r="Q6159" s="130"/>
      <c r="R6159" s="72" t="s">
        <v>3</v>
      </c>
      <c r="S6159" s="181"/>
      <c r="T6159" s="73" t="s">
        <v>78</v>
      </c>
      <c r="V6159" s="74">
        <v>0</v>
      </c>
      <c r="X6159" s="74">
        <v>0</v>
      </c>
      <c r="Z6159" s="74">
        <v>0</v>
      </c>
      <c r="AB6159" s="74">
        <v>0</v>
      </c>
      <c r="AD6159" s="74">
        <v>0</v>
      </c>
      <c r="AF6159" s="74">
        <v>0</v>
      </c>
      <c r="AH6159" s="74">
        <f t="shared" si="1303"/>
        <v>0</v>
      </c>
      <c r="AI6159" s="446"/>
      <c r="AJ6159" s="74">
        <v>0</v>
      </c>
      <c r="AK6159" s="8"/>
      <c r="AL6159" s="74">
        <v>0</v>
      </c>
      <c r="AM6159" s="74"/>
      <c r="AN6159" s="74">
        <v>0</v>
      </c>
      <c r="AO6159" s="74"/>
      <c r="AP6159" s="74">
        <v>0</v>
      </c>
      <c r="AQ6159" s="74"/>
    </row>
    <row r="6160" spans="2:43" ht="18" customHeight="1" x14ac:dyDescent="0.25">
      <c r="B6160" s="4"/>
      <c r="C6160" s="117"/>
      <c r="D6160" s="117"/>
      <c r="E6160" s="117"/>
      <c r="F6160" s="48"/>
      <c r="G6160" s="11"/>
      <c r="H6160" s="117"/>
      <c r="I6160" s="124"/>
      <c r="J6160" s="124"/>
      <c r="K6160" s="144"/>
      <c r="L6160" s="11"/>
      <c r="M6160" s="143"/>
      <c r="N6160" s="42"/>
      <c r="O6160" s="128"/>
      <c r="P6160" s="130"/>
      <c r="Q6160" s="130"/>
      <c r="R6160" s="72" t="s">
        <v>0</v>
      </c>
      <c r="S6160" s="181"/>
      <c r="T6160" s="73" t="s">
        <v>228</v>
      </c>
      <c r="V6160" s="590">
        <v>1000</v>
      </c>
      <c r="X6160" s="794">
        <v>1000</v>
      </c>
      <c r="Z6160" s="920">
        <v>810</v>
      </c>
      <c r="AB6160" s="74">
        <v>1900</v>
      </c>
      <c r="AD6160" s="696">
        <v>3700</v>
      </c>
      <c r="AF6160" s="696">
        <v>0</v>
      </c>
      <c r="AH6160" s="696">
        <f t="shared" si="1303"/>
        <v>3700</v>
      </c>
      <c r="AI6160" s="8"/>
      <c r="AJ6160" s="74">
        <f t="shared" ref="AJ6160" si="1330">CEILING(AB6160*25/100,10)</f>
        <v>480</v>
      </c>
      <c r="AK6160" s="8"/>
      <c r="AL6160" s="74">
        <v>3000</v>
      </c>
      <c r="AM6160" s="74"/>
      <c r="AN6160" s="74">
        <v>3500</v>
      </c>
      <c r="AO6160" s="696"/>
      <c r="AP6160" s="74">
        <v>3500</v>
      </c>
      <c r="AQ6160" s="696"/>
    </row>
    <row r="6161" spans="2:43" ht="18" hidden="1" customHeight="1" x14ac:dyDescent="0.2">
      <c r="B6161" s="4"/>
      <c r="C6161" s="117"/>
      <c r="D6161" s="117"/>
      <c r="E6161" s="117"/>
      <c r="F6161" s="48"/>
      <c r="G6161" s="11"/>
      <c r="H6161" s="117"/>
      <c r="I6161" s="124"/>
      <c r="J6161" s="124"/>
      <c r="K6161" s="144"/>
      <c r="L6161" s="11"/>
      <c r="M6161" s="143"/>
      <c r="N6161" s="42"/>
      <c r="O6161" s="128"/>
      <c r="P6161" s="130"/>
      <c r="Q6161" s="131">
        <v>3</v>
      </c>
      <c r="R6161" s="68"/>
      <c r="S6161" s="35"/>
      <c r="T6161" s="69" t="s">
        <v>79</v>
      </c>
      <c r="U6161" s="92"/>
      <c r="V6161" s="70">
        <f>V6162+V6163</f>
        <v>0</v>
      </c>
      <c r="X6161" s="447">
        <f>X6162+X6163</f>
        <v>0</v>
      </c>
      <c r="Z6161" s="447">
        <f>Z6162+Z6163</f>
        <v>0</v>
      </c>
      <c r="AB6161" s="447">
        <f>AB6162+AB6163</f>
        <v>0</v>
      </c>
      <c r="AD6161" s="447" t="e">
        <f>#REF!+AD6163</f>
        <v>#REF!</v>
      </c>
      <c r="AF6161" s="447">
        <f>AF6162+AF6163</f>
        <v>0</v>
      </c>
      <c r="AH6161" s="447" t="e">
        <f t="shared" si="1303"/>
        <v>#REF!</v>
      </c>
      <c r="AI6161" s="8"/>
      <c r="AJ6161" s="447">
        <f>AJ6162+AJ6163</f>
        <v>0</v>
      </c>
      <c r="AK6161" s="71"/>
      <c r="AL6161" s="447">
        <f>AL6162+AL6163</f>
        <v>0</v>
      </c>
      <c r="AM6161" s="447"/>
      <c r="AN6161" s="447">
        <f>AN6162+AN6163</f>
        <v>0</v>
      </c>
      <c r="AO6161" s="447"/>
      <c r="AP6161" s="447">
        <f>AP6162+AP6163</f>
        <v>0</v>
      </c>
      <c r="AQ6161" s="447"/>
    </row>
    <row r="6162" spans="2:43" ht="18" hidden="1" customHeight="1" x14ac:dyDescent="0.2">
      <c r="B6162" s="4"/>
      <c r="C6162" s="117"/>
      <c r="D6162" s="117"/>
      <c r="E6162" s="117"/>
      <c r="F6162" s="48"/>
      <c r="G6162" s="11"/>
      <c r="H6162" s="117"/>
      <c r="I6162" s="124"/>
      <c r="J6162" s="124"/>
      <c r="K6162" s="144"/>
      <c r="L6162" s="11"/>
      <c r="M6162" s="143"/>
      <c r="N6162" s="42"/>
      <c r="O6162" s="128"/>
      <c r="P6162" s="130"/>
      <c r="Q6162" s="131"/>
      <c r="R6162" s="72" t="s">
        <v>3</v>
      </c>
      <c r="S6162" s="181"/>
      <c r="T6162" s="73" t="s">
        <v>80</v>
      </c>
      <c r="V6162" s="83">
        <v>0</v>
      </c>
      <c r="X6162" s="448">
        <v>0</v>
      </c>
      <c r="Z6162" s="448">
        <v>0</v>
      </c>
      <c r="AB6162" s="448">
        <v>0</v>
      </c>
      <c r="AD6162" s="448">
        <v>0</v>
      </c>
      <c r="AF6162" s="448">
        <v>0</v>
      </c>
      <c r="AH6162" s="448">
        <f t="shared" si="1303"/>
        <v>0</v>
      </c>
      <c r="AI6162" s="446"/>
      <c r="AJ6162" s="448">
        <v>0</v>
      </c>
      <c r="AK6162" s="87"/>
      <c r="AL6162" s="448">
        <v>0</v>
      </c>
      <c r="AM6162" s="448"/>
      <c r="AN6162" s="448">
        <v>0</v>
      </c>
      <c r="AO6162" s="448"/>
      <c r="AP6162" s="448">
        <v>0</v>
      </c>
      <c r="AQ6162" s="448"/>
    </row>
    <row r="6163" spans="2:43" ht="18" hidden="1" customHeight="1" x14ac:dyDescent="0.2">
      <c r="B6163" s="4"/>
      <c r="C6163" s="117"/>
      <c r="D6163" s="117"/>
      <c r="E6163" s="117"/>
      <c r="F6163" s="48"/>
      <c r="G6163" s="11"/>
      <c r="H6163" s="117"/>
      <c r="I6163" s="124"/>
      <c r="J6163" s="124"/>
      <c r="K6163" s="144"/>
      <c r="L6163" s="11"/>
      <c r="M6163" s="143"/>
      <c r="N6163" s="42"/>
      <c r="O6163" s="128"/>
      <c r="P6163" s="130"/>
      <c r="Q6163" s="130"/>
      <c r="R6163" s="72" t="s">
        <v>18</v>
      </c>
      <c r="S6163" s="181"/>
      <c r="T6163" s="73" t="s">
        <v>82</v>
      </c>
      <c r="V6163" s="74">
        <v>0</v>
      </c>
      <c r="X6163" s="74">
        <v>0</v>
      </c>
      <c r="Z6163" s="74">
        <v>0</v>
      </c>
      <c r="AB6163" s="74">
        <v>0</v>
      </c>
      <c r="AD6163" s="74">
        <v>0</v>
      </c>
      <c r="AF6163" s="74">
        <v>0</v>
      </c>
      <c r="AH6163" s="74">
        <f t="shared" ref="AH6163:AH6222" si="1331">AD6163+AF6163</f>
        <v>0</v>
      </c>
      <c r="AI6163" s="495"/>
      <c r="AJ6163" s="74">
        <v>0</v>
      </c>
      <c r="AK6163" s="8"/>
      <c r="AL6163" s="74">
        <v>0</v>
      </c>
      <c r="AM6163" s="74"/>
      <c r="AN6163" s="74">
        <v>0</v>
      </c>
      <c r="AO6163" s="74"/>
      <c r="AP6163" s="74">
        <v>0</v>
      </c>
      <c r="AQ6163" s="74"/>
    </row>
    <row r="6164" spans="2:43" ht="18" hidden="1" customHeight="1" x14ac:dyDescent="0.2">
      <c r="B6164" s="4"/>
      <c r="C6164" s="117"/>
      <c r="D6164" s="117"/>
      <c r="E6164" s="117"/>
      <c r="F6164" s="48"/>
      <c r="G6164" s="11"/>
      <c r="H6164" s="117"/>
      <c r="I6164" s="124"/>
      <c r="J6164" s="124"/>
      <c r="K6164" s="144"/>
      <c r="L6164" s="11"/>
      <c r="M6164" s="143"/>
      <c r="N6164" s="42"/>
      <c r="O6164" s="128"/>
      <c r="P6164" s="130"/>
      <c r="Q6164" s="131">
        <v>5</v>
      </c>
      <c r="R6164" s="68"/>
      <c r="S6164" s="35"/>
      <c r="T6164" s="69" t="s">
        <v>48</v>
      </c>
      <c r="U6164" s="92"/>
      <c r="V6164" s="70">
        <f>V6165</f>
        <v>0</v>
      </c>
      <c r="X6164" s="447">
        <f>X6165</f>
        <v>0</v>
      </c>
      <c r="Z6164" s="447">
        <f>Z6165</f>
        <v>0</v>
      </c>
      <c r="AB6164" s="447">
        <f>AB6165</f>
        <v>0</v>
      </c>
      <c r="AD6164" s="447">
        <f>AD6165</f>
        <v>0</v>
      </c>
      <c r="AF6164" s="447">
        <f>AF6165</f>
        <v>0</v>
      </c>
      <c r="AH6164" s="447">
        <f t="shared" si="1331"/>
        <v>0</v>
      </c>
      <c r="AI6164" s="8"/>
      <c r="AJ6164" s="447">
        <f>AJ6165</f>
        <v>0</v>
      </c>
      <c r="AK6164" s="71"/>
      <c r="AL6164" s="447">
        <f>AL6165</f>
        <v>0</v>
      </c>
      <c r="AM6164" s="447"/>
      <c r="AN6164" s="447">
        <f>AN6165</f>
        <v>0</v>
      </c>
      <c r="AO6164" s="447"/>
      <c r="AP6164" s="447">
        <f>AP6165</f>
        <v>0</v>
      </c>
      <c r="AQ6164" s="447"/>
    </row>
    <row r="6165" spans="2:43" ht="18" hidden="1" customHeight="1" x14ac:dyDescent="0.2">
      <c r="B6165" s="4"/>
      <c r="C6165" s="117"/>
      <c r="D6165" s="117"/>
      <c r="E6165" s="117"/>
      <c r="F6165" s="48"/>
      <c r="G6165" s="11"/>
      <c r="H6165" s="117"/>
      <c r="I6165" s="124"/>
      <c r="J6165" s="124"/>
      <c r="K6165" s="144"/>
      <c r="L6165" s="11"/>
      <c r="M6165" s="143"/>
      <c r="N6165" s="42"/>
      <c r="O6165" s="128"/>
      <c r="P6165" s="130"/>
      <c r="Q6165" s="130"/>
      <c r="R6165" s="72" t="s">
        <v>3</v>
      </c>
      <c r="S6165" s="181"/>
      <c r="T6165" s="73" t="s">
        <v>551</v>
      </c>
      <c r="V6165" s="74">
        <v>0</v>
      </c>
      <c r="X6165" s="74">
        <v>0</v>
      </c>
      <c r="Z6165" s="74">
        <v>0</v>
      </c>
      <c r="AB6165" s="74">
        <v>0</v>
      </c>
      <c r="AD6165" s="74">
        <v>0</v>
      </c>
      <c r="AF6165" s="74">
        <v>0</v>
      </c>
      <c r="AH6165" s="74">
        <f t="shared" si="1331"/>
        <v>0</v>
      </c>
      <c r="AI6165" s="446"/>
      <c r="AJ6165" s="74">
        <v>0</v>
      </c>
      <c r="AK6165" s="8"/>
      <c r="AL6165" s="74">
        <v>0</v>
      </c>
      <c r="AM6165" s="74"/>
      <c r="AN6165" s="74">
        <v>0</v>
      </c>
      <c r="AO6165" s="74"/>
      <c r="AP6165" s="74">
        <v>0</v>
      </c>
      <c r="AQ6165" s="74"/>
    </row>
    <row r="6166" spans="2:43" ht="18" hidden="1" customHeight="1" x14ac:dyDescent="0.2">
      <c r="B6166" s="4"/>
      <c r="C6166" s="117"/>
      <c r="D6166" s="117"/>
      <c r="E6166" s="117"/>
      <c r="F6166" s="48"/>
      <c r="G6166" s="11"/>
      <c r="H6166" s="117"/>
      <c r="I6166" s="124"/>
      <c r="J6166" s="124"/>
      <c r="K6166" s="144"/>
      <c r="L6166" s="11"/>
      <c r="M6166" s="143"/>
      <c r="N6166" s="42"/>
      <c r="O6166" s="128"/>
      <c r="P6166" s="130"/>
      <c r="Q6166" s="131">
        <v>6</v>
      </c>
      <c r="R6166" s="84"/>
      <c r="S6166" s="250"/>
      <c r="T6166" s="69" t="s">
        <v>19</v>
      </c>
      <c r="U6166" s="92"/>
      <c r="V6166" s="70">
        <f>V6167</f>
        <v>0</v>
      </c>
      <c r="X6166" s="447">
        <f>X6167</f>
        <v>0</v>
      </c>
      <c r="Z6166" s="447">
        <f>Z6167</f>
        <v>0</v>
      </c>
      <c r="AB6166" s="447">
        <f>AB6167</f>
        <v>0</v>
      </c>
      <c r="AD6166" s="447">
        <f>AD6167</f>
        <v>0</v>
      </c>
      <c r="AF6166" s="447">
        <f>AF6167</f>
        <v>0</v>
      </c>
      <c r="AH6166" s="447">
        <f t="shared" si="1331"/>
        <v>0</v>
      </c>
      <c r="AI6166" s="8"/>
      <c r="AJ6166" s="447">
        <f>AJ6167</f>
        <v>0</v>
      </c>
      <c r="AK6166" s="71"/>
      <c r="AL6166" s="447">
        <f>AL6167</f>
        <v>0</v>
      </c>
      <c r="AM6166" s="447"/>
      <c r="AN6166" s="447">
        <f>AN6167</f>
        <v>0</v>
      </c>
      <c r="AO6166" s="447"/>
      <c r="AP6166" s="447">
        <f>AP6167</f>
        <v>0</v>
      </c>
      <c r="AQ6166" s="447"/>
    </row>
    <row r="6167" spans="2:43" ht="18" hidden="1" customHeight="1" x14ac:dyDescent="0.2">
      <c r="B6167" s="4"/>
      <c r="C6167" s="117"/>
      <c r="D6167" s="117"/>
      <c r="E6167" s="117"/>
      <c r="F6167" s="48"/>
      <c r="G6167" s="11"/>
      <c r="H6167" s="117"/>
      <c r="I6167" s="124"/>
      <c r="J6167" s="124"/>
      <c r="K6167" s="144"/>
      <c r="L6167" s="11"/>
      <c r="M6167" s="143"/>
      <c r="N6167" s="42"/>
      <c r="O6167" s="128"/>
      <c r="P6167" s="130"/>
      <c r="Q6167" s="130"/>
      <c r="R6167" s="72" t="s">
        <v>3</v>
      </c>
      <c r="S6167" s="181"/>
      <c r="T6167" s="73" t="s">
        <v>243</v>
      </c>
      <c r="V6167" s="74">
        <v>0</v>
      </c>
      <c r="X6167" s="74">
        <v>0</v>
      </c>
      <c r="Z6167" s="74">
        <v>0</v>
      </c>
      <c r="AB6167" s="74">
        <v>0</v>
      </c>
      <c r="AD6167" s="74">
        <v>0</v>
      </c>
      <c r="AF6167" s="74">
        <v>0</v>
      </c>
      <c r="AH6167" s="74">
        <f t="shared" si="1331"/>
        <v>0</v>
      </c>
      <c r="AI6167" s="446"/>
      <c r="AJ6167" s="74">
        <v>0</v>
      </c>
      <c r="AK6167" s="8"/>
      <c r="AL6167" s="74">
        <v>0</v>
      </c>
      <c r="AM6167" s="74"/>
      <c r="AN6167" s="74">
        <v>0</v>
      </c>
      <c r="AO6167" s="74"/>
      <c r="AP6167" s="74">
        <v>0</v>
      </c>
      <c r="AQ6167" s="74"/>
    </row>
    <row r="6168" spans="2:43" ht="18" customHeight="1" x14ac:dyDescent="0.2">
      <c r="B6168" s="4"/>
      <c r="C6168" s="117"/>
      <c r="D6168" s="117"/>
      <c r="E6168" s="117"/>
      <c r="F6168" s="48"/>
      <c r="G6168" s="11"/>
      <c r="H6168" s="117"/>
      <c r="I6168" s="124"/>
      <c r="J6168" s="124"/>
      <c r="K6168" s="144"/>
      <c r="L6168" s="11"/>
      <c r="M6168" s="143"/>
      <c r="N6168" s="42"/>
      <c r="O6168" s="128"/>
      <c r="P6168" s="129">
        <v>3</v>
      </c>
      <c r="Q6168" s="129"/>
      <c r="R6168" s="64"/>
      <c r="S6168" s="234"/>
      <c r="T6168" s="65" t="s">
        <v>215</v>
      </c>
      <c r="U6168" s="155"/>
      <c r="V6168" s="66">
        <f>V6169+V6171+V6173</f>
        <v>4000</v>
      </c>
      <c r="X6168" s="66">
        <f>X6169+X6171+X6173</f>
        <v>4000</v>
      </c>
      <c r="Z6168" s="66">
        <f>Z6169+Z6171+Z6173</f>
        <v>7980</v>
      </c>
      <c r="AB6168" s="66">
        <f>AB6169+AB6171+AB6173</f>
        <v>3200</v>
      </c>
      <c r="AD6168" s="66">
        <f>AD6169+AD6171+AD6173</f>
        <v>3500</v>
      </c>
      <c r="AF6168" s="66">
        <f>AF6169+AF6171+AF6173</f>
        <v>5350</v>
      </c>
      <c r="AH6168" s="66">
        <f t="shared" si="1331"/>
        <v>8850</v>
      </c>
      <c r="AI6168" s="8"/>
      <c r="AJ6168" s="66">
        <f>AJ6169+AJ6171+AJ6173</f>
        <v>800</v>
      </c>
      <c r="AK6168" s="67"/>
      <c r="AL6168" s="66">
        <f>AL6169+AL6171+AL6173</f>
        <v>16060</v>
      </c>
      <c r="AM6168" s="66"/>
      <c r="AN6168" s="66">
        <f>AN6169+AN6171+AN6173</f>
        <v>17050</v>
      </c>
      <c r="AO6168" s="66"/>
      <c r="AP6168" s="66">
        <f>AP6169+AP6171+AP6173</f>
        <v>17050</v>
      </c>
      <c r="AQ6168" s="66"/>
    </row>
    <row r="6169" spans="2:43" ht="18" customHeight="1" x14ac:dyDescent="0.2">
      <c r="B6169" s="4"/>
      <c r="C6169" s="117"/>
      <c r="D6169" s="117"/>
      <c r="E6169" s="117"/>
      <c r="F6169" s="48"/>
      <c r="G6169" s="11"/>
      <c r="H6169" s="117"/>
      <c r="I6169" s="124"/>
      <c r="J6169" s="124"/>
      <c r="K6169" s="144"/>
      <c r="L6169" s="11"/>
      <c r="M6169" s="143"/>
      <c r="N6169" s="42"/>
      <c r="O6169" s="128"/>
      <c r="P6169" s="130"/>
      <c r="Q6169" s="131">
        <v>1</v>
      </c>
      <c r="R6169" s="68"/>
      <c r="S6169" s="35"/>
      <c r="T6169" s="69" t="s">
        <v>20</v>
      </c>
      <c r="U6169" s="92"/>
      <c r="V6169" s="70">
        <f>V6170</f>
        <v>1000</v>
      </c>
      <c r="X6169" s="447">
        <f>X6170</f>
        <v>1000</v>
      </c>
      <c r="Z6169" s="447">
        <f>Z6170</f>
        <v>1830</v>
      </c>
      <c r="AB6169" s="447">
        <f>AB6170</f>
        <v>400</v>
      </c>
      <c r="AD6169" s="447">
        <f>AD6170</f>
        <v>500</v>
      </c>
      <c r="AF6169" s="447">
        <f>AF6170</f>
        <v>0</v>
      </c>
      <c r="AH6169" s="447">
        <f t="shared" si="1331"/>
        <v>500</v>
      </c>
      <c r="AI6169" s="67"/>
      <c r="AJ6169" s="447">
        <f>AJ6170</f>
        <v>100</v>
      </c>
      <c r="AK6169" s="71"/>
      <c r="AL6169" s="447">
        <f>AL6170</f>
        <v>3880</v>
      </c>
      <c r="AM6169" s="447"/>
      <c r="AN6169" s="447">
        <f>AN6170</f>
        <v>4100</v>
      </c>
      <c r="AO6169" s="447"/>
      <c r="AP6169" s="447">
        <f>AP6170</f>
        <v>4100</v>
      </c>
      <c r="AQ6169" s="447"/>
    </row>
    <row r="6170" spans="2:43" ht="18" customHeight="1" x14ac:dyDescent="0.25">
      <c r="B6170" s="4"/>
      <c r="C6170" s="117"/>
      <c r="D6170" s="117"/>
      <c r="E6170" s="117"/>
      <c r="F6170" s="48"/>
      <c r="G6170" s="11"/>
      <c r="H6170" s="117"/>
      <c r="I6170" s="124"/>
      <c r="J6170" s="124"/>
      <c r="K6170" s="144"/>
      <c r="L6170" s="11"/>
      <c r="M6170" s="143"/>
      <c r="N6170" s="42"/>
      <c r="O6170" s="128"/>
      <c r="P6170" s="130"/>
      <c r="Q6170" s="131"/>
      <c r="R6170" s="72" t="s">
        <v>3</v>
      </c>
      <c r="S6170" s="181"/>
      <c r="T6170" s="73" t="s">
        <v>20</v>
      </c>
      <c r="V6170" s="607">
        <v>1000</v>
      </c>
      <c r="X6170" s="795">
        <v>1000</v>
      </c>
      <c r="Z6170" s="921">
        <v>1830</v>
      </c>
      <c r="AB6170" s="74">
        <v>400</v>
      </c>
      <c r="AD6170" s="696">
        <v>500</v>
      </c>
      <c r="AF6170" s="696">
        <v>0</v>
      </c>
      <c r="AH6170" s="696">
        <f t="shared" si="1331"/>
        <v>500</v>
      </c>
      <c r="AI6170" s="446"/>
      <c r="AJ6170" s="74">
        <f t="shared" ref="AJ6170" si="1332">CEILING(AB6170*25/100,10)</f>
        <v>100</v>
      </c>
      <c r="AK6170" s="8"/>
      <c r="AL6170" s="74">
        <v>3880</v>
      </c>
      <c r="AM6170" s="74"/>
      <c r="AN6170" s="74">
        <v>4100</v>
      </c>
      <c r="AO6170" s="696"/>
      <c r="AP6170" s="74">
        <v>4100</v>
      </c>
      <c r="AQ6170" s="696"/>
    </row>
    <row r="6171" spans="2:43" ht="18" customHeight="1" x14ac:dyDescent="0.2">
      <c r="B6171" s="4"/>
      <c r="C6171" s="117"/>
      <c r="D6171" s="117"/>
      <c r="E6171" s="117"/>
      <c r="F6171" s="48"/>
      <c r="G6171" s="11"/>
      <c r="H6171" s="117"/>
      <c r="I6171" s="124"/>
      <c r="J6171" s="124"/>
      <c r="K6171" s="144"/>
      <c r="L6171" s="11"/>
      <c r="M6171" s="143"/>
      <c r="N6171" s="42"/>
      <c r="O6171" s="128"/>
      <c r="P6171" s="130"/>
      <c r="Q6171" s="131">
        <v>2</v>
      </c>
      <c r="R6171" s="68"/>
      <c r="S6171" s="35"/>
      <c r="T6171" s="69" t="s">
        <v>21</v>
      </c>
      <c r="U6171" s="92"/>
      <c r="V6171" s="70">
        <f>V6172</f>
        <v>1000</v>
      </c>
      <c r="X6171" s="447">
        <f>X6172</f>
        <v>1000</v>
      </c>
      <c r="Z6171" s="447">
        <f>Z6172</f>
        <v>2620</v>
      </c>
      <c r="AB6171" s="447">
        <f>AB6172</f>
        <v>2800</v>
      </c>
      <c r="AD6171" s="447">
        <f>AD6172</f>
        <v>3000</v>
      </c>
      <c r="AF6171" s="447">
        <f>AF6172</f>
        <v>0</v>
      </c>
      <c r="AH6171" s="447">
        <f t="shared" si="1331"/>
        <v>3000</v>
      </c>
      <c r="AI6171" s="8"/>
      <c r="AJ6171" s="447">
        <f>AJ6172</f>
        <v>700</v>
      </c>
      <c r="AK6171" s="71"/>
      <c r="AL6171" s="447">
        <f>AL6172</f>
        <v>3770</v>
      </c>
      <c r="AM6171" s="447"/>
      <c r="AN6171" s="447">
        <f>AN6172</f>
        <v>3990</v>
      </c>
      <c r="AO6171" s="447"/>
      <c r="AP6171" s="447">
        <f>AP6172</f>
        <v>3990</v>
      </c>
      <c r="AQ6171" s="447"/>
    </row>
    <row r="6172" spans="2:43" ht="18" customHeight="1" x14ac:dyDescent="0.25">
      <c r="B6172" s="4"/>
      <c r="C6172" s="117"/>
      <c r="D6172" s="117"/>
      <c r="E6172" s="117"/>
      <c r="F6172" s="48"/>
      <c r="G6172" s="11"/>
      <c r="H6172" s="117"/>
      <c r="I6172" s="124"/>
      <c r="J6172" s="124"/>
      <c r="K6172" s="144"/>
      <c r="L6172" s="11"/>
      <c r="M6172" s="143"/>
      <c r="N6172" s="42"/>
      <c r="O6172" s="128"/>
      <c r="P6172" s="130"/>
      <c r="Q6172" s="130"/>
      <c r="R6172" s="72" t="s">
        <v>3</v>
      </c>
      <c r="S6172" s="181"/>
      <c r="T6172" s="73" t="s">
        <v>21</v>
      </c>
      <c r="V6172" s="615">
        <v>1000</v>
      </c>
      <c r="X6172" s="796">
        <v>1000</v>
      </c>
      <c r="Z6172" s="922">
        <v>2620</v>
      </c>
      <c r="AB6172" s="74">
        <v>2800</v>
      </c>
      <c r="AD6172" s="696">
        <v>3000</v>
      </c>
      <c r="AF6172" s="696">
        <v>0</v>
      </c>
      <c r="AH6172" s="696">
        <f t="shared" si="1331"/>
        <v>3000</v>
      </c>
      <c r="AI6172" s="446"/>
      <c r="AJ6172" s="74">
        <f t="shared" ref="AJ6172" si="1333">CEILING(AB6172*25/100,10)</f>
        <v>700</v>
      </c>
      <c r="AK6172" s="8"/>
      <c r="AL6172" s="74">
        <v>3770</v>
      </c>
      <c r="AM6172" s="74"/>
      <c r="AN6172" s="74">
        <v>3990</v>
      </c>
      <c r="AO6172" s="696"/>
      <c r="AP6172" s="74">
        <v>3990</v>
      </c>
      <c r="AQ6172" s="696"/>
    </row>
    <row r="6173" spans="2:43" ht="18" customHeight="1" x14ac:dyDescent="0.2">
      <c r="B6173" s="4"/>
      <c r="C6173" s="117"/>
      <c r="D6173" s="117"/>
      <c r="E6173" s="117"/>
      <c r="F6173" s="48"/>
      <c r="G6173" s="11"/>
      <c r="H6173" s="117"/>
      <c r="I6173" s="124"/>
      <c r="J6173" s="124"/>
      <c r="K6173" s="144"/>
      <c r="L6173" s="11"/>
      <c r="M6173" s="143"/>
      <c r="N6173" s="42"/>
      <c r="O6173" s="128"/>
      <c r="P6173" s="130"/>
      <c r="Q6173" s="131">
        <v>3</v>
      </c>
      <c r="R6173" s="68"/>
      <c r="S6173" s="35"/>
      <c r="T6173" s="69" t="s">
        <v>22</v>
      </c>
      <c r="U6173" s="92"/>
      <c r="V6173" s="70">
        <f>V6174</f>
        <v>2000</v>
      </c>
      <c r="X6173" s="447">
        <f>X6174</f>
        <v>2000</v>
      </c>
      <c r="Z6173" s="447">
        <f>Z6174</f>
        <v>3530</v>
      </c>
      <c r="AB6173" s="447">
        <f>AB6174</f>
        <v>0</v>
      </c>
      <c r="AD6173" s="447">
        <f>AD6174</f>
        <v>0</v>
      </c>
      <c r="AF6173" s="447">
        <f>AF6174</f>
        <v>5350</v>
      </c>
      <c r="AH6173" s="447">
        <f t="shared" si="1331"/>
        <v>5350</v>
      </c>
      <c r="AI6173" s="8"/>
      <c r="AJ6173" s="447">
        <f>AJ6174</f>
        <v>0</v>
      </c>
      <c r="AK6173" s="71"/>
      <c r="AL6173" s="447">
        <f>AL6174</f>
        <v>8410</v>
      </c>
      <c r="AM6173" s="447"/>
      <c r="AN6173" s="447">
        <f>AN6174</f>
        <v>8960</v>
      </c>
      <c r="AO6173" s="447"/>
      <c r="AP6173" s="447">
        <f>AP6174</f>
        <v>8960</v>
      </c>
      <c r="AQ6173" s="447"/>
    </row>
    <row r="6174" spans="2:43" ht="18" customHeight="1" x14ac:dyDescent="0.25">
      <c r="B6174" s="4"/>
      <c r="C6174" s="117"/>
      <c r="D6174" s="117"/>
      <c r="E6174" s="117"/>
      <c r="F6174" s="48"/>
      <c r="G6174" s="11"/>
      <c r="H6174" s="117"/>
      <c r="I6174" s="124"/>
      <c r="J6174" s="124"/>
      <c r="K6174" s="144"/>
      <c r="L6174" s="11"/>
      <c r="M6174" s="143"/>
      <c r="N6174" s="42"/>
      <c r="O6174" s="128"/>
      <c r="P6174" s="130"/>
      <c r="Q6174" s="130"/>
      <c r="R6174" s="72" t="s">
        <v>3</v>
      </c>
      <c r="S6174" s="181"/>
      <c r="T6174" s="73" t="s">
        <v>22</v>
      </c>
      <c r="V6174" s="628">
        <v>2000</v>
      </c>
      <c r="X6174" s="797">
        <v>2000</v>
      </c>
      <c r="Z6174" s="923">
        <v>3530</v>
      </c>
      <c r="AB6174" s="74">
        <v>0</v>
      </c>
      <c r="AD6174" s="696">
        <v>0</v>
      </c>
      <c r="AF6174" s="696">
        <v>5350</v>
      </c>
      <c r="AH6174" s="696">
        <f t="shared" si="1331"/>
        <v>5350</v>
      </c>
      <c r="AI6174" s="446"/>
      <c r="AJ6174" s="74">
        <v>0</v>
      </c>
      <c r="AK6174" s="8"/>
      <c r="AL6174" s="74">
        <v>8410</v>
      </c>
      <c r="AM6174" s="74"/>
      <c r="AN6174" s="74">
        <v>8960</v>
      </c>
      <c r="AO6174" s="696"/>
      <c r="AP6174" s="74">
        <v>8960</v>
      </c>
      <c r="AQ6174" s="696"/>
    </row>
    <row r="6175" spans="2:43" ht="18" customHeight="1" x14ac:dyDescent="0.2">
      <c r="B6175" s="4"/>
      <c r="C6175" s="117"/>
      <c r="D6175" s="117"/>
      <c r="E6175" s="117"/>
      <c r="F6175" s="48"/>
      <c r="G6175" s="11"/>
      <c r="H6175" s="117"/>
      <c r="I6175" s="124"/>
      <c r="J6175" s="124"/>
      <c r="K6175" s="144"/>
      <c r="L6175" s="11"/>
      <c r="M6175" s="143"/>
      <c r="N6175" s="42"/>
      <c r="O6175" s="128"/>
      <c r="P6175" s="129">
        <v>5</v>
      </c>
      <c r="Q6175" s="129"/>
      <c r="R6175" s="64"/>
      <c r="S6175" s="234"/>
      <c r="T6175" s="65" t="s">
        <v>24</v>
      </c>
      <c r="U6175" s="155"/>
      <c r="V6175" s="66">
        <f>V6176</f>
        <v>2000</v>
      </c>
      <c r="X6175" s="66">
        <f>X6176</f>
        <v>2000</v>
      </c>
      <c r="Z6175" s="66">
        <f>Z6176</f>
        <v>4400</v>
      </c>
      <c r="AB6175" s="66">
        <f>AB6176</f>
        <v>3500</v>
      </c>
      <c r="AD6175" s="66">
        <f>AD6176</f>
        <v>3700</v>
      </c>
      <c r="AF6175" s="66">
        <f>AF6176</f>
        <v>0</v>
      </c>
      <c r="AH6175" s="66">
        <f t="shared" si="1331"/>
        <v>3700</v>
      </c>
      <c r="AI6175" s="8"/>
      <c r="AJ6175" s="66">
        <f>AJ6176</f>
        <v>1230</v>
      </c>
      <c r="AK6175" s="67"/>
      <c r="AL6175" s="66">
        <f t="shared" ref="AL6175:AP6176" si="1334">AL6176</f>
        <v>3500</v>
      </c>
      <c r="AM6175" s="66"/>
      <c r="AN6175" s="66">
        <f t="shared" si="1334"/>
        <v>3500</v>
      </c>
      <c r="AO6175" s="66"/>
      <c r="AP6175" s="66">
        <f t="shared" si="1334"/>
        <v>3500</v>
      </c>
      <c r="AQ6175" s="66"/>
    </row>
    <row r="6176" spans="2:43" ht="18" customHeight="1" x14ac:dyDescent="0.2">
      <c r="B6176" s="4"/>
      <c r="C6176" s="117"/>
      <c r="D6176" s="117"/>
      <c r="E6176" s="117"/>
      <c r="F6176" s="48"/>
      <c r="G6176" s="11"/>
      <c r="H6176" s="117"/>
      <c r="I6176" s="124"/>
      <c r="J6176" s="124"/>
      <c r="K6176" s="144"/>
      <c r="L6176" s="11"/>
      <c r="M6176" s="143"/>
      <c r="N6176" s="42"/>
      <c r="O6176" s="128"/>
      <c r="P6176" s="130"/>
      <c r="Q6176" s="131">
        <v>2</v>
      </c>
      <c r="R6176" s="68"/>
      <c r="S6176" s="35"/>
      <c r="T6176" s="69" t="s">
        <v>25</v>
      </c>
      <c r="U6176" s="92"/>
      <c r="V6176" s="70">
        <f>V6177</f>
        <v>2000</v>
      </c>
      <c r="X6176" s="447">
        <f>X6177</f>
        <v>2000</v>
      </c>
      <c r="Z6176" s="447">
        <f>Z6177</f>
        <v>4400</v>
      </c>
      <c r="AB6176" s="447">
        <f>AB6177</f>
        <v>3500</v>
      </c>
      <c r="AD6176" s="447">
        <f>AD6177</f>
        <v>3700</v>
      </c>
      <c r="AF6176" s="447">
        <f>AF6177</f>
        <v>0</v>
      </c>
      <c r="AH6176" s="447">
        <f t="shared" si="1331"/>
        <v>3700</v>
      </c>
      <c r="AI6176" s="67"/>
      <c r="AJ6176" s="447">
        <f>AJ6177</f>
        <v>1230</v>
      </c>
      <c r="AK6176" s="71"/>
      <c r="AL6176" s="447">
        <f t="shared" si="1334"/>
        <v>3500</v>
      </c>
      <c r="AM6176" s="447"/>
      <c r="AN6176" s="447">
        <f t="shared" si="1334"/>
        <v>3500</v>
      </c>
      <c r="AO6176" s="447"/>
      <c r="AP6176" s="447">
        <f t="shared" si="1334"/>
        <v>3500</v>
      </c>
      <c r="AQ6176" s="447"/>
    </row>
    <row r="6177" spans="2:43" ht="18" customHeight="1" x14ac:dyDescent="0.25">
      <c r="B6177" s="4"/>
      <c r="C6177" s="117"/>
      <c r="D6177" s="117"/>
      <c r="E6177" s="117"/>
      <c r="F6177" s="48"/>
      <c r="G6177" s="11"/>
      <c r="H6177" s="117"/>
      <c r="I6177" s="124"/>
      <c r="J6177" s="124"/>
      <c r="K6177" s="144"/>
      <c r="L6177" s="11"/>
      <c r="M6177" s="143"/>
      <c r="N6177" s="42"/>
      <c r="O6177" s="128"/>
      <c r="P6177" s="130"/>
      <c r="Q6177" s="130"/>
      <c r="R6177" s="72" t="s">
        <v>0</v>
      </c>
      <c r="S6177" s="181"/>
      <c r="T6177" s="73" t="s">
        <v>221</v>
      </c>
      <c r="V6177" s="497">
        <v>2000</v>
      </c>
      <c r="X6177" s="697">
        <v>2000</v>
      </c>
      <c r="Z6177" s="829">
        <v>4400</v>
      </c>
      <c r="AB6177" s="74">
        <v>3500</v>
      </c>
      <c r="AD6177" s="696">
        <v>3700</v>
      </c>
      <c r="AF6177" s="696">
        <v>0</v>
      </c>
      <c r="AH6177" s="696">
        <f t="shared" si="1331"/>
        <v>3700</v>
      </c>
      <c r="AI6177" s="446"/>
      <c r="AJ6177" s="74">
        <f>CEILING(AB6177*35/100,10)</f>
        <v>1230</v>
      </c>
      <c r="AK6177" s="8"/>
      <c r="AL6177" s="74">
        <v>3500</v>
      </c>
      <c r="AM6177" s="74"/>
      <c r="AN6177" s="74">
        <v>3500</v>
      </c>
      <c r="AO6177" s="696"/>
      <c r="AP6177" s="74">
        <v>3500</v>
      </c>
      <c r="AQ6177" s="696"/>
    </row>
    <row r="6178" spans="2:43" ht="18" hidden="1" customHeight="1" x14ac:dyDescent="0.2">
      <c r="B6178" s="4"/>
      <c r="C6178" s="117"/>
      <c r="D6178" s="117"/>
      <c r="E6178" s="117"/>
      <c r="F6178" s="48"/>
      <c r="G6178" s="11"/>
      <c r="H6178" s="117"/>
      <c r="I6178" s="124"/>
      <c r="J6178" s="124"/>
      <c r="K6178" s="144"/>
      <c r="L6178" s="11"/>
      <c r="M6178" s="143"/>
      <c r="N6178" s="42"/>
      <c r="O6178" s="128"/>
      <c r="P6178" s="129">
        <v>7</v>
      </c>
      <c r="Q6178" s="129"/>
      <c r="R6178" s="64"/>
      <c r="S6178" s="234"/>
      <c r="T6178" s="65" t="s">
        <v>343</v>
      </c>
      <c r="U6178" s="155"/>
      <c r="V6178" s="66">
        <f>SUM(V6179+V6182)</f>
        <v>1000</v>
      </c>
      <c r="X6178" s="66">
        <f>SUM(X6179+X6182)</f>
        <v>1000</v>
      </c>
      <c r="Z6178" s="66">
        <f>SUM(Z6179+Z6182)</f>
        <v>0</v>
      </c>
      <c r="AB6178" s="66">
        <f>SUM(AB6179+AB6182)</f>
        <v>0</v>
      </c>
      <c r="AD6178" s="66">
        <f>SUM(AD6179+AD6182)</f>
        <v>0</v>
      </c>
      <c r="AF6178" s="66">
        <f>SUM(AF6179+AF6182)</f>
        <v>0</v>
      </c>
      <c r="AH6178" s="66">
        <f t="shared" si="1331"/>
        <v>0</v>
      </c>
      <c r="AI6178" s="8"/>
      <c r="AJ6178" s="66">
        <f>SUM(AJ6179+AJ6182)</f>
        <v>0</v>
      </c>
      <c r="AK6178" s="67"/>
      <c r="AL6178" s="66">
        <f>SUM(AL6179+AL6182)</f>
        <v>0</v>
      </c>
      <c r="AM6178" s="66"/>
      <c r="AN6178" s="66">
        <f>SUM(AN6179+AN6182)</f>
        <v>0</v>
      </c>
      <c r="AO6178" s="66"/>
      <c r="AP6178" s="66">
        <f>SUM(AP6179+AP6182)</f>
        <v>0</v>
      </c>
      <c r="AQ6178" s="66"/>
    </row>
    <row r="6179" spans="2:43" ht="18" hidden="1" customHeight="1" x14ac:dyDescent="0.2">
      <c r="B6179" s="4"/>
      <c r="C6179" s="117"/>
      <c r="D6179" s="117"/>
      <c r="E6179" s="117"/>
      <c r="F6179" s="48"/>
      <c r="G6179" s="11"/>
      <c r="H6179" s="117"/>
      <c r="I6179" s="124"/>
      <c r="J6179" s="124"/>
      <c r="K6179" s="144"/>
      <c r="L6179" s="11"/>
      <c r="M6179" s="143"/>
      <c r="N6179" s="42"/>
      <c r="O6179" s="128"/>
      <c r="P6179" s="129"/>
      <c r="Q6179" s="131">
        <v>1</v>
      </c>
      <c r="R6179" s="68"/>
      <c r="S6179" s="35"/>
      <c r="T6179" s="69" t="s">
        <v>255</v>
      </c>
      <c r="U6179" s="92"/>
      <c r="V6179" s="70">
        <f>SUM(V6180:V6181)</f>
        <v>0</v>
      </c>
      <c r="X6179" s="70">
        <f>SUM(X6180:X6181)</f>
        <v>0</v>
      </c>
      <c r="Z6179" s="70">
        <f>SUM(Z6180:Z6181)</f>
        <v>0</v>
      </c>
      <c r="AB6179" s="70">
        <f>SUM(AB6180:AB6181)</f>
        <v>0</v>
      </c>
      <c r="AD6179" s="70">
        <f>SUM(AD6180:AD6181)</f>
        <v>0</v>
      </c>
      <c r="AF6179" s="70">
        <f>SUM(AF6180:AF6181)</f>
        <v>0</v>
      </c>
      <c r="AH6179" s="70">
        <f t="shared" si="1331"/>
        <v>0</v>
      </c>
      <c r="AI6179" s="67"/>
      <c r="AJ6179" s="447">
        <f>SUM(AJ6180:AJ6181)</f>
        <v>0</v>
      </c>
      <c r="AK6179" s="71"/>
      <c r="AL6179" s="447">
        <f>SUM(AL6180:AL6181)</f>
        <v>0</v>
      </c>
      <c r="AM6179" s="447"/>
      <c r="AN6179" s="447">
        <f>SUM(AN6180:AN6181)</f>
        <v>0</v>
      </c>
      <c r="AO6179" s="70"/>
      <c r="AP6179" s="447">
        <f>SUM(AP6180:AP6181)</f>
        <v>0</v>
      </c>
      <c r="AQ6179" s="70"/>
    </row>
    <row r="6180" spans="2:43" ht="18" hidden="1" customHeight="1" x14ac:dyDescent="0.2">
      <c r="B6180" s="4"/>
      <c r="C6180" s="117"/>
      <c r="D6180" s="117"/>
      <c r="E6180" s="117"/>
      <c r="F6180" s="48"/>
      <c r="G6180" s="11"/>
      <c r="H6180" s="117"/>
      <c r="I6180" s="124"/>
      <c r="J6180" s="124"/>
      <c r="K6180" s="144"/>
      <c r="L6180" s="11"/>
      <c r="M6180" s="143"/>
      <c r="N6180" s="42"/>
      <c r="O6180" s="128"/>
      <c r="P6180" s="129"/>
      <c r="Q6180" s="129"/>
      <c r="R6180" s="72" t="s">
        <v>3</v>
      </c>
      <c r="S6180" s="181"/>
      <c r="T6180" s="73" t="s">
        <v>256</v>
      </c>
      <c r="V6180" s="74">
        <v>0</v>
      </c>
      <c r="X6180" s="74">
        <v>0</v>
      </c>
      <c r="Z6180" s="74">
        <v>0</v>
      </c>
      <c r="AB6180" s="74">
        <v>0</v>
      </c>
      <c r="AD6180" s="74">
        <v>0</v>
      </c>
      <c r="AF6180" s="74">
        <v>0</v>
      </c>
      <c r="AH6180" s="74">
        <f t="shared" si="1331"/>
        <v>0</v>
      </c>
      <c r="AI6180" s="446"/>
      <c r="AJ6180" s="74">
        <v>0</v>
      </c>
      <c r="AK6180" s="8"/>
      <c r="AL6180" s="74">
        <v>0</v>
      </c>
      <c r="AM6180" s="74"/>
      <c r="AN6180" s="74">
        <v>0</v>
      </c>
      <c r="AO6180" s="74"/>
      <c r="AP6180" s="74">
        <v>0</v>
      </c>
      <c r="AQ6180" s="74"/>
    </row>
    <row r="6181" spans="2:43" ht="18" hidden="1" customHeight="1" x14ac:dyDescent="0.2">
      <c r="B6181" s="4"/>
      <c r="C6181" s="117"/>
      <c r="D6181" s="117"/>
      <c r="E6181" s="117"/>
      <c r="F6181" s="48"/>
      <c r="G6181" s="11"/>
      <c r="H6181" s="117"/>
      <c r="I6181" s="124"/>
      <c r="J6181" s="124"/>
      <c r="K6181" s="144"/>
      <c r="L6181" s="11"/>
      <c r="M6181" s="143"/>
      <c r="N6181" s="42"/>
      <c r="O6181" s="128"/>
      <c r="P6181" s="129"/>
      <c r="Q6181" s="129"/>
      <c r="R6181" s="72">
        <v>2</v>
      </c>
      <c r="S6181" s="181"/>
      <c r="T6181" s="73" t="s">
        <v>439</v>
      </c>
      <c r="V6181" s="74">
        <v>0</v>
      </c>
      <c r="X6181" s="74">
        <v>0</v>
      </c>
      <c r="Z6181" s="74">
        <v>0</v>
      </c>
      <c r="AB6181" s="74">
        <v>0</v>
      </c>
      <c r="AD6181" s="74">
        <v>0</v>
      </c>
      <c r="AF6181" s="74">
        <v>0</v>
      </c>
      <c r="AH6181" s="74">
        <f t="shared" si="1331"/>
        <v>0</v>
      </c>
      <c r="AI6181" s="8"/>
      <c r="AJ6181" s="74">
        <v>0</v>
      </c>
      <c r="AK6181" s="8"/>
      <c r="AL6181" s="74">
        <v>0</v>
      </c>
      <c r="AM6181" s="74"/>
      <c r="AN6181" s="74">
        <v>0</v>
      </c>
      <c r="AO6181" s="74"/>
      <c r="AP6181" s="74">
        <v>0</v>
      </c>
      <c r="AQ6181" s="74"/>
    </row>
    <row r="6182" spans="2:43" ht="18" hidden="1" customHeight="1" x14ac:dyDescent="0.2">
      <c r="B6182" s="4"/>
      <c r="C6182" s="117"/>
      <c r="D6182" s="117"/>
      <c r="E6182" s="117"/>
      <c r="F6182" s="48"/>
      <c r="G6182" s="11"/>
      <c r="H6182" s="117"/>
      <c r="I6182" s="124"/>
      <c r="J6182" s="124"/>
      <c r="K6182" s="144"/>
      <c r="L6182" s="11"/>
      <c r="M6182" s="143"/>
      <c r="N6182" s="42"/>
      <c r="O6182" s="128"/>
      <c r="P6182" s="130"/>
      <c r="Q6182" s="131">
        <v>3</v>
      </c>
      <c r="R6182" s="68"/>
      <c r="S6182" s="35"/>
      <c r="T6182" s="69" t="s">
        <v>224</v>
      </c>
      <c r="U6182" s="92"/>
      <c r="V6182" s="70">
        <f>V6183</f>
        <v>1000</v>
      </c>
      <c r="X6182" s="447">
        <f>X6183</f>
        <v>1000</v>
      </c>
      <c r="Z6182" s="447">
        <f>Z6183</f>
        <v>0</v>
      </c>
      <c r="AB6182" s="447">
        <f>AB6183</f>
        <v>0</v>
      </c>
      <c r="AD6182" s="447">
        <f>AD6183</f>
        <v>0</v>
      </c>
      <c r="AF6182" s="447">
        <f>AF6183</f>
        <v>0</v>
      </c>
      <c r="AH6182" s="447">
        <f t="shared" si="1331"/>
        <v>0</v>
      </c>
      <c r="AI6182" s="8"/>
      <c r="AJ6182" s="447">
        <f>AJ6183</f>
        <v>0</v>
      </c>
      <c r="AK6182" s="71"/>
      <c r="AL6182" s="447">
        <f>AL6183</f>
        <v>0</v>
      </c>
      <c r="AM6182" s="447"/>
      <c r="AN6182" s="447">
        <f>AN6183</f>
        <v>0</v>
      </c>
      <c r="AO6182" s="447"/>
      <c r="AP6182" s="447">
        <f>AP6183</f>
        <v>0</v>
      </c>
      <c r="AQ6182" s="447"/>
    </row>
    <row r="6183" spans="2:43" ht="18" hidden="1" customHeight="1" x14ac:dyDescent="0.25">
      <c r="B6183" s="4"/>
      <c r="C6183" s="117"/>
      <c r="D6183" s="117"/>
      <c r="E6183" s="117"/>
      <c r="F6183" s="48"/>
      <c r="G6183" s="11"/>
      <c r="H6183" s="117"/>
      <c r="I6183" s="124"/>
      <c r="J6183" s="124"/>
      <c r="K6183" s="144"/>
      <c r="L6183" s="11"/>
      <c r="M6183" s="143"/>
      <c r="N6183" s="42"/>
      <c r="O6183" s="128"/>
      <c r="P6183" s="130"/>
      <c r="Q6183" s="131"/>
      <c r="R6183" s="72" t="s">
        <v>0</v>
      </c>
      <c r="S6183" s="181"/>
      <c r="T6183" s="73" t="s">
        <v>53</v>
      </c>
      <c r="V6183" s="497">
        <v>1000</v>
      </c>
      <c r="X6183" s="697">
        <v>1000</v>
      </c>
      <c r="Z6183" s="697">
        <v>0</v>
      </c>
      <c r="AB6183" s="697">
        <v>0</v>
      </c>
      <c r="AD6183" s="696">
        <v>0</v>
      </c>
      <c r="AF6183" s="696">
        <v>0</v>
      </c>
      <c r="AH6183" s="696">
        <f t="shared" si="1331"/>
        <v>0</v>
      </c>
      <c r="AI6183" s="446"/>
      <c r="AJ6183" s="74">
        <v>0</v>
      </c>
      <c r="AK6183" s="8"/>
      <c r="AL6183" s="74">
        <v>0</v>
      </c>
      <c r="AM6183" s="74"/>
      <c r="AN6183" s="74">
        <v>0</v>
      </c>
      <c r="AO6183" s="696"/>
      <c r="AP6183" s="74">
        <v>0</v>
      </c>
      <c r="AQ6183" s="696"/>
    </row>
    <row r="6184" spans="2:43" ht="18" hidden="1" customHeight="1" x14ac:dyDescent="0.2">
      <c r="B6184" s="4"/>
      <c r="C6184" s="117"/>
      <c r="D6184" s="117"/>
      <c r="E6184" s="117"/>
      <c r="F6184" s="48"/>
      <c r="G6184" s="11"/>
      <c r="H6184" s="117"/>
      <c r="I6184" s="124"/>
      <c r="J6184" s="124"/>
      <c r="K6184" s="144"/>
      <c r="L6184" s="11"/>
      <c r="M6184" s="143"/>
      <c r="N6184" s="42"/>
      <c r="O6184" s="128"/>
      <c r="P6184" s="129">
        <v>9</v>
      </c>
      <c r="Q6184" s="129"/>
      <c r="R6184" s="64"/>
      <c r="S6184" s="234"/>
      <c r="T6184" s="65" t="s">
        <v>217</v>
      </c>
      <c r="U6184" s="155"/>
      <c r="V6184" s="66">
        <f>V6185+V6187</f>
        <v>0</v>
      </c>
      <c r="X6184" s="66">
        <f>X6185+X6187</f>
        <v>0</v>
      </c>
      <c r="Z6184" s="66">
        <f>Z6185+Z6187</f>
        <v>0</v>
      </c>
      <c r="AB6184" s="66">
        <f>AB6185+AB6187</f>
        <v>0</v>
      </c>
      <c r="AD6184" s="66">
        <f>AD6185+AD6187</f>
        <v>0</v>
      </c>
      <c r="AF6184" s="66">
        <f>AF6185+AF6187</f>
        <v>0</v>
      </c>
      <c r="AH6184" s="66">
        <f t="shared" si="1331"/>
        <v>0</v>
      </c>
      <c r="AI6184" s="8"/>
      <c r="AJ6184" s="66">
        <f>AJ6185+AJ6187</f>
        <v>0</v>
      </c>
      <c r="AK6184" s="67"/>
      <c r="AL6184" s="66">
        <f>AL6185+AL6187</f>
        <v>0</v>
      </c>
      <c r="AM6184" s="66"/>
      <c r="AN6184" s="66">
        <f>AN6185+AN6187</f>
        <v>0</v>
      </c>
      <c r="AO6184" s="66"/>
      <c r="AP6184" s="66">
        <f>AP6185+AP6187</f>
        <v>0</v>
      </c>
      <c r="AQ6184" s="66"/>
    </row>
    <row r="6185" spans="2:43" ht="18" hidden="1" customHeight="1" x14ac:dyDescent="0.2">
      <c r="B6185" s="4"/>
      <c r="C6185" s="117"/>
      <c r="D6185" s="117"/>
      <c r="E6185" s="117"/>
      <c r="F6185" s="48"/>
      <c r="G6185" s="11"/>
      <c r="H6185" s="117"/>
      <c r="I6185" s="124"/>
      <c r="J6185" s="124"/>
      <c r="K6185" s="144"/>
      <c r="L6185" s="11"/>
      <c r="M6185" s="143"/>
      <c r="N6185" s="42"/>
      <c r="O6185" s="128"/>
      <c r="P6185" s="130"/>
      <c r="Q6185" s="131">
        <v>1</v>
      </c>
      <c r="R6185" s="68"/>
      <c r="S6185" s="35"/>
      <c r="T6185" s="69" t="s">
        <v>231</v>
      </c>
      <c r="U6185" s="92"/>
      <c r="V6185" s="70">
        <f>V6186</f>
        <v>0</v>
      </c>
      <c r="X6185" s="447">
        <f>X6186</f>
        <v>0</v>
      </c>
      <c r="Z6185" s="447">
        <f>Z6186</f>
        <v>0</v>
      </c>
      <c r="AB6185" s="447">
        <f>AB6186</f>
        <v>0</v>
      </c>
      <c r="AD6185" s="447">
        <f>AD6186</f>
        <v>0</v>
      </c>
      <c r="AF6185" s="447">
        <f>AF6186</f>
        <v>0</v>
      </c>
      <c r="AH6185" s="447">
        <f t="shared" si="1331"/>
        <v>0</v>
      </c>
      <c r="AI6185" s="67"/>
      <c r="AJ6185" s="447">
        <f>AJ6186</f>
        <v>0</v>
      </c>
      <c r="AK6185" s="71"/>
      <c r="AL6185" s="447">
        <f>AL6186</f>
        <v>0</v>
      </c>
      <c r="AM6185" s="447"/>
      <c r="AN6185" s="447">
        <f>AN6186</f>
        <v>0</v>
      </c>
      <c r="AO6185" s="447"/>
      <c r="AP6185" s="447">
        <f>AP6186</f>
        <v>0</v>
      </c>
      <c r="AQ6185" s="447"/>
    </row>
    <row r="6186" spans="2:43" ht="18" hidden="1" customHeight="1" x14ac:dyDescent="0.2">
      <c r="B6186" s="4"/>
      <c r="C6186" s="117"/>
      <c r="D6186" s="117"/>
      <c r="E6186" s="117"/>
      <c r="F6186" s="48"/>
      <c r="G6186" s="11"/>
      <c r="H6186" s="117"/>
      <c r="I6186" s="124"/>
      <c r="J6186" s="124"/>
      <c r="K6186" s="144"/>
      <c r="L6186" s="11"/>
      <c r="M6186" s="143"/>
      <c r="N6186" s="42"/>
      <c r="O6186" s="128"/>
      <c r="P6186" s="130"/>
      <c r="Q6186" s="131"/>
      <c r="R6186" s="72" t="s">
        <v>3</v>
      </c>
      <c r="S6186" s="181"/>
      <c r="T6186" s="73" t="s">
        <v>231</v>
      </c>
      <c r="V6186" s="74">
        <v>0</v>
      </c>
      <c r="X6186" s="74">
        <v>0</v>
      </c>
      <c r="Z6186" s="74">
        <v>0</v>
      </c>
      <c r="AB6186" s="74">
        <v>0</v>
      </c>
      <c r="AD6186" s="74">
        <v>0</v>
      </c>
      <c r="AF6186" s="74">
        <v>0</v>
      </c>
      <c r="AH6186" s="74">
        <f t="shared" si="1331"/>
        <v>0</v>
      </c>
      <c r="AI6186" s="446"/>
      <c r="AJ6186" s="74">
        <v>0</v>
      </c>
      <c r="AK6186" s="8"/>
      <c r="AL6186" s="74">
        <v>0</v>
      </c>
      <c r="AM6186" s="74"/>
      <c r="AN6186" s="74">
        <v>0</v>
      </c>
      <c r="AO6186" s="74"/>
      <c r="AP6186" s="74">
        <v>0</v>
      </c>
      <c r="AQ6186" s="74"/>
    </row>
    <row r="6187" spans="2:43" ht="18" hidden="1" customHeight="1" x14ac:dyDescent="0.2">
      <c r="B6187" s="4"/>
      <c r="C6187" s="117"/>
      <c r="D6187" s="117"/>
      <c r="E6187" s="117"/>
      <c r="F6187" s="48"/>
      <c r="G6187" s="11"/>
      <c r="H6187" s="117"/>
      <c r="I6187" s="124"/>
      <c r="J6187" s="124"/>
      <c r="K6187" s="144"/>
      <c r="L6187" s="11"/>
      <c r="M6187" s="143"/>
      <c r="N6187" s="42"/>
      <c r="O6187" s="128"/>
      <c r="P6187" s="130"/>
      <c r="Q6187" s="131">
        <v>2</v>
      </c>
      <c r="R6187" s="68"/>
      <c r="S6187" s="35"/>
      <c r="T6187" s="69" t="s">
        <v>232</v>
      </c>
      <c r="U6187" s="92"/>
      <c r="V6187" s="70">
        <f>V6188</f>
        <v>0</v>
      </c>
      <c r="X6187" s="447">
        <f>X6188</f>
        <v>0</v>
      </c>
      <c r="Z6187" s="447">
        <f>Z6188</f>
        <v>0</v>
      </c>
      <c r="AB6187" s="447">
        <f>AB6188</f>
        <v>0</v>
      </c>
      <c r="AD6187" s="447">
        <f>AD6188</f>
        <v>0</v>
      </c>
      <c r="AF6187" s="447">
        <f>AF6188</f>
        <v>0</v>
      </c>
      <c r="AH6187" s="447">
        <f t="shared" si="1331"/>
        <v>0</v>
      </c>
      <c r="AI6187" s="8"/>
      <c r="AJ6187" s="447">
        <f>AJ6188</f>
        <v>0</v>
      </c>
      <c r="AK6187" s="71"/>
      <c r="AL6187" s="447">
        <f>AL6188</f>
        <v>0</v>
      </c>
      <c r="AM6187" s="447"/>
      <c r="AN6187" s="447">
        <f>AN6188</f>
        <v>0</v>
      </c>
      <c r="AO6187" s="447"/>
      <c r="AP6187" s="447">
        <f>AP6188</f>
        <v>0</v>
      </c>
      <c r="AQ6187" s="447"/>
    </row>
    <row r="6188" spans="2:43" ht="18" hidden="1" customHeight="1" x14ac:dyDescent="0.2">
      <c r="B6188" s="4"/>
      <c r="C6188" s="117"/>
      <c r="D6188" s="117"/>
      <c r="E6188" s="117"/>
      <c r="F6188" s="48"/>
      <c r="G6188" s="11"/>
      <c r="H6188" s="117"/>
      <c r="I6188" s="124"/>
      <c r="J6188" s="124"/>
      <c r="K6188" s="144"/>
      <c r="L6188" s="11"/>
      <c r="M6188" s="143"/>
      <c r="N6188" s="42"/>
      <c r="O6188" s="128"/>
      <c r="P6188" s="130"/>
      <c r="Q6188" s="131"/>
      <c r="R6188" s="72" t="s">
        <v>3</v>
      </c>
      <c r="S6188" s="181"/>
      <c r="T6188" s="77" t="s">
        <v>232</v>
      </c>
      <c r="U6188" s="141"/>
      <c r="V6188" s="74">
        <v>0</v>
      </c>
      <c r="X6188" s="74">
        <v>0</v>
      </c>
      <c r="Z6188" s="74">
        <v>0</v>
      </c>
      <c r="AB6188" s="74">
        <v>0</v>
      </c>
      <c r="AD6188" s="74">
        <v>0</v>
      </c>
      <c r="AF6188" s="74">
        <v>0</v>
      </c>
      <c r="AH6188" s="74">
        <f t="shared" si="1331"/>
        <v>0</v>
      </c>
      <c r="AI6188" s="446"/>
      <c r="AJ6188" s="74">
        <v>0</v>
      </c>
      <c r="AK6188" s="8"/>
      <c r="AL6188" s="74">
        <v>0</v>
      </c>
      <c r="AM6188" s="74"/>
      <c r="AN6188" s="74">
        <v>0</v>
      </c>
      <c r="AO6188" s="74"/>
      <c r="AP6188" s="74">
        <v>0</v>
      </c>
      <c r="AQ6188" s="74"/>
    </row>
    <row r="6189" spans="2:43" ht="18" customHeight="1" x14ac:dyDescent="0.2">
      <c r="B6189" s="4"/>
      <c r="C6189" s="117"/>
      <c r="D6189" s="117"/>
      <c r="E6189" s="117"/>
      <c r="F6189" s="48"/>
      <c r="G6189" s="11"/>
      <c r="H6189" s="132"/>
      <c r="I6189" s="121"/>
      <c r="J6189" s="121"/>
      <c r="K6189" s="164">
        <v>8</v>
      </c>
      <c r="L6189" s="277"/>
      <c r="M6189" s="163"/>
      <c r="N6189" s="261"/>
      <c r="O6189" s="122"/>
      <c r="P6189" s="123"/>
      <c r="Q6189" s="123"/>
      <c r="R6189" s="49"/>
      <c r="S6189" s="18"/>
      <c r="T6189" s="50" t="s">
        <v>418</v>
      </c>
      <c r="U6189" s="76"/>
      <c r="V6189" s="51">
        <f>V6190</f>
        <v>0</v>
      </c>
      <c r="X6189" s="51">
        <f>X6190</f>
        <v>0</v>
      </c>
      <c r="Z6189" s="51">
        <f>Z6190</f>
        <v>0</v>
      </c>
      <c r="AB6189" s="51">
        <f>AB6190</f>
        <v>0</v>
      </c>
      <c r="AD6189" s="51">
        <f>AD6190</f>
        <v>600</v>
      </c>
      <c r="AF6189" s="51">
        <f>AF6190</f>
        <v>0</v>
      </c>
      <c r="AH6189" s="51">
        <f t="shared" si="1331"/>
        <v>600</v>
      </c>
      <c r="AI6189" s="8"/>
      <c r="AJ6189" s="51">
        <f>AJ6190</f>
        <v>0</v>
      </c>
      <c r="AK6189" s="5"/>
      <c r="AL6189" s="51">
        <f t="shared" ref="AL6189:AP6193" si="1335">AL6190</f>
        <v>700</v>
      </c>
      <c r="AM6189" s="51"/>
      <c r="AN6189" s="51">
        <f t="shared" si="1335"/>
        <v>800</v>
      </c>
      <c r="AO6189" s="51"/>
      <c r="AP6189" s="51">
        <f t="shared" si="1335"/>
        <v>800</v>
      </c>
      <c r="AQ6189" s="51"/>
    </row>
    <row r="6190" spans="2:43" ht="18" customHeight="1" x14ac:dyDescent="0.2">
      <c r="B6190" s="4"/>
      <c r="C6190" s="117"/>
      <c r="D6190" s="117"/>
      <c r="E6190" s="117"/>
      <c r="F6190" s="48"/>
      <c r="G6190" s="11"/>
      <c r="H6190" s="117"/>
      <c r="I6190" s="124"/>
      <c r="J6190" s="124"/>
      <c r="K6190" s="144"/>
      <c r="L6190" s="11"/>
      <c r="M6190" s="226">
        <v>2</v>
      </c>
      <c r="N6190" s="262"/>
      <c r="O6190" s="125"/>
      <c r="P6190" s="126"/>
      <c r="Q6190" s="126"/>
      <c r="R6190" s="60"/>
      <c r="S6190" s="249"/>
      <c r="T6190" s="61" t="s">
        <v>413</v>
      </c>
      <c r="U6190" s="241"/>
      <c r="V6190" s="62">
        <f>V6191</f>
        <v>0</v>
      </c>
      <c r="X6190" s="62">
        <f>X6191</f>
        <v>0</v>
      </c>
      <c r="Z6190" s="62">
        <f>Z6191</f>
        <v>0</v>
      </c>
      <c r="AB6190" s="62">
        <f>AB6191</f>
        <v>0</v>
      </c>
      <c r="AD6190" s="62">
        <f>AD6191</f>
        <v>600</v>
      </c>
      <c r="AF6190" s="62">
        <f>AF6191</f>
        <v>0</v>
      </c>
      <c r="AH6190" s="62">
        <f t="shared" si="1331"/>
        <v>600</v>
      </c>
      <c r="AI6190" s="5"/>
      <c r="AJ6190" s="62">
        <f>AJ6191</f>
        <v>0</v>
      </c>
      <c r="AK6190" s="63"/>
      <c r="AL6190" s="62">
        <f t="shared" si="1335"/>
        <v>700</v>
      </c>
      <c r="AM6190" s="62"/>
      <c r="AN6190" s="62">
        <f t="shared" si="1335"/>
        <v>800</v>
      </c>
      <c r="AO6190" s="62"/>
      <c r="AP6190" s="62">
        <f t="shared" si="1335"/>
        <v>800</v>
      </c>
      <c r="AQ6190" s="62"/>
    </row>
    <row r="6191" spans="2:43" ht="18" customHeight="1" x14ac:dyDescent="0.2">
      <c r="B6191" s="4"/>
      <c r="C6191" s="117"/>
      <c r="D6191" s="117"/>
      <c r="E6191" s="117"/>
      <c r="F6191" s="48"/>
      <c r="G6191" s="11"/>
      <c r="H6191" s="117"/>
      <c r="I6191" s="124"/>
      <c r="J6191" s="124"/>
      <c r="K6191" s="144"/>
      <c r="L6191" s="11"/>
      <c r="M6191" s="143"/>
      <c r="N6191" s="42"/>
      <c r="O6191" s="127" t="s">
        <v>3</v>
      </c>
      <c r="P6191" s="123"/>
      <c r="Q6191" s="123"/>
      <c r="R6191" s="49"/>
      <c r="S6191" s="18"/>
      <c r="T6191" s="50" t="s">
        <v>7</v>
      </c>
      <c r="U6191" s="76"/>
      <c r="V6191" s="51">
        <f>V6192</f>
        <v>0</v>
      </c>
      <c r="X6191" s="51">
        <f>X6192</f>
        <v>0</v>
      </c>
      <c r="Z6191" s="51">
        <f>Z6192</f>
        <v>0</v>
      </c>
      <c r="AB6191" s="51">
        <f>AB6192</f>
        <v>0</v>
      </c>
      <c r="AD6191" s="51">
        <f>AD6192</f>
        <v>600</v>
      </c>
      <c r="AF6191" s="51">
        <f>AF6192</f>
        <v>0</v>
      </c>
      <c r="AH6191" s="51">
        <f t="shared" si="1331"/>
        <v>600</v>
      </c>
      <c r="AI6191" s="63"/>
      <c r="AJ6191" s="51">
        <f>AJ6192</f>
        <v>0</v>
      </c>
      <c r="AK6191" s="5"/>
      <c r="AL6191" s="51">
        <f t="shared" si="1335"/>
        <v>700</v>
      </c>
      <c r="AM6191" s="51"/>
      <c r="AN6191" s="51">
        <f t="shared" si="1335"/>
        <v>800</v>
      </c>
      <c r="AO6191" s="51"/>
      <c r="AP6191" s="51">
        <f t="shared" si="1335"/>
        <v>800</v>
      </c>
      <c r="AQ6191" s="51"/>
    </row>
    <row r="6192" spans="2:43" ht="18" customHeight="1" x14ac:dyDescent="0.2">
      <c r="B6192" s="4"/>
      <c r="C6192" s="117"/>
      <c r="D6192" s="117"/>
      <c r="E6192" s="117"/>
      <c r="F6192" s="48"/>
      <c r="G6192" s="11"/>
      <c r="H6192" s="117"/>
      <c r="I6192" s="124"/>
      <c r="J6192" s="124"/>
      <c r="K6192" s="144"/>
      <c r="L6192" s="11"/>
      <c r="M6192" s="143"/>
      <c r="N6192" s="42"/>
      <c r="O6192" s="128"/>
      <c r="P6192" s="129">
        <v>1</v>
      </c>
      <c r="Q6192" s="129"/>
      <c r="R6192" s="64"/>
      <c r="S6192" s="234"/>
      <c r="T6192" s="65" t="s">
        <v>8</v>
      </c>
      <c r="U6192" s="155"/>
      <c r="V6192" s="66">
        <f>V6193</f>
        <v>0</v>
      </c>
      <c r="X6192" s="66">
        <f>X6193</f>
        <v>0</v>
      </c>
      <c r="Z6192" s="66">
        <f>Z6193</f>
        <v>0</v>
      </c>
      <c r="AB6192" s="66">
        <f>AB6193</f>
        <v>0</v>
      </c>
      <c r="AD6192" s="66">
        <f>AD6193</f>
        <v>600</v>
      </c>
      <c r="AF6192" s="66">
        <f>AF6193</f>
        <v>0</v>
      </c>
      <c r="AH6192" s="66">
        <f t="shared" si="1331"/>
        <v>600</v>
      </c>
      <c r="AI6192" s="5"/>
      <c r="AJ6192" s="66">
        <f>AJ6193</f>
        <v>0</v>
      </c>
      <c r="AK6192" s="67"/>
      <c r="AL6192" s="66">
        <f t="shared" si="1335"/>
        <v>700</v>
      </c>
      <c r="AM6192" s="66"/>
      <c r="AN6192" s="66">
        <f t="shared" si="1335"/>
        <v>800</v>
      </c>
      <c r="AO6192" s="66"/>
      <c r="AP6192" s="66">
        <f t="shared" si="1335"/>
        <v>800</v>
      </c>
      <c r="AQ6192" s="66"/>
    </row>
    <row r="6193" spans="2:43" ht="18" customHeight="1" x14ac:dyDescent="0.2">
      <c r="B6193" s="4"/>
      <c r="C6193" s="117"/>
      <c r="D6193" s="117"/>
      <c r="E6193" s="117"/>
      <c r="F6193" s="48"/>
      <c r="G6193" s="11"/>
      <c r="H6193" s="117"/>
      <c r="I6193" s="124"/>
      <c r="J6193" s="124"/>
      <c r="K6193" s="144"/>
      <c r="L6193" s="11"/>
      <c r="M6193" s="143"/>
      <c r="N6193" s="42"/>
      <c r="O6193" s="128"/>
      <c r="P6193" s="130"/>
      <c r="Q6193" s="140" t="s">
        <v>173</v>
      </c>
      <c r="R6193" s="84"/>
      <c r="S6193" s="250"/>
      <c r="T6193" s="69" t="s">
        <v>204</v>
      </c>
      <c r="U6193" s="92"/>
      <c r="V6193" s="70">
        <f>V6194</f>
        <v>0</v>
      </c>
      <c r="X6193" s="447">
        <f>X6194</f>
        <v>0</v>
      </c>
      <c r="Z6193" s="447">
        <f>Z6194</f>
        <v>0</v>
      </c>
      <c r="AB6193" s="447">
        <f>AB6194</f>
        <v>0</v>
      </c>
      <c r="AD6193" s="447">
        <f>AD6194</f>
        <v>600</v>
      </c>
      <c r="AF6193" s="447">
        <f>AF6194</f>
        <v>0</v>
      </c>
      <c r="AH6193" s="447">
        <f t="shared" si="1331"/>
        <v>600</v>
      </c>
      <c r="AI6193" s="67"/>
      <c r="AJ6193" s="447">
        <f>AJ6194</f>
        <v>0</v>
      </c>
      <c r="AK6193" s="71"/>
      <c r="AL6193" s="447">
        <f t="shared" si="1335"/>
        <v>700</v>
      </c>
      <c r="AM6193" s="447"/>
      <c r="AN6193" s="447">
        <f t="shared" si="1335"/>
        <v>800</v>
      </c>
      <c r="AO6193" s="447"/>
      <c r="AP6193" s="447">
        <f t="shared" si="1335"/>
        <v>800</v>
      </c>
      <c r="AQ6193" s="447"/>
    </row>
    <row r="6194" spans="2:43" ht="18" customHeight="1" x14ac:dyDescent="0.2">
      <c r="B6194" s="4"/>
      <c r="C6194" s="117"/>
      <c r="D6194" s="117"/>
      <c r="E6194" s="117"/>
      <c r="F6194" s="48"/>
      <c r="G6194" s="11"/>
      <c r="H6194" s="117"/>
      <c r="I6194" s="124"/>
      <c r="J6194" s="124"/>
      <c r="K6194" s="144"/>
      <c r="L6194" s="11"/>
      <c r="M6194" s="143"/>
      <c r="N6194" s="42"/>
      <c r="O6194" s="128"/>
      <c r="P6194" s="130"/>
      <c r="Q6194" s="130"/>
      <c r="R6194" s="72" t="s">
        <v>3</v>
      </c>
      <c r="S6194" s="181"/>
      <c r="T6194" s="73" t="s">
        <v>204</v>
      </c>
      <c r="V6194" s="74">
        <v>0</v>
      </c>
      <c r="X6194" s="74">
        <v>0</v>
      </c>
      <c r="Z6194" s="876">
        <v>0</v>
      </c>
      <c r="AB6194" s="944">
        <v>0</v>
      </c>
      <c r="AD6194" s="74">
        <v>600</v>
      </c>
      <c r="AF6194" s="74">
        <v>0</v>
      </c>
      <c r="AH6194" s="74">
        <f t="shared" si="1331"/>
        <v>600</v>
      </c>
      <c r="AI6194" s="446"/>
      <c r="AJ6194" s="74">
        <v>0</v>
      </c>
      <c r="AK6194" s="8"/>
      <c r="AL6194" s="74">
        <v>700</v>
      </c>
      <c r="AM6194" s="74"/>
      <c r="AN6194" s="74">
        <v>800</v>
      </c>
      <c r="AO6194" s="74"/>
      <c r="AP6194" s="74">
        <v>800</v>
      </c>
      <c r="AQ6194" s="74"/>
    </row>
    <row r="6195" spans="2:43" ht="18" customHeight="1" x14ac:dyDescent="0.2">
      <c r="B6195" s="4"/>
      <c r="C6195" s="117"/>
      <c r="D6195" s="117"/>
      <c r="E6195" s="117"/>
      <c r="F6195" s="48"/>
      <c r="G6195" s="11"/>
      <c r="H6195" s="117"/>
      <c r="I6195" s="124"/>
      <c r="J6195" s="124"/>
      <c r="K6195" s="144"/>
      <c r="L6195" s="11"/>
      <c r="M6195" s="143"/>
      <c r="N6195" s="42"/>
      <c r="O6195" s="128"/>
      <c r="P6195" s="130"/>
      <c r="Q6195" s="130"/>
      <c r="R6195" s="72"/>
      <c r="S6195" s="181"/>
      <c r="T6195" s="73"/>
      <c r="V6195" s="74"/>
      <c r="X6195" s="74"/>
      <c r="Z6195" s="74"/>
      <c r="AB6195" s="74"/>
      <c r="AD6195" s="74"/>
      <c r="AF6195" s="74"/>
      <c r="AH6195" s="74">
        <f t="shared" si="1331"/>
        <v>0</v>
      </c>
      <c r="AI6195" s="8"/>
      <c r="AJ6195" s="74"/>
      <c r="AK6195" s="8"/>
      <c r="AL6195" s="74"/>
      <c r="AM6195" s="74"/>
      <c r="AN6195" s="74"/>
      <c r="AO6195" s="74"/>
      <c r="AP6195" s="74"/>
      <c r="AQ6195" s="74"/>
    </row>
    <row r="6196" spans="2:43" ht="18" customHeight="1" x14ac:dyDescent="0.2">
      <c r="B6196" s="4"/>
      <c r="C6196" s="117"/>
      <c r="D6196" s="117"/>
      <c r="E6196" s="132">
        <v>6</v>
      </c>
      <c r="F6196" s="94"/>
      <c r="G6196" s="277"/>
      <c r="H6196" s="132"/>
      <c r="I6196" s="121"/>
      <c r="J6196" s="121"/>
      <c r="K6196" s="164"/>
      <c r="L6196" s="277"/>
      <c r="M6196" s="163"/>
      <c r="N6196" s="261"/>
      <c r="O6196" s="122"/>
      <c r="P6196" s="123"/>
      <c r="Q6196" s="123"/>
      <c r="R6196" s="233"/>
      <c r="S6196" s="256"/>
      <c r="T6196" s="50" t="s">
        <v>148</v>
      </c>
      <c r="U6196" s="76"/>
      <c r="V6196" s="51">
        <f>V6197+V6310</f>
        <v>9232700</v>
      </c>
      <c r="X6196" s="51">
        <f>X6197+X6310</f>
        <v>10968200</v>
      </c>
      <c r="Z6196" s="51">
        <f>Z6197+Z6310</f>
        <v>12989110</v>
      </c>
      <c r="AB6196" s="51">
        <f>AB6197+AB6310</f>
        <v>16569800</v>
      </c>
      <c r="AD6196" s="51" t="e">
        <f>AD6197+AD6310</f>
        <v>#REF!</v>
      </c>
      <c r="AF6196" s="51">
        <f>AF6197+AF6310</f>
        <v>183975</v>
      </c>
      <c r="AH6196" s="51" t="e">
        <f t="shared" si="1331"/>
        <v>#REF!</v>
      </c>
      <c r="AI6196" s="8"/>
      <c r="AJ6196" s="51">
        <f>AJ6197+AJ6310</f>
        <v>5625520</v>
      </c>
      <c r="AK6196" s="5"/>
      <c r="AL6196" s="51">
        <f>AL6197+AL6310</f>
        <v>26809110</v>
      </c>
      <c r="AM6196" s="51"/>
      <c r="AN6196" s="51">
        <f>AN6197+AN6310</f>
        <v>29015420</v>
      </c>
      <c r="AO6196" s="51"/>
      <c r="AP6196" s="51">
        <f>AP6197+AP6310</f>
        <v>29015420</v>
      </c>
      <c r="AQ6196" s="51"/>
    </row>
    <row r="6197" spans="2:43" ht="18" customHeight="1" x14ac:dyDescent="0.2">
      <c r="B6197" s="4"/>
      <c r="C6197" s="117"/>
      <c r="D6197" s="117"/>
      <c r="E6197" s="117"/>
      <c r="F6197" s="113">
        <v>31</v>
      </c>
      <c r="G6197" s="283"/>
      <c r="H6197" s="171"/>
      <c r="I6197" s="114"/>
      <c r="J6197" s="114"/>
      <c r="K6197" s="167"/>
      <c r="L6197" s="276"/>
      <c r="M6197" s="166"/>
      <c r="N6197" s="259"/>
      <c r="O6197" s="115"/>
      <c r="P6197" s="116"/>
      <c r="Q6197" s="116"/>
      <c r="R6197" s="52"/>
      <c r="S6197" s="247"/>
      <c r="T6197" s="53" t="s">
        <v>149</v>
      </c>
      <c r="U6197" s="240"/>
      <c r="V6197" s="54">
        <f>V6198</f>
        <v>8541200</v>
      </c>
      <c r="X6197" s="54">
        <f>X6198</f>
        <v>9618500</v>
      </c>
      <c r="Z6197" s="54">
        <f>Z6198</f>
        <v>11258620</v>
      </c>
      <c r="AB6197" s="54">
        <f>AB6198</f>
        <v>13310600</v>
      </c>
      <c r="AD6197" s="54" t="e">
        <f>AD6198</f>
        <v>#REF!</v>
      </c>
      <c r="AF6197" s="54">
        <f>AF6198</f>
        <v>27400</v>
      </c>
      <c r="AH6197" s="54" t="e">
        <f t="shared" si="1331"/>
        <v>#REF!</v>
      </c>
      <c r="AI6197" s="5"/>
      <c r="AJ6197" s="54">
        <f>AJ6198</f>
        <v>4518830</v>
      </c>
      <c r="AK6197" s="55"/>
      <c r="AL6197" s="54">
        <f t="shared" ref="AL6197:AP6199" si="1336">AL6198</f>
        <v>21311880</v>
      </c>
      <c r="AM6197" s="54"/>
      <c r="AN6197" s="54">
        <f t="shared" si="1336"/>
        <v>23067030</v>
      </c>
      <c r="AO6197" s="54"/>
      <c r="AP6197" s="54">
        <f t="shared" si="1336"/>
        <v>23067030</v>
      </c>
      <c r="AQ6197" s="54"/>
    </row>
    <row r="6198" spans="2:43" ht="18" customHeight="1" x14ac:dyDescent="0.2">
      <c r="B6198" s="4"/>
      <c r="C6198" s="117"/>
      <c r="D6198" s="117"/>
      <c r="E6198" s="117"/>
      <c r="F6198" s="48"/>
      <c r="G6198" s="11"/>
      <c r="H6198" s="112" t="s">
        <v>33</v>
      </c>
      <c r="I6198" s="118"/>
      <c r="J6198" s="118"/>
      <c r="K6198" s="170"/>
      <c r="L6198" s="34"/>
      <c r="M6198" s="169"/>
      <c r="N6198" s="260"/>
      <c r="O6198" s="119"/>
      <c r="P6198" s="120"/>
      <c r="Q6198" s="120"/>
      <c r="R6198" s="56"/>
      <c r="S6198" s="248"/>
      <c r="T6198" s="57" t="s">
        <v>92</v>
      </c>
      <c r="U6198" s="236"/>
      <c r="V6198" s="58">
        <f>V6199</f>
        <v>8541200</v>
      </c>
      <c r="X6198" s="659">
        <f>X6199</f>
        <v>9618500</v>
      </c>
      <c r="Z6198" s="659">
        <f>Z6199</f>
        <v>11258620</v>
      </c>
      <c r="AB6198" s="659">
        <f>AB6199</f>
        <v>13310600</v>
      </c>
      <c r="AD6198" s="659" t="e">
        <f>AD6199</f>
        <v>#REF!</v>
      </c>
      <c r="AF6198" s="659">
        <f>AF6199</f>
        <v>27400</v>
      </c>
      <c r="AH6198" s="659" t="e">
        <f t="shared" si="1331"/>
        <v>#REF!</v>
      </c>
      <c r="AI6198" s="55"/>
      <c r="AJ6198" s="659">
        <f>AJ6199</f>
        <v>4518830</v>
      </c>
      <c r="AK6198" s="59"/>
      <c r="AL6198" s="659">
        <f t="shared" si="1336"/>
        <v>21311880</v>
      </c>
      <c r="AM6198" s="659"/>
      <c r="AN6198" s="659">
        <f t="shared" si="1336"/>
        <v>23067030</v>
      </c>
      <c r="AO6198" s="659"/>
      <c r="AP6198" s="659">
        <f t="shared" si="1336"/>
        <v>23067030</v>
      </c>
      <c r="AQ6198" s="659"/>
    </row>
    <row r="6199" spans="2:43" ht="18" customHeight="1" x14ac:dyDescent="0.2">
      <c r="B6199" s="4"/>
      <c r="C6199" s="117"/>
      <c r="D6199" s="117"/>
      <c r="E6199" s="117"/>
      <c r="F6199" s="48"/>
      <c r="G6199" s="11"/>
      <c r="H6199" s="132"/>
      <c r="I6199" s="121">
        <v>4</v>
      </c>
      <c r="J6199" s="121"/>
      <c r="K6199" s="164"/>
      <c r="L6199" s="277"/>
      <c r="M6199" s="163"/>
      <c r="N6199" s="261"/>
      <c r="O6199" s="122"/>
      <c r="P6199" s="123"/>
      <c r="Q6199" s="123"/>
      <c r="R6199" s="49"/>
      <c r="S6199" s="18"/>
      <c r="T6199" s="50" t="s">
        <v>93</v>
      </c>
      <c r="U6199" s="76"/>
      <c r="V6199" s="51">
        <f>V6200</f>
        <v>8541200</v>
      </c>
      <c r="X6199" s="51">
        <f>X6200</f>
        <v>9618500</v>
      </c>
      <c r="Z6199" s="51">
        <f>Z6200</f>
        <v>11258620</v>
      </c>
      <c r="AB6199" s="51">
        <f>AB6200</f>
        <v>13310600</v>
      </c>
      <c r="AD6199" s="51" t="e">
        <f>AD6200</f>
        <v>#REF!</v>
      </c>
      <c r="AF6199" s="51">
        <f>AF6200</f>
        <v>27400</v>
      </c>
      <c r="AH6199" s="51" t="e">
        <f t="shared" si="1331"/>
        <v>#REF!</v>
      </c>
      <c r="AI6199" s="660"/>
      <c r="AJ6199" s="51">
        <f>AJ6200</f>
        <v>4518830</v>
      </c>
      <c r="AK6199" s="5"/>
      <c r="AL6199" s="51">
        <f t="shared" si="1336"/>
        <v>21311880</v>
      </c>
      <c r="AM6199" s="51"/>
      <c r="AN6199" s="51">
        <f t="shared" si="1336"/>
        <v>23067030</v>
      </c>
      <c r="AO6199" s="51"/>
      <c r="AP6199" s="51">
        <f t="shared" si="1336"/>
        <v>23067030</v>
      </c>
      <c r="AQ6199" s="51"/>
    </row>
    <row r="6200" spans="2:43" ht="18" customHeight="1" x14ac:dyDescent="0.2">
      <c r="B6200" s="4"/>
      <c r="C6200" s="117"/>
      <c r="D6200" s="117"/>
      <c r="E6200" s="117"/>
      <c r="F6200" s="48"/>
      <c r="G6200" s="11"/>
      <c r="H6200" s="132"/>
      <c r="I6200" s="121"/>
      <c r="J6200" s="121">
        <v>1</v>
      </c>
      <c r="K6200" s="164"/>
      <c r="L6200" s="277"/>
      <c r="M6200" s="163"/>
      <c r="N6200" s="261"/>
      <c r="O6200" s="122"/>
      <c r="P6200" s="123"/>
      <c r="Q6200" s="123"/>
      <c r="R6200" s="49"/>
      <c r="S6200" s="18"/>
      <c r="T6200" s="50" t="s">
        <v>189</v>
      </c>
      <c r="U6200" s="76"/>
      <c r="V6200" s="51">
        <f>V6201+V6283</f>
        <v>8541200</v>
      </c>
      <c r="X6200" s="51">
        <f>X6201+X6283</f>
        <v>9618500</v>
      </c>
      <c r="Z6200" s="51">
        <f>Z6201+Z6283</f>
        <v>11258620</v>
      </c>
      <c r="AB6200" s="51">
        <f>AB6201+AB6283</f>
        <v>13310600</v>
      </c>
      <c r="AD6200" s="51" t="e">
        <f>AD6201+AD6283</f>
        <v>#REF!</v>
      </c>
      <c r="AF6200" s="51">
        <f>AF6201+AF6283</f>
        <v>27400</v>
      </c>
      <c r="AH6200" s="51" t="e">
        <f t="shared" si="1331"/>
        <v>#REF!</v>
      </c>
      <c r="AI6200" s="5"/>
      <c r="AJ6200" s="51">
        <f>AJ6201+AJ6283</f>
        <v>4518830</v>
      </c>
      <c r="AK6200" s="5"/>
      <c r="AL6200" s="51">
        <f>AL6201+AL6283</f>
        <v>21311880</v>
      </c>
      <c r="AM6200" s="51"/>
      <c r="AN6200" s="51">
        <f>AN6201+AN6283</f>
        <v>23067030</v>
      </c>
      <c r="AO6200" s="51"/>
      <c r="AP6200" s="51">
        <f>AP6201+AP6283</f>
        <v>23067030</v>
      </c>
      <c r="AQ6200" s="51"/>
    </row>
    <row r="6201" spans="2:43" ht="18" customHeight="1" x14ac:dyDescent="0.2">
      <c r="B6201" s="4"/>
      <c r="C6201" s="117"/>
      <c r="D6201" s="117"/>
      <c r="E6201" s="117"/>
      <c r="F6201" s="48"/>
      <c r="G6201" s="11"/>
      <c r="H6201" s="132"/>
      <c r="I6201" s="121"/>
      <c r="J6201" s="121"/>
      <c r="K6201" s="269" t="s">
        <v>180</v>
      </c>
      <c r="L6201" s="279"/>
      <c r="M6201" s="163"/>
      <c r="N6201" s="261"/>
      <c r="O6201" s="122"/>
      <c r="P6201" s="123"/>
      <c r="Q6201" s="123"/>
      <c r="R6201" s="49"/>
      <c r="S6201" s="18"/>
      <c r="T6201" s="50" t="s">
        <v>189</v>
      </c>
      <c r="U6201" s="76"/>
      <c r="V6201" s="51">
        <f>V6202</f>
        <v>8483000</v>
      </c>
      <c r="X6201" s="51">
        <f>X6202</f>
        <v>9557100</v>
      </c>
      <c r="Z6201" s="51">
        <f>Z6202</f>
        <v>11194320</v>
      </c>
      <c r="AB6201" s="51">
        <f>AB6202</f>
        <v>13242700</v>
      </c>
      <c r="AD6201" s="51" t="e">
        <f>AD6202</f>
        <v>#REF!</v>
      </c>
      <c r="AF6201" s="51">
        <f>AF6202</f>
        <v>27400</v>
      </c>
      <c r="AH6201" s="51" t="e">
        <f t="shared" si="1331"/>
        <v>#REF!</v>
      </c>
      <c r="AI6201" s="5"/>
      <c r="AJ6201" s="51">
        <f>AJ6202</f>
        <v>4496760</v>
      </c>
      <c r="AK6201" s="5"/>
      <c r="AL6201" s="51">
        <f>AL6202</f>
        <v>21238680</v>
      </c>
      <c r="AM6201" s="51"/>
      <c r="AN6201" s="51">
        <f>AN6202</f>
        <v>22983030</v>
      </c>
      <c r="AO6201" s="51"/>
      <c r="AP6201" s="51">
        <f>AP6202</f>
        <v>22983030</v>
      </c>
      <c r="AQ6201" s="51"/>
    </row>
    <row r="6202" spans="2:43" ht="18" customHeight="1" x14ac:dyDescent="0.2">
      <c r="B6202" s="4"/>
      <c r="C6202" s="117"/>
      <c r="D6202" s="117"/>
      <c r="E6202" s="117"/>
      <c r="F6202" s="48"/>
      <c r="G6202" s="11"/>
      <c r="H6202" s="117"/>
      <c r="I6202" s="124"/>
      <c r="J6202" s="124"/>
      <c r="K6202" s="144"/>
      <c r="L6202" s="11"/>
      <c r="M6202" s="226">
        <v>2</v>
      </c>
      <c r="N6202" s="262"/>
      <c r="O6202" s="125"/>
      <c r="P6202" s="126"/>
      <c r="Q6202" s="126"/>
      <c r="R6202" s="60"/>
      <c r="S6202" s="249"/>
      <c r="T6202" s="61" t="s">
        <v>413</v>
      </c>
      <c r="U6202" s="241"/>
      <c r="V6202" s="62">
        <f>V6203+V6230+V6244+V6278</f>
        <v>8483000</v>
      </c>
      <c r="X6202" s="62">
        <f>X6203+X6230+X6244+X6278</f>
        <v>9557100</v>
      </c>
      <c r="Z6202" s="62">
        <f>Z6203+Z6230+Z6244+Z6278</f>
        <v>11194320</v>
      </c>
      <c r="AB6202" s="62">
        <f>AB6203+AB6230+AB6244+AB6278</f>
        <v>13242700</v>
      </c>
      <c r="AD6202" s="62" t="e">
        <f>AD6203+AD6230+AD6244+AD6278</f>
        <v>#REF!</v>
      </c>
      <c r="AF6202" s="62">
        <f>AF6203+AF6230+AF6244+AF6278</f>
        <v>27400</v>
      </c>
      <c r="AH6202" s="62" t="e">
        <f t="shared" si="1331"/>
        <v>#REF!</v>
      </c>
      <c r="AI6202" s="5"/>
      <c r="AJ6202" s="62">
        <f>AJ6203+AJ6230+AJ6244+AJ6278</f>
        <v>4496760</v>
      </c>
      <c r="AK6202" s="63"/>
      <c r="AL6202" s="62">
        <f>AL6203+AL6230+AL6244+AL6278</f>
        <v>21238680</v>
      </c>
      <c r="AM6202" s="62"/>
      <c r="AN6202" s="62">
        <f>AN6203+AN6230+AN6244+AN6278</f>
        <v>22983030</v>
      </c>
      <c r="AO6202" s="62"/>
      <c r="AP6202" s="62">
        <f>AP6203+AP6230+AP6244+AP6278</f>
        <v>22983030</v>
      </c>
      <c r="AQ6202" s="62"/>
    </row>
    <row r="6203" spans="2:43" ht="18" customHeight="1" x14ac:dyDescent="0.2">
      <c r="B6203" s="4"/>
      <c r="C6203" s="117"/>
      <c r="D6203" s="117"/>
      <c r="E6203" s="117"/>
      <c r="F6203" s="48"/>
      <c r="G6203" s="11"/>
      <c r="H6203" s="117"/>
      <c r="I6203" s="124"/>
      <c r="J6203" s="124"/>
      <c r="K6203" s="144"/>
      <c r="L6203" s="11"/>
      <c r="M6203" s="143"/>
      <c r="N6203" s="42"/>
      <c r="O6203" s="127" t="s">
        <v>3</v>
      </c>
      <c r="P6203" s="123"/>
      <c r="Q6203" s="123"/>
      <c r="R6203" s="49"/>
      <c r="S6203" s="18"/>
      <c r="T6203" s="50" t="s">
        <v>7</v>
      </c>
      <c r="U6203" s="76"/>
      <c r="V6203" s="51">
        <f>V6204+V6226+V6223</f>
        <v>7069000</v>
      </c>
      <c r="X6203" s="51">
        <f>X6204+X6226+X6223</f>
        <v>8284800</v>
      </c>
      <c r="Z6203" s="51">
        <f>Z6204+Z6226+Z6223</f>
        <v>9317100</v>
      </c>
      <c r="AB6203" s="51">
        <f>AB6204+AB6226+AB6223</f>
        <v>10780500</v>
      </c>
      <c r="AD6203" s="51" t="e">
        <f>AD6204+AD6226+AD6223</f>
        <v>#REF!</v>
      </c>
      <c r="AF6203" s="51">
        <f>AF6204+AF6226+AF6223</f>
        <v>0</v>
      </c>
      <c r="AH6203" s="51" t="e">
        <f t="shared" si="1331"/>
        <v>#REF!</v>
      </c>
      <c r="AI6203" s="63"/>
      <c r="AJ6203" s="51">
        <f>AJ6204+AJ6226+AJ6223</f>
        <v>3665400</v>
      </c>
      <c r="AK6203" s="5"/>
      <c r="AL6203" s="51">
        <f>AL6204+AL6226+AL6223</f>
        <v>17851500</v>
      </c>
      <c r="AM6203" s="51"/>
      <c r="AN6203" s="51">
        <f>AN6204+AN6226+AN6223</f>
        <v>19318450</v>
      </c>
      <c r="AO6203" s="51"/>
      <c r="AP6203" s="51">
        <f>AP6204+AP6226+AP6223</f>
        <v>19318450</v>
      </c>
      <c r="AQ6203" s="51"/>
    </row>
    <row r="6204" spans="2:43" ht="18" customHeight="1" x14ac:dyDescent="0.2">
      <c r="B6204" s="4"/>
      <c r="C6204" s="117"/>
      <c r="D6204" s="117"/>
      <c r="E6204" s="117"/>
      <c r="F6204" s="48"/>
      <c r="G6204" s="11"/>
      <c r="H6204" s="117"/>
      <c r="I6204" s="124"/>
      <c r="J6204" s="124"/>
      <c r="K6204" s="144"/>
      <c r="L6204" s="11"/>
      <c r="M6204" s="143"/>
      <c r="N6204" s="42"/>
      <c r="O6204" s="128"/>
      <c r="P6204" s="129">
        <v>1</v>
      </c>
      <c r="Q6204" s="129"/>
      <c r="R6204" s="64"/>
      <c r="S6204" s="234"/>
      <c r="T6204" s="65" t="s">
        <v>8</v>
      </c>
      <c r="U6204" s="155"/>
      <c r="V6204" s="66">
        <f>V6205+V6209+V6213+V6215+V6219+V6221</f>
        <v>7029000</v>
      </c>
      <c r="X6204" s="66">
        <f>X6205+X6209+X6213+X6215+X6219+X6221</f>
        <v>8248800</v>
      </c>
      <c r="Z6204" s="66">
        <f>Z6205+Z6209+Z6213+Z6215+Z6219+Z6221</f>
        <v>9272300</v>
      </c>
      <c r="AB6204" s="66">
        <f>AB6205+AB6209+AB6213+AB6215+AB6219+AB6221</f>
        <v>10680900</v>
      </c>
      <c r="AD6204" s="66" t="e">
        <f>AD6205+AD6209+AD6213+AD6215+AD6219+AD6221</f>
        <v>#REF!</v>
      </c>
      <c r="AF6204" s="66">
        <f>AF6205+AF6209+AF6213+AF6215+AF6219+AF6221</f>
        <v>0</v>
      </c>
      <c r="AH6204" s="66" t="e">
        <f t="shared" si="1331"/>
        <v>#REF!</v>
      </c>
      <c r="AI6204" s="5"/>
      <c r="AJ6204" s="66">
        <f>AJ6205+AJ6209+AJ6213+AJ6215+AJ6219+AJ6221</f>
        <v>3631530</v>
      </c>
      <c r="AK6204" s="67"/>
      <c r="AL6204" s="66">
        <f>AL6205+AL6209+AL6213+AL6215+AL6219+AL6221</f>
        <v>17722950</v>
      </c>
      <c r="AM6204" s="66"/>
      <c r="AN6204" s="66">
        <f>AN6205+AN6209+AN6213+AN6215+AN6219+AN6221</f>
        <v>19179400</v>
      </c>
      <c r="AO6204" s="66"/>
      <c r="AP6204" s="66">
        <f>AP6205+AP6209+AP6213+AP6215+AP6219+AP6221</f>
        <v>19179400</v>
      </c>
      <c r="AQ6204" s="66"/>
    </row>
    <row r="6205" spans="2:43" ht="18" customHeight="1" x14ac:dyDescent="0.2">
      <c r="B6205" s="4"/>
      <c r="C6205" s="117"/>
      <c r="D6205" s="117"/>
      <c r="E6205" s="117"/>
      <c r="F6205" s="48"/>
      <c r="G6205" s="11"/>
      <c r="H6205" s="117"/>
      <c r="I6205" s="124"/>
      <c r="J6205" s="124"/>
      <c r="K6205" s="144"/>
      <c r="L6205" s="11"/>
      <c r="M6205" s="143"/>
      <c r="N6205" s="42"/>
      <c r="O6205" s="128"/>
      <c r="P6205" s="130"/>
      <c r="Q6205" s="140">
        <v>1</v>
      </c>
      <c r="R6205" s="68"/>
      <c r="S6205" s="35"/>
      <c r="T6205" s="69" t="s">
        <v>9</v>
      </c>
      <c r="U6205" s="92"/>
      <c r="V6205" s="70">
        <f>V6206+V6207+V6208</f>
        <v>2559000</v>
      </c>
      <c r="X6205" s="447">
        <f>X6206+X6207+X6208</f>
        <v>3277600</v>
      </c>
      <c r="Z6205" s="447">
        <f>Z6206+Z6207+Z6208</f>
        <v>3974600</v>
      </c>
      <c r="AB6205" s="447">
        <f>AB6206+AB6207+AB6208</f>
        <v>4541300</v>
      </c>
      <c r="AD6205" s="447">
        <f>AD6206+AD6207+AD6208</f>
        <v>4706900</v>
      </c>
      <c r="AF6205" s="447">
        <f>AF6206+AF6207+AF6208</f>
        <v>0</v>
      </c>
      <c r="AH6205" s="447">
        <f t="shared" si="1331"/>
        <v>4706900</v>
      </c>
      <c r="AI6205" s="67"/>
      <c r="AJ6205" s="447">
        <f>AJ6206+AJ6207+AJ6208</f>
        <v>1544050</v>
      </c>
      <c r="AK6205" s="71"/>
      <c r="AL6205" s="447">
        <f>AL6206+AL6207+AL6208</f>
        <v>5853700</v>
      </c>
      <c r="AM6205" s="447"/>
      <c r="AN6205" s="447">
        <f>AN6206+AN6207+AN6208</f>
        <v>6334100</v>
      </c>
      <c r="AO6205" s="447"/>
      <c r="AP6205" s="447">
        <f>AP6206+AP6207+AP6208</f>
        <v>6334100</v>
      </c>
      <c r="AQ6205" s="447"/>
    </row>
    <row r="6206" spans="2:43" ht="18" customHeight="1" x14ac:dyDescent="0.2">
      <c r="B6206" s="4"/>
      <c r="C6206" s="117"/>
      <c r="D6206" s="117"/>
      <c r="E6206" s="117"/>
      <c r="F6206" s="48"/>
      <c r="G6206" s="11"/>
      <c r="H6206" s="117"/>
      <c r="I6206" s="124"/>
      <c r="J6206" s="124"/>
      <c r="K6206" s="144"/>
      <c r="L6206" s="11"/>
      <c r="M6206" s="143"/>
      <c r="N6206" s="42"/>
      <c r="O6206" s="128"/>
      <c r="P6206" s="130"/>
      <c r="Q6206" s="130"/>
      <c r="R6206" s="72" t="s">
        <v>3</v>
      </c>
      <c r="S6206" s="181"/>
      <c r="T6206" s="73" t="s">
        <v>9</v>
      </c>
      <c r="V6206" s="74">
        <v>2559000</v>
      </c>
      <c r="X6206" s="74">
        <v>3277600</v>
      </c>
      <c r="Z6206" s="829">
        <v>3974600</v>
      </c>
      <c r="AB6206" s="74">
        <v>4541300</v>
      </c>
      <c r="AD6206" s="944">
        <v>4706900</v>
      </c>
      <c r="AF6206" s="74">
        <v>0</v>
      </c>
      <c r="AH6206" s="74">
        <f t="shared" si="1331"/>
        <v>4706900</v>
      </c>
      <c r="AI6206" s="446"/>
      <c r="AJ6206" s="74">
        <f t="shared" ref="AJ6206" si="1337">CEILING(AB6206*34/100,10)</f>
        <v>1544050</v>
      </c>
      <c r="AK6206" s="8"/>
      <c r="AL6206" s="74">
        <v>5853700</v>
      </c>
      <c r="AM6206" s="74"/>
      <c r="AN6206" s="74">
        <v>6334100</v>
      </c>
      <c r="AO6206" s="74"/>
      <c r="AP6206" s="74">
        <v>6334100</v>
      </c>
      <c r="AQ6206" s="74"/>
    </row>
    <row r="6207" spans="2:43" ht="18" hidden="1" customHeight="1" x14ac:dyDescent="0.2">
      <c r="B6207" s="4"/>
      <c r="C6207" s="117"/>
      <c r="D6207" s="117"/>
      <c r="E6207" s="117"/>
      <c r="F6207" s="48"/>
      <c r="G6207" s="11"/>
      <c r="H6207" s="117"/>
      <c r="I6207" s="124"/>
      <c r="J6207" s="124"/>
      <c r="K6207" s="144"/>
      <c r="L6207" s="11"/>
      <c r="M6207" s="143"/>
      <c r="N6207" s="42"/>
      <c r="O6207" s="128"/>
      <c r="P6207" s="130"/>
      <c r="Q6207" s="130"/>
      <c r="R6207" s="72"/>
      <c r="S6207" s="181"/>
      <c r="T6207" s="73"/>
      <c r="V6207" s="74"/>
      <c r="X6207" s="74"/>
      <c r="Z6207" s="74"/>
      <c r="AB6207" s="74"/>
      <c r="AD6207" s="74"/>
      <c r="AF6207" s="74"/>
      <c r="AH6207" s="74">
        <f t="shared" si="1331"/>
        <v>0</v>
      </c>
      <c r="AI6207" s="8"/>
      <c r="AJ6207" s="74"/>
      <c r="AK6207" s="8"/>
      <c r="AL6207" s="74"/>
      <c r="AM6207" s="74"/>
      <c r="AN6207" s="74"/>
      <c r="AO6207" s="74"/>
      <c r="AP6207" s="74"/>
      <c r="AQ6207" s="74"/>
    </row>
    <row r="6208" spans="2:43" ht="18" hidden="1" customHeight="1" x14ac:dyDescent="0.2">
      <c r="B6208" s="4"/>
      <c r="C6208" s="117"/>
      <c r="D6208" s="117"/>
      <c r="E6208" s="117"/>
      <c r="F6208" s="48"/>
      <c r="G6208" s="11"/>
      <c r="H6208" s="117"/>
      <c r="I6208" s="124"/>
      <c r="J6208" s="124"/>
      <c r="K6208" s="144"/>
      <c r="L6208" s="11"/>
      <c r="M6208" s="143"/>
      <c r="N6208" s="42"/>
      <c r="O6208" s="128"/>
      <c r="P6208" s="130"/>
      <c r="Q6208" s="130"/>
      <c r="R6208" s="72"/>
      <c r="S6208" s="181"/>
      <c r="T6208" s="73"/>
      <c r="V6208" s="74"/>
      <c r="X6208" s="74"/>
      <c r="Z6208" s="74"/>
      <c r="AB6208" s="74"/>
      <c r="AD6208" s="74"/>
      <c r="AF6208" s="74"/>
      <c r="AH6208" s="74">
        <f t="shared" si="1331"/>
        <v>0</v>
      </c>
      <c r="AI6208" s="8"/>
      <c r="AJ6208" s="74"/>
      <c r="AK6208" s="8"/>
      <c r="AL6208" s="74"/>
      <c r="AM6208" s="74"/>
      <c r="AN6208" s="74"/>
      <c r="AO6208" s="74"/>
      <c r="AP6208" s="74"/>
      <c r="AQ6208" s="74"/>
    </row>
    <row r="6209" spans="2:43" ht="18" customHeight="1" x14ac:dyDescent="0.2">
      <c r="B6209" s="4"/>
      <c r="C6209" s="117"/>
      <c r="D6209" s="117"/>
      <c r="E6209" s="117"/>
      <c r="F6209" s="48"/>
      <c r="G6209" s="11"/>
      <c r="H6209" s="117"/>
      <c r="I6209" s="124"/>
      <c r="J6209" s="124"/>
      <c r="K6209" s="144"/>
      <c r="L6209" s="11"/>
      <c r="M6209" s="143"/>
      <c r="N6209" s="42"/>
      <c r="O6209" s="128"/>
      <c r="P6209" s="130"/>
      <c r="Q6209" s="131">
        <v>2</v>
      </c>
      <c r="R6209" s="68"/>
      <c r="S6209" s="35"/>
      <c r="T6209" s="69" t="s">
        <v>11</v>
      </c>
      <c r="U6209" s="92"/>
      <c r="V6209" s="70">
        <f>V6210+V6211+V6212</f>
        <v>1891000</v>
      </c>
      <c r="X6209" s="447">
        <f>X6210+X6211+X6212</f>
        <v>1937100</v>
      </c>
      <c r="Z6209" s="447">
        <f>Z6210+Z6211+Z6212</f>
        <v>2219100</v>
      </c>
      <c r="AB6209" s="447">
        <f>AB6210+AB6211+AB6212</f>
        <v>2552000</v>
      </c>
      <c r="AD6209" s="447">
        <f>AD6210+AD6211+AD6212</f>
        <v>3029300</v>
      </c>
      <c r="AF6209" s="447">
        <f>AF6210+AF6211+AF6212</f>
        <v>0</v>
      </c>
      <c r="AH6209" s="447">
        <f t="shared" si="1331"/>
        <v>3029300</v>
      </c>
      <c r="AI6209" s="8"/>
      <c r="AJ6209" s="447">
        <f>AJ6210+AJ6211+AJ6212</f>
        <v>867680</v>
      </c>
      <c r="AK6209" s="71"/>
      <c r="AL6209" s="447">
        <f>AL6210+AL6211+AL6212</f>
        <v>5773100</v>
      </c>
      <c r="AM6209" s="447"/>
      <c r="AN6209" s="447">
        <f>AN6210+AN6211+AN6212</f>
        <v>6246850</v>
      </c>
      <c r="AO6209" s="447"/>
      <c r="AP6209" s="447">
        <f>AP6210+AP6211+AP6212</f>
        <v>6246850</v>
      </c>
      <c r="AQ6209" s="447"/>
    </row>
    <row r="6210" spans="2:43" ht="18" customHeight="1" x14ac:dyDescent="0.2">
      <c r="B6210" s="4"/>
      <c r="C6210" s="117"/>
      <c r="D6210" s="117"/>
      <c r="E6210" s="117"/>
      <c r="F6210" s="48"/>
      <c r="G6210" s="11"/>
      <c r="H6210" s="117"/>
      <c r="I6210" s="124"/>
      <c r="J6210" s="124"/>
      <c r="K6210" s="144"/>
      <c r="L6210" s="11"/>
      <c r="M6210" s="143"/>
      <c r="N6210" s="42"/>
      <c r="O6210" s="128"/>
      <c r="P6210" s="130"/>
      <c r="Q6210" s="130"/>
      <c r="R6210" s="72" t="s">
        <v>3</v>
      </c>
      <c r="S6210" s="181"/>
      <c r="T6210" s="73" t="s">
        <v>11</v>
      </c>
      <c r="V6210" s="74">
        <v>1891000</v>
      </c>
      <c r="X6210" s="74">
        <v>1937100</v>
      </c>
      <c r="Z6210" s="829">
        <v>2219100</v>
      </c>
      <c r="AB6210" s="74">
        <v>2552000</v>
      </c>
      <c r="AD6210" s="944">
        <v>3029300</v>
      </c>
      <c r="AF6210" s="74">
        <v>0</v>
      </c>
      <c r="AH6210" s="74">
        <f t="shared" si="1331"/>
        <v>3029300</v>
      </c>
      <c r="AI6210" s="446"/>
      <c r="AJ6210" s="74">
        <f t="shared" ref="AJ6210" si="1338">CEILING(AB6210*34/100,10)</f>
        <v>867680</v>
      </c>
      <c r="AK6210" s="8"/>
      <c r="AL6210" s="74">
        <v>5773100</v>
      </c>
      <c r="AM6210" s="74"/>
      <c r="AN6210" s="74">
        <v>6246850</v>
      </c>
      <c r="AO6210" s="74"/>
      <c r="AP6210" s="74">
        <v>6246850</v>
      </c>
      <c r="AQ6210" s="74"/>
    </row>
    <row r="6211" spans="2:43" ht="18" hidden="1" customHeight="1" x14ac:dyDescent="0.2">
      <c r="B6211" s="4"/>
      <c r="C6211" s="117"/>
      <c r="D6211" s="117"/>
      <c r="E6211" s="117"/>
      <c r="F6211" s="48"/>
      <c r="G6211" s="11"/>
      <c r="H6211" s="117"/>
      <c r="I6211" s="124"/>
      <c r="J6211" s="124"/>
      <c r="K6211" s="144"/>
      <c r="L6211" s="11"/>
      <c r="M6211" s="143"/>
      <c r="N6211" s="42"/>
      <c r="O6211" s="128"/>
      <c r="P6211" s="130"/>
      <c r="Q6211" s="130"/>
      <c r="R6211" s="72"/>
      <c r="S6211" s="181"/>
      <c r="T6211" s="73"/>
      <c r="V6211" s="74"/>
      <c r="X6211" s="74"/>
      <c r="Z6211" s="74"/>
      <c r="AB6211" s="74"/>
      <c r="AD6211" s="74"/>
      <c r="AF6211" s="74"/>
      <c r="AH6211" s="74">
        <f t="shared" si="1331"/>
        <v>0</v>
      </c>
      <c r="AI6211" s="8"/>
      <c r="AJ6211" s="74"/>
      <c r="AK6211" s="8"/>
      <c r="AL6211" s="74"/>
      <c r="AM6211" s="74"/>
      <c r="AN6211" s="74"/>
      <c r="AO6211" s="74"/>
      <c r="AP6211" s="74"/>
      <c r="AQ6211" s="74"/>
    </row>
    <row r="6212" spans="2:43" ht="18" hidden="1" customHeight="1" x14ac:dyDescent="0.2">
      <c r="B6212" s="4"/>
      <c r="C6212" s="117"/>
      <c r="D6212" s="117"/>
      <c r="E6212" s="117"/>
      <c r="F6212" s="48"/>
      <c r="G6212" s="11"/>
      <c r="H6212" s="117"/>
      <c r="I6212" s="124"/>
      <c r="J6212" s="124"/>
      <c r="K6212" s="144"/>
      <c r="L6212" s="11"/>
      <c r="M6212" s="143"/>
      <c r="N6212" s="42"/>
      <c r="O6212" s="128"/>
      <c r="P6212" s="130"/>
      <c r="Q6212" s="130"/>
      <c r="R6212" s="72"/>
      <c r="S6212" s="181"/>
      <c r="T6212" s="73"/>
      <c r="V6212" s="74"/>
      <c r="X6212" s="74"/>
      <c r="Z6212" s="74"/>
      <c r="AB6212" s="74"/>
      <c r="AD6212" s="74"/>
      <c r="AF6212" s="74"/>
      <c r="AH6212" s="74">
        <f t="shared" si="1331"/>
        <v>0</v>
      </c>
      <c r="AI6212" s="8"/>
      <c r="AJ6212" s="74"/>
      <c r="AK6212" s="8"/>
      <c r="AL6212" s="74"/>
      <c r="AM6212" s="74"/>
      <c r="AN6212" s="74"/>
      <c r="AO6212" s="74"/>
      <c r="AP6212" s="74"/>
      <c r="AQ6212" s="74"/>
    </row>
    <row r="6213" spans="2:43" ht="18" customHeight="1" x14ac:dyDescent="0.2">
      <c r="B6213" s="4"/>
      <c r="C6213" s="117"/>
      <c r="D6213" s="117"/>
      <c r="E6213" s="117"/>
      <c r="F6213" s="48"/>
      <c r="G6213" s="11"/>
      <c r="H6213" s="117"/>
      <c r="I6213" s="124"/>
      <c r="J6213" s="124"/>
      <c r="K6213" s="144"/>
      <c r="L6213" s="11"/>
      <c r="M6213" s="143"/>
      <c r="N6213" s="42"/>
      <c r="O6213" s="128"/>
      <c r="P6213" s="130"/>
      <c r="Q6213" s="131">
        <v>3</v>
      </c>
      <c r="R6213" s="84"/>
      <c r="S6213" s="250"/>
      <c r="T6213" s="69" t="s">
        <v>12</v>
      </c>
      <c r="U6213" s="92"/>
      <c r="V6213" s="70">
        <f>V6214</f>
        <v>1975000</v>
      </c>
      <c r="X6213" s="447">
        <f>X6214</f>
        <v>2365500</v>
      </c>
      <c r="Z6213" s="447">
        <f>Z6214</f>
        <v>2474200</v>
      </c>
      <c r="AB6213" s="447">
        <f>AB6214</f>
        <v>2862800</v>
      </c>
      <c r="AD6213" s="447">
        <f>AD6214</f>
        <v>3382800</v>
      </c>
      <c r="AF6213" s="447">
        <f>AF6214</f>
        <v>0</v>
      </c>
      <c r="AH6213" s="447">
        <f t="shared" si="1331"/>
        <v>3382800</v>
      </c>
      <c r="AI6213" s="8"/>
      <c r="AJ6213" s="447">
        <f>AJ6214</f>
        <v>973360</v>
      </c>
      <c r="AK6213" s="71"/>
      <c r="AL6213" s="447">
        <f>AL6214</f>
        <v>4893450</v>
      </c>
      <c r="AM6213" s="447"/>
      <c r="AN6213" s="447">
        <f>AN6214</f>
        <v>5295000</v>
      </c>
      <c r="AO6213" s="447"/>
      <c r="AP6213" s="447">
        <f>AP6214</f>
        <v>5295000</v>
      </c>
      <c r="AQ6213" s="447"/>
    </row>
    <row r="6214" spans="2:43" ht="18" customHeight="1" x14ac:dyDescent="0.2">
      <c r="B6214" s="4"/>
      <c r="C6214" s="117"/>
      <c r="D6214" s="117"/>
      <c r="E6214" s="117"/>
      <c r="F6214" s="48"/>
      <c r="G6214" s="11"/>
      <c r="H6214" s="117"/>
      <c r="I6214" s="124"/>
      <c r="J6214" s="124"/>
      <c r="K6214" s="144"/>
      <c r="L6214" s="11"/>
      <c r="M6214" s="143"/>
      <c r="N6214" s="42"/>
      <c r="O6214" s="128"/>
      <c r="P6214" s="130"/>
      <c r="Q6214" s="130"/>
      <c r="R6214" s="72" t="s">
        <v>3</v>
      </c>
      <c r="S6214" s="181"/>
      <c r="T6214" s="73" t="s">
        <v>12</v>
      </c>
      <c r="V6214" s="74">
        <v>1975000</v>
      </c>
      <c r="X6214" s="74">
        <v>2365500</v>
      </c>
      <c r="Z6214" s="829">
        <v>2474200</v>
      </c>
      <c r="AB6214" s="74">
        <v>2862800</v>
      </c>
      <c r="AD6214" s="944">
        <v>3382800</v>
      </c>
      <c r="AF6214" s="74">
        <v>0</v>
      </c>
      <c r="AH6214" s="74">
        <f t="shared" si="1331"/>
        <v>3382800</v>
      </c>
      <c r="AI6214" s="446"/>
      <c r="AJ6214" s="74">
        <f t="shared" ref="AJ6214" si="1339">CEILING(AB6214*34/100,10)</f>
        <v>973360</v>
      </c>
      <c r="AK6214" s="8"/>
      <c r="AL6214" s="74">
        <v>4893450</v>
      </c>
      <c r="AM6214" s="74"/>
      <c r="AN6214" s="74">
        <v>5295000</v>
      </c>
      <c r="AO6214" s="74"/>
      <c r="AP6214" s="74">
        <v>5295000</v>
      </c>
      <c r="AQ6214" s="74"/>
    </row>
    <row r="6215" spans="2:43" ht="18" customHeight="1" x14ac:dyDescent="0.2">
      <c r="B6215" s="4"/>
      <c r="C6215" s="117"/>
      <c r="D6215" s="117"/>
      <c r="E6215" s="117"/>
      <c r="F6215" s="48"/>
      <c r="G6215" s="11"/>
      <c r="H6215" s="117"/>
      <c r="I6215" s="124"/>
      <c r="J6215" s="124"/>
      <c r="K6215" s="144"/>
      <c r="L6215" s="11"/>
      <c r="M6215" s="143"/>
      <c r="N6215" s="42"/>
      <c r="O6215" s="128"/>
      <c r="P6215" s="130"/>
      <c r="Q6215" s="131">
        <v>4</v>
      </c>
      <c r="R6215" s="68"/>
      <c r="S6215" s="35"/>
      <c r="T6215" s="69" t="s">
        <v>13</v>
      </c>
      <c r="U6215" s="92"/>
      <c r="V6215" s="70">
        <f>V6216+V6217+V6218</f>
        <v>62000</v>
      </c>
      <c r="X6215" s="447">
        <f>X6216+X6217+X6218</f>
        <v>68600</v>
      </c>
      <c r="Z6215" s="447">
        <f>Z6216+Z6217+Z6218</f>
        <v>79900</v>
      </c>
      <c r="AB6215" s="447">
        <f>AB6216+AB6217+AB6218</f>
        <v>84100</v>
      </c>
      <c r="AD6215" s="447">
        <f>AD6216+AD6217+AD6218</f>
        <v>114000</v>
      </c>
      <c r="AF6215" s="447">
        <f>AF6216+AF6217+AF6218</f>
        <v>0</v>
      </c>
      <c r="AH6215" s="447">
        <f t="shared" si="1331"/>
        <v>114000</v>
      </c>
      <c r="AI6215" s="8"/>
      <c r="AJ6215" s="447">
        <f>AJ6216+AJ6217+AJ6218</f>
        <v>28600</v>
      </c>
      <c r="AK6215" s="71"/>
      <c r="AL6215" s="447">
        <f>AL6216+AL6217+AL6218</f>
        <v>110300</v>
      </c>
      <c r="AM6215" s="447"/>
      <c r="AN6215" s="447">
        <f>AN6216+AN6217+AN6218</f>
        <v>119350</v>
      </c>
      <c r="AO6215" s="447"/>
      <c r="AP6215" s="447">
        <f>AP6216+AP6217+AP6218</f>
        <v>119350</v>
      </c>
      <c r="AQ6215" s="447"/>
    </row>
    <row r="6216" spans="2:43" ht="18" customHeight="1" x14ac:dyDescent="0.2">
      <c r="B6216" s="4"/>
      <c r="C6216" s="117"/>
      <c r="D6216" s="117"/>
      <c r="E6216" s="117"/>
      <c r="F6216" s="48"/>
      <c r="G6216" s="11"/>
      <c r="H6216" s="117"/>
      <c r="I6216" s="124"/>
      <c r="J6216" s="124"/>
      <c r="K6216" s="144"/>
      <c r="L6216" s="11"/>
      <c r="M6216" s="143"/>
      <c r="N6216" s="42"/>
      <c r="O6216" s="128"/>
      <c r="P6216" s="130"/>
      <c r="Q6216" s="130"/>
      <c r="R6216" s="72" t="s">
        <v>3</v>
      </c>
      <c r="S6216" s="181"/>
      <c r="T6216" s="73" t="s">
        <v>13</v>
      </c>
      <c r="V6216" s="74">
        <v>62000</v>
      </c>
      <c r="X6216" s="74">
        <v>68600</v>
      </c>
      <c r="Z6216" s="829">
        <v>79900</v>
      </c>
      <c r="AB6216" s="74">
        <v>84100</v>
      </c>
      <c r="AD6216" s="944">
        <v>114000</v>
      </c>
      <c r="AF6216" s="74">
        <v>0</v>
      </c>
      <c r="AH6216" s="74">
        <f t="shared" si="1331"/>
        <v>114000</v>
      </c>
      <c r="AI6216" s="446"/>
      <c r="AJ6216" s="74">
        <f t="shared" ref="AJ6216" si="1340">CEILING(AB6216*34/100,10)</f>
        <v>28600</v>
      </c>
      <c r="AK6216" s="8"/>
      <c r="AL6216" s="74">
        <v>110300</v>
      </c>
      <c r="AM6216" s="74"/>
      <c r="AN6216" s="74">
        <v>119350</v>
      </c>
      <c r="AO6216" s="74"/>
      <c r="AP6216" s="74">
        <v>119350</v>
      </c>
      <c r="AQ6216" s="74"/>
    </row>
    <row r="6217" spans="2:43" ht="18" hidden="1" customHeight="1" x14ac:dyDescent="0.2">
      <c r="B6217" s="4"/>
      <c r="C6217" s="117"/>
      <c r="D6217" s="117"/>
      <c r="E6217" s="117"/>
      <c r="F6217" s="48"/>
      <c r="G6217" s="11"/>
      <c r="H6217" s="117"/>
      <c r="I6217" s="124"/>
      <c r="J6217" s="124"/>
      <c r="K6217" s="144"/>
      <c r="L6217" s="11"/>
      <c r="M6217" s="143"/>
      <c r="N6217" s="42"/>
      <c r="O6217" s="128"/>
      <c r="P6217" s="130"/>
      <c r="Q6217" s="130"/>
      <c r="R6217" s="72"/>
      <c r="S6217" s="181"/>
      <c r="T6217" s="73"/>
      <c r="V6217" s="74"/>
      <c r="X6217" s="74"/>
      <c r="Z6217" s="74"/>
      <c r="AB6217" s="74"/>
      <c r="AD6217" s="74"/>
      <c r="AF6217" s="74"/>
      <c r="AH6217" s="74">
        <f t="shared" si="1331"/>
        <v>0</v>
      </c>
      <c r="AI6217" s="8"/>
      <c r="AJ6217" s="74"/>
      <c r="AK6217" s="8"/>
      <c r="AL6217" s="74"/>
      <c r="AM6217" s="74"/>
      <c r="AN6217" s="74"/>
      <c r="AO6217" s="74"/>
      <c r="AP6217" s="74"/>
      <c r="AQ6217" s="74"/>
    </row>
    <row r="6218" spans="2:43" ht="18" hidden="1" customHeight="1" x14ac:dyDescent="0.2">
      <c r="B6218" s="4"/>
      <c r="C6218" s="117"/>
      <c r="D6218" s="117"/>
      <c r="E6218" s="117"/>
      <c r="F6218" s="48"/>
      <c r="G6218" s="11"/>
      <c r="H6218" s="117"/>
      <c r="I6218" s="124"/>
      <c r="J6218" s="124"/>
      <c r="K6218" s="144"/>
      <c r="L6218" s="11"/>
      <c r="M6218" s="143"/>
      <c r="N6218" s="42"/>
      <c r="O6218" s="128"/>
      <c r="P6218" s="130"/>
      <c r="Q6218" s="130"/>
      <c r="R6218" s="72"/>
      <c r="S6218" s="181"/>
      <c r="T6218" s="73"/>
      <c r="V6218" s="74"/>
      <c r="X6218" s="74"/>
      <c r="Z6218" s="74"/>
      <c r="AB6218" s="74"/>
      <c r="AD6218" s="74"/>
      <c r="AF6218" s="74"/>
      <c r="AH6218" s="74">
        <f t="shared" si="1331"/>
        <v>0</v>
      </c>
      <c r="AI6218" s="8"/>
      <c r="AJ6218" s="74"/>
      <c r="AK6218" s="8"/>
      <c r="AL6218" s="74"/>
      <c r="AM6218" s="74"/>
      <c r="AN6218" s="74"/>
      <c r="AO6218" s="74"/>
      <c r="AP6218" s="74"/>
      <c r="AQ6218" s="74"/>
    </row>
    <row r="6219" spans="2:43" ht="18" customHeight="1" x14ac:dyDescent="0.2">
      <c r="B6219" s="4"/>
      <c r="C6219" s="117"/>
      <c r="D6219" s="117"/>
      <c r="E6219" s="117"/>
      <c r="F6219" s="48"/>
      <c r="G6219" s="11"/>
      <c r="H6219" s="117"/>
      <c r="I6219" s="124"/>
      <c r="J6219" s="124"/>
      <c r="K6219" s="144"/>
      <c r="L6219" s="11"/>
      <c r="M6219" s="143"/>
      <c r="N6219" s="42"/>
      <c r="O6219" s="128"/>
      <c r="P6219" s="130"/>
      <c r="Q6219" s="140" t="s">
        <v>173</v>
      </c>
      <c r="R6219" s="84"/>
      <c r="S6219" s="250"/>
      <c r="T6219" s="69" t="s">
        <v>204</v>
      </c>
      <c r="U6219" s="92"/>
      <c r="V6219" s="70">
        <f>V6220</f>
        <v>542000</v>
      </c>
      <c r="X6219" s="447">
        <f>X6220</f>
        <v>600000</v>
      </c>
      <c r="Z6219" s="447">
        <f>Z6220</f>
        <v>524500</v>
      </c>
      <c r="AB6219" s="447">
        <f>AB6220</f>
        <v>640700</v>
      </c>
      <c r="AD6219" s="447">
        <f>AD6220</f>
        <v>74000</v>
      </c>
      <c r="AF6219" s="447">
        <f>AF6220</f>
        <v>0</v>
      </c>
      <c r="AH6219" s="447">
        <f t="shared" si="1331"/>
        <v>74000</v>
      </c>
      <c r="AI6219" s="8"/>
      <c r="AJ6219" s="447">
        <f>AJ6220</f>
        <v>217840</v>
      </c>
      <c r="AK6219" s="71"/>
      <c r="AL6219" s="447">
        <f>AL6220</f>
        <v>1092400</v>
      </c>
      <c r="AM6219" s="447"/>
      <c r="AN6219" s="447">
        <f>AN6220</f>
        <v>1184100</v>
      </c>
      <c r="AO6219" s="447"/>
      <c r="AP6219" s="447">
        <f>AP6220</f>
        <v>1184100</v>
      </c>
      <c r="AQ6219" s="447"/>
    </row>
    <row r="6220" spans="2:43" ht="18" customHeight="1" x14ac:dyDescent="0.2">
      <c r="B6220" s="4"/>
      <c r="C6220" s="117"/>
      <c r="D6220" s="117"/>
      <c r="E6220" s="117"/>
      <c r="F6220" s="48"/>
      <c r="G6220" s="11"/>
      <c r="H6220" s="117"/>
      <c r="I6220" s="124"/>
      <c r="J6220" s="124"/>
      <c r="K6220" s="144"/>
      <c r="L6220" s="11"/>
      <c r="M6220" s="143"/>
      <c r="N6220" s="42"/>
      <c r="O6220" s="128"/>
      <c r="P6220" s="130"/>
      <c r="Q6220" s="130"/>
      <c r="R6220" s="72" t="s">
        <v>3</v>
      </c>
      <c r="S6220" s="181"/>
      <c r="T6220" s="73" t="s">
        <v>204</v>
      </c>
      <c r="V6220" s="74">
        <v>542000</v>
      </c>
      <c r="X6220" s="74">
        <v>600000</v>
      </c>
      <c r="Z6220" s="829">
        <v>524500</v>
      </c>
      <c r="AB6220" s="74">
        <v>640700</v>
      </c>
      <c r="AD6220" s="944">
        <v>74000</v>
      </c>
      <c r="AF6220" s="74">
        <v>0</v>
      </c>
      <c r="AH6220" s="74">
        <f t="shared" si="1331"/>
        <v>74000</v>
      </c>
      <c r="AI6220" s="446"/>
      <c r="AJ6220" s="74">
        <f t="shared" ref="AJ6220" si="1341">CEILING(AB6220*34/100,10)</f>
        <v>217840</v>
      </c>
      <c r="AK6220" s="8"/>
      <c r="AL6220" s="74">
        <v>1092400</v>
      </c>
      <c r="AM6220" s="74"/>
      <c r="AN6220" s="74">
        <v>1184100</v>
      </c>
      <c r="AO6220" s="74"/>
      <c r="AP6220" s="74">
        <v>1184100</v>
      </c>
      <c r="AQ6220" s="74"/>
    </row>
    <row r="6221" spans="2:43" ht="18" hidden="1" customHeight="1" x14ac:dyDescent="0.2">
      <c r="B6221" s="4"/>
      <c r="C6221" s="117"/>
      <c r="D6221" s="117"/>
      <c r="E6221" s="117"/>
      <c r="F6221" s="48"/>
      <c r="G6221" s="11"/>
      <c r="H6221" s="117"/>
      <c r="I6221" s="142"/>
      <c r="J6221" s="143"/>
      <c r="K6221" s="144"/>
      <c r="L6221" s="11"/>
      <c r="M6221" s="143"/>
      <c r="N6221" s="42"/>
      <c r="O6221" s="128"/>
      <c r="P6221" s="130"/>
      <c r="Q6221" s="131">
        <v>6</v>
      </c>
      <c r="R6221" s="68"/>
      <c r="S6221" s="35"/>
      <c r="T6221" s="69" t="s">
        <v>375</v>
      </c>
      <c r="U6221" s="92"/>
      <c r="V6221" s="70">
        <f>V6222</f>
        <v>0</v>
      </c>
      <c r="X6221" s="447">
        <f>X6222</f>
        <v>0</v>
      </c>
      <c r="Z6221" s="447">
        <f>Z6222</f>
        <v>0</v>
      </c>
      <c r="AB6221" s="447">
        <f>AB6222</f>
        <v>0</v>
      </c>
      <c r="AD6221" s="447" t="e">
        <f>#REF!</f>
        <v>#REF!</v>
      </c>
      <c r="AF6221" s="447">
        <f>AF6222</f>
        <v>0</v>
      </c>
      <c r="AH6221" s="447" t="e">
        <f t="shared" si="1331"/>
        <v>#REF!</v>
      </c>
      <c r="AI6221" s="8"/>
      <c r="AJ6221" s="447">
        <f>AJ6222</f>
        <v>0</v>
      </c>
      <c r="AK6221" s="71"/>
      <c r="AL6221" s="447">
        <f>AL6222</f>
        <v>0</v>
      </c>
      <c r="AM6221" s="447"/>
      <c r="AN6221" s="447">
        <f>AN6222</f>
        <v>0</v>
      </c>
      <c r="AO6221" s="447"/>
      <c r="AP6221" s="447">
        <f>AP6222</f>
        <v>0</v>
      </c>
      <c r="AQ6221" s="447"/>
    </row>
    <row r="6222" spans="2:43" ht="18" hidden="1" customHeight="1" x14ac:dyDescent="0.2">
      <c r="B6222" s="4"/>
      <c r="C6222" s="117"/>
      <c r="D6222" s="117"/>
      <c r="E6222" s="117"/>
      <c r="F6222" s="48"/>
      <c r="G6222" s="11"/>
      <c r="H6222" s="117"/>
      <c r="I6222" s="142"/>
      <c r="J6222" s="143"/>
      <c r="K6222" s="144"/>
      <c r="L6222" s="11"/>
      <c r="M6222" s="143"/>
      <c r="N6222" s="42"/>
      <c r="O6222" s="128"/>
      <c r="P6222" s="130"/>
      <c r="Q6222" s="130"/>
      <c r="R6222" s="72" t="s">
        <v>3</v>
      </c>
      <c r="S6222" s="181"/>
      <c r="T6222" s="73" t="s">
        <v>375</v>
      </c>
      <c r="V6222" s="74">
        <v>0</v>
      </c>
      <c r="X6222" s="74">
        <v>0</v>
      </c>
      <c r="Z6222" s="74">
        <v>0</v>
      </c>
      <c r="AB6222" s="74">
        <v>0</v>
      </c>
      <c r="AD6222" s="74">
        <v>0</v>
      </c>
      <c r="AF6222" s="74">
        <v>0</v>
      </c>
      <c r="AH6222" s="74">
        <f t="shared" si="1331"/>
        <v>0</v>
      </c>
      <c r="AI6222" s="446"/>
      <c r="AJ6222" s="74">
        <v>0</v>
      </c>
      <c r="AK6222" s="8"/>
      <c r="AL6222" s="74">
        <v>0</v>
      </c>
      <c r="AM6222" s="74"/>
      <c r="AN6222" s="74">
        <v>0</v>
      </c>
      <c r="AO6222" s="74"/>
      <c r="AP6222" s="74">
        <v>0</v>
      </c>
      <c r="AQ6222" s="74"/>
    </row>
    <row r="6223" spans="2:43" ht="18" customHeight="1" x14ac:dyDescent="0.2">
      <c r="B6223" s="4"/>
      <c r="C6223" s="117"/>
      <c r="D6223" s="117"/>
      <c r="E6223" s="117"/>
      <c r="F6223" s="48"/>
      <c r="G6223" s="11"/>
      <c r="H6223" s="117"/>
      <c r="I6223" s="124"/>
      <c r="J6223" s="124"/>
      <c r="K6223" s="144"/>
      <c r="L6223" s="11"/>
      <c r="M6223" s="143"/>
      <c r="N6223" s="42"/>
      <c r="O6223" s="128"/>
      <c r="P6223" s="129">
        <v>2</v>
      </c>
      <c r="Q6223" s="129"/>
      <c r="R6223" s="64"/>
      <c r="S6223" s="234"/>
      <c r="T6223" s="65" t="s">
        <v>75</v>
      </c>
      <c r="U6223" s="155"/>
      <c r="V6223" s="66">
        <f>V6224</f>
        <v>30000</v>
      </c>
      <c r="X6223" s="66">
        <f>X6224</f>
        <v>28800</v>
      </c>
      <c r="Z6223" s="66">
        <f>Z6224</f>
        <v>31900</v>
      </c>
      <c r="AB6223" s="66">
        <f>AB6224</f>
        <v>88500</v>
      </c>
      <c r="AD6223" s="66">
        <f>AD6224</f>
        <v>96000</v>
      </c>
      <c r="AF6223" s="66">
        <f>AF6224</f>
        <v>0</v>
      </c>
      <c r="AH6223" s="66">
        <f t="shared" ref="AH6223:AH6286" si="1342">AD6223+AF6223</f>
        <v>96000</v>
      </c>
      <c r="AI6223" s="8"/>
      <c r="AJ6223" s="66">
        <f>AJ6224</f>
        <v>30090</v>
      </c>
      <c r="AK6223" s="67"/>
      <c r="AL6223" s="66">
        <f t="shared" ref="AL6223:AP6224" si="1343">AL6224</f>
        <v>100400</v>
      </c>
      <c r="AM6223" s="66"/>
      <c r="AN6223" s="66">
        <f t="shared" si="1343"/>
        <v>108650</v>
      </c>
      <c r="AO6223" s="66"/>
      <c r="AP6223" s="66">
        <f t="shared" si="1343"/>
        <v>108650</v>
      </c>
      <c r="AQ6223" s="66"/>
    </row>
    <row r="6224" spans="2:43" ht="18" customHeight="1" x14ac:dyDescent="0.2">
      <c r="B6224" s="4"/>
      <c r="C6224" s="117"/>
      <c r="D6224" s="117"/>
      <c r="E6224" s="117"/>
      <c r="F6224" s="48"/>
      <c r="G6224" s="11"/>
      <c r="H6224" s="117"/>
      <c r="I6224" s="124"/>
      <c r="J6224" s="124"/>
      <c r="K6224" s="144"/>
      <c r="L6224" s="11"/>
      <c r="M6224" s="143"/>
      <c r="N6224" s="42"/>
      <c r="O6224" s="128"/>
      <c r="P6224" s="130"/>
      <c r="Q6224" s="131">
        <v>1</v>
      </c>
      <c r="R6224" s="84"/>
      <c r="S6224" s="250"/>
      <c r="T6224" s="69" t="s">
        <v>76</v>
      </c>
      <c r="U6224" s="92"/>
      <c r="V6224" s="70">
        <f>V6225</f>
        <v>30000</v>
      </c>
      <c r="X6224" s="447">
        <f>X6225</f>
        <v>28800</v>
      </c>
      <c r="Z6224" s="447">
        <f>Z6225</f>
        <v>31900</v>
      </c>
      <c r="AB6224" s="447">
        <f>AB6225</f>
        <v>88500</v>
      </c>
      <c r="AD6224" s="447">
        <f>AD6225</f>
        <v>96000</v>
      </c>
      <c r="AF6224" s="447">
        <f>AF6225</f>
        <v>0</v>
      </c>
      <c r="AH6224" s="447">
        <f t="shared" si="1342"/>
        <v>96000</v>
      </c>
      <c r="AI6224" s="67"/>
      <c r="AJ6224" s="447">
        <f>AJ6225</f>
        <v>30090</v>
      </c>
      <c r="AK6224" s="71"/>
      <c r="AL6224" s="447">
        <f t="shared" si="1343"/>
        <v>100400</v>
      </c>
      <c r="AM6224" s="447"/>
      <c r="AN6224" s="447">
        <f t="shared" si="1343"/>
        <v>108650</v>
      </c>
      <c r="AO6224" s="447"/>
      <c r="AP6224" s="447">
        <f t="shared" si="1343"/>
        <v>108650</v>
      </c>
      <c r="AQ6224" s="447"/>
    </row>
    <row r="6225" spans="2:43" ht="18" customHeight="1" x14ac:dyDescent="0.2">
      <c r="B6225" s="4"/>
      <c r="C6225" s="117"/>
      <c r="D6225" s="117"/>
      <c r="E6225" s="117"/>
      <c r="F6225" s="48"/>
      <c r="G6225" s="11"/>
      <c r="H6225" s="117"/>
      <c r="I6225" s="124"/>
      <c r="J6225" s="124"/>
      <c r="K6225" s="144"/>
      <c r="L6225" s="11"/>
      <c r="M6225" s="143"/>
      <c r="N6225" s="42"/>
      <c r="O6225" s="128"/>
      <c r="P6225" s="130"/>
      <c r="Q6225" s="130"/>
      <c r="R6225" s="72" t="s">
        <v>14</v>
      </c>
      <c r="S6225" s="181"/>
      <c r="T6225" s="73" t="s">
        <v>206</v>
      </c>
      <c r="V6225" s="74">
        <v>30000</v>
      </c>
      <c r="X6225" s="74">
        <v>28800</v>
      </c>
      <c r="Z6225" s="829">
        <v>31900</v>
      </c>
      <c r="AB6225" s="74">
        <v>88500</v>
      </c>
      <c r="AD6225" s="944">
        <v>96000</v>
      </c>
      <c r="AF6225" s="74">
        <v>0</v>
      </c>
      <c r="AH6225" s="74">
        <f t="shared" si="1342"/>
        <v>96000</v>
      </c>
      <c r="AI6225" s="446"/>
      <c r="AJ6225" s="74">
        <f t="shared" ref="AJ6225" si="1344">CEILING(AB6225*34/100,10)</f>
        <v>30090</v>
      </c>
      <c r="AK6225" s="8"/>
      <c r="AL6225" s="74">
        <v>100400</v>
      </c>
      <c r="AM6225" s="74"/>
      <c r="AN6225" s="74">
        <v>108650</v>
      </c>
      <c r="AO6225" s="74"/>
      <c r="AP6225" s="74">
        <v>108650</v>
      </c>
      <c r="AQ6225" s="74"/>
    </row>
    <row r="6226" spans="2:43" ht="18" customHeight="1" x14ac:dyDescent="0.2">
      <c r="B6226" s="4"/>
      <c r="C6226" s="117"/>
      <c r="D6226" s="117"/>
      <c r="E6226" s="117"/>
      <c r="F6226" s="48"/>
      <c r="G6226" s="11"/>
      <c r="H6226" s="117"/>
      <c r="I6226" s="124"/>
      <c r="J6226" s="124"/>
      <c r="K6226" s="144"/>
      <c r="L6226" s="11"/>
      <c r="M6226" s="143"/>
      <c r="N6226" s="42"/>
      <c r="O6226" s="128"/>
      <c r="P6226" s="129">
        <v>4</v>
      </c>
      <c r="Q6226" s="129"/>
      <c r="R6226" s="64"/>
      <c r="S6226" s="234"/>
      <c r="T6226" s="65" t="s">
        <v>376</v>
      </c>
      <c r="U6226" s="155"/>
      <c r="V6226" s="66">
        <f>V6227</f>
        <v>10000</v>
      </c>
      <c r="X6226" s="66">
        <f>X6227</f>
        <v>7200</v>
      </c>
      <c r="Z6226" s="66">
        <f>Z6227</f>
        <v>12900</v>
      </c>
      <c r="AB6226" s="66">
        <f>AB6227</f>
        <v>11100</v>
      </c>
      <c r="AD6226" s="66">
        <f>AD6227</f>
        <v>27600</v>
      </c>
      <c r="AF6226" s="66">
        <f>AF6227</f>
        <v>0</v>
      </c>
      <c r="AH6226" s="66">
        <f t="shared" si="1342"/>
        <v>27600</v>
      </c>
      <c r="AI6226" s="8"/>
      <c r="AJ6226" s="66">
        <f>AJ6227</f>
        <v>3780</v>
      </c>
      <c r="AK6226" s="67"/>
      <c r="AL6226" s="66">
        <f>AL6227</f>
        <v>28150</v>
      </c>
      <c r="AM6226" s="66"/>
      <c r="AN6226" s="66">
        <f>AN6227</f>
        <v>30400</v>
      </c>
      <c r="AO6226" s="66"/>
      <c r="AP6226" s="66">
        <f>AP6227</f>
        <v>30400</v>
      </c>
      <c r="AQ6226" s="66"/>
    </row>
    <row r="6227" spans="2:43" ht="18" customHeight="1" x14ac:dyDescent="0.2">
      <c r="B6227" s="4"/>
      <c r="C6227" s="117"/>
      <c r="D6227" s="117"/>
      <c r="E6227" s="117"/>
      <c r="F6227" s="48"/>
      <c r="G6227" s="11"/>
      <c r="H6227" s="117"/>
      <c r="I6227" s="124"/>
      <c r="J6227" s="124"/>
      <c r="K6227" s="144"/>
      <c r="L6227" s="11"/>
      <c r="M6227" s="143"/>
      <c r="N6227" s="42"/>
      <c r="O6227" s="128"/>
      <c r="P6227" s="130"/>
      <c r="Q6227" s="131">
        <v>1</v>
      </c>
      <c r="R6227" s="84"/>
      <c r="S6227" s="250"/>
      <c r="T6227" s="69" t="s">
        <v>76</v>
      </c>
      <c r="U6227" s="92"/>
      <c r="V6227" s="70">
        <f>V6228+V6229</f>
        <v>10000</v>
      </c>
      <c r="X6227" s="447">
        <f>X6228+X6229</f>
        <v>7200</v>
      </c>
      <c r="Z6227" s="447">
        <f>Z6228+Z6229</f>
        <v>12900</v>
      </c>
      <c r="AB6227" s="447">
        <f>AB6228+AB6229</f>
        <v>11100</v>
      </c>
      <c r="AD6227" s="447">
        <f>AD6228+AD6229</f>
        <v>27600</v>
      </c>
      <c r="AF6227" s="447">
        <f>AF6228+AF6229</f>
        <v>0</v>
      </c>
      <c r="AH6227" s="447">
        <f t="shared" si="1342"/>
        <v>27600</v>
      </c>
      <c r="AI6227" s="67"/>
      <c r="AJ6227" s="447">
        <f>AJ6228+AJ6229</f>
        <v>3780</v>
      </c>
      <c r="AK6227" s="71"/>
      <c r="AL6227" s="447">
        <f>AL6228+AL6229</f>
        <v>28150</v>
      </c>
      <c r="AM6227" s="447"/>
      <c r="AN6227" s="447">
        <f>AN6228+AN6229</f>
        <v>30400</v>
      </c>
      <c r="AO6227" s="447"/>
      <c r="AP6227" s="447">
        <f>AP6228+AP6229</f>
        <v>30400</v>
      </c>
      <c r="AQ6227" s="447"/>
    </row>
    <row r="6228" spans="2:43" ht="18" hidden="1" customHeight="1" x14ac:dyDescent="0.2">
      <c r="B6228" s="4"/>
      <c r="C6228" s="117"/>
      <c r="D6228" s="117"/>
      <c r="E6228" s="117"/>
      <c r="F6228" s="48"/>
      <c r="G6228" s="11"/>
      <c r="H6228" s="117"/>
      <c r="I6228" s="124"/>
      <c r="J6228" s="124"/>
      <c r="K6228" s="144"/>
      <c r="L6228" s="11"/>
      <c r="M6228" s="143"/>
      <c r="N6228" s="42"/>
      <c r="O6228" s="128"/>
      <c r="P6228" s="130"/>
      <c r="Q6228" s="130"/>
      <c r="R6228" s="72" t="s">
        <v>14</v>
      </c>
      <c r="S6228" s="181"/>
      <c r="T6228" s="73" t="s">
        <v>377</v>
      </c>
      <c r="V6228" s="74">
        <v>0</v>
      </c>
      <c r="X6228" s="74">
        <v>0</v>
      </c>
      <c r="Z6228" s="74">
        <v>0</v>
      </c>
      <c r="AB6228" s="74">
        <v>0</v>
      </c>
      <c r="AD6228" s="74">
        <v>0</v>
      </c>
      <c r="AF6228" s="74">
        <v>0</v>
      </c>
      <c r="AH6228" s="74">
        <f t="shared" si="1342"/>
        <v>0</v>
      </c>
      <c r="AI6228" s="446"/>
      <c r="AJ6228" s="74">
        <v>0</v>
      </c>
      <c r="AK6228" s="8"/>
      <c r="AL6228" s="74">
        <v>0</v>
      </c>
      <c r="AM6228" s="74"/>
      <c r="AN6228" s="74">
        <v>0</v>
      </c>
      <c r="AO6228" s="74"/>
      <c r="AP6228" s="74">
        <v>0</v>
      </c>
      <c r="AQ6228" s="74"/>
    </row>
    <row r="6229" spans="2:43" ht="18" customHeight="1" x14ac:dyDescent="0.2">
      <c r="B6229" s="4"/>
      <c r="C6229" s="117"/>
      <c r="D6229" s="117"/>
      <c r="E6229" s="117"/>
      <c r="F6229" s="48"/>
      <c r="G6229" s="11"/>
      <c r="H6229" s="117"/>
      <c r="I6229" s="124"/>
      <c r="J6229" s="124"/>
      <c r="K6229" s="144"/>
      <c r="L6229" s="11"/>
      <c r="M6229" s="143"/>
      <c r="N6229" s="42"/>
      <c r="O6229" s="128"/>
      <c r="P6229" s="130"/>
      <c r="Q6229" s="130"/>
      <c r="R6229" s="72">
        <v>90</v>
      </c>
      <c r="S6229" s="181"/>
      <c r="T6229" s="73" t="s">
        <v>500</v>
      </c>
      <c r="V6229" s="74">
        <v>10000</v>
      </c>
      <c r="X6229" s="74">
        <v>7200</v>
      </c>
      <c r="Z6229" s="829">
        <v>12900</v>
      </c>
      <c r="AB6229" s="74">
        <v>11100</v>
      </c>
      <c r="AD6229" s="944">
        <v>27600</v>
      </c>
      <c r="AF6229" s="74">
        <v>0</v>
      </c>
      <c r="AH6229" s="74">
        <f t="shared" si="1342"/>
        <v>27600</v>
      </c>
      <c r="AI6229" s="8"/>
      <c r="AJ6229" s="74">
        <f t="shared" ref="AJ6229" si="1345">CEILING(AB6229*34/100,10)</f>
        <v>3780</v>
      </c>
      <c r="AK6229" s="8"/>
      <c r="AL6229" s="74">
        <v>28150</v>
      </c>
      <c r="AM6229" s="74"/>
      <c r="AN6229" s="74">
        <v>30400</v>
      </c>
      <c r="AO6229" s="74"/>
      <c r="AP6229" s="74">
        <v>30400</v>
      </c>
      <c r="AQ6229" s="74"/>
    </row>
    <row r="6230" spans="2:43" ht="18" customHeight="1" x14ac:dyDescent="0.2">
      <c r="B6230" s="4"/>
      <c r="C6230" s="117"/>
      <c r="D6230" s="117"/>
      <c r="E6230" s="117"/>
      <c r="F6230" s="48"/>
      <c r="G6230" s="11"/>
      <c r="H6230" s="117"/>
      <c r="I6230" s="124"/>
      <c r="J6230" s="124"/>
      <c r="K6230" s="144"/>
      <c r="L6230" s="11"/>
      <c r="M6230" s="143"/>
      <c r="N6230" s="42"/>
      <c r="O6230" s="127" t="s">
        <v>0</v>
      </c>
      <c r="P6230" s="123"/>
      <c r="Q6230" s="123"/>
      <c r="R6230" s="49"/>
      <c r="S6230" s="18"/>
      <c r="T6230" s="50" t="s">
        <v>60</v>
      </c>
      <c r="U6230" s="76"/>
      <c r="V6230" s="51">
        <f>V6231+V6240+V6236</f>
        <v>1321000</v>
      </c>
      <c r="X6230" s="51">
        <f>X6231+X6240+X6236</f>
        <v>1179800</v>
      </c>
      <c r="Z6230" s="51">
        <f>Z6231+Z6240+Z6236</f>
        <v>1797600</v>
      </c>
      <c r="AB6230" s="51">
        <f>AB6231+AB6240+AB6236</f>
        <v>2383900</v>
      </c>
      <c r="AD6230" s="51">
        <f>AD6231+AD6240+AD6236</f>
        <v>2532300</v>
      </c>
      <c r="AF6230" s="51">
        <f>AF6231+AF6240+AF6236</f>
        <v>0</v>
      </c>
      <c r="AH6230" s="51">
        <f t="shared" si="1342"/>
        <v>2532300</v>
      </c>
      <c r="AI6230" s="8"/>
      <c r="AJ6230" s="51">
        <f>AJ6231+AJ6240+AJ6236</f>
        <v>810560</v>
      </c>
      <c r="AK6230" s="5"/>
      <c r="AL6230" s="51">
        <f>AL6231+AL6240+AL6236</f>
        <v>3299150</v>
      </c>
      <c r="AM6230" s="51"/>
      <c r="AN6230" s="51">
        <f>AN6231+AN6240+AN6236</f>
        <v>3570050</v>
      </c>
      <c r="AO6230" s="51"/>
      <c r="AP6230" s="51">
        <f>AP6231+AP6240+AP6236</f>
        <v>3570050</v>
      </c>
      <c r="AQ6230" s="51"/>
    </row>
    <row r="6231" spans="2:43" ht="18" customHeight="1" x14ac:dyDescent="0.2">
      <c r="B6231" s="4"/>
      <c r="C6231" s="117"/>
      <c r="D6231" s="117"/>
      <c r="E6231" s="117"/>
      <c r="F6231" s="48"/>
      <c r="G6231" s="11"/>
      <c r="H6231" s="117"/>
      <c r="I6231" s="124"/>
      <c r="J6231" s="124"/>
      <c r="K6231" s="144"/>
      <c r="L6231" s="11"/>
      <c r="M6231" s="143"/>
      <c r="N6231" s="42"/>
      <c r="O6231" s="128"/>
      <c r="P6231" s="129">
        <v>1</v>
      </c>
      <c r="Q6231" s="129"/>
      <c r="R6231" s="64"/>
      <c r="S6231" s="234"/>
      <c r="T6231" s="65" t="s">
        <v>8</v>
      </c>
      <c r="U6231" s="155"/>
      <c r="V6231" s="66">
        <f>V6232</f>
        <v>1308000</v>
      </c>
      <c r="X6231" s="66">
        <f>X6232</f>
        <v>1173100</v>
      </c>
      <c r="Z6231" s="66">
        <f>Z6232</f>
        <v>1787900</v>
      </c>
      <c r="AB6231" s="66">
        <f>AB6232</f>
        <v>2363400</v>
      </c>
      <c r="AD6231" s="66">
        <f>AD6232</f>
        <v>2508300</v>
      </c>
      <c r="AF6231" s="66">
        <f>AF6232</f>
        <v>0</v>
      </c>
      <c r="AH6231" s="66">
        <f t="shared" si="1342"/>
        <v>2508300</v>
      </c>
      <c r="AI6231" s="5"/>
      <c r="AJ6231" s="66">
        <f>AJ6232</f>
        <v>803570</v>
      </c>
      <c r="AK6231" s="67"/>
      <c r="AL6231" s="66">
        <f>AL6232</f>
        <v>3273350</v>
      </c>
      <c r="AM6231" s="66"/>
      <c r="AN6231" s="66">
        <f>AN6232</f>
        <v>3542100</v>
      </c>
      <c r="AO6231" s="66"/>
      <c r="AP6231" s="66">
        <f>AP6232</f>
        <v>3542100</v>
      </c>
      <c r="AQ6231" s="66"/>
    </row>
    <row r="6232" spans="2:43" ht="18" customHeight="1" x14ac:dyDescent="0.2">
      <c r="B6232" s="4"/>
      <c r="C6232" s="117"/>
      <c r="D6232" s="117"/>
      <c r="E6232" s="117"/>
      <c r="F6232" s="48"/>
      <c r="G6232" s="11"/>
      <c r="H6232" s="117"/>
      <c r="I6232" s="124"/>
      <c r="J6232" s="124"/>
      <c r="K6232" s="144"/>
      <c r="L6232" s="11"/>
      <c r="M6232" s="143"/>
      <c r="N6232" s="42"/>
      <c r="O6232" s="128"/>
      <c r="P6232" s="130"/>
      <c r="Q6232" s="131">
        <v>6</v>
      </c>
      <c r="R6232" s="72"/>
      <c r="S6232" s="181"/>
      <c r="T6232" s="69" t="s">
        <v>62</v>
      </c>
      <c r="U6232" s="92"/>
      <c r="V6232" s="70">
        <f>SUM(V6233:V6235)</f>
        <v>1308000</v>
      </c>
      <c r="X6232" s="447">
        <f>SUM(X6233:X6235)</f>
        <v>1173100</v>
      </c>
      <c r="Z6232" s="447">
        <f>SUM(Z6233:Z6235)</f>
        <v>1787900</v>
      </c>
      <c r="AB6232" s="447">
        <f>SUM(AB6233:AB6235)</f>
        <v>2363400</v>
      </c>
      <c r="AD6232" s="447">
        <f>SUM(AD6233:AD6235)</f>
        <v>2508300</v>
      </c>
      <c r="AF6232" s="447">
        <f>SUM(AF6233:AF6235)</f>
        <v>0</v>
      </c>
      <c r="AH6232" s="447">
        <f t="shared" si="1342"/>
        <v>2508300</v>
      </c>
      <c r="AI6232" s="67"/>
      <c r="AJ6232" s="447">
        <f>SUM(AJ6233:AJ6235)</f>
        <v>803570</v>
      </c>
      <c r="AK6232" s="71"/>
      <c r="AL6232" s="447">
        <f>SUM(AL6233:AL6235)</f>
        <v>3273350</v>
      </c>
      <c r="AM6232" s="447"/>
      <c r="AN6232" s="447">
        <f>SUM(AN6233:AN6235)</f>
        <v>3542100</v>
      </c>
      <c r="AO6232" s="447"/>
      <c r="AP6232" s="447">
        <f>SUM(AP6233:AP6235)</f>
        <v>3542100</v>
      </c>
      <c r="AQ6232" s="447"/>
    </row>
    <row r="6233" spans="2:43" ht="18" customHeight="1" x14ac:dyDescent="0.2">
      <c r="B6233" s="4"/>
      <c r="C6233" s="117"/>
      <c r="D6233" s="117"/>
      <c r="E6233" s="117"/>
      <c r="F6233" s="48"/>
      <c r="G6233" s="11"/>
      <c r="H6233" s="117"/>
      <c r="I6233" s="124"/>
      <c r="J6233" s="124"/>
      <c r="K6233" s="144"/>
      <c r="L6233" s="11"/>
      <c r="M6233" s="143"/>
      <c r="N6233" s="42"/>
      <c r="O6233" s="128"/>
      <c r="P6233" s="130"/>
      <c r="Q6233" s="131"/>
      <c r="R6233" s="72">
        <v>1</v>
      </c>
      <c r="S6233" s="181"/>
      <c r="T6233" s="73" t="s">
        <v>430</v>
      </c>
      <c r="V6233" s="74">
        <v>794000</v>
      </c>
      <c r="X6233" s="74">
        <v>731300</v>
      </c>
      <c r="Z6233" s="829">
        <v>1106900</v>
      </c>
      <c r="AB6233" s="74">
        <v>1746800</v>
      </c>
      <c r="AD6233" s="944">
        <v>1549800</v>
      </c>
      <c r="AF6233" s="74">
        <v>0</v>
      </c>
      <c r="AH6233" s="74">
        <f t="shared" si="1342"/>
        <v>1549800</v>
      </c>
      <c r="AI6233" s="446"/>
      <c r="AJ6233" s="74">
        <f t="shared" ref="AJ6233:AJ6234" si="1346">CEILING(AB6233*34/100,10)</f>
        <v>593920</v>
      </c>
      <c r="AK6233" s="8"/>
      <c r="AL6233" s="74">
        <v>2414800</v>
      </c>
      <c r="AM6233" s="74"/>
      <c r="AN6233" s="74">
        <v>2613100</v>
      </c>
      <c r="AO6233" s="74"/>
      <c r="AP6233" s="74">
        <v>2613100</v>
      </c>
      <c r="AQ6233" s="74"/>
    </row>
    <row r="6234" spans="2:43" ht="18" customHeight="1" x14ac:dyDescent="0.2">
      <c r="B6234" s="4"/>
      <c r="C6234" s="117"/>
      <c r="D6234" s="117"/>
      <c r="E6234" s="117"/>
      <c r="F6234" s="48"/>
      <c r="G6234" s="11"/>
      <c r="H6234" s="117"/>
      <c r="I6234" s="124"/>
      <c r="J6234" s="124"/>
      <c r="K6234" s="144"/>
      <c r="L6234" s="11"/>
      <c r="M6234" s="143"/>
      <c r="N6234" s="42"/>
      <c r="O6234" s="128"/>
      <c r="P6234" s="130"/>
      <c r="Q6234" s="131"/>
      <c r="R6234" s="72">
        <v>2</v>
      </c>
      <c r="S6234" s="181"/>
      <c r="T6234" s="73" t="s">
        <v>386</v>
      </c>
      <c r="V6234" s="74">
        <v>514000</v>
      </c>
      <c r="X6234" s="74">
        <v>441800</v>
      </c>
      <c r="Z6234" s="829">
        <v>681000</v>
      </c>
      <c r="AB6234" s="74">
        <v>616600</v>
      </c>
      <c r="AD6234" s="944">
        <v>958500</v>
      </c>
      <c r="AF6234" s="74">
        <v>0</v>
      </c>
      <c r="AH6234" s="74">
        <f t="shared" si="1342"/>
        <v>958500</v>
      </c>
      <c r="AI6234" s="8"/>
      <c r="AJ6234" s="74">
        <f t="shared" si="1346"/>
        <v>209650</v>
      </c>
      <c r="AK6234" s="8"/>
      <c r="AL6234" s="74">
        <v>858550</v>
      </c>
      <c r="AM6234" s="74"/>
      <c r="AN6234" s="74">
        <v>929000</v>
      </c>
      <c r="AO6234" s="74"/>
      <c r="AP6234" s="74">
        <v>929000</v>
      </c>
      <c r="AQ6234" s="74"/>
    </row>
    <row r="6235" spans="2:43" ht="18" hidden="1" customHeight="1" x14ac:dyDescent="0.2">
      <c r="B6235" s="4"/>
      <c r="C6235" s="117"/>
      <c r="D6235" s="117"/>
      <c r="E6235" s="117"/>
      <c r="F6235" s="48"/>
      <c r="G6235" s="11"/>
      <c r="H6235" s="117"/>
      <c r="I6235" s="124"/>
      <c r="J6235" s="124"/>
      <c r="K6235" s="144"/>
      <c r="L6235" s="11"/>
      <c r="M6235" s="143"/>
      <c r="N6235" s="42"/>
      <c r="O6235" s="128"/>
      <c r="P6235" s="130"/>
      <c r="Q6235" s="131"/>
      <c r="R6235" s="72">
        <v>8</v>
      </c>
      <c r="S6235" s="181"/>
      <c r="T6235" s="73" t="s">
        <v>463</v>
      </c>
      <c r="V6235" s="74">
        <v>0</v>
      </c>
      <c r="X6235" s="74">
        <v>0</v>
      </c>
      <c r="Z6235" s="74">
        <v>0</v>
      </c>
      <c r="AB6235" s="74">
        <v>0</v>
      </c>
      <c r="AD6235" s="74">
        <v>0</v>
      </c>
      <c r="AF6235" s="74">
        <v>0</v>
      </c>
      <c r="AH6235" s="74">
        <f t="shared" si="1342"/>
        <v>0</v>
      </c>
      <c r="AI6235" s="8"/>
      <c r="AJ6235" s="74">
        <v>0</v>
      </c>
      <c r="AK6235" s="8"/>
      <c r="AL6235" s="74">
        <v>0</v>
      </c>
      <c r="AM6235" s="74"/>
      <c r="AN6235" s="74">
        <v>0</v>
      </c>
      <c r="AO6235" s="74"/>
      <c r="AP6235" s="74">
        <v>0</v>
      </c>
      <c r="AQ6235" s="74"/>
    </row>
    <row r="6236" spans="2:43" ht="18.75" customHeight="1" x14ac:dyDescent="0.2">
      <c r="B6236" s="4"/>
      <c r="C6236" s="117"/>
      <c r="D6236" s="117"/>
      <c r="E6236" s="117"/>
      <c r="F6236" s="48"/>
      <c r="G6236" s="11"/>
      <c r="H6236" s="117"/>
      <c r="I6236" s="124"/>
      <c r="J6236" s="124"/>
      <c r="K6236" s="144"/>
      <c r="L6236" s="11"/>
      <c r="M6236" s="143"/>
      <c r="N6236" s="42"/>
      <c r="O6236" s="128"/>
      <c r="P6236" s="129">
        <v>2</v>
      </c>
      <c r="Q6236" s="129"/>
      <c r="R6236" s="64"/>
      <c r="S6236" s="234"/>
      <c r="T6236" s="65" t="s">
        <v>75</v>
      </c>
      <c r="U6236" s="155"/>
      <c r="V6236" s="66">
        <f>V6237</f>
        <v>10000</v>
      </c>
      <c r="X6236" s="66">
        <f>X6237</f>
        <v>4700</v>
      </c>
      <c r="Z6236" s="66">
        <f>Z6237</f>
        <v>7300</v>
      </c>
      <c r="AB6236" s="66">
        <f>AB6237</f>
        <v>17800</v>
      </c>
      <c r="AD6236" s="66">
        <f>AD6237</f>
        <v>18700</v>
      </c>
      <c r="AF6236" s="66">
        <f>AF6237</f>
        <v>0</v>
      </c>
      <c r="AH6236" s="66">
        <f t="shared" si="1342"/>
        <v>18700</v>
      </c>
      <c r="AI6236" s="8"/>
      <c r="AJ6236" s="66">
        <f>AJ6237</f>
        <v>6060</v>
      </c>
      <c r="AK6236" s="67"/>
      <c r="AL6236" s="66">
        <f>AL6237</f>
        <v>23000</v>
      </c>
      <c r="AM6236" s="66"/>
      <c r="AN6236" s="66">
        <f>AN6237</f>
        <v>24900</v>
      </c>
      <c r="AO6236" s="66"/>
      <c r="AP6236" s="66">
        <f>AP6237</f>
        <v>24900</v>
      </c>
      <c r="AQ6236" s="66"/>
    </row>
    <row r="6237" spans="2:43" ht="18" customHeight="1" x14ac:dyDescent="0.2">
      <c r="B6237" s="4"/>
      <c r="C6237" s="117"/>
      <c r="D6237" s="117"/>
      <c r="E6237" s="117"/>
      <c r="F6237" s="48"/>
      <c r="G6237" s="11"/>
      <c r="H6237" s="117"/>
      <c r="I6237" s="124"/>
      <c r="J6237" s="124"/>
      <c r="K6237" s="144"/>
      <c r="L6237" s="11"/>
      <c r="M6237" s="143"/>
      <c r="N6237" s="42"/>
      <c r="O6237" s="128"/>
      <c r="P6237" s="130"/>
      <c r="Q6237" s="131">
        <v>6</v>
      </c>
      <c r="R6237" s="72"/>
      <c r="S6237" s="181"/>
      <c r="T6237" s="69" t="s">
        <v>62</v>
      </c>
      <c r="U6237" s="92"/>
      <c r="V6237" s="70">
        <f>V6238+V6239</f>
        <v>10000</v>
      </c>
      <c r="X6237" s="447">
        <f>X6238+X6239</f>
        <v>4700</v>
      </c>
      <c r="Z6237" s="447">
        <f>Z6238+Z6239</f>
        <v>7300</v>
      </c>
      <c r="AB6237" s="447">
        <f>AB6238+AB6239</f>
        <v>17800</v>
      </c>
      <c r="AD6237" s="447">
        <f>AD6238+AD6239</f>
        <v>18700</v>
      </c>
      <c r="AF6237" s="447">
        <f>AF6238+AF6239</f>
        <v>0</v>
      </c>
      <c r="AH6237" s="447">
        <f t="shared" si="1342"/>
        <v>18700</v>
      </c>
      <c r="AI6237" s="67"/>
      <c r="AJ6237" s="447">
        <f>AJ6238+AJ6239</f>
        <v>6060</v>
      </c>
      <c r="AK6237" s="71"/>
      <c r="AL6237" s="447">
        <f>AL6238+AL6239</f>
        <v>23000</v>
      </c>
      <c r="AM6237" s="447"/>
      <c r="AN6237" s="447">
        <f>AN6238+AN6239</f>
        <v>24900</v>
      </c>
      <c r="AO6237" s="447"/>
      <c r="AP6237" s="447">
        <f>AP6238+AP6239</f>
        <v>24900</v>
      </c>
      <c r="AQ6237" s="447"/>
    </row>
    <row r="6238" spans="2:43" ht="18" customHeight="1" x14ac:dyDescent="0.2">
      <c r="B6238" s="4"/>
      <c r="C6238" s="117"/>
      <c r="D6238" s="117"/>
      <c r="E6238" s="117"/>
      <c r="F6238" s="48"/>
      <c r="G6238" s="11"/>
      <c r="H6238" s="117"/>
      <c r="I6238" s="124"/>
      <c r="J6238" s="124"/>
      <c r="K6238" s="144"/>
      <c r="L6238" s="11"/>
      <c r="M6238" s="143"/>
      <c r="N6238" s="42"/>
      <c r="O6238" s="128"/>
      <c r="P6238" s="130"/>
      <c r="Q6238" s="131"/>
      <c r="R6238" s="72">
        <v>1</v>
      </c>
      <c r="S6238" s="181"/>
      <c r="T6238" s="73" t="s">
        <v>430</v>
      </c>
      <c r="V6238" s="74">
        <v>10000</v>
      </c>
      <c r="X6238" s="74">
        <v>2900</v>
      </c>
      <c r="Z6238" s="829">
        <v>5200</v>
      </c>
      <c r="AB6238" s="74">
        <v>10900</v>
      </c>
      <c r="AD6238" s="944">
        <v>11500</v>
      </c>
      <c r="AF6238" s="74">
        <v>0</v>
      </c>
      <c r="AH6238" s="74">
        <f t="shared" si="1342"/>
        <v>11500</v>
      </c>
      <c r="AI6238" s="446"/>
      <c r="AJ6238" s="74">
        <f t="shared" ref="AJ6238:AJ6239" si="1347">CEILING(AB6238*34/100,10)</f>
        <v>3710</v>
      </c>
      <c r="AK6238" s="8"/>
      <c r="AL6238" s="74">
        <v>15250</v>
      </c>
      <c r="AM6238" s="74"/>
      <c r="AN6238" s="74">
        <v>16500</v>
      </c>
      <c r="AO6238" s="74"/>
      <c r="AP6238" s="74">
        <v>16500</v>
      </c>
      <c r="AQ6238" s="74"/>
    </row>
    <row r="6239" spans="2:43" ht="18" customHeight="1" x14ac:dyDescent="0.2">
      <c r="B6239" s="4"/>
      <c r="C6239" s="117"/>
      <c r="D6239" s="117"/>
      <c r="E6239" s="117"/>
      <c r="F6239" s="48"/>
      <c r="G6239" s="11"/>
      <c r="H6239" s="117"/>
      <c r="I6239" s="124"/>
      <c r="J6239" s="124"/>
      <c r="K6239" s="144"/>
      <c r="L6239" s="11"/>
      <c r="M6239" s="143"/>
      <c r="N6239" s="42"/>
      <c r="O6239" s="128"/>
      <c r="P6239" s="130"/>
      <c r="Q6239" s="131"/>
      <c r="R6239" s="72">
        <v>2</v>
      </c>
      <c r="S6239" s="181"/>
      <c r="T6239" s="73" t="s">
        <v>386</v>
      </c>
      <c r="V6239" s="74">
        <v>0</v>
      </c>
      <c r="X6239" s="74">
        <v>1800</v>
      </c>
      <c r="Z6239" s="829">
        <v>2100</v>
      </c>
      <c r="AB6239" s="74">
        <v>6900</v>
      </c>
      <c r="AD6239" s="944">
        <v>7200</v>
      </c>
      <c r="AF6239" s="74">
        <v>0</v>
      </c>
      <c r="AH6239" s="74">
        <f t="shared" si="1342"/>
        <v>7200</v>
      </c>
      <c r="AI6239" s="8"/>
      <c r="AJ6239" s="74">
        <f t="shared" si="1347"/>
        <v>2350</v>
      </c>
      <c r="AK6239" s="8"/>
      <c r="AL6239" s="74">
        <v>7750</v>
      </c>
      <c r="AM6239" s="74"/>
      <c r="AN6239" s="74">
        <v>8400</v>
      </c>
      <c r="AO6239" s="74"/>
      <c r="AP6239" s="74">
        <v>8400</v>
      </c>
      <c r="AQ6239" s="74"/>
    </row>
    <row r="6240" spans="2:43" ht="18.75" customHeight="1" x14ac:dyDescent="0.2">
      <c r="B6240" s="4"/>
      <c r="C6240" s="117"/>
      <c r="D6240" s="117"/>
      <c r="E6240" s="117"/>
      <c r="F6240" s="48"/>
      <c r="G6240" s="11"/>
      <c r="H6240" s="117"/>
      <c r="I6240" s="124"/>
      <c r="J6240" s="124"/>
      <c r="K6240" s="144"/>
      <c r="L6240" s="11"/>
      <c r="M6240" s="143"/>
      <c r="N6240" s="42"/>
      <c r="O6240" s="128"/>
      <c r="P6240" s="129">
        <v>4</v>
      </c>
      <c r="Q6240" s="129"/>
      <c r="R6240" s="64"/>
      <c r="S6240" s="234"/>
      <c r="T6240" s="65" t="s">
        <v>376</v>
      </c>
      <c r="U6240" s="155"/>
      <c r="V6240" s="66">
        <f>V6241</f>
        <v>3000</v>
      </c>
      <c r="X6240" s="66">
        <f>X6241</f>
        <v>2000</v>
      </c>
      <c r="Z6240" s="66">
        <f>Z6241</f>
        <v>2400</v>
      </c>
      <c r="AB6240" s="66">
        <f>AB6241</f>
        <v>2700</v>
      </c>
      <c r="AD6240" s="66">
        <f>AD6241</f>
        <v>5300</v>
      </c>
      <c r="AF6240" s="66">
        <f>AF6241</f>
        <v>0</v>
      </c>
      <c r="AH6240" s="66">
        <f t="shared" si="1342"/>
        <v>5300</v>
      </c>
      <c r="AI6240" s="8"/>
      <c r="AJ6240" s="66">
        <f>AJ6241</f>
        <v>930</v>
      </c>
      <c r="AK6240" s="67"/>
      <c r="AL6240" s="66">
        <f>AL6241</f>
        <v>2800</v>
      </c>
      <c r="AM6240" s="66"/>
      <c r="AN6240" s="66">
        <f>AN6241</f>
        <v>3050</v>
      </c>
      <c r="AO6240" s="66"/>
      <c r="AP6240" s="66">
        <f>AP6241</f>
        <v>3050</v>
      </c>
      <c r="AQ6240" s="66"/>
    </row>
    <row r="6241" spans="2:43" ht="18" customHeight="1" x14ac:dyDescent="0.2">
      <c r="B6241" s="4"/>
      <c r="C6241" s="117"/>
      <c r="D6241" s="117"/>
      <c r="E6241" s="117"/>
      <c r="F6241" s="48"/>
      <c r="G6241" s="11"/>
      <c r="H6241" s="117"/>
      <c r="I6241" s="124"/>
      <c r="J6241" s="124"/>
      <c r="K6241" s="144"/>
      <c r="L6241" s="11"/>
      <c r="M6241" s="143"/>
      <c r="N6241" s="42"/>
      <c r="O6241" s="128"/>
      <c r="P6241" s="130"/>
      <c r="Q6241" s="131">
        <v>6</v>
      </c>
      <c r="R6241" s="72"/>
      <c r="S6241" s="181"/>
      <c r="T6241" s="69" t="s">
        <v>62</v>
      </c>
      <c r="U6241" s="92"/>
      <c r="V6241" s="70">
        <f>SUM(V6242:V6243)</f>
        <v>3000</v>
      </c>
      <c r="X6241" s="447">
        <f>SUM(X6242:X6243)</f>
        <v>2000</v>
      </c>
      <c r="Z6241" s="447">
        <f>SUM(Z6242:Z6243)</f>
        <v>2400</v>
      </c>
      <c r="AB6241" s="447">
        <f>SUM(AB6242:AB6243)</f>
        <v>2700</v>
      </c>
      <c r="AD6241" s="447">
        <f>SUM(AD6242:AD6243)</f>
        <v>5300</v>
      </c>
      <c r="AF6241" s="447">
        <f>SUM(AF6242:AF6243)</f>
        <v>0</v>
      </c>
      <c r="AH6241" s="447">
        <f t="shared" si="1342"/>
        <v>5300</v>
      </c>
      <c r="AI6241" s="67"/>
      <c r="AJ6241" s="447">
        <f>SUM(AJ6242:AJ6243)</f>
        <v>930</v>
      </c>
      <c r="AK6241" s="71"/>
      <c r="AL6241" s="447">
        <f>SUM(AL6242:AL6243)</f>
        <v>2800</v>
      </c>
      <c r="AM6241" s="447"/>
      <c r="AN6241" s="447">
        <f>SUM(AN6242:AN6243)</f>
        <v>3050</v>
      </c>
      <c r="AO6241" s="447"/>
      <c r="AP6241" s="447">
        <f>SUM(AP6242:AP6243)</f>
        <v>3050</v>
      </c>
      <c r="AQ6241" s="447"/>
    </row>
    <row r="6242" spans="2:43" ht="18" customHeight="1" x14ac:dyDescent="0.25">
      <c r="B6242" s="4"/>
      <c r="C6242" s="117"/>
      <c r="D6242" s="117"/>
      <c r="E6242" s="117"/>
      <c r="F6242" s="48"/>
      <c r="G6242" s="11"/>
      <c r="H6242" s="117"/>
      <c r="I6242" s="124"/>
      <c r="J6242" s="124"/>
      <c r="K6242" s="144"/>
      <c r="L6242" s="11"/>
      <c r="M6242" s="143"/>
      <c r="N6242" s="42"/>
      <c r="O6242" s="128"/>
      <c r="P6242" s="130"/>
      <c r="Q6242" s="131"/>
      <c r="R6242" s="72">
        <v>1</v>
      </c>
      <c r="S6242" s="181"/>
      <c r="T6242" s="73" t="s">
        <v>433</v>
      </c>
      <c r="V6242" s="497">
        <v>3000</v>
      </c>
      <c r="X6242" s="697">
        <v>1200</v>
      </c>
      <c r="Z6242" s="829">
        <v>2000</v>
      </c>
      <c r="AB6242" s="74">
        <v>1900</v>
      </c>
      <c r="AD6242" s="944">
        <v>3300</v>
      </c>
      <c r="AF6242" s="697">
        <v>0</v>
      </c>
      <c r="AH6242" s="697">
        <f t="shared" si="1342"/>
        <v>3300</v>
      </c>
      <c r="AI6242" s="446"/>
      <c r="AJ6242" s="74">
        <f t="shared" ref="AJ6242:AJ6243" si="1348">CEILING(AB6242*34/100,10)</f>
        <v>650</v>
      </c>
      <c r="AK6242" s="8"/>
      <c r="AL6242" s="74">
        <v>2250</v>
      </c>
      <c r="AM6242" s="74"/>
      <c r="AN6242" s="74">
        <v>2450</v>
      </c>
      <c r="AO6242" s="74"/>
      <c r="AP6242" s="74">
        <v>2450</v>
      </c>
      <c r="AQ6242" s="74"/>
    </row>
    <row r="6243" spans="2:43" ht="18" customHeight="1" x14ac:dyDescent="0.2">
      <c r="B6243" s="4"/>
      <c r="C6243" s="117"/>
      <c r="D6243" s="117"/>
      <c r="E6243" s="117"/>
      <c r="F6243" s="48"/>
      <c r="G6243" s="11"/>
      <c r="H6243" s="117"/>
      <c r="I6243" s="124"/>
      <c r="J6243" s="124"/>
      <c r="K6243" s="144"/>
      <c r="L6243" s="11"/>
      <c r="M6243" s="143"/>
      <c r="N6243" s="42"/>
      <c r="O6243" s="128"/>
      <c r="P6243" s="130"/>
      <c r="Q6243" s="131"/>
      <c r="R6243" s="72">
        <v>2</v>
      </c>
      <c r="S6243" s="181"/>
      <c r="T6243" s="73" t="s">
        <v>434</v>
      </c>
      <c r="V6243" s="74">
        <v>0</v>
      </c>
      <c r="X6243" s="74">
        <v>800</v>
      </c>
      <c r="Z6243">
        <v>400</v>
      </c>
      <c r="AB6243" s="74">
        <v>800</v>
      </c>
      <c r="AD6243" s="944">
        <v>2000</v>
      </c>
      <c r="AF6243" s="74">
        <v>0</v>
      </c>
      <c r="AH6243" s="74">
        <f t="shared" si="1342"/>
        <v>2000</v>
      </c>
      <c r="AI6243" s="8"/>
      <c r="AJ6243" s="74">
        <f t="shared" si="1348"/>
        <v>280</v>
      </c>
      <c r="AK6243" s="8"/>
      <c r="AL6243" s="74">
        <v>550</v>
      </c>
      <c r="AM6243" s="74"/>
      <c r="AN6243" s="74">
        <v>600</v>
      </c>
      <c r="AO6243" s="74"/>
      <c r="AP6243" s="74">
        <v>600</v>
      </c>
      <c r="AQ6243" s="74"/>
    </row>
    <row r="6244" spans="2:43" ht="18" customHeight="1" x14ac:dyDescent="0.2">
      <c r="B6244" s="4"/>
      <c r="C6244" s="117"/>
      <c r="D6244" s="117"/>
      <c r="E6244" s="117"/>
      <c r="F6244" s="48"/>
      <c r="G6244" s="11"/>
      <c r="H6244" s="117"/>
      <c r="I6244" s="124"/>
      <c r="J6244" s="124"/>
      <c r="K6244" s="144"/>
      <c r="L6244" s="11"/>
      <c r="M6244" s="143"/>
      <c r="N6244" s="42"/>
      <c r="O6244" s="127" t="s">
        <v>18</v>
      </c>
      <c r="P6244" s="123"/>
      <c r="Q6244" s="123"/>
      <c r="R6244" s="49"/>
      <c r="S6244" s="18"/>
      <c r="T6244" s="50" t="s">
        <v>190</v>
      </c>
      <c r="U6244" s="76"/>
      <c r="V6244" s="51">
        <f>V6245+V6260+V6267+V6270+V6273</f>
        <v>93000</v>
      </c>
      <c r="X6244" s="51">
        <f>X6245+X6260+X6267+X6270+X6273</f>
        <v>92500</v>
      </c>
      <c r="Z6244" s="51">
        <f>Z6245+Z6260+Z6267+Z6270+Z6273</f>
        <v>79620</v>
      </c>
      <c r="AB6244" s="51">
        <f>AB6245+AB6260+AB6267+AB6270+AB6273</f>
        <v>78300</v>
      </c>
      <c r="AD6244" s="51" t="e">
        <f>AD6245+AD6260+AD6267+AD6270+AD6273</f>
        <v>#REF!</v>
      </c>
      <c r="AF6244" s="51">
        <f>AF6245+AF6260+AF6267+AF6270+AF6273</f>
        <v>27400</v>
      </c>
      <c r="AH6244" s="51" t="e">
        <f t="shared" si="1342"/>
        <v>#REF!</v>
      </c>
      <c r="AI6244" s="8"/>
      <c r="AJ6244" s="51">
        <f>AJ6245+AJ6260+AJ6267+AJ6270+AJ6273</f>
        <v>20800</v>
      </c>
      <c r="AK6244" s="5"/>
      <c r="AL6244" s="51">
        <f>AL6245+AL6260+AL6267+AL6270+AL6273</f>
        <v>88030</v>
      </c>
      <c r="AM6244" s="51"/>
      <c r="AN6244" s="51">
        <f>AN6245+AN6260+AN6267+AN6270+AN6273</f>
        <v>94530</v>
      </c>
      <c r="AO6244" s="51"/>
      <c r="AP6244" s="51">
        <f>AP6245+AP6260+AP6267+AP6270+AP6273</f>
        <v>94530</v>
      </c>
      <c r="AQ6244" s="51"/>
    </row>
    <row r="6245" spans="2:43" ht="18" customHeight="1" x14ac:dyDescent="0.2">
      <c r="B6245" s="4"/>
      <c r="C6245" s="117"/>
      <c r="D6245" s="117"/>
      <c r="E6245" s="117"/>
      <c r="F6245" s="48"/>
      <c r="G6245" s="11"/>
      <c r="H6245" s="117"/>
      <c r="I6245" s="124"/>
      <c r="J6245" s="124"/>
      <c r="K6245" s="144"/>
      <c r="L6245" s="11"/>
      <c r="M6245" s="143"/>
      <c r="N6245" s="42"/>
      <c r="O6245" s="128"/>
      <c r="P6245" s="129">
        <v>2</v>
      </c>
      <c r="Q6245" s="129"/>
      <c r="R6245" s="64"/>
      <c r="S6245" s="234"/>
      <c r="T6245" s="65" t="s">
        <v>195</v>
      </c>
      <c r="U6245" s="155"/>
      <c r="V6245" s="66">
        <f>V6246+V6250+V6253+V6256+V6258</f>
        <v>59000</v>
      </c>
      <c r="X6245" s="66">
        <f>X6246+X6250+X6253+X6256+X6258</f>
        <v>61000</v>
      </c>
      <c r="Z6245" s="66">
        <f>Z6246+Z6250+Z6253+Z6256+Z6258</f>
        <v>44990</v>
      </c>
      <c r="AB6245" s="66">
        <f>AB6246+AB6250+AB6253+AB6256+AB6258</f>
        <v>45800</v>
      </c>
      <c r="AD6245" s="66" t="e">
        <f>AD6246+AD6250+AD6253+AD6256+AD6258</f>
        <v>#REF!</v>
      </c>
      <c r="AF6245" s="66">
        <f>AF6246+AF6250+AF6253+AF6256+AF6258</f>
        <v>6100</v>
      </c>
      <c r="AH6245" s="66" t="e">
        <f t="shared" si="1342"/>
        <v>#REF!</v>
      </c>
      <c r="AI6245" s="5"/>
      <c r="AJ6245" s="66">
        <f>AJ6246+AJ6250+AJ6253+AJ6256+AJ6258</f>
        <v>11450</v>
      </c>
      <c r="AK6245" s="67"/>
      <c r="AL6245" s="66">
        <f>AL6246+AL6250+AL6253+AL6256+AL6258</f>
        <v>49070</v>
      </c>
      <c r="AM6245" s="66"/>
      <c r="AN6245" s="66">
        <f>AN6246+AN6250+AN6253+AN6256+AN6258</f>
        <v>52570</v>
      </c>
      <c r="AO6245" s="66"/>
      <c r="AP6245" s="66">
        <f>AP6246+AP6250+AP6253+AP6256+AP6258</f>
        <v>52570</v>
      </c>
      <c r="AQ6245" s="66"/>
    </row>
    <row r="6246" spans="2:43" ht="18" customHeight="1" x14ac:dyDescent="0.2">
      <c r="B6246" s="4"/>
      <c r="C6246" s="117"/>
      <c r="D6246" s="117"/>
      <c r="E6246" s="117"/>
      <c r="F6246" s="48"/>
      <c r="G6246" s="11"/>
      <c r="H6246" s="117"/>
      <c r="I6246" s="124"/>
      <c r="J6246" s="124"/>
      <c r="K6246" s="144"/>
      <c r="L6246" s="11"/>
      <c r="M6246" s="143"/>
      <c r="N6246" s="42"/>
      <c r="O6246" s="128"/>
      <c r="P6246" s="130"/>
      <c r="Q6246" s="131">
        <v>1</v>
      </c>
      <c r="R6246" s="68"/>
      <c r="S6246" s="35"/>
      <c r="T6246" s="69" t="s">
        <v>47</v>
      </c>
      <c r="U6246" s="92"/>
      <c r="V6246" s="70">
        <f>V6247</f>
        <v>44000</v>
      </c>
      <c r="X6246" s="447">
        <f>X6247</f>
        <v>45000</v>
      </c>
      <c r="Z6246" s="447">
        <f>Z6247+Z6248+Z6249</f>
        <v>28300</v>
      </c>
      <c r="AB6246" s="447">
        <f>AB6247+AB6248+AB6249</f>
        <v>34200</v>
      </c>
      <c r="AD6246" s="447">
        <f t="shared" ref="AD6246:AO6246" si="1349">AD6247+AD6248+AD6249</f>
        <v>27900</v>
      </c>
      <c r="AE6246" s="447">
        <f t="shared" si="1349"/>
        <v>0</v>
      </c>
      <c r="AF6246" s="447">
        <f t="shared" si="1349"/>
        <v>0</v>
      </c>
      <c r="AG6246" s="447">
        <f t="shared" si="1349"/>
        <v>0</v>
      </c>
      <c r="AH6246" s="447">
        <f t="shared" si="1342"/>
        <v>27900</v>
      </c>
      <c r="AI6246" s="67"/>
      <c r="AJ6246" s="447">
        <f t="shared" ref="AJ6246" si="1350">AJ6247+AJ6248+AJ6249</f>
        <v>8550</v>
      </c>
      <c r="AK6246" s="447">
        <f t="shared" ref="AK6246" si="1351">AK6247+AK6248+AK6249</f>
        <v>0</v>
      </c>
      <c r="AL6246" s="447">
        <f t="shared" si="1349"/>
        <v>45070</v>
      </c>
      <c r="AM6246" s="447"/>
      <c r="AN6246" s="447">
        <f t="shared" si="1349"/>
        <v>47570</v>
      </c>
      <c r="AO6246" s="447">
        <f t="shared" si="1349"/>
        <v>0</v>
      </c>
      <c r="AP6246" s="447">
        <f t="shared" ref="AP6246:AQ6246" si="1352">AP6247+AP6248+AP6249</f>
        <v>47570</v>
      </c>
      <c r="AQ6246" s="447">
        <f t="shared" si="1352"/>
        <v>0</v>
      </c>
    </row>
    <row r="6247" spans="2:43" ht="18" customHeight="1" x14ac:dyDescent="0.25">
      <c r="B6247" s="4"/>
      <c r="C6247" s="117"/>
      <c r="D6247" s="117"/>
      <c r="E6247" s="117"/>
      <c r="F6247" s="48"/>
      <c r="G6247" s="11"/>
      <c r="H6247" s="117"/>
      <c r="I6247" s="124"/>
      <c r="J6247" s="124"/>
      <c r="K6247" s="144"/>
      <c r="L6247" s="11"/>
      <c r="M6247" s="143"/>
      <c r="N6247" s="42"/>
      <c r="O6247" s="128"/>
      <c r="P6247" s="130"/>
      <c r="Q6247" s="130"/>
      <c r="R6247" s="72" t="s">
        <v>3</v>
      </c>
      <c r="S6247" s="181"/>
      <c r="T6247" s="73" t="s">
        <v>17</v>
      </c>
      <c r="V6247" s="74">
        <v>44000</v>
      </c>
      <c r="X6247" s="74">
        <v>45000</v>
      </c>
      <c r="Z6247" s="74">
        <v>26130</v>
      </c>
      <c r="AB6247" s="74">
        <v>14200</v>
      </c>
      <c r="AD6247" s="696">
        <v>13500</v>
      </c>
      <c r="AF6247" s="696">
        <v>0</v>
      </c>
      <c r="AH6247" s="696">
        <f t="shared" si="1342"/>
        <v>13500</v>
      </c>
      <c r="AI6247" s="447">
        <f t="shared" ref="AI6247" si="1353">AI6248+AI6249+AI6250</f>
        <v>0</v>
      </c>
      <c r="AJ6247" s="74">
        <f t="shared" ref="AJ6247" si="1354">CEILING(AB6247*25/100,10)</f>
        <v>3550</v>
      </c>
      <c r="AK6247" s="8"/>
      <c r="AL6247" s="74">
        <v>27000</v>
      </c>
      <c r="AM6247" s="74"/>
      <c r="AN6247" s="74">
        <v>29000</v>
      </c>
      <c r="AO6247" s="696"/>
      <c r="AP6247" s="74">
        <v>29000</v>
      </c>
      <c r="AQ6247" s="696"/>
    </row>
    <row r="6248" spans="2:43" ht="18" customHeight="1" x14ac:dyDescent="0.25">
      <c r="B6248" s="4"/>
      <c r="C6248" s="117"/>
      <c r="D6248" s="117"/>
      <c r="E6248" s="117"/>
      <c r="F6248" s="48"/>
      <c r="G6248" s="11"/>
      <c r="H6248" s="117"/>
      <c r="I6248" s="124"/>
      <c r="J6248" s="124"/>
      <c r="K6248" s="144"/>
      <c r="L6248" s="11"/>
      <c r="M6248" s="143"/>
      <c r="N6248" s="42"/>
      <c r="O6248" s="128"/>
      <c r="P6248" s="130"/>
      <c r="Q6248" s="130"/>
      <c r="R6248" s="72">
        <v>2</v>
      </c>
      <c r="S6248" s="181"/>
      <c r="T6248" s="73" t="s">
        <v>168</v>
      </c>
      <c r="V6248" s="74"/>
      <c r="X6248" s="74"/>
      <c r="Z6248" s="74">
        <v>440</v>
      </c>
      <c r="AB6248" s="74">
        <v>0</v>
      </c>
      <c r="AD6248" s="696">
        <v>0</v>
      </c>
      <c r="AF6248" s="696">
        <v>0</v>
      </c>
      <c r="AH6248" s="696">
        <f t="shared" si="1342"/>
        <v>0</v>
      </c>
      <c r="AI6248" s="8"/>
      <c r="AJ6248" s="74">
        <v>0</v>
      </c>
      <c r="AK6248" s="8"/>
      <c r="AL6248" s="74">
        <v>70</v>
      </c>
      <c r="AM6248" s="74"/>
      <c r="AN6248" s="74">
        <v>70</v>
      </c>
      <c r="AO6248" s="696"/>
      <c r="AP6248" s="74">
        <v>70</v>
      </c>
      <c r="AQ6248" s="696"/>
    </row>
    <row r="6249" spans="2:43" ht="18" customHeight="1" x14ac:dyDescent="0.25">
      <c r="B6249" s="4"/>
      <c r="C6249" s="117"/>
      <c r="D6249" s="117"/>
      <c r="E6249" s="117"/>
      <c r="F6249" s="48"/>
      <c r="G6249" s="11"/>
      <c r="H6249" s="117"/>
      <c r="I6249" s="124"/>
      <c r="J6249" s="124"/>
      <c r="K6249" s="144"/>
      <c r="L6249" s="11"/>
      <c r="M6249" s="143"/>
      <c r="N6249" s="42"/>
      <c r="O6249" s="128"/>
      <c r="P6249" s="130"/>
      <c r="Q6249" s="130"/>
      <c r="R6249" s="72">
        <v>5</v>
      </c>
      <c r="S6249" s="181"/>
      <c r="T6249" s="73" t="s">
        <v>352</v>
      </c>
      <c r="V6249" s="74"/>
      <c r="X6249" s="74"/>
      <c r="Z6249" s="74">
        <v>1730</v>
      </c>
      <c r="AB6249" s="74">
        <v>20000</v>
      </c>
      <c r="AD6249" s="696">
        <v>14400</v>
      </c>
      <c r="AF6249" s="696">
        <v>0</v>
      </c>
      <c r="AH6249" s="696">
        <f t="shared" si="1342"/>
        <v>14400</v>
      </c>
      <c r="AI6249" s="8"/>
      <c r="AJ6249" s="74">
        <f t="shared" ref="AJ6249" si="1355">CEILING(AB6249*25/100,10)</f>
        <v>5000</v>
      </c>
      <c r="AK6249" s="8"/>
      <c r="AL6249" s="74">
        <v>18000</v>
      </c>
      <c r="AM6249" s="74"/>
      <c r="AN6249" s="74">
        <v>18500</v>
      </c>
      <c r="AO6249" s="696"/>
      <c r="AP6249" s="74">
        <v>18500</v>
      </c>
      <c r="AQ6249" s="696"/>
    </row>
    <row r="6250" spans="2:43" ht="18" customHeight="1" x14ac:dyDescent="0.2">
      <c r="B6250" s="4"/>
      <c r="C6250" s="117"/>
      <c r="D6250" s="117"/>
      <c r="E6250" s="117"/>
      <c r="F6250" s="48"/>
      <c r="G6250" s="11"/>
      <c r="H6250" s="117"/>
      <c r="I6250" s="124"/>
      <c r="J6250" s="124"/>
      <c r="K6250" s="144"/>
      <c r="L6250" s="11"/>
      <c r="M6250" s="143"/>
      <c r="N6250" s="42"/>
      <c r="O6250" s="128"/>
      <c r="P6250" s="130"/>
      <c r="Q6250" s="131">
        <v>2</v>
      </c>
      <c r="R6250" s="68"/>
      <c r="S6250" s="35"/>
      <c r="T6250" s="69" t="s">
        <v>227</v>
      </c>
      <c r="U6250" s="92"/>
      <c r="V6250" s="70">
        <f>V6251+V6252</f>
        <v>7000</v>
      </c>
      <c r="X6250" s="447">
        <f>X6251+X6252</f>
        <v>7500</v>
      </c>
      <c r="Z6250" s="447">
        <f>Z6251+Z6252</f>
        <v>13190</v>
      </c>
      <c r="AB6250" s="447">
        <f>AB6251+AB6252</f>
        <v>4600</v>
      </c>
      <c r="AD6250" s="447">
        <f>AD6251+AD6252</f>
        <v>4400</v>
      </c>
      <c r="AF6250" s="447">
        <f>AF6251+AF6252</f>
        <v>6100</v>
      </c>
      <c r="AH6250" s="447">
        <f t="shared" si="1342"/>
        <v>10500</v>
      </c>
      <c r="AI6250" s="8"/>
      <c r="AJ6250" s="447">
        <f>AJ6251+AJ6252</f>
        <v>1150</v>
      </c>
      <c r="AK6250" s="71"/>
      <c r="AL6250" s="447">
        <f>AL6251+AL6252</f>
        <v>2000</v>
      </c>
      <c r="AM6250" s="447"/>
      <c r="AN6250" s="447">
        <f>AN6251+AN6252</f>
        <v>2500</v>
      </c>
      <c r="AO6250" s="447"/>
      <c r="AP6250" s="447">
        <f>AP6251+AP6252</f>
        <v>2500</v>
      </c>
      <c r="AQ6250" s="447"/>
    </row>
    <row r="6251" spans="2:43" ht="18" hidden="1" customHeight="1" x14ac:dyDescent="0.2">
      <c r="B6251" s="4"/>
      <c r="C6251" s="117"/>
      <c r="D6251" s="117"/>
      <c r="E6251" s="117"/>
      <c r="F6251" s="48"/>
      <c r="G6251" s="11"/>
      <c r="H6251" s="117"/>
      <c r="I6251" s="124"/>
      <c r="J6251" s="124"/>
      <c r="K6251" s="144"/>
      <c r="L6251" s="11"/>
      <c r="M6251" s="143"/>
      <c r="N6251" s="42"/>
      <c r="O6251" s="128"/>
      <c r="P6251" s="130"/>
      <c r="Q6251" s="130"/>
      <c r="R6251" s="72" t="s">
        <v>3</v>
      </c>
      <c r="S6251" s="181"/>
      <c r="T6251" s="73" t="s">
        <v>78</v>
      </c>
      <c r="V6251" s="74">
        <v>0</v>
      </c>
      <c r="X6251" s="74">
        <v>0</v>
      </c>
      <c r="Z6251" s="74">
        <v>0</v>
      </c>
      <c r="AB6251" s="74">
        <v>0</v>
      </c>
      <c r="AD6251" s="74">
        <v>0</v>
      </c>
      <c r="AF6251" s="74">
        <v>0</v>
      </c>
      <c r="AH6251" s="74">
        <f t="shared" si="1342"/>
        <v>0</v>
      </c>
      <c r="AI6251" s="446"/>
      <c r="AJ6251" s="74">
        <v>0</v>
      </c>
      <c r="AK6251" s="8"/>
      <c r="AL6251" s="74">
        <v>0</v>
      </c>
      <c r="AM6251" s="74"/>
      <c r="AN6251" s="74">
        <v>0</v>
      </c>
      <c r="AO6251" s="74"/>
      <c r="AP6251" s="74">
        <v>0</v>
      </c>
      <c r="AQ6251" s="74"/>
    </row>
    <row r="6252" spans="2:43" ht="18" customHeight="1" x14ac:dyDescent="0.25">
      <c r="B6252" s="4"/>
      <c r="C6252" s="117"/>
      <c r="D6252" s="117"/>
      <c r="E6252" s="117"/>
      <c r="F6252" s="48"/>
      <c r="G6252" s="11"/>
      <c r="H6252" s="117"/>
      <c r="I6252" s="124"/>
      <c r="J6252" s="124"/>
      <c r="K6252" s="144"/>
      <c r="L6252" s="11"/>
      <c r="M6252" s="143"/>
      <c r="N6252" s="42"/>
      <c r="O6252" s="128"/>
      <c r="P6252" s="130"/>
      <c r="Q6252" s="130"/>
      <c r="R6252" s="72" t="s">
        <v>0</v>
      </c>
      <c r="S6252" s="181"/>
      <c r="T6252" s="73" t="s">
        <v>228</v>
      </c>
      <c r="V6252" s="74">
        <v>7000</v>
      </c>
      <c r="X6252" s="74">
        <v>7500</v>
      </c>
      <c r="Z6252" s="74">
        <v>13190</v>
      </c>
      <c r="AB6252" s="74">
        <v>4600</v>
      </c>
      <c r="AD6252" s="696">
        <v>4400</v>
      </c>
      <c r="AF6252" s="696">
        <v>6100</v>
      </c>
      <c r="AH6252" s="696">
        <f t="shared" si="1342"/>
        <v>10500</v>
      </c>
      <c r="AI6252" s="8"/>
      <c r="AJ6252" s="74">
        <f t="shared" ref="AJ6252" si="1356">CEILING(AB6252*25/100,10)</f>
        <v>1150</v>
      </c>
      <c r="AK6252" s="8"/>
      <c r="AL6252" s="74">
        <v>2000</v>
      </c>
      <c r="AM6252" s="74"/>
      <c r="AN6252" s="74">
        <v>2500</v>
      </c>
      <c r="AO6252" s="696"/>
      <c r="AP6252" s="74">
        <v>2500</v>
      </c>
      <c r="AQ6252" s="696"/>
    </row>
    <row r="6253" spans="2:43" ht="18" hidden="1" customHeight="1" x14ac:dyDescent="0.2">
      <c r="B6253" s="4"/>
      <c r="C6253" s="117"/>
      <c r="D6253" s="117"/>
      <c r="E6253" s="117"/>
      <c r="F6253" s="48"/>
      <c r="G6253" s="11"/>
      <c r="H6253" s="117"/>
      <c r="I6253" s="124"/>
      <c r="J6253" s="124"/>
      <c r="K6253" s="144"/>
      <c r="L6253" s="11"/>
      <c r="M6253" s="143"/>
      <c r="N6253" s="42"/>
      <c r="O6253" s="128"/>
      <c r="P6253" s="130"/>
      <c r="Q6253" s="131">
        <v>3</v>
      </c>
      <c r="R6253" s="68"/>
      <c r="S6253" s="35"/>
      <c r="T6253" s="69" t="s">
        <v>79</v>
      </c>
      <c r="U6253" s="92"/>
      <c r="V6253" s="70">
        <f>V6254+V6255</f>
        <v>0</v>
      </c>
      <c r="X6253" s="447">
        <f>X6254+X6255</f>
        <v>0</v>
      </c>
      <c r="Z6253" s="447">
        <f>Z6254+Z6255</f>
        <v>0</v>
      </c>
      <c r="AB6253" s="447">
        <f>AB6254+AB6255</f>
        <v>0</v>
      </c>
      <c r="AD6253" s="447" t="e">
        <f>#REF!+AD6255</f>
        <v>#REF!</v>
      </c>
      <c r="AF6253" s="447">
        <f>AF6254+AF6255</f>
        <v>0</v>
      </c>
      <c r="AH6253" s="447" t="e">
        <f t="shared" si="1342"/>
        <v>#REF!</v>
      </c>
      <c r="AI6253" s="8"/>
      <c r="AJ6253" s="447">
        <f>AJ6254+AJ6255</f>
        <v>0</v>
      </c>
      <c r="AK6253" s="71"/>
      <c r="AL6253" s="447">
        <f>AL6254+AL6255</f>
        <v>0</v>
      </c>
      <c r="AM6253" s="447"/>
      <c r="AN6253" s="447">
        <f>AN6254+AN6255</f>
        <v>0</v>
      </c>
      <c r="AO6253" s="447"/>
      <c r="AP6253" s="447">
        <f>AP6254+AP6255</f>
        <v>0</v>
      </c>
      <c r="AQ6253" s="447"/>
    </row>
    <row r="6254" spans="2:43" ht="18" hidden="1" customHeight="1" x14ac:dyDescent="0.2">
      <c r="B6254" s="4"/>
      <c r="C6254" s="117"/>
      <c r="D6254" s="117"/>
      <c r="E6254" s="117"/>
      <c r="F6254" s="48"/>
      <c r="G6254" s="11"/>
      <c r="H6254" s="117"/>
      <c r="I6254" s="124"/>
      <c r="J6254" s="124"/>
      <c r="K6254" s="144"/>
      <c r="L6254" s="11"/>
      <c r="M6254" s="143"/>
      <c r="N6254" s="42"/>
      <c r="O6254" s="128"/>
      <c r="P6254" s="130"/>
      <c r="Q6254" s="131"/>
      <c r="R6254" s="72" t="s">
        <v>3</v>
      </c>
      <c r="S6254" s="181"/>
      <c r="T6254" s="73" t="s">
        <v>80</v>
      </c>
      <c r="V6254" s="83">
        <v>0</v>
      </c>
      <c r="X6254" s="448">
        <v>0</v>
      </c>
      <c r="Z6254" s="448">
        <v>0</v>
      </c>
      <c r="AB6254" s="448">
        <v>0</v>
      </c>
      <c r="AD6254" s="448">
        <v>0</v>
      </c>
      <c r="AF6254" s="448">
        <v>0</v>
      </c>
      <c r="AH6254" s="448">
        <f t="shared" si="1342"/>
        <v>0</v>
      </c>
      <c r="AI6254" s="446"/>
      <c r="AJ6254" s="448">
        <v>0</v>
      </c>
      <c r="AK6254" s="87"/>
      <c r="AL6254" s="448">
        <v>0</v>
      </c>
      <c r="AM6254" s="448"/>
      <c r="AN6254" s="448">
        <v>0</v>
      </c>
      <c r="AO6254" s="448"/>
      <c r="AP6254" s="448">
        <v>0</v>
      </c>
      <c r="AQ6254" s="448"/>
    </row>
    <row r="6255" spans="2:43" ht="18" hidden="1" customHeight="1" x14ac:dyDescent="0.2">
      <c r="B6255" s="4"/>
      <c r="C6255" s="117"/>
      <c r="D6255" s="117"/>
      <c r="E6255" s="117"/>
      <c r="F6255" s="48"/>
      <c r="G6255" s="11"/>
      <c r="H6255" s="117"/>
      <c r="I6255" s="124"/>
      <c r="J6255" s="124"/>
      <c r="K6255" s="144"/>
      <c r="L6255" s="11"/>
      <c r="M6255" s="143"/>
      <c r="N6255" s="42"/>
      <c r="O6255" s="128"/>
      <c r="P6255" s="130"/>
      <c r="Q6255" s="130"/>
      <c r="R6255" s="72" t="s">
        <v>18</v>
      </c>
      <c r="S6255" s="181"/>
      <c r="T6255" s="73" t="s">
        <v>82</v>
      </c>
      <c r="V6255" s="74">
        <v>0</v>
      </c>
      <c r="X6255" s="74">
        <v>0</v>
      </c>
      <c r="Z6255" s="74">
        <v>0</v>
      </c>
      <c r="AB6255" s="74">
        <v>0</v>
      </c>
      <c r="AD6255" s="74">
        <v>0</v>
      </c>
      <c r="AF6255" s="74">
        <v>0</v>
      </c>
      <c r="AH6255" s="74">
        <f t="shared" si="1342"/>
        <v>0</v>
      </c>
      <c r="AI6255" s="495"/>
      <c r="AJ6255" s="74">
        <v>0</v>
      </c>
      <c r="AK6255" s="8"/>
      <c r="AL6255" s="74">
        <v>0</v>
      </c>
      <c r="AM6255" s="74"/>
      <c r="AN6255" s="74">
        <v>0</v>
      </c>
      <c r="AO6255" s="74"/>
      <c r="AP6255" s="74">
        <v>0</v>
      </c>
      <c r="AQ6255" s="74"/>
    </row>
    <row r="6256" spans="2:43" ht="18" hidden="1" customHeight="1" x14ac:dyDescent="0.2">
      <c r="B6256" s="4"/>
      <c r="C6256" s="117"/>
      <c r="D6256" s="117"/>
      <c r="E6256" s="117"/>
      <c r="F6256" s="48"/>
      <c r="G6256" s="11"/>
      <c r="H6256" s="117"/>
      <c r="I6256" s="124"/>
      <c r="J6256" s="124"/>
      <c r="K6256" s="144"/>
      <c r="L6256" s="11"/>
      <c r="M6256" s="143"/>
      <c r="N6256" s="42"/>
      <c r="O6256" s="128"/>
      <c r="P6256" s="130"/>
      <c r="Q6256" s="131">
        <v>5</v>
      </c>
      <c r="R6256" s="68"/>
      <c r="S6256" s="35"/>
      <c r="T6256" s="69" t="s">
        <v>48</v>
      </c>
      <c r="U6256" s="92"/>
      <c r="V6256" s="70">
        <f>V6257</f>
        <v>0</v>
      </c>
      <c r="X6256" s="447">
        <f>X6257</f>
        <v>0</v>
      </c>
      <c r="Z6256" s="447">
        <f>Z6257</f>
        <v>0</v>
      </c>
      <c r="AB6256" s="447">
        <f>AB6257</f>
        <v>0</v>
      </c>
      <c r="AD6256" s="447">
        <f>AD6257</f>
        <v>0</v>
      </c>
      <c r="AF6256" s="447">
        <f>AF6257</f>
        <v>0</v>
      </c>
      <c r="AH6256" s="447">
        <f t="shared" si="1342"/>
        <v>0</v>
      </c>
      <c r="AI6256" s="8"/>
      <c r="AJ6256" s="447">
        <f>AJ6257</f>
        <v>0</v>
      </c>
      <c r="AK6256" s="71"/>
      <c r="AL6256" s="447">
        <f>AL6257</f>
        <v>0</v>
      </c>
      <c r="AM6256" s="447"/>
      <c r="AN6256" s="447">
        <f>AN6257</f>
        <v>0</v>
      </c>
      <c r="AO6256" s="447"/>
      <c r="AP6256" s="447">
        <f>AP6257</f>
        <v>0</v>
      </c>
      <c r="AQ6256" s="447"/>
    </row>
    <row r="6257" spans="2:43" ht="18" hidden="1" customHeight="1" x14ac:dyDescent="0.2">
      <c r="B6257" s="4"/>
      <c r="C6257" s="117"/>
      <c r="D6257" s="117"/>
      <c r="E6257" s="117"/>
      <c r="F6257" s="48"/>
      <c r="G6257" s="11"/>
      <c r="H6257" s="117"/>
      <c r="I6257" s="124"/>
      <c r="J6257" s="124"/>
      <c r="K6257" s="144"/>
      <c r="L6257" s="11"/>
      <c r="M6257" s="143"/>
      <c r="N6257" s="42"/>
      <c r="O6257" s="128"/>
      <c r="P6257" s="130"/>
      <c r="Q6257" s="130"/>
      <c r="R6257" s="72" t="s">
        <v>3</v>
      </c>
      <c r="S6257" s="181"/>
      <c r="T6257" s="73" t="s">
        <v>551</v>
      </c>
      <c r="V6257" s="74">
        <v>0</v>
      </c>
      <c r="X6257" s="74">
        <v>0</v>
      </c>
      <c r="Z6257" s="74">
        <v>0</v>
      </c>
      <c r="AB6257" s="74">
        <v>0</v>
      </c>
      <c r="AD6257" s="74">
        <v>0</v>
      </c>
      <c r="AF6257" s="74">
        <v>0</v>
      </c>
      <c r="AH6257" s="74">
        <f t="shared" si="1342"/>
        <v>0</v>
      </c>
      <c r="AI6257" s="446"/>
      <c r="AJ6257" s="74">
        <v>0</v>
      </c>
      <c r="AK6257" s="8"/>
      <c r="AL6257" s="74">
        <v>0</v>
      </c>
      <c r="AM6257" s="74"/>
      <c r="AN6257" s="74">
        <v>0</v>
      </c>
      <c r="AO6257" s="74"/>
      <c r="AP6257" s="74">
        <v>0</v>
      </c>
      <c r="AQ6257" s="74"/>
    </row>
    <row r="6258" spans="2:43" ht="18" customHeight="1" x14ac:dyDescent="0.2">
      <c r="B6258" s="4"/>
      <c r="C6258" s="117"/>
      <c r="D6258" s="117"/>
      <c r="E6258" s="117"/>
      <c r="F6258" s="48"/>
      <c r="G6258" s="11"/>
      <c r="H6258" s="117"/>
      <c r="I6258" s="124"/>
      <c r="J6258" s="124"/>
      <c r="K6258" s="144"/>
      <c r="L6258" s="11"/>
      <c r="M6258" s="143"/>
      <c r="N6258" s="42"/>
      <c r="O6258" s="128"/>
      <c r="P6258" s="130"/>
      <c r="Q6258" s="131">
        <v>6</v>
      </c>
      <c r="R6258" s="84"/>
      <c r="S6258" s="250"/>
      <c r="T6258" s="69" t="s">
        <v>19</v>
      </c>
      <c r="U6258" s="92"/>
      <c r="V6258" s="70">
        <f>V6259</f>
        <v>8000</v>
      </c>
      <c r="X6258" s="447">
        <f>X6259</f>
        <v>8500</v>
      </c>
      <c r="Z6258" s="447">
        <f>Z6259</f>
        <v>3500</v>
      </c>
      <c r="AB6258" s="447">
        <f>AB6259</f>
        <v>7000</v>
      </c>
      <c r="AD6258" s="447">
        <f>AD6259</f>
        <v>0</v>
      </c>
      <c r="AF6258" s="447">
        <f>AF6259</f>
        <v>0</v>
      </c>
      <c r="AH6258" s="447">
        <f t="shared" si="1342"/>
        <v>0</v>
      </c>
      <c r="AI6258" s="8"/>
      <c r="AJ6258" s="447">
        <f>AJ6259</f>
        <v>1750</v>
      </c>
      <c r="AK6258" s="71"/>
      <c r="AL6258" s="447">
        <f>AL6259</f>
        <v>2000</v>
      </c>
      <c r="AM6258" s="447"/>
      <c r="AN6258" s="447">
        <f>AN6259</f>
        <v>2500</v>
      </c>
      <c r="AO6258" s="447"/>
      <c r="AP6258" s="447">
        <f>AP6259</f>
        <v>2500</v>
      </c>
      <c r="AQ6258" s="447"/>
    </row>
    <row r="6259" spans="2:43" ht="18" customHeight="1" x14ac:dyDescent="0.25">
      <c r="B6259" s="4"/>
      <c r="C6259" s="117"/>
      <c r="D6259" s="117"/>
      <c r="E6259" s="117"/>
      <c r="F6259" s="48"/>
      <c r="G6259" s="11"/>
      <c r="H6259" s="117"/>
      <c r="I6259" s="124"/>
      <c r="J6259" s="124"/>
      <c r="K6259" s="144"/>
      <c r="L6259" s="11"/>
      <c r="M6259" s="143"/>
      <c r="N6259" s="42"/>
      <c r="O6259" s="128"/>
      <c r="P6259" s="130"/>
      <c r="Q6259" s="130"/>
      <c r="R6259" s="72" t="s">
        <v>3</v>
      </c>
      <c r="S6259" s="181"/>
      <c r="T6259" s="73" t="s">
        <v>243</v>
      </c>
      <c r="V6259" s="497">
        <v>8000</v>
      </c>
      <c r="X6259" s="697">
        <v>8500</v>
      </c>
      <c r="Z6259" s="697">
        <v>3500</v>
      </c>
      <c r="AB6259" s="74">
        <v>7000</v>
      </c>
      <c r="AD6259" s="696">
        <v>0</v>
      </c>
      <c r="AF6259" s="696">
        <v>0</v>
      </c>
      <c r="AH6259" s="696">
        <f t="shared" si="1342"/>
        <v>0</v>
      </c>
      <c r="AI6259" s="446"/>
      <c r="AJ6259" s="74">
        <f t="shared" ref="AJ6259" si="1357">CEILING(AB6259*25/100,10)</f>
        <v>1750</v>
      </c>
      <c r="AK6259" s="8"/>
      <c r="AL6259" s="74">
        <v>2000</v>
      </c>
      <c r="AM6259" s="74"/>
      <c r="AN6259" s="74">
        <v>2500</v>
      </c>
      <c r="AO6259" s="696"/>
      <c r="AP6259" s="74">
        <v>2500</v>
      </c>
      <c r="AQ6259" s="696"/>
    </row>
    <row r="6260" spans="2:43" ht="18" customHeight="1" x14ac:dyDescent="0.2">
      <c r="B6260" s="4"/>
      <c r="C6260" s="117"/>
      <c r="D6260" s="117"/>
      <c r="E6260" s="117"/>
      <c r="F6260" s="48"/>
      <c r="G6260" s="11"/>
      <c r="H6260" s="117"/>
      <c r="I6260" s="124"/>
      <c r="J6260" s="124"/>
      <c r="K6260" s="144"/>
      <c r="L6260" s="11"/>
      <c r="M6260" s="143"/>
      <c r="N6260" s="42"/>
      <c r="O6260" s="128"/>
      <c r="P6260" s="129">
        <v>3</v>
      </c>
      <c r="Q6260" s="129"/>
      <c r="R6260" s="64"/>
      <c r="S6260" s="234"/>
      <c r="T6260" s="65" t="s">
        <v>215</v>
      </c>
      <c r="U6260" s="155"/>
      <c r="V6260" s="66">
        <f>V6261+V6263+V6265</f>
        <v>21000</v>
      </c>
      <c r="X6260" s="66">
        <f>X6261+X6263+X6265</f>
        <v>19500</v>
      </c>
      <c r="Z6260" s="66">
        <f>Z6261+Z6263+Z6265</f>
        <v>19530</v>
      </c>
      <c r="AB6260" s="66">
        <f>AB6261+AB6263+AB6265</f>
        <v>16900</v>
      </c>
      <c r="AD6260" s="66">
        <f>AD6261+AD6263+AD6265</f>
        <v>17700</v>
      </c>
      <c r="AF6260" s="66">
        <f>AF6261+AF6263+AF6265</f>
        <v>21300</v>
      </c>
      <c r="AH6260" s="66">
        <f t="shared" si="1342"/>
        <v>39000</v>
      </c>
      <c r="AI6260" s="8"/>
      <c r="AJ6260" s="66">
        <f>AJ6261+AJ6263+AJ6265</f>
        <v>4230</v>
      </c>
      <c r="AK6260" s="67"/>
      <c r="AL6260" s="66">
        <f>AL6261+AL6263+AL6265</f>
        <v>21460</v>
      </c>
      <c r="AM6260" s="66"/>
      <c r="AN6260" s="66">
        <f>AN6261+AN6263+AN6265</f>
        <v>22960</v>
      </c>
      <c r="AO6260" s="66"/>
      <c r="AP6260" s="66">
        <f>AP6261+AP6263+AP6265</f>
        <v>22960</v>
      </c>
      <c r="AQ6260" s="66"/>
    </row>
    <row r="6261" spans="2:43" ht="18" customHeight="1" x14ac:dyDescent="0.2">
      <c r="B6261" s="4"/>
      <c r="C6261" s="117"/>
      <c r="D6261" s="117"/>
      <c r="E6261" s="117"/>
      <c r="F6261" s="48"/>
      <c r="G6261" s="11"/>
      <c r="H6261" s="117"/>
      <c r="I6261" s="124"/>
      <c r="J6261" s="124"/>
      <c r="K6261" s="144"/>
      <c r="L6261" s="11"/>
      <c r="M6261" s="143"/>
      <c r="N6261" s="42"/>
      <c r="O6261" s="128"/>
      <c r="P6261" s="130"/>
      <c r="Q6261" s="131">
        <v>1</v>
      </c>
      <c r="R6261" s="68"/>
      <c r="S6261" s="35"/>
      <c r="T6261" s="69" t="s">
        <v>20</v>
      </c>
      <c r="U6261" s="92"/>
      <c r="V6261" s="70">
        <f>V6262</f>
        <v>8000</v>
      </c>
      <c r="X6261" s="447">
        <f>X6262</f>
        <v>6500</v>
      </c>
      <c r="Z6261" s="447">
        <f>Z6262</f>
        <v>8520</v>
      </c>
      <c r="AB6261" s="447">
        <f>AB6262</f>
        <v>9700</v>
      </c>
      <c r="AD6261" s="447">
        <f>AD6262</f>
        <v>10200</v>
      </c>
      <c r="AF6261" s="447">
        <f>AF6262</f>
        <v>4800</v>
      </c>
      <c r="AH6261" s="447">
        <f t="shared" si="1342"/>
        <v>15000</v>
      </c>
      <c r="AI6261" s="67"/>
      <c r="AJ6261" s="447">
        <f>AJ6262</f>
        <v>2430</v>
      </c>
      <c r="AK6261" s="71"/>
      <c r="AL6261" s="447">
        <f>AL6262</f>
        <v>7580</v>
      </c>
      <c r="AM6261" s="447"/>
      <c r="AN6261" s="447">
        <f>AN6262</f>
        <v>8090</v>
      </c>
      <c r="AO6261" s="447"/>
      <c r="AP6261" s="447">
        <f>AP6262</f>
        <v>8090</v>
      </c>
      <c r="AQ6261" s="447"/>
    </row>
    <row r="6262" spans="2:43" ht="18" customHeight="1" x14ac:dyDescent="0.25">
      <c r="B6262" s="4"/>
      <c r="C6262" s="117"/>
      <c r="D6262" s="117"/>
      <c r="E6262" s="117"/>
      <c r="F6262" s="48"/>
      <c r="G6262" s="11"/>
      <c r="H6262" s="117"/>
      <c r="I6262" s="124"/>
      <c r="J6262" s="124"/>
      <c r="K6262" s="144"/>
      <c r="L6262" s="11"/>
      <c r="M6262" s="143"/>
      <c r="N6262" s="42"/>
      <c r="O6262" s="128"/>
      <c r="P6262" s="130"/>
      <c r="Q6262" s="131"/>
      <c r="R6262" s="72" t="s">
        <v>3</v>
      </c>
      <c r="S6262" s="181"/>
      <c r="T6262" s="73" t="s">
        <v>20</v>
      </c>
      <c r="V6262" s="497">
        <v>8000</v>
      </c>
      <c r="X6262" s="697">
        <v>6500</v>
      </c>
      <c r="Z6262" s="697">
        <v>8520</v>
      </c>
      <c r="AB6262" s="74">
        <v>9700</v>
      </c>
      <c r="AD6262" s="696">
        <v>10200</v>
      </c>
      <c r="AF6262" s="696">
        <v>4800</v>
      </c>
      <c r="AH6262" s="696">
        <f t="shared" si="1342"/>
        <v>15000</v>
      </c>
      <c r="AI6262" s="446"/>
      <c r="AJ6262" s="74">
        <f t="shared" ref="AJ6262" si="1358">CEILING(AB6262*25/100,10)</f>
        <v>2430</v>
      </c>
      <c r="AK6262" s="8"/>
      <c r="AL6262" s="74">
        <v>7580</v>
      </c>
      <c r="AM6262" s="74"/>
      <c r="AN6262" s="74">
        <v>8090</v>
      </c>
      <c r="AO6262" s="696"/>
      <c r="AP6262" s="74">
        <v>8090</v>
      </c>
      <c r="AQ6262" s="696"/>
    </row>
    <row r="6263" spans="2:43" ht="18" customHeight="1" x14ac:dyDescent="0.2">
      <c r="B6263" s="4"/>
      <c r="C6263" s="117"/>
      <c r="D6263" s="117"/>
      <c r="E6263" s="117"/>
      <c r="F6263" s="48"/>
      <c r="G6263" s="11"/>
      <c r="H6263" s="117"/>
      <c r="I6263" s="124"/>
      <c r="J6263" s="124"/>
      <c r="K6263" s="144"/>
      <c r="L6263" s="11"/>
      <c r="M6263" s="143"/>
      <c r="N6263" s="42"/>
      <c r="O6263" s="128"/>
      <c r="P6263" s="130"/>
      <c r="Q6263" s="131">
        <v>2</v>
      </c>
      <c r="R6263" s="68"/>
      <c r="S6263" s="35"/>
      <c r="T6263" s="69" t="s">
        <v>21</v>
      </c>
      <c r="U6263" s="92"/>
      <c r="V6263" s="70">
        <f>V6264</f>
        <v>3000</v>
      </c>
      <c r="X6263" s="447">
        <f>X6264</f>
        <v>3000</v>
      </c>
      <c r="Z6263" s="447">
        <f>Z6264</f>
        <v>4860</v>
      </c>
      <c r="AB6263" s="447">
        <f>AB6264</f>
        <v>6800</v>
      </c>
      <c r="AD6263" s="447">
        <f>AD6264</f>
        <v>7100</v>
      </c>
      <c r="AF6263" s="447">
        <f>AF6264</f>
        <v>4900</v>
      </c>
      <c r="AH6263" s="447">
        <f t="shared" si="1342"/>
        <v>12000</v>
      </c>
      <c r="AI6263" s="8"/>
      <c r="AJ6263" s="447">
        <f>AJ6264</f>
        <v>1700</v>
      </c>
      <c r="AK6263" s="71"/>
      <c r="AL6263" s="447">
        <f>AL6264</f>
        <v>8070</v>
      </c>
      <c r="AM6263" s="447"/>
      <c r="AN6263" s="447">
        <f>AN6264</f>
        <v>8590</v>
      </c>
      <c r="AO6263" s="447"/>
      <c r="AP6263" s="447">
        <f>AP6264</f>
        <v>8590</v>
      </c>
      <c r="AQ6263" s="447"/>
    </row>
    <row r="6264" spans="2:43" ht="18" customHeight="1" x14ac:dyDescent="0.25">
      <c r="B6264" s="4"/>
      <c r="C6264" s="117"/>
      <c r="D6264" s="117"/>
      <c r="E6264" s="117"/>
      <c r="F6264" s="48"/>
      <c r="G6264" s="11"/>
      <c r="H6264" s="117"/>
      <c r="I6264" s="124"/>
      <c r="J6264" s="124"/>
      <c r="K6264" s="144"/>
      <c r="L6264" s="11"/>
      <c r="M6264" s="143"/>
      <c r="N6264" s="42"/>
      <c r="O6264" s="128"/>
      <c r="P6264" s="130"/>
      <c r="Q6264" s="130"/>
      <c r="R6264" s="72" t="s">
        <v>3</v>
      </c>
      <c r="S6264" s="181"/>
      <c r="T6264" s="73" t="s">
        <v>21</v>
      </c>
      <c r="V6264" s="497">
        <v>3000</v>
      </c>
      <c r="X6264" s="697">
        <v>3000</v>
      </c>
      <c r="Z6264" s="697">
        <v>4860</v>
      </c>
      <c r="AB6264" s="74">
        <v>6800</v>
      </c>
      <c r="AD6264" s="696">
        <v>7100</v>
      </c>
      <c r="AF6264" s="696">
        <v>4900</v>
      </c>
      <c r="AH6264" s="696">
        <f t="shared" si="1342"/>
        <v>12000</v>
      </c>
      <c r="AI6264" s="446"/>
      <c r="AJ6264" s="74">
        <f t="shared" ref="AJ6264" si="1359">CEILING(AB6264*25/100,10)</f>
        <v>1700</v>
      </c>
      <c r="AK6264" s="8"/>
      <c r="AL6264" s="74">
        <v>8070</v>
      </c>
      <c r="AM6264" s="74"/>
      <c r="AN6264" s="74">
        <v>8590</v>
      </c>
      <c r="AO6264" s="696"/>
      <c r="AP6264" s="74">
        <v>8590</v>
      </c>
      <c r="AQ6264" s="696"/>
    </row>
    <row r="6265" spans="2:43" ht="18" customHeight="1" x14ac:dyDescent="0.2">
      <c r="B6265" s="4"/>
      <c r="C6265" s="117"/>
      <c r="D6265" s="117"/>
      <c r="E6265" s="117"/>
      <c r="F6265" s="48"/>
      <c r="G6265" s="11"/>
      <c r="H6265" s="117"/>
      <c r="I6265" s="124"/>
      <c r="J6265" s="124"/>
      <c r="K6265" s="144"/>
      <c r="L6265" s="11"/>
      <c r="M6265" s="143"/>
      <c r="N6265" s="42"/>
      <c r="O6265" s="128"/>
      <c r="P6265" s="130"/>
      <c r="Q6265" s="131">
        <v>3</v>
      </c>
      <c r="R6265" s="68"/>
      <c r="S6265" s="35"/>
      <c r="T6265" s="69" t="s">
        <v>22</v>
      </c>
      <c r="U6265" s="92"/>
      <c r="V6265" s="70">
        <f>V6266</f>
        <v>10000</v>
      </c>
      <c r="X6265" s="447">
        <f>X6266</f>
        <v>10000</v>
      </c>
      <c r="Z6265" s="447">
        <f>Z6266</f>
        <v>6150</v>
      </c>
      <c r="AB6265" s="447">
        <f>AB6266</f>
        <v>400</v>
      </c>
      <c r="AD6265" s="447">
        <f>AD6266</f>
        <v>400</v>
      </c>
      <c r="AF6265" s="447">
        <f>AF6266</f>
        <v>11600</v>
      </c>
      <c r="AH6265" s="447">
        <f t="shared" si="1342"/>
        <v>12000</v>
      </c>
      <c r="AI6265" s="8"/>
      <c r="AJ6265" s="447">
        <f>AJ6266</f>
        <v>100</v>
      </c>
      <c r="AK6265" s="71"/>
      <c r="AL6265" s="447">
        <f>AL6266</f>
        <v>5810</v>
      </c>
      <c r="AM6265" s="447"/>
      <c r="AN6265" s="447">
        <f>AN6266</f>
        <v>6280</v>
      </c>
      <c r="AO6265" s="447"/>
      <c r="AP6265" s="447">
        <f>AP6266</f>
        <v>6280</v>
      </c>
      <c r="AQ6265" s="447"/>
    </row>
    <row r="6266" spans="2:43" ht="18" customHeight="1" x14ac:dyDescent="0.25">
      <c r="B6266" s="4"/>
      <c r="C6266" s="117"/>
      <c r="D6266" s="117"/>
      <c r="E6266" s="117"/>
      <c r="F6266" s="48"/>
      <c r="G6266" s="11"/>
      <c r="H6266" s="117"/>
      <c r="I6266" s="124"/>
      <c r="J6266" s="124"/>
      <c r="K6266" s="144"/>
      <c r="L6266" s="11"/>
      <c r="M6266" s="143"/>
      <c r="N6266" s="42"/>
      <c r="O6266" s="128"/>
      <c r="P6266" s="130"/>
      <c r="Q6266" s="130"/>
      <c r="R6266" s="72" t="s">
        <v>3</v>
      </c>
      <c r="S6266" s="181"/>
      <c r="T6266" s="73" t="s">
        <v>22</v>
      </c>
      <c r="V6266" s="507">
        <v>10000</v>
      </c>
      <c r="X6266" s="798">
        <v>10000</v>
      </c>
      <c r="Z6266" s="924">
        <v>6150</v>
      </c>
      <c r="AB6266" s="74">
        <v>400</v>
      </c>
      <c r="AD6266" s="696">
        <v>400</v>
      </c>
      <c r="AF6266" s="696">
        <v>11600</v>
      </c>
      <c r="AH6266" s="696">
        <f t="shared" si="1342"/>
        <v>12000</v>
      </c>
      <c r="AI6266" s="446"/>
      <c r="AJ6266" s="74">
        <f t="shared" ref="AJ6266" si="1360">CEILING(AB6266*25/100,10)</f>
        <v>100</v>
      </c>
      <c r="AK6266" s="8"/>
      <c r="AL6266" s="74">
        <v>5810</v>
      </c>
      <c r="AM6266" s="74"/>
      <c r="AN6266" s="74">
        <v>6280</v>
      </c>
      <c r="AO6266" s="696"/>
      <c r="AP6266" s="74">
        <v>6280</v>
      </c>
      <c r="AQ6266" s="696"/>
    </row>
    <row r="6267" spans="2:43" ht="18" customHeight="1" x14ac:dyDescent="0.2">
      <c r="B6267" s="4"/>
      <c r="C6267" s="117"/>
      <c r="D6267" s="117"/>
      <c r="E6267" s="117"/>
      <c r="F6267" s="48"/>
      <c r="G6267" s="11"/>
      <c r="H6267" s="117"/>
      <c r="I6267" s="124"/>
      <c r="J6267" s="124"/>
      <c r="K6267" s="144"/>
      <c r="L6267" s="11"/>
      <c r="M6267" s="143"/>
      <c r="N6267" s="42"/>
      <c r="O6267" s="128"/>
      <c r="P6267" s="129">
        <v>5</v>
      </c>
      <c r="Q6267" s="129"/>
      <c r="R6267" s="64"/>
      <c r="S6267" s="234"/>
      <c r="T6267" s="65" t="s">
        <v>24</v>
      </c>
      <c r="U6267" s="155"/>
      <c r="V6267" s="66">
        <f>V6268</f>
        <v>8000</v>
      </c>
      <c r="X6267" s="66">
        <f>X6268</f>
        <v>7000</v>
      </c>
      <c r="Z6267" s="66">
        <f>Z6268</f>
        <v>11600</v>
      </c>
      <c r="AB6267" s="66">
        <f>AB6268</f>
        <v>12100</v>
      </c>
      <c r="AD6267" s="66">
        <f>AD6268</f>
        <v>12700</v>
      </c>
      <c r="AF6267" s="66">
        <f>AF6268</f>
        <v>0</v>
      </c>
      <c r="AH6267" s="66">
        <f t="shared" si="1342"/>
        <v>12700</v>
      </c>
      <c r="AI6267" s="8"/>
      <c r="AJ6267" s="66">
        <f>AJ6268</f>
        <v>4240</v>
      </c>
      <c r="AK6267" s="67"/>
      <c r="AL6267" s="66">
        <f t="shared" ref="AL6267:AP6268" si="1361">AL6268</f>
        <v>13000</v>
      </c>
      <c r="AM6267" s="66"/>
      <c r="AN6267" s="66">
        <f t="shared" si="1361"/>
        <v>14000</v>
      </c>
      <c r="AO6267" s="66"/>
      <c r="AP6267" s="66">
        <f t="shared" si="1361"/>
        <v>14000</v>
      </c>
      <c r="AQ6267" s="66"/>
    </row>
    <row r="6268" spans="2:43" ht="18" customHeight="1" x14ac:dyDescent="0.2">
      <c r="B6268" s="4"/>
      <c r="C6268" s="117"/>
      <c r="D6268" s="117"/>
      <c r="E6268" s="117"/>
      <c r="F6268" s="48"/>
      <c r="G6268" s="11"/>
      <c r="H6268" s="117"/>
      <c r="I6268" s="124"/>
      <c r="J6268" s="124"/>
      <c r="K6268" s="144"/>
      <c r="L6268" s="11"/>
      <c r="M6268" s="143"/>
      <c r="N6268" s="42"/>
      <c r="O6268" s="128"/>
      <c r="P6268" s="130"/>
      <c r="Q6268" s="131">
        <v>2</v>
      </c>
      <c r="R6268" s="68"/>
      <c r="S6268" s="35"/>
      <c r="T6268" s="69" t="s">
        <v>25</v>
      </c>
      <c r="U6268" s="92"/>
      <c r="V6268" s="70">
        <f>V6269</f>
        <v>8000</v>
      </c>
      <c r="X6268" s="447">
        <f>X6269</f>
        <v>7000</v>
      </c>
      <c r="Z6268" s="447">
        <f>Z6269</f>
        <v>11600</v>
      </c>
      <c r="AB6268" s="447">
        <f>AB6269</f>
        <v>12100</v>
      </c>
      <c r="AD6268" s="447">
        <f>AD6269</f>
        <v>12700</v>
      </c>
      <c r="AF6268" s="447">
        <f>AF6269</f>
        <v>0</v>
      </c>
      <c r="AH6268" s="447">
        <f t="shared" si="1342"/>
        <v>12700</v>
      </c>
      <c r="AI6268" s="67"/>
      <c r="AJ6268" s="447">
        <f>AJ6269</f>
        <v>4240</v>
      </c>
      <c r="AK6268" s="71"/>
      <c r="AL6268" s="447">
        <f t="shared" si="1361"/>
        <v>13000</v>
      </c>
      <c r="AM6268" s="447"/>
      <c r="AN6268" s="447">
        <f t="shared" si="1361"/>
        <v>14000</v>
      </c>
      <c r="AO6268" s="447"/>
      <c r="AP6268" s="447">
        <f t="shared" si="1361"/>
        <v>14000</v>
      </c>
      <c r="AQ6268" s="447"/>
    </row>
    <row r="6269" spans="2:43" ht="18" customHeight="1" x14ac:dyDescent="0.25">
      <c r="B6269" s="4"/>
      <c r="C6269" s="117"/>
      <c r="D6269" s="117"/>
      <c r="E6269" s="117"/>
      <c r="F6269" s="48"/>
      <c r="G6269" s="11"/>
      <c r="H6269" s="117"/>
      <c r="I6269" s="124"/>
      <c r="J6269" s="124"/>
      <c r="K6269" s="144"/>
      <c r="L6269" s="11"/>
      <c r="M6269" s="143"/>
      <c r="N6269" s="42"/>
      <c r="O6269" s="128"/>
      <c r="P6269" s="130"/>
      <c r="Q6269" s="130"/>
      <c r="R6269" s="72" t="s">
        <v>0</v>
      </c>
      <c r="S6269" s="181"/>
      <c r="T6269" s="73" t="s">
        <v>221</v>
      </c>
      <c r="V6269" s="530">
        <v>8000</v>
      </c>
      <c r="X6269" s="799">
        <v>7000</v>
      </c>
      <c r="Z6269" s="829">
        <v>11600</v>
      </c>
      <c r="AB6269" s="74">
        <v>12100</v>
      </c>
      <c r="AD6269" s="696">
        <v>12700</v>
      </c>
      <c r="AF6269" s="696">
        <v>0</v>
      </c>
      <c r="AH6269" s="696">
        <f t="shared" si="1342"/>
        <v>12700</v>
      </c>
      <c r="AI6269" s="446"/>
      <c r="AJ6269" s="74">
        <f>CEILING(AB6269*35/100,10)</f>
        <v>4240</v>
      </c>
      <c r="AK6269" s="8"/>
      <c r="AL6269" s="74">
        <v>13000</v>
      </c>
      <c r="AM6269" s="74"/>
      <c r="AN6269" s="74">
        <v>14000</v>
      </c>
      <c r="AO6269" s="696"/>
      <c r="AP6269" s="74">
        <v>14000</v>
      </c>
      <c r="AQ6269" s="696"/>
    </row>
    <row r="6270" spans="2:43" ht="18" customHeight="1" x14ac:dyDescent="0.2">
      <c r="B6270" s="4"/>
      <c r="C6270" s="117"/>
      <c r="D6270" s="117"/>
      <c r="E6270" s="117"/>
      <c r="F6270" s="48"/>
      <c r="G6270" s="11"/>
      <c r="H6270" s="117"/>
      <c r="I6270" s="124"/>
      <c r="J6270" s="124"/>
      <c r="K6270" s="144"/>
      <c r="L6270" s="11"/>
      <c r="M6270" s="143"/>
      <c r="N6270" s="42"/>
      <c r="O6270" s="128"/>
      <c r="P6270" s="129">
        <v>7</v>
      </c>
      <c r="Q6270" s="129"/>
      <c r="R6270" s="64"/>
      <c r="S6270" s="234"/>
      <c r="T6270" s="65" t="s">
        <v>343</v>
      </c>
      <c r="U6270" s="155"/>
      <c r="V6270" s="66">
        <f>V6271</f>
        <v>5000</v>
      </c>
      <c r="X6270" s="66">
        <f>X6271</f>
        <v>5000</v>
      </c>
      <c r="Z6270" s="66">
        <f>Z6271</f>
        <v>3500</v>
      </c>
      <c r="AB6270" s="66">
        <f>AB6271</f>
        <v>3500</v>
      </c>
      <c r="AD6270" s="66">
        <f>AD6271</f>
        <v>3675</v>
      </c>
      <c r="AF6270" s="66">
        <f>AF6271</f>
        <v>0</v>
      </c>
      <c r="AH6270" s="66">
        <f t="shared" si="1342"/>
        <v>3675</v>
      </c>
      <c r="AI6270" s="8"/>
      <c r="AJ6270" s="66">
        <f>AJ6271</f>
        <v>880</v>
      </c>
      <c r="AK6270" s="67"/>
      <c r="AL6270" s="66">
        <f t="shared" ref="AL6270:AP6271" si="1362">AL6271</f>
        <v>4500</v>
      </c>
      <c r="AM6270" s="66"/>
      <c r="AN6270" s="66">
        <f t="shared" si="1362"/>
        <v>5000</v>
      </c>
      <c r="AO6270" s="66"/>
      <c r="AP6270" s="66">
        <f t="shared" si="1362"/>
        <v>5000</v>
      </c>
      <c r="AQ6270" s="66"/>
    </row>
    <row r="6271" spans="2:43" ht="18" customHeight="1" x14ac:dyDescent="0.2">
      <c r="B6271" s="4"/>
      <c r="C6271" s="117"/>
      <c r="D6271" s="117"/>
      <c r="E6271" s="117"/>
      <c r="F6271" s="48"/>
      <c r="G6271" s="11"/>
      <c r="H6271" s="117"/>
      <c r="I6271" s="124"/>
      <c r="J6271" s="124"/>
      <c r="K6271" s="144"/>
      <c r="L6271" s="11"/>
      <c r="M6271" s="143"/>
      <c r="N6271" s="42"/>
      <c r="O6271" s="128"/>
      <c r="P6271" s="130"/>
      <c r="Q6271" s="131">
        <v>3</v>
      </c>
      <c r="R6271" s="68"/>
      <c r="S6271" s="35"/>
      <c r="T6271" s="69" t="s">
        <v>224</v>
      </c>
      <c r="U6271" s="92"/>
      <c r="V6271" s="70">
        <f>V6272</f>
        <v>5000</v>
      </c>
      <c r="X6271" s="447">
        <f>X6272</f>
        <v>5000</v>
      </c>
      <c r="Z6271" s="447">
        <f>Z6272</f>
        <v>3500</v>
      </c>
      <c r="AB6271" s="447">
        <f>AB6272</f>
        <v>3500</v>
      </c>
      <c r="AD6271" s="447">
        <f>AD6272</f>
        <v>3675</v>
      </c>
      <c r="AF6271" s="447">
        <f>AF6272</f>
        <v>0</v>
      </c>
      <c r="AH6271" s="447">
        <f t="shared" si="1342"/>
        <v>3675</v>
      </c>
      <c r="AI6271" s="67"/>
      <c r="AJ6271" s="447">
        <f>AJ6272</f>
        <v>880</v>
      </c>
      <c r="AK6271" s="71"/>
      <c r="AL6271" s="447">
        <f t="shared" si="1362"/>
        <v>4500</v>
      </c>
      <c r="AM6271" s="447"/>
      <c r="AN6271" s="447">
        <f t="shared" si="1362"/>
        <v>5000</v>
      </c>
      <c r="AO6271" s="447"/>
      <c r="AP6271" s="447">
        <f t="shared" si="1362"/>
        <v>5000</v>
      </c>
      <c r="AQ6271" s="447"/>
    </row>
    <row r="6272" spans="2:43" ht="20.25" customHeight="1" x14ac:dyDescent="0.25">
      <c r="B6272" s="4"/>
      <c r="C6272" s="117"/>
      <c r="D6272" s="117"/>
      <c r="E6272" s="117"/>
      <c r="F6272" s="48"/>
      <c r="G6272" s="11"/>
      <c r="H6272" s="117"/>
      <c r="I6272" s="124"/>
      <c r="J6272" s="124"/>
      <c r="K6272" s="144"/>
      <c r="L6272" s="11"/>
      <c r="M6272" s="143"/>
      <c r="N6272" s="42"/>
      <c r="O6272" s="128"/>
      <c r="P6272" s="130"/>
      <c r="Q6272" s="131"/>
      <c r="R6272" s="72" t="s">
        <v>0</v>
      </c>
      <c r="S6272" s="181"/>
      <c r="T6272" s="73" t="s">
        <v>53</v>
      </c>
      <c r="V6272" s="556">
        <v>5000</v>
      </c>
      <c r="X6272" s="800">
        <v>5000</v>
      </c>
      <c r="Z6272" s="925">
        <v>3500</v>
      </c>
      <c r="AB6272" s="74">
        <v>3500</v>
      </c>
      <c r="AD6272" s="696">
        <v>3675</v>
      </c>
      <c r="AF6272" s="696">
        <v>0</v>
      </c>
      <c r="AH6272" s="696">
        <f t="shared" si="1342"/>
        <v>3675</v>
      </c>
      <c r="AI6272" s="446"/>
      <c r="AJ6272" s="74">
        <f t="shared" ref="AJ6272" si="1363">CEILING(AB6272*25/100,10)</f>
        <v>880</v>
      </c>
      <c r="AK6272" s="8"/>
      <c r="AL6272" s="74">
        <v>4500</v>
      </c>
      <c r="AM6272" s="74"/>
      <c r="AN6272" s="74">
        <v>5000</v>
      </c>
      <c r="AO6272" s="696"/>
      <c r="AP6272" s="74">
        <v>5000</v>
      </c>
      <c r="AQ6272" s="696"/>
    </row>
    <row r="6273" spans="2:43" ht="18" hidden="1" customHeight="1" x14ac:dyDescent="0.2">
      <c r="B6273" s="4"/>
      <c r="C6273" s="117"/>
      <c r="D6273" s="117"/>
      <c r="E6273" s="117"/>
      <c r="F6273" s="48"/>
      <c r="G6273" s="11"/>
      <c r="H6273" s="117"/>
      <c r="I6273" s="124"/>
      <c r="J6273" s="124"/>
      <c r="K6273" s="144"/>
      <c r="L6273" s="11"/>
      <c r="M6273" s="143"/>
      <c r="N6273" s="42"/>
      <c r="O6273" s="128"/>
      <c r="P6273" s="129">
        <v>9</v>
      </c>
      <c r="Q6273" s="129"/>
      <c r="R6273" s="64"/>
      <c r="S6273" s="234"/>
      <c r="T6273" s="65" t="s">
        <v>217</v>
      </c>
      <c r="U6273" s="155"/>
      <c r="V6273" s="66">
        <f>V6274+V6276</f>
        <v>0</v>
      </c>
      <c r="X6273" s="66">
        <f>X6274+X6276</f>
        <v>0</v>
      </c>
      <c r="Z6273" s="66">
        <f>Z6274+Z6276</f>
        <v>0</v>
      </c>
      <c r="AB6273" s="66">
        <f>AB6274+AB6276</f>
        <v>0</v>
      </c>
      <c r="AD6273" s="66">
        <f>AD6274+AD6276</f>
        <v>0</v>
      </c>
      <c r="AF6273" s="66">
        <f>AF6274+AF6276</f>
        <v>0</v>
      </c>
      <c r="AH6273" s="66">
        <f t="shared" si="1342"/>
        <v>0</v>
      </c>
      <c r="AI6273" s="8"/>
      <c r="AJ6273" s="66">
        <f>AJ6274+AJ6276</f>
        <v>0</v>
      </c>
      <c r="AK6273" s="67"/>
      <c r="AL6273" s="66">
        <f>AL6274+AL6276</f>
        <v>0</v>
      </c>
      <c r="AM6273" s="66"/>
      <c r="AN6273" s="66">
        <f>AN6274+AN6276</f>
        <v>0</v>
      </c>
      <c r="AO6273" s="66"/>
      <c r="AP6273" s="66">
        <f>AP6274+AP6276</f>
        <v>0</v>
      </c>
      <c r="AQ6273" s="66"/>
    </row>
    <row r="6274" spans="2:43" ht="18" hidden="1" customHeight="1" x14ac:dyDescent="0.2">
      <c r="B6274" s="4"/>
      <c r="C6274" s="117"/>
      <c r="D6274" s="117"/>
      <c r="E6274" s="117"/>
      <c r="F6274" s="48"/>
      <c r="G6274" s="11"/>
      <c r="H6274" s="117"/>
      <c r="I6274" s="124"/>
      <c r="J6274" s="124"/>
      <c r="K6274" s="144"/>
      <c r="L6274" s="11"/>
      <c r="M6274" s="143"/>
      <c r="N6274" s="42"/>
      <c r="O6274" s="128"/>
      <c r="P6274" s="130"/>
      <c r="Q6274" s="131">
        <v>1</v>
      </c>
      <c r="R6274" s="68"/>
      <c r="S6274" s="35"/>
      <c r="T6274" s="69" t="s">
        <v>231</v>
      </c>
      <c r="U6274" s="92"/>
      <c r="V6274" s="70">
        <f>V6275</f>
        <v>0</v>
      </c>
      <c r="X6274" s="447">
        <f>X6275</f>
        <v>0</v>
      </c>
      <c r="Z6274" s="447">
        <f>Z6275</f>
        <v>0</v>
      </c>
      <c r="AB6274" s="447">
        <f>AB6275</f>
        <v>0</v>
      </c>
      <c r="AD6274" s="447">
        <f>AD6275</f>
        <v>0</v>
      </c>
      <c r="AF6274" s="447">
        <f>AF6275</f>
        <v>0</v>
      </c>
      <c r="AH6274" s="447">
        <f t="shared" si="1342"/>
        <v>0</v>
      </c>
      <c r="AI6274" s="67"/>
      <c r="AJ6274" s="447">
        <f>AJ6275</f>
        <v>0</v>
      </c>
      <c r="AK6274" s="71"/>
      <c r="AL6274" s="447">
        <f>AL6275</f>
        <v>0</v>
      </c>
      <c r="AM6274" s="447"/>
      <c r="AN6274" s="447">
        <f>AN6275</f>
        <v>0</v>
      </c>
      <c r="AO6274" s="447"/>
      <c r="AP6274" s="447">
        <f>AP6275</f>
        <v>0</v>
      </c>
      <c r="AQ6274" s="447"/>
    </row>
    <row r="6275" spans="2:43" ht="18" hidden="1" customHeight="1" x14ac:dyDescent="0.2">
      <c r="B6275" s="4"/>
      <c r="C6275" s="117"/>
      <c r="D6275" s="117"/>
      <c r="E6275" s="117"/>
      <c r="F6275" s="48"/>
      <c r="G6275" s="11"/>
      <c r="H6275" s="117"/>
      <c r="I6275" s="124"/>
      <c r="J6275" s="124"/>
      <c r="K6275" s="144"/>
      <c r="L6275" s="11"/>
      <c r="M6275" s="143"/>
      <c r="N6275" s="42"/>
      <c r="O6275" s="128"/>
      <c r="P6275" s="130"/>
      <c r="Q6275" s="131"/>
      <c r="R6275" s="72" t="s">
        <v>3</v>
      </c>
      <c r="S6275" s="181"/>
      <c r="T6275" s="73" t="s">
        <v>231</v>
      </c>
      <c r="V6275" s="74">
        <v>0</v>
      </c>
      <c r="X6275" s="74">
        <v>0</v>
      </c>
      <c r="Z6275" s="74">
        <v>0</v>
      </c>
      <c r="AB6275" s="74">
        <v>0</v>
      </c>
      <c r="AD6275" s="74">
        <v>0</v>
      </c>
      <c r="AF6275" s="74">
        <v>0</v>
      </c>
      <c r="AH6275" s="74">
        <f t="shared" si="1342"/>
        <v>0</v>
      </c>
      <c r="AI6275" s="446"/>
      <c r="AJ6275" s="74">
        <v>0</v>
      </c>
      <c r="AK6275" s="8"/>
      <c r="AL6275" s="74">
        <v>0</v>
      </c>
      <c r="AM6275" s="74"/>
      <c r="AN6275" s="74">
        <v>0</v>
      </c>
      <c r="AO6275" s="74"/>
      <c r="AP6275" s="74">
        <v>0</v>
      </c>
      <c r="AQ6275" s="74"/>
    </row>
    <row r="6276" spans="2:43" ht="18" hidden="1" customHeight="1" x14ac:dyDescent="0.2">
      <c r="B6276" s="4"/>
      <c r="C6276" s="117"/>
      <c r="D6276" s="117"/>
      <c r="E6276" s="117"/>
      <c r="F6276" s="48"/>
      <c r="G6276" s="11"/>
      <c r="H6276" s="117"/>
      <c r="I6276" s="124"/>
      <c r="J6276" s="124"/>
      <c r="K6276" s="144"/>
      <c r="L6276" s="11"/>
      <c r="M6276" s="143"/>
      <c r="N6276" s="42"/>
      <c r="O6276" s="128"/>
      <c r="P6276" s="130"/>
      <c r="Q6276" s="131">
        <v>2</v>
      </c>
      <c r="R6276" s="68"/>
      <c r="S6276" s="35"/>
      <c r="T6276" s="69" t="s">
        <v>232</v>
      </c>
      <c r="U6276" s="92"/>
      <c r="V6276" s="70">
        <f>V6277</f>
        <v>0</v>
      </c>
      <c r="X6276" s="447">
        <f>X6277</f>
        <v>0</v>
      </c>
      <c r="Z6276" s="447">
        <f>Z6277</f>
        <v>0</v>
      </c>
      <c r="AB6276" s="447">
        <f>AB6277</f>
        <v>0</v>
      </c>
      <c r="AD6276" s="447">
        <f>AD6277</f>
        <v>0</v>
      </c>
      <c r="AF6276" s="447">
        <f>AF6277</f>
        <v>0</v>
      </c>
      <c r="AH6276" s="447">
        <f t="shared" si="1342"/>
        <v>0</v>
      </c>
      <c r="AI6276" s="8"/>
      <c r="AJ6276" s="447">
        <f>AJ6277</f>
        <v>0</v>
      </c>
      <c r="AK6276" s="71"/>
      <c r="AL6276" s="447">
        <f>AL6277</f>
        <v>0</v>
      </c>
      <c r="AM6276" s="447"/>
      <c r="AN6276" s="447">
        <f>AN6277</f>
        <v>0</v>
      </c>
      <c r="AO6276" s="447"/>
      <c r="AP6276" s="447">
        <f>AP6277</f>
        <v>0</v>
      </c>
      <c r="AQ6276" s="447"/>
    </row>
    <row r="6277" spans="2:43" ht="18" hidden="1" customHeight="1" x14ac:dyDescent="0.2">
      <c r="B6277" s="4"/>
      <c r="C6277" s="117"/>
      <c r="D6277" s="117"/>
      <c r="E6277" s="117"/>
      <c r="F6277" s="48"/>
      <c r="G6277" s="11"/>
      <c r="H6277" s="117"/>
      <c r="I6277" s="124"/>
      <c r="J6277" s="124"/>
      <c r="K6277" s="144"/>
      <c r="L6277" s="11"/>
      <c r="M6277" s="143"/>
      <c r="N6277" s="42"/>
      <c r="O6277" s="128"/>
      <c r="P6277" s="130"/>
      <c r="Q6277" s="131"/>
      <c r="R6277" s="72" t="s">
        <v>3</v>
      </c>
      <c r="S6277" s="181"/>
      <c r="T6277" s="77" t="s">
        <v>232</v>
      </c>
      <c r="U6277" s="141"/>
      <c r="V6277" s="74">
        <v>0</v>
      </c>
      <c r="X6277" s="74">
        <v>0</v>
      </c>
      <c r="Z6277" s="74">
        <v>0</v>
      </c>
      <c r="AB6277" s="74">
        <v>0</v>
      </c>
      <c r="AD6277" s="74">
        <v>0</v>
      </c>
      <c r="AF6277" s="74">
        <v>0</v>
      </c>
      <c r="AH6277" s="74">
        <f t="shared" si="1342"/>
        <v>0</v>
      </c>
      <c r="AI6277" s="446"/>
      <c r="AJ6277" s="74">
        <v>0</v>
      </c>
      <c r="AK6277" s="8"/>
      <c r="AL6277" s="74">
        <v>0</v>
      </c>
      <c r="AM6277" s="74"/>
      <c r="AN6277" s="74">
        <v>0</v>
      </c>
      <c r="AO6277" s="74"/>
      <c r="AP6277" s="74">
        <v>0</v>
      </c>
      <c r="AQ6277" s="74"/>
    </row>
    <row r="6278" spans="2:43" ht="18" hidden="1" customHeight="1" x14ac:dyDescent="0.2">
      <c r="B6278" s="4"/>
      <c r="C6278" s="117"/>
      <c r="D6278" s="117"/>
      <c r="E6278" s="117"/>
      <c r="F6278" s="48"/>
      <c r="G6278" s="11"/>
      <c r="H6278" s="117"/>
      <c r="I6278" s="124"/>
      <c r="J6278" s="124"/>
      <c r="K6278" s="144"/>
      <c r="L6278" s="11"/>
      <c r="M6278" s="143"/>
      <c r="N6278" s="42"/>
      <c r="O6278" s="133" t="s">
        <v>55</v>
      </c>
      <c r="P6278" s="134"/>
      <c r="Q6278" s="134"/>
      <c r="R6278" s="79"/>
      <c r="S6278" s="252"/>
      <c r="T6278" s="80" t="s">
        <v>29</v>
      </c>
      <c r="U6278" s="242"/>
      <c r="V6278" s="88">
        <f>V6279</f>
        <v>0</v>
      </c>
      <c r="X6278" s="88">
        <f>X6279</f>
        <v>0</v>
      </c>
      <c r="Z6278" s="88">
        <f>Z6279</f>
        <v>0</v>
      </c>
      <c r="AB6278" s="88">
        <f>AB6279</f>
        <v>0</v>
      </c>
      <c r="AD6278" s="88" t="e">
        <f>#REF!</f>
        <v>#REF!</v>
      </c>
      <c r="AF6278" s="88">
        <f>AF6279</f>
        <v>0</v>
      </c>
      <c r="AH6278" s="88" t="e">
        <f t="shared" si="1342"/>
        <v>#REF!</v>
      </c>
      <c r="AI6278" s="8"/>
      <c r="AJ6278" s="88">
        <f>AJ6279</f>
        <v>0</v>
      </c>
      <c r="AK6278" s="89"/>
      <c r="AL6278" s="88">
        <f t="shared" ref="AL6278:AP6280" si="1364">AL6279</f>
        <v>0</v>
      </c>
      <c r="AM6278" s="88"/>
      <c r="AN6278" s="88">
        <f t="shared" si="1364"/>
        <v>0</v>
      </c>
      <c r="AO6278" s="88"/>
      <c r="AP6278" s="88">
        <f t="shared" si="1364"/>
        <v>0</v>
      </c>
      <c r="AQ6278" s="88"/>
    </row>
    <row r="6279" spans="2:43" ht="18" hidden="1" customHeight="1" x14ac:dyDescent="0.2">
      <c r="B6279" s="4"/>
      <c r="C6279" s="117"/>
      <c r="D6279" s="117"/>
      <c r="E6279" s="117"/>
      <c r="F6279" s="48"/>
      <c r="G6279" s="11"/>
      <c r="H6279" s="117"/>
      <c r="I6279" s="124"/>
      <c r="J6279" s="124"/>
      <c r="K6279" s="144"/>
      <c r="L6279" s="11"/>
      <c r="M6279" s="143"/>
      <c r="N6279" s="42"/>
      <c r="O6279" s="128"/>
      <c r="P6279" s="129">
        <v>3</v>
      </c>
      <c r="Q6279" s="129"/>
      <c r="R6279" s="64"/>
      <c r="S6279" s="234"/>
      <c r="T6279" s="65" t="s">
        <v>54</v>
      </c>
      <c r="U6279" s="155"/>
      <c r="V6279" s="66">
        <f>V6280</f>
        <v>0</v>
      </c>
      <c r="X6279" s="66">
        <f>X6280</f>
        <v>0</v>
      </c>
      <c r="Z6279" s="66">
        <f>Z6280</f>
        <v>0</v>
      </c>
      <c r="AB6279" s="66">
        <f>AB6280</f>
        <v>0</v>
      </c>
      <c r="AD6279" s="66" t="e">
        <f>#REF!</f>
        <v>#REF!</v>
      </c>
      <c r="AF6279" s="66">
        <f>AF6280</f>
        <v>0</v>
      </c>
      <c r="AH6279" s="66" t="e">
        <f t="shared" si="1342"/>
        <v>#REF!</v>
      </c>
      <c r="AI6279" s="89"/>
      <c r="AJ6279" s="66">
        <f>AJ6280</f>
        <v>0</v>
      </c>
      <c r="AK6279" s="67"/>
      <c r="AL6279" s="66">
        <f t="shared" si="1364"/>
        <v>0</v>
      </c>
      <c r="AM6279" s="66"/>
      <c r="AN6279" s="66">
        <f t="shared" si="1364"/>
        <v>0</v>
      </c>
      <c r="AO6279" s="66"/>
      <c r="AP6279" s="66">
        <f t="shared" si="1364"/>
        <v>0</v>
      </c>
      <c r="AQ6279" s="66"/>
    </row>
    <row r="6280" spans="2:43" ht="18" hidden="1" customHeight="1" x14ac:dyDescent="0.2">
      <c r="B6280" s="4"/>
      <c r="C6280" s="117"/>
      <c r="D6280" s="117"/>
      <c r="E6280" s="117"/>
      <c r="F6280" s="48"/>
      <c r="G6280" s="11"/>
      <c r="H6280" s="117"/>
      <c r="I6280" s="124"/>
      <c r="J6280" s="124"/>
      <c r="K6280" s="144"/>
      <c r="L6280" s="11"/>
      <c r="M6280" s="143"/>
      <c r="N6280" s="42"/>
      <c r="O6280" s="128"/>
      <c r="P6280" s="130"/>
      <c r="Q6280" s="131">
        <v>1</v>
      </c>
      <c r="R6280" s="68"/>
      <c r="S6280" s="35"/>
      <c r="T6280" s="69" t="s">
        <v>69</v>
      </c>
      <c r="U6280" s="92"/>
      <c r="V6280" s="70">
        <f>V6281</f>
        <v>0</v>
      </c>
      <c r="X6280" s="447">
        <f>X6281</f>
        <v>0</v>
      </c>
      <c r="Z6280" s="447">
        <f>Z6281</f>
        <v>0</v>
      </c>
      <c r="AB6280" s="447">
        <f>AB6281</f>
        <v>0</v>
      </c>
      <c r="AD6280" s="447" t="e">
        <f>#REF!</f>
        <v>#REF!</v>
      </c>
      <c r="AF6280" s="447">
        <f>AF6281</f>
        <v>0</v>
      </c>
      <c r="AH6280" s="447" t="e">
        <f t="shared" si="1342"/>
        <v>#REF!</v>
      </c>
      <c r="AI6280" s="67"/>
      <c r="AJ6280" s="447">
        <f>AJ6281</f>
        <v>0</v>
      </c>
      <c r="AK6280" s="71"/>
      <c r="AL6280" s="447">
        <f t="shared" si="1364"/>
        <v>0</v>
      </c>
      <c r="AM6280" s="447"/>
      <c r="AN6280" s="447">
        <f t="shared" si="1364"/>
        <v>0</v>
      </c>
      <c r="AO6280" s="447"/>
      <c r="AP6280" s="447">
        <f t="shared" si="1364"/>
        <v>0</v>
      </c>
      <c r="AQ6280" s="447"/>
    </row>
    <row r="6281" spans="2:43" ht="18" hidden="1" customHeight="1" x14ac:dyDescent="0.2">
      <c r="B6281" s="4"/>
      <c r="C6281" s="117"/>
      <c r="D6281" s="117"/>
      <c r="E6281" s="117"/>
      <c r="F6281" s="48"/>
      <c r="G6281" s="11"/>
      <c r="H6281" s="117"/>
      <c r="I6281" s="124"/>
      <c r="J6281" s="124"/>
      <c r="K6281" s="144"/>
      <c r="L6281" s="11"/>
      <c r="M6281" s="143"/>
      <c r="N6281" s="42"/>
      <c r="O6281" s="128"/>
      <c r="P6281" s="130"/>
      <c r="Q6281" s="130"/>
      <c r="R6281" s="72" t="s">
        <v>55</v>
      </c>
      <c r="S6281" s="181"/>
      <c r="T6281" s="73" t="s">
        <v>193</v>
      </c>
      <c r="V6281" s="74">
        <v>0</v>
      </c>
      <c r="X6281" s="74">
        <v>0</v>
      </c>
      <c r="Z6281" s="74">
        <v>0</v>
      </c>
      <c r="AB6281" s="74">
        <v>0</v>
      </c>
      <c r="AD6281" s="74">
        <v>0</v>
      </c>
      <c r="AF6281" s="74">
        <v>0</v>
      </c>
      <c r="AH6281" s="74">
        <f t="shared" si="1342"/>
        <v>0</v>
      </c>
      <c r="AI6281" s="446"/>
      <c r="AJ6281" s="74">
        <v>0</v>
      </c>
      <c r="AK6281" s="8"/>
      <c r="AL6281" s="74">
        <v>0</v>
      </c>
      <c r="AM6281" s="74"/>
      <c r="AN6281" s="74">
        <v>0</v>
      </c>
      <c r="AO6281" s="74"/>
      <c r="AP6281" s="74">
        <v>0</v>
      </c>
      <c r="AQ6281" s="74"/>
    </row>
    <row r="6282" spans="2:43" ht="18" customHeight="1" x14ac:dyDescent="0.2">
      <c r="B6282" s="4"/>
      <c r="C6282" s="117"/>
      <c r="D6282" s="117"/>
      <c r="E6282" s="117"/>
      <c r="F6282" s="48"/>
      <c r="G6282" s="11"/>
      <c r="H6282" s="117"/>
      <c r="I6282" s="124"/>
      <c r="J6282" s="124"/>
      <c r="K6282" s="144"/>
      <c r="L6282" s="11"/>
      <c r="M6282" s="143"/>
      <c r="N6282" s="42"/>
      <c r="O6282" s="128"/>
      <c r="P6282" s="130"/>
      <c r="Q6282" s="130"/>
      <c r="R6282" s="72"/>
      <c r="S6282" s="181"/>
      <c r="T6282" s="73"/>
      <c r="V6282" s="74"/>
      <c r="X6282" s="74"/>
      <c r="Z6282" s="74"/>
      <c r="AB6282" s="74"/>
      <c r="AD6282" s="74"/>
      <c r="AF6282" s="74"/>
      <c r="AH6282" s="74">
        <f t="shared" si="1342"/>
        <v>0</v>
      </c>
      <c r="AI6282" s="8"/>
      <c r="AJ6282" s="74"/>
      <c r="AK6282" s="8"/>
      <c r="AL6282" s="74"/>
      <c r="AM6282" s="74"/>
      <c r="AN6282" s="74"/>
      <c r="AO6282" s="74"/>
      <c r="AP6282" s="74"/>
      <c r="AQ6282" s="74"/>
    </row>
    <row r="6283" spans="2:43" ht="18" customHeight="1" x14ac:dyDescent="0.2">
      <c r="B6283" s="4"/>
      <c r="C6283" s="117"/>
      <c r="D6283" s="117"/>
      <c r="E6283" s="117"/>
      <c r="F6283" s="48"/>
      <c r="G6283" s="11"/>
      <c r="H6283" s="132"/>
      <c r="I6283" s="121"/>
      <c r="J6283" s="121"/>
      <c r="K6283" s="164">
        <v>8</v>
      </c>
      <c r="L6283" s="277"/>
      <c r="M6283" s="163"/>
      <c r="N6283" s="261"/>
      <c r="O6283" s="122"/>
      <c r="P6283" s="123"/>
      <c r="Q6283" s="123"/>
      <c r="R6283" s="49"/>
      <c r="S6283" s="18"/>
      <c r="T6283" s="50" t="s">
        <v>418</v>
      </c>
      <c r="U6283" s="76"/>
      <c r="V6283" s="51">
        <f>V6284</f>
        <v>58200</v>
      </c>
      <c r="X6283" s="51">
        <f>X6284</f>
        <v>61400</v>
      </c>
      <c r="Z6283" s="51">
        <f>Z6284</f>
        <v>64300</v>
      </c>
      <c r="AB6283" s="51">
        <f>AB6284</f>
        <v>67900</v>
      </c>
      <c r="AD6283" s="51" t="e">
        <f>AD6284</f>
        <v>#REF!</v>
      </c>
      <c r="AF6283" s="51">
        <f>AF6284</f>
        <v>0</v>
      </c>
      <c r="AH6283" s="51" t="e">
        <f t="shared" si="1342"/>
        <v>#REF!</v>
      </c>
      <c r="AI6283" s="8"/>
      <c r="AJ6283" s="51">
        <f>AJ6284</f>
        <v>22070</v>
      </c>
      <c r="AK6283" s="5"/>
      <c r="AL6283" s="51">
        <f>AL6284</f>
        <v>73200</v>
      </c>
      <c r="AM6283" s="51"/>
      <c r="AN6283" s="51">
        <f>AN6284</f>
        <v>84000</v>
      </c>
      <c r="AO6283" s="51"/>
      <c r="AP6283" s="51">
        <f>AP6284</f>
        <v>84000</v>
      </c>
      <c r="AQ6283" s="51"/>
    </row>
    <row r="6284" spans="2:43" ht="18" customHeight="1" x14ac:dyDescent="0.2">
      <c r="B6284" s="4"/>
      <c r="C6284" s="117"/>
      <c r="D6284" s="117"/>
      <c r="E6284" s="117"/>
      <c r="F6284" s="48"/>
      <c r="G6284" s="11"/>
      <c r="H6284" s="117"/>
      <c r="I6284" s="124"/>
      <c r="J6284" s="124"/>
      <c r="K6284" s="144"/>
      <c r="L6284" s="11"/>
      <c r="M6284" s="226">
        <v>2</v>
      </c>
      <c r="N6284" s="262"/>
      <c r="O6284" s="125"/>
      <c r="P6284" s="126"/>
      <c r="Q6284" s="126"/>
      <c r="R6284" s="60"/>
      <c r="S6284" s="249"/>
      <c r="T6284" s="61" t="s">
        <v>413</v>
      </c>
      <c r="U6284" s="241"/>
      <c r="V6284" s="62">
        <f>V6285+V6289+V6295</f>
        <v>58200</v>
      </c>
      <c r="X6284" s="62">
        <f>X6285+X6289+X6295</f>
        <v>61400</v>
      </c>
      <c r="Z6284" s="62">
        <f>Z6285+Z6289+Z6295</f>
        <v>64300</v>
      </c>
      <c r="AB6284" s="62">
        <f>AB6285+AB6289+AB6295</f>
        <v>67900</v>
      </c>
      <c r="AD6284" s="62" t="e">
        <f>AD6285+AD6289+AD6295</f>
        <v>#REF!</v>
      </c>
      <c r="AF6284" s="62">
        <f>AF6285+AF6289+AF6295</f>
        <v>0</v>
      </c>
      <c r="AH6284" s="62" t="e">
        <f t="shared" si="1342"/>
        <v>#REF!</v>
      </c>
      <c r="AI6284" s="5"/>
      <c r="AJ6284" s="62">
        <f>AJ6285+AJ6289+AJ6295</f>
        <v>22070</v>
      </c>
      <c r="AK6284" s="63"/>
      <c r="AL6284" s="62">
        <f>AL6285+AL6289+AL6295</f>
        <v>73200</v>
      </c>
      <c r="AM6284" s="62"/>
      <c r="AN6284" s="62">
        <f>AN6285+AN6289+AN6295</f>
        <v>84000</v>
      </c>
      <c r="AO6284" s="62"/>
      <c r="AP6284" s="62">
        <f>AP6285+AP6289+AP6295</f>
        <v>84000</v>
      </c>
      <c r="AQ6284" s="62"/>
    </row>
    <row r="6285" spans="2:43" ht="18" customHeight="1" x14ac:dyDescent="0.2">
      <c r="B6285" s="4"/>
      <c r="C6285" s="117"/>
      <c r="D6285" s="117"/>
      <c r="E6285" s="117"/>
      <c r="F6285" s="48"/>
      <c r="G6285" s="11"/>
      <c r="H6285" s="117"/>
      <c r="I6285" s="124"/>
      <c r="J6285" s="124"/>
      <c r="K6285" s="144"/>
      <c r="L6285" s="11"/>
      <c r="M6285" s="143"/>
      <c r="N6285" s="42"/>
      <c r="O6285" s="127" t="s">
        <v>3</v>
      </c>
      <c r="P6285" s="123"/>
      <c r="Q6285" s="123"/>
      <c r="R6285" s="49"/>
      <c r="S6285" s="18"/>
      <c r="T6285" s="50" t="s">
        <v>7</v>
      </c>
      <c r="U6285" s="76"/>
      <c r="V6285" s="51">
        <f>V6286</f>
        <v>52200</v>
      </c>
      <c r="X6285" s="51">
        <f>X6286</f>
        <v>52400</v>
      </c>
      <c r="Z6285" s="51">
        <f>Z6286</f>
        <v>54800</v>
      </c>
      <c r="AB6285" s="51">
        <f>AB6286</f>
        <v>57000</v>
      </c>
      <c r="AD6285" s="51">
        <f>AD6286</f>
        <v>59700</v>
      </c>
      <c r="AF6285" s="51">
        <f>AF6286</f>
        <v>0</v>
      </c>
      <c r="AH6285" s="51">
        <f t="shared" si="1342"/>
        <v>59700</v>
      </c>
      <c r="AI6285" s="63"/>
      <c r="AJ6285" s="51">
        <f>AJ6286</f>
        <v>19340</v>
      </c>
      <c r="AK6285" s="5"/>
      <c r="AL6285" s="51">
        <f t="shared" ref="AL6285:AP6287" si="1365">AL6286</f>
        <v>61000</v>
      </c>
      <c r="AM6285" s="51"/>
      <c r="AN6285" s="51">
        <f t="shared" si="1365"/>
        <v>70600</v>
      </c>
      <c r="AO6285" s="51"/>
      <c r="AP6285" s="51">
        <f t="shared" si="1365"/>
        <v>70600</v>
      </c>
      <c r="AQ6285" s="51"/>
    </row>
    <row r="6286" spans="2:43" ht="18" customHeight="1" x14ac:dyDescent="0.2">
      <c r="B6286" s="4"/>
      <c r="C6286" s="117"/>
      <c r="D6286" s="117"/>
      <c r="E6286" s="117"/>
      <c r="F6286" s="48"/>
      <c r="G6286" s="11"/>
      <c r="H6286" s="117"/>
      <c r="I6286" s="124"/>
      <c r="J6286" s="124"/>
      <c r="K6286" s="144"/>
      <c r="L6286" s="11"/>
      <c r="M6286" s="143"/>
      <c r="N6286" s="42"/>
      <c r="O6286" s="128"/>
      <c r="P6286" s="129">
        <v>1</v>
      </c>
      <c r="Q6286" s="129"/>
      <c r="R6286" s="64"/>
      <c r="S6286" s="234"/>
      <c r="T6286" s="65" t="s">
        <v>8</v>
      </c>
      <c r="U6286" s="155"/>
      <c r="V6286" s="66">
        <f>V6287</f>
        <v>52200</v>
      </c>
      <c r="X6286" s="66">
        <f>X6287</f>
        <v>52400</v>
      </c>
      <c r="Z6286" s="66">
        <f>Z6287</f>
        <v>54800</v>
      </c>
      <c r="AB6286" s="66">
        <f>AB6287</f>
        <v>57000</v>
      </c>
      <c r="AD6286" s="66">
        <f>AD6287</f>
        <v>59700</v>
      </c>
      <c r="AF6286" s="66">
        <f>AF6287</f>
        <v>0</v>
      </c>
      <c r="AH6286" s="66">
        <f t="shared" si="1342"/>
        <v>59700</v>
      </c>
      <c r="AI6286" s="5"/>
      <c r="AJ6286" s="66">
        <f>AJ6287</f>
        <v>19340</v>
      </c>
      <c r="AK6286" s="67"/>
      <c r="AL6286" s="66">
        <f t="shared" si="1365"/>
        <v>61000</v>
      </c>
      <c r="AM6286" s="66"/>
      <c r="AN6286" s="66">
        <f t="shared" si="1365"/>
        <v>70600</v>
      </c>
      <c r="AO6286" s="66"/>
      <c r="AP6286" s="66">
        <f t="shared" si="1365"/>
        <v>70600</v>
      </c>
      <c r="AQ6286" s="66"/>
    </row>
    <row r="6287" spans="2:43" ht="18" customHeight="1" x14ac:dyDescent="0.2">
      <c r="B6287" s="4"/>
      <c r="C6287" s="117"/>
      <c r="D6287" s="117"/>
      <c r="E6287" s="117"/>
      <c r="F6287" s="48"/>
      <c r="G6287" s="11"/>
      <c r="H6287" s="117"/>
      <c r="I6287" s="124"/>
      <c r="J6287" s="124"/>
      <c r="K6287" s="144"/>
      <c r="L6287" s="11"/>
      <c r="M6287" s="143"/>
      <c r="N6287" s="42"/>
      <c r="O6287" s="128"/>
      <c r="P6287" s="130"/>
      <c r="Q6287" s="140" t="s">
        <v>173</v>
      </c>
      <c r="R6287" s="84"/>
      <c r="S6287" s="250"/>
      <c r="T6287" s="69" t="s">
        <v>204</v>
      </c>
      <c r="U6287" s="92"/>
      <c r="V6287" s="70">
        <f>V6288</f>
        <v>52200</v>
      </c>
      <c r="X6287" s="447">
        <f>X6288</f>
        <v>52400</v>
      </c>
      <c r="Z6287" s="447">
        <f>Z6288</f>
        <v>54800</v>
      </c>
      <c r="AB6287" s="447">
        <f>AB6288</f>
        <v>57000</v>
      </c>
      <c r="AD6287" s="447">
        <f>AD6288</f>
        <v>59700</v>
      </c>
      <c r="AF6287" s="447">
        <f>AF6288</f>
        <v>0</v>
      </c>
      <c r="AH6287" s="447">
        <f t="shared" ref="AH6287:AH6350" si="1366">AD6287+AF6287</f>
        <v>59700</v>
      </c>
      <c r="AI6287" s="67"/>
      <c r="AJ6287" s="447">
        <f>AJ6288</f>
        <v>19340</v>
      </c>
      <c r="AK6287" s="71"/>
      <c r="AL6287" s="447">
        <f t="shared" si="1365"/>
        <v>61000</v>
      </c>
      <c r="AM6287" s="447"/>
      <c r="AN6287" s="447">
        <f t="shared" si="1365"/>
        <v>70600</v>
      </c>
      <c r="AO6287" s="447"/>
      <c r="AP6287" s="447">
        <f t="shared" si="1365"/>
        <v>70600</v>
      </c>
      <c r="AQ6287" s="447"/>
    </row>
    <row r="6288" spans="2:43" ht="18" customHeight="1" x14ac:dyDescent="0.2">
      <c r="B6288" s="4"/>
      <c r="C6288" s="117"/>
      <c r="D6288" s="117"/>
      <c r="E6288" s="117"/>
      <c r="F6288" s="48"/>
      <c r="G6288" s="11"/>
      <c r="H6288" s="117"/>
      <c r="I6288" s="124"/>
      <c r="J6288" s="124"/>
      <c r="K6288" s="144"/>
      <c r="L6288" s="11"/>
      <c r="M6288" s="143"/>
      <c r="N6288" s="42"/>
      <c r="O6288" s="128"/>
      <c r="P6288" s="130"/>
      <c r="Q6288" s="130"/>
      <c r="R6288" s="72" t="s">
        <v>3</v>
      </c>
      <c r="S6288" s="181"/>
      <c r="T6288" s="73" t="s">
        <v>204</v>
      </c>
      <c r="V6288" s="74">
        <v>52200</v>
      </c>
      <c r="X6288" s="74">
        <v>52400</v>
      </c>
      <c r="Z6288" s="876">
        <v>54800</v>
      </c>
      <c r="AB6288" s="944">
        <v>57000</v>
      </c>
      <c r="AD6288" s="74">
        <v>59700</v>
      </c>
      <c r="AF6288" s="74">
        <v>0</v>
      </c>
      <c r="AH6288" s="74">
        <f t="shared" si="1366"/>
        <v>59700</v>
      </c>
      <c r="AI6288" s="446"/>
      <c r="AJ6288" s="74">
        <f>CEILING(AB6288*34/100,10)-40</f>
        <v>19340</v>
      </c>
      <c r="AK6288" s="8"/>
      <c r="AL6288" s="74">
        <v>61000</v>
      </c>
      <c r="AM6288" s="74"/>
      <c r="AN6288" s="74">
        <f>62000+8600</f>
        <v>70600</v>
      </c>
      <c r="AO6288" s="74"/>
      <c r="AP6288" s="74">
        <f>62000+8600</f>
        <v>70600</v>
      </c>
      <c r="AQ6288" s="74"/>
    </row>
    <row r="6289" spans="2:43" ht="18" hidden="1" customHeight="1" x14ac:dyDescent="0.2">
      <c r="B6289" s="4"/>
      <c r="C6289" s="117"/>
      <c r="D6289" s="117"/>
      <c r="E6289" s="117"/>
      <c r="F6289" s="48"/>
      <c r="G6289" s="11"/>
      <c r="H6289" s="117"/>
      <c r="I6289" s="124"/>
      <c r="J6289" s="124"/>
      <c r="K6289" s="144"/>
      <c r="L6289" s="11"/>
      <c r="M6289" s="143"/>
      <c r="N6289" s="42"/>
      <c r="O6289" s="127" t="s">
        <v>0</v>
      </c>
      <c r="P6289" s="123"/>
      <c r="Q6289" s="123"/>
      <c r="R6289" s="49"/>
      <c r="S6289" s="18"/>
      <c r="T6289" s="50" t="s">
        <v>60</v>
      </c>
      <c r="U6289" s="76"/>
      <c r="V6289" s="51">
        <f>V6290</f>
        <v>0</v>
      </c>
      <c r="X6289" s="51">
        <f>X6290</f>
        <v>0</v>
      </c>
      <c r="Z6289" s="51">
        <f>Z6290</f>
        <v>0</v>
      </c>
      <c r="AB6289" s="51">
        <f>AB6290</f>
        <v>0</v>
      </c>
      <c r="AD6289" s="51" t="e">
        <f>#REF!</f>
        <v>#REF!</v>
      </c>
      <c r="AF6289" s="51">
        <f>AF6290</f>
        <v>0</v>
      </c>
      <c r="AH6289" s="51" t="e">
        <f t="shared" si="1366"/>
        <v>#REF!</v>
      </c>
      <c r="AI6289" s="8"/>
      <c r="AJ6289" s="51">
        <f>AJ6290</f>
        <v>0</v>
      </c>
      <c r="AK6289" s="5"/>
      <c r="AL6289" s="51">
        <f t="shared" ref="AL6289:AP6290" si="1367">AL6290</f>
        <v>0</v>
      </c>
      <c r="AM6289" s="51"/>
      <c r="AN6289" s="51">
        <f t="shared" si="1367"/>
        <v>0</v>
      </c>
      <c r="AO6289" s="51"/>
      <c r="AP6289" s="51">
        <f t="shared" si="1367"/>
        <v>0</v>
      </c>
      <c r="AQ6289" s="51"/>
    </row>
    <row r="6290" spans="2:43" ht="18" hidden="1" customHeight="1" x14ac:dyDescent="0.2">
      <c r="B6290" s="4"/>
      <c r="C6290" s="117"/>
      <c r="D6290" s="117"/>
      <c r="E6290" s="117"/>
      <c r="F6290" s="48"/>
      <c r="G6290" s="11"/>
      <c r="H6290" s="117"/>
      <c r="I6290" s="124"/>
      <c r="J6290" s="124"/>
      <c r="K6290" s="144"/>
      <c r="L6290" s="11"/>
      <c r="M6290" s="143"/>
      <c r="N6290" s="42"/>
      <c r="O6290" s="128"/>
      <c r="P6290" s="129">
        <v>1</v>
      </c>
      <c r="Q6290" s="129"/>
      <c r="R6290" s="64"/>
      <c r="S6290" s="234"/>
      <c r="T6290" s="65" t="s">
        <v>8</v>
      </c>
      <c r="U6290" s="155"/>
      <c r="V6290" s="66">
        <f>V6291</f>
        <v>0</v>
      </c>
      <c r="X6290" s="66">
        <f>X6291</f>
        <v>0</v>
      </c>
      <c r="Z6290" s="66">
        <f>Z6291</f>
        <v>0</v>
      </c>
      <c r="AB6290" s="66">
        <f>AB6291</f>
        <v>0</v>
      </c>
      <c r="AD6290" s="66" t="e">
        <f>#REF!</f>
        <v>#REF!</v>
      </c>
      <c r="AF6290" s="66">
        <f>AF6291</f>
        <v>0</v>
      </c>
      <c r="AH6290" s="66" t="e">
        <f t="shared" si="1366"/>
        <v>#REF!</v>
      </c>
      <c r="AI6290" s="5"/>
      <c r="AJ6290" s="66">
        <f>AJ6291</f>
        <v>0</v>
      </c>
      <c r="AK6290" s="67"/>
      <c r="AL6290" s="66">
        <f t="shared" si="1367"/>
        <v>0</v>
      </c>
      <c r="AM6290" s="66"/>
      <c r="AN6290" s="66">
        <f t="shared" si="1367"/>
        <v>0</v>
      </c>
      <c r="AO6290" s="66"/>
      <c r="AP6290" s="66">
        <f t="shared" si="1367"/>
        <v>0</v>
      </c>
      <c r="AQ6290" s="66"/>
    </row>
    <row r="6291" spans="2:43" ht="18" hidden="1" customHeight="1" x14ac:dyDescent="0.2">
      <c r="B6291" s="4"/>
      <c r="C6291" s="117"/>
      <c r="D6291" s="117"/>
      <c r="E6291" s="117"/>
      <c r="F6291" s="48"/>
      <c r="G6291" s="11"/>
      <c r="H6291" s="117"/>
      <c r="I6291" s="124"/>
      <c r="J6291" s="124"/>
      <c r="K6291" s="144"/>
      <c r="L6291" s="11"/>
      <c r="M6291" s="143"/>
      <c r="N6291" s="42"/>
      <c r="O6291" s="128"/>
      <c r="P6291" s="130"/>
      <c r="Q6291" s="131">
        <v>6</v>
      </c>
      <c r="R6291" s="72"/>
      <c r="S6291" s="181"/>
      <c r="T6291" s="69" t="s">
        <v>62</v>
      </c>
      <c r="U6291" s="92"/>
      <c r="V6291" s="70">
        <f>SUM(V6292:V6294)</f>
        <v>0</v>
      </c>
      <c r="X6291" s="447">
        <f>SUM(X6292:X6294)</f>
        <v>0</v>
      </c>
      <c r="Z6291" s="447">
        <f>SUM(Z6292:Z6294)</f>
        <v>0</v>
      </c>
      <c r="AB6291" s="447">
        <f>SUM(AB6292:AB6294)</f>
        <v>0</v>
      </c>
      <c r="AD6291" s="447">
        <f>SUM(AD6292:AD6294)</f>
        <v>0</v>
      </c>
      <c r="AF6291" s="447">
        <f>SUM(AF6292:AF6294)</f>
        <v>0</v>
      </c>
      <c r="AH6291" s="447">
        <f t="shared" si="1366"/>
        <v>0</v>
      </c>
      <c r="AI6291" s="67"/>
      <c r="AJ6291" s="447">
        <f>SUM(AJ6292:AJ6294)</f>
        <v>0</v>
      </c>
      <c r="AK6291" s="71"/>
      <c r="AL6291" s="447">
        <f>SUM(AL6292:AL6294)</f>
        <v>0</v>
      </c>
      <c r="AM6291" s="447"/>
      <c r="AN6291" s="447">
        <f>SUM(AN6292:AN6294)</f>
        <v>0</v>
      </c>
      <c r="AO6291" s="447"/>
      <c r="AP6291" s="447">
        <f>SUM(AP6292:AP6294)</f>
        <v>0</v>
      </c>
      <c r="AQ6291" s="447"/>
    </row>
    <row r="6292" spans="2:43" ht="18" hidden="1" customHeight="1" x14ac:dyDescent="0.2">
      <c r="B6292" s="4"/>
      <c r="C6292" s="117"/>
      <c r="D6292" s="117"/>
      <c r="E6292" s="117"/>
      <c r="F6292" s="48"/>
      <c r="G6292" s="11"/>
      <c r="H6292" s="117"/>
      <c r="I6292" s="124"/>
      <c r="J6292" s="124"/>
      <c r="K6292" s="144"/>
      <c r="L6292" s="11"/>
      <c r="M6292" s="143"/>
      <c r="N6292" s="42"/>
      <c r="O6292" s="128"/>
      <c r="P6292" s="130"/>
      <c r="Q6292" s="131"/>
      <c r="R6292" s="72">
        <v>1</v>
      </c>
      <c r="S6292" s="181"/>
      <c r="T6292" s="73" t="s">
        <v>430</v>
      </c>
      <c r="V6292" s="74">
        <v>0</v>
      </c>
      <c r="X6292" s="74">
        <v>0</v>
      </c>
      <c r="Z6292" s="74">
        <v>0</v>
      </c>
      <c r="AB6292" s="74">
        <v>0</v>
      </c>
      <c r="AD6292" s="74">
        <v>0</v>
      </c>
      <c r="AF6292" s="74">
        <v>0</v>
      </c>
      <c r="AH6292" s="74">
        <f t="shared" si="1366"/>
        <v>0</v>
      </c>
      <c r="AI6292" s="446"/>
      <c r="AJ6292" s="74">
        <v>0</v>
      </c>
      <c r="AK6292" s="8"/>
      <c r="AL6292" s="74">
        <v>0</v>
      </c>
      <c r="AM6292" s="74"/>
      <c r="AN6292" s="74">
        <v>0</v>
      </c>
      <c r="AO6292" s="74"/>
      <c r="AP6292" s="74">
        <v>0</v>
      </c>
      <c r="AQ6292" s="74"/>
    </row>
    <row r="6293" spans="2:43" ht="18" hidden="1" customHeight="1" x14ac:dyDescent="0.2">
      <c r="B6293" s="4"/>
      <c r="C6293" s="117"/>
      <c r="D6293" s="117"/>
      <c r="E6293" s="117"/>
      <c r="F6293" s="48"/>
      <c r="G6293" s="11"/>
      <c r="H6293" s="117"/>
      <c r="I6293" s="124"/>
      <c r="J6293" s="124"/>
      <c r="K6293" s="144"/>
      <c r="L6293" s="11"/>
      <c r="M6293" s="143"/>
      <c r="N6293" s="42"/>
      <c r="O6293" s="128"/>
      <c r="P6293" s="130"/>
      <c r="Q6293" s="131"/>
      <c r="R6293" s="72">
        <v>2</v>
      </c>
      <c r="S6293" s="181"/>
      <c r="T6293" s="73" t="s">
        <v>386</v>
      </c>
      <c r="V6293" s="74">
        <v>0</v>
      </c>
      <c r="X6293" s="74">
        <v>0</v>
      </c>
      <c r="Z6293" s="74">
        <v>0</v>
      </c>
      <c r="AB6293" s="74">
        <v>0</v>
      </c>
      <c r="AD6293" s="74">
        <v>0</v>
      </c>
      <c r="AF6293" s="74">
        <v>0</v>
      </c>
      <c r="AH6293" s="74">
        <f t="shared" si="1366"/>
        <v>0</v>
      </c>
      <c r="AI6293" s="8"/>
      <c r="AJ6293" s="74">
        <v>0</v>
      </c>
      <c r="AK6293" s="8"/>
      <c r="AL6293" s="74">
        <v>0</v>
      </c>
      <c r="AM6293" s="74"/>
      <c r="AN6293" s="74">
        <v>0</v>
      </c>
      <c r="AO6293" s="74"/>
      <c r="AP6293" s="74">
        <v>0</v>
      </c>
      <c r="AQ6293" s="74"/>
    </row>
    <row r="6294" spans="2:43" ht="18" hidden="1" customHeight="1" x14ac:dyDescent="0.2">
      <c r="B6294" s="4"/>
      <c r="C6294" s="117"/>
      <c r="D6294" s="117"/>
      <c r="E6294" s="117"/>
      <c r="F6294" s="48"/>
      <c r="G6294" s="11"/>
      <c r="H6294" s="117"/>
      <c r="I6294" s="124"/>
      <c r="J6294" s="124"/>
      <c r="K6294" s="144"/>
      <c r="L6294" s="11"/>
      <c r="M6294" s="143"/>
      <c r="N6294" s="42"/>
      <c r="O6294" s="128"/>
      <c r="P6294" s="130"/>
      <c r="Q6294" s="131"/>
      <c r="R6294" s="72">
        <v>8</v>
      </c>
      <c r="S6294" s="181"/>
      <c r="T6294" s="73" t="s">
        <v>463</v>
      </c>
      <c r="V6294" s="74">
        <v>0</v>
      </c>
      <c r="X6294" s="74">
        <v>0</v>
      </c>
      <c r="Z6294" s="74">
        <v>0</v>
      </c>
      <c r="AB6294" s="74">
        <v>0</v>
      </c>
      <c r="AD6294" s="74">
        <v>0</v>
      </c>
      <c r="AF6294" s="74">
        <v>0</v>
      </c>
      <c r="AH6294" s="74">
        <f t="shared" si="1366"/>
        <v>0</v>
      </c>
      <c r="AI6294" s="8"/>
      <c r="AJ6294" s="74">
        <v>0</v>
      </c>
      <c r="AK6294" s="8"/>
      <c r="AL6294" s="74">
        <v>0</v>
      </c>
      <c r="AM6294" s="74"/>
      <c r="AN6294" s="74">
        <v>0</v>
      </c>
      <c r="AO6294" s="74"/>
      <c r="AP6294" s="74">
        <v>0</v>
      </c>
      <c r="AQ6294" s="74"/>
    </row>
    <row r="6295" spans="2:43" ht="18" customHeight="1" x14ac:dyDescent="0.2">
      <c r="B6295" s="4"/>
      <c r="C6295" s="117"/>
      <c r="D6295" s="117"/>
      <c r="E6295" s="117"/>
      <c r="F6295" s="48"/>
      <c r="G6295" s="11"/>
      <c r="H6295" s="117"/>
      <c r="I6295" s="124"/>
      <c r="J6295" s="124"/>
      <c r="K6295" s="144"/>
      <c r="L6295" s="11"/>
      <c r="M6295" s="143"/>
      <c r="N6295" s="42"/>
      <c r="O6295" s="127" t="s">
        <v>18</v>
      </c>
      <c r="P6295" s="123"/>
      <c r="Q6295" s="123"/>
      <c r="R6295" s="49"/>
      <c r="S6295" s="18"/>
      <c r="T6295" s="50" t="s">
        <v>190</v>
      </c>
      <c r="U6295" s="76"/>
      <c r="V6295" s="51">
        <f>V6296+V6301+V6306</f>
        <v>6000</v>
      </c>
      <c r="X6295" s="51">
        <f>X6296+X6301+X6306</f>
        <v>9000</v>
      </c>
      <c r="Z6295" s="51">
        <f>Z6296+Z6301+Z6306</f>
        <v>9500</v>
      </c>
      <c r="AB6295" s="51">
        <f>AB6296+AB6301+AB6306</f>
        <v>10900</v>
      </c>
      <c r="AD6295" s="51" t="e">
        <f>AD6296+AD6301+AD6306</f>
        <v>#REF!</v>
      </c>
      <c r="AF6295" s="51">
        <f>AF6296+AF6301+AF6306</f>
        <v>0</v>
      </c>
      <c r="AH6295" s="51" t="e">
        <f t="shared" si="1366"/>
        <v>#REF!</v>
      </c>
      <c r="AI6295" s="8"/>
      <c r="AJ6295" s="51">
        <f>AJ6296+AJ6301+AJ6306</f>
        <v>2730</v>
      </c>
      <c r="AK6295" s="5"/>
      <c r="AL6295" s="51">
        <f>AL6296+AL6301+AL6306</f>
        <v>12200</v>
      </c>
      <c r="AM6295" s="51"/>
      <c r="AN6295" s="51">
        <f>AN6296+AN6301+AN6306</f>
        <v>13400</v>
      </c>
      <c r="AO6295" s="51"/>
      <c r="AP6295" s="51">
        <f>AP6296+AP6301+AP6306</f>
        <v>13400</v>
      </c>
      <c r="AQ6295" s="51"/>
    </row>
    <row r="6296" spans="2:43" ht="18" customHeight="1" x14ac:dyDescent="0.2">
      <c r="B6296" s="4"/>
      <c r="C6296" s="117"/>
      <c r="D6296" s="117"/>
      <c r="E6296" s="117"/>
      <c r="F6296" s="48"/>
      <c r="G6296" s="11"/>
      <c r="H6296" s="117"/>
      <c r="I6296" s="124"/>
      <c r="J6296" s="124"/>
      <c r="K6296" s="144"/>
      <c r="L6296" s="11"/>
      <c r="M6296" s="143"/>
      <c r="N6296" s="42"/>
      <c r="O6296" s="128"/>
      <c r="P6296" s="129">
        <v>2</v>
      </c>
      <c r="Q6296" s="129"/>
      <c r="R6296" s="64"/>
      <c r="S6296" s="234"/>
      <c r="T6296" s="65" t="s">
        <v>195</v>
      </c>
      <c r="U6296" s="155"/>
      <c r="V6296" s="66">
        <f>V6297+V6299</f>
        <v>4000</v>
      </c>
      <c r="X6296" s="66">
        <f>X6297+X6299</f>
        <v>6000</v>
      </c>
      <c r="Z6296" s="66">
        <f>Z6297+Z6299</f>
        <v>6500</v>
      </c>
      <c r="AB6296" s="66">
        <f>AB6297+AB6299</f>
        <v>7500</v>
      </c>
      <c r="AD6296" s="66">
        <f>AD6297+AD6299</f>
        <v>7700</v>
      </c>
      <c r="AF6296" s="66">
        <f>AF6297+AF6299</f>
        <v>0</v>
      </c>
      <c r="AH6296" s="66">
        <f t="shared" si="1366"/>
        <v>7700</v>
      </c>
      <c r="AI6296" s="5"/>
      <c r="AJ6296" s="66">
        <f>AJ6297+AJ6299</f>
        <v>1880</v>
      </c>
      <c r="AK6296" s="67"/>
      <c r="AL6296" s="66">
        <f>AL6297+AL6299</f>
        <v>8800</v>
      </c>
      <c r="AM6296" s="66"/>
      <c r="AN6296" s="66">
        <f>AN6297+AN6299</f>
        <v>10000</v>
      </c>
      <c r="AO6296" s="66"/>
      <c r="AP6296" s="66">
        <f>AP6297+AP6299</f>
        <v>10000</v>
      </c>
      <c r="AQ6296" s="66"/>
    </row>
    <row r="6297" spans="2:43" ht="18" customHeight="1" x14ac:dyDescent="0.2">
      <c r="B6297" s="4"/>
      <c r="C6297" s="117"/>
      <c r="D6297" s="117"/>
      <c r="E6297" s="117"/>
      <c r="F6297" s="48"/>
      <c r="G6297" s="11"/>
      <c r="H6297" s="117"/>
      <c r="I6297" s="124"/>
      <c r="J6297" s="124"/>
      <c r="K6297" s="144"/>
      <c r="L6297" s="11"/>
      <c r="M6297" s="143"/>
      <c r="N6297" s="42"/>
      <c r="O6297" s="128"/>
      <c r="P6297" s="130"/>
      <c r="Q6297" s="131">
        <v>1</v>
      </c>
      <c r="R6297" s="68"/>
      <c r="S6297" s="35"/>
      <c r="T6297" s="69" t="s">
        <v>47</v>
      </c>
      <c r="U6297" s="92"/>
      <c r="V6297" s="70">
        <f>V6298</f>
        <v>2900</v>
      </c>
      <c r="X6297" s="447">
        <f>X6298</f>
        <v>3000</v>
      </c>
      <c r="Z6297" s="447">
        <f>Z6298</f>
        <v>2900</v>
      </c>
      <c r="AB6297" s="447">
        <f>AB6298</f>
        <v>3300</v>
      </c>
      <c r="AD6297" s="447">
        <f>AD6298</f>
        <v>3500</v>
      </c>
      <c r="AF6297" s="447">
        <f>AF6298</f>
        <v>0</v>
      </c>
      <c r="AH6297" s="447">
        <f t="shared" si="1366"/>
        <v>3500</v>
      </c>
      <c r="AI6297" s="67"/>
      <c r="AJ6297" s="447">
        <f>AJ6298</f>
        <v>830</v>
      </c>
      <c r="AK6297" s="71"/>
      <c r="AL6297" s="447">
        <f>AL6298</f>
        <v>4600</v>
      </c>
      <c r="AM6297" s="447"/>
      <c r="AN6297" s="447">
        <f>AN6298</f>
        <v>5800</v>
      </c>
      <c r="AO6297" s="447"/>
      <c r="AP6297" s="447">
        <f>AP6298</f>
        <v>5800</v>
      </c>
      <c r="AQ6297" s="447"/>
    </row>
    <row r="6298" spans="2:43" ht="18" customHeight="1" x14ac:dyDescent="0.2">
      <c r="B6298" s="4"/>
      <c r="C6298" s="117"/>
      <c r="D6298" s="117"/>
      <c r="E6298" s="117"/>
      <c r="F6298" s="48"/>
      <c r="G6298" s="11"/>
      <c r="H6298" s="117"/>
      <c r="I6298" s="124"/>
      <c r="J6298" s="124"/>
      <c r="K6298" s="144"/>
      <c r="L6298" s="11"/>
      <c r="M6298" s="143"/>
      <c r="N6298" s="42"/>
      <c r="O6298" s="128"/>
      <c r="P6298" s="130"/>
      <c r="Q6298" s="130"/>
      <c r="R6298" s="72" t="s">
        <v>3</v>
      </c>
      <c r="S6298" s="181"/>
      <c r="T6298" s="73" t="s">
        <v>17</v>
      </c>
      <c r="V6298" s="74">
        <v>2900</v>
      </c>
      <c r="X6298" s="74">
        <v>3000</v>
      </c>
      <c r="Z6298" s="876">
        <v>2900</v>
      </c>
      <c r="AB6298" s="944">
        <v>3300</v>
      </c>
      <c r="AD6298" s="74">
        <v>3500</v>
      </c>
      <c r="AF6298" s="74">
        <v>0</v>
      </c>
      <c r="AH6298" s="74">
        <f t="shared" si="1366"/>
        <v>3500</v>
      </c>
      <c r="AI6298" s="446"/>
      <c r="AJ6298" s="74">
        <f t="shared" ref="AJ6298" si="1368">CEILING(AB6298*25/100,10)</f>
        <v>830</v>
      </c>
      <c r="AK6298" s="8"/>
      <c r="AL6298" s="74">
        <v>4600</v>
      </c>
      <c r="AM6298" s="74"/>
      <c r="AN6298" s="74">
        <v>5800</v>
      </c>
      <c r="AO6298" s="74"/>
      <c r="AP6298" s="74">
        <v>5800</v>
      </c>
      <c r="AQ6298" s="74"/>
    </row>
    <row r="6299" spans="2:43" ht="18" customHeight="1" x14ac:dyDescent="0.2">
      <c r="B6299" s="4"/>
      <c r="C6299" s="117"/>
      <c r="D6299" s="117"/>
      <c r="E6299" s="117"/>
      <c r="F6299" s="48"/>
      <c r="G6299" s="11"/>
      <c r="H6299" s="117"/>
      <c r="I6299" s="124"/>
      <c r="J6299" s="124"/>
      <c r="K6299" s="144"/>
      <c r="L6299" s="11"/>
      <c r="M6299" s="143"/>
      <c r="N6299" s="42"/>
      <c r="O6299" s="128"/>
      <c r="P6299" s="130"/>
      <c r="Q6299" s="131">
        <v>2</v>
      </c>
      <c r="R6299" s="68"/>
      <c r="S6299" s="35"/>
      <c r="T6299" s="69" t="s">
        <v>227</v>
      </c>
      <c r="U6299" s="92"/>
      <c r="V6299" s="70">
        <f>V6300</f>
        <v>1100</v>
      </c>
      <c r="X6299" s="447">
        <f>X6300</f>
        <v>3000</v>
      </c>
      <c r="Z6299" s="447">
        <f>Z6300</f>
        <v>3600</v>
      </c>
      <c r="AB6299" s="447">
        <f>AB6300</f>
        <v>4200</v>
      </c>
      <c r="AD6299" s="447">
        <f>AD6300</f>
        <v>4200</v>
      </c>
      <c r="AF6299" s="447">
        <f>AF6300</f>
        <v>0</v>
      </c>
      <c r="AH6299" s="447">
        <f t="shared" si="1366"/>
        <v>4200</v>
      </c>
      <c r="AI6299" s="8"/>
      <c r="AJ6299" s="447">
        <f>AJ6300</f>
        <v>1050</v>
      </c>
      <c r="AK6299" s="71"/>
      <c r="AL6299" s="447">
        <f>AL6300</f>
        <v>4200</v>
      </c>
      <c r="AM6299" s="447"/>
      <c r="AN6299" s="447">
        <f>AN6300</f>
        <v>4200</v>
      </c>
      <c r="AO6299" s="447"/>
      <c r="AP6299" s="447">
        <f>AP6300</f>
        <v>4200</v>
      </c>
      <c r="AQ6299" s="447"/>
    </row>
    <row r="6300" spans="2:43" ht="18" customHeight="1" x14ac:dyDescent="0.2">
      <c r="B6300" s="4"/>
      <c r="C6300" s="117"/>
      <c r="D6300" s="117"/>
      <c r="E6300" s="117"/>
      <c r="F6300" s="48"/>
      <c r="G6300" s="11"/>
      <c r="H6300" s="117"/>
      <c r="I6300" s="124"/>
      <c r="J6300" s="124"/>
      <c r="K6300" s="144"/>
      <c r="L6300" s="11"/>
      <c r="M6300" s="143"/>
      <c r="N6300" s="42"/>
      <c r="O6300" s="128"/>
      <c r="P6300" s="130"/>
      <c r="Q6300" s="130"/>
      <c r="R6300" s="72" t="s">
        <v>0</v>
      </c>
      <c r="S6300" s="181"/>
      <c r="T6300" s="73" t="s">
        <v>228</v>
      </c>
      <c r="V6300" s="74">
        <v>1100</v>
      </c>
      <c r="X6300" s="74">
        <v>3000</v>
      </c>
      <c r="Z6300" s="876">
        <v>3600</v>
      </c>
      <c r="AB6300" s="944">
        <v>4200</v>
      </c>
      <c r="AD6300" s="74">
        <v>4200</v>
      </c>
      <c r="AF6300" s="74">
        <v>0</v>
      </c>
      <c r="AH6300" s="74">
        <f t="shared" si="1366"/>
        <v>4200</v>
      </c>
      <c r="AI6300" s="446"/>
      <c r="AJ6300" s="74">
        <f t="shared" ref="AJ6300" si="1369">CEILING(AB6300*25/100,10)</f>
        <v>1050</v>
      </c>
      <c r="AK6300" s="8"/>
      <c r="AL6300" s="74">
        <v>4200</v>
      </c>
      <c r="AM6300" s="74"/>
      <c r="AN6300" s="74">
        <v>4200</v>
      </c>
      <c r="AO6300" s="74"/>
      <c r="AP6300" s="74">
        <v>4200</v>
      </c>
      <c r="AQ6300" s="74"/>
    </row>
    <row r="6301" spans="2:43" ht="18" hidden="1" customHeight="1" x14ac:dyDescent="0.2">
      <c r="B6301" s="4"/>
      <c r="C6301" s="117"/>
      <c r="D6301" s="117"/>
      <c r="E6301" s="117"/>
      <c r="F6301" s="48"/>
      <c r="G6301" s="11"/>
      <c r="H6301" s="117"/>
      <c r="I6301" s="124"/>
      <c r="J6301" s="124"/>
      <c r="K6301" s="144"/>
      <c r="L6301" s="11"/>
      <c r="M6301" s="143"/>
      <c r="N6301" s="42"/>
      <c r="O6301" s="128"/>
      <c r="P6301" s="129">
        <v>3</v>
      </c>
      <c r="Q6301" s="129"/>
      <c r="R6301" s="64"/>
      <c r="S6301" s="234"/>
      <c r="T6301" s="65" t="s">
        <v>215</v>
      </c>
      <c r="U6301" s="155"/>
      <c r="V6301" s="66">
        <f>V6302+V6304</f>
        <v>0</v>
      </c>
      <c r="X6301" s="66">
        <f>X6302+X6304</f>
        <v>0</v>
      </c>
      <c r="Z6301" s="66">
        <f>Z6302+Z6304</f>
        <v>0</v>
      </c>
      <c r="AB6301" s="66">
        <f>AB6302+AB6304</f>
        <v>0</v>
      </c>
      <c r="AD6301" s="66" t="e">
        <f>#REF!+AD6304</f>
        <v>#REF!</v>
      </c>
      <c r="AF6301" s="66">
        <f>AF6302+AF6304</f>
        <v>0</v>
      </c>
      <c r="AH6301" s="66" t="e">
        <f t="shared" si="1366"/>
        <v>#REF!</v>
      </c>
      <c r="AI6301" s="8"/>
      <c r="AJ6301" s="66">
        <f>AJ6302+AJ6304</f>
        <v>0</v>
      </c>
      <c r="AK6301" s="67"/>
      <c r="AL6301" s="66">
        <f>AL6302+AL6304</f>
        <v>0</v>
      </c>
      <c r="AM6301" s="66"/>
      <c r="AN6301" s="66">
        <f>AN6302+AN6304</f>
        <v>0</v>
      </c>
      <c r="AO6301" s="66"/>
      <c r="AP6301" s="66">
        <f>AP6302+AP6304</f>
        <v>0</v>
      </c>
      <c r="AQ6301" s="66"/>
    </row>
    <row r="6302" spans="2:43" ht="18" hidden="1" customHeight="1" x14ac:dyDescent="0.2">
      <c r="B6302" s="4"/>
      <c r="C6302" s="117"/>
      <c r="D6302" s="117"/>
      <c r="E6302" s="117"/>
      <c r="F6302" s="48"/>
      <c r="G6302" s="11"/>
      <c r="H6302" s="117"/>
      <c r="I6302" s="124"/>
      <c r="J6302" s="124"/>
      <c r="K6302" s="144"/>
      <c r="L6302" s="11"/>
      <c r="M6302" s="143"/>
      <c r="N6302" s="42"/>
      <c r="O6302" s="128"/>
      <c r="P6302" s="130"/>
      <c r="Q6302" s="131">
        <v>1</v>
      </c>
      <c r="R6302" s="68"/>
      <c r="S6302" s="35"/>
      <c r="T6302" s="69" t="s">
        <v>20</v>
      </c>
      <c r="U6302" s="92"/>
      <c r="V6302" s="70">
        <f>V6303</f>
        <v>0</v>
      </c>
      <c r="X6302" s="447">
        <f>X6303</f>
        <v>0</v>
      </c>
      <c r="Z6302" s="447">
        <f>Z6303</f>
        <v>0</v>
      </c>
      <c r="AB6302" s="447">
        <f>AB6303</f>
        <v>0</v>
      </c>
      <c r="AD6302" s="447" t="e">
        <f>#REF!</f>
        <v>#REF!</v>
      </c>
      <c r="AF6302" s="447">
        <f>AF6303</f>
        <v>0</v>
      </c>
      <c r="AH6302" s="447" t="e">
        <f t="shared" si="1366"/>
        <v>#REF!</v>
      </c>
      <c r="AI6302" s="67"/>
      <c r="AJ6302" s="447">
        <f>AJ6303</f>
        <v>0</v>
      </c>
      <c r="AK6302" s="71"/>
      <c r="AL6302" s="447">
        <f>AL6303</f>
        <v>0</v>
      </c>
      <c r="AM6302" s="447"/>
      <c r="AN6302" s="447">
        <f>AN6303</f>
        <v>0</v>
      </c>
      <c r="AO6302" s="447"/>
      <c r="AP6302" s="447">
        <f>AP6303</f>
        <v>0</v>
      </c>
      <c r="AQ6302" s="447"/>
    </row>
    <row r="6303" spans="2:43" ht="18" hidden="1" customHeight="1" x14ac:dyDescent="0.2">
      <c r="B6303" s="4"/>
      <c r="C6303" s="117"/>
      <c r="D6303" s="117"/>
      <c r="E6303" s="117"/>
      <c r="F6303" s="48"/>
      <c r="G6303" s="11"/>
      <c r="H6303" s="117"/>
      <c r="I6303" s="124"/>
      <c r="J6303" s="124"/>
      <c r="K6303" s="144"/>
      <c r="L6303" s="11"/>
      <c r="M6303" s="143"/>
      <c r="N6303" s="42"/>
      <c r="O6303" s="128"/>
      <c r="P6303" s="130"/>
      <c r="Q6303" s="131"/>
      <c r="R6303" s="72" t="s">
        <v>3</v>
      </c>
      <c r="S6303" s="181"/>
      <c r="T6303" s="73" t="s">
        <v>20</v>
      </c>
      <c r="V6303" s="74">
        <v>0</v>
      </c>
      <c r="X6303" s="74">
        <v>0</v>
      </c>
      <c r="Z6303" s="74">
        <v>0</v>
      </c>
      <c r="AB6303" s="74">
        <v>0</v>
      </c>
      <c r="AD6303" s="74">
        <v>0</v>
      </c>
      <c r="AF6303" s="74">
        <v>0</v>
      </c>
      <c r="AH6303" s="74">
        <f t="shared" si="1366"/>
        <v>0</v>
      </c>
      <c r="AI6303" s="446"/>
      <c r="AJ6303" s="74">
        <v>0</v>
      </c>
      <c r="AK6303" s="8"/>
      <c r="AL6303" s="74">
        <v>0</v>
      </c>
      <c r="AM6303" s="74"/>
      <c r="AN6303" s="74">
        <v>0</v>
      </c>
      <c r="AO6303" s="74"/>
      <c r="AP6303" s="74">
        <v>0</v>
      </c>
      <c r="AQ6303" s="74"/>
    </row>
    <row r="6304" spans="2:43" ht="18" hidden="1" customHeight="1" x14ac:dyDescent="0.2">
      <c r="B6304" s="4"/>
      <c r="C6304" s="117"/>
      <c r="D6304" s="117"/>
      <c r="E6304" s="117"/>
      <c r="F6304" s="48"/>
      <c r="G6304" s="11"/>
      <c r="H6304" s="117"/>
      <c r="I6304" s="124"/>
      <c r="J6304" s="124"/>
      <c r="K6304" s="144"/>
      <c r="L6304" s="11"/>
      <c r="M6304" s="143"/>
      <c r="N6304" s="42"/>
      <c r="O6304" s="128"/>
      <c r="P6304" s="130"/>
      <c r="Q6304" s="131">
        <v>3</v>
      </c>
      <c r="R6304" s="68"/>
      <c r="S6304" s="35"/>
      <c r="T6304" s="69" t="s">
        <v>22</v>
      </c>
      <c r="U6304" s="92"/>
      <c r="V6304" s="70">
        <f>V6305</f>
        <v>0</v>
      </c>
      <c r="X6304" s="447">
        <f>X6305</f>
        <v>0</v>
      </c>
      <c r="Z6304" s="447">
        <f>Z6305</f>
        <v>0</v>
      </c>
      <c r="AB6304" s="447">
        <f>AB6305</f>
        <v>0</v>
      </c>
      <c r="AD6304" s="447" t="e">
        <f>#REF!</f>
        <v>#REF!</v>
      </c>
      <c r="AF6304" s="447">
        <f>AF6305</f>
        <v>0</v>
      </c>
      <c r="AH6304" s="447" t="e">
        <f t="shared" si="1366"/>
        <v>#REF!</v>
      </c>
      <c r="AI6304" s="8"/>
      <c r="AJ6304" s="447">
        <f>AJ6305</f>
        <v>0</v>
      </c>
      <c r="AK6304" s="71"/>
      <c r="AL6304" s="447">
        <f>AL6305</f>
        <v>0</v>
      </c>
      <c r="AM6304" s="447"/>
      <c r="AN6304" s="447">
        <f>AN6305</f>
        <v>0</v>
      </c>
      <c r="AO6304" s="447"/>
      <c r="AP6304" s="447">
        <f>AP6305</f>
        <v>0</v>
      </c>
      <c r="AQ6304" s="447"/>
    </row>
    <row r="6305" spans="2:43" ht="18" hidden="1" customHeight="1" x14ac:dyDescent="0.2">
      <c r="B6305" s="4"/>
      <c r="C6305" s="117"/>
      <c r="D6305" s="117"/>
      <c r="E6305" s="117"/>
      <c r="F6305" s="48"/>
      <c r="G6305" s="11"/>
      <c r="H6305" s="117"/>
      <c r="I6305" s="124"/>
      <c r="J6305" s="124"/>
      <c r="K6305" s="144"/>
      <c r="L6305" s="11"/>
      <c r="M6305" s="143"/>
      <c r="N6305" s="42"/>
      <c r="O6305" s="128"/>
      <c r="P6305" s="130"/>
      <c r="Q6305" s="130"/>
      <c r="R6305" s="72" t="s">
        <v>3</v>
      </c>
      <c r="S6305" s="181"/>
      <c r="T6305" s="73" t="s">
        <v>22</v>
      </c>
      <c r="V6305" s="74">
        <v>0</v>
      </c>
      <c r="X6305" s="74">
        <v>0</v>
      </c>
      <c r="Z6305" s="74">
        <v>0</v>
      </c>
      <c r="AB6305" s="74">
        <v>0</v>
      </c>
      <c r="AD6305" s="74">
        <v>0</v>
      </c>
      <c r="AF6305" s="74">
        <v>0</v>
      </c>
      <c r="AH6305" s="74">
        <f t="shared" si="1366"/>
        <v>0</v>
      </c>
      <c r="AI6305" s="446"/>
      <c r="AJ6305" s="74">
        <v>0</v>
      </c>
      <c r="AK6305" s="8"/>
      <c r="AL6305" s="74">
        <v>0</v>
      </c>
      <c r="AM6305" s="74"/>
      <c r="AN6305" s="74">
        <v>0</v>
      </c>
      <c r="AO6305" s="74"/>
      <c r="AP6305" s="74">
        <v>0</v>
      </c>
      <c r="AQ6305" s="74"/>
    </row>
    <row r="6306" spans="2:43" ht="18" customHeight="1" x14ac:dyDescent="0.2">
      <c r="B6306" s="4"/>
      <c r="C6306" s="117"/>
      <c r="D6306" s="117"/>
      <c r="E6306" s="117"/>
      <c r="F6306" s="48"/>
      <c r="G6306" s="11"/>
      <c r="H6306" s="117"/>
      <c r="I6306" s="124"/>
      <c r="J6306" s="124"/>
      <c r="K6306" s="144"/>
      <c r="L6306" s="11"/>
      <c r="M6306" s="143"/>
      <c r="N6306" s="42"/>
      <c r="O6306" s="128"/>
      <c r="P6306" s="129">
        <v>7</v>
      </c>
      <c r="Q6306" s="129"/>
      <c r="R6306" s="64"/>
      <c r="S6306" s="234"/>
      <c r="T6306" s="65" t="s">
        <v>343</v>
      </c>
      <c r="U6306" s="155"/>
      <c r="V6306" s="66">
        <f>V6307</f>
        <v>2000</v>
      </c>
      <c r="X6306" s="66">
        <f>X6307</f>
        <v>3000</v>
      </c>
      <c r="Z6306" s="66">
        <f>Z6307</f>
        <v>3000</v>
      </c>
      <c r="AB6306" s="66">
        <f>AB6307</f>
        <v>3400</v>
      </c>
      <c r="AD6306" s="66">
        <f>AD6307</f>
        <v>3400</v>
      </c>
      <c r="AF6306" s="66">
        <f>AF6307</f>
        <v>0</v>
      </c>
      <c r="AH6306" s="66">
        <f t="shared" si="1366"/>
        <v>3400</v>
      </c>
      <c r="AI6306" s="8"/>
      <c r="AJ6306" s="66">
        <f>AJ6307</f>
        <v>850</v>
      </c>
      <c r="AK6306" s="67"/>
      <c r="AL6306" s="66">
        <f t="shared" ref="AL6306:AP6307" si="1370">AL6307</f>
        <v>3400</v>
      </c>
      <c r="AM6306" s="66"/>
      <c r="AN6306" s="66">
        <f t="shared" si="1370"/>
        <v>3400</v>
      </c>
      <c r="AO6306" s="66"/>
      <c r="AP6306" s="66">
        <f t="shared" si="1370"/>
        <v>3400</v>
      </c>
      <c r="AQ6306" s="66"/>
    </row>
    <row r="6307" spans="2:43" ht="18" customHeight="1" x14ac:dyDescent="0.2">
      <c r="B6307" s="4"/>
      <c r="C6307" s="117"/>
      <c r="D6307" s="117"/>
      <c r="E6307" s="117"/>
      <c r="F6307" s="48"/>
      <c r="G6307" s="11"/>
      <c r="H6307" s="117"/>
      <c r="I6307" s="124"/>
      <c r="J6307" s="124"/>
      <c r="K6307" s="144"/>
      <c r="L6307" s="11"/>
      <c r="M6307" s="143"/>
      <c r="N6307" s="42"/>
      <c r="O6307" s="128"/>
      <c r="P6307" s="130"/>
      <c r="Q6307" s="131">
        <v>3</v>
      </c>
      <c r="R6307" s="68"/>
      <c r="S6307" s="35"/>
      <c r="T6307" s="69" t="s">
        <v>224</v>
      </c>
      <c r="U6307" s="92"/>
      <c r="V6307" s="70">
        <f>V6308</f>
        <v>2000</v>
      </c>
      <c r="X6307" s="447">
        <f>X6308</f>
        <v>3000</v>
      </c>
      <c r="Z6307" s="447">
        <f>Z6308</f>
        <v>3000</v>
      </c>
      <c r="AB6307" s="447">
        <f>AB6308</f>
        <v>3400</v>
      </c>
      <c r="AD6307" s="447">
        <f>AD6308</f>
        <v>3400</v>
      </c>
      <c r="AF6307" s="447">
        <f>AF6308</f>
        <v>0</v>
      </c>
      <c r="AH6307" s="447">
        <f t="shared" si="1366"/>
        <v>3400</v>
      </c>
      <c r="AI6307" s="67"/>
      <c r="AJ6307" s="447">
        <f>AJ6308</f>
        <v>850</v>
      </c>
      <c r="AK6307" s="71"/>
      <c r="AL6307" s="447">
        <f t="shared" si="1370"/>
        <v>3400</v>
      </c>
      <c r="AM6307" s="447"/>
      <c r="AN6307" s="447">
        <f t="shared" si="1370"/>
        <v>3400</v>
      </c>
      <c r="AO6307" s="447"/>
      <c r="AP6307" s="447">
        <f t="shared" si="1370"/>
        <v>3400</v>
      </c>
      <c r="AQ6307" s="447"/>
    </row>
    <row r="6308" spans="2:43" ht="18" customHeight="1" x14ac:dyDescent="0.2">
      <c r="B6308" s="4"/>
      <c r="C6308" s="117"/>
      <c r="D6308" s="117"/>
      <c r="E6308" s="117"/>
      <c r="F6308" s="48"/>
      <c r="G6308" s="11"/>
      <c r="H6308" s="117"/>
      <c r="I6308" s="124"/>
      <c r="J6308" s="124"/>
      <c r="K6308" s="144"/>
      <c r="L6308" s="11"/>
      <c r="M6308" s="143"/>
      <c r="N6308" s="42"/>
      <c r="O6308" s="128"/>
      <c r="P6308" s="130"/>
      <c r="Q6308" s="131"/>
      <c r="R6308" s="72" t="s">
        <v>0</v>
      </c>
      <c r="S6308" s="181"/>
      <c r="T6308" s="73" t="s">
        <v>53</v>
      </c>
      <c r="V6308" s="74">
        <v>2000</v>
      </c>
      <c r="X6308" s="74">
        <v>3000</v>
      </c>
      <c r="Z6308" s="876">
        <v>3000</v>
      </c>
      <c r="AB6308" s="944">
        <v>3400</v>
      </c>
      <c r="AD6308" s="74">
        <v>3400</v>
      </c>
      <c r="AF6308" s="74">
        <v>0</v>
      </c>
      <c r="AH6308" s="74">
        <f t="shared" si="1366"/>
        <v>3400</v>
      </c>
      <c r="AI6308" s="446"/>
      <c r="AJ6308" s="74">
        <f t="shared" ref="AJ6308" si="1371">CEILING(AB6308*25/100,10)</f>
        <v>850</v>
      </c>
      <c r="AK6308" s="8"/>
      <c r="AL6308" s="74">
        <v>3400</v>
      </c>
      <c r="AM6308" s="74"/>
      <c r="AN6308" s="74">
        <v>3400</v>
      </c>
      <c r="AO6308" s="74"/>
      <c r="AP6308" s="74">
        <v>3400</v>
      </c>
      <c r="AQ6308" s="74"/>
    </row>
    <row r="6309" spans="2:43" ht="18" customHeight="1" x14ac:dyDescent="0.2">
      <c r="B6309" s="4"/>
      <c r="C6309" s="117"/>
      <c r="D6309" s="117"/>
      <c r="E6309" s="117"/>
      <c r="F6309" s="48"/>
      <c r="G6309" s="11"/>
      <c r="H6309" s="117"/>
      <c r="I6309" s="124"/>
      <c r="J6309" s="124"/>
      <c r="K6309" s="144"/>
      <c r="L6309" s="11"/>
      <c r="M6309" s="143"/>
      <c r="N6309" s="42"/>
      <c r="O6309" s="128"/>
      <c r="P6309" s="130"/>
      <c r="Q6309" s="130"/>
      <c r="R6309" s="72"/>
      <c r="S6309" s="181"/>
      <c r="T6309" s="73"/>
      <c r="V6309" s="74"/>
      <c r="X6309" s="74"/>
      <c r="Z6309" s="74"/>
      <c r="AB6309" s="74"/>
      <c r="AD6309" s="74"/>
      <c r="AF6309" s="74"/>
      <c r="AH6309" s="74">
        <f t="shared" si="1366"/>
        <v>0</v>
      </c>
      <c r="AI6309" s="8"/>
      <c r="AJ6309" s="74"/>
      <c r="AK6309" s="8"/>
      <c r="AL6309" s="74"/>
      <c r="AM6309" s="74"/>
      <c r="AN6309" s="74"/>
      <c r="AO6309" s="74"/>
      <c r="AP6309" s="74"/>
      <c r="AQ6309" s="74"/>
    </row>
    <row r="6310" spans="2:43" ht="18" customHeight="1" x14ac:dyDescent="0.2">
      <c r="B6310" s="4"/>
      <c r="C6310" s="117"/>
      <c r="D6310" s="117"/>
      <c r="E6310" s="117"/>
      <c r="F6310" s="113">
        <v>39</v>
      </c>
      <c r="G6310" s="283"/>
      <c r="H6310" s="171"/>
      <c r="I6310" s="114"/>
      <c r="J6310" s="114"/>
      <c r="K6310" s="167"/>
      <c r="L6310" s="276"/>
      <c r="M6310" s="166"/>
      <c r="N6310" s="259"/>
      <c r="O6310" s="115"/>
      <c r="P6310" s="116"/>
      <c r="Q6310" s="116"/>
      <c r="R6310" s="52"/>
      <c r="S6310" s="247"/>
      <c r="T6310" s="53" t="s">
        <v>482</v>
      </c>
      <c r="U6310" s="240"/>
      <c r="V6310" s="54">
        <f>V6311</f>
        <v>691500</v>
      </c>
      <c r="X6310" s="54">
        <f>X6311</f>
        <v>1349700</v>
      </c>
      <c r="Z6310" s="54">
        <f>Z6311</f>
        <v>1730490</v>
      </c>
      <c r="AB6310" s="54">
        <f>AB6311</f>
        <v>3259200</v>
      </c>
      <c r="AD6310" s="54" t="e">
        <f>AD6311</f>
        <v>#REF!</v>
      </c>
      <c r="AF6310" s="54">
        <f>AF6311</f>
        <v>156575</v>
      </c>
      <c r="AH6310" s="54" t="e">
        <f t="shared" si="1366"/>
        <v>#REF!</v>
      </c>
      <c r="AI6310" s="8"/>
      <c r="AJ6310" s="54">
        <f>AJ6311</f>
        <v>1106690</v>
      </c>
      <c r="AK6310" s="55"/>
      <c r="AL6310" s="54">
        <f t="shared" ref="AL6310:AP6314" si="1372">AL6311</f>
        <v>5497230</v>
      </c>
      <c r="AM6310" s="54"/>
      <c r="AN6310" s="54">
        <f t="shared" si="1372"/>
        <v>5948390</v>
      </c>
      <c r="AO6310" s="54"/>
      <c r="AP6310" s="54">
        <f t="shared" si="1372"/>
        <v>5948390</v>
      </c>
      <c r="AQ6310" s="54"/>
    </row>
    <row r="6311" spans="2:43" ht="18" customHeight="1" x14ac:dyDescent="0.2">
      <c r="B6311" s="4"/>
      <c r="C6311" s="117"/>
      <c r="D6311" s="117"/>
      <c r="E6311" s="117"/>
      <c r="F6311" s="48"/>
      <c r="G6311" s="11"/>
      <c r="H6311" s="112" t="s">
        <v>33</v>
      </c>
      <c r="I6311" s="118"/>
      <c r="J6311" s="118"/>
      <c r="K6311" s="170"/>
      <c r="L6311" s="34"/>
      <c r="M6311" s="169"/>
      <c r="N6311" s="260"/>
      <c r="O6311" s="119"/>
      <c r="P6311" s="120"/>
      <c r="Q6311" s="120"/>
      <c r="R6311" s="56"/>
      <c r="S6311" s="248"/>
      <c r="T6311" s="57" t="s">
        <v>92</v>
      </c>
      <c r="U6311" s="236"/>
      <c r="V6311" s="58">
        <f>V6312</f>
        <v>691500</v>
      </c>
      <c r="X6311" s="659">
        <f>X6312</f>
        <v>1349700</v>
      </c>
      <c r="Z6311" s="659">
        <f>Z6312</f>
        <v>1730490</v>
      </c>
      <c r="AB6311" s="659">
        <f>AB6312</f>
        <v>3259200</v>
      </c>
      <c r="AD6311" s="659" t="e">
        <f>AD6312</f>
        <v>#REF!</v>
      </c>
      <c r="AF6311" s="659">
        <f>AF6312</f>
        <v>156575</v>
      </c>
      <c r="AH6311" s="659" t="e">
        <f t="shared" si="1366"/>
        <v>#REF!</v>
      </c>
      <c r="AI6311" s="55"/>
      <c r="AJ6311" s="659">
        <f>AJ6312</f>
        <v>1106690</v>
      </c>
      <c r="AK6311" s="59"/>
      <c r="AL6311" s="659">
        <f t="shared" si="1372"/>
        <v>5497230</v>
      </c>
      <c r="AM6311" s="659"/>
      <c r="AN6311" s="659">
        <f t="shared" si="1372"/>
        <v>5948390</v>
      </c>
      <c r="AO6311" s="659"/>
      <c r="AP6311" s="659">
        <f t="shared" si="1372"/>
        <v>5948390</v>
      </c>
      <c r="AQ6311" s="659"/>
    </row>
    <row r="6312" spans="2:43" ht="18" customHeight="1" x14ac:dyDescent="0.2">
      <c r="B6312" s="4"/>
      <c r="C6312" s="117"/>
      <c r="D6312" s="117"/>
      <c r="E6312" s="117"/>
      <c r="F6312" s="48"/>
      <c r="G6312" s="11"/>
      <c r="H6312" s="132"/>
      <c r="I6312" s="121">
        <v>4</v>
      </c>
      <c r="J6312" s="121"/>
      <c r="K6312" s="164"/>
      <c r="L6312" s="277"/>
      <c r="M6312" s="163"/>
      <c r="N6312" s="261"/>
      <c r="O6312" s="122"/>
      <c r="P6312" s="123"/>
      <c r="Q6312" s="123"/>
      <c r="R6312" s="49"/>
      <c r="S6312" s="18"/>
      <c r="T6312" s="50" t="s">
        <v>93</v>
      </c>
      <c r="U6312" s="76"/>
      <c r="V6312" s="51">
        <f>V6313</f>
        <v>691500</v>
      </c>
      <c r="X6312" s="51">
        <f>X6313</f>
        <v>1349700</v>
      </c>
      <c r="Z6312" s="51">
        <f>Z6313</f>
        <v>1730490</v>
      </c>
      <c r="AB6312" s="51">
        <f>AB6313</f>
        <v>3259200</v>
      </c>
      <c r="AD6312" s="51" t="e">
        <f>AD6313</f>
        <v>#REF!</v>
      </c>
      <c r="AF6312" s="51">
        <f>AF6313</f>
        <v>156575</v>
      </c>
      <c r="AH6312" s="51" t="e">
        <f t="shared" si="1366"/>
        <v>#REF!</v>
      </c>
      <c r="AI6312" s="660"/>
      <c r="AJ6312" s="51">
        <f>AJ6313</f>
        <v>1106690</v>
      </c>
      <c r="AK6312" s="5"/>
      <c r="AL6312" s="51">
        <f t="shared" si="1372"/>
        <v>5497230</v>
      </c>
      <c r="AM6312" s="51"/>
      <c r="AN6312" s="51">
        <f t="shared" si="1372"/>
        <v>5948390</v>
      </c>
      <c r="AO6312" s="51"/>
      <c r="AP6312" s="51">
        <f t="shared" si="1372"/>
        <v>5948390</v>
      </c>
      <c r="AQ6312" s="51"/>
    </row>
    <row r="6313" spans="2:43" ht="18" customHeight="1" x14ac:dyDescent="0.2">
      <c r="B6313" s="4"/>
      <c r="C6313" s="117"/>
      <c r="D6313" s="117"/>
      <c r="E6313" s="117"/>
      <c r="F6313" s="48"/>
      <c r="G6313" s="11"/>
      <c r="H6313" s="132"/>
      <c r="I6313" s="121"/>
      <c r="J6313" s="121">
        <v>1</v>
      </c>
      <c r="K6313" s="164"/>
      <c r="L6313" s="277"/>
      <c r="M6313" s="163"/>
      <c r="N6313" s="261"/>
      <c r="O6313" s="122"/>
      <c r="P6313" s="123"/>
      <c r="Q6313" s="123"/>
      <c r="R6313" s="49"/>
      <c r="S6313" s="18"/>
      <c r="T6313" s="50" t="s">
        <v>189</v>
      </c>
      <c r="U6313" s="76"/>
      <c r="V6313" s="51">
        <f>V6314</f>
        <v>691500</v>
      </c>
      <c r="X6313" s="51">
        <f>X6314</f>
        <v>1349700</v>
      </c>
      <c r="Z6313" s="51">
        <f>Z6314</f>
        <v>1730490</v>
      </c>
      <c r="AB6313" s="51">
        <f>AB6314</f>
        <v>3259200</v>
      </c>
      <c r="AD6313" s="51" t="e">
        <f>AD6314</f>
        <v>#REF!</v>
      </c>
      <c r="AF6313" s="51">
        <f>AF6314</f>
        <v>156575</v>
      </c>
      <c r="AH6313" s="51" t="e">
        <f t="shared" si="1366"/>
        <v>#REF!</v>
      </c>
      <c r="AI6313" s="5"/>
      <c r="AJ6313" s="51">
        <f>AJ6314</f>
        <v>1106690</v>
      </c>
      <c r="AK6313" s="5"/>
      <c r="AL6313" s="51">
        <f t="shared" si="1372"/>
        <v>5497230</v>
      </c>
      <c r="AM6313" s="51"/>
      <c r="AN6313" s="51">
        <f t="shared" si="1372"/>
        <v>5948390</v>
      </c>
      <c r="AO6313" s="51"/>
      <c r="AP6313" s="51">
        <f t="shared" si="1372"/>
        <v>5948390</v>
      </c>
      <c r="AQ6313" s="51"/>
    </row>
    <row r="6314" spans="2:43" ht="18" customHeight="1" x14ac:dyDescent="0.2">
      <c r="B6314" s="4"/>
      <c r="C6314" s="117"/>
      <c r="D6314" s="117"/>
      <c r="E6314" s="117"/>
      <c r="F6314" s="48"/>
      <c r="G6314" s="11"/>
      <c r="H6314" s="132"/>
      <c r="I6314" s="121"/>
      <c r="J6314" s="121"/>
      <c r="K6314" s="269" t="s">
        <v>180</v>
      </c>
      <c r="L6314" s="279"/>
      <c r="M6314" s="163"/>
      <c r="N6314" s="261"/>
      <c r="O6314" s="122"/>
      <c r="P6314" s="123"/>
      <c r="Q6314" s="123"/>
      <c r="R6314" s="49"/>
      <c r="S6314" s="18"/>
      <c r="T6314" s="50" t="s">
        <v>189</v>
      </c>
      <c r="U6314" s="76"/>
      <c r="V6314" s="51">
        <f>V6315</f>
        <v>691500</v>
      </c>
      <c r="X6314" s="51">
        <f>X6315</f>
        <v>1349700</v>
      </c>
      <c r="Z6314" s="51">
        <f>Z6315</f>
        <v>1730490</v>
      </c>
      <c r="AB6314" s="51">
        <f>AB6315</f>
        <v>3259200</v>
      </c>
      <c r="AD6314" s="51" t="e">
        <f>AD6315</f>
        <v>#REF!</v>
      </c>
      <c r="AF6314" s="51">
        <f>AF6315</f>
        <v>156575</v>
      </c>
      <c r="AH6314" s="51" t="e">
        <f t="shared" si="1366"/>
        <v>#REF!</v>
      </c>
      <c r="AI6314" s="5"/>
      <c r="AJ6314" s="51">
        <f>AJ6315</f>
        <v>1106690</v>
      </c>
      <c r="AK6314" s="5"/>
      <c r="AL6314" s="51">
        <f t="shared" si="1372"/>
        <v>5497230</v>
      </c>
      <c r="AM6314" s="51"/>
      <c r="AN6314" s="51">
        <f t="shared" si="1372"/>
        <v>5948390</v>
      </c>
      <c r="AO6314" s="51"/>
      <c r="AP6314" s="51">
        <f t="shared" si="1372"/>
        <v>5948390</v>
      </c>
      <c r="AQ6314" s="51"/>
    </row>
    <row r="6315" spans="2:43" ht="18" customHeight="1" x14ac:dyDescent="0.2">
      <c r="B6315" s="4"/>
      <c r="C6315" s="117"/>
      <c r="D6315" s="117"/>
      <c r="E6315" s="117"/>
      <c r="F6315" s="48"/>
      <c r="G6315" s="11"/>
      <c r="H6315" s="117"/>
      <c r="I6315" s="124"/>
      <c r="J6315" s="124"/>
      <c r="K6315" s="144"/>
      <c r="L6315" s="11"/>
      <c r="M6315" s="226">
        <v>2</v>
      </c>
      <c r="N6315" s="262"/>
      <c r="O6315" s="125"/>
      <c r="P6315" s="126"/>
      <c r="Q6315" s="126"/>
      <c r="R6315" s="60"/>
      <c r="S6315" s="249"/>
      <c r="T6315" s="61" t="s">
        <v>413</v>
      </c>
      <c r="U6315" s="241"/>
      <c r="V6315" s="62">
        <f>V6316+V6344+V6354+V6396</f>
        <v>691500</v>
      </c>
      <c r="X6315" s="62">
        <f>X6316+X6344+X6354+X6396</f>
        <v>1349700</v>
      </c>
      <c r="Z6315" s="62">
        <f>Z6316+Z6344+Z6354+Z6396</f>
        <v>1730490</v>
      </c>
      <c r="AB6315" s="62">
        <f>AB6316+AB6344+AB6354+AB6396</f>
        <v>3259200</v>
      </c>
      <c r="AD6315" s="62" t="e">
        <f>AD6316+AD6344+AD6354+AD6396</f>
        <v>#REF!</v>
      </c>
      <c r="AF6315" s="62">
        <f>AF6316+AF6344+AF6354+AF6396</f>
        <v>156575</v>
      </c>
      <c r="AH6315" s="62" t="e">
        <f t="shared" si="1366"/>
        <v>#REF!</v>
      </c>
      <c r="AI6315" s="5"/>
      <c r="AJ6315" s="62">
        <f>AJ6316+AJ6344+AJ6354+AJ6396</f>
        <v>1106690</v>
      </c>
      <c r="AK6315" s="63"/>
      <c r="AL6315" s="62">
        <f>AL6316+AL6344+AL6354+AL6396</f>
        <v>5497230</v>
      </c>
      <c r="AM6315" s="62"/>
      <c r="AN6315" s="62">
        <f>AN6316+AN6344+AN6354+AN6396</f>
        <v>5948390</v>
      </c>
      <c r="AO6315" s="62"/>
      <c r="AP6315" s="62">
        <f>AP6316+AP6344+AP6354+AP6396</f>
        <v>5948390</v>
      </c>
      <c r="AQ6315" s="62"/>
    </row>
    <row r="6316" spans="2:43" ht="18" customHeight="1" x14ac:dyDescent="0.2">
      <c r="B6316" s="4"/>
      <c r="C6316" s="117"/>
      <c r="D6316" s="117"/>
      <c r="E6316" s="117"/>
      <c r="F6316" s="48"/>
      <c r="G6316" s="11"/>
      <c r="H6316" s="117"/>
      <c r="I6316" s="124"/>
      <c r="J6316" s="124"/>
      <c r="K6316" s="144"/>
      <c r="L6316" s="11"/>
      <c r="M6316" s="143"/>
      <c r="N6316" s="42"/>
      <c r="O6316" s="127" t="s">
        <v>3</v>
      </c>
      <c r="P6316" s="123"/>
      <c r="Q6316" s="123"/>
      <c r="R6316" s="49"/>
      <c r="S6316" s="18"/>
      <c r="T6316" s="50" t="s">
        <v>7</v>
      </c>
      <c r="U6316" s="76"/>
      <c r="V6316" s="51">
        <f>V6317+V6336</f>
        <v>567000</v>
      </c>
      <c r="X6316" s="51">
        <f>X6317+X6336</f>
        <v>1216700</v>
      </c>
      <c r="Z6316" s="51">
        <f>Z6317+Z6336+Z6341</f>
        <v>1458700</v>
      </c>
      <c r="AB6316" s="51">
        <f t="shared" ref="AB6316" si="1373">AB6317+AB6336+AB6341</f>
        <v>2706000</v>
      </c>
      <c r="AD6316" s="51" t="e">
        <f>AD6317+AD6336+AD6341</f>
        <v>#REF!</v>
      </c>
      <c r="AF6316" s="51">
        <f>AF6317+AF6336+AF6341</f>
        <v>0</v>
      </c>
      <c r="AH6316" s="51" t="e">
        <f t="shared" si="1366"/>
        <v>#REF!</v>
      </c>
      <c r="AI6316" s="63"/>
      <c r="AJ6316" s="51">
        <f t="shared" ref="AJ6316" si="1374">AJ6317+AJ6336+AJ6341</f>
        <v>920080</v>
      </c>
      <c r="AK6316" s="51">
        <f t="shared" ref="AK6316" si="1375">AK6317+AK6336+AK6341</f>
        <v>0</v>
      </c>
      <c r="AL6316" s="51">
        <f t="shared" ref="AL6316:AO6316" si="1376">AL6317+AL6336+AL6341</f>
        <v>4688600</v>
      </c>
      <c r="AM6316" s="51"/>
      <c r="AN6316" s="51">
        <f t="shared" si="1376"/>
        <v>5073400</v>
      </c>
      <c r="AO6316" s="51">
        <f t="shared" si="1376"/>
        <v>0</v>
      </c>
      <c r="AP6316" s="51">
        <f t="shared" ref="AP6316:AQ6316" si="1377">AP6317+AP6336+AP6341</f>
        <v>5073400</v>
      </c>
      <c r="AQ6316" s="51">
        <f t="shared" si="1377"/>
        <v>0</v>
      </c>
    </row>
    <row r="6317" spans="2:43" ht="18" customHeight="1" x14ac:dyDescent="0.2">
      <c r="B6317" s="4"/>
      <c r="C6317" s="117"/>
      <c r="D6317" s="117"/>
      <c r="E6317" s="117"/>
      <c r="F6317" s="48"/>
      <c r="G6317" s="11"/>
      <c r="H6317" s="117"/>
      <c r="I6317" s="124"/>
      <c r="J6317" s="124"/>
      <c r="K6317" s="144"/>
      <c r="L6317" s="11"/>
      <c r="M6317" s="143"/>
      <c r="N6317" s="42"/>
      <c r="O6317" s="128"/>
      <c r="P6317" s="129">
        <v>1</v>
      </c>
      <c r="Q6317" s="129"/>
      <c r="R6317" s="64"/>
      <c r="S6317" s="234"/>
      <c r="T6317" s="65" t="s">
        <v>8</v>
      </c>
      <c r="U6317" s="155"/>
      <c r="V6317" s="66">
        <f>V6318+V6322+V6326+V6328+V6332+V6334</f>
        <v>567000</v>
      </c>
      <c r="X6317" s="66">
        <f>X6318+X6322+X6326+X6328+X6332+X6334+X6339</f>
        <v>1216700</v>
      </c>
      <c r="Z6317" s="66">
        <f>Z6318+Z6322+Z6326+Z6328+Z6332+Z6334+Z6339</f>
        <v>1458700</v>
      </c>
      <c r="AB6317" s="66">
        <f t="shared" ref="AB6317" si="1378">AB6318+AB6322+AB6326+AB6328+AB6332+AB6334+AB6339</f>
        <v>2705200</v>
      </c>
      <c r="AD6317" s="66" t="e">
        <f t="shared" ref="AD6317:AL6317" si="1379">AD6318+AD6322+AD6326+AD6328+AD6332+AD6334+AD6339</f>
        <v>#REF!</v>
      </c>
      <c r="AE6317" s="66">
        <f t="shared" si="1379"/>
        <v>0</v>
      </c>
      <c r="AF6317" s="66">
        <f t="shared" si="1379"/>
        <v>0</v>
      </c>
      <c r="AG6317" s="66">
        <f t="shared" si="1379"/>
        <v>0</v>
      </c>
      <c r="AH6317" s="66" t="e">
        <f t="shared" si="1366"/>
        <v>#REF!</v>
      </c>
      <c r="AI6317" s="51">
        <f t="shared" ref="AI6317" si="1380">AI6318+AI6337+AI6342</f>
        <v>0</v>
      </c>
      <c r="AJ6317" s="66">
        <f t="shared" ref="AJ6317" si="1381">AJ6318+AJ6322+AJ6326+AJ6328+AJ6332+AJ6334+AJ6339</f>
        <v>919800</v>
      </c>
      <c r="AK6317" s="66">
        <f t="shared" ref="AK6317" si="1382">AK6318+AK6322+AK6326+AK6328+AK6332+AK6334+AK6339</f>
        <v>0</v>
      </c>
      <c r="AL6317" s="66">
        <f t="shared" si="1379"/>
        <v>4685200</v>
      </c>
      <c r="AM6317" s="66"/>
      <c r="AN6317" s="66">
        <f t="shared" ref="AN6317:AP6317" si="1383">AN6318+AN6322+AN6326+AN6328+AN6332+AN6334+AN6339</f>
        <v>5069750</v>
      </c>
      <c r="AO6317" s="66"/>
      <c r="AP6317" s="66">
        <f t="shared" si="1383"/>
        <v>5069750</v>
      </c>
      <c r="AQ6317" s="66"/>
    </row>
    <row r="6318" spans="2:43" ht="18" customHeight="1" x14ac:dyDescent="0.2">
      <c r="B6318" s="4"/>
      <c r="C6318" s="117"/>
      <c r="D6318" s="117"/>
      <c r="E6318" s="117"/>
      <c r="F6318" s="48"/>
      <c r="G6318" s="11"/>
      <c r="H6318" s="117"/>
      <c r="I6318" s="124"/>
      <c r="J6318" s="124"/>
      <c r="K6318" s="144"/>
      <c r="L6318" s="11"/>
      <c r="M6318" s="143"/>
      <c r="N6318" s="42"/>
      <c r="O6318" s="128"/>
      <c r="P6318" s="130"/>
      <c r="Q6318" s="140">
        <v>1</v>
      </c>
      <c r="R6318" s="68"/>
      <c r="S6318" s="35"/>
      <c r="T6318" s="69" t="s">
        <v>9</v>
      </c>
      <c r="U6318" s="92"/>
      <c r="V6318" s="70">
        <f>V6319+V6320+V6321</f>
        <v>252000</v>
      </c>
      <c r="X6318" s="447">
        <f>X6319+X6320+X6321</f>
        <v>458600</v>
      </c>
      <c r="Z6318" s="447">
        <f>Z6319+Z6320+Z6321</f>
        <v>679800</v>
      </c>
      <c r="AB6318" s="447">
        <f>AB6319+AB6320+AB6321</f>
        <v>1293300</v>
      </c>
      <c r="AD6318" s="447">
        <f>AD6319+AD6320+AD6321</f>
        <v>1364200</v>
      </c>
      <c r="AF6318" s="447">
        <f>AF6319+AF6320+AF6321</f>
        <v>0</v>
      </c>
      <c r="AH6318" s="447">
        <f t="shared" si="1366"/>
        <v>1364200</v>
      </c>
      <c r="AI6318" s="66">
        <f t="shared" ref="AI6318" si="1384">AI6319+AI6323+AI6327+AI6329+AI6333+AI6335+AI6340</f>
        <v>0</v>
      </c>
      <c r="AJ6318" s="447">
        <f>AJ6319+AJ6320+AJ6321</f>
        <v>439730</v>
      </c>
      <c r="AK6318" s="71"/>
      <c r="AL6318" s="447">
        <f>AL6319+AL6320+AL6321</f>
        <v>1712450</v>
      </c>
      <c r="AM6318" s="447"/>
      <c r="AN6318" s="447">
        <f>AN6319+AN6320+AN6321</f>
        <v>1852950</v>
      </c>
      <c r="AO6318" s="447"/>
      <c r="AP6318" s="447">
        <f>AP6319+AP6320+AP6321</f>
        <v>1852950</v>
      </c>
      <c r="AQ6318" s="447"/>
    </row>
    <row r="6319" spans="2:43" ht="18" customHeight="1" x14ac:dyDescent="0.2">
      <c r="B6319" s="4"/>
      <c r="C6319" s="117"/>
      <c r="D6319" s="117"/>
      <c r="E6319" s="117"/>
      <c r="F6319" s="48"/>
      <c r="G6319" s="11"/>
      <c r="H6319" s="117"/>
      <c r="I6319" s="124"/>
      <c r="J6319" s="124"/>
      <c r="K6319" s="144"/>
      <c r="L6319" s="11"/>
      <c r="M6319" s="143"/>
      <c r="N6319" s="42"/>
      <c r="O6319" s="128"/>
      <c r="P6319" s="130"/>
      <c r="Q6319" s="130"/>
      <c r="R6319" s="72" t="s">
        <v>3</v>
      </c>
      <c r="S6319" s="181"/>
      <c r="T6319" s="73" t="s">
        <v>9</v>
      </c>
      <c r="V6319" s="74">
        <v>252000</v>
      </c>
      <c r="X6319" s="74">
        <v>458600</v>
      </c>
      <c r="Z6319" s="829">
        <v>679800</v>
      </c>
      <c r="AB6319" s="74">
        <v>1293300</v>
      </c>
      <c r="AD6319" s="944">
        <v>1364200</v>
      </c>
      <c r="AF6319" s="74">
        <v>0</v>
      </c>
      <c r="AH6319" s="74">
        <f t="shared" si="1366"/>
        <v>1364200</v>
      </c>
      <c r="AI6319" s="446"/>
      <c r="AJ6319" s="74">
        <f t="shared" ref="AJ6319" si="1385">CEILING(AB6319*34/100,10)</f>
        <v>439730</v>
      </c>
      <c r="AK6319" s="8"/>
      <c r="AL6319" s="74">
        <v>1712450</v>
      </c>
      <c r="AM6319" s="74"/>
      <c r="AN6319" s="74">
        <v>1852950</v>
      </c>
      <c r="AO6319" s="74"/>
      <c r="AP6319" s="74">
        <v>1852950</v>
      </c>
      <c r="AQ6319" s="74"/>
    </row>
    <row r="6320" spans="2:43" ht="18" hidden="1" customHeight="1" x14ac:dyDescent="0.2">
      <c r="B6320" s="4"/>
      <c r="C6320" s="117"/>
      <c r="D6320" s="117"/>
      <c r="E6320" s="117"/>
      <c r="F6320" s="48"/>
      <c r="G6320" s="11"/>
      <c r="H6320" s="117"/>
      <c r="I6320" s="124"/>
      <c r="J6320" s="124"/>
      <c r="K6320" s="144"/>
      <c r="L6320" s="11"/>
      <c r="M6320" s="143"/>
      <c r="N6320" s="42"/>
      <c r="O6320" s="128"/>
      <c r="P6320" s="130"/>
      <c r="Q6320" s="130"/>
      <c r="R6320" s="72"/>
      <c r="S6320" s="181"/>
      <c r="T6320" s="73"/>
      <c r="V6320" s="74"/>
      <c r="X6320" s="74"/>
      <c r="Z6320" s="74"/>
      <c r="AB6320" s="74"/>
      <c r="AD6320" s="74"/>
      <c r="AF6320" s="74"/>
      <c r="AH6320" s="74">
        <f t="shared" si="1366"/>
        <v>0</v>
      </c>
      <c r="AI6320" s="8"/>
      <c r="AJ6320" s="74"/>
      <c r="AK6320" s="8"/>
      <c r="AL6320" s="74"/>
      <c r="AM6320" s="74"/>
      <c r="AN6320" s="74"/>
      <c r="AO6320" s="74"/>
      <c r="AP6320" s="74"/>
      <c r="AQ6320" s="74"/>
    </row>
    <row r="6321" spans="2:43" ht="18" hidden="1" customHeight="1" x14ac:dyDescent="0.2">
      <c r="B6321" s="4"/>
      <c r="C6321" s="117"/>
      <c r="D6321" s="117"/>
      <c r="E6321" s="117"/>
      <c r="F6321" s="48"/>
      <c r="G6321" s="11"/>
      <c r="H6321" s="117"/>
      <c r="I6321" s="124"/>
      <c r="J6321" s="124"/>
      <c r="K6321" s="144"/>
      <c r="L6321" s="11"/>
      <c r="M6321" s="143"/>
      <c r="N6321" s="42"/>
      <c r="O6321" s="128"/>
      <c r="P6321" s="130"/>
      <c r="Q6321" s="130"/>
      <c r="R6321" s="72"/>
      <c r="S6321" s="181"/>
      <c r="T6321" s="73"/>
      <c r="V6321" s="74"/>
      <c r="X6321" s="74"/>
      <c r="Z6321" s="74"/>
      <c r="AB6321" s="74"/>
      <c r="AD6321" s="74"/>
      <c r="AF6321" s="74"/>
      <c r="AH6321" s="74">
        <f t="shared" si="1366"/>
        <v>0</v>
      </c>
      <c r="AI6321" s="8"/>
      <c r="AJ6321" s="74"/>
      <c r="AK6321" s="8"/>
      <c r="AL6321" s="74"/>
      <c r="AM6321" s="74"/>
      <c r="AN6321" s="74"/>
      <c r="AO6321" s="74"/>
      <c r="AP6321" s="74"/>
      <c r="AQ6321" s="74"/>
    </row>
    <row r="6322" spans="2:43" ht="18" customHeight="1" x14ac:dyDescent="0.2">
      <c r="B6322" s="4"/>
      <c r="C6322" s="117"/>
      <c r="D6322" s="117"/>
      <c r="E6322" s="117"/>
      <c r="F6322" s="48"/>
      <c r="G6322" s="11"/>
      <c r="H6322" s="117"/>
      <c r="I6322" s="124"/>
      <c r="J6322" s="124"/>
      <c r="K6322" s="144"/>
      <c r="L6322" s="11"/>
      <c r="M6322" s="143"/>
      <c r="N6322" s="42"/>
      <c r="O6322" s="128"/>
      <c r="P6322" s="130"/>
      <c r="Q6322" s="131">
        <v>2</v>
      </c>
      <c r="R6322" s="68"/>
      <c r="S6322" s="35"/>
      <c r="T6322" s="69" t="s">
        <v>11</v>
      </c>
      <c r="U6322" s="92"/>
      <c r="V6322" s="70">
        <f>V6323+V6324+V6325</f>
        <v>185000</v>
      </c>
      <c r="X6322" s="447">
        <f>X6323+X6324+X6325</f>
        <v>376300</v>
      </c>
      <c r="Z6322" s="447">
        <f>Z6323+Z6324+Z6325</f>
        <v>370700</v>
      </c>
      <c r="AB6322" s="447">
        <f>AB6323+AB6324+AB6325</f>
        <v>677400</v>
      </c>
      <c r="AD6322" s="447">
        <f>AD6323+AD6324+AD6325</f>
        <v>762300</v>
      </c>
      <c r="AF6322" s="447">
        <f>AF6323+AF6324+AF6325</f>
        <v>0</v>
      </c>
      <c r="AH6322" s="447">
        <f t="shared" si="1366"/>
        <v>762300</v>
      </c>
      <c r="AI6322" s="8"/>
      <c r="AJ6322" s="447">
        <f>AJ6323+AJ6324+AJ6325</f>
        <v>230320</v>
      </c>
      <c r="AK6322" s="71"/>
      <c r="AL6322" s="447">
        <f>AL6323+AL6324+AL6325</f>
        <v>1671750</v>
      </c>
      <c r="AM6322" s="447"/>
      <c r="AN6322" s="447">
        <f>AN6323+AN6324+AN6325</f>
        <v>1808950</v>
      </c>
      <c r="AO6322" s="447"/>
      <c r="AP6322" s="447">
        <f>AP6323+AP6324+AP6325</f>
        <v>1808950</v>
      </c>
      <c r="AQ6322" s="447"/>
    </row>
    <row r="6323" spans="2:43" ht="18" customHeight="1" x14ac:dyDescent="0.2">
      <c r="B6323" s="4"/>
      <c r="C6323" s="117"/>
      <c r="D6323" s="117"/>
      <c r="E6323" s="117"/>
      <c r="F6323" s="48"/>
      <c r="G6323" s="11"/>
      <c r="H6323" s="117"/>
      <c r="I6323" s="124"/>
      <c r="J6323" s="124"/>
      <c r="K6323" s="144"/>
      <c r="L6323" s="11"/>
      <c r="M6323" s="143"/>
      <c r="N6323" s="42"/>
      <c r="O6323" s="128"/>
      <c r="P6323" s="130"/>
      <c r="Q6323" s="130"/>
      <c r="R6323" s="72" t="s">
        <v>3</v>
      </c>
      <c r="S6323" s="181"/>
      <c r="T6323" s="73" t="s">
        <v>11</v>
      </c>
      <c r="V6323" s="74">
        <v>185000</v>
      </c>
      <c r="X6323" s="74">
        <v>376300</v>
      </c>
      <c r="Z6323" s="829">
        <v>370700</v>
      </c>
      <c r="AB6323" s="74">
        <v>677400</v>
      </c>
      <c r="AD6323" s="944">
        <v>762300</v>
      </c>
      <c r="AF6323" s="74">
        <v>0</v>
      </c>
      <c r="AH6323" s="74">
        <f t="shared" si="1366"/>
        <v>762300</v>
      </c>
      <c r="AI6323" s="446"/>
      <c r="AJ6323" s="74">
        <f t="shared" ref="AJ6323" si="1386">CEILING(AB6323*34/100,10)</f>
        <v>230320</v>
      </c>
      <c r="AK6323" s="8"/>
      <c r="AL6323" s="74">
        <v>1671750</v>
      </c>
      <c r="AM6323" s="74"/>
      <c r="AN6323" s="74">
        <v>1808950</v>
      </c>
      <c r="AO6323" s="74"/>
      <c r="AP6323" s="74">
        <v>1808950</v>
      </c>
      <c r="AQ6323" s="74"/>
    </row>
    <row r="6324" spans="2:43" ht="18" hidden="1" customHeight="1" x14ac:dyDescent="0.2">
      <c r="B6324" s="4"/>
      <c r="C6324" s="117"/>
      <c r="D6324" s="117"/>
      <c r="E6324" s="117"/>
      <c r="F6324" s="48"/>
      <c r="G6324" s="11"/>
      <c r="H6324" s="117"/>
      <c r="I6324" s="124"/>
      <c r="J6324" s="124"/>
      <c r="K6324" s="144"/>
      <c r="L6324" s="11"/>
      <c r="M6324" s="143"/>
      <c r="N6324" s="42"/>
      <c r="O6324" s="128"/>
      <c r="P6324" s="130"/>
      <c r="Q6324" s="130"/>
      <c r="R6324" s="72"/>
      <c r="S6324" s="181"/>
      <c r="T6324" s="73"/>
      <c r="V6324" s="74"/>
      <c r="X6324" s="74"/>
      <c r="Z6324" s="74"/>
      <c r="AB6324" s="74"/>
      <c r="AD6324" s="74"/>
      <c r="AF6324" s="74"/>
      <c r="AH6324" s="74">
        <f t="shared" si="1366"/>
        <v>0</v>
      </c>
      <c r="AI6324" s="8"/>
      <c r="AJ6324" s="74"/>
      <c r="AK6324" s="8"/>
      <c r="AL6324" s="74"/>
      <c r="AM6324" s="74"/>
      <c r="AN6324" s="74"/>
      <c r="AO6324" s="74"/>
      <c r="AP6324" s="74"/>
      <c r="AQ6324" s="74"/>
    </row>
    <row r="6325" spans="2:43" ht="18" hidden="1" customHeight="1" x14ac:dyDescent="0.2">
      <c r="B6325" s="4"/>
      <c r="C6325" s="117"/>
      <c r="D6325" s="117"/>
      <c r="E6325" s="117"/>
      <c r="F6325" s="48"/>
      <c r="G6325" s="11"/>
      <c r="H6325" s="117"/>
      <c r="I6325" s="124"/>
      <c r="J6325" s="124"/>
      <c r="K6325" s="144"/>
      <c r="L6325" s="11"/>
      <c r="M6325" s="143"/>
      <c r="N6325" s="42"/>
      <c r="O6325" s="128"/>
      <c r="P6325" s="130"/>
      <c r="Q6325" s="130"/>
      <c r="R6325" s="72"/>
      <c r="S6325" s="181"/>
      <c r="T6325" s="73"/>
      <c r="V6325" s="74"/>
      <c r="X6325" s="74"/>
      <c r="Z6325" s="74"/>
      <c r="AB6325" s="74"/>
      <c r="AD6325" s="74"/>
      <c r="AF6325" s="74"/>
      <c r="AH6325" s="74">
        <f t="shared" si="1366"/>
        <v>0</v>
      </c>
      <c r="AI6325" s="8"/>
      <c r="AJ6325" s="74"/>
      <c r="AK6325" s="8"/>
      <c r="AL6325" s="74"/>
      <c r="AM6325" s="74"/>
      <c r="AN6325" s="74"/>
      <c r="AO6325" s="74"/>
      <c r="AP6325" s="74"/>
      <c r="AQ6325" s="74"/>
    </row>
    <row r="6326" spans="2:43" ht="18" customHeight="1" x14ac:dyDescent="0.2">
      <c r="B6326" s="4"/>
      <c r="C6326" s="117"/>
      <c r="D6326" s="117"/>
      <c r="E6326" s="117"/>
      <c r="F6326" s="48"/>
      <c r="G6326" s="11"/>
      <c r="H6326" s="117"/>
      <c r="I6326" s="124"/>
      <c r="J6326" s="124"/>
      <c r="K6326" s="144"/>
      <c r="L6326" s="11"/>
      <c r="M6326" s="143"/>
      <c r="N6326" s="42"/>
      <c r="O6326" s="128"/>
      <c r="P6326" s="130"/>
      <c r="Q6326" s="131">
        <v>3</v>
      </c>
      <c r="R6326" s="84"/>
      <c r="S6326" s="250"/>
      <c r="T6326" s="69" t="s">
        <v>12</v>
      </c>
      <c r="U6326" s="92"/>
      <c r="V6326" s="70">
        <f>V6327</f>
        <v>126000</v>
      </c>
      <c r="X6326" s="447">
        <f>X6327</f>
        <v>372900</v>
      </c>
      <c r="Z6326" s="447">
        <f>Z6327</f>
        <v>383300</v>
      </c>
      <c r="AB6326" s="447">
        <f>AB6327</f>
        <v>705600</v>
      </c>
      <c r="AD6326" s="447">
        <f>AD6327</f>
        <v>776400</v>
      </c>
      <c r="AF6326" s="447">
        <f>AF6327</f>
        <v>0</v>
      </c>
      <c r="AH6326" s="447">
        <f t="shared" si="1366"/>
        <v>776400</v>
      </c>
      <c r="AI6326" s="8"/>
      <c r="AJ6326" s="447">
        <f>AJ6327</f>
        <v>239910</v>
      </c>
      <c r="AK6326" s="71"/>
      <c r="AL6326" s="447">
        <f>AL6327</f>
        <v>1221850</v>
      </c>
      <c r="AM6326" s="447"/>
      <c r="AN6326" s="447">
        <f>AN6327</f>
        <v>1322100</v>
      </c>
      <c r="AO6326" s="447"/>
      <c r="AP6326" s="447">
        <f>AP6327</f>
        <v>1322100</v>
      </c>
      <c r="AQ6326" s="447"/>
    </row>
    <row r="6327" spans="2:43" ht="18" customHeight="1" x14ac:dyDescent="0.2">
      <c r="B6327" s="4"/>
      <c r="C6327" s="117"/>
      <c r="D6327" s="117"/>
      <c r="E6327" s="117"/>
      <c r="F6327" s="48"/>
      <c r="G6327" s="11"/>
      <c r="H6327" s="117"/>
      <c r="I6327" s="124"/>
      <c r="J6327" s="124"/>
      <c r="K6327" s="144"/>
      <c r="L6327" s="11"/>
      <c r="M6327" s="143"/>
      <c r="N6327" s="42"/>
      <c r="O6327" s="128"/>
      <c r="P6327" s="130"/>
      <c r="Q6327" s="130"/>
      <c r="R6327" s="72" t="s">
        <v>3</v>
      </c>
      <c r="S6327" s="181"/>
      <c r="T6327" s="73" t="s">
        <v>12</v>
      </c>
      <c r="V6327" s="74">
        <v>126000</v>
      </c>
      <c r="X6327" s="74">
        <v>372900</v>
      </c>
      <c r="Z6327" s="829">
        <v>383300</v>
      </c>
      <c r="AB6327" s="74">
        <v>705600</v>
      </c>
      <c r="AD6327" s="944">
        <v>776400</v>
      </c>
      <c r="AF6327" s="74">
        <v>0</v>
      </c>
      <c r="AH6327" s="74">
        <f t="shared" si="1366"/>
        <v>776400</v>
      </c>
      <c r="AI6327" s="446"/>
      <c r="AJ6327" s="74">
        <f t="shared" ref="AJ6327" si="1387">CEILING(AB6327*34/100,10)</f>
        <v>239910</v>
      </c>
      <c r="AK6327" s="8"/>
      <c r="AL6327" s="74">
        <v>1221850</v>
      </c>
      <c r="AM6327" s="74"/>
      <c r="AN6327" s="74">
        <v>1322100</v>
      </c>
      <c r="AO6327" s="74"/>
      <c r="AP6327" s="74">
        <v>1322100</v>
      </c>
      <c r="AQ6327" s="74"/>
    </row>
    <row r="6328" spans="2:43" ht="18" customHeight="1" x14ac:dyDescent="0.2">
      <c r="B6328" s="4"/>
      <c r="C6328" s="117"/>
      <c r="D6328" s="117"/>
      <c r="E6328" s="117"/>
      <c r="F6328" s="48"/>
      <c r="G6328" s="11"/>
      <c r="H6328" s="117"/>
      <c r="I6328" s="124"/>
      <c r="J6328" s="124"/>
      <c r="K6328" s="144"/>
      <c r="L6328" s="11"/>
      <c r="M6328" s="143"/>
      <c r="N6328" s="42"/>
      <c r="O6328" s="128"/>
      <c r="P6328" s="130"/>
      <c r="Q6328" s="131">
        <v>4</v>
      </c>
      <c r="R6328" s="68"/>
      <c r="S6328" s="35"/>
      <c r="T6328" s="69" t="s">
        <v>13</v>
      </c>
      <c r="U6328" s="92"/>
      <c r="V6328" s="70">
        <f>V6329+V6330+V6331</f>
        <v>4000</v>
      </c>
      <c r="X6328" s="447">
        <f>X6329+X6330+X6331</f>
        <v>8900</v>
      </c>
      <c r="Z6328" s="447">
        <f>Z6329+Z6330+Z6331</f>
        <v>11900</v>
      </c>
      <c r="AB6328" s="447">
        <f>AB6329+AB6330+AB6331</f>
        <v>12300</v>
      </c>
      <c r="AD6328" s="447">
        <f>AD6329+AD6330+AD6331</f>
        <v>23000</v>
      </c>
      <c r="AF6328" s="447">
        <f>AF6329+AF6330+AF6331</f>
        <v>0</v>
      </c>
      <c r="AH6328" s="447">
        <f t="shared" si="1366"/>
        <v>23000</v>
      </c>
      <c r="AI6328" s="8"/>
      <c r="AJ6328" s="447">
        <f>AJ6329+AJ6330+AJ6331</f>
        <v>4190</v>
      </c>
      <c r="AK6328" s="71"/>
      <c r="AL6328" s="447">
        <f>AL6329+AL6330+AL6331</f>
        <v>22150</v>
      </c>
      <c r="AM6328" s="447"/>
      <c r="AN6328" s="447">
        <f>AN6329+AN6330+AN6331</f>
        <v>23950</v>
      </c>
      <c r="AO6328" s="447"/>
      <c r="AP6328" s="447">
        <f>AP6329+AP6330+AP6331</f>
        <v>23950</v>
      </c>
      <c r="AQ6328" s="447"/>
    </row>
    <row r="6329" spans="2:43" ht="18" customHeight="1" x14ac:dyDescent="0.2">
      <c r="B6329" s="4"/>
      <c r="C6329" s="117"/>
      <c r="D6329" s="117"/>
      <c r="E6329" s="117"/>
      <c r="F6329" s="48"/>
      <c r="G6329" s="11"/>
      <c r="H6329" s="117"/>
      <c r="I6329" s="124"/>
      <c r="J6329" s="124"/>
      <c r="K6329" s="144"/>
      <c r="L6329" s="11"/>
      <c r="M6329" s="143"/>
      <c r="N6329" s="42"/>
      <c r="O6329" s="128"/>
      <c r="P6329" s="130"/>
      <c r="Q6329" s="130"/>
      <c r="R6329" s="72" t="s">
        <v>3</v>
      </c>
      <c r="S6329" s="181"/>
      <c r="T6329" s="73" t="s">
        <v>13</v>
      </c>
      <c r="V6329" s="74">
        <v>4000</v>
      </c>
      <c r="X6329" s="74">
        <v>8900</v>
      </c>
      <c r="Z6329" s="829">
        <v>11900</v>
      </c>
      <c r="AB6329" s="74">
        <v>12300</v>
      </c>
      <c r="AD6329" s="944">
        <v>23000</v>
      </c>
      <c r="AF6329" s="74">
        <v>0</v>
      </c>
      <c r="AH6329" s="74">
        <f t="shared" si="1366"/>
        <v>23000</v>
      </c>
      <c r="AI6329" s="446"/>
      <c r="AJ6329" s="74">
        <f t="shared" ref="AJ6329" si="1388">CEILING(AB6329*34/100,10)</f>
        <v>4190</v>
      </c>
      <c r="AK6329" s="8"/>
      <c r="AL6329" s="74">
        <v>22150</v>
      </c>
      <c r="AM6329" s="74"/>
      <c r="AN6329" s="74">
        <v>23950</v>
      </c>
      <c r="AO6329" s="74"/>
      <c r="AP6329" s="74">
        <v>23950</v>
      </c>
      <c r="AQ6329" s="74"/>
    </row>
    <row r="6330" spans="2:43" ht="18" hidden="1" customHeight="1" x14ac:dyDescent="0.2">
      <c r="B6330" s="4"/>
      <c r="C6330" s="117"/>
      <c r="D6330" s="117"/>
      <c r="E6330" s="117"/>
      <c r="F6330" s="48"/>
      <c r="G6330" s="11"/>
      <c r="H6330" s="117"/>
      <c r="I6330" s="124"/>
      <c r="J6330" s="124"/>
      <c r="K6330" s="144"/>
      <c r="L6330" s="11"/>
      <c r="M6330" s="143"/>
      <c r="N6330" s="42"/>
      <c r="O6330" s="128"/>
      <c r="P6330" s="130"/>
      <c r="Q6330" s="130"/>
      <c r="R6330" s="72"/>
      <c r="S6330" s="181"/>
      <c r="T6330" s="73"/>
      <c r="V6330" s="74"/>
      <c r="X6330" s="74"/>
      <c r="Z6330" s="74"/>
      <c r="AB6330" s="74"/>
      <c r="AD6330" s="74"/>
      <c r="AF6330" s="74"/>
      <c r="AH6330" s="74">
        <f t="shared" si="1366"/>
        <v>0</v>
      </c>
      <c r="AI6330" s="8"/>
      <c r="AJ6330" s="74"/>
      <c r="AK6330" s="8"/>
      <c r="AL6330" s="74"/>
      <c r="AM6330" s="74"/>
      <c r="AN6330" s="74"/>
      <c r="AO6330" s="74"/>
      <c r="AP6330" s="74"/>
      <c r="AQ6330" s="74"/>
    </row>
    <row r="6331" spans="2:43" ht="18" hidden="1" customHeight="1" x14ac:dyDescent="0.2">
      <c r="B6331" s="4"/>
      <c r="C6331" s="117"/>
      <c r="D6331" s="117"/>
      <c r="E6331" s="117"/>
      <c r="F6331" s="48"/>
      <c r="G6331" s="11"/>
      <c r="H6331" s="117"/>
      <c r="I6331" s="124"/>
      <c r="J6331" s="124"/>
      <c r="K6331" s="144"/>
      <c r="L6331" s="11"/>
      <c r="M6331" s="143"/>
      <c r="N6331" s="42"/>
      <c r="O6331" s="128"/>
      <c r="P6331" s="130"/>
      <c r="Q6331" s="130"/>
      <c r="R6331" s="72"/>
      <c r="S6331" s="181"/>
      <c r="T6331" s="73"/>
      <c r="V6331" s="74"/>
      <c r="X6331" s="74"/>
      <c r="Z6331" s="74"/>
      <c r="AB6331" s="74"/>
      <c r="AD6331" s="74"/>
      <c r="AF6331" s="74"/>
      <c r="AH6331" s="74">
        <f t="shared" si="1366"/>
        <v>0</v>
      </c>
      <c r="AI6331" s="8"/>
      <c r="AJ6331" s="74"/>
      <c r="AK6331" s="8"/>
      <c r="AL6331" s="74"/>
      <c r="AM6331" s="74"/>
      <c r="AN6331" s="74"/>
      <c r="AO6331" s="74"/>
      <c r="AP6331" s="74"/>
      <c r="AQ6331" s="74"/>
    </row>
    <row r="6332" spans="2:43" ht="18" hidden="1" customHeight="1" x14ac:dyDescent="0.2">
      <c r="B6332" s="4"/>
      <c r="C6332" s="117"/>
      <c r="D6332" s="117"/>
      <c r="E6332" s="117"/>
      <c r="F6332" s="48"/>
      <c r="G6332" s="11"/>
      <c r="H6332" s="117"/>
      <c r="I6332" s="124"/>
      <c r="J6332" s="124"/>
      <c r="K6332" s="144"/>
      <c r="L6332" s="11"/>
      <c r="M6332" s="143"/>
      <c r="N6332" s="42"/>
      <c r="O6332" s="128"/>
      <c r="P6332" s="130"/>
      <c r="Q6332" s="140" t="s">
        <v>173</v>
      </c>
      <c r="R6332" s="84"/>
      <c r="S6332" s="250"/>
      <c r="T6332" s="69" t="s">
        <v>204</v>
      </c>
      <c r="U6332" s="92"/>
      <c r="V6332" s="70">
        <f>V6333</f>
        <v>0</v>
      </c>
      <c r="X6332" s="447">
        <f>X6333</f>
        <v>0</v>
      </c>
      <c r="Z6332" s="447">
        <f>Z6333</f>
        <v>0</v>
      </c>
      <c r="AB6332" s="447">
        <f>AB6333</f>
        <v>0</v>
      </c>
      <c r="AD6332" s="447" t="e">
        <f>#REF!</f>
        <v>#REF!</v>
      </c>
      <c r="AF6332" s="447">
        <f>AF6333</f>
        <v>0</v>
      </c>
      <c r="AH6332" s="447" t="e">
        <f t="shared" si="1366"/>
        <v>#REF!</v>
      </c>
      <c r="AI6332" s="8"/>
      <c r="AJ6332" s="447">
        <f>AJ6333</f>
        <v>0</v>
      </c>
      <c r="AK6332" s="71"/>
      <c r="AL6332" s="447">
        <f>AL6333</f>
        <v>0</v>
      </c>
      <c r="AM6332" s="447"/>
      <c r="AN6332" s="447">
        <f>AN6333</f>
        <v>0</v>
      </c>
      <c r="AO6332" s="447"/>
      <c r="AP6332" s="447">
        <f>AP6333</f>
        <v>0</v>
      </c>
      <c r="AQ6332" s="447"/>
    </row>
    <row r="6333" spans="2:43" ht="18" hidden="1" customHeight="1" x14ac:dyDescent="0.2">
      <c r="B6333" s="4"/>
      <c r="C6333" s="117"/>
      <c r="D6333" s="117"/>
      <c r="E6333" s="117"/>
      <c r="F6333" s="48"/>
      <c r="G6333" s="11"/>
      <c r="H6333" s="117"/>
      <c r="I6333" s="124"/>
      <c r="J6333" s="124"/>
      <c r="K6333" s="144"/>
      <c r="L6333" s="11"/>
      <c r="M6333" s="143"/>
      <c r="N6333" s="42"/>
      <c r="O6333" s="128"/>
      <c r="P6333" s="130"/>
      <c r="Q6333" s="130"/>
      <c r="R6333" s="72" t="s">
        <v>3</v>
      </c>
      <c r="S6333" s="181"/>
      <c r="T6333" s="73" t="s">
        <v>204</v>
      </c>
      <c r="V6333" s="74">
        <v>0</v>
      </c>
      <c r="X6333" s="74">
        <v>0</v>
      </c>
      <c r="Z6333" s="74">
        <v>0</v>
      </c>
      <c r="AB6333" s="74">
        <v>0</v>
      </c>
      <c r="AD6333" s="74">
        <v>0</v>
      </c>
      <c r="AF6333" s="74">
        <v>0</v>
      </c>
      <c r="AH6333" s="74">
        <f t="shared" si="1366"/>
        <v>0</v>
      </c>
      <c r="AI6333" s="446"/>
      <c r="AJ6333" s="74">
        <v>0</v>
      </c>
      <c r="AK6333" s="8"/>
      <c r="AL6333" s="74">
        <v>0</v>
      </c>
      <c r="AM6333" s="74"/>
      <c r="AN6333" s="74">
        <v>0</v>
      </c>
      <c r="AO6333" s="74"/>
      <c r="AP6333" s="74">
        <v>0</v>
      </c>
      <c r="AQ6333" s="74"/>
    </row>
    <row r="6334" spans="2:43" ht="18" hidden="1" customHeight="1" x14ac:dyDescent="0.2">
      <c r="B6334" s="4"/>
      <c r="C6334" s="117"/>
      <c r="D6334" s="117"/>
      <c r="E6334" s="117"/>
      <c r="F6334" s="48"/>
      <c r="G6334" s="11"/>
      <c r="H6334" s="117"/>
      <c r="I6334" s="142"/>
      <c r="J6334" s="143"/>
      <c r="K6334" s="144"/>
      <c r="L6334" s="11"/>
      <c r="M6334" s="143"/>
      <c r="N6334" s="42"/>
      <c r="O6334" s="128"/>
      <c r="P6334" s="130"/>
      <c r="Q6334" s="131">
        <v>6</v>
      </c>
      <c r="R6334" s="68"/>
      <c r="S6334" s="35"/>
      <c r="T6334" s="69" t="s">
        <v>375</v>
      </c>
      <c r="U6334" s="92"/>
      <c r="V6334" s="70">
        <f>V6335</f>
        <v>0</v>
      </c>
      <c r="X6334" s="447">
        <f>X6335</f>
        <v>0</v>
      </c>
      <c r="Z6334" s="447">
        <f>Z6335</f>
        <v>0</v>
      </c>
      <c r="AB6334" s="447">
        <f>AB6335</f>
        <v>0</v>
      </c>
      <c r="AD6334" s="447" t="e">
        <f>#REF!</f>
        <v>#REF!</v>
      </c>
      <c r="AF6334" s="447">
        <f>AF6335</f>
        <v>0</v>
      </c>
      <c r="AH6334" s="447" t="e">
        <f t="shared" si="1366"/>
        <v>#REF!</v>
      </c>
      <c r="AI6334" s="8"/>
      <c r="AJ6334" s="447">
        <f>AJ6335</f>
        <v>0</v>
      </c>
      <c r="AK6334" s="71"/>
      <c r="AL6334" s="447">
        <f>AL6335</f>
        <v>0</v>
      </c>
      <c r="AM6334" s="447"/>
      <c r="AN6334" s="447">
        <f>AN6335</f>
        <v>0</v>
      </c>
      <c r="AO6334" s="447"/>
      <c r="AP6334" s="447">
        <f>AP6335</f>
        <v>0</v>
      </c>
      <c r="AQ6334" s="447"/>
    </row>
    <row r="6335" spans="2:43" ht="18" hidden="1" customHeight="1" x14ac:dyDescent="0.2">
      <c r="B6335" s="4"/>
      <c r="C6335" s="117"/>
      <c r="D6335" s="117"/>
      <c r="E6335" s="117"/>
      <c r="F6335" s="48"/>
      <c r="G6335" s="11"/>
      <c r="H6335" s="117"/>
      <c r="I6335" s="142"/>
      <c r="J6335" s="143"/>
      <c r="K6335" s="144"/>
      <c r="L6335" s="11"/>
      <c r="M6335" s="143"/>
      <c r="N6335" s="42"/>
      <c r="O6335" s="128"/>
      <c r="P6335" s="130"/>
      <c r="Q6335" s="130"/>
      <c r="R6335" s="72" t="s">
        <v>3</v>
      </c>
      <c r="S6335" s="181"/>
      <c r="T6335" s="73" t="s">
        <v>375</v>
      </c>
      <c r="V6335" s="74">
        <v>0</v>
      </c>
      <c r="X6335" s="74">
        <v>0</v>
      </c>
      <c r="Z6335" s="74">
        <v>0</v>
      </c>
      <c r="AB6335" s="74">
        <v>0</v>
      </c>
      <c r="AD6335" s="74">
        <v>0</v>
      </c>
      <c r="AF6335" s="74">
        <v>0</v>
      </c>
      <c r="AH6335" s="74">
        <f t="shared" si="1366"/>
        <v>0</v>
      </c>
      <c r="AI6335" s="446"/>
      <c r="AJ6335" s="74">
        <v>0</v>
      </c>
      <c r="AK6335" s="8"/>
      <c r="AL6335" s="74">
        <v>0</v>
      </c>
      <c r="AM6335" s="74"/>
      <c r="AN6335" s="74">
        <v>0</v>
      </c>
      <c r="AO6335" s="74"/>
      <c r="AP6335" s="74">
        <v>0</v>
      </c>
      <c r="AQ6335" s="74"/>
    </row>
    <row r="6336" spans="2:43" ht="18" hidden="1" customHeight="1" x14ac:dyDescent="0.2">
      <c r="B6336" s="4"/>
      <c r="C6336" s="117"/>
      <c r="D6336" s="117"/>
      <c r="E6336" s="117"/>
      <c r="F6336" s="48"/>
      <c r="G6336" s="11"/>
      <c r="H6336" s="117"/>
      <c r="I6336" s="124"/>
      <c r="J6336" s="124"/>
      <c r="K6336" s="144"/>
      <c r="L6336" s="11"/>
      <c r="M6336" s="143"/>
      <c r="N6336" s="42"/>
      <c r="O6336" s="128"/>
      <c r="P6336" s="129">
        <v>4</v>
      </c>
      <c r="Q6336" s="129"/>
      <c r="R6336" s="64"/>
      <c r="S6336" s="234"/>
      <c r="T6336" s="65" t="s">
        <v>376</v>
      </c>
      <c r="U6336" s="155"/>
      <c r="V6336" s="66">
        <f>V6337</f>
        <v>0</v>
      </c>
      <c r="X6336" s="66">
        <f>X6337</f>
        <v>0</v>
      </c>
      <c r="Z6336" s="66">
        <f>Z6337</f>
        <v>0</v>
      </c>
      <c r="AB6336" s="66">
        <f>AB6337</f>
        <v>0</v>
      </c>
      <c r="AD6336" s="66" t="e">
        <f>#REF!</f>
        <v>#REF!</v>
      </c>
      <c r="AF6336" s="66">
        <f>AF6337</f>
        <v>0</v>
      </c>
      <c r="AH6336" s="66" t="e">
        <f t="shared" si="1366"/>
        <v>#REF!</v>
      </c>
      <c r="AI6336" s="8"/>
      <c r="AJ6336" s="66">
        <f>AJ6337</f>
        <v>0</v>
      </c>
      <c r="AK6336" s="67"/>
      <c r="AL6336" s="66">
        <f t="shared" ref="AL6336:AP6337" si="1389">AL6337</f>
        <v>0</v>
      </c>
      <c r="AM6336" s="66"/>
      <c r="AN6336" s="66">
        <f t="shared" si="1389"/>
        <v>0</v>
      </c>
      <c r="AO6336" s="66"/>
      <c r="AP6336" s="66">
        <f t="shared" si="1389"/>
        <v>0</v>
      </c>
      <c r="AQ6336" s="66"/>
    </row>
    <row r="6337" spans="2:43" ht="18" hidden="1" customHeight="1" x14ac:dyDescent="0.2">
      <c r="B6337" s="4"/>
      <c r="C6337" s="117"/>
      <c r="D6337" s="117"/>
      <c r="E6337" s="117"/>
      <c r="F6337" s="48"/>
      <c r="G6337" s="11"/>
      <c r="H6337" s="117"/>
      <c r="I6337" s="124"/>
      <c r="J6337" s="124"/>
      <c r="K6337" s="144"/>
      <c r="L6337" s="11"/>
      <c r="M6337" s="143"/>
      <c r="N6337" s="42"/>
      <c r="O6337" s="128"/>
      <c r="P6337" s="130"/>
      <c r="Q6337" s="131">
        <v>1</v>
      </c>
      <c r="R6337" s="84"/>
      <c r="S6337" s="250"/>
      <c r="T6337" s="69" t="s">
        <v>76</v>
      </c>
      <c r="U6337" s="92"/>
      <c r="V6337" s="70">
        <f>V6338</f>
        <v>0</v>
      </c>
      <c r="X6337" s="447">
        <f>X6338</f>
        <v>0</v>
      </c>
      <c r="Z6337" s="447">
        <f>Z6338</f>
        <v>0</v>
      </c>
      <c r="AB6337" s="447">
        <f>AB6338</f>
        <v>0</v>
      </c>
      <c r="AD6337" s="447" t="e">
        <f>#REF!</f>
        <v>#REF!</v>
      </c>
      <c r="AF6337" s="447">
        <f>AF6338</f>
        <v>0</v>
      </c>
      <c r="AH6337" s="447" t="e">
        <f t="shared" si="1366"/>
        <v>#REF!</v>
      </c>
      <c r="AI6337" s="67"/>
      <c r="AJ6337" s="447">
        <f>AJ6338</f>
        <v>0</v>
      </c>
      <c r="AK6337" s="71"/>
      <c r="AL6337" s="447">
        <f t="shared" si="1389"/>
        <v>0</v>
      </c>
      <c r="AM6337" s="447"/>
      <c r="AN6337" s="447">
        <f t="shared" si="1389"/>
        <v>0</v>
      </c>
      <c r="AO6337" s="447"/>
      <c r="AP6337" s="447">
        <f t="shared" si="1389"/>
        <v>0</v>
      </c>
      <c r="AQ6337" s="447"/>
    </row>
    <row r="6338" spans="2:43" ht="18" hidden="1" customHeight="1" x14ac:dyDescent="0.2">
      <c r="B6338" s="4"/>
      <c r="C6338" s="117"/>
      <c r="D6338" s="117"/>
      <c r="E6338" s="117"/>
      <c r="F6338" s="48"/>
      <c r="G6338" s="11"/>
      <c r="H6338" s="117"/>
      <c r="I6338" s="124"/>
      <c r="J6338" s="124"/>
      <c r="K6338" s="144"/>
      <c r="L6338" s="11"/>
      <c r="M6338" s="143"/>
      <c r="N6338" s="42"/>
      <c r="O6338" s="128"/>
      <c r="P6338" s="130"/>
      <c r="Q6338" s="130"/>
      <c r="R6338" s="72" t="s">
        <v>14</v>
      </c>
      <c r="S6338" s="181"/>
      <c r="T6338" s="73" t="s">
        <v>377</v>
      </c>
      <c r="V6338" s="74">
        <v>0</v>
      </c>
      <c r="X6338" s="74">
        <v>0</v>
      </c>
      <c r="Z6338" s="74">
        <v>0</v>
      </c>
      <c r="AB6338" s="74">
        <v>0</v>
      </c>
      <c r="AD6338" s="74">
        <v>0</v>
      </c>
      <c r="AF6338" s="74">
        <v>0</v>
      </c>
      <c r="AH6338" s="74">
        <f t="shared" si="1366"/>
        <v>0</v>
      </c>
      <c r="AI6338" s="446"/>
      <c r="AJ6338" s="74">
        <v>0</v>
      </c>
      <c r="AK6338" s="8"/>
      <c r="AL6338" s="74">
        <v>0</v>
      </c>
      <c r="AM6338" s="74"/>
      <c r="AN6338" s="74">
        <v>0</v>
      </c>
      <c r="AO6338" s="74"/>
      <c r="AP6338" s="74">
        <v>0</v>
      </c>
      <c r="AQ6338" s="74"/>
    </row>
    <row r="6339" spans="2:43" ht="18" customHeight="1" x14ac:dyDescent="0.2">
      <c r="B6339" s="4"/>
      <c r="C6339" s="117"/>
      <c r="D6339" s="117"/>
      <c r="E6339" s="117"/>
      <c r="F6339" s="48"/>
      <c r="G6339" s="11"/>
      <c r="H6339" s="117"/>
      <c r="I6339" s="124"/>
      <c r="J6339" s="124"/>
      <c r="K6339" s="144"/>
      <c r="L6339" s="11"/>
      <c r="M6339" s="143"/>
      <c r="N6339" s="42"/>
      <c r="O6339" s="128"/>
      <c r="P6339" s="130"/>
      <c r="Q6339" s="629">
        <v>5</v>
      </c>
      <c r="R6339" s="72"/>
      <c r="S6339" s="181"/>
      <c r="T6339" s="642" t="s">
        <v>204</v>
      </c>
      <c r="U6339" s="643"/>
      <c r="V6339" s="644"/>
      <c r="W6339" s="643"/>
      <c r="X6339" s="644">
        <f>X6340</f>
        <v>0</v>
      </c>
      <c r="Y6339" s="643"/>
      <c r="Z6339" s="644">
        <f>Z6340</f>
        <v>13000</v>
      </c>
      <c r="AA6339" s="643"/>
      <c r="AB6339" s="644">
        <f t="shared" ref="AB6339" si="1390">AB6340</f>
        <v>16600</v>
      </c>
      <c r="AC6339" s="643"/>
      <c r="AD6339" s="644">
        <f t="shared" ref="AD6339:AP6339" si="1391">AD6340</f>
        <v>6500</v>
      </c>
      <c r="AE6339" s="644">
        <f t="shared" si="1391"/>
        <v>0</v>
      </c>
      <c r="AF6339" s="644">
        <f t="shared" si="1391"/>
        <v>0</v>
      </c>
      <c r="AG6339" s="644">
        <f t="shared" si="1391"/>
        <v>0</v>
      </c>
      <c r="AH6339" s="644">
        <f t="shared" si="1366"/>
        <v>6500</v>
      </c>
      <c r="AI6339" s="8"/>
      <c r="AJ6339" s="644">
        <f t="shared" ref="AJ6339" si="1392">AJ6340</f>
        <v>5650</v>
      </c>
      <c r="AK6339" s="644">
        <f t="shared" si="1391"/>
        <v>0</v>
      </c>
      <c r="AL6339" s="644">
        <f t="shared" si="1391"/>
        <v>57000</v>
      </c>
      <c r="AM6339" s="644"/>
      <c r="AN6339" s="644">
        <f t="shared" si="1391"/>
        <v>61800</v>
      </c>
      <c r="AO6339" s="644"/>
      <c r="AP6339" s="644">
        <f t="shared" si="1391"/>
        <v>61800</v>
      </c>
      <c r="AQ6339" s="644"/>
    </row>
    <row r="6340" spans="2:43" ht="18" customHeight="1" x14ac:dyDescent="0.2">
      <c r="B6340" s="4"/>
      <c r="C6340" s="117"/>
      <c r="D6340" s="117"/>
      <c r="E6340" s="117"/>
      <c r="F6340" s="48"/>
      <c r="G6340" s="11"/>
      <c r="H6340" s="117"/>
      <c r="I6340" s="124"/>
      <c r="J6340" s="124"/>
      <c r="K6340" s="144"/>
      <c r="L6340" s="11"/>
      <c r="M6340" s="143"/>
      <c r="N6340" s="42"/>
      <c r="O6340" s="128"/>
      <c r="P6340" s="130"/>
      <c r="Q6340" s="130"/>
      <c r="R6340" s="72">
        <v>1</v>
      </c>
      <c r="S6340" s="181"/>
      <c r="T6340" s="73" t="s">
        <v>204</v>
      </c>
      <c r="V6340" s="74"/>
      <c r="X6340" s="74">
        <v>0</v>
      </c>
      <c r="Z6340" s="829">
        <v>13000</v>
      </c>
      <c r="AB6340" s="74">
        <v>16600</v>
      </c>
      <c r="AD6340" s="944">
        <v>6500</v>
      </c>
      <c r="AF6340" s="74">
        <v>0</v>
      </c>
      <c r="AH6340" s="74">
        <f t="shared" si="1366"/>
        <v>6500</v>
      </c>
      <c r="AI6340" s="644">
        <f t="shared" ref="AI6340" si="1393">AI6341</f>
        <v>0</v>
      </c>
      <c r="AJ6340" s="74">
        <f t="shared" ref="AJ6340" si="1394">CEILING(AB6340*34/100,10)</f>
        <v>5650</v>
      </c>
      <c r="AK6340" s="8"/>
      <c r="AL6340" s="74">
        <v>57000</v>
      </c>
      <c r="AM6340" s="74"/>
      <c r="AN6340" s="74">
        <v>61800</v>
      </c>
      <c r="AO6340" s="74"/>
      <c r="AP6340" s="74">
        <v>61800</v>
      </c>
      <c r="AQ6340" s="74"/>
    </row>
    <row r="6341" spans="2:43" ht="18" customHeight="1" x14ac:dyDescent="0.2">
      <c r="B6341" s="4"/>
      <c r="C6341" s="117"/>
      <c r="D6341" s="117"/>
      <c r="E6341" s="117"/>
      <c r="F6341" s="48"/>
      <c r="G6341" s="11"/>
      <c r="H6341" s="117"/>
      <c r="I6341" s="124"/>
      <c r="J6341" s="124"/>
      <c r="K6341" s="144"/>
      <c r="L6341" s="11"/>
      <c r="M6341" s="143"/>
      <c r="N6341" s="42"/>
      <c r="O6341" s="128"/>
      <c r="P6341" s="129">
        <v>4</v>
      </c>
      <c r="Q6341" s="129"/>
      <c r="R6341" s="64"/>
      <c r="S6341" s="14"/>
      <c r="T6341" s="65" t="s">
        <v>376</v>
      </c>
      <c r="U6341" s="155"/>
      <c r="V6341" s="66">
        <f>V6342+V6346+V6350+V6352+V6356+V6358</f>
        <v>553500</v>
      </c>
      <c r="X6341" s="66">
        <f>X6342+X6346+X6350+X6352+X6356+X6358+X6363</f>
        <v>770600</v>
      </c>
      <c r="Z6341" s="66">
        <f>Z6342</f>
        <v>0</v>
      </c>
      <c r="AB6341" s="66">
        <f t="shared" ref="AB6341:AB6342" si="1395">AB6342</f>
        <v>800</v>
      </c>
      <c r="AD6341" s="66">
        <f t="shared" ref="AD6341:AQ6342" si="1396">AD6342</f>
        <v>4800</v>
      </c>
      <c r="AE6341" s="66">
        <f t="shared" si="1396"/>
        <v>0</v>
      </c>
      <c r="AF6341" s="66">
        <f t="shared" si="1396"/>
        <v>0</v>
      </c>
      <c r="AG6341" s="66">
        <f t="shared" si="1396"/>
        <v>0</v>
      </c>
      <c r="AH6341" s="66">
        <f t="shared" si="1366"/>
        <v>4800</v>
      </c>
      <c r="AI6341" s="8"/>
      <c r="AJ6341" s="66">
        <f t="shared" ref="AJ6341:AJ6342" si="1397">AJ6342</f>
        <v>280</v>
      </c>
      <c r="AK6341" s="66">
        <f t="shared" si="1396"/>
        <v>0</v>
      </c>
      <c r="AL6341" s="66">
        <f t="shared" si="1396"/>
        <v>3400</v>
      </c>
      <c r="AM6341" s="66"/>
      <c r="AN6341" s="66">
        <f t="shared" si="1396"/>
        <v>3650</v>
      </c>
      <c r="AO6341" s="66">
        <f t="shared" si="1396"/>
        <v>0</v>
      </c>
      <c r="AP6341" s="66">
        <f t="shared" si="1396"/>
        <v>3650</v>
      </c>
      <c r="AQ6341" s="66">
        <f t="shared" si="1396"/>
        <v>0</v>
      </c>
    </row>
    <row r="6342" spans="2:43" ht="18" customHeight="1" x14ac:dyDescent="0.2">
      <c r="B6342" s="4"/>
      <c r="C6342" s="117"/>
      <c r="D6342" s="117"/>
      <c r="E6342" s="117"/>
      <c r="F6342" s="48"/>
      <c r="G6342" s="11"/>
      <c r="H6342" s="117"/>
      <c r="I6342" s="124"/>
      <c r="J6342" s="124"/>
      <c r="K6342" s="144"/>
      <c r="L6342" s="11"/>
      <c r="M6342" s="143"/>
      <c r="N6342" s="42"/>
      <c r="O6342" s="128"/>
      <c r="P6342" s="130"/>
      <c r="Q6342" s="131">
        <v>1</v>
      </c>
      <c r="R6342" s="72"/>
      <c r="S6342" s="35"/>
      <c r="T6342" s="69" t="s">
        <v>76</v>
      </c>
      <c r="U6342" s="92"/>
      <c r="V6342" s="70">
        <f>V6343+V6344+V6345</f>
        <v>446000</v>
      </c>
      <c r="X6342" s="447">
        <f>X6343+X6344+X6345</f>
        <v>652600</v>
      </c>
      <c r="Z6342" s="447">
        <f>Z6343</f>
        <v>0</v>
      </c>
      <c r="AB6342" s="447">
        <f t="shared" si="1395"/>
        <v>800</v>
      </c>
      <c r="AD6342" s="447">
        <f t="shared" si="1396"/>
        <v>4800</v>
      </c>
      <c r="AE6342" s="447">
        <f t="shared" si="1396"/>
        <v>0</v>
      </c>
      <c r="AF6342" s="447">
        <f t="shared" si="1396"/>
        <v>0</v>
      </c>
      <c r="AG6342" s="447">
        <f t="shared" si="1396"/>
        <v>0</v>
      </c>
      <c r="AH6342" s="447">
        <f t="shared" si="1366"/>
        <v>4800</v>
      </c>
      <c r="AI6342" s="66">
        <f t="shared" ref="AI6342:AI6343" si="1398">AI6343</f>
        <v>0</v>
      </c>
      <c r="AJ6342" s="447">
        <f t="shared" si="1397"/>
        <v>280</v>
      </c>
      <c r="AK6342" s="447">
        <f t="shared" si="1396"/>
        <v>0</v>
      </c>
      <c r="AL6342" s="447">
        <f t="shared" si="1396"/>
        <v>3400</v>
      </c>
      <c r="AM6342" s="447"/>
      <c r="AN6342" s="447">
        <f t="shared" si="1396"/>
        <v>3650</v>
      </c>
      <c r="AO6342" s="447">
        <f t="shared" si="1396"/>
        <v>0</v>
      </c>
      <c r="AP6342" s="447">
        <f t="shared" si="1396"/>
        <v>3650</v>
      </c>
      <c r="AQ6342" s="447">
        <f t="shared" si="1396"/>
        <v>0</v>
      </c>
    </row>
    <row r="6343" spans="2:43" ht="18" customHeight="1" x14ac:dyDescent="0.2">
      <c r="B6343" s="4"/>
      <c r="C6343" s="117"/>
      <c r="D6343" s="117"/>
      <c r="E6343" s="117"/>
      <c r="F6343" s="48"/>
      <c r="G6343" s="11"/>
      <c r="H6343" s="117"/>
      <c r="I6343" s="124"/>
      <c r="J6343" s="124"/>
      <c r="K6343" s="144"/>
      <c r="L6343" s="11"/>
      <c r="M6343" s="143"/>
      <c r="N6343" s="42"/>
      <c r="O6343" s="128"/>
      <c r="P6343" s="130"/>
      <c r="Q6343" s="131"/>
      <c r="R6343" s="72">
        <v>90</v>
      </c>
      <c r="S6343" s="181"/>
      <c r="T6343" s="73" t="s">
        <v>500</v>
      </c>
      <c r="V6343" s="74">
        <v>252000</v>
      </c>
      <c r="X6343" s="74">
        <v>458600</v>
      </c>
      <c r="Z6343" s="829">
        <v>0</v>
      </c>
      <c r="AB6343" s="74">
        <v>800</v>
      </c>
      <c r="AD6343" s="944">
        <v>4800</v>
      </c>
      <c r="AF6343" s="74">
        <v>0</v>
      </c>
      <c r="AH6343" s="74">
        <f t="shared" si="1366"/>
        <v>4800</v>
      </c>
      <c r="AI6343" s="447">
        <f t="shared" si="1398"/>
        <v>0</v>
      </c>
      <c r="AJ6343" s="74">
        <f t="shared" ref="AJ6343" si="1399">CEILING(AB6343*34/100,10)</f>
        <v>280</v>
      </c>
      <c r="AK6343" s="8"/>
      <c r="AL6343" s="74">
        <v>3400</v>
      </c>
      <c r="AM6343" s="74"/>
      <c r="AN6343" s="74">
        <v>3650</v>
      </c>
      <c r="AO6343" s="74"/>
      <c r="AP6343" s="74">
        <v>3650</v>
      </c>
      <c r="AQ6343" s="74"/>
    </row>
    <row r="6344" spans="2:43" ht="18" customHeight="1" x14ac:dyDescent="0.2">
      <c r="B6344" s="4"/>
      <c r="C6344" s="117"/>
      <c r="D6344" s="117"/>
      <c r="E6344" s="117"/>
      <c r="F6344" s="48"/>
      <c r="G6344" s="11"/>
      <c r="H6344" s="117"/>
      <c r="I6344" s="124"/>
      <c r="J6344" s="124"/>
      <c r="K6344" s="144"/>
      <c r="L6344" s="11"/>
      <c r="M6344" s="143"/>
      <c r="N6344" s="42"/>
      <c r="O6344" s="127" t="s">
        <v>0</v>
      </c>
      <c r="P6344" s="123"/>
      <c r="Q6344" s="123"/>
      <c r="R6344" s="49"/>
      <c r="S6344" s="18"/>
      <c r="T6344" s="50" t="s">
        <v>60</v>
      </c>
      <c r="U6344" s="76"/>
      <c r="V6344" s="51">
        <f>V6345+V6350</f>
        <v>97000</v>
      </c>
      <c r="X6344" s="51">
        <f>X6345+X6350</f>
        <v>97000</v>
      </c>
      <c r="Z6344" s="51">
        <f>Z6345+Z6350</f>
        <v>256800</v>
      </c>
      <c r="AB6344" s="51">
        <f>AB6345+AB6350</f>
        <v>534300</v>
      </c>
      <c r="AD6344" s="51">
        <f>AD6345+AD6350</f>
        <v>576250</v>
      </c>
      <c r="AF6344" s="51">
        <f>AF6345+AF6350</f>
        <v>0</v>
      </c>
      <c r="AH6344" s="51">
        <f t="shared" si="1366"/>
        <v>576250</v>
      </c>
      <c r="AI6344" s="8"/>
      <c r="AJ6344" s="51">
        <f>AJ6345+AJ6350</f>
        <v>181680</v>
      </c>
      <c r="AK6344" s="5"/>
      <c r="AL6344" s="51">
        <f>AL6345+AL6350</f>
        <v>777550</v>
      </c>
      <c r="AM6344" s="51"/>
      <c r="AN6344" s="51">
        <f>AN6345+AN6350</f>
        <v>841450</v>
      </c>
      <c r="AO6344" s="51"/>
      <c r="AP6344" s="51">
        <f>AP6345+AP6350</f>
        <v>841450</v>
      </c>
      <c r="AQ6344" s="51"/>
    </row>
    <row r="6345" spans="2:43" ht="18" customHeight="1" x14ac:dyDescent="0.2">
      <c r="B6345" s="4"/>
      <c r="C6345" s="117"/>
      <c r="D6345" s="117"/>
      <c r="E6345" s="117"/>
      <c r="F6345" s="48"/>
      <c r="G6345" s="11"/>
      <c r="H6345" s="117"/>
      <c r="I6345" s="124"/>
      <c r="J6345" s="124"/>
      <c r="K6345" s="144"/>
      <c r="L6345" s="11"/>
      <c r="M6345" s="143"/>
      <c r="N6345" s="42"/>
      <c r="O6345" s="128"/>
      <c r="P6345" s="129">
        <v>1</v>
      </c>
      <c r="Q6345" s="129"/>
      <c r="R6345" s="64"/>
      <c r="S6345" s="234"/>
      <c r="T6345" s="65" t="s">
        <v>8</v>
      </c>
      <c r="U6345" s="155"/>
      <c r="V6345" s="66">
        <f>V6346</f>
        <v>97000</v>
      </c>
      <c r="X6345" s="66">
        <f>X6346</f>
        <v>97000</v>
      </c>
      <c r="Z6345" s="66">
        <f>Z6346</f>
        <v>256800</v>
      </c>
      <c r="AB6345" s="66">
        <f>AB6346</f>
        <v>534100</v>
      </c>
      <c r="AD6345" s="66">
        <f>AD6346</f>
        <v>575250</v>
      </c>
      <c r="AF6345" s="66">
        <f>AF6346</f>
        <v>0</v>
      </c>
      <c r="AH6345" s="66">
        <f t="shared" si="1366"/>
        <v>575250</v>
      </c>
      <c r="AI6345" s="5"/>
      <c r="AJ6345" s="66">
        <f>AJ6346</f>
        <v>181610</v>
      </c>
      <c r="AK6345" s="67"/>
      <c r="AL6345" s="66">
        <f>AL6346</f>
        <v>777150</v>
      </c>
      <c r="AM6345" s="66"/>
      <c r="AN6345" s="66">
        <f>AN6346</f>
        <v>841000</v>
      </c>
      <c r="AO6345" s="66"/>
      <c r="AP6345" s="66">
        <f>AP6346</f>
        <v>841000</v>
      </c>
      <c r="AQ6345" s="66"/>
    </row>
    <row r="6346" spans="2:43" ht="18" customHeight="1" x14ac:dyDescent="0.2">
      <c r="B6346" s="4"/>
      <c r="C6346" s="117"/>
      <c r="D6346" s="117"/>
      <c r="E6346" s="117"/>
      <c r="F6346" s="48"/>
      <c r="G6346" s="11"/>
      <c r="H6346" s="117"/>
      <c r="I6346" s="124"/>
      <c r="J6346" s="124"/>
      <c r="K6346" s="144"/>
      <c r="L6346" s="11"/>
      <c r="M6346" s="143"/>
      <c r="N6346" s="42"/>
      <c r="O6346" s="128"/>
      <c r="P6346" s="130"/>
      <c r="Q6346" s="131">
        <v>6</v>
      </c>
      <c r="R6346" s="72"/>
      <c r="S6346" s="181"/>
      <c r="T6346" s="69" t="s">
        <v>62</v>
      </c>
      <c r="U6346" s="92"/>
      <c r="V6346" s="70">
        <f>SUM(V6347:V6349)</f>
        <v>97000</v>
      </c>
      <c r="X6346" s="447">
        <f>SUM(X6347:X6349)</f>
        <v>97000</v>
      </c>
      <c r="Z6346" s="447">
        <f>SUM(Z6347:Z6349)</f>
        <v>256800</v>
      </c>
      <c r="AB6346" s="447">
        <f>SUM(AB6347:AB6349)</f>
        <v>534100</v>
      </c>
      <c r="AD6346" s="447">
        <f>SUM(AD6347:AD6349)</f>
        <v>575250</v>
      </c>
      <c r="AF6346" s="447">
        <f>SUM(AF6347:AF6349)</f>
        <v>0</v>
      </c>
      <c r="AH6346" s="447">
        <f t="shared" si="1366"/>
        <v>575250</v>
      </c>
      <c r="AI6346" s="67"/>
      <c r="AJ6346" s="447">
        <f>SUM(AJ6347:AJ6349)</f>
        <v>181610</v>
      </c>
      <c r="AK6346" s="71"/>
      <c r="AL6346" s="447">
        <f>SUM(AL6347:AL6349)</f>
        <v>777150</v>
      </c>
      <c r="AM6346" s="447"/>
      <c r="AN6346" s="447">
        <f>SUM(AN6347:AN6349)</f>
        <v>841000</v>
      </c>
      <c r="AO6346" s="447"/>
      <c r="AP6346" s="447">
        <f>SUM(AP6347:AP6349)</f>
        <v>841000</v>
      </c>
      <c r="AQ6346" s="447"/>
    </row>
    <row r="6347" spans="2:43" ht="18" customHeight="1" x14ac:dyDescent="0.2">
      <c r="B6347" s="4"/>
      <c r="C6347" s="117"/>
      <c r="D6347" s="117"/>
      <c r="E6347" s="117"/>
      <c r="F6347" s="48"/>
      <c r="G6347" s="11"/>
      <c r="H6347" s="117"/>
      <c r="I6347" s="124"/>
      <c r="J6347" s="124"/>
      <c r="K6347" s="144"/>
      <c r="L6347" s="11"/>
      <c r="M6347" s="143"/>
      <c r="N6347" s="42"/>
      <c r="O6347" s="128"/>
      <c r="P6347" s="130"/>
      <c r="Q6347" s="131"/>
      <c r="R6347" s="72">
        <v>1</v>
      </c>
      <c r="S6347" s="181"/>
      <c r="T6347" s="73" t="s">
        <v>430</v>
      </c>
      <c r="V6347" s="74">
        <v>57000</v>
      </c>
      <c r="X6347" s="74">
        <v>59400</v>
      </c>
      <c r="Z6347" s="829">
        <v>158200</v>
      </c>
      <c r="AB6347" s="74">
        <v>389800</v>
      </c>
      <c r="AD6347" s="944">
        <v>356400</v>
      </c>
      <c r="AF6347" s="74">
        <v>0</v>
      </c>
      <c r="AH6347" s="74">
        <f t="shared" si="1366"/>
        <v>356400</v>
      </c>
      <c r="AI6347" s="446"/>
      <c r="AJ6347" s="74">
        <f t="shared" ref="AJ6347:AJ6348" si="1400">CEILING(AB6347*34/100,10)</f>
        <v>132540</v>
      </c>
      <c r="AK6347" s="8"/>
      <c r="AL6347" s="74">
        <v>566300</v>
      </c>
      <c r="AM6347" s="74"/>
      <c r="AN6347" s="74">
        <v>612850</v>
      </c>
      <c r="AO6347" s="74"/>
      <c r="AP6347" s="74">
        <v>612850</v>
      </c>
      <c r="AQ6347" s="74"/>
    </row>
    <row r="6348" spans="2:43" ht="18.75" customHeight="1" x14ac:dyDescent="0.2">
      <c r="B6348" s="4"/>
      <c r="C6348" s="117"/>
      <c r="D6348" s="117"/>
      <c r="E6348" s="117"/>
      <c r="F6348" s="48"/>
      <c r="G6348" s="11"/>
      <c r="H6348" s="117"/>
      <c r="I6348" s="124"/>
      <c r="J6348" s="124"/>
      <c r="K6348" s="144"/>
      <c r="L6348" s="11"/>
      <c r="M6348" s="143"/>
      <c r="N6348" s="42"/>
      <c r="O6348" s="128"/>
      <c r="P6348" s="130"/>
      <c r="Q6348" s="131"/>
      <c r="R6348" s="72">
        <v>2</v>
      </c>
      <c r="S6348" s="181"/>
      <c r="T6348" s="73" t="s">
        <v>386</v>
      </c>
      <c r="V6348" s="74">
        <v>40000</v>
      </c>
      <c r="X6348" s="74">
        <v>37600</v>
      </c>
      <c r="Z6348" s="829">
        <v>98600</v>
      </c>
      <c r="AB6348" s="74">
        <v>144300</v>
      </c>
      <c r="AD6348" s="944">
        <v>218850</v>
      </c>
      <c r="AF6348" s="74">
        <v>0</v>
      </c>
      <c r="AH6348" s="74">
        <f t="shared" si="1366"/>
        <v>218850</v>
      </c>
      <c r="AI6348" s="8"/>
      <c r="AJ6348" s="74">
        <f t="shared" si="1400"/>
        <v>49070</v>
      </c>
      <c r="AK6348" s="8"/>
      <c r="AL6348" s="74">
        <v>210850</v>
      </c>
      <c r="AM6348" s="74"/>
      <c r="AN6348" s="74">
        <v>228150</v>
      </c>
      <c r="AO6348" s="74"/>
      <c r="AP6348" s="74">
        <v>228150</v>
      </c>
      <c r="AQ6348" s="74"/>
    </row>
    <row r="6349" spans="2:43" ht="18" hidden="1" customHeight="1" x14ac:dyDescent="0.2">
      <c r="B6349" s="4"/>
      <c r="C6349" s="117"/>
      <c r="D6349" s="117"/>
      <c r="E6349" s="117"/>
      <c r="F6349" s="48"/>
      <c r="G6349" s="11"/>
      <c r="H6349" s="117"/>
      <c r="I6349" s="124"/>
      <c r="J6349" s="124"/>
      <c r="K6349" s="144"/>
      <c r="L6349" s="11"/>
      <c r="M6349" s="143"/>
      <c r="N6349" s="42"/>
      <c r="O6349" s="128"/>
      <c r="P6349" s="130"/>
      <c r="Q6349" s="131"/>
      <c r="R6349" s="72">
        <v>8</v>
      </c>
      <c r="S6349" s="181"/>
      <c r="T6349" s="73" t="s">
        <v>463</v>
      </c>
      <c r="V6349" s="74">
        <v>0</v>
      </c>
      <c r="X6349" s="74">
        <v>0</v>
      </c>
      <c r="Z6349" s="74">
        <v>0</v>
      </c>
      <c r="AB6349" s="74">
        <v>0</v>
      </c>
      <c r="AD6349" s="74">
        <v>0</v>
      </c>
      <c r="AF6349" s="74">
        <v>0</v>
      </c>
      <c r="AH6349" s="74">
        <f t="shared" si="1366"/>
        <v>0</v>
      </c>
      <c r="AI6349" s="8"/>
      <c r="AJ6349" s="74">
        <v>0</v>
      </c>
      <c r="AK6349" s="8"/>
      <c r="AL6349" s="74">
        <v>0</v>
      </c>
      <c r="AM6349" s="74"/>
      <c r="AN6349" s="74">
        <v>0</v>
      </c>
      <c r="AO6349" s="74"/>
      <c r="AP6349" s="74">
        <v>0</v>
      </c>
      <c r="AQ6349" s="74"/>
    </row>
    <row r="6350" spans="2:43" ht="18.75" customHeight="1" x14ac:dyDescent="0.2">
      <c r="B6350" s="4"/>
      <c r="C6350" s="117"/>
      <c r="D6350" s="117"/>
      <c r="E6350" s="117"/>
      <c r="F6350" s="48"/>
      <c r="G6350" s="11"/>
      <c r="H6350" s="117"/>
      <c r="I6350" s="124"/>
      <c r="J6350" s="124"/>
      <c r="K6350" s="144"/>
      <c r="L6350" s="11"/>
      <c r="M6350" s="143"/>
      <c r="N6350" s="42"/>
      <c r="O6350" s="128"/>
      <c r="P6350" s="129">
        <v>4</v>
      </c>
      <c r="Q6350" s="129"/>
      <c r="R6350" s="64"/>
      <c r="S6350" s="234"/>
      <c r="T6350" s="65" t="s">
        <v>376</v>
      </c>
      <c r="U6350" s="155"/>
      <c r="V6350" s="66">
        <f>V6351</f>
        <v>0</v>
      </c>
      <c r="X6350" s="66">
        <f>X6351</f>
        <v>0</v>
      </c>
      <c r="Z6350" s="66">
        <f>Z6351</f>
        <v>0</v>
      </c>
      <c r="AB6350" s="66">
        <f>AB6351</f>
        <v>200</v>
      </c>
      <c r="AD6350" s="66">
        <f>AD6351</f>
        <v>1000</v>
      </c>
      <c r="AF6350" s="66">
        <f>AF6351</f>
        <v>0</v>
      </c>
      <c r="AH6350" s="66">
        <f t="shared" si="1366"/>
        <v>1000</v>
      </c>
      <c r="AI6350" s="8"/>
      <c r="AJ6350" s="66">
        <f>AJ6351</f>
        <v>70</v>
      </c>
      <c r="AK6350" s="67"/>
      <c r="AL6350" s="66">
        <f>AL6351</f>
        <v>400</v>
      </c>
      <c r="AM6350" s="66"/>
      <c r="AN6350" s="66">
        <f>AN6351</f>
        <v>450</v>
      </c>
      <c r="AO6350" s="66"/>
      <c r="AP6350" s="66">
        <f>AP6351</f>
        <v>450</v>
      </c>
      <c r="AQ6350" s="66"/>
    </row>
    <row r="6351" spans="2:43" ht="18" customHeight="1" x14ac:dyDescent="0.2">
      <c r="B6351" s="4"/>
      <c r="C6351" s="117"/>
      <c r="D6351" s="117"/>
      <c r="E6351" s="117"/>
      <c r="F6351" s="48"/>
      <c r="G6351" s="11"/>
      <c r="H6351" s="117"/>
      <c r="I6351" s="124"/>
      <c r="J6351" s="124"/>
      <c r="K6351" s="144"/>
      <c r="L6351" s="11"/>
      <c r="M6351" s="143"/>
      <c r="N6351" s="42"/>
      <c r="O6351" s="128"/>
      <c r="P6351" s="130"/>
      <c r="Q6351" s="131">
        <v>6</v>
      </c>
      <c r="R6351" s="72"/>
      <c r="S6351" s="181"/>
      <c r="T6351" s="69" t="s">
        <v>62</v>
      </c>
      <c r="U6351" s="92"/>
      <c r="V6351" s="70">
        <f>SUM(V6352:V6353)</f>
        <v>0</v>
      </c>
      <c r="X6351" s="447">
        <f>SUM(X6352:X6353)</f>
        <v>0</v>
      </c>
      <c r="Z6351" s="447">
        <f>SUM(Z6352:Z6353)</f>
        <v>0</v>
      </c>
      <c r="AB6351" s="447">
        <f>SUM(AB6352:AB6353)</f>
        <v>200</v>
      </c>
      <c r="AD6351" s="447">
        <f>SUM(AD6352:AD6353)</f>
        <v>1000</v>
      </c>
      <c r="AF6351" s="447">
        <f>SUM(AF6352:AF6353)</f>
        <v>0</v>
      </c>
      <c r="AH6351" s="447">
        <f t="shared" ref="AH6351:AH6414" si="1401">AD6351+AF6351</f>
        <v>1000</v>
      </c>
      <c r="AI6351" s="67"/>
      <c r="AJ6351" s="447">
        <f>SUM(AJ6352:AJ6353)</f>
        <v>70</v>
      </c>
      <c r="AK6351" s="71"/>
      <c r="AL6351" s="447">
        <f>SUM(AL6352:AL6353)</f>
        <v>400</v>
      </c>
      <c r="AM6351" s="447"/>
      <c r="AN6351" s="447">
        <f>SUM(AN6352:AN6353)</f>
        <v>450</v>
      </c>
      <c r="AO6351" s="447"/>
      <c r="AP6351" s="447">
        <f>SUM(AP6352:AP6353)</f>
        <v>450</v>
      </c>
      <c r="AQ6351" s="447"/>
    </row>
    <row r="6352" spans="2:43" ht="18" customHeight="1" x14ac:dyDescent="0.2">
      <c r="B6352" s="4"/>
      <c r="C6352" s="117"/>
      <c r="D6352" s="117"/>
      <c r="E6352" s="117"/>
      <c r="F6352" s="48"/>
      <c r="G6352" s="11"/>
      <c r="H6352" s="117"/>
      <c r="I6352" s="124"/>
      <c r="J6352" s="124"/>
      <c r="K6352" s="144"/>
      <c r="L6352" s="11"/>
      <c r="M6352" s="143"/>
      <c r="N6352" s="42"/>
      <c r="O6352" s="128"/>
      <c r="P6352" s="130"/>
      <c r="Q6352" s="131"/>
      <c r="R6352" s="72">
        <v>1</v>
      </c>
      <c r="S6352" s="181"/>
      <c r="T6352" s="73" t="s">
        <v>433</v>
      </c>
      <c r="V6352" s="74">
        <v>0</v>
      </c>
      <c r="X6352" s="74">
        <v>0</v>
      </c>
      <c r="Z6352" s="74">
        <v>0</v>
      </c>
      <c r="AB6352" s="74">
        <v>200</v>
      </c>
      <c r="AD6352" s="952">
        <v>600</v>
      </c>
      <c r="AF6352" s="74">
        <v>0</v>
      </c>
      <c r="AH6352" s="74">
        <f t="shared" si="1401"/>
        <v>600</v>
      </c>
      <c r="AI6352" s="446"/>
      <c r="AJ6352" s="74">
        <f t="shared" ref="AJ6352:AJ6353" si="1402">CEILING(AB6352*34/100,10)</f>
        <v>70</v>
      </c>
      <c r="AK6352" s="8"/>
      <c r="AL6352" s="74">
        <v>400</v>
      </c>
      <c r="AM6352" s="74"/>
      <c r="AN6352" s="74">
        <v>450</v>
      </c>
      <c r="AO6352" s="74"/>
      <c r="AP6352" s="74">
        <v>450</v>
      </c>
      <c r="AQ6352" s="74"/>
    </row>
    <row r="6353" spans="2:43" ht="18" hidden="1" customHeight="1" x14ac:dyDescent="0.2">
      <c r="B6353" s="4"/>
      <c r="C6353" s="117"/>
      <c r="D6353" s="117"/>
      <c r="E6353" s="117"/>
      <c r="F6353" s="48"/>
      <c r="G6353" s="11"/>
      <c r="H6353" s="117"/>
      <c r="I6353" s="124"/>
      <c r="J6353" s="124"/>
      <c r="K6353" s="144"/>
      <c r="L6353" s="11"/>
      <c r="M6353" s="143"/>
      <c r="N6353" s="42"/>
      <c r="O6353" s="128"/>
      <c r="P6353" s="130"/>
      <c r="Q6353" s="131"/>
      <c r="R6353" s="72">
        <v>2</v>
      </c>
      <c r="S6353" s="181"/>
      <c r="T6353" s="73" t="s">
        <v>434</v>
      </c>
      <c r="V6353" s="74">
        <v>0</v>
      </c>
      <c r="X6353" s="74">
        <v>0</v>
      </c>
      <c r="Z6353" s="74">
        <v>0</v>
      </c>
      <c r="AB6353" s="74">
        <v>0</v>
      </c>
      <c r="AD6353" s="952">
        <v>400</v>
      </c>
      <c r="AF6353" s="74">
        <v>0</v>
      </c>
      <c r="AH6353" s="74">
        <f t="shared" si="1401"/>
        <v>400</v>
      </c>
      <c r="AI6353" s="8"/>
      <c r="AJ6353" s="74">
        <f t="shared" si="1402"/>
        <v>0</v>
      </c>
      <c r="AK6353" s="8"/>
      <c r="AL6353" s="74">
        <v>0</v>
      </c>
      <c r="AM6353" s="74"/>
      <c r="AN6353" s="74">
        <v>0</v>
      </c>
      <c r="AO6353" s="74"/>
      <c r="AP6353" s="74">
        <v>0</v>
      </c>
      <c r="AQ6353" s="74"/>
    </row>
    <row r="6354" spans="2:43" ht="18" customHeight="1" x14ac:dyDescent="0.2">
      <c r="B6354" s="4"/>
      <c r="C6354" s="117"/>
      <c r="D6354" s="117"/>
      <c r="E6354" s="117"/>
      <c r="F6354" s="48"/>
      <c r="G6354" s="11"/>
      <c r="H6354" s="117"/>
      <c r="I6354" s="124"/>
      <c r="J6354" s="124"/>
      <c r="K6354" s="144"/>
      <c r="L6354" s="11"/>
      <c r="M6354" s="143"/>
      <c r="N6354" s="42"/>
      <c r="O6354" s="127" t="s">
        <v>18</v>
      </c>
      <c r="P6354" s="123"/>
      <c r="Q6354" s="123"/>
      <c r="R6354" s="49"/>
      <c r="S6354" s="18"/>
      <c r="T6354" s="50" t="s">
        <v>190</v>
      </c>
      <c r="U6354" s="76"/>
      <c r="V6354" s="51">
        <f>V6355+V6372+V6379+V6385+V6382+V6391</f>
        <v>27500</v>
      </c>
      <c r="X6354" s="51">
        <f>X6355+X6372+X6379+X6385+X6382+X6391</f>
        <v>36000</v>
      </c>
      <c r="Z6354" s="51">
        <f>Z6355+Z6372+Z6379+Z6385+Z6382+Z6391</f>
        <v>14990</v>
      </c>
      <c r="AB6354" s="51">
        <f>AB6355+AB6372+AB6379+AB6385+AB6382+AB6391</f>
        <v>18900</v>
      </c>
      <c r="AD6354" s="51" t="e">
        <f>AD6355+AD6372+AD6379+AD6385+AD6382+AD6391</f>
        <v>#REF!</v>
      </c>
      <c r="AF6354" s="51">
        <f>AF6355+AF6372+AF6379+AF6385+AF6382+AF6391</f>
        <v>156575</v>
      </c>
      <c r="AH6354" s="51" t="e">
        <f t="shared" si="1401"/>
        <v>#REF!</v>
      </c>
      <c r="AI6354" s="8"/>
      <c r="AJ6354" s="51">
        <f>AJ6355+AJ6372+AJ6379+AJ6385+AJ6382+AJ6391</f>
        <v>4930</v>
      </c>
      <c r="AK6354" s="5"/>
      <c r="AL6354" s="51">
        <f>AL6355+AL6372+AL6379+AL6385+AL6382+AL6391</f>
        <v>31080</v>
      </c>
      <c r="AM6354" s="51"/>
      <c r="AN6354" s="51">
        <f>AN6355+AN6372+AN6379+AN6385+AN6382+AN6391</f>
        <v>33540</v>
      </c>
      <c r="AO6354" s="51"/>
      <c r="AP6354" s="51">
        <f>AP6355+AP6372+AP6379+AP6385+AP6382+AP6391</f>
        <v>33540</v>
      </c>
      <c r="AQ6354" s="51"/>
    </row>
    <row r="6355" spans="2:43" ht="18" customHeight="1" x14ac:dyDescent="0.2">
      <c r="B6355" s="4"/>
      <c r="C6355" s="117"/>
      <c r="D6355" s="117"/>
      <c r="E6355" s="117"/>
      <c r="F6355" s="48"/>
      <c r="G6355" s="11"/>
      <c r="H6355" s="117"/>
      <c r="I6355" s="124"/>
      <c r="J6355" s="124"/>
      <c r="K6355" s="144"/>
      <c r="L6355" s="11"/>
      <c r="M6355" s="143"/>
      <c r="N6355" s="42"/>
      <c r="O6355" s="128"/>
      <c r="P6355" s="129">
        <v>2</v>
      </c>
      <c r="Q6355" s="129"/>
      <c r="R6355" s="64"/>
      <c r="S6355" s="234"/>
      <c r="T6355" s="65" t="s">
        <v>195</v>
      </c>
      <c r="U6355" s="155"/>
      <c r="V6355" s="66">
        <f>V6356+V6361+V6364+V6367+V6369</f>
        <v>14500</v>
      </c>
      <c r="X6355" s="66">
        <f>X6356+X6361+X6364+X6367+X6369</f>
        <v>23000</v>
      </c>
      <c r="Z6355" s="66">
        <f>Z6356+Z6361+Z6364+Z6367+Z6369</f>
        <v>6860</v>
      </c>
      <c r="AB6355" s="66">
        <f>AB6356+AB6361+AB6364+AB6367+AB6369</f>
        <v>10000</v>
      </c>
      <c r="AD6355" s="66" t="e">
        <f>AD6356+AD6361+AD6364+AD6367+AD6369</f>
        <v>#REF!</v>
      </c>
      <c r="AF6355" s="66">
        <f>AF6356+AF6361+AF6364+AF6367+AF6369</f>
        <v>22050</v>
      </c>
      <c r="AH6355" s="66" t="e">
        <f t="shared" si="1401"/>
        <v>#REF!</v>
      </c>
      <c r="AI6355" s="5"/>
      <c r="AJ6355" s="66">
        <f>AJ6356+AJ6361+AJ6364+AJ6367+AJ6369</f>
        <v>2510</v>
      </c>
      <c r="AK6355" s="67"/>
      <c r="AL6355" s="66">
        <f>AL6356+AL6361+AL6364+AL6367+AL6369</f>
        <v>21040</v>
      </c>
      <c r="AM6355" s="66"/>
      <c r="AN6355" s="66">
        <f>AN6356+AN6361+AN6364+AN6367+AN6369</f>
        <v>22540</v>
      </c>
      <c r="AO6355" s="66"/>
      <c r="AP6355" s="66">
        <f>AP6356+AP6361+AP6364+AP6367+AP6369</f>
        <v>22540</v>
      </c>
      <c r="AQ6355" s="66"/>
    </row>
    <row r="6356" spans="2:43" ht="18" customHeight="1" x14ac:dyDescent="0.2">
      <c r="B6356" s="4"/>
      <c r="C6356" s="117"/>
      <c r="D6356" s="117"/>
      <c r="E6356" s="117"/>
      <c r="F6356" s="48"/>
      <c r="G6356" s="11"/>
      <c r="H6356" s="117"/>
      <c r="I6356" s="124"/>
      <c r="J6356" s="124"/>
      <c r="K6356" s="144"/>
      <c r="L6356" s="11"/>
      <c r="M6356" s="143"/>
      <c r="N6356" s="42"/>
      <c r="O6356" s="128"/>
      <c r="P6356" s="130"/>
      <c r="Q6356" s="131">
        <v>1</v>
      </c>
      <c r="R6356" s="68"/>
      <c r="S6356" s="35"/>
      <c r="T6356" s="69" t="s">
        <v>47</v>
      </c>
      <c r="U6356" s="92"/>
      <c r="V6356" s="70">
        <f>SUM(V6357:V6360)</f>
        <v>10500</v>
      </c>
      <c r="X6356" s="447">
        <f>SUM(X6357:X6360)</f>
        <v>18000</v>
      </c>
      <c r="Z6356" s="447">
        <f>SUM(Z6357:Z6360)</f>
        <v>4680</v>
      </c>
      <c r="AB6356" s="447">
        <f>SUM(AB6357:AB6360)</f>
        <v>5800</v>
      </c>
      <c r="AD6356" s="447">
        <f>SUM(AD6357:AD6360)</f>
        <v>5900</v>
      </c>
      <c r="AF6356" s="447">
        <f>SUM(AF6357:AF6360)</f>
        <v>12750</v>
      </c>
      <c r="AH6356" s="447">
        <f t="shared" si="1401"/>
        <v>18650</v>
      </c>
      <c r="AI6356" s="67"/>
      <c r="AJ6356" s="447">
        <f>SUM(AJ6357:AJ6360)</f>
        <v>1460</v>
      </c>
      <c r="AK6356" s="71"/>
      <c r="AL6356" s="447">
        <f>SUM(AL6357:AL6360)</f>
        <v>13040</v>
      </c>
      <c r="AM6356" s="447"/>
      <c r="AN6356" s="447">
        <f>SUM(AN6357:AN6360)</f>
        <v>13540</v>
      </c>
      <c r="AO6356" s="447"/>
      <c r="AP6356" s="447">
        <f>SUM(AP6357:AP6360)</f>
        <v>13540</v>
      </c>
      <c r="AQ6356" s="447"/>
    </row>
    <row r="6357" spans="2:43" ht="18" customHeight="1" x14ac:dyDescent="0.25">
      <c r="B6357" s="4"/>
      <c r="C6357" s="117"/>
      <c r="D6357" s="117"/>
      <c r="E6357" s="117"/>
      <c r="F6357" s="48"/>
      <c r="G6357" s="11"/>
      <c r="H6357" s="117"/>
      <c r="I6357" s="124"/>
      <c r="J6357" s="124"/>
      <c r="K6357" s="144"/>
      <c r="L6357" s="11"/>
      <c r="M6357" s="143"/>
      <c r="N6357" s="42"/>
      <c r="O6357" s="128"/>
      <c r="P6357" s="130"/>
      <c r="Q6357" s="130"/>
      <c r="R6357" s="72" t="s">
        <v>3</v>
      </c>
      <c r="S6357" s="181"/>
      <c r="T6357" s="73" t="s">
        <v>17</v>
      </c>
      <c r="V6357" s="74">
        <v>8000</v>
      </c>
      <c r="X6357" s="74">
        <v>12000</v>
      </c>
      <c r="Z6357" s="74">
        <v>4310</v>
      </c>
      <c r="AB6357" s="74">
        <v>4700</v>
      </c>
      <c r="AD6357" s="74">
        <v>4600</v>
      </c>
      <c r="AF6357" s="74">
        <v>3900</v>
      </c>
      <c r="AH6357" s="696">
        <f t="shared" si="1401"/>
        <v>8500</v>
      </c>
      <c r="AI6357" s="446"/>
      <c r="AJ6357" s="74">
        <f t="shared" ref="AJ6357:AJ6358" si="1403">CEILING(AB6357*25/100,10)</f>
        <v>1180</v>
      </c>
      <c r="AK6357" s="8"/>
      <c r="AL6357" s="74">
        <v>8000</v>
      </c>
      <c r="AM6357" s="74"/>
      <c r="AN6357" s="74">
        <v>8500</v>
      </c>
      <c r="AO6357" s="74"/>
      <c r="AP6357" s="74">
        <v>8500</v>
      </c>
      <c r="AQ6357" s="74"/>
    </row>
    <row r="6358" spans="2:43" ht="18" customHeight="1" x14ac:dyDescent="0.25">
      <c r="B6358" s="4"/>
      <c r="C6358" s="117"/>
      <c r="D6358" s="117"/>
      <c r="E6358" s="117"/>
      <c r="F6358" s="48"/>
      <c r="G6358" s="11"/>
      <c r="H6358" s="117"/>
      <c r="I6358" s="124"/>
      <c r="J6358" s="124"/>
      <c r="K6358" s="144"/>
      <c r="L6358" s="11"/>
      <c r="M6358" s="143"/>
      <c r="N6358" s="42"/>
      <c r="O6358" s="128"/>
      <c r="P6358" s="130"/>
      <c r="Q6358" s="130"/>
      <c r="R6358" s="72">
        <v>2</v>
      </c>
      <c r="S6358" s="181"/>
      <c r="T6358" s="73" t="s">
        <v>168</v>
      </c>
      <c r="V6358" s="74">
        <v>0</v>
      </c>
      <c r="X6358" s="74">
        <v>0</v>
      </c>
      <c r="Z6358" s="74">
        <v>80</v>
      </c>
      <c r="AB6358" s="74">
        <v>100</v>
      </c>
      <c r="AD6358" s="74">
        <v>100</v>
      </c>
      <c r="AF6358" s="74">
        <v>550</v>
      </c>
      <c r="AH6358" s="696">
        <f t="shared" si="1401"/>
        <v>650</v>
      </c>
      <c r="AI6358" s="8"/>
      <c r="AJ6358" s="74">
        <f t="shared" si="1403"/>
        <v>30</v>
      </c>
      <c r="AK6358" s="8"/>
      <c r="AL6358" s="74">
        <v>40</v>
      </c>
      <c r="AM6358" s="74"/>
      <c r="AN6358" s="74">
        <v>40</v>
      </c>
      <c r="AO6358" s="74"/>
      <c r="AP6358" s="74">
        <v>40</v>
      </c>
      <c r="AQ6358" s="74"/>
    </row>
    <row r="6359" spans="2:43" ht="18" hidden="1" customHeight="1" x14ac:dyDescent="0.25">
      <c r="B6359" s="4"/>
      <c r="C6359" s="117"/>
      <c r="D6359" s="117"/>
      <c r="E6359" s="117"/>
      <c r="F6359" s="48"/>
      <c r="G6359" s="11"/>
      <c r="H6359" s="117"/>
      <c r="I6359" s="124"/>
      <c r="J6359" s="124"/>
      <c r="K6359" s="144"/>
      <c r="L6359" s="11"/>
      <c r="M6359" s="143"/>
      <c r="N6359" s="42"/>
      <c r="O6359" s="128"/>
      <c r="P6359" s="130"/>
      <c r="Q6359" s="130"/>
      <c r="R6359" s="72">
        <v>4</v>
      </c>
      <c r="S6359" s="181"/>
      <c r="T6359" s="73" t="s">
        <v>321</v>
      </c>
      <c r="V6359" s="74">
        <v>1000</v>
      </c>
      <c r="X6359" s="74">
        <v>1000</v>
      </c>
      <c r="Z6359" s="74">
        <v>0</v>
      </c>
      <c r="AB6359" s="74">
        <v>0</v>
      </c>
      <c r="AD6359" s="74">
        <v>0</v>
      </c>
      <c r="AF6359" s="74">
        <v>3500</v>
      </c>
      <c r="AH6359" s="696">
        <f t="shared" si="1401"/>
        <v>3500</v>
      </c>
      <c r="AI6359" s="8"/>
      <c r="AJ6359" s="74">
        <v>0</v>
      </c>
      <c r="AK6359" s="8"/>
      <c r="AL6359" s="74">
        <v>0</v>
      </c>
      <c r="AM6359" s="74"/>
      <c r="AN6359" s="74">
        <v>0</v>
      </c>
      <c r="AO6359" s="74"/>
      <c r="AP6359" s="74">
        <v>0</v>
      </c>
      <c r="AQ6359" s="74"/>
    </row>
    <row r="6360" spans="2:43" ht="18" customHeight="1" x14ac:dyDescent="0.25">
      <c r="B6360" s="4"/>
      <c r="C6360" s="117"/>
      <c r="D6360" s="117"/>
      <c r="E6360" s="117"/>
      <c r="F6360" s="48"/>
      <c r="G6360" s="11"/>
      <c r="H6360" s="117"/>
      <c r="I6360" s="124"/>
      <c r="J6360" s="124"/>
      <c r="K6360" s="144"/>
      <c r="L6360" s="11"/>
      <c r="M6360" s="143"/>
      <c r="N6360" s="42"/>
      <c r="O6360" s="128"/>
      <c r="P6360" s="130"/>
      <c r="Q6360" s="130"/>
      <c r="R6360" s="72">
        <v>5</v>
      </c>
      <c r="S6360" s="181"/>
      <c r="T6360" s="73" t="s">
        <v>352</v>
      </c>
      <c r="V6360" s="74">
        <v>1500</v>
      </c>
      <c r="X6360" s="74">
        <v>5000</v>
      </c>
      <c r="Z6360" s="74">
        <v>290</v>
      </c>
      <c r="AB6360" s="74">
        <v>1000</v>
      </c>
      <c r="AD6360" s="74">
        <v>1200</v>
      </c>
      <c r="AF6360" s="74">
        <v>4800</v>
      </c>
      <c r="AH6360" s="696">
        <f t="shared" si="1401"/>
        <v>6000</v>
      </c>
      <c r="AI6360" s="8"/>
      <c r="AJ6360" s="74">
        <f t="shared" ref="AJ6360" si="1404">CEILING(AB6360*25/100,10)</f>
        <v>250</v>
      </c>
      <c r="AK6360" s="8"/>
      <c r="AL6360" s="74">
        <v>5000</v>
      </c>
      <c r="AM6360" s="74"/>
      <c r="AN6360" s="74">
        <v>5000</v>
      </c>
      <c r="AO6360" s="74"/>
      <c r="AP6360" s="74">
        <v>5000</v>
      </c>
      <c r="AQ6360" s="74"/>
    </row>
    <row r="6361" spans="2:43" ht="18" customHeight="1" x14ac:dyDescent="0.2">
      <c r="B6361" s="4"/>
      <c r="C6361" s="117"/>
      <c r="D6361" s="117"/>
      <c r="E6361" s="117"/>
      <c r="F6361" s="48"/>
      <c r="G6361" s="11"/>
      <c r="H6361" s="117"/>
      <c r="I6361" s="124"/>
      <c r="J6361" s="124"/>
      <c r="K6361" s="144"/>
      <c r="L6361" s="11"/>
      <c r="M6361" s="143"/>
      <c r="N6361" s="42"/>
      <c r="O6361" s="128"/>
      <c r="P6361" s="130"/>
      <c r="Q6361" s="131">
        <v>2</v>
      </c>
      <c r="R6361" s="68"/>
      <c r="S6361" s="35"/>
      <c r="T6361" s="69" t="s">
        <v>227</v>
      </c>
      <c r="U6361" s="92"/>
      <c r="V6361" s="70">
        <f>V6362+V6363</f>
        <v>2000</v>
      </c>
      <c r="X6361" s="447">
        <f>X6362+X6363</f>
        <v>3000</v>
      </c>
      <c r="Z6361" s="447">
        <f>Z6362+Z6363</f>
        <v>2180</v>
      </c>
      <c r="AB6361" s="447">
        <f>AB6362+AB6363</f>
        <v>4200</v>
      </c>
      <c r="AD6361" s="447">
        <f>AD6362+AD6363</f>
        <v>2600</v>
      </c>
      <c r="AF6361" s="447">
        <f>AF6362+AF6363</f>
        <v>6800</v>
      </c>
      <c r="AH6361" s="447">
        <f t="shared" si="1401"/>
        <v>9400</v>
      </c>
      <c r="AI6361" s="8"/>
      <c r="AJ6361" s="447">
        <f>AJ6362+AJ6363</f>
        <v>1050</v>
      </c>
      <c r="AK6361" s="71"/>
      <c r="AL6361" s="447">
        <f>AL6362+AL6363</f>
        <v>8000</v>
      </c>
      <c r="AM6361" s="447"/>
      <c r="AN6361" s="447">
        <f>AN6362+AN6363</f>
        <v>9000</v>
      </c>
      <c r="AO6361" s="447"/>
      <c r="AP6361" s="447">
        <f>AP6362+AP6363</f>
        <v>9000</v>
      </c>
      <c r="AQ6361" s="447"/>
    </row>
    <row r="6362" spans="2:43" ht="18" hidden="1" customHeight="1" x14ac:dyDescent="0.2">
      <c r="B6362" s="4"/>
      <c r="C6362" s="117"/>
      <c r="D6362" s="117"/>
      <c r="E6362" s="117"/>
      <c r="F6362" s="48"/>
      <c r="G6362" s="11"/>
      <c r="H6362" s="117"/>
      <c r="I6362" s="124"/>
      <c r="J6362" s="124"/>
      <c r="K6362" s="144"/>
      <c r="L6362" s="11"/>
      <c r="M6362" s="143"/>
      <c r="N6362" s="42"/>
      <c r="O6362" s="128"/>
      <c r="P6362" s="130"/>
      <c r="Q6362" s="130"/>
      <c r="R6362" s="72" t="s">
        <v>3</v>
      </c>
      <c r="S6362" s="181"/>
      <c r="T6362" s="73" t="s">
        <v>78</v>
      </c>
      <c r="V6362" s="74">
        <v>0</v>
      </c>
      <c r="X6362" s="74">
        <v>0</v>
      </c>
      <c r="Z6362" s="74">
        <v>0</v>
      </c>
      <c r="AB6362" s="74">
        <v>0</v>
      </c>
      <c r="AD6362" s="74">
        <v>0</v>
      </c>
      <c r="AF6362" s="74">
        <v>0</v>
      </c>
      <c r="AH6362" s="74">
        <f t="shared" si="1401"/>
        <v>0</v>
      </c>
      <c r="AI6362" s="446"/>
      <c r="AJ6362" s="74">
        <v>0</v>
      </c>
      <c r="AK6362" s="8"/>
      <c r="AL6362" s="74">
        <v>0</v>
      </c>
      <c r="AM6362" s="74"/>
      <c r="AN6362" s="74">
        <v>0</v>
      </c>
      <c r="AO6362" s="74"/>
      <c r="AP6362" s="74">
        <v>0</v>
      </c>
      <c r="AQ6362" s="74"/>
    </row>
    <row r="6363" spans="2:43" ht="18" customHeight="1" x14ac:dyDescent="0.25">
      <c r="B6363" s="4"/>
      <c r="C6363" s="117"/>
      <c r="D6363" s="117"/>
      <c r="E6363" s="117"/>
      <c r="F6363" s="48"/>
      <c r="G6363" s="11"/>
      <c r="H6363" s="117"/>
      <c r="I6363" s="124"/>
      <c r="J6363" s="124"/>
      <c r="K6363" s="144"/>
      <c r="L6363" s="11"/>
      <c r="M6363" s="143"/>
      <c r="N6363" s="42"/>
      <c r="O6363" s="128"/>
      <c r="P6363" s="130"/>
      <c r="Q6363" s="130"/>
      <c r="R6363" s="72" t="s">
        <v>0</v>
      </c>
      <c r="S6363" s="181"/>
      <c r="T6363" s="73" t="s">
        <v>228</v>
      </c>
      <c r="V6363" s="74">
        <v>2000</v>
      </c>
      <c r="X6363" s="74">
        <v>3000</v>
      </c>
      <c r="Z6363" s="74">
        <v>2180</v>
      </c>
      <c r="AB6363" s="74">
        <v>4200</v>
      </c>
      <c r="AD6363" s="696">
        <v>2600</v>
      </c>
      <c r="AF6363" s="696">
        <v>6800</v>
      </c>
      <c r="AH6363" s="696">
        <f t="shared" si="1401"/>
        <v>9400</v>
      </c>
      <c r="AI6363" s="8"/>
      <c r="AJ6363" s="74">
        <f t="shared" ref="AJ6363" si="1405">CEILING(AB6363*25/100,10)</f>
        <v>1050</v>
      </c>
      <c r="AK6363" s="8"/>
      <c r="AL6363" s="74">
        <v>8000</v>
      </c>
      <c r="AM6363" s="74"/>
      <c r="AN6363" s="74">
        <v>9000</v>
      </c>
      <c r="AO6363" s="696"/>
      <c r="AP6363" s="74">
        <v>9000</v>
      </c>
      <c r="AQ6363" s="696"/>
    </row>
    <row r="6364" spans="2:43" ht="18" hidden="1" customHeight="1" x14ac:dyDescent="0.2">
      <c r="B6364" s="4"/>
      <c r="C6364" s="117"/>
      <c r="D6364" s="117"/>
      <c r="E6364" s="117"/>
      <c r="F6364" s="48"/>
      <c r="G6364" s="11"/>
      <c r="H6364" s="117"/>
      <c r="I6364" s="124"/>
      <c r="J6364" s="124"/>
      <c r="K6364" s="144"/>
      <c r="L6364" s="11"/>
      <c r="M6364" s="143"/>
      <c r="N6364" s="42"/>
      <c r="O6364" s="128"/>
      <c r="P6364" s="130"/>
      <c r="Q6364" s="131">
        <v>3</v>
      </c>
      <c r="R6364" s="68"/>
      <c r="S6364" s="35"/>
      <c r="T6364" s="69" t="s">
        <v>79</v>
      </c>
      <c r="U6364" s="92"/>
      <c r="V6364" s="70">
        <f>V6365+V6366</f>
        <v>0</v>
      </c>
      <c r="X6364" s="447">
        <f>X6365+X6366</f>
        <v>0</v>
      </c>
      <c r="Z6364" s="447">
        <f>Z6365+Z6366</f>
        <v>0</v>
      </c>
      <c r="AB6364" s="447">
        <f>AB6365+AB6366</f>
        <v>0</v>
      </c>
      <c r="AD6364" s="447" t="e">
        <f>#REF!+AD6366</f>
        <v>#REF!</v>
      </c>
      <c r="AF6364" s="447">
        <f>AF6365+AF6366</f>
        <v>0</v>
      </c>
      <c r="AH6364" s="447" t="e">
        <f t="shared" si="1401"/>
        <v>#REF!</v>
      </c>
      <c r="AI6364" s="8"/>
      <c r="AJ6364" s="447">
        <f>AJ6365+AJ6366</f>
        <v>0</v>
      </c>
      <c r="AK6364" s="71"/>
      <c r="AL6364" s="447">
        <f>AL6365+AL6366</f>
        <v>0</v>
      </c>
      <c r="AM6364" s="447"/>
      <c r="AN6364" s="447">
        <f>AN6365+AN6366</f>
        <v>0</v>
      </c>
      <c r="AO6364" s="447"/>
      <c r="AP6364" s="447">
        <f>AP6365+AP6366</f>
        <v>0</v>
      </c>
      <c r="AQ6364" s="447"/>
    </row>
    <row r="6365" spans="2:43" ht="18" hidden="1" customHeight="1" x14ac:dyDescent="0.2">
      <c r="B6365" s="4"/>
      <c r="C6365" s="117"/>
      <c r="D6365" s="117"/>
      <c r="E6365" s="117"/>
      <c r="F6365" s="48"/>
      <c r="G6365" s="11"/>
      <c r="H6365" s="117"/>
      <c r="I6365" s="124"/>
      <c r="J6365" s="124"/>
      <c r="K6365" s="144"/>
      <c r="L6365" s="11"/>
      <c r="M6365" s="143"/>
      <c r="N6365" s="42"/>
      <c r="O6365" s="128"/>
      <c r="P6365" s="130"/>
      <c r="Q6365" s="131"/>
      <c r="R6365" s="72" t="s">
        <v>3</v>
      </c>
      <c r="S6365" s="181"/>
      <c r="T6365" s="73" t="s">
        <v>80</v>
      </c>
      <c r="V6365" s="83">
        <v>0</v>
      </c>
      <c r="X6365" s="448">
        <v>0</v>
      </c>
      <c r="Z6365" s="448">
        <v>0</v>
      </c>
      <c r="AB6365" s="448">
        <v>0</v>
      </c>
      <c r="AD6365" s="448">
        <v>0</v>
      </c>
      <c r="AF6365" s="448">
        <v>0</v>
      </c>
      <c r="AH6365" s="448">
        <f t="shared" si="1401"/>
        <v>0</v>
      </c>
      <c r="AI6365" s="446"/>
      <c r="AJ6365" s="448">
        <v>0</v>
      </c>
      <c r="AK6365" s="87"/>
      <c r="AL6365" s="448">
        <v>0</v>
      </c>
      <c r="AM6365" s="448"/>
      <c r="AN6365" s="448">
        <v>0</v>
      </c>
      <c r="AO6365" s="448"/>
      <c r="AP6365" s="448">
        <v>0</v>
      </c>
      <c r="AQ6365" s="448"/>
    </row>
    <row r="6366" spans="2:43" ht="18" hidden="1" customHeight="1" x14ac:dyDescent="0.2">
      <c r="B6366" s="4"/>
      <c r="C6366" s="117"/>
      <c r="D6366" s="117"/>
      <c r="E6366" s="117"/>
      <c r="F6366" s="48"/>
      <c r="G6366" s="11"/>
      <c r="H6366" s="117"/>
      <c r="I6366" s="124"/>
      <c r="J6366" s="124"/>
      <c r="K6366" s="144"/>
      <c r="L6366" s="11"/>
      <c r="M6366" s="143"/>
      <c r="N6366" s="42"/>
      <c r="O6366" s="128"/>
      <c r="P6366" s="130"/>
      <c r="Q6366" s="130"/>
      <c r="R6366" s="72" t="s">
        <v>18</v>
      </c>
      <c r="S6366" s="181"/>
      <c r="T6366" s="73" t="s">
        <v>82</v>
      </c>
      <c r="V6366" s="74">
        <v>0</v>
      </c>
      <c r="X6366" s="74">
        <v>0</v>
      </c>
      <c r="Z6366" s="74">
        <v>0</v>
      </c>
      <c r="AB6366" s="74">
        <v>0</v>
      </c>
      <c r="AD6366" s="74">
        <v>0</v>
      </c>
      <c r="AF6366" s="74">
        <v>0</v>
      </c>
      <c r="AH6366" s="74">
        <f t="shared" si="1401"/>
        <v>0</v>
      </c>
      <c r="AI6366" s="495"/>
      <c r="AJ6366" s="74">
        <v>0</v>
      </c>
      <c r="AK6366" s="8"/>
      <c r="AL6366" s="74">
        <v>0</v>
      </c>
      <c r="AM6366" s="74"/>
      <c r="AN6366" s="74">
        <v>0</v>
      </c>
      <c r="AO6366" s="74"/>
      <c r="AP6366" s="74">
        <v>0</v>
      </c>
      <c r="AQ6366" s="74"/>
    </row>
    <row r="6367" spans="2:43" ht="18" hidden="1" customHeight="1" x14ac:dyDescent="0.2">
      <c r="B6367" s="4"/>
      <c r="C6367" s="117"/>
      <c r="D6367" s="117"/>
      <c r="E6367" s="117"/>
      <c r="F6367" s="48"/>
      <c r="G6367" s="11"/>
      <c r="H6367" s="117"/>
      <c r="I6367" s="124"/>
      <c r="J6367" s="124"/>
      <c r="K6367" s="144"/>
      <c r="L6367" s="11"/>
      <c r="M6367" s="143"/>
      <c r="N6367" s="42"/>
      <c r="O6367" s="128"/>
      <c r="P6367" s="130"/>
      <c r="Q6367" s="131">
        <v>5</v>
      </c>
      <c r="R6367" s="68"/>
      <c r="S6367" s="35"/>
      <c r="T6367" s="69" t="s">
        <v>48</v>
      </c>
      <c r="U6367" s="92"/>
      <c r="V6367" s="70">
        <f>V6368</f>
        <v>0</v>
      </c>
      <c r="X6367" s="447">
        <f>X6368</f>
        <v>0</v>
      </c>
      <c r="Z6367" s="447">
        <f>Z6368</f>
        <v>0</v>
      </c>
      <c r="AB6367" s="447">
        <f>AB6368</f>
        <v>0</v>
      </c>
      <c r="AD6367" s="447">
        <f>AD6368</f>
        <v>0</v>
      </c>
      <c r="AF6367" s="447">
        <f>AF6368</f>
        <v>0</v>
      </c>
      <c r="AH6367" s="447">
        <f t="shared" si="1401"/>
        <v>0</v>
      </c>
      <c r="AI6367" s="8"/>
      <c r="AJ6367" s="447">
        <f>AJ6368</f>
        <v>0</v>
      </c>
      <c r="AK6367" s="71"/>
      <c r="AL6367" s="447">
        <f>AL6368</f>
        <v>0</v>
      </c>
      <c r="AM6367" s="447"/>
      <c r="AN6367" s="447">
        <f>AN6368</f>
        <v>0</v>
      </c>
      <c r="AO6367" s="447"/>
      <c r="AP6367" s="447">
        <f>AP6368</f>
        <v>0</v>
      </c>
      <c r="AQ6367" s="447"/>
    </row>
    <row r="6368" spans="2:43" ht="18" hidden="1" customHeight="1" x14ac:dyDescent="0.2">
      <c r="B6368" s="4"/>
      <c r="C6368" s="117"/>
      <c r="D6368" s="117"/>
      <c r="E6368" s="117"/>
      <c r="F6368" s="48"/>
      <c r="G6368" s="11"/>
      <c r="H6368" s="117"/>
      <c r="I6368" s="124"/>
      <c r="J6368" s="124"/>
      <c r="K6368" s="144"/>
      <c r="L6368" s="11"/>
      <c r="M6368" s="143"/>
      <c r="N6368" s="42"/>
      <c r="O6368" s="128"/>
      <c r="P6368" s="130"/>
      <c r="Q6368" s="130"/>
      <c r="R6368" s="72" t="s">
        <v>3</v>
      </c>
      <c r="S6368" s="181"/>
      <c r="T6368" s="73" t="s">
        <v>551</v>
      </c>
      <c r="V6368" s="74">
        <v>0</v>
      </c>
      <c r="X6368" s="74">
        <v>0</v>
      </c>
      <c r="Z6368" s="74">
        <v>0</v>
      </c>
      <c r="AB6368" s="74">
        <v>0</v>
      </c>
      <c r="AD6368" s="74">
        <v>0</v>
      </c>
      <c r="AF6368" s="74">
        <v>0</v>
      </c>
      <c r="AH6368" s="74">
        <f t="shared" si="1401"/>
        <v>0</v>
      </c>
      <c r="AI6368" s="446"/>
      <c r="AJ6368" s="74">
        <v>0</v>
      </c>
      <c r="AK6368" s="8"/>
      <c r="AL6368" s="74">
        <v>0</v>
      </c>
      <c r="AM6368" s="74"/>
      <c r="AN6368" s="74">
        <v>0</v>
      </c>
      <c r="AO6368" s="74"/>
      <c r="AP6368" s="74">
        <v>0</v>
      </c>
      <c r="AQ6368" s="74"/>
    </row>
    <row r="6369" spans="2:43" ht="18" hidden="1" customHeight="1" x14ac:dyDescent="0.2">
      <c r="B6369" s="4"/>
      <c r="C6369" s="117"/>
      <c r="D6369" s="117"/>
      <c r="E6369" s="117"/>
      <c r="F6369" s="48"/>
      <c r="G6369" s="11"/>
      <c r="H6369" s="117"/>
      <c r="I6369" s="124"/>
      <c r="J6369" s="124"/>
      <c r="K6369" s="144"/>
      <c r="L6369" s="11"/>
      <c r="M6369" s="143"/>
      <c r="N6369" s="42"/>
      <c r="O6369" s="128"/>
      <c r="P6369" s="130"/>
      <c r="Q6369" s="131">
        <v>6</v>
      </c>
      <c r="R6369" s="84"/>
      <c r="S6369" s="250"/>
      <c r="T6369" s="69" t="s">
        <v>19</v>
      </c>
      <c r="U6369" s="92"/>
      <c r="V6369" s="70">
        <f>V6370+V6371</f>
        <v>2000</v>
      </c>
      <c r="X6369" s="447">
        <f>X6370+X6371</f>
        <v>2000</v>
      </c>
      <c r="Z6369" s="447">
        <f>Z6370+Z6371</f>
        <v>0</v>
      </c>
      <c r="AB6369" s="447">
        <f>AB6370+AB6371</f>
        <v>0</v>
      </c>
      <c r="AD6369" s="447">
        <f>AD6370+AD6371</f>
        <v>0</v>
      </c>
      <c r="AF6369" s="447">
        <f>AF6370+AF6371</f>
        <v>2500</v>
      </c>
      <c r="AH6369" s="447">
        <f t="shared" si="1401"/>
        <v>2500</v>
      </c>
      <c r="AI6369" s="8"/>
      <c r="AJ6369" s="447">
        <f>AJ6370+AJ6371</f>
        <v>0</v>
      </c>
      <c r="AK6369" s="71"/>
      <c r="AL6369" s="447">
        <f>AL6370+AL6371</f>
        <v>0</v>
      </c>
      <c r="AM6369" s="447"/>
      <c r="AN6369" s="447">
        <f>AN6370+AN6371</f>
        <v>0</v>
      </c>
      <c r="AO6369" s="447"/>
      <c r="AP6369" s="447">
        <f>AP6370+AP6371</f>
        <v>0</v>
      </c>
      <c r="AQ6369" s="447"/>
    </row>
    <row r="6370" spans="2:43" ht="18" hidden="1" customHeight="1" x14ac:dyDescent="0.2">
      <c r="B6370" s="4"/>
      <c r="C6370" s="117"/>
      <c r="D6370" s="117"/>
      <c r="E6370" s="117"/>
      <c r="F6370" s="48"/>
      <c r="G6370" s="11"/>
      <c r="H6370" s="117"/>
      <c r="I6370" s="124"/>
      <c r="J6370" s="124"/>
      <c r="K6370" s="144"/>
      <c r="L6370" s="11"/>
      <c r="M6370" s="143"/>
      <c r="N6370" s="42"/>
      <c r="O6370" s="128"/>
      <c r="P6370" s="130"/>
      <c r="Q6370" s="130"/>
      <c r="R6370" s="72" t="s">
        <v>3</v>
      </c>
      <c r="S6370" s="181"/>
      <c r="T6370" s="73" t="s">
        <v>243</v>
      </c>
      <c r="V6370" s="74">
        <v>0</v>
      </c>
      <c r="X6370" s="74">
        <v>0</v>
      </c>
      <c r="Z6370" s="74">
        <v>0</v>
      </c>
      <c r="AB6370" s="74">
        <v>0</v>
      </c>
      <c r="AD6370" s="74">
        <v>0</v>
      </c>
      <c r="AF6370" s="74">
        <v>0</v>
      </c>
      <c r="AH6370" s="74">
        <f t="shared" si="1401"/>
        <v>0</v>
      </c>
      <c r="AI6370" s="446"/>
      <c r="AJ6370" s="74">
        <v>0</v>
      </c>
      <c r="AK6370" s="8"/>
      <c r="AL6370" s="74">
        <v>0</v>
      </c>
      <c r="AM6370" s="74"/>
      <c r="AN6370" s="74">
        <v>0</v>
      </c>
      <c r="AO6370" s="74"/>
      <c r="AP6370" s="74">
        <v>0</v>
      </c>
      <c r="AQ6370" s="74"/>
    </row>
    <row r="6371" spans="2:43" ht="18" hidden="1" customHeight="1" x14ac:dyDescent="0.25">
      <c r="B6371" s="4"/>
      <c r="C6371" s="117"/>
      <c r="D6371" s="117"/>
      <c r="E6371" s="117"/>
      <c r="F6371" s="48"/>
      <c r="G6371" s="11"/>
      <c r="H6371" s="117"/>
      <c r="I6371" s="124"/>
      <c r="J6371" s="124"/>
      <c r="K6371" s="144"/>
      <c r="L6371" s="11"/>
      <c r="M6371" s="143"/>
      <c r="N6371" s="42"/>
      <c r="O6371" s="128"/>
      <c r="P6371" s="130"/>
      <c r="Q6371" s="130"/>
      <c r="R6371" s="72">
        <v>90</v>
      </c>
      <c r="S6371" s="181"/>
      <c r="T6371" s="73" t="s">
        <v>225</v>
      </c>
      <c r="V6371" s="497">
        <v>2000</v>
      </c>
      <c r="X6371" s="697">
        <v>2000</v>
      </c>
      <c r="Z6371" s="697">
        <v>0</v>
      </c>
      <c r="AB6371" s="697">
        <v>0</v>
      </c>
      <c r="AD6371" s="696">
        <v>0</v>
      </c>
      <c r="AF6371" s="696">
        <v>2500</v>
      </c>
      <c r="AH6371" s="696">
        <f t="shared" si="1401"/>
        <v>2500</v>
      </c>
      <c r="AI6371" s="8"/>
      <c r="AJ6371" s="74">
        <v>0</v>
      </c>
      <c r="AK6371" s="8"/>
      <c r="AL6371" s="74">
        <v>0</v>
      </c>
      <c r="AM6371" s="74"/>
      <c r="AN6371" s="74">
        <v>0</v>
      </c>
      <c r="AO6371" s="696"/>
      <c r="AP6371" s="74">
        <v>0</v>
      </c>
      <c r="AQ6371" s="696"/>
    </row>
    <row r="6372" spans="2:43" ht="18" customHeight="1" x14ac:dyDescent="0.2">
      <c r="B6372" s="4"/>
      <c r="C6372" s="117"/>
      <c r="D6372" s="117"/>
      <c r="E6372" s="117"/>
      <c r="F6372" s="48"/>
      <c r="G6372" s="11"/>
      <c r="H6372" s="117"/>
      <c r="I6372" s="124"/>
      <c r="J6372" s="124"/>
      <c r="K6372" s="144"/>
      <c r="L6372" s="11"/>
      <c r="M6372" s="143"/>
      <c r="N6372" s="42"/>
      <c r="O6372" s="128"/>
      <c r="P6372" s="129">
        <v>3</v>
      </c>
      <c r="Q6372" s="129"/>
      <c r="R6372" s="64"/>
      <c r="S6372" s="234"/>
      <c r="T6372" s="65" t="s">
        <v>215</v>
      </c>
      <c r="U6372" s="155"/>
      <c r="V6372" s="66">
        <f>V6373+V6375+V6377</f>
        <v>9000</v>
      </c>
      <c r="X6372" s="66">
        <f>X6373+X6375+X6377</f>
        <v>9000</v>
      </c>
      <c r="Z6372" s="66">
        <f>Z6373+Z6375+Z6377</f>
        <v>5330</v>
      </c>
      <c r="AB6372" s="66">
        <f>AB6373+AB6375+AB6377</f>
        <v>5600</v>
      </c>
      <c r="AD6372" s="66">
        <f>AD6373+AD6375+AD6377</f>
        <v>6000</v>
      </c>
      <c r="AF6372" s="66">
        <f>AF6373+AF6375+AF6377</f>
        <v>8000</v>
      </c>
      <c r="AH6372" s="66">
        <f t="shared" si="1401"/>
        <v>14000</v>
      </c>
      <c r="AI6372" s="8"/>
      <c r="AJ6372" s="66">
        <f>AJ6373+AJ6375+AJ6377</f>
        <v>1410</v>
      </c>
      <c r="AK6372" s="67"/>
      <c r="AL6372" s="66">
        <f>AL6373+AL6375+AL6377</f>
        <v>6540</v>
      </c>
      <c r="AM6372" s="66"/>
      <c r="AN6372" s="66">
        <f>AN6373+AN6375+AN6377</f>
        <v>7000</v>
      </c>
      <c r="AO6372" s="66"/>
      <c r="AP6372" s="66">
        <f>AP6373+AP6375+AP6377</f>
        <v>7000</v>
      </c>
      <c r="AQ6372" s="66"/>
    </row>
    <row r="6373" spans="2:43" ht="18" customHeight="1" x14ac:dyDescent="0.2">
      <c r="B6373" s="4"/>
      <c r="C6373" s="117"/>
      <c r="D6373" s="117"/>
      <c r="E6373" s="117"/>
      <c r="F6373" s="48"/>
      <c r="G6373" s="11"/>
      <c r="H6373" s="117"/>
      <c r="I6373" s="124"/>
      <c r="J6373" s="124"/>
      <c r="K6373" s="144"/>
      <c r="L6373" s="11"/>
      <c r="M6373" s="143"/>
      <c r="N6373" s="42"/>
      <c r="O6373" s="128"/>
      <c r="P6373" s="130"/>
      <c r="Q6373" s="131">
        <v>1</v>
      </c>
      <c r="R6373" s="68"/>
      <c r="S6373" s="35"/>
      <c r="T6373" s="69" t="s">
        <v>20</v>
      </c>
      <c r="U6373" s="92"/>
      <c r="V6373" s="70">
        <f>V6374</f>
        <v>2000</v>
      </c>
      <c r="X6373" s="447">
        <f>X6374</f>
        <v>2000</v>
      </c>
      <c r="Z6373" s="447">
        <f>Z6374</f>
        <v>2320</v>
      </c>
      <c r="AB6373" s="447">
        <f>AB6374</f>
        <v>1500</v>
      </c>
      <c r="AD6373" s="447">
        <f>AD6374</f>
        <v>1600</v>
      </c>
      <c r="AF6373" s="447">
        <f>AF6374</f>
        <v>2900</v>
      </c>
      <c r="AH6373" s="447">
        <f t="shared" si="1401"/>
        <v>4500</v>
      </c>
      <c r="AI6373" s="67"/>
      <c r="AJ6373" s="447">
        <f>AJ6374</f>
        <v>380</v>
      </c>
      <c r="AK6373" s="71"/>
      <c r="AL6373" s="447">
        <f>AL6374</f>
        <v>2310</v>
      </c>
      <c r="AM6373" s="447"/>
      <c r="AN6373" s="447">
        <f>AN6374</f>
        <v>2470</v>
      </c>
      <c r="AO6373" s="447"/>
      <c r="AP6373" s="447">
        <f>AP6374</f>
        <v>2470</v>
      </c>
      <c r="AQ6373" s="447"/>
    </row>
    <row r="6374" spans="2:43" ht="18" customHeight="1" x14ac:dyDescent="0.25">
      <c r="B6374" s="4"/>
      <c r="C6374" s="117"/>
      <c r="D6374" s="117"/>
      <c r="E6374" s="117"/>
      <c r="F6374" s="48"/>
      <c r="G6374" s="11"/>
      <c r="H6374" s="117"/>
      <c r="I6374" s="124"/>
      <c r="J6374" s="124"/>
      <c r="K6374" s="144"/>
      <c r="L6374" s="11"/>
      <c r="M6374" s="143"/>
      <c r="N6374" s="42"/>
      <c r="O6374" s="128"/>
      <c r="P6374" s="130"/>
      <c r="Q6374" s="131"/>
      <c r="R6374" s="72" t="s">
        <v>3</v>
      </c>
      <c r="S6374" s="181"/>
      <c r="T6374" s="73" t="s">
        <v>20</v>
      </c>
      <c r="V6374" s="497">
        <v>2000</v>
      </c>
      <c r="X6374" s="697">
        <v>2000</v>
      </c>
      <c r="Z6374" s="697">
        <v>2320</v>
      </c>
      <c r="AB6374" s="74">
        <v>1500</v>
      </c>
      <c r="AD6374" s="696">
        <v>1600</v>
      </c>
      <c r="AF6374" s="696">
        <v>2900</v>
      </c>
      <c r="AH6374" s="696">
        <f t="shared" si="1401"/>
        <v>4500</v>
      </c>
      <c r="AI6374" s="446"/>
      <c r="AJ6374" s="74">
        <f t="shared" ref="AJ6374" si="1406">CEILING(AB6374*25/100,10)</f>
        <v>380</v>
      </c>
      <c r="AK6374" s="8"/>
      <c r="AL6374" s="74">
        <v>2310</v>
      </c>
      <c r="AM6374" s="74"/>
      <c r="AN6374" s="74">
        <v>2470</v>
      </c>
      <c r="AO6374" s="696"/>
      <c r="AP6374" s="74">
        <v>2470</v>
      </c>
      <c r="AQ6374" s="696"/>
    </row>
    <row r="6375" spans="2:43" ht="18" customHeight="1" x14ac:dyDescent="0.2">
      <c r="B6375" s="4"/>
      <c r="C6375" s="117"/>
      <c r="D6375" s="117"/>
      <c r="E6375" s="117"/>
      <c r="F6375" s="48"/>
      <c r="G6375" s="11"/>
      <c r="H6375" s="117"/>
      <c r="I6375" s="124"/>
      <c r="J6375" s="124"/>
      <c r="K6375" s="144"/>
      <c r="L6375" s="11"/>
      <c r="M6375" s="143"/>
      <c r="N6375" s="42"/>
      <c r="O6375" s="128"/>
      <c r="P6375" s="130"/>
      <c r="Q6375" s="131">
        <v>2</v>
      </c>
      <c r="R6375" s="68"/>
      <c r="S6375" s="35"/>
      <c r="T6375" s="69" t="s">
        <v>21</v>
      </c>
      <c r="U6375" s="92"/>
      <c r="V6375" s="70">
        <f>V6376</f>
        <v>2000</v>
      </c>
      <c r="X6375" s="447">
        <f>X6376</f>
        <v>2000</v>
      </c>
      <c r="Z6375" s="447">
        <f>Z6376</f>
        <v>1330</v>
      </c>
      <c r="AB6375" s="447">
        <f>AB6376</f>
        <v>2300</v>
      </c>
      <c r="AD6375" s="447">
        <f>AD6376</f>
        <v>2500</v>
      </c>
      <c r="AF6375" s="447">
        <f>AF6376</f>
        <v>1000</v>
      </c>
      <c r="AH6375" s="447">
        <f t="shared" si="1401"/>
        <v>3500</v>
      </c>
      <c r="AI6375" s="8"/>
      <c r="AJ6375" s="447">
        <f>AJ6376</f>
        <v>580</v>
      </c>
      <c r="AK6375" s="71"/>
      <c r="AL6375" s="447">
        <f>AL6376</f>
        <v>2460</v>
      </c>
      <c r="AM6375" s="447"/>
      <c r="AN6375" s="447">
        <f>AN6376</f>
        <v>2620</v>
      </c>
      <c r="AO6375" s="447"/>
      <c r="AP6375" s="447">
        <f>AP6376</f>
        <v>2620</v>
      </c>
      <c r="AQ6375" s="447"/>
    </row>
    <row r="6376" spans="2:43" ht="18" customHeight="1" x14ac:dyDescent="0.25">
      <c r="B6376" s="4"/>
      <c r="C6376" s="117"/>
      <c r="D6376" s="117"/>
      <c r="E6376" s="117"/>
      <c r="F6376" s="48"/>
      <c r="G6376" s="11"/>
      <c r="H6376" s="117"/>
      <c r="I6376" s="124"/>
      <c r="J6376" s="124"/>
      <c r="K6376" s="144"/>
      <c r="L6376" s="11"/>
      <c r="M6376" s="143"/>
      <c r="N6376" s="42"/>
      <c r="O6376" s="128"/>
      <c r="P6376" s="130"/>
      <c r="Q6376" s="130"/>
      <c r="R6376" s="72" t="s">
        <v>3</v>
      </c>
      <c r="S6376" s="181"/>
      <c r="T6376" s="73" t="s">
        <v>21</v>
      </c>
      <c r="V6376" s="497">
        <v>2000</v>
      </c>
      <c r="X6376" s="697">
        <v>2000</v>
      </c>
      <c r="Z6376" s="697">
        <v>1330</v>
      </c>
      <c r="AB6376" s="74">
        <v>2300</v>
      </c>
      <c r="AD6376" s="696">
        <v>2500</v>
      </c>
      <c r="AF6376" s="696">
        <v>1000</v>
      </c>
      <c r="AH6376" s="696">
        <f t="shared" si="1401"/>
        <v>3500</v>
      </c>
      <c r="AI6376" s="446"/>
      <c r="AJ6376" s="74">
        <f t="shared" ref="AJ6376" si="1407">CEILING(AB6376*25/100,10)</f>
        <v>580</v>
      </c>
      <c r="AK6376" s="8"/>
      <c r="AL6376" s="74">
        <v>2460</v>
      </c>
      <c r="AM6376" s="74"/>
      <c r="AN6376" s="74">
        <v>2620</v>
      </c>
      <c r="AO6376" s="696"/>
      <c r="AP6376" s="74">
        <v>2620</v>
      </c>
      <c r="AQ6376" s="696"/>
    </row>
    <row r="6377" spans="2:43" ht="18" customHeight="1" x14ac:dyDescent="0.2">
      <c r="B6377" s="4"/>
      <c r="C6377" s="117"/>
      <c r="D6377" s="117"/>
      <c r="E6377" s="117"/>
      <c r="F6377" s="48"/>
      <c r="G6377" s="11"/>
      <c r="H6377" s="117"/>
      <c r="I6377" s="124"/>
      <c r="J6377" s="124"/>
      <c r="K6377" s="144"/>
      <c r="L6377" s="11"/>
      <c r="M6377" s="143"/>
      <c r="N6377" s="42"/>
      <c r="O6377" s="128"/>
      <c r="P6377" s="130"/>
      <c r="Q6377" s="131">
        <v>3</v>
      </c>
      <c r="R6377" s="68"/>
      <c r="S6377" s="35"/>
      <c r="T6377" s="69" t="s">
        <v>22</v>
      </c>
      <c r="U6377" s="92"/>
      <c r="V6377" s="70">
        <f>V6378</f>
        <v>5000</v>
      </c>
      <c r="X6377" s="447">
        <f>X6378</f>
        <v>5000</v>
      </c>
      <c r="Z6377" s="447">
        <f>Z6378</f>
        <v>1680</v>
      </c>
      <c r="AB6377" s="447">
        <f>AB6378</f>
        <v>1800</v>
      </c>
      <c r="AD6377" s="447">
        <f>AD6378</f>
        <v>1900</v>
      </c>
      <c r="AF6377" s="447">
        <f>AF6378</f>
        <v>4100</v>
      </c>
      <c r="AH6377" s="447">
        <f t="shared" si="1401"/>
        <v>6000</v>
      </c>
      <c r="AI6377" s="8"/>
      <c r="AJ6377" s="447">
        <f>AJ6378</f>
        <v>450</v>
      </c>
      <c r="AK6377" s="71"/>
      <c r="AL6377" s="447">
        <f>AL6378</f>
        <v>1770</v>
      </c>
      <c r="AM6377" s="447"/>
      <c r="AN6377" s="447">
        <f>AN6378</f>
        <v>1910</v>
      </c>
      <c r="AO6377" s="447"/>
      <c r="AP6377" s="447">
        <f>AP6378</f>
        <v>1910</v>
      </c>
      <c r="AQ6377" s="447"/>
    </row>
    <row r="6378" spans="2:43" ht="18" customHeight="1" x14ac:dyDescent="0.25">
      <c r="B6378" s="4"/>
      <c r="C6378" s="117"/>
      <c r="D6378" s="117"/>
      <c r="E6378" s="117"/>
      <c r="F6378" s="48"/>
      <c r="G6378" s="11"/>
      <c r="H6378" s="117"/>
      <c r="I6378" s="124"/>
      <c r="J6378" s="124"/>
      <c r="K6378" s="144"/>
      <c r="L6378" s="11"/>
      <c r="M6378" s="143"/>
      <c r="N6378" s="42"/>
      <c r="O6378" s="128"/>
      <c r="P6378" s="130"/>
      <c r="Q6378" s="130"/>
      <c r="R6378" s="72" t="s">
        <v>3</v>
      </c>
      <c r="S6378" s="181"/>
      <c r="T6378" s="73" t="s">
        <v>22</v>
      </c>
      <c r="V6378" s="508">
        <v>5000</v>
      </c>
      <c r="X6378" s="801">
        <v>5000</v>
      </c>
      <c r="Z6378" s="926">
        <v>1680</v>
      </c>
      <c r="AB6378" s="74">
        <v>1800</v>
      </c>
      <c r="AD6378" s="696">
        <v>1900</v>
      </c>
      <c r="AF6378" s="696">
        <v>4100</v>
      </c>
      <c r="AH6378" s="696">
        <f t="shared" si="1401"/>
        <v>6000</v>
      </c>
      <c r="AI6378" s="446"/>
      <c r="AJ6378" s="74">
        <f t="shared" ref="AJ6378" si="1408">CEILING(AB6378*25/100,10)</f>
        <v>450</v>
      </c>
      <c r="AK6378" s="8"/>
      <c r="AL6378" s="74">
        <v>1770</v>
      </c>
      <c r="AM6378" s="74"/>
      <c r="AN6378" s="74">
        <v>1910</v>
      </c>
      <c r="AO6378" s="696"/>
      <c r="AP6378" s="74">
        <v>1910</v>
      </c>
      <c r="AQ6378" s="696"/>
    </row>
    <row r="6379" spans="2:43" ht="18" customHeight="1" x14ac:dyDescent="0.2">
      <c r="B6379" s="4"/>
      <c r="C6379" s="117"/>
      <c r="D6379" s="117"/>
      <c r="E6379" s="117"/>
      <c r="F6379" s="48"/>
      <c r="G6379" s="11"/>
      <c r="H6379" s="117"/>
      <c r="I6379" s="124"/>
      <c r="J6379" s="124"/>
      <c r="K6379" s="144"/>
      <c r="L6379" s="11"/>
      <c r="M6379" s="143"/>
      <c r="N6379" s="42"/>
      <c r="O6379" s="128"/>
      <c r="P6379" s="129">
        <v>5</v>
      </c>
      <c r="Q6379" s="129"/>
      <c r="R6379" s="64"/>
      <c r="S6379" s="234"/>
      <c r="T6379" s="65" t="s">
        <v>24</v>
      </c>
      <c r="U6379" s="155"/>
      <c r="V6379" s="66">
        <f>V6380</f>
        <v>2000</v>
      </c>
      <c r="X6379" s="66">
        <f>X6380</f>
        <v>2000</v>
      </c>
      <c r="Z6379" s="66">
        <f>Z6380</f>
        <v>1600</v>
      </c>
      <c r="AB6379" s="66">
        <f>AB6380</f>
        <v>1800</v>
      </c>
      <c r="AD6379" s="66">
        <f>AD6380</f>
        <v>1900</v>
      </c>
      <c r="AF6379" s="66">
        <f>AF6380</f>
        <v>1100</v>
      </c>
      <c r="AH6379" s="66">
        <f t="shared" si="1401"/>
        <v>3000</v>
      </c>
      <c r="AI6379" s="8"/>
      <c r="AJ6379" s="66">
        <f>AJ6380</f>
        <v>630</v>
      </c>
      <c r="AK6379" s="67"/>
      <c r="AL6379" s="66">
        <f t="shared" ref="AL6379:AP6380" si="1409">AL6380</f>
        <v>2500</v>
      </c>
      <c r="AM6379" s="66"/>
      <c r="AN6379" s="66">
        <f t="shared" si="1409"/>
        <v>3000</v>
      </c>
      <c r="AO6379" s="66"/>
      <c r="AP6379" s="66">
        <f t="shared" si="1409"/>
        <v>3000</v>
      </c>
      <c r="AQ6379" s="66"/>
    </row>
    <row r="6380" spans="2:43" ht="18" customHeight="1" x14ac:dyDescent="0.2">
      <c r="B6380" s="4"/>
      <c r="C6380" s="117"/>
      <c r="D6380" s="117"/>
      <c r="E6380" s="117"/>
      <c r="F6380" s="48"/>
      <c r="G6380" s="11"/>
      <c r="H6380" s="117"/>
      <c r="I6380" s="124"/>
      <c r="J6380" s="124"/>
      <c r="K6380" s="144"/>
      <c r="L6380" s="11"/>
      <c r="M6380" s="143"/>
      <c r="N6380" s="42"/>
      <c r="O6380" s="128"/>
      <c r="P6380" s="130"/>
      <c r="Q6380" s="131">
        <v>2</v>
      </c>
      <c r="R6380" s="68"/>
      <c r="S6380" s="35"/>
      <c r="T6380" s="69" t="s">
        <v>25</v>
      </c>
      <c r="U6380" s="92"/>
      <c r="V6380" s="70">
        <f>V6381</f>
        <v>2000</v>
      </c>
      <c r="X6380" s="447">
        <f>X6381</f>
        <v>2000</v>
      </c>
      <c r="Z6380" s="447">
        <f>Z6381</f>
        <v>1600</v>
      </c>
      <c r="AB6380" s="447">
        <f>AB6381</f>
        <v>1800</v>
      </c>
      <c r="AD6380" s="447">
        <f>AD6381</f>
        <v>1900</v>
      </c>
      <c r="AF6380" s="447">
        <f>AF6381</f>
        <v>1100</v>
      </c>
      <c r="AH6380" s="447">
        <f t="shared" si="1401"/>
        <v>3000</v>
      </c>
      <c r="AI6380" s="67"/>
      <c r="AJ6380" s="447">
        <f>AJ6381</f>
        <v>630</v>
      </c>
      <c r="AK6380" s="71"/>
      <c r="AL6380" s="447">
        <f t="shared" si="1409"/>
        <v>2500</v>
      </c>
      <c r="AM6380" s="447"/>
      <c r="AN6380" s="447">
        <f t="shared" si="1409"/>
        <v>3000</v>
      </c>
      <c r="AO6380" s="447"/>
      <c r="AP6380" s="447">
        <f t="shared" si="1409"/>
        <v>3000</v>
      </c>
      <c r="AQ6380" s="447"/>
    </row>
    <row r="6381" spans="2:43" ht="18" customHeight="1" x14ac:dyDescent="0.25">
      <c r="B6381" s="4"/>
      <c r="C6381" s="117"/>
      <c r="D6381" s="117"/>
      <c r="E6381" s="117"/>
      <c r="F6381" s="48"/>
      <c r="G6381" s="11"/>
      <c r="H6381" s="117"/>
      <c r="I6381" s="124"/>
      <c r="J6381" s="124"/>
      <c r="K6381" s="144"/>
      <c r="L6381" s="11"/>
      <c r="M6381" s="143"/>
      <c r="N6381" s="42"/>
      <c r="O6381" s="128"/>
      <c r="P6381" s="130"/>
      <c r="Q6381" s="130"/>
      <c r="R6381" s="72" t="s">
        <v>0</v>
      </c>
      <c r="S6381" s="181"/>
      <c r="T6381" s="73" t="s">
        <v>221</v>
      </c>
      <c r="V6381" s="531">
        <v>2000</v>
      </c>
      <c r="X6381" s="802">
        <v>2000</v>
      </c>
      <c r="Z6381" s="829">
        <v>1600</v>
      </c>
      <c r="AB6381" s="74">
        <v>1800</v>
      </c>
      <c r="AD6381" s="696">
        <v>1900</v>
      </c>
      <c r="AF6381" s="696">
        <v>1100</v>
      </c>
      <c r="AH6381" s="696">
        <f t="shared" si="1401"/>
        <v>3000</v>
      </c>
      <c r="AI6381" s="446"/>
      <c r="AJ6381" s="74">
        <f>CEILING(AB6381*35/100,10)</f>
        <v>630</v>
      </c>
      <c r="AK6381" s="8"/>
      <c r="AL6381" s="74">
        <v>2500</v>
      </c>
      <c r="AM6381" s="74"/>
      <c r="AN6381" s="74">
        <v>3000</v>
      </c>
      <c r="AO6381" s="696"/>
      <c r="AP6381" s="74">
        <v>3000</v>
      </c>
      <c r="AQ6381" s="696"/>
    </row>
    <row r="6382" spans="2:43" ht="18" hidden="1" customHeight="1" x14ac:dyDescent="0.2">
      <c r="B6382" s="4"/>
      <c r="C6382" s="117"/>
      <c r="D6382" s="117"/>
      <c r="E6382" s="117"/>
      <c r="F6382" s="48"/>
      <c r="G6382" s="11"/>
      <c r="H6382" s="117"/>
      <c r="I6382" s="124"/>
      <c r="J6382" s="124"/>
      <c r="K6382" s="144"/>
      <c r="L6382" s="11"/>
      <c r="M6382" s="143"/>
      <c r="N6382" s="42"/>
      <c r="O6382" s="128"/>
      <c r="P6382" s="129">
        <v>6</v>
      </c>
      <c r="Q6382" s="129"/>
      <c r="R6382" s="64"/>
      <c r="S6382" s="234"/>
      <c r="T6382" s="65" t="s">
        <v>279</v>
      </c>
      <c r="U6382" s="155"/>
      <c r="V6382" s="66">
        <f>V6383</f>
        <v>0</v>
      </c>
      <c r="X6382" s="66">
        <f>X6383</f>
        <v>0</v>
      </c>
      <c r="Z6382" s="66">
        <f>Z6383</f>
        <v>0</v>
      </c>
      <c r="AB6382" s="66">
        <f>AB6383</f>
        <v>0</v>
      </c>
      <c r="AD6382" s="66">
        <f>AD6383</f>
        <v>0</v>
      </c>
      <c r="AF6382" s="66">
        <f>AF6383</f>
        <v>0</v>
      </c>
      <c r="AH6382" s="66">
        <f t="shared" si="1401"/>
        <v>0</v>
      </c>
      <c r="AI6382" s="8"/>
      <c r="AJ6382" s="66">
        <f>AJ6383</f>
        <v>0</v>
      </c>
      <c r="AK6382" s="67"/>
      <c r="AL6382" s="66">
        <f t="shared" ref="AL6382:AP6383" si="1410">AL6383</f>
        <v>0</v>
      </c>
      <c r="AM6382" s="66"/>
      <c r="AN6382" s="66">
        <f t="shared" si="1410"/>
        <v>0</v>
      </c>
      <c r="AO6382" s="66"/>
      <c r="AP6382" s="66">
        <f t="shared" si="1410"/>
        <v>0</v>
      </c>
      <c r="AQ6382" s="66"/>
    </row>
    <row r="6383" spans="2:43" ht="18" hidden="1" customHeight="1" x14ac:dyDescent="0.2">
      <c r="B6383" s="4"/>
      <c r="C6383" s="117"/>
      <c r="D6383" s="117"/>
      <c r="E6383" s="117"/>
      <c r="F6383" s="48"/>
      <c r="G6383" s="11"/>
      <c r="H6383" s="117"/>
      <c r="I6383" s="124"/>
      <c r="J6383" s="124"/>
      <c r="K6383" s="144"/>
      <c r="L6383" s="11"/>
      <c r="M6383" s="143"/>
      <c r="N6383" s="42"/>
      <c r="O6383" s="128"/>
      <c r="P6383" s="130"/>
      <c r="Q6383" s="131">
        <v>2</v>
      </c>
      <c r="R6383" s="68"/>
      <c r="S6383" s="35"/>
      <c r="T6383" s="450" t="s">
        <v>281</v>
      </c>
      <c r="U6383" s="92"/>
      <c r="V6383" s="70">
        <f>V6384</f>
        <v>0</v>
      </c>
      <c r="X6383" s="447">
        <f>X6384</f>
        <v>0</v>
      </c>
      <c r="Z6383" s="447">
        <f>Z6384</f>
        <v>0</v>
      </c>
      <c r="AB6383" s="447">
        <f>AB6384</f>
        <v>0</v>
      </c>
      <c r="AD6383" s="447">
        <f>AD6384</f>
        <v>0</v>
      </c>
      <c r="AF6383" s="447">
        <f>AF6384</f>
        <v>0</v>
      </c>
      <c r="AH6383" s="447">
        <f t="shared" si="1401"/>
        <v>0</v>
      </c>
      <c r="AI6383" s="67"/>
      <c r="AJ6383" s="447">
        <f>AJ6384</f>
        <v>0</v>
      </c>
      <c r="AK6383" s="71"/>
      <c r="AL6383" s="447">
        <f t="shared" si="1410"/>
        <v>0</v>
      </c>
      <c r="AM6383" s="447"/>
      <c r="AN6383" s="447">
        <f t="shared" si="1410"/>
        <v>0</v>
      </c>
      <c r="AO6383" s="447"/>
      <c r="AP6383" s="447">
        <f t="shared" si="1410"/>
        <v>0</v>
      </c>
      <c r="AQ6383" s="447"/>
    </row>
    <row r="6384" spans="2:43" ht="18" hidden="1" customHeight="1" x14ac:dyDescent="0.2">
      <c r="B6384" s="4"/>
      <c r="C6384" s="117"/>
      <c r="D6384" s="117"/>
      <c r="E6384" s="117"/>
      <c r="F6384" s="48"/>
      <c r="G6384" s="11"/>
      <c r="H6384" s="117"/>
      <c r="I6384" s="124"/>
      <c r="J6384" s="124"/>
      <c r="K6384" s="144"/>
      <c r="L6384" s="11"/>
      <c r="M6384" s="143"/>
      <c r="N6384" s="42"/>
      <c r="O6384" s="128"/>
      <c r="P6384" s="130"/>
      <c r="Q6384" s="131"/>
      <c r="R6384" s="72">
        <v>1</v>
      </c>
      <c r="S6384" s="181"/>
      <c r="T6384" s="73" t="s">
        <v>598</v>
      </c>
      <c r="V6384" s="74">
        <v>0</v>
      </c>
      <c r="X6384" s="74">
        <v>0</v>
      </c>
      <c r="Z6384" s="74">
        <v>0</v>
      </c>
      <c r="AB6384" s="74">
        <v>0</v>
      </c>
      <c r="AD6384" s="74">
        <v>0</v>
      </c>
      <c r="AF6384" s="74">
        <v>0</v>
      </c>
      <c r="AH6384" s="74">
        <f t="shared" si="1401"/>
        <v>0</v>
      </c>
      <c r="AI6384" s="446"/>
      <c r="AJ6384" s="74">
        <v>0</v>
      </c>
      <c r="AK6384" s="8"/>
      <c r="AL6384" s="74">
        <v>0</v>
      </c>
      <c r="AM6384" s="74"/>
      <c r="AN6384" s="74">
        <v>0</v>
      </c>
      <c r="AO6384" s="74"/>
      <c r="AP6384" s="74">
        <v>0</v>
      </c>
      <c r="AQ6384" s="74"/>
    </row>
    <row r="6385" spans="2:43" ht="18" customHeight="1" x14ac:dyDescent="0.2">
      <c r="B6385" s="4"/>
      <c r="C6385" s="117"/>
      <c r="D6385" s="117"/>
      <c r="E6385" s="117"/>
      <c r="F6385" s="48"/>
      <c r="G6385" s="11"/>
      <c r="H6385" s="117"/>
      <c r="I6385" s="124"/>
      <c r="J6385" s="124"/>
      <c r="K6385" s="144"/>
      <c r="L6385" s="11"/>
      <c r="M6385" s="143"/>
      <c r="N6385" s="42"/>
      <c r="O6385" s="128"/>
      <c r="P6385" s="129">
        <v>7</v>
      </c>
      <c r="Q6385" s="129"/>
      <c r="R6385" s="64"/>
      <c r="S6385" s="234"/>
      <c r="T6385" s="65" t="s">
        <v>343</v>
      </c>
      <c r="U6385" s="155"/>
      <c r="V6385" s="66">
        <f>V6389+V6386</f>
        <v>2000</v>
      </c>
      <c r="X6385" s="66">
        <f>X6389+X6386</f>
        <v>2000</v>
      </c>
      <c r="Z6385" s="66">
        <f>Z6389+Z6386</f>
        <v>1200</v>
      </c>
      <c r="AB6385" s="66">
        <f>AB6389+AB6386</f>
        <v>1500</v>
      </c>
      <c r="AD6385" s="66">
        <f>AD6389+AD6386</f>
        <v>1575</v>
      </c>
      <c r="AF6385" s="66">
        <f>AF6389+AF6386</f>
        <v>125425</v>
      </c>
      <c r="AH6385" s="66">
        <f t="shared" si="1401"/>
        <v>127000</v>
      </c>
      <c r="AI6385" s="8"/>
      <c r="AJ6385" s="66">
        <f>AJ6389+AJ6386</f>
        <v>380</v>
      </c>
      <c r="AK6385" s="67"/>
      <c r="AL6385" s="66">
        <f>AL6389+AL6386</f>
        <v>1000</v>
      </c>
      <c r="AM6385" s="66"/>
      <c r="AN6385" s="66">
        <f>AN6389+AN6386</f>
        <v>1000</v>
      </c>
      <c r="AO6385" s="66"/>
      <c r="AP6385" s="66">
        <f>AP6389+AP6386</f>
        <v>1000</v>
      </c>
      <c r="AQ6385" s="66"/>
    </row>
    <row r="6386" spans="2:43" ht="18" hidden="1" customHeight="1" x14ac:dyDescent="0.2">
      <c r="B6386" s="4"/>
      <c r="C6386" s="117"/>
      <c r="D6386" s="117"/>
      <c r="E6386" s="117"/>
      <c r="F6386" s="48"/>
      <c r="G6386" s="11"/>
      <c r="H6386" s="117"/>
      <c r="I6386" s="124"/>
      <c r="J6386" s="124"/>
      <c r="K6386" s="144"/>
      <c r="L6386" s="11"/>
      <c r="M6386" s="143"/>
      <c r="N6386" s="42"/>
      <c r="O6386" s="128"/>
      <c r="P6386" s="130"/>
      <c r="Q6386" s="131">
        <v>1</v>
      </c>
      <c r="R6386" s="68"/>
      <c r="S6386" s="35"/>
      <c r="T6386" s="69" t="s">
        <v>224</v>
      </c>
      <c r="U6386" s="92"/>
      <c r="V6386" s="70">
        <f>V6387+V6388</f>
        <v>1000</v>
      </c>
      <c r="X6386" s="447">
        <f>X6387+X6388</f>
        <v>1000</v>
      </c>
      <c r="Z6386" s="447">
        <f>Z6387+Z6388</f>
        <v>0</v>
      </c>
      <c r="AB6386" s="447">
        <f>AB6387+AB6388</f>
        <v>0</v>
      </c>
      <c r="AD6386" s="447">
        <f>AD6387+AD6388</f>
        <v>0</v>
      </c>
      <c r="AF6386" s="447">
        <f>AF6387+AF6388</f>
        <v>105000</v>
      </c>
      <c r="AH6386" s="447">
        <f t="shared" si="1401"/>
        <v>105000</v>
      </c>
      <c r="AI6386" s="67"/>
      <c r="AJ6386" s="447">
        <f>AJ6387+AJ6388</f>
        <v>0</v>
      </c>
      <c r="AK6386" s="71"/>
      <c r="AL6386" s="447">
        <f>AL6387+AL6388</f>
        <v>0</v>
      </c>
      <c r="AM6386" s="447"/>
      <c r="AN6386" s="447">
        <f>AN6387+AN6388</f>
        <v>0</v>
      </c>
      <c r="AO6386" s="447"/>
      <c r="AP6386" s="447">
        <f>AP6387+AP6388</f>
        <v>0</v>
      </c>
      <c r="AQ6386" s="447"/>
    </row>
    <row r="6387" spans="2:43" ht="20.25" hidden="1" customHeight="1" x14ac:dyDescent="0.2">
      <c r="B6387" s="4"/>
      <c r="C6387" s="117"/>
      <c r="D6387" s="117"/>
      <c r="E6387" s="117"/>
      <c r="F6387" s="48"/>
      <c r="G6387" s="11"/>
      <c r="H6387" s="117"/>
      <c r="I6387" s="124"/>
      <c r="J6387" s="124"/>
      <c r="K6387" s="144"/>
      <c r="L6387" s="11"/>
      <c r="M6387" s="143"/>
      <c r="N6387" s="42"/>
      <c r="O6387" s="128"/>
      <c r="P6387" s="130"/>
      <c r="Q6387" s="131"/>
      <c r="R6387" s="72">
        <v>1</v>
      </c>
      <c r="S6387" s="181"/>
      <c r="T6387" s="73" t="s">
        <v>256</v>
      </c>
      <c r="V6387" s="74">
        <v>0</v>
      </c>
      <c r="X6387" s="74">
        <v>0</v>
      </c>
      <c r="Z6387" s="74">
        <v>0</v>
      </c>
      <c r="AB6387" s="74">
        <v>0</v>
      </c>
      <c r="AD6387" s="74">
        <v>0</v>
      </c>
      <c r="AF6387" s="74">
        <v>0</v>
      </c>
      <c r="AH6387" s="74">
        <f t="shared" si="1401"/>
        <v>0</v>
      </c>
      <c r="AI6387" s="446"/>
      <c r="AJ6387" s="74">
        <v>0</v>
      </c>
      <c r="AK6387" s="8"/>
      <c r="AL6387" s="74">
        <v>0</v>
      </c>
      <c r="AM6387" s="74"/>
      <c r="AN6387" s="74">
        <v>0</v>
      </c>
      <c r="AO6387" s="74"/>
      <c r="AP6387" s="74">
        <v>0</v>
      </c>
      <c r="AQ6387" s="74"/>
    </row>
    <row r="6388" spans="2:43" ht="20.25" hidden="1" customHeight="1" x14ac:dyDescent="0.25">
      <c r="B6388" s="4"/>
      <c r="C6388" s="117"/>
      <c r="D6388" s="117"/>
      <c r="E6388" s="117"/>
      <c r="F6388" s="48"/>
      <c r="G6388" s="11"/>
      <c r="H6388" s="117"/>
      <c r="I6388" s="124"/>
      <c r="J6388" s="124"/>
      <c r="K6388" s="144"/>
      <c r="L6388" s="11"/>
      <c r="M6388" s="143"/>
      <c r="N6388" s="42"/>
      <c r="O6388" s="128"/>
      <c r="P6388" s="130"/>
      <c r="Q6388" s="131"/>
      <c r="R6388" s="72">
        <v>2</v>
      </c>
      <c r="S6388" s="181"/>
      <c r="T6388" s="73" t="s">
        <v>439</v>
      </c>
      <c r="V6388" s="74">
        <v>1000</v>
      </c>
      <c r="X6388" s="74">
        <v>1000</v>
      </c>
      <c r="Z6388" s="74">
        <v>0</v>
      </c>
      <c r="AB6388" s="74">
        <v>0</v>
      </c>
      <c r="AD6388" s="696">
        <v>0</v>
      </c>
      <c r="AF6388" s="696">
        <v>105000</v>
      </c>
      <c r="AH6388" s="696">
        <f t="shared" si="1401"/>
        <v>105000</v>
      </c>
      <c r="AI6388" s="8"/>
      <c r="AJ6388" s="74">
        <v>0</v>
      </c>
      <c r="AK6388" s="8"/>
      <c r="AL6388" s="74">
        <v>0</v>
      </c>
      <c r="AM6388" s="74"/>
      <c r="AN6388" s="74">
        <v>0</v>
      </c>
      <c r="AO6388" s="696"/>
      <c r="AP6388" s="74">
        <v>0</v>
      </c>
      <c r="AQ6388" s="696"/>
    </row>
    <row r="6389" spans="2:43" ht="18" customHeight="1" x14ac:dyDescent="0.2">
      <c r="B6389" s="4"/>
      <c r="C6389" s="117"/>
      <c r="D6389" s="117"/>
      <c r="E6389" s="117"/>
      <c r="F6389" s="48"/>
      <c r="G6389" s="11"/>
      <c r="H6389" s="117"/>
      <c r="I6389" s="124"/>
      <c r="J6389" s="124"/>
      <c r="K6389" s="144"/>
      <c r="L6389" s="11"/>
      <c r="M6389" s="143"/>
      <c r="N6389" s="42"/>
      <c r="O6389" s="128"/>
      <c r="P6389" s="130"/>
      <c r="Q6389" s="131">
        <v>3</v>
      </c>
      <c r="R6389" s="68"/>
      <c r="S6389" s="35"/>
      <c r="T6389" s="69" t="s">
        <v>224</v>
      </c>
      <c r="U6389" s="92"/>
      <c r="V6389" s="70">
        <f>V6390</f>
        <v>1000</v>
      </c>
      <c r="X6389" s="447">
        <f>X6390</f>
        <v>1000</v>
      </c>
      <c r="Z6389" s="447">
        <f>Z6390</f>
        <v>1200</v>
      </c>
      <c r="AB6389" s="447">
        <f>AB6390</f>
        <v>1500</v>
      </c>
      <c r="AD6389" s="447">
        <f>AD6390</f>
        <v>1575</v>
      </c>
      <c r="AF6389" s="447">
        <f>AF6390</f>
        <v>20425</v>
      </c>
      <c r="AH6389" s="447">
        <f t="shared" si="1401"/>
        <v>22000</v>
      </c>
      <c r="AI6389" s="8"/>
      <c r="AJ6389" s="447">
        <f>AJ6390</f>
        <v>380</v>
      </c>
      <c r="AK6389" s="71"/>
      <c r="AL6389" s="447">
        <f>AL6390</f>
        <v>1000</v>
      </c>
      <c r="AM6389" s="447"/>
      <c r="AN6389" s="447">
        <f>AN6390</f>
        <v>1000</v>
      </c>
      <c r="AO6389" s="447"/>
      <c r="AP6389" s="447">
        <f>AP6390</f>
        <v>1000</v>
      </c>
      <c r="AQ6389" s="447"/>
    </row>
    <row r="6390" spans="2:43" ht="20.25" customHeight="1" x14ac:dyDescent="0.25">
      <c r="B6390" s="4"/>
      <c r="C6390" s="117"/>
      <c r="D6390" s="117"/>
      <c r="E6390" s="117"/>
      <c r="F6390" s="48"/>
      <c r="G6390" s="11"/>
      <c r="H6390" s="117"/>
      <c r="I6390" s="124"/>
      <c r="J6390" s="124"/>
      <c r="K6390" s="144"/>
      <c r="L6390" s="11"/>
      <c r="M6390" s="143"/>
      <c r="N6390" s="42"/>
      <c r="O6390" s="128"/>
      <c r="P6390" s="130"/>
      <c r="Q6390" s="131"/>
      <c r="R6390" s="72" t="s">
        <v>0</v>
      </c>
      <c r="S6390" s="181"/>
      <c r="T6390" s="73" t="s">
        <v>53</v>
      </c>
      <c r="V6390" s="557">
        <v>1000</v>
      </c>
      <c r="X6390" s="803">
        <v>1000</v>
      </c>
      <c r="Z6390" s="927">
        <v>1200</v>
      </c>
      <c r="AB6390" s="74">
        <v>1500</v>
      </c>
      <c r="AD6390" s="696">
        <v>1575</v>
      </c>
      <c r="AF6390" s="696">
        <v>20425</v>
      </c>
      <c r="AH6390" s="696">
        <f t="shared" si="1401"/>
        <v>22000</v>
      </c>
      <c r="AI6390" s="446"/>
      <c r="AJ6390" s="74">
        <f t="shared" ref="AJ6390" si="1411">CEILING(AB6390*25/100,10)</f>
        <v>380</v>
      </c>
      <c r="AK6390" s="8"/>
      <c r="AL6390" s="74">
        <v>1000</v>
      </c>
      <c r="AM6390" s="74"/>
      <c r="AN6390" s="74">
        <v>1000</v>
      </c>
      <c r="AO6390" s="696"/>
      <c r="AP6390" s="74">
        <v>1000</v>
      </c>
      <c r="AQ6390" s="696"/>
    </row>
    <row r="6391" spans="2:43" ht="20.25" hidden="1" customHeight="1" x14ac:dyDescent="0.2">
      <c r="B6391" s="4"/>
      <c r="C6391" s="117"/>
      <c r="D6391" s="117"/>
      <c r="E6391" s="117"/>
      <c r="F6391" s="48"/>
      <c r="G6391" s="11"/>
      <c r="H6391" s="117"/>
      <c r="I6391" s="124"/>
      <c r="J6391" s="124"/>
      <c r="K6391" s="144"/>
      <c r="L6391" s="11"/>
      <c r="M6391" s="143"/>
      <c r="N6391" s="42"/>
      <c r="O6391" s="128"/>
      <c r="P6391" s="129">
        <v>9</v>
      </c>
      <c r="Q6391" s="129"/>
      <c r="R6391" s="64"/>
      <c r="S6391" s="234"/>
      <c r="T6391" s="65" t="s">
        <v>217</v>
      </c>
      <c r="U6391" s="155"/>
      <c r="V6391" s="66">
        <f>V6392+V6394</f>
        <v>0</v>
      </c>
      <c r="X6391" s="66">
        <f>X6392+X6394</f>
        <v>0</v>
      </c>
      <c r="Z6391" s="66">
        <f>Z6392+Z6394</f>
        <v>0</v>
      </c>
      <c r="AB6391" s="66">
        <f>AB6392+AB6394</f>
        <v>0</v>
      </c>
      <c r="AD6391" s="66">
        <f>AD6392+AD6394</f>
        <v>0</v>
      </c>
      <c r="AF6391" s="66">
        <f>AF6392+AF6394</f>
        <v>0</v>
      </c>
      <c r="AH6391" s="66">
        <f t="shared" si="1401"/>
        <v>0</v>
      </c>
      <c r="AI6391" s="8"/>
      <c r="AJ6391" s="66">
        <f>AJ6392+AJ6394</f>
        <v>0</v>
      </c>
      <c r="AK6391" s="67"/>
      <c r="AL6391" s="66">
        <f>AL6392+AL6394</f>
        <v>0</v>
      </c>
      <c r="AM6391" s="66"/>
      <c r="AN6391" s="66">
        <f>AN6392+AN6394</f>
        <v>0</v>
      </c>
      <c r="AO6391" s="66"/>
      <c r="AP6391" s="66">
        <f>AP6392+AP6394</f>
        <v>0</v>
      </c>
      <c r="AQ6391" s="66"/>
    </row>
    <row r="6392" spans="2:43" ht="18" hidden="1" customHeight="1" x14ac:dyDescent="0.2">
      <c r="B6392" s="4"/>
      <c r="C6392" s="117"/>
      <c r="D6392" s="117"/>
      <c r="E6392" s="117"/>
      <c r="F6392" s="48"/>
      <c r="G6392" s="11"/>
      <c r="H6392" s="117"/>
      <c r="I6392" s="124"/>
      <c r="J6392" s="124"/>
      <c r="K6392" s="144"/>
      <c r="L6392" s="11"/>
      <c r="M6392" s="143"/>
      <c r="N6392" s="42"/>
      <c r="O6392" s="128"/>
      <c r="P6392" s="130"/>
      <c r="Q6392" s="131">
        <v>1</v>
      </c>
      <c r="R6392" s="68"/>
      <c r="S6392" s="35"/>
      <c r="T6392" s="69" t="s">
        <v>231</v>
      </c>
      <c r="U6392" s="92"/>
      <c r="V6392" s="70">
        <f>V6393</f>
        <v>0</v>
      </c>
      <c r="X6392" s="447">
        <f>X6393</f>
        <v>0</v>
      </c>
      <c r="Z6392" s="447">
        <f>Z6393</f>
        <v>0</v>
      </c>
      <c r="AB6392" s="447">
        <f>AB6393</f>
        <v>0</v>
      </c>
      <c r="AD6392" s="447">
        <f>AD6393</f>
        <v>0</v>
      </c>
      <c r="AF6392" s="447">
        <f>AF6393</f>
        <v>0</v>
      </c>
      <c r="AH6392" s="447">
        <f t="shared" si="1401"/>
        <v>0</v>
      </c>
      <c r="AI6392" s="67"/>
      <c r="AJ6392" s="447">
        <f>AJ6393</f>
        <v>0</v>
      </c>
      <c r="AK6392" s="71"/>
      <c r="AL6392" s="447">
        <f>AL6393</f>
        <v>0</v>
      </c>
      <c r="AM6392" s="447"/>
      <c r="AN6392" s="447">
        <f>AN6393</f>
        <v>0</v>
      </c>
      <c r="AO6392" s="447"/>
      <c r="AP6392" s="447">
        <f>AP6393</f>
        <v>0</v>
      </c>
      <c r="AQ6392" s="447"/>
    </row>
    <row r="6393" spans="2:43" ht="18" hidden="1" customHeight="1" x14ac:dyDescent="0.2">
      <c r="B6393" s="4"/>
      <c r="C6393" s="117"/>
      <c r="D6393" s="117"/>
      <c r="E6393" s="117"/>
      <c r="F6393" s="48"/>
      <c r="G6393" s="11"/>
      <c r="H6393" s="117"/>
      <c r="I6393" s="124"/>
      <c r="J6393" s="124"/>
      <c r="K6393" s="144"/>
      <c r="L6393" s="11"/>
      <c r="M6393" s="143"/>
      <c r="N6393" s="42"/>
      <c r="O6393" s="128"/>
      <c r="P6393" s="130"/>
      <c r="Q6393" s="131"/>
      <c r="R6393" s="72" t="s">
        <v>3</v>
      </c>
      <c r="S6393" s="181"/>
      <c r="T6393" s="73" t="s">
        <v>231</v>
      </c>
      <c r="V6393" s="74">
        <v>0</v>
      </c>
      <c r="X6393" s="74">
        <v>0</v>
      </c>
      <c r="Z6393" s="74">
        <v>0</v>
      </c>
      <c r="AB6393" s="74">
        <v>0</v>
      </c>
      <c r="AD6393" s="74">
        <v>0</v>
      </c>
      <c r="AF6393" s="74">
        <v>0</v>
      </c>
      <c r="AH6393" s="74">
        <f t="shared" si="1401"/>
        <v>0</v>
      </c>
      <c r="AI6393" s="446"/>
      <c r="AJ6393" s="74">
        <v>0</v>
      </c>
      <c r="AK6393" s="8"/>
      <c r="AL6393" s="74">
        <v>0</v>
      </c>
      <c r="AM6393" s="74"/>
      <c r="AN6393" s="74">
        <v>0</v>
      </c>
      <c r="AO6393" s="74"/>
      <c r="AP6393" s="74">
        <v>0</v>
      </c>
      <c r="AQ6393" s="74"/>
    </row>
    <row r="6394" spans="2:43" ht="18" hidden="1" customHeight="1" x14ac:dyDescent="0.2">
      <c r="B6394" s="4"/>
      <c r="C6394" s="117"/>
      <c r="D6394" s="117"/>
      <c r="E6394" s="117"/>
      <c r="F6394" s="48"/>
      <c r="G6394" s="11"/>
      <c r="H6394" s="117"/>
      <c r="I6394" s="124"/>
      <c r="J6394" s="124"/>
      <c r="K6394" s="144"/>
      <c r="L6394" s="11"/>
      <c r="M6394" s="143"/>
      <c r="N6394" s="42"/>
      <c r="O6394" s="128"/>
      <c r="P6394" s="130"/>
      <c r="Q6394" s="131">
        <v>2</v>
      </c>
      <c r="R6394" s="68"/>
      <c r="S6394" s="35"/>
      <c r="T6394" s="69" t="s">
        <v>232</v>
      </c>
      <c r="U6394" s="92"/>
      <c r="V6394" s="70">
        <f>V6395</f>
        <v>0</v>
      </c>
      <c r="X6394" s="447">
        <f>X6395</f>
        <v>0</v>
      </c>
      <c r="Z6394" s="447">
        <f>Z6395</f>
        <v>0</v>
      </c>
      <c r="AB6394" s="447">
        <f>AB6395</f>
        <v>0</v>
      </c>
      <c r="AD6394" s="447">
        <f>AD6395</f>
        <v>0</v>
      </c>
      <c r="AF6394" s="447">
        <f>AF6395</f>
        <v>0</v>
      </c>
      <c r="AH6394" s="447">
        <f t="shared" si="1401"/>
        <v>0</v>
      </c>
      <c r="AI6394" s="8"/>
      <c r="AJ6394" s="447">
        <f>AJ6395</f>
        <v>0</v>
      </c>
      <c r="AK6394" s="71"/>
      <c r="AL6394" s="447">
        <f>AL6395</f>
        <v>0</v>
      </c>
      <c r="AM6394" s="447"/>
      <c r="AN6394" s="447">
        <f>AN6395</f>
        <v>0</v>
      </c>
      <c r="AO6394" s="447"/>
      <c r="AP6394" s="447">
        <f>AP6395</f>
        <v>0</v>
      </c>
      <c r="AQ6394" s="447"/>
    </row>
    <row r="6395" spans="2:43" ht="18" hidden="1" customHeight="1" x14ac:dyDescent="0.2">
      <c r="B6395" s="4"/>
      <c r="C6395" s="117"/>
      <c r="D6395" s="117"/>
      <c r="E6395" s="117"/>
      <c r="F6395" s="48"/>
      <c r="G6395" s="11"/>
      <c r="H6395" s="117"/>
      <c r="I6395" s="124"/>
      <c r="J6395" s="124"/>
      <c r="K6395" s="144"/>
      <c r="L6395" s="11"/>
      <c r="M6395" s="143"/>
      <c r="N6395" s="42"/>
      <c r="O6395" s="128"/>
      <c r="P6395" s="130"/>
      <c r="Q6395" s="131"/>
      <c r="R6395" s="72" t="s">
        <v>3</v>
      </c>
      <c r="S6395" s="181"/>
      <c r="T6395" s="77" t="s">
        <v>232</v>
      </c>
      <c r="U6395" s="141"/>
      <c r="V6395" s="74">
        <v>0</v>
      </c>
      <c r="X6395" s="74">
        <v>0</v>
      </c>
      <c r="Z6395" s="74">
        <v>0</v>
      </c>
      <c r="AB6395" s="74">
        <v>0</v>
      </c>
      <c r="AD6395" s="74">
        <v>0</v>
      </c>
      <c r="AF6395" s="74">
        <v>0</v>
      </c>
      <c r="AH6395" s="74">
        <f t="shared" si="1401"/>
        <v>0</v>
      </c>
      <c r="AI6395" s="446"/>
      <c r="AJ6395" s="74">
        <v>0</v>
      </c>
      <c r="AK6395" s="8"/>
      <c r="AL6395" s="74">
        <v>0</v>
      </c>
      <c r="AM6395" s="74"/>
      <c r="AN6395" s="74">
        <v>0</v>
      </c>
      <c r="AO6395" s="74"/>
      <c r="AP6395" s="74">
        <v>0</v>
      </c>
      <c r="AQ6395" s="74"/>
    </row>
    <row r="6396" spans="2:43" ht="18" hidden="1" customHeight="1" x14ac:dyDescent="0.2">
      <c r="B6396" s="4"/>
      <c r="C6396" s="117"/>
      <c r="D6396" s="117"/>
      <c r="E6396" s="117"/>
      <c r="F6396" s="48"/>
      <c r="G6396" s="11"/>
      <c r="H6396" s="117"/>
      <c r="I6396" s="124"/>
      <c r="J6396" s="124"/>
      <c r="K6396" s="144"/>
      <c r="L6396" s="11"/>
      <c r="M6396" s="143"/>
      <c r="N6396" s="42"/>
      <c r="O6396" s="133" t="s">
        <v>55</v>
      </c>
      <c r="P6396" s="134"/>
      <c r="Q6396" s="134"/>
      <c r="R6396" s="79"/>
      <c r="S6396" s="252"/>
      <c r="T6396" s="80" t="s">
        <v>29</v>
      </c>
      <c r="U6396" s="242"/>
      <c r="V6396" s="88">
        <f>V6397</f>
        <v>0</v>
      </c>
      <c r="X6396" s="88">
        <f>X6397</f>
        <v>0</v>
      </c>
      <c r="Z6396" s="88">
        <f>Z6397</f>
        <v>0</v>
      </c>
      <c r="AB6396" s="88">
        <f>AB6397</f>
        <v>0</v>
      </c>
      <c r="AD6396" s="88" t="e">
        <f>#REF!</f>
        <v>#REF!</v>
      </c>
      <c r="AF6396" s="88">
        <f>AF6397</f>
        <v>0</v>
      </c>
      <c r="AH6396" s="88" t="e">
        <f t="shared" si="1401"/>
        <v>#REF!</v>
      </c>
      <c r="AI6396" s="8"/>
      <c r="AJ6396" s="88">
        <f>AJ6397</f>
        <v>0</v>
      </c>
      <c r="AK6396" s="89"/>
      <c r="AL6396" s="88">
        <f t="shared" ref="AL6396:AP6398" si="1412">AL6397</f>
        <v>0</v>
      </c>
      <c r="AM6396" s="88"/>
      <c r="AN6396" s="88">
        <f t="shared" si="1412"/>
        <v>0</v>
      </c>
      <c r="AO6396" s="88"/>
      <c r="AP6396" s="88">
        <f t="shared" si="1412"/>
        <v>0</v>
      </c>
      <c r="AQ6396" s="88"/>
    </row>
    <row r="6397" spans="2:43" ht="18" hidden="1" customHeight="1" x14ac:dyDescent="0.2">
      <c r="B6397" s="4"/>
      <c r="C6397" s="117"/>
      <c r="D6397" s="117"/>
      <c r="E6397" s="117"/>
      <c r="F6397" s="48"/>
      <c r="G6397" s="11"/>
      <c r="H6397" s="117"/>
      <c r="I6397" s="124"/>
      <c r="J6397" s="124"/>
      <c r="K6397" s="144"/>
      <c r="L6397" s="11"/>
      <c r="M6397" s="143"/>
      <c r="N6397" s="42"/>
      <c r="O6397" s="128"/>
      <c r="P6397" s="129">
        <v>3</v>
      </c>
      <c r="Q6397" s="129"/>
      <c r="R6397" s="64"/>
      <c r="S6397" s="234"/>
      <c r="T6397" s="65" t="s">
        <v>54</v>
      </c>
      <c r="U6397" s="155"/>
      <c r="V6397" s="66">
        <f>V6398</f>
        <v>0</v>
      </c>
      <c r="X6397" s="66">
        <f>X6398</f>
        <v>0</v>
      </c>
      <c r="Z6397" s="66">
        <f>Z6398</f>
        <v>0</v>
      </c>
      <c r="AB6397" s="66">
        <f>AB6398</f>
        <v>0</v>
      </c>
      <c r="AD6397" s="66" t="e">
        <f>#REF!</f>
        <v>#REF!</v>
      </c>
      <c r="AF6397" s="66">
        <f>AF6398</f>
        <v>0</v>
      </c>
      <c r="AH6397" s="66" t="e">
        <f t="shared" si="1401"/>
        <v>#REF!</v>
      </c>
      <c r="AI6397" s="89"/>
      <c r="AJ6397" s="66">
        <f>AJ6398</f>
        <v>0</v>
      </c>
      <c r="AK6397" s="67"/>
      <c r="AL6397" s="66">
        <f t="shared" si="1412"/>
        <v>0</v>
      </c>
      <c r="AM6397" s="66"/>
      <c r="AN6397" s="66">
        <f t="shared" si="1412"/>
        <v>0</v>
      </c>
      <c r="AO6397" s="66"/>
      <c r="AP6397" s="66">
        <f t="shared" si="1412"/>
        <v>0</v>
      </c>
      <c r="AQ6397" s="66"/>
    </row>
    <row r="6398" spans="2:43" ht="18" hidden="1" customHeight="1" x14ac:dyDescent="0.2">
      <c r="B6398" s="4"/>
      <c r="C6398" s="117"/>
      <c r="D6398" s="117"/>
      <c r="E6398" s="117"/>
      <c r="F6398" s="48"/>
      <c r="G6398" s="11"/>
      <c r="H6398" s="117"/>
      <c r="I6398" s="124"/>
      <c r="J6398" s="124"/>
      <c r="K6398" s="144"/>
      <c r="L6398" s="11"/>
      <c r="M6398" s="143"/>
      <c r="N6398" s="42"/>
      <c r="O6398" s="128"/>
      <c r="P6398" s="130"/>
      <c r="Q6398" s="131">
        <v>1</v>
      </c>
      <c r="R6398" s="68"/>
      <c r="S6398" s="35"/>
      <c r="T6398" s="69" t="s">
        <v>69</v>
      </c>
      <c r="U6398" s="92"/>
      <c r="V6398" s="70">
        <f>V6399</f>
        <v>0</v>
      </c>
      <c r="X6398" s="447">
        <f>X6399</f>
        <v>0</v>
      </c>
      <c r="Z6398" s="447">
        <f>Z6399</f>
        <v>0</v>
      </c>
      <c r="AB6398" s="447">
        <f>AB6399</f>
        <v>0</v>
      </c>
      <c r="AD6398" s="447" t="e">
        <f>#REF!</f>
        <v>#REF!</v>
      </c>
      <c r="AF6398" s="447">
        <f>AF6399</f>
        <v>0</v>
      </c>
      <c r="AH6398" s="447" t="e">
        <f t="shared" si="1401"/>
        <v>#REF!</v>
      </c>
      <c r="AI6398" s="67"/>
      <c r="AJ6398" s="447">
        <f>AJ6399</f>
        <v>0</v>
      </c>
      <c r="AK6398" s="71"/>
      <c r="AL6398" s="447">
        <f t="shared" si="1412"/>
        <v>0</v>
      </c>
      <c r="AM6398" s="447"/>
      <c r="AN6398" s="447">
        <f t="shared" si="1412"/>
        <v>0</v>
      </c>
      <c r="AO6398" s="447"/>
      <c r="AP6398" s="447">
        <f t="shared" si="1412"/>
        <v>0</v>
      </c>
      <c r="AQ6398" s="447"/>
    </row>
    <row r="6399" spans="2:43" ht="18" hidden="1" customHeight="1" x14ac:dyDescent="0.2">
      <c r="B6399" s="4"/>
      <c r="C6399" s="117"/>
      <c r="D6399" s="117"/>
      <c r="E6399" s="117"/>
      <c r="F6399" s="48"/>
      <c r="G6399" s="11"/>
      <c r="H6399" s="117"/>
      <c r="I6399" s="124"/>
      <c r="J6399" s="124"/>
      <c r="K6399" s="144"/>
      <c r="L6399" s="11"/>
      <c r="M6399" s="143"/>
      <c r="N6399" s="42"/>
      <c r="O6399" s="128"/>
      <c r="P6399" s="130"/>
      <c r="Q6399" s="130"/>
      <c r="R6399" s="72" t="s">
        <v>55</v>
      </c>
      <c r="S6399" s="181"/>
      <c r="T6399" s="73" t="s">
        <v>193</v>
      </c>
      <c r="V6399" s="74">
        <v>0</v>
      </c>
      <c r="X6399" s="74">
        <v>0</v>
      </c>
      <c r="Z6399" s="74">
        <v>0</v>
      </c>
      <c r="AB6399" s="74">
        <v>0</v>
      </c>
      <c r="AD6399" s="74">
        <v>0</v>
      </c>
      <c r="AF6399" s="74">
        <v>0</v>
      </c>
      <c r="AH6399" s="74">
        <f t="shared" si="1401"/>
        <v>0</v>
      </c>
      <c r="AI6399" s="446"/>
      <c r="AJ6399" s="74">
        <v>0</v>
      </c>
      <c r="AK6399" s="8"/>
      <c r="AL6399" s="74">
        <v>0</v>
      </c>
      <c r="AM6399" s="74"/>
      <c r="AN6399" s="74">
        <v>0</v>
      </c>
      <c r="AO6399" s="74"/>
      <c r="AP6399" s="74">
        <v>0</v>
      </c>
      <c r="AQ6399" s="74"/>
    </row>
    <row r="6400" spans="2:43" ht="18" customHeight="1" x14ac:dyDescent="0.2">
      <c r="B6400" s="4"/>
      <c r="C6400" s="117"/>
      <c r="D6400" s="117"/>
      <c r="E6400" s="117"/>
      <c r="F6400" s="48"/>
      <c r="G6400" s="11"/>
      <c r="H6400" s="117"/>
      <c r="I6400" s="124"/>
      <c r="J6400" s="124"/>
      <c r="K6400" s="144"/>
      <c r="L6400" s="11"/>
      <c r="M6400" s="143"/>
      <c r="N6400" s="42"/>
      <c r="O6400" s="128"/>
      <c r="P6400" s="130"/>
      <c r="Q6400" s="130"/>
      <c r="R6400" s="72"/>
      <c r="S6400" s="181"/>
      <c r="T6400" s="73"/>
      <c r="V6400" s="74"/>
      <c r="X6400" s="74"/>
      <c r="Z6400" s="74"/>
      <c r="AB6400" s="74"/>
      <c r="AD6400" s="74"/>
      <c r="AF6400" s="74"/>
      <c r="AH6400" s="74">
        <f t="shared" si="1401"/>
        <v>0</v>
      </c>
      <c r="AI6400" s="8"/>
      <c r="AJ6400" s="74"/>
      <c r="AK6400" s="8"/>
      <c r="AL6400" s="74"/>
      <c r="AM6400" s="74"/>
      <c r="AN6400" s="74"/>
      <c r="AO6400" s="74"/>
      <c r="AP6400" s="74"/>
      <c r="AQ6400" s="74"/>
    </row>
    <row r="6401" spans="2:43" ht="18" customHeight="1" x14ac:dyDescent="0.2">
      <c r="B6401" s="4"/>
      <c r="C6401" s="117"/>
      <c r="D6401" s="117"/>
      <c r="E6401" s="132">
        <v>6</v>
      </c>
      <c r="F6401" s="94"/>
      <c r="G6401" s="277"/>
      <c r="H6401" s="132"/>
      <c r="I6401" s="121"/>
      <c r="J6401" s="121"/>
      <c r="K6401" s="164"/>
      <c r="L6401" s="277"/>
      <c r="M6401" s="163"/>
      <c r="N6401" s="261"/>
      <c r="O6401" s="122"/>
      <c r="P6401" s="123"/>
      <c r="Q6401" s="123"/>
      <c r="R6401" s="233"/>
      <c r="S6401" s="256"/>
      <c r="T6401" s="50" t="s">
        <v>148</v>
      </c>
      <c r="U6401" s="76"/>
      <c r="V6401" s="51">
        <f>V6402+V6592+V6530+V6683</f>
        <v>28126000</v>
      </c>
      <c r="X6401" s="51">
        <f>X6402+X6592+X6530+X6683</f>
        <v>33636700</v>
      </c>
      <c r="Z6401" s="51">
        <f>Z6402+Z6592+Z6530+Z6683</f>
        <v>34896440</v>
      </c>
      <c r="AB6401" s="51">
        <f>AB6402+AB6592+AB6530+AB6683</f>
        <v>38433555</v>
      </c>
      <c r="AD6401" s="51" t="e">
        <f>AD6402+AD6592+AD6530+AD6683</f>
        <v>#REF!</v>
      </c>
      <c r="AF6401" s="51">
        <f>AF6402+AF6592+AF6530+AF6683</f>
        <v>5000</v>
      </c>
      <c r="AH6401" s="51" t="e">
        <f t="shared" si="1401"/>
        <v>#REF!</v>
      </c>
      <c r="AI6401" s="8"/>
      <c r="AJ6401" s="51">
        <f>AJ6402+AJ6592+AJ6530+AJ6683</f>
        <v>13046130</v>
      </c>
      <c r="AK6401" s="5"/>
      <c r="AL6401" s="51">
        <f>AL6402+AL6592+AL6530+AL6683</f>
        <v>57529220</v>
      </c>
      <c r="AM6401" s="51"/>
      <c r="AN6401" s="51">
        <f>AN6402+AN6592+AN6530+AN6683</f>
        <v>62246620</v>
      </c>
      <c r="AO6401" s="51"/>
      <c r="AP6401" s="51">
        <f>AP6402+AP6592+AP6530+AP6683</f>
        <v>62246620</v>
      </c>
      <c r="AQ6401" s="51"/>
    </row>
    <row r="6402" spans="2:43" ht="18" customHeight="1" x14ac:dyDescent="0.2">
      <c r="B6402" s="4"/>
      <c r="C6402" s="117"/>
      <c r="D6402" s="117"/>
      <c r="E6402" s="117"/>
      <c r="F6402" s="113">
        <v>43</v>
      </c>
      <c r="G6402" s="283"/>
      <c r="H6402" s="171"/>
      <c r="I6402" s="114"/>
      <c r="J6402" s="114"/>
      <c r="K6402" s="167"/>
      <c r="L6402" s="276"/>
      <c r="M6402" s="166"/>
      <c r="N6402" s="259"/>
      <c r="O6402" s="115"/>
      <c r="P6402" s="116"/>
      <c r="Q6402" s="116"/>
      <c r="R6402" s="52"/>
      <c r="S6402" s="247"/>
      <c r="T6402" s="53" t="s">
        <v>596</v>
      </c>
      <c r="U6402" s="240"/>
      <c r="V6402" s="54">
        <f>V6403</f>
        <v>10464100</v>
      </c>
      <c r="X6402" s="54">
        <f>X6403</f>
        <v>13860600</v>
      </c>
      <c r="Z6402" s="54">
        <f>Z6403</f>
        <v>12975340</v>
      </c>
      <c r="AB6402" s="54">
        <f>AB6403</f>
        <v>14086130</v>
      </c>
      <c r="AD6402" s="54" t="e">
        <f>AD6403</f>
        <v>#REF!</v>
      </c>
      <c r="AF6402" s="54">
        <f>AF6403</f>
        <v>0</v>
      </c>
      <c r="AH6402" s="54" t="e">
        <f t="shared" si="1401"/>
        <v>#REF!</v>
      </c>
      <c r="AI6402" s="5"/>
      <c r="AJ6402" s="54">
        <f>AJ6403</f>
        <v>4782120</v>
      </c>
      <c r="AK6402" s="55"/>
      <c r="AL6402" s="54">
        <f t="shared" ref="AL6402:AP6404" si="1413">AL6403</f>
        <v>20910850</v>
      </c>
      <c r="AM6402" s="54"/>
      <c r="AN6402" s="54">
        <f t="shared" si="1413"/>
        <v>22626760</v>
      </c>
      <c r="AO6402" s="54"/>
      <c r="AP6402" s="54">
        <f t="shared" si="1413"/>
        <v>22626760</v>
      </c>
      <c r="AQ6402" s="54"/>
    </row>
    <row r="6403" spans="2:43" ht="18" customHeight="1" x14ac:dyDescent="0.2">
      <c r="B6403" s="4"/>
      <c r="C6403" s="117"/>
      <c r="D6403" s="117"/>
      <c r="E6403" s="117"/>
      <c r="F6403" s="48"/>
      <c r="G6403" s="11"/>
      <c r="H6403" s="112" t="s">
        <v>33</v>
      </c>
      <c r="I6403" s="118"/>
      <c r="J6403" s="118"/>
      <c r="K6403" s="170"/>
      <c r="L6403" s="34"/>
      <c r="M6403" s="169"/>
      <c r="N6403" s="260"/>
      <c r="O6403" s="119"/>
      <c r="P6403" s="120"/>
      <c r="Q6403" s="120"/>
      <c r="R6403" s="56"/>
      <c r="S6403" s="248"/>
      <c r="T6403" s="57" t="s">
        <v>92</v>
      </c>
      <c r="U6403" s="236"/>
      <c r="V6403" s="58">
        <f>V6404</f>
        <v>10464100</v>
      </c>
      <c r="X6403" s="659">
        <f>X6404</f>
        <v>13860600</v>
      </c>
      <c r="Z6403" s="659">
        <f>Z6404</f>
        <v>12975340</v>
      </c>
      <c r="AB6403" s="659">
        <f>AB6404</f>
        <v>14086130</v>
      </c>
      <c r="AD6403" s="659" t="e">
        <f>AD6404</f>
        <v>#REF!</v>
      </c>
      <c r="AF6403" s="659">
        <f>AF6404</f>
        <v>0</v>
      </c>
      <c r="AH6403" s="659" t="e">
        <f t="shared" si="1401"/>
        <v>#REF!</v>
      </c>
      <c r="AI6403" s="55"/>
      <c r="AJ6403" s="659">
        <f>AJ6404</f>
        <v>4782120</v>
      </c>
      <c r="AK6403" s="59"/>
      <c r="AL6403" s="659">
        <f t="shared" si="1413"/>
        <v>20910850</v>
      </c>
      <c r="AM6403" s="659"/>
      <c r="AN6403" s="659">
        <f t="shared" si="1413"/>
        <v>22626760</v>
      </c>
      <c r="AO6403" s="659"/>
      <c r="AP6403" s="659">
        <f t="shared" si="1413"/>
        <v>22626760</v>
      </c>
      <c r="AQ6403" s="659"/>
    </row>
    <row r="6404" spans="2:43" ht="18" customHeight="1" x14ac:dyDescent="0.2">
      <c r="B6404" s="4"/>
      <c r="C6404" s="117"/>
      <c r="D6404" s="117"/>
      <c r="E6404" s="117"/>
      <c r="F6404" s="48"/>
      <c r="G6404" s="11"/>
      <c r="H6404" s="132"/>
      <c r="I6404" s="121">
        <v>4</v>
      </c>
      <c r="J6404" s="121"/>
      <c r="K6404" s="164"/>
      <c r="L6404" s="277"/>
      <c r="M6404" s="163"/>
      <c r="N6404" s="261"/>
      <c r="O6404" s="122"/>
      <c r="P6404" s="123"/>
      <c r="Q6404" s="123"/>
      <c r="R6404" s="49"/>
      <c r="S6404" s="18"/>
      <c r="T6404" s="50" t="s">
        <v>93</v>
      </c>
      <c r="U6404" s="76"/>
      <c r="V6404" s="51">
        <f>V6405</f>
        <v>10464100</v>
      </c>
      <c r="X6404" s="51">
        <f>X6405</f>
        <v>13860600</v>
      </c>
      <c r="Z6404" s="51">
        <f>Z6405</f>
        <v>12975340</v>
      </c>
      <c r="AB6404" s="51">
        <f>AB6405</f>
        <v>14086130</v>
      </c>
      <c r="AD6404" s="51" t="e">
        <f>AD6405</f>
        <v>#REF!</v>
      </c>
      <c r="AF6404" s="51">
        <f>AF6405</f>
        <v>0</v>
      </c>
      <c r="AH6404" s="51" t="e">
        <f t="shared" si="1401"/>
        <v>#REF!</v>
      </c>
      <c r="AI6404" s="660"/>
      <c r="AJ6404" s="51">
        <f>AJ6405</f>
        <v>4782120</v>
      </c>
      <c r="AK6404" s="5"/>
      <c r="AL6404" s="51">
        <f t="shared" si="1413"/>
        <v>20910850</v>
      </c>
      <c r="AM6404" s="51"/>
      <c r="AN6404" s="51">
        <f t="shared" si="1413"/>
        <v>22626760</v>
      </c>
      <c r="AO6404" s="51"/>
      <c r="AP6404" s="51">
        <f t="shared" si="1413"/>
        <v>22626760</v>
      </c>
      <c r="AQ6404" s="51"/>
    </row>
    <row r="6405" spans="2:43" ht="18" customHeight="1" x14ac:dyDescent="0.2">
      <c r="B6405" s="4"/>
      <c r="C6405" s="117"/>
      <c r="D6405" s="117"/>
      <c r="E6405" s="117"/>
      <c r="F6405" s="48"/>
      <c r="G6405" s="11"/>
      <c r="H6405" s="132"/>
      <c r="I6405" s="121"/>
      <c r="J6405" s="121">
        <v>1</v>
      </c>
      <c r="K6405" s="164"/>
      <c r="L6405" s="277"/>
      <c r="M6405" s="163"/>
      <c r="N6405" s="261"/>
      <c r="O6405" s="122"/>
      <c r="P6405" s="123"/>
      <c r="Q6405" s="123"/>
      <c r="R6405" s="49"/>
      <c r="S6405" s="18"/>
      <c r="T6405" s="50" t="s">
        <v>189</v>
      </c>
      <c r="U6405" s="76"/>
      <c r="V6405" s="51">
        <f>V6406+V6502</f>
        <v>10464100</v>
      </c>
      <c r="X6405" s="51">
        <f>X6406+X6502</f>
        <v>13860600</v>
      </c>
      <c r="Z6405" s="51">
        <f>Z6406+Z6502</f>
        <v>12975340</v>
      </c>
      <c r="AB6405" s="51">
        <f>AB6406+AB6502</f>
        <v>14086130</v>
      </c>
      <c r="AD6405" s="51" t="e">
        <f>AD6406+AD6502</f>
        <v>#REF!</v>
      </c>
      <c r="AF6405" s="51">
        <f>AF6406+AF6502</f>
        <v>0</v>
      </c>
      <c r="AH6405" s="51" t="e">
        <f t="shared" si="1401"/>
        <v>#REF!</v>
      </c>
      <c r="AI6405" s="5"/>
      <c r="AJ6405" s="51">
        <f>AJ6406+AJ6502</f>
        <v>4782120</v>
      </c>
      <c r="AK6405" s="5"/>
      <c r="AL6405" s="51">
        <f>AL6406+AL6502</f>
        <v>20910850</v>
      </c>
      <c r="AM6405" s="51"/>
      <c r="AN6405" s="51">
        <f>AN6406+AN6502</f>
        <v>22626760</v>
      </c>
      <c r="AO6405" s="51"/>
      <c r="AP6405" s="51">
        <f>AP6406+AP6502</f>
        <v>22626760</v>
      </c>
      <c r="AQ6405" s="51"/>
    </row>
    <row r="6406" spans="2:43" ht="18" customHeight="1" x14ac:dyDescent="0.2">
      <c r="B6406" s="4"/>
      <c r="C6406" s="117"/>
      <c r="D6406" s="117"/>
      <c r="E6406" s="117"/>
      <c r="F6406" s="48"/>
      <c r="G6406" s="11"/>
      <c r="H6406" s="132"/>
      <c r="I6406" s="121"/>
      <c r="J6406" s="121"/>
      <c r="K6406" s="164">
        <v>0</v>
      </c>
      <c r="L6406" s="277"/>
      <c r="M6406" s="163"/>
      <c r="N6406" s="261"/>
      <c r="O6406" s="122"/>
      <c r="P6406" s="123"/>
      <c r="Q6406" s="123"/>
      <c r="R6406" s="49"/>
      <c r="S6406" s="18"/>
      <c r="T6406" s="50" t="s">
        <v>189</v>
      </c>
      <c r="U6406" s="76"/>
      <c r="V6406" s="51">
        <f>V6407</f>
        <v>10387000</v>
      </c>
      <c r="X6406" s="51">
        <f>X6407</f>
        <v>13772000</v>
      </c>
      <c r="Z6406" s="51">
        <f>Z6407</f>
        <v>12881140</v>
      </c>
      <c r="AB6406" s="51">
        <f>AB6407</f>
        <v>13987030</v>
      </c>
      <c r="AD6406" s="51" t="e">
        <f>AD6407</f>
        <v>#REF!</v>
      </c>
      <c r="AF6406" s="51">
        <f>AF6407</f>
        <v>0</v>
      </c>
      <c r="AH6406" s="51" t="e">
        <f t="shared" si="1401"/>
        <v>#REF!</v>
      </c>
      <c r="AI6406" s="5"/>
      <c r="AJ6406" s="51">
        <f>AJ6407</f>
        <v>4749930</v>
      </c>
      <c r="AK6406" s="5"/>
      <c r="AL6406" s="51">
        <f>AL6407</f>
        <v>20805350</v>
      </c>
      <c r="AM6406" s="51"/>
      <c r="AN6406" s="51">
        <f>AN6407</f>
        <v>22514060</v>
      </c>
      <c r="AO6406" s="51"/>
      <c r="AP6406" s="51">
        <f>AP6407</f>
        <v>22514060</v>
      </c>
      <c r="AQ6406" s="51"/>
    </row>
    <row r="6407" spans="2:43" ht="18" customHeight="1" x14ac:dyDescent="0.2">
      <c r="B6407" s="4"/>
      <c r="C6407" s="117"/>
      <c r="D6407" s="117"/>
      <c r="E6407" s="117"/>
      <c r="F6407" s="48"/>
      <c r="G6407" s="11"/>
      <c r="H6407" s="117"/>
      <c r="I6407" s="124"/>
      <c r="J6407" s="124"/>
      <c r="K6407" s="144"/>
      <c r="L6407" s="11"/>
      <c r="M6407" s="226">
        <v>2</v>
      </c>
      <c r="N6407" s="262"/>
      <c r="O6407" s="125"/>
      <c r="P6407" s="126"/>
      <c r="Q6407" s="126"/>
      <c r="R6407" s="60"/>
      <c r="S6407" s="249"/>
      <c r="T6407" s="61" t="s">
        <v>413</v>
      </c>
      <c r="U6407" s="241"/>
      <c r="V6407" s="62">
        <f>V6408+V6435+V6449+V6497</f>
        <v>10387000</v>
      </c>
      <c r="X6407" s="62">
        <f>X6408+X6435+X6449+X6497</f>
        <v>13772000</v>
      </c>
      <c r="Z6407" s="62">
        <f>Z6408+Z6435+Z6449+Z6497</f>
        <v>12881140</v>
      </c>
      <c r="AB6407" s="62">
        <f>AB6408+AB6435+AB6449+AB6497</f>
        <v>13987030</v>
      </c>
      <c r="AD6407" s="62" t="e">
        <f>AD6408+AD6435+AD6449+AD6497</f>
        <v>#REF!</v>
      </c>
      <c r="AF6407" s="62">
        <f>AF6408+AF6435+AF6449+AF6497</f>
        <v>0</v>
      </c>
      <c r="AH6407" s="62" t="e">
        <f t="shared" si="1401"/>
        <v>#REF!</v>
      </c>
      <c r="AI6407" s="5"/>
      <c r="AJ6407" s="62">
        <f>AJ6408+AJ6435+AJ6449+AJ6497</f>
        <v>4749930</v>
      </c>
      <c r="AK6407" s="63"/>
      <c r="AL6407" s="62">
        <f>AL6408+AL6435+AL6449+AL6497</f>
        <v>20805350</v>
      </c>
      <c r="AM6407" s="62"/>
      <c r="AN6407" s="62">
        <f>AN6408+AN6435+AN6449+AN6497</f>
        <v>22514060</v>
      </c>
      <c r="AO6407" s="62"/>
      <c r="AP6407" s="62">
        <f>AP6408+AP6435+AP6449+AP6497</f>
        <v>22514060</v>
      </c>
      <c r="AQ6407" s="62"/>
    </row>
    <row r="6408" spans="2:43" ht="18" customHeight="1" x14ac:dyDescent="0.2">
      <c r="B6408" s="4"/>
      <c r="C6408" s="117"/>
      <c r="D6408" s="117"/>
      <c r="E6408" s="117"/>
      <c r="F6408" s="48"/>
      <c r="G6408" s="11"/>
      <c r="H6408" s="117"/>
      <c r="I6408" s="124"/>
      <c r="J6408" s="124"/>
      <c r="K6408" s="144"/>
      <c r="L6408" s="11"/>
      <c r="M6408" s="143"/>
      <c r="N6408" s="42"/>
      <c r="O6408" s="127" t="s">
        <v>3</v>
      </c>
      <c r="P6408" s="123"/>
      <c r="Q6408" s="123"/>
      <c r="R6408" s="49"/>
      <c r="S6408" s="18"/>
      <c r="T6408" s="50" t="s">
        <v>7</v>
      </c>
      <c r="U6408" s="76"/>
      <c r="V6408" s="51">
        <f>V6409+V6428+V6431</f>
        <v>8591000</v>
      </c>
      <c r="X6408" s="51">
        <f>X6409+X6428+X6431</f>
        <v>10004400</v>
      </c>
      <c r="Z6408" s="51">
        <f>Z6409+Z6428+Z6431</f>
        <v>10706000</v>
      </c>
      <c r="AB6408" s="51">
        <f>AB6409+AB6428+AB6431</f>
        <v>11364100</v>
      </c>
      <c r="AD6408" s="51" t="e">
        <f>AD6409+AD6428+AD6431</f>
        <v>#REF!</v>
      </c>
      <c r="AF6408" s="51">
        <f>AF6409+AF6428+AF6431</f>
        <v>0</v>
      </c>
      <c r="AH6408" s="51" t="e">
        <f t="shared" si="1401"/>
        <v>#REF!</v>
      </c>
      <c r="AI6408" s="63"/>
      <c r="AJ6408" s="51">
        <f>AJ6409+AJ6428+AJ6431</f>
        <v>3863830</v>
      </c>
      <c r="AK6408" s="5"/>
      <c r="AL6408" s="51">
        <f>AL6409+AL6428+AL6431</f>
        <v>17424350</v>
      </c>
      <c r="AM6408" s="51"/>
      <c r="AN6408" s="51">
        <f>AN6409+AN6428+AN6431</f>
        <v>18855200</v>
      </c>
      <c r="AO6408" s="51"/>
      <c r="AP6408" s="51">
        <f>AP6409+AP6428+AP6431</f>
        <v>18855200</v>
      </c>
      <c r="AQ6408" s="51"/>
    </row>
    <row r="6409" spans="2:43" ht="18" customHeight="1" x14ac:dyDescent="0.2">
      <c r="B6409" s="4"/>
      <c r="C6409" s="117"/>
      <c r="D6409" s="117"/>
      <c r="E6409" s="117"/>
      <c r="F6409" s="48"/>
      <c r="G6409" s="11"/>
      <c r="H6409" s="117"/>
      <c r="I6409" s="124"/>
      <c r="J6409" s="124"/>
      <c r="K6409" s="144"/>
      <c r="L6409" s="11"/>
      <c r="M6409" s="143"/>
      <c r="N6409" s="42"/>
      <c r="O6409" s="128"/>
      <c r="P6409" s="129">
        <v>1</v>
      </c>
      <c r="Q6409" s="129"/>
      <c r="R6409" s="64"/>
      <c r="S6409" s="234"/>
      <c r="T6409" s="65" t="s">
        <v>8</v>
      </c>
      <c r="U6409" s="155"/>
      <c r="V6409" s="66">
        <f>V6410+V6414+V6418+V6420+V6424+V6426</f>
        <v>8429000</v>
      </c>
      <c r="X6409" s="66">
        <f>X6410+X6414+X6418+X6420+X6424+X6426</f>
        <v>9744200</v>
      </c>
      <c r="Z6409" s="66">
        <f>Z6410+Z6414+Z6418+Z6420+Z6424+Z6426</f>
        <v>10626700</v>
      </c>
      <c r="AB6409" s="66">
        <f>AB6410+AB6414+AB6418+AB6420+AB6424+AB6426</f>
        <v>11310800</v>
      </c>
      <c r="AD6409" s="66" t="e">
        <f>AD6410+AD6414+AD6418+AD6420+AD6424+AD6426</f>
        <v>#REF!</v>
      </c>
      <c r="AF6409" s="66">
        <f>AF6410+AF6414+AF6418+AF6420+AF6424+AF6426</f>
        <v>0</v>
      </c>
      <c r="AH6409" s="66" t="e">
        <f t="shared" si="1401"/>
        <v>#REF!</v>
      </c>
      <c r="AI6409" s="5"/>
      <c r="AJ6409" s="66">
        <f>AJ6410+AJ6414+AJ6418+AJ6420+AJ6424+AJ6426</f>
        <v>3845700</v>
      </c>
      <c r="AK6409" s="67"/>
      <c r="AL6409" s="66">
        <f>AL6410+AL6414+AL6418+AL6420+AL6424+AL6426</f>
        <v>17251600</v>
      </c>
      <c r="AM6409" s="66"/>
      <c r="AN6409" s="66">
        <f>AN6410+AN6414+AN6418+AN6420+AN6424+AN6426</f>
        <v>18668550</v>
      </c>
      <c r="AO6409" s="66"/>
      <c r="AP6409" s="66">
        <f>AP6410+AP6414+AP6418+AP6420+AP6424+AP6426</f>
        <v>18668550</v>
      </c>
      <c r="AQ6409" s="66"/>
    </row>
    <row r="6410" spans="2:43" ht="18" customHeight="1" x14ac:dyDescent="0.2">
      <c r="B6410" s="4"/>
      <c r="C6410" s="117"/>
      <c r="D6410" s="117"/>
      <c r="E6410" s="117"/>
      <c r="F6410" s="48"/>
      <c r="G6410" s="11"/>
      <c r="H6410" s="117"/>
      <c r="I6410" s="124"/>
      <c r="J6410" s="124"/>
      <c r="K6410" s="144"/>
      <c r="L6410" s="11"/>
      <c r="M6410" s="143"/>
      <c r="N6410" s="42"/>
      <c r="O6410" s="128"/>
      <c r="P6410" s="130"/>
      <c r="Q6410" s="140">
        <v>1</v>
      </c>
      <c r="R6410" s="68"/>
      <c r="S6410" s="35"/>
      <c r="T6410" s="69" t="s">
        <v>9</v>
      </c>
      <c r="U6410" s="92"/>
      <c r="V6410" s="70">
        <f>V6411+V6412+V6413</f>
        <v>3251000</v>
      </c>
      <c r="X6410" s="447">
        <f>X6411+X6412+X6413</f>
        <v>4134100</v>
      </c>
      <c r="Z6410" s="447">
        <f>Z6411+Z6412+Z6413</f>
        <v>4719800</v>
      </c>
      <c r="AB6410" s="447">
        <f>AB6411+AB6412+AB6413</f>
        <v>4970200</v>
      </c>
      <c r="AD6410" s="447">
        <f>AD6411+AD6412+AD6413</f>
        <v>4688000</v>
      </c>
      <c r="AF6410" s="447">
        <f>AF6411+AF6412+AF6413</f>
        <v>0</v>
      </c>
      <c r="AH6410" s="447">
        <f t="shared" si="1401"/>
        <v>4688000</v>
      </c>
      <c r="AI6410" s="67"/>
      <c r="AJ6410" s="447">
        <f>AJ6411+AJ6412+AJ6413</f>
        <v>1689870</v>
      </c>
      <c r="AK6410" s="71"/>
      <c r="AL6410" s="447">
        <f>AL6411+AL6412+AL6413</f>
        <v>5968300</v>
      </c>
      <c r="AM6410" s="447"/>
      <c r="AN6410" s="447">
        <f>AN6411+AN6412+AN6413</f>
        <v>6458100</v>
      </c>
      <c r="AO6410" s="447"/>
      <c r="AP6410" s="447">
        <f>AP6411+AP6412+AP6413</f>
        <v>6458100</v>
      </c>
      <c r="AQ6410" s="447"/>
    </row>
    <row r="6411" spans="2:43" ht="18" customHeight="1" x14ac:dyDescent="0.2">
      <c r="B6411" s="4"/>
      <c r="C6411" s="117"/>
      <c r="D6411" s="117"/>
      <c r="E6411" s="117"/>
      <c r="F6411" s="48"/>
      <c r="G6411" s="11"/>
      <c r="H6411" s="117"/>
      <c r="I6411" s="124"/>
      <c r="J6411" s="124"/>
      <c r="K6411" s="144"/>
      <c r="L6411" s="11"/>
      <c r="M6411" s="143"/>
      <c r="N6411" s="42"/>
      <c r="O6411" s="128"/>
      <c r="P6411" s="130"/>
      <c r="Q6411" s="130"/>
      <c r="R6411" s="72" t="s">
        <v>3</v>
      </c>
      <c r="S6411" s="181"/>
      <c r="T6411" s="73" t="s">
        <v>9</v>
      </c>
      <c r="V6411" s="74">
        <v>3251000</v>
      </c>
      <c r="X6411" s="74">
        <v>4134100</v>
      </c>
      <c r="Z6411" s="829">
        <v>4719800</v>
      </c>
      <c r="AB6411" s="74">
        <v>4970200</v>
      </c>
      <c r="AD6411" s="944">
        <v>4688000</v>
      </c>
      <c r="AF6411" s="74">
        <v>0</v>
      </c>
      <c r="AH6411" s="74">
        <f t="shared" si="1401"/>
        <v>4688000</v>
      </c>
      <c r="AI6411" s="446"/>
      <c r="AJ6411" s="74">
        <f t="shared" ref="AJ6411" si="1414">CEILING(AB6411*34/100,10)</f>
        <v>1689870</v>
      </c>
      <c r="AK6411" s="8"/>
      <c r="AL6411" s="74">
        <v>5968300</v>
      </c>
      <c r="AM6411" s="74"/>
      <c r="AN6411" s="74">
        <v>6458100</v>
      </c>
      <c r="AO6411" s="74"/>
      <c r="AP6411" s="74">
        <v>6458100</v>
      </c>
      <c r="AQ6411" s="74"/>
    </row>
    <row r="6412" spans="2:43" ht="18" hidden="1" customHeight="1" x14ac:dyDescent="0.2">
      <c r="B6412" s="4"/>
      <c r="C6412" s="117"/>
      <c r="D6412" s="117"/>
      <c r="E6412" s="117"/>
      <c r="F6412" s="48"/>
      <c r="G6412" s="11"/>
      <c r="H6412" s="117"/>
      <c r="I6412" s="124"/>
      <c r="J6412" s="124"/>
      <c r="K6412" s="144"/>
      <c r="L6412" s="11"/>
      <c r="M6412" s="143"/>
      <c r="N6412" s="42"/>
      <c r="O6412" s="128"/>
      <c r="P6412" s="130"/>
      <c r="Q6412" s="130"/>
      <c r="R6412" s="72"/>
      <c r="S6412" s="181"/>
      <c r="T6412" s="73"/>
      <c r="V6412" s="74"/>
      <c r="X6412" s="74"/>
      <c r="Z6412" s="74"/>
      <c r="AB6412" s="74"/>
      <c r="AD6412" s="74"/>
      <c r="AF6412" s="74"/>
      <c r="AH6412" s="74">
        <f t="shared" si="1401"/>
        <v>0</v>
      </c>
      <c r="AI6412" s="8"/>
      <c r="AJ6412" s="74"/>
      <c r="AK6412" s="8"/>
      <c r="AL6412" s="74"/>
      <c r="AM6412" s="74"/>
      <c r="AN6412" s="74"/>
      <c r="AO6412" s="74"/>
      <c r="AP6412" s="74"/>
      <c r="AQ6412" s="74"/>
    </row>
    <row r="6413" spans="2:43" ht="18" hidden="1" customHeight="1" x14ac:dyDescent="0.2">
      <c r="B6413" s="4"/>
      <c r="C6413" s="117"/>
      <c r="D6413" s="117"/>
      <c r="E6413" s="117"/>
      <c r="F6413" s="48"/>
      <c r="G6413" s="11"/>
      <c r="H6413" s="117"/>
      <c r="I6413" s="124"/>
      <c r="J6413" s="124"/>
      <c r="K6413" s="144"/>
      <c r="L6413" s="11"/>
      <c r="M6413" s="143"/>
      <c r="N6413" s="42"/>
      <c r="O6413" s="128"/>
      <c r="P6413" s="130"/>
      <c r="Q6413" s="130"/>
      <c r="R6413" s="72"/>
      <c r="S6413" s="181"/>
      <c r="T6413" s="73"/>
      <c r="V6413" s="74"/>
      <c r="X6413" s="74"/>
      <c r="Z6413" s="74"/>
      <c r="AB6413" s="74"/>
      <c r="AD6413" s="74"/>
      <c r="AF6413" s="74"/>
      <c r="AH6413" s="74">
        <f t="shared" si="1401"/>
        <v>0</v>
      </c>
      <c r="AI6413" s="8"/>
      <c r="AJ6413" s="74"/>
      <c r="AK6413" s="8"/>
      <c r="AL6413" s="74"/>
      <c r="AM6413" s="74"/>
      <c r="AN6413" s="74"/>
      <c r="AO6413" s="74"/>
      <c r="AP6413" s="74"/>
      <c r="AQ6413" s="74"/>
    </row>
    <row r="6414" spans="2:43" ht="18" customHeight="1" x14ac:dyDescent="0.2">
      <c r="B6414" s="4"/>
      <c r="C6414" s="117"/>
      <c r="D6414" s="117"/>
      <c r="E6414" s="117"/>
      <c r="F6414" s="48"/>
      <c r="G6414" s="11"/>
      <c r="H6414" s="117"/>
      <c r="I6414" s="124"/>
      <c r="J6414" s="124"/>
      <c r="K6414" s="144"/>
      <c r="L6414" s="11"/>
      <c r="M6414" s="143"/>
      <c r="N6414" s="42"/>
      <c r="O6414" s="128"/>
      <c r="P6414" s="130"/>
      <c r="Q6414" s="131">
        <v>2</v>
      </c>
      <c r="R6414" s="68"/>
      <c r="S6414" s="35"/>
      <c r="T6414" s="69" t="s">
        <v>11</v>
      </c>
      <c r="U6414" s="92"/>
      <c r="V6414" s="70">
        <f>V6415+V6416+V6417</f>
        <v>2476000</v>
      </c>
      <c r="X6414" s="447">
        <f>X6415+X6416+X6417</f>
        <v>2544500</v>
      </c>
      <c r="Z6414" s="447">
        <f>Z6415+Z6416+Z6417</f>
        <v>2751300</v>
      </c>
      <c r="AB6414" s="447">
        <f>AB6415+AB6416+AB6417</f>
        <v>2862900</v>
      </c>
      <c r="AD6414" s="447">
        <f>AD6415+AD6416+AD6417</f>
        <v>3468000</v>
      </c>
      <c r="AF6414" s="447">
        <f>AF6415+AF6416+AF6417</f>
        <v>0</v>
      </c>
      <c r="AH6414" s="447">
        <f t="shared" si="1401"/>
        <v>3468000</v>
      </c>
      <c r="AI6414" s="8"/>
      <c r="AJ6414" s="447">
        <f>AJ6415+AJ6416+AJ6417</f>
        <v>973390</v>
      </c>
      <c r="AK6414" s="71"/>
      <c r="AL6414" s="447">
        <f>AL6415+AL6416+AL6417</f>
        <v>5818850</v>
      </c>
      <c r="AM6414" s="447"/>
      <c r="AN6414" s="447">
        <f>AN6415+AN6416+AN6417</f>
        <v>6296400</v>
      </c>
      <c r="AO6414" s="447"/>
      <c r="AP6414" s="447">
        <f>AP6415+AP6416+AP6417</f>
        <v>6296400</v>
      </c>
      <c r="AQ6414" s="447"/>
    </row>
    <row r="6415" spans="2:43" ht="18" customHeight="1" x14ac:dyDescent="0.2">
      <c r="B6415" s="4"/>
      <c r="C6415" s="117"/>
      <c r="D6415" s="117"/>
      <c r="E6415" s="117"/>
      <c r="F6415" s="48"/>
      <c r="G6415" s="11"/>
      <c r="H6415" s="117"/>
      <c r="I6415" s="124"/>
      <c r="J6415" s="124"/>
      <c r="K6415" s="144"/>
      <c r="L6415" s="11"/>
      <c r="M6415" s="143"/>
      <c r="N6415" s="42"/>
      <c r="O6415" s="128"/>
      <c r="P6415" s="130"/>
      <c r="Q6415" s="130"/>
      <c r="R6415" s="72" t="s">
        <v>3</v>
      </c>
      <c r="S6415" s="181"/>
      <c r="T6415" s="73" t="s">
        <v>11</v>
      </c>
      <c r="V6415" s="74">
        <v>2476000</v>
      </c>
      <c r="X6415" s="74">
        <v>2544500</v>
      </c>
      <c r="Z6415" s="829">
        <v>2751300</v>
      </c>
      <c r="AB6415" s="74">
        <v>2862900</v>
      </c>
      <c r="AD6415" s="944">
        <v>3468000</v>
      </c>
      <c r="AF6415" s="74">
        <v>0</v>
      </c>
      <c r="AH6415" s="74">
        <f t="shared" ref="AH6415:AH6478" si="1415">AD6415+AF6415</f>
        <v>3468000</v>
      </c>
      <c r="AI6415" s="446"/>
      <c r="AJ6415" s="74">
        <f t="shared" ref="AJ6415" si="1416">CEILING(AB6415*34/100,10)</f>
        <v>973390</v>
      </c>
      <c r="AK6415" s="8"/>
      <c r="AL6415" s="74">
        <v>5818850</v>
      </c>
      <c r="AM6415" s="74"/>
      <c r="AN6415" s="74">
        <v>6296400</v>
      </c>
      <c r="AO6415" s="74"/>
      <c r="AP6415" s="74">
        <v>6296400</v>
      </c>
      <c r="AQ6415" s="74"/>
    </row>
    <row r="6416" spans="2:43" ht="18" hidden="1" customHeight="1" x14ac:dyDescent="0.2">
      <c r="B6416" s="4"/>
      <c r="C6416" s="117"/>
      <c r="D6416" s="117"/>
      <c r="E6416" s="117"/>
      <c r="F6416" s="48"/>
      <c r="G6416" s="11"/>
      <c r="H6416" s="117"/>
      <c r="I6416" s="124"/>
      <c r="J6416" s="124"/>
      <c r="K6416" s="144"/>
      <c r="L6416" s="11"/>
      <c r="M6416" s="143"/>
      <c r="N6416" s="42"/>
      <c r="O6416" s="128"/>
      <c r="P6416" s="130"/>
      <c r="Q6416" s="130"/>
      <c r="R6416" s="72"/>
      <c r="S6416" s="181"/>
      <c r="T6416" s="73"/>
      <c r="V6416" s="74"/>
      <c r="X6416" s="74"/>
      <c r="Z6416" s="74"/>
      <c r="AB6416" s="74"/>
      <c r="AD6416" s="74"/>
      <c r="AF6416" s="74"/>
      <c r="AH6416" s="74">
        <f t="shared" si="1415"/>
        <v>0</v>
      </c>
      <c r="AI6416" s="8"/>
      <c r="AJ6416" s="74"/>
      <c r="AK6416" s="8"/>
      <c r="AL6416" s="74"/>
      <c r="AM6416" s="74"/>
      <c r="AN6416" s="74"/>
      <c r="AO6416" s="74"/>
      <c r="AP6416" s="74"/>
      <c r="AQ6416" s="74"/>
    </row>
    <row r="6417" spans="2:43" ht="18" hidden="1" customHeight="1" x14ac:dyDescent="0.2">
      <c r="B6417" s="4"/>
      <c r="C6417" s="117"/>
      <c r="D6417" s="117"/>
      <c r="E6417" s="117"/>
      <c r="F6417" s="48"/>
      <c r="G6417" s="11"/>
      <c r="H6417" s="117"/>
      <c r="I6417" s="124"/>
      <c r="J6417" s="124"/>
      <c r="K6417" s="144"/>
      <c r="L6417" s="11"/>
      <c r="M6417" s="143"/>
      <c r="N6417" s="42"/>
      <c r="O6417" s="128"/>
      <c r="P6417" s="130"/>
      <c r="Q6417" s="130"/>
      <c r="R6417" s="72"/>
      <c r="S6417" s="181"/>
      <c r="T6417" s="73"/>
      <c r="V6417" s="74"/>
      <c r="X6417" s="74"/>
      <c r="Z6417" s="74"/>
      <c r="AB6417" s="74"/>
      <c r="AD6417" s="74"/>
      <c r="AF6417" s="74"/>
      <c r="AH6417" s="74">
        <f t="shared" si="1415"/>
        <v>0</v>
      </c>
      <c r="AI6417" s="8"/>
      <c r="AJ6417" s="74"/>
      <c r="AK6417" s="8"/>
      <c r="AL6417" s="74"/>
      <c r="AM6417" s="74"/>
      <c r="AN6417" s="74"/>
      <c r="AO6417" s="74"/>
      <c r="AP6417" s="74"/>
      <c r="AQ6417" s="74"/>
    </row>
    <row r="6418" spans="2:43" ht="18" customHeight="1" x14ac:dyDescent="0.2">
      <c r="B6418" s="4"/>
      <c r="C6418" s="117"/>
      <c r="D6418" s="117"/>
      <c r="E6418" s="117"/>
      <c r="F6418" s="48"/>
      <c r="G6418" s="11"/>
      <c r="H6418" s="117"/>
      <c r="I6418" s="124"/>
      <c r="J6418" s="124"/>
      <c r="K6418" s="144"/>
      <c r="L6418" s="11"/>
      <c r="M6418" s="143"/>
      <c r="N6418" s="42"/>
      <c r="O6418" s="128"/>
      <c r="P6418" s="130"/>
      <c r="Q6418" s="131">
        <v>3</v>
      </c>
      <c r="R6418" s="84"/>
      <c r="S6418" s="250"/>
      <c r="T6418" s="69" t="s">
        <v>12</v>
      </c>
      <c r="U6418" s="92"/>
      <c r="V6418" s="70">
        <f>V6419</f>
        <v>2335000</v>
      </c>
      <c r="X6418" s="447">
        <f>X6419</f>
        <v>2588200</v>
      </c>
      <c r="Z6418" s="447">
        <f>Z6419</f>
        <v>2711400</v>
      </c>
      <c r="AB6418" s="447">
        <f>AB6419</f>
        <v>2961800</v>
      </c>
      <c r="AD6418" s="447">
        <f>AD6419</f>
        <v>3872600</v>
      </c>
      <c r="AF6418" s="447">
        <f>AF6419</f>
        <v>0</v>
      </c>
      <c r="AH6418" s="447">
        <f t="shared" si="1415"/>
        <v>3872600</v>
      </c>
      <c r="AI6418" s="8"/>
      <c r="AJ6418" s="447">
        <f>AJ6419</f>
        <v>1007020</v>
      </c>
      <c r="AK6418" s="71"/>
      <c r="AL6418" s="447">
        <f>AL6419</f>
        <v>4714950</v>
      </c>
      <c r="AM6418" s="447"/>
      <c r="AN6418" s="447">
        <f>AN6419</f>
        <v>5101850</v>
      </c>
      <c r="AO6418" s="447"/>
      <c r="AP6418" s="447">
        <f>AP6419</f>
        <v>5101850</v>
      </c>
      <c r="AQ6418" s="447"/>
    </row>
    <row r="6419" spans="2:43" ht="18" customHeight="1" x14ac:dyDescent="0.2">
      <c r="B6419" s="4"/>
      <c r="C6419" s="117"/>
      <c r="D6419" s="117"/>
      <c r="E6419" s="117"/>
      <c r="F6419" s="48"/>
      <c r="G6419" s="11"/>
      <c r="H6419" s="117"/>
      <c r="I6419" s="124"/>
      <c r="J6419" s="124"/>
      <c r="K6419" s="144"/>
      <c r="L6419" s="11"/>
      <c r="M6419" s="143"/>
      <c r="N6419" s="42"/>
      <c r="O6419" s="128"/>
      <c r="P6419" s="130"/>
      <c r="Q6419" s="130"/>
      <c r="R6419" s="72" t="s">
        <v>3</v>
      </c>
      <c r="S6419" s="181"/>
      <c r="T6419" s="73" t="s">
        <v>12</v>
      </c>
      <c r="V6419" s="74">
        <v>2335000</v>
      </c>
      <c r="X6419" s="74">
        <v>2588200</v>
      </c>
      <c r="Z6419" s="829">
        <v>2711400</v>
      </c>
      <c r="AB6419" s="74">
        <v>2961800</v>
      </c>
      <c r="AD6419" s="944">
        <v>3872600</v>
      </c>
      <c r="AF6419" s="74">
        <v>0</v>
      </c>
      <c r="AH6419" s="74">
        <f t="shared" si="1415"/>
        <v>3872600</v>
      </c>
      <c r="AI6419" s="446"/>
      <c r="AJ6419" s="74">
        <f t="shared" ref="AJ6419" si="1417">CEILING(AB6419*34/100,10)</f>
        <v>1007020</v>
      </c>
      <c r="AK6419" s="8"/>
      <c r="AL6419" s="74">
        <v>4714950</v>
      </c>
      <c r="AM6419" s="74"/>
      <c r="AN6419" s="74">
        <v>5101850</v>
      </c>
      <c r="AO6419" s="74"/>
      <c r="AP6419" s="74">
        <v>5101850</v>
      </c>
      <c r="AQ6419" s="74"/>
    </row>
    <row r="6420" spans="2:43" ht="18" customHeight="1" x14ac:dyDescent="0.2">
      <c r="B6420" s="4"/>
      <c r="C6420" s="117"/>
      <c r="D6420" s="117"/>
      <c r="E6420" s="117"/>
      <c r="F6420" s="48"/>
      <c r="G6420" s="11"/>
      <c r="H6420" s="117"/>
      <c r="I6420" s="124"/>
      <c r="J6420" s="124"/>
      <c r="K6420" s="144"/>
      <c r="L6420" s="11"/>
      <c r="M6420" s="143"/>
      <c r="N6420" s="42"/>
      <c r="O6420" s="128"/>
      <c r="P6420" s="130"/>
      <c r="Q6420" s="131">
        <v>4</v>
      </c>
      <c r="R6420" s="68"/>
      <c r="S6420" s="35"/>
      <c r="T6420" s="69" t="s">
        <v>13</v>
      </c>
      <c r="U6420" s="92"/>
      <c r="V6420" s="70">
        <f>V6421+V6422+V6423</f>
        <v>87000</v>
      </c>
      <c r="X6420" s="447">
        <f>X6421+X6422+X6423</f>
        <v>92700</v>
      </c>
      <c r="Z6420" s="447">
        <f>Z6421+Z6422+Z6423</f>
        <v>107700</v>
      </c>
      <c r="AB6420" s="447">
        <f>AB6421+AB6422+AB6423</f>
        <v>106300</v>
      </c>
      <c r="AD6420" s="447">
        <f>AD6421+AD6422+AD6423</f>
        <v>114300</v>
      </c>
      <c r="AF6420" s="447">
        <f>AF6421+AF6422+AF6423</f>
        <v>0</v>
      </c>
      <c r="AH6420" s="447">
        <f t="shared" si="1415"/>
        <v>114300</v>
      </c>
      <c r="AI6420" s="8"/>
      <c r="AJ6420" s="447">
        <f>AJ6421+AJ6422+AJ6423</f>
        <v>36150</v>
      </c>
      <c r="AK6420" s="71"/>
      <c r="AL6420" s="447">
        <f>AL6421+AL6422+AL6423</f>
        <v>126800</v>
      </c>
      <c r="AM6420" s="447"/>
      <c r="AN6420" s="447">
        <f>AN6421+AN6422+AN6423</f>
        <v>137200</v>
      </c>
      <c r="AO6420" s="447"/>
      <c r="AP6420" s="447">
        <f>AP6421+AP6422+AP6423</f>
        <v>137200</v>
      </c>
      <c r="AQ6420" s="447"/>
    </row>
    <row r="6421" spans="2:43" ht="18" customHeight="1" x14ac:dyDescent="0.2">
      <c r="B6421" s="4"/>
      <c r="C6421" s="117"/>
      <c r="D6421" s="117"/>
      <c r="E6421" s="117"/>
      <c r="F6421" s="48"/>
      <c r="G6421" s="11"/>
      <c r="H6421" s="117"/>
      <c r="I6421" s="124"/>
      <c r="J6421" s="124"/>
      <c r="K6421" s="144"/>
      <c r="L6421" s="11"/>
      <c r="M6421" s="143"/>
      <c r="N6421" s="42"/>
      <c r="O6421" s="128"/>
      <c r="P6421" s="130"/>
      <c r="Q6421" s="130"/>
      <c r="R6421" s="72" t="s">
        <v>3</v>
      </c>
      <c r="S6421" s="181"/>
      <c r="T6421" s="73" t="s">
        <v>13</v>
      </c>
      <c r="V6421" s="74">
        <v>87000</v>
      </c>
      <c r="X6421" s="74">
        <v>92700</v>
      </c>
      <c r="Z6421" s="829">
        <v>107700</v>
      </c>
      <c r="AB6421" s="74">
        <v>106300</v>
      </c>
      <c r="AD6421" s="944">
        <v>114300</v>
      </c>
      <c r="AF6421" s="74">
        <v>0</v>
      </c>
      <c r="AH6421" s="74">
        <f t="shared" si="1415"/>
        <v>114300</v>
      </c>
      <c r="AI6421" s="446"/>
      <c r="AJ6421" s="74">
        <f t="shared" ref="AJ6421" si="1418">CEILING(AB6421*34/100,10)</f>
        <v>36150</v>
      </c>
      <c r="AK6421" s="8"/>
      <c r="AL6421" s="74">
        <v>126800</v>
      </c>
      <c r="AM6421" s="74"/>
      <c r="AN6421" s="74">
        <v>137200</v>
      </c>
      <c r="AO6421" s="74"/>
      <c r="AP6421" s="74">
        <v>137200</v>
      </c>
      <c r="AQ6421" s="74"/>
    </row>
    <row r="6422" spans="2:43" ht="18" hidden="1" customHeight="1" x14ac:dyDescent="0.2">
      <c r="B6422" s="4"/>
      <c r="C6422" s="117"/>
      <c r="D6422" s="117"/>
      <c r="E6422" s="117"/>
      <c r="F6422" s="48"/>
      <c r="G6422" s="11"/>
      <c r="H6422" s="117"/>
      <c r="I6422" s="124"/>
      <c r="J6422" s="124"/>
      <c r="K6422" s="144"/>
      <c r="L6422" s="11"/>
      <c r="M6422" s="143"/>
      <c r="N6422" s="42"/>
      <c r="O6422" s="128"/>
      <c r="P6422" s="130"/>
      <c r="Q6422" s="130"/>
      <c r="R6422" s="72"/>
      <c r="S6422" s="181"/>
      <c r="T6422" s="73"/>
      <c r="V6422" s="74"/>
      <c r="X6422" s="74"/>
      <c r="Z6422" s="74"/>
      <c r="AB6422" s="74"/>
      <c r="AD6422" s="74"/>
      <c r="AF6422" s="74"/>
      <c r="AH6422" s="74">
        <f t="shared" si="1415"/>
        <v>0</v>
      </c>
      <c r="AI6422" s="8"/>
      <c r="AJ6422" s="74"/>
      <c r="AK6422" s="8"/>
      <c r="AL6422" s="74"/>
      <c r="AM6422" s="74"/>
      <c r="AN6422" s="74"/>
      <c r="AO6422" s="74"/>
      <c r="AP6422" s="74"/>
      <c r="AQ6422" s="74"/>
    </row>
    <row r="6423" spans="2:43" ht="18" hidden="1" customHeight="1" x14ac:dyDescent="0.2">
      <c r="B6423" s="4"/>
      <c r="C6423" s="117"/>
      <c r="D6423" s="117"/>
      <c r="E6423" s="117"/>
      <c r="F6423" s="48"/>
      <c r="G6423" s="11"/>
      <c r="H6423" s="117"/>
      <c r="I6423" s="124"/>
      <c r="J6423" s="124"/>
      <c r="K6423" s="144"/>
      <c r="L6423" s="11"/>
      <c r="M6423" s="143"/>
      <c r="N6423" s="42"/>
      <c r="O6423" s="128"/>
      <c r="P6423" s="130"/>
      <c r="Q6423" s="130"/>
      <c r="R6423" s="72"/>
      <c r="S6423" s="181"/>
      <c r="T6423" s="73"/>
      <c r="V6423" s="74"/>
      <c r="X6423" s="74"/>
      <c r="Z6423" s="74"/>
      <c r="AB6423" s="74"/>
      <c r="AD6423" s="74"/>
      <c r="AF6423" s="74"/>
      <c r="AH6423" s="74">
        <f t="shared" si="1415"/>
        <v>0</v>
      </c>
      <c r="AI6423" s="8"/>
      <c r="AJ6423" s="74"/>
      <c r="AK6423" s="8"/>
      <c r="AL6423" s="74"/>
      <c r="AM6423" s="74"/>
      <c r="AN6423" s="74"/>
      <c r="AO6423" s="74"/>
      <c r="AP6423" s="74"/>
      <c r="AQ6423" s="74"/>
    </row>
    <row r="6424" spans="2:43" ht="18" customHeight="1" x14ac:dyDescent="0.2">
      <c r="B6424" s="4"/>
      <c r="C6424" s="117"/>
      <c r="D6424" s="117"/>
      <c r="E6424" s="117"/>
      <c r="F6424" s="48"/>
      <c r="G6424" s="11"/>
      <c r="H6424" s="117"/>
      <c r="I6424" s="124"/>
      <c r="J6424" s="124"/>
      <c r="K6424" s="144"/>
      <c r="L6424" s="11"/>
      <c r="M6424" s="143"/>
      <c r="N6424" s="42"/>
      <c r="O6424" s="128"/>
      <c r="P6424" s="130"/>
      <c r="Q6424" s="140" t="s">
        <v>173</v>
      </c>
      <c r="R6424" s="84"/>
      <c r="S6424" s="250"/>
      <c r="T6424" s="69" t="s">
        <v>204</v>
      </c>
      <c r="U6424" s="92"/>
      <c r="V6424" s="70">
        <f>V6425</f>
        <v>280000</v>
      </c>
      <c r="X6424" s="447">
        <f>X6425</f>
        <v>384700</v>
      </c>
      <c r="Z6424" s="447">
        <f>Z6425</f>
        <v>336500</v>
      </c>
      <c r="AB6424" s="447">
        <f>AB6425</f>
        <v>409600</v>
      </c>
      <c r="AD6424" s="447">
        <f>AD6425</f>
        <v>66500</v>
      </c>
      <c r="AF6424" s="447">
        <f>AF6425</f>
        <v>0</v>
      </c>
      <c r="AH6424" s="447">
        <f t="shared" si="1415"/>
        <v>66500</v>
      </c>
      <c r="AI6424" s="8"/>
      <c r="AJ6424" s="447">
        <f>AJ6425</f>
        <v>139270</v>
      </c>
      <c r="AK6424" s="71"/>
      <c r="AL6424" s="447">
        <f>AL6425</f>
        <v>622700</v>
      </c>
      <c r="AM6424" s="447"/>
      <c r="AN6424" s="447">
        <f>AN6425</f>
        <v>675000</v>
      </c>
      <c r="AO6424" s="447"/>
      <c r="AP6424" s="447">
        <f>AP6425</f>
        <v>675000</v>
      </c>
      <c r="AQ6424" s="447"/>
    </row>
    <row r="6425" spans="2:43" ht="18" customHeight="1" x14ac:dyDescent="0.2">
      <c r="B6425" s="4"/>
      <c r="C6425" s="117"/>
      <c r="D6425" s="117"/>
      <c r="E6425" s="117"/>
      <c r="F6425" s="48"/>
      <c r="G6425" s="11"/>
      <c r="H6425" s="117"/>
      <c r="I6425" s="124"/>
      <c r="J6425" s="124"/>
      <c r="K6425" s="144"/>
      <c r="L6425" s="11"/>
      <c r="M6425" s="143"/>
      <c r="N6425" s="42"/>
      <c r="O6425" s="128"/>
      <c r="P6425" s="130"/>
      <c r="Q6425" s="130"/>
      <c r="R6425" s="72" t="s">
        <v>3</v>
      </c>
      <c r="S6425" s="181"/>
      <c r="T6425" s="73" t="s">
        <v>204</v>
      </c>
      <c r="V6425" s="74">
        <v>280000</v>
      </c>
      <c r="X6425" s="74">
        <v>384700</v>
      </c>
      <c r="Z6425" s="829">
        <v>336500</v>
      </c>
      <c r="AB6425" s="74">
        <v>409600</v>
      </c>
      <c r="AD6425" s="944">
        <v>66500</v>
      </c>
      <c r="AF6425" s="74">
        <v>0</v>
      </c>
      <c r="AH6425" s="74">
        <f t="shared" si="1415"/>
        <v>66500</v>
      </c>
      <c r="AI6425" s="446"/>
      <c r="AJ6425" s="74">
        <f t="shared" ref="AJ6425" si="1419">CEILING(AB6425*34/100,10)</f>
        <v>139270</v>
      </c>
      <c r="AK6425" s="8"/>
      <c r="AL6425" s="74">
        <v>622700</v>
      </c>
      <c r="AM6425" s="74"/>
      <c r="AN6425" s="74">
        <v>675000</v>
      </c>
      <c r="AO6425" s="74"/>
      <c r="AP6425" s="74">
        <v>675000</v>
      </c>
      <c r="AQ6425" s="74"/>
    </row>
    <row r="6426" spans="2:43" ht="18" hidden="1" customHeight="1" x14ac:dyDescent="0.2">
      <c r="B6426" s="4"/>
      <c r="C6426" s="117"/>
      <c r="D6426" s="117"/>
      <c r="E6426" s="117"/>
      <c r="F6426" s="48"/>
      <c r="G6426" s="11"/>
      <c r="H6426" s="117"/>
      <c r="I6426" s="142"/>
      <c r="J6426" s="143"/>
      <c r="K6426" s="144"/>
      <c r="L6426" s="11"/>
      <c r="M6426" s="143"/>
      <c r="N6426" s="42"/>
      <c r="O6426" s="128"/>
      <c r="P6426" s="130"/>
      <c r="Q6426" s="131">
        <v>6</v>
      </c>
      <c r="R6426" s="68"/>
      <c r="S6426" s="35"/>
      <c r="T6426" s="69" t="s">
        <v>375</v>
      </c>
      <c r="U6426" s="92"/>
      <c r="V6426" s="70">
        <f>V6427</f>
        <v>0</v>
      </c>
      <c r="X6426" s="447">
        <f>X6427</f>
        <v>0</v>
      </c>
      <c r="Z6426" s="447">
        <f>Z6427</f>
        <v>0</v>
      </c>
      <c r="AB6426" s="447">
        <f>AB6427</f>
        <v>0</v>
      </c>
      <c r="AD6426" s="447" t="e">
        <f>#REF!</f>
        <v>#REF!</v>
      </c>
      <c r="AF6426" s="447">
        <f>AF6427</f>
        <v>0</v>
      </c>
      <c r="AH6426" s="447" t="e">
        <f t="shared" si="1415"/>
        <v>#REF!</v>
      </c>
      <c r="AI6426" s="8"/>
      <c r="AJ6426" s="447">
        <f>AJ6427</f>
        <v>0</v>
      </c>
      <c r="AK6426" s="71"/>
      <c r="AL6426" s="447">
        <f>AL6427</f>
        <v>0</v>
      </c>
      <c r="AM6426" s="447"/>
      <c r="AN6426" s="447">
        <f>AN6427</f>
        <v>0</v>
      </c>
      <c r="AO6426" s="447"/>
      <c r="AP6426" s="447">
        <f>AP6427</f>
        <v>0</v>
      </c>
      <c r="AQ6426" s="447"/>
    </row>
    <row r="6427" spans="2:43" ht="18" hidden="1" customHeight="1" x14ac:dyDescent="0.2">
      <c r="B6427" s="4"/>
      <c r="C6427" s="117"/>
      <c r="D6427" s="117"/>
      <c r="E6427" s="117"/>
      <c r="F6427" s="48"/>
      <c r="G6427" s="11"/>
      <c r="H6427" s="117"/>
      <c r="I6427" s="142"/>
      <c r="J6427" s="143"/>
      <c r="K6427" s="144"/>
      <c r="L6427" s="11"/>
      <c r="M6427" s="143"/>
      <c r="N6427" s="42"/>
      <c r="O6427" s="128"/>
      <c r="P6427" s="130"/>
      <c r="Q6427" s="130"/>
      <c r="R6427" s="72" t="s">
        <v>3</v>
      </c>
      <c r="S6427" s="181"/>
      <c r="T6427" s="73" t="s">
        <v>375</v>
      </c>
      <c r="V6427" s="74">
        <v>0</v>
      </c>
      <c r="X6427" s="74">
        <v>0</v>
      </c>
      <c r="Z6427" s="74">
        <v>0</v>
      </c>
      <c r="AB6427" s="74">
        <v>0</v>
      </c>
      <c r="AD6427" s="74">
        <v>0</v>
      </c>
      <c r="AF6427" s="74">
        <v>0</v>
      </c>
      <c r="AH6427" s="74">
        <f t="shared" si="1415"/>
        <v>0</v>
      </c>
      <c r="AI6427" s="446"/>
      <c r="AJ6427" s="74">
        <v>0</v>
      </c>
      <c r="AK6427" s="8"/>
      <c r="AL6427" s="74">
        <v>0</v>
      </c>
      <c r="AM6427" s="74"/>
      <c r="AN6427" s="74">
        <v>0</v>
      </c>
      <c r="AO6427" s="74"/>
      <c r="AP6427" s="74">
        <v>0</v>
      </c>
      <c r="AQ6427" s="74"/>
    </row>
    <row r="6428" spans="2:43" ht="18" customHeight="1" x14ac:dyDescent="0.2">
      <c r="B6428" s="4"/>
      <c r="C6428" s="117"/>
      <c r="D6428" s="117"/>
      <c r="E6428" s="117"/>
      <c r="F6428" s="48"/>
      <c r="G6428" s="11"/>
      <c r="H6428" s="117"/>
      <c r="I6428" s="124"/>
      <c r="J6428" s="124"/>
      <c r="K6428" s="144"/>
      <c r="L6428" s="11"/>
      <c r="M6428" s="143"/>
      <c r="N6428" s="42"/>
      <c r="O6428" s="128"/>
      <c r="P6428" s="129">
        <v>2</v>
      </c>
      <c r="Q6428" s="129"/>
      <c r="R6428" s="64"/>
      <c r="S6428" s="234"/>
      <c r="T6428" s="65" t="s">
        <v>75</v>
      </c>
      <c r="U6428" s="155"/>
      <c r="V6428" s="66">
        <f>V6429</f>
        <v>150000</v>
      </c>
      <c r="X6428" s="66">
        <f>X6429</f>
        <v>132600</v>
      </c>
      <c r="Z6428" s="66">
        <f>Z6429</f>
        <v>72200</v>
      </c>
      <c r="AB6428" s="66">
        <f>AB6429</f>
        <v>40500</v>
      </c>
      <c r="AD6428" s="66">
        <f>AD6429</f>
        <v>84000</v>
      </c>
      <c r="AF6428" s="66">
        <f>AF6429</f>
        <v>0</v>
      </c>
      <c r="AH6428" s="66">
        <f t="shared" si="1415"/>
        <v>84000</v>
      </c>
      <c r="AI6428" s="8"/>
      <c r="AJ6428" s="66">
        <f>AJ6429</f>
        <v>13770</v>
      </c>
      <c r="AK6428" s="67"/>
      <c r="AL6428" s="66">
        <f t="shared" ref="AL6428:AP6429" si="1420">AL6429</f>
        <v>87800</v>
      </c>
      <c r="AM6428" s="66"/>
      <c r="AN6428" s="66">
        <f t="shared" si="1420"/>
        <v>95000</v>
      </c>
      <c r="AO6428" s="66"/>
      <c r="AP6428" s="66">
        <f t="shared" si="1420"/>
        <v>95000</v>
      </c>
      <c r="AQ6428" s="66"/>
    </row>
    <row r="6429" spans="2:43" ht="18" customHeight="1" x14ac:dyDescent="0.2">
      <c r="B6429" s="4"/>
      <c r="C6429" s="117"/>
      <c r="D6429" s="117"/>
      <c r="E6429" s="117"/>
      <c r="F6429" s="48"/>
      <c r="G6429" s="11"/>
      <c r="H6429" s="117"/>
      <c r="I6429" s="124"/>
      <c r="J6429" s="124"/>
      <c r="K6429" s="144"/>
      <c r="L6429" s="11"/>
      <c r="M6429" s="143"/>
      <c r="N6429" s="42"/>
      <c r="O6429" s="128"/>
      <c r="P6429" s="130"/>
      <c r="Q6429" s="140">
        <v>1</v>
      </c>
      <c r="R6429" s="68"/>
      <c r="S6429" s="35"/>
      <c r="T6429" s="69" t="s">
        <v>76</v>
      </c>
      <c r="U6429" s="92"/>
      <c r="V6429" s="70">
        <f>V6430</f>
        <v>150000</v>
      </c>
      <c r="X6429" s="447">
        <f>X6430</f>
        <v>132600</v>
      </c>
      <c r="Z6429" s="447">
        <f>Z6430</f>
        <v>72200</v>
      </c>
      <c r="AB6429" s="447">
        <f>AB6430</f>
        <v>40500</v>
      </c>
      <c r="AD6429" s="447">
        <f>AD6430</f>
        <v>84000</v>
      </c>
      <c r="AF6429" s="447">
        <f>AF6430</f>
        <v>0</v>
      </c>
      <c r="AH6429" s="447">
        <f t="shared" si="1415"/>
        <v>84000</v>
      </c>
      <c r="AI6429" s="67"/>
      <c r="AJ6429" s="447">
        <f>AJ6430</f>
        <v>13770</v>
      </c>
      <c r="AK6429" s="71"/>
      <c r="AL6429" s="447">
        <f t="shared" si="1420"/>
        <v>87800</v>
      </c>
      <c r="AM6429" s="447"/>
      <c r="AN6429" s="447">
        <f t="shared" si="1420"/>
        <v>95000</v>
      </c>
      <c r="AO6429" s="447"/>
      <c r="AP6429" s="447">
        <f t="shared" si="1420"/>
        <v>95000</v>
      </c>
      <c r="AQ6429" s="447"/>
    </row>
    <row r="6430" spans="2:43" ht="18" customHeight="1" x14ac:dyDescent="0.2">
      <c r="B6430" s="4"/>
      <c r="C6430" s="117"/>
      <c r="D6430" s="117"/>
      <c r="E6430" s="117"/>
      <c r="F6430" s="48"/>
      <c r="G6430" s="11"/>
      <c r="H6430" s="117"/>
      <c r="I6430" s="124"/>
      <c r="J6430" s="124"/>
      <c r="K6430" s="144"/>
      <c r="L6430" s="11"/>
      <c r="M6430" s="143"/>
      <c r="N6430" s="42"/>
      <c r="O6430" s="128"/>
      <c r="P6430" s="130"/>
      <c r="Q6430" s="130"/>
      <c r="R6430" s="72" t="s">
        <v>14</v>
      </c>
      <c r="S6430" s="181"/>
      <c r="T6430" s="73" t="s">
        <v>206</v>
      </c>
      <c r="V6430" s="74">
        <v>150000</v>
      </c>
      <c r="X6430" s="74">
        <v>132600</v>
      </c>
      <c r="Z6430" s="829">
        <v>72200</v>
      </c>
      <c r="AB6430" s="74">
        <v>40500</v>
      </c>
      <c r="AD6430" s="944">
        <v>84000</v>
      </c>
      <c r="AF6430" s="74">
        <v>0</v>
      </c>
      <c r="AH6430" s="74">
        <f t="shared" si="1415"/>
        <v>84000</v>
      </c>
      <c r="AI6430" s="446"/>
      <c r="AJ6430" s="74">
        <f t="shared" ref="AJ6430" si="1421">CEILING(AB6430*34/100,10)</f>
        <v>13770</v>
      </c>
      <c r="AK6430" s="8"/>
      <c r="AL6430" s="74">
        <v>87800</v>
      </c>
      <c r="AM6430" s="74"/>
      <c r="AN6430" s="74">
        <v>95000</v>
      </c>
      <c r="AO6430" s="74"/>
      <c r="AP6430" s="74">
        <v>95000</v>
      </c>
      <c r="AQ6430" s="74"/>
    </row>
    <row r="6431" spans="2:43" ht="18" customHeight="1" x14ac:dyDescent="0.2">
      <c r="B6431" s="4"/>
      <c r="C6431" s="117"/>
      <c r="D6431" s="117"/>
      <c r="E6431" s="117"/>
      <c r="F6431" s="48"/>
      <c r="G6431" s="11"/>
      <c r="H6431" s="117"/>
      <c r="I6431" s="124"/>
      <c r="J6431" s="124"/>
      <c r="K6431" s="144"/>
      <c r="L6431" s="11"/>
      <c r="M6431" s="143"/>
      <c r="N6431" s="42"/>
      <c r="O6431" s="128"/>
      <c r="P6431" s="129">
        <v>4</v>
      </c>
      <c r="Q6431" s="129"/>
      <c r="R6431" s="64"/>
      <c r="S6431" s="234"/>
      <c r="T6431" s="65" t="s">
        <v>376</v>
      </c>
      <c r="U6431" s="155"/>
      <c r="V6431" s="66">
        <f>V6432</f>
        <v>12000</v>
      </c>
      <c r="X6431" s="66">
        <f>X6432</f>
        <v>127600</v>
      </c>
      <c r="Z6431" s="66">
        <f>Z6432</f>
        <v>7100</v>
      </c>
      <c r="AB6431" s="66">
        <f>AB6432</f>
        <v>12800</v>
      </c>
      <c r="AD6431" s="66">
        <f>AD6432</f>
        <v>100500</v>
      </c>
      <c r="AF6431" s="66">
        <f>AF6432</f>
        <v>0</v>
      </c>
      <c r="AH6431" s="66">
        <f t="shared" si="1415"/>
        <v>100500</v>
      </c>
      <c r="AI6431" s="8"/>
      <c r="AJ6431" s="66">
        <f>AJ6432</f>
        <v>4360</v>
      </c>
      <c r="AK6431" s="67"/>
      <c r="AL6431" s="66">
        <f>AL6432</f>
        <v>84950</v>
      </c>
      <c r="AM6431" s="66"/>
      <c r="AN6431" s="66">
        <f>AN6432</f>
        <v>91650</v>
      </c>
      <c r="AO6431" s="66"/>
      <c r="AP6431" s="66">
        <f>AP6432</f>
        <v>91650</v>
      </c>
      <c r="AQ6431" s="66"/>
    </row>
    <row r="6432" spans="2:43" ht="18" customHeight="1" x14ac:dyDescent="0.2">
      <c r="B6432" s="4"/>
      <c r="C6432" s="117"/>
      <c r="D6432" s="117"/>
      <c r="E6432" s="117"/>
      <c r="F6432" s="48"/>
      <c r="G6432" s="11"/>
      <c r="H6432" s="117"/>
      <c r="I6432" s="124"/>
      <c r="J6432" s="124"/>
      <c r="K6432" s="144"/>
      <c r="L6432" s="11"/>
      <c r="M6432" s="143"/>
      <c r="N6432" s="42"/>
      <c r="O6432" s="128"/>
      <c r="P6432" s="130"/>
      <c r="Q6432" s="131">
        <v>1</v>
      </c>
      <c r="R6432" s="84"/>
      <c r="S6432" s="250"/>
      <c r="T6432" s="69" t="s">
        <v>76</v>
      </c>
      <c r="U6432" s="92"/>
      <c r="V6432" s="70">
        <f>V6433+V6434</f>
        <v>12000</v>
      </c>
      <c r="X6432" s="447">
        <f>X6433+X6434</f>
        <v>127600</v>
      </c>
      <c r="Z6432" s="447">
        <f>Z6433+Z6434</f>
        <v>7100</v>
      </c>
      <c r="AB6432" s="447">
        <f>AB6433+AB6434</f>
        <v>12800</v>
      </c>
      <c r="AD6432" s="447">
        <f>AD6433+AD6434</f>
        <v>100500</v>
      </c>
      <c r="AF6432" s="447">
        <f>AF6433+AF6434</f>
        <v>0</v>
      </c>
      <c r="AH6432" s="447">
        <f t="shared" si="1415"/>
        <v>100500</v>
      </c>
      <c r="AI6432" s="67"/>
      <c r="AJ6432" s="447">
        <f>AJ6433+AJ6434</f>
        <v>4360</v>
      </c>
      <c r="AK6432" s="71"/>
      <c r="AL6432" s="447">
        <f>AL6433+AL6434</f>
        <v>84950</v>
      </c>
      <c r="AM6432" s="447"/>
      <c r="AN6432" s="447">
        <f>AN6433+AN6434</f>
        <v>91650</v>
      </c>
      <c r="AO6432" s="447"/>
      <c r="AP6432" s="447">
        <f>AP6433+AP6434</f>
        <v>91650</v>
      </c>
      <c r="AQ6432" s="447"/>
    </row>
    <row r="6433" spans="2:43" ht="18" hidden="1" customHeight="1" x14ac:dyDescent="0.2">
      <c r="B6433" s="4"/>
      <c r="C6433" s="117"/>
      <c r="D6433" s="117"/>
      <c r="E6433" s="117"/>
      <c r="F6433" s="48"/>
      <c r="G6433" s="11"/>
      <c r="H6433" s="117"/>
      <c r="I6433" s="124"/>
      <c r="J6433" s="124"/>
      <c r="K6433" s="144"/>
      <c r="L6433" s="11"/>
      <c r="M6433" s="143"/>
      <c r="N6433" s="42"/>
      <c r="O6433" s="128"/>
      <c r="P6433" s="130"/>
      <c r="Q6433" s="130"/>
      <c r="R6433" s="72" t="s">
        <v>14</v>
      </c>
      <c r="S6433" s="181"/>
      <c r="T6433" s="73" t="s">
        <v>377</v>
      </c>
      <c r="V6433" s="74">
        <v>0</v>
      </c>
      <c r="X6433" s="74">
        <v>0</v>
      </c>
      <c r="Z6433" s="74">
        <v>0</v>
      </c>
      <c r="AB6433" s="74">
        <v>0</v>
      </c>
      <c r="AD6433" s="74">
        <v>0</v>
      </c>
      <c r="AF6433" s="74">
        <v>0</v>
      </c>
      <c r="AH6433" s="74">
        <f t="shared" si="1415"/>
        <v>0</v>
      </c>
      <c r="AI6433" s="446"/>
      <c r="AJ6433" s="74">
        <v>0</v>
      </c>
      <c r="AK6433" s="8"/>
      <c r="AL6433" s="74">
        <v>0</v>
      </c>
      <c r="AM6433" s="74"/>
      <c r="AN6433" s="74">
        <v>0</v>
      </c>
      <c r="AO6433" s="74"/>
      <c r="AP6433" s="74">
        <v>0</v>
      </c>
      <c r="AQ6433" s="74"/>
    </row>
    <row r="6434" spans="2:43" ht="18" customHeight="1" x14ac:dyDescent="0.2">
      <c r="B6434" s="4"/>
      <c r="C6434" s="117"/>
      <c r="D6434" s="117"/>
      <c r="E6434" s="117"/>
      <c r="F6434" s="48"/>
      <c r="G6434" s="11"/>
      <c r="H6434" s="117"/>
      <c r="I6434" s="124"/>
      <c r="J6434" s="124"/>
      <c r="K6434" s="144"/>
      <c r="L6434" s="11"/>
      <c r="M6434" s="143"/>
      <c r="N6434" s="42"/>
      <c r="O6434" s="128"/>
      <c r="P6434" s="130"/>
      <c r="Q6434" s="130"/>
      <c r="R6434" s="72">
        <v>90</v>
      </c>
      <c r="S6434" s="181"/>
      <c r="T6434" s="73" t="s">
        <v>500</v>
      </c>
      <c r="V6434" s="74">
        <v>12000</v>
      </c>
      <c r="X6434" s="74">
        <v>127600</v>
      </c>
      <c r="Z6434" s="829">
        <v>7100</v>
      </c>
      <c r="AB6434" s="74">
        <v>12800</v>
      </c>
      <c r="AD6434" s="944">
        <v>100500</v>
      </c>
      <c r="AF6434" s="74">
        <v>0</v>
      </c>
      <c r="AH6434" s="74">
        <f t="shared" si="1415"/>
        <v>100500</v>
      </c>
      <c r="AI6434" s="8"/>
      <c r="AJ6434" s="74">
        <f t="shared" ref="AJ6434" si="1422">CEILING(AB6434*34/100,10)</f>
        <v>4360</v>
      </c>
      <c r="AK6434" s="8"/>
      <c r="AL6434" s="74">
        <v>84950</v>
      </c>
      <c r="AM6434" s="74"/>
      <c r="AN6434" s="74">
        <v>91650</v>
      </c>
      <c r="AO6434" s="74"/>
      <c r="AP6434" s="74">
        <v>91650</v>
      </c>
      <c r="AQ6434" s="74"/>
    </row>
    <row r="6435" spans="2:43" ht="18" customHeight="1" x14ac:dyDescent="0.2">
      <c r="B6435" s="4"/>
      <c r="C6435" s="117"/>
      <c r="D6435" s="117"/>
      <c r="E6435" s="117"/>
      <c r="F6435" s="48"/>
      <c r="G6435" s="11"/>
      <c r="H6435" s="117"/>
      <c r="I6435" s="124"/>
      <c r="J6435" s="124"/>
      <c r="K6435" s="144"/>
      <c r="L6435" s="11"/>
      <c r="M6435" s="143"/>
      <c r="N6435" s="42"/>
      <c r="O6435" s="127" t="s">
        <v>0</v>
      </c>
      <c r="P6435" s="123"/>
      <c r="Q6435" s="123"/>
      <c r="R6435" s="49"/>
      <c r="S6435" s="18"/>
      <c r="T6435" s="50" t="s">
        <v>60</v>
      </c>
      <c r="U6435" s="76"/>
      <c r="V6435" s="51">
        <f>V6436+V6441+V6445</f>
        <v>1659000</v>
      </c>
      <c r="X6435" s="51">
        <f>X6436+X6441+X6445</f>
        <v>3629600</v>
      </c>
      <c r="Z6435" s="51">
        <f>Z6436+Z6441+Z6445</f>
        <v>2076900</v>
      </c>
      <c r="AB6435" s="51">
        <f>AB6436+AB6441+AB6445</f>
        <v>2546300</v>
      </c>
      <c r="AD6435" s="51">
        <f>AD6436+AD6441+AD6445</f>
        <v>2758400</v>
      </c>
      <c r="AF6435" s="51">
        <f>AF6436+AF6441+AF6445</f>
        <v>0</v>
      </c>
      <c r="AH6435" s="51">
        <f t="shared" si="1415"/>
        <v>2758400</v>
      </c>
      <c r="AI6435" s="8"/>
      <c r="AJ6435" s="51">
        <f>AJ6436+AJ6441+AJ6445</f>
        <v>865760</v>
      </c>
      <c r="AK6435" s="5"/>
      <c r="AL6435" s="51">
        <f>AL6436+AL6441+AL6445</f>
        <v>3301000</v>
      </c>
      <c r="AM6435" s="51"/>
      <c r="AN6435" s="51">
        <f>AN6436+AN6441+AN6445</f>
        <v>3572100</v>
      </c>
      <c r="AO6435" s="51"/>
      <c r="AP6435" s="51">
        <f>AP6436+AP6441+AP6445</f>
        <v>3572100</v>
      </c>
      <c r="AQ6435" s="51"/>
    </row>
    <row r="6436" spans="2:43" ht="18" customHeight="1" x14ac:dyDescent="0.2">
      <c r="B6436" s="4"/>
      <c r="C6436" s="117"/>
      <c r="D6436" s="117"/>
      <c r="E6436" s="117"/>
      <c r="F6436" s="48"/>
      <c r="G6436" s="11"/>
      <c r="H6436" s="117"/>
      <c r="I6436" s="124"/>
      <c r="J6436" s="124"/>
      <c r="K6436" s="144"/>
      <c r="L6436" s="11"/>
      <c r="M6436" s="143"/>
      <c r="N6436" s="42"/>
      <c r="O6436" s="128"/>
      <c r="P6436" s="129">
        <v>1</v>
      </c>
      <c r="Q6436" s="129"/>
      <c r="R6436" s="64"/>
      <c r="S6436" s="234"/>
      <c r="T6436" s="65" t="s">
        <v>8</v>
      </c>
      <c r="U6436" s="155"/>
      <c r="V6436" s="66">
        <f>V6437</f>
        <v>1626000</v>
      </c>
      <c r="X6436" s="66">
        <f>X6437</f>
        <v>3571000</v>
      </c>
      <c r="Z6436" s="66">
        <f>Z6437</f>
        <v>1952800</v>
      </c>
      <c r="AB6436" s="66">
        <f>AB6437</f>
        <v>2535200</v>
      </c>
      <c r="AD6436" s="66">
        <f>AD6437</f>
        <v>2722500</v>
      </c>
      <c r="AF6436" s="66">
        <f>AF6437</f>
        <v>0</v>
      </c>
      <c r="AH6436" s="66">
        <f t="shared" si="1415"/>
        <v>2722500</v>
      </c>
      <c r="AI6436" s="5"/>
      <c r="AJ6436" s="66">
        <f>AJ6437</f>
        <v>861980</v>
      </c>
      <c r="AK6436" s="67"/>
      <c r="AL6436" s="66">
        <f>AL6437</f>
        <v>3271250</v>
      </c>
      <c r="AM6436" s="66"/>
      <c r="AN6436" s="66">
        <f>AN6437</f>
        <v>3539900</v>
      </c>
      <c r="AO6436" s="66"/>
      <c r="AP6436" s="66">
        <f>AP6437</f>
        <v>3539900</v>
      </c>
      <c r="AQ6436" s="66"/>
    </row>
    <row r="6437" spans="2:43" ht="18" customHeight="1" x14ac:dyDescent="0.2">
      <c r="B6437" s="4"/>
      <c r="C6437" s="117"/>
      <c r="D6437" s="117"/>
      <c r="E6437" s="117"/>
      <c r="F6437" s="48"/>
      <c r="G6437" s="11"/>
      <c r="H6437" s="117"/>
      <c r="I6437" s="124"/>
      <c r="J6437" s="124"/>
      <c r="K6437" s="144"/>
      <c r="L6437" s="11"/>
      <c r="M6437" s="143"/>
      <c r="N6437" s="42"/>
      <c r="O6437" s="128"/>
      <c r="P6437" s="130"/>
      <c r="Q6437" s="131">
        <v>6</v>
      </c>
      <c r="R6437" s="72"/>
      <c r="S6437" s="181"/>
      <c r="T6437" s="69" t="s">
        <v>62</v>
      </c>
      <c r="U6437" s="92"/>
      <c r="V6437" s="70">
        <f>SUM(V6438:V6440)</f>
        <v>1626000</v>
      </c>
      <c r="X6437" s="447">
        <f>SUM(X6438:X6440)</f>
        <v>3571000</v>
      </c>
      <c r="Z6437" s="447">
        <f>SUM(Z6438:Z6440)</f>
        <v>1952800</v>
      </c>
      <c r="AB6437" s="447">
        <f>SUM(AB6438:AB6440)</f>
        <v>2535200</v>
      </c>
      <c r="AD6437" s="447">
        <f>SUM(AD6438:AD6440)</f>
        <v>2722500</v>
      </c>
      <c r="AF6437" s="447">
        <f>SUM(AF6438:AF6440)</f>
        <v>0</v>
      </c>
      <c r="AH6437" s="447">
        <f t="shared" si="1415"/>
        <v>2722500</v>
      </c>
      <c r="AI6437" s="67"/>
      <c r="AJ6437" s="447">
        <f>SUM(AJ6438:AJ6440)</f>
        <v>861980</v>
      </c>
      <c r="AK6437" s="71"/>
      <c r="AL6437" s="447">
        <f>SUM(AL6438:AL6440)</f>
        <v>3271250</v>
      </c>
      <c r="AM6437" s="447"/>
      <c r="AN6437" s="447">
        <f>SUM(AN6438:AN6440)</f>
        <v>3539900</v>
      </c>
      <c r="AO6437" s="447"/>
      <c r="AP6437" s="447">
        <f>SUM(AP6438:AP6440)</f>
        <v>3539900</v>
      </c>
      <c r="AQ6437" s="447"/>
    </row>
    <row r="6438" spans="2:43" ht="18" customHeight="1" x14ac:dyDescent="0.2">
      <c r="B6438" s="4"/>
      <c r="C6438" s="117"/>
      <c r="D6438" s="117"/>
      <c r="E6438" s="117"/>
      <c r="F6438" s="48"/>
      <c r="G6438" s="11"/>
      <c r="H6438" s="117"/>
      <c r="I6438" s="124"/>
      <c r="J6438" s="124"/>
      <c r="K6438" s="144"/>
      <c r="L6438" s="11"/>
      <c r="M6438" s="143"/>
      <c r="N6438" s="42"/>
      <c r="O6438" s="128"/>
      <c r="P6438" s="130"/>
      <c r="Q6438" s="131"/>
      <c r="R6438" s="72">
        <v>1</v>
      </c>
      <c r="S6438" s="181"/>
      <c r="T6438" s="73" t="s">
        <v>430</v>
      </c>
      <c r="V6438" s="74">
        <v>977000</v>
      </c>
      <c r="X6438" s="74">
        <v>2201800</v>
      </c>
      <c r="Z6438" s="829">
        <v>1174800</v>
      </c>
      <c r="AB6438" s="74">
        <v>1872600</v>
      </c>
      <c r="AD6438" s="944">
        <v>1683000</v>
      </c>
      <c r="AF6438" s="74">
        <v>0</v>
      </c>
      <c r="AH6438" s="74">
        <f t="shared" si="1415"/>
        <v>1683000</v>
      </c>
      <c r="AI6438" s="446"/>
      <c r="AJ6438" s="74">
        <f t="shared" ref="AJ6438:AJ6439" si="1423">CEILING(AB6438*34/100,10)</f>
        <v>636690</v>
      </c>
      <c r="AK6438" s="8"/>
      <c r="AL6438" s="74">
        <v>2419300</v>
      </c>
      <c r="AM6438" s="74"/>
      <c r="AN6438" s="74">
        <v>2618000</v>
      </c>
      <c r="AO6438" s="74"/>
      <c r="AP6438" s="74">
        <v>2618000</v>
      </c>
      <c r="AQ6438" s="74"/>
    </row>
    <row r="6439" spans="2:43" ht="18" customHeight="1" x14ac:dyDescent="0.2">
      <c r="B6439" s="4"/>
      <c r="C6439" s="117"/>
      <c r="D6439" s="117"/>
      <c r="E6439" s="117"/>
      <c r="F6439" s="48"/>
      <c r="G6439" s="11"/>
      <c r="H6439" s="117"/>
      <c r="I6439" s="124"/>
      <c r="J6439" s="124"/>
      <c r="K6439" s="144"/>
      <c r="L6439" s="11"/>
      <c r="M6439" s="143"/>
      <c r="N6439" s="42"/>
      <c r="O6439" s="128"/>
      <c r="P6439" s="130"/>
      <c r="Q6439" s="131"/>
      <c r="R6439" s="72">
        <v>2</v>
      </c>
      <c r="S6439" s="181"/>
      <c r="T6439" s="73" t="s">
        <v>386</v>
      </c>
      <c r="V6439" s="74">
        <v>649000</v>
      </c>
      <c r="X6439" s="74">
        <v>1369200</v>
      </c>
      <c r="Z6439" s="829">
        <v>778000</v>
      </c>
      <c r="AB6439" s="74">
        <v>662600</v>
      </c>
      <c r="AD6439" s="944">
        <v>1039500</v>
      </c>
      <c r="AF6439" s="74">
        <v>0</v>
      </c>
      <c r="AH6439" s="74">
        <f t="shared" si="1415"/>
        <v>1039500</v>
      </c>
      <c r="AI6439" s="8"/>
      <c r="AJ6439" s="74">
        <f t="shared" si="1423"/>
        <v>225290</v>
      </c>
      <c r="AK6439" s="8"/>
      <c r="AL6439" s="74">
        <v>851950</v>
      </c>
      <c r="AM6439" s="74"/>
      <c r="AN6439" s="74">
        <v>921900</v>
      </c>
      <c r="AO6439" s="74"/>
      <c r="AP6439" s="74">
        <v>921900</v>
      </c>
      <c r="AQ6439" s="74"/>
    </row>
    <row r="6440" spans="2:43" ht="18" hidden="1" customHeight="1" x14ac:dyDescent="0.2">
      <c r="B6440" s="4"/>
      <c r="C6440" s="117"/>
      <c r="D6440" s="117"/>
      <c r="E6440" s="117"/>
      <c r="F6440" s="48"/>
      <c r="G6440" s="11"/>
      <c r="H6440" s="117"/>
      <c r="I6440" s="124"/>
      <c r="J6440" s="124"/>
      <c r="K6440" s="144"/>
      <c r="L6440" s="11"/>
      <c r="M6440" s="143"/>
      <c r="N6440" s="42"/>
      <c r="O6440" s="128"/>
      <c r="P6440" s="130"/>
      <c r="Q6440" s="131"/>
      <c r="R6440" s="72">
        <v>8</v>
      </c>
      <c r="S6440" s="181"/>
      <c r="T6440" s="73" t="s">
        <v>463</v>
      </c>
      <c r="V6440" s="74">
        <v>0</v>
      </c>
      <c r="X6440" s="74">
        <v>0</v>
      </c>
      <c r="Z6440" s="74">
        <v>0</v>
      </c>
      <c r="AB6440" s="74">
        <v>0</v>
      </c>
      <c r="AD6440" s="74">
        <v>0</v>
      </c>
      <c r="AF6440" s="74">
        <v>0</v>
      </c>
      <c r="AH6440" s="74">
        <f t="shared" si="1415"/>
        <v>0</v>
      </c>
      <c r="AI6440" s="8"/>
      <c r="AJ6440" s="74">
        <v>0</v>
      </c>
      <c r="AK6440" s="8"/>
      <c r="AL6440" s="74">
        <v>0</v>
      </c>
      <c r="AM6440" s="74"/>
      <c r="AN6440" s="74">
        <v>0</v>
      </c>
      <c r="AO6440" s="74"/>
      <c r="AP6440" s="74">
        <v>0</v>
      </c>
      <c r="AQ6440" s="74"/>
    </row>
    <row r="6441" spans="2:43" ht="18" customHeight="1" x14ac:dyDescent="0.2">
      <c r="B6441" s="4"/>
      <c r="C6441" s="117"/>
      <c r="D6441" s="117"/>
      <c r="E6441" s="117"/>
      <c r="F6441" s="48"/>
      <c r="G6441" s="11"/>
      <c r="H6441" s="117"/>
      <c r="I6441" s="124"/>
      <c r="J6441" s="124"/>
      <c r="K6441" s="144"/>
      <c r="L6441" s="11"/>
      <c r="M6441" s="143"/>
      <c r="N6441" s="42"/>
      <c r="O6441" s="128"/>
      <c r="P6441" s="129">
        <v>2</v>
      </c>
      <c r="Q6441" s="129"/>
      <c r="R6441" s="64"/>
      <c r="S6441" s="234"/>
      <c r="T6441" s="65" t="s">
        <v>75</v>
      </c>
      <c r="U6441" s="155"/>
      <c r="V6441" s="66">
        <f>V6442</f>
        <v>30000</v>
      </c>
      <c r="X6441" s="66">
        <f>X6442</f>
        <v>21600</v>
      </c>
      <c r="Z6441" s="66">
        <f>Z6442</f>
        <v>122200</v>
      </c>
      <c r="AB6441" s="66">
        <f>AB6442</f>
        <v>8200</v>
      </c>
      <c r="AD6441" s="66">
        <f>AD6442</f>
        <v>16300</v>
      </c>
      <c r="AF6441" s="66">
        <f>AF6442</f>
        <v>0</v>
      </c>
      <c r="AH6441" s="66">
        <f t="shared" si="1415"/>
        <v>16300</v>
      </c>
      <c r="AI6441" s="8"/>
      <c r="AJ6441" s="66">
        <f>AJ6442</f>
        <v>2790</v>
      </c>
      <c r="AK6441" s="67"/>
      <c r="AL6441" s="66">
        <f>AL6442</f>
        <v>20800</v>
      </c>
      <c r="AM6441" s="66"/>
      <c r="AN6441" s="66">
        <f>AN6442</f>
        <v>22500</v>
      </c>
      <c r="AO6441" s="66"/>
      <c r="AP6441" s="66">
        <f>AP6442</f>
        <v>22500</v>
      </c>
      <c r="AQ6441" s="66"/>
    </row>
    <row r="6442" spans="2:43" ht="18" customHeight="1" x14ac:dyDescent="0.2">
      <c r="B6442" s="4"/>
      <c r="C6442" s="117"/>
      <c r="D6442" s="117"/>
      <c r="E6442" s="117"/>
      <c r="F6442" s="48"/>
      <c r="G6442" s="11"/>
      <c r="H6442" s="117"/>
      <c r="I6442" s="124"/>
      <c r="J6442" s="124"/>
      <c r="K6442" s="144"/>
      <c r="L6442" s="11"/>
      <c r="M6442" s="143"/>
      <c r="N6442" s="42"/>
      <c r="O6442" s="128"/>
      <c r="P6442" s="130"/>
      <c r="Q6442" s="131">
        <v>6</v>
      </c>
      <c r="R6442" s="72"/>
      <c r="S6442" s="181"/>
      <c r="T6442" s="69" t="s">
        <v>62</v>
      </c>
      <c r="U6442" s="92"/>
      <c r="V6442" s="70">
        <f>SUM(V6443:V6444)</f>
        <v>30000</v>
      </c>
      <c r="X6442" s="447">
        <f>SUM(X6443:X6444)</f>
        <v>21600</v>
      </c>
      <c r="Z6442" s="447">
        <f>SUM(Z6443:Z6444)</f>
        <v>122200</v>
      </c>
      <c r="AB6442" s="447">
        <f>SUM(AB6443:AB6444)</f>
        <v>8200</v>
      </c>
      <c r="AD6442" s="447">
        <f>SUM(AD6443:AD6444)</f>
        <v>16300</v>
      </c>
      <c r="AF6442" s="447">
        <f>SUM(AF6443:AF6444)</f>
        <v>0</v>
      </c>
      <c r="AH6442" s="447">
        <f t="shared" si="1415"/>
        <v>16300</v>
      </c>
      <c r="AI6442" s="67"/>
      <c r="AJ6442" s="447">
        <f>SUM(AJ6443:AJ6444)</f>
        <v>2790</v>
      </c>
      <c r="AK6442" s="71"/>
      <c r="AL6442" s="447">
        <f>SUM(AL6443:AL6444)</f>
        <v>20800</v>
      </c>
      <c r="AM6442" s="447"/>
      <c r="AN6442" s="447">
        <f>SUM(AN6443:AN6444)</f>
        <v>22500</v>
      </c>
      <c r="AO6442" s="447"/>
      <c r="AP6442" s="447">
        <f>SUM(AP6443:AP6444)</f>
        <v>22500</v>
      </c>
      <c r="AQ6442" s="447"/>
    </row>
    <row r="6443" spans="2:43" ht="18" customHeight="1" x14ac:dyDescent="0.2">
      <c r="B6443" s="4"/>
      <c r="C6443" s="117"/>
      <c r="D6443" s="117"/>
      <c r="E6443" s="117"/>
      <c r="F6443" s="48"/>
      <c r="G6443" s="11"/>
      <c r="H6443" s="117"/>
      <c r="I6443" s="124"/>
      <c r="J6443" s="124"/>
      <c r="K6443" s="144"/>
      <c r="L6443" s="11"/>
      <c r="M6443" s="143"/>
      <c r="N6443" s="42"/>
      <c r="O6443" s="128"/>
      <c r="P6443" s="130"/>
      <c r="Q6443" s="131"/>
      <c r="R6443" s="72">
        <v>1</v>
      </c>
      <c r="S6443" s="181"/>
      <c r="T6443" s="73" t="s">
        <v>431</v>
      </c>
      <c r="V6443" s="74">
        <v>30000</v>
      </c>
      <c r="X6443" s="74">
        <v>13200</v>
      </c>
      <c r="Z6443" s="829">
        <v>119400</v>
      </c>
      <c r="AB6443" s="74">
        <v>5000</v>
      </c>
      <c r="AD6443" s="944">
        <v>10000</v>
      </c>
      <c r="AF6443" s="74">
        <v>0</v>
      </c>
      <c r="AH6443" s="74">
        <f t="shared" si="1415"/>
        <v>10000</v>
      </c>
      <c r="AI6443" s="446"/>
      <c r="AJ6443" s="74">
        <f t="shared" ref="AJ6443:AJ6444" si="1424">CEILING(AB6443*34/100,10)</f>
        <v>1700</v>
      </c>
      <c r="AK6443" s="8"/>
      <c r="AL6443" s="74">
        <v>13350</v>
      </c>
      <c r="AM6443" s="74"/>
      <c r="AN6443" s="74">
        <v>14450</v>
      </c>
      <c r="AO6443" s="74"/>
      <c r="AP6443" s="74">
        <v>14450</v>
      </c>
      <c r="AQ6443" s="74"/>
    </row>
    <row r="6444" spans="2:43" ht="18" customHeight="1" x14ac:dyDescent="0.2">
      <c r="B6444" s="4"/>
      <c r="C6444" s="117"/>
      <c r="D6444" s="117"/>
      <c r="E6444" s="117"/>
      <c r="F6444" s="48"/>
      <c r="G6444" s="11"/>
      <c r="H6444" s="117"/>
      <c r="I6444" s="124"/>
      <c r="J6444" s="124"/>
      <c r="K6444" s="144"/>
      <c r="L6444" s="11"/>
      <c r="M6444" s="143"/>
      <c r="N6444" s="42"/>
      <c r="O6444" s="128"/>
      <c r="P6444" s="130"/>
      <c r="Q6444" s="131"/>
      <c r="R6444" s="72">
        <v>2</v>
      </c>
      <c r="S6444" s="181"/>
      <c r="T6444" s="73" t="s">
        <v>432</v>
      </c>
      <c r="V6444" s="74">
        <v>0</v>
      </c>
      <c r="X6444" s="74">
        <v>8400</v>
      </c>
      <c r="Z6444" s="829">
        <v>2800</v>
      </c>
      <c r="AB6444" s="74">
        <v>3200</v>
      </c>
      <c r="AD6444" s="944">
        <v>6300</v>
      </c>
      <c r="AF6444" s="74">
        <v>0</v>
      </c>
      <c r="AH6444" s="74">
        <f t="shared" si="1415"/>
        <v>6300</v>
      </c>
      <c r="AI6444" s="8"/>
      <c r="AJ6444" s="74">
        <f t="shared" si="1424"/>
        <v>1090</v>
      </c>
      <c r="AK6444" s="8"/>
      <c r="AL6444" s="74">
        <v>7450</v>
      </c>
      <c r="AM6444" s="74"/>
      <c r="AN6444" s="74">
        <v>8050</v>
      </c>
      <c r="AO6444" s="74"/>
      <c r="AP6444" s="74">
        <v>8050</v>
      </c>
      <c r="AQ6444" s="74"/>
    </row>
    <row r="6445" spans="2:43" ht="18" customHeight="1" x14ac:dyDescent="0.2">
      <c r="B6445" s="4"/>
      <c r="C6445" s="117"/>
      <c r="D6445" s="117"/>
      <c r="E6445" s="117"/>
      <c r="F6445" s="48"/>
      <c r="G6445" s="11"/>
      <c r="H6445" s="117"/>
      <c r="I6445" s="124"/>
      <c r="J6445" s="124"/>
      <c r="K6445" s="144"/>
      <c r="L6445" s="11"/>
      <c r="M6445" s="143"/>
      <c r="N6445" s="42"/>
      <c r="O6445" s="128"/>
      <c r="P6445" s="129">
        <v>4</v>
      </c>
      <c r="Q6445" s="129"/>
      <c r="R6445" s="64"/>
      <c r="S6445" s="234"/>
      <c r="T6445" s="65" t="s">
        <v>376</v>
      </c>
      <c r="U6445" s="155"/>
      <c r="V6445" s="66">
        <f>V6446</f>
        <v>3000</v>
      </c>
      <c r="X6445" s="66">
        <f>X6446</f>
        <v>37000</v>
      </c>
      <c r="Z6445" s="66">
        <f>Z6446</f>
        <v>1900</v>
      </c>
      <c r="AB6445" s="66">
        <f>AB6446</f>
        <v>2900</v>
      </c>
      <c r="AD6445" s="66">
        <f>AD6446</f>
        <v>19600</v>
      </c>
      <c r="AF6445" s="66">
        <f>AF6446</f>
        <v>0</v>
      </c>
      <c r="AH6445" s="66">
        <f t="shared" si="1415"/>
        <v>19600</v>
      </c>
      <c r="AI6445" s="8"/>
      <c r="AJ6445" s="66">
        <f>AJ6446</f>
        <v>990</v>
      </c>
      <c r="AK6445" s="67"/>
      <c r="AL6445" s="66">
        <f>AL6446</f>
        <v>8950</v>
      </c>
      <c r="AM6445" s="66"/>
      <c r="AN6445" s="66">
        <f>AN6446</f>
        <v>9700</v>
      </c>
      <c r="AO6445" s="66"/>
      <c r="AP6445" s="66">
        <f>AP6446</f>
        <v>9700</v>
      </c>
      <c r="AQ6445" s="66"/>
    </row>
    <row r="6446" spans="2:43" ht="18" customHeight="1" x14ac:dyDescent="0.2">
      <c r="B6446" s="4"/>
      <c r="C6446" s="117"/>
      <c r="D6446" s="117"/>
      <c r="E6446" s="117"/>
      <c r="F6446" s="48"/>
      <c r="G6446" s="11"/>
      <c r="H6446" s="117"/>
      <c r="I6446" s="124"/>
      <c r="J6446" s="124"/>
      <c r="K6446" s="144"/>
      <c r="L6446" s="11"/>
      <c r="M6446" s="143"/>
      <c r="N6446" s="42"/>
      <c r="O6446" s="128"/>
      <c r="P6446" s="130"/>
      <c r="Q6446" s="131">
        <v>6</v>
      </c>
      <c r="R6446" s="72"/>
      <c r="S6446" s="181"/>
      <c r="T6446" s="69" t="s">
        <v>62</v>
      </c>
      <c r="U6446" s="92"/>
      <c r="V6446" s="70">
        <f>SUM(V6447:V6448)</f>
        <v>3000</v>
      </c>
      <c r="X6446" s="447">
        <f>SUM(X6447:X6448)</f>
        <v>37000</v>
      </c>
      <c r="Z6446" s="447">
        <f>SUM(Z6447:Z6448)</f>
        <v>1900</v>
      </c>
      <c r="AB6446" s="447">
        <f>SUM(AB6447:AB6448)</f>
        <v>2900</v>
      </c>
      <c r="AD6446" s="447">
        <f>SUM(AD6447:AD6448)</f>
        <v>19600</v>
      </c>
      <c r="AF6446" s="447">
        <f>SUM(AF6447:AF6448)</f>
        <v>0</v>
      </c>
      <c r="AH6446" s="447">
        <f t="shared" si="1415"/>
        <v>19600</v>
      </c>
      <c r="AI6446" s="67"/>
      <c r="AJ6446" s="447">
        <f>SUM(AJ6447:AJ6448)</f>
        <v>990</v>
      </c>
      <c r="AK6446" s="71"/>
      <c r="AL6446" s="447">
        <f>SUM(AL6447:AL6448)</f>
        <v>8950</v>
      </c>
      <c r="AM6446" s="447"/>
      <c r="AN6446" s="447">
        <f>SUM(AN6447:AN6448)</f>
        <v>9700</v>
      </c>
      <c r="AO6446" s="447"/>
      <c r="AP6446" s="447">
        <f>SUM(AP6447:AP6448)</f>
        <v>9700</v>
      </c>
      <c r="AQ6446" s="447"/>
    </row>
    <row r="6447" spans="2:43" ht="18" customHeight="1" x14ac:dyDescent="0.25">
      <c r="B6447" s="4"/>
      <c r="C6447" s="117"/>
      <c r="D6447" s="117"/>
      <c r="E6447" s="117"/>
      <c r="F6447" s="48"/>
      <c r="G6447" s="11"/>
      <c r="H6447" s="117"/>
      <c r="I6447" s="124"/>
      <c r="J6447" s="124"/>
      <c r="K6447" s="144"/>
      <c r="L6447" s="11"/>
      <c r="M6447" s="143"/>
      <c r="N6447" s="42"/>
      <c r="O6447" s="128"/>
      <c r="P6447" s="130"/>
      <c r="Q6447" s="131"/>
      <c r="R6447" s="72">
        <v>1</v>
      </c>
      <c r="S6447" s="181"/>
      <c r="T6447" s="73" t="s">
        <v>433</v>
      </c>
      <c r="V6447" s="497">
        <v>3000</v>
      </c>
      <c r="X6447" s="697">
        <v>22100</v>
      </c>
      <c r="Z6447" s="829">
        <v>1800</v>
      </c>
      <c r="AB6447" s="74">
        <v>2500</v>
      </c>
      <c r="AD6447" s="944">
        <v>12000</v>
      </c>
      <c r="AF6447" s="697">
        <v>0</v>
      </c>
      <c r="AH6447" s="697">
        <f t="shared" si="1415"/>
        <v>12000</v>
      </c>
      <c r="AI6447" s="446"/>
      <c r="AJ6447" s="74">
        <f t="shared" ref="AJ6447:AJ6448" si="1425">CEILING(AB6447*34/100,10)</f>
        <v>850</v>
      </c>
      <c r="AK6447" s="8"/>
      <c r="AL6447" s="74">
        <v>8150</v>
      </c>
      <c r="AM6447" s="74"/>
      <c r="AN6447" s="74">
        <v>8850</v>
      </c>
      <c r="AO6447" s="74"/>
      <c r="AP6447" s="74">
        <v>8850</v>
      </c>
      <c r="AQ6447" s="74"/>
    </row>
    <row r="6448" spans="2:43" ht="18" customHeight="1" x14ac:dyDescent="0.2">
      <c r="B6448" s="4"/>
      <c r="C6448" s="117"/>
      <c r="D6448" s="117"/>
      <c r="E6448" s="117"/>
      <c r="F6448" s="48"/>
      <c r="G6448" s="11"/>
      <c r="H6448" s="117"/>
      <c r="I6448" s="124"/>
      <c r="J6448" s="124"/>
      <c r="K6448" s="144"/>
      <c r="L6448" s="11"/>
      <c r="M6448" s="143"/>
      <c r="N6448" s="42"/>
      <c r="O6448" s="128"/>
      <c r="P6448" s="130"/>
      <c r="Q6448" s="131"/>
      <c r="R6448" s="72">
        <v>2</v>
      </c>
      <c r="S6448" s="181"/>
      <c r="T6448" s="73" t="s">
        <v>434</v>
      </c>
      <c r="V6448" s="74">
        <v>0</v>
      </c>
      <c r="X6448" s="74">
        <v>14900</v>
      </c>
      <c r="Z6448">
        <v>100</v>
      </c>
      <c r="AB6448" s="74">
        <v>400</v>
      </c>
      <c r="AD6448" s="944">
        <v>7600</v>
      </c>
      <c r="AF6448" s="74">
        <v>0</v>
      </c>
      <c r="AH6448" s="74">
        <f t="shared" si="1415"/>
        <v>7600</v>
      </c>
      <c r="AI6448" s="8"/>
      <c r="AJ6448" s="74">
        <f t="shared" si="1425"/>
        <v>140</v>
      </c>
      <c r="AK6448" s="8"/>
      <c r="AL6448" s="74">
        <v>800</v>
      </c>
      <c r="AM6448" s="74"/>
      <c r="AN6448" s="74">
        <v>850</v>
      </c>
      <c r="AO6448" s="74"/>
      <c r="AP6448" s="74">
        <v>850</v>
      </c>
      <c r="AQ6448" s="74"/>
    </row>
    <row r="6449" spans="2:43" ht="18" customHeight="1" x14ac:dyDescent="0.2">
      <c r="B6449" s="4"/>
      <c r="C6449" s="117"/>
      <c r="D6449" s="117"/>
      <c r="E6449" s="117"/>
      <c r="F6449" s="48"/>
      <c r="G6449" s="11"/>
      <c r="H6449" s="117"/>
      <c r="I6449" s="124"/>
      <c r="J6449" s="124"/>
      <c r="K6449" s="144"/>
      <c r="L6449" s="11"/>
      <c r="M6449" s="143"/>
      <c r="N6449" s="42"/>
      <c r="O6449" s="127" t="s">
        <v>18</v>
      </c>
      <c r="P6449" s="123"/>
      <c r="Q6449" s="123"/>
      <c r="R6449" s="49"/>
      <c r="S6449" s="18"/>
      <c r="T6449" s="50" t="s">
        <v>190</v>
      </c>
      <c r="U6449" s="76"/>
      <c r="V6449" s="51">
        <f>V6450+V6468+V6475+V6486+V6492+V6483</f>
        <v>137000</v>
      </c>
      <c r="X6449" s="51">
        <f>X6450+X6468+X6475+X6486+X6492+X6483</f>
        <v>138000</v>
      </c>
      <c r="Z6449" s="51">
        <f>Z6450+Z6468+Z6475+Z6486+Z6492+Z6483</f>
        <v>98240</v>
      </c>
      <c r="AB6449" s="51">
        <f>AB6450+AB6468+AB6475+AB6486+AB6492+AB6483</f>
        <v>76630</v>
      </c>
      <c r="AD6449" s="51" t="e">
        <f>AD6450+AD6468+AD6475+AD6486+AD6492+AD6483</f>
        <v>#REF!</v>
      </c>
      <c r="AF6449" s="51">
        <f>AF6450+AF6468+AF6475+AF6486+AF6492+AF6483</f>
        <v>0</v>
      </c>
      <c r="AH6449" s="51" t="e">
        <f t="shared" si="1415"/>
        <v>#REF!</v>
      </c>
      <c r="AI6449" s="8"/>
      <c r="AJ6449" s="51">
        <f>AJ6450+AJ6468+AJ6475+AJ6486+AJ6492+AJ6483</f>
        <v>20340</v>
      </c>
      <c r="AK6449" s="5"/>
      <c r="AL6449" s="51">
        <f>AL6450+AL6468+AL6475+AL6486+AL6492+AL6483</f>
        <v>80000</v>
      </c>
      <c r="AM6449" s="51"/>
      <c r="AN6449" s="51">
        <f>AN6450+AN6468+AN6475+AN6486+AN6492+AN6483</f>
        <v>86760</v>
      </c>
      <c r="AO6449" s="51"/>
      <c r="AP6449" s="51">
        <f>AP6450+AP6468+AP6475+AP6486+AP6492+AP6483</f>
        <v>86760</v>
      </c>
      <c r="AQ6449" s="51"/>
    </row>
    <row r="6450" spans="2:43" ht="18" customHeight="1" x14ac:dyDescent="0.2">
      <c r="B6450" s="4"/>
      <c r="C6450" s="117"/>
      <c r="D6450" s="117"/>
      <c r="E6450" s="117"/>
      <c r="F6450" s="48"/>
      <c r="G6450" s="11"/>
      <c r="H6450" s="117"/>
      <c r="I6450" s="124"/>
      <c r="J6450" s="124"/>
      <c r="K6450" s="144"/>
      <c r="L6450" s="11"/>
      <c r="M6450" s="143"/>
      <c r="N6450" s="42"/>
      <c r="O6450" s="128"/>
      <c r="P6450" s="129">
        <v>2</v>
      </c>
      <c r="Q6450" s="129"/>
      <c r="R6450" s="64"/>
      <c r="S6450" s="234"/>
      <c r="T6450" s="65" t="s">
        <v>195</v>
      </c>
      <c r="U6450" s="155"/>
      <c r="V6450" s="66">
        <f>V6451+V6455+V6458+V6461+V6463+V6466</f>
        <v>60000</v>
      </c>
      <c r="X6450" s="66">
        <f>X6451+X6455+X6458+X6461+X6463+X6466</f>
        <v>64000</v>
      </c>
      <c r="Z6450" s="66">
        <f>Z6451+Z6455+Z6458+Z6461+Z6463+Z6466</f>
        <v>50460</v>
      </c>
      <c r="AB6450" s="66">
        <f>AB6451+AB6455+AB6458+AB6461+AB6463+AB6466</f>
        <v>51130</v>
      </c>
      <c r="AD6450" s="66" t="e">
        <f>AD6451+AD6455+AD6458+AD6461+AD6463+AD6466</f>
        <v>#REF!</v>
      </c>
      <c r="AF6450" s="66">
        <f>AF6451+AF6455+AF6458+AF6461+AF6463+AF6466</f>
        <v>0</v>
      </c>
      <c r="AH6450" s="66" t="e">
        <f t="shared" si="1415"/>
        <v>#REF!</v>
      </c>
      <c r="AI6450" s="5"/>
      <c r="AJ6450" s="66">
        <f>AJ6451+AJ6455+AJ6458+AJ6461+AJ6463</f>
        <v>12790</v>
      </c>
      <c r="AK6450" s="67"/>
      <c r="AL6450" s="66">
        <f>AL6451+AL6455+AL6458+AL6461+AL6463</f>
        <v>39000</v>
      </c>
      <c r="AM6450" s="66"/>
      <c r="AN6450" s="66">
        <f>AN6451+AN6455+AN6458+AN6461+AN6463</f>
        <v>43000</v>
      </c>
      <c r="AO6450" s="66"/>
      <c r="AP6450" s="66">
        <f>AP6451+AP6455+AP6458+AP6461+AP6463</f>
        <v>43000</v>
      </c>
      <c r="AQ6450" s="66"/>
    </row>
    <row r="6451" spans="2:43" ht="18" customHeight="1" x14ac:dyDescent="0.2">
      <c r="B6451" s="4"/>
      <c r="C6451" s="117"/>
      <c r="D6451" s="117"/>
      <c r="E6451" s="117"/>
      <c r="F6451" s="48"/>
      <c r="G6451" s="11"/>
      <c r="H6451" s="117"/>
      <c r="I6451" s="124"/>
      <c r="J6451" s="124"/>
      <c r="K6451" s="144"/>
      <c r="L6451" s="11"/>
      <c r="M6451" s="143"/>
      <c r="N6451" s="42"/>
      <c r="O6451" s="128"/>
      <c r="P6451" s="130"/>
      <c r="Q6451" s="131">
        <v>1</v>
      </c>
      <c r="R6451" s="68"/>
      <c r="S6451" s="35"/>
      <c r="T6451" s="69" t="s">
        <v>47</v>
      </c>
      <c r="U6451" s="92"/>
      <c r="V6451" s="70">
        <f>SUM(V6452:V6454)</f>
        <v>48000</v>
      </c>
      <c r="X6451" s="447">
        <f>SUM(X6452:X6454)</f>
        <v>50000</v>
      </c>
      <c r="Z6451" s="447">
        <f>SUM(Z6452:Z6454)</f>
        <v>34420</v>
      </c>
      <c r="AB6451" s="447">
        <f>SUM(AB6452:AB6454)</f>
        <v>28530</v>
      </c>
      <c r="AD6451" s="447">
        <f>SUM(AD6452:AD6454)</f>
        <v>27100</v>
      </c>
      <c r="AF6451" s="447">
        <f>SUM(AF6452:AF6454)</f>
        <v>0</v>
      </c>
      <c r="AH6451" s="447">
        <f t="shared" si="1415"/>
        <v>27100</v>
      </c>
      <c r="AI6451" s="67"/>
      <c r="AJ6451" s="447">
        <f>SUM(AJ6452:AJ6454)</f>
        <v>7140</v>
      </c>
      <c r="AK6451" s="71"/>
      <c r="AL6451" s="447">
        <f>SUM(AL6452:AL6454)</f>
        <v>17000</v>
      </c>
      <c r="AM6451" s="447"/>
      <c r="AN6451" s="447">
        <f>SUM(AN6452:AN6454)</f>
        <v>19000</v>
      </c>
      <c r="AO6451" s="447"/>
      <c r="AP6451" s="447">
        <f>SUM(AP6452:AP6454)</f>
        <v>19000</v>
      </c>
      <c r="AQ6451" s="447"/>
    </row>
    <row r="6452" spans="2:43" ht="18" customHeight="1" x14ac:dyDescent="0.25">
      <c r="B6452" s="4"/>
      <c r="C6452" s="117"/>
      <c r="D6452" s="117"/>
      <c r="E6452" s="117"/>
      <c r="F6452" s="48"/>
      <c r="G6452" s="11"/>
      <c r="H6452" s="117"/>
      <c r="I6452" s="124"/>
      <c r="J6452" s="124"/>
      <c r="K6452" s="144"/>
      <c r="L6452" s="11"/>
      <c r="M6452" s="143"/>
      <c r="N6452" s="42"/>
      <c r="O6452" s="128"/>
      <c r="P6452" s="130"/>
      <c r="Q6452" s="130"/>
      <c r="R6452" s="72" t="s">
        <v>3</v>
      </c>
      <c r="S6452" s="181"/>
      <c r="T6452" s="73" t="s">
        <v>17</v>
      </c>
      <c r="V6452" s="74">
        <v>42000</v>
      </c>
      <c r="X6452" s="74">
        <v>43000</v>
      </c>
      <c r="Z6452" s="74">
        <v>31790</v>
      </c>
      <c r="AB6452" s="74">
        <v>28000</v>
      </c>
      <c r="AD6452" s="944">
        <v>26700</v>
      </c>
      <c r="AF6452" s="696">
        <v>0</v>
      </c>
      <c r="AH6452" s="696">
        <f t="shared" si="1415"/>
        <v>26700</v>
      </c>
      <c r="AI6452" s="446"/>
      <c r="AJ6452" s="74">
        <f t="shared" ref="AJ6452:AJ6453" si="1426">CEILING(AB6452*25/100,10)</f>
        <v>7000</v>
      </c>
      <c r="AK6452" s="8"/>
      <c r="AL6452" s="74">
        <v>17000</v>
      </c>
      <c r="AM6452" s="74"/>
      <c r="AN6452" s="74">
        <v>19000</v>
      </c>
      <c r="AO6452" s="74"/>
      <c r="AP6452" s="74">
        <v>19000</v>
      </c>
      <c r="AQ6452" s="74"/>
    </row>
    <row r="6453" spans="2:43" ht="18" hidden="1" customHeight="1" x14ac:dyDescent="0.25">
      <c r="B6453" s="4"/>
      <c r="C6453" s="117"/>
      <c r="D6453" s="117"/>
      <c r="E6453" s="117"/>
      <c r="F6453" s="48"/>
      <c r="G6453" s="11"/>
      <c r="H6453" s="117"/>
      <c r="I6453" s="124"/>
      <c r="J6453" s="124"/>
      <c r="K6453" s="144"/>
      <c r="L6453" s="11"/>
      <c r="M6453" s="143"/>
      <c r="N6453" s="42"/>
      <c r="O6453" s="128"/>
      <c r="P6453" s="130"/>
      <c r="Q6453" s="130"/>
      <c r="R6453" s="72">
        <v>2</v>
      </c>
      <c r="S6453" s="181"/>
      <c r="T6453" s="73" t="s">
        <v>400</v>
      </c>
      <c r="V6453" s="74">
        <v>3000</v>
      </c>
      <c r="X6453" s="74">
        <v>3000</v>
      </c>
      <c r="Z6453" s="74">
        <v>530</v>
      </c>
      <c r="AB6453" s="74">
        <v>530</v>
      </c>
      <c r="AD6453" s="944">
        <v>400</v>
      </c>
      <c r="AF6453" s="696">
        <v>0</v>
      </c>
      <c r="AH6453" s="696">
        <f t="shared" si="1415"/>
        <v>400</v>
      </c>
      <c r="AI6453" s="8"/>
      <c r="AJ6453" s="74">
        <f t="shared" si="1426"/>
        <v>140</v>
      </c>
      <c r="AK6453" s="8"/>
      <c r="AL6453" s="74">
        <v>0</v>
      </c>
      <c r="AM6453" s="74"/>
      <c r="AN6453" s="74">
        <v>0</v>
      </c>
      <c r="AO6453" s="74"/>
      <c r="AP6453" s="74">
        <v>0</v>
      </c>
      <c r="AQ6453" s="74"/>
    </row>
    <row r="6454" spans="2:43" ht="18" hidden="1" customHeight="1" x14ac:dyDescent="0.25">
      <c r="B6454" s="4"/>
      <c r="C6454" s="117"/>
      <c r="D6454" s="117"/>
      <c r="E6454" s="117"/>
      <c r="F6454" s="48"/>
      <c r="G6454" s="11"/>
      <c r="H6454" s="117"/>
      <c r="I6454" s="124"/>
      <c r="J6454" s="124"/>
      <c r="K6454" s="144"/>
      <c r="L6454" s="11"/>
      <c r="M6454" s="143"/>
      <c r="N6454" s="42"/>
      <c r="O6454" s="128"/>
      <c r="P6454" s="130"/>
      <c r="Q6454" s="130"/>
      <c r="R6454" s="72">
        <v>5</v>
      </c>
      <c r="S6454" s="181"/>
      <c r="T6454" s="73" t="s">
        <v>352</v>
      </c>
      <c r="V6454" s="74">
        <v>3000</v>
      </c>
      <c r="X6454" s="74">
        <v>4000</v>
      </c>
      <c r="Z6454" s="74">
        <v>2100</v>
      </c>
      <c r="AB6454" s="74">
        <v>0</v>
      </c>
      <c r="AD6454" s="696">
        <v>0</v>
      </c>
      <c r="AF6454" s="696">
        <v>0</v>
      </c>
      <c r="AH6454" s="696">
        <f t="shared" si="1415"/>
        <v>0</v>
      </c>
      <c r="AI6454" s="8"/>
      <c r="AJ6454" s="74">
        <v>0</v>
      </c>
      <c r="AK6454" s="8"/>
      <c r="AL6454" s="74">
        <v>0</v>
      </c>
      <c r="AM6454" s="74"/>
      <c r="AN6454" s="74">
        <v>0</v>
      </c>
      <c r="AO6454" s="696"/>
      <c r="AP6454" s="74">
        <v>0</v>
      </c>
      <c r="AQ6454" s="696"/>
    </row>
    <row r="6455" spans="2:43" ht="18" customHeight="1" x14ac:dyDescent="0.2">
      <c r="B6455" s="4"/>
      <c r="C6455" s="117"/>
      <c r="D6455" s="117"/>
      <c r="E6455" s="117"/>
      <c r="F6455" s="48"/>
      <c r="G6455" s="11"/>
      <c r="H6455" s="117"/>
      <c r="I6455" s="124"/>
      <c r="J6455" s="124"/>
      <c r="K6455" s="144"/>
      <c r="L6455" s="11"/>
      <c r="M6455" s="143"/>
      <c r="N6455" s="42"/>
      <c r="O6455" s="128"/>
      <c r="P6455" s="130"/>
      <c r="Q6455" s="131">
        <v>2</v>
      </c>
      <c r="R6455" s="68"/>
      <c r="S6455" s="35"/>
      <c r="T6455" s="69" t="s">
        <v>227</v>
      </c>
      <c r="U6455" s="92"/>
      <c r="V6455" s="70">
        <f>V6456+V6457</f>
        <v>11000</v>
      </c>
      <c r="X6455" s="447">
        <f>X6456+X6457</f>
        <v>13000</v>
      </c>
      <c r="Z6455" s="447">
        <f>Z6456+Z6457</f>
        <v>16040</v>
      </c>
      <c r="AB6455" s="447">
        <f>AB6456+AB6457</f>
        <v>21600</v>
      </c>
      <c r="AD6455" s="447">
        <f>AD6456+AD6457</f>
        <v>20800</v>
      </c>
      <c r="AF6455" s="447">
        <f>AF6456+AF6457</f>
        <v>0</v>
      </c>
      <c r="AH6455" s="447">
        <f t="shared" si="1415"/>
        <v>20800</v>
      </c>
      <c r="AI6455" s="8"/>
      <c r="AJ6455" s="447">
        <f>AJ6456+AJ6457</f>
        <v>5400</v>
      </c>
      <c r="AK6455" s="71"/>
      <c r="AL6455" s="447">
        <f>AL6456+AL6457</f>
        <v>22000</v>
      </c>
      <c r="AM6455" s="447"/>
      <c r="AN6455" s="447">
        <f>AN6456+AN6457</f>
        <v>24000</v>
      </c>
      <c r="AO6455" s="447"/>
      <c r="AP6455" s="447">
        <f>AP6456+AP6457</f>
        <v>24000</v>
      </c>
      <c r="AQ6455" s="447"/>
    </row>
    <row r="6456" spans="2:43" ht="18" hidden="1" customHeight="1" x14ac:dyDescent="0.2">
      <c r="B6456" s="4"/>
      <c r="C6456" s="117"/>
      <c r="D6456" s="117"/>
      <c r="E6456" s="117"/>
      <c r="F6456" s="48"/>
      <c r="G6456" s="11"/>
      <c r="H6456" s="117"/>
      <c r="I6456" s="124"/>
      <c r="J6456" s="124"/>
      <c r="K6456" s="144"/>
      <c r="L6456" s="11"/>
      <c r="M6456" s="143"/>
      <c r="N6456" s="42"/>
      <c r="O6456" s="128"/>
      <c r="P6456" s="130"/>
      <c r="Q6456" s="130"/>
      <c r="R6456" s="72" t="s">
        <v>3</v>
      </c>
      <c r="S6456" s="181"/>
      <c r="T6456" s="73" t="s">
        <v>78</v>
      </c>
      <c r="V6456" s="74">
        <v>0</v>
      </c>
      <c r="X6456" s="74">
        <v>0</v>
      </c>
      <c r="Z6456" s="74">
        <v>0</v>
      </c>
      <c r="AB6456" s="74">
        <v>0</v>
      </c>
      <c r="AD6456" s="74">
        <v>0</v>
      </c>
      <c r="AF6456" s="74">
        <v>0</v>
      </c>
      <c r="AH6456" s="74">
        <f t="shared" si="1415"/>
        <v>0</v>
      </c>
      <c r="AI6456" s="446"/>
      <c r="AJ6456" s="74">
        <v>0</v>
      </c>
      <c r="AK6456" s="8"/>
      <c r="AL6456" s="74">
        <v>0</v>
      </c>
      <c r="AM6456" s="74"/>
      <c r="AN6456" s="74">
        <v>0</v>
      </c>
      <c r="AO6456" s="74"/>
      <c r="AP6456" s="74">
        <v>0</v>
      </c>
      <c r="AQ6456" s="74"/>
    </row>
    <row r="6457" spans="2:43" ht="18" customHeight="1" x14ac:dyDescent="0.25">
      <c r="B6457" s="4"/>
      <c r="C6457" s="117"/>
      <c r="D6457" s="117"/>
      <c r="E6457" s="117"/>
      <c r="F6457" s="48"/>
      <c r="G6457" s="11"/>
      <c r="H6457" s="117"/>
      <c r="I6457" s="124"/>
      <c r="J6457" s="124"/>
      <c r="K6457" s="144"/>
      <c r="L6457" s="11"/>
      <c r="M6457" s="143"/>
      <c r="N6457" s="42"/>
      <c r="O6457" s="128"/>
      <c r="P6457" s="130"/>
      <c r="Q6457" s="130"/>
      <c r="R6457" s="72" t="s">
        <v>0</v>
      </c>
      <c r="S6457" s="181"/>
      <c r="T6457" s="73" t="s">
        <v>228</v>
      </c>
      <c r="V6457" s="74">
        <v>11000</v>
      </c>
      <c r="X6457" s="74">
        <v>13000</v>
      </c>
      <c r="Z6457" s="74">
        <v>16040</v>
      </c>
      <c r="AB6457" s="944">
        <v>21600</v>
      </c>
      <c r="AD6457" s="696">
        <v>20800</v>
      </c>
      <c r="AF6457" s="696">
        <v>0</v>
      </c>
      <c r="AH6457" s="696">
        <f t="shared" si="1415"/>
        <v>20800</v>
      </c>
      <c r="AI6457" s="8"/>
      <c r="AJ6457" s="74">
        <f t="shared" ref="AJ6457" si="1427">CEILING(AB6457*25/100,10)</f>
        <v>5400</v>
      </c>
      <c r="AK6457" s="8"/>
      <c r="AL6457" s="74">
        <v>22000</v>
      </c>
      <c r="AM6457" s="74"/>
      <c r="AN6457" s="74">
        <v>24000</v>
      </c>
      <c r="AO6457" s="696"/>
      <c r="AP6457" s="74">
        <v>24000</v>
      </c>
      <c r="AQ6457" s="696"/>
    </row>
    <row r="6458" spans="2:43" ht="18" hidden="1" customHeight="1" x14ac:dyDescent="0.2">
      <c r="B6458" s="4"/>
      <c r="C6458" s="117"/>
      <c r="D6458" s="117"/>
      <c r="E6458" s="117"/>
      <c r="F6458" s="48"/>
      <c r="G6458" s="11"/>
      <c r="H6458" s="117"/>
      <c r="I6458" s="124"/>
      <c r="J6458" s="124"/>
      <c r="K6458" s="144"/>
      <c r="L6458" s="11"/>
      <c r="M6458" s="143"/>
      <c r="N6458" s="42"/>
      <c r="O6458" s="128"/>
      <c r="P6458" s="130"/>
      <c r="Q6458" s="131">
        <v>3</v>
      </c>
      <c r="R6458" s="68"/>
      <c r="S6458" s="35"/>
      <c r="T6458" s="69" t="s">
        <v>79</v>
      </c>
      <c r="U6458" s="92"/>
      <c r="V6458" s="70">
        <f>V6459+V6460</f>
        <v>0</v>
      </c>
      <c r="X6458" s="447">
        <f>X6459+X6460</f>
        <v>0</v>
      </c>
      <c r="Z6458" s="447">
        <f>Z6459+Z6460</f>
        <v>0</v>
      </c>
      <c r="AB6458" s="447">
        <f>AB6459+AB6460</f>
        <v>0</v>
      </c>
      <c r="AD6458" s="447" t="e">
        <f>#REF!+AD6460</f>
        <v>#REF!</v>
      </c>
      <c r="AF6458" s="447">
        <f>AF6459+AF6460</f>
        <v>0</v>
      </c>
      <c r="AH6458" s="447" t="e">
        <f t="shared" si="1415"/>
        <v>#REF!</v>
      </c>
      <c r="AI6458" s="8"/>
      <c r="AJ6458" s="447">
        <f>AJ6459+AJ6460</f>
        <v>0</v>
      </c>
      <c r="AK6458" s="71"/>
      <c r="AL6458" s="447">
        <f>AL6459+AL6460</f>
        <v>0</v>
      </c>
      <c r="AM6458" s="447"/>
      <c r="AN6458" s="447">
        <f>AN6459+AN6460</f>
        <v>0</v>
      </c>
      <c r="AO6458" s="447"/>
      <c r="AP6458" s="447">
        <f>AP6459+AP6460</f>
        <v>0</v>
      </c>
      <c r="AQ6458" s="447"/>
    </row>
    <row r="6459" spans="2:43" ht="18" hidden="1" customHeight="1" x14ac:dyDescent="0.2">
      <c r="B6459" s="4"/>
      <c r="C6459" s="117"/>
      <c r="D6459" s="117"/>
      <c r="E6459" s="117"/>
      <c r="F6459" s="48"/>
      <c r="G6459" s="11"/>
      <c r="H6459" s="117"/>
      <c r="I6459" s="124"/>
      <c r="J6459" s="124"/>
      <c r="K6459" s="144"/>
      <c r="L6459" s="11"/>
      <c r="M6459" s="143"/>
      <c r="N6459" s="42"/>
      <c r="O6459" s="128"/>
      <c r="P6459" s="130"/>
      <c r="Q6459" s="131"/>
      <c r="R6459" s="72" t="s">
        <v>3</v>
      </c>
      <c r="S6459" s="181"/>
      <c r="T6459" s="73" t="s">
        <v>80</v>
      </c>
      <c r="V6459" s="83">
        <v>0</v>
      </c>
      <c r="X6459" s="448">
        <v>0</v>
      </c>
      <c r="Z6459" s="448">
        <v>0</v>
      </c>
      <c r="AB6459" s="448">
        <v>0</v>
      </c>
      <c r="AD6459" s="448">
        <v>0</v>
      </c>
      <c r="AF6459" s="448">
        <v>0</v>
      </c>
      <c r="AH6459" s="448">
        <f t="shared" si="1415"/>
        <v>0</v>
      </c>
      <c r="AI6459" s="446"/>
      <c r="AJ6459" s="448">
        <v>0</v>
      </c>
      <c r="AK6459" s="87"/>
      <c r="AL6459" s="448">
        <v>0</v>
      </c>
      <c r="AM6459" s="448"/>
      <c r="AN6459" s="448">
        <v>0</v>
      </c>
      <c r="AO6459" s="448"/>
      <c r="AP6459" s="448">
        <v>0</v>
      </c>
      <c r="AQ6459" s="448"/>
    </row>
    <row r="6460" spans="2:43" ht="18" hidden="1" customHeight="1" x14ac:dyDescent="0.2">
      <c r="B6460" s="4"/>
      <c r="C6460" s="117"/>
      <c r="D6460" s="117"/>
      <c r="E6460" s="117"/>
      <c r="F6460" s="48"/>
      <c r="G6460" s="11"/>
      <c r="H6460" s="117"/>
      <c r="I6460" s="124"/>
      <c r="J6460" s="124"/>
      <c r="K6460" s="144"/>
      <c r="L6460" s="11"/>
      <c r="M6460" s="143"/>
      <c r="N6460" s="42"/>
      <c r="O6460" s="128"/>
      <c r="P6460" s="130"/>
      <c r="Q6460" s="130"/>
      <c r="R6460" s="72" t="s">
        <v>18</v>
      </c>
      <c r="S6460" s="181"/>
      <c r="T6460" s="73" t="s">
        <v>82</v>
      </c>
      <c r="V6460" s="74">
        <v>0</v>
      </c>
      <c r="X6460" s="74">
        <v>0</v>
      </c>
      <c r="Z6460" s="74">
        <v>0</v>
      </c>
      <c r="AB6460" s="74">
        <v>0</v>
      </c>
      <c r="AD6460" s="74">
        <v>0</v>
      </c>
      <c r="AF6460" s="74">
        <v>0</v>
      </c>
      <c r="AH6460" s="74">
        <f t="shared" si="1415"/>
        <v>0</v>
      </c>
      <c r="AI6460" s="495"/>
      <c r="AJ6460" s="74">
        <v>0</v>
      </c>
      <c r="AK6460" s="8"/>
      <c r="AL6460" s="74">
        <v>0</v>
      </c>
      <c r="AM6460" s="74"/>
      <c r="AN6460" s="74">
        <v>0</v>
      </c>
      <c r="AO6460" s="74"/>
      <c r="AP6460" s="74">
        <v>0</v>
      </c>
      <c r="AQ6460" s="74"/>
    </row>
    <row r="6461" spans="2:43" ht="18" hidden="1" customHeight="1" x14ac:dyDescent="0.2">
      <c r="B6461" s="4"/>
      <c r="C6461" s="117"/>
      <c r="D6461" s="117"/>
      <c r="E6461" s="117"/>
      <c r="F6461" s="48"/>
      <c r="G6461" s="11"/>
      <c r="H6461" s="117"/>
      <c r="I6461" s="124"/>
      <c r="J6461" s="124"/>
      <c r="K6461" s="144"/>
      <c r="L6461" s="11"/>
      <c r="M6461" s="143"/>
      <c r="N6461" s="42"/>
      <c r="O6461" s="128"/>
      <c r="P6461" s="130"/>
      <c r="Q6461" s="131">
        <v>5</v>
      </c>
      <c r="R6461" s="68"/>
      <c r="S6461" s="35"/>
      <c r="T6461" s="69" t="s">
        <v>48</v>
      </c>
      <c r="U6461" s="92"/>
      <c r="V6461" s="70">
        <f>V6462</f>
        <v>0</v>
      </c>
      <c r="X6461" s="447">
        <f>X6462</f>
        <v>0</v>
      </c>
      <c r="Z6461" s="447">
        <f>Z6462</f>
        <v>0</v>
      </c>
      <c r="AB6461" s="447">
        <f>AB6462</f>
        <v>0</v>
      </c>
      <c r="AD6461" s="447">
        <f>AD6462</f>
        <v>0</v>
      </c>
      <c r="AF6461" s="447">
        <f>AF6462</f>
        <v>0</v>
      </c>
      <c r="AH6461" s="447">
        <f t="shared" si="1415"/>
        <v>0</v>
      </c>
      <c r="AI6461" s="8"/>
      <c r="AJ6461" s="447">
        <f>AJ6462</f>
        <v>0</v>
      </c>
      <c r="AK6461" s="71"/>
      <c r="AL6461" s="447">
        <f>AL6462</f>
        <v>0</v>
      </c>
      <c r="AM6461" s="447"/>
      <c r="AN6461" s="447">
        <f>AN6462</f>
        <v>0</v>
      </c>
      <c r="AO6461" s="447"/>
      <c r="AP6461" s="447">
        <f>AP6462</f>
        <v>0</v>
      </c>
      <c r="AQ6461" s="447"/>
    </row>
    <row r="6462" spans="2:43" ht="18" hidden="1" customHeight="1" x14ac:dyDescent="0.2">
      <c r="B6462" s="4"/>
      <c r="C6462" s="117"/>
      <c r="D6462" s="117"/>
      <c r="E6462" s="117"/>
      <c r="F6462" s="48"/>
      <c r="G6462" s="11"/>
      <c r="H6462" s="117"/>
      <c r="I6462" s="124"/>
      <c r="J6462" s="124"/>
      <c r="K6462" s="144"/>
      <c r="L6462" s="11"/>
      <c r="M6462" s="143"/>
      <c r="N6462" s="42"/>
      <c r="O6462" s="128"/>
      <c r="P6462" s="130"/>
      <c r="Q6462" s="130"/>
      <c r="R6462" s="72" t="s">
        <v>3</v>
      </c>
      <c r="S6462" s="181"/>
      <c r="T6462" s="73" t="s">
        <v>551</v>
      </c>
      <c r="V6462" s="74">
        <v>0</v>
      </c>
      <c r="X6462" s="74">
        <v>0</v>
      </c>
      <c r="Z6462" s="74">
        <v>0</v>
      </c>
      <c r="AB6462" s="74">
        <v>0</v>
      </c>
      <c r="AD6462" s="74">
        <v>0</v>
      </c>
      <c r="AF6462" s="74">
        <v>0</v>
      </c>
      <c r="AH6462" s="74">
        <f t="shared" si="1415"/>
        <v>0</v>
      </c>
      <c r="AI6462" s="446"/>
      <c r="AJ6462" s="74">
        <v>0</v>
      </c>
      <c r="AK6462" s="8"/>
      <c r="AL6462" s="74">
        <v>0</v>
      </c>
      <c r="AM6462" s="74"/>
      <c r="AN6462" s="74">
        <v>0</v>
      </c>
      <c r="AO6462" s="74"/>
      <c r="AP6462" s="74">
        <v>0</v>
      </c>
      <c r="AQ6462" s="74"/>
    </row>
    <row r="6463" spans="2:43" ht="18" hidden="1" customHeight="1" x14ac:dyDescent="0.2">
      <c r="B6463" s="4"/>
      <c r="C6463" s="117"/>
      <c r="D6463" s="117"/>
      <c r="E6463" s="117"/>
      <c r="F6463" s="48"/>
      <c r="G6463" s="11"/>
      <c r="H6463" s="117"/>
      <c r="I6463" s="124"/>
      <c r="J6463" s="124"/>
      <c r="K6463" s="144"/>
      <c r="L6463" s="11"/>
      <c r="M6463" s="143"/>
      <c r="N6463" s="42"/>
      <c r="O6463" s="128"/>
      <c r="P6463" s="130"/>
      <c r="Q6463" s="131">
        <v>6</v>
      </c>
      <c r="R6463" s="84"/>
      <c r="S6463" s="250"/>
      <c r="T6463" s="450" t="s">
        <v>19</v>
      </c>
      <c r="U6463" s="92"/>
      <c r="V6463" s="70">
        <f>V6465</f>
        <v>1000</v>
      </c>
      <c r="X6463" s="447">
        <f>X6465</f>
        <v>1000</v>
      </c>
      <c r="Z6463" s="447">
        <f>Z6465</f>
        <v>0</v>
      </c>
      <c r="AB6463" s="447">
        <f>AB6465+AB6464</f>
        <v>1000</v>
      </c>
      <c r="AD6463" s="447">
        <f>AD6465+AD6464</f>
        <v>0</v>
      </c>
      <c r="AF6463" s="447">
        <f>AF6465+AF6464</f>
        <v>0</v>
      </c>
      <c r="AH6463" s="447">
        <f t="shared" si="1415"/>
        <v>0</v>
      </c>
      <c r="AI6463" s="8"/>
      <c r="AJ6463" s="447">
        <f>AJ6465+AJ6464</f>
        <v>250</v>
      </c>
      <c r="AK6463" s="71"/>
      <c r="AL6463" s="447">
        <f>AL6465+AL6464</f>
        <v>0</v>
      </c>
      <c r="AM6463" s="447"/>
      <c r="AN6463" s="447">
        <f>AN6465+AN6464</f>
        <v>0</v>
      </c>
      <c r="AO6463" s="447"/>
      <c r="AP6463" s="447">
        <f>AP6465+AP6464</f>
        <v>0</v>
      </c>
      <c r="AQ6463" s="447"/>
    </row>
    <row r="6464" spans="2:43" ht="30" hidden="1" x14ac:dyDescent="0.2">
      <c r="B6464" s="4"/>
      <c r="C6464" s="117"/>
      <c r="D6464" s="117"/>
      <c r="E6464" s="117"/>
      <c r="F6464" s="48"/>
      <c r="G6464" s="11"/>
      <c r="H6464" s="117"/>
      <c r="I6464" s="124"/>
      <c r="J6464" s="124"/>
      <c r="K6464" s="144"/>
      <c r="L6464" s="11"/>
      <c r="M6464" s="143"/>
      <c r="N6464" s="42"/>
      <c r="O6464" s="128"/>
      <c r="P6464" s="130"/>
      <c r="Q6464" s="130"/>
      <c r="R6464" s="72">
        <v>1</v>
      </c>
      <c r="S6464" s="181"/>
      <c r="T6464" s="950" t="s">
        <v>524</v>
      </c>
      <c r="U6464" s="92"/>
      <c r="V6464" s="71"/>
      <c r="X6464" s="446"/>
      <c r="Z6464" s="446"/>
      <c r="AB6464" s="74">
        <v>1000</v>
      </c>
      <c r="AD6464" s="74">
        <v>0</v>
      </c>
      <c r="AF6464" s="74">
        <v>0</v>
      </c>
      <c r="AH6464" s="74">
        <f t="shared" si="1415"/>
        <v>0</v>
      </c>
      <c r="AI6464" s="446"/>
      <c r="AJ6464" s="74">
        <f t="shared" ref="AJ6464" si="1428">CEILING(AB6464*25/100,10)</f>
        <v>250</v>
      </c>
      <c r="AK6464" s="8"/>
      <c r="AL6464" s="74">
        <v>0</v>
      </c>
      <c r="AM6464" s="74"/>
      <c r="AN6464" s="74">
        <v>0</v>
      </c>
      <c r="AO6464" s="74"/>
      <c r="AP6464" s="74">
        <v>0</v>
      </c>
      <c r="AQ6464" s="74"/>
    </row>
    <row r="6465" spans="2:43" ht="18" hidden="1" customHeight="1" x14ac:dyDescent="0.25">
      <c r="B6465" s="4"/>
      <c r="C6465" s="117"/>
      <c r="D6465" s="117"/>
      <c r="E6465" s="117"/>
      <c r="F6465" s="48"/>
      <c r="G6465" s="11"/>
      <c r="H6465" s="117"/>
      <c r="I6465" s="124"/>
      <c r="J6465" s="124"/>
      <c r="K6465" s="144"/>
      <c r="L6465" s="11"/>
      <c r="M6465" s="143"/>
      <c r="N6465" s="42"/>
      <c r="O6465" s="128"/>
      <c r="P6465" s="130"/>
      <c r="Q6465" s="130"/>
      <c r="R6465" s="72">
        <v>90</v>
      </c>
      <c r="S6465" s="181"/>
      <c r="T6465" s="73" t="s">
        <v>225</v>
      </c>
      <c r="V6465" s="497">
        <v>1000</v>
      </c>
      <c r="X6465" s="697">
        <v>1000</v>
      </c>
      <c r="Z6465" s="697">
        <v>0</v>
      </c>
      <c r="AB6465" s="697">
        <v>0</v>
      </c>
      <c r="AD6465" s="696">
        <v>0</v>
      </c>
      <c r="AF6465" s="696">
        <v>0</v>
      </c>
      <c r="AH6465" s="696">
        <f t="shared" si="1415"/>
        <v>0</v>
      </c>
      <c r="AI6465" s="8"/>
      <c r="AJ6465" s="74">
        <v>0</v>
      </c>
      <c r="AK6465" s="8"/>
      <c r="AL6465" s="74">
        <v>0</v>
      </c>
      <c r="AM6465" s="74"/>
      <c r="AN6465" s="74">
        <v>0</v>
      </c>
      <c r="AO6465" s="696"/>
      <c r="AP6465" s="74">
        <v>0</v>
      </c>
      <c r="AQ6465" s="696"/>
    </row>
    <row r="6466" spans="2:43" s="475" customFormat="1" ht="18" hidden="1" customHeight="1" x14ac:dyDescent="0.2">
      <c r="B6466" s="459"/>
      <c r="C6466" s="460"/>
      <c r="D6466" s="460"/>
      <c r="E6466" s="460"/>
      <c r="F6466" s="461"/>
      <c r="G6466" s="462"/>
      <c r="H6466" s="460"/>
      <c r="I6466" s="463"/>
      <c r="J6466" s="463"/>
      <c r="K6466" s="464"/>
      <c r="L6466" s="462"/>
      <c r="M6466" s="465"/>
      <c r="N6466" s="466"/>
      <c r="O6466" s="467"/>
      <c r="P6466" s="468"/>
      <c r="Q6466" s="468">
        <v>9</v>
      </c>
      <c r="R6466" s="492"/>
      <c r="S6466" s="493"/>
      <c r="T6466" s="471" t="s">
        <v>167</v>
      </c>
      <c r="U6466" s="472"/>
      <c r="V6466" s="473">
        <f>V6467</f>
        <v>0</v>
      </c>
      <c r="W6466" s="472"/>
      <c r="X6466" s="447">
        <f>X6467</f>
        <v>0</v>
      </c>
      <c r="Y6466" s="472"/>
      <c r="Z6466" s="447">
        <f>Z6467</f>
        <v>0</v>
      </c>
      <c r="AA6466" s="472"/>
      <c r="AB6466" s="447">
        <f>AB6467</f>
        <v>0</v>
      </c>
      <c r="AC6466" s="472"/>
      <c r="AD6466" s="447" t="e">
        <f>#REF!</f>
        <v>#REF!</v>
      </c>
      <c r="AE6466" s="472"/>
      <c r="AF6466" s="447">
        <f>AF6467</f>
        <v>0</v>
      </c>
      <c r="AG6466" s="472"/>
      <c r="AH6466" s="447" t="e">
        <f t="shared" si="1415"/>
        <v>#REF!</v>
      </c>
      <c r="AI6466" s="8"/>
      <c r="AJ6466" s="447"/>
      <c r="AK6466" s="474"/>
      <c r="AL6466" s="447"/>
      <c r="AM6466" s="447"/>
      <c r="AN6466" s="447"/>
      <c r="AO6466" s="447"/>
      <c r="AP6466" s="447"/>
      <c r="AQ6466" s="447"/>
    </row>
    <row r="6467" spans="2:43" s="491" customFormat="1" ht="18" hidden="1" customHeight="1" x14ac:dyDescent="0.2">
      <c r="B6467" s="476"/>
      <c r="C6467" s="477"/>
      <c r="D6467" s="477"/>
      <c r="E6467" s="477"/>
      <c r="F6467" s="478"/>
      <c r="G6467" s="479"/>
      <c r="H6467" s="477"/>
      <c r="I6467" s="480"/>
      <c r="J6467" s="480"/>
      <c r="K6467" s="481"/>
      <c r="L6467" s="479"/>
      <c r="M6467" s="482"/>
      <c r="N6467" s="483"/>
      <c r="O6467" s="484"/>
      <c r="P6467" s="485"/>
      <c r="Q6467" s="485"/>
      <c r="R6467" s="486">
        <v>1</v>
      </c>
      <c r="S6467" s="487"/>
      <c r="T6467" s="488" t="s">
        <v>322</v>
      </c>
      <c r="U6467" s="489"/>
      <c r="V6467" s="490">
        <v>0</v>
      </c>
      <c r="W6467" s="489"/>
      <c r="X6467" s="74">
        <v>0</v>
      </c>
      <c r="Y6467" s="489"/>
      <c r="Z6467" s="74">
        <v>0</v>
      </c>
      <c r="AA6467" s="489"/>
      <c r="AB6467" s="74">
        <v>0</v>
      </c>
      <c r="AC6467" s="14"/>
      <c r="AD6467" s="74">
        <v>0</v>
      </c>
      <c r="AE6467" s="14"/>
      <c r="AF6467" s="74">
        <v>0</v>
      </c>
      <c r="AG6467" s="14"/>
      <c r="AH6467" s="74">
        <f t="shared" si="1415"/>
        <v>0</v>
      </c>
      <c r="AI6467" s="446"/>
      <c r="AJ6467" s="74"/>
      <c r="AK6467" s="8"/>
      <c r="AL6467" s="74"/>
      <c r="AM6467" s="74"/>
      <c r="AN6467" s="74"/>
      <c r="AO6467" s="74"/>
      <c r="AP6467" s="74"/>
      <c r="AQ6467" s="74"/>
    </row>
    <row r="6468" spans="2:43" ht="18" customHeight="1" x14ac:dyDescent="0.2">
      <c r="B6468" s="4"/>
      <c r="C6468" s="117"/>
      <c r="D6468" s="117"/>
      <c r="E6468" s="117"/>
      <c r="F6468" s="48"/>
      <c r="G6468" s="11"/>
      <c r="H6468" s="117"/>
      <c r="I6468" s="124"/>
      <c r="J6468" s="124"/>
      <c r="K6468" s="144"/>
      <c r="L6468" s="11"/>
      <c r="M6468" s="143"/>
      <c r="N6468" s="42"/>
      <c r="O6468" s="128"/>
      <c r="P6468" s="129">
        <v>3</v>
      </c>
      <c r="Q6468" s="129"/>
      <c r="R6468" s="64"/>
      <c r="S6468" s="234"/>
      <c r="T6468" s="65" t="s">
        <v>215</v>
      </c>
      <c r="U6468" s="155"/>
      <c r="V6468" s="66">
        <f>V6469+V6471+V6473</f>
        <v>32000</v>
      </c>
      <c r="X6468" s="66">
        <f>X6469+X6471+X6473</f>
        <v>29000</v>
      </c>
      <c r="Z6468" s="66">
        <f>Z6469+Z6471+Z6473</f>
        <v>24280</v>
      </c>
      <c r="AB6468" s="66">
        <f>AB6469+AB6471+AB6473</f>
        <v>10800</v>
      </c>
      <c r="AD6468" s="66">
        <f>AD6469+AD6471+AD6473</f>
        <v>11500</v>
      </c>
      <c r="AF6468" s="66">
        <f>AF6469+AF6471+AF6473</f>
        <v>0</v>
      </c>
      <c r="AH6468" s="66">
        <f t="shared" si="1415"/>
        <v>11500</v>
      </c>
      <c r="AI6468" s="8"/>
      <c r="AJ6468" s="66">
        <f>AJ6469+AJ6471+AJ6473</f>
        <v>2700</v>
      </c>
      <c r="AK6468" s="67"/>
      <c r="AL6468" s="66">
        <f>AL6469+AL6471+AL6473</f>
        <v>25000</v>
      </c>
      <c r="AM6468" s="66"/>
      <c r="AN6468" s="66">
        <f>AN6469+AN6471+AN6473</f>
        <v>26760</v>
      </c>
      <c r="AO6468" s="66"/>
      <c r="AP6468" s="66">
        <f>AP6469+AP6471+AP6473</f>
        <v>26760</v>
      </c>
      <c r="AQ6468" s="66"/>
    </row>
    <row r="6469" spans="2:43" ht="18" customHeight="1" x14ac:dyDescent="0.2">
      <c r="B6469" s="4"/>
      <c r="C6469" s="117"/>
      <c r="D6469" s="117"/>
      <c r="E6469" s="117"/>
      <c r="F6469" s="48"/>
      <c r="G6469" s="11"/>
      <c r="H6469" s="117"/>
      <c r="I6469" s="124"/>
      <c r="J6469" s="124"/>
      <c r="K6469" s="144"/>
      <c r="L6469" s="11"/>
      <c r="M6469" s="143"/>
      <c r="N6469" s="42"/>
      <c r="O6469" s="128"/>
      <c r="P6469" s="130"/>
      <c r="Q6469" s="131">
        <v>1</v>
      </c>
      <c r="R6469" s="68"/>
      <c r="S6469" s="35"/>
      <c r="T6469" s="69" t="s">
        <v>20</v>
      </c>
      <c r="U6469" s="92"/>
      <c r="V6469" s="70">
        <f>V6470</f>
        <v>17000</v>
      </c>
      <c r="X6469" s="447">
        <f>X6470</f>
        <v>13500</v>
      </c>
      <c r="Z6469" s="447">
        <f>Z6470</f>
        <v>10590</v>
      </c>
      <c r="AB6469" s="447">
        <f>AB6470</f>
        <v>6600</v>
      </c>
      <c r="AD6469" s="447">
        <f>AD6470</f>
        <v>7000</v>
      </c>
      <c r="AF6469" s="447">
        <f>AF6470</f>
        <v>0</v>
      </c>
      <c r="AH6469" s="447">
        <f t="shared" si="1415"/>
        <v>7000</v>
      </c>
      <c r="AI6469" s="67"/>
      <c r="AJ6469" s="447">
        <f>AJ6470</f>
        <v>1650</v>
      </c>
      <c r="AK6469" s="71"/>
      <c r="AL6469" s="447">
        <f>AL6470</f>
        <v>8830</v>
      </c>
      <c r="AM6469" s="447"/>
      <c r="AN6469" s="447">
        <f>AN6470</f>
        <v>9430</v>
      </c>
      <c r="AO6469" s="447"/>
      <c r="AP6469" s="447">
        <f>AP6470</f>
        <v>9430</v>
      </c>
      <c r="AQ6469" s="447"/>
    </row>
    <row r="6470" spans="2:43" ht="18" customHeight="1" x14ac:dyDescent="0.25">
      <c r="B6470" s="4"/>
      <c r="C6470" s="117"/>
      <c r="D6470" s="117"/>
      <c r="E6470" s="117"/>
      <c r="F6470" s="48"/>
      <c r="G6470" s="11"/>
      <c r="H6470" s="117"/>
      <c r="I6470" s="124"/>
      <c r="J6470" s="124"/>
      <c r="K6470" s="144"/>
      <c r="L6470" s="11"/>
      <c r="M6470" s="143"/>
      <c r="N6470" s="42"/>
      <c r="O6470" s="128"/>
      <c r="P6470" s="130"/>
      <c r="Q6470" s="131"/>
      <c r="R6470" s="72" t="s">
        <v>3</v>
      </c>
      <c r="S6470" s="181"/>
      <c r="T6470" s="73" t="s">
        <v>20</v>
      </c>
      <c r="V6470" s="497">
        <v>17000</v>
      </c>
      <c r="X6470" s="697">
        <v>13500</v>
      </c>
      <c r="Z6470" s="697">
        <v>10590</v>
      </c>
      <c r="AB6470" s="74">
        <v>6600</v>
      </c>
      <c r="AD6470" s="696">
        <v>7000</v>
      </c>
      <c r="AF6470" s="696">
        <v>0</v>
      </c>
      <c r="AH6470" s="696">
        <f t="shared" si="1415"/>
        <v>7000</v>
      </c>
      <c r="AI6470" s="446"/>
      <c r="AJ6470" s="74">
        <f t="shared" ref="AJ6470" si="1429">CEILING(AB6470*25/100,10)</f>
        <v>1650</v>
      </c>
      <c r="AK6470" s="8"/>
      <c r="AL6470" s="74">
        <v>8830</v>
      </c>
      <c r="AM6470" s="74"/>
      <c r="AN6470" s="74">
        <v>9430</v>
      </c>
      <c r="AO6470" s="696"/>
      <c r="AP6470" s="74">
        <v>9430</v>
      </c>
      <c r="AQ6470" s="696"/>
    </row>
    <row r="6471" spans="2:43" ht="18" customHeight="1" x14ac:dyDescent="0.2">
      <c r="B6471" s="4"/>
      <c r="C6471" s="117"/>
      <c r="D6471" s="117"/>
      <c r="E6471" s="117"/>
      <c r="F6471" s="48"/>
      <c r="G6471" s="11"/>
      <c r="H6471" s="117"/>
      <c r="I6471" s="124"/>
      <c r="J6471" s="124"/>
      <c r="K6471" s="144"/>
      <c r="L6471" s="11"/>
      <c r="M6471" s="143"/>
      <c r="N6471" s="42"/>
      <c r="O6471" s="128"/>
      <c r="P6471" s="130"/>
      <c r="Q6471" s="131">
        <v>2</v>
      </c>
      <c r="R6471" s="68"/>
      <c r="S6471" s="35"/>
      <c r="T6471" s="69" t="s">
        <v>21</v>
      </c>
      <c r="U6471" s="92"/>
      <c r="V6471" s="70">
        <f>V6472</f>
        <v>3000</v>
      </c>
      <c r="X6471" s="447">
        <f>X6472</f>
        <v>3500</v>
      </c>
      <c r="Z6471" s="447">
        <f>Z6472</f>
        <v>6040</v>
      </c>
      <c r="AB6471" s="447">
        <f>AB6472</f>
        <v>4200</v>
      </c>
      <c r="AD6471" s="447">
        <f>AD6472</f>
        <v>4500</v>
      </c>
      <c r="AF6471" s="447">
        <f>AF6472</f>
        <v>0</v>
      </c>
      <c r="AH6471" s="447">
        <f t="shared" si="1415"/>
        <v>4500</v>
      </c>
      <c r="AI6471" s="8"/>
      <c r="AJ6471" s="447">
        <f>AJ6472</f>
        <v>1050</v>
      </c>
      <c r="AK6471" s="71"/>
      <c r="AL6471" s="447">
        <f>AL6472</f>
        <v>9400</v>
      </c>
      <c r="AM6471" s="447"/>
      <c r="AN6471" s="447">
        <f>AN6472</f>
        <v>10010</v>
      </c>
      <c r="AO6471" s="447"/>
      <c r="AP6471" s="447">
        <f>AP6472</f>
        <v>10010</v>
      </c>
      <c r="AQ6471" s="447"/>
    </row>
    <row r="6472" spans="2:43" ht="18" customHeight="1" x14ac:dyDescent="0.25">
      <c r="B6472" s="4"/>
      <c r="C6472" s="117"/>
      <c r="D6472" s="117"/>
      <c r="E6472" s="117"/>
      <c r="F6472" s="48"/>
      <c r="G6472" s="11"/>
      <c r="H6472" s="117"/>
      <c r="I6472" s="124"/>
      <c r="J6472" s="124"/>
      <c r="K6472" s="144"/>
      <c r="L6472" s="11"/>
      <c r="M6472" s="143"/>
      <c r="N6472" s="42"/>
      <c r="O6472" s="128"/>
      <c r="P6472" s="130"/>
      <c r="Q6472" s="130"/>
      <c r="R6472" s="72" t="s">
        <v>3</v>
      </c>
      <c r="S6472" s="181"/>
      <c r="T6472" s="73" t="s">
        <v>21</v>
      </c>
      <c r="V6472" s="497">
        <v>3000</v>
      </c>
      <c r="X6472" s="697">
        <v>3500</v>
      </c>
      <c r="Z6472" s="697">
        <v>6040</v>
      </c>
      <c r="AB6472" s="74">
        <v>4200</v>
      </c>
      <c r="AD6472" s="696">
        <v>4500</v>
      </c>
      <c r="AF6472" s="696">
        <v>0</v>
      </c>
      <c r="AH6472" s="696">
        <f t="shared" si="1415"/>
        <v>4500</v>
      </c>
      <c r="AI6472" s="446"/>
      <c r="AJ6472" s="74">
        <f t="shared" ref="AJ6472" si="1430">CEILING(AB6472*25/100,10)</f>
        <v>1050</v>
      </c>
      <c r="AK6472" s="8"/>
      <c r="AL6472" s="74">
        <v>9400</v>
      </c>
      <c r="AM6472" s="74"/>
      <c r="AN6472" s="74">
        <v>10010</v>
      </c>
      <c r="AO6472" s="696"/>
      <c r="AP6472" s="74">
        <v>10010</v>
      </c>
      <c r="AQ6472" s="696"/>
    </row>
    <row r="6473" spans="2:43" ht="18" customHeight="1" x14ac:dyDescent="0.2">
      <c r="B6473" s="4"/>
      <c r="C6473" s="117"/>
      <c r="D6473" s="117"/>
      <c r="E6473" s="117"/>
      <c r="F6473" s="48"/>
      <c r="G6473" s="11"/>
      <c r="H6473" s="117"/>
      <c r="I6473" s="124"/>
      <c r="J6473" s="124"/>
      <c r="K6473" s="144"/>
      <c r="L6473" s="11"/>
      <c r="M6473" s="143"/>
      <c r="N6473" s="42"/>
      <c r="O6473" s="128"/>
      <c r="P6473" s="130"/>
      <c r="Q6473" s="131">
        <v>3</v>
      </c>
      <c r="R6473" s="68"/>
      <c r="S6473" s="35"/>
      <c r="T6473" s="69" t="s">
        <v>22</v>
      </c>
      <c r="U6473" s="92"/>
      <c r="V6473" s="70">
        <f>V6474</f>
        <v>12000</v>
      </c>
      <c r="X6473" s="447">
        <f>X6474</f>
        <v>12000</v>
      </c>
      <c r="Z6473" s="447">
        <f>Z6474</f>
        <v>7650</v>
      </c>
      <c r="AB6473" s="447">
        <f>AB6474</f>
        <v>0</v>
      </c>
      <c r="AD6473" s="447">
        <f>AD6474</f>
        <v>0</v>
      </c>
      <c r="AF6473" s="447">
        <f>AF6474</f>
        <v>0</v>
      </c>
      <c r="AH6473" s="447">
        <f t="shared" si="1415"/>
        <v>0</v>
      </c>
      <c r="AI6473" s="8"/>
      <c r="AJ6473" s="447">
        <f>AJ6474</f>
        <v>0</v>
      </c>
      <c r="AK6473" s="71"/>
      <c r="AL6473" s="447">
        <f>AL6474</f>
        <v>6770</v>
      </c>
      <c r="AM6473" s="447"/>
      <c r="AN6473" s="447">
        <f>AN6474</f>
        <v>7320</v>
      </c>
      <c r="AO6473" s="447"/>
      <c r="AP6473" s="447">
        <f>AP6474</f>
        <v>7320</v>
      </c>
      <c r="AQ6473" s="447"/>
    </row>
    <row r="6474" spans="2:43" ht="18" customHeight="1" x14ac:dyDescent="0.25">
      <c r="B6474" s="4"/>
      <c r="C6474" s="117"/>
      <c r="D6474" s="117"/>
      <c r="E6474" s="117"/>
      <c r="F6474" s="48"/>
      <c r="G6474" s="11"/>
      <c r="H6474" s="117"/>
      <c r="I6474" s="124"/>
      <c r="J6474" s="124"/>
      <c r="K6474" s="144"/>
      <c r="L6474" s="11"/>
      <c r="M6474" s="143"/>
      <c r="N6474" s="42"/>
      <c r="O6474" s="128"/>
      <c r="P6474" s="130"/>
      <c r="Q6474" s="130"/>
      <c r="R6474" s="72" t="s">
        <v>3</v>
      </c>
      <c r="S6474" s="181"/>
      <c r="T6474" s="73" t="s">
        <v>22</v>
      </c>
      <c r="V6474" s="509">
        <v>12000</v>
      </c>
      <c r="X6474" s="804">
        <v>12000</v>
      </c>
      <c r="Z6474" s="928">
        <v>7650</v>
      </c>
      <c r="AB6474" s="74">
        <v>0</v>
      </c>
      <c r="AD6474" s="696">
        <v>0</v>
      </c>
      <c r="AF6474" s="696">
        <v>0</v>
      </c>
      <c r="AH6474" s="696">
        <f t="shared" si="1415"/>
        <v>0</v>
      </c>
      <c r="AI6474" s="446"/>
      <c r="AJ6474" s="74">
        <v>0</v>
      </c>
      <c r="AK6474" s="8"/>
      <c r="AL6474" s="74">
        <v>6770</v>
      </c>
      <c r="AM6474" s="74"/>
      <c r="AN6474" s="74">
        <v>7320</v>
      </c>
      <c r="AO6474" s="696"/>
      <c r="AP6474" s="74">
        <v>7320</v>
      </c>
      <c r="AQ6474" s="696"/>
    </row>
    <row r="6475" spans="2:43" ht="18" customHeight="1" x14ac:dyDescent="0.2">
      <c r="B6475" s="4"/>
      <c r="C6475" s="117"/>
      <c r="D6475" s="117"/>
      <c r="E6475" s="117"/>
      <c r="F6475" s="48"/>
      <c r="G6475" s="11"/>
      <c r="H6475" s="117"/>
      <c r="I6475" s="124"/>
      <c r="J6475" s="124"/>
      <c r="K6475" s="144"/>
      <c r="L6475" s="11"/>
      <c r="M6475" s="143"/>
      <c r="N6475" s="42"/>
      <c r="O6475" s="128"/>
      <c r="P6475" s="129">
        <v>5</v>
      </c>
      <c r="Q6475" s="129"/>
      <c r="R6475" s="64"/>
      <c r="S6475" s="234"/>
      <c r="T6475" s="65" t="s">
        <v>24</v>
      </c>
      <c r="U6475" s="155"/>
      <c r="V6475" s="66">
        <f>V6476+V6479+V6481</f>
        <v>27000</v>
      </c>
      <c r="X6475" s="66">
        <f>X6476+X6479+X6481</f>
        <v>27000</v>
      </c>
      <c r="Z6475" s="66">
        <f>Z6476+Z6479+Z6481</f>
        <v>11500</v>
      </c>
      <c r="AB6475" s="66">
        <f>AB6476+AB6479+AB6481</f>
        <v>11700</v>
      </c>
      <c r="AD6475" s="66">
        <f>AD6476+AD6479+AD6481</f>
        <v>12300</v>
      </c>
      <c r="AF6475" s="66">
        <f>AF6476+AF6479+AF6481</f>
        <v>0</v>
      </c>
      <c r="AH6475" s="66">
        <f t="shared" si="1415"/>
        <v>12300</v>
      </c>
      <c r="AI6475" s="8"/>
      <c r="AJ6475" s="66">
        <f>AJ6476+AJ6479+AJ6481</f>
        <v>4100</v>
      </c>
      <c r="AK6475" s="67"/>
      <c r="AL6475" s="66">
        <f>AL6476+AL6479+AL6481</f>
        <v>12500</v>
      </c>
      <c r="AM6475" s="66"/>
      <c r="AN6475" s="66">
        <f>AN6476+AN6479+AN6481</f>
        <v>13000</v>
      </c>
      <c r="AO6475" s="66"/>
      <c r="AP6475" s="66">
        <f>AP6476+AP6479+AP6481</f>
        <v>13000</v>
      </c>
      <c r="AQ6475" s="66"/>
    </row>
    <row r="6476" spans="2:43" ht="18" customHeight="1" x14ac:dyDescent="0.2">
      <c r="B6476" s="4"/>
      <c r="C6476" s="117"/>
      <c r="D6476" s="117"/>
      <c r="E6476" s="117"/>
      <c r="F6476" s="48"/>
      <c r="G6476" s="11"/>
      <c r="H6476" s="117"/>
      <c r="I6476" s="124"/>
      <c r="J6476" s="124"/>
      <c r="K6476" s="144"/>
      <c r="L6476" s="11"/>
      <c r="M6476" s="143"/>
      <c r="N6476" s="42"/>
      <c r="O6476" s="128"/>
      <c r="P6476" s="130"/>
      <c r="Q6476" s="131">
        <v>2</v>
      </c>
      <c r="R6476" s="68"/>
      <c r="S6476" s="35"/>
      <c r="T6476" s="69" t="s">
        <v>25</v>
      </c>
      <c r="U6476" s="92"/>
      <c r="V6476" s="70">
        <f>SUM(V6477:V6478)</f>
        <v>27000</v>
      </c>
      <c r="X6476" s="447">
        <f>SUM(X6477:X6478)</f>
        <v>27000</v>
      </c>
      <c r="Z6476" s="447">
        <f>SUM(Z6477:Z6478)</f>
        <v>11500</v>
      </c>
      <c r="AB6476" s="447">
        <f>SUM(AB6477:AB6478)</f>
        <v>11700</v>
      </c>
      <c r="AD6476" s="447">
        <f>SUM(AD6477:AD6478)</f>
        <v>12300</v>
      </c>
      <c r="AF6476" s="447">
        <f>SUM(AF6477:AF6478)</f>
        <v>0</v>
      </c>
      <c r="AH6476" s="447">
        <f t="shared" si="1415"/>
        <v>12300</v>
      </c>
      <c r="AI6476" s="67"/>
      <c r="AJ6476" s="447">
        <f>SUM(AJ6477:AJ6478)</f>
        <v>4100</v>
      </c>
      <c r="AK6476" s="71"/>
      <c r="AL6476" s="447">
        <f>SUM(AL6477:AL6478)</f>
        <v>12500</v>
      </c>
      <c r="AM6476" s="447"/>
      <c r="AN6476" s="447">
        <f>SUM(AN6477:AN6478)</f>
        <v>13000</v>
      </c>
      <c r="AO6476" s="447"/>
      <c r="AP6476" s="447">
        <f>SUM(AP6477:AP6478)</f>
        <v>13000</v>
      </c>
      <c r="AQ6476" s="447"/>
    </row>
    <row r="6477" spans="2:43" ht="18" customHeight="1" x14ac:dyDescent="0.25">
      <c r="B6477" s="4"/>
      <c r="C6477" s="117"/>
      <c r="D6477" s="117"/>
      <c r="E6477" s="117"/>
      <c r="F6477" s="48"/>
      <c r="G6477" s="11"/>
      <c r="H6477" s="117"/>
      <c r="I6477" s="124"/>
      <c r="J6477" s="124"/>
      <c r="K6477" s="144"/>
      <c r="L6477" s="11"/>
      <c r="M6477" s="143"/>
      <c r="N6477" s="42"/>
      <c r="O6477" s="128"/>
      <c r="P6477" s="130"/>
      <c r="Q6477" s="130"/>
      <c r="R6477" s="72" t="s">
        <v>0</v>
      </c>
      <c r="S6477" s="181"/>
      <c r="T6477" s="73" t="s">
        <v>221</v>
      </c>
      <c r="V6477" s="532">
        <v>27000</v>
      </c>
      <c r="X6477" s="805">
        <v>27000</v>
      </c>
      <c r="Z6477" s="829">
        <v>11500</v>
      </c>
      <c r="AB6477" s="74">
        <v>11700</v>
      </c>
      <c r="AD6477" s="696">
        <v>12300</v>
      </c>
      <c r="AF6477" s="696">
        <v>0</v>
      </c>
      <c r="AH6477" s="696">
        <f t="shared" si="1415"/>
        <v>12300</v>
      </c>
      <c r="AI6477" s="446"/>
      <c r="AJ6477" s="74">
        <f>CEILING(AB6477*35/100,10)</f>
        <v>4100</v>
      </c>
      <c r="AK6477" s="8"/>
      <c r="AL6477" s="74">
        <v>12500</v>
      </c>
      <c r="AM6477" s="74"/>
      <c r="AN6477" s="74">
        <v>13000</v>
      </c>
      <c r="AO6477" s="696"/>
      <c r="AP6477" s="74">
        <v>13000</v>
      </c>
      <c r="AQ6477" s="696"/>
    </row>
    <row r="6478" spans="2:43" ht="18" hidden="1" customHeight="1" x14ac:dyDescent="0.2">
      <c r="B6478" s="4"/>
      <c r="C6478" s="117"/>
      <c r="D6478" s="117"/>
      <c r="E6478" s="117"/>
      <c r="F6478" s="48"/>
      <c r="G6478" s="11"/>
      <c r="H6478" s="117"/>
      <c r="I6478" s="124"/>
      <c r="J6478" s="124"/>
      <c r="K6478" s="144"/>
      <c r="L6478" s="11"/>
      <c r="M6478" s="143"/>
      <c r="N6478" s="42"/>
      <c r="O6478" s="128"/>
      <c r="P6478" s="130"/>
      <c r="Q6478" s="130"/>
      <c r="R6478" s="72">
        <v>3</v>
      </c>
      <c r="S6478" s="181"/>
      <c r="T6478" s="73" t="s">
        <v>230</v>
      </c>
      <c r="V6478" s="74">
        <v>0</v>
      </c>
      <c r="X6478" s="74">
        <v>0</v>
      </c>
      <c r="Z6478" s="74">
        <v>0</v>
      </c>
      <c r="AB6478" s="74">
        <v>0</v>
      </c>
      <c r="AD6478" s="74">
        <v>0</v>
      </c>
      <c r="AF6478" s="74">
        <v>0</v>
      </c>
      <c r="AH6478" s="74">
        <f t="shared" si="1415"/>
        <v>0</v>
      </c>
      <c r="AI6478" s="8"/>
      <c r="AJ6478" s="74">
        <v>0</v>
      </c>
      <c r="AK6478" s="8"/>
      <c r="AL6478" s="74">
        <v>0</v>
      </c>
      <c r="AM6478" s="74"/>
      <c r="AN6478" s="74">
        <v>0</v>
      </c>
      <c r="AO6478" s="74"/>
      <c r="AP6478" s="74">
        <v>0</v>
      </c>
      <c r="AQ6478" s="74"/>
    </row>
    <row r="6479" spans="2:43" ht="18" hidden="1" customHeight="1" x14ac:dyDescent="0.2">
      <c r="B6479" s="4"/>
      <c r="C6479" s="117"/>
      <c r="D6479" s="117"/>
      <c r="E6479" s="117"/>
      <c r="F6479" s="48"/>
      <c r="G6479" s="11"/>
      <c r="H6479" s="117"/>
      <c r="I6479" s="124"/>
      <c r="J6479" s="124"/>
      <c r="K6479" s="144"/>
      <c r="L6479" s="11"/>
      <c r="M6479" s="143"/>
      <c r="N6479" s="42"/>
      <c r="O6479" s="128"/>
      <c r="P6479" s="130"/>
      <c r="Q6479" s="131">
        <v>3</v>
      </c>
      <c r="R6479" s="68"/>
      <c r="S6479" s="35"/>
      <c r="T6479" s="69" t="s">
        <v>49</v>
      </c>
      <c r="U6479" s="92"/>
      <c r="V6479" s="70">
        <f>SUM(V6480:V6480)</f>
        <v>0</v>
      </c>
      <c r="X6479" s="447">
        <f>SUM(X6480:X6480)</f>
        <v>0</v>
      </c>
      <c r="Z6479" s="447">
        <f>SUM(Z6480:Z6480)</f>
        <v>0</v>
      </c>
      <c r="AB6479" s="447">
        <f>SUM(AB6480:AB6480)</f>
        <v>0</v>
      </c>
      <c r="AD6479" s="447">
        <f>SUM(AD6480:AD6480)</f>
        <v>0</v>
      </c>
      <c r="AF6479" s="447">
        <f>SUM(AF6480:AF6480)</f>
        <v>0</v>
      </c>
      <c r="AH6479" s="447">
        <f t="shared" ref="AH6479:AH6542" si="1431">AD6479+AF6479</f>
        <v>0</v>
      </c>
      <c r="AI6479" s="8"/>
      <c r="AJ6479" s="447">
        <f>SUM(AJ6480:AJ6480)</f>
        <v>0</v>
      </c>
      <c r="AK6479" s="71"/>
      <c r="AL6479" s="447">
        <f>SUM(AL6480:AL6480)</f>
        <v>0</v>
      </c>
      <c r="AM6479" s="447"/>
      <c r="AN6479" s="447">
        <f>SUM(AN6480:AN6480)</f>
        <v>0</v>
      </c>
      <c r="AO6479" s="447"/>
      <c r="AP6479" s="447">
        <f>SUM(AP6480:AP6480)</f>
        <v>0</v>
      </c>
      <c r="AQ6479" s="447"/>
    </row>
    <row r="6480" spans="2:43" ht="18" hidden="1" customHeight="1" x14ac:dyDescent="0.2">
      <c r="B6480" s="4"/>
      <c r="C6480" s="117"/>
      <c r="D6480" s="117"/>
      <c r="E6480" s="117"/>
      <c r="F6480" s="48"/>
      <c r="G6480" s="11"/>
      <c r="H6480" s="117"/>
      <c r="I6480" s="124"/>
      <c r="J6480" s="124"/>
      <c r="K6480" s="144"/>
      <c r="L6480" s="11"/>
      <c r="M6480" s="143"/>
      <c r="N6480" s="42"/>
      <c r="O6480" s="128"/>
      <c r="P6480" s="130"/>
      <c r="Q6480" s="130"/>
      <c r="R6480" s="72" t="s">
        <v>0</v>
      </c>
      <c r="S6480" s="181"/>
      <c r="T6480" s="73" t="s">
        <v>359</v>
      </c>
      <c r="V6480" s="74">
        <v>0</v>
      </c>
      <c r="X6480" s="74">
        <v>0</v>
      </c>
      <c r="Z6480" s="74">
        <v>0</v>
      </c>
      <c r="AB6480" s="74">
        <v>0</v>
      </c>
      <c r="AD6480" s="74">
        <v>0</v>
      </c>
      <c r="AF6480" s="74">
        <v>0</v>
      </c>
      <c r="AH6480" s="74">
        <f t="shared" si="1431"/>
        <v>0</v>
      </c>
      <c r="AI6480" s="446"/>
      <c r="AJ6480" s="74">
        <v>0</v>
      </c>
      <c r="AK6480" s="8"/>
      <c r="AL6480" s="74">
        <v>0</v>
      </c>
      <c r="AM6480" s="74"/>
      <c r="AN6480" s="74">
        <v>0</v>
      </c>
      <c r="AO6480" s="74"/>
      <c r="AP6480" s="74">
        <v>0</v>
      </c>
      <c r="AQ6480" s="74"/>
    </row>
    <row r="6481" spans="1:43" ht="18" hidden="1" customHeight="1" x14ac:dyDescent="0.2">
      <c r="B6481" s="4"/>
      <c r="C6481" s="117"/>
      <c r="D6481" s="117"/>
      <c r="E6481" s="117"/>
      <c r="F6481" s="48"/>
      <c r="G6481" s="11"/>
      <c r="H6481" s="117"/>
      <c r="I6481" s="124"/>
      <c r="J6481" s="124"/>
      <c r="K6481" s="144"/>
      <c r="L6481" s="11"/>
      <c r="M6481" s="143"/>
      <c r="N6481" s="42"/>
      <c r="O6481" s="128"/>
      <c r="P6481" s="130"/>
      <c r="Q6481" s="131">
        <v>9</v>
      </c>
      <c r="R6481" s="68"/>
      <c r="S6481" s="35"/>
      <c r="T6481" s="69" t="s">
        <v>34</v>
      </c>
      <c r="U6481" s="92"/>
      <c r="V6481" s="70">
        <f>SUM(V6482:V6482)</f>
        <v>0</v>
      </c>
      <c r="X6481" s="447">
        <f>SUM(X6482:X6482)</f>
        <v>0</v>
      </c>
      <c r="Z6481" s="447">
        <f>SUM(Z6482:Z6482)</f>
        <v>0</v>
      </c>
      <c r="AB6481" s="447">
        <f>SUM(AB6482:AB6482)</f>
        <v>0</v>
      </c>
      <c r="AD6481" s="447">
        <f>SUM(AD6482:AD6482)</f>
        <v>0</v>
      </c>
      <c r="AF6481" s="447">
        <f>SUM(AF6482:AF6482)</f>
        <v>0</v>
      </c>
      <c r="AH6481" s="447">
        <f t="shared" si="1431"/>
        <v>0</v>
      </c>
      <c r="AI6481" s="8"/>
      <c r="AJ6481" s="447">
        <f>SUM(AJ6482:AJ6482)</f>
        <v>0</v>
      </c>
      <c r="AK6481" s="71"/>
      <c r="AL6481" s="447">
        <f>SUM(AL6482:AL6482)</f>
        <v>0</v>
      </c>
      <c r="AM6481" s="447"/>
      <c r="AN6481" s="447">
        <f>SUM(AN6482:AN6482)</f>
        <v>0</v>
      </c>
      <c r="AO6481" s="447"/>
      <c r="AP6481" s="447">
        <f>SUM(AP6482:AP6482)</f>
        <v>0</v>
      </c>
      <c r="AQ6481" s="447"/>
    </row>
    <row r="6482" spans="1:43" ht="18" hidden="1" customHeight="1" x14ac:dyDescent="0.2">
      <c r="B6482" s="4"/>
      <c r="C6482" s="117"/>
      <c r="D6482" s="117"/>
      <c r="E6482" s="117"/>
      <c r="F6482" s="48"/>
      <c r="G6482" s="11"/>
      <c r="H6482" s="117"/>
      <c r="I6482" s="124"/>
      <c r="J6482" s="124"/>
      <c r="K6482" s="144"/>
      <c r="L6482" s="11"/>
      <c r="M6482" s="143"/>
      <c r="N6482" s="42"/>
      <c r="O6482" s="128"/>
      <c r="P6482" s="130"/>
      <c r="Q6482" s="130"/>
      <c r="R6482" s="72">
        <v>90</v>
      </c>
      <c r="S6482" s="181"/>
      <c r="T6482" s="73" t="s">
        <v>34</v>
      </c>
      <c r="V6482" s="74">
        <v>0</v>
      </c>
      <c r="X6482" s="74">
        <v>0</v>
      </c>
      <c r="Z6482" s="74">
        <v>0</v>
      </c>
      <c r="AB6482" s="74">
        <v>0</v>
      </c>
      <c r="AD6482" s="74">
        <v>0</v>
      </c>
      <c r="AF6482" s="74">
        <v>0</v>
      </c>
      <c r="AH6482" s="74">
        <f t="shared" si="1431"/>
        <v>0</v>
      </c>
      <c r="AI6482" s="446"/>
      <c r="AJ6482" s="74">
        <v>0</v>
      </c>
      <c r="AK6482" s="8"/>
      <c r="AL6482" s="74">
        <v>0</v>
      </c>
      <c r="AM6482" s="74"/>
      <c r="AN6482" s="74">
        <v>0</v>
      </c>
      <c r="AO6482" s="74"/>
      <c r="AP6482" s="74">
        <v>0</v>
      </c>
      <c r="AQ6482" s="74"/>
    </row>
    <row r="6483" spans="1:43" ht="18" hidden="1" customHeight="1" x14ac:dyDescent="0.2">
      <c r="B6483" s="4"/>
      <c r="C6483" s="117"/>
      <c r="D6483" s="117"/>
      <c r="E6483" s="117"/>
      <c r="F6483" s="48"/>
      <c r="G6483" s="11"/>
      <c r="H6483" s="117"/>
      <c r="I6483" s="124"/>
      <c r="J6483" s="124"/>
      <c r="K6483" s="144"/>
      <c r="L6483" s="11"/>
      <c r="M6483" s="143"/>
      <c r="N6483" s="42"/>
      <c r="O6483" s="128"/>
      <c r="P6483" s="129">
        <v>6</v>
      </c>
      <c r="Q6483" s="129"/>
      <c r="R6483" s="64"/>
      <c r="S6483" s="234"/>
      <c r="T6483" s="65" t="s">
        <v>279</v>
      </c>
      <c r="U6483" s="155"/>
      <c r="V6483" s="66">
        <f>V6484</f>
        <v>0</v>
      </c>
      <c r="X6483" s="66">
        <f>X6484</f>
        <v>0</v>
      </c>
      <c r="Z6483" s="66">
        <f>Z6484</f>
        <v>0</v>
      </c>
      <c r="AB6483" s="66">
        <f>AB6484</f>
        <v>0</v>
      </c>
      <c r="AD6483" s="66">
        <f>AD6484</f>
        <v>0</v>
      </c>
      <c r="AF6483" s="66">
        <f>AF6484</f>
        <v>0</v>
      </c>
      <c r="AH6483" s="66">
        <f t="shared" si="1431"/>
        <v>0</v>
      </c>
      <c r="AI6483" s="8"/>
      <c r="AJ6483" s="66">
        <f>AJ6484</f>
        <v>0</v>
      </c>
      <c r="AK6483" s="67"/>
      <c r="AL6483" s="66">
        <f t="shared" ref="AL6483:AP6484" si="1432">AL6484</f>
        <v>0</v>
      </c>
      <c r="AM6483" s="66"/>
      <c r="AN6483" s="66">
        <f t="shared" si="1432"/>
        <v>0</v>
      </c>
      <c r="AO6483" s="66"/>
      <c r="AP6483" s="66">
        <f t="shared" si="1432"/>
        <v>0</v>
      </c>
      <c r="AQ6483" s="66"/>
    </row>
    <row r="6484" spans="1:43" ht="18" hidden="1" customHeight="1" x14ac:dyDescent="0.2">
      <c r="B6484" s="4"/>
      <c r="C6484" s="117"/>
      <c r="D6484" s="117"/>
      <c r="E6484" s="117"/>
      <c r="F6484" s="48"/>
      <c r="G6484" s="11"/>
      <c r="H6484" s="117"/>
      <c r="I6484" s="124"/>
      <c r="J6484" s="124"/>
      <c r="K6484" s="144"/>
      <c r="L6484" s="11"/>
      <c r="M6484" s="143"/>
      <c r="N6484" s="42"/>
      <c r="O6484" s="128"/>
      <c r="P6484" s="130"/>
      <c r="Q6484" s="131">
        <v>1</v>
      </c>
      <c r="R6484" s="68"/>
      <c r="S6484" s="35"/>
      <c r="T6484" s="69" t="s">
        <v>27</v>
      </c>
      <c r="U6484" s="92"/>
      <c r="V6484" s="70">
        <f>V6485</f>
        <v>0</v>
      </c>
      <c r="X6484" s="447">
        <f>X6485</f>
        <v>0</v>
      </c>
      <c r="Z6484" s="447">
        <f>Z6485</f>
        <v>0</v>
      </c>
      <c r="AB6484" s="447">
        <f>AB6485</f>
        <v>0</v>
      </c>
      <c r="AD6484" s="447">
        <f>AD6485</f>
        <v>0</v>
      </c>
      <c r="AF6484" s="447">
        <f>AF6485</f>
        <v>0</v>
      </c>
      <c r="AH6484" s="447">
        <f t="shared" si="1431"/>
        <v>0</v>
      </c>
      <c r="AI6484" s="67"/>
      <c r="AJ6484" s="447">
        <f>AJ6485</f>
        <v>0</v>
      </c>
      <c r="AK6484" s="71"/>
      <c r="AL6484" s="447">
        <f t="shared" si="1432"/>
        <v>0</v>
      </c>
      <c r="AM6484" s="447"/>
      <c r="AN6484" s="447">
        <f t="shared" si="1432"/>
        <v>0</v>
      </c>
      <c r="AO6484" s="447"/>
      <c r="AP6484" s="447">
        <f t="shared" si="1432"/>
        <v>0</v>
      </c>
      <c r="AQ6484" s="447"/>
    </row>
    <row r="6485" spans="1:43" ht="18" hidden="1" customHeight="1" x14ac:dyDescent="0.2">
      <c r="B6485" s="4"/>
      <c r="C6485" s="117"/>
      <c r="D6485" s="117"/>
      <c r="E6485" s="117"/>
      <c r="F6485" s="48"/>
      <c r="G6485" s="11"/>
      <c r="H6485" s="117"/>
      <c r="I6485" s="124"/>
      <c r="J6485" s="124"/>
      <c r="K6485" s="144"/>
      <c r="L6485" s="11"/>
      <c r="M6485" s="143"/>
      <c r="N6485" s="42"/>
      <c r="O6485" s="128"/>
      <c r="P6485" s="130"/>
      <c r="Q6485" s="131"/>
      <c r="R6485" s="72">
        <v>1</v>
      </c>
      <c r="S6485" s="181"/>
      <c r="T6485" s="73" t="s">
        <v>487</v>
      </c>
      <c r="V6485" s="74">
        <v>0</v>
      </c>
      <c r="X6485" s="74">
        <v>0</v>
      </c>
      <c r="Z6485" s="74">
        <v>0</v>
      </c>
      <c r="AB6485" s="74">
        <v>0</v>
      </c>
      <c r="AD6485" s="74">
        <v>0</v>
      </c>
      <c r="AF6485" s="74">
        <v>0</v>
      </c>
      <c r="AH6485" s="74">
        <f t="shared" si="1431"/>
        <v>0</v>
      </c>
      <c r="AI6485" s="446"/>
      <c r="AJ6485" s="74">
        <v>0</v>
      </c>
      <c r="AK6485" s="8"/>
      <c r="AL6485" s="74">
        <v>0</v>
      </c>
      <c r="AM6485" s="74"/>
      <c r="AN6485" s="74">
        <v>0</v>
      </c>
      <c r="AO6485" s="74"/>
      <c r="AP6485" s="74">
        <v>0</v>
      </c>
      <c r="AQ6485" s="74"/>
    </row>
    <row r="6486" spans="1:43" ht="18" customHeight="1" x14ac:dyDescent="0.2">
      <c r="B6486" s="4"/>
      <c r="C6486" s="117"/>
      <c r="D6486" s="117"/>
      <c r="E6486" s="117"/>
      <c r="F6486" s="48"/>
      <c r="G6486" s="11"/>
      <c r="H6486" s="117"/>
      <c r="I6486" s="124"/>
      <c r="J6486" s="124"/>
      <c r="K6486" s="144"/>
      <c r="L6486" s="11"/>
      <c r="M6486" s="143"/>
      <c r="N6486" s="42"/>
      <c r="O6486" s="128"/>
      <c r="P6486" s="129">
        <v>7</v>
      </c>
      <c r="Q6486" s="129"/>
      <c r="R6486" s="64"/>
      <c r="S6486" s="234"/>
      <c r="T6486" s="65" t="s">
        <v>343</v>
      </c>
      <c r="U6486" s="155"/>
      <c r="V6486" s="66">
        <f>V6490+V6487</f>
        <v>18000</v>
      </c>
      <c r="X6486" s="66">
        <f>X6490+X6487</f>
        <v>18000</v>
      </c>
      <c r="Z6486" s="66">
        <f>Z6490+Z6487</f>
        <v>12000</v>
      </c>
      <c r="AB6486" s="66">
        <f>AB6490+AB6487</f>
        <v>3000</v>
      </c>
      <c r="AD6486" s="66">
        <f>AD6490+AD6487</f>
        <v>3150</v>
      </c>
      <c r="AF6486" s="66">
        <f>AF6490+AF6487</f>
        <v>0</v>
      </c>
      <c r="AH6486" s="66">
        <f t="shared" si="1431"/>
        <v>3150</v>
      </c>
      <c r="AI6486" s="8"/>
      <c r="AJ6486" s="66">
        <f>AJ6490+AJ6487</f>
        <v>750</v>
      </c>
      <c r="AK6486" s="66"/>
      <c r="AL6486" s="66">
        <f>AL6490+AL6487</f>
        <v>3500</v>
      </c>
      <c r="AM6486" s="66"/>
      <c r="AN6486" s="66">
        <f>AN6490+AN6487</f>
        <v>4000</v>
      </c>
      <c r="AO6486" s="66"/>
      <c r="AP6486" s="66">
        <f>AP6490+AP6487</f>
        <v>4000</v>
      </c>
      <c r="AQ6486" s="66"/>
    </row>
    <row r="6487" spans="1:43" s="93" customFormat="1" ht="18" hidden="1" customHeight="1" x14ac:dyDescent="0.2">
      <c r="A6487" s="433"/>
      <c r="B6487" s="434"/>
      <c r="C6487" s="435"/>
      <c r="D6487" s="435"/>
      <c r="E6487" s="435"/>
      <c r="F6487" s="436"/>
      <c r="G6487" s="437"/>
      <c r="H6487" s="435"/>
      <c r="I6487" s="438"/>
      <c r="J6487" s="438"/>
      <c r="K6487" s="439"/>
      <c r="L6487" s="437"/>
      <c r="M6487" s="442"/>
      <c r="N6487" s="443"/>
      <c r="O6487" s="286"/>
      <c r="P6487" s="131"/>
      <c r="Q6487" s="131">
        <v>1</v>
      </c>
      <c r="R6487" s="68"/>
      <c r="S6487" s="35"/>
      <c r="T6487" s="69" t="s">
        <v>255</v>
      </c>
      <c r="U6487" s="92"/>
      <c r="V6487" s="70">
        <f>V6489</f>
        <v>0</v>
      </c>
      <c r="W6487" s="14"/>
      <c r="X6487" s="447">
        <f>SUM(X6488:X6489)</f>
        <v>0</v>
      </c>
      <c r="Y6487" s="14"/>
      <c r="Z6487" s="447">
        <f>SUM(Z6488:Z6489)</f>
        <v>0</v>
      </c>
      <c r="AA6487" s="14"/>
      <c r="AB6487" s="447">
        <f>SUM(AB6488:AB6489)</f>
        <v>0</v>
      </c>
      <c r="AC6487" s="14"/>
      <c r="AD6487" s="447">
        <f>SUM(AD6488:AD6489)</f>
        <v>0</v>
      </c>
      <c r="AE6487" s="14"/>
      <c r="AF6487" s="447">
        <f>SUM(AF6488:AF6489)</f>
        <v>0</v>
      </c>
      <c r="AG6487" s="14"/>
      <c r="AH6487" s="447">
        <f t="shared" si="1431"/>
        <v>0</v>
      </c>
      <c r="AI6487" s="66"/>
      <c r="AJ6487" s="447">
        <f>SUM(AJ6488:AJ6489)</f>
        <v>0</v>
      </c>
      <c r="AK6487" s="70"/>
      <c r="AL6487" s="447">
        <f>SUM(AL6488:AL6489)</f>
        <v>0</v>
      </c>
      <c r="AM6487" s="447"/>
      <c r="AN6487" s="447">
        <f>SUM(AN6488:AN6489)</f>
        <v>0</v>
      </c>
      <c r="AO6487" s="447"/>
      <c r="AP6487" s="447">
        <f>SUM(AP6488:AP6489)</f>
        <v>0</v>
      </c>
      <c r="AQ6487" s="447"/>
    </row>
    <row r="6488" spans="1:43" ht="18" hidden="1" customHeight="1" x14ac:dyDescent="0.2">
      <c r="B6488" s="4"/>
      <c r="C6488" s="117"/>
      <c r="D6488" s="117"/>
      <c r="E6488" s="117"/>
      <c r="F6488" s="48"/>
      <c r="G6488" s="11"/>
      <c r="H6488" s="117"/>
      <c r="I6488" s="124"/>
      <c r="J6488" s="124"/>
      <c r="K6488" s="144"/>
      <c r="L6488" s="11"/>
      <c r="M6488" s="143"/>
      <c r="N6488" s="42"/>
      <c r="O6488" s="128"/>
      <c r="P6488" s="130"/>
      <c r="Q6488" s="130"/>
      <c r="R6488" s="86">
        <v>2</v>
      </c>
      <c r="S6488" s="20"/>
      <c r="T6488" s="73" t="s">
        <v>439</v>
      </c>
      <c r="V6488" s="74">
        <v>0</v>
      </c>
      <c r="X6488" s="74">
        <v>0</v>
      </c>
      <c r="Z6488" s="74">
        <v>0</v>
      </c>
      <c r="AB6488" s="74">
        <v>0</v>
      </c>
      <c r="AD6488" s="74">
        <v>0</v>
      </c>
      <c r="AF6488" s="74">
        <v>0</v>
      </c>
      <c r="AH6488" s="74">
        <f t="shared" si="1431"/>
        <v>0</v>
      </c>
      <c r="AI6488" s="447"/>
      <c r="AJ6488" s="74">
        <v>0</v>
      </c>
      <c r="AK6488" s="8"/>
      <c r="AL6488" s="74">
        <v>0</v>
      </c>
      <c r="AM6488" s="74"/>
      <c r="AN6488" s="74">
        <v>0</v>
      </c>
      <c r="AO6488" s="74"/>
      <c r="AP6488" s="74">
        <v>0</v>
      </c>
      <c r="AQ6488" s="74"/>
    </row>
    <row r="6489" spans="1:43" ht="18" hidden="1" customHeight="1" x14ac:dyDescent="0.2">
      <c r="B6489" s="4"/>
      <c r="C6489" s="117"/>
      <c r="D6489" s="117"/>
      <c r="E6489" s="117"/>
      <c r="F6489" s="48"/>
      <c r="G6489" s="11"/>
      <c r="H6489" s="117"/>
      <c r="I6489" s="124"/>
      <c r="J6489" s="124"/>
      <c r="K6489" s="144"/>
      <c r="L6489" s="11"/>
      <c r="M6489" s="143"/>
      <c r="N6489" s="42"/>
      <c r="O6489" s="128"/>
      <c r="P6489" s="130"/>
      <c r="Q6489" s="130"/>
      <c r="R6489" s="86">
        <v>3</v>
      </c>
      <c r="S6489" s="20"/>
      <c r="T6489" s="73" t="s">
        <v>263</v>
      </c>
      <c r="V6489" s="74">
        <v>0</v>
      </c>
      <c r="X6489" s="74">
        <v>0</v>
      </c>
      <c r="Z6489" s="74">
        <v>0</v>
      </c>
      <c r="AB6489" s="74">
        <v>0</v>
      </c>
      <c r="AD6489" s="74">
        <v>0</v>
      </c>
      <c r="AF6489" s="74">
        <v>0</v>
      </c>
      <c r="AH6489" s="74">
        <f t="shared" si="1431"/>
        <v>0</v>
      </c>
      <c r="AI6489" s="8"/>
      <c r="AJ6489" s="74">
        <v>0</v>
      </c>
      <c r="AK6489" s="8"/>
      <c r="AL6489" s="74">
        <v>0</v>
      </c>
      <c r="AM6489" s="74"/>
      <c r="AN6489" s="74">
        <v>0</v>
      </c>
      <c r="AO6489" s="74"/>
      <c r="AP6489" s="74">
        <v>0</v>
      </c>
      <c r="AQ6489" s="74"/>
    </row>
    <row r="6490" spans="1:43" ht="18" customHeight="1" x14ac:dyDescent="0.2">
      <c r="B6490" s="4"/>
      <c r="C6490" s="117"/>
      <c r="D6490" s="117"/>
      <c r="E6490" s="117"/>
      <c r="F6490" s="48"/>
      <c r="G6490" s="11"/>
      <c r="H6490" s="117"/>
      <c r="I6490" s="124"/>
      <c r="J6490" s="124"/>
      <c r="K6490" s="144"/>
      <c r="L6490" s="11"/>
      <c r="M6490" s="143"/>
      <c r="N6490" s="42"/>
      <c r="O6490" s="128"/>
      <c r="P6490" s="130"/>
      <c r="Q6490" s="131">
        <v>3</v>
      </c>
      <c r="R6490" s="68"/>
      <c r="S6490" s="35"/>
      <c r="T6490" s="69" t="s">
        <v>224</v>
      </c>
      <c r="U6490" s="92"/>
      <c r="V6490" s="70">
        <f>V6491</f>
        <v>18000</v>
      </c>
      <c r="X6490" s="447">
        <f>X6491</f>
        <v>18000</v>
      </c>
      <c r="Z6490" s="447">
        <f>Z6491</f>
        <v>12000</v>
      </c>
      <c r="AB6490" s="447">
        <f>AB6491</f>
        <v>3000</v>
      </c>
      <c r="AD6490" s="447">
        <f>AD6491</f>
        <v>3150</v>
      </c>
      <c r="AF6490" s="447">
        <f>AF6491</f>
        <v>0</v>
      </c>
      <c r="AH6490" s="447">
        <f t="shared" si="1431"/>
        <v>3150</v>
      </c>
      <c r="AI6490" s="8"/>
      <c r="AJ6490" s="447">
        <f>AJ6491</f>
        <v>750</v>
      </c>
      <c r="AK6490" s="71"/>
      <c r="AL6490" s="447">
        <f>AL6491</f>
        <v>3500</v>
      </c>
      <c r="AM6490" s="447"/>
      <c r="AN6490" s="447">
        <f>AN6491</f>
        <v>4000</v>
      </c>
      <c r="AO6490" s="447"/>
      <c r="AP6490" s="447">
        <f>AP6491</f>
        <v>4000</v>
      </c>
      <c r="AQ6490" s="447"/>
    </row>
    <row r="6491" spans="1:43" ht="18" customHeight="1" x14ac:dyDescent="0.25">
      <c r="B6491" s="4"/>
      <c r="C6491" s="117"/>
      <c r="D6491" s="117"/>
      <c r="E6491" s="117"/>
      <c r="F6491" s="48"/>
      <c r="G6491" s="11"/>
      <c r="H6491" s="117"/>
      <c r="I6491" s="124"/>
      <c r="J6491" s="124"/>
      <c r="K6491" s="144"/>
      <c r="L6491" s="11"/>
      <c r="M6491" s="143"/>
      <c r="N6491" s="42"/>
      <c r="O6491" s="128"/>
      <c r="P6491" s="130"/>
      <c r="Q6491" s="131"/>
      <c r="R6491" s="72" t="s">
        <v>0</v>
      </c>
      <c r="S6491" s="181"/>
      <c r="T6491" s="73" t="s">
        <v>53</v>
      </c>
      <c r="V6491" s="558">
        <v>18000</v>
      </c>
      <c r="X6491" s="806">
        <v>18000</v>
      </c>
      <c r="Z6491" s="929">
        <v>12000</v>
      </c>
      <c r="AB6491" s="74">
        <v>3000</v>
      </c>
      <c r="AD6491" s="696">
        <v>3150</v>
      </c>
      <c r="AF6491" s="696">
        <v>0</v>
      </c>
      <c r="AH6491" s="696">
        <f t="shared" si="1431"/>
        <v>3150</v>
      </c>
      <c r="AI6491" s="446"/>
      <c r="AJ6491" s="74">
        <f t="shared" ref="AJ6491" si="1433">CEILING(AB6491*25/100,10)</f>
        <v>750</v>
      </c>
      <c r="AK6491" s="8"/>
      <c r="AL6491" s="74">
        <v>3500</v>
      </c>
      <c r="AM6491" s="74"/>
      <c r="AN6491" s="74">
        <v>4000</v>
      </c>
      <c r="AO6491" s="696"/>
      <c r="AP6491" s="74">
        <v>4000</v>
      </c>
      <c r="AQ6491" s="696"/>
    </row>
    <row r="6492" spans="1:43" ht="18" hidden="1" customHeight="1" x14ac:dyDescent="0.2">
      <c r="B6492" s="4"/>
      <c r="C6492" s="117"/>
      <c r="D6492" s="117"/>
      <c r="E6492" s="117"/>
      <c r="F6492" s="48"/>
      <c r="G6492" s="11"/>
      <c r="H6492" s="117"/>
      <c r="I6492" s="124"/>
      <c r="J6492" s="124"/>
      <c r="K6492" s="144"/>
      <c r="L6492" s="11"/>
      <c r="M6492" s="143"/>
      <c r="N6492" s="42"/>
      <c r="O6492" s="128"/>
      <c r="P6492" s="129">
        <v>9</v>
      </c>
      <c r="Q6492" s="129"/>
      <c r="R6492" s="64"/>
      <c r="S6492" s="234"/>
      <c r="T6492" s="65" t="s">
        <v>217</v>
      </c>
      <c r="U6492" s="155"/>
      <c r="V6492" s="66">
        <f>V6493+V6495</f>
        <v>0</v>
      </c>
      <c r="X6492" s="66">
        <f>X6493+X6495</f>
        <v>0</v>
      </c>
      <c r="Z6492" s="66">
        <f>Z6493+Z6495</f>
        <v>0</v>
      </c>
      <c r="AB6492" s="66">
        <f>AB6493+AB6495</f>
        <v>0</v>
      </c>
      <c r="AD6492" s="66">
        <f>AD6493+AD6495</f>
        <v>0</v>
      </c>
      <c r="AF6492" s="66">
        <f>AF6493+AF6495</f>
        <v>0</v>
      </c>
      <c r="AH6492" s="66">
        <f t="shared" si="1431"/>
        <v>0</v>
      </c>
      <c r="AI6492" s="8"/>
      <c r="AJ6492" s="66">
        <f>AJ6493+AJ6495</f>
        <v>0</v>
      </c>
      <c r="AK6492" s="67"/>
      <c r="AL6492" s="66">
        <f>AL6493+AL6495</f>
        <v>0</v>
      </c>
      <c r="AM6492" s="66"/>
      <c r="AN6492" s="66">
        <f>AN6493+AN6495</f>
        <v>0</v>
      </c>
      <c r="AO6492" s="66"/>
      <c r="AP6492" s="66">
        <f>AP6493+AP6495</f>
        <v>0</v>
      </c>
      <c r="AQ6492" s="66"/>
    </row>
    <row r="6493" spans="1:43" ht="18" hidden="1" customHeight="1" x14ac:dyDescent="0.2">
      <c r="B6493" s="4"/>
      <c r="C6493" s="117"/>
      <c r="D6493" s="117"/>
      <c r="E6493" s="117"/>
      <c r="F6493" s="48"/>
      <c r="G6493" s="11"/>
      <c r="H6493" s="117"/>
      <c r="I6493" s="124"/>
      <c r="J6493" s="124"/>
      <c r="K6493" s="144"/>
      <c r="L6493" s="11"/>
      <c r="M6493" s="143"/>
      <c r="N6493" s="42"/>
      <c r="O6493" s="128"/>
      <c r="P6493" s="130"/>
      <c r="Q6493" s="131">
        <v>1</v>
      </c>
      <c r="R6493" s="68"/>
      <c r="S6493" s="35"/>
      <c r="T6493" s="69" t="s">
        <v>231</v>
      </c>
      <c r="U6493" s="92"/>
      <c r="V6493" s="70">
        <f>V6494</f>
        <v>0</v>
      </c>
      <c r="X6493" s="447">
        <f>X6494</f>
        <v>0</v>
      </c>
      <c r="Z6493" s="447">
        <f>Z6494</f>
        <v>0</v>
      </c>
      <c r="AB6493" s="447">
        <f>AB6494</f>
        <v>0</v>
      </c>
      <c r="AD6493" s="447">
        <f>AD6494</f>
        <v>0</v>
      </c>
      <c r="AF6493" s="447">
        <f>AF6494</f>
        <v>0</v>
      </c>
      <c r="AH6493" s="447">
        <f t="shared" si="1431"/>
        <v>0</v>
      </c>
      <c r="AI6493" s="67"/>
      <c r="AJ6493" s="447">
        <f>AJ6494</f>
        <v>0</v>
      </c>
      <c r="AK6493" s="71"/>
      <c r="AL6493" s="447">
        <f>AL6494</f>
        <v>0</v>
      </c>
      <c r="AM6493" s="447"/>
      <c r="AN6493" s="447">
        <f>AN6494</f>
        <v>0</v>
      </c>
      <c r="AO6493" s="447"/>
      <c r="AP6493" s="447">
        <f>AP6494</f>
        <v>0</v>
      </c>
      <c r="AQ6493" s="447"/>
    </row>
    <row r="6494" spans="1:43" ht="18" hidden="1" customHeight="1" x14ac:dyDescent="0.2">
      <c r="B6494" s="4"/>
      <c r="C6494" s="117"/>
      <c r="D6494" s="117"/>
      <c r="E6494" s="117"/>
      <c r="F6494" s="48"/>
      <c r="G6494" s="11"/>
      <c r="H6494" s="117"/>
      <c r="I6494" s="124"/>
      <c r="J6494" s="124"/>
      <c r="K6494" s="144"/>
      <c r="L6494" s="11"/>
      <c r="M6494" s="143"/>
      <c r="N6494" s="42"/>
      <c r="O6494" s="128"/>
      <c r="P6494" s="130"/>
      <c r="Q6494" s="131"/>
      <c r="R6494" s="72" t="s">
        <v>3</v>
      </c>
      <c r="S6494" s="181"/>
      <c r="T6494" s="73" t="s">
        <v>231</v>
      </c>
      <c r="V6494" s="74">
        <v>0</v>
      </c>
      <c r="W6494" s="449"/>
      <c r="X6494" s="74">
        <v>0</v>
      </c>
      <c r="Y6494" s="449"/>
      <c r="Z6494" s="74">
        <v>0</v>
      </c>
      <c r="AA6494" s="449"/>
      <c r="AB6494" s="74">
        <v>0</v>
      </c>
      <c r="AC6494" s="449"/>
      <c r="AD6494" s="74">
        <v>0</v>
      </c>
      <c r="AE6494" s="449"/>
      <c r="AF6494" s="74">
        <v>0</v>
      </c>
      <c r="AG6494" s="449"/>
      <c r="AH6494" s="74">
        <f t="shared" si="1431"/>
        <v>0</v>
      </c>
      <c r="AI6494" s="446"/>
      <c r="AJ6494" s="74">
        <v>0</v>
      </c>
      <c r="AK6494" s="8"/>
      <c r="AL6494" s="74">
        <v>0</v>
      </c>
      <c r="AM6494" s="74"/>
      <c r="AN6494" s="74">
        <v>0</v>
      </c>
      <c r="AO6494" s="74"/>
      <c r="AP6494" s="74">
        <v>0</v>
      </c>
      <c r="AQ6494" s="74"/>
    </row>
    <row r="6495" spans="1:43" ht="18" hidden="1" customHeight="1" x14ac:dyDescent="0.2">
      <c r="B6495" s="4"/>
      <c r="C6495" s="117"/>
      <c r="D6495" s="117"/>
      <c r="E6495" s="117"/>
      <c r="F6495" s="48"/>
      <c r="G6495" s="11"/>
      <c r="H6495" s="117"/>
      <c r="I6495" s="124"/>
      <c r="J6495" s="124"/>
      <c r="K6495" s="144"/>
      <c r="L6495" s="11"/>
      <c r="M6495" s="143"/>
      <c r="N6495" s="42"/>
      <c r="O6495" s="128"/>
      <c r="P6495" s="130"/>
      <c r="Q6495" s="131">
        <v>2</v>
      </c>
      <c r="R6495" s="68"/>
      <c r="S6495" s="35"/>
      <c r="T6495" s="69" t="s">
        <v>232</v>
      </c>
      <c r="U6495" s="92"/>
      <c r="V6495" s="70">
        <f>V6496</f>
        <v>0</v>
      </c>
      <c r="X6495" s="447">
        <f>X6496</f>
        <v>0</v>
      </c>
      <c r="Z6495" s="447">
        <f>Z6496</f>
        <v>0</v>
      </c>
      <c r="AB6495" s="447">
        <f>AB6496</f>
        <v>0</v>
      </c>
      <c r="AD6495" s="447">
        <f>AD6496</f>
        <v>0</v>
      </c>
      <c r="AF6495" s="447">
        <f>AF6496</f>
        <v>0</v>
      </c>
      <c r="AH6495" s="447">
        <f t="shared" si="1431"/>
        <v>0</v>
      </c>
      <c r="AI6495" s="8"/>
      <c r="AJ6495" s="447">
        <f>AJ6496</f>
        <v>0</v>
      </c>
      <c r="AK6495" s="71"/>
      <c r="AL6495" s="447">
        <f>AL6496</f>
        <v>0</v>
      </c>
      <c r="AM6495" s="447"/>
      <c r="AN6495" s="447">
        <f>AN6496</f>
        <v>0</v>
      </c>
      <c r="AO6495" s="447"/>
      <c r="AP6495" s="447">
        <f>AP6496</f>
        <v>0</v>
      </c>
      <c r="AQ6495" s="447"/>
    </row>
    <row r="6496" spans="1:43" ht="18" hidden="1" customHeight="1" x14ac:dyDescent="0.2">
      <c r="B6496" s="4"/>
      <c r="C6496" s="117"/>
      <c r="D6496" s="117"/>
      <c r="E6496" s="117"/>
      <c r="F6496" s="48"/>
      <c r="G6496" s="11"/>
      <c r="H6496" s="117"/>
      <c r="I6496" s="124"/>
      <c r="J6496" s="124"/>
      <c r="K6496" s="144"/>
      <c r="L6496" s="11"/>
      <c r="M6496" s="143"/>
      <c r="N6496" s="42"/>
      <c r="O6496" s="128"/>
      <c r="P6496" s="130"/>
      <c r="Q6496" s="131"/>
      <c r="R6496" s="72" t="s">
        <v>3</v>
      </c>
      <c r="S6496" s="181"/>
      <c r="T6496" s="77" t="s">
        <v>232</v>
      </c>
      <c r="U6496" s="141"/>
      <c r="V6496" s="74">
        <v>0</v>
      </c>
      <c r="X6496" s="74">
        <v>0</v>
      </c>
      <c r="Z6496" s="74">
        <v>0</v>
      </c>
      <c r="AB6496" s="74">
        <v>0</v>
      </c>
      <c r="AD6496" s="74">
        <v>0</v>
      </c>
      <c r="AF6496" s="74">
        <v>0</v>
      </c>
      <c r="AH6496" s="74">
        <f t="shared" si="1431"/>
        <v>0</v>
      </c>
      <c r="AI6496" s="446"/>
      <c r="AJ6496" s="74">
        <v>0</v>
      </c>
      <c r="AK6496" s="8"/>
      <c r="AL6496" s="74">
        <v>0</v>
      </c>
      <c r="AM6496" s="74"/>
      <c r="AN6496" s="74">
        <v>0</v>
      </c>
      <c r="AO6496" s="74"/>
      <c r="AP6496" s="74">
        <v>0</v>
      </c>
      <c r="AQ6496" s="74"/>
    </row>
    <row r="6497" spans="2:43" ht="18" hidden="1" customHeight="1" x14ac:dyDescent="0.2">
      <c r="B6497" s="4"/>
      <c r="C6497" s="117"/>
      <c r="D6497" s="117"/>
      <c r="E6497" s="117"/>
      <c r="F6497" s="48"/>
      <c r="G6497" s="11"/>
      <c r="H6497" s="117"/>
      <c r="I6497" s="124"/>
      <c r="J6497" s="124"/>
      <c r="K6497" s="144"/>
      <c r="L6497" s="11"/>
      <c r="M6497" s="143"/>
      <c r="N6497" s="42"/>
      <c r="O6497" s="133" t="s">
        <v>55</v>
      </c>
      <c r="P6497" s="134"/>
      <c r="Q6497" s="134"/>
      <c r="R6497" s="79"/>
      <c r="S6497" s="252"/>
      <c r="T6497" s="80" t="s">
        <v>29</v>
      </c>
      <c r="U6497" s="242"/>
      <c r="V6497" s="88">
        <f>V6498</f>
        <v>0</v>
      </c>
      <c r="X6497" s="88">
        <f>X6498</f>
        <v>0</v>
      </c>
      <c r="Z6497" s="88">
        <f>Z6498</f>
        <v>0</v>
      </c>
      <c r="AB6497" s="88">
        <f>AB6498</f>
        <v>0</v>
      </c>
      <c r="AD6497" s="88" t="e">
        <f>#REF!</f>
        <v>#REF!</v>
      </c>
      <c r="AF6497" s="88">
        <f>AF6498</f>
        <v>0</v>
      </c>
      <c r="AH6497" s="88" t="e">
        <f t="shared" si="1431"/>
        <v>#REF!</v>
      </c>
      <c r="AI6497" s="8"/>
      <c r="AJ6497" s="88">
        <f>AJ6498</f>
        <v>0</v>
      </c>
      <c r="AK6497" s="89"/>
      <c r="AL6497" s="88">
        <f t="shared" ref="AL6497:AP6499" si="1434">AL6498</f>
        <v>0</v>
      </c>
      <c r="AM6497" s="88"/>
      <c r="AN6497" s="88">
        <f t="shared" si="1434"/>
        <v>0</v>
      </c>
      <c r="AO6497" s="88"/>
      <c r="AP6497" s="88">
        <f t="shared" si="1434"/>
        <v>0</v>
      </c>
      <c r="AQ6497" s="88"/>
    </row>
    <row r="6498" spans="2:43" ht="18" hidden="1" customHeight="1" x14ac:dyDescent="0.2">
      <c r="B6498" s="4"/>
      <c r="C6498" s="117"/>
      <c r="D6498" s="117"/>
      <c r="E6498" s="117"/>
      <c r="F6498" s="48"/>
      <c r="G6498" s="11"/>
      <c r="H6498" s="117"/>
      <c r="I6498" s="124"/>
      <c r="J6498" s="124"/>
      <c r="K6498" s="144"/>
      <c r="L6498" s="11"/>
      <c r="M6498" s="143"/>
      <c r="N6498" s="42"/>
      <c r="O6498" s="128"/>
      <c r="P6498" s="129">
        <v>3</v>
      </c>
      <c r="Q6498" s="129"/>
      <c r="R6498" s="64"/>
      <c r="S6498" s="234"/>
      <c r="T6498" s="65" t="s">
        <v>54</v>
      </c>
      <c r="U6498" s="155"/>
      <c r="V6498" s="66">
        <f>V6499</f>
        <v>0</v>
      </c>
      <c r="X6498" s="66">
        <f>X6499</f>
        <v>0</v>
      </c>
      <c r="Z6498" s="66">
        <f>Z6499</f>
        <v>0</v>
      </c>
      <c r="AB6498" s="66">
        <f>AB6499</f>
        <v>0</v>
      </c>
      <c r="AD6498" s="66" t="e">
        <f>#REF!</f>
        <v>#REF!</v>
      </c>
      <c r="AF6498" s="66">
        <f>AF6499</f>
        <v>0</v>
      </c>
      <c r="AH6498" s="66" t="e">
        <f t="shared" si="1431"/>
        <v>#REF!</v>
      </c>
      <c r="AI6498" s="89"/>
      <c r="AJ6498" s="66">
        <f>AJ6499</f>
        <v>0</v>
      </c>
      <c r="AK6498" s="67"/>
      <c r="AL6498" s="66">
        <f t="shared" si="1434"/>
        <v>0</v>
      </c>
      <c r="AM6498" s="66"/>
      <c r="AN6498" s="66">
        <f t="shared" si="1434"/>
        <v>0</v>
      </c>
      <c r="AO6498" s="66"/>
      <c r="AP6498" s="66">
        <f t="shared" si="1434"/>
        <v>0</v>
      </c>
      <c r="AQ6498" s="66"/>
    </row>
    <row r="6499" spans="2:43" ht="18" hidden="1" customHeight="1" x14ac:dyDescent="0.2">
      <c r="B6499" s="4"/>
      <c r="C6499" s="117"/>
      <c r="D6499" s="117"/>
      <c r="E6499" s="117"/>
      <c r="F6499" s="48"/>
      <c r="G6499" s="11"/>
      <c r="H6499" s="117"/>
      <c r="I6499" s="124"/>
      <c r="J6499" s="124"/>
      <c r="K6499" s="144"/>
      <c r="L6499" s="11"/>
      <c r="M6499" s="143"/>
      <c r="N6499" s="42"/>
      <c r="O6499" s="128"/>
      <c r="P6499" s="130"/>
      <c r="Q6499" s="131">
        <v>1</v>
      </c>
      <c r="R6499" s="68"/>
      <c r="S6499" s="35"/>
      <c r="T6499" s="69" t="s">
        <v>69</v>
      </c>
      <c r="U6499" s="92"/>
      <c r="V6499" s="70">
        <f>V6500</f>
        <v>0</v>
      </c>
      <c r="X6499" s="447">
        <f>X6500</f>
        <v>0</v>
      </c>
      <c r="Z6499" s="447">
        <f>Z6500</f>
        <v>0</v>
      </c>
      <c r="AB6499" s="447">
        <f>AB6500</f>
        <v>0</v>
      </c>
      <c r="AD6499" s="447" t="e">
        <f>#REF!</f>
        <v>#REF!</v>
      </c>
      <c r="AF6499" s="447">
        <f>AF6500</f>
        <v>0</v>
      </c>
      <c r="AH6499" s="447" t="e">
        <f t="shared" si="1431"/>
        <v>#REF!</v>
      </c>
      <c r="AI6499" s="67"/>
      <c r="AJ6499" s="447">
        <f>AJ6500</f>
        <v>0</v>
      </c>
      <c r="AK6499" s="71"/>
      <c r="AL6499" s="447">
        <f t="shared" si="1434"/>
        <v>0</v>
      </c>
      <c r="AM6499" s="447"/>
      <c r="AN6499" s="447">
        <f t="shared" si="1434"/>
        <v>0</v>
      </c>
      <c r="AO6499" s="447"/>
      <c r="AP6499" s="447">
        <f t="shared" si="1434"/>
        <v>0</v>
      </c>
      <c r="AQ6499" s="447"/>
    </row>
    <row r="6500" spans="2:43" ht="18" hidden="1" customHeight="1" x14ac:dyDescent="0.2">
      <c r="B6500" s="4"/>
      <c r="C6500" s="117"/>
      <c r="D6500" s="117"/>
      <c r="E6500" s="117"/>
      <c r="F6500" s="48"/>
      <c r="G6500" s="11"/>
      <c r="H6500" s="117"/>
      <c r="I6500" s="124"/>
      <c r="J6500" s="124"/>
      <c r="K6500" s="144"/>
      <c r="L6500" s="11"/>
      <c r="M6500" s="143"/>
      <c r="N6500" s="42"/>
      <c r="O6500" s="128"/>
      <c r="P6500" s="130"/>
      <c r="Q6500" s="130"/>
      <c r="R6500" s="72" t="s">
        <v>55</v>
      </c>
      <c r="S6500" s="181"/>
      <c r="T6500" s="73" t="s">
        <v>193</v>
      </c>
      <c r="V6500" s="74">
        <v>0</v>
      </c>
      <c r="X6500" s="74">
        <v>0</v>
      </c>
      <c r="Z6500" s="74">
        <v>0</v>
      </c>
      <c r="AB6500" s="74">
        <v>0</v>
      </c>
      <c r="AD6500" s="74">
        <v>0</v>
      </c>
      <c r="AF6500" s="74">
        <v>0</v>
      </c>
      <c r="AH6500" s="74">
        <f t="shared" si="1431"/>
        <v>0</v>
      </c>
      <c r="AI6500" s="446"/>
      <c r="AJ6500" s="74">
        <v>0</v>
      </c>
      <c r="AK6500" s="8"/>
      <c r="AL6500" s="74">
        <v>0</v>
      </c>
      <c r="AM6500" s="74"/>
      <c r="AN6500" s="74">
        <v>0</v>
      </c>
      <c r="AO6500" s="74"/>
      <c r="AP6500" s="74">
        <v>0</v>
      </c>
      <c r="AQ6500" s="74"/>
    </row>
    <row r="6501" spans="2:43" ht="18" customHeight="1" x14ac:dyDescent="0.2">
      <c r="B6501" s="4"/>
      <c r="C6501" s="117"/>
      <c r="D6501" s="117"/>
      <c r="E6501" s="117"/>
      <c r="F6501" s="48"/>
      <c r="G6501" s="11"/>
      <c r="H6501" s="117"/>
      <c r="I6501" s="124"/>
      <c r="J6501" s="124"/>
      <c r="K6501" s="144"/>
      <c r="L6501" s="11"/>
      <c r="M6501" s="143"/>
      <c r="N6501" s="42"/>
      <c r="O6501" s="128"/>
      <c r="P6501" s="130"/>
      <c r="Q6501" s="130"/>
      <c r="R6501" s="72"/>
      <c r="S6501" s="181"/>
      <c r="T6501" s="73"/>
      <c r="V6501" s="74"/>
      <c r="X6501" s="74"/>
      <c r="Z6501" s="74"/>
      <c r="AB6501" s="74"/>
      <c r="AD6501" s="74"/>
      <c r="AF6501" s="74"/>
      <c r="AH6501" s="74">
        <f t="shared" si="1431"/>
        <v>0</v>
      </c>
      <c r="AI6501" s="8"/>
      <c r="AJ6501" s="74"/>
      <c r="AK6501" s="8"/>
      <c r="AL6501" s="74"/>
      <c r="AM6501" s="74"/>
      <c r="AN6501" s="74"/>
      <c r="AO6501" s="74"/>
      <c r="AP6501" s="74"/>
      <c r="AQ6501" s="74"/>
    </row>
    <row r="6502" spans="2:43" ht="18" customHeight="1" x14ac:dyDescent="0.2">
      <c r="B6502" s="4"/>
      <c r="C6502" s="117"/>
      <c r="D6502" s="117"/>
      <c r="E6502" s="117"/>
      <c r="F6502" s="48"/>
      <c r="G6502" s="11"/>
      <c r="H6502" s="132"/>
      <c r="I6502" s="121"/>
      <c r="J6502" s="121"/>
      <c r="K6502" s="164">
        <v>8</v>
      </c>
      <c r="L6502" s="277"/>
      <c r="M6502" s="163"/>
      <c r="N6502" s="261"/>
      <c r="O6502" s="122"/>
      <c r="P6502" s="123"/>
      <c r="Q6502" s="123"/>
      <c r="R6502" s="49"/>
      <c r="S6502" s="18"/>
      <c r="T6502" s="50" t="s">
        <v>418</v>
      </c>
      <c r="U6502" s="76"/>
      <c r="V6502" s="51">
        <f>V6503</f>
        <v>77100</v>
      </c>
      <c r="X6502" s="51">
        <f>X6503</f>
        <v>88600</v>
      </c>
      <c r="Z6502" s="51">
        <f>Z6503</f>
        <v>94200</v>
      </c>
      <c r="AB6502" s="51">
        <f>AB6503</f>
        <v>99100</v>
      </c>
      <c r="AD6502" s="51" t="e">
        <f>AD6503</f>
        <v>#REF!</v>
      </c>
      <c r="AF6502" s="51">
        <f>AF6503</f>
        <v>0</v>
      </c>
      <c r="AH6502" s="51" t="e">
        <f t="shared" si="1431"/>
        <v>#REF!</v>
      </c>
      <c r="AI6502" s="8"/>
      <c r="AJ6502" s="51">
        <f>AJ6503</f>
        <v>32190</v>
      </c>
      <c r="AK6502" s="5"/>
      <c r="AL6502" s="51">
        <f>AL6503</f>
        <v>105500</v>
      </c>
      <c r="AM6502" s="51"/>
      <c r="AN6502" s="51">
        <f>AN6503</f>
        <v>112700</v>
      </c>
      <c r="AO6502" s="51"/>
      <c r="AP6502" s="51">
        <f>AP6503</f>
        <v>112700</v>
      </c>
      <c r="AQ6502" s="51"/>
    </row>
    <row r="6503" spans="2:43" ht="18" customHeight="1" x14ac:dyDescent="0.2">
      <c r="B6503" s="4"/>
      <c r="C6503" s="117"/>
      <c r="D6503" s="117"/>
      <c r="E6503" s="117"/>
      <c r="F6503" s="48"/>
      <c r="G6503" s="11"/>
      <c r="H6503" s="117"/>
      <c r="I6503" s="124"/>
      <c r="J6503" s="124"/>
      <c r="K6503" s="144"/>
      <c r="L6503" s="11"/>
      <c r="M6503" s="226">
        <v>2</v>
      </c>
      <c r="N6503" s="262"/>
      <c r="O6503" s="125"/>
      <c r="P6503" s="126"/>
      <c r="Q6503" s="126"/>
      <c r="R6503" s="60"/>
      <c r="S6503" s="249"/>
      <c r="T6503" s="61" t="s">
        <v>413</v>
      </c>
      <c r="U6503" s="241"/>
      <c r="V6503" s="62">
        <f>V6504+V6508+V6514</f>
        <v>77100</v>
      </c>
      <c r="X6503" s="62">
        <f>X6504+X6508+X6514</f>
        <v>88600</v>
      </c>
      <c r="Z6503" s="62">
        <f>Z6504+Z6508+Z6514</f>
        <v>94200</v>
      </c>
      <c r="AB6503" s="62">
        <f>AB6504+AB6508+AB6514</f>
        <v>99100</v>
      </c>
      <c r="AD6503" s="62" t="e">
        <f>AD6504+AD6508+AD6514</f>
        <v>#REF!</v>
      </c>
      <c r="AF6503" s="62">
        <f>AF6504+AF6508+AF6514</f>
        <v>0</v>
      </c>
      <c r="AH6503" s="62" t="e">
        <f t="shared" si="1431"/>
        <v>#REF!</v>
      </c>
      <c r="AI6503" s="5"/>
      <c r="AJ6503" s="62">
        <f>AJ6504+AJ6508+AJ6514</f>
        <v>32190</v>
      </c>
      <c r="AK6503" s="63"/>
      <c r="AL6503" s="62">
        <f>AL6504+AL6508+AL6514</f>
        <v>105500</v>
      </c>
      <c r="AM6503" s="62"/>
      <c r="AN6503" s="62">
        <f>AN6504+AN6508+AN6514</f>
        <v>112700</v>
      </c>
      <c r="AO6503" s="62"/>
      <c r="AP6503" s="62">
        <f>AP6504+AP6508+AP6514</f>
        <v>112700</v>
      </c>
      <c r="AQ6503" s="62"/>
    </row>
    <row r="6504" spans="2:43" ht="18" customHeight="1" x14ac:dyDescent="0.2">
      <c r="B6504" s="4"/>
      <c r="C6504" s="117"/>
      <c r="D6504" s="117"/>
      <c r="E6504" s="117"/>
      <c r="F6504" s="48"/>
      <c r="G6504" s="11"/>
      <c r="H6504" s="117"/>
      <c r="I6504" s="124"/>
      <c r="J6504" s="124"/>
      <c r="K6504" s="144"/>
      <c r="L6504" s="11"/>
      <c r="M6504" s="143"/>
      <c r="N6504" s="42"/>
      <c r="O6504" s="127" t="s">
        <v>3</v>
      </c>
      <c r="P6504" s="123"/>
      <c r="Q6504" s="123"/>
      <c r="R6504" s="49"/>
      <c r="S6504" s="18"/>
      <c r="T6504" s="50" t="s">
        <v>7</v>
      </c>
      <c r="U6504" s="76"/>
      <c r="V6504" s="51">
        <f>V6505</f>
        <v>70000</v>
      </c>
      <c r="X6504" s="51">
        <f>X6505</f>
        <v>75600</v>
      </c>
      <c r="Z6504" s="51">
        <f>Z6505</f>
        <v>79600</v>
      </c>
      <c r="AB6504" s="51">
        <f>AB6505</f>
        <v>82700</v>
      </c>
      <c r="AD6504" s="51">
        <f>AD6505</f>
        <v>86600</v>
      </c>
      <c r="AF6504" s="51">
        <f>AF6505</f>
        <v>0</v>
      </c>
      <c r="AH6504" s="51">
        <f t="shared" si="1431"/>
        <v>86600</v>
      </c>
      <c r="AI6504" s="63"/>
      <c r="AJ6504" s="51">
        <f>AJ6505</f>
        <v>28120</v>
      </c>
      <c r="AK6504" s="5"/>
      <c r="AL6504" s="51">
        <f t="shared" ref="AL6504:AP6506" si="1435">AL6505</f>
        <v>88000</v>
      </c>
      <c r="AM6504" s="51"/>
      <c r="AN6504" s="51">
        <f t="shared" si="1435"/>
        <v>95000</v>
      </c>
      <c r="AO6504" s="51"/>
      <c r="AP6504" s="51">
        <f t="shared" si="1435"/>
        <v>95000</v>
      </c>
      <c r="AQ6504" s="51"/>
    </row>
    <row r="6505" spans="2:43" ht="18" customHeight="1" x14ac:dyDescent="0.2">
      <c r="B6505" s="4"/>
      <c r="C6505" s="117"/>
      <c r="D6505" s="117"/>
      <c r="E6505" s="117"/>
      <c r="F6505" s="48"/>
      <c r="G6505" s="11"/>
      <c r="H6505" s="117"/>
      <c r="I6505" s="124"/>
      <c r="J6505" s="124"/>
      <c r="K6505" s="144"/>
      <c r="L6505" s="11"/>
      <c r="M6505" s="143"/>
      <c r="N6505" s="42"/>
      <c r="O6505" s="128"/>
      <c r="P6505" s="129">
        <v>1</v>
      </c>
      <c r="Q6505" s="129"/>
      <c r="R6505" s="64"/>
      <c r="S6505" s="234"/>
      <c r="T6505" s="65" t="s">
        <v>8</v>
      </c>
      <c r="U6505" s="155"/>
      <c r="V6505" s="66">
        <f>V6506</f>
        <v>70000</v>
      </c>
      <c r="X6505" s="66">
        <f>X6506</f>
        <v>75600</v>
      </c>
      <c r="Z6505" s="66">
        <f>Z6506</f>
        <v>79600</v>
      </c>
      <c r="AB6505" s="66">
        <f>AB6506</f>
        <v>82700</v>
      </c>
      <c r="AD6505" s="66">
        <f>AD6506</f>
        <v>86600</v>
      </c>
      <c r="AF6505" s="66">
        <f>AF6506</f>
        <v>0</v>
      </c>
      <c r="AH6505" s="66">
        <f t="shared" si="1431"/>
        <v>86600</v>
      </c>
      <c r="AI6505" s="5"/>
      <c r="AJ6505" s="66">
        <f>AJ6506</f>
        <v>28120</v>
      </c>
      <c r="AK6505" s="67"/>
      <c r="AL6505" s="66">
        <f t="shared" si="1435"/>
        <v>88000</v>
      </c>
      <c r="AM6505" s="66"/>
      <c r="AN6505" s="66">
        <f t="shared" si="1435"/>
        <v>95000</v>
      </c>
      <c r="AO6505" s="66"/>
      <c r="AP6505" s="66">
        <f t="shared" si="1435"/>
        <v>95000</v>
      </c>
      <c r="AQ6505" s="66"/>
    </row>
    <row r="6506" spans="2:43" ht="18" customHeight="1" x14ac:dyDescent="0.2">
      <c r="B6506" s="4"/>
      <c r="C6506" s="117"/>
      <c r="D6506" s="117"/>
      <c r="E6506" s="117"/>
      <c r="F6506" s="48"/>
      <c r="G6506" s="11"/>
      <c r="H6506" s="117"/>
      <c r="I6506" s="124"/>
      <c r="J6506" s="124"/>
      <c r="K6506" s="144"/>
      <c r="L6506" s="11"/>
      <c r="M6506" s="143"/>
      <c r="N6506" s="42"/>
      <c r="O6506" s="128"/>
      <c r="P6506" s="130"/>
      <c r="Q6506" s="140" t="s">
        <v>173</v>
      </c>
      <c r="R6506" s="84"/>
      <c r="S6506" s="250"/>
      <c r="T6506" s="69" t="s">
        <v>204</v>
      </c>
      <c r="U6506" s="92"/>
      <c r="V6506" s="70">
        <f>V6507</f>
        <v>70000</v>
      </c>
      <c r="X6506" s="447">
        <f>X6507</f>
        <v>75600</v>
      </c>
      <c r="Z6506" s="447">
        <f>Z6507</f>
        <v>79600</v>
      </c>
      <c r="AB6506" s="447">
        <f>AB6507</f>
        <v>82700</v>
      </c>
      <c r="AD6506" s="447">
        <f>AD6507</f>
        <v>86600</v>
      </c>
      <c r="AF6506" s="447">
        <f>AF6507</f>
        <v>0</v>
      </c>
      <c r="AH6506" s="447">
        <f t="shared" si="1431"/>
        <v>86600</v>
      </c>
      <c r="AI6506" s="67"/>
      <c r="AJ6506" s="447">
        <f>AJ6507</f>
        <v>28120</v>
      </c>
      <c r="AK6506" s="71"/>
      <c r="AL6506" s="447">
        <f t="shared" si="1435"/>
        <v>88000</v>
      </c>
      <c r="AM6506" s="447"/>
      <c r="AN6506" s="447">
        <f t="shared" si="1435"/>
        <v>95000</v>
      </c>
      <c r="AO6506" s="447"/>
      <c r="AP6506" s="447">
        <f t="shared" si="1435"/>
        <v>95000</v>
      </c>
      <c r="AQ6506" s="447"/>
    </row>
    <row r="6507" spans="2:43" ht="18" customHeight="1" x14ac:dyDescent="0.2">
      <c r="B6507" s="4"/>
      <c r="C6507" s="117"/>
      <c r="D6507" s="117"/>
      <c r="E6507" s="117"/>
      <c r="F6507" s="48"/>
      <c r="G6507" s="11"/>
      <c r="H6507" s="117"/>
      <c r="I6507" s="124"/>
      <c r="J6507" s="124"/>
      <c r="K6507" s="144"/>
      <c r="L6507" s="11"/>
      <c r="M6507" s="143"/>
      <c r="N6507" s="42"/>
      <c r="O6507" s="128"/>
      <c r="P6507" s="130"/>
      <c r="Q6507" s="130"/>
      <c r="R6507" s="72" t="s">
        <v>3</v>
      </c>
      <c r="S6507" s="181"/>
      <c r="T6507" s="73" t="s">
        <v>204</v>
      </c>
      <c r="V6507" s="74">
        <v>70000</v>
      </c>
      <c r="X6507" s="74">
        <v>75600</v>
      </c>
      <c r="Z6507" s="876">
        <v>79600</v>
      </c>
      <c r="AB6507" s="944">
        <v>82700</v>
      </c>
      <c r="AD6507" s="74">
        <v>86600</v>
      </c>
      <c r="AF6507" s="74">
        <v>0</v>
      </c>
      <c r="AH6507" s="74">
        <f t="shared" si="1431"/>
        <v>86600</v>
      </c>
      <c r="AI6507" s="446"/>
      <c r="AJ6507" s="74">
        <f t="shared" ref="AJ6507" si="1436">CEILING(AB6507*34/100,10)</f>
        <v>28120</v>
      </c>
      <c r="AK6507" s="8"/>
      <c r="AL6507" s="74">
        <v>88000</v>
      </c>
      <c r="AM6507" s="74"/>
      <c r="AN6507" s="74">
        <v>95000</v>
      </c>
      <c r="AO6507" s="74"/>
      <c r="AP6507" s="74">
        <v>95000</v>
      </c>
      <c r="AQ6507" s="74"/>
    </row>
    <row r="6508" spans="2:43" ht="18" hidden="1" customHeight="1" x14ac:dyDescent="0.2">
      <c r="B6508" s="4"/>
      <c r="C6508" s="117"/>
      <c r="D6508" s="117"/>
      <c r="E6508" s="117"/>
      <c r="F6508" s="48"/>
      <c r="G6508" s="11"/>
      <c r="H6508" s="117"/>
      <c r="I6508" s="124"/>
      <c r="J6508" s="124"/>
      <c r="K6508" s="144"/>
      <c r="L6508" s="11"/>
      <c r="M6508" s="143"/>
      <c r="N6508" s="42"/>
      <c r="O6508" s="127" t="s">
        <v>0</v>
      </c>
      <c r="P6508" s="123"/>
      <c r="Q6508" s="123"/>
      <c r="R6508" s="49"/>
      <c r="S6508" s="18"/>
      <c r="T6508" s="50" t="s">
        <v>60</v>
      </c>
      <c r="U6508" s="76"/>
      <c r="V6508" s="51">
        <f>V6509</f>
        <v>0</v>
      </c>
      <c r="X6508" s="51">
        <f>X6509</f>
        <v>0</v>
      </c>
      <c r="Z6508" s="51">
        <f>Z6509</f>
        <v>0</v>
      </c>
      <c r="AB6508" s="51">
        <f>AB6509</f>
        <v>0</v>
      </c>
      <c r="AD6508" s="51">
        <f>AD6509</f>
        <v>0</v>
      </c>
      <c r="AF6508" s="51">
        <f>AF6509</f>
        <v>0</v>
      </c>
      <c r="AH6508" s="51">
        <f t="shared" si="1431"/>
        <v>0</v>
      </c>
      <c r="AI6508" s="8"/>
      <c r="AJ6508" s="51">
        <f>AJ6509</f>
        <v>0</v>
      </c>
      <c r="AK6508" s="5"/>
      <c r="AL6508" s="51">
        <f t="shared" ref="AL6508:AP6509" si="1437">AL6509</f>
        <v>0</v>
      </c>
      <c r="AM6508" s="51"/>
      <c r="AN6508" s="51">
        <f t="shared" si="1437"/>
        <v>0</v>
      </c>
      <c r="AO6508" s="51"/>
      <c r="AP6508" s="51">
        <f t="shared" si="1437"/>
        <v>0</v>
      </c>
      <c r="AQ6508" s="51"/>
    </row>
    <row r="6509" spans="2:43" ht="18" hidden="1" customHeight="1" x14ac:dyDescent="0.2">
      <c r="B6509" s="4"/>
      <c r="C6509" s="117"/>
      <c r="D6509" s="117"/>
      <c r="E6509" s="117"/>
      <c r="F6509" s="48"/>
      <c r="G6509" s="11"/>
      <c r="H6509" s="117"/>
      <c r="I6509" s="124"/>
      <c r="J6509" s="124"/>
      <c r="K6509" s="144"/>
      <c r="L6509" s="11"/>
      <c r="M6509" s="143"/>
      <c r="N6509" s="42"/>
      <c r="O6509" s="128"/>
      <c r="P6509" s="129">
        <v>1</v>
      </c>
      <c r="Q6509" s="129"/>
      <c r="R6509" s="64"/>
      <c r="S6509" s="234"/>
      <c r="T6509" s="65" t="s">
        <v>8</v>
      </c>
      <c r="U6509" s="155"/>
      <c r="V6509" s="66">
        <f>V6510</f>
        <v>0</v>
      </c>
      <c r="X6509" s="66">
        <f>X6510</f>
        <v>0</v>
      </c>
      <c r="Z6509" s="66">
        <f>Z6510</f>
        <v>0</v>
      </c>
      <c r="AB6509" s="66">
        <f>AB6510</f>
        <v>0</v>
      </c>
      <c r="AD6509" s="66">
        <f>AD6510</f>
        <v>0</v>
      </c>
      <c r="AF6509" s="66">
        <f>AF6510</f>
        <v>0</v>
      </c>
      <c r="AH6509" s="66">
        <f t="shared" si="1431"/>
        <v>0</v>
      </c>
      <c r="AI6509" s="5"/>
      <c r="AJ6509" s="66">
        <f>AJ6510</f>
        <v>0</v>
      </c>
      <c r="AK6509" s="67"/>
      <c r="AL6509" s="66">
        <f t="shared" si="1437"/>
        <v>0</v>
      </c>
      <c r="AM6509" s="66"/>
      <c r="AN6509" s="66">
        <f t="shared" si="1437"/>
        <v>0</v>
      </c>
      <c r="AO6509" s="66"/>
      <c r="AP6509" s="66">
        <f t="shared" si="1437"/>
        <v>0</v>
      </c>
      <c r="AQ6509" s="66"/>
    </row>
    <row r="6510" spans="2:43" ht="18" hidden="1" customHeight="1" x14ac:dyDescent="0.2">
      <c r="B6510" s="4"/>
      <c r="C6510" s="117"/>
      <c r="D6510" s="117"/>
      <c r="E6510" s="117"/>
      <c r="F6510" s="48"/>
      <c r="G6510" s="11"/>
      <c r="H6510" s="117"/>
      <c r="I6510" s="124"/>
      <c r="J6510" s="124"/>
      <c r="K6510" s="144"/>
      <c r="L6510" s="11"/>
      <c r="M6510" s="143"/>
      <c r="N6510" s="42"/>
      <c r="O6510" s="128"/>
      <c r="P6510" s="130"/>
      <c r="Q6510" s="131">
        <v>6</v>
      </c>
      <c r="R6510" s="72"/>
      <c r="S6510" s="181"/>
      <c r="T6510" s="69" t="s">
        <v>62</v>
      </c>
      <c r="U6510" s="92"/>
      <c r="V6510" s="70">
        <f>SUM(V6511:V6513)</f>
        <v>0</v>
      </c>
      <c r="X6510" s="447">
        <f>SUM(X6511:X6513)</f>
        <v>0</v>
      </c>
      <c r="Z6510" s="447">
        <f>SUM(Z6511:Z6513)</f>
        <v>0</v>
      </c>
      <c r="AB6510" s="447">
        <f>SUM(AB6511:AB6513)</f>
        <v>0</v>
      </c>
      <c r="AD6510" s="447">
        <f>SUM(AD6511:AD6513)</f>
        <v>0</v>
      </c>
      <c r="AF6510" s="447">
        <f>SUM(AF6511:AF6513)</f>
        <v>0</v>
      </c>
      <c r="AH6510" s="447">
        <f t="shared" si="1431"/>
        <v>0</v>
      </c>
      <c r="AI6510" s="67"/>
      <c r="AJ6510" s="447">
        <f>SUM(AJ6511:AJ6513)</f>
        <v>0</v>
      </c>
      <c r="AK6510" s="71"/>
      <c r="AL6510" s="447">
        <f>SUM(AL6511:AL6513)</f>
        <v>0</v>
      </c>
      <c r="AM6510" s="447"/>
      <c r="AN6510" s="447">
        <f>SUM(AN6511:AN6513)</f>
        <v>0</v>
      </c>
      <c r="AO6510" s="447"/>
      <c r="AP6510" s="447">
        <f>SUM(AP6511:AP6513)</f>
        <v>0</v>
      </c>
      <c r="AQ6510" s="447"/>
    </row>
    <row r="6511" spans="2:43" ht="18" hidden="1" customHeight="1" x14ac:dyDescent="0.2">
      <c r="B6511" s="4"/>
      <c r="C6511" s="117"/>
      <c r="D6511" s="117"/>
      <c r="E6511" s="117"/>
      <c r="F6511" s="48"/>
      <c r="G6511" s="11"/>
      <c r="H6511" s="117"/>
      <c r="I6511" s="124"/>
      <c r="J6511" s="124"/>
      <c r="K6511" s="144"/>
      <c r="L6511" s="11"/>
      <c r="M6511" s="143"/>
      <c r="N6511" s="42"/>
      <c r="O6511" s="128"/>
      <c r="P6511" s="130"/>
      <c r="Q6511" s="131"/>
      <c r="R6511" s="72">
        <v>1</v>
      </c>
      <c r="S6511" s="181"/>
      <c r="T6511" s="73" t="s">
        <v>430</v>
      </c>
      <c r="V6511" s="74">
        <v>0</v>
      </c>
      <c r="X6511" s="74">
        <v>0</v>
      </c>
      <c r="Z6511" s="74">
        <v>0</v>
      </c>
      <c r="AB6511" s="74">
        <v>0</v>
      </c>
      <c r="AD6511" s="74">
        <v>0</v>
      </c>
      <c r="AF6511" s="74">
        <v>0</v>
      </c>
      <c r="AH6511" s="74">
        <f t="shared" si="1431"/>
        <v>0</v>
      </c>
      <c r="AI6511" s="446"/>
      <c r="AJ6511" s="74">
        <v>0</v>
      </c>
      <c r="AK6511" s="8"/>
      <c r="AL6511" s="74">
        <v>0</v>
      </c>
      <c r="AM6511" s="74"/>
      <c r="AN6511" s="74">
        <v>0</v>
      </c>
      <c r="AO6511" s="74"/>
      <c r="AP6511" s="74">
        <v>0</v>
      </c>
      <c r="AQ6511" s="74"/>
    </row>
    <row r="6512" spans="2:43" ht="18" hidden="1" customHeight="1" x14ac:dyDescent="0.2">
      <c r="B6512" s="4"/>
      <c r="C6512" s="117"/>
      <c r="D6512" s="117"/>
      <c r="E6512" s="117"/>
      <c r="F6512" s="48"/>
      <c r="G6512" s="11"/>
      <c r="H6512" s="117"/>
      <c r="I6512" s="124"/>
      <c r="J6512" s="124"/>
      <c r="K6512" s="144"/>
      <c r="L6512" s="11"/>
      <c r="M6512" s="143"/>
      <c r="N6512" s="42"/>
      <c r="O6512" s="128"/>
      <c r="P6512" s="130"/>
      <c r="Q6512" s="131"/>
      <c r="R6512" s="72">
        <v>2</v>
      </c>
      <c r="S6512" s="181"/>
      <c r="T6512" s="73" t="s">
        <v>386</v>
      </c>
      <c r="V6512" s="74">
        <v>0</v>
      </c>
      <c r="X6512" s="74">
        <v>0</v>
      </c>
      <c r="Z6512" s="74">
        <v>0</v>
      </c>
      <c r="AB6512" s="74">
        <v>0</v>
      </c>
      <c r="AD6512" s="74">
        <v>0</v>
      </c>
      <c r="AF6512" s="74">
        <v>0</v>
      </c>
      <c r="AH6512" s="74">
        <f t="shared" si="1431"/>
        <v>0</v>
      </c>
      <c r="AI6512" s="8"/>
      <c r="AJ6512" s="74">
        <v>0</v>
      </c>
      <c r="AK6512" s="8"/>
      <c r="AL6512" s="74">
        <v>0</v>
      </c>
      <c r="AM6512" s="74"/>
      <c r="AN6512" s="74">
        <v>0</v>
      </c>
      <c r="AO6512" s="74"/>
      <c r="AP6512" s="74">
        <v>0</v>
      </c>
      <c r="AQ6512" s="74"/>
    </row>
    <row r="6513" spans="1:43" ht="18" hidden="1" customHeight="1" x14ac:dyDescent="0.2">
      <c r="B6513" s="4"/>
      <c r="C6513" s="117"/>
      <c r="D6513" s="117"/>
      <c r="E6513" s="117"/>
      <c r="F6513" s="48"/>
      <c r="G6513" s="11"/>
      <c r="H6513" s="117"/>
      <c r="I6513" s="124"/>
      <c r="J6513" s="124"/>
      <c r="K6513" s="144"/>
      <c r="L6513" s="11"/>
      <c r="M6513" s="143"/>
      <c r="N6513" s="42"/>
      <c r="O6513" s="128"/>
      <c r="P6513" s="130"/>
      <c r="Q6513" s="131"/>
      <c r="R6513" s="72">
        <v>8</v>
      </c>
      <c r="S6513" s="181"/>
      <c r="T6513" s="73" t="s">
        <v>463</v>
      </c>
      <c r="V6513" s="74">
        <v>0</v>
      </c>
      <c r="X6513" s="74">
        <v>0</v>
      </c>
      <c r="Z6513" s="74">
        <v>0</v>
      </c>
      <c r="AB6513" s="74">
        <v>0</v>
      </c>
      <c r="AD6513" s="74">
        <v>0</v>
      </c>
      <c r="AF6513" s="74">
        <v>0</v>
      </c>
      <c r="AH6513" s="74">
        <f t="shared" si="1431"/>
        <v>0</v>
      </c>
      <c r="AI6513" s="8"/>
      <c r="AJ6513" s="74">
        <v>0</v>
      </c>
      <c r="AK6513" s="8"/>
      <c r="AL6513" s="74">
        <v>0</v>
      </c>
      <c r="AM6513" s="74"/>
      <c r="AN6513" s="74">
        <v>0</v>
      </c>
      <c r="AO6513" s="74"/>
      <c r="AP6513" s="74">
        <v>0</v>
      </c>
      <c r="AQ6513" s="74"/>
    </row>
    <row r="6514" spans="1:43" ht="18" customHeight="1" x14ac:dyDescent="0.2">
      <c r="B6514" s="4"/>
      <c r="C6514" s="117"/>
      <c r="D6514" s="117"/>
      <c r="E6514" s="117"/>
      <c r="F6514" s="48"/>
      <c r="G6514" s="11"/>
      <c r="H6514" s="117"/>
      <c r="I6514" s="124"/>
      <c r="J6514" s="124"/>
      <c r="K6514" s="144"/>
      <c r="L6514" s="11"/>
      <c r="M6514" s="143"/>
      <c r="N6514" s="42"/>
      <c r="O6514" s="127" t="s">
        <v>18</v>
      </c>
      <c r="P6514" s="123"/>
      <c r="Q6514" s="123"/>
      <c r="R6514" s="49"/>
      <c r="S6514" s="18"/>
      <c r="T6514" s="50" t="s">
        <v>190</v>
      </c>
      <c r="U6514" s="76"/>
      <c r="V6514" s="51">
        <f>V6515+V6520+V6525</f>
        <v>7100</v>
      </c>
      <c r="X6514" s="51">
        <f>X6515+X6520+X6525</f>
        <v>13000</v>
      </c>
      <c r="Z6514" s="51">
        <f>Z6515+Z6520+Z6525</f>
        <v>14600</v>
      </c>
      <c r="AB6514" s="51">
        <f>AB6515+AB6520+AB6525</f>
        <v>16400</v>
      </c>
      <c r="AD6514" s="51" t="e">
        <f>AD6515+AD6520+AD6525</f>
        <v>#REF!</v>
      </c>
      <c r="AF6514" s="51">
        <f>AF6515+AF6520+AF6525</f>
        <v>0</v>
      </c>
      <c r="AH6514" s="51" t="e">
        <f t="shared" si="1431"/>
        <v>#REF!</v>
      </c>
      <c r="AI6514" s="8"/>
      <c r="AJ6514" s="51">
        <f>AJ6515+AJ6520+AJ6525</f>
        <v>4070</v>
      </c>
      <c r="AK6514" s="5"/>
      <c r="AL6514" s="51">
        <f>AL6515+AL6520+AL6525</f>
        <v>17500</v>
      </c>
      <c r="AM6514" s="51"/>
      <c r="AN6514" s="51">
        <f>AN6515+AN6520+AN6525</f>
        <v>17700</v>
      </c>
      <c r="AO6514" s="51"/>
      <c r="AP6514" s="51">
        <f>AP6515+AP6520+AP6525</f>
        <v>17700</v>
      </c>
      <c r="AQ6514" s="51"/>
    </row>
    <row r="6515" spans="1:43" ht="18" customHeight="1" x14ac:dyDescent="0.2">
      <c r="B6515" s="4"/>
      <c r="C6515" s="117"/>
      <c r="D6515" s="117"/>
      <c r="E6515" s="117"/>
      <c r="F6515" s="48"/>
      <c r="G6515" s="11"/>
      <c r="H6515" s="117"/>
      <c r="I6515" s="124"/>
      <c r="J6515" s="124"/>
      <c r="K6515" s="144"/>
      <c r="L6515" s="11"/>
      <c r="M6515" s="143"/>
      <c r="N6515" s="42"/>
      <c r="O6515" s="128"/>
      <c r="P6515" s="129">
        <v>2</v>
      </c>
      <c r="Q6515" s="129"/>
      <c r="R6515" s="64"/>
      <c r="S6515" s="234"/>
      <c r="T6515" s="65" t="s">
        <v>195</v>
      </c>
      <c r="U6515" s="155"/>
      <c r="V6515" s="66">
        <f>V6516+V6518</f>
        <v>5100</v>
      </c>
      <c r="X6515" s="66">
        <f>X6516+X6518</f>
        <v>6000</v>
      </c>
      <c r="Z6515" s="66">
        <f>Z6516+Z6518</f>
        <v>6700</v>
      </c>
      <c r="AB6515" s="66">
        <f>AB6516+AB6518</f>
        <v>7500</v>
      </c>
      <c r="AD6515" s="66" t="e">
        <f>AD6516+AD6518</f>
        <v>#REF!</v>
      </c>
      <c r="AF6515" s="66">
        <f>AF6516+AF6518</f>
        <v>0</v>
      </c>
      <c r="AH6515" s="66" t="e">
        <f t="shared" si="1431"/>
        <v>#REF!</v>
      </c>
      <c r="AI6515" s="5"/>
      <c r="AJ6515" s="66">
        <f>AJ6516+AJ6518</f>
        <v>1850</v>
      </c>
      <c r="AK6515" s="67"/>
      <c r="AL6515" s="66">
        <f>AL6516+AL6518</f>
        <v>8100</v>
      </c>
      <c r="AM6515" s="66"/>
      <c r="AN6515" s="66">
        <f>AN6516+AN6518</f>
        <v>8200</v>
      </c>
      <c r="AO6515" s="66"/>
      <c r="AP6515" s="66">
        <f>AP6516+AP6518</f>
        <v>8200</v>
      </c>
      <c r="AQ6515" s="66"/>
    </row>
    <row r="6516" spans="1:43" ht="18" customHeight="1" x14ac:dyDescent="0.2">
      <c r="B6516" s="4"/>
      <c r="C6516" s="117"/>
      <c r="D6516" s="117"/>
      <c r="E6516" s="117"/>
      <c r="F6516" s="48"/>
      <c r="G6516" s="11"/>
      <c r="H6516" s="117"/>
      <c r="I6516" s="124"/>
      <c r="J6516" s="124"/>
      <c r="K6516" s="144"/>
      <c r="L6516" s="11"/>
      <c r="M6516" s="143"/>
      <c r="N6516" s="42"/>
      <c r="O6516" s="128"/>
      <c r="P6516" s="130"/>
      <c r="Q6516" s="131">
        <v>1</v>
      </c>
      <c r="R6516" s="68"/>
      <c r="S6516" s="35"/>
      <c r="T6516" s="69" t="s">
        <v>47</v>
      </c>
      <c r="U6516" s="92"/>
      <c r="V6516" s="70">
        <f>V6517</f>
        <v>5100</v>
      </c>
      <c r="X6516" s="447">
        <f>X6517</f>
        <v>6000</v>
      </c>
      <c r="Z6516" s="447">
        <f>Z6517</f>
        <v>6700</v>
      </c>
      <c r="AB6516" s="447">
        <f>AB6517</f>
        <v>7500</v>
      </c>
      <c r="AD6516" s="447">
        <f>AD6517</f>
        <v>8000</v>
      </c>
      <c r="AF6516" s="447">
        <f>AF6517</f>
        <v>0</v>
      </c>
      <c r="AH6516" s="447">
        <f t="shared" si="1431"/>
        <v>8000</v>
      </c>
      <c r="AI6516" s="67"/>
      <c r="AJ6516" s="447">
        <f>AJ6517</f>
        <v>1850</v>
      </c>
      <c r="AK6516" s="71"/>
      <c r="AL6516" s="447">
        <f>AL6517</f>
        <v>8100</v>
      </c>
      <c r="AM6516" s="447"/>
      <c r="AN6516" s="447">
        <f>AN6517</f>
        <v>8200</v>
      </c>
      <c r="AO6516" s="447"/>
      <c r="AP6516" s="447">
        <f>AP6517</f>
        <v>8200</v>
      </c>
      <c r="AQ6516" s="447"/>
    </row>
    <row r="6517" spans="1:43" ht="18" customHeight="1" x14ac:dyDescent="0.2">
      <c r="B6517" s="4"/>
      <c r="C6517" s="117"/>
      <c r="D6517" s="117"/>
      <c r="E6517" s="117"/>
      <c r="F6517" s="48"/>
      <c r="G6517" s="11"/>
      <c r="H6517" s="117"/>
      <c r="I6517" s="124"/>
      <c r="J6517" s="124"/>
      <c r="K6517" s="144"/>
      <c r="L6517" s="11"/>
      <c r="M6517" s="143"/>
      <c r="N6517" s="42"/>
      <c r="O6517" s="128"/>
      <c r="P6517" s="130"/>
      <c r="Q6517" s="130"/>
      <c r="R6517" s="72" t="s">
        <v>3</v>
      </c>
      <c r="S6517" s="181"/>
      <c r="T6517" s="73" t="s">
        <v>17</v>
      </c>
      <c r="V6517" s="74">
        <v>5100</v>
      </c>
      <c r="X6517" s="74">
        <v>6000</v>
      </c>
      <c r="Z6517" s="876">
        <v>6700</v>
      </c>
      <c r="AB6517" s="944">
        <v>7500</v>
      </c>
      <c r="AD6517" s="74">
        <v>8000</v>
      </c>
      <c r="AF6517" s="74">
        <v>0</v>
      </c>
      <c r="AH6517" s="74">
        <f t="shared" si="1431"/>
        <v>8000</v>
      </c>
      <c r="AI6517" s="446"/>
      <c r="AJ6517" s="74">
        <f>CEILING(AB6517*25/100,10)-30</f>
        <v>1850</v>
      </c>
      <c r="AK6517" s="8"/>
      <c r="AL6517" s="74">
        <v>8100</v>
      </c>
      <c r="AM6517" s="74"/>
      <c r="AN6517" s="74">
        <v>8200</v>
      </c>
      <c r="AO6517" s="74"/>
      <c r="AP6517" s="74">
        <v>8200</v>
      </c>
      <c r="AQ6517" s="74"/>
    </row>
    <row r="6518" spans="1:43" ht="18" hidden="1" customHeight="1" x14ac:dyDescent="0.2">
      <c r="B6518" s="4"/>
      <c r="C6518" s="117"/>
      <c r="D6518" s="117"/>
      <c r="E6518" s="117"/>
      <c r="F6518" s="48"/>
      <c r="G6518" s="11"/>
      <c r="H6518" s="117"/>
      <c r="I6518" s="124"/>
      <c r="J6518" s="124"/>
      <c r="K6518" s="144"/>
      <c r="L6518" s="11"/>
      <c r="M6518" s="143"/>
      <c r="N6518" s="42"/>
      <c r="O6518" s="128"/>
      <c r="P6518" s="130"/>
      <c r="Q6518" s="131">
        <v>2</v>
      </c>
      <c r="R6518" s="68"/>
      <c r="S6518" s="35"/>
      <c r="T6518" s="69" t="s">
        <v>227</v>
      </c>
      <c r="U6518" s="92"/>
      <c r="V6518" s="70">
        <f>V6519</f>
        <v>0</v>
      </c>
      <c r="X6518" s="447">
        <f>X6519</f>
        <v>0</v>
      </c>
      <c r="Z6518" s="447">
        <f>Z6519</f>
        <v>0</v>
      </c>
      <c r="AB6518" s="447">
        <f>AB6519</f>
        <v>0</v>
      </c>
      <c r="AD6518" s="447" t="e">
        <f>#REF!</f>
        <v>#REF!</v>
      </c>
      <c r="AF6518" s="447">
        <f>AF6519</f>
        <v>0</v>
      </c>
      <c r="AH6518" s="447" t="e">
        <f t="shared" si="1431"/>
        <v>#REF!</v>
      </c>
      <c r="AI6518" s="8"/>
      <c r="AJ6518" s="447">
        <f>AJ6519</f>
        <v>0</v>
      </c>
      <c r="AK6518" s="71"/>
      <c r="AL6518" s="447">
        <f>AL6519</f>
        <v>0</v>
      </c>
      <c r="AM6518" s="447"/>
      <c r="AN6518" s="447">
        <f>AN6519</f>
        <v>0</v>
      </c>
      <c r="AO6518" s="447"/>
      <c r="AP6518" s="447">
        <f>AP6519</f>
        <v>0</v>
      </c>
      <c r="AQ6518" s="447"/>
    </row>
    <row r="6519" spans="1:43" ht="18" hidden="1" customHeight="1" x14ac:dyDescent="0.2">
      <c r="B6519" s="4"/>
      <c r="C6519" s="117"/>
      <c r="D6519" s="117"/>
      <c r="E6519" s="117"/>
      <c r="F6519" s="48"/>
      <c r="G6519" s="11"/>
      <c r="H6519" s="117"/>
      <c r="I6519" s="124"/>
      <c r="J6519" s="124"/>
      <c r="K6519" s="144"/>
      <c r="L6519" s="11"/>
      <c r="M6519" s="143"/>
      <c r="N6519" s="42"/>
      <c r="O6519" s="128"/>
      <c r="P6519" s="130"/>
      <c r="Q6519" s="130"/>
      <c r="R6519" s="72" t="s">
        <v>0</v>
      </c>
      <c r="S6519" s="181"/>
      <c r="T6519" s="73" t="s">
        <v>228</v>
      </c>
      <c r="V6519" s="74">
        <v>0</v>
      </c>
      <c r="X6519" s="74">
        <v>0</v>
      </c>
      <c r="Z6519" s="74">
        <v>0</v>
      </c>
      <c r="AB6519" s="74">
        <v>0</v>
      </c>
      <c r="AD6519" s="74">
        <v>0</v>
      </c>
      <c r="AF6519" s="74">
        <v>0</v>
      </c>
      <c r="AH6519" s="74">
        <f t="shared" si="1431"/>
        <v>0</v>
      </c>
      <c r="AI6519" s="446"/>
      <c r="AJ6519" s="74">
        <v>0</v>
      </c>
      <c r="AK6519" s="8"/>
      <c r="AL6519" s="74">
        <v>0</v>
      </c>
      <c r="AM6519" s="74"/>
      <c r="AN6519" s="74">
        <v>0</v>
      </c>
      <c r="AO6519" s="74"/>
      <c r="AP6519" s="74">
        <v>0</v>
      </c>
      <c r="AQ6519" s="74"/>
    </row>
    <row r="6520" spans="1:43" ht="18" hidden="1" customHeight="1" x14ac:dyDescent="0.2">
      <c r="B6520" s="4"/>
      <c r="C6520" s="117"/>
      <c r="D6520" s="117"/>
      <c r="E6520" s="117"/>
      <c r="F6520" s="48"/>
      <c r="G6520" s="11"/>
      <c r="H6520" s="117"/>
      <c r="I6520" s="124"/>
      <c r="J6520" s="124"/>
      <c r="K6520" s="144"/>
      <c r="L6520" s="11"/>
      <c r="M6520" s="143"/>
      <c r="N6520" s="42"/>
      <c r="O6520" s="128"/>
      <c r="P6520" s="129">
        <v>3</v>
      </c>
      <c r="Q6520" s="129"/>
      <c r="R6520" s="64"/>
      <c r="S6520" s="234"/>
      <c r="T6520" s="65" t="s">
        <v>215</v>
      </c>
      <c r="U6520" s="155"/>
      <c r="V6520" s="66">
        <f>V6521+V6523</f>
        <v>0</v>
      </c>
      <c r="X6520" s="66">
        <f>X6521+X6523</f>
        <v>0</v>
      </c>
      <c r="Z6520" s="66">
        <f>Z6521+Z6523</f>
        <v>0</v>
      </c>
      <c r="AB6520" s="66">
        <f>AB6521+AB6523</f>
        <v>0</v>
      </c>
      <c r="AD6520" s="66" t="e">
        <f>#REF!+AD6523</f>
        <v>#REF!</v>
      </c>
      <c r="AF6520" s="66">
        <f>AF6521+AF6523</f>
        <v>0</v>
      </c>
      <c r="AH6520" s="66" t="e">
        <f t="shared" si="1431"/>
        <v>#REF!</v>
      </c>
      <c r="AI6520" s="8"/>
      <c r="AJ6520" s="66">
        <f>AJ6521+AJ6523</f>
        <v>0</v>
      </c>
      <c r="AK6520" s="67"/>
      <c r="AL6520" s="66">
        <f>AL6521+AL6523</f>
        <v>0</v>
      </c>
      <c r="AM6520" s="66"/>
      <c r="AN6520" s="66">
        <f>AN6521+AN6523</f>
        <v>0</v>
      </c>
      <c r="AO6520" s="66"/>
      <c r="AP6520" s="66">
        <f>AP6521+AP6523</f>
        <v>0</v>
      </c>
      <c r="AQ6520" s="66"/>
    </row>
    <row r="6521" spans="1:43" ht="18" hidden="1" customHeight="1" x14ac:dyDescent="0.2">
      <c r="B6521" s="4"/>
      <c r="C6521" s="117"/>
      <c r="D6521" s="117"/>
      <c r="E6521" s="117"/>
      <c r="F6521" s="48"/>
      <c r="G6521" s="11"/>
      <c r="H6521" s="117"/>
      <c r="I6521" s="124"/>
      <c r="J6521" s="124"/>
      <c r="K6521" s="144"/>
      <c r="L6521" s="11"/>
      <c r="M6521" s="143"/>
      <c r="N6521" s="42"/>
      <c r="O6521" s="128"/>
      <c r="P6521" s="130"/>
      <c r="Q6521" s="131">
        <v>1</v>
      </c>
      <c r="R6521" s="68"/>
      <c r="S6521" s="35"/>
      <c r="T6521" s="69" t="s">
        <v>20</v>
      </c>
      <c r="U6521" s="92"/>
      <c r="V6521" s="70">
        <f>V6522</f>
        <v>0</v>
      </c>
      <c r="X6521" s="447">
        <f>X6522</f>
        <v>0</v>
      </c>
      <c r="Z6521" s="447">
        <f>Z6522</f>
        <v>0</v>
      </c>
      <c r="AB6521" s="447">
        <f>AB6522</f>
        <v>0</v>
      </c>
      <c r="AD6521" s="447" t="e">
        <f>#REF!</f>
        <v>#REF!</v>
      </c>
      <c r="AF6521" s="447">
        <f>AF6522</f>
        <v>0</v>
      </c>
      <c r="AH6521" s="447" t="e">
        <f t="shared" si="1431"/>
        <v>#REF!</v>
      </c>
      <c r="AI6521" s="67"/>
      <c r="AJ6521" s="447">
        <f>AJ6522</f>
        <v>0</v>
      </c>
      <c r="AK6521" s="71"/>
      <c r="AL6521" s="447">
        <f>AL6522</f>
        <v>0</v>
      </c>
      <c r="AM6521" s="447"/>
      <c r="AN6521" s="447">
        <f>AN6522</f>
        <v>0</v>
      </c>
      <c r="AO6521" s="447"/>
      <c r="AP6521" s="447">
        <f>AP6522</f>
        <v>0</v>
      </c>
      <c r="AQ6521" s="447"/>
    </row>
    <row r="6522" spans="1:43" ht="18" hidden="1" customHeight="1" x14ac:dyDescent="0.2">
      <c r="B6522" s="4"/>
      <c r="C6522" s="117"/>
      <c r="D6522" s="117"/>
      <c r="E6522" s="117"/>
      <c r="F6522" s="48"/>
      <c r="G6522" s="11"/>
      <c r="H6522" s="117"/>
      <c r="I6522" s="124"/>
      <c r="J6522" s="124"/>
      <c r="K6522" s="144"/>
      <c r="L6522" s="11"/>
      <c r="M6522" s="143"/>
      <c r="N6522" s="42"/>
      <c r="O6522" s="128"/>
      <c r="P6522" s="130"/>
      <c r="Q6522" s="131"/>
      <c r="R6522" s="72" t="s">
        <v>3</v>
      </c>
      <c r="S6522" s="181"/>
      <c r="T6522" s="73" t="s">
        <v>20</v>
      </c>
      <c r="V6522" s="74">
        <v>0</v>
      </c>
      <c r="X6522" s="74">
        <v>0</v>
      </c>
      <c r="Z6522" s="74">
        <v>0</v>
      </c>
      <c r="AB6522" s="74">
        <v>0</v>
      </c>
      <c r="AD6522" s="74">
        <v>0</v>
      </c>
      <c r="AF6522" s="74">
        <v>0</v>
      </c>
      <c r="AH6522" s="74">
        <f t="shared" si="1431"/>
        <v>0</v>
      </c>
      <c r="AI6522" s="446"/>
      <c r="AJ6522" s="74">
        <v>0</v>
      </c>
      <c r="AK6522" s="8"/>
      <c r="AL6522" s="74">
        <v>0</v>
      </c>
      <c r="AM6522" s="74"/>
      <c r="AN6522" s="74">
        <v>0</v>
      </c>
      <c r="AO6522" s="74"/>
      <c r="AP6522" s="74">
        <v>0</v>
      </c>
      <c r="AQ6522" s="74"/>
    </row>
    <row r="6523" spans="1:43" ht="18" hidden="1" customHeight="1" x14ac:dyDescent="0.2">
      <c r="B6523" s="4"/>
      <c r="C6523" s="117"/>
      <c r="D6523" s="117"/>
      <c r="E6523" s="117"/>
      <c r="F6523" s="48"/>
      <c r="G6523" s="11"/>
      <c r="H6523" s="117"/>
      <c r="I6523" s="124"/>
      <c r="J6523" s="124"/>
      <c r="K6523" s="144"/>
      <c r="L6523" s="11"/>
      <c r="M6523" s="143"/>
      <c r="N6523" s="42"/>
      <c r="O6523" s="128"/>
      <c r="P6523" s="130"/>
      <c r="Q6523" s="131">
        <v>3</v>
      </c>
      <c r="R6523" s="68"/>
      <c r="S6523" s="35"/>
      <c r="T6523" s="69" t="s">
        <v>22</v>
      </c>
      <c r="U6523" s="92"/>
      <c r="V6523" s="70">
        <f>V6524</f>
        <v>0</v>
      </c>
      <c r="X6523" s="447">
        <f>X6524</f>
        <v>0</v>
      </c>
      <c r="Z6523" s="447">
        <f>Z6524</f>
        <v>0</v>
      </c>
      <c r="AB6523" s="447">
        <f>AB6524</f>
        <v>0</v>
      </c>
      <c r="AD6523" s="447" t="e">
        <f>#REF!</f>
        <v>#REF!</v>
      </c>
      <c r="AF6523" s="447">
        <f>AF6524</f>
        <v>0</v>
      </c>
      <c r="AH6523" s="447" t="e">
        <f t="shared" si="1431"/>
        <v>#REF!</v>
      </c>
      <c r="AI6523" s="8"/>
      <c r="AJ6523" s="447">
        <f>AJ6524</f>
        <v>0</v>
      </c>
      <c r="AK6523" s="71"/>
      <c r="AL6523" s="447">
        <f>AL6524</f>
        <v>0</v>
      </c>
      <c r="AM6523" s="447"/>
      <c r="AN6523" s="447">
        <f>AN6524</f>
        <v>0</v>
      </c>
      <c r="AO6523" s="447"/>
      <c r="AP6523" s="447">
        <f>AP6524</f>
        <v>0</v>
      </c>
      <c r="AQ6523" s="447"/>
    </row>
    <row r="6524" spans="1:43" ht="18" hidden="1" customHeight="1" x14ac:dyDescent="0.2">
      <c r="B6524" s="4"/>
      <c r="C6524" s="117"/>
      <c r="D6524" s="117"/>
      <c r="E6524" s="117"/>
      <c r="F6524" s="48"/>
      <c r="G6524" s="11"/>
      <c r="H6524" s="117"/>
      <c r="I6524" s="124"/>
      <c r="J6524" s="124"/>
      <c r="K6524" s="144"/>
      <c r="L6524" s="11"/>
      <c r="M6524" s="143"/>
      <c r="N6524" s="42"/>
      <c r="O6524" s="128"/>
      <c r="P6524" s="130"/>
      <c r="Q6524" s="130"/>
      <c r="R6524" s="72" t="s">
        <v>3</v>
      </c>
      <c r="S6524" s="181"/>
      <c r="T6524" s="73" t="s">
        <v>22</v>
      </c>
      <c r="V6524" s="74">
        <v>0</v>
      </c>
      <c r="X6524" s="74">
        <v>0</v>
      </c>
      <c r="Z6524" s="74">
        <v>0</v>
      </c>
      <c r="AB6524" s="74">
        <v>0</v>
      </c>
      <c r="AD6524" s="74">
        <v>0</v>
      </c>
      <c r="AF6524" s="74">
        <v>0</v>
      </c>
      <c r="AH6524" s="74">
        <f t="shared" si="1431"/>
        <v>0</v>
      </c>
      <c r="AI6524" s="446"/>
      <c r="AJ6524" s="74">
        <v>0</v>
      </c>
      <c r="AK6524" s="8"/>
      <c r="AL6524" s="74">
        <v>0</v>
      </c>
      <c r="AM6524" s="74"/>
      <c r="AN6524" s="74">
        <v>0</v>
      </c>
      <c r="AO6524" s="74"/>
      <c r="AP6524" s="74">
        <v>0</v>
      </c>
      <c r="AQ6524" s="74"/>
    </row>
    <row r="6525" spans="1:43" ht="18" customHeight="1" x14ac:dyDescent="0.2">
      <c r="B6525" s="4"/>
      <c r="C6525" s="117"/>
      <c r="D6525" s="117"/>
      <c r="E6525" s="117"/>
      <c r="F6525" s="48"/>
      <c r="G6525" s="11"/>
      <c r="H6525" s="117"/>
      <c r="I6525" s="124"/>
      <c r="J6525" s="124"/>
      <c r="K6525" s="144"/>
      <c r="L6525" s="11"/>
      <c r="M6525" s="143"/>
      <c r="N6525" s="42"/>
      <c r="O6525" s="128"/>
      <c r="P6525" s="129">
        <v>7</v>
      </c>
      <c r="Q6525" s="129"/>
      <c r="R6525" s="64"/>
      <c r="S6525" s="234"/>
      <c r="T6525" s="65" t="s">
        <v>343</v>
      </c>
      <c r="U6525" s="155"/>
      <c r="V6525" s="66">
        <f>V6528+V6526</f>
        <v>2000</v>
      </c>
      <c r="X6525" s="66">
        <f>X6528+X6526</f>
        <v>7000</v>
      </c>
      <c r="Z6525" s="66">
        <f>Z6528+Z6526</f>
        <v>7900</v>
      </c>
      <c r="AB6525" s="66">
        <f>AB6528+AB6526</f>
        <v>8900</v>
      </c>
      <c r="AD6525" s="66">
        <f>AD6528+AD6526</f>
        <v>9300</v>
      </c>
      <c r="AF6525" s="66">
        <f>AF6528+AF6526</f>
        <v>0</v>
      </c>
      <c r="AH6525" s="66">
        <f t="shared" si="1431"/>
        <v>9300</v>
      </c>
      <c r="AI6525" s="8"/>
      <c r="AJ6525" s="66">
        <f>AJ6528+AJ6526</f>
        <v>2220</v>
      </c>
      <c r="AK6525" s="66"/>
      <c r="AL6525" s="66">
        <f>AL6528+AL6526</f>
        <v>9400</v>
      </c>
      <c r="AM6525" s="66"/>
      <c r="AN6525" s="66">
        <f>AN6528+AN6526</f>
        <v>9500</v>
      </c>
      <c r="AO6525" s="66"/>
      <c r="AP6525" s="66">
        <f>AP6528+AP6526</f>
        <v>9500</v>
      </c>
      <c r="AQ6525" s="66"/>
    </row>
    <row r="6526" spans="1:43" s="93" customFormat="1" ht="18" customHeight="1" x14ac:dyDescent="0.2">
      <c r="A6526" s="433"/>
      <c r="B6526" s="434"/>
      <c r="C6526" s="435"/>
      <c r="D6526" s="435"/>
      <c r="E6526" s="435"/>
      <c r="F6526" s="436"/>
      <c r="G6526" s="437"/>
      <c r="H6526" s="435"/>
      <c r="I6526" s="438"/>
      <c r="J6526" s="438"/>
      <c r="K6526" s="439"/>
      <c r="L6526" s="437"/>
      <c r="M6526" s="442"/>
      <c r="N6526" s="443"/>
      <c r="O6526" s="286"/>
      <c r="P6526" s="131"/>
      <c r="Q6526" s="131">
        <v>1</v>
      </c>
      <c r="R6526" s="68"/>
      <c r="S6526" s="35"/>
      <c r="T6526" s="69" t="s">
        <v>573</v>
      </c>
      <c r="U6526" s="92"/>
      <c r="V6526" s="70">
        <f>V6527</f>
        <v>2000</v>
      </c>
      <c r="W6526" s="14"/>
      <c r="X6526" s="447">
        <f>X6527</f>
        <v>7000</v>
      </c>
      <c r="Y6526" s="14"/>
      <c r="Z6526" s="447">
        <f>Z6527</f>
        <v>7900</v>
      </c>
      <c r="AA6526" s="14"/>
      <c r="AB6526" s="447">
        <f>AB6527</f>
        <v>8900</v>
      </c>
      <c r="AC6526" s="14"/>
      <c r="AD6526" s="447">
        <f>AD6527</f>
        <v>9300</v>
      </c>
      <c r="AE6526" s="14"/>
      <c r="AF6526" s="447">
        <f>AF6527</f>
        <v>0</v>
      </c>
      <c r="AG6526" s="14"/>
      <c r="AH6526" s="447">
        <f t="shared" si="1431"/>
        <v>9300</v>
      </c>
      <c r="AI6526" s="66"/>
      <c r="AJ6526" s="447">
        <f>AJ6527</f>
        <v>2220</v>
      </c>
      <c r="AK6526" s="70"/>
      <c r="AL6526" s="447">
        <f>AL6527</f>
        <v>9400</v>
      </c>
      <c r="AM6526" s="447"/>
      <c r="AN6526" s="447">
        <f>AN6527</f>
        <v>9500</v>
      </c>
      <c r="AO6526" s="447"/>
      <c r="AP6526" s="447">
        <f>AP6527</f>
        <v>9500</v>
      </c>
      <c r="AQ6526" s="447"/>
    </row>
    <row r="6527" spans="1:43" ht="18" customHeight="1" x14ac:dyDescent="0.2">
      <c r="B6527" s="4"/>
      <c r="C6527" s="117"/>
      <c r="D6527" s="117"/>
      <c r="E6527" s="117"/>
      <c r="F6527" s="48"/>
      <c r="G6527" s="11"/>
      <c r="H6527" s="117"/>
      <c r="I6527" s="124"/>
      <c r="J6527" s="124"/>
      <c r="K6527" s="144"/>
      <c r="L6527" s="11"/>
      <c r="M6527" s="143"/>
      <c r="N6527" s="42"/>
      <c r="O6527" s="128"/>
      <c r="P6527" s="130"/>
      <c r="Q6527" s="130"/>
      <c r="R6527" s="86">
        <v>2</v>
      </c>
      <c r="S6527" s="20"/>
      <c r="T6527" s="73" t="s">
        <v>57</v>
      </c>
      <c r="V6527" s="74">
        <v>2000</v>
      </c>
      <c r="X6527" s="74">
        <v>7000</v>
      </c>
      <c r="Z6527" s="876">
        <v>7900</v>
      </c>
      <c r="AB6527" s="944">
        <v>8900</v>
      </c>
      <c r="AD6527" s="74">
        <v>9300</v>
      </c>
      <c r="AF6527" s="74">
        <v>0</v>
      </c>
      <c r="AH6527" s="74">
        <f t="shared" si="1431"/>
        <v>9300</v>
      </c>
      <c r="AI6527" s="447"/>
      <c r="AJ6527" s="74">
        <f>CEILING(AB6527*25/100,10)-10</f>
        <v>2220</v>
      </c>
      <c r="AK6527" s="8"/>
      <c r="AL6527" s="74">
        <v>9400</v>
      </c>
      <c r="AM6527" s="74"/>
      <c r="AN6527" s="74">
        <v>9500</v>
      </c>
      <c r="AO6527" s="74"/>
      <c r="AP6527" s="74">
        <v>9500</v>
      </c>
      <c r="AQ6527" s="74"/>
    </row>
    <row r="6528" spans="1:43" ht="18" hidden="1" customHeight="1" x14ac:dyDescent="0.2">
      <c r="B6528" s="4"/>
      <c r="C6528" s="117"/>
      <c r="D6528" s="117"/>
      <c r="E6528" s="117"/>
      <c r="F6528" s="48"/>
      <c r="G6528" s="11"/>
      <c r="H6528" s="117"/>
      <c r="I6528" s="124"/>
      <c r="J6528" s="124"/>
      <c r="K6528" s="144"/>
      <c r="L6528" s="11"/>
      <c r="M6528" s="143"/>
      <c r="N6528" s="42"/>
      <c r="O6528" s="128"/>
      <c r="P6528" s="130"/>
      <c r="Q6528" s="131">
        <v>3</v>
      </c>
      <c r="R6528" s="68"/>
      <c r="S6528" s="35"/>
      <c r="T6528" s="69" t="s">
        <v>224</v>
      </c>
      <c r="U6528" s="92"/>
      <c r="V6528" s="70">
        <f>V6529</f>
        <v>0</v>
      </c>
      <c r="X6528" s="447">
        <f>X6529</f>
        <v>0</v>
      </c>
      <c r="Z6528" s="447">
        <f>Z6529</f>
        <v>0</v>
      </c>
      <c r="AB6528" s="447">
        <f>AB6529</f>
        <v>0</v>
      </c>
      <c r="AD6528" s="447">
        <f>AD6529</f>
        <v>0</v>
      </c>
      <c r="AF6528" s="447">
        <f>AF6529</f>
        <v>0</v>
      </c>
      <c r="AH6528" s="447">
        <f t="shared" si="1431"/>
        <v>0</v>
      </c>
      <c r="AI6528" s="8"/>
      <c r="AJ6528" s="447">
        <f>AJ6529</f>
        <v>0</v>
      </c>
      <c r="AK6528" s="71"/>
      <c r="AL6528" s="447">
        <f>AL6529</f>
        <v>0</v>
      </c>
      <c r="AM6528" s="447"/>
      <c r="AN6528" s="447">
        <f>AN6529</f>
        <v>0</v>
      </c>
      <c r="AO6528" s="447"/>
      <c r="AP6528" s="447">
        <f>AP6529</f>
        <v>0</v>
      </c>
      <c r="AQ6528" s="447"/>
    </row>
    <row r="6529" spans="2:43" ht="18" hidden="1" customHeight="1" x14ac:dyDescent="0.2">
      <c r="B6529" s="4"/>
      <c r="C6529" s="117"/>
      <c r="D6529" s="117"/>
      <c r="E6529" s="117"/>
      <c r="F6529" s="48"/>
      <c r="G6529" s="11"/>
      <c r="H6529" s="117"/>
      <c r="I6529" s="124"/>
      <c r="J6529" s="124"/>
      <c r="K6529" s="144"/>
      <c r="L6529" s="11"/>
      <c r="M6529" s="143"/>
      <c r="N6529" s="42"/>
      <c r="O6529" s="128"/>
      <c r="P6529" s="130"/>
      <c r="Q6529" s="131"/>
      <c r="R6529" s="72" t="s">
        <v>0</v>
      </c>
      <c r="S6529" s="181"/>
      <c r="T6529" s="73" t="s">
        <v>53</v>
      </c>
      <c r="V6529" s="74">
        <v>0</v>
      </c>
      <c r="X6529" s="74">
        <v>0</v>
      </c>
      <c r="Z6529" s="74">
        <v>0</v>
      </c>
      <c r="AB6529" s="74">
        <v>0</v>
      </c>
      <c r="AD6529" s="74">
        <v>0</v>
      </c>
      <c r="AF6529" s="74">
        <v>0</v>
      </c>
      <c r="AH6529" s="74">
        <f t="shared" si="1431"/>
        <v>0</v>
      </c>
      <c r="AI6529" s="446"/>
      <c r="AJ6529" s="74">
        <v>0</v>
      </c>
      <c r="AK6529" s="8"/>
      <c r="AL6529" s="74">
        <v>0</v>
      </c>
      <c r="AM6529" s="74"/>
      <c r="AN6529" s="74">
        <v>0</v>
      </c>
      <c r="AO6529" s="74"/>
      <c r="AP6529" s="74">
        <v>0</v>
      </c>
      <c r="AQ6529" s="74"/>
    </row>
    <row r="6530" spans="2:43" ht="18" hidden="1" customHeight="1" x14ac:dyDescent="0.2">
      <c r="B6530" s="4"/>
      <c r="C6530" s="117"/>
      <c r="D6530" s="117"/>
      <c r="E6530" s="117"/>
      <c r="F6530" s="113">
        <v>53</v>
      </c>
      <c r="G6530" s="283"/>
      <c r="H6530" s="171"/>
      <c r="I6530" s="114"/>
      <c r="J6530" s="114"/>
      <c r="K6530" s="167"/>
      <c r="L6530" s="276"/>
      <c r="M6530" s="166"/>
      <c r="N6530" s="259"/>
      <c r="O6530" s="115"/>
      <c r="P6530" s="116"/>
      <c r="Q6530" s="116"/>
      <c r="R6530" s="52"/>
      <c r="S6530" s="247"/>
      <c r="T6530" s="53" t="s">
        <v>198</v>
      </c>
      <c r="U6530" s="240"/>
      <c r="V6530" s="54">
        <f>V6531</f>
        <v>0</v>
      </c>
      <c r="X6530" s="54">
        <f>X6531</f>
        <v>0</v>
      </c>
      <c r="Z6530" s="54">
        <f>Z6531</f>
        <v>0</v>
      </c>
      <c r="AB6530" s="54">
        <f>AB6531</f>
        <v>0</v>
      </c>
      <c r="AD6530" s="54" t="e">
        <f>#REF!</f>
        <v>#REF!</v>
      </c>
      <c r="AF6530" s="54">
        <f>AF6531</f>
        <v>0</v>
      </c>
      <c r="AH6530" s="54" t="e">
        <f t="shared" si="1431"/>
        <v>#REF!</v>
      </c>
      <c r="AI6530" s="8"/>
      <c r="AJ6530" s="54">
        <f>AJ6531</f>
        <v>0</v>
      </c>
      <c r="AK6530" s="55"/>
      <c r="AL6530" s="54">
        <f t="shared" ref="AL6530:AP6533" si="1438">AL6531</f>
        <v>0</v>
      </c>
      <c r="AM6530" s="54"/>
      <c r="AN6530" s="54">
        <f t="shared" si="1438"/>
        <v>0</v>
      </c>
      <c r="AO6530" s="54"/>
      <c r="AP6530" s="54">
        <f t="shared" si="1438"/>
        <v>0</v>
      </c>
      <c r="AQ6530" s="54"/>
    </row>
    <row r="6531" spans="2:43" ht="18" hidden="1" customHeight="1" x14ac:dyDescent="0.2">
      <c r="B6531" s="4"/>
      <c r="C6531" s="117"/>
      <c r="D6531" s="117"/>
      <c r="E6531" s="117"/>
      <c r="F6531" s="48"/>
      <c r="G6531" s="11"/>
      <c r="H6531" s="112" t="s">
        <v>33</v>
      </c>
      <c r="I6531" s="118"/>
      <c r="J6531" s="118"/>
      <c r="K6531" s="170"/>
      <c r="L6531" s="34"/>
      <c r="M6531" s="169"/>
      <c r="N6531" s="260"/>
      <c r="O6531" s="119"/>
      <c r="P6531" s="120"/>
      <c r="Q6531" s="120"/>
      <c r="R6531" s="56"/>
      <c r="S6531" s="248"/>
      <c r="T6531" s="57" t="s">
        <v>92</v>
      </c>
      <c r="U6531" s="236"/>
      <c r="V6531" s="58">
        <f>V6532</f>
        <v>0</v>
      </c>
      <c r="X6531" s="659">
        <f>X6532</f>
        <v>0</v>
      </c>
      <c r="Z6531" s="659">
        <f>Z6532</f>
        <v>0</v>
      </c>
      <c r="AB6531" s="659">
        <f>AB6532</f>
        <v>0</v>
      </c>
      <c r="AD6531" s="659" t="e">
        <f>#REF!</f>
        <v>#REF!</v>
      </c>
      <c r="AF6531" s="659">
        <f>AF6532</f>
        <v>0</v>
      </c>
      <c r="AH6531" s="659" t="e">
        <f t="shared" si="1431"/>
        <v>#REF!</v>
      </c>
      <c r="AI6531" s="55"/>
      <c r="AJ6531" s="659">
        <f>AJ6532</f>
        <v>0</v>
      </c>
      <c r="AK6531" s="59"/>
      <c r="AL6531" s="659">
        <f t="shared" si="1438"/>
        <v>0</v>
      </c>
      <c r="AM6531" s="659"/>
      <c r="AN6531" s="659">
        <f t="shared" si="1438"/>
        <v>0</v>
      </c>
      <c r="AO6531" s="659"/>
      <c r="AP6531" s="659">
        <f t="shared" si="1438"/>
        <v>0</v>
      </c>
      <c r="AQ6531" s="659"/>
    </row>
    <row r="6532" spans="2:43" ht="18" hidden="1" customHeight="1" x14ac:dyDescent="0.2">
      <c r="B6532" s="4"/>
      <c r="C6532" s="117"/>
      <c r="D6532" s="117"/>
      <c r="E6532" s="117"/>
      <c r="F6532" s="48"/>
      <c r="G6532" s="11"/>
      <c r="H6532" s="132"/>
      <c r="I6532" s="121">
        <v>4</v>
      </c>
      <c r="J6532" s="121"/>
      <c r="K6532" s="164"/>
      <c r="L6532" s="277"/>
      <c r="M6532" s="163"/>
      <c r="N6532" s="261"/>
      <c r="O6532" s="122"/>
      <c r="P6532" s="123"/>
      <c r="Q6532" s="123"/>
      <c r="R6532" s="49"/>
      <c r="S6532" s="18"/>
      <c r="T6532" s="50" t="s">
        <v>93</v>
      </c>
      <c r="U6532" s="76"/>
      <c r="V6532" s="51">
        <f>V6533</f>
        <v>0</v>
      </c>
      <c r="W6532" s="449"/>
      <c r="X6532" s="51">
        <f>X6533</f>
        <v>0</v>
      </c>
      <c r="Y6532" s="449"/>
      <c r="Z6532" s="51">
        <f>Z6533</f>
        <v>0</v>
      </c>
      <c r="AA6532" s="449"/>
      <c r="AB6532" s="51">
        <f>AB6533</f>
        <v>0</v>
      </c>
      <c r="AC6532" s="449"/>
      <c r="AD6532" s="51" t="e">
        <f>#REF!</f>
        <v>#REF!</v>
      </c>
      <c r="AE6532" s="449"/>
      <c r="AF6532" s="51">
        <f>AF6533</f>
        <v>0</v>
      </c>
      <c r="AG6532" s="449"/>
      <c r="AH6532" s="51" t="e">
        <f t="shared" si="1431"/>
        <v>#REF!</v>
      </c>
      <c r="AI6532" s="660"/>
      <c r="AJ6532" s="51">
        <f>AJ6533</f>
        <v>0</v>
      </c>
      <c r="AK6532" s="5"/>
      <c r="AL6532" s="51">
        <f t="shared" si="1438"/>
        <v>0</v>
      </c>
      <c r="AM6532" s="51"/>
      <c r="AN6532" s="51">
        <f t="shared" si="1438"/>
        <v>0</v>
      </c>
      <c r="AO6532" s="51"/>
      <c r="AP6532" s="51">
        <f t="shared" si="1438"/>
        <v>0</v>
      </c>
      <c r="AQ6532" s="51"/>
    </row>
    <row r="6533" spans="2:43" ht="18" hidden="1" customHeight="1" x14ac:dyDescent="0.2">
      <c r="B6533" s="4"/>
      <c r="C6533" s="117"/>
      <c r="D6533" s="117"/>
      <c r="E6533" s="117"/>
      <c r="F6533" s="48"/>
      <c r="G6533" s="11"/>
      <c r="H6533" s="132"/>
      <c r="I6533" s="121"/>
      <c r="J6533" s="121">
        <v>1</v>
      </c>
      <c r="K6533" s="164"/>
      <c r="L6533" s="277"/>
      <c r="M6533" s="163"/>
      <c r="N6533" s="261"/>
      <c r="O6533" s="122"/>
      <c r="P6533" s="123"/>
      <c r="Q6533" s="123"/>
      <c r="R6533" s="49"/>
      <c r="S6533" s="18"/>
      <c r="T6533" s="50" t="s">
        <v>189</v>
      </c>
      <c r="U6533" s="76"/>
      <c r="V6533" s="51">
        <f>V6534</f>
        <v>0</v>
      </c>
      <c r="X6533" s="51">
        <f>X6534</f>
        <v>0</v>
      </c>
      <c r="Z6533" s="51">
        <f>Z6534</f>
        <v>0</v>
      </c>
      <c r="AB6533" s="51">
        <f>AB6534</f>
        <v>0</v>
      </c>
      <c r="AD6533" s="51" t="e">
        <f>#REF!</f>
        <v>#REF!</v>
      </c>
      <c r="AF6533" s="51">
        <f>AF6534</f>
        <v>0</v>
      </c>
      <c r="AH6533" s="51" t="e">
        <f t="shared" si="1431"/>
        <v>#REF!</v>
      </c>
      <c r="AI6533" s="5"/>
      <c r="AJ6533" s="51">
        <f>AJ6534</f>
        <v>0</v>
      </c>
      <c r="AK6533" s="5"/>
      <c r="AL6533" s="51">
        <f t="shared" si="1438"/>
        <v>0</v>
      </c>
      <c r="AM6533" s="51"/>
      <c r="AN6533" s="51">
        <f t="shared" si="1438"/>
        <v>0</v>
      </c>
      <c r="AO6533" s="51"/>
      <c r="AP6533" s="51">
        <f t="shared" si="1438"/>
        <v>0</v>
      </c>
      <c r="AQ6533" s="51"/>
    </row>
    <row r="6534" spans="2:43" ht="18" hidden="1" customHeight="1" x14ac:dyDescent="0.2">
      <c r="B6534" s="4"/>
      <c r="C6534" s="117"/>
      <c r="D6534" s="117"/>
      <c r="E6534" s="117"/>
      <c r="F6534" s="48"/>
      <c r="G6534" s="11"/>
      <c r="H6534" s="117"/>
      <c r="I6534" s="124"/>
      <c r="J6534" s="124"/>
      <c r="K6534" s="144"/>
      <c r="L6534" s="11"/>
      <c r="M6534" s="226">
        <v>2</v>
      </c>
      <c r="N6534" s="262"/>
      <c r="O6534" s="125"/>
      <c r="P6534" s="126"/>
      <c r="Q6534" s="126"/>
      <c r="R6534" s="60"/>
      <c r="S6534" s="249"/>
      <c r="T6534" s="61" t="s">
        <v>6</v>
      </c>
      <c r="U6534" s="241"/>
      <c r="V6534" s="62">
        <f>V6535+V6547+V6551+V6583</f>
        <v>0</v>
      </c>
      <c r="X6534" s="62">
        <f>X6535+X6547+X6551+X6583</f>
        <v>0</v>
      </c>
      <c r="Z6534" s="62">
        <f>Z6535+Z6547+Z6551+Z6583</f>
        <v>0</v>
      </c>
      <c r="AB6534" s="62">
        <f>AB6535+AB6547+AB6551+AB6583</f>
        <v>0</v>
      </c>
      <c r="AD6534" s="62" t="e">
        <f>#REF!+AD6547+AD6551+AD6583</f>
        <v>#REF!</v>
      </c>
      <c r="AF6534" s="62">
        <f>AF6535+AF6547+AF6551+AF6583</f>
        <v>0</v>
      </c>
      <c r="AH6534" s="62" t="e">
        <f t="shared" si="1431"/>
        <v>#REF!</v>
      </c>
      <c r="AI6534" s="5"/>
      <c r="AJ6534" s="62">
        <f>AJ6535+AJ6547+AJ6551+AJ6583</f>
        <v>0</v>
      </c>
      <c r="AK6534" s="63"/>
      <c r="AL6534" s="62">
        <f>AL6535+AL6547+AL6551+AL6583</f>
        <v>0</v>
      </c>
      <c r="AM6534" s="62"/>
      <c r="AN6534" s="62">
        <f>AN6535+AN6547+AN6551+AN6583</f>
        <v>0</v>
      </c>
      <c r="AO6534" s="62"/>
      <c r="AP6534" s="62">
        <f>AP6535+AP6547+AP6551+AP6583</f>
        <v>0</v>
      </c>
      <c r="AQ6534" s="62"/>
    </row>
    <row r="6535" spans="2:43" ht="18" hidden="1" customHeight="1" x14ac:dyDescent="0.2">
      <c r="B6535" s="4"/>
      <c r="C6535" s="117"/>
      <c r="D6535" s="117"/>
      <c r="E6535" s="117"/>
      <c r="F6535" s="48"/>
      <c r="G6535" s="11"/>
      <c r="H6535" s="117"/>
      <c r="I6535" s="124"/>
      <c r="J6535" s="124"/>
      <c r="K6535" s="144"/>
      <c r="L6535" s="11"/>
      <c r="M6535" s="143"/>
      <c r="N6535" s="42"/>
      <c r="O6535" s="127" t="s">
        <v>3</v>
      </c>
      <c r="P6535" s="123"/>
      <c r="Q6535" s="123"/>
      <c r="R6535" s="49"/>
      <c r="S6535" s="18"/>
      <c r="T6535" s="50" t="s">
        <v>7</v>
      </c>
      <c r="U6535" s="76"/>
      <c r="V6535" s="51">
        <f>V6536</f>
        <v>0</v>
      </c>
      <c r="X6535" s="51">
        <f>X6536</f>
        <v>0</v>
      </c>
      <c r="Z6535" s="51">
        <f>Z6536</f>
        <v>0</v>
      </c>
      <c r="AB6535" s="51">
        <f>AB6536</f>
        <v>0</v>
      </c>
      <c r="AD6535" s="51" t="e">
        <f>#REF!</f>
        <v>#REF!</v>
      </c>
      <c r="AF6535" s="51">
        <f>AF6536</f>
        <v>0</v>
      </c>
      <c r="AH6535" s="51" t="e">
        <f t="shared" si="1431"/>
        <v>#REF!</v>
      </c>
      <c r="AI6535" s="63"/>
      <c r="AJ6535" s="51">
        <f>AJ6536</f>
        <v>0</v>
      </c>
      <c r="AK6535" s="5"/>
      <c r="AL6535" s="51">
        <f>AL6536</f>
        <v>0</v>
      </c>
      <c r="AM6535" s="51"/>
      <c r="AN6535" s="51">
        <f>AN6536</f>
        <v>0</v>
      </c>
      <c r="AO6535" s="51"/>
      <c r="AP6535" s="51">
        <f>AP6536</f>
        <v>0</v>
      </c>
      <c r="AQ6535" s="51"/>
    </row>
    <row r="6536" spans="2:43" ht="18" hidden="1" customHeight="1" x14ac:dyDescent="0.2">
      <c r="B6536" s="4"/>
      <c r="C6536" s="117"/>
      <c r="D6536" s="117"/>
      <c r="E6536" s="117"/>
      <c r="F6536" s="48"/>
      <c r="G6536" s="11"/>
      <c r="H6536" s="117"/>
      <c r="I6536" s="124"/>
      <c r="J6536" s="124"/>
      <c r="K6536" s="144"/>
      <c r="L6536" s="11"/>
      <c r="M6536" s="143"/>
      <c r="N6536" s="42"/>
      <c r="O6536" s="128"/>
      <c r="P6536" s="129">
        <v>1</v>
      </c>
      <c r="Q6536" s="129"/>
      <c r="R6536" s="64"/>
      <c r="S6536" s="234"/>
      <c r="T6536" s="65" t="s">
        <v>8</v>
      </c>
      <c r="U6536" s="155"/>
      <c r="V6536" s="66">
        <f>V6537+V6539+V6541+V6543+V6545</f>
        <v>0</v>
      </c>
      <c r="X6536" s="66">
        <f>X6537+X6539+X6541+X6543+X6545</f>
        <v>0</v>
      </c>
      <c r="Z6536" s="66">
        <f>Z6537+Z6539+Z6541+Z6543+Z6545</f>
        <v>0</v>
      </c>
      <c r="AB6536" s="66">
        <f>AB6537+AB6539+AB6541+AB6543+AB6545</f>
        <v>0</v>
      </c>
      <c r="AD6536" s="66" t="e">
        <f>#REF!+AD6539+AD6541+AD6543+AD6545</f>
        <v>#REF!</v>
      </c>
      <c r="AF6536" s="66">
        <f>AF6537+AF6539+AF6541+AF6543+AF6545</f>
        <v>0</v>
      </c>
      <c r="AH6536" s="66" t="e">
        <f t="shared" si="1431"/>
        <v>#REF!</v>
      </c>
      <c r="AI6536" s="5"/>
      <c r="AJ6536" s="66">
        <f>AJ6537+AJ6539+AJ6541+AJ6543+AJ6545</f>
        <v>0</v>
      </c>
      <c r="AK6536" s="67"/>
      <c r="AL6536" s="66">
        <f>AL6537+AL6539+AL6541+AL6543+AL6545</f>
        <v>0</v>
      </c>
      <c r="AM6536" s="66"/>
      <c r="AN6536" s="66">
        <f>AN6537+AN6539+AN6541+AN6543+AN6545</f>
        <v>0</v>
      </c>
      <c r="AO6536" s="66"/>
      <c r="AP6536" s="66">
        <f>AP6537+AP6539+AP6541+AP6543+AP6545</f>
        <v>0</v>
      </c>
      <c r="AQ6536" s="66"/>
    </row>
    <row r="6537" spans="2:43" ht="18" hidden="1" customHeight="1" x14ac:dyDescent="0.2">
      <c r="B6537" s="4"/>
      <c r="C6537" s="117"/>
      <c r="D6537" s="117"/>
      <c r="E6537" s="117"/>
      <c r="F6537" s="48"/>
      <c r="G6537" s="11"/>
      <c r="H6537" s="117"/>
      <c r="I6537" s="124"/>
      <c r="J6537" s="124"/>
      <c r="K6537" s="144"/>
      <c r="L6537" s="11"/>
      <c r="M6537" s="143"/>
      <c r="N6537" s="42"/>
      <c r="O6537" s="128"/>
      <c r="P6537" s="130"/>
      <c r="Q6537" s="140">
        <v>1</v>
      </c>
      <c r="R6537" s="68"/>
      <c r="S6537" s="35"/>
      <c r="T6537" s="69" t="s">
        <v>9</v>
      </c>
      <c r="U6537" s="92"/>
      <c r="V6537" s="70">
        <f>V6538</f>
        <v>0</v>
      </c>
      <c r="X6537" s="447">
        <f>X6538</f>
        <v>0</v>
      </c>
      <c r="Z6537" s="447">
        <f>Z6538</f>
        <v>0</v>
      </c>
      <c r="AB6537" s="447">
        <f>AB6538</f>
        <v>0</v>
      </c>
      <c r="AD6537" s="447" t="e">
        <f>#REF!</f>
        <v>#REF!</v>
      </c>
      <c r="AF6537" s="447">
        <f>AF6538</f>
        <v>0</v>
      </c>
      <c r="AH6537" s="447" t="e">
        <f t="shared" si="1431"/>
        <v>#REF!</v>
      </c>
      <c r="AI6537" s="67"/>
      <c r="AJ6537" s="447">
        <f>AJ6538</f>
        <v>0</v>
      </c>
      <c r="AK6537" s="71"/>
      <c r="AL6537" s="447">
        <f>AL6538</f>
        <v>0</v>
      </c>
      <c r="AM6537" s="447"/>
      <c r="AN6537" s="447">
        <f>AN6538</f>
        <v>0</v>
      </c>
      <c r="AO6537" s="447"/>
      <c r="AP6537" s="447">
        <f>AP6538</f>
        <v>0</v>
      </c>
      <c r="AQ6537" s="447"/>
    </row>
    <row r="6538" spans="2:43" ht="18" hidden="1" customHeight="1" x14ac:dyDescent="0.2">
      <c r="B6538" s="4"/>
      <c r="C6538" s="117"/>
      <c r="D6538" s="117"/>
      <c r="E6538" s="117"/>
      <c r="F6538" s="48"/>
      <c r="G6538" s="11"/>
      <c r="H6538" s="117"/>
      <c r="I6538" s="124"/>
      <c r="J6538" s="124"/>
      <c r="K6538" s="144"/>
      <c r="L6538" s="11"/>
      <c r="M6538" s="143"/>
      <c r="N6538" s="42"/>
      <c r="O6538" s="128"/>
      <c r="P6538" s="130"/>
      <c r="Q6538" s="130"/>
      <c r="R6538" s="72" t="s">
        <v>3</v>
      </c>
      <c r="S6538" s="181"/>
      <c r="T6538" s="73" t="s">
        <v>9</v>
      </c>
      <c r="V6538" s="74"/>
      <c r="X6538" s="74"/>
      <c r="Z6538" s="74"/>
      <c r="AB6538" s="74"/>
      <c r="AD6538" s="74"/>
      <c r="AF6538" s="74"/>
      <c r="AH6538" s="74">
        <f t="shared" si="1431"/>
        <v>0</v>
      </c>
      <c r="AI6538" s="446"/>
      <c r="AJ6538" s="74"/>
      <c r="AK6538" s="8"/>
      <c r="AL6538" s="74"/>
      <c r="AM6538" s="74"/>
      <c r="AN6538" s="74"/>
      <c r="AO6538" s="74"/>
      <c r="AP6538" s="74"/>
      <c r="AQ6538" s="74"/>
    </row>
    <row r="6539" spans="2:43" ht="18" hidden="1" customHeight="1" x14ac:dyDescent="0.2">
      <c r="B6539" s="4"/>
      <c r="C6539" s="117"/>
      <c r="D6539" s="117"/>
      <c r="E6539" s="117"/>
      <c r="F6539" s="48"/>
      <c r="G6539" s="11"/>
      <c r="H6539" s="117"/>
      <c r="I6539" s="124"/>
      <c r="J6539" s="124"/>
      <c r="K6539" s="144"/>
      <c r="L6539" s="11"/>
      <c r="M6539" s="143"/>
      <c r="N6539" s="42"/>
      <c r="O6539" s="128"/>
      <c r="P6539" s="130"/>
      <c r="Q6539" s="131">
        <v>2</v>
      </c>
      <c r="R6539" s="68"/>
      <c r="S6539" s="35"/>
      <c r="T6539" s="69" t="s">
        <v>11</v>
      </c>
      <c r="U6539" s="92"/>
      <c r="V6539" s="70">
        <f>V6540</f>
        <v>0</v>
      </c>
      <c r="X6539" s="447">
        <f>X6540</f>
        <v>0</v>
      </c>
      <c r="Z6539" s="447">
        <f>Z6540</f>
        <v>0</v>
      </c>
      <c r="AB6539" s="447">
        <f>AB6540</f>
        <v>0</v>
      </c>
      <c r="AD6539" s="447" t="e">
        <f>#REF!</f>
        <v>#REF!</v>
      </c>
      <c r="AF6539" s="447">
        <f>AF6540</f>
        <v>0</v>
      </c>
      <c r="AH6539" s="447" t="e">
        <f t="shared" si="1431"/>
        <v>#REF!</v>
      </c>
      <c r="AI6539" s="8"/>
      <c r="AJ6539" s="447">
        <f>AJ6540</f>
        <v>0</v>
      </c>
      <c r="AK6539" s="71"/>
      <c r="AL6539" s="447">
        <f>AL6540</f>
        <v>0</v>
      </c>
      <c r="AM6539" s="447"/>
      <c r="AN6539" s="447">
        <f>AN6540</f>
        <v>0</v>
      </c>
      <c r="AO6539" s="447"/>
      <c r="AP6539" s="447">
        <f>AP6540</f>
        <v>0</v>
      </c>
      <c r="AQ6539" s="447"/>
    </row>
    <row r="6540" spans="2:43" ht="18" hidden="1" customHeight="1" x14ac:dyDescent="0.2">
      <c r="B6540" s="4"/>
      <c r="C6540" s="117"/>
      <c r="D6540" s="117"/>
      <c r="E6540" s="117"/>
      <c r="F6540" s="48"/>
      <c r="G6540" s="11"/>
      <c r="H6540" s="117"/>
      <c r="I6540" s="124"/>
      <c r="J6540" s="124"/>
      <c r="K6540" s="144"/>
      <c r="L6540" s="11"/>
      <c r="M6540" s="143"/>
      <c r="N6540" s="42"/>
      <c r="O6540" s="128"/>
      <c r="P6540" s="130"/>
      <c r="Q6540" s="130"/>
      <c r="R6540" s="72" t="s">
        <v>3</v>
      </c>
      <c r="S6540" s="181"/>
      <c r="T6540" s="73" t="s">
        <v>11</v>
      </c>
      <c r="V6540" s="74"/>
      <c r="X6540" s="74"/>
      <c r="Z6540" s="74"/>
      <c r="AB6540" s="74"/>
      <c r="AD6540" s="74"/>
      <c r="AF6540" s="74"/>
      <c r="AH6540" s="74">
        <f t="shared" si="1431"/>
        <v>0</v>
      </c>
      <c r="AI6540" s="446"/>
      <c r="AJ6540" s="74"/>
      <c r="AK6540" s="8"/>
      <c r="AL6540" s="74"/>
      <c r="AM6540" s="74"/>
      <c r="AN6540" s="74"/>
      <c r="AO6540" s="74"/>
      <c r="AP6540" s="74"/>
      <c r="AQ6540" s="74"/>
    </row>
    <row r="6541" spans="2:43" ht="18" hidden="1" customHeight="1" x14ac:dyDescent="0.2">
      <c r="B6541" s="4"/>
      <c r="C6541" s="117"/>
      <c r="D6541" s="117"/>
      <c r="E6541" s="117"/>
      <c r="F6541" s="48"/>
      <c r="G6541" s="11"/>
      <c r="H6541" s="117"/>
      <c r="I6541" s="124"/>
      <c r="J6541" s="124"/>
      <c r="K6541" s="144"/>
      <c r="L6541" s="11"/>
      <c r="M6541" s="143"/>
      <c r="N6541" s="42"/>
      <c r="O6541" s="128"/>
      <c r="P6541" s="130"/>
      <c r="Q6541" s="131">
        <v>3</v>
      </c>
      <c r="R6541" s="84"/>
      <c r="S6541" s="250"/>
      <c r="T6541" s="69" t="s">
        <v>12</v>
      </c>
      <c r="U6541" s="92"/>
      <c r="V6541" s="70">
        <f>V6542</f>
        <v>0</v>
      </c>
      <c r="X6541" s="447">
        <f>X6542</f>
        <v>0</v>
      </c>
      <c r="Z6541" s="447">
        <f>Z6542</f>
        <v>0</v>
      </c>
      <c r="AB6541" s="447">
        <f>AB6542</f>
        <v>0</v>
      </c>
      <c r="AD6541" s="447" t="e">
        <f>#REF!</f>
        <v>#REF!</v>
      </c>
      <c r="AF6541" s="447">
        <f>AF6542</f>
        <v>0</v>
      </c>
      <c r="AH6541" s="447" t="e">
        <f t="shared" si="1431"/>
        <v>#REF!</v>
      </c>
      <c r="AI6541" s="8"/>
      <c r="AJ6541" s="447">
        <f>AJ6542</f>
        <v>0</v>
      </c>
      <c r="AK6541" s="71"/>
      <c r="AL6541" s="447">
        <f>AL6542</f>
        <v>0</v>
      </c>
      <c r="AM6541" s="447"/>
      <c r="AN6541" s="447">
        <f>AN6542</f>
        <v>0</v>
      </c>
      <c r="AO6541" s="447"/>
      <c r="AP6541" s="447">
        <f>AP6542</f>
        <v>0</v>
      </c>
      <c r="AQ6541" s="447"/>
    </row>
    <row r="6542" spans="2:43" ht="18" hidden="1" customHeight="1" x14ac:dyDescent="0.2">
      <c r="B6542" s="4"/>
      <c r="C6542" s="117"/>
      <c r="D6542" s="117"/>
      <c r="E6542" s="117"/>
      <c r="F6542" s="48"/>
      <c r="G6542" s="11"/>
      <c r="H6542" s="117"/>
      <c r="I6542" s="124"/>
      <c r="J6542" s="124"/>
      <c r="K6542" s="144"/>
      <c r="L6542" s="11"/>
      <c r="M6542" s="143"/>
      <c r="N6542" s="42"/>
      <c r="O6542" s="128"/>
      <c r="P6542" s="130"/>
      <c r="Q6542" s="130"/>
      <c r="R6542" s="72" t="s">
        <v>3</v>
      </c>
      <c r="S6542" s="181"/>
      <c r="T6542" s="73" t="s">
        <v>12</v>
      </c>
      <c r="V6542" s="74"/>
      <c r="X6542" s="74"/>
      <c r="Z6542" s="74"/>
      <c r="AB6542" s="74"/>
      <c r="AD6542" s="74"/>
      <c r="AF6542" s="74"/>
      <c r="AH6542" s="74">
        <f t="shared" si="1431"/>
        <v>0</v>
      </c>
      <c r="AI6542" s="446"/>
      <c r="AJ6542" s="74"/>
      <c r="AK6542" s="8"/>
      <c r="AL6542" s="74"/>
      <c r="AM6542" s="74"/>
      <c r="AN6542" s="74"/>
      <c r="AO6542" s="74"/>
      <c r="AP6542" s="74"/>
      <c r="AQ6542" s="74"/>
    </row>
    <row r="6543" spans="2:43" ht="18" hidden="1" customHeight="1" x14ac:dyDescent="0.2">
      <c r="B6543" s="4"/>
      <c r="C6543" s="117"/>
      <c r="D6543" s="117"/>
      <c r="E6543" s="117"/>
      <c r="F6543" s="48"/>
      <c r="G6543" s="11"/>
      <c r="H6543" s="117"/>
      <c r="I6543" s="124"/>
      <c r="J6543" s="124"/>
      <c r="K6543" s="144"/>
      <c r="L6543" s="11"/>
      <c r="M6543" s="143"/>
      <c r="N6543" s="42"/>
      <c r="O6543" s="128"/>
      <c r="P6543" s="130"/>
      <c r="Q6543" s="131">
        <v>4</v>
      </c>
      <c r="R6543" s="68"/>
      <c r="S6543" s="35"/>
      <c r="T6543" s="69" t="s">
        <v>13</v>
      </c>
      <c r="U6543" s="92"/>
      <c r="V6543" s="70">
        <f>V6544</f>
        <v>0</v>
      </c>
      <c r="X6543" s="447">
        <f>X6544</f>
        <v>0</v>
      </c>
      <c r="Z6543" s="447">
        <f>Z6544</f>
        <v>0</v>
      </c>
      <c r="AB6543" s="447">
        <f>AB6544</f>
        <v>0</v>
      </c>
      <c r="AD6543" s="447" t="e">
        <f>#REF!</f>
        <v>#REF!</v>
      </c>
      <c r="AF6543" s="447">
        <f>AF6544</f>
        <v>0</v>
      </c>
      <c r="AH6543" s="447" t="e">
        <f t="shared" ref="AH6543:AH6606" si="1439">AD6543+AF6543</f>
        <v>#REF!</v>
      </c>
      <c r="AI6543" s="8"/>
      <c r="AJ6543" s="447">
        <f>AJ6544</f>
        <v>0</v>
      </c>
      <c r="AK6543" s="71"/>
      <c r="AL6543" s="447">
        <f>AL6544</f>
        <v>0</v>
      </c>
      <c r="AM6543" s="447"/>
      <c r="AN6543" s="447">
        <f>AN6544</f>
        <v>0</v>
      </c>
      <c r="AO6543" s="447"/>
      <c r="AP6543" s="447">
        <f>AP6544</f>
        <v>0</v>
      </c>
      <c r="AQ6543" s="447"/>
    </row>
    <row r="6544" spans="2:43" ht="18" hidden="1" customHeight="1" x14ac:dyDescent="0.2">
      <c r="B6544" s="4"/>
      <c r="C6544" s="117"/>
      <c r="D6544" s="117"/>
      <c r="E6544" s="117"/>
      <c r="F6544" s="48"/>
      <c r="G6544" s="11"/>
      <c r="H6544" s="117"/>
      <c r="I6544" s="124"/>
      <c r="J6544" s="124"/>
      <c r="K6544" s="144"/>
      <c r="L6544" s="11"/>
      <c r="M6544" s="143"/>
      <c r="N6544" s="42"/>
      <c r="O6544" s="128"/>
      <c r="P6544" s="130"/>
      <c r="Q6544" s="130"/>
      <c r="R6544" s="72" t="s">
        <v>3</v>
      </c>
      <c r="S6544" s="181"/>
      <c r="T6544" s="73" t="s">
        <v>13</v>
      </c>
      <c r="V6544" s="74"/>
      <c r="X6544" s="74"/>
      <c r="Z6544" s="74"/>
      <c r="AB6544" s="74"/>
      <c r="AD6544" s="74"/>
      <c r="AF6544" s="74"/>
      <c r="AH6544" s="74">
        <f t="shared" si="1439"/>
        <v>0</v>
      </c>
      <c r="AI6544" s="446"/>
      <c r="AJ6544" s="74"/>
      <c r="AK6544" s="8"/>
      <c r="AL6544" s="74"/>
      <c r="AM6544" s="74"/>
      <c r="AN6544" s="74"/>
      <c r="AO6544" s="74"/>
      <c r="AP6544" s="74"/>
      <c r="AQ6544" s="74"/>
    </row>
    <row r="6545" spans="2:43" ht="18" hidden="1" customHeight="1" x14ac:dyDescent="0.2">
      <c r="B6545" s="4"/>
      <c r="C6545" s="117"/>
      <c r="D6545" s="117"/>
      <c r="E6545" s="117"/>
      <c r="F6545" s="48"/>
      <c r="G6545" s="11"/>
      <c r="H6545" s="117"/>
      <c r="I6545" s="124"/>
      <c r="J6545" s="124"/>
      <c r="K6545" s="144"/>
      <c r="L6545" s="11"/>
      <c r="M6545" s="143"/>
      <c r="N6545" s="42"/>
      <c r="O6545" s="128"/>
      <c r="P6545" s="130"/>
      <c r="Q6545" s="131">
        <v>5</v>
      </c>
      <c r="R6545" s="84"/>
      <c r="S6545" s="250"/>
      <c r="T6545" s="69" t="s">
        <v>204</v>
      </c>
      <c r="U6545" s="92"/>
      <c r="V6545" s="70">
        <f>V6546</f>
        <v>0</v>
      </c>
      <c r="X6545" s="447">
        <f>X6546</f>
        <v>0</v>
      </c>
      <c r="Z6545" s="447">
        <f>Z6546</f>
        <v>0</v>
      </c>
      <c r="AB6545" s="447">
        <f>AB6546</f>
        <v>0</v>
      </c>
      <c r="AD6545" s="447" t="e">
        <f>#REF!</f>
        <v>#REF!</v>
      </c>
      <c r="AF6545" s="447">
        <f>AF6546</f>
        <v>0</v>
      </c>
      <c r="AH6545" s="447" t="e">
        <f t="shared" si="1439"/>
        <v>#REF!</v>
      </c>
      <c r="AI6545" s="8"/>
      <c r="AJ6545" s="447">
        <f>AJ6546</f>
        <v>0</v>
      </c>
      <c r="AK6545" s="71"/>
      <c r="AL6545" s="447">
        <f>AL6546</f>
        <v>0</v>
      </c>
      <c r="AM6545" s="447"/>
      <c r="AN6545" s="447">
        <f>AN6546</f>
        <v>0</v>
      </c>
      <c r="AO6545" s="447"/>
      <c r="AP6545" s="447">
        <f>AP6546</f>
        <v>0</v>
      </c>
      <c r="AQ6545" s="447"/>
    </row>
    <row r="6546" spans="2:43" ht="18" hidden="1" customHeight="1" x14ac:dyDescent="0.2">
      <c r="B6546" s="4"/>
      <c r="C6546" s="117"/>
      <c r="D6546" s="117"/>
      <c r="E6546" s="117"/>
      <c r="F6546" s="48"/>
      <c r="G6546" s="11"/>
      <c r="H6546" s="117"/>
      <c r="I6546" s="124"/>
      <c r="J6546" s="124"/>
      <c r="K6546" s="144"/>
      <c r="L6546" s="11"/>
      <c r="M6546" s="143"/>
      <c r="N6546" s="42"/>
      <c r="O6546" s="128"/>
      <c r="P6546" s="130"/>
      <c r="Q6546" s="130"/>
      <c r="R6546" s="72" t="s">
        <v>3</v>
      </c>
      <c r="S6546" s="181"/>
      <c r="T6546" s="73" t="s">
        <v>204</v>
      </c>
      <c r="V6546" s="74">
        <v>0</v>
      </c>
      <c r="X6546" s="74">
        <v>0</v>
      </c>
      <c r="Z6546" s="74">
        <v>0</v>
      </c>
      <c r="AB6546" s="74">
        <v>0</v>
      </c>
      <c r="AD6546" s="74">
        <v>0</v>
      </c>
      <c r="AF6546" s="74">
        <v>0</v>
      </c>
      <c r="AH6546" s="74">
        <f t="shared" si="1439"/>
        <v>0</v>
      </c>
      <c r="AI6546" s="446"/>
      <c r="AJ6546" s="74">
        <v>0</v>
      </c>
      <c r="AK6546" s="8"/>
      <c r="AL6546" s="74">
        <v>0</v>
      </c>
      <c r="AM6546" s="74"/>
      <c r="AN6546" s="74">
        <v>0</v>
      </c>
      <c r="AO6546" s="74"/>
      <c r="AP6546" s="74">
        <v>0</v>
      </c>
      <c r="AQ6546" s="74"/>
    </row>
    <row r="6547" spans="2:43" ht="18" hidden="1" customHeight="1" x14ac:dyDescent="0.2">
      <c r="B6547" s="4"/>
      <c r="C6547" s="117"/>
      <c r="D6547" s="117"/>
      <c r="E6547" s="117"/>
      <c r="F6547" s="48"/>
      <c r="G6547" s="11"/>
      <c r="H6547" s="117"/>
      <c r="I6547" s="124"/>
      <c r="J6547" s="124"/>
      <c r="K6547" s="144"/>
      <c r="L6547" s="11"/>
      <c r="M6547" s="143"/>
      <c r="N6547" s="42"/>
      <c r="O6547" s="127" t="s">
        <v>0</v>
      </c>
      <c r="P6547" s="123"/>
      <c r="Q6547" s="123"/>
      <c r="R6547" s="49"/>
      <c r="S6547" s="18"/>
      <c r="T6547" s="50" t="s">
        <v>60</v>
      </c>
      <c r="U6547" s="76"/>
      <c r="V6547" s="51">
        <f>V6548</f>
        <v>0</v>
      </c>
      <c r="X6547" s="51">
        <f>X6548</f>
        <v>0</v>
      </c>
      <c r="Z6547" s="51">
        <f>Z6548</f>
        <v>0</v>
      </c>
      <c r="AB6547" s="51">
        <f>AB6548</f>
        <v>0</v>
      </c>
      <c r="AD6547" s="51" t="e">
        <f>#REF!</f>
        <v>#REF!</v>
      </c>
      <c r="AF6547" s="51">
        <f>AF6548</f>
        <v>0</v>
      </c>
      <c r="AH6547" s="51" t="e">
        <f t="shared" si="1439"/>
        <v>#REF!</v>
      </c>
      <c r="AI6547" s="8"/>
      <c r="AJ6547" s="51">
        <f>AJ6548</f>
        <v>0</v>
      </c>
      <c r="AK6547" s="5"/>
      <c r="AL6547" s="51">
        <f t="shared" ref="AL6547:AP6549" si="1440">AL6548</f>
        <v>0</v>
      </c>
      <c r="AM6547" s="51"/>
      <c r="AN6547" s="51">
        <f t="shared" si="1440"/>
        <v>0</v>
      </c>
      <c r="AO6547" s="51"/>
      <c r="AP6547" s="51">
        <f t="shared" si="1440"/>
        <v>0</v>
      </c>
      <c r="AQ6547" s="51"/>
    </row>
    <row r="6548" spans="2:43" ht="18" hidden="1" customHeight="1" x14ac:dyDescent="0.2">
      <c r="B6548" s="4"/>
      <c r="C6548" s="117"/>
      <c r="D6548" s="117"/>
      <c r="E6548" s="117"/>
      <c r="F6548" s="48"/>
      <c r="G6548" s="11"/>
      <c r="H6548" s="117"/>
      <c r="I6548" s="124"/>
      <c r="J6548" s="124"/>
      <c r="K6548" s="144"/>
      <c r="L6548" s="11"/>
      <c r="M6548" s="143"/>
      <c r="N6548" s="42"/>
      <c r="O6548" s="128"/>
      <c r="P6548" s="129">
        <v>1</v>
      </c>
      <c r="Q6548" s="129"/>
      <c r="R6548" s="64"/>
      <c r="S6548" s="234"/>
      <c r="T6548" s="65" t="s">
        <v>8</v>
      </c>
      <c r="U6548" s="155"/>
      <c r="V6548" s="66">
        <f>V6549</f>
        <v>0</v>
      </c>
      <c r="X6548" s="66">
        <f>X6549</f>
        <v>0</v>
      </c>
      <c r="Z6548" s="66">
        <f>Z6549</f>
        <v>0</v>
      </c>
      <c r="AB6548" s="66">
        <f>AB6549</f>
        <v>0</v>
      </c>
      <c r="AD6548" s="66" t="e">
        <f>#REF!</f>
        <v>#REF!</v>
      </c>
      <c r="AF6548" s="66">
        <f>AF6549</f>
        <v>0</v>
      </c>
      <c r="AH6548" s="66" t="e">
        <f t="shared" si="1439"/>
        <v>#REF!</v>
      </c>
      <c r="AI6548" s="5"/>
      <c r="AJ6548" s="66">
        <f>AJ6549</f>
        <v>0</v>
      </c>
      <c r="AK6548" s="67"/>
      <c r="AL6548" s="66">
        <f t="shared" si="1440"/>
        <v>0</v>
      </c>
      <c r="AM6548" s="66"/>
      <c r="AN6548" s="66">
        <f t="shared" si="1440"/>
        <v>0</v>
      </c>
      <c r="AO6548" s="66"/>
      <c r="AP6548" s="66">
        <f t="shared" si="1440"/>
        <v>0</v>
      </c>
      <c r="AQ6548" s="66"/>
    </row>
    <row r="6549" spans="2:43" ht="18" hidden="1" customHeight="1" x14ac:dyDescent="0.2">
      <c r="B6549" s="4"/>
      <c r="C6549" s="117"/>
      <c r="D6549" s="117"/>
      <c r="E6549" s="117"/>
      <c r="F6549" s="48"/>
      <c r="G6549" s="11"/>
      <c r="H6549" s="117"/>
      <c r="I6549" s="124"/>
      <c r="J6549" s="124"/>
      <c r="K6549" s="144"/>
      <c r="L6549" s="11"/>
      <c r="M6549" s="143"/>
      <c r="N6549" s="42"/>
      <c r="O6549" s="128"/>
      <c r="P6549" s="130"/>
      <c r="Q6549" s="131">
        <v>1</v>
      </c>
      <c r="R6549" s="68"/>
      <c r="S6549" s="35"/>
      <c r="T6549" s="69" t="s">
        <v>46</v>
      </c>
      <c r="U6549" s="92"/>
      <c r="V6549" s="70">
        <f>V6550</f>
        <v>0</v>
      </c>
      <c r="X6549" s="447">
        <f>X6550</f>
        <v>0</v>
      </c>
      <c r="Z6549" s="447">
        <f>Z6550</f>
        <v>0</v>
      </c>
      <c r="AB6549" s="447">
        <f>AB6550</f>
        <v>0</v>
      </c>
      <c r="AD6549" s="447" t="e">
        <f>#REF!</f>
        <v>#REF!</v>
      </c>
      <c r="AF6549" s="447">
        <f>AF6550</f>
        <v>0</v>
      </c>
      <c r="AH6549" s="447" t="e">
        <f t="shared" si="1439"/>
        <v>#REF!</v>
      </c>
      <c r="AI6549" s="67"/>
      <c r="AJ6549" s="447">
        <f>AJ6550</f>
        <v>0</v>
      </c>
      <c r="AK6549" s="71"/>
      <c r="AL6549" s="447">
        <f t="shared" si="1440"/>
        <v>0</v>
      </c>
      <c r="AM6549" s="447"/>
      <c r="AN6549" s="447">
        <f t="shared" si="1440"/>
        <v>0</v>
      </c>
      <c r="AO6549" s="447"/>
      <c r="AP6549" s="447">
        <f t="shared" si="1440"/>
        <v>0</v>
      </c>
      <c r="AQ6549" s="447"/>
    </row>
    <row r="6550" spans="2:43" ht="18" hidden="1" customHeight="1" x14ac:dyDescent="0.2">
      <c r="B6550" s="4"/>
      <c r="C6550" s="117"/>
      <c r="D6550" s="117"/>
      <c r="E6550" s="117"/>
      <c r="F6550" s="48"/>
      <c r="G6550" s="11"/>
      <c r="H6550" s="117"/>
      <c r="I6550" s="124"/>
      <c r="J6550" s="124"/>
      <c r="K6550" s="144"/>
      <c r="L6550" s="11"/>
      <c r="M6550" s="143"/>
      <c r="N6550" s="42"/>
      <c r="O6550" s="128"/>
      <c r="P6550" s="130"/>
      <c r="Q6550" s="131"/>
      <c r="R6550" s="72" t="s">
        <v>3</v>
      </c>
      <c r="S6550" s="181"/>
      <c r="T6550" s="73" t="s">
        <v>46</v>
      </c>
      <c r="V6550" s="74"/>
      <c r="X6550" s="74"/>
      <c r="Z6550" s="74"/>
      <c r="AB6550" s="74"/>
      <c r="AD6550" s="74"/>
      <c r="AF6550" s="74"/>
      <c r="AH6550" s="74">
        <f t="shared" si="1439"/>
        <v>0</v>
      </c>
      <c r="AI6550" s="446"/>
      <c r="AJ6550" s="74"/>
      <c r="AK6550" s="8"/>
      <c r="AL6550" s="74"/>
      <c r="AM6550" s="74"/>
      <c r="AN6550" s="74"/>
      <c r="AO6550" s="74"/>
      <c r="AP6550" s="74"/>
      <c r="AQ6550" s="74"/>
    </row>
    <row r="6551" spans="2:43" ht="18" hidden="1" customHeight="1" x14ac:dyDescent="0.2">
      <c r="B6551" s="4"/>
      <c r="C6551" s="117"/>
      <c r="D6551" s="117"/>
      <c r="E6551" s="117"/>
      <c r="F6551" s="48"/>
      <c r="G6551" s="11"/>
      <c r="H6551" s="117"/>
      <c r="I6551" s="124"/>
      <c r="J6551" s="124"/>
      <c r="K6551" s="144"/>
      <c r="L6551" s="11"/>
      <c r="M6551" s="143"/>
      <c r="N6551" s="42"/>
      <c r="O6551" s="127" t="s">
        <v>18</v>
      </c>
      <c r="P6551" s="123"/>
      <c r="Q6551" s="123"/>
      <c r="R6551" s="49"/>
      <c r="S6551" s="18"/>
      <c r="T6551" s="50" t="s">
        <v>190</v>
      </c>
      <c r="U6551" s="76"/>
      <c r="V6551" s="51">
        <f>V6552+V6565+V6572+V6575+V6578</f>
        <v>0</v>
      </c>
      <c r="X6551" s="51">
        <f>X6552+X6565+X6572+X6575+X6578</f>
        <v>0</v>
      </c>
      <c r="Z6551" s="51">
        <f>Z6552+Z6565+Z6572+Z6575+Z6578</f>
        <v>0</v>
      </c>
      <c r="AB6551" s="51">
        <f>AB6552+AB6565+AB6572+AB6575+AB6578</f>
        <v>0</v>
      </c>
      <c r="AD6551" s="51" t="e">
        <f>#REF!+AD6565+AD6572+AD6575+AD6578</f>
        <v>#REF!</v>
      </c>
      <c r="AF6551" s="51">
        <f>AF6552+AF6565+AF6572+AF6575+AF6578</f>
        <v>0</v>
      </c>
      <c r="AH6551" s="51" t="e">
        <f t="shared" si="1439"/>
        <v>#REF!</v>
      </c>
      <c r="AI6551" s="8"/>
      <c r="AJ6551" s="51">
        <f>AJ6552+AJ6565+AJ6572+AJ6575+AJ6578</f>
        <v>0</v>
      </c>
      <c r="AK6551" s="5"/>
      <c r="AL6551" s="51">
        <f>AL6552+AL6565+AL6572+AL6575+AL6578</f>
        <v>0</v>
      </c>
      <c r="AM6551" s="51"/>
      <c r="AN6551" s="51">
        <f>AN6552+AN6565+AN6572+AN6575+AN6578</f>
        <v>0</v>
      </c>
      <c r="AO6551" s="51"/>
      <c r="AP6551" s="51">
        <f>AP6552+AP6565+AP6572+AP6575+AP6578</f>
        <v>0</v>
      </c>
      <c r="AQ6551" s="51"/>
    </row>
    <row r="6552" spans="2:43" ht="18" hidden="1" customHeight="1" x14ac:dyDescent="0.2">
      <c r="B6552" s="4"/>
      <c r="C6552" s="117"/>
      <c r="D6552" s="117"/>
      <c r="E6552" s="117"/>
      <c r="F6552" s="48"/>
      <c r="G6552" s="11"/>
      <c r="H6552" s="117"/>
      <c r="I6552" s="124"/>
      <c r="J6552" s="124"/>
      <c r="K6552" s="144"/>
      <c r="L6552" s="11"/>
      <c r="M6552" s="143"/>
      <c r="N6552" s="42"/>
      <c r="O6552" s="128"/>
      <c r="P6552" s="129">
        <v>2</v>
      </c>
      <c r="Q6552" s="129"/>
      <c r="R6552" s="64"/>
      <c r="S6552" s="234"/>
      <c r="T6552" s="65" t="s">
        <v>195</v>
      </c>
      <c r="U6552" s="155"/>
      <c r="V6552" s="66">
        <f>V6553+V6555+V6558+V6561+V6563</f>
        <v>0</v>
      </c>
      <c r="X6552" s="66">
        <f>X6553+X6555+X6558+X6561+X6563</f>
        <v>0</v>
      </c>
      <c r="Z6552" s="66">
        <f>Z6553+Z6555+Z6558+Z6561+Z6563</f>
        <v>0</v>
      </c>
      <c r="AB6552" s="66">
        <f>AB6553+AB6555+AB6558+AB6561+AB6563</f>
        <v>0</v>
      </c>
      <c r="AD6552" s="66" t="e">
        <f>#REF!+AD6555+AD6558+AD6561+AD6563</f>
        <v>#REF!</v>
      </c>
      <c r="AF6552" s="66">
        <f>AF6553+AF6555+AF6558+AF6561+AF6563</f>
        <v>0</v>
      </c>
      <c r="AH6552" s="66" t="e">
        <f t="shared" si="1439"/>
        <v>#REF!</v>
      </c>
      <c r="AI6552" s="5"/>
      <c r="AJ6552" s="66">
        <f>AJ6553+AJ6555+AJ6558+AJ6561+AJ6563</f>
        <v>0</v>
      </c>
      <c r="AK6552" s="67"/>
      <c r="AL6552" s="66">
        <f>AL6553+AL6555+AL6558+AL6561+AL6563</f>
        <v>0</v>
      </c>
      <c r="AM6552" s="66"/>
      <c r="AN6552" s="66">
        <f>AN6553+AN6555+AN6558+AN6561+AN6563</f>
        <v>0</v>
      </c>
      <c r="AO6552" s="66"/>
      <c r="AP6552" s="66">
        <f>AP6553+AP6555+AP6558+AP6561+AP6563</f>
        <v>0</v>
      </c>
      <c r="AQ6552" s="66"/>
    </row>
    <row r="6553" spans="2:43" ht="18" hidden="1" customHeight="1" x14ac:dyDescent="0.2">
      <c r="B6553" s="4"/>
      <c r="C6553" s="117"/>
      <c r="D6553" s="117"/>
      <c r="E6553" s="117"/>
      <c r="F6553" s="48"/>
      <c r="G6553" s="11"/>
      <c r="H6553" s="117"/>
      <c r="I6553" s="124"/>
      <c r="J6553" s="124"/>
      <c r="K6553" s="144"/>
      <c r="L6553" s="11"/>
      <c r="M6553" s="143"/>
      <c r="N6553" s="42"/>
      <c r="O6553" s="128"/>
      <c r="P6553" s="130"/>
      <c r="Q6553" s="131">
        <v>1</v>
      </c>
      <c r="R6553" s="68"/>
      <c r="S6553" s="35"/>
      <c r="T6553" s="69" t="s">
        <v>47</v>
      </c>
      <c r="U6553" s="92"/>
      <c r="V6553" s="70">
        <f>V6554</f>
        <v>0</v>
      </c>
      <c r="X6553" s="447">
        <f>X6554</f>
        <v>0</v>
      </c>
      <c r="Z6553" s="447">
        <f>Z6554</f>
        <v>0</v>
      </c>
      <c r="AB6553" s="447">
        <f>AB6554</f>
        <v>0</v>
      </c>
      <c r="AD6553" s="447" t="e">
        <f>#REF!</f>
        <v>#REF!</v>
      </c>
      <c r="AF6553" s="447">
        <f>AF6554</f>
        <v>0</v>
      </c>
      <c r="AH6553" s="447" t="e">
        <f t="shared" si="1439"/>
        <v>#REF!</v>
      </c>
      <c r="AI6553" s="67"/>
      <c r="AJ6553" s="447">
        <f>AJ6554</f>
        <v>0</v>
      </c>
      <c r="AK6553" s="71"/>
      <c r="AL6553" s="447">
        <f>AL6554</f>
        <v>0</v>
      </c>
      <c r="AM6553" s="447"/>
      <c r="AN6553" s="447">
        <f>AN6554</f>
        <v>0</v>
      </c>
      <c r="AO6553" s="447"/>
      <c r="AP6553" s="447">
        <f>AP6554</f>
        <v>0</v>
      </c>
      <c r="AQ6553" s="447"/>
    </row>
    <row r="6554" spans="2:43" ht="18" hidden="1" customHeight="1" x14ac:dyDescent="0.2">
      <c r="B6554" s="4"/>
      <c r="C6554" s="117"/>
      <c r="D6554" s="117"/>
      <c r="E6554" s="117"/>
      <c r="F6554" s="48"/>
      <c r="G6554" s="11"/>
      <c r="H6554" s="117"/>
      <c r="I6554" s="124"/>
      <c r="J6554" s="124"/>
      <c r="K6554" s="144"/>
      <c r="L6554" s="11"/>
      <c r="M6554" s="143"/>
      <c r="N6554" s="42"/>
      <c r="O6554" s="128"/>
      <c r="P6554" s="130"/>
      <c r="Q6554" s="130"/>
      <c r="R6554" s="72" t="s">
        <v>3</v>
      </c>
      <c r="S6554" s="181"/>
      <c r="T6554" s="73" t="s">
        <v>17</v>
      </c>
      <c r="V6554" s="74"/>
      <c r="X6554" s="74"/>
      <c r="Z6554" s="74"/>
      <c r="AB6554" s="74"/>
      <c r="AD6554" s="74"/>
      <c r="AF6554" s="74"/>
      <c r="AH6554" s="74">
        <f t="shared" si="1439"/>
        <v>0</v>
      </c>
      <c r="AI6554" s="446"/>
      <c r="AJ6554" s="74"/>
      <c r="AK6554" s="8"/>
      <c r="AL6554" s="74"/>
      <c r="AM6554" s="74"/>
      <c r="AN6554" s="74"/>
      <c r="AO6554" s="74"/>
      <c r="AP6554" s="74"/>
      <c r="AQ6554" s="74"/>
    </row>
    <row r="6555" spans="2:43" ht="18" hidden="1" customHeight="1" x14ac:dyDescent="0.2">
      <c r="B6555" s="4"/>
      <c r="C6555" s="117"/>
      <c r="D6555" s="117"/>
      <c r="E6555" s="117"/>
      <c r="F6555" s="48"/>
      <c r="G6555" s="11"/>
      <c r="H6555" s="117"/>
      <c r="I6555" s="124"/>
      <c r="J6555" s="124"/>
      <c r="K6555" s="144"/>
      <c r="L6555" s="11"/>
      <c r="M6555" s="143"/>
      <c r="N6555" s="42"/>
      <c r="O6555" s="128"/>
      <c r="P6555" s="130"/>
      <c r="Q6555" s="131">
        <v>2</v>
      </c>
      <c r="R6555" s="68"/>
      <c r="S6555" s="35"/>
      <c r="T6555" s="69" t="s">
        <v>227</v>
      </c>
      <c r="U6555" s="92"/>
      <c r="V6555" s="70">
        <f>V6556+V6557</f>
        <v>0</v>
      </c>
      <c r="X6555" s="447">
        <f>X6556+X6557</f>
        <v>0</v>
      </c>
      <c r="Z6555" s="447">
        <f>Z6556+Z6557</f>
        <v>0</v>
      </c>
      <c r="AB6555" s="447">
        <f>AB6556+AB6557</f>
        <v>0</v>
      </c>
      <c r="AD6555" s="447" t="e">
        <f>#REF!+AD6557</f>
        <v>#REF!</v>
      </c>
      <c r="AF6555" s="447">
        <f>AF6556+AF6557</f>
        <v>0</v>
      </c>
      <c r="AH6555" s="447" t="e">
        <f t="shared" si="1439"/>
        <v>#REF!</v>
      </c>
      <c r="AI6555" s="8"/>
      <c r="AJ6555" s="447">
        <f>AJ6556+AJ6557</f>
        <v>0</v>
      </c>
      <c r="AK6555" s="71"/>
      <c r="AL6555" s="447">
        <f>AL6556+AL6557</f>
        <v>0</v>
      </c>
      <c r="AM6555" s="447"/>
      <c r="AN6555" s="447">
        <f>AN6556+AN6557</f>
        <v>0</v>
      </c>
      <c r="AO6555" s="447"/>
      <c r="AP6555" s="447">
        <f>AP6556+AP6557</f>
        <v>0</v>
      </c>
      <c r="AQ6555" s="447"/>
    </row>
    <row r="6556" spans="2:43" ht="18" hidden="1" customHeight="1" x14ac:dyDescent="0.2">
      <c r="B6556" s="4"/>
      <c r="C6556" s="117"/>
      <c r="D6556" s="117"/>
      <c r="E6556" s="117"/>
      <c r="F6556" s="48"/>
      <c r="G6556" s="11"/>
      <c r="H6556" s="117"/>
      <c r="I6556" s="124"/>
      <c r="J6556" s="124"/>
      <c r="K6556" s="144"/>
      <c r="L6556" s="11"/>
      <c r="M6556" s="143"/>
      <c r="N6556" s="42"/>
      <c r="O6556" s="128"/>
      <c r="P6556" s="130"/>
      <c r="Q6556" s="130"/>
      <c r="R6556" s="72" t="s">
        <v>3</v>
      </c>
      <c r="S6556" s="181"/>
      <c r="T6556" s="73" t="s">
        <v>78</v>
      </c>
      <c r="V6556" s="74"/>
      <c r="X6556" s="74"/>
      <c r="Z6556" s="74"/>
      <c r="AB6556" s="74"/>
      <c r="AD6556" s="74"/>
      <c r="AF6556" s="74"/>
      <c r="AH6556" s="74">
        <f t="shared" si="1439"/>
        <v>0</v>
      </c>
      <c r="AI6556" s="446"/>
      <c r="AJ6556" s="74"/>
      <c r="AK6556" s="8"/>
      <c r="AL6556" s="74"/>
      <c r="AM6556" s="74"/>
      <c r="AN6556" s="74"/>
      <c r="AO6556" s="74"/>
      <c r="AP6556" s="74"/>
      <c r="AQ6556" s="74"/>
    </row>
    <row r="6557" spans="2:43" ht="18" hidden="1" customHeight="1" x14ac:dyDescent="0.2">
      <c r="B6557" s="4"/>
      <c r="C6557" s="117"/>
      <c r="D6557" s="117"/>
      <c r="E6557" s="117"/>
      <c r="F6557" s="48"/>
      <c r="G6557" s="11"/>
      <c r="H6557" s="117"/>
      <c r="I6557" s="124"/>
      <c r="J6557" s="124"/>
      <c r="K6557" s="144"/>
      <c r="L6557" s="11"/>
      <c r="M6557" s="143"/>
      <c r="N6557" s="42"/>
      <c r="O6557" s="128"/>
      <c r="P6557" s="130"/>
      <c r="Q6557" s="130"/>
      <c r="R6557" s="72" t="s">
        <v>0</v>
      </c>
      <c r="S6557" s="181"/>
      <c r="T6557" s="73" t="s">
        <v>228</v>
      </c>
      <c r="V6557" s="74"/>
      <c r="X6557" s="74"/>
      <c r="Z6557" s="74"/>
      <c r="AB6557" s="74"/>
      <c r="AD6557" s="74"/>
      <c r="AF6557" s="74"/>
      <c r="AH6557" s="74">
        <f t="shared" si="1439"/>
        <v>0</v>
      </c>
      <c r="AI6557" s="8"/>
      <c r="AJ6557" s="74"/>
      <c r="AK6557" s="8"/>
      <c r="AL6557" s="74"/>
      <c r="AM6557" s="74"/>
      <c r="AN6557" s="74"/>
      <c r="AO6557" s="74"/>
      <c r="AP6557" s="74"/>
      <c r="AQ6557" s="74"/>
    </row>
    <row r="6558" spans="2:43" ht="18" hidden="1" customHeight="1" x14ac:dyDescent="0.2">
      <c r="B6558" s="4"/>
      <c r="C6558" s="117"/>
      <c r="D6558" s="117"/>
      <c r="E6558" s="117"/>
      <c r="F6558" s="48"/>
      <c r="G6558" s="11"/>
      <c r="H6558" s="117"/>
      <c r="I6558" s="124"/>
      <c r="J6558" s="124"/>
      <c r="K6558" s="144"/>
      <c r="L6558" s="11"/>
      <c r="M6558" s="143"/>
      <c r="N6558" s="42"/>
      <c r="O6558" s="128"/>
      <c r="P6558" s="130"/>
      <c r="Q6558" s="131">
        <v>3</v>
      </c>
      <c r="R6558" s="84"/>
      <c r="S6558" s="250"/>
      <c r="T6558" s="69" t="s">
        <v>79</v>
      </c>
      <c r="U6558" s="92"/>
      <c r="V6558" s="70">
        <f>V6559+V6560</f>
        <v>0</v>
      </c>
      <c r="X6558" s="447">
        <f>X6559+X6560</f>
        <v>0</v>
      </c>
      <c r="Z6558" s="447">
        <f>Z6559+Z6560</f>
        <v>0</v>
      </c>
      <c r="AB6558" s="447">
        <f>AB6559+AB6560</f>
        <v>0</v>
      </c>
      <c r="AD6558" s="447" t="e">
        <f>#REF!+AD6560</f>
        <v>#REF!</v>
      </c>
      <c r="AF6558" s="447">
        <f>AF6559+AF6560</f>
        <v>0</v>
      </c>
      <c r="AH6558" s="447" t="e">
        <f t="shared" si="1439"/>
        <v>#REF!</v>
      </c>
      <c r="AI6558" s="8"/>
      <c r="AJ6558" s="447">
        <f>AJ6559+AJ6560</f>
        <v>0</v>
      </c>
      <c r="AK6558" s="71"/>
      <c r="AL6558" s="447">
        <f>AL6559+AL6560</f>
        <v>0</v>
      </c>
      <c r="AM6558" s="447"/>
      <c r="AN6558" s="447">
        <f>AN6559+AN6560</f>
        <v>0</v>
      </c>
      <c r="AO6558" s="447"/>
      <c r="AP6558" s="447">
        <f>AP6559+AP6560</f>
        <v>0</v>
      </c>
      <c r="AQ6558" s="447"/>
    </row>
    <row r="6559" spans="2:43" ht="18" hidden="1" customHeight="1" x14ac:dyDescent="0.2">
      <c r="B6559" s="4"/>
      <c r="C6559" s="117"/>
      <c r="D6559" s="117"/>
      <c r="E6559" s="117"/>
      <c r="F6559" s="48"/>
      <c r="G6559" s="11"/>
      <c r="H6559" s="117"/>
      <c r="I6559" s="124"/>
      <c r="J6559" s="124"/>
      <c r="K6559" s="144"/>
      <c r="L6559" s="11"/>
      <c r="M6559" s="143"/>
      <c r="N6559" s="42"/>
      <c r="O6559" s="128"/>
      <c r="P6559" s="130"/>
      <c r="Q6559" s="130"/>
      <c r="R6559" s="72" t="s">
        <v>3</v>
      </c>
      <c r="S6559" s="181"/>
      <c r="T6559" s="73" t="s">
        <v>80</v>
      </c>
      <c r="V6559" s="74"/>
      <c r="X6559" s="74"/>
      <c r="Z6559" s="74"/>
      <c r="AB6559" s="74"/>
      <c r="AD6559" s="74"/>
      <c r="AF6559" s="74"/>
      <c r="AH6559" s="74">
        <f t="shared" si="1439"/>
        <v>0</v>
      </c>
      <c r="AI6559" s="446"/>
      <c r="AJ6559" s="74"/>
      <c r="AK6559" s="8"/>
      <c r="AL6559" s="74"/>
      <c r="AM6559" s="74"/>
      <c r="AN6559" s="74"/>
      <c r="AO6559" s="74"/>
      <c r="AP6559" s="74"/>
      <c r="AQ6559" s="74"/>
    </row>
    <row r="6560" spans="2:43" ht="18" hidden="1" customHeight="1" x14ac:dyDescent="0.2">
      <c r="B6560" s="4"/>
      <c r="C6560" s="117"/>
      <c r="D6560" s="117"/>
      <c r="E6560" s="117"/>
      <c r="F6560" s="48"/>
      <c r="G6560" s="11"/>
      <c r="H6560" s="117"/>
      <c r="I6560" s="124"/>
      <c r="J6560" s="124"/>
      <c r="K6560" s="144"/>
      <c r="L6560" s="11"/>
      <c r="M6560" s="143"/>
      <c r="N6560" s="42"/>
      <c r="O6560" s="128"/>
      <c r="P6560" s="130"/>
      <c r="Q6560" s="130"/>
      <c r="R6560" s="72" t="s">
        <v>18</v>
      </c>
      <c r="S6560" s="181"/>
      <c r="T6560" s="73" t="s">
        <v>82</v>
      </c>
      <c r="V6560" s="74"/>
      <c r="X6560" s="74"/>
      <c r="Z6560" s="74"/>
      <c r="AB6560" s="74"/>
      <c r="AD6560" s="74"/>
      <c r="AF6560" s="74"/>
      <c r="AH6560" s="74">
        <f t="shared" si="1439"/>
        <v>0</v>
      </c>
      <c r="AI6560" s="8"/>
      <c r="AJ6560" s="74"/>
      <c r="AK6560" s="8"/>
      <c r="AL6560" s="74"/>
      <c r="AM6560" s="74"/>
      <c r="AN6560" s="74"/>
      <c r="AO6560" s="74"/>
      <c r="AP6560" s="74"/>
      <c r="AQ6560" s="74"/>
    </row>
    <row r="6561" spans="2:43" ht="18" hidden="1" customHeight="1" x14ac:dyDescent="0.2">
      <c r="B6561" s="4"/>
      <c r="C6561" s="117"/>
      <c r="D6561" s="117"/>
      <c r="E6561" s="117"/>
      <c r="F6561" s="48"/>
      <c r="G6561" s="11"/>
      <c r="H6561" s="117"/>
      <c r="I6561" s="124"/>
      <c r="J6561" s="124"/>
      <c r="K6561" s="144"/>
      <c r="L6561" s="11"/>
      <c r="M6561" s="143"/>
      <c r="N6561" s="42"/>
      <c r="O6561" s="128"/>
      <c r="P6561" s="130"/>
      <c r="Q6561" s="131">
        <v>5</v>
      </c>
      <c r="R6561" s="68"/>
      <c r="S6561" s="35"/>
      <c r="T6561" s="69" t="s">
        <v>48</v>
      </c>
      <c r="U6561" s="92"/>
      <c r="V6561" s="70">
        <f>V6562</f>
        <v>0</v>
      </c>
      <c r="X6561" s="447">
        <f>X6562</f>
        <v>0</v>
      </c>
      <c r="Z6561" s="447">
        <f>Z6562</f>
        <v>0</v>
      </c>
      <c r="AB6561" s="447">
        <f>AB6562</f>
        <v>0</v>
      </c>
      <c r="AD6561" s="447" t="e">
        <f>#REF!</f>
        <v>#REF!</v>
      </c>
      <c r="AF6561" s="447">
        <f>AF6562</f>
        <v>0</v>
      </c>
      <c r="AH6561" s="447" t="e">
        <f t="shared" si="1439"/>
        <v>#REF!</v>
      </c>
      <c r="AI6561" s="8"/>
      <c r="AJ6561" s="447">
        <f>AJ6562</f>
        <v>0</v>
      </c>
      <c r="AK6561" s="71"/>
      <c r="AL6561" s="447">
        <f>AL6562</f>
        <v>0</v>
      </c>
      <c r="AM6561" s="447"/>
      <c r="AN6561" s="447">
        <f>AN6562</f>
        <v>0</v>
      </c>
      <c r="AO6561" s="447"/>
      <c r="AP6561" s="447">
        <f>AP6562</f>
        <v>0</v>
      </c>
      <c r="AQ6561" s="447"/>
    </row>
    <row r="6562" spans="2:43" ht="18" hidden="1" customHeight="1" x14ac:dyDescent="0.2">
      <c r="B6562" s="4"/>
      <c r="C6562" s="117"/>
      <c r="D6562" s="117"/>
      <c r="E6562" s="117"/>
      <c r="F6562" s="48"/>
      <c r="G6562" s="11"/>
      <c r="H6562" s="117"/>
      <c r="I6562" s="124"/>
      <c r="J6562" s="124"/>
      <c r="K6562" s="144"/>
      <c r="L6562" s="11"/>
      <c r="M6562" s="143"/>
      <c r="N6562" s="42"/>
      <c r="O6562" s="128"/>
      <c r="P6562" s="130"/>
      <c r="Q6562" s="130"/>
      <c r="R6562" s="72" t="s">
        <v>3</v>
      </c>
      <c r="S6562" s="181"/>
      <c r="T6562" s="73" t="s">
        <v>551</v>
      </c>
      <c r="V6562" s="74">
        <v>0</v>
      </c>
      <c r="X6562" s="74">
        <v>0</v>
      </c>
      <c r="Z6562" s="74">
        <v>0</v>
      </c>
      <c r="AB6562" s="74">
        <v>0</v>
      </c>
      <c r="AD6562" s="74">
        <v>0</v>
      </c>
      <c r="AF6562" s="74">
        <v>0</v>
      </c>
      <c r="AH6562" s="74">
        <f t="shared" si="1439"/>
        <v>0</v>
      </c>
      <c r="AI6562" s="446"/>
      <c r="AJ6562" s="74">
        <v>0</v>
      </c>
      <c r="AK6562" s="8"/>
      <c r="AL6562" s="74">
        <v>0</v>
      </c>
      <c r="AM6562" s="74"/>
      <c r="AN6562" s="74">
        <v>0</v>
      </c>
      <c r="AO6562" s="74"/>
      <c r="AP6562" s="74">
        <v>0</v>
      </c>
      <c r="AQ6562" s="74"/>
    </row>
    <row r="6563" spans="2:43" ht="18" hidden="1" customHeight="1" x14ac:dyDescent="0.2">
      <c r="B6563" s="4"/>
      <c r="C6563" s="117"/>
      <c r="D6563" s="117"/>
      <c r="E6563" s="117"/>
      <c r="F6563" s="48"/>
      <c r="G6563" s="11"/>
      <c r="H6563" s="117"/>
      <c r="I6563" s="124"/>
      <c r="J6563" s="124"/>
      <c r="K6563" s="144"/>
      <c r="L6563" s="11"/>
      <c r="M6563" s="143"/>
      <c r="N6563" s="42"/>
      <c r="O6563" s="128"/>
      <c r="P6563" s="130"/>
      <c r="Q6563" s="131">
        <v>6</v>
      </c>
      <c r="R6563" s="84"/>
      <c r="S6563" s="250"/>
      <c r="T6563" s="69" t="s">
        <v>19</v>
      </c>
      <c r="U6563" s="92"/>
      <c r="V6563" s="70">
        <f>V6564</f>
        <v>0</v>
      </c>
      <c r="X6563" s="447">
        <f>X6564</f>
        <v>0</v>
      </c>
      <c r="Z6563" s="447">
        <f>Z6564</f>
        <v>0</v>
      </c>
      <c r="AB6563" s="447">
        <f>AB6564</f>
        <v>0</v>
      </c>
      <c r="AD6563" s="447" t="e">
        <f>#REF!</f>
        <v>#REF!</v>
      </c>
      <c r="AF6563" s="447">
        <f>AF6564</f>
        <v>0</v>
      </c>
      <c r="AH6563" s="447" t="e">
        <f t="shared" si="1439"/>
        <v>#REF!</v>
      </c>
      <c r="AI6563" s="8"/>
      <c r="AJ6563" s="447">
        <f>AJ6564</f>
        <v>0</v>
      </c>
      <c r="AK6563" s="71"/>
      <c r="AL6563" s="447">
        <f>AL6564</f>
        <v>0</v>
      </c>
      <c r="AM6563" s="447"/>
      <c r="AN6563" s="447">
        <f>AN6564</f>
        <v>0</v>
      </c>
      <c r="AO6563" s="447"/>
      <c r="AP6563" s="447">
        <f>AP6564</f>
        <v>0</v>
      </c>
      <c r="AQ6563" s="447"/>
    </row>
    <row r="6564" spans="2:43" ht="18" hidden="1" customHeight="1" x14ac:dyDescent="0.2">
      <c r="B6564" s="4"/>
      <c r="C6564" s="117"/>
      <c r="D6564" s="117"/>
      <c r="E6564" s="117"/>
      <c r="F6564" s="48"/>
      <c r="G6564" s="11"/>
      <c r="H6564" s="117"/>
      <c r="I6564" s="124"/>
      <c r="J6564" s="124"/>
      <c r="K6564" s="144"/>
      <c r="L6564" s="11"/>
      <c r="M6564" s="143"/>
      <c r="N6564" s="42"/>
      <c r="O6564" s="128"/>
      <c r="P6564" s="130"/>
      <c r="Q6564" s="130"/>
      <c r="R6564" s="72" t="s">
        <v>3</v>
      </c>
      <c r="S6564" s="181"/>
      <c r="T6564" s="73" t="s">
        <v>243</v>
      </c>
      <c r="V6564" s="74"/>
      <c r="X6564" s="74"/>
      <c r="Z6564" s="74"/>
      <c r="AB6564" s="74"/>
      <c r="AD6564" s="74"/>
      <c r="AF6564" s="74"/>
      <c r="AH6564" s="74">
        <f t="shared" si="1439"/>
        <v>0</v>
      </c>
      <c r="AI6564" s="446"/>
      <c r="AJ6564" s="74"/>
      <c r="AK6564" s="8"/>
      <c r="AL6564" s="74"/>
      <c r="AM6564" s="74"/>
      <c r="AN6564" s="74"/>
      <c r="AO6564" s="74"/>
      <c r="AP6564" s="74"/>
      <c r="AQ6564" s="74"/>
    </row>
    <row r="6565" spans="2:43" ht="18" hidden="1" customHeight="1" x14ac:dyDescent="0.2">
      <c r="B6565" s="4"/>
      <c r="C6565" s="117"/>
      <c r="D6565" s="117"/>
      <c r="E6565" s="117"/>
      <c r="F6565" s="48"/>
      <c r="G6565" s="11"/>
      <c r="H6565" s="117"/>
      <c r="I6565" s="124"/>
      <c r="J6565" s="124"/>
      <c r="K6565" s="144"/>
      <c r="L6565" s="11"/>
      <c r="M6565" s="143"/>
      <c r="N6565" s="42"/>
      <c r="O6565" s="128"/>
      <c r="P6565" s="129">
        <v>3</v>
      </c>
      <c r="Q6565" s="129"/>
      <c r="R6565" s="64"/>
      <c r="S6565" s="234"/>
      <c r="T6565" s="65" t="s">
        <v>215</v>
      </c>
      <c r="U6565" s="155"/>
      <c r="V6565" s="66">
        <f>V6566+V6568+V6570</f>
        <v>0</v>
      </c>
      <c r="X6565" s="66">
        <f>X6566+X6568+X6570</f>
        <v>0</v>
      </c>
      <c r="Z6565" s="66">
        <f>Z6566+Z6568+Z6570</f>
        <v>0</v>
      </c>
      <c r="AB6565" s="66">
        <f>AB6566+AB6568+AB6570</f>
        <v>0</v>
      </c>
      <c r="AD6565" s="66" t="e">
        <f>#REF!+AD6568+AD6570</f>
        <v>#REF!</v>
      </c>
      <c r="AF6565" s="66">
        <f>AF6566+AF6568+AF6570</f>
        <v>0</v>
      </c>
      <c r="AH6565" s="66" t="e">
        <f t="shared" si="1439"/>
        <v>#REF!</v>
      </c>
      <c r="AI6565" s="8"/>
      <c r="AJ6565" s="66">
        <f>AJ6566+AJ6568+AJ6570</f>
        <v>0</v>
      </c>
      <c r="AK6565" s="67"/>
      <c r="AL6565" s="66">
        <f>AL6566+AL6568+AL6570</f>
        <v>0</v>
      </c>
      <c r="AM6565" s="66"/>
      <c r="AN6565" s="66">
        <f>AN6566+AN6568+AN6570</f>
        <v>0</v>
      </c>
      <c r="AO6565" s="66"/>
      <c r="AP6565" s="66">
        <f>AP6566+AP6568+AP6570</f>
        <v>0</v>
      </c>
      <c r="AQ6565" s="66"/>
    </row>
    <row r="6566" spans="2:43" ht="18" hidden="1" customHeight="1" x14ac:dyDescent="0.2">
      <c r="B6566" s="4"/>
      <c r="C6566" s="117"/>
      <c r="D6566" s="117"/>
      <c r="E6566" s="117"/>
      <c r="F6566" s="48"/>
      <c r="G6566" s="11"/>
      <c r="H6566" s="117"/>
      <c r="I6566" s="124"/>
      <c r="J6566" s="124"/>
      <c r="K6566" s="144"/>
      <c r="L6566" s="11"/>
      <c r="M6566" s="143"/>
      <c r="N6566" s="42"/>
      <c r="O6566" s="128"/>
      <c r="P6566" s="130"/>
      <c r="Q6566" s="131">
        <v>1</v>
      </c>
      <c r="R6566" s="68"/>
      <c r="S6566" s="35"/>
      <c r="T6566" s="69" t="s">
        <v>20</v>
      </c>
      <c r="U6566" s="92"/>
      <c r="V6566" s="70">
        <f>V6567</f>
        <v>0</v>
      </c>
      <c r="X6566" s="447">
        <f>X6567</f>
        <v>0</v>
      </c>
      <c r="Z6566" s="447">
        <f>Z6567</f>
        <v>0</v>
      </c>
      <c r="AB6566" s="447">
        <f>AB6567</f>
        <v>0</v>
      </c>
      <c r="AD6566" s="447" t="e">
        <f>#REF!</f>
        <v>#REF!</v>
      </c>
      <c r="AF6566" s="447">
        <f>AF6567</f>
        <v>0</v>
      </c>
      <c r="AH6566" s="447" t="e">
        <f t="shared" si="1439"/>
        <v>#REF!</v>
      </c>
      <c r="AI6566" s="67"/>
      <c r="AJ6566" s="447">
        <f>AJ6567</f>
        <v>0</v>
      </c>
      <c r="AK6566" s="71"/>
      <c r="AL6566" s="447">
        <f>AL6567</f>
        <v>0</v>
      </c>
      <c r="AM6566" s="447"/>
      <c r="AN6566" s="447">
        <f>AN6567</f>
        <v>0</v>
      </c>
      <c r="AO6566" s="447"/>
      <c r="AP6566" s="447">
        <f>AP6567</f>
        <v>0</v>
      </c>
      <c r="AQ6566" s="447"/>
    </row>
    <row r="6567" spans="2:43" ht="18" hidden="1" customHeight="1" x14ac:dyDescent="0.2">
      <c r="B6567" s="4"/>
      <c r="C6567" s="117"/>
      <c r="D6567" s="117"/>
      <c r="E6567" s="117"/>
      <c r="F6567" s="48"/>
      <c r="G6567" s="11"/>
      <c r="H6567" s="117"/>
      <c r="I6567" s="124"/>
      <c r="J6567" s="124"/>
      <c r="K6567" s="144"/>
      <c r="L6567" s="11"/>
      <c r="M6567" s="143"/>
      <c r="N6567" s="42"/>
      <c r="O6567" s="128"/>
      <c r="P6567" s="130"/>
      <c r="Q6567" s="131"/>
      <c r="R6567" s="72" t="s">
        <v>0</v>
      </c>
      <c r="S6567" s="181"/>
      <c r="T6567" s="73" t="s">
        <v>20</v>
      </c>
      <c r="V6567" s="74"/>
      <c r="X6567" s="74"/>
      <c r="Z6567" s="74"/>
      <c r="AB6567" s="74"/>
      <c r="AD6567" s="74"/>
      <c r="AF6567" s="74"/>
      <c r="AH6567" s="74">
        <f t="shared" si="1439"/>
        <v>0</v>
      </c>
      <c r="AI6567" s="446"/>
      <c r="AJ6567" s="74"/>
      <c r="AK6567" s="8"/>
      <c r="AL6567" s="74"/>
      <c r="AM6567" s="74"/>
      <c r="AN6567" s="74"/>
      <c r="AO6567" s="74"/>
      <c r="AP6567" s="74"/>
      <c r="AQ6567" s="74"/>
    </row>
    <row r="6568" spans="2:43" ht="18" hidden="1" customHeight="1" x14ac:dyDescent="0.2">
      <c r="B6568" s="4"/>
      <c r="C6568" s="117"/>
      <c r="D6568" s="117"/>
      <c r="E6568" s="117"/>
      <c r="F6568" s="48"/>
      <c r="G6568" s="11"/>
      <c r="H6568" s="117"/>
      <c r="I6568" s="124"/>
      <c r="J6568" s="124"/>
      <c r="K6568" s="144"/>
      <c r="L6568" s="11"/>
      <c r="M6568" s="143"/>
      <c r="N6568" s="42"/>
      <c r="O6568" s="128"/>
      <c r="P6568" s="130"/>
      <c r="Q6568" s="131">
        <v>2</v>
      </c>
      <c r="R6568" s="68"/>
      <c r="S6568" s="35"/>
      <c r="T6568" s="69" t="s">
        <v>21</v>
      </c>
      <c r="U6568" s="92"/>
      <c r="V6568" s="70">
        <f>V6569</f>
        <v>0</v>
      </c>
      <c r="X6568" s="447">
        <f>X6569</f>
        <v>0</v>
      </c>
      <c r="Z6568" s="447">
        <f>Z6569</f>
        <v>0</v>
      </c>
      <c r="AB6568" s="447">
        <f>AB6569</f>
        <v>0</v>
      </c>
      <c r="AD6568" s="447" t="e">
        <f>#REF!</f>
        <v>#REF!</v>
      </c>
      <c r="AF6568" s="447">
        <f>AF6569</f>
        <v>0</v>
      </c>
      <c r="AH6568" s="447" t="e">
        <f t="shared" si="1439"/>
        <v>#REF!</v>
      </c>
      <c r="AI6568" s="8"/>
      <c r="AJ6568" s="447">
        <f>AJ6569</f>
        <v>0</v>
      </c>
      <c r="AK6568" s="71"/>
      <c r="AL6568" s="447">
        <f>AL6569</f>
        <v>0</v>
      </c>
      <c r="AM6568" s="447"/>
      <c r="AN6568" s="447">
        <f>AN6569</f>
        <v>0</v>
      </c>
      <c r="AO6568" s="447"/>
      <c r="AP6568" s="447">
        <f>AP6569</f>
        <v>0</v>
      </c>
      <c r="AQ6568" s="447"/>
    </row>
    <row r="6569" spans="2:43" ht="18" hidden="1" customHeight="1" x14ac:dyDescent="0.2">
      <c r="B6569" s="4"/>
      <c r="C6569" s="117"/>
      <c r="D6569" s="117"/>
      <c r="E6569" s="117"/>
      <c r="F6569" s="48"/>
      <c r="G6569" s="11"/>
      <c r="H6569" s="117"/>
      <c r="I6569" s="124"/>
      <c r="J6569" s="124"/>
      <c r="K6569" s="144"/>
      <c r="L6569" s="11"/>
      <c r="M6569" s="143"/>
      <c r="N6569" s="42"/>
      <c r="O6569" s="128"/>
      <c r="P6569" s="130"/>
      <c r="Q6569" s="130"/>
      <c r="R6569" s="72" t="s">
        <v>3</v>
      </c>
      <c r="S6569" s="181"/>
      <c r="T6569" s="73" t="s">
        <v>21</v>
      </c>
      <c r="V6569" s="74"/>
      <c r="X6569" s="74"/>
      <c r="Z6569" s="74"/>
      <c r="AB6569" s="74"/>
      <c r="AD6569" s="74"/>
      <c r="AF6569" s="74"/>
      <c r="AH6569" s="74">
        <f t="shared" si="1439"/>
        <v>0</v>
      </c>
      <c r="AI6569" s="446"/>
      <c r="AJ6569" s="74"/>
      <c r="AK6569" s="8"/>
      <c r="AL6569" s="74"/>
      <c r="AM6569" s="74"/>
      <c r="AN6569" s="74"/>
      <c r="AO6569" s="74"/>
      <c r="AP6569" s="74"/>
      <c r="AQ6569" s="74"/>
    </row>
    <row r="6570" spans="2:43" ht="18" hidden="1" customHeight="1" x14ac:dyDescent="0.2">
      <c r="B6570" s="4"/>
      <c r="C6570" s="117"/>
      <c r="D6570" s="117"/>
      <c r="E6570" s="117"/>
      <c r="F6570" s="48"/>
      <c r="G6570" s="11"/>
      <c r="H6570" s="117"/>
      <c r="I6570" s="124"/>
      <c r="J6570" s="124"/>
      <c r="K6570" s="144"/>
      <c r="L6570" s="11"/>
      <c r="M6570" s="143"/>
      <c r="N6570" s="42"/>
      <c r="O6570" s="128"/>
      <c r="P6570" s="130"/>
      <c r="Q6570" s="131">
        <v>3</v>
      </c>
      <c r="R6570" s="68"/>
      <c r="S6570" s="35"/>
      <c r="T6570" s="69" t="s">
        <v>22</v>
      </c>
      <c r="U6570" s="92"/>
      <c r="V6570" s="70">
        <f>V6571</f>
        <v>0</v>
      </c>
      <c r="X6570" s="447">
        <f>X6571</f>
        <v>0</v>
      </c>
      <c r="Z6570" s="447">
        <f>Z6571</f>
        <v>0</v>
      </c>
      <c r="AB6570" s="447">
        <f>AB6571</f>
        <v>0</v>
      </c>
      <c r="AD6570" s="447" t="e">
        <f>#REF!</f>
        <v>#REF!</v>
      </c>
      <c r="AF6570" s="447">
        <f>AF6571</f>
        <v>0</v>
      </c>
      <c r="AH6570" s="447" t="e">
        <f t="shared" si="1439"/>
        <v>#REF!</v>
      </c>
      <c r="AI6570" s="8"/>
      <c r="AJ6570" s="447">
        <f>AJ6571</f>
        <v>0</v>
      </c>
      <c r="AK6570" s="71"/>
      <c r="AL6570" s="447">
        <f>AL6571</f>
        <v>0</v>
      </c>
      <c r="AM6570" s="447"/>
      <c r="AN6570" s="447">
        <f>AN6571</f>
        <v>0</v>
      </c>
      <c r="AO6570" s="447"/>
      <c r="AP6570" s="447">
        <f>AP6571</f>
        <v>0</v>
      </c>
      <c r="AQ6570" s="447"/>
    </row>
    <row r="6571" spans="2:43" ht="18" hidden="1" customHeight="1" x14ac:dyDescent="0.2">
      <c r="B6571" s="4"/>
      <c r="C6571" s="117"/>
      <c r="D6571" s="117"/>
      <c r="E6571" s="117"/>
      <c r="F6571" s="48"/>
      <c r="G6571" s="11"/>
      <c r="H6571" s="117"/>
      <c r="I6571" s="124"/>
      <c r="J6571" s="124"/>
      <c r="K6571" s="144"/>
      <c r="L6571" s="11"/>
      <c r="M6571" s="143"/>
      <c r="N6571" s="42"/>
      <c r="O6571" s="128"/>
      <c r="P6571" s="130"/>
      <c r="Q6571" s="130"/>
      <c r="R6571" s="72" t="s">
        <v>3</v>
      </c>
      <c r="S6571" s="181"/>
      <c r="T6571" s="73" t="s">
        <v>22</v>
      </c>
      <c r="V6571" s="74"/>
      <c r="X6571" s="74"/>
      <c r="Z6571" s="74"/>
      <c r="AB6571" s="74"/>
      <c r="AD6571" s="74"/>
      <c r="AF6571" s="74"/>
      <c r="AH6571" s="74">
        <f t="shared" si="1439"/>
        <v>0</v>
      </c>
      <c r="AI6571" s="446"/>
      <c r="AJ6571" s="74"/>
      <c r="AK6571" s="8"/>
      <c r="AL6571" s="74"/>
      <c r="AM6571" s="74"/>
      <c r="AN6571" s="74"/>
      <c r="AO6571" s="74"/>
      <c r="AP6571" s="74"/>
      <c r="AQ6571" s="74"/>
    </row>
    <row r="6572" spans="2:43" ht="18" hidden="1" customHeight="1" x14ac:dyDescent="0.2">
      <c r="B6572" s="4"/>
      <c r="C6572" s="117"/>
      <c r="D6572" s="117"/>
      <c r="E6572" s="117"/>
      <c r="F6572" s="48"/>
      <c r="G6572" s="11"/>
      <c r="H6572" s="117"/>
      <c r="I6572" s="124"/>
      <c r="J6572" s="124"/>
      <c r="K6572" s="144"/>
      <c r="L6572" s="11"/>
      <c r="M6572" s="143"/>
      <c r="N6572" s="42"/>
      <c r="O6572" s="128"/>
      <c r="P6572" s="129">
        <v>5</v>
      </c>
      <c r="Q6572" s="129"/>
      <c r="R6572" s="64"/>
      <c r="S6572" s="234"/>
      <c r="T6572" s="65" t="s">
        <v>24</v>
      </c>
      <c r="U6572" s="155"/>
      <c r="V6572" s="66">
        <f>V6573</f>
        <v>0</v>
      </c>
      <c r="X6572" s="66">
        <f>X6573</f>
        <v>0</v>
      </c>
      <c r="Z6572" s="66">
        <f>Z6573</f>
        <v>0</v>
      </c>
      <c r="AB6572" s="66">
        <f>AB6573</f>
        <v>0</v>
      </c>
      <c r="AD6572" s="66" t="e">
        <f>#REF!</f>
        <v>#REF!</v>
      </c>
      <c r="AF6572" s="66">
        <f>AF6573</f>
        <v>0</v>
      </c>
      <c r="AH6572" s="66" t="e">
        <f t="shared" si="1439"/>
        <v>#REF!</v>
      </c>
      <c r="AI6572" s="8"/>
      <c r="AJ6572" s="66">
        <f>AJ6573</f>
        <v>0</v>
      </c>
      <c r="AK6572" s="67"/>
      <c r="AL6572" s="66">
        <f t="shared" ref="AL6572:AP6573" si="1441">AL6573</f>
        <v>0</v>
      </c>
      <c r="AM6572" s="66"/>
      <c r="AN6572" s="66">
        <f t="shared" si="1441"/>
        <v>0</v>
      </c>
      <c r="AO6572" s="66"/>
      <c r="AP6572" s="66">
        <f t="shared" si="1441"/>
        <v>0</v>
      </c>
      <c r="AQ6572" s="66"/>
    </row>
    <row r="6573" spans="2:43" ht="18" hidden="1" customHeight="1" x14ac:dyDescent="0.2">
      <c r="B6573" s="4"/>
      <c r="C6573" s="117"/>
      <c r="D6573" s="117"/>
      <c r="E6573" s="117"/>
      <c r="F6573" s="48"/>
      <c r="G6573" s="11"/>
      <c r="H6573" s="117"/>
      <c r="I6573" s="124"/>
      <c r="J6573" s="124"/>
      <c r="K6573" s="144"/>
      <c r="L6573" s="11"/>
      <c r="M6573" s="143"/>
      <c r="N6573" s="42"/>
      <c r="O6573" s="128"/>
      <c r="P6573" s="130"/>
      <c r="Q6573" s="131">
        <v>2</v>
      </c>
      <c r="R6573" s="68"/>
      <c r="S6573" s="35"/>
      <c r="T6573" s="69" t="s">
        <v>25</v>
      </c>
      <c r="U6573" s="92"/>
      <c r="V6573" s="70">
        <f>V6574</f>
        <v>0</v>
      </c>
      <c r="X6573" s="447">
        <f>X6574</f>
        <v>0</v>
      </c>
      <c r="Z6573" s="447">
        <f>Z6574</f>
        <v>0</v>
      </c>
      <c r="AB6573" s="447">
        <f>AB6574</f>
        <v>0</v>
      </c>
      <c r="AD6573" s="447" t="e">
        <f>#REF!</f>
        <v>#REF!</v>
      </c>
      <c r="AF6573" s="447">
        <f>AF6574</f>
        <v>0</v>
      </c>
      <c r="AH6573" s="447" t="e">
        <f t="shared" si="1439"/>
        <v>#REF!</v>
      </c>
      <c r="AI6573" s="67"/>
      <c r="AJ6573" s="447">
        <f>AJ6574</f>
        <v>0</v>
      </c>
      <c r="AK6573" s="71"/>
      <c r="AL6573" s="447">
        <f t="shared" si="1441"/>
        <v>0</v>
      </c>
      <c r="AM6573" s="447"/>
      <c r="AN6573" s="447">
        <f t="shared" si="1441"/>
        <v>0</v>
      </c>
      <c r="AO6573" s="447"/>
      <c r="AP6573" s="447">
        <f t="shared" si="1441"/>
        <v>0</v>
      </c>
      <c r="AQ6573" s="447"/>
    </row>
    <row r="6574" spans="2:43" ht="18" hidden="1" customHeight="1" x14ac:dyDescent="0.2">
      <c r="B6574" s="4"/>
      <c r="C6574" s="117"/>
      <c r="D6574" s="117"/>
      <c r="E6574" s="117"/>
      <c r="F6574" s="48"/>
      <c r="G6574" s="11"/>
      <c r="H6574" s="117"/>
      <c r="I6574" s="124"/>
      <c r="J6574" s="124"/>
      <c r="K6574" s="144"/>
      <c r="L6574" s="11"/>
      <c r="M6574" s="143"/>
      <c r="N6574" s="42"/>
      <c r="O6574" s="128"/>
      <c r="P6574" s="130"/>
      <c r="Q6574" s="130"/>
      <c r="R6574" s="72" t="s">
        <v>0</v>
      </c>
      <c r="S6574" s="181"/>
      <c r="T6574" s="73" t="s">
        <v>221</v>
      </c>
      <c r="V6574" s="74"/>
      <c r="X6574" s="74"/>
      <c r="Z6574" s="74"/>
      <c r="AB6574" s="74"/>
      <c r="AD6574" s="74"/>
      <c r="AF6574" s="74"/>
      <c r="AH6574" s="74">
        <f t="shared" si="1439"/>
        <v>0</v>
      </c>
      <c r="AI6574" s="446"/>
      <c r="AJ6574" s="74"/>
      <c r="AK6574" s="8"/>
      <c r="AL6574" s="74"/>
      <c r="AM6574" s="74"/>
      <c r="AN6574" s="74"/>
      <c r="AO6574" s="74"/>
      <c r="AP6574" s="74"/>
      <c r="AQ6574" s="74"/>
    </row>
    <row r="6575" spans="2:43" ht="18" hidden="1" customHeight="1" x14ac:dyDescent="0.2">
      <c r="B6575" s="4"/>
      <c r="C6575" s="117"/>
      <c r="D6575" s="117"/>
      <c r="E6575" s="117"/>
      <c r="F6575" s="48"/>
      <c r="G6575" s="11"/>
      <c r="H6575" s="117"/>
      <c r="I6575" s="124"/>
      <c r="J6575" s="124"/>
      <c r="K6575" s="144"/>
      <c r="L6575" s="11"/>
      <c r="M6575" s="143"/>
      <c r="N6575" s="42"/>
      <c r="O6575" s="128"/>
      <c r="P6575" s="129">
        <v>7</v>
      </c>
      <c r="Q6575" s="129"/>
      <c r="R6575" s="64"/>
      <c r="S6575" s="234"/>
      <c r="T6575" s="65" t="s">
        <v>216</v>
      </c>
      <c r="U6575" s="155"/>
      <c r="V6575" s="66">
        <f>V6576</f>
        <v>0</v>
      </c>
      <c r="X6575" s="66">
        <f>X6576</f>
        <v>0</v>
      </c>
      <c r="Z6575" s="66">
        <f>Z6576</f>
        <v>0</v>
      </c>
      <c r="AB6575" s="66">
        <f>AB6576</f>
        <v>0</v>
      </c>
      <c r="AD6575" s="66" t="e">
        <f>#REF!</f>
        <v>#REF!</v>
      </c>
      <c r="AF6575" s="66">
        <f>AF6576</f>
        <v>0</v>
      </c>
      <c r="AH6575" s="66" t="e">
        <f t="shared" si="1439"/>
        <v>#REF!</v>
      </c>
      <c r="AI6575" s="8"/>
      <c r="AJ6575" s="66">
        <f>AJ6576</f>
        <v>0</v>
      </c>
      <c r="AK6575" s="67"/>
      <c r="AL6575" s="66">
        <f t="shared" ref="AL6575:AP6576" si="1442">AL6576</f>
        <v>0</v>
      </c>
      <c r="AM6575" s="66"/>
      <c r="AN6575" s="66">
        <f t="shared" si="1442"/>
        <v>0</v>
      </c>
      <c r="AO6575" s="66"/>
      <c r="AP6575" s="66">
        <f t="shared" si="1442"/>
        <v>0</v>
      </c>
      <c r="AQ6575" s="66"/>
    </row>
    <row r="6576" spans="2:43" ht="18" hidden="1" customHeight="1" x14ac:dyDescent="0.2">
      <c r="B6576" s="4"/>
      <c r="C6576" s="117"/>
      <c r="D6576" s="117"/>
      <c r="E6576" s="117"/>
      <c r="F6576" s="48"/>
      <c r="G6576" s="11"/>
      <c r="H6576" s="117"/>
      <c r="I6576" s="124"/>
      <c r="J6576" s="124"/>
      <c r="K6576" s="144"/>
      <c r="L6576" s="11"/>
      <c r="M6576" s="143"/>
      <c r="N6576" s="42"/>
      <c r="O6576" s="128"/>
      <c r="P6576" s="130"/>
      <c r="Q6576" s="131">
        <v>3</v>
      </c>
      <c r="R6576" s="68"/>
      <c r="S6576" s="35"/>
      <c r="T6576" s="69" t="s">
        <v>224</v>
      </c>
      <c r="U6576" s="92"/>
      <c r="V6576" s="70">
        <f>V6577</f>
        <v>0</v>
      </c>
      <c r="X6576" s="447">
        <f>X6577</f>
        <v>0</v>
      </c>
      <c r="Z6576" s="447">
        <f>Z6577</f>
        <v>0</v>
      </c>
      <c r="AB6576" s="447">
        <f>AB6577</f>
        <v>0</v>
      </c>
      <c r="AD6576" s="447" t="e">
        <f>#REF!</f>
        <v>#REF!</v>
      </c>
      <c r="AF6576" s="447">
        <f>AF6577</f>
        <v>0</v>
      </c>
      <c r="AH6576" s="447" t="e">
        <f t="shared" si="1439"/>
        <v>#REF!</v>
      </c>
      <c r="AI6576" s="67"/>
      <c r="AJ6576" s="447">
        <f>AJ6577</f>
        <v>0</v>
      </c>
      <c r="AK6576" s="71"/>
      <c r="AL6576" s="447">
        <f t="shared" si="1442"/>
        <v>0</v>
      </c>
      <c r="AM6576" s="447"/>
      <c r="AN6576" s="447">
        <f t="shared" si="1442"/>
        <v>0</v>
      </c>
      <c r="AO6576" s="447"/>
      <c r="AP6576" s="447">
        <f t="shared" si="1442"/>
        <v>0</v>
      </c>
      <c r="AQ6576" s="447"/>
    </row>
    <row r="6577" spans="2:43" ht="18" hidden="1" customHeight="1" x14ac:dyDescent="0.2">
      <c r="B6577" s="4"/>
      <c r="C6577" s="117"/>
      <c r="D6577" s="117"/>
      <c r="E6577" s="117"/>
      <c r="F6577" s="48"/>
      <c r="G6577" s="11"/>
      <c r="H6577" s="117"/>
      <c r="I6577" s="124"/>
      <c r="J6577" s="124"/>
      <c r="K6577" s="144"/>
      <c r="L6577" s="11"/>
      <c r="M6577" s="143"/>
      <c r="N6577" s="42"/>
      <c r="O6577" s="128"/>
      <c r="P6577" s="130"/>
      <c r="Q6577" s="131"/>
      <c r="R6577" s="72" t="s">
        <v>0</v>
      </c>
      <c r="S6577" s="181"/>
      <c r="T6577" s="73" t="s">
        <v>53</v>
      </c>
      <c r="V6577" s="74"/>
      <c r="X6577" s="74"/>
      <c r="Z6577" s="74"/>
      <c r="AB6577" s="74"/>
      <c r="AD6577" s="74"/>
      <c r="AF6577" s="74"/>
      <c r="AH6577" s="74">
        <f t="shared" si="1439"/>
        <v>0</v>
      </c>
      <c r="AI6577" s="446"/>
      <c r="AJ6577" s="74"/>
      <c r="AK6577" s="8"/>
      <c r="AL6577" s="74"/>
      <c r="AM6577" s="74"/>
      <c r="AN6577" s="74"/>
      <c r="AO6577" s="74"/>
      <c r="AP6577" s="74"/>
      <c r="AQ6577" s="74"/>
    </row>
    <row r="6578" spans="2:43" ht="18" hidden="1" customHeight="1" x14ac:dyDescent="0.2">
      <c r="B6578" s="4"/>
      <c r="C6578" s="117"/>
      <c r="D6578" s="117"/>
      <c r="E6578" s="117"/>
      <c r="F6578" s="48"/>
      <c r="G6578" s="11"/>
      <c r="H6578" s="117"/>
      <c r="I6578" s="124"/>
      <c r="J6578" s="124"/>
      <c r="K6578" s="144"/>
      <c r="L6578" s="11"/>
      <c r="M6578" s="143"/>
      <c r="N6578" s="42"/>
      <c r="O6578" s="128"/>
      <c r="P6578" s="129">
        <v>9</v>
      </c>
      <c r="Q6578" s="129"/>
      <c r="R6578" s="64"/>
      <c r="S6578" s="234"/>
      <c r="T6578" s="65" t="s">
        <v>217</v>
      </c>
      <c r="U6578" s="155"/>
      <c r="V6578" s="66">
        <f>V6579+V6581</f>
        <v>0</v>
      </c>
      <c r="X6578" s="66">
        <f>X6579+X6581</f>
        <v>0</v>
      </c>
      <c r="Z6578" s="66">
        <f>Z6579+Z6581</f>
        <v>0</v>
      </c>
      <c r="AB6578" s="66">
        <f>AB6579+AB6581</f>
        <v>0</v>
      </c>
      <c r="AD6578" s="66" t="e">
        <f>#REF!+AD6581</f>
        <v>#REF!</v>
      </c>
      <c r="AF6578" s="66">
        <f>AF6579+AF6581</f>
        <v>0</v>
      </c>
      <c r="AH6578" s="66" t="e">
        <f t="shared" si="1439"/>
        <v>#REF!</v>
      </c>
      <c r="AI6578" s="8"/>
      <c r="AJ6578" s="66">
        <f>AJ6579+AJ6581</f>
        <v>0</v>
      </c>
      <c r="AK6578" s="67"/>
      <c r="AL6578" s="66">
        <f>AL6579+AL6581</f>
        <v>0</v>
      </c>
      <c r="AM6578" s="66"/>
      <c r="AN6578" s="66">
        <f>AN6579+AN6581</f>
        <v>0</v>
      </c>
      <c r="AO6578" s="66"/>
      <c r="AP6578" s="66">
        <f>AP6579+AP6581</f>
        <v>0</v>
      </c>
      <c r="AQ6578" s="66"/>
    </row>
    <row r="6579" spans="2:43" ht="18" hidden="1" customHeight="1" x14ac:dyDescent="0.2">
      <c r="B6579" s="4"/>
      <c r="C6579" s="117"/>
      <c r="D6579" s="117"/>
      <c r="E6579" s="117"/>
      <c r="F6579" s="48"/>
      <c r="G6579" s="11"/>
      <c r="H6579" s="117"/>
      <c r="I6579" s="124"/>
      <c r="J6579" s="124"/>
      <c r="K6579" s="144"/>
      <c r="L6579" s="11"/>
      <c r="M6579" s="143"/>
      <c r="N6579" s="42"/>
      <c r="O6579" s="128"/>
      <c r="P6579" s="130"/>
      <c r="Q6579" s="131">
        <v>1</v>
      </c>
      <c r="R6579" s="68"/>
      <c r="S6579" s="35"/>
      <c r="T6579" s="69" t="s">
        <v>231</v>
      </c>
      <c r="U6579" s="92"/>
      <c r="V6579" s="70">
        <f>V6580</f>
        <v>0</v>
      </c>
      <c r="X6579" s="447">
        <f>X6580</f>
        <v>0</v>
      </c>
      <c r="Z6579" s="447">
        <f>Z6580</f>
        <v>0</v>
      </c>
      <c r="AB6579" s="447">
        <f>AB6580</f>
        <v>0</v>
      </c>
      <c r="AD6579" s="447" t="e">
        <f>#REF!</f>
        <v>#REF!</v>
      </c>
      <c r="AF6579" s="447">
        <f>AF6580</f>
        <v>0</v>
      </c>
      <c r="AH6579" s="447" t="e">
        <f t="shared" si="1439"/>
        <v>#REF!</v>
      </c>
      <c r="AI6579" s="67"/>
      <c r="AJ6579" s="447">
        <f>AJ6580</f>
        <v>0</v>
      </c>
      <c r="AK6579" s="71"/>
      <c r="AL6579" s="447">
        <f>AL6580</f>
        <v>0</v>
      </c>
      <c r="AM6579" s="447"/>
      <c r="AN6579" s="447">
        <f>AN6580</f>
        <v>0</v>
      </c>
      <c r="AO6579" s="447"/>
      <c r="AP6579" s="447">
        <f>AP6580</f>
        <v>0</v>
      </c>
      <c r="AQ6579" s="447"/>
    </row>
    <row r="6580" spans="2:43" ht="18" hidden="1" customHeight="1" x14ac:dyDescent="0.2">
      <c r="B6580" s="4"/>
      <c r="C6580" s="117"/>
      <c r="D6580" s="117"/>
      <c r="E6580" s="117"/>
      <c r="F6580" s="48"/>
      <c r="G6580" s="11"/>
      <c r="H6580" s="117"/>
      <c r="I6580" s="124"/>
      <c r="J6580" s="124"/>
      <c r="K6580" s="144"/>
      <c r="L6580" s="11"/>
      <c r="M6580" s="143"/>
      <c r="N6580" s="42"/>
      <c r="O6580" s="128"/>
      <c r="P6580" s="130"/>
      <c r="Q6580" s="131"/>
      <c r="R6580" s="72" t="s">
        <v>3</v>
      </c>
      <c r="S6580" s="181"/>
      <c r="T6580" s="73" t="s">
        <v>231</v>
      </c>
      <c r="V6580" s="74">
        <v>0</v>
      </c>
      <c r="X6580" s="74">
        <v>0</v>
      </c>
      <c r="Z6580" s="74">
        <v>0</v>
      </c>
      <c r="AB6580" s="74">
        <v>0</v>
      </c>
      <c r="AD6580" s="74">
        <v>0</v>
      </c>
      <c r="AF6580" s="74">
        <v>0</v>
      </c>
      <c r="AH6580" s="74">
        <f t="shared" si="1439"/>
        <v>0</v>
      </c>
      <c r="AI6580" s="446"/>
      <c r="AJ6580" s="74">
        <v>0</v>
      </c>
      <c r="AK6580" s="8"/>
      <c r="AL6580" s="74">
        <v>0</v>
      </c>
      <c r="AM6580" s="74"/>
      <c r="AN6580" s="74">
        <v>0</v>
      </c>
      <c r="AO6580" s="74"/>
      <c r="AP6580" s="74">
        <v>0</v>
      </c>
      <c r="AQ6580" s="74"/>
    </row>
    <row r="6581" spans="2:43" ht="18" hidden="1" customHeight="1" x14ac:dyDescent="0.2">
      <c r="B6581" s="4"/>
      <c r="C6581" s="117"/>
      <c r="D6581" s="117"/>
      <c r="E6581" s="117"/>
      <c r="F6581" s="48"/>
      <c r="G6581" s="11"/>
      <c r="H6581" s="117"/>
      <c r="I6581" s="124"/>
      <c r="J6581" s="124"/>
      <c r="K6581" s="144"/>
      <c r="L6581" s="11"/>
      <c r="M6581" s="143"/>
      <c r="N6581" s="42"/>
      <c r="O6581" s="128"/>
      <c r="P6581" s="130"/>
      <c r="Q6581" s="131">
        <v>2</v>
      </c>
      <c r="R6581" s="68"/>
      <c r="S6581" s="35"/>
      <c r="T6581" s="69" t="s">
        <v>232</v>
      </c>
      <c r="U6581" s="92"/>
      <c r="V6581" s="70">
        <f>V6582</f>
        <v>0</v>
      </c>
      <c r="X6581" s="447">
        <f>X6582</f>
        <v>0</v>
      </c>
      <c r="Z6581" s="447">
        <f>Z6582</f>
        <v>0</v>
      </c>
      <c r="AB6581" s="447">
        <f>AB6582</f>
        <v>0</v>
      </c>
      <c r="AD6581" s="447" t="e">
        <f>#REF!</f>
        <v>#REF!</v>
      </c>
      <c r="AF6581" s="447">
        <f>AF6582</f>
        <v>0</v>
      </c>
      <c r="AH6581" s="447" t="e">
        <f t="shared" si="1439"/>
        <v>#REF!</v>
      </c>
      <c r="AI6581" s="8"/>
      <c r="AJ6581" s="447">
        <f>AJ6582</f>
        <v>0</v>
      </c>
      <c r="AK6581" s="71"/>
      <c r="AL6581" s="447">
        <f>AL6582</f>
        <v>0</v>
      </c>
      <c r="AM6581" s="447"/>
      <c r="AN6581" s="447">
        <f>AN6582</f>
        <v>0</v>
      </c>
      <c r="AO6581" s="447"/>
      <c r="AP6581" s="447">
        <f>AP6582</f>
        <v>0</v>
      </c>
      <c r="AQ6581" s="447"/>
    </row>
    <row r="6582" spans="2:43" ht="18" hidden="1" customHeight="1" x14ac:dyDescent="0.2">
      <c r="B6582" s="4"/>
      <c r="C6582" s="117"/>
      <c r="D6582" s="117"/>
      <c r="E6582" s="117"/>
      <c r="F6582" s="48"/>
      <c r="G6582" s="11"/>
      <c r="H6582" s="117"/>
      <c r="I6582" s="124"/>
      <c r="J6582" s="124"/>
      <c r="K6582" s="144"/>
      <c r="L6582" s="11"/>
      <c r="M6582" s="143"/>
      <c r="N6582" s="42"/>
      <c r="O6582" s="128"/>
      <c r="P6582" s="130"/>
      <c r="Q6582" s="131"/>
      <c r="R6582" s="72" t="s">
        <v>3</v>
      </c>
      <c r="S6582" s="181"/>
      <c r="T6582" s="77" t="s">
        <v>232</v>
      </c>
      <c r="U6582" s="141"/>
      <c r="V6582" s="74">
        <v>0</v>
      </c>
      <c r="X6582" s="74">
        <v>0</v>
      </c>
      <c r="Z6582" s="74">
        <v>0</v>
      </c>
      <c r="AB6582" s="74">
        <v>0</v>
      </c>
      <c r="AD6582" s="74">
        <v>0</v>
      </c>
      <c r="AF6582" s="74">
        <v>0</v>
      </c>
      <c r="AH6582" s="74">
        <f t="shared" si="1439"/>
        <v>0</v>
      </c>
      <c r="AI6582" s="446"/>
      <c r="AJ6582" s="74">
        <v>0</v>
      </c>
      <c r="AK6582" s="8"/>
      <c r="AL6582" s="74">
        <v>0</v>
      </c>
      <c r="AM6582" s="74"/>
      <c r="AN6582" s="74">
        <v>0</v>
      </c>
      <c r="AO6582" s="74"/>
      <c r="AP6582" s="74">
        <v>0</v>
      </c>
      <c r="AQ6582" s="74"/>
    </row>
    <row r="6583" spans="2:43" ht="18" hidden="1" customHeight="1" x14ac:dyDescent="0.2">
      <c r="B6583" s="4"/>
      <c r="C6583" s="117"/>
      <c r="D6583" s="117"/>
      <c r="E6583" s="117"/>
      <c r="F6583" s="48"/>
      <c r="G6583" s="11"/>
      <c r="H6583" s="117"/>
      <c r="I6583" s="124"/>
      <c r="J6583" s="124"/>
      <c r="K6583" s="144"/>
      <c r="L6583" s="11"/>
      <c r="M6583" s="143"/>
      <c r="N6583" s="42"/>
      <c r="O6583" s="133" t="s">
        <v>55</v>
      </c>
      <c r="P6583" s="134"/>
      <c r="Q6583" s="134"/>
      <c r="R6583" s="79"/>
      <c r="S6583" s="252"/>
      <c r="T6583" s="80" t="s">
        <v>29</v>
      </c>
      <c r="U6583" s="242"/>
      <c r="V6583" s="88">
        <f>V6584</f>
        <v>0</v>
      </c>
      <c r="X6583" s="88">
        <f>X6584</f>
        <v>0</v>
      </c>
      <c r="Z6583" s="88">
        <f>Z6584</f>
        <v>0</v>
      </c>
      <c r="AB6583" s="88">
        <f>AB6584</f>
        <v>0</v>
      </c>
      <c r="AD6583" s="88" t="e">
        <f>#REF!</f>
        <v>#REF!</v>
      </c>
      <c r="AF6583" s="88">
        <f>AF6584</f>
        <v>0</v>
      </c>
      <c r="AH6583" s="88" t="e">
        <f t="shared" si="1439"/>
        <v>#REF!</v>
      </c>
      <c r="AI6583" s="8"/>
      <c r="AJ6583" s="88">
        <f>AJ6584</f>
        <v>0</v>
      </c>
      <c r="AK6583" s="89"/>
      <c r="AL6583" s="88">
        <f t="shared" ref="AL6583:AP6585" si="1443">AL6584</f>
        <v>0</v>
      </c>
      <c r="AM6583" s="88"/>
      <c r="AN6583" s="88">
        <f t="shared" si="1443"/>
        <v>0</v>
      </c>
      <c r="AO6583" s="88"/>
      <c r="AP6583" s="88">
        <f t="shared" si="1443"/>
        <v>0</v>
      </c>
      <c r="AQ6583" s="88"/>
    </row>
    <row r="6584" spans="2:43" ht="18" hidden="1" customHeight="1" x14ac:dyDescent="0.2">
      <c r="B6584" s="4"/>
      <c r="C6584" s="117"/>
      <c r="D6584" s="117"/>
      <c r="E6584" s="117"/>
      <c r="F6584" s="48"/>
      <c r="G6584" s="11"/>
      <c r="H6584" s="117"/>
      <c r="I6584" s="124"/>
      <c r="J6584" s="124"/>
      <c r="K6584" s="144"/>
      <c r="L6584" s="11"/>
      <c r="M6584" s="143"/>
      <c r="N6584" s="42"/>
      <c r="O6584" s="128"/>
      <c r="P6584" s="129">
        <v>3</v>
      </c>
      <c r="Q6584" s="129"/>
      <c r="R6584" s="64"/>
      <c r="S6584" s="234"/>
      <c r="T6584" s="65" t="s">
        <v>54</v>
      </c>
      <c r="U6584" s="155"/>
      <c r="V6584" s="66">
        <f>V6585</f>
        <v>0</v>
      </c>
      <c r="X6584" s="66">
        <f>X6585</f>
        <v>0</v>
      </c>
      <c r="Z6584" s="66">
        <f>Z6585</f>
        <v>0</v>
      </c>
      <c r="AB6584" s="66">
        <f>AB6585</f>
        <v>0</v>
      </c>
      <c r="AD6584" s="66" t="e">
        <f>#REF!</f>
        <v>#REF!</v>
      </c>
      <c r="AF6584" s="66">
        <f>AF6585</f>
        <v>0</v>
      </c>
      <c r="AH6584" s="66" t="e">
        <f t="shared" si="1439"/>
        <v>#REF!</v>
      </c>
      <c r="AI6584" s="89"/>
      <c r="AJ6584" s="66">
        <f>AJ6585</f>
        <v>0</v>
      </c>
      <c r="AK6584" s="67"/>
      <c r="AL6584" s="66">
        <f t="shared" si="1443"/>
        <v>0</v>
      </c>
      <c r="AM6584" s="66"/>
      <c r="AN6584" s="66">
        <f t="shared" si="1443"/>
        <v>0</v>
      </c>
      <c r="AO6584" s="66"/>
      <c r="AP6584" s="66">
        <f t="shared" si="1443"/>
        <v>0</v>
      </c>
      <c r="AQ6584" s="66"/>
    </row>
    <row r="6585" spans="2:43" ht="18" hidden="1" customHeight="1" x14ac:dyDescent="0.2">
      <c r="B6585" s="4"/>
      <c r="C6585" s="117"/>
      <c r="D6585" s="117"/>
      <c r="E6585" s="117"/>
      <c r="F6585" s="48"/>
      <c r="G6585" s="11"/>
      <c r="H6585" s="117"/>
      <c r="I6585" s="124"/>
      <c r="J6585" s="124"/>
      <c r="K6585" s="144"/>
      <c r="L6585" s="11"/>
      <c r="M6585" s="143"/>
      <c r="N6585" s="42"/>
      <c r="O6585" s="128"/>
      <c r="P6585" s="130"/>
      <c r="Q6585" s="131">
        <v>1</v>
      </c>
      <c r="R6585" s="68"/>
      <c r="S6585" s="35"/>
      <c r="T6585" s="69" t="s">
        <v>69</v>
      </c>
      <c r="U6585" s="92"/>
      <c r="V6585" s="70">
        <f>V6586</f>
        <v>0</v>
      </c>
      <c r="X6585" s="447">
        <f>X6586</f>
        <v>0</v>
      </c>
      <c r="Z6585" s="447">
        <f>Z6586</f>
        <v>0</v>
      </c>
      <c r="AB6585" s="447">
        <f>AB6586</f>
        <v>0</v>
      </c>
      <c r="AD6585" s="447" t="e">
        <f>#REF!</f>
        <v>#REF!</v>
      </c>
      <c r="AF6585" s="447">
        <f>AF6586</f>
        <v>0</v>
      </c>
      <c r="AH6585" s="447" t="e">
        <f t="shared" si="1439"/>
        <v>#REF!</v>
      </c>
      <c r="AI6585" s="67"/>
      <c r="AJ6585" s="447">
        <f>AJ6586</f>
        <v>0</v>
      </c>
      <c r="AK6585" s="71"/>
      <c r="AL6585" s="447">
        <f t="shared" si="1443"/>
        <v>0</v>
      </c>
      <c r="AM6585" s="447"/>
      <c r="AN6585" s="447">
        <f t="shared" si="1443"/>
        <v>0</v>
      </c>
      <c r="AO6585" s="447"/>
      <c r="AP6585" s="447">
        <f t="shared" si="1443"/>
        <v>0</v>
      </c>
      <c r="AQ6585" s="447"/>
    </row>
    <row r="6586" spans="2:43" ht="18" hidden="1" customHeight="1" x14ac:dyDescent="0.2">
      <c r="B6586" s="4"/>
      <c r="C6586" s="117"/>
      <c r="D6586" s="117"/>
      <c r="E6586" s="117"/>
      <c r="F6586" s="48"/>
      <c r="G6586" s="11"/>
      <c r="H6586" s="117"/>
      <c r="I6586" s="124"/>
      <c r="J6586" s="124"/>
      <c r="K6586" s="144"/>
      <c r="L6586" s="11"/>
      <c r="M6586" s="143"/>
      <c r="N6586" s="42"/>
      <c r="O6586" s="128"/>
      <c r="P6586" s="130"/>
      <c r="Q6586" s="130"/>
      <c r="R6586" s="72" t="s">
        <v>55</v>
      </c>
      <c r="S6586" s="181"/>
      <c r="T6586" s="73" t="s">
        <v>193</v>
      </c>
      <c r="V6586" s="74"/>
      <c r="X6586" s="74"/>
      <c r="Z6586" s="74"/>
      <c r="AB6586" s="74"/>
      <c r="AD6586" s="74"/>
      <c r="AF6586" s="74"/>
      <c r="AH6586" s="74">
        <f t="shared" si="1439"/>
        <v>0</v>
      </c>
      <c r="AI6586" s="446"/>
      <c r="AJ6586" s="74"/>
      <c r="AK6586" s="8"/>
      <c r="AL6586" s="74"/>
      <c r="AM6586" s="74"/>
      <c r="AN6586" s="74"/>
      <c r="AO6586" s="74"/>
      <c r="AP6586" s="74"/>
      <c r="AQ6586" s="74"/>
    </row>
    <row r="6587" spans="2:43" ht="18" customHeight="1" x14ac:dyDescent="0.2">
      <c r="B6587" s="4"/>
      <c r="C6587" s="117"/>
      <c r="D6587" s="117"/>
      <c r="E6587" s="117"/>
      <c r="F6587" s="48"/>
      <c r="G6587" s="11"/>
      <c r="H6587" s="117"/>
      <c r="I6587" s="124"/>
      <c r="J6587" s="124"/>
      <c r="K6587" s="144"/>
      <c r="L6587" s="11"/>
      <c r="M6587" s="143"/>
      <c r="N6587" s="42"/>
      <c r="O6587" s="128"/>
      <c r="P6587" s="130"/>
      <c r="Q6587" s="130"/>
      <c r="R6587" s="72"/>
      <c r="S6587" s="181"/>
      <c r="T6587" s="73"/>
      <c r="V6587" s="74"/>
      <c r="X6587" s="74"/>
      <c r="Z6587" s="74"/>
      <c r="AB6587" s="74"/>
      <c r="AD6587" s="74"/>
      <c r="AF6587" s="74"/>
      <c r="AH6587" s="74">
        <f t="shared" si="1439"/>
        <v>0</v>
      </c>
      <c r="AI6587" s="8"/>
      <c r="AJ6587" s="74"/>
      <c r="AK6587" s="8"/>
      <c r="AL6587" s="74"/>
      <c r="AM6587" s="74"/>
      <c r="AN6587" s="74"/>
      <c r="AO6587" s="74"/>
      <c r="AP6587" s="74"/>
      <c r="AQ6587" s="74"/>
    </row>
    <row r="6588" spans="2:43" ht="18" hidden="1" customHeight="1" x14ac:dyDescent="0.2">
      <c r="B6588" s="4"/>
      <c r="C6588" s="117"/>
      <c r="D6588" s="117"/>
      <c r="E6588" s="117"/>
      <c r="F6588" s="48"/>
      <c r="G6588" s="11"/>
      <c r="H6588" s="117"/>
      <c r="I6588" s="124"/>
      <c r="J6588" s="124"/>
      <c r="K6588" s="144"/>
      <c r="L6588" s="11"/>
      <c r="M6588" s="143"/>
      <c r="N6588" s="42"/>
      <c r="O6588" s="128"/>
      <c r="P6588" s="130"/>
      <c r="Q6588" s="130"/>
      <c r="R6588" s="72"/>
      <c r="S6588" s="181"/>
      <c r="T6588" s="73"/>
      <c r="V6588" s="74"/>
      <c r="X6588" s="74"/>
      <c r="Z6588" s="74"/>
      <c r="AB6588" s="74"/>
      <c r="AD6588" s="74"/>
      <c r="AF6588" s="74"/>
      <c r="AH6588" s="74">
        <f t="shared" si="1439"/>
        <v>0</v>
      </c>
      <c r="AI6588" s="8"/>
      <c r="AJ6588" s="74"/>
      <c r="AK6588" s="8"/>
      <c r="AL6588" s="74"/>
      <c r="AM6588" s="74"/>
      <c r="AN6588" s="74"/>
      <c r="AO6588" s="74"/>
      <c r="AP6588" s="74"/>
      <c r="AQ6588" s="74"/>
    </row>
    <row r="6589" spans="2:43" ht="18" hidden="1" customHeight="1" x14ac:dyDescent="0.2">
      <c r="B6589" s="4"/>
      <c r="C6589" s="117"/>
      <c r="D6589" s="117"/>
      <c r="E6589" s="117"/>
      <c r="F6589" s="48"/>
      <c r="G6589" s="11"/>
      <c r="H6589" s="117"/>
      <c r="I6589" s="124"/>
      <c r="J6589" s="124"/>
      <c r="K6589" s="144"/>
      <c r="L6589" s="11"/>
      <c r="M6589" s="143"/>
      <c r="N6589" s="42"/>
      <c r="O6589" s="128"/>
      <c r="P6589" s="130"/>
      <c r="Q6589" s="130"/>
      <c r="R6589" s="72"/>
      <c r="S6589" s="181"/>
      <c r="T6589" s="73"/>
      <c r="V6589" s="74"/>
      <c r="X6589" s="74"/>
      <c r="Z6589" s="74"/>
      <c r="AB6589" s="74"/>
      <c r="AD6589" s="74"/>
      <c r="AF6589" s="74"/>
      <c r="AH6589" s="74">
        <f t="shared" si="1439"/>
        <v>0</v>
      </c>
      <c r="AI6589" s="8"/>
      <c r="AJ6589" s="74"/>
      <c r="AK6589" s="8"/>
      <c r="AL6589" s="74"/>
      <c r="AM6589" s="74"/>
      <c r="AN6589" s="74"/>
      <c r="AO6589" s="74"/>
      <c r="AP6589" s="74"/>
      <c r="AQ6589" s="74"/>
    </row>
    <row r="6590" spans="2:43" ht="18" hidden="1" customHeight="1" x14ac:dyDescent="0.2">
      <c r="B6590" s="4"/>
      <c r="C6590" s="117"/>
      <c r="D6590" s="117"/>
      <c r="E6590" s="117"/>
      <c r="F6590" s="48"/>
      <c r="G6590" s="11"/>
      <c r="H6590" s="117"/>
      <c r="I6590" s="124"/>
      <c r="J6590" s="124"/>
      <c r="K6590" s="144"/>
      <c r="L6590" s="11"/>
      <c r="M6590" s="143"/>
      <c r="N6590" s="42"/>
      <c r="O6590" s="128"/>
      <c r="P6590" s="130"/>
      <c r="Q6590" s="130"/>
      <c r="R6590" s="72"/>
      <c r="S6590" s="181"/>
      <c r="T6590" s="73"/>
      <c r="V6590" s="74"/>
      <c r="X6590" s="74"/>
      <c r="Z6590" s="74"/>
      <c r="AB6590" s="74"/>
      <c r="AD6590" s="74"/>
      <c r="AF6590" s="74"/>
      <c r="AH6590" s="74">
        <f t="shared" si="1439"/>
        <v>0</v>
      </c>
      <c r="AI6590" s="8"/>
      <c r="AJ6590" s="74"/>
      <c r="AK6590" s="8"/>
      <c r="AL6590" s="74"/>
      <c r="AM6590" s="74"/>
      <c r="AN6590" s="74"/>
      <c r="AO6590" s="74"/>
      <c r="AP6590" s="74"/>
      <c r="AQ6590" s="74"/>
    </row>
    <row r="6591" spans="2:43" ht="18" hidden="1" customHeight="1" x14ac:dyDescent="0.2">
      <c r="B6591" s="4"/>
      <c r="C6591" s="117"/>
      <c r="D6591" s="117"/>
      <c r="E6591" s="117"/>
      <c r="F6591" s="48"/>
      <c r="G6591" s="11"/>
      <c r="H6591" s="117"/>
      <c r="I6591" s="124"/>
      <c r="J6591" s="124"/>
      <c r="K6591" s="144"/>
      <c r="L6591" s="11"/>
      <c r="M6591" s="143"/>
      <c r="N6591" s="42"/>
      <c r="O6591" s="128"/>
      <c r="P6591" s="130"/>
      <c r="Q6591" s="130"/>
      <c r="R6591" s="72"/>
      <c r="S6591" s="181"/>
      <c r="T6591" s="73"/>
      <c r="V6591" s="74"/>
      <c r="X6591" s="74"/>
      <c r="Z6591" s="74"/>
      <c r="AB6591" s="74"/>
      <c r="AD6591" s="74"/>
      <c r="AF6591" s="74"/>
      <c r="AH6591" s="74">
        <f t="shared" si="1439"/>
        <v>0</v>
      </c>
      <c r="AI6591" s="8"/>
      <c r="AJ6591" s="74"/>
      <c r="AK6591" s="8"/>
      <c r="AL6591" s="74"/>
      <c r="AM6591" s="74"/>
      <c r="AN6591" s="74"/>
      <c r="AO6591" s="74"/>
      <c r="AP6591" s="74"/>
      <c r="AQ6591" s="74"/>
    </row>
    <row r="6592" spans="2:43" ht="18" customHeight="1" x14ac:dyDescent="0.2">
      <c r="B6592" s="4"/>
      <c r="C6592" s="117"/>
      <c r="D6592" s="117"/>
      <c r="E6592" s="117"/>
      <c r="F6592" s="113">
        <v>47</v>
      </c>
      <c r="G6592" s="283"/>
      <c r="H6592" s="171"/>
      <c r="I6592" s="114"/>
      <c r="J6592" s="114"/>
      <c r="K6592" s="167"/>
      <c r="L6592" s="276"/>
      <c r="M6592" s="166"/>
      <c r="N6592" s="259"/>
      <c r="O6592" s="115"/>
      <c r="P6592" s="116"/>
      <c r="Q6592" s="116"/>
      <c r="R6592" s="52"/>
      <c r="S6592" s="247"/>
      <c r="T6592" s="53" t="s">
        <v>150</v>
      </c>
      <c r="U6592" s="240"/>
      <c r="V6592" s="54">
        <f>V6593</f>
        <v>4553500</v>
      </c>
      <c r="X6592" s="54">
        <f>X6593</f>
        <v>5112400</v>
      </c>
      <c r="Z6592" s="54">
        <f>Z6593</f>
        <v>5522570</v>
      </c>
      <c r="AB6592" s="54">
        <f>AB6593</f>
        <v>6142925</v>
      </c>
      <c r="AD6592" s="54" t="e">
        <f>AD6593</f>
        <v>#REF!</v>
      </c>
      <c r="AF6592" s="54">
        <f>AF6593</f>
        <v>0</v>
      </c>
      <c r="AH6592" s="54" t="e">
        <f t="shared" si="1439"/>
        <v>#REF!</v>
      </c>
      <c r="AI6592" s="8"/>
      <c r="AJ6592" s="54">
        <f>AJ6593</f>
        <v>2082000</v>
      </c>
      <c r="AK6592" s="55"/>
      <c r="AL6592" s="54">
        <f t="shared" ref="AL6592:AP6595" si="1444">AL6593</f>
        <v>9519480</v>
      </c>
      <c r="AM6592" s="54"/>
      <c r="AN6592" s="54">
        <f t="shared" si="1444"/>
        <v>10298190</v>
      </c>
      <c r="AO6592" s="54"/>
      <c r="AP6592" s="54">
        <f t="shared" si="1444"/>
        <v>10298190</v>
      </c>
      <c r="AQ6592" s="54"/>
    </row>
    <row r="6593" spans="2:43" ht="18" customHeight="1" x14ac:dyDescent="0.2">
      <c r="B6593" s="4"/>
      <c r="C6593" s="117"/>
      <c r="D6593" s="117"/>
      <c r="E6593" s="117"/>
      <c r="F6593" s="48"/>
      <c r="G6593" s="11"/>
      <c r="H6593" s="112" t="s">
        <v>33</v>
      </c>
      <c r="I6593" s="118"/>
      <c r="J6593" s="118"/>
      <c r="K6593" s="170"/>
      <c r="L6593" s="34"/>
      <c r="M6593" s="169"/>
      <c r="N6593" s="260"/>
      <c r="O6593" s="119"/>
      <c r="P6593" s="120"/>
      <c r="Q6593" s="120"/>
      <c r="R6593" s="56"/>
      <c r="S6593" s="248"/>
      <c r="T6593" s="57" t="s">
        <v>92</v>
      </c>
      <c r="U6593" s="236"/>
      <c r="V6593" s="58">
        <f>V6594</f>
        <v>4553500</v>
      </c>
      <c r="X6593" s="659">
        <f>X6594</f>
        <v>5112400</v>
      </c>
      <c r="Z6593" s="659">
        <f>Z6594</f>
        <v>5522570</v>
      </c>
      <c r="AB6593" s="659">
        <f>AB6594</f>
        <v>6142925</v>
      </c>
      <c r="AD6593" s="659" t="e">
        <f>AD6594</f>
        <v>#REF!</v>
      </c>
      <c r="AF6593" s="659">
        <f>AF6594</f>
        <v>0</v>
      </c>
      <c r="AH6593" s="659" t="e">
        <f t="shared" si="1439"/>
        <v>#REF!</v>
      </c>
      <c r="AI6593" s="55"/>
      <c r="AJ6593" s="659">
        <f>AJ6594</f>
        <v>2082000</v>
      </c>
      <c r="AK6593" s="59"/>
      <c r="AL6593" s="659">
        <f t="shared" si="1444"/>
        <v>9519480</v>
      </c>
      <c r="AM6593" s="659"/>
      <c r="AN6593" s="659">
        <f t="shared" si="1444"/>
        <v>10298190</v>
      </c>
      <c r="AO6593" s="659"/>
      <c r="AP6593" s="659">
        <f t="shared" si="1444"/>
        <v>10298190</v>
      </c>
      <c r="AQ6593" s="659"/>
    </row>
    <row r="6594" spans="2:43" ht="18" customHeight="1" x14ac:dyDescent="0.2">
      <c r="B6594" s="4"/>
      <c r="C6594" s="117"/>
      <c r="D6594" s="117"/>
      <c r="E6594" s="117"/>
      <c r="F6594" s="48"/>
      <c r="G6594" s="11"/>
      <c r="H6594" s="132"/>
      <c r="I6594" s="121">
        <v>4</v>
      </c>
      <c r="J6594" s="121"/>
      <c r="K6594" s="164"/>
      <c r="L6594" s="277"/>
      <c r="M6594" s="163"/>
      <c r="N6594" s="261"/>
      <c r="O6594" s="122"/>
      <c r="P6594" s="123"/>
      <c r="Q6594" s="123"/>
      <c r="R6594" s="49"/>
      <c r="S6594" s="18"/>
      <c r="T6594" s="50" t="s">
        <v>93</v>
      </c>
      <c r="U6594" s="76"/>
      <c r="V6594" s="51">
        <f>V6595</f>
        <v>4553500</v>
      </c>
      <c r="X6594" s="51">
        <f>X6595</f>
        <v>5112400</v>
      </c>
      <c r="Z6594" s="51">
        <f>Z6595</f>
        <v>5522570</v>
      </c>
      <c r="AB6594" s="51">
        <f>AB6595</f>
        <v>6142925</v>
      </c>
      <c r="AD6594" s="51" t="e">
        <f>AD6595</f>
        <v>#REF!</v>
      </c>
      <c r="AF6594" s="51">
        <f>AF6595</f>
        <v>0</v>
      </c>
      <c r="AH6594" s="51" t="e">
        <f t="shared" si="1439"/>
        <v>#REF!</v>
      </c>
      <c r="AI6594" s="660"/>
      <c r="AJ6594" s="51">
        <f>AJ6595</f>
        <v>2082000</v>
      </c>
      <c r="AK6594" s="5"/>
      <c r="AL6594" s="51">
        <f t="shared" si="1444"/>
        <v>9519480</v>
      </c>
      <c r="AM6594" s="51"/>
      <c r="AN6594" s="51">
        <f t="shared" si="1444"/>
        <v>10298190</v>
      </c>
      <c r="AO6594" s="51"/>
      <c r="AP6594" s="51">
        <f t="shared" si="1444"/>
        <v>10298190</v>
      </c>
      <c r="AQ6594" s="51"/>
    </row>
    <row r="6595" spans="2:43" ht="18" customHeight="1" x14ac:dyDescent="0.2">
      <c r="B6595" s="4"/>
      <c r="C6595" s="117"/>
      <c r="D6595" s="117"/>
      <c r="E6595" s="117"/>
      <c r="F6595" s="48"/>
      <c r="G6595" s="11"/>
      <c r="H6595" s="132"/>
      <c r="I6595" s="121"/>
      <c r="J6595" s="121">
        <v>1</v>
      </c>
      <c r="K6595" s="164"/>
      <c r="L6595" s="277"/>
      <c r="M6595" s="163"/>
      <c r="N6595" s="261"/>
      <c r="O6595" s="122"/>
      <c r="P6595" s="123"/>
      <c r="Q6595" s="123"/>
      <c r="R6595" s="49"/>
      <c r="S6595" s="18"/>
      <c r="T6595" s="50" t="s">
        <v>189</v>
      </c>
      <c r="U6595" s="76"/>
      <c r="V6595" s="51">
        <f>V6596</f>
        <v>4553500</v>
      </c>
      <c r="X6595" s="51">
        <f>X6596</f>
        <v>5112400</v>
      </c>
      <c r="Z6595" s="51">
        <f>Z6596</f>
        <v>5522570</v>
      </c>
      <c r="AB6595" s="51">
        <f>AB6596</f>
        <v>6142925</v>
      </c>
      <c r="AD6595" s="51" t="e">
        <f>AD6596</f>
        <v>#REF!</v>
      </c>
      <c r="AF6595" s="51">
        <f>AF6596</f>
        <v>0</v>
      </c>
      <c r="AH6595" s="51" t="e">
        <f t="shared" si="1439"/>
        <v>#REF!</v>
      </c>
      <c r="AI6595" s="5"/>
      <c r="AJ6595" s="51">
        <f>AJ6596</f>
        <v>2082000</v>
      </c>
      <c r="AK6595" s="5"/>
      <c r="AL6595" s="51">
        <f t="shared" si="1444"/>
        <v>9519480</v>
      </c>
      <c r="AM6595" s="51"/>
      <c r="AN6595" s="51">
        <f t="shared" si="1444"/>
        <v>10298190</v>
      </c>
      <c r="AO6595" s="51"/>
      <c r="AP6595" s="51">
        <f t="shared" si="1444"/>
        <v>10298190</v>
      </c>
      <c r="AQ6595" s="51"/>
    </row>
    <row r="6596" spans="2:43" ht="18" customHeight="1" x14ac:dyDescent="0.2">
      <c r="B6596" s="4"/>
      <c r="C6596" s="117"/>
      <c r="D6596" s="117"/>
      <c r="E6596" s="117"/>
      <c r="F6596" s="48"/>
      <c r="G6596" s="11"/>
      <c r="H6596" s="117"/>
      <c r="I6596" s="124"/>
      <c r="J6596" s="124"/>
      <c r="K6596" s="144"/>
      <c r="L6596" s="11"/>
      <c r="M6596" s="226">
        <v>2</v>
      </c>
      <c r="N6596" s="262"/>
      <c r="O6596" s="125"/>
      <c r="P6596" s="126"/>
      <c r="Q6596" s="126"/>
      <c r="R6596" s="60"/>
      <c r="S6596" s="249"/>
      <c r="T6596" s="61" t="s">
        <v>413</v>
      </c>
      <c r="U6596" s="241"/>
      <c r="V6596" s="62">
        <f>V6597+V6627+V6641+V6678</f>
        <v>4553500</v>
      </c>
      <c r="X6596" s="62">
        <f>X6597+X6627+X6641+X6678</f>
        <v>5112400</v>
      </c>
      <c r="Z6596" s="62">
        <f>Z6597+Z6627+Z6641+Z6678</f>
        <v>5522570</v>
      </c>
      <c r="AB6596" s="62">
        <f>AB6597+AB6627+AB6641+AB6678</f>
        <v>6142925</v>
      </c>
      <c r="AD6596" s="62" t="e">
        <f>AD6597+AD6627+AD6641+AD6678</f>
        <v>#REF!</v>
      </c>
      <c r="AF6596" s="62">
        <f>AF6597+AF6627+AF6641+AF6678</f>
        <v>0</v>
      </c>
      <c r="AH6596" s="62" t="e">
        <f t="shared" si="1439"/>
        <v>#REF!</v>
      </c>
      <c r="AI6596" s="5"/>
      <c r="AJ6596" s="62">
        <f>AJ6597+AJ6627+AJ6641+AJ6678</f>
        <v>2082000</v>
      </c>
      <c r="AK6596" s="63"/>
      <c r="AL6596" s="62">
        <f>AL6597+AL6627+AL6641+AL6678</f>
        <v>9519480</v>
      </c>
      <c r="AM6596" s="62"/>
      <c r="AN6596" s="62">
        <f>AN6597+AN6627+AN6641+AN6678</f>
        <v>10298190</v>
      </c>
      <c r="AO6596" s="62"/>
      <c r="AP6596" s="62">
        <f>AP6597+AP6627+AP6641+AP6678</f>
        <v>10298190</v>
      </c>
      <c r="AQ6596" s="62"/>
    </row>
    <row r="6597" spans="2:43" ht="18" customHeight="1" x14ac:dyDescent="0.2">
      <c r="B6597" s="4"/>
      <c r="C6597" s="117"/>
      <c r="D6597" s="117"/>
      <c r="E6597" s="117"/>
      <c r="F6597" s="48"/>
      <c r="G6597" s="11"/>
      <c r="H6597" s="117"/>
      <c r="I6597" s="124"/>
      <c r="J6597" s="124"/>
      <c r="K6597" s="144"/>
      <c r="L6597" s="11"/>
      <c r="M6597" s="143"/>
      <c r="N6597" s="42"/>
      <c r="O6597" s="127" t="s">
        <v>3</v>
      </c>
      <c r="P6597" s="123"/>
      <c r="Q6597" s="123"/>
      <c r="R6597" s="49"/>
      <c r="S6597" s="18"/>
      <c r="T6597" s="50" t="s">
        <v>7</v>
      </c>
      <c r="U6597" s="76"/>
      <c r="V6597" s="51">
        <f>V6598+V6620+V6623</f>
        <v>3768500</v>
      </c>
      <c r="X6597" s="51">
        <f>X6598+X6620+X6623</f>
        <v>4354900</v>
      </c>
      <c r="Z6597" s="51">
        <f>Z6598+Z6620+Z6623</f>
        <v>4539200</v>
      </c>
      <c r="AB6597" s="51">
        <f>AB6598+AB6620+AB6623</f>
        <v>4907900</v>
      </c>
      <c r="AD6597" s="51" t="e">
        <f>AD6598+AD6620+AD6623</f>
        <v>#REF!</v>
      </c>
      <c r="AF6597" s="51">
        <f>AF6598+AF6620+AF6623</f>
        <v>0</v>
      </c>
      <c r="AH6597" s="51" t="e">
        <f t="shared" si="1439"/>
        <v>#REF!</v>
      </c>
      <c r="AI6597" s="63"/>
      <c r="AJ6597" s="51">
        <f>AJ6598+AJ6620+AJ6623</f>
        <v>1670310</v>
      </c>
      <c r="AK6597" s="5"/>
      <c r="AL6597" s="51">
        <f>AL6598+AL6620+AL6623</f>
        <v>7883000</v>
      </c>
      <c r="AM6597" s="51"/>
      <c r="AN6597" s="51">
        <f>AN6598+AN6620+AN6623</f>
        <v>8530050</v>
      </c>
      <c r="AO6597" s="51"/>
      <c r="AP6597" s="51">
        <f>AP6598+AP6620+AP6623</f>
        <v>8530050</v>
      </c>
      <c r="AQ6597" s="51"/>
    </row>
    <row r="6598" spans="2:43" ht="18" customHeight="1" x14ac:dyDescent="0.2">
      <c r="B6598" s="4"/>
      <c r="C6598" s="117"/>
      <c r="D6598" s="117"/>
      <c r="E6598" s="117"/>
      <c r="F6598" s="48"/>
      <c r="G6598" s="11"/>
      <c r="H6598" s="117"/>
      <c r="I6598" s="124"/>
      <c r="J6598" s="124"/>
      <c r="K6598" s="144"/>
      <c r="L6598" s="11"/>
      <c r="M6598" s="143"/>
      <c r="N6598" s="42"/>
      <c r="O6598" s="128"/>
      <c r="P6598" s="129">
        <v>1</v>
      </c>
      <c r="Q6598" s="129"/>
      <c r="R6598" s="64"/>
      <c r="S6598" s="234"/>
      <c r="T6598" s="65" t="s">
        <v>8</v>
      </c>
      <c r="U6598" s="155"/>
      <c r="V6598" s="66">
        <f>V6599+V6604+V6609+V6611+V6616+V6618</f>
        <v>3252000</v>
      </c>
      <c r="X6598" s="66">
        <f>X6599+X6604+X6609+X6611+X6616+X6618</f>
        <v>3853200</v>
      </c>
      <c r="Z6598" s="66">
        <f>Z6599+Z6604+Z6609+Z6611+Z6616+Z6618</f>
        <v>3975500</v>
      </c>
      <c r="AB6598" s="66">
        <f>AB6599+AB6604+AB6609+AB6611+AB6616+AB6618</f>
        <v>4486500</v>
      </c>
      <c r="AD6598" s="66" t="e">
        <f>AD6599+AD6604+AD6609+AD6611+AD6616+AD6618</f>
        <v>#REF!</v>
      </c>
      <c r="AF6598" s="66">
        <f>AF6599+AF6604+AF6609+AF6611+AF6616+AF6618</f>
        <v>0</v>
      </c>
      <c r="AH6598" s="66" t="e">
        <f t="shared" si="1439"/>
        <v>#REF!</v>
      </c>
      <c r="AI6598" s="5"/>
      <c r="AJ6598" s="66">
        <f>AJ6599+AJ6604+AJ6609+AJ6611+AJ6616+AJ6618</f>
        <v>1525430</v>
      </c>
      <c r="AK6598" s="67"/>
      <c r="AL6598" s="66">
        <f>AL6599+AL6604+AL6609+AL6611+AL6616+AL6618</f>
        <v>7195850</v>
      </c>
      <c r="AM6598" s="66"/>
      <c r="AN6598" s="66">
        <f>AN6599+AN6604+AN6609+AN6611+AN6616+AN6618</f>
        <v>7787000</v>
      </c>
      <c r="AO6598" s="66"/>
      <c r="AP6598" s="66">
        <f>AP6599+AP6604+AP6609+AP6611+AP6616+AP6618</f>
        <v>7787000</v>
      </c>
      <c r="AQ6598" s="66"/>
    </row>
    <row r="6599" spans="2:43" ht="18" customHeight="1" x14ac:dyDescent="0.2">
      <c r="B6599" s="4"/>
      <c r="C6599" s="117"/>
      <c r="D6599" s="117"/>
      <c r="E6599" s="117"/>
      <c r="F6599" s="48"/>
      <c r="G6599" s="11"/>
      <c r="H6599" s="117"/>
      <c r="I6599" s="124"/>
      <c r="J6599" s="124"/>
      <c r="K6599" s="144"/>
      <c r="L6599" s="11"/>
      <c r="M6599" s="143"/>
      <c r="N6599" s="42"/>
      <c r="O6599" s="128"/>
      <c r="P6599" s="130"/>
      <c r="Q6599" s="140">
        <v>1</v>
      </c>
      <c r="R6599" s="68"/>
      <c r="S6599" s="35"/>
      <c r="T6599" s="69" t="s">
        <v>9</v>
      </c>
      <c r="U6599" s="92"/>
      <c r="V6599" s="70">
        <f>V6600+V6601+V6602+V6603</f>
        <v>1293000</v>
      </c>
      <c r="X6599" s="447">
        <f>X6600+X6601+X6602+X6603</f>
        <v>1582000</v>
      </c>
      <c r="Z6599" s="447">
        <f>Z6600+Z6601+Z6602+Z6603</f>
        <v>1796400</v>
      </c>
      <c r="AB6599" s="447">
        <f>AB6600+AB6601+AB6602+AB6603</f>
        <v>2039100</v>
      </c>
      <c r="AD6599" s="447">
        <f>AD6600+AD6601+AD6602+AD6603</f>
        <v>2029000</v>
      </c>
      <c r="AF6599" s="447">
        <f>AF6600+AF6601+AF6602+AF6603</f>
        <v>0</v>
      </c>
      <c r="AH6599" s="447">
        <f t="shared" si="1439"/>
        <v>2029000</v>
      </c>
      <c r="AI6599" s="67"/>
      <c r="AJ6599" s="447">
        <f>AJ6600+AJ6601+AJ6602+AJ6603</f>
        <v>693300</v>
      </c>
      <c r="AK6599" s="71"/>
      <c r="AL6599" s="447">
        <f>AL6600+AL6601+AL6602+AL6603</f>
        <v>2569300</v>
      </c>
      <c r="AM6599" s="447"/>
      <c r="AN6599" s="447">
        <f>AN6600+AN6601+AN6602+AN6603</f>
        <v>2780150</v>
      </c>
      <c r="AO6599" s="447"/>
      <c r="AP6599" s="447">
        <f>AP6600+AP6601+AP6602+AP6603</f>
        <v>2780150</v>
      </c>
      <c r="AQ6599" s="447"/>
    </row>
    <row r="6600" spans="2:43" ht="18" customHeight="1" x14ac:dyDescent="0.2">
      <c r="B6600" s="4"/>
      <c r="C6600" s="117"/>
      <c r="D6600" s="117"/>
      <c r="E6600" s="117"/>
      <c r="F6600" s="48"/>
      <c r="G6600" s="11"/>
      <c r="H6600" s="117"/>
      <c r="I6600" s="124"/>
      <c r="J6600" s="124"/>
      <c r="K6600" s="144"/>
      <c r="L6600" s="11"/>
      <c r="M6600" s="143"/>
      <c r="N6600" s="42"/>
      <c r="O6600" s="128"/>
      <c r="P6600" s="130"/>
      <c r="Q6600" s="130"/>
      <c r="R6600" s="72" t="s">
        <v>3</v>
      </c>
      <c r="S6600" s="181"/>
      <c r="T6600" s="73" t="s">
        <v>9</v>
      </c>
      <c r="V6600" s="74">
        <v>1293000</v>
      </c>
      <c r="X6600" s="74">
        <v>1582000</v>
      </c>
      <c r="Z6600" s="829">
        <v>1796400</v>
      </c>
      <c r="AB6600" s="74">
        <v>2039100</v>
      </c>
      <c r="AD6600" s="944">
        <v>2029000</v>
      </c>
      <c r="AF6600" s="74">
        <v>0</v>
      </c>
      <c r="AH6600" s="74">
        <f t="shared" si="1439"/>
        <v>2029000</v>
      </c>
      <c r="AI6600" s="446"/>
      <c r="AJ6600" s="74">
        <f t="shared" ref="AJ6600" si="1445">CEILING(AB6600*34/100,10)</f>
        <v>693300</v>
      </c>
      <c r="AK6600" s="8"/>
      <c r="AL6600" s="74">
        <v>2569300</v>
      </c>
      <c r="AM6600" s="74"/>
      <c r="AN6600" s="74">
        <v>2780150</v>
      </c>
      <c r="AO6600" s="74"/>
      <c r="AP6600" s="74">
        <v>2780150</v>
      </c>
      <c r="AQ6600" s="74"/>
    </row>
    <row r="6601" spans="2:43" ht="18" hidden="1" customHeight="1" x14ac:dyDescent="0.2">
      <c r="B6601" s="4"/>
      <c r="C6601" s="117"/>
      <c r="D6601" s="117"/>
      <c r="E6601" s="117"/>
      <c r="F6601" s="48"/>
      <c r="G6601" s="11"/>
      <c r="H6601" s="117"/>
      <c r="I6601" s="124"/>
      <c r="J6601" s="124"/>
      <c r="K6601" s="144"/>
      <c r="L6601" s="11"/>
      <c r="M6601" s="143"/>
      <c r="N6601" s="42"/>
      <c r="O6601" s="128"/>
      <c r="P6601" s="130"/>
      <c r="Q6601" s="130"/>
      <c r="R6601" s="72"/>
      <c r="S6601" s="181"/>
      <c r="T6601" s="73"/>
      <c r="V6601" s="74"/>
      <c r="X6601" s="74"/>
      <c r="Z6601" s="74"/>
      <c r="AB6601" s="74"/>
      <c r="AD6601" s="74"/>
      <c r="AF6601" s="74"/>
      <c r="AH6601" s="74">
        <f t="shared" si="1439"/>
        <v>0</v>
      </c>
      <c r="AI6601" s="8"/>
      <c r="AJ6601" s="74"/>
      <c r="AK6601" s="8"/>
      <c r="AL6601" s="74"/>
      <c r="AM6601" s="74"/>
      <c r="AN6601" s="74"/>
      <c r="AO6601" s="74"/>
      <c r="AP6601" s="74"/>
      <c r="AQ6601" s="74"/>
    </row>
    <row r="6602" spans="2:43" ht="18" hidden="1" customHeight="1" x14ac:dyDescent="0.2">
      <c r="B6602" s="4"/>
      <c r="C6602" s="117"/>
      <c r="D6602" s="117"/>
      <c r="E6602" s="117"/>
      <c r="F6602" s="48"/>
      <c r="G6602" s="11"/>
      <c r="H6602" s="117"/>
      <c r="I6602" s="124"/>
      <c r="J6602" s="124"/>
      <c r="K6602" s="144"/>
      <c r="L6602" s="11"/>
      <c r="M6602" s="143"/>
      <c r="N6602" s="42"/>
      <c r="O6602" s="128"/>
      <c r="P6602" s="130"/>
      <c r="Q6602" s="130"/>
      <c r="R6602" s="72"/>
      <c r="S6602" s="181"/>
      <c r="T6602" s="73"/>
      <c r="V6602" s="74"/>
      <c r="X6602" s="74"/>
      <c r="Z6602" s="74"/>
      <c r="AB6602" s="74"/>
      <c r="AD6602" s="74"/>
      <c r="AF6602" s="74"/>
      <c r="AH6602" s="74">
        <f t="shared" si="1439"/>
        <v>0</v>
      </c>
      <c r="AI6602" s="8"/>
      <c r="AJ6602" s="74"/>
      <c r="AK6602" s="8"/>
      <c r="AL6602" s="74"/>
      <c r="AM6602" s="74"/>
      <c r="AN6602" s="74"/>
      <c r="AO6602" s="74"/>
      <c r="AP6602" s="74"/>
      <c r="AQ6602" s="74"/>
    </row>
    <row r="6603" spans="2:43" ht="18" hidden="1" customHeight="1" x14ac:dyDescent="0.2">
      <c r="B6603" s="4"/>
      <c r="C6603" s="117"/>
      <c r="D6603" s="117"/>
      <c r="E6603" s="117"/>
      <c r="F6603" s="48"/>
      <c r="G6603" s="11"/>
      <c r="H6603" s="117"/>
      <c r="I6603" s="124"/>
      <c r="J6603" s="124"/>
      <c r="K6603" s="144"/>
      <c r="L6603" s="11"/>
      <c r="M6603" s="143"/>
      <c r="N6603" s="42"/>
      <c r="O6603" s="128"/>
      <c r="P6603" s="130"/>
      <c r="Q6603" s="130"/>
      <c r="R6603" s="72"/>
      <c r="S6603" s="181"/>
      <c r="T6603" s="73"/>
      <c r="V6603" s="74"/>
      <c r="X6603" s="74"/>
      <c r="Z6603" s="74"/>
      <c r="AB6603" s="74"/>
      <c r="AD6603" s="74"/>
      <c r="AF6603" s="74"/>
      <c r="AH6603" s="74">
        <f t="shared" si="1439"/>
        <v>0</v>
      </c>
      <c r="AI6603" s="8"/>
      <c r="AJ6603" s="74"/>
      <c r="AK6603" s="8"/>
      <c r="AL6603" s="74"/>
      <c r="AM6603" s="74"/>
      <c r="AN6603" s="74"/>
      <c r="AO6603" s="74"/>
      <c r="AP6603" s="74"/>
      <c r="AQ6603" s="74"/>
    </row>
    <row r="6604" spans="2:43" ht="18" customHeight="1" x14ac:dyDescent="0.2">
      <c r="B6604" s="4"/>
      <c r="C6604" s="117"/>
      <c r="D6604" s="117"/>
      <c r="E6604" s="117"/>
      <c r="F6604" s="48"/>
      <c r="G6604" s="11"/>
      <c r="H6604" s="117"/>
      <c r="I6604" s="124"/>
      <c r="J6604" s="124"/>
      <c r="K6604" s="144"/>
      <c r="L6604" s="11"/>
      <c r="M6604" s="143"/>
      <c r="N6604" s="42"/>
      <c r="O6604" s="128"/>
      <c r="P6604" s="130"/>
      <c r="Q6604" s="131">
        <v>2</v>
      </c>
      <c r="R6604" s="68"/>
      <c r="S6604" s="35"/>
      <c r="T6604" s="69" t="s">
        <v>11</v>
      </c>
      <c r="U6604" s="92"/>
      <c r="V6604" s="70">
        <f>V6605+V6606+V6607+V6608</f>
        <v>965000</v>
      </c>
      <c r="X6604" s="447">
        <f>X6605+X6606+X6607+X6608</f>
        <v>1007600</v>
      </c>
      <c r="Z6604" s="447">
        <f>Z6605+Z6606+Z6607+Z6608</f>
        <v>1031800</v>
      </c>
      <c r="AB6604" s="447">
        <f>AB6605+AB6606+AB6607+AB6608</f>
        <v>1128300</v>
      </c>
      <c r="AD6604" s="447">
        <f>AD6605+AD6606+AD6607+AD6608</f>
        <v>1413700</v>
      </c>
      <c r="AF6604" s="447">
        <f>AF6605+AF6606+AF6607+AF6608</f>
        <v>0</v>
      </c>
      <c r="AH6604" s="447">
        <f t="shared" si="1439"/>
        <v>1413700</v>
      </c>
      <c r="AI6604" s="8"/>
      <c r="AJ6604" s="447">
        <f>AJ6605+AJ6606+AJ6607+AJ6608</f>
        <v>383630</v>
      </c>
      <c r="AK6604" s="71"/>
      <c r="AL6604" s="447">
        <f>AL6605+AL6606+AL6607+AL6608</f>
        <v>2448350</v>
      </c>
      <c r="AM6604" s="447"/>
      <c r="AN6604" s="447">
        <f>AN6605+AN6606+AN6607+AN6608</f>
        <v>2649250</v>
      </c>
      <c r="AO6604" s="447"/>
      <c r="AP6604" s="447">
        <f>AP6605+AP6606+AP6607+AP6608</f>
        <v>2649250</v>
      </c>
      <c r="AQ6604" s="447"/>
    </row>
    <row r="6605" spans="2:43" ht="18" customHeight="1" x14ac:dyDescent="0.2">
      <c r="B6605" s="4"/>
      <c r="C6605" s="117"/>
      <c r="D6605" s="117"/>
      <c r="E6605" s="117"/>
      <c r="F6605" s="48"/>
      <c r="G6605" s="11"/>
      <c r="H6605" s="117"/>
      <c r="I6605" s="124"/>
      <c r="J6605" s="124"/>
      <c r="K6605" s="144"/>
      <c r="L6605" s="11"/>
      <c r="M6605" s="143"/>
      <c r="N6605" s="42"/>
      <c r="O6605" s="128"/>
      <c r="P6605" s="130"/>
      <c r="Q6605" s="130"/>
      <c r="R6605" s="72" t="s">
        <v>3</v>
      </c>
      <c r="S6605" s="181"/>
      <c r="T6605" s="73" t="s">
        <v>11</v>
      </c>
      <c r="V6605" s="74">
        <v>965000</v>
      </c>
      <c r="X6605" s="74">
        <v>1007600</v>
      </c>
      <c r="Z6605" s="829">
        <v>1031800</v>
      </c>
      <c r="AB6605" s="74">
        <v>1128300</v>
      </c>
      <c r="AD6605" s="944">
        <v>1413700</v>
      </c>
      <c r="AF6605" s="74">
        <v>0</v>
      </c>
      <c r="AH6605" s="74">
        <f t="shared" si="1439"/>
        <v>1413700</v>
      </c>
      <c r="AI6605" s="446"/>
      <c r="AJ6605" s="74">
        <f t="shared" ref="AJ6605" si="1446">CEILING(AB6605*34/100,10)</f>
        <v>383630</v>
      </c>
      <c r="AK6605" s="8"/>
      <c r="AL6605" s="74">
        <v>2448350</v>
      </c>
      <c r="AM6605" s="74"/>
      <c r="AN6605" s="74">
        <v>2649250</v>
      </c>
      <c r="AO6605" s="74"/>
      <c r="AP6605" s="74">
        <v>2649250</v>
      </c>
      <c r="AQ6605" s="74"/>
    </row>
    <row r="6606" spans="2:43" ht="18" hidden="1" customHeight="1" x14ac:dyDescent="0.2">
      <c r="B6606" s="4"/>
      <c r="C6606" s="117"/>
      <c r="D6606" s="117"/>
      <c r="E6606" s="117"/>
      <c r="F6606" s="48"/>
      <c r="G6606" s="11"/>
      <c r="H6606" s="117"/>
      <c r="I6606" s="124"/>
      <c r="J6606" s="124"/>
      <c r="K6606" s="144"/>
      <c r="L6606" s="11"/>
      <c r="M6606" s="143"/>
      <c r="N6606" s="42"/>
      <c r="O6606" s="128"/>
      <c r="P6606" s="130"/>
      <c r="Q6606" s="130"/>
      <c r="R6606" s="72"/>
      <c r="S6606" s="181"/>
      <c r="T6606" s="73"/>
      <c r="V6606" s="74"/>
      <c r="X6606" s="74"/>
      <c r="Z6606" s="74"/>
      <c r="AB6606" s="74"/>
      <c r="AD6606" s="74"/>
      <c r="AF6606" s="74"/>
      <c r="AH6606" s="74">
        <f t="shared" si="1439"/>
        <v>0</v>
      </c>
      <c r="AI6606" s="8"/>
      <c r="AJ6606" s="74"/>
      <c r="AK6606" s="8"/>
      <c r="AL6606" s="74"/>
      <c r="AM6606" s="74"/>
      <c r="AN6606" s="74"/>
      <c r="AO6606" s="74"/>
      <c r="AP6606" s="74"/>
      <c r="AQ6606" s="74"/>
    </row>
    <row r="6607" spans="2:43" ht="18" hidden="1" customHeight="1" x14ac:dyDescent="0.2">
      <c r="B6607" s="4"/>
      <c r="C6607" s="117"/>
      <c r="D6607" s="117"/>
      <c r="E6607" s="117"/>
      <c r="F6607" s="48"/>
      <c r="G6607" s="11"/>
      <c r="H6607" s="117"/>
      <c r="I6607" s="124"/>
      <c r="J6607" s="124"/>
      <c r="K6607" s="144"/>
      <c r="L6607" s="11"/>
      <c r="M6607" s="143"/>
      <c r="N6607" s="42"/>
      <c r="O6607" s="128"/>
      <c r="P6607" s="130"/>
      <c r="Q6607" s="130"/>
      <c r="R6607" s="72"/>
      <c r="S6607" s="181"/>
      <c r="T6607" s="73"/>
      <c r="V6607" s="74"/>
      <c r="X6607" s="74"/>
      <c r="Z6607" s="74"/>
      <c r="AB6607" s="74"/>
      <c r="AD6607" s="74"/>
      <c r="AF6607" s="74"/>
      <c r="AH6607" s="74">
        <f t="shared" ref="AH6607:AH6670" si="1447">AD6607+AF6607</f>
        <v>0</v>
      </c>
      <c r="AI6607" s="8"/>
      <c r="AJ6607" s="74"/>
      <c r="AK6607" s="8"/>
      <c r="AL6607" s="74"/>
      <c r="AM6607" s="74"/>
      <c r="AN6607" s="74"/>
      <c r="AO6607" s="74"/>
      <c r="AP6607" s="74"/>
      <c r="AQ6607" s="74"/>
    </row>
    <row r="6608" spans="2:43" ht="18" hidden="1" customHeight="1" x14ac:dyDescent="0.2">
      <c r="B6608" s="4"/>
      <c r="C6608" s="117"/>
      <c r="D6608" s="117"/>
      <c r="E6608" s="117"/>
      <c r="F6608" s="48"/>
      <c r="G6608" s="11"/>
      <c r="H6608" s="117"/>
      <c r="I6608" s="124"/>
      <c r="J6608" s="124"/>
      <c r="K6608" s="144"/>
      <c r="L6608" s="11"/>
      <c r="M6608" s="143"/>
      <c r="N6608" s="42"/>
      <c r="O6608" s="128"/>
      <c r="P6608" s="130"/>
      <c r="Q6608" s="130"/>
      <c r="R6608" s="72"/>
      <c r="S6608" s="181"/>
      <c r="T6608" s="73"/>
      <c r="V6608" s="74"/>
      <c r="X6608" s="74"/>
      <c r="Z6608" s="74"/>
      <c r="AB6608" s="74"/>
      <c r="AD6608" s="74"/>
      <c r="AF6608" s="74"/>
      <c r="AH6608" s="74">
        <f t="shared" si="1447"/>
        <v>0</v>
      </c>
      <c r="AI6608" s="8"/>
      <c r="AJ6608" s="74"/>
      <c r="AK6608" s="8"/>
      <c r="AL6608" s="74"/>
      <c r="AM6608" s="74"/>
      <c r="AN6608" s="74"/>
      <c r="AO6608" s="74"/>
      <c r="AP6608" s="74"/>
      <c r="AQ6608" s="74"/>
    </row>
    <row r="6609" spans="2:43" ht="18" customHeight="1" x14ac:dyDescent="0.2">
      <c r="B6609" s="4"/>
      <c r="C6609" s="117"/>
      <c r="D6609" s="117"/>
      <c r="E6609" s="117"/>
      <c r="F6609" s="48"/>
      <c r="G6609" s="11"/>
      <c r="H6609" s="117"/>
      <c r="I6609" s="124"/>
      <c r="J6609" s="124"/>
      <c r="K6609" s="144"/>
      <c r="L6609" s="11"/>
      <c r="M6609" s="143"/>
      <c r="N6609" s="42"/>
      <c r="O6609" s="128"/>
      <c r="P6609" s="130"/>
      <c r="Q6609" s="131">
        <v>3</v>
      </c>
      <c r="R6609" s="84"/>
      <c r="S6609" s="250"/>
      <c r="T6609" s="69" t="s">
        <v>12</v>
      </c>
      <c r="U6609" s="92"/>
      <c r="V6609" s="70">
        <f>V6610</f>
        <v>786000</v>
      </c>
      <c r="X6609" s="447">
        <f>X6610</f>
        <v>946700</v>
      </c>
      <c r="Z6609" s="447">
        <f>Z6610</f>
        <v>927100</v>
      </c>
      <c r="AB6609" s="447">
        <f>AB6610</f>
        <v>1079600</v>
      </c>
      <c r="AD6609" s="447">
        <f>AD6610</f>
        <v>1543000</v>
      </c>
      <c r="AF6609" s="447">
        <f>AF6610</f>
        <v>0</v>
      </c>
      <c r="AH6609" s="447">
        <f t="shared" si="1447"/>
        <v>1543000</v>
      </c>
      <c r="AI6609" s="8"/>
      <c r="AJ6609" s="447">
        <f>AJ6610</f>
        <v>367070</v>
      </c>
      <c r="AK6609" s="71"/>
      <c r="AL6609" s="447">
        <f>AL6610</f>
        <v>1762950</v>
      </c>
      <c r="AM6609" s="447"/>
      <c r="AN6609" s="447">
        <f>AN6610</f>
        <v>1907600</v>
      </c>
      <c r="AO6609" s="447"/>
      <c r="AP6609" s="447">
        <f>AP6610</f>
        <v>1907600</v>
      </c>
      <c r="AQ6609" s="447"/>
    </row>
    <row r="6610" spans="2:43" ht="18" customHeight="1" x14ac:dyDescent="0.2">
      <c r="B6610" s="4"/>
      <c r="C6610" s="117"/>
      <c r="D6610" s="117"/>
      <c r="E6610" s="117"/>
      <c r="F6610" s="48"/>
      <c r="G6610" s="11"/>
      <c r="H6610" s="117"/>
      <c r="I6610" s="124"/>
      <c r="J6610" s="124"/>
      <c r="K6610" s="144"/>
      <c r="L6610" s="11"/>
      <c r="M6610" s="143"/>
      <c r="N6610" s="42"/>
      <c r="O6610" s="128"/>
      <c r="P6610" s="130"/>
      <c r="Q6610" s="130"/>
      <c r="R6610" s="72" t="s">
        <v>3</v>
      </c>
      <c r="S6610" s="181"/>
      <c r="T6610" s="73" t="s">
        <v>12</v>
      </c>
      <c r="V6610" s="74">
        <v>786000</v>
      </c>
      <c r="X6610" s="74">
        <v>946700</v>
      </c>
      <c r="Z6610" s="829">
        <v>927100</v>
      </c>
      <c r="AB6610" s="74">
        <v>1079600</v>
      </c>
      <c r="AD6610" s="944">
        <v>1543000</v>
      </c>
      <c r="AF6610" s="74">
        <v>0</v>
      </c>
      <c r="AH6610" s="74">
        <f t="shared" si="1447"/>
        <v>1543000</v>
      </c>
      <c r="AI6610" s="446"/>
      <c r="AJ6610" s="74">
        <f t="shared" ref="AJ6610" si="1448">CEILING(AB6610*34/100,10)</f>
        <v>367070</v>
      </c>
      <c r="AK6610" s="8"/>
      <c r="AL6610" s="74">
        <v>1762950</v>
      </c>
      <c r="AM6610" s="74"/>
      <c r="AN6610" s="74">
        <v>1907600</v>
      </c>
      <c r="AO6610" s="74"/>
      <c r="AP6610" s="74">
        <v>1907600</v>
      </c>
      <c r="AQ6610" s="74"/>
    </row>
    <row r="6611" spans="2:43" ht="18" customHeight="1" x14ac:dyDescent="0.2">
      <c r="B6611" s="4"/>
      <c r="C6611" s="117"/>
      <c r="D6611" s="117"/>
      <c r="E6611" s="117"/>
      <c r="F6611" s="48"/>
      <c r="G6611" s="11"/>
      <c r="H6611" s="117"/>
      <c r="I6611" s="124"/>
      <c r="J6611" s="124"/>
      <c r="K6611" s="144"/>
      <c r="L6611" s="11"/>
      <c r="M6611" s="143"/>
      <c r="N6611" s="42"/>
      <c r="O6611" s="128"/>
      <c r="P6611" s="130"/>
      <c r="Q6611" s="131">
        <v>4</v>
      </c>
      <c r="R6611" s="68"/>
      <c r="S6611" s="35"/>
      <c r="T6611" s="69" t="s">
        <v>13</v>
      </c>
      <c r="U6611" s="92"/>
      <c r="V6611" s="70">
        <f>V6612+V6613+V6614+V6615</f>
        <v>45000</v>
      </c>
      <c r="X6611" s="447">
        <f>X6612+X6613+X6614+X6615</f>
        <v>48700</v>
      </c>
      <c r="Z6611" s="447">
        <f>Z6612+Z6613+Z6614+Z6615</f>
        <v>46900</v>
      </c>
      <c r="AB6611" s="447">
        <f>AB6612+AB6613+AB6614+AB6615</f>
        <v>52500</v>
      </c>
      <c r="AD6611" s="447">
        <f>AD6612+AD6613+AD6614+AD6615</f>
        <v>72000</v>
      </c>
      <c r="AF6611" s="447">
        <f>AF6612+AF6613+AF6614+AF6615</f>
        <v>0</v>
      </c>
      <c r="AH6611" s="447">
        <f t="shared" si="1447"/>
        <v>72000</v>
      </c>
      <c r="AI6611" s="8"/>
      <c r="AJ6611" s="447">
        <f>AJ6612+AJ6613+AJ6614+AJ6615</f>
        <v>17850</v>
      </c>
      <c r="AK6611" s="71"/>
      <c r="AL6611" s="447">
        <f>AL6612+AL6613+AL6614+AL6615</f>
        <v>72850</v>
      </c>
      <c r="AM6611" s="447"/>
      <c r="AN6611" s="447">
        <f>AN6612+AN6613+AN6614+AN6615</f>
        <v>78850</v>
      </c>
      <c r="AO6611" s="447"/>
      <c r="AP6611" s="447">
        <f>AP6612+AP6613+AP6614+AP6615</f>
        <v>78850</v>
      </c>
      <c r="AQ6611" s="447"/>
    </row>
    <row r="6612" spans="2:43" ht="18" customHeight="1" x14ac:dyDescent="0.2">
      <c r="B6612" s="4"/>
      <c r="C6612" s="117"/>
      <c r="D6612" s="117"/>
      <c r="E6612" s="117"/>
      <c r="F6612" s="48"/>
      <c r="G6612" s="11"/>
      <c r="H6612" s="117"/>
      <c r="I6612" s="124"/>
      <c r="J6612" s="124"/>
      <c r="K6612" s="144"/>
      <c r="L6612" s="11"/>
      <c r="M6612" s="143"/>
      <c r="N6612" s="42"/>
      <c r="O6612" s="128"/>
      <c r="P6612" s="130"/>
      <c r="Q6612" s="130"/>
      <c r="R6612" s="72" t="s">
        <v>3</v>
      </c>
      <c r="S6612" s="181"/>
      <c r="T6612" s="73" t="s">
        <v>13</v>
      </c>
      <c r="V6612" s="74">
        <v>45000</v>
      </c>
      <c r="X6612" s="74">
        <v>48700</v>
      </c>
      <c r="Z6612" s="829">
        <v>46900</v>
      </c>
      <c r="AB6612" s="74">
        <v>52500</v>
      </c>
      <c r="AD6612" s="944">
        <v>72000</v>
      </c>
      <c r="AF6612" s="74">
        <v>0</v>
      </c>
      <c r="AH6612" s="74">
        <f t="shared" si="1447"/>
        <v>72000</v>
      </c>
      <c r="AI6612" s="446"/>
      <c r="AJ6612" s="74">
        <f t="shared" ref="AJ6612" si="1449">CEILING(AB6612*34/100,10)</f>
        <v>17850</v>
      </c>
      <c r="AK6612" s="8"/>
      <c r="AL6612" s="74">
        <v>72850</v>
      </c>
      <c r="AM6612" s="74"/>
      <c r="AN6612" s="74">
        <v>78850</v>
      </c>
      <c r="AO6612" s="74"/>
      <c r="AP6612" s="74">
        <v>78850</v>
      </c>
      <c r="AQ6612" s="74"/>
    </row>
    <row r="6613" spans="2:43" ht="18" hidden="1" customHeight="1" x14ac:dyDescent="0.2">
      <c r="B6613" s="4"/>
      <c r="C6613" s="117"/>
      <c r="D6613" s="117"/>
      <c r="E6613" s="117"/>
      <c r="F6613" s="48"/>
      <c r="G6613" s="11"/>
      <c r="H6613" s="117"/>
      <c r="I6613" s="124"/>
      <c r="J6613" s="124"/>
      <c r="K6613" s="144"/>
      <c r="L6613" s="11"/>
      <c r="M6613" s="143"/>
      <c r="N6613" s="42"/>
      <c r="O6613" s="128"/>
      <c r="P6613" s="130"/>
      <c r="Q6613" s="130"/>
      <c r="R6613" s="72"/>
      <c r="S6613" s="181"/>
      <c r="T6613" s="73"/>
      <c r="V6613" s="74"/>
      <c r="X6613" s="74"/>
      <c r="Z6613" s="74"/>
      <c r="AB6613" s="74"/>
      <c r="AD6613" s="74"/>
      <c r="AF6613" s="74"/>
      <c r="AH6613" s="74">
        <f t="shared" si="1447"/>
        <v>0</v>
      </c>
      <c r="AI6613" s="8"/>
      <c r="AJ6613" s="74"/>
      <c r="AK6613" s="8"/>
      <c r="AL6613" s="74"/>
      <c r="AM6613" s="74"/>
      <c r="AN6613" s="74"/>
      <c r="AO6613" s="74"/>
      <c r="AP6613" s="74"/>
      <c r="AQ6613" s="74"/>
    </row>
    <row r="6614" spans="2:43" ht="18" hidden="1" customHeight="1" x14ac:dyDescent="0.2">
      <c r="B6614" s="4"/>
      <c r="C6614" s="117"/>
      <c r="D6614" s="117"/>
      <c r="E6614" s="117"/>
      <c r="F6614" s="48"/>
      <c r="G6614" s="11"/>
      <c r="H6614" s="117"/>
      <c r="I6614" s="124"/>
      <c r="J6614" s="124"/>
      <c r="K6614" s="144"/>
      <c r="L6614" s="11"/>
      <c r="M6614" s="143"/>
      <c r="N6614" s="42"/>
      <c r="O6614" s="128"/>
      <c r="P6614" s="130"/>
      <c r="Q6614" s="130"/>
      <c r="R6614" s="72"/>
      <c r="S6614" s="181"/>
      <c r="T6614" s="73"/>
      <c r="V6614" s="74"/>
      <c r="X6614" s="74"/>
      <c r="Z6614" s="74"/>
      <c r="AB6614" s="74"/>
      <c r="AD6614" s="74"/>
      <c r="AF6614" s="74"/>
      <c r="AH6614" s="74">
        <f t="shared" si="1447"/>
        <v>0</v>
      </c>
      <c r="AI6614" s="8"/>
      <c r="AJ6614" s="74"/>
      <c r="AK6614" s="8"/>
      <c r="AL6614" s="74"/>
      <c r="AM6614" s="74"/>
      <c r="AN6614" s="74"/>
      <c r="AO6614" s="74"/>
      <c r="AP6614" s="74"/>
      <c r="AQ6614" s="74"/>
    </row>
    <row r="6615" spans="2:43" ht="18" hidden="1" customHeight="1" x14ac:dyDescent="0.2">
      <c r="B6615" s="4"/>
      <c r="C6615" s="117"/>
      <c r="D6615" s="117"/>
      <c r="E6615" s="117"/>
      <c r="F6615" s="48"/>
      <c r="G6615" s="11"/>
      <c r="H6615" s="117"/>
      <c r="I6615" s="124"/>
      <c r="J6615" s="124"/>
      <c r="K6615" s="144"/>
      <c r="L6615" s="11"/>
      <c r="M6615" s="143"/>
      <c r="N6615" s="42"/>
      <c r="O6615" s="128"/>
      <c r="P6615" s="130"/>
      <c r="Q6615" s="130"/>
      <c r="R6615" s="72"/>
      <c r="S6615" s="181"/>
      <c r="T6615" s="73"/>
      <c r="V6615" s="74"/>
      <c r="X6615" s="74"/>
      <c r="Z6615" s="74"/>
      <c r="AB6615" s="74"/>
      <c r="AD6615" s="74"/>
      <c r="AF6615" s="74"/>
      <c r="AH6615" s="74">
        <f t="shared" si="1447"/>
        <v>0</v>
      </c>
      <c r="AI6615" s="8"/>
      <c r="AJ6615" s="74"/>
      <c r="AK6615" s="8"/>
      <c r="AL6615" s="74"/>
      <c r="AM6615" s="74"/>
      <c r="AN6615" s="74"/>
      <c r="AO6615" s="74"/>
      <c r="AP6615" s="74"/>
      <c r="AQ6615" s="74"/>
    </row>
    <row r="6616" spans="2:43" ht="18" customHeight="1" x14ac:dyDescent="0.2">
      <c r="B6616" s="4"/>
      <c r="C6616" s="117"/>
      <c r="D6616" s="117"/>
      <c r="E6616" s="117"/>
      <c r="F6616" s="48"/>
      <c r="G6616" s="11"/>
      <c r="H6616" s="117"/>
      <c r="I6616" s="124"/>
      <c r="J6616" s="124"/>
      <c r="K6616" s="144"/>
      <c r="L6616" s="11"/>
      <c r="M6616" s="143"/>
      <c r="N6616" s="42"/>
      <c r="O6616" s="128"/>
      <c r="P6616" s="130"/>
      <c r="Q6616" s="140" t="s">
        <v>173</v>
      </c>
      <c r="R6616" s="84"/>
      <c r="S6616" s="250"/>
      <c r="T6616" s="69" t="s">
        <v>204</v>
      </c>
      <c r="U6616" s="92"/>
      <c r="V6616" s="70">
        <f>V6617</f>
        <v>163000</v>
      </c>
      <c r="X6616" s="447">
        <f>X6617</f>
        <v>268200</v>
      </c>
      <c r="Z6616" s="447">
        <f>Z6617</f>
        <v>173300</v>
      </c>
      <c r="AB6616" s="447">
        <f>AB6617</f>
        <v>187000</v>
      </c>
      <c r="AD6616" s="447">
        <f>AD6617</f>
        <v>29000</v>
      </c>
      <c r="AF6616" s="447">
        <f>AF6617</f>
        <v>0</v>
      </c>
      <c r="AH6616" s="447">
        <f t="shared" si="1447"/>
        <v>29000</v>
      </c>
      <c r="AI6616" s="8"/>
      <c r="AJ6616" s="447">
        <f>AJ6617</f>
        <v>63580</v>
      </c>
      <c r="AK6616" s="71"/>
      <c r="AL6616" s="447">
        <f>AL6617</f>
        <v>342400</v>
      </c>
      <c r="AM6616" s="447"/>
      <c r="AN6616" s="447">
        <f>AN6617</f>
        <v>371150</v>
      </c>
      <c r="AO6616" s="447"/>
      <c r="AP6616" s="447">
        <f>AP6617</f>
        <v>371150</v>
      </c>
      <c r="AQ6616" s="447"/>
    </row>
    <row r="6617" spans="2:43" ht="18" customHeight="1" x14ac:dyDescent="0.2">
      <c r="B6617" s="4"/>
      <c r="C6617" s="117"/>
      <c r="D6617" s="117"/>
      <c r="E6617" s="117"/>
      <c r="F6617" s="48"/>
      <c r="G6617" s="11"/>
      <c r="H6617" s="117"/>
      <c r="I6617" s="124"/>
      <c r="J6617" s="124"/>
      <c r="K6617" s="144"/>
      <c r="L6617" s="11"/>
      <c r="M6617" s="143"/>
      <c r="N6617" s="42"/>
      <c r="O6617" s="128"/>
      <c r="P6617" s="130"/>
      <c r="Q6617" s="130"/>
      <c r="R6617" s="72" t="s">
        <v>3</v>
      </c>
      <c r="S6617" s="181"/>
      <c r="T6617" s="73" t="s">
        <v>204</v>
      </c>
      <c r="V6617" s="74">
        <v>163000</v>
      </c>
      <c r="X6617" s="74">
        <v>268200</v>
      </c>
      <c r="Z6617" s="829">
        <v>173300</v>
      </c>
      <c r="AB6617" s="74">
        <v>187000</v>
      </c>
      <c r="AD6617" s="944">
        <v>29000</v>
      </c>
      <c r="AF6617" s="74">
        <v>0</v>
      </c>
      <c r="AH6617" s="74">
        <f t="shared" si="1447"/>
        <v>29000</v>
      </c>
      <c r="AI6617" s="446"/>
      <c r="AJ6617" s="74">
        <f t="shared" ref="AJ6617" si="1450">CEILING(AB6617*34/100,10)</f>
        <v>63580</v>
      </c>
      <c r="AK6617" s="8"/>
      <c r="AL6617" s="74">
        <v>342400</v>
      </c>
      <c r="AM6617" s="74"/>
      <c r="AN6617" s="74">
        <v>371150</v>
      </c>
      <c r="AO6617" s="74"/>
      <c r="AP6617" s="74">
        <v>371150</v>
      </c>
      <c r="AQ6617" s="74"/>
    </row>
    <row r="6618" spans="2:43" ht="18.75" hidden="1" customHeight="1" x14ac:dyDescent="0.2">
      <c r="B6618" s="4"/>
      <c r="C6618" s="117"/>
      <c r="D6618" s="117"/>
      <c r="E6618" s="117"/>
      <c r="F6618" s="48"/>
      <c r="G6618" s="11"/>
      <c r="H6618" s="117"/>
      <c r="I6618" s="142"/>
      <c r="J6618" s="143"/>
      <c r="K6618" s="144"/>
      <c r="L6618" s="11"/>
      <c r="M6618" s="143"/>
      <c r="N6618" s="42"/>
      <c r="O6618" s="128"/>
      <c r="P6618" s="130"/>
      <c r="Q6618" s="131">
        <v>6</v>
      </c>
      <c r="R6618" s="68"/>
      <c r="S6618" s="35"/>
      <c r="T6618" s="69" t="s">
        <v>375</v>
      </c>
      <c r="U6618" s="92"/>
      <c r="V6618" s="70">
        <f>V6619</f>
        <v>0</v>
      </c>
      <c r="X6618" s="447">
        <f>X6619</f>
        <v>0</v>
      </c>
      <c r="Z6618" s="447">
        <f>Z6619</f>
        <v>0</v>
      </c>
      <c r="AB6618" s="447">
        <f>AB6619</f>
        <v>0</v>
      </c>
      <c r="AD6618" s="447" t="e">
        <f>#REF!</f>
        <v>#REF!</v>
      </c>
      <c r="AF6618" s="447">
        <f>AF6619</f>
        <v>0</v>
      </c>
      <c r="AH6618" s="447" t="e">
        <f t="shared" si="1447"/>
        <v>#REF!</v>
      </c>
      <c r="AI6618" s="8"/>
      <c r="AJ6618" s="447">
        <f>AJ6619</f>
        <v>0</v>
      </c>
      <c r="AK6618" s="71"/>
      <c r="AL6618" s="447">
        <f>AL6619</f>
        <v>0</v>
      </c>
      <c r="AM6618" s="447"/>
      <c r="AN6618" s="447">
        <f>AN6619</f>
        <v>0</v>
      </c>
      <c r="AO6618" s="447"/>
      <c r="AP6618" s="447">
        <f>AP6619</f>
        <v>0</v>
      </c>
      <c r="AQ6618" s="447"/>
    </row>
    <row r="6619" spans="2:43" ht="18" hidden="1" customHeight="1" x14ac:dyDescent="0.2">
      <c r="B6619" s="4"/>
      <c r="C6619" s="117"/>
      <c r="D6619" s="117"/>
      <c r="E6619" s="117"/>
      <c r="F6619" s="48"/>
      <c r="G6619" s="11"/>
      <c r="H6619" s="117"/>
      <c r="I6619" s="142"/>
      <c r="J6619" s="143"/>
      <c r="K6619" s="144"/>
      <c r="L6619" s="11"/>
      <c r="M6619" s="143"/>
      <c r="N6619" s="42"/>
      <c r="O6619" s="128"/>
      <c r="P6619" s="130"/>
      <c r="Q6619" s="130"/>
      <c r="R6619" s="72" t="s">
        <v>3</v>
      </c>
      <c r="S6619" s="181"/>
      <c r="T6619" s="73" t="s">
        <v>375</v>
      </c>
      <c r="V6619" s="74">
        <v>0</v>
      </c>
      <c r="X6619" s="74">
        <v>0</v>
      </c>
      <c r="Z6619" s="74">
        <v>0</v>
      </c>
      <c r="AB6619" s="74">
        <v>0</v>
      </c>
      <c r="AD6619" s="74">
        <v>0</v>
      </c>
      <c r="AF6619" s="74">
        <v>0</v>
      </c>
      <c r="AH6619" s="74">
        <f t="shared" si="1447"/>
        <v>0</v>
      </c>
      <c r="AI6619" s="446"/>
      <c r="AJ6619" s="74">
        <v>0</v>
      </c>
      <c r="AK6619" s="8"/>
      <c r="AL6619" s="74">
        <v>0</v>
      </c>
      <c r="AM6619" s="74"/>
      <c r="AN6619" s="74">
        <v>0</v>
      </c>
      <c r="AO6619" s="74"/>
      <c r="AP6619" s="74">
        <v>0</v>
      </c>
      <c r="AQ6619" s="74"/>
    </row>
    <row r="6620" spans="2:43" ht="18" customHeight="1" x14ac:dyDescent="0.2">
      <c r="B6620" s="4"/>
      <c r="C6620" s="117"/>
      <c r="D6620" s="117"/>
      <c r="E6620" s="117"/>
      <c r="F6620" s="48"/>
      <c r="G6620" s="11"/>
      <c r="H6620" s="117"/>
      <c r="I6620" s="124"/>
      <c r="J6620" s="124"/>
      <c r="K6620" s="144"/>
      <c r="L6620" s="11"/>
      <c r="M6620" s="143"/>
      <c r="N6620" s="42"/>
      <c r="O6620" s="128"/>
      <c r="P6620" s="129">
        <v>2</v>
      </c>
      <c r="Q6620" s="129"/>
      <c r="R6620" s="64"/>
      <c r="S6620" s="234"/>
      <c r="T6620" s="65" t="s">
        <v>75</v>
      </c>
      <c r="U6620" s="155"/>
      <c r="V6620" s="66">
        <f>V6621</f>
        <v>51500</v>
      </c>
      <c r="X6620" s="66">
        <f>X6621</f>
        <v>51900</v>
      </c>
      <c r="Z6620" s="66">
        <f>Z6621</f>
        <v>85500</v>
      </c>
      <c r="AB6620" s="66">
        <f>AB6621</f>
        <v>197200</v>
      </c>
      <c r="AD6620" s="66">
        <f>AD6621</f>
        <v>162000</v>
      </c>
      <c r="AF6620" s="66">
        <f>AF6621</f>
        <v>0</v>
      </c>
      <c r="AH6620" s="66">
        <f t="shared" si="1447"/>
        <v>162000</v>
      </c>
      <c r="AI6620" s="8"/>
      <c r="AJ6620" s="66">
        <f>AJ6621</f>
        <v>67050</v>
      </c>
      <c r="AK6620" s="67"/>
      <c r="AL6620" s="66">
        <f t="shared" ref="AL6620:AP6621" si="1451">AL6621</f>
        <v>299500</v>
      </c>
      <c r="AM6620" s="66"/>
      <c r="AN6620" s="66">
        <f t="shared" si="1451"/>
        <v>324050</v>
      </c>
      <c r="AO6620" s="66"/>
      <c r="AP6620" s="66">
        <f t="shared" si="1451"/>
        <v>324050</v>
      </c>
      <c r="AQ6620" s="66"/>
    </row>
    <row r="6621" spans="2:43" ht="18" customHeight="1" x14ac:dyDescent="0.2">
      <c r="B6621" s="4"/>
      <c r="C6621" s="117"/>
      <c r="D6621" s="117"/>
      <c r="E6621" s="117"/>
      <c r="F6621" s="48"/>
      <c r="G6621" s="11"/>
      <c r="H6621" s="117"/>
      <c r="I6621" s="124"/>
      <c r="J6621" s="124"/>
      <c r="K6621" s="144"/>
      <c r="L6621" s="11"/>
      <c r="M6621" s="143"/>
      <c r="N6621" s="42"/>
      <c r="O6621" s="128"/>
      <c r="P6621" s="130"/>
      <c r="Q6621" s="140">
        <v>1</v>
      </c>
      <c r="R6621" s="68"/>
      <c r="S6621" s="35"/>
      <c r="T6621" s="69" t="s">
        <v>76</v>
      </c>
      <c r="U6621" s="92"/>
      <c r="V6621" s="70">
        <f>V6622</f>
        <v>51500</v>
      </c>
      <c r="X6621" s="447">
        <f>X6622</f>
        <v>51900</v>
      </c>
      <c r="Z6621" s="447">
        <f>Z6622</f>
        <v>85500</v>
      </c>
      <c r="AB6621" s="447">
        <f>AB6622</f>
        <v>197200</v>
      </c>
      <c r="AD6621" s="447">
        <f>AD6622</f>
        <v>162000</v>
      </c>
      <c r="AF6621" s="447">
        <f>AF6622</f>
        <v>0</v>
      </c>
      <c r="AH6621" s="447">
        <f t="shared" si="1447"/>
        <v>162000</v>
      </c>
      <c r="AI6621" s="67"/>
      <c r="AJ6621" s="447">
        <f>AJ6622</f>
        <v>67050</v>
      </c>
      <c r="AK6621" s="71"/>
      <c r="AL6621" s="447">
        <f t="shared" si="1451"/>
        <v>299500</v>
      </c>
      <c r="AM6621" s="447"/>
      <c r="AN6621" s="447">
        <f t="shared" si="1451"/>
        <v>324050</v>
      </c>
      <c r="AO6621" s="447"/>
      <c r="AP6621" s="447">
        <f t="shared" si="1451"/>
        <v>324050</v>
      </c>
      <c r="AQ6621" s="447"/>
    </row>
    <row r="6622" spans="2:43" ht="18" customHeight="1" x14ac:dyDescent="0.2">
      <c r="B6622" s="4"/>
      <c r="C6622" s="117"/>
      <c r="D6622" s="117"/>
      <c r="E6622" s="117"/>
      <c r="F6622" s="48"/>
      <c r="G6622" s="11"/>
      <c r="H6622" s="117"/>
      <c r="I6622" s="124"/>
      <c r="J6622" s="124"/>
      <c r="K6622" s="144"/>
      <c r="L6622" s="11"/>
      <c r="M6622" s="143"/>
      <c r="N6622" s="42"/>
      <c r="O6622" s="128"/>
      <c r="P6622" s="130"/>
      <c r="Q6622" s="130"/>
      <c r="R6622" s="72">
        <v>4</v>
      </c>
      <c r="S6622" s="181"/>
      <c r="T6622" s="73" t="s">
        <v>435</v>
      </c>
      <c r="V6622" s="74">
        <v>51500</v>
      </c>
      <c r="X6622" s="74">
        <v>51900</v>
      </c>
      <c r="Z6622" s="829">
        <v>85500</v>
      </c>
      <c r="AB6622" s="74">
        <v>197200</v>
      </c>
      <c r="AD6622" s="944">
        <v>162000</v>
      </c>
      <c r="AF6622" s="74">
        <v>0</v>
      </c>
      <c r="AH6622" s="74">
        <f t="shared" si="1447"/>
        <v>162000</v>
      </c>
      <c r="AI6622" s="446"/>
      <c r="AJ6622" s="74">
        <f t="shared" ref="AJ6622" si="1452">CEILING(AB6622*34/100,10)</f>
        <v>67050</v>
      </c>
      <c r="AK6622" s="8"/>
      <c r="AL6622" s="74">
        <v>299500</v>
      </c>
      <c r="AM6622" s="74"/>
      <c r="AN6622" s="74">
        <v>324050</v>
      </c>
      <c r="AO6622" s="74"/>
      <c r="AP6622" s="74">
        <v>324050</v>
      </c>
      <c r="AQ6622" s="74"/>
    </row>
    <row r="6623" spans="2:43" ht="18" customHeight="1" x14ac:dyDescent="0.2">
      <c r="B6623" s="4"/>
      <c r="C6623" s="117"/>
      <c r="D6623" s="117"/>
      <c r="E6623" s="117"/>
      <c r="F6623" s="48"/>
      <c r="G6623" s="11"/>
      <c r="H6623" s="117"/>
      <c r="I6623" s="124"/>
      <c r="J6623" s="124"/>
      <c r="K6623" s="144"/>
      <c r="L6623" s="11"/>
      <c r="M6623" s="143"/>
      <c r="N6623" s="42"/>
      <c r="O6623" s="128"/>
      <c r="P6623" s="129">
        <v>4</v>
      </c>
      <c r="Q6623" s="129"/>
      <c r="R6623" s="64"/>
      <c r="S6623" s="234"/>
      <c r="T6623" s="65" t="s">
        <v>376</v>
      </c>
      <c r="U6623" s="155"/>
      <c r="V6623" s="66">
        <f>V6624</f>
        <v>465000</v>
      </c>
      <c r="X6623" s="66">
        <f>X6624</f>
        <v>449800</v>
      </c>
      <c r="Z6623" s="66">
        <f>Z6624</f>
        <v>478200</v>
      </c>
      <c r="AB6623" s="66">
        <f>AB6624</f>
        <v>224200</v>
      </c>
      <c r="AD6623" s="66">
        <f>AD6624</f>
        <v>168200</v>
      </c>
      <c r="AF6623" s="66">
        <f>AF6624</f>
        <v>0</v>
      </c>
      <c r="AH6623" s="66">
        <f t="shared" si="1447"/>
        <v>168200</v>
      </c>
      <c r="AI6623" s="8"/>
      <c r="AJ6623" s="66">
        <f>AJ6624</f>
        <v>77830</v>
      </c>
      <c r="AK6623" s="67"/>
      <c r="AL6623" s="66">
        <f>AL6624</f>
        <v>387650</v>
      </c>
      <c r="AM6623" s="66"/>
      <c r="AN6623" s="66">
        <f>AN6624</f>
        <v>419000</v>
      </c>
      <c r="AO6623" s="66"/>
      <c r="AP6623" s="66">
        <f>AP6624</f>
        <v>419000</v>
      </c>
      <c r="AQ6623" s="66"/>
    </row>
    <row r="6624" spans="2:43" ht="18" customHeight="1" x14ac:dyDescent="0.2">
      <c r="B6624" s="4"/>
      <c r="C6624" s="117"/>
      <c r="D6624" s="117"/>
      <c r="E6624" s="117"/>
      <c r="F6624" s="48"/>
      <c r="G6624" s="11"/>
      <c r="H6624" s="117"/>
      <c r="I6624" s="124"/>
      <c r="J6624" s="124"/>
      <c r="K6624" s="144"/>
      <c r="L6624" s="11"/>
      <c r="M6624" s="143"/>
      <c r="N6624" s="42"/>
      <c r="O6624" s="128"/>
      <c r="P6624" s="130"/>
      <c r="Q6624" s="140">
        <v>1</v>
      </c>
      <c r="R6624" s="68"/>
      <c r="S6624" s="35"/>
      <c r="T6624" s="69" t="s">
        <v>76</v>
      </c>
      <c r="U6624" s="92"/>
      <c r="V6624" s="70">
        <f>V6625+V6626</f>
        <v>465000</v>
      </c>
      <c r="X6624" s="447">
        <f>X6625+X6626</f>
        <v>449800</v>
      </c>
      <c r="Z6624" s="447">
        <f>Z6625+Z6626</f>
        <v>478200</v>
      </c>
      <c r="AB6624" s="447">
        <f>AB6625+AB6626</f>
        <v>224200</v>
      </c>
      <c r="AD6624" s="447">
        <f>AD6625+AD6626</f>
        <v>168200</v>
      </c>
      <c r="AF6624" s="447">
        <f>AF6625+AF6626</f>
        <v>0</v>
      </c>
      <c r="AH6624" s="447">
        <f t="shared" si="1447"/>
        <v>168200</v>
      </c>
      <c r="AI6624" s="67"/>
      <c r="AJ6624" s="447">
        <f>AJ6625+AJ6626</f>
        <v>77830</v>
      </c>
      <c r="AK6624" s="71"/>
      <c r="AL6624" s="447">
        <f>AL6625+AL6626</f>
        <v>387650</v>
      </c>
      <c r="AM6624" s="447"/>
      <c r="AN6624" s="447">
        <f>AN6625+AN6626</f>
        <v>419000</v>
      </c>
      <c r="AO6624" s="447"/>
      <c r="AP6624" s="447">
        <f>AP6625+AP6626</f>
        <v>419000</v>
      </c>
      <c r="AQ6624" s="447"/>
    </row>
    <row r="6625" spans="2:43" ht="18" customHeight="1" x14ac:dyDescent="0.2">
      <c r="B6625" s="4"/>
      <c r="C6625" s="117"/>
      <c r="D6625" s="117"/>
      <c r="E6625" s="117"/>
      <c r="F6625" s="48"/>
      <c r="G6625" s="11"/>
      <c r="H6625" s="117"/>
      <c r="I6625" s="124"/>
      <c r="J6625" s="124"/>
      <c r="K6625" s="144"/>
      <c r="L6625" s="11"/>
      <c r="M6625" s="143"/>
      <c r="N6625" s="42"/>
      <c r="O6625" s="128"/>
      <c r="P6625" s="130"/>
      <c r="Q6625" s="130"/>
      <c r="R6625" s="72" t="s">
        <v>14</v>
      </c>
      <c r="S6625" s="181"/>
      <c r="T6625" s="73" t="s">
        <v>377</v>
      </c>
      <c r="V6625" s="74">
        <v>440000</v>
      </c>
      <c r="X6625" s="74">
        <v>422000</v>
      </c>
      <c r="Z6625" s="829">
        <v>437000</v>
      </c>
      <c r="AB6625" s="74">
        <v>189300</v>
      </c>
      <c r="AD6625" s="944">
        <v>47000</v>
      </c>
      <c r="AF6625" s="74">
        <v>0</v>
      </c>
      <c r="AH6625" s="74">
        <f t="shared" si="1447"/>
        <v>47000</v>
      </c>
      <c r="AI6625" s="446"/>
      <c r="AJ6625" s="74">
        <f>CEILING(AB6625*34/100,10)+1600-10</f>
        <v>65960</v>
      </c>
      <c r="AK6625" s="8"/>
      <c r="AL6625" s="74">
        <v>307000</v>
      </c>
      <c r="AM6625" s="74"/>
      <c r="AN6625" s="74">
        <v>332000</v>
      </c>
      <c r="AO6625" s="74"/>
      <c r="AP6625" s="74">
        <v>332000</v>
      </c>
      <c r="AQ6625" s="74"/>
    </row>
    <row r="6626" spans="2:43" ht="18" customHeight="1" x14ac:dyDescent="0.2">
      <c r="B6626" s="4"/>
      <c r="C6626" s="117"/>
      <c r="D6626" s="117"/>
      <c r="E6626" s="117"/>
      <c r="F6626" s="48"/>
      <c r="G6626" s="11"/>
      <c r="H6626" s="117"/>
      <c r="I6626" s="124"/>
      <c r="J6626" s="124"/>
      <c r="K6626" s="144"/>
      <c r="L6626" s="11"/>
      <c r="M6626" s="143"/>
      <c r="N6626" s="42"/>
      <c r="O6626" s="128"/>
      <c r="P6626" s="130"/>
      <c r="Q6626" s="130"/>
      <c r="R6626" s="72">
        <v>90</v>
      </c>
      <c r="S6626" s="181"/>
      <c r="T6626" s="73" t="s">
        <v>500</v>
      </c>
      <c r="V6626" s="74">
        <v>25000</v>
      </c>
      <c r="X6626" s="74">
        <v>27800</v>
      </c>
      <c r="Z6626" s="829">
        <v>41200</v>
      </c>
      <c r="AB6626" s="74">
        <v>34900</v>
      </c>
      <c r="AD6626" s="944">
        <v>121200</v>
      </c>
      <c r="AF6626" s="74">
        <v>0</v>
      </c>
      <c r="AH6626" s="74">
        <f t="shared" si="1447"/>
        <v>121200</v>
      </c>
      <c r="AI6626" s="8"/>
      <c r="AJ6626" s="74">
        <f t="shared" ref="AJ6626" si="1453">CEILING(AB6626*34/100,10)</f>
        <v>11870</v>
      </c>
      <c r="AK6626" s="8"/>
      <c r="AL6626" s="74">
        <v>80650</v>
      </c>
      <c r="AM6626" s="74"/>
      <c r="AN6626" s="74">
        <v>87000</v>
      </c>
      <c r="AO6626" s="74"/>
      <c r="AP6626" s="74">
        <v>87000</v>
      </c>
      <c r="AQ6626" s="74"/>
    </row>
    <row r="6627" spans="2:43" ht="18" customHeight="1" x14ac:dyDescent="0.2">
      <c r="B6627" s="4"/>
      <c r="C6627" s="117"/>
      <c r="D6627" s="117"/>
      <c r="E6627" s="117"/>
      <c r="F6627" s="48"/>
      <c r="G6627" s="11"/>
      <c r="H6627" s="117"/>
      <c r="I6627" s="124"/>
      <c r="J6627" s="124"/>
      <c r="K6627" s="144"/>
      <c r="L6627" s="11"/>
      <c r="M6627" s="143"/>
      <c r="N6627" s="42"/>
      <c r="O6627" s="127" t="s">
        <v>0</v>
      </c>
      <c r="P6627" s="123"/>
      <c r="Q6627" s="123"/>
      <c r="R6627" s="49"/>
      <c r="S6627" s="18"/>
      <c r="T6627" s="50" t="s">
        <v>60</v>
      </c>
      <c r="U6627" s="76"/>
      <c r="V6627" s="51">
        <f>V6628+V6633+V6637</f>
        <v>699000</v>
      </c>
      <c r="X6627" s="51">
        <f>X6628+X6633+X6637</f>
        <v>669000</v>
      </c>
      <c r="Z6627" s="51">
        <f>Z6628+Z6633+Z6637</f>
        <v>914600</v>
      </c>
      <c r="AB6627" s="51">
        <f>AB6628+AB6633+AB6637</f>
        <v>1137200</v>
      </c>
      <c r="AD6627" s="51">
        <f>AD6628+AD6633+AD6637</f>
        <v>1235500</v>
      </c>
      <c r="AF6627" s="51">
        <f>AF6628+AF6633+AF6637</f>
        <v>0</v>
      </c>
      <c r="AH6627" s="51">
        <f t="shared" si="1447"/>
        <v>1235500</v>
      </c>
      <c r="AI6627" s="8"/>
      <c r="AJ6627" s="51">
        <f>AJ6628+AJ6633+AJ6637</f>
        <v>386600</v>
      </c>
      <c r="AK6627" s="5"/>
      <c r="AL6627" s="51">
        <f>AL6628+AL6633+AL6637</f>
        <v>1527800</v>
      </c>
      <c r="AM6627" s="51"/>
      <c r="AN6627" s="51">
        <f>AN6628+AN6633+AN6637</f>
        <v>1653600</v>
      </c>
      <c r="AO6627" s="51"/>
      <c r="AP6627" s="51">
        <f>AP6628+AP6633+AP6637</f>
        <v>1653600</v>
      </c>
      <c r="AQ6627" s="51"/>
    </row>
    <row r="6628" spans="2:43" ht="18" customHeight="1" x14ac:dyDescent="0.2">
      <c r="B6628" s="4"/>
      <c r="C6628" s="117"/>
      <c r="D6628" s="117"/>
      <c r="E6628" s="117"/>
      <c r="F6628" s="48"/>
      <c r="G6628" s="11"/>
      <c r="H6628" s="117"/>
      <c r="I6628" s="124"/>
      <c r="J6628" s="124"/>
      <c r="K6628" s="144"/>
      <c r="L6628" s="11"/>
      <c r="M6628" s="143"/>
      <c r="N6628" s="42"/>
      <c r="O6628" s="128"/>
      <c r="P6628" s="129">
        <v>1</v>
      </c>
      <c r="Q6628" s="129"/>
      <c r="R6628" s="64"/>
      <c r="S6628" s="234"/>
      <c r="T6628" s="65" t="s">
        <v>8</v>
      </c>
      <c r="U6628" s="155"/>
      <c r="V6628" s="66">
        <f>V6629</f>
        <v>627000</v>
      </c>
      <c r="X6628" s="66">
        <f>X6629</f>
        <v>585200</v>
      </c>
      <c r="Z6628" s="66">
        <f>Z6629</f>
        <v>800300</v>
      </c>
      <c r="AB6628" s="66">
        <f>AB6629</f>
        <v>1014600</v>
      </c>
      <c r="AD6628" s="66">
        <f>AD6629</f>
        <v>1170900</v>
      </c>
      <c r="AF6628" s="66">
        <f>AF6629</f>
        <v>0</v>
      </c>
      <c r="AH6628" s="66">
        <f t="shared" si="1447"/>
        <v>1170900</v>
      </c>
      <c r="AI6628" s="5"/>
      <c r="AJ6628" s="66">
        <f>AJ6629</f>
        <v>344970</v>
      </c>
      <c r="AK6628" s="67"/>
      <c r="AL6628" s="66">
        <f>AL6629</f>
        <v>1372400</v>
      </c>
      <c r="AM6628" s="66"/>
      <c r="AN6628" s="66">
        <f>AN6629</f>
        <v>1485050</v>
      </c>
      <c r="AO6628" s="66"/>
      <c r="AP6628" s="66">
        <f>AP6629</f>
        <v>1485050</v>
      </c>
      <c r="AQ6628" s="66"/>
    </row>
    <row r="6629" spans="2:43" ht="18" customHeight="1" x14ac:dyDescent="0.2">
      <c r="B6629" s="4"/>
      <c r="C6629" s="117"/>
      <c r="D6629" s="117"/>
      <c r="E6629" s="117"/>
      <c r="F6629" s="48"/>
      <c r="G6629" s="11"/>
      <c r="H6629" s="117"/>
      <c r="I6629" s="124"/>
      <c r="J6629" s="124"/>
      <c r="K6629" s="144"/>
      <c r="L6629" s="11"/>
      <c r="M6629" s="143"/>
      <c r="N6629" s="42"/>
      <c r="O6629" s="128"/>
      <c r="P6629" s="130"/>
      <c r="Q6629" s="131">
        <v>6</v>
      </c>
      <c r="R6629" s="72"/>
      <c r="S6629" s="181"/>
      <c r="T6629" s="69" t="s">
        <v>62</v>
      </c>
      <c r="U6629" s="92"/>
      <c r="V6629" s="70">
        <f>SUM(V6630:V6632)</f>
        <v>627000</v>
      </c>
      <c r="X6629" s="447">
        <f>SUM(X6630:X6632)</f>
        <v>585200</v>
      </c>
      <c r="Z6629" s="447">
        <f>SUM(Z6630:Z6632)</f>
        <v>800300</v>
      </c>
      <c r="AB6629" s="447">
        <f>SUM(AB6630:AB6632)</f>
        <v>1014600</v>
      </c>
      <c r="AD6629" s="447">
        <f>SUM(AD6630:AD6632)</f>
        <v>1170900</v>
      </c>
      <c r="AF6629" s="447">
        <f>SUM(AF6630:AF6632)</f>
        <v>0</v>
      </c>
      <c r="AH6629" s="447">
        <f t="shared" si="1447"/>
        <v>1170900</v>
      </c>
      <c r="AI6629" s="67"/>
      <c r="AJ6629" s="447">
        <f>SUM(AJ6630:AJ6632)</f>
        <v>344970</v>
      </c>
      <c r="AK6629" s="71"/>
      <c r="AL6629" s="447">
        <f>SUM(AL6630:AL6632)</f>
        <v>1372400</v>
      </c>
      <c r="AM6629" s="447"/>
      <c r="AN6629" s="447">
        <f>SUM(AN6630:AN6632)</f>
        <v>1485050</v>
      </c>
      <c r="AO6629" s="447"/>
      <c r="AP6629" s="447">
        <f>SUM(AP6630:AP6632)</f>
        <v>1485050</v>
      </c>
      <c r="AQ6629" s="447"/>
    </row>
    <row r="6630" spans="2:43" ht="18" customHeight="1" x14ac:dyDescent="0.2">
      <c r="B6630" s="4"/>
      <c r="C6630" s="117"/>
      <c r="D6630" s="117"/>
      <c r="E6630" s="117"/>
      <c r="F6630" s="48"/>
      <c r="G6630" s="11"/>
      <c r="H6630" s="117"/>
      <c r="I6630" s="124"/>
      <c r="J6630" s="124"/>
      <c r="K6630" s="144"/>
      <c r="L6630" s="11"/>
      <c r="M6630" s="143"/>
      <c r="N6630" s="42"/>
      <c r="O6630" s="128"/>
      <c r="P6630" s="130"/>
      <c r="Q6630" s="131"/>
      <c r="R6630" s="72">
        <v>1</v>
      </c>
      <c r="S6630" s="181"/>
      <c r="T6630" s="73" t="s">
        <v>430</v>
      </c>
      <c r="V6630" s="74">
        <v>380000</v>
      </c>
      <c r="X6630" s="74">
        <v>364300</v>
      </c>
      <c r="Z6630" s="829">
        <v>500300</v>
      </c>
      <c r="AB6630" s="74">
        <v>748400</v>
      </c>
      <c r="AD6630" s="944">
        <v>725400</v>
      </c>
      <c r="AF6630" s="74">
        <v>0</v>
      </c>
      <c r="AH6630" s="74">
        <f t="shared" si="1447"/>
        <v>725400</v>
      </c>
      <c r="AI6630" s="446"/>
      <c r="AJ6630" s="74">
        <f t="shared" ref="AJ6630:AJ6631" si="1454">CEILING(AB6630*34/100,10)</f>
        <v>254460</v>
      </c>
      <c r="AK6630" s="8"/>
      <c r="AL6630" s="74">
        <v>1015300</v>
      </c>
      <c r="AM6630" s="74"/>
      <c r="AN6630" s="74">
        <v>1098650</v>
      </c>
      <c r="AO6630" s="74"/>
      <c r="AP6630" s="74">
        <v>1098650</v>
      </c>
      <c r="AQ6630" s="74"/>
    </row>
    <row r="6631" spans="2:43" ht="18" customHeight="1" x14ac:dyDescent="0.2">
      <c r="B6631" s="4"/>
      <c r="C6631" s="117"/>
      <c r="D6631" s="117"/>
      <c r="E6631" s="117"/>
      <c r="F6631" s="48"/>
      <c r="G6631" s="11"/>
      <c r="H6631" s="117"/>
      <c r="I6631" s="124"/>
      <c r="J6631" s="124"/>
      <c r="K6631" s="144"/>
      <c r="L6631" s="11"/>
      <c r="M6631" s="143"/>
      <c r="N6631" s="42"/>
      <c r="O6631" s="128"/>
      <c r="P6631" s="130"/>
      <c r="Q6631" s="131"/>
      <c r="R6631" s="72">
        <v>2</v>
      </c>
      <c r="S6631" s="181"/>
      <c r="T6631" s="73" t="s">
        <v>386</v>
      </c>
      <c r="V6631" s="74">
        <v>247000</v>
      </c>
      <c r="X6631" s="74">
        <v>220900</v>
      </c>
      <c r="Z6631" s="829">
        <v>300000</v>
      </c>
      <c r="AB6631" s="74">
        <v>266200</v>
      </c>
      <c r="AD6631" s="944">
        <v>445500</v>
      </c>
      <c r="AF6631" s="74">
        <v>0</v>
      </c>
      <c r="AH6631" s="74">
        <f t="shared" si="1447"/>
        <v>445500</v>
      </c>
      <c r="AI6631" s="8"/>
      <c r="AJ6631" s="74">
        <f t="shared" si="1454"/>
        <v>90510</v>
      </c>
      <c r="AK6631" s="8"/>
      <c r="AL6631" s="74">
        <v>357100</v>
      </c>
      <c r="AM6631" s="74"/>
      <c r="AN6631" s="74">
        <v>386400</v>
      </c>
      <c r="AO6631" s="74"/>
      <c r="AP6631" s="74">
        <v>386400</v>
      </c>
      <c r="AQ6631" s="74"/>
    </row>
    <row r="6632" spans="2:43" ht="18" hidden="1" customHeight="1" x14ac:dyDescent="0.2">
      <c r="B6632" s="4"/>
      <c r="C6632" s="117"/>
      <c r="D6632" s="117"/>
      <c r="E6632" s="117"/>
      <c r="F6632" s="48"/>
      <c r="G6632" s="11"/>
      <c r="H6632" s="117"/>
      <c r="I6632" s="124"/>
      <c r="J6632" s="124"/>
      <c r="K6632" s="144"/>
      <c r="L6632" s="11"/>
      <c r="M6632" s="143"/>
      <c r="N6632" s="42"/>
      <c r="O6632" s="128"/>
      <c r="P6632" s="130"/>
      <c r="Q6632" s="131"/>
      <c r="R6632" s="72">
        <v>8</v>
      </c>
      <c r="S6632" s="181"/>
      <c r="T6632" s="73" t="s">
        <v>463</v>
      </c>
      <c r="V6632" s="74">
        <v>0</v>
      </c>
      <c r="X6632" s="74">
        <v>0</v>
      </c>
      <c r="Z6632" s="74">
        <v>0</v>
      </c>
      <c r="AB6632" s="74">
        <v>0</v>
      </c>
      <c r="AD6632" s="74">
        <v>0</v>
      </c>
      <c r="AF6632" s="74">
        <v>0</v>
      </c>
      <c r="AH6632" s="74">
        <f t="shared" si="1447"/>
        <v>0</v>
      </c>
      <c r="AI6632" s="8"/>
      <c r="AJ6632" s="74">
        <v>0</v>
      </c>
      <c r="AK6632" s="8"/>
      <c r="AL6632" s="74">
        <v>0</v>
      </c>
      <c r="AM6632" s="74"/>
      <c r="AN6632" s="74">
        <v>0</v>
      </c>
      <c r="AO6632" s="74"/>
      <c r="AP6632" s="74">
        <v>0</v>
      </c>
      <c r="AQ6632" s="74"/>
    </row>
    <row r="6633" spans="2:43" ht="18" customHeight="1" x14ac:dyDescent="0.2">
      <c r="B6633" s="4"/>
      <c r="C6633" s="117"/>
      <c r="D6633" s="117"/>
      <c r="E6633" s="117"/>
      <c r="F6633" s="48"/>
      <c r="G6633" s="11"/>
      <c r="H6633" s="117"/>
      <c r="I6633" s="124"/>
      <c r="J6633" s="124"/>
      <c r="K6633" s="144"/>
      <c r="L6633" s="11"/>
      <c r="M6633" s="143"/>
      <c r="N6633" s="42"/>
      <c r="O6633" s="128"/>
      <c r="P6633" s="129">
        <v>2</v>
      </c>
      <c r="Q6633" s="129"/>
      <c r="R6633" s="64"/>
      <c r="S6633" s="234"/>
      <c r="T6633" s="65" t="s">
        <v>75</v>
      </c>
      <c r="U6633" s="155"/>
      <c r="V6633" s="66">
        <f>V6634</f>
        <v>15000</v>
      </c>
      <c r="X6633" s="66">
        <f>X6634</f>
        <v>8500</v>
      </c>
      <c r="Z6633" s="66">
        <f>Z6634</f>
        <v>18500</v>
      </c>
      <c r="AB6633" s="66">
        <f>AB6634</f>
        <v>68800</v>
      </c>
      <c r="AD6633" s="66">
        <f>AD6634</f>
        <v>31700</v>
      </c>
      <c r="AF6633" s="66">
        <f>AF6634</f>
        <v>0</v>
      </c>
      <c r="AH6633" s="66">
        <f t="shared" si="1447"/>
        <v>31700</v>
      </c>
      <c r="AI6633" s="8"/>
      <c r="AJ6633" s="66">
        <f>AJ6634</f>
        <v>23400</v>
      </c>
      <c r="AK6633" s="67"/>
      <c r="AL6633" s="66">
        <f>AL6634</f>
        <v>83000</v>
      </c>
      <c r="AM6633" s="66"/>
      <c r="AN6633" s="66">
        <f>AN6634</f>
        <v>89850</v>
      </c>
      <c r="AO6633" s="66"/>
      <c r="AP6633" s="66">
        <f>AP6634</f>
        <v>89850</v>
      </c>
      <c r="AQ6633" s="66"/>
    </row>
    <row r="6634" spans="2:43" ht="18" customHeight="1" x14ac:dyDescent="0.2">
      <c r="B6634" s="4"/>
      <c r="C6634" s="117"/>
      <c r="D6634" s="117"/>
      <c r="E6634" s="117"/>
      <c r="F6634" s="48"/>
      <c r="G6634" s="11"/>
      <c r="H6634" s="117"/>
      <c r="I6634" s="124"/>
      <c r="J6634" s="124"/>
      <c r="K6634" s="144"/>
      <c r="L6634" s="11"/>
      <c r="M6634" s="143"/>
      <c r="N6634" s="42"/>
      <c r="O6634" s="128"/>
      <c r="P6634" s="130"/>
      <c r="Q6634" s="131">
        <v>6</v>
      </c>
      <c r="R6634" s="72"/>
      <c r="S6634" s="181"/>
      <c r="T6634" s="69" t="s">
        <v>62</v>
      </c>
      <c r="U6634" s="92"/>
      <c r="V6634" s="70">
        <f>SUM(V6635:V6636)</f>
        <v>15000</v>
      </c>
      <c r="X6634" s="447">
        <f>SUM(X6635:X6636)</f>
        <v>8500</v>
      </c>
      <c r="Z6634" s="447">
        <f>SUM(Z6635:Z6636)</f>
        <v>18500</v>
      </c>
      <c r="AB6634" s="447">
        <f>SUM(AB6635:AB6636)</f>
        <v>68800</v>
      </c>
      <c r="AD6634" s="447">
        <f>SUM(AD6635:AD6636)</f>
        <v>31700</v>
      </c>
      <c r="AF6634" s="447">
        <f>SUM(AF6635:AF6636)</f>
        <v>0</v>
      </c>
      <c r="AH6634" s="447">
        <f t="shared" si="1447"/>
        <v>31700</v>
      </c>
      <c r="AI6634" s="67"/>
      <c r="AJ6634" s="447">
        <f>SUM(AJ6635:AJ6636)</f>
        <v>23400</v>
      </c>
      <c r="AK6634" s="71"/>
      <c r="AL6634" s="447">
        <f>SUM(AL6635:AL6636)</f>
        <v>83000</v>
      </c>
      <c r="AM6634" s="447"/>
      <c r="AN6634" s="447">
        <f>SUM(AN6635:AN6636)</f>
        <v>89850</v>
      </c>
      <c r="AO6634" s="447"/>
      <c r="AP6634" s="447">
        <f>SUM(AP6635:AP6636)</f>
        <v>89850</v>
      </c>
      <c r="AQ6634" s="447"/>
    </row>
    <row r="6635" spans="2:43" ht="18" customHeight="1" x14ac:dyDescent="0.2">
      <c r="B6635" s="4"/>
      <c r="C6635" s="117"/>
      <c r="D6635" s="117"/>
      <c r="E6635" s="117"/>
      <c r="F6635" s="48"/>
      <c r="G6635" s="11"/>
      <c r="H6635" s="117"/>
      <c r="I6635" s="124"/>
      <c r="J6635" s="124"/>
      <c r="K6635" s="144"/>
      <c r="L6635" s="11"/>
      <c r="M6635" s="143"/>
      <c r="N6635" s="42"/>
      <c r="O6635" s="128"/>
      <c r="P6635" s="130"/>
      <c r="Q6635" s="131"/>
      <c r="R6635" s="72">
        <v>1</v>
      </c>
      <c r="S6635" s="181"/>
      <c r="T6635" s="73" t="s">
        <v>430</v>
      </c>
      <c r="V6635" s="74">
        <v>15000</v>
      </c>
      <c r="X6635" s="74">
        <v>5200</v>
      </c>
      <c r="Z6635" s="829">
        <v>12300</v>
      </c>
      <c r="AB6635" s="74">
        <v>42500</v>
      </c>
      <c r="AD6635" s="944">
        <v>19500</v>
      </c>
      <c r="AF6635" s="74">
        <v>0</v>
      </c>
      <c r="AH6635" s="74">
        <f t="shared" si="1447"/>
        <v>19500</v>
      </c>
      <c r="AI6635" s="446"/>
      <c r="AJ6635" s="74">
        <f t="shared" ref="AJ6635:AJ6636" si="1455">CEILING(AB6635*34/100,10)</f>
        <v>14450</v>
      </c>
      <c r="AK6635" s="8"/>
      <c r="AL6635" s="74">
        <v>53350</v>
      </c>
      <c r="AM6635" s="74"/>
      <c r="AN6635" s="74">
        <v>57750</v>
      </c>
      <c r="AO6635" s="74"/>
      <c r="AP6635" s="74">
        <v>57750</v>
      </c>
      <c r="AQ6635" s="74"/>
    </row>
    <row r="6636" spans="2:43" ht="18" customHeight="1" x14ac:dyDescent="0.2">
      <c r="B6636" s="4"/>
      <c r="C6636" s="117"/>
      <c r="D6636" s="117"/>
      <c r="E6636" s="117"/>
      <c r="F6636" s="48"/>
      <c r="G6636" s="11"/>
      <c r="H6636" s="117"/>
      <c r="I6636" s="124"/>
      <c r="J6636" s="124"/>
      <c r="K6636" s="144"/>
      <c r="L6636" s="11"/>
      <c r="M6636" s="143"/>
      <c r="N6636" s="42"/>
      <c r="O6636" s="128"/>
      <c r="P6636" s="130"/>
      <c r="Q6636" s="131"/>
      <c r="R6636" s="72">
        <v>2</v>
      </c>
      <c r="S6636" s="181"/>
      <c r="T6636" s="73" t="s">
        <v>386</v>
      </c>
      <c r="V6636" s="74">
        <v>0</v>
      </c>
      <c r="X6636" s="74">
        <v>3300</v>
      </c>
      <c r="Z6636" s="829">
        <v>6200</v>
      </c>
      <c r="AB6636" s="74">
        <v>26300</v>
      </c>
      <c r="AD6636" s="944">
        <v>12200</v>
      </c>
      <c r="AF6636" s="74">
        <v>0</v>
      </c>
      <c r="AH6636" s="74">
        <f t="shared" si="1447"/>
        <v>12200</v>
      </c>
      <c r="AI6636" s="8"/>
      <c r="AJ6636" s="74">
        <f t="shared" si="1455"/>
        <v>8950</v>
      </c>
      <c r="AK6636" s="8"/>
      <c r="AL6636" s="74">
        <v>29650</v>
      </c>
      <c r="AM6636" s="74"/>
      <c r="AN6636" s="74">
        <v>32100</v>
      </c>
      <c r="AO6636" s="74"/>
      <c r="AP6636" s="74">
        <v>32100</v>
      </c>
      <c r="AQ6636" s="74"/>
    </row>
    <row r="6637" spans="2:43" ht="18" customHeight="1" x14ac:dyDescent="0.2">
      <c r="B6637" s="4"/>
      <c r="C6637" s="117"/>
      <c r="D6637" s="117"/>
      <c r="E6637" s="117"/>
      <c r="F6637" s="48"/>
      <c r="G6637" s="11"/>
      <c r="H6637" s="117"/>
      <c r="I6637" s="124"/>
      <c r="J6637" s="124"/>
      <c r="K6637" s="144"/>
      <c r="L6637" s="11"/>
      <c r="M6637" s="143"/>
      <c r="N6637" s="42"/>
      <c r="O6637" s="128"/>
      <c r="P6637" s="129">
        <v>4</v>
      </c>
      <c r="Q6637" s="129"/>
      <c r="R6637" s="64"/>
      <c r="S6637" s="234"/>
      <c r="T6637" s="65" t="s">
        <v>376</v>
      </c>
      <c r="U6637" s="155"/>
      <c r="V6637" s="66">
        <f>V6638</f>
        <v>57000</v>
      </c>
      <c r="X6637" s="66">
        <f>X6638</f>
        <v>75300</v>
      </c>
      <c r="Z6637" s="66">
        <f>Z6638</f>
        <v>95800</v>
      </c>
      <c r="AB6637" s="66">
        <f>AB6638</f>
        <v>53800</v>
      </c>
      <c r="AD6637" s="66">
        <f>AD6638</f>
        <v>32900</v>
      </c>
      <c r="AF6637" s="66">
        <f>AF6638</f>
        <v>0</v>
      </c>
      <c r="AH6637" s="66">
        <f t="shared" si="1447"/>
        <v>32900</v>
      </c>
      <c r="AI6637" s="8"/>
      <c r="AJ6637" s="66">
        <f>AJ6638</f>
        <v>18230</v>
      </c>
      <c r="AK6637" s="67"/>
      <c r="AL6637" s="66">
        <f>AL6638</f>
        <v>72400</v>
      </c>
      <c r="AM6637" s="66"/>
      <c r="AN6637" s="66">
        <f>AN6638</f>
        <v>78700</v>
      </c>
      <c r="AO6637" s="66"/>
      <c r="AP6637" s="66">
        <f>AP6638</f>
        <v>78700</v>
      </c>
      <c r="AQ6637" s="66"/>
    </row>
    <row r="6638" spans="2:43" ht="18" customHeight="1" x14ac:dyDescent="0.2">
      <c r="B6638" s="4"/>
      <c r="C6638" s="117"/>
      <c r="D6638" s="117"/>
      <c r="E6638" s="117"/>
      <c r="F6638" s="48"/>
      <c r="G6638" s="11"/>
      <c r="H6638" s="117"/>
      <c r="I6638" s="124"/>
      <c r="J6638" s="124"/>
      <c r="K6638" s="144"/>
      <c r="L6638" s="11"/>
      <c r="M6638" s="143"/>
      <c r="N6638" s="42"/>
      <c r="O6638" s="128"/>
      <c r="P6638" s="130"/>
      <c r="Q6638" s="131">
        <v>6</v>
      </c>
      <c r="R6638" s="72"/>
      <c r="S6638" s="181"/>
      <c r="T6638" s="69" t="s">
        <v>62</v>
      </c>
      <c r="U6638" s="92"/>
      <c r="V6638" s="70">
        <f>SUM(V6639:V6640)</f>
        <v>57000</v>
      </c>
      <c r="X6638" s="447">
        <f>SUM(X6639:X6640)</f>
        <v>75300</v>
      </c>
      <c r="Z6638" s="447">
        <f>SUM(Z6639:Z6640)</f>
        <v>95800</v>
      </c>
      <c r="AB6638" s="447">
        <f>SUM(AB6639:AB6640)</f>
        <v>53800</v>
      </c>
      <c r="AD6638" s="447">
        <f>SUM(AD6639:AD6640)</f>
        <v>32900</v>
      </c>
      <c r="AF6638" s="447">
        <f>SUM(AF6639:AF6640)</f>
        <v>0</v>
      </c>
      <c r="AH6638" s="447">
        <f t="shared" si="1447"/>
        <v>32900</v>
      </c>
      <c r="AI6638" s="67"/>
      <c r="AJ6638" s="447">
        <f>SUM(AJ6639:AJ6640)</f>
        <v>18230</v>
      </c>
      <c r="AK6638" s="71"/>
      <c r="AL6638" s="447">
        <f>SUM(AL6639:AL6640)</f>
        <v>72400</v>
      </c>
      <c r="AM6638" s="447"/>
      <c r="AN6638" s="447">
        <f>SUM(AN6639:AN6640)</f>
        <v>78700</v>
      </c>
      <c r="AO6638" s="447"/>
      <c r="AP6638" s="447">
        <f>SUM(AP6639:AP6640)</f>
        <v>78700</v>
      </c>
      <c r="AQ6638" s="447"/>
    </row>
    <row r="6639" spans="2:43" ht="18" customHeight="1" x14ac:dyDescent="0.25">
      <c r="B6639" s="4"/>
      <c r="C6639" s="117"/>
      <c r="D6639" s="117"/>
      <c r="E6639" s="117"/>
      <c r="F6639" s="48"/>
      <c r="G6639" s="11"/>
      <c r="H6639" s="117"/>
      <c r="I6639" s="124"/>
      <c r="J6639" s="124"/>
      <c r="K6639" s="144"/>
      <c r="L6639" s="11"/>
      <c r="M6639" s="143"/>
      <c r="N6639" s="42"/>
      <c r="O6639" s="128"/>
      <c r="P6639" s="130"/>
      <c r="Q6639" s="131"/>
      <c r="R6639" s="72">
        <v>1</v>
      </c>
      <c r="S6639" s="181"/>
      <c r="T6639" s="73" t="s">
        <v>433</v>
      </c>
      <c r="V6639" s="497">
        <v>57000</v>
      </c>
      <c r="X6639" s="697">
        <v>45000</v>
      </c>
      <c r="Z6639" s="829">
        <v>62800</v>
      </c>
      <c r="AB6639" s="74">
        <v>29700</v>
      </c>
      <c r="AD6639" s="944">
        <v>20200</v>
      </c>
      <c r="AF6639" s="697">
        <v>0</v>
      </c>
      <c r="AH6639" s="697">
        <f t="shared" si="1447"/>
        <v>20200</v>
      </c>
      <c r="AI6639" s="446"/>
      <c r="AJ6639" s="74">
        <f t="shared" ref="AJ6639" si="1456">CEILING(AB6639*34/100,10)</f>
        <v>10100</v>
      </c>
      <c r="AK6639" s="8"/>
      <c r="AL6639" s="74">
        <v>44900</v>
      </c>
      <c r="AM6639" s="74"/>
      <c r="AN6639" s="74">
        <v>49100</v>
      </c>
      <c r="AO6639" s="74"/>
      <c r="AP6639" s="74">
        <v>49100</v>
      </c>
      <c r="AQ6639" s="74"/>
    </row>
    <row r="6640" spans="2:43" ht="18" customHeight="1" x14ac:dyDescent="0.2">
      <c r="B6640" s="4"/>
      <c r="C6640" s="117"/>
      <c r="D6640" s="117"/>
      <c r="E6640" s="117"/>
      <c r="F6640" s="48"/>
      <c r="G6640" s="11"/>
      <c r="H6640" s="117"/>
      <c r="I6640" s="124"/>
      <c r="J6640" s="124"/>
      <c r="K6640" s="144"/>
      <c r="L6640" s="11"/>
      <c r="M6640" s="143"/>
      <c r="N6640" s="42"/>
      <c r="O6640" s="128"/>
      <c r="P6640" s="130"/>
      <c r="Q6640" s="131"/>
      <c r="R6640" s="72">
        <v>2</v>
      </c>
      <c r="S6640" s="181"/>
      <c r="T6640" s="73" t="s">
        <v>434</v>
      </c>
      <c r="V6640" s="74">
        <v>0</v>
      </c>
      <c r="X6640" s="74">
        <v>30300</v>
      </c>
      <c r="Z6640" s="829">
        <v>33000</v>
      </c>
      <c r="AB6640" s="74">
        <v>24100</v>
      </c>
      <c r="AD6640" s="944">
        <v>12700</v>
      </c>
      <c r="AF6640" s="74">
        <v>0</v>
      </c>
      <c r="AH6640" s="74">
        <f t="shared" si="1447"/>
        <v>12700</v>
      </c>
      <c r="AI6640" s="8"/>
      <c r="AJ6640" s="74">
        <f>CEILING(AB6640*34/100,10)-70</f>
        <v>8130</v>
      </c>
      <c r="AK6640" s="8"/>
      <c r="AL6640" s="74">
        <v>27500</v>
      </c>
      <c r="AM6640" s="74"/>
      <c r="AN6640" s="74">
        <v>29600</v>
      </c>
      <c r="AO6640" s="74"/>
      <c r="AP6640" s="74">
        <v>29600</v>
      </c>
      <c r="AQ6640" s="74"/>
    </row>
    <row r="6641" spans="2:43" ht="18" customHeight="1" x14ac:dyDescent="0.2">
      <c r="B6641" s="4"/>
      <c r="C6641" s="117"/>
      <c r="D6641" s="117"/>
      <c r="E6641" s="117"/>
      <c r="F6641" s="48"/>
      <c r="G6641" s="11"/>
      <c r="H6641" s="117"/>
      <c r="I6641" s="124"/>
      <c r="J6641" s="124"/>
      <c r="K6641" s="144"/>
      <c r="L6641" s="11"/>
      <c r="M6641" s="143"/>
      <c r="N6641" s="42"/>
      <c r="O6641" s="127" t="s">
        <v>18</v>
      </c>
      <c r="P6641" s="123"/>
      <c r="Q6641" s="123"/>
      <c r="R6641" s="49"/>
      <c r="S6641" s="18"/>
      <c r="T6641" s="50" t="s">
        <v>190</v>
      </c>
      <c r="U6641" s="76"/>
      <c r="V6641" s="51">
        <f>V6642+V6658+V6665+V6668+V6673</f>
        <v>86000</v>
      </c>
      <c r="X6641" s="51">
        <f>X6642+X6658+X6665+X6668+X6673</f>
        <v>88500</v>
      </c>
      <c r="Z6641" s="51">
        <f>Z6642+Z6658+Z6665+Z6668+Z6673</f>
        <v>68770</v>
      </c>
      <c r="AB6641" s="51">
        <f>AB6642+AB6658+AB6665+AB6668+AB6673</f>
        <v>97825</v>
      </c>
      <c r="AD6641" s="51" t="e">
        <f>AD6642+AD6658+AD6665+AD6668+AD6673</f>
        <v>#REF!</v>
      </c>
      <c r="AF6641" s="51">
        <f>AF6642+AF6658+AF6665+AF6668+AF6673</f>
        <v>0</v>
      </c>
      <c r="AH6641" s="51" t="e">
        <f t="shared" si="1447"/>
        <v>#REF!</v>
      </c>
      <c r="AI6641" s="8"/>
      <c r="AJ6641" s="51">
        <f>AJ6642+AJ6658+AJ6665+AJ6668+AJ6673</f>
        <v>25090</v>
      </c>
      <c r="AK6641" s="5"/>
      <c r="AL6641" s="51">
        <f>AL6642+AL6658+AL6665+AL6668+AL6673</f>
        <v>108680</v>
      </c>
      <c r="AM6641" s="51"/>
      <c r="AN6641" s="51">
        <f>AN6642+AN6658+AN6665+AN6668+AN6673</f>
        <v>114540</v>
      </c>
      <c r="AO6641" s="51"/>
      <c r="AP6641" s="51">
        <f>AP6642+AP6658+AP6665+AP6668+AP6673</f>
        <v>114540</v>
      </c>
      <c r="AQ6641" s="51"/>
    </row>
    <row r="6642" spans="2:43" ht="18" customHeight="1" x14ac:dyDescent="0.2">
      <c r="B6642" s="4"/>
      <c r="C6642" s="117"/>
      <c r="D6642" s="117"/>
      <c r="E6642" s="117"/>
      <c r="F6642" s="48"/>
      <c r="G6642" s="11"/>
      <c r="H6642" s="117"/>
      <c r="I6642" s="124"/>
      <c r="J6642" s="124"/>
      <c r="K6642" s="144"/>
      <c r="L6642" s="11"/>
      <c r="M6642" s="143"/>
      <c r="N6642" s="42"/>
      <c r="O6642" s="128"/>
      <c r="P6642" s="129">
        <v>2</v>
      </c>
      <c r="Q6642" s="129"/>
      <c r="R6642" s="64"/>
      <c r="S6642" s="234"/>
      <c r="T6642" s="65" t="s">
        <v>195</v>
      </c>
      <c r="U6642" s="155"/>
      <c r="V6642" s="66">
        <f>V6643+V6647+V6650+V6653+V6655</f>
        <v>50000</v>
      </c>
      <c r="X6642" s="66">
        <f>X6643+X6647+X6650+X6653+X6655</f>
        <v>55000</v>
      </c>
      <c r="Z6642" s="66">
        <f>Z6643+Z6647+Z6650+Z6653+Z6655</f>
        <v>44660</v>
      </c>
      <c r="AB6642" s="66">
        <f>AB6643+AB6647+AB6650+AB6653+AB6655</f>
        <v>84025</v>
      </c>
      <c r="AD6642" s="66" t="e">
        <f>AD6643+AD6647+AD6650+AD6653+AD6655</f>
        <v>#REF!</v>
      </c>
      <c r="AF6642" s="66">
        <f>AF6643+AF6647+AF6650+AF6653+AF6655</f>
        <v>0</v>
      </c>
      <c r="AH6642" s="66" t="e">
        <f t="shared" si="1447"/>
        <v>#REF!</v>
      </c>
      <c r="AI6642" s="5"/>
      <c r="AJ6642" s="66">
        <f>AJ6643+AJ6647+AJ6650+AJ6653+AJ6655</f>
        <v>21010</v>
      </c>
      <c r="AK6642" s="67"/>
      <c r="AL6642" s="66">
        <f>AL6643+AL6647+AL6650+AL6653+AL6655</f>
        <v>86600</v>
      </c>
      <c r="AM6642" s="66"/>
      <c r="AN6642" s="66">
        <f>AN6643+AN6647+AN6650+AN6653+AN6655</f>
        <v>90600</v>
      </c>
      <c r="AO6642" s="66"/>
      <c r="AP6642" s="66">
        <f>AP6643+AP6647+AP6650+AP6653+AP6655</f>
        <v>90600</v>
      </c>
      <c r="AQ6642" s="66"/>
    </row>
    <row r="6643" spans="2:43" ht="18" customHeight="1" x14ac:dyDescent="0.2">
      <c r="B6643" s="4"/>
      <c r="C6643" s="117"/>
      <c r="D6643" s="117"/>
      <c r="E6643" s="117"/>
      <c r="F6643" s="48"/>
      <c r="G6643" s="11"/>
      <c r="H6643" s="117"/>
      <c r="I6643" s="124"/>
      <c r="J6643" s="124"/>
      <c r="K6643" s="144"/>
      <c r="L6643" s="11"/>
      <c r="M6643" s="143"/>
      <c r="N6643" s="42"/>
      <c r="O6643" s="128"/>
      <c r="P6643" s="130"/>
      <c r="Q6643" s="131">
        <v>1</v>
      </c>
      <c r="R6643" s="68"/>
      <c r="S6643" s="35"/>
      <c r="T6643" s="69" t="s">
        <v>47</v>
      </c>
      <c r="U6643" s="92"/>
      <c r="V6643" s="70">
        <f>V6644</f>
        <v>15000</v>
      </c>
      <c r="X6643" s="447">
        <f>X6644</f>
        <v>16000</v>
      </c>
      <c r="Z6643" s="447">
        <f>Z6644+Z6645+Z6646</f>
        <v>12050</v>
      </c>
      <c r="AB6643" s="447">
        <f>AB6644+AB6645+AB6646</f>
        <v>52625</v>
      </c>
      <c r="AD6643" s="447">
        <f>AD6644+AD6645+AD6646</f>
        <v>51700</v>
      </c>
      <c r="AF6643" s="447">
        <f>AF6644+AF6645+AF6646</f>
        <v>0</v>
      </c>
      <c r="AH6643" s="447">
        <f t="shared" si="1447"/>
        <v>51700</v>
      </c>
      <c r="AI6643" s="67"/>
      <c r="AJ6643" s="447">
        <f>AJ6644+AJ6645+AJ6646</f>
        <v>13160</v>
      </c>
      <c r="AK6643" s="71"/>
      <c r="AL6643" s="447">
        <f>AL6644+AL6645+AL6646</f>
        <v>58600</v>
      </c>
      <c r="AM6643" s="447"/>
      <c r="AN6643" s="447">
        <f>AN6644+AN6645+AN6646</f>
        <v>60600</v>
      </c>
      <c r="AO6643" s="447"/>
      <c r="AP6643" s="447">
        <f>AP6644+AP6645+AP6646</f>
        <v>60600</v>
      </c>
      <c r="AQ6643" s="447"/>
    </row>
    <row r="6644" spans="2:43" ht="18" customHeight="1" x14ac:dyDescent="0.25">
      <c r="B6644" s="4"/>
      <c r="C6644" s="117"/>
      <c r="D6644" s="117"/>
      <c r="E6644" s="117"/>
      <c r="F6644" s="48"/>
      <c r="G6644" s="11"/>
      <c r="H6644" s="117"/>
      <c r="I6644" s="124"/>
      <c r="J6644" s="124"/>
      <c r="K6644" s="144"/>
      <c r="L6644" s="11"/>
      <c r="M6644" s="143"/>
      <c r="N6644" s="42"/>
      <c r="O6644" s="128"/>
      <c r="P6644" s="130"/>
      <c r="Q6644" s="130"/>
      <c r="R6644" s="72" t="s">
        <v>3</v>
      </c>
      <c r="S6644" s="181"/>
      <c r="T6644" s="73" t="s">
        <v>17</v>
      </c>
      <c r="V6644" s="74">
        <v>15000</v>
      </c>
      <c r="X6644" s="74">
        <v>16000</v>
      </c>
      <c r="Z6644" s="74">
        <v>11120</v>
      </c>
      <c r="AB6644" s="74">
        <v>50000</v>
      </c>
      <c r="AD6644" s="944">
        <v>47800</v>
      </c>
      <c r="AF6644" s="944">
        <v>0</v>
      </c>
      <c r="AH6644" s="696">
        <f t="shared" si="1447"/>
        <v>47800</v>
      </c>
      <c r="AI6644" s="446"/>
      <c r="AJ6644" s="74">
        <f t="shared" ref="AJ6644:AJ6646" si="1457">CEILING(AB6644*25/100,10)</f>
        <v>12500</v>
      </c>
      <c r="AK6644" s="8"/>
      <c r="AL6644" s="74">
        <v>55000</v>
      </c>
      <c r="AM6644" s="74"/>
      <c r="AN6644" s="74">
        <v>57000</v>
      </c>
      <c r="AO6644" s="696"/>
      <c r="AP6644" s="74">
        <v>57000</v>
      </c>
      <c r="AQ6644" s="696"/>
    </row>
    <row r="6645" spans="2:43" ht="18" customHeight="1" x14ac:dyDescent="0.25">
      <c r="B6645" s="4"/>
      <c r="C6645" s="117"/>
      <c r="D6645" s="117"/>
      <c r="E6645" s="117"/>
      <c r="F6645" s="48"/>
      <c r="G6645" s="11"/>
      <c r="H6645" s="117"/>
      <c r="I6645" s="124"/>
      <c r="J6645" s="124"/>
      <c r="K6645" s="144"/>
      <c r="L6645" s="11"/>
      <c r="M6645" s="143"/>
      <c r="N6645" s="42"/>
      <c r="O6645" s="128"/>
      <c r="P6645" s="130"/>
      <c r="Q6645" s="130"/>
      <c r="R6645" s="72">
        <v>2</v>
      </c>
      <c r="S6645" s="181"/>
      <c r="T6645" s="73" t="s">
        <v>168</v>
      </c>
      <c r="V6645" s="74"/>
      <c r="X6645" s="74"/>
      <c r="Z6645" s="74">
        <v>190</v>
      </c>
      <c r="AB6645" s="74">
        <v>200</v>
      </c>
      <c r="AD6645" s="944">
        <v>200</v>
      </c>
      <c r="AF6645" s="944">
        <v>0</v>
      </c>
      <c r="AH6645" s="696">
        <f t="shared" si="1447"/>
        <v>200</v>
      </c>
      <c r="AI6645" s="8"/>
      <c r="AJ6645" s="74">
        <f t="shared" si="1457"/>
        <v>50</v>
      </c>
      <c r="AK6645" s="8"/>
      <c r="AL6645" s="74">
        <v>600</v>
      </c>
      <c r="AM6645" s="74"/>
      <c r="AN6645" s="74">
        <v>600</v>
      </c>
      <c r="AO6645" s="696"/>
      <c r="AP6645" s="74">
        <v>600</v>
      </c>
      <c r="AQ6645" s="696"/>
    </row>
    <row r="6646" spans="2:43" ht="18" customHeight="1" x14ac:dyDescent="0.25">
      <c r="B6646" s="4"/>
      <c r="C6646" s="117"/>
      <c r="D6646" s="117"/>
      <c r="E6646" s="117"/>
      <c r="F6646" s="48"/>
      <c r="G6646" s="11"/>
      <c r="H6646" s="117"/>
      <c r="I6646" s="124"/>
      <c r="J6646" s="124"/>
      <c r="K6646" s="144"/>
      <c r="L6646" s="11"/>
      <c r="M6646" s="143"/>
      <c r="N6646" s="42"/>
      <c r="O6646" s="128"/>
      <c r="P6646" s="130"/>
      <c r="Q6646" s="130"/>
      <c r="R6646" s="72">
        <v>5</v>
      </c>
      <c r="S6646" s="181"/>
      <c r="T6646" s="73" t="s">
        <v>352</v>
      </c>
      <c r="V6646" s="74"/>
      <c r="X6646" s="74"/>
      <c r="Z6646" s="74">
        <v>740</v>
      </c>
      <c r="AB6646" s="74">
        <v>2425</v>
      </c>
      <c r="AD6646" s="696">
        <v>3700</v>
      </c>
      <c r="AF6646" s="696">
        <v>0</v>
      </c>
      <c r="AH6646" s="696">
        <f t="shared" si="1447"/>
        <v>3700</v>
      </c>
      <c r="AI6646" s="8"/>
      <c r="AJ6646" s="74">
        <f t="shared" si="1457"/>
        <v>610</v>
      </c>
      <c r="AK6646" s="8"/>
      <c r="AL6646" s="74">
        <v>3000</v>
      </c>
      <c r="AM6646" s="74"/>
      <c r="AN6646" s="74">
        <v>3000</v>
      </c>
      <c r="AO6646" s="696"/>
      <c r="AP6646" s="74">
        <v>3000</v>
      </c>
      <c r="AQ6646" s="696"/>
    </row>
    <row r="6647" spans="2:43" ht="18" customHeight="1" x14ac:dyDescent="0.2">
      <c r="B6647" s="4"/>
      <c r="C6647" s="117"/>
      <c r="D6647" s="117"/>
      <c r="E6647" s="117"/>
      <c r="F6647" s="48"/>
      <c r="G6647" s="11"/>
      <c r="H6647" s="117"/>
      <c r="I6647" s="124"/>
      <c r="J6647" s="124"/>
      <c r="K6647" s="144"/>
      <c r="L6647" s="11"/>
      <c r="M6647" s="143"/>
      <c r="N6647" s="42"/>
      <c r="O6647" s="128"/>
      <c r="P6647" s="130"/>
      <c r="Q6647" s="131">
        <v>2</v>
      </c>
      <c r="R6647" s="68"/>
      <c r="S6647" s="35"/>
      <c r="T6647" s="69" t="s">
        <v>227</v>
      </c>
      <c r="U6647" s="92"/>
      <c r="V6647" s="70">
        <f>V6648+V6649</f>
        <v>8000</v>
      </c>
      <c r="X6647" s="447">
        <f>X6648+X6649</f>
        <v>9000</v>
      </c>
      <c r="Z6647" s="447">
        <f>Z6648+Z6649</f>
        <v>5610</v>
      </c>
      <c r="AB6647" s="447">
        <f>AB6648+AB6649</f>
        <v>12400</v>
      </c>
      <c r="AD6647" s="447">
        <f>AD6648+AD6649</f>
        <v>11900</v>
      </c>
      <c r="AF6647" s="447">
        <f>AF6648+AF6649</f>
        <v>0</v>
      </c>
      <c r="AH6647" s="447">
        <f t="shared" si="1447"/>
        <v>11900</v>
      </c>
      <c r="AI6647" s="8"/>
      <c r="AJ6647" s="447">
        <f>AJ6648+AJ6649</f>
        <v>3100</v>
      </c>
      <c r="AK6647" s="71"/>
      <c r="AL6647" s="447">
        <f>AL6648+AL6649</f>
        <v>12000</v>
      </c>
      <c r="AM6647" s="447"/>
      <c r="AN6647" s="447">
        <f>AN6648+AN6649</f>
        <v>13000</v>
      </c>
      <c r="AO6647" s="447"/>
      <c r="AP6647" s="447">
        <f>AP6648+AP6649</f>
        <v>13000</v>
      </c>
      <c r="AQ6647" s="447"/>
    </row>
    <row r="6648" spans="2:43" ht="18" hidden="1" customHeight="1" x14ac:dyDescent="0.2">
      <c r="B6648" s="4"/>
      <c r="C6648" s="117"/>
      <c r="D6648" s="117"/>
      <c r="E6648" s="117"/>
      <c r="F6648" s="48"/>
      <c r="G6648" s="11"/>
      <c r="H6648" s="117"/>
      <c r="I6648" s="124"/>
      <c r="J6648" s="124"/>
      <c r="K6648" s="144"/>
      <c r="L6648" s="11"/>
      <c r="M6648" s="143"/>
      <c r="N6648" s="42"/>
      <c r="O6648" s="128"/>
      <c r="P6648" s="130"/>
      <c r="Q6648" s="130"/>
      <c r="R6648" s="72" t="s">
        <v>3</v>
      </c>
      <c r="S6648" s="181"/>
      <c r="T6648" s="73" t="s">
        <v>78</v>
      </c>
      <c r="V6648" s="74">
        <v>0</v>
      </c>
      <c r="X6648" s="74">
        <v>0</v>
      </c>
      <c r="Z6648" s="74">
        <v>0</v>
      </c>
      <c r="AB6648" s="74">
        <v>0</v>
      </c>
      <c r="AD6648" s="74">
        <v>0</v>
      </c>
      <c r="AF6648" s="74">
        <v>0</v>
      </c>
      <c r="AH6648" s="74">
        <f t="shared" si="1447"/>
        <v>0</v>
      </c>
      <c r="AI6648" s="446"/>
      <c r="AJ6648" s="74">
        <v>0</v>
      </c>
      <c r="AK6648" s="8"/>
      <c r="AL6648" s="74">
        <v>0</v>
      </c>
      <c r="AM6648" s="74"/>
      <c r="AN6648" s="74">
        <v>0</v>
      </c>
      <c r="AO6648" s="74"/>
      <c r="AP6648" s="74">
        <v>0</v>
      </c>
      <c r="AQ6648" s="74"/>
    </row>
    <row r="6649" spans="2:43" ht="18" customHeight="1" x14ac:dyDescent="0.25">
      <c r="B6649" s="4"/>
      <c r="C6649" s="117"/>
      <c r="D6649" s="117"/>
      <c r="E6649" s="117"/>
      <c r="F6649" s="48"/>
      <c r="G6649" s="11"/>
      <c r="H6649" s="117"/>
      <c r="I6649" s="124"/>
      <c r="J6649" s="124"/>
      <c r="K6649" s="144"/>
      <c r="L6649" s="11"/>
      <c r="M6649" s="143"/>
      <c r="N6649" s="42"/>
      <c r="O6649" s="128"/>
      <c r="P6649" s="130"/>
      <c r="Q6649" s="130"/>
      <c r="R6649" s="72" t="s">
        <v>0</v>
      </c>
      <c r="S6649" s="181"/>
      <c r="T6649" s="73" t="s">
        <v>228</v>
      </c>
      <c r="V6649" s="74">
        <v>8000</v>
      </c>
      <c r="X6649" s="74">
        <v>9000</v>
      </c>
      <c r="Z6649" s="74">
        <v>5610</v>
      </c>
      <c r="AB6649" s="74">
        <v>12400</v>
      </c>
      <c r="AD6649" s="696">
        <v>11900</v>
      </c>
      <c r="AF6649" s="696">
        <v>0</v>
      </c>
      <c r="AH6649" s="696">
        <f t="shared" si="1447"/>
        <v>11900</v>
      </c>
      <c r="AI6649" s="8"/>
      <c r="AJ6649" s="74">
        <f t="shared" ref="AJ6649" si="1458">CEILING(AB6649*25/100,10)</f>
        <v>3100</v>
      </c>
      <c r="AK6649" s="8"/>
      <c r="AL6649" s="74">
        <v>12000</v>
      </c>
      <c r="AM6649" s="74"/>
      <c r="AN6649" s="74">
        <v>13000</v>
      </c>
      <c r="AO6649" s="696"/>
      <c r="AP6649" s="74">
        <v>13000</v>
      </c>
      <c r="AQ6649" s="696"/>
    </row>
    <row r="6650" spans="2:43" ht="18" hidden="1" customHeight="1" x14ac:dyDescent="0.2">
      <c r="B6650" s="4"/>
      <c r="C6650" s="117"/>
      <c r="D6650" s="117"/>
      <c r="E6650" s="117"/>
      <c r="F6650" s="48"/>
      <c r="G6650" s="11"/>
      <c r="H6650" s="117"/>
      <c r="I6650" s="124"/>
      <c r="J6650" s="124"/>
      <c r="K6650" s="144"/>
      <c r="L6650" s="11"/>
      <c r="M6650" s="143"/>
      <c r="N6650" s="42"/>
      <c r="O6650" s="128"/>
      <c r="P6650" s="130"/>
      <c r="Q6650" s="131">
        <v>3</v>
      </c>
      <c r="R6650" s="68"/>
      <c r="S6650" s="35"/>
      <c r="T6650" s="69" t="s">
        <v>79</v>
      </c>
      <c r="U6650" s="92"/>
      <c r="V6650" s="70">
        <f>V6651+V6652</f>
        <v>0</v>
      </c>
      <c r="X6650" s="447">
        <f>X6651+X6652</f>
        <v>0</v>
      </c>
      <c r="Z6650" s="447">
        <f>Z6651+Z6652</f>
        <v>0</v>
      </c>
      <c r="AB6650" s="447">
        <f>AB6651+AB6652</f>
        <v>0</v>
      </c>
      <c r="AD6650" s="447" t="e">
        <f>#REF!+AD6652</f>
        <v>#REF!</v>
      </c>
      <c r="AF6650" s="447">
        <f>AF6651+AF6652</f>
        <v>0</v>
      </c>
      <c r="AH6650" s="447" t="e">
        <f t="shared" si="1447"/>
        <v>#REF!</v>
      </c>
      <c r="AI6650" s="8"/>
      <c r="AJ6650" s="447">
        <f>AJ6651+AJ6652</f>
        <v>0</v>
      </c>
      <c r="AK6650" s="71"/>
      <c r="AL6650" s="447">
        <f>AL6651+AL6652</f>
        <v>0</v>
      </c>
      <c r="AM6650" s="447"/>
      <c r="AN6650" s="447">
        <f>AN6651+AN6652</f>
        <v>0</v>
      </c>
      <c r="AO6650" s="447"/>
      <c r="AP6650" s="447">
        <f>AP6651+AP6652</f>
        <v>0</v>
      </c>
      <c r="AQ6650" s="447"/>
    </row>
    <row r="6651" spans="2:43" ht="18" hidden="1" customHeight="1" x14ac:dyDescent="0.2">
      <c r="B6651" s="4"/>
      <c r="C6651" s="117"/>
      <c r="D6651" s="117"/>
      <c r="E6651" s="117"/>
      <c r="F6651" s="48"/>
      <c r="G6651" s="11"/>
      <c r="H6651" s="117"/>
      <c r="I6651" s="124"/>
      <c r="J6651" s="124"/>
      <c r="K6651" s="144"/>
      <c r="L6651" s="11"/>
      <c r="M6651" s="143"/>
      <c r="N6651" s="42"/>
      <c r="O6651" s="128"/>
      <c r="P6651" s="130"/>
      <c r="Q6651" s="131"/>
      <c r="R6651" s="72" t="s">
        <v>3</v>
      </c>
      <c r="S6651" s="181"/>
      <c r="T6651" s="73" t="s">
        <v>80</v>
      </c>
      <c r="V6651" s="83">
        <v>0</v>
      </c>
      <c r="X6651" s="448">
        <v>0</v>
      </c>
      <c r="Z6651" s="448">
        <v>0</v>
      </c>
      <c r="AB6651" s="448">
        <v>0</v>
      </c>
      <c r="AD6651" s="448">
        <v>0</v>
      </c>
      <c r="AF6651" s="448">
        <v>0</v>
      </c>
      <c r="AH6651" s="448">
        <f t="shared" si="1447"/>
        <v>0</v>
      </c>
      <c r="AI6651" s="446"/>
      <c r="AJ6651" s="448">
        <v>0</v>
      </c>
      <c r="AK6651" s="87"/>
      <c r="AL6651" s="448">
        <v>0</v>
      </c>
      <c r="AM6651" s="448"/>
      <c r="AN6651" s="448">
        <v>0</v>
      </c>
      <c r="AO6651" s="448"/>
      <c r="AP6651" s="448">
        <v>0</v>
      </c>
      <c r="AQ6651" s="448"/>
    </row>
    <row r="6652" spans="2:43" ht="18" hidden="1" customHeight="1" x14ac:dyDescent="0.2">
      <c r="B6652" s="4"/>
      <c r="C6652" s="117"/>
      <c r="D6652" s="117"/>
      <c r="E6652" s="117"/>
      <c r="F6652" s="48"/>
      <c r="G6652" s="11"/>
      <c r="H6652" s="117"/>
      <c r="I6652" s="124"/>
      <c r="J6652" s="124"/>
      <c r="K6652" s="144"/>
      <c r="L6652" s="11"/>
      <c r="M6652" s="143"/>
      <c r="N6652" s="42"/>
      <c r="O6652" s="128"/>
      <c r="P6652" s="130"/>
      <c r="Q6652" s="130"/>
      <c r="R6652" s="72" t="s">
        <v>18</v>
      </c>
      <c r="S6652" s="181"/>
      <c r="T6652" s="73" t="s">
        <v>82</v>
      </c>
      <c r="V6652" s="74">
        <v>0</v>
      </c>
      <c r="X6652" s="74">
        <v>0</v>
      </c>
      <c r="Z6652" s="74">
        <v>0</v>
      </c>
      <c r="AB6652" s="74">
        <v>0</v>
      </c>
      <c r="AD6652" s="74">
        <v>0</v>
      </c>
      <c r="AF6652" s="74">
        <v>0</v>
      </c>
      <c r="AH6652" s="74">
        <f t="shared" si="1447"/>
        <v>0</v>
      </c>
      <c r="AI6652" s="495"/>
      <c r="AJ6652" s="74">
        <v>0</v>
      </c>
      <c r="AK6652" s="8"/>
      <c r="AL6652" s="74">
        <v>0</v>
      </c>
      <c r="AM6652" s="74"/>
      <c r="AN6652" s="74">
        <v>0</v>
      </c>
      <c r="AO6652" s="74"/>
      <c r="AP6652" s="74">
        <v>0</v>
      </c>
      <c r="AQ6652" s="74"/>
    </row>
    <row r="6653" spans="2:43" ht="18" hidden="1" customHeight="1" x14ac:dyDescent="0.2">
      <c r="B6653" s="4"/>
      <c r="C6653" s="117"/>
      <c r="D6653" s="117"/>
      <c r="E6653" s="117"/>
      <c r="F6653" s="48"/>
      <c r="G6653" s="11"/>
      <c r="H6653" s="117"/>
      <c r="I6653" s="124"/>
      <c r="J6653" s="124"/>
      <c r="K6653" s="144"/>
      <c r="L6653" s="11"/>
      <c r="M6653" s="143"/>
      <c r="N6653" s="42"/>
      <c r="O6653" s="128"/>
      <c r="P6653" s="130"/>
      <c r="Q6653" s="131">
        <v>5</v>
      </c>
      <c r="R6653" s="68"/>
      <c r="S6653" s="35"/>
      <c r="T6653" s="69" t="s">
        <v>48</v>
      </c>
      <c r="U6653" s="92"/>
      <c r="V6653" s="70">
        <f>V6654</f>
        <v>0</v>
      </c>
      <c r="X6653" s="447">
        <f>X6654</f>
        <v>0</v>
      </c>
      <c r="Z6653" s="447">
        <f>Z6654</f>
        <v>0</v>
      </c>
      <c r="AB6653" s="447">
        <f>AB6654</f>
        <v>0</v>
      </c>
      <c r="AD6653" s="447">
        <f>AD6654</f>
        <v>0</v>
      </c>
      <c r="AF6653" s="447">
        <f>AF6654</f>
        <v>0</v>
      </c>
      <c r="AH6653" s="447">
        <f t="shared" si="1447"/>
        <v>0</v>
      </c>
      <c r="AI6653" s="8"/>
      <c r="AJ6653" s="447">
        <f>AJ6654</f>
        <v>0</v>
      </c>
      <c r="AK6653" s="71"/>
      <c r="AL6653" s="447">
        <f>AL6654</f>
        <v>0</v>
      </c>
      <c r="AM6653" s="447"/>
      <c r="AN6653" s="447">
        <f>AN6654</f>
        <v>0</v>
      </c>
      <c r="AO6653" s="447"/>
      <c r="AP6653" s="447">
        <f>AP6654</f>
        <v>0</v>
      </c>
      <c r="AQ6653" s="447"/>
    </row>
    <row r="6654" spans="2:43" ht="18" hidden="1" customHeight="1" x14ac:dyDescent="0.2">
      <c r="B6654" s="4"/>
      <c r="C6654" s="117"/>
      <c r="D6654" s="117"/>
      <c r="E6654" s="117"/>
      <c r="F6654" s="48"/>
      <c r="G6654" s="11"/>
      <c r="H6654" s="117"/>
      <c r="I6654" s="124"/>
      <c r="J6654" s="124"/>
      <c r="K6654" s="144"/>
      <c r="L6654" s="11"/>
      <c r="M6654" s="143"/>
      <c r="N6654" s="42"/>
      <c r="O6654" s="128"/>
      <c r="P6654" s="130"/>
      <c r="Q6654" s="130"/>
      <c r="R6654" s="72" t="s">
        <v>3</v>
      </c>
      <c r="S6654" s="181"/>
      <c r="T6654" s="73" t="s">
        <v>551</v>
      </c>
      <c r="V6654" s="74">
        <v>0</v>
      </c>
      <c r="X6654" s="74">
        <v>0</v>
      </c>
      <c r="Z6654" s="74">
        <v>0</v>
      </c>
      <c r="AB6654" s="74">
        <v>0</v>
      </c>
      <c r="AD6654" s="74">
        <v>0</v>
      </c>
      <c r="AF6654" s="74">
        <v>0</v>
      </c>
      <c r="AH6654" s="74">
        <f t="shared" si="1447"/>
        <v>0</v>
      </c>
      <c r="AI6654" s="446"/>
      <c r="AJ6654" s="74">
        <v>0</v>
      </c>
      <c r="AK6654" s="8"/>
      <c r="AL6654" s="74">
        <v>0</v>
      </c>
      <c r="AM6654" s="74"/>
      <c r="AN6654" s="74">
        <v>0</v>
      </c>
      <c r="AO6654" s="74"/>
      <c r="AP6654" s="74">
        <v>0</v>
      </c>
      <c r="AQ6654" s="74"/>
    </row>
    <row r="6655" spans="2:43" ht="18" customHeight="1" x14ac:dyDescent="0.2">
      <c r="B6655" s="4"/>
      <c r="C6655" s="117"/>
      <c r="D6655" s="117"/>
      <c r="E6655" s="117"/>
      <c r="F6655" s="48"/>
      <c r="G6655" s="11"/>
      <c r="H6655" s="117"/>
      <c r="I6655" s="124"/>
      <c r="J6655" s="124"/>
      <c r="K6655" s="144"/>
      <c r="L6655" s="11"/>
      <c r="M6655" s="143"/>
      <c r="N6655" s="42"/>
      <c r="O6655" s="128"/>
      <c r="P6655" s="130"/>
      <c r="Q6655" s="131">
        <v>6</v>
      </c>
      <c r="R6655" s="84"/>
      <c r="S6655" s="250"/>
      <c r="T6655" s="69" t="s">
        <v>19</v>
      </c>
      <c r="U6655" s="92"/>
      <c r="V6655" s="70">
        <f>SUM(V6656:V6657)</f>
        <v>27000</v>
      </c>
      <c r="X6655" s="447">
        <f>SUM(X6656:X6657)</f>
        <v>30000</v>
      </c>
      <c r="Z6655" s="447">
        <f>SUM(Z6656:Z6657)</f>
        <v>27000</v>
      </c>
      <c r="AB6655" s="447">
        <f>SUM(AB6656:AB6657)</f>
        <v>19000</v>
      </c>
      <c r="AD6655" s="447">
        <f>SUM(AD6656:AD6657)</f>
        <v>20300</v>
      </c>
      <c r="AF6655" s="447">
        <f>SUM(AF6656:AF6657)</f>
        <v>0</v>
      </c>
      <c r="AH6655" s="447">
        <f t="shared" si="1447"/>
        <v>20300</v>
      </c>
      <c r="AI6655" s="8"/>
      <c r="AJ6655" s="447">
        <f>SUM(AJ6656:AJ6657)</f>
        <v>4750</v>
      </c>
      <c r="AK6655" s="71"/>
      <c r="AL6655" s="447">
        <f>SUM(AL6656:AL6657)</f>
        <v>16000</v>
      </c>
      <c r="AM6655" s="447"/>
      <c r="AN6655" s="447">
        <f>SUM(AN6656:AN6657)</f>
        <v>17000</v>
      </c>
      <c r="AO6655" s="447"/>
      <c r="AP6655" s="447">
        <f>SUM(AP6656:AP6657)</f>
        <v>17000</v>
      </c>
      <c r="AQ6655" s="447"/>
    </row>
    <row r="6656" spans="2:43" ht="18" customHeight="1" x14ac:dyDescent="0.25">
      <c r="B6656" s="4"/>
      <c r="C6656" s="117"/>
      <c r="D6656" s="117"/>
      <c r="E6656" s="117"/>
      <c r="F6656" s="48"/>
      <c r="G6656" s="11"/>
      <c r="H6656" s="117"/>
      <c r="I6656" s="124"/>
      <c r="J6656" s="124"/>
      <c r="K6656" s="144"/>
      <c r="L6656" s="11"/>
      <c r="M6656" s="143"/>
      <c r="N6656" s="42"/>
      <c r="O6656" s="128"/>
      <c r="P6656" s="130"/>
      <c r="Q6656" s="130"/>
      <c r="R6656" s="72" t="s">
        <v>3</v>
      </c>
      <c r="S6656" s="181"/>
      <c r="T6656" s="73" t="s">
        <v>243</v>
      </c>
      <c r="V6656" s="497">
        <v>27000</v>
      </c>
      <c r="X6656" s="697">
        <v>30000</v>
      </c>
      <c r="Z6656" s="697">
        <v>27000</v>
      </c>
      <c r="AB6656" s="74">
        <v>19000</v>
      </c>
      <c r="AD6656" s="696">
        <v>20300</v>
      </c>
      <c r="AF6656" s="696">
        <v>0</v>
      </c>
      <c r="AH6656" s="696">
        <f t="shared" si="1447"/>
        <v>20300</v>
      </c>
      <c r="AI6656" s="446"/>
      <c r="AJ6656" s="74">
        <f t="shared" ref="AJ6656" si="1459">CEILING(AB6656*25/100,10)</f>
        <v>4750</v>
      </c>
      <c r="AK6656" s="8"/>
      <c r="AL6656" s="74">
        <v>16000</v>
      </c>
      <c r="AM6656" s="74"/>
      <c r="AN6656" s="74">
        <v>17000</v>
      </c>
      <c r="AO6656" s="696"/>
      <c r="AP6656" s="74">
        <v>17000</v>
      </c>
      <c r="AQ6656" s="696"/>
    </row>
    <row r="6657" spans="2:43" ht="18" hidden="1" customHeight="1" x14ac:dyDescent="0.2">
      <c r="B6657" s="4"/>
      <c r="C6657" s="117"/>
      <c r="D6657" s="117"/>
      <c r="E6657" s="117"/>
      <c r="F6657" s="48"/>
      <c r="G6657" s="11"/>
      <c r="H6657" s="117"/>
      <c r="I6657" s="124"/>
      <c r="J6657" s="124"/>
      <c r="K6657" s="144"/>
      <c r="L6657" s="11"/>
      <c r="M6657" s="143"/>
      <c r="N6657" s="42"/>
      <c r="O6657" s="128"/>
      <c r="P6657" s="130"/>
      <c r="Q6657" s="130"/>
      <c r="R6657" s="72">
        <v>90</v>
      </c>
      <c r="S6657" s="181"/>
      <c r="T6657" s="73" t="s">
        <v>225</v>
      </c>
      <c r="V6657" s="74"/>
      <c r="X6657" s="74"/>
      <c r="Z6657" s="74"/>
      <c r="AB6657" s="74"/>
      <c r="AD6657" s="74"/>
      <c r="AF6657" s="74"/>
      <c r="AH6657" s="74">
        <f t="shared" si="1447"/>
        <v>0</v>
      </c>
      <c r="AI6657" s="8"/>
      <c r="AJ6657" s="74"/>
      <c r="AK6657" s="8"/>
      <c r="AL6657" s="74"/>
      <c r="AM6657" s="74"/>
      <c r="AN6657" s="74"/>
      <c r="AO6657" s="74"/>
      <c r="AP6657" s="74"/>
      <c r="AQ6657" s="74"/>
    </row>
    <row r="6658" spans="2:43" ht="18" customHeight="1" x14ac:dyDescent="0.2">
      <c r="B6658" s="4"/>
      <c r="C6658" s="117"/>
      <c r="D6658" s="117"/>
      <c r="E6658" s="117"/>
      <c r="F6658" s="48"/>
      <c r="G6658" s="11"/>
      <c r="H6658" s="117"/>
      <c r="I6658" s="124"/>
      <c r="J6658" s="124"/>
      <c r="K6658" s="144"/>
      <c r="L6658" s="11"/>
      <c r="M6658" s="143"/>
      <c r="N6658" s="42"/>
      <c r="O6658" s="128"/>
      <c r="P6658" s="129">
        <v>3</v>
      </c>
      <c r="Q6658" s="129"/>
      <c r="R6658" s="64"/>
      <c r="S6658" s="234"/>
      <c r="T6658" s="65" t="s">
        <v>215</v>
      </c>
      <c r="U6658" s="155"/>
      <c r="V6658" s="66">
        <f>V6659+V6661+V6663</f>
        <v>20000</v>
      </c>
      <c r="X6658" s="66">
        <f>X6659+X6661+X6663</f>
        <v>18500</v>
      </c>
      <c r="Z6658" s="66">
        <f>Z6659+Z6661+Z6663</f>
        <v>13810</v>
      </c>
      <c r="AB6658" s="66">
        <f>AB6659+AB6661+AB6663</f>
        <v>6600</v>
      </c>
      <c r="AD6658" s="66">
        <f>AD6659+AD6661+AD6663</f>
        <v>6900</v>
      </c>
      <c r="AF6658" s="66">
        <f>AF6659+AF6661+AF6663</f>
        <v>0</v>
      </c>
      <c r="AH6658" s="66">
        <f t="shared" si="1447"/>
        <v>6900</v>
      </c>
      <c r="AI6658" s="8"/>
      <c r="AJ6658" s="66">
        <f>AJ6659+AJ6661+AJ6663</f>
        <v>1660</v>
      </c>
      <c r="AK6658" s="67"/>
      <c r="AL6658" s="66">
        <f>AL6659+AL6661+AL6663</f>
        <v>12080</v>
      </c>
      <c r="AM6658" s="66"/>
      <c r="AN6658" s="66">
        <f>AN6659+AN6661+AN6663</f>
        <v>12940</v>
      </c>
      <c r="AO6658" s="66"/>
      <c r="AP6658" s="66">
        <f>AP6659+AP6661+AP6663</f>
        <v>12940</v>
      </c>
      <c r="AQ6658" s="66"/>
    </row>
    <row r="6659" spans="2:43" ht="18" customHeight="1" x14ac:dyDescent="0.2">
      <c r="B6659" s="4"/>
      <c r="C6659" s="117"/>
      <c r="D6659" s="117"/>
      <c r="E6659" s="117"/>
      <c r="F6659" s="48"/>
      <c r="G6659" s="11"/>
      <c r="H6659" s="117"/>
      <c r="I6659" s="124"/>
      <c r="J6659" s="124"/>
      <c r="K6659" s="144"/>
      <c r="L6659" s="11"/>
      <c r="M6659" s="143"/>
      <c r="N6659" s="42"/>
      <c r="O6659" s="128"/>
      <c r="P6659" s="130"/>
      <c r="Q6659" s="131">
        <v>1</v>
      </c>
      <c r="R6659" s="68"/>
      <c r="S6659" s="35"/>
      <c r="T6659" s="69" t="s">
        <v>20</v>
      </c>
      <c r="U6659" s="92"/>
      <c r="V6659" s="70">
        <f>V6660</f>
        <v>8000</v>
      </c>
      <c r="X6659" s="447">
        <f>X6660</f>
        <v>6500</v>
      </c>
      <c r="Z6659" s="447">
        <f>Z6660</f>
        <v>6020</v>
      </c>
      <c r="AB6659" s="447">
        <f>AB6660</f>
        <v>2500</v>
      </c>
      <c r="AD6659" s="447">
        <f>AD6660</f>
        <v>2600</v>
      </c>
      <c r="AF6659" s="447">
        <f>AF6660</f>
        <v>0</v>
      </c>
      <c r="AH6659" s="447">
        <f t="shared" si="1447"/>
        <v>2600</v>
      </c>
      <c r="AI6659" s="67"/>
      <c r="AJ6659" s="447">
        <f>AJ6660</f>
        <v>630</v>
      </c>
      <c r="AK6659" s="71"/>
      <c r="AL6659" s="447">
        <f>AL6660</f>
        <v>4270</v>
      </c>
      <c r="AM6659" s="447"/>
      <c r="AN6659" s="447">
        <f>AN6660</f>
        <v>4560</v>
      </c>
      <c r="AO6659" s="447"/>
      <c r="AP6659" s="447">
        <f>AP6660</f>
        <v>4560</v>
      </c>
      <c r="AQ6659" s="447"/>
    </row>
    <row r="6660" spans="2:43" ht="18" customHeight="1" x14ac:dyDescent="0.25">
      <c r="B6660" s="4"/>
      <c r="C6660" s="117"/>
      <c r="D6660" s="117"/>
      <c r="E6660" s="117"/>
      <c r="F6660" s="48"/>
      <c r="G6660" s="11"/>
      <c r="H6660" s="117"/>
      <c r="I6660" s="124"/>
      <c r="J6660" s="124"/>
      <c r="K6660" s="144"/>
      <c r="L6660" s="11"/>
      <c r="M6660" s="143"/>
      <c r="N6660" s="42"/>
      <c r="O6660" s="128"/>
      <c r="P6660" s="130"/>
      <c r="Q6660" s="131"/>
      <c r="R6660" s="72" t="s">
        <v>3</v>
      </c>
      <c r="S6660" s="181"/>
      <c r="T6660" s="73" t="s">
        <v>20</v>
      </c>
      <c r="V6660" s="497">
        <v>8000</v>
      </c>
      <c r="X6660" s="697">
        <v>6500</v>
      </c>
      <c r="Z6660" s="697">
        <v>6020</v>
      </c>
      <c r="AB6660" s="74">
        <v>2500</v>
      </c>
      <c r="AD6660" s="696">
        <v>2600</v>
      </c>
      <c r="AF6660" s="696">
        <v>0</v>
      </c>
      <c r="AH6660" s="696">
        <f t="shared" si="1447"/>
        <v>2600</v>
      </c>
      <c r="AI6660" s="446"/>
      <c r="AJ6660" s="74">
        <f t="shared" ref="AJ6660" si="1460">CEILING(AB6660*25/100,10)</f>
        <v>630</v>
      </c>
      <c r="AK6660" s="8"/>
      <c r="AL6660" s="74">
        <v>4270</v>
      </c>
      <c r="AM6660" s="74"/>
      <c r="AN6660" s="74">
        <v>4560</v>
      </c>
      <c r="AO6660" s="696"/>
      <c r="AP6660" s="74">
        <v>4560</v>
      </c>
      <c r="AQ6660" s="696"/>
    </row>
    <row r="6661" spans="2:43" ht="18" customHeight="1" x14ac:dyDescent="0.2">
      <c r="B6661" s="4"/>
      <c r="C6661" s="117"/>
      <c r="D6661" s="117"/>
      <c r="E6661" s="117"/>
      <c r="F6661" s="48"/>
      <c r="G6661" s="11"/>
      <c r="H6661" s="117"/>
      <c r="I6661" s="124"/>
      <c r="J6661" s="124"/>
      <c r="K6661" s="144"/>
      <c r="L6661" s="11"/>
      <c r="M6661" s="143"/>
      <c r="N6661" s="42"/>
      <c r="O6661" s="128"/>
      <c r="P6661" s="130"/>
      <c r="Q6661" s="131">
        <v>2</v>
      </c>
      <c r="R6661" s="68"/>
      <c r="S6661" s="35"/>
      <c r="T6661" s="69" t="s">
        <v>21</v>
      </c>
      <c r="U6661" s="92"/>
      <c r="V6661" s="70">
        <f>V6662</f>
        <v>4000</v>
      </c>
      <c r="X6661" s="447">
        <f>X6662</f>
        <v>4000</v>
      </c>
      <c r="Z6661" s="447">
        <f>Z6662</f>
        <v>3440</v>
      </c>
      <c r="AB6661" s="447">
        <f>AB6662</f>
        <v>3100</v>
      </c>
      <c r="AD6661" s="447">
        <f>AD6662</f>
        <v>3300</v>
      </c>
      <c r="AF6661" s="447">
        <f>AF6662</f>
        <v>0</v>
      </c>
      <c r="AH6661" s="447">
        <f t="shared" si="1447"/>
        <v>3300</v>
      </c>
      <c r="AI6661" s="8"/>
      <c r="AJ6661" s="447">
        <f>AJ6662</f>
        <v>780</v>
      </c>
      <c r="AK6661" s="71"/>
      <c r="AL6661" s="447">
        <f>AL6662</f>
        <v>4540</v>
      </c>
      <c r="AM6661" s="447"/>
      <c r="AN6661" s="447">
        <f>AN6662</f>
        <v>4840</v>
      </c>
      <c r="AO6661" s="447"/>
      <c r="AP6661" s="447">
        <f>AP6662</f>
        <v>4840</v>
      </c>
      <c r="AQ6661" s="447"/>
    </row>
    <row r="6662" spans="2:43" ht="18" customHeight="1" x14ac:dyDescent="0.25">
      <c r="B6662" s="4"/>
      <c r="C6662" s="117"/>
      <c r="D6662" s="117"/>
      <c r="E6662" s="117"/>
      <c r="F6662" s="48"/>
      <c r="G6662" s="11"/>
      <c r="H6662" s="117"/>
      <c r="I6662" s="124"/>
      <c r="J6662" s="124"/>
      <c r="K6662" s="144"/>
      <c r="L6662" s="11"/>
      <c r="M6662" s="143"/>
      <c r="N6662" s="42"/>
      <c r="O6662" s="128"/>
      <c r="P6662" s="130"/>
      <c r="Q6662" s="130"/>
      <c r="R6662" s="72" t="s">
        <v>3</v>
      </c>
      <c r="S6662" s="181"/>
      <c r="T6662" s="73" t="s">
        <v>21</v>
      </c>
      <c r="V6662" s="497">
        <v>4000</v>
      </c>
      <c r="X6662" s="697">
        <v>4000</v>
      </c>
      <c r="Z6662" s="697">
        <v>3440</v>
      </c>
      <c r="AB6662" s="74">
        <v>3100</v>
      </c>
      <c r="AD6662" s="696">
        <v>3300</v>
      </c>
      <c r="AF6662" s="696">
        <v>0</v>
      </c>
      <c r="AH6662" s="696">
        <f t="shared" si="1447"/>
        <v>3300</v>
      </c>
      <c r="AI6662" s="446"/>
      <c r="AJ6662" s="74">
        <f t="shared" ref="AJ6662" si="1461">CEILING(AB6662*25/100,10)</f>
        <v>780</v>
      </c>
      <c r="AK6662" s="8"/>
      <c r="AL6662" s="74">
        <v>4540</v>
      </c>
      <c r="AM6662" s="74"/>
      <c r="AN6662" s="74">
        <v>4840</v>
      </c>
      <c r="AO6662" s="696"/>
      <c r="AP6662" s="74">
        <v>4840</v>
      </c>
      <c r="AQ6662" s="696"/>
    </row>
    <row r="6663" spans="2:43" ht="18" customHeight="1" x14ac:dyDescent="0.2">
      <c r="B6663" s="4"/>
      <c r="C6663" s="117"/>
      <c r="D6663" s="117"/>
      <c r="E6663" s="117"/>
      <c r="F6663" s="48"/>
      <c r="G6663" s="11"/>
      <c r="H6663" s="117"/>
      <c r="I6663" s="124"/>
      <c r="J6663" s="124"/>
      <c r="K6663" s="144"/>
      <c r="L6663" s="11"/>
      <c r="M6663" s="143"/>
      <c r="N6663" s="42"/>
      <c r="O6663" s="128"/>
      <c r="P6663" s="130"/>
      <c r="Q6663" s="131">
        <v>3</v>
      </c>
      <c r="R6663" s="68"/>
      <c r="S6663" s="35"/>
      <c r="T6663" s="69" t="s">
        <v>22</v>
      </c>
      <c r="U6663" s="92"/>
      <c r="V6663" s="70">
        <f>V6664</f>
        <v>8000</v>
      </c>
      <c r="X6663" s="447">
        <f>X6664</f>
        <v>8000</v>
      </c>
      <c r="Z6663" s="447">
        <f>Z6664</f>
        <v>4350</v>
      </c>
      <c r="AB6663" s="447">
        <f>AB6664</f>
        <v>1000</v>
      </c>
      <c r="AD6663" s="447">
        <f>AD6664</f>
        <v>1000</v>
      </c>
      <c r="AF6663" s="447">
        <f>AF6664</f>
        <v>0</v>
      </c>
      <c r="AH6663" s="447">
        <f t="shared" si="1447"/>
        <v>1000</v>
      </c>
      <c r="AI6663" s="8"/>
      <c r="AJ6663" s="447">
        <f>AJ6664</f>
        <v>250</v>
      </c>
      <c r="AK6663" s="71"/>
      <c r="AL6663" s="447">
        <f>AL6664</f>
        <v>3270</v>
      </c>
      <c r="AM6663" s="447"/>
      <c r="AN6663" s="447">
        <f>AN6664</f>
        <v>3540</v>
      </c>
      <c r="AO6663" s="447"/>
      <c r="AP6663" s="447">
        <f>AP6664</f>
        <v>3540</v>
      </c>
      <c r="AQ6663" s="447"/>
    </row>
    <row r="6664" spans="2:43" ht="18" customHeight="1" x14ac:dyDescent="0.25">
      <c r="B6664" s="4"/>
      <c r="C6664" s="117"/>
      <c r="D6664" s="117"/>
      <c r="E6664" s="117"/>
      <c r="F6664" s="48"/>
      <c r="G6664" s="11"/>
      <c r="H6664" s="117"/>
      <c r="I6664" s="124"/>
      <c r="J6664" s="124"/>
      <c r="K6664" s="144"/>
      <c r="L6664" s="11"/>
      <c r="M6664" s="143"/>
      <c r="N6664" s="42"/>
      <c r="O6664" s="128"/>
      <c r="P6664" s="130"/>
      <c r="Q6664" s="130"/>
      <c r="R6664" s="72" t="s">
        <v>3</v>
      </c>
      <c r="S6664" s="181"/>
      <c r="T6664" s="73" t="s">
        <v>22</v>
      </c>
      <c r="V6664" s="510">
        <v>8000</v>
      </c>
      <c r="X6664" s="807">
        <v>8000</v>
      </c>
      <c r="Z6664" s="930">
        <v>4350</v>
      </c>
      <c r="AB6664" s="74">
        <v>1000</v>
      </c>
      <c r="AD6664" s="696">
        <v>1000</v>
      </c>
      <c r="AF6664" s="696">
        <v>0</v>
      </c>
      <c r="AH6664" s="696">
        <f t="shared" si="1447"/>
        <v>1000</v>
      </c>
      <c r="AI6664" s="446"/>
      <c r="AJ6664" s="74">
        <f t="shared" ref="AJ6664" si="1462">CEILING(AB6664*25/100,10)</f>
        <v>250</v>
      </c>
      <c r="AK6664" s="8"/>
      <c r="AL6664" s="74">
        <v>3270</v>
      </c>
      <c r="AM6664" s="74"/>
      <c r="AN6664" s="74">
        <v>3540</v>
      </c>
      <c r="AO6664" s="696"/>
      <c r="AP6664" s="74">
        <v>3540</v>
      </c>
      <c r="AQ6664" s="696"/>
    </row>
    <row r="6665" spans="2:43" ht="18" customHeight="1" x14ac:dyDescent="0.2">
      <c r="B6665" s="4"/>
      <c r="C6665" s="117"/>
      <c r="D6665" s="117"/>
      <c r="E6665" s="117"/>
      <c r="F6665" s="48"/>
      <c r="G6665" s="11"/>
      <c r="H6665" s="117"/>
      <c r="I6665" s="124"/>
      <c r="J6665" s="124"/>
      <c r="K6665" s="144"/>
      <c r="L6665" s="11"/>
      <c r="M6665" s="143"/>
      <c r="N6665" s="42"/>
      <c r="O6665" s="128"/>
      <c r="P6665" s="129">
        <v>5</v>
      </c>
      <c r="Q6665" s="129"/>
      <c r="R6665" s="64"/>
      <c r="S6665" s="234"/>
      <c r="T6665" s="65" t="s">
        <v>24</v>
      </c>
      <c r="U6665" s="155"/>
      <c r="V6665" s="66">
        <f>V6666</f>
        <v>8000</v>
      </c>
      <c r="X6665" s="66">
        <f>X6666</f>
        <v>7000</v>
      </c>
      <c r="Z6665" s="66">
        <f>Z6666</f>
        <v>5800</v>
      </c>
      <c r="AB6665" s="66">
        <f>AB6666</f>
        <v>6200</v>
      </c>
      <c r="AD6665" s="66">
        <f>AD6666</f>
        <v>6600</v>
      </c>
      <c r="AF6665" s="66">
        <f>AF6666</f>
        <v>0</v>
      </c>
      <c r="AH6665" s="66">
        <f t="shared" si="1447"/>
        <v>6600</v>
      </c>
      <c r="AI6665" s="8"/>
      <c r="AJ6665" s="66">
        <f>AJ6666</f>
        <v>2170</v>
      </c>
      <c r="AK6665" s="67"/>
      <c r="AL6665" s="66">
        <f t="shared" ref="AL6665:AP6666" si="1463">AL6666</f>
        <v>6500</v>
      </c>
      <c r="AM6665" s="66"/>
      <c r="AN6665" s="66">
        <f t="shared" si="1463"/>
        <v>7000</v>
      </c>
      <c r="AO6665" s="66"/>
      <c r="AP6665" s="66">
        <f t="shared" si="1463"/>
        <v>7000</v>
      </c>
      <c r="AQ6665" s="66"/>
    </row>
    <row r="6666" spans="2:43" ht="18" customHeight="1" x14ac:dyDescent="0.2">
      <c r="B6666" s="4"/>
      <c r="C6666" s="117"/>
      <c r="D6666" s="117"/>
      <c r="E6666" s="117"/>
      <c r="F6666" s="48"/>
      <c r="G6666" s="11"/>
      <c r="H6666" s="117"/>
      <c r="I6666" s="124"/>
      <c r="J6666" s="124"/>
      <c r="K6666" s="144"/>
      <c r="L6666" s="11"/>
      <c r="M6666" s="143"/>
      <c r="N6666" s="42"/>
      <c r="O6666" s="128"/>
      <c r="P6666" s="130"/>
      <c r="Q6666" s="131">
        <v>2</v>
      </c>
      <c r="R6666" s="68"/>
      <c r="S6666" s="35"/>
      <c r="T6666" s="69" t="s">
        <v>25</v>
      </c>
      <c r="U6666" s="92"/>
      <c r="V6666" s="70">
        <f>V6667</f>
        <v>8000</v>
      </c>
      <c r="X6666" s="447">
        <f>X6667</f>
        <v>7000</v>
      </c>
      <c r="Z6666" s="447">
        <f>Z6667</f>
        <v>5800</v>
      </c>
      <c r="AB6666" s="447">
        <f>AB6667</f>
        <v>6200</v>
      </c>
      <c r="AD6666" s="447">
        <f>AD6667</f>
        <v>6600</v>
      </c>
      <c r="AF6666" s="447">
        <f>AF6667</f>
        <v>0</v>
      </c>
      <c r="AH6666" s="447">
        <f t="shared" si="1447"/>
        <v>6600</v>
      </c>
      <c r="AI6666" s="67"/>
      <c r="AJ6666" s="447">
        <f>AJ6667</f>
        <v>2170</v>
      </c>
      <c r="AK6666" s="71"/>
      <c r="AL6666" s="447">
        <f t="shared" si="1463"/>
        <v>6500</v>
      </c>
      <c r="AM6666" s="447"/>
      <c r="AN6666" s="447">
        <f t="shared" si="1463"/>
        <v>7000</v>
      </c>
      <c r="AO6666" s="447"/>
      <c r="AP6666" s="447">
        <f t="shared" si="1463"/>
        <v>7000</v>
      </c>
      <c r="AQ6666" s="447"/>
    </row>
    <row r="6667" spans="2:43" ht="18" customHeight="1" x14ac:dyDescent="0.25">
      <c r="B6667" s="4"/>
      <c r="C6667" s="117"/>
      <c r="D6667" s="117"/>
      <c r="E6667" s="117"/>
      <c r="F6667" s="48"/>
      <c r="G6667" s="11"/>
      <c r="H6667" s="117"/>
      <c r="I6667" s="124"/>
      <c r="J6667" s="124"/>
      <c r="K6667" s="144"/>
      <c r="L6667" s="11"/>
      <c r="M6667" s="143"/>
      <c r="N6667" s="42"/>
      <c r="O6667" s="128"/>
      <c r="P6667" s="130"/>
      <c r="Q6667" s="130"/>
      <c r="R6667" s="72" t="s">
        <v>0</v>
      </c>
      <c r="S6667" s="181"/>
      <c r="T6667" s="73" t="s">
        <v>221</v>
      </c>
      <c r="V6667" s="533">
        <v>8000</v>
      </c>
      <c r="X6667" s="808">
        <v>7000</v>
      </c>
      <c r="Z6667" s="829">
        <v>5800</v>
      </c>
      <c r="AB6667" s="74">
        <v>6200</v>
      </c>
      <c r="AD6667" s="696">
        <v>6600</v>
      </c>
      <c r="AF6667" s="696">
        <v>0</v>
      </c>
      <c r="AH6667" s="696">
        <f t="shared" si="1447"/>
        <v>6600</v>
      </c>
      <c r="AI6667" s="446"/>
      <c r="AJ6667" s="74">
        <f>CEILING(AB6667*35/100,10)</f>
        <v>2170</v>
      </c>
      <c r="AK6667" s="8"/>
      <c r="AL6667" s="74">
        <v>6500</v>
      </c>
      <c r="AM6667" s="74"/>
      <c r="AN6667" s="74">
        <v>7000</v>
      </c>
      <c r="AO6667" s="696"/>
      <c r="AP6667" s="74">
        <v>7000</v>
      </c>
      <c r="AQ6667" s="696"/>
    </row>
    <row r="6668" spans="2:43" ht="18" customHeight="1" x14ac:dyDescent="0.2">
      <c r="B6668" s="4"/>
      <c r="C6668" s="117"/>
      <c r="D6668" s="117"/>
      <c r="E6668" s="117"/>
      <c r="F6668" s="48"/>
      <c r="G6668" s="11"/>
      <c r="H6668" s="117"/>
      <c r="I6668" s="124"/>
      <c r="J6668" s="124"/>
      <c r="K6668" s="144"/>
      <c r="L6668" s="11"/>
      <c r="M6668" s="143"/>
      <c r="N6668" s="42"/>
      <c r="O6668" s="128"/>
      <c r="P6668" s="129">
        <v>7</v>
      </c>
      <c r="Q6668" s="129"/>
      <c r="R6668" s="64"/>
      <c r="S6668" s="234"/>
      <c r="T6668" s="65" t="s">
        <v>343</v>
      </c>
      <c r="U6668" s="155"/>
      <c r="V6668" s="66">
        <f>V6669+V6671</f>
        <v>8000</v>
      </c>
      <c r="X6668" s="66">
        <f>X6669+X6671</f>
        <v>8000</v>
      </c>
      <c r="Z6668" s="66">
        <f>Z6669+Z6671</f>
        <v>4500</v>
      </c>
      <c r="AB6668" s="66">
        <f>AB6669+AB6671</f>
        <v>1000</v>
      </c>
      <c r="AD6668" s="66">
        <f>AD6669+AD6671</f>
        <v>1050</v>
      </c>
      <c r="AF6668" s="66">
        <f>AF6669+AF6671</f>
        <v>0</v>
      </c>
      <c r="AH6668" s="66">
        <f t="shared" si="1447"/>
        <v>1050</v>
      </c>
      <c r="AI6668" s="8"/>
      <c r="AJ6668" s="66">
        <f>AJ6669+AJ6671</f>
        <v>250</v>
      </c>
      <c r="AK6668" s="67"/>
      <c r="AL6668" s="66">
        <f>AL6669+AL6671</f>
        <v>3500</v>
      </c>
      <c r="AM6668" s="66"/>
      <c r="AN6668" s="66">
        <f>AN6669+AN6671</f>
        <v>4000</v>
      </c>
      <c r="AO6668" s="66"/>
      <c r="AP6668" s="66">
        <f>AP6669+AP6671</f>
        <v>4000</v>
      </c>
      <c r="AQ6668" s="66"/>
    </row>
    <row r="6669" spans="2:43" ht="14.25" hidden="1" customHeight="1" x14ac:dyDescent="0.2">
      <c r="B6669" s="4"/>
      <c r="C6669" s="117"/>
      <c r="D6669" s="117"/>
      <c r="E6669" s="117"/>
      <c r="F6669" s="48"/>
      <c r="G6669" s="11"/>
      <c r="H6669" s="117"/>
      <c r="I6669" s="124"/>
      <c r="J6669" s="124"/>
      <c r="K6669" s="144"/>
      <c r="L6669" s="11"/>
      <c r="M6669" s="143"/>
      <c r="N6669" s="42"/>
      <c r="O6669" s="128"/>
      <c r="P6669" s="130"/>
      <c r="Q6669" s="131">
        <v>1</v>
      </c>
      <c r="R6669" s="68"/>
      <c r="S6669" s="35"/>
      <c r="T6669" s="450" t="s">
        <v>255</v>
      </c>
      <c r="U6669" s="92"/>
      <c r="V6669" s="70">
        <f>V6670</f>
        <v>0</v>
      </c>
      <c r="X6669" s="447">
        <f>X6670</f>
        <v>0</v>
      </c>
      <c r="Z6669" s="447">
        <f>Z6670</f>
        <v>0</v>
      </c>
      <c r="AB6669" s="447">
        <f>AB6670</f>
        <v>0</v>
      </c>
      <c r="AD6669" s="447">
        <f>AD6670</f>
        <v>0</v>
      </c>
      <c r="AF6669" s="447">
        <f>AF6670</f>
        <v>0</v>
      </c>
      <c r="AH6669" s="447">
        <f t="shared" si="1447"/>
        <v>0</v>
      </c>
      <c r="AI6669" s="67"/>
      <c r="AJ6669" s="447">
        <f>AJ6670</f>
        <v>0</v>
      </c>
      <c r="AK6669" s="71"/>
      <c r="AL6669" s="447">
        <f>AL6670</f>
        <v>0</v>
      </c>
      <c r="AM6669" s="447"/>
      <c r="AN6669" s="447">
        <f>AN6670</f>
        <v>0</v>
      </c>
      <c r="AO6669" s="447"/>
      <c r="AP6669" s="447">
        <f>AP6670</f>
        <v>0</v>
      </c>
      <c r="AQ6669" s="447"/>
    </row>
    <row r="6670" spans="2:43" ht="18" hidden="1" customHeight="1" x14ac:dyDescent="0.25">
      <c r="B6670" s="4"/>
      <c r="C6670" s="117"/>
      <c r="D6670" s="117"/>
      <c r="E6670" s="117"/>
      <c r="F6670" s="48"/>
      <c r="G6670" s="11"/>
      <c r="H6670" s="117"/>
      <c r="I6670" s="124"/>
      <c r="J6670" s="124"/>
      <c r="K6670" s="144"/>
      <c r="L6670" s="11"/>
      <c r="M6670" s="143"/>
      <c r="N6670" s="42"/>
      <c r="O6670" s="128"/>
      <c r="P6670" s="130"/>
      <c r="Q6670" s="131"/>
      <c r="R6670" s="72" t="s">
        <v>0</v>
      </c>
      <c r="S6670" s="181"/>
      <c r="T6670" s="73" t="s">
        <v>439</v>
      </c>
      <c r="V6670" s="559">
        <v>0</v>
      </c>
      <c r="X6670" s="809">
        <v>0</v>
      </c>
      <c r="Z6670" s="809">
        <v>0</v>
      </c>
      <c r="AB6670" s="809">
        <v>0</v>
      </c>
      <c r="AD6670" s="696">
        <v>0</v>
      </c>
      <c r="AF6670" s="696">
        <v>0</v>
      </c>
      <c r="AH6670" s="696">
        <f t="shared" si="1447"/>
        <v>0</v>
      </c>
      <c r="AI6670" s="446"/>
      <c r="AJ6670" s="74">
        <v>0</v>
      </c>
      <c r="AK6670" s="8"/>
      <c r="AL6670" s="74">
        <v>0</v>
      </c>
      <c r="AM6670" s="74"/>
      <c r="AN6670" s="74">
        <v>0</v>
      </c>
      <c r="AO6670" s="696"/>
      <c r="AP6670" s="74">
        <v>0</v>
      </c>
      <c r="AQ6670" s="696"/>
    </row>
    <row r="6671" spans="2:43" ht="18" customHeight="1" x14ac:dyDescent="0.2">
      <c r="B6671" s="4"/>
      <c r="C6671" s="117"/>
      <c r="D6671" s="117"/>
      <c r="E6671" s="117"/>
      <c r="F6671" s="48"/>
      <c r="G6671" s="11"/>
      <c r="H6671" s="117"/>
      <c r="I6671" s="124"/>
      <c r="J6671" s="124"/>
      <c r="K6671" s="144"/>
      <c r="L6671" s="11"/>
      <c r="M6671" s="143"/>
      <c r="N6671" s="42"/>
      <c r="O6671" s="128"/>
      <c r="P6671" s="130"/>
      <c r="Q6671" s="131">
        <v>3</v>
      </c>
      <c r="R6671" s="68"/>
      <c r="S6671" s="35"/>
      <c r="T6671" s="69" t="s">
        <v>224</v>
      </c>
      <c r="U6671" s="92"/>
      <c r="V6671" s="70">
        <f>V6672</f>
        <v>8000</v>
      </c>
      <c r="X6671" s="447">
        <f>X6672</f>
        <v>8000</v>
      </c>
      <c r="Z6671" s="447">
        <f>Z6672</f>
        <v>4500</v>
      </c>
      <c r="AB6671" s="447">
        <f>AB6672</f>
        <v>1000</v>
      </c>
      <c r="AD6671" s="447">
        <f>AD6672</f>
        <v>1050</v>
      </c>
      <c r="AF6671" s="447">
        <f>AF6672</f>
        <v>0</v>
      </c>
      <c r="AH6671" s="447">
        <f t="shared" ref="AH6671:AH6736" si="1464">AD6671+AF6671</f>
        <v>1050</v>
      </c>
      <c r="AI6671" s="8"/>
      <c r="AJ6671" s="447">
        <f>AJ6672</f>
        <v>250</v>
      </c>
      <c r="AK6671" s="71"/>
      <c r="AL6671" s="447">
        <f>AL6672</f>
        <v>3500</v>
      </c>
      <c r="AM6671" s="447"/>
      <c r="AN6671" s="447">
        <f>AN6672</f>
        <v>4000</v>
      </c>
      <c r="AO6671" s="447"/>
      <c r="AP6671" s="447">
        <f>AP6672</f>
        <v>4000</v>
      </c>
      <c r="AQ6671" s="447"/>
    </row>
    <row r="6672" spans="2:43" ht="18" customHeight="1" x14ac:dyDescent="0.25">
      <c r="B6672" s="4"/>
      <c r="C6672" s="117"/>
      <c r="D6672" s="117"/>
      <c r="E6672" s="117"/>
      <c r="F6672" s="48"/>
      <c r="G6672" s="11"/>
      <c r="H6672" s="117"/>
      <c r="I6672" s="124"/>
      <c r="J6672" s="124"/>
      <c r="K6672" s="144"/>
      <c r="L6672" s="11"/>
      <c r="M6672" s="143"/>
      <c r="N6672" s="42"/>
      <c r="O6672" s="128"/>
      <c r="P6672" s="130"/>
      <c r="Q6672" s="131"/>
      <c r="R6672" s="72" t="s">
        <v>0</v>
      </c>
      <c r="S6672" s="181"/>
      <c r="T6672" s="73" t="s">
        <v>53</v>
      </c>
      <c r="V6672" s="559">
        <v>8000</v>
      </c>
      <c r="X6672" s="809">
        <v>8000</v>
      </c>
      <c r="Z6672" s="931">
        <v>4500</v>
      </c>
      <c r="AB6672" s="74">
        <v>1000</v>
      </c>
      <c r="AD6672" s="696">
        <v>1050</v>
      </c>
      <c r="AF6672" s="696">
        <v>0</v>
      </c>
      <c r="AH6672" s="696">
        <f t="shared" si="1464"/>
        <v>1050</v>
      </c>
      <c r="AI6672" s="446"/>
      <c r="AJ6672" s="74">
        <f t="shared" ref="AJ6672" si="1465">CEILING(AB6672*25/100,10)</f>
        <v>250</v>
      </c>
      <c r="AK6672" s="8"/>
      <c r="AL6672" s="74">
        <v>3500</v>
      </c>
      <c r="AM6672" s="74"/>
      <c r="AN6672" s="74">
        <v>4000</v>
      </c>
      <c r="AO6672" s="696"/>
      <c r="AP6672" s="74">
        <v>4000</v>
      </c>
      <c r="AQ6672" s="696"/>
    </row>
    <row r="6673" spans="2:43" ht="18" hidden="1" customHeight="1" x14ac:dyDescent="0.2">
      <c r="B6673" s="4"/>
      <c r="C6673" s="117"/>
      <c r="D6673" s="117"/>
      <c r="E6673" s="117"/>
      <c r="F6673" s="48"/>
      <c r="G6673" s="11"/>
      <c r="H6673" s="117"/>
      <c r="I6673" s="124"/>
      <c r="J6673" s="124"/>
      <c r="K6673" s="144"/>
      <c r="L6673" s="11"/>
      <c r="M6673" s="143"/>
      <c r="N6673" s="42"/>
      <c r="O6673" s="128"/>
      <c r="P6673" s="129">
        <v>9</v>
      </c>
      <c r="Q6673" s="129"/>
      <c r="R6673" s="64"/>
      <c r="S6673" s="234"/>
      <c r="T6673" s="65" t="s">
        <v>217</v>
      </c>
      <c r="U6673" s="155"/>
      <c r="V6673" s="66">
        <f>V6674+V6676</f>
        <v>0</v>
      </c>
      <c r="X6673" s="66">
        <f>X6674+X6676</f>
        <v>0</v>
      </c>
      <c r="Z6673" s="66">
        <f>Z6674+Z6676</f>
        <v>0</v>
      </c>
      <c r="AB6673" s="66">
        <f>AB6674+AB6676</f>
        <v>0</v>
      </c>
      <c r="AD6673" s="66">
        <f>AD6674+AD6676</f>
        <v>0</v>
      </c>
      <c r="AF6673" s="66">
        <f>AF6674+AF6676</f>
        <v>0</v>
      </c>
      <c r="AH6673" s="66">
        <f t="shared" si="1464"/>
        <v>0</v>
      </c>
      <c r="AI6673" s="8"/>
      <c r="AJ6673" s="66">
        <f>AJ6674+AJ6676</f>
        <v>0</v>
      </c>
      <c r="AK6673" s="67"/>
      <c r="AL6673" s="66">
        <f>AL6674+AL6676</f>
        <v>0</v>
      </c>
      <c r="AM6673" s="66"/>
      <c r="AN6673" s="66">
        <f>AN6674+AN6676</f>
        <v>0</v>
      </c>
      <c r="AO6673" s="66"/>
      <c r="AP6673" s="66">
        <f>AP6674+AP6676</f>
        <v>0</v>
      </c>
      <c r="AQ6673" s="66"/>
    </row>
    <row r="6674" spans="2:43" ht="18" hidden="1" customHeight="1" x14ac:dyDescent="0.2">
      <c r="B6674" s="4"/>
      <c r="C6674" s="117"/>
      <c r="D6674" s="117"/>
      <c r="E6674" s="117"/>
      <c r="F6674" s="48"/>
      <c r="G6674" s="11"/>
      <c r="H6674" s="117"/>
      <c r="I6674" s="124"/>
      <c r="J6674" s="124"/>
      <c r="K6674" s="144"/>
      <c r="L6674" s="11"/>
      <c r="M6674" s="143"/>
      <c r="N6674" s="42"/>
      <c r="O6674" s="128"/>
      <c r="P6674" s="130"/>
      <c r="Q6674" s="131">
        <v>1</v>
      </c>
      <c r="R6674" s="68"/>
      <c r="S6674" s="35"/>
      <c r="T6674" s="69" t="s">
        <v>231</v>
      </c>
      <c r="U6674" s="92"/>
      <c r="V6674" s="70">
        <f>V6675</f>
        <v>0</v>
      </c>
      <c r="X6674" s="447">
        <f>X6675</f>
        <v>0</v>
      </c>
      <c r="Z6674" s="447">
        <f>Z6675</f>
        <v>0</v>
      </c>
      <c r="AB6674" s="447">
        <f>AB6675</f>
        <v>0</v>
      </c>
      <c r="AD6674" s="447">
        <f>AD6675</f>
        <v>0</v>
      </c>
      <c r="AF6674" s="447">
        <f>AF6675</f>
        <v>0</v>
      </c>
      <c r="AH6674" s="447">
        <f t="shared" si="1464"/>
        <v>0</v>
      </c>
      <c r="AI6674" s="67"/>
      <c r="AJ6674" s="447">
        <f>AJ6675</f>
        <v>0</v>
      </c>
      <c r="AK6674" s="71"/>
      <c r="AL6674" s="447">
        <f>AL6675</f>
        <v>0</v>
      </c>
      <c r="AM6674" s="447"/>
      <c r="AN6674" s="447">
        <f>AN6675</f>
        <v>0</v>
      </c>
      <c r="AO6674" s="447"/>
      <c r="AP6674" s="447">
        <f>AP6675</f>
        <v>0</v>
      </c>
      <c r="AQ6674" s="447"/>
    </row>
    <row r="6675" spans="2:43" ht="18" hidden="1" customHeight="1" x14ac:dyDescent="0.2">
      <c r="B6675" s="4"/>
      <c r="C6675" s="117"/>
      <c r="D6675" s="117"/>
      <c r="E6675" s="117"/>
      <c r="F6675" s="48"/>
      <c r="G6675" s="11"/>
      <c r="H6675" s="117"/>
      <c r="I6675" s="124"/>
      <c r="J6675" s="124"/>
      <c r="K6675" s="144"/>
      <c r="L6675" s="11"/>
      <c r="M6675" s="143"/>
      <c r="N6675" s="42"/>
      <c r="O6675" s="128"/>
      <c r="P6675" s="130"/>
      <c r="Q6675" s="131"/>
      <c r="R6675" s="72" t="s">
        <v>3</v>
      </c>
      <c r="S6675" s="181"/>
      <c r="T6675" s="73" t="s">
        <v>231</v>
      </c>
      <c r="V6675" s="74">
        <v>0</v>
      </c>
      <c r="X6675" s="74">
        <v>0</v>
      </c>
      <c r="Z6675" s="74">
        <v>0</v>
      </c>
      <c r="AB6675" s="74">
        <v>0</v>
      </c>
      <c r="AD6675" s="74">
        <v>0</v>
      </c>
      <c r="AF6675" s="74">
        <v>0</v>
      </c>
      <c r="AH6675" s="74">
        <f t="shared" si="1464"/>
        <v>0</v>
      </c>
      <c r="AI6675" s="446"/>
      <c r="AJ6675" s="74">
        <v>0</v>
      </c>
      <c r="AK6675" s="8"/>
      <c r="AL6675" s="74">
        <v>0</v>
      </c>
      <c r="AM6675" s="74"/>
      <c r="AN6675" s="74">
        <v>0</v>
      </c>
      <c r="AO6675" s="74"/>
      <c r="AP6675" s="74">
        <v>0</v>
      </c>
      <c r="AQ6675" s="74"/>
    </row>
    <row r="6676" spans="2:43" ht="18" hidden="1" customHeight="1" x14ac:dyDescent="0.2">
      <c r="B6676" s="4"/>
      <c r="C6676" s="117"/>
      <c r="D6676" s="117"/>
      <c r="E6676" s="117"/>
      <c r="F6676" s="48"/>
      <c r="G6676" s="11"/>
      <c r="H6676" s="117"/>
      <c r="I6676" s="124"/>
      <c r="J6676" s="124"/>
      <c r="K6676" s="144"/>
      <c r="L6676" s="11"/>
      <c r="M6676" s="143"/>
      <c r="N6676" s="42"/>
      <c r="O6676" s="128"/>
      <c r="P6676" s="130"/>
      <c r="Q6676" s="131">
        <v>2</v>
      </c>
      <c r="R6676" s="68"/>
      <c r="S6676" s="35"/>
      <c r="T6676" s="69" t="s">
        <v>232</v>
      </c>
      <c r="U6676" s="92"/>
      <c r="V6676" s="70">
        <f>V6677</f>
        <v>0</v>
      </c>
      <c r="X6676" s="447">
        <f>X6677</f>
        <v>0</v>
      </c>
      <c r="Z6676" s="447">
        <f>Z6677</f>
        <v>0</v>
      </c>
      <c r="AB6676" s="447">
        <f>AB6677</f>
        <v>0</v>
      </c>
      <c r="AD6676" s="447">
        <f>AD6677</f>
        <v>0</v>
      </c>
      <c r="AF6676" s="447">
        <f>AF6677</f>
        <v>0</v>
      </c>
      <c r="AH6676" s="447">
        <f t="shared" si="1464"/>
        <v>0</v>
      </c>
      <c r="AI6676" s="8"/>
      <c r="AJ6676" s="447">
        <f>AJ6677</f>
        <v>0</v>
      </c>
      <c r="AK6676" s="71"/>
      <c r="AL6676" s="447">
        <f>AL6677</f>
        <v>0</v>
      </c>
      <c r="AM6676" s="447"/>
      <c r="AN6676" s="447">
        <f>AN6677</f>
        <v>0</v>
      </c>
      <c r="AO6676" s="447"/>
      <c r="AP6676" s="447">
        <f>AP6677</f>
        <v>0</v>
      </c>
      <c r="AQ6676" s="447"/>
    </row>
    <row r="6677" spans="2:43" ht="18" hidden="1" customHeight="1" x14ac:dyDescent="0.2">
      <c r="B6677" s="4"/>
      <c r="C6677" s="117"/>
      <c r="D6677" s="117"/>
      <c r="E6677" s="117"/>
      <c r="F6677" s="48"/>
      <c r="G6677" s="11"/>
      <c r="H6677" s="117"/>
      <c r="I6677" s="124"/>
      <c r="J6677" s="124"/>
      <c r="K6677" s="144"/>
      <c r="L6677" s="11"/>
      <c r="M6677" s="143"/>
      <c r="N6677" s="42"/>
      <c r="O6677" s="128"/>
      <c r="P6677" s="130"/>
      <c r="Q6677" s="131"/>
      <c r="R6677" s="72" t="s">
        <v>3</v>
      </c>
      <c r="S6677" s="181"/>
      <c r="T6677" s="77" t="s">
        <v>232</v>
      </c>
      <c r="U6677" s="141"/>
      <c r="V6677" s="74">
        <v>0</v>
      </c>
      <c r="X6677" s="74">
        <v>0</v>
      </c>
      <c r="Z6677" s="74">
        <v>0</v>
      </c>
      <c r="AB6677" s="74">
        <v>0</v>
      </c>
      <c r="AD6677" s="74">
        <v>0</v>
      </c>
      <c r="AF6677" s="74">
        <v>0</v>
      </c>
      <c r="AH6677" s="74">
        <f t="shared" si="1464"/>
        <v>0</v>
      </c>
      <c r="AI6677" s="446"/>
      <c r="AJ6677" s="74">
        <v>0</v>
      </c>
      <c r="AK6677" s="8"/>
      <c r="AL6677" s="74">
        <v>0</v>
      </c>
      <c r="AM6677" s="74"/>
      <c r="AN6677" s="74">
        <v>0</v>
      </c>
      <c r="AO6677" s="74"/>
      <c r="AP6677" s="74">
        <v>0</v>
      </c>
      <c r="AQ6677" s="74"/>
    </row>
    <row r="6678" spans="2:43" ht="18" hidden="1" customHeight="1" x14ac:dyDescent="0.2">
      <c r="B6678" s="4"/>
      <c r="C6678" s="117"/>
      <c r="D6678" s="117"/>
      <c r="E6678" s="117"/>
      <c r="F6678" s="48"/>
      <c r="G6678" s="11"/>
      <c r="H6678" s="117"/>
      <c r="I6678" s="124"/>
      <c r="J6678" s="124"/>
      <c r="K6678" s="144"/>
      <c r="L6678" s="11"/>
      <c r="M6678" s="143"/>
      <c r="N6678" s="42"/>
      <c r="O6678" s="133" t="s">
        <v>23</v>
      </c>
      <c r="P6678" s="134"/>
      <c r="Q6678" s="134"/>
      <c r="R6678" s="79"/>
      <c r="S6678" s="252"/>
      <c r="T6678" s="80" t="s">
        <v>56</v>
      </c>
      <c r="U6678" s="242"/>
      <c r="V6678" s="88">
        <f>V6679</f>
        <v>0</v>
      </c>
      <c r="X6678" s="88">
        <f>X6679</f>
        <v>0</v>
      </c>
      <c r="Z6678" s="88">
        <f>Z6679</f>
        <v>0</v>
      </c>
      <c r="AB6678" s="88">
        <f>AB6679</f>
        <v>0</v>
      </c>
      <c r="AD6678" s="88" t="e">
        <f>#REF!</f>
        <v>#REF!</v>
      </c>
      <c r="AF6678" s="88">
        <f>AF6679</f>
        <v>0</v>
      </c>
      <c r="AH6678" s="88" t="e">
        <f t="shared" si="1464"/>
        <v>#REF!</v>
      </c>
      <c r="AI6678" s="8"/>
      <c r="AJ6678" s="88">
        <f>AJ6679</f>
        <v>0</v>
      </c>
      <c r="AK6678" s="89"/>
      <c r="AL6678" s="88">
        <f t="shared" ref="AL6678:AP6680" si="1466">AL6679</f>
        <v>0</v>
      </c>
      <c r="AM6678" s="88"/>
      <c r="AN6678" s="88">
        <f t="shared" si="1466"/>
        <v>0</v>
      </c>
      <c r="AO6678" s="88"/>
      <c r="AP6678" s="88">
        <f t="shared" si="1466"/>
        <v>0</v>
      </c>
      <c r="AQ6678" s="88"/>
    </row>
    <row r="6679" spans="2:43" ht="18" hidden="1" customHeight="1" x14ac:dyDescent="0.2">
      <c r="B6679" s="4"/>
      <c r="C6679" s="117"/>
      <c r="D6679" s="117"/>
      <c r="E6679" s="117"/>
      <c r="F6679" s="48"/>
      <c r="G6679" s="11"/>
      <c r="H6679" s="117"/>
      <c r="I6679" s="124"/>
      <c r="J6679" s="124"/>
      <c r="K6679" s="144"/>
      <c r="L6679" s="11"/>
      <c r="M6679" s="143"/>
      <c r="N6679" s="42"/>
      <c r="O6679" s="128"/>
      <c r="P6679" s="129">
        <v>5</v>
      </c>
      <c r="Q6679" s="129"/>
      <c r="R6679" s="64"/>
      <c r="S6679" s="234"/>
      <c r="T6679" s="65" t="s">
        <v>102</v>
      </c>
      <c r="U6679" s="155"/>
      <c r="V6679" s="66">
        <f>V6680</f>
        <v>0</v>
      </c>
      <c r="X6679" s="66">
        <f>X6680</f>
        <v>0</v>
      </c>
      <c r="Z6679" s="66">
        <f>Z6680</f>
        <v>0</v>
      </c>
      <c r="AB6679" s="66">
        <f>AB6680</f>
        <v>0</v>
      </c>
      <c r="AD6679" s="66" t="e">
        <f>#REF!</f>
        <v>#REF!</v>
      </c>
      <c r="AF6679" s="66">
        <f>AF6680</f>
        <v>0</v>
      </c>
      <c r="AH6679" s="66" t="e">
        <f t="shared" si="1464"/>
        <v>#REF!</v>
      </c>
      <c r="AI6679" s="89"/>
      <c r="AJ6679" s="66">
        <f>AJ6680</f>
        <v>0</v>
      </c>
      <c r="AK6679" s="67"/>
      <c r="AL6679" s="66">
        <f t="shared" si="1466"/>
        <v>0</v>
      </c>
      <c r="AM6679" s="66"/>
      <c r="AN6679" s="66">
        <f t="shared" si="1466"/>
        <v>0</v>
      </c>
      <c r="AO6679" s="66"/>
      <c r="AP6679" s="66">
        <f t="shared" si="1466"/>
        <v>0</v>
      </c>
      <c r="AQ6679" s="66"/>
    </row>
    <row r="6680" spans="2:43" ht="18" hidden="1" customHeight="1" x14ac:dyDescent="0.2">
      <c r="B6680" s="4"/>
      <c r="C6680" s="117"/>
      <c r="D6680" s="117"/>
      <c r="E6680" s="117"/>
      <c r="F6680" s="48"/>
      <c r="G6680" s="11"/>
      <c r="H6680" s="117"/>
      <c r="I6680" s="124"/>
      <c r="J6680" s="124"/>
      <c r="K6680" s="144"/>
      <c r="L6680" s="11"/>
      <c r="M6680" s="143"/>
      <c r="N6680" s="42"/>
      <c r="O6680" s="128"/>
      <c r="P6680" s="130"/>
      <c r="Q6680" s="131">
        <v>7</v>
      </c>
      <c r="R6680" s="68"/>
      <c r="S6680" s="35"/>
      <c r="T6680" s="69" t="s">
        <v>252</v>
      </c>
      <c r="U6680" s="92"/>
      <c r="V6680" s="70">
        <f>V6681</f>
        <v>0</v>
      </c>
      <c r="X6680" s="447">
        <f>X6681</f>
        <v>0</v>
      </c>
      <c r="Z6680" s="447">
        <f>Z6681</f>
        <v>0</v>
      </c>
      <c r="AB6680" s="447">
        <f>AB6681</f>
        <v>0</v>
      </c>
      <c r="AD6680" s="447" t="e">
        <f>#REF!</f>
        <v>#REF!</v>
      </c>
      <c r="AF6680" s="447">
        <f>AF6681</f>
        <v>0</v>
      </c>
      <c r="AH6680" s="447" t="e">
        <f t="shared" si="1464"/>
        <v>#REF!</v>
      </c>
      <c r="AI6680" s="67"/>
      <c r="AJ6680" s="447">
        <f>AJ6681</f>
        <v>0</v>
      </c>
      <c r="AK6680" s="71"/>
      <c r="AL6680" s="447">
        <f t="shared" si="1466"/>
        <v>0</v>
      </c>
      <c r="AM6680" s="447"/>
      <c r="AN6680" s="447">
        <f t="shared" si="1466"/>
        <v>0</v>
      </c>
      <c r="AO6680" s="447"/>
      <c r="AP6680" s="447">
        <f t="shared" si="1466"/>
        <v>0</v>
      </c>
      <c r="AQ6680" s="447"/>
    </row>
    <row r="6681" spans="2:43" ht="18" hidden="1" customHeight="1" x14ac:dyDescent="0.2">
      <c r="B6681" s="4"/>
      <c r="C6681" s="117"/>
      <c r="D6681" s="117"/>
      <c r="E6681" s="117"/>
      <c r="F6681" s="48"/>
      <c r="G6681" s="11"/>
      <c r="H6681" s="117"/>
      <c r="I6681" s="124"/>
      <c r="J6681" s="124"/>
      <c r="K6681" s="144"/>
      <c r="L6681" s="11"/>
      <c r="M6681" s="143"/>
      <c r="N6681" s="42"/>
      <c r="O6681" s="128"/>
      <c r="P6681" s="130"/>
      <c r="Q6681" s="130"/>
      <c r="R6681" s="72" t="s">
        <v>3</v>
      </c>
      <c r="S6681" s="181"/>
      <c r="T6681" s="73" t="s">
        <v>288</v>
      </c>
      <c r="V6681" s="74">
        <v>0</v>
      </c>
      <c r="X6681" s="74">
        <v>0</v>
      </c>
      <c r="Z6681" s="74">
        <v>0</v>
      </c>
      <c r="AB6681" s="74">
        <v>0</v>
      </c>
      <c r="AD6681" s="74">
        <v>0</v>
      </c>
      <c r="AF6681" s="74">
        <v>0</v>
      </c>
      <c r="AH6681" s="74">
        <f t="shared" si="1464"/>
        <v>0</v>
      </c>
      <c r="AI6681" s="446"/>
      <c r="AJ6681" s="74">
        <v>0</v>
      </c>
      <c r="AK6681" s="8"/>
      <c r="AL6681" s="74">
        <v>0</v>
      </c>
      <c r="AM6681" s="74"/>
      <c r="AN6681" s="74">
        <v>0</v>
      </c>
      <c r="AO6681" s="74"/>
      <c r="AP6681" s="74">
        <v>0</v>
      </c>
      <c r="AQ6681" s="74"/>
    </row>
    <row r="6682" spans="2:43" ht="18" customHeight="1" x14ac:dyDescent="0.2">
      <c r="B6682" s="4"/>
      <c r="C6682" s="117"/>
      <c r="D6682" s="117"/>
      <c r="E6682" s="117"/>
      <c r="F6682" s="48"/>
      <c r="G6682" s="11"/>
      <c r="H6682" s="117"/>
      <c r="I6682" s="124"/>
      <c r="J6682" s="124"/>
      <c r="K6682" s="144"/>
      <c r="L6682" s="11"/>
      <c r="M6682" s="143"/>
      <c r="N6682" s="42"/>
      <c r="O6682" s="128"/>
      <c r="P6682" s="130"/>
      <c r="Q6682" s="130"/>
      <c r="R6682" s="72"/>
      <c r="S6682" s="181"/>
      <c r="T6682" s="73"/>
      <c r="V6682" s="74"/>
      <c r="X6682" s="74"/>
      <c r="Z6682" s="74"/>
      <c r="AB6682" s="74"/>
      <c r="AD6682" s="74"/>
      <c r="AF6682" s="74"/>
      <c r="AH6682" s="74">
        <f t="shared" si="1464"/>
        <v>0</v>
      </c>
      <c r="AI6682" s="8"/>
      <c r="AJ6682" s="74"/>
      <c r="AK6682" s="8"/>
      <c r="AL6682" s="74"/>
      <c r="AM6682" s="74"/>
      <c r="AN6682" s="74"/>
      <c r="AO6682" s="74"/>
      <c r="AP6682" s="74"/>
      <c r="AQ6682" s="74"/>
    </row>
    <row r="6683" spans="2:43" ht="18" customHeight="1" x14ac:dyDescent="0.2">
      <c r="B6683" s="4"/>
      <c r="C6683" s="117"/>
      <c r="D6683" s="117"/>
      <c r="E6683" s="117"/>
      <c r="F6683" s="113">
        <v>48</v>
      </c>
      <c r="G6683" s="283"/>
      <c r="H6683" s="171"/>
      <c r="I6683" s="114"/>
      <c r="J6683" s="114"/>
      <c r="K6683" s="167"/>
      <c r="L6683" s="276"/>
      <c r="M6683" s="166"/>
      <c r="N6683" s="259"/>
      <c r="O6683" s="115"/>
      <c r="P6683" s="116"/>
      <c r="Q6683" s="116"/>
      <c r="R6683" s="52"/>
      <c r="S6683" s="247"/>
      <c r="T6683" s="53" t="s">
        <v>151</v>
      </c>
      <c r="U6683" s="240"/>
      <c r="V6683" s="54">
        <f>V6684</f>
        <v>13108400</v>
      </c>
      <c r="X6683" s="54">
        <f>X6684</f>
        <v>14663700</v>
      </c>
      <c r="Z6683" s="54">
        <f>Z6684</f>
        <v>16398530</v>
      </c>
      <c r="AB6683" s="54">
        <f>AB6684</f>
        <v>18204500</v>
      </c>
      <c r="AD6683" s="54" t="e">
        <f>AD6684</f>
        <v>#REF!</v>
      </c>
      <c r="AF6683" s="54">
        <f>AF6684</f>
        <v>5000</v>
      </c>
      <c r="AH6683" s="54" t="e">
        <f t="shared" si="1464"/>
        <v>#REF!</v>
      </c>
      <c r="AI6683" s="8"/>
      <c r="AJ6683" s="54">
        <f>AJ6684</f>
        <v>6182010</v>
      </c>
      <c r="AK6683" s="55"/>
      <c r="AL6683" s="54">
        <f t="shared" ref="AL6683:AP6685" si="1467">AL6684</f>
        <v>27098890</v>
      </c>
      <c r="AM6683" s="54"/>
      <c r="AN6683" s="54">
        <f t="shared" si="1467"/>
        <v>29321670</v>
      </c>
      <c r="AO6683" s="54"/>
      <c r="AP6683" s="54">
        <f t="shared" si="1467"/>
        <v>29321670</v>
      </c>
      <c r="AQ6683" s="54"/>
    </row>
    <row r="6684" spans="2:43" ht="18" customHeight="1" x14ac:dyDescent="0.2">
      <c r="B6684" s="4"/>
      <c r="C6684" s="117"/>
      <c r="D6684" s="117"/>
      <c r="E6684" s="117"/>
      <c r="F6684" s="48"/>
      <c r="G6684" s="11"/>
      <c r="H6684" s="112" t="s">
        <v>33</v>
      </c>
      <c r="I6684" s="118"/>
      <c r="J6684" s="118"/>
      <c r="K6684" s="170"/>
      <c r="L6684" s="34"/>
      <c r="M6684" s="169"/>
      <c r="N6684" s="260"/>
      <c r="O6684" s="119"/>
      <c r="P6684" s="120"/>
      <c r="Q6684" s="120"/>
      <c r="R6684" s="56"/>
      <c r="S6684" s="248"/>
      <c r="T6684" s="57" t="s">
        <v>92</v>
      </c>
      <c r="U6684" s="236"/>
      <c r="V6684" s="58">
        <f>V6685</f>
        <v>13108400</v>
      </c>
      <c r="X6684" s="659">
        <f>X6685</f>
        <v>14663700</v>
      </c>
      <c r="Z6684" s="659">
        <f>Z6685</f>
        <v>16398530</v>
      </c>
      <c r="AB6684" s="659">
        <f>AB6685</f>
        <v>18204500</v>
      </c>
      <c r="AD6684" s="659" t="e">
        <f>AD6685</f>
        <v>#REF!</v>
      </c>
      <c r="AF6684" s="659">
        <f>AF6685</f>
        <v>5000</v>
      </c>
      <c r="AH6684" s="659" t="e">
        <f t="shared" si="1464"/>
        <v>#REF!</v>
      </c>
      <c r="AI6684" s="55"/>
      <c r="AJ6684" s="659">
        <f>AJ6685</f>
        <v>6182010</v>
      </c>
      <c r="AK6684" s="59"/>
      <c r="AL6684" s="659">
        <f t="shared" si="1467"/>
        <v>27098890</v>
      </c>
      <c r="AM6684" s="659"/>
      <c r="AN6684" s="659">
        <f t="shared" si="1467"/>
        <v>29321670</v>
      </c>
      <c r="AO6684" s="659"/>
      <c r="AP6684" s="659">
        <f t="shared" si="1467"/>
        <v>29321670</v>
      </c>
      <c r="AQ6684" s="659"/>
    </row>
    <row r="6685" spans="2:43" ht="18" customHeight="1" x14ac:dyDescent="0.2">
      <c r="B6685" s="4"/>
      <c r="C6685" s="117"/>
      <c r="D6685" s="117"/>
      <c r="E6685" s="117"/>
      <c r="F6685" s="48"/>
      <c r="G6685" s="11"/>
      <c r="H6685" s="132"/>
      <c r="I6685" s="121">
        <v>4</v>
      </c>
      <c r="J6685" s="121"/>
      <c r="K6685" s="164"/>
      <c r="L6685" s="277"/>
      <c r="M6685" s="163"/>
      <c r="N6685" s="261"/>
      <c r="O6685" s="122"/>
      <c r="P6685" s="123"/>
      <c r="Q6685" s="123"/>
      <c r="R6685" s="49"/>
      <c r="S6685" s="18"/>
      <c r="T6685" s="50" t="s">
        <v>93</v>
      </c>
      <c r="U6685" s="76"/>
      <c r="V6685" s="51">
        <f>V6686</f>
        <v>13108400</v>
      </c>
      <c r="X6685" s="51">
        <f>X6686</f>
        <v>14663700</v>
      </c>
      <c r="Z6685" s="51">
        <f>Z6686</f>
        <v>16398530</v>
      </c>
      <c r="AB6685" s="51">
        <f>AB6686</f>
        <v>18204500</v>
      </c>
      <c r="AD6685" s="51" t="e">
        <f>AD6686</f>
        <v>#REF!</v>
      </c>
      <c r="AF6685" s="51">
        <f>AF6686</f>
        <v>5000</v>
      </c>
      <c r="AH6685" s="51" t="e">
        <f t="shared" si="1464"/>
        <v>#REF!</v>
      </c>
      <c r="AI6685" s="660"/>
      <c r="AJ6685" s="51">
        <f>AJ6686</f>
        <v>6182010</v>
      </c>
      <c r="AK6685" s="5"/>
      <c r="AL6685" s="51">
        <f t="shared" si="1467"/>
        <v>27098890</v>
      </c>
      <c r="AM6685" s="51"/>
      <c r="AN6685" s="51">
        <f t="shared" si="1467"/>
        <v>29321670</v>
      </c>
      <c r="AO6685" s="51"/>
      <c r="AP6685" s="51">
        <f t="shared" si="1467"/>
        <v>29321670</v>
      </c>
      <c r="AQ6685" s="51"/>
    </row>
    <row r="6686" spans="2:43" ht="18" customHeight="1" x14ac:dyDescent="0.2">
      <c r="B6686" s="4"/>
      <c r="C6686" s="117"/>
      <c r="D6686" s="117"/>
      <c r="E6686" s="117"/>
      <c r="F6686" s="48"/>
      <c r="G6686" s="11"/>
      <c r="H6686" s="132"/>
      <c r="I6686" s="121"/>
      <c r="J6686" s="121">
        <v>1</v>
      </c>
      <c r="K6686" s="164"/>
      <c r="L6686" s="277"/>
      <c r="M6686" s="163"/>
      <c r="N6686" s="261"/>
      <c r="O6686" s="122"/>
      <c r="P6686" s="123"/>
      <c r="Q6686" s="123"/>
      <c r="R6686" s="49"/>
      <c r="S6686" s="18"/>
      <c r="T6686" s="50" t="s">
        <v>189</v>
      </c>
      <c r="U6686" s="76"/>
      <c r="V6686" s="51">
        <f>V6687+V6773</f>
        <v>13108400</v>
      </c>
      <c r="X6686" s="51">
        <f>X6687+X6773</f>
        <v>14663700</v>
      </c>
      <c r="Z6686" s="51">
        <f>Z6687+Z6773</f>
        <v>16398530</v>
      </c>
      <c r="AB6686" s="51">
        <f>AB6687+AB6773</f>
        <v>18204500</v>
      </c>
      <c r="AD6686" s="51" t="e">
        <f>AD6687+AD6773</f>
        <v>#REF!</v>
      </c>
      <c r="AF6686" s="51">
        <f>AF6687+AF6773</f>
        <v>5000</v>
      </c>
      <c r="AH6686" s="51" t="e">
        <f t="shared" si="1464"/>
        <v>#REF!</v>
      </c>
      <c r="AI6686" s="5"/>
      <c r="AJ6686" s="51">
        <f>AJ6687+AJ6773</f>
        <v>6182010</v>
      </c>
      <c r="AK6686" s="5"/>
      <c r="AL6686" s="51">
        <f>AL6687+AL6773</f>
        <v>27098890</v>
      </c>
      <c r="AM6686" s="51"/>
      <c r="AN6686" s="51">
        <f>AN6687+AN6773</f>
        <v>29321670</v>
      </c>
      <c r="AO6686" s="51"/>
      <c r="AP6686" s="51">
        <f>AP6687+AP6773</f>
        <v>29321670</v>
      </c>
      <c r="AQ6686" s="51"/>
    </row>
    <row r="6687" spans="2:43" ht="18" customHeight="1" x14ac:dyDescent="0.2">
      <c r="B6687" s="4"/>
      <c r="C6687" s="117"/>
      <c r="D6687" s="117"/>
      <c r="E6687" s="117"/>
      <c r="F6687" s="48"/>
      <c r="G6687" s="11"/>
      <c r="H6687" s="132"/>
      <c r="I6687" s="121"/>
      <c r="J6687" s="121"/>
      <c r="K6687" s="164">
        <v>0</v>
      </c>
      <c r="L6687" s="277"/>
      <c r="M6687" s="163"/>
      <c r="N6687" s="261"/>
      <c r="O6687" s="122"/>
      <c r="P6687" s="123"/>
      <c r="Q6687" s="123"/>
      <c r="R6687" s="49"/>
      <c r="S6687" s="18"/>
      <c r="T6687" s="50" t="s">
        <v>189</v>
      </c>
      <c r="U6687" s="76"/>
      <c r="V6687" s="51">
        <f>V6688</f>
        <v>13086500</v>
      </c>
      <c r="X6687" s="51">
        <f>X6688</f>
        <v>14640500</v>
      </c>
      <c r="Z6687" s="51">
        <f>Z6688</f>
        <v>16374930</v>
      </c>
      <c r="AB6687" s="51">
        <f>AB6688</f>
        <v>18179700</v>
      </c>
      <c r="AD6687" s="51" t="e">
        <f>AD6688</f>
        <v>#REF!</v>
      </c>
      <c r="AF6687" s="51">
        <f>AF6688</f>
        <v>5000</v>
      </c>
      <c r="AH6687" s="51" t="e">
        <f t="shared" si="1464"/>
        <v>#REF!</v>
      </c>
      <c r="AI6687" s="5"/>
      <c r="AJ6687" s="51">
        <f>AJ6688</f>
        <v>6173920</v>
      </c>
      <c r="AK6687" s="5"/>
      <c r="AL6687" s="51">
        <f>AL6688</f>
        <v>27071790</v>
      </c>
      <c r="AM6687" s="51"/>
      <c r="AN6687" s="51">
        <f>AN6688</f>
        <v>29291470</v>
      </c>
      <c r="AO6687" s="51"/>
      <c r="AP6687" s="51">
        <f>AP6688</f>
        <v>29291470</v>
      </c>
      <c r="AQ6687" s="51"/>
    </row>
    <row r="6688" spans="2:43" ht="18" customHeight="1" x14ac:dyDescent="0.2">
      <c r="B6688" s="4"/>
      <c r="C6688" s="117"/>
      <c r="D6688" s="117"/>
      <c r="E6688" s="117"/>
      <c r="F6688" s="48"/>
      <c r="G6688" s="11"/>
      <c r="H6688" s="117"/>
      <c r="I6688" s="124"/>
      <c r="J6688" s="124"/>
      <c r="K6688" s="144"/>
      <c r="L6688" s="11"/>
      <c r="M6688" s="226">
        <v>2</v>
      </c>
      <c r="N6688" s="262"/>
      <c r="O6688" s="125"/>
      <c r="P6688" s="126"/>
      <c r="Q6688" s="126"/>
      <c r="R6688" s="60"/>
      <c r="S6688" s="249"/>
      <c r="T6688" s="61" t="s">
        <v>413</v>
      </c>
      <c r="U6688" s="241"/>
      <c r="V6688" s="62">
        <f>V6689+V6718+V6732+V6768</f>
        <v>13086500</v>
      </c>
      <c r="X6688" s="62">
        <f>X6689+X6718+X6732+X6768</f>
        <v>14640500</v>
      </c>
      <c r="Z6688" s="62">
        <f>Z6689+Z6718+Z6732+Z6768</f>
        <v>16374930</v>
      </c>
      <c r="AB6688" s="62">
        <f>AB6689+AB6718+AB6732+AB6768</f>
        <v>18179700</v>
      </c>
      <c r="AD6688" s="62" t="e">
        <f>AD6689+AD6718+AD6732+AD6768</f>
        <v>#REF!</v>
      </c>
      <c r="AF6688" s="62">
        <f>AF6689+AF6718+AF6732+AF6768</f>
        <v>5000</v>
      </c>
      <c r="AH6688" s="62" t="e">
        <f t="shared" si="1464"/>
        <v>#REF!</v>
      </c>
      <c r="AI6688" s="5"/>
      <c r="AJ6688" s="62">
        <f>AJ6689+AJ6718+AJ6732+AJ6768</f>
        <v>6173920</v>
      </c>
      <c r="AK6688" s="63"/>
      <c r="AL6688" s="62">
        <f>AL6689+AL6718+AL6732+AL6768</f>
        <v>27071790</v>
      </c>
      <c r="AM6688" s="62"/>
      <c r="AN6688" s="62">
        <f>AN6689+AN6718+AN6732+AN6768</f>
        <v>29291470</v>
      </c>
      <c r="AO6688" s="62"/>
      <c r="AP6688" s="62">
        <f>AP6689+AP6718+AP6732+AP6768</f>
        <v>29291470</v>
      </c>
      <c r="AQ6688" s="62"/>
    </row>
    <row r="6689" spans="2:43" ht="18" customHeight="1" x14ac:dyDescent="0.2">
      <c r="B6689" s="4"/>
      <c r="C6689" s="117"/>
      <c r="D6689" s="117"/>
      <c r="E6689" s="117"/>
      <c r="F6689" s="48"/>
      <c r="G6689" s="11"/>
      <c r="H6689" s="117"/>
      <c r="I6689" s="124"/>
      <c r="J6689" s="124"/>
      <c r="K6689" s="144"/>
      <c r="L6689" s="11"/>
      <c r="M6689" s="143"/>
      <c r="N6689" s="42"/>
      <c r="O6689" s="127" t="s">
        <v>3</v>
      </c>
      <c r="P6689" s="123"/>
      <c r="Q6689" s="123"/>
      <c r="R6689" s="49"/>
      <c r="S6689" s="18"/>
      <c r="T6689" s="50" t="s">
        <v>7</v>
      </c>
      <c r="U6689" s="76"/>
      <c r="V6689" s="51">
        <f>V6690+V6709+V6714</f>
        <v>10903000</v>
      </c>
      <c r="X6689" s="51">
        <f>X6690+X6709+X6714</f>
        <v>12594100</v>
      </c>
      <c r="Z6689" s="51">
        <f>Z6690+Z6709+Z6714</f>
        <v>13633100</v>
      </c>
      <c r="AB6689" s="51">
        <f>AB6690+AB6709+AB6714</f>
        <v>14794800</v>
      </c>
      <c r="AD6689" s="51" t="e">
        <f>AD6690+AD6709+AD6714</f>
        <v>#REF!</v>
      </c>
      <c r="AF6689" s="51">
        <f>AF6690+AF6709+AF6714</f>
        <v>0</v>
      </c>
      <c r="AH6689" s="51" t="e">
        <f t="shared" si="1464"/>
        <v>#REF!</v>
      </c>
      <c r="AI6689" s="63"/>
      <c r="AJ6689" s="51">
        <f>AJ6690+AJ6709+AJ6714</f>
        <v>5030270</v>
      </c>
      <c r="AK6689" s="5"/>
      <c r="AL6689" s="51">
        <f>AL6690+AL6709+AL6714</f>
        <v>22655300</v>
      </c>
      <c r="AM6689" s="51"/>
      <c r="AN6689" s="51">
        <f>AN6690+AN6709+AN6714</f>
        <v>24515850</v>
      </c>
      <c r="AO6689" s="51"/>
      <c r="AP6689" s="51">
        <f>AP6690+AP6709+AP6714</f>
        <v>24515850</v>
      </c>
      <c r="AQ6689" s="51"/>
    </row>
    <row r="6690" spans="2:43" ht="18" customHeight="1" x14ac:dyDescent="0.2">
      <c r="B6690" s="4"/>
      <c r="C6690" s="117"/>
      <c r="D6690" s="117"/>
      <c r="E6690" s="117"/>
      <c r="F6690" s="48"/>
      <c r="G6690" s="11"/>
      <c r="H6690" s="117"/>
      <c r="I6690" s="124"/>
      <c r="J6690" s="124"/>
      <c r="K6690" s="144"/>
      <c r="L6690" s="11"/>
      <c r="M6690" s="143"/>
      <c r="N6690" s="42"/>
      <c r="O6690" s="128"/>
      <c r="P6690" s="129">
        <v>1</v>
      </c>
      <c r="Q6690" s="129"/>
      <c r="R6690" s="64"/>
      <c r="S6690" s="234"/>
      <c r="T6690" s="65" t="s">
        <v>8</v>
      </c>
      <c r="U6690" s="155"/>
      <c r="V6690" s="66">
        <f>V6691+V6695+V6699+V6701+V6705+V6707</f>
        <v>10755500</v>
      </c>
      <c r="X6690" s="66">
        <f>X6691+X6695+X6699+X6701+X6705+X6707</f>
        <v>12463100</v>
      </c>
      <c r="Z6690" s="66">
        <f>Z6691+Z6695+Z6699+Z6701+Z6705+Z6707</f>
        <v>13407500</v>
      </c>
      <c r="AB6690" s="66">
        <f>AB6691+AB6695+AB6699+AB6701+AB6705+AB6707</f>
        <v>14261100</v>
      </c>
      <c r="AD6690" s="66" t="e">
        <f>AD6691+AD6695+AD6699+AD6701+AD6705+AD6707</f>
        <v>#REF!</v>
      </c>
      <c r="AF6690" s="66">
        <f>AF6691+AF6695+AF6699+AF6701+AF6705+AF6707</f>
        <v>0</v>
      </c>
      <c r="AH6690" s="66" t="e">
        <f t="shared" si="1464"/>
        <v>#REF!</v>
      </c>
      <c r="AI6690" s="5"/>
      <c r="AJ6690" s="66">
        <f>AJ6691+AJ6695+AJ6699+AJ6701+AJ6705+AJ6707</f>
        <v>4848800</v>
      </c>
      <c r="AK6690" s="67"/>
      <c r="AL6690" s="66">
        <f>AL6691+AL6695+AL6699+AL6701+AL6705+AL6707</f>
        <v>21669550</v>
      </c>
      <c r="AM6690" s="66"/>
      <c r="AN6690" s="66">
        <f>AN6691+AN6695+AN6699+AN6701+AN6705+AN6707</f>
        <v>23449400</v>
      </c>
      <c r="AO6690" s="66"/>
      <c r="AP6690" s="66">
        <f>AP6691+AP6695+AP6699+AP6701+AP6705+AP6707</f>
        <v>23449400</v>
      </c>
      <c r="AQ6690" s="66"/>
    </row>
    <row r="6691" spans="2:43" ht="18" customHeight="1" x14ac:dyDescent="0.2">
      <c r="B6691" s="4"/>
      <c r="C6691" s="117"/>
      <c r="D6691" s="117"/>
      <c r="E6691" s="117"/>
      <c r="F6691" s="48"/>
      <c r="G6691" s="11"/>
      <c r="H6691" s="117"/>
      <c r="I6691" s="124"/>
      <c r="J6691" s="124"/>
      <c r="K6691" s="144"/>
      <c r="L6691" s="11"/>
      <c r="M6691" s="143"/>
      <c r="N6691" s="42"/>
      <c r="O6691" s="128"/>
      <c r="P6691" s="130"/>
      <c r="Q6691" s="140">
        <v>1</v>
      </c>
      <c r="R6691" s="68"/>
      <c r="S6691" s="35"/>
      <c r="T6691" s="69" t="s">
        <v>9</v>
      </c>
      <c r="U6691" s="92"/>
      <c r="V6691" s="70">
        <f>V6692+V6693+V6694</f>
        <v>3909000</v>
      </c>
      <c r="X6691" s="447">
        <f>X6692+X6693+X6694</f>
        <v>4939200</v>
      </c>
      <c r="Z6691" s="447">
        <f>Z6692+Z6693+Z6694</f>
        <v>5696700</v>
      </c>
      <c r="AB6691" s="447">
        <f>AB6692+AB6693+AB6694</f>
        <v>6123400</v>
      </c>
      <c r="AD6691" s="447">
        <f>AD6692+AD6693+AD6694</f>
        <v>5774000</v>
      </c>
      <c r="AF6691" s="447">
        <f>AF6692+AF6693+AF6694</f>
        <v>0</v>
      </c>
      <c r="AH6691" s="447">
        <f t="shared" si="1464"/>
        <v>5774000</v>
      </c>
      <c r="AI6691" s="67"/>
      <c r="AJ6691" s="447">
        <f>AJ6692+AJ6693+AJ6694</f>
        <v>2081960</v>
      </c>
      <c r="AK6691" s="71"/>
      <c r="AL6691" s="447">
        <f>AL6692+AL6693+AL6694</f>
        <v>7326450</v>
      </c>
      <c r="AM6691" s="447"/>
      <c r="AN6691" s="447">
        <f>AN6692+AN6693+AN6694</f>
        <v>7927700</v>
      </c>
      <c r="AO6691" s="447"/>
      <c r="AP6691" s="447">
        <f>AP6692+AP6693+AP6694</f>
        <v>7927700</v>
      </c>
      <c r="AQ6691" s="447"/>
    </row>
    <row r="6692" spans="2:43" ht="18" customHeight="1" x14ac:dyDescent="0.2">
      <c r="B6692" s="4"/>
      <c r="C6692" s="117"/>
      <c r="D6692" s="117"/>
      <c r="E6692" s="117"/>
      <c r="F6692" s="48"/>
      <c r="G6692" s="11"/>
      <c r="H6692" s="117"/>
      <c r="I6692" s="124"/>
      <c r="J6692" s="124"/>
      <c r="K6692" s="144"/>
      <c r="L6692" s="11"/>
      <c r="M6692" s="143"/>
      <c r="N6692" s="42"/>
      <c r="O6692" s="128"/>
      <c r="P6692" s="130"/>
      <c r="Q6692" s="130"/>
      <c r="R6692" s="72" t="s">
        <v>3</v>
      </c>
      <c r="S6692" s="181"/>
      <c r="T6692" s="73" t="s">
        <v>9</v>
      </c>
      <c r="V6692" s="74">
        <v>3909000</v>
      </c>
      <c r="X6692" s="74">
        <v>4939200</v>
      </c>
      <c r="Z6692" s="829">
        <v>5696700</v>
      </c>
      <c r="AB6692" s="74">
        <v>6123400</v>
      </c>
      <c r="AD6692" s="944">
        <v>5774000</v>
      </c>
      <c r="AF6692" s="74">
        <v>0</v>
      </c>
      <c r="AH6692" s="74">
        <f t="shared" si="1464"/>
        <v>5774000</v>
      </c>
      <c r="AI6692" s="446"/>
      <c r="AJ6692" s="74">
        <f t="shared" ref="AJ6692" si="1468">CEILING(AB6692*34/100,10)</f>
        <v>2081960</v>
      </c>
      <c r="AK6692" s="8"/>
      <c r="AL6692" s="74">
        <v>7326450</v>
      </c>
      <c r="AM6692" s="74"/>
      <c r="AN6692" s="74">
        <v>7927700</v>
      </c>
      <c r="AO6692" s="74"/>
      <c r="AP6692" s="74">
        <v>7927700</v>
      </c>
      <c r="AQ6692" s="74"/>
    </row>
    <row r="6693" spans="2:43" ht="18" hidden="1" customHeight="1" x14ac:dyDescent="0.2">
      <c r="B6693" s="4"/>
      <c r="C6693" s="117"/>
      <c r="D6693" s="117"/>
      <c r="E6693" s="117"/>
      <c r="F6693" s="48"/>
      <c r="G6693" s="11"/>
      <c r="H6693" s="117"/>
      <c r="I6693" s="124"/>
      <c r="J6693" s="124"/>
      <c r="K6693" s="144"/>
      <c r="L6693" s="11"/>
      <c r="M6693" s="143"/>
      <c r="N6693" s="42"/>
      <c r="O6693" s="128"/>
      <c r="P6693" s="130"/>
      <c r="Q6693" s="130"/>
      <c r="R6693" s="72"/>
      <c r="S6693" s="181"/>
      <c r="T6693" s="73"/>
      <c r="V6693" s="74"/>
      <c r="X6693" s="74"/>
      <c r="Z6693" s="74"/>
      <c r="AB6693" s="74"/>
      <c r="AD6693" s="74"/>
      <c r="AF6693" s="74"/>
      <c r="AH6693" s="74">
        <f t="shared" si="1464"/>
        <v>0</v>
      </c>
      <c r="AI6693" s="8"/>
      <c r="AJ6693" s="74"/>
      <c r="AK6693" s="8"/>
      <c r="AL6693" s="74"/>
      <c r="AM6693" s="74"/>
      <c r="AN6693" s="74"/>
      <c r="AO6693" s="74"/>
      <c r="AP6693" s="74"/>
      <c r="AQ6693" s="74"/>
    </row>
    <row r="6694" spans="2:43" ht="18" hidden="1" customHeight="1" x14ac:dyDescent="0.2">
      <c r="B6694" s="4"/>
      <c r="C6694" s="117"/>
      <c r="D6694" s="117"/>
      <c r="E6694" s="117"/>
      <c r="F6694" s="48"/>
      <c r="G6694" s="11"/>
      <c r="H6694" s="117"/>
      <c r="I6694" s="124"/>
      <c r="J6694" s="124"/>
      <c r="K6694" s="144"/>
      <c r="L6694" s="11"/>
      <c r="M6694" s="143"/>
      <c r="N6694" s="42"/>
      <c r="O6694" s="128"/>
      <c r="P6694" s="130"/>
      <c r="Q6694" s="130"/>
      <c r="R6694" s="72"/>
      <c r="S6694" s="181"/>
      <c r="T6694" s="73"/>
      <c r="V6694" s="74"/>
      <c r="X6694" s="74"/>
      <c r="Z6694" s="74"/>
      <c r="AB6694" s="74"/>
      <c r="AD6694" s="74"/>
      <c r="AF6694" s="74"/>
      <c r="AH6694" s="74">
        <f t="shared" si="1464"/>
        <v>0</v>
      </c>
      <c r="AI6694" s="8"/>
      <c r="AJ6694" s="74"/>
      <c r="AK6694" s="8"/>
      <c r="AL6694" s="74"/>
      <c r="AM6694" s="74"/>
      <c r="AN6694" s="74"/>
      <c r="AO6694" s="74"/>
      <c r="AP6694" s="74"/>
      <c r="AQ6694" s="74"/>
    </row>
    <row r="6695" spans="2:43" ht="18" customHeight="1" x14ac:dyDescent="0.2">
      <c r="B6695" s="4"/>
      <c r="C6695" s="117"/>
      <c r="D6695" s="117"/>
      <c r="E6695" s="117"/>
      <c r="F6695" s="48"/>
      <c r="G6695" s="11"/>
      <c r="H6695" s="117"/>
      <c r="I6695" s="124"/>
      <c r="J6695" s="124"/>
      <c r="K6695" s="144"/>
      <c r="L6695" s="11"/>
      <c r="M6695" s="143"/>
      <c r="N6695" s="42"/>
      <c r="O6695" s="128"/>
      <c r="P6695" s="130"/>
      <c r="Q6695" s="131">
        <v>2</v>
      </c>
      <c r="R6695" s="68"/>
      <c r="S6695" s="35"/>
      <c r="T6695" s="69" t="s">
        <v>11</v>
      </c>
      <c r="U6695" s="92"/>
      <c r="V6695" s="70">
        <f>V6696+V6697+V6698</f>
        <v>3277000</v>
      </c>
      <c r="X6695" s="447">
        <f>X6696+X6697+X6698</f>
        <v>3286400</v>
      </c>
      <c r="Z6695" s="447">
        <f>Z6696+Z6697+Z6698</f>
        <v>3504900</v>
      </c>
      <c r="AB6695" s="447">
        <f>AB6696+AB6697+AB6698</f>
        <v>3661800</v>
      </c>
      <c r="AD6695" s="447">
        <f>AD6696+AD6697+AD6698</f>
        <v>4192000</v>
      </c>
      <c r="AF6695" s="447">
        <f>AF6696+AF6697+AF6698</f>
        <v>0</v>
      </c>
      <c r="AH6695" s="447">
        <f t="shared" si="1464"/>
        <v>4192000</v>
      </c>
      <c r="AI6695" s="8"/>
      <c r="AJ6695" s="447">
        <f>AJ6696+AJ6697+AJ6698</f>
        <v>1245020</v>
      </c>
      <c r="AK6695" s="71"/>
      <c r="AL6695" s="447">
        <f>AL6696+AL6697+AL6698</f>
        <v>7367350</v>
      </c>
      <c r="AM6695" s="447"/>
      <c r="AN6695" s="447">
        <f>AN6696+AN6697+AN6698</f>
        <v>7971950</v>
      </c>
      <c r="AO6695" s="447"/>
      <c r="AP6695" s="447">
        <f>AP6696+AP6697+AP6698</f>
        <v>7971950</v>
      </c>
      <c r="AQ6695" s="447"/>
    </row>
    <row r="6696" spans="2:43" ht="18" customHeight="1" x14ac:dyDescent="0.2">
      <c r="B6696" s="4"/>
      <c r="C6696" s="117"/>
      <c r="D6696" s="117"/>
      <c r="E6696" s="117"/>
      <c r="F6696" s="48"/>
      <c r="G6696" s="11"/>
      <c r="H6696" s="117"/>
      <c r="I6696" s="124"/>
      <c r="J6696" s="124"/>
      <c r="K6696" s="144"/>
      <c r="L6696" s="11"/>
      <c r="M6696" s="143"/>
      <c r="N6696" s="42"/>
      <c r="O6696" s="128"/>
      <c r="P6696" s="130"/>
      <c r="Q6696" s="130"/>
      <c r="R6696" s="72" t="s">
        <v>3</v>
      </c>
      <c r="S6696" s="181"/>
      <c r="T6696" s="73" t="s">
        <v>11</v>
      </c>
      <c r="V6696" s="74">
        <v>3277000</v>
      </c>
      <c r="X6696" s="74">
        <v>3286400</v>
      </c>
      <c r="Z6696" s="829">
        <v>3504900</v>
      </c>
      <c r="AB6696" s="74">
        <v>3661800</v>
      </c>
      <c r="AD6696" s="944">
        <v>4192000</v>
      </c>
      <c r="AF6696" s="74">
        <v>0</v>
      </c>
      <c r="AH6696" s="74">
        <f t="shared" si="1464"/>
        <v>4192000</v>
      </c>
      <c r="AI6696" s="446"/>
      <c r="AJ6696" s="74">
        <f t="shared" ref="AJ6696" si="1469">CEILING(AB6696*34/100,10)</f>
        <v>1245020</v>
      </c>
      <c r="AK6696" s="8"/>
      <c r="AL6696" s="74">
        <v>7367350</v>
      </c>
      <c r="AM6696" s="74"/>
      <c r="AN6696" s="74">
        <v>7971950</v>
      </c>
      <c r="AO6696" s="74"/>
      <c r="AP6696" s="74">
        <v>7971950</v>
      </c>
      <c r="AQ6696" s="74"/>
    </row>
    <row r="6697" spans="2:43" ht="18" hidden="1" customHeight="1" x14ac:dyDescent="0.2">
      <c r="B6697" s="4"/>
      <c r="C6697" s="117"/>
      <c r="D6697" s="117"/>
      <c r="E6697" s="117"/>
      <c r="F6697" s="48"/>
      <c r="G6697" s="11"/>
      <c r="H6697" s="117"/>
      <c r="I6697" s="124"/>
      <c r="J6697" s="124"/>
      <c r="K6697" s="144"/>
      <c r="L6697" s="11"/>
      <c r="M6697" s="143"/>
      <c r="N6697" s="42"/>
      <c r="O6697" s="128"/>
      <c r="P6697" s="130"/>
      <c r="Q6697" s="130"/>
      <c r="R6697" s="72"/>
      <c r="S6697" s="181"/>
      <c r="T6697" s="73"/>
      <c r="V6697" s="74"/>
      <c r="X6697" s="74"/>
      <c r="Z6697" s="74"/>
      <c r="AB6697" s="74"/>
      <c r="AD6697" s="74"/>
      <c r="AF6697" s="74"/>
      <c r="AH6697" s="74">
        <f t="shared" si="1464"/>
        <v>0</v>
      </c>
      <c r="AI6697" s="8"/>
      <c r="AJ6697" s="74"/>
      <c r="AK6697" s="8"/>
      <c r="AL6697" s="74"/>
      <c r="AM6697" s="74"/>
      <c r="AN6697" s="74"/>
      <c r="AO6697" s="74"/>
      <c r="AP6697" s="74"/>
      <c r="AQ6697" s="74"/>
    </row>
    <row r="6698" spans="2:43" ht="18" hidden="1" customHeight="1" x14ac:dyDescent="0.2">
      <c r="B6698" s="4"/>
      <c r="C6698" s="117"/>
      <c r="D6698" s="117"/>
      <c r="E6698" s="117"/>
      <c r="F6698" s="48"/>
      <c r="G6698" s="11"/>
      <c r="H6698" s="117"/>
      <c r="I6698" s="124"/>
      <c r="J6698" s="124"/>
      <c r="K6698" s="144"/>
      <c r="L6698" s="11"/>
      <c r="M6698" s="143"/>
      <c r="N6698" s="42"/>
      <c r="O6698" s="128"/>
      <c r="P6698" s="130"/>
      <c r="Q6698" s="130"/>
      <c r="R6698" s="72"/>
      <c r="S6698" s="181"/>
      <c r="T6698" s="73"/>
      <c r="V6698" s="74"/>
      <c r="X6698" s="74"/>
      <c r="Z6698" s="74"/>
      <c r="AB6698" s="74"/>
      <c r="AD6698" s="74"/>
      <c r="AF6698" s="74"/>
      <c r="AH6698" s="74">
        <f t="shared" si="1464"/>
        <v>0</v>
      </c>
      <c r="AI6698" s="8"/>
      <c r="AJ6698" s="74"/>
      <c r="AK6698" s="8"/>
      <c r="AL6698" s="74"/>
      <c r="AM6698" s="74"/>
      <c r="AN6698" s="74"/>
      <c r="AO6698" s="74"/>
      <c r="AP6698" s="74"/>
      <c r="AQ6698" s="74"/>
    </row>
    <row r="6699" spans="2:43" ht="18" customHeight="1" x14ac:dyDescent="0.2">
      <c r="B6699" s="4"/>
      <c r="C6699" s="117"/>
      <c r="D6699" s="117"/>
      <c r="E6699" s="117"/>
      <c r="F6699" s="48"/>
      <c r="G6699" s="11"/>
      <c r="H6699" s="117"/>
      <c r="I6699" s="124"/>
      <c r="J6699" s="124"/>
      <c r="K6699" s="144"/>
      <c r="L6699" s="11"/>
      <c r="M6699" s="143"/>
      <c r="N6699" s="42"/>
      <c r="O6699" s="128"/>
      <c r="P6699" s="130"/>
      <c r="Q6699" s="131">
        <v>3</v>
      </c>
      <c r="R6699" s="84"/>
      <c r="S6699" s="250"/>
      <c r="T6699" s="69" t="s">
        <v>12</v>
      </c>
      <c r="U6699" s="92"/>
      <c r="V6699" s="70">
        <f>V6700</f>
        <v>3082000</v>
      </c>
      <c r="X6699" s="447">
        <f>X6700</f>
        <v>3430500</v>
      </c>
      <c r="Z6699" s="447">
        <f>Z6700</f>
        <v>3612700</v>
      </c>
      <c r="AB6699" s="447">
        <f>AB6700</f>
        <v>3829300</v>
      </c>
      <c r="AD6699" s="447">
        <f>AD6700</f>
        <v>5102000</v>
      </c>
      <c r="AF6699" s="447">
        <f>AF6700</f>
        <v>0</v>
      </c>
      <c r="AH6699" s="447">
        <f t="shared" si="1464"/>
        <v>5102000</v>
      </c>
      <c r="AI6699" s="8"/>
      <c r="AJ6699" s="447">
        <f>AJ6700</f>
        <v>1301970</v>
      </c>
      <c r="AK6699" s="71"/>
      <c r="AL6699" s="447">
        <f>AL6700</f>
        <v>6014650</v>
      </c>
      <c r="AM6699" s="447"/>
      <c r="AN6699" s="447">
        <f>AN6700</f>
        <v>6508200</v>
      </c>
      <c r="AO6699" s="447"/>
      <c r="AP6699" s="447">
        <f>AP6700</f>
        <v>6508200</v>
      </c>
      <c r="AQ6699" s="447"/>
    </row>
    <row r="6700" spans="2:43" ht="18" customHeight="1" x14ac:dyDescent="0.2">
      <c r="B6700" s="4"/>
      <c r="C6700" s="117"/>
      <c r="D6700" s="117"/>
      <c r="E6700" s="117"/>
      <c r="F6700" s="48"/>
      <c r="G6700" s="11"/>
      <c r="H6700" s="117"/>
      <c r="I6700" s="124"/>
      <c r="J6700" s="124"/>
      <c r="K6700" s="144"/>
      <c r="L6700" s="11"/>
      <c r="M6700" s="143"/>
      <c r="N6700" s="42"/>
      <c r="O6700" s="128"/>
      <c r="P6700" s="130"/>
      <c r="Q6700" s="130"/>
      <c r="R6700" s="72" t="s">
        <v>3</v>
      </c>
      <c r="S6700" s="181"/>
      <c r="T6700" s="73" t="s">
        <v>12</v>
      </c>
      <c r="V6700" s="74">
        <v>3082000</v>
      </c>
      <c r="X6700" s="74">
        <v>3430500</v>
      </c>
      <c r="Z6700" s="829">
        <v>3612700</v>
      </c>
      <c r="AB6700" s="74">
        <v>3829300</v>
      </c>
      <c r="AD6700" s="944">
        <v>5102000</v>
      </c>
      <c r="AF6700" s="74">
        <v>0</v>
      </c>
      <c r="AH6700" s="74">
        <f t="shared" si="1464"/>
        <v>5102000</v>
      </c>
      <c r="AI6700" s="446"/>
      <c r="AJ6700" s="74">
        <f t="shared" ref="AJ6700" si="1470">CEILING(AB6700*34/100,10)</f>
        <v>1301970</v>
      </c>
      <c r="AK6700" s="8"/>
      <c r="AL6700" s="74">
        <v>6014650</v>
      </c>
      <c r="AM6700" s="74"/>
      <c r="AN6700" s="74">
        <v>6508200</v>
      </c>
      <c r="AO6700" s="74"/>
      <c r="AP6700" s="74">
        <v>6508200</v>
      </c>
      <c r="AQ6700" s="74"/>
    </row>
    <row r="6701" spans="2:43" ht="18" customHeight="1" x14ac:dyDescent="0.2">
      <c r="B6701" s="4"/>
      <c r="C6701" s="117"/>
      <c r="D6701" s="117"/>
      <c r="E6701" s="117"/>
      <c r="F6701" s="48"/>
      <c r="G6701" s="11"/>
      <c r="H6701" s="117"/>
      <c r="I6701" s="124"/>
      <c r="J6701" s="124"/>
      <c r="K6701" s="144"/>
      <c r="L6701" s="11"/>
      <c r="M6701" s="143"/>
      <c r="N6701" s="42"/>
      <c r="O6701" s="128"/>
      <c r="P6701" s="130"/>
      <c r="Q6701" s="131">
        <v>4</v>
      </c>
      <c r="R6701" s="68"/>
      <c r="S6701" s="35"/>
      <c r="T6701" s="69" t="s">
        <v>13</v>
      </c>
      <c r="U6701" s="92"/>
      <c r="V6701" s="70">
        <f>V6702+V6703+V6704</f>
        <v>98000</v>
      </c>
      <c r="X6701" s="447">
        <f>X6702+X6703+X6704</f>
        <v>101100</v>
      </c>
      <c r="Z6701" s="447">
        <f>Z6702+Z6703+Z6704</f>
        <v>130000</v>
      </c>
      <c r="AB6701" s="447">
        <f>AB6702+AB6703+AB6704</f>
        <v>126500</v>
      </c>
      <c r="AD6701" s="447">
        <f>AD6702+AD6703+AD6704</f>
        <v>124400</v>
      </c>
      <c r="AF6701" s="447">
        <f>AF6702+AF6703+AF6704</f>
        <v>0</v>
      </c>
      <c r="AH6701" s="447">
        <f t="shared" si="1464"/>
        <v>124400</v>
      </c>
      <c r="AI6701" s="8"/>
      <c r="AJ6701" s="447">
        <f>AJ6702+AJ6703+AJ6704</f>
        <v>43010</v>
      </c>
      <c r="AK6701" s="71"/>
      <c r="AL6701" s="447">
        <f>AL6702+AL6703+AL6704</f>
        <v>145100</v>
      </c>
      <c r="AM6701" s="447"/>
      <c r="AN6701" s="447">
        <f>AN6702+AN6703+AN6704</f>
        <v>157000</v>
      </c>
      <c r="AO6701" s="447"/>
      <c r="AP6701" s="447">
        <f>AP6702+AP6703+AP6704</f>
        <v>157000</v>
      </c>
      <c r="AQ6701" s="447"/>
    </row>
    <row r="6702" spans="2:43" ht="18" customHeight="1" x14ac:dyDescent="0.2">
      <c r="B6702" s="4"/>
      <c r="C6702" s="117"/>
      <c r="D6702" s="117"/>
      <c r="E6702" s="117"/>
      <c r="F6702" s="48"/>
      <c r="G6702" s="11"/>
      <c r="H6702" s="117"/>
      <c r="I6702" s="124"/>
      <c r="J6702" s="124"/>
      <c r="K6702" s="144"/>
      <c r="L6702" s="11"/>
      <c r="M6702" s="143"/>
      <c r="N6702" s="42"/>
      <c r="O6702" s="128"/>
      <c r="P6702" s="130"/>
      <c r="Q6702" s="130"/>
      <c r="R6702" s="72" t="s">
        <v>3</v>
      </c>
      <c r="S6702" s="181"/>
      <c r="T6702" s="73" t="s">
        <v>13</v>
      </c>
      <c r="V6702" s="74">
        <v>98000</v>
      </c>
      <c r="X6702" s="74">
        <v>101100</v>
      </c>
      <c r="Z6702" s="829">
        <v>130000</v>
      </c>
      <c r="AB6702" s="74">
        <v>126500</v>
      </c>
      <c r="AD6702" s="944">
        <v>124400</v>
      </c>
      <c r="AF6702" s="74">
        <v>0</v>
      </c>
      <c r="AH6702" s="74">
        <f t="shared" si="1464"/>
        <v>124400</v>
      </c>
      <c r="AI6702" s="446"/>
      <c r="AJ6702" s="74">
        <f t="shared" ref="AJ6702" si="1471">CEILING(AB6702*34/100,10)</f>
        <v>43010</v>
      </c>
      <c r="AK6702" s="8"/>
      <c r="AL6702" s="74">
        <v>145100</v>
      </c>
      <c r="AM6702" s="74"/>
      <c r="AN6702" s="74">
        <v>157000</v>
      </c>
      <c r="AO6702" s="74"/>
      <c r="AP6702" s="74">
        <v>157000</v>
      </c>
      <c r="AQ6702" s="74"/>
    </row>
    <row r="6703" spans="2:43" ht="18" hidden="1" customHeight="1" x14ac:dyDescent="0.2">
      <c r="B6703" s="4"/>
      <c r="C6703" s="117"/>
      <c r="D6703" s="117"/>
      <c r="E6703" s="117"/>
      <c r="F6703" s="48"/>
      <c r="G6703" s="11"/>
      <c r="H6703" s="117"/>
      <c r="I6703" s="124"/>
      <c r="J6703" s="124"/>
      <c r="K6703" s="144"/>
      <c r="L6703" s="11"/>
      <c r="M6703" s="143"/>
      <c r="N6703" s="42"/>
      <c r="O6703" s="128"/>
      <c r="P6703" s="130"/>
      <c r="Q6703" s="130"/>
      <c r="R6703" s="72"/>
      <c r="S6703" s="181"/>
      <c r="T6703" s="73"/>
      <c r="V6703" s="74"/>
      <c r="X6703" s="74"/>
      <c r="Z6703" s="74"/>
      <c r="AB6703" s="74"/>
      <c r="AD6703" s="74"/>
      <c r="AF6703" s="74"/>
      <c r="AH6703" s="74">
        <f t="shared" si="1464"/>
        <v>0</v>
      </c>
      <c r="AI6703" s="8"/>
      <c r="AJ6703" s="74"/>
      <c r="AK6703" s="8"/>
      <c r="AL6703" s="74"/>
      <c r="AM6703" s="74"/>
      <c r="AN6703" s="74"/>
      <c r="AO6703" s="74"/>
      <c r="AP6703" s="74"/>
      <c r="AQ6703" s="74"/>
    </row>
    <row r="6704" spans="2:43" ht="18" hidden="1" customHeight="1" x14ac:dyDescent="0.2">
      <c r="B6704" s="4"/>
      <c r="C6704" s="117"/>
      <c r="D6704" s="117"/>
      <c r="E6704" s="117"/>
      <c r="F6704" s="48"/>
      <c r="G6704" s="11"/>
      <c r="H6704" s="117"/>
      <c r="I6704" s="124"/>
      <c r="J6704" s="124"/>
      <c r="K6704" s="144"/>
      <c r="L6704" s="11"/>
      <c r="M6704" s="143"/>
      <c r="N6704" s="42"/>
      <c r="O6704" s="128"/>
      <c r="P6704" s="130"/>
      <c r="Q6704" s="130"/>
      <c r="R6704" s="72"/>
      <c r="S6704" s="181"/>
      <c r="T6704" s="73"/>
      <c r="V6704" s="74"/>
      <c r="X6704" s="74"/>
      <c r="Z6704" s="74"/>
      <c r="AB6704" s="74"/>
      <c r="AD6704" s="74"/>
      <c r="AF6704" s="74"/>
      <c r="AH6704" s="74">
        <f t="shared" si="1464"/>
        <v>0</v>
      </c>
      <c r="AI6704" s="8"/>
      <c r="AJ6704" s="74"/>
      <c r="AK6704" s="8"/>
      <c r="AL6704" s="74"/>
      <c r="AM6704" s="74"/>
      <c r="AN6704" s="74"/>
      <c r="AO6704" s="74"/>
      <c r="AP6704" s="74"/>
      <c r="AQ6704" s="74"/>
    </row>
    <row r="6705" spans="2:43" ht="18" customHeight="1" x14ac:dyDescent="0.2">
      <c r="B6705" s="4"/>
      <c r="C6705" s="117"/>
      <c r="D6705" s="117"/>
      <c r="E6705" s="117"/>
      <c r="F6705" s="48"/>
      <c r="G6705" s="11"/>
      <c r="H6705" s="117"/>
      <c r="I6705" s="124"/>
      <c r="J6705" s="124"/>
      <c r="K6705" s="144"/>
      <c r="L6705" s="11"/>
      <c r="M6705" s="143"/>
      <c r="N6705" s="42"/>
      <c r="O6705" s="128"/>
      <c r="P6705" s="130"/>
      <c r="Q6705" s="140" t="s">
        <v>173</v>
      </c>
      <c r="R6705" s="84"/>
      <c r="S6705" s="250"/>
      <c r="T6705" s="69" t="s">
        <v>204</v>
      </c>
      <c r="U6705" s="92"/>
      <c r="V6705" s="70">
        <f>V6706</f>
        <v>389500</v>
      </c>
      <c r="X6705" s="447">
        <f>X6706</f>
        <v>705900</v>
      </c>
      <c r="Z6705" s="447">
        <f>Z6706</f>
        <v>463200</v>
      </c>
      <c r="AB6705" s="447">
        <f>AB6706</f>
        <v>520100</v>
      </c>
      <c r="AD6705" s="447">
        <f>AD6706</f>
        <v>88000</v>
      </c>
      <c r="AF6705" s="447">
        <f>AF6706</f>
        <v>0</v>
      </c>
      <c r="AH6705" s="447">
        <f t="shared" si="1464"/>
        <v>88000</v>
      </c>
      <c r="AI6705" s="8"/>
      <c r="AJ6705" s="447">
        <f>AJ6706</f>
        <v>176840</v>
      </c>
      <c r="AK6705" s="71"/>
      <c r="AL6705" s="447">
        <f>AL6706</f>
        <v>816000</v>
      </c>
      <c r="AM6705" s="447"/>
      <c r="AN6705" s="447">
        <f>AN6706</f>
        <v>884550</v>
      </c>
      <c r="AO6705" s="447"/>
      <c r="AP6705" s="447">
        <f>AP6706</f>
        <v>884550</v>
      </c>
      <c r="AQ6705" s="447"/>
    </row>
    <row r="6706" spans="2:43" ht="18" customHeight="1" x14ac:dyDescent="0.2">
      <c r="B6706" s="4"/>
      <c r="C6706" s="117"/>
      <c r="D6706" s="117"/>
      <c r="E6706" s="117"/>
      <c r="F6706" s="48"/>
      <c r="G6706" s="11"/>
      <c r="H6706" s="117"/>
      <c r="I6706" s="124"/>
      <c r="J6706" s="124"/>
      <c r="K6706" s="144"/>
      <c r="L6706" s="11"/>
      <c r="M6706" s="143"/>
      <c r="N6706" s="42"/>
      <c r="O6706" s="128"/>
      <c r="P6706" s="130"/>
      <c r="Q6706" s="130"/>
      <c r="R6706" s="72" t="s">
        <v>3</v>
      </c>
      <c r="S6706" s="181"/>
      <c r="T6706" s="73" t="s">
        <v>204</v>
      </c>
      <c r="V6706" s="74">
        <v>389500</v>
      </c>
      <c r="X6706" s="74">
        <v>705900</v>
      </c>
      <c r="Z6706" s="829">
        <v>463200</v>
      </c>
      <c r="AB6706" s="74">
        <v>520100</v>
      </c>
      <c r="AD6706" s="944">
        <v>88000</v>
      </c>
      <c r="AF6706" s="74">
        <v>0</v>
      </c>
      <c r="AH6706" s="74">
        <f t="shared" si="1464"/>
        <v>88000</v>
      </c>
      <c r="AI6706" s="446"/>
      <c r="AJ6706" s="74">
        <f t="shared" ref="AJ6706" si="1472">CEILING(AB6706*34/100,10)</f>
        <v>176840</v>
      </c>
      <c r="AK6706" s="8"/>
      <c r="AL6706" s="74">
        <v>816000</v>
      </c>
      <c r="AM6706" s="74"/>
      <c r="AN6706" s="74">
        <v>884550</v>
      </c>
      <c r="AO6706" s="74"/>
      <c r="AP6706" s="74">
        <v>884550</v>
      </c>
      <c r="AQ6706" s="74"/>
    </row>
    <row r="6707" spans="2:43" ht="18" hidden="1" customHeight="1" x14ac:dyDescent="0.2">
      <c r="B6707" s="4"/>
      <c r="C6707" s="117"/>
      <c r="D6707" s="117"/>
      <c r="E6707" s="117"/>
      <c r="F6707" s="48"/>
      <c r="G6707" s="11"/>
      <c r="H6707" s="117"/>
      <c r="I6707" s="142"/>
      <c r="J6707" s="143"/>
      <c r="K6707" s="144"/>
      <c r="L6707" s="11"/>
      <c r="M6707" s="143"/>
      <c r="N6707" s="42"/>
      <c r="O6707" s="128"/>
      <c r="P6707" s="130"/>
      <c r="Q6707" s="131">
        <v>6</v>
      </c>
      <c r="R6707" s="68"/>
      <c r="S6707" s="35"/>
      <c r="T6707" s="69" t="s">
        <v>375</v>
      </c>
      <c r="U6707" s="92"/>
      <c r="V6707" s="70">
        <f>V6708</f>
        <v>0</v>
      </c>
      <c r="X6707" s="447">
        <f>X6708</f>
        <v>0</v>
      </c>
      <c r="Z6707" s="447">
        <f>Z6708</f>
        <v>0</v>
      </c>
      <c r="AB6707" s="447">
        <f>AB6708</f>
        <v>0</v>
      </c>
      <c r="AD6707" s="447" t="e">
        <f>#REF!</f>
        <v>#REF!</v>
      </c>
      <c r="AF6707" s="447">
        <f>AF6708</f>
        <v>0</v>
      </c>
      <c r="AH6707" s="447" t="e">
        <f t="shared" si="1464"/>
        <v>#REF!</v>
      </c>
      <c r="AI6707" s="8"/>
      <c r="AJ6707" s="447">
        <f>AJ6708</f>
        <v>0</v>
      </c>
      <c r="AK6707" s="71"/>
      <c r="AL6707" s="447">
        <f>AL6708</f>
        <v>0</v>
      </c>
      <c r="AM6707" s="447"/>
      <c r="AN6707" s="447">
        <f>AN6708</f>
        <v>0</v>
      </c>
      <c r="AO6707" s="447"/>
      <c r="AP6707" s="447">
        <f>AP6708</f>
        <v>0</v>
      </c>
      <c r="AQ6707" s="447"/>
    </row>
    <row r="6708" spans="2:43" ht="18" hidden="1" customHeight="1" x14ac:dyDescent="0.2">
      <c r="B6708" s="4"/>
      <c r="C6708" s="117"/>
      <c r="D6708" s="117"/>
      <c r="E6708" s="117"/>
      <c r="F6708" s="48"/>
      <c r="G6708" s="11"/>
      <c r="H6708" s="117"/>
      <c r="I6708" s="142"/>
      <c r="J6708" s="143"/>
      <c r="K6708" s="144"/>
      <c r="L6708" s="11"/>
      <c r="M6708" s="143"/>
      <c r="N6708" s="42"/>
      <c r="O6708" s="128"/>
      <c r="P6708" s="130"/>
      <c r="Q6708" s="130"/>
      <c r="R6708" s="72" t="s">
        <v>3</v>
      </c>
      <c r="S6708" s="181"/>
      <c r="T6708" s="73" t="s">
        <v>375</v>
      </c>
      <c r="V6708" s="74">
        <v>0</v>
      </c>
      <c r="X6708" s="74">
        <v>0</v>
      </c>
      <c r="Z6708" s="74">
        <v>0</v>
      </c>
      <c r="AB6708" s="74">
        <v>0</v>
      </c>
      <c r="AD6708" s="74">
        <v>0</v>
      </c>
      <c r="AF6708" s="74">
        <v>0</v>
      </c>
      <c r="AH6708" s="74">
        <f t="shared" si="1464"/>
        <v>0</v>
      </c>
      <c r="AI6708" s="446"/>
      <c r="AJ6708" s="74">
        <v>0</v>
      </c>
      <c r="AK6708" s="8"/>
      <c r="AL6708" s="74">
        <v>0</v>
      </c>
      <c r="AM6708" s="74"/>
      <c r="AN6708" s="74">
        <v>0</v>
      </c>
      <c r="AO6708" s="74"/>
      <c r="AP6708" s="74">
        <v>0</v>
      </c>
      <c r="AQ6708" s="74"/>
    </row>
    <row r="6709" spans="2:43" ht="18" customHeight="1" x14ac:dyDescent="0.2">
      <c r="B6709" s="4"/>
      <c r="C6709" s="117"/>
      <c r="D6709" s="117"/>
      <c r="E6709" s="117"/>
      <c r="F6709" s="48"/>
      <c r="G6709" s="11"/>
      <c r="H6709" s="117"/>
      <c r="I6709" s="124"/>
      <c r="J6709" s="124"/>
      <c r="K6709" s="144"/>
      <c r="L6709" s="11"/>
      <c r="M6709" s="143"/>
      <c r="N6709" s="42"/>
      <c r="O6709" s="128"/>
      <c r="P6709" s="129">
        <v>2</v>
      </c>
      <c r="Q6709" s="129"/>
      <c r="R6709" s="64"/>
      <c r="S6709" s="234"/>
      <c r="T6709" s="65" t="s">
        <v>75</v>
      </c>
      <c r="U6709" s="155"/>
      <c r="V6709" s="66">
        <f>V6710</f>
        <v>140000</v>
      </c>
      <c r="X6709" s="66">
        <f>X6710</f>
        <v>122200</v>
      </c>
      <c r="Z6709" s="66">
        <f>Z6710</f>
        <v>204300</v>
      </c>
      <c r="AB6709" s="66">
        <f>AB6710+AB6712</f>
        <v>522400</v>
      </c>
      <c r="AD6709" s="66">
        <f>AD6710+AD6712</f>
        <v>720000</v>
      </c>
      <c r="AF6709" s="66">
        <f>AF6710+AF6712</f>
        <v>0</v>
      </c>
      <c r="AH6709" s="66">
        <f>AH6710+AH6712</f>
        <v>720000</v>
      </c>
      <c r="AI6709" s="8"/>
      <c r="AJ6709" s="66">
        <f>AJ6710+AJ6712</f>
        <v>177620</v>
      </c>
      <c r="AK6709" s="67"/>
      <c r="AL6709" s="66">
        <f>AL6710+AL6712</f>
        <v>949050</v>
      </c>
      <c r="AM6709" s="66"/>
      <c r="AN6709" s="66">
        <f>AN6710+AN6712</f>
        <v>1026850</v>
      </c>
      <c r="AO6709" s="66"/>
      <c r="AP6709" s="66">
        <f>AP6710+AP6712</f>
        <v>1026850</v>
      </c>
      <c r="AQ6709" s="66"/>
    </row>
    <row r="6710" spans="2:43" ht="18" customHeight="1" x14ac:dyDescent="0.2">
      <c r="B6710" s="4"/>
      <c r="C6710" s="117"/>
      <c r="D6710" s="117"/>
      <c r="E6710" s="117"/>
      <c r="F6710" s="48"/>
      <c r="G6710" s="11"/>
      <c r="H6710" s="117"/>
      <c r="I6710" s="124"/>
      <c r="J6710" s="124"/>
      <c r="K6710" s="144"/>
      <c r="L6710" s="11"/>
      <c r="M6710" s="143"/>
      <c r="N6710" s="42"/>
      <c r="O6710" s="128"/>
      <c r="P6710" s="130"/>
      <c r="Q6710" s="140">
        <v>1</v>
      </c>
      <c r="R6710" s="68"/>
      <c r="S6710" s="35"/>
      <c r="T6710" s="69" t="s">
        <v>76</v>
      </c>
      <c r="U6710" s="92"/>
      <c r="V6710" s="70">
        <f>SUM(V6711)</f>
        <v>140000</v>
      </c>
      <c r="X6710" s="447">
        <f>SUM(X6711)</f>
        <v>122200</v>
      </c>
      <c r="Z6710" s="447">
        <f>SUM(Z6711)</f>
        <v>204300</v>
      </c>
      <c r="AB6710" s="447">
        <f>SUM(AB6711)</f>
        <v>522400</v>
      </c>
      <c r="AD6710" s="447">
        <f>SUM(AD6711)</f>
        <v>720000</v>
      </c>
      <c r="AF6710" s="447">
        <f>SUM(AF6711)</f>
        <v>0</v>
      </c>
      <c r="AH6710" s="447">
        <f t="shared" si="1464"/>
        <v>720000</v>
      </c>
      <c r="AI6710" s="67"/>
      <c r="AJ6710" s="447">
        <f>SUM(AJ6711)</f>
        <v>177620</v>
      </c>
      <c r="AK6710" s="71"/>
      <c r="AL6710" s="447">
        <f>SUM(AL6711)</f>
        <v>948500</v>
      </c>
      <c r="AM6710" s="447"/>
      <c r="AN6710" s="447">
        <f>SUM(AN6711)</f>
        <v>1026200</v>
      </c>
      <c r="AO6710" s="447"/>
      <c r="AP6710" s="447">
        <f>SUM(AP6711)</f>
        <v>1026200</v>
      </c>
      <c r="AQ6710" s="447"/>
    </row>
    <row r="6711" spans="2:43" ht="18" customHeight="1" x14ac:dyDescent="0.2">
      <c r="B6711" s="4"/>
      <c r="C6711" s="117"/>
      <c r="D6711" s="117"/>
      <c r="E6711" s="117"/>
      <c r="F6711" s="48"/>
      <c r="G6711" s="11"/>
      <c r="H6711" s="117"/>
      <c r="I6711" s="124"/>
      <c r="J6711" s="124"/>
      <c r="K6711" s="144"/>
      <c r="L6711" s="11"/>
      <c r="M6711" s="143"/>
      <c r="N6711" s="42"/>
      <c r="O6711" s="128"/>
      <c r="P6711" s="130"/>
      <c r="Q6711" s="130"/>
      <c r="R6711" s="72">
        <v>4</v>
      </c>
      <c r="S6711" s="181"/>
      <c r="T6711" s="73" t="s">
        <v>435</v>
      </c>
      <c r="V6711" s="74">
        <v>140000</v>
      </c>
      <c r="X6711" s="74">
        <v>122200</v>
      </c>
      <c r="Z6711" s="829">
        <v>204300</v>
      </c>
      <c r="AB6711" s="74">
        <v>522400</v>
      </c>
      <c r="AD6711" s="944">
        <v>720000</v>
      </c>
      <c r="AF6711" s="74">
        <v>0</v>
      </c>
      <c r="AH6711" s="74">
        <f t="shared" si="1464"/>
        <v>720000</v>
      </c>
      <c r="AI6711" s="446"/>
      <c r="AJ6711" s="74">
        <f t="shared" ref="AJ6711" si="1473">CEILING(AB6711*34/100,10)</f>
        <v>177620</v>
      </c>
      <c r="AK6711" s="8"/>
      <c r="AL6711" s="74">
        <v>948500</v>
      </c>
      <c r="AM6711" s="74"/>
      <c r="AN6711" s="74">
        <v>1026200</v>
      </c>
      <c r="AO6711" s="74"/>
      <c r="AP6711" s="74">
        <v>1026200</v>
      </c>
      <c r="AQ6711" s="74"/>
    </row>
    <row r="6712" spans="2:43" ht="18" customHeight="1" x14ac:dyDescent="0.2">
      <c r="B6712" s="4"/>
      <c r="C6712" s="117"/>
      <c r="D6712" s="117"/>
      <c r="E6712" s="117"/>
      <c r="F6712" s="48"/>
      <c r="G6712" s="11"/>
      <c r="H6712" s="117"/>
      <c r="I6712" s="124"/>
      <c r="J6712" s="124"/>
      <c r="K6712" s="144"/>
      <c r="L6712" s="11"/>
      <c r="M6712" s="143"/>
      <c r="N6712" s="42"/>
      <c r="O6712" s="128"/>
      <c r="P6712" s="130"/>
      <c r="Q6712" s="140">
        <v>4</v>
      </c>
      <c r="R6712" s="68"/>
      <c r="S6712" s="35"/>
      <c r="T6712" s="450" t="s">
        <v>13</v>
      </c>
      <c r="U6712" s="92"/>
      <c r="V6712" s="70">
        <f>V6713</f>
        <v>450000</v>
      </c>
      <c r="X6712" s="447">
        <f>X6713</f>
        <v>470600</v>
      </c>
      <c r="Z6712" s="447">
        <f>Z6713</f>
        <v>282000</v>
      </c>
      <c r="AB6712" s="447">
        <f>AB6713</f>
        <v>0</v>
      </c>
      <c r="AD6712" s="447">
        <f>AD6713</f>
        <v>0</v>
      </c>
      <c r="AF6712" s="447">
        <f>AF6713</f>
        <v>0</v>
      </c>
      <c r="AH6712" s="447">
        <f t="shared" si="1464"/>
        <v>0</v>
      </c>
      <c r="AI6712" s="67"/>
      <c r="AJ6712" s="447">
        <f>AJ6713</f>
        <v>0</v>
      </c>
      <c r="AK6712" s="71"/>
      <c r="AL6712" s="447">
        <f>AL6713</f>
        <v>550</v>
      </c>
      <c r="AM6712" s="447"/>
      <c r="AN6712" s="447">
        <f>AN6713</f>
        <v>650</v>
      </c>
      <c r="AO6712" s="447"/>
      <c r="AP6712" s="447">
        <f>AP6713</f>
        <v>650</v>
      </c>
      <c r="AQ6712" s="447"/>
    </row>
    <row r="6713" spans="2:43" ht="18" customHeight="1" x14ac:dyDescent="0.2">
      <c r="B6713" s="4"/>
      <c r="C6713" s="117"/>
      <c r="D6713" s="117"/>
      <c r="E6713" s="117"/>
      <c r="F6713" s="48"/>
      <c r="G6713" s="11"/>
      <c r="H6713" s="117"/>
      <c r="I6713" s="124"/>
      <c r="J6713" s="124"/>
      <c r="K6713" s="144"/>
      <c r="L6713" s="11"/>
      <c r="M6713" s="143"/>
      <c r="N6713" s="42"/>
      <c r="O6713" s="128"/>
      <c r="P6713" s="130"/>
      <c r="Q6713" s="130"/>
      <c r="R6713" s="72" t="s">
        <v>14</v>
      </c>
      <c r="S6713" s="181"/>
      <c r="T6713" s="73" t="s">
        <v>649</v>
      </c>
      <c r="V6713" s="74">
        <v>450000</v>
      </c>
      <c r="X6713" s="74">
        <v>470600</v>
      </c>
      <c r="Z6713" s="829">
        <v>282000</v>
      </c>
      <c r="AB6713" s="74">
        <v>0</v>
      </c>
      <c r="AD6713" s="944">
        <v>0</v>
      </c>
      <c r="AF6713" s="74">
        <v>0</v>
      </c>
      <c r="AH6713" s="74">
        <f t="shared" si="1464"/>
        <v>0</v>
      </c>
      <c r="AI6713" s="446"/>
      <c r="AJ6713" s="74">
        <f t="shared" ref="AJ6713" si="1474">CEILING(AB6713*34/100,10)</f>
        <v>0</v>
      </c>
      <c r="AK6713" s="8"/>
      <c r="AL6713" s="74">
        <v>550</v>
      </c>
      <c r="AM6713" s="74"/>
      <c r="AN6713" s="74">
        <v>650</v>
      </c>
      <c r="AO6713" s="74"/>
      <c r="AP6713" s="74">
        <v>650</v>
      </c>
      <c r="AQ6713" s="74"/>
    </row>
    <row r="6714" spans="2:43" ht="18" customHeight="1" x14ac:dyDescent="0.2">
      <c r="B6714" s="4"/>
      <c r="C6714" s="117"/>
      <c r="D6714" s="117"/>
      <c r="E6714" s="117"/>
      <c r="F6714" s="48"/>
      <c r="G6714" s="11"/>
      <c r="H6714" s="117"/>
      <c r="I6714" s="124"/>
      <c r="J6714" s="124"/>
      <c r="K6714" s="144"/>
      <c r="L6714" s="11"/>
      <c r="M6714" s="143"/>
      <c r="N6714" s="42"/>
      <c r="O6714" s="128"/>
      <c r="P6714" s="129">
        <v>4</v>
      </c>
      <c r="Q6714" s="129"/>
      <c r="R6714" s="64"/>
      <c r="S6714" s="234"/>
      <c r="T6714" s="65" t="s">
        <v>376</v>
      </c>
      <c r="U6714" s="155"/>
      <c r="V6714" s="66">
        <f>V6715</f>
        <v>7500</v>
      </c>
      <c r="X6714" s="66">
        <f>X6715</f>
        <v>8800</v>
      </c>
      <c r="Z6714" s="66">
        <f>Z6715</f>
        <v>21300</v>
      </c>
      <c r="AB6714" s="66">
        <f>AB6715</f>
        <v>11300</v>
      </c>
      <c r="AD6714" s="66">
        <f>AD6715</f>
        <v>45000</v>
      </c>
      <c r="AF6714" s="66">
        <f>AF6715</f>
        <v>0</v>
      </c>
      <c r="AH6714" s="66">
        <f t="shared" si="1464"/>
        <v>45000</v>
      </c>
      <c r="AI6714" s="8"/>
      <c r="AJ6714" s="66">
        <f>AJ6715</f>
        <v>3850</v>
      </c>
      <c r="AK6714" s="67"/>
      <c r="AL6714" s="66">
        <f>AL6715</f>
        <v>36700</v>
      </c>
      <c r="AM6714" s="66"/>
      <c r="AN6714" s="66">
        <f>AN6715</f>
        <v>39600</v>
      </c>
      <c r="AO6714" s="66"/>
      <c r="AP6714" s="66">
        <f>AP6715</f>
        <v>39600</v>
      </c>
      <c r="AQ6714" s="66"/>
    </row>
    <row r="6715" spans="2:43" ht="18" customHeight="1" x14ac:dyDescent="0.2">
      <c r="B6715" s="4"/>
      <c r="C6715" s="117"/>
      <c r="D6715" s="117"/>
      <c r="E6715" s="117"/>
      <c r="F6715" s="48"/>
      <c r="G6715" s="11"/>
      <c r="H6715" s="117"/>
      <c r="I6715" s="124"/>
      <c r="J6715" s="124"/>
      <c r="K6715" s="144"/>
      <c r="L6715" s="11"/>
      <c r="M6715" s="143"/>
      <c r="N6715" s="42"/>
      <c r="O6715" s="128"/>
      <c r="P6715" s="130"/>
      <c r="Q6715" s="131">
        <v>1</v>
      </c>
      <c r="R6715" s="84"/>
      <c r="S6715" s="250"/>
      <c r="T6715" s="69" t="s">
        <v>76</v>
      </c>
      <c r="U6715" s="92"/>
      <c r="V6715" s="70">
        <f>V6716+V6717</f>
        <v>7500</v>
      </c>
      <c r="X6715" s="447">
        <f>X6716+X6717</f>
        <v>8800</v>
      </c>
      <c r="Z6715" s="447">
        <f>Z6716+Z6717</f>
        <v>21300</v>
      </c>
      <c r="AB6715" s="447">
        <f>AB6716+AB6717</f>
        <v>11300</v>
      </c>
      <c r="AD6715" s="447">
        <f>AD6716+AD6717</f>
        <v>45000</v>
      </c>
      <c r="AF6715" s="447">
        <f>AF6716+AF6717</f>
        <v>0</v>
      </c>
      <c r="AH6715" s="447">
        <f t="shared" si="1464"/>
        <v>45000</v>
      </c>
      <c r="AI6715" s="67"/>
      <c r="AJ6715" s="447">
        <f>AJ6716+AJ6717</f>
        <v>3850</v>
      </c>
      <c r="AK6715" s="71"/>
      <c r="AL6715" s="447">
        <f>AL6716+AL6717</f>
        <v>36700</v>
      </c>
      <c r="AM6715" s="447"/>
      <c r="AN6715" s="447">
        <f>AN6716+AN6717</f>
        <v>39600</v>
      </c>
      <c r="AO6715" s="447"/>
      <c r="AP6715" s="447">
        <f>AP6716+AP6717</f>
        <v>39600</v>
      </c>
      <c r="AQ6715" s="447"/>
    </row>
    <row r="6716" spans="2:43" ht="18" hidden="1" customHeight="1" x14ac:dyDescent="0.2">
      <c r="B6716" s="4"/>
      <c r="C6716" s="117"/>
      <c r="D6716" s="117"/>
      <c r="E6716" s="117"/>
      <c r="F6716" s="48"/>
      <c r="G6716" s="11"/>
      <c r="H6716" s="117"/>
      <c r="I6716" s="124"/>
      <c r="J6716" s="124"/>
      <c r="K6716" s="144"/>
      <c r="L6716" s="11"/>
      <c r="M6716" s="143"/>
      <c r="N6716" s="42"/>
      <c r="O6716" s="128"/>
      <c r="P6716" s="130"/>
      <c r="Q6716" s="130"/>
      <c r="R6716" s="72" t="s">
        <v>14</v>
      </c>
      <c r="S6716" s="181"/>
      <c r="T6716" s="73" t="s">
        <v>377</v>
      </c>
      <c r="V6716" s="74">
        <v>0</v>
      </c>
      <c r="X6716" s="74">
        <v>0</v>
      </c>
      <c r="Z6716" s="74">
        <v>0</v>
      </c>
      <c r="AB6716" s="74">
        <v>0</v>
      </c>
      <c r="AD6716" s="74">
        <v>0</v>
      </c>
      <c r="AF6716" s="74">
        <v>0</v>
      </c>
      <c r="AH6716" s="74">
        <f t="shared" si="1464"/>
        <v>0</v>
      </c>
      <c r="AI6716" s="446"/>
      <c r="AJ6716" s="74">
        <v>0</v>
      </c>
      <c r="AK6716" s="8"/>
      <c r="AL6716" s="74">
        <v>0</v>
      </c>
      <c r="AM6716" s="74"/>
      <c r="AN6716" s="74">
        <v>0</v>
      </c>
      <c r="AO6716" s="74"/>
      <c r="AP6716" s="74">
        <v>0</v>
      </c>
      <c r="AQ6716" s="74"/>
    </row>
    <row r="6717" spans="2:43" ht="18" customHeight="1" x14ac:dyDescent="0.2">
      <c r="B6717" s="4"/>
      <c r="C6717" s="117"/>
      <c r="D6717" s="117"/>
      <c r="E6717" s="117"/>
      <c r="F6717" s="48"/>
      <c r="G6717" s="11"/>
      <c r="H6717" s="117"/>
      <c r="I6717" s="124"/>
      <c r="J6717" s="124"/>
      <c r="K6717" s="144"/>
      <c r="L6717" s="11"/>
      <c r="M6717" s="143"/>
      <c r="N6717" s="42"/>
      <c r="O6717" s="128"/>
      <c r="P6717" s="130"/>
      <c r="Q6717" s="130"/>
      <c r="R6717" s="72">
        <v>90</v>
      </c>
      <c r="S6717" s="181"/>
      <c r="T6717" s="73" t="s">
        <v>500</v>
      </c>
      <c r="V6717" s="74">
        <v>7500</v>
      </c>
      <c r="X6717" s="74">
        <v>8800</v>
      </c>
      <c r="Z6717" s="829">
        <v>21300</v>
      </c>
      <c r="AB6717" s="74">
        <v>11300</v>
      </c>
      <c r="AD6717" s="944">
        <v>45000</v>
      </c>
      <c r="AF6717" s="74">
        <v>0</v>
      </c>
      <c r="AH6717" s="74">
        <f t="shared" si="1464"/>
        <v>45000</v>
      </c>
      <c r="AI6717" s="8"/>
      <c r="AJ6717" s="74">
        <f t="shared" ref="AJ6717" si="1475">CEILING(AB6717*34/100,10)</f>
        <v>3850</v>
      </c>
      <c r="AK6717" s="8"/>
      <c r="AL6717" s="74">
        <v>36700</v>
      </c>
      <c r="AM6717" s="74"/>
      <c r="AN6717" s="74">
        <v>39600</v>
      </c>
      <c r="AO6717" s="74"/>
      <c r="AP6717" s="74">
        <v>39600</v>
      </c>
      <c r="AQ6717" s="74"/>
    </row>
    <row r="6718" spans="2:43" ht="18" customHeight="1" x14ac:dyDescent="0.2">
      <c r="B6718" s="4"/>
      <c r="C6718" s="117"/>
      <c r="D6718" s="117"/>
      <c r="E6718" s="117"/>
      <c r="F6718" s="48"/>
      <c r="G6718" s="11"/>
      <c r="H6718" s="117"/>
      <c r="I6718" s="124"/>
      <c r="J6718" s="124"/>
      <c r="K6718" s="144"/>
      <c r="L6718" s="11"/>
      <c r="M6718" s="143"/>
      <c r="N6718" s="42"/>
      <c r="O6718" s="127" t="s">
        <v>0</v>
      </c>
      <c r="P6718" s="123"/>
      <c r="Q6718" s="123"/>
      <c r="R6718" s="49"/>
      <c r="S6718" s="18"/>
      <c r="T6718" s="50" t="s">
        <v>60</v>
      </c>
      <c r="U6718" s="76"/>
      <c r="V6718" s="51">
        <f>V6719+V6724+V6728</f>
        <v>2053000</v>
      </c>
      <c r="X6718" s="51">
        <f>X6719+X6724+X6728</f>
        <v>1913400</v>
      </c>
      <c r="Z6718" s="51">
        <f>Z6719+Z6724+Z6728</f>
        <v>2628000</v>
      </c>
      <c r="AB6718" s="51">
        <f>AB6719+AB6724+AB6728</f>
        <v>3280900</v>
      </c>
      <c r="AD6718" s="51">
        <f>AD6719+AD6724+AD6728</f>
        <v>3488200</v>
      </c>
      <c r="AF6718" s="51">
        <f>AF6719+AF6724+AF6728</f>
        <v>0</v>
      </c>
      <c r="AH6718" s="51">
        <f t="shared" si="1464"/>
        <v>3488200</v>
      </c>
      <c r="AI6718" s="8"/>
      <c r="AJ6718" s="51">
        <f>AJ6719+AJ6724+AJ6728</f>
        <v>1115530</v>
      </c>
      <c r="AK6718" s="5"/>
      <c r="AL6718" s="51">
        <f>AL6719+AL6724+AL6728</f>
        <v>4295150</v>
      </c>
      <c r="AM6718" s="51"/>
      <c r="AN6718" s="51">
        <f>AN6719+AN6724+AN6728</f>
        <v>4647800</v>
      </c>
      <c r="AO6718" s="51"/>
      <c r="AP6718" s="51">
        <f>AP6719+AP6724+AP6728</f>
        <v>4647800</v>
      </c>
      <c r="AQ6718" s="51"/>
    </row>
    <row r="6719" spans="2:43" ht="18" customHeight="1" x14ac:dyDescent="0.2">
      <c r="B6719" s="4"/>
      <c r="C6719" s="117"/>
      <c r="D6719" s="117"/>
      <c r="E6719" s="117"/>
      <c r="F6719" s="48"/>
      <c r="G6719" s="11"/>
      <c r="H6719" s="117"/>
      <c r="I6719" s="124"/>
      <c r="J6719" s="124"/>
      <c r="K6719" s="144"/>
      <c r="L6719" s="11"/>
      <c r="M6719" s="143"/>
      <c r="N6719" s="42"/>
      <c r="O6719" s="128"/>
      <c r="P6719" s="129">
        <v>1</v>
      </c>
      <c r="Q6719" s="129"/>
      <c r="R6719" s="64"/>
      <c r="S6719" s="234"/>
      <c r="T6719" s="65" t="s">
        <v>8</v>
      </c>
      <c r="U6719" s="155"/>
      <c r="V6719" s="66">
        <f>V6720</f>
        <v>2021000</v>
      </c>
      <c r="X6719" s="66">
        <f>X6720</f>
        <v>1890900</v>
      </c>
      <c r="Z6719" s="66">
        <f>Z6720</f>
        <v>2577300</v>
      </c>
      <c r="AB6719" s="66">
        <f>AB6720</f>
        <v>3182200</v>
      </c>
      <c r="AD6719" s="66">
        <f>AD6720</f>
        <v>3339000</v>
      </c>
      <c r="AF6719" s="66">
        <f>AF6720</f>
        <v>0</v>
      </c>
      <c r="AH6719" s="66">
        <f t="shared" si="1464"/>
        <v>3339000</v>
      </c>
      <c r="AI6719" s="5"/>
      <c r="AJ6719" s="66">
        <f>AJ6720</f>
        <v>1081960</v>
      </c>
      <c r="AK6719" s="67"/>
      <c r="AL6719" s="66">
        <f>AL6720</f>
        <v>4078650</v>
      </c>
      <c r="AM6719" s="66"/>
      <c r="AN6719" s="66">
        <f>AN6720</f>
        <v>4413550</v>
      </c>
      <c r="AO6719" s="66"/>
      <c r="AP6719" s="66">
        <f>AP6720</f>
        <v>4413550</v>
      </c>
      <c r="AQ6719" s="66"/>
    </row>
    <row r="6720" spans="2:43" ht="18" customHeight="1" x14ac:dyDescent="0.2">
      <c r="B6720" s="4"/>
      <c r="C6720" s="117"/>
      <c r="D6720" s="117"/>
      <c r="E6720" s="117"/>
      <c r="F6720" s="48"/>
      <c r="G6720" s="11"/>
      <c r="H6720" s="117"/>
      <c r="I6720" s="124"/>
      <c r="J6720" s="124"/>
      <c r="K6720" s="144"/>
      <c r="L6720" s="11"/>
      <c r="M6720" s="143"/>
      <c r="N6720" s="42"/>
      <c r="O6720" s="128"/>
      <c r="P6720" s="130"/>
      <c r="Q6720" s="131">
        <v>6</v>
      </c>
      <c r="R6720" s="72"/>
      <c r="S6720" s="181"/>
      <c r="T6720" s="69" t="s">
        <v>62</v>
      </c>
      <c r="U6720" s="92"/>
      <c r="V6720" s="70">
        <f>SUM(V6721:V6723)</f>
        <v>2021000</v>
      </c>
      <c r="X6720" s="447">
        <f>SUM(X6721:X6723)</f>
        <v>1890900</v>
      </c>
      <c r="Z6720" s="447">
        <f>SUM(Z6721:Z6723)</f>
        <v>2577300</v>
      </c>
      <c r="AB6720" s="447">
        <f>SUM(AB6721:AB6723)</f>
        <v>3182200</v>
      </c>
      <c r="AD6720" s="447">
        <f>SUM(AD6721:AD6723)</f>
        <v>3339000</v>
      </c>
      <c r="AF6720" s="447">
        <f>SUM(AF6721:AF6723)</f>
        <v>0</v>
      </c>
      <c r="AH6720" s="447">
        <f t="shared" si="1464"/>
        <v>3339000</v>
      </c>
      <c r="AI6720" s="67"/>
      <c r="AJ6720" s="447">
        <f>SUM(AJ6721:AJ6723)</f>
        <v>1081960</v>
      </c>
      <c r="AK6720" s="71"/>
      <c r="AL6720" s="447">
        <f>SUM(AL6721:AL6723)</f>
        <v>4078650</v>
      </c>
      <c r="AM6720" s="447"/>
      <c r="AN6720" s="447">
        <f>SUM(AN6721:AN6723)</f>
        <v>4413550</v>
      </c>
      <c r="AO6720" s="447"/>
      <c r="AP6720" s="447">
        <f>SUM(AP6721:AP6723)</f>
        <v>4413550</v>
      </c>
      <c r="AQ6720" s="447"/>
    </row>
    <row r="6721" spans="2:43" ht="18" customHeight="1" x14ac:dyDescent="0.2">
      <c r="B6721" s="4"/>
      <c r="C6721" s="117"/>
      <c r="D6721" s="117"/>
      <c r="E6721" s="117"/>
      <c r="F6721" s="48"/>
      <c r="G6721" s="11"/>
      <c r="H6721" s="117"/>
      <c r="I6721" s="124"/>
      <c r="J6721" s="124"/>
      <c r="K6721" s="144"/>
      <c r="L6721" s="11"/>
      <c r="M6721" s="143"/>
      <c r="N6721" s="42"/>
      <c r="O6721" s="128"/>
      <c r="P6721" s="130"/>
      <c r="Q6721" s="131"/>
      <c r="R6721" s="72">
        <v>1</v>
      </c>
      <c r="S6721" s="181"/>
      <c r="T6721" s="73" t="s">
        <v>430</v>
      </c>
      <c r="V6721" s="74">
        <v>1221000</v>
      </c>
      <c r="X6721" s="74">
        <v>1177900</v>
      </c>
      <c r="Z6721" s="829">
        <v>1602500</v>
      </c>
      <c r="AB6721" s="74">
        <v>2353800</v>
      </c>
      <c r="AD6721" s="944">
        <v>2070000</v>
      </c>
      <c r="AF6721" s="74">
        <v>0</v>
      </c>
      <c r="AH6721" s="74">
        <f t="shared" si="1464"/>
        <v>2070000</v>
      </c>
      <c r="AI6721" s="446"/>
      <c r="AJ6721" s="74">
        <f t="shared" ref="AJ6721:AJ6722" si="1476">CEILING(AB6721*34/100,10)</f>
        <v>800300</v>
      </c>
      <c r="AK6721" s="8"/>
      <c r="AL6721" s="74">
        <v>3015700</v>
      </c>
      <c r="AM6721" s="74"/>
      <c r="AN6721" s="74">
        <v>3263350</v>
      </c>
      <c r="AO6721" s="74"/>
      <c r="AP6721" s="74">
        <v>3263350</v>
      </c>
      <c r="AQ6721" s="74"/>
    </row>
    <row r="6722" spans="2:43" ht="18" customHeight="1" x14ac:dyDescent="0.2">
      <c r="B6722" s="4"/>
      <c r="C6722" s="117"/>
      <c r="D6722" s="117"/>
      <c r="E6722" s="117"/>
      <c r="F6722" s="48"/>
      <c r="G6722" s="11"/>
      <c r="H6722" s="117"/>
      <c r="I6722" s="124"/>
      <c r="J6722" s="124"/>
      <c r="K6722" s="144"/>
      <c r="L6722" s="11"/>
      <c r="M6722" s="143"/>
      <c r="N6722" s="42"/>
      <c r="O6722" s="128"/>
      <c r="P6722" s="130"/>
      <c r="Q6722" s="131"/>
      <c r="R6722" s="72">
        <v>2</v>
      </c>
      <c r="S6722" s="181"/>
      <c r="T6722" s="73" t="s">
        <v>386</v>
      </c>
      <c r="V6722" s="74">
        <v>800000</v>
      </c>
      <c r="X6722" s="74">
        <v>713000</v>
      </c>
      <c r="Z6722" s="829">
        <v>974800</v>
      </c>
      <c r="AB6722" s="74">
        <v>828400</v>
      </c>
      <c r="AD6722" s="944">
        <v>1269000</v>
      </c>
      <c r="AF6722" s="74">
        <v>0</v>
      </c>
      <c r="AH6722" s="74">
        <f t="shared" si="1464"/>
        <v>1269000</v>
      </c>
      <c r="AI6722" s="8"/>
      <c r="AJ6722" s="74">
        <f t="shared" si="1476"/>
        <v>281660</v>
      </c>
      <c r="AK6722" s="8"/>
      <c r="AL6722" s="74">
        <v>1062950</v>
      </c>
      <c r="AM6722" s="74"/>
      <c r="AN6722" s="74">
        <v>1150200</v>
      </c>
      <c r="AO6722" s="74"/>
      <c r="AP6722" s="74">
        <v>1150200</v>
      </c>
      <c r="AQ6722" s="74"/>
    </row>
    <row r="6723" spans="2:43" ht="18" hidden="1" customHeight="1" x14ac:dyDescent="0.2">
      <c r="B6723" s="4"/>
      <c r="C6723" s="117"/>
      <c r="D6723" s="117"/>
      <c r="E6723" s="117"/>
      <c r="F6723" s="48"/>
      <c r="G6723" s="11"/>
      <c r="H6723" s="117"/>
      <c r="I6723" s="124"/>
      <c r="J6723" s="124"/>
      <c r="K6723" s="144"/>
      <c r="L6723" s="11"/>
      <c r="M6723" s="143"/>
      <c r="N6723" s="42"/>
      <c r="O6723" s="128"/>
      <c r="P6723" s="130"/>
      <c r="Q6723" s="131"/>
      <c r="R6723" s="72">
        <v>8</v>
      </c>
      <c r="S6723" s="181"/>
      <c r="T6723" s="73" t="s">
        <v>463</v>
      </c>
      <c r="V6723" s="74">
        <v>0</v>
      </c>
      <c r="X6723" s="74">
        <v>0</v>
      </c>
      <c r="Z6723" s="74">
        <v>0</v>
      </c>
      <c r="AB6723" s="74">
        <v>0</v>
      </c>
      <c r="AD6723" s="74">
        <v>0</v>
      </c>
      <c r="AF6723" s="74">
        <v>0</v>
      </c>
      <c r="AH6723" s="74">
        <f t="shared" si="1464"/>
        <v>0</v>
      </c>
      <c r="AI6723" s="8"/>
      <c r="AJ6723" s="74">
        <v>0</v>
      </c>
      <c r="AK6723" s="8"/>
      <c r="AL6723" s="74">
        <v>0</v>
      </c>
      <c r="AM6723" s="74"/>
      <c r="AN6723" s="74">
        <v>0</v>
      </c>
      <c r="AO6723" s="74"/>
      <c r="AP6723" s="74">
        <v>0</v>
      </c>
      <c r="AQ6723" s="74"/>
    </row>
    <row r="6724" spans="2:43" ht="18" customHeight="1" x14ac:dyDescent="0.2">
      <c r="B6724" s="4"/>
      <c r="C6724" s="117"/>
      <c r="D6724" s="117"/>
      <c r="E6724" s="117"/>
      <c r="F6724" s="48"/>
      <c r="G6724" s="11"/>
      <c r="H6724" s="117"/>
      <c r="I6724" s="124"/>
      <c r="J6724" s="124"/>
      <c r="K6724" s="144"/>
      <c r="L6724" s="11"/>
      <c r="M6724" s="143"/>
      <c r="N6724" s="42"/>
      <c r="O6724" s="128"/>
      <c r="P6724" s="129">
        <v>2</v>
      </c>
      <c r="Q6724" s="129"/>
      <c r="R6724" s="64"/>
      <c r="S6724" s="234"/>
      <c r="T6724" s="65" t="s">
        <v>75</v>
      </c>
      <c r="U6724" s="155"/>
      <c r="V6724" s="66">
        <f>V6725</f>
        <v>30000</v>
      </c>
      <c r="X6724" s="66">
        <f>X6725</f>
        <v>19900</v>
      </c>
      <c r="Z6724" s="66">
        <f>Z6725</f>
        <v>45000</v>
      </c>
      <c r="AB6724" s="66">
        <f>AB6725</f>
        <v>95900</v>
      </c>
      <c r="AD6724" s="66">
        <f>AD6725</f>
        <v>140400</v>
      </c>
      <c r="AF6724" s="66">
        <f>AF6725</f>
        <v>0</v>
      </c>
      <c r="AH6724" s="66">
        <f t="shared" si="1464"/>
        <v>140400</v>
      </c>
      <c r="AI6724" s="8"/>
      <c r="AJ6724" s="66">
        <f>AJ6725</f>
        <v>32610</v>
      </c>
      <c r="AK6724" s="67"/>
      <c r="AL6724" s="66">
        <f>AL6725</f>
        <v>213000</v>
      </c>
      <c r="AM6724" s="66"/>
      <c r="AN6724" s="66">
        <f>AN6725</f>
        <v>230450</v>
      </c>
      <c r="AO6724" s="66"/>
      <c r="AP6724" s="66">
        <f>AP6725</f>
        <v>230450</v>
      </c>
      <c r="AQ6724" s="66"/>
    </row>
    <row r="6725" spans="2:43" ht="18" customHeight="1" x14ac:dyDescent="0.2">
      <c r="B6725" s="4"/>
      <c r="C6725" s="117"/>
      <c r="D6725" s="117"/>
      <c r="E6725" s="117"/>
      <c r="F6725" s="48"/>
      <c r="G6725" s="11"/>
      <c r="H6725" s="117"/>
      <c r="I6725" s="124"/>
      <c r="J6725" s="124"/>
      <c r="K6725" s="144"/>
      <c r="L6725" s="11"/>
      <c r="M6725" s="143"/>
      <c r="N6725" s="42"/>
      <c r="O6725" s="128"/>
      <c r="P6725" s="130"/>
      <c r="Q6725" s="131">
        <v>6</v>
      </c>
      <c r="R6725" s="72"/>
      <c r="S6725" s="181"/>
      <c r="T6725" s="69" t="s">
        <v>62</v>
      </c>
      <c r="U6725" s="92"/>
      <c r="V6725" s="70">
        <f>SUM(V6726:V6727)</f>
        <v>30000</v>
      </c>
      <c r="X6725" s="447">
        <f>SUM(X6726:X6727)</f>
        <v>19900</v>
      </c>
      <c r="Z6725" s="447">
        <f>SUM(Z6726:Z6727)</f>
        <v>45000</v>
      </c>
      <c r="AB6725" s="447">
        <f>SUM(AB6726:AB6727)</f>
        <v>95900</v>
      </c>
      <c r="AD6725" s="447">
        <f>SUM(AD6726:AD6727)</f>
        <v>140400</v>
      </c>
      <c r="AF6725" s="447">
        <f>SUM(AF6726:AF6727)</f>
        <v>0</v>
      </c>
      <c r="AH6725" s="447">
        <f t="shared" si="1464"/>
        <v>140400</v>
      </c>
      <c r="AI6725" s="67"/>
      <c r="AJ6725" s="447">
        <f>SUM(AJ6726:AJ6727)</f>
        <v>32610</v>
      </c>
      <c r="AK6725" s="71"/>
      <c r="AL6725" s="447">
        <f>SUM(AL6726:AL6727)</f>
        <v>213000</v>
      </c>
      <c r="AM6725" s="447"/>
      <c r="AN6725" s="447">
        <f>SUM(AN6726:AN6727)</f>
        <v>230450</v>
      </c>
      <c r="AO6725" s="447"/>
      <c r="AP6725" s="447">
        <f>SUM(AP6726:AP6727)</f>
        <v>230450</v>
      </c>
      <c r="AQ6725" s="447"/>
    </row>
    <row r="6726" spans="2:43" ht="18" customHeight="1" x14ac:dyDescent="0.2">
      <c r="B6726" s="4"/>
      <c r="C6726" s="117"/>
      <c r="D6726" s="117"/>
      <c r="E6726" s="117"/>
      <c r="F6726" s="48"/>
      <c r="G6726" s="11"/>
      <c r="H6726" s="117"/>
      <c r="I6726" s="124"/>
      <c r="J6726" s="124"/>
      <c r="K6726" s="144"/>
      <c r="L6726" s="11"/>
      <c r="M6726" s="143"/>
      <c r="N6726" s="42"/>
      <c r="O6726" s="128"/>
      <c r="P6726" s="130"/>
      <c r="Q6726" s="131"/>
      <c r="R6726" s="72">
        <v>1</v>
      </c>
      <c r="S6726" s="181"/>
      <c r="T6726" s="73" t="s">
        <v>431</v>
      </c>
      <c r="V6726" s="74">
        <v>30000</v>
      </c>
      <c r="X6726" s="74">
        <v>12200</v>
      </c>
      <c r="Z6726" s="829">
        <v>28800</v>
      </c>
      <c r="AB6726" s="74">
        <v>59200</v>
      </c>
      <c r="AD6726" s="944">
        <v>86400</v>
      </c>
      <c r="AF6726" s="74">
        <v>0</v>
      </c>
      <c r="AH6726" s="74">
        <f t="shared" si="1464"/>
        <v>86400</v>
      </c>
      <c r="AI6726" s="446"/>
      <c r="AJ6726" s="74">
        <f t="shared" ref="AJ6726:AJ6727" si="1477">CEILING(AB6726*34/100,10)</f>
        <v>20130</v>
      </c>
      <c r="AK6726" s="8"/>
      <c r="AL6726" s="74">
        <v>136900</v>
      </c>
      <c r="AM6726" s="74"/>
      <c r="AN6726" s="74">
        <v>148100</v>
      </c>
      <c r="AO6726" s="74"/>
      <c r="AP6726" s="74">
        <v>148100</v>
      </c>
      <c r="AQ6726" s="74"/>
    </row>
    <row r="6727" spans="2:43" ht="18" customHeight="1" x14ac:dyDescent="0.2">
      <c r="B6727" s="4"/>
      <c r="C6727" s="117"/>
      <c r="D6727" s="117"/>
      <c r="E6727" s="117"/>
      <c r="F6727" s="48"/>
      <c r="G6727" s="11"/>
      <c r="H6727" s="117"/>
      <c r="I6727" s="124"/>
      <c r="J6727" s="124"/>
      <c r="K6727" s="144"/>
      <c r="L6727" s="11"/>
      <c r="M6727" s="143"/>
      <c r="N6727" s="42"/>
      <c r="O6727" s="128"/>
      <c r="P6727" s="130"/>
      <c r="Q6727" s="131"/>
      <c r="R6727" s="72">
        <v>2</v>
      </c>
      <c r="S6727" s="181"/>
      <c r="T6727" s="73" t="s">
        <v>432</v>
      </c>
      <c r="V6727" s="74">
        <v>0</v>
      </c>
      <c r="X6727" s="74">
        <v>7700</v>
      </c>
      <c r="Z6727" s="829">
        <v>16200</v>
      </c>
      <c r="AB6727" s="74">
        <v>36700</v>
      </c>
      <c r="AD6727" s="944">
        <v>54000</v>
      </c>
      <c r="AF6727" s="74">
        <v>0</v>
      </c>
      <c r="AH6727" s="74">
        <f t="shared" si="1464"/>
        <v>54000</v>
      </c>
      <c r="AI6727" s="8"/>
      <c r="AJ6727" s="74">
        <f t="shared" si="1477"/>
        <v>12480</v>
      </c>
      <c r="AK6727" s="8"/>
      <c r="AL6727" s="74">
        <v>76100</v>
      </c>
      <c r="AM6727" s="74"/>
      <c r="AN6727" s="74">
        <v>82350</v>
      </c>
      <c r="AO6727" s="74"/>
      <c r="AP6727" s="74">
        <v>82350</v>
      </c>
      <c r="AQ6727" s="74"/>
    </row>
    <row r="6728" spans="2:43" ht="18" customHeight="1" x14ac:dyDescent="0.2">
      <c r="B6728" s="4"/>
      <c r="C6728" s="117"/>
      <c r="D6728" s="117"/>
      <c r="E6728" s="117"/>
      <c r="F6728" s="48"/>
      <c r="G6728" s="11"/>
      <c r="H6728" s="117"/>
      <c r="I6728" s="124"/>
      <c r="J6728" s="124"/>
      <c r="K6728" s="144"/>
      <c r="L6728" s="11"/>
      <c r="M6728" s="143"/>
      <c r="N6728" s="42"/>
      <c r="O6728" s="128"/>
      <c r="P6728" s="129">
        <v>4</v>
      </c>
      <c r="Q6728" s="129"/>
      <c r="R6728" s="64"/>
      <c r="S6728" s="234"/>
      <c r="T6728" s="65" t="s">
        <v>376</v>
      </c>
      <c r="U6728" s="155"/>
      <c r="V6728" s="66">
        <f>V6729</f>
        <v>2000</v>
      </c>
      <c r="X6728" s="66">
        <f>X6729</f>
        <v>2600</v>
      </c>
      <c r="Z6728" s="66">
        <f>Z6729</f>
        <v>5700</v>
      </c>
      <c r="AB6728" s="66">
        <f>AB6729</f>
        <v>2800</v>
      </c>
      <c r="AD6728" s="66">
        <f>AD6729</f>
        <v>8800</v>
      </c>
      <c r="AF6728" s="66">
        <f>AF6729</f>
        <v>0</v>
      </c>
      <c r="AH6728" s="66">
        <f t="shared" si="1464"/>
        <v>8800</v>
      </c>
      <c r="AI6728" s="8"/>
      <c r="AJ6728" s="66">
        <f>AJ6729</f>
        <v>960</v>
      </c>
      <c r="AK6728" s="67"/>
      <c r="AL6728" s="66">
        <f>AL6729</f>
        <v>3500</v>
      </c>
      <c r="AM6728" s="66"/>
      <c r="AN6728" s="66">
        <f>AN6729</f>
        <v>3800</v>
      </c>
      <c r="AO6728" s="66"/>
      <c r="AP6728" s="66">
        <f>AP6729</f>
        <v>3800</v>
      </c>
      <c r="AQ6728" s="66"/>
    </row>
    <row r="6729" spans="2:43" ht="18" customHeight="1" x14ac:dyDescent="0.2">
      <c r="B6729" s="4"/>
      <c r="C6729" s="117"/>
      <c r="D6729" s="117"/>
      <c r="E6729" s="117"/>
      <c r="F6729" s="48"/>
      <c r="G6729" s="11"/>
      <c r="H6729" s="117"/>
      <c r="I6729" s="124"/>
      <c r="J6729" s="124"/>
      <c r="K6729" s="144"/>
      <c r="L6729" s="11"/>
      <c r="M6729" s="143"/>
      <c r="N6729" s="42"/>
      <c r="O6729" s="128"/>
      <c r="P6729" s="130"/>
      <c r="Q6729" s="131">
        <v>6</v>
      </c>
      <c r="R6729" s="72"/>
      <c r="S6729" s="181"/>
      <c r="T6729" s="69" t="s">
        <v>62</v>
      </c>
      <c r="U6729" s="92"/>
      <c r="V6729" s="70">
        <f>SUM(V6730:V6731)</f>
        <v>2000</v>
      </c>
      <c r="X6729" s="447">
        <f>SUM(X6730:X6731)</f>
        <v>2600</v>
      </c>
      <c r="Z6729" s="447">
        <f>SUM(Z6730:Z6731)</f>
        <v>5700</v>
      </c>
      <c r="AB6729" s="447">
        <f>SUM(AB6730:AB6731)</f>
        <v>2800</v>
      </c>
      <c r="AD6729" s="447">
        <f>SUM(AD6730:AD6731)</f>
        <v>8800</v>
      </c>
      <c r="AF6729" s="447">
        <f>SUM(AF6730:AF6731)</f>
        <v>0</v>
      </c>
      <c r="AH6729" s="447">
        <f t="shared" si="1464"/>
        <v>8800</v>
      </c>
      <c r="AI6729" s="67"/>
      <c r="AJ6729" s="447">
        <f>SUM(AJ6730:AJ6731)</f>
        <v>960</v>
      </c>
      <c r="AK6729" s="71"/>
      <c r="AL6729" s="447">
        <f>SUM(AL6730:AL6731)</f>
        <v>3500</v>
      </c>
      <c r="AM6729" s="447"/>
      <c r="AN6729" s="447">
        <f>SUM(AN6730:AN6731)</f>
        <v>3800</v>
      </c>
      <c r="AO6729" s="447"/>
      <c r="AP6729" s="447">
        <f>SUM(AP6730:AP6731)</f>
        <v>3800</v>
      </c>
      <c r="AQ6729" s="447"/>
    </row>
    <row r="6730" spans="2:43" ht="18" customHeight="1" x14ac:dyDescent="0.25">
      <c r="B6730" s="4"/>
      <c r="C6730" s="117"/>
      <c r="D6730" s="117"/>
      <c r="E6730" s="117"/>
      <c r="F6730" s="48"/>
      <c r="G6730" s="11"/>
      <c r="H6730" s="117"/>
      <c r="I6730" s="124"/>
      <c r="J6730" s="124"/>
      <c r="K6730" s="144"/>
      <c r="L6730" s="11"/>
      <c r="M6730" s="143"/>
      <c r="N6730" s="42"/>
      <c r="O6730" s="128"/>
      <c r="P6730" s="130"/>
      <c r="Q6730" s="131"/>
      <c r="R6730" s="72">
        <v>1</v>
      </c>
      <c r="S6730" s="181"/>
      <c r="T6730" s="73" t="s">
        <v>433</v>
      </c>
      <c r="V6730" s="497">
        <v>2000</v>
      </c>
      <c r="X6730" s="697">
        <v>1600</v>
      </c>
      <c r="Z6730" s="829">
        <v>5200</v>
      </c>
      <c r="AB6730" s="74">
        <v>1900</v>
      </c>
      <c r="AD6730" s="944">
        <v>5400</v>
      </c>
      <c r="AF6730" s="697">
        <v>0</v>
      </c>
      <c r="AH6730" s="697">
        <f t="shared" si="1464"/>
        <v>5400</v>
      </c>
      <c r="AI6730" s="446"/>
      <c r="AJ6730" s="74">
        <f t="shared" ref="AJ6730:AJ6731" si="1478">CEILING(AB6730*34/100,10)</f>
        <v>650</v>
      </c>
      <c r="AK6730" s="8"/>
      <c r="AL6730" s="74">
        <v>2500</v>
      </c>
      <c r="AM6730" s="74"/>
      <c r="AN6730" s="74">
        <v>2750</v>
      </c>
      <c r="AO6730" s="74"/>
      <c r="AP6730" s="74">
        <v>2750</v>
      </c>
      <c r="AQ6730" s="74"/>
    </row>
    <row r="6731" spans="2:43" ht="18" customHeight="1" x14ac:dyDescent="0.2">
      <c r="B6731" s="4"/>
      <c r="C6731" s="117"/>
      <c r="D6731" s="117"/>
      <c r="E6731" s="117"/>
      <c r="F6731" s="48"/>
      <c r="G6731" s="11"/>
      <c r="H6731" s="117"/>
      <c r="I6731" s="124"/>
      <c r="J6731" s="124"/>
      <c r="K6731" s="144"/>
      <c r="L6731" s="11"/>
      <c r="M6731" s="143"/>
      <c r="N6731" s="42"/>
      <c r="O6731" s="128"/>
      <c r="P6731" s="130"/>
      <c r="Q6731" s="131"/>
      <c r="R6731" s="72">
        <v>2</v>
      </c>
      <c r="S6731" s="181"/>
      <c r="T6731" s="73" t="s">
        <v>434</v>
      </c>
      <c r="V6731" s="74">
        <v>0</v>
      </c>
      <c r="X6731" s="74">
        <v>1000</v>
      </c>
      <c r="Z6731">
        <v>500</v>
      </c>
      <c r="AB6731" s="74">
        <v>900</v>
      </c>
      <c r="AD6731" s="944">
        <v>3400</v>
      </c>
      <c r="AF6731" s="74">
        <v>0</v>
      </c>
      <c r="AH6731" s="74">
        <f t="shared" si="1464"/>
        <v>3400</v>
      </c>
      <c r="AI6731" s="8"/>
      <c r="AJ6731" s="74">
        <f t="shared" si="1478"/>
        <v>310</v>
      </c>
      <c r="AK6731" s="8"/>
      <c r="AL6731" s="74">
        <v>1000</v>
      </c>
      <c r="AM6731" s="74"/>
      <c r="AN6731" s="74">
        <v>1050</v>
      </c>
      <c r="AO6731" s="74"/>
      <c r="AP6731" s="74">
        <v>1050</v>
      </c>
      <c r="AQ6731" s="74"/>
    </row>
    <row r="6732" spans="2:43" ht="18" customHeight="1" x14ac:dyDescent="0.2">
      <c r="B6732" s="4"/>
      <c r="C6732" s="117"/>
      <c r="D6732" s="117"/>
      <c r="E6732" s="117"/>
      <c r="F6732" s="48"/>
      <c r="G6732" s="11"/>
      <c r="H6732" s="117"/>
      <c r="I6732" s="124"/>
      <c r="J6732" s="124"/>
      <c r="K6732" s="144"/>
      <c r="L6732" s="11"/>
      <c r="M6732" s="143"/>
      <c r="N6732" s="42"/>
      <c r="O6732" s="127" t="s">
        <v>18</v>
      </c>
      <c r="P6732" s="123"/>
      <c r="Q6732" s="123"/>
      <c r="R6732" s="49"/>
      <c r="S6732" s="18"/>
      <c r="T6732" s="50" t="s">
        <v>190</v>
      </c>
      <c r="U6732" s="76"/>
      <c r="V6732" s="51">
        <f>V6733+V6748+V6755+V6760+V6763</f>
        <v>130500</v>
      </c>
      <c r="X6732" s="51">
        <f>X6733+X6748+X6755+X6760+X6763</f>
        <v>133000</v>
      </c>
      <c r="Z6732" s="51">
        <f>Z6733+Z6748+Z6755+Z6760+Z6763</f>
        <v>113830</v>
      </c>
      <c r="AB6732" s="51">
        <f>AB6733+AB6748+AB6755+AB6760+AB6763</f>
        <v>104000</v>
      </c>
      <c r="AD6732" s="51" t="e">
        <f>AD6733+AD6748+AD6755+AD6760+AD6763</f>
        <v>#REF!</v>
      </c>
      <c r="AF6732" s="51">
        <f>AF6733+AF6748+AF6755+AF6760+AF6763</f>
        <v>5000</v>
      </c>
      <c r="AH6732" s="51" t="e">
        <f t="shared" si="1464"/>
        <v>#REF!</v>
      </c>
      <c r="AI6732" s="8"/>
      <c r="AJ6732" s="51">
        <f>AJ6733+AJ6748+AJ6755+AJ6760+AJ6763</f>
        <v>28120</v>
      </c>
      <c r="AK6732" s="5"/>
      <c r="AL6732" s="51">
        <f>AL6733+AL6748+AL6755+AL6760+AL6763</f>
        <v>121340</v>
      </c>
      <c r="AM6732" s="51"/>
      <c r="AN6732" s="51">
        <f>AN6733+AN6748+AN6755+AN6760+AN6763</f>
        <v>127820</v>
      </c>
      <c r="AO6732" s="51"/>
      <c r="AP6732" s="51">
        <f>AP6733+AP6748+AP6755+AP6760+AP6763</f>
        <v>127820</v>
      </c>
      <c r="AQ6732" s="51"/>
    </row>
    <row r="6733" spans="2:43" ht="18" customHeight="1" x14ac:dyDescent="0.2">
      <c r="B6733" s="4"/>
      <c r="C6733" s="117"/>
      <c r="D6733" s="117"/>
      <c r="E6733" s="117"/>
      <c r="F6733" s="48"/>
      <c r="G6733" s="11"/>
      <c r="H6733" s="117"/>
      <c r="I6733" s="124"/>
      <c r="J6733" s="124"/>
      <c r="K6733" s="144"/>
      <c r="L6733" s="11"/>
      <c r="M6733" s="143"/>
      <c r="N6733" s="42"/>
      <c r="O6733" s="128"/>
      <c r="P6733" s="129">
        <v>2</v>
      </c>
      <c r="Q6733" s="129"/>
      <c r="R6733" s="64"/>
      <c r="S6733" s="234"/>
      <c r="T6733" s="65" t="s">
        <v>195</v>
      </c>
      <c r="U6733" s="155"/>
      <c r="V6733" s="66">
        <f>V6734+V6738+V6741+V6744+V6746</f>
        <v>77000</v>
      </c>
      <c r="X6733" s="66">
        <f>X6734+X6738+X6741+X6744+X6746</f>
        <v>82000</v>
      </c>
      <c r="Z6733" s="66">
        <f>Z6734+Z6738+Z6741+Z6744+Z6746</f>
        <v>63070</v>
      </c>
      <c r="AB6733" s="66">
        <f>AB6734+AB6738+AB6741+AB6744+AB6746</f>
        <v>63100</v>
      </c>
      <c r="AD6733" s="66" t="e">
        <f>AD6734+AD6738+AD6741+AD6744+AD6746</f>
        <v>#REF!</v>
      </c>
      <c r="AF6733" s="66">
        <f>AF6734+AF6738+AF6741+AF6744+AF6746</f>
        <v>0</v>
      </c>
      <c r="AH6733" s="66" t="e">
        <f t="shared" si="1464"/>
        <v>#REF!</v>
      </c>
      <c r="AI6733" s="5"/>
      <c r="AJ6733" s="66">
        <f>AJ6734+AJ6738+AJ6741+AJ6744+AJ6746</f>
        <v>15790</v>
      </c>
      <c r="AK6733" s="67"/>
      <c r="AL6733" s="66">
        <f>AL6734+AL6738+AL6741+AL6744+AL6746</f>
        <v>65500</v>
      </c>
      <c r="AM6733" s="66"/>
      <c r="AN6733" s="66">
        <f>AN6734+AN6738+AN6741+AN6744+AN6746</f>
        <v>68500</v>
      </c>
      <c r="AO6733" s="66"/>
      <c r="AP6733" s="66">
        <f>AP6734+AP6738+AP6741+AP6744+AP6746</f>
        <v>68500</v>
      </c>
      <c r="AQ6733" s="66"/>
    </row>
    <row r="6734" spans="2:43" ht="18" customHeight="1" x14ac:dyDescent="0.2">
      <c r="B6734" s="4"/>
      <c r="C6734" s="117"/>
      <c r="D6734" s="117"/>
      <c r="E6734" s="117"/>
      <c r="F6734" s="48"/>
      <c r="G6734" s="11"/>
      <c r="H6734" s="117"/>
      <c r="I6734" s="124"/>
      <c r="J6734" s="124"/>
      <c r="K6734" s="144"/>
      <c r="L6734" s="11"/>
      <c r="M6734" s="143"/>
      <c r="N6734" s="42"/>
      <c r="O6734" s="128"/>
      <c r="P6734" s="130"/>
      <c r="Q6734" s="131">
        <v>1</v>
      </c>
      <c r="R6734" s="68"/>
      <c r="S6734" s="35"/>
      <c r="T6734" s="69" t="s">
        <v>47</v>
      </c>
      <c r="U6734" s="92"/>
      <c r="V6734" s="70">
        <f>V6735</f>
        <v>60000</v>
      </c>
      <c r="X6734" s="447">
        <f>X6735</f>
        <v>64000</v>
      </c>
      <c r="Z6734" s="447">
        <f>Z6735+Z6736+Z6737</f>
        <v>43020</v>
      </c>
      <c r="AB6734" s="447">
        <f>AB6735+AB6736+AB6737</f>
        <v>42600</v>
      </c>
      <c r="AD6734" s="447">
        <f>AD6735+AD6736+AD6737</f>
        <v>38700</v>
      </c>
      <c r="AF6734" s="447">
        <f>AF6735+AF6736+AF6737</f>
        <v>0</v>
      </c>
      <c r="AH6734" s="447">
        <f t="shared" si="1464"/>
        <v>38700</v>
      </c>
      <c r="AI6734" s="67"/>
      <c r="AJ6734" s="447">
        <f>AJ6735+AJ6736+AJ6737</f>
        <v>10660</v>
      </c>
      <c r="AK6734" s="71"/>
      <c r="AL6734" s="447">
        <f>AL6735+AL6736+AL6737</f>
        <v>32500</v>
      </c>
      <c r="AM6734" s="447"/>
      <c r="AN6734" s="447">
        <f>AN6735+AN6736+AN6737</f>
        <v>33500</v>
      </c>
      <c r="AO6734" s="447"/>
      <c r="AP6734" s="447">
        <f>AP6735+AP6736+AP6737</f>
        <v>33500</v>
      </c>
      <c r="AQ6734" s="447"/>
    </row>
    <row r="6735" spans="2:43" ht="18" customHeight="1" x14ac:dyDescent="0.25">
      <c r="B6735" s="4"/>
      <c r="C6735" s="117"/>
      <c r="D6735" s="117"/>
      <c r="E6735" s="117"/>
      <c r="F6735" s="48"/>
      <c r="G6735" s="11"/>
      <c r="H6735" s="117"/>
      <c r="I6735" s="124"/>
      <c r="J6735" s="124"/>
      <c r="K6735" s="144"/>
      <c r="L6735" s="11"/>
      <c r="M6735" s="143"/>
      <c r="N6735" s="42"/>
      <c r="O6735" s="128"/>
      <c r="P6735" s="130"/>
      <c r="Q6735" s="130"/>
      <c r="R6735" s="72" t="s">
        <v>3</v>
      </c>
      <c r="S6735" s="181"/>
      <c r="T6735" s="73" t="s">
        <v>17</v>
      </c>
      <c r="V6735" s="74">
        <v>60000</v>
      </c>
      <c r="X6735" s="74">
        <v>64000</v>
      </c>
      <c r="Z6735" s="74">
        <v>39730</v>
      </c>
      <c r="AB6735" s="74">
        <v>37000</v>
      </c>
      <c r="AD6735" s="944">
        <v>38700</v>
      </c>
      <c r="AF6735" s="696">
        <v>0</v>
      </c>
      <c r="AH6735" s="696">
        <f t="shared" si="1464"/>
        <v>38700</v>
      </c>
      <c r="AI6735" s="446"/>
      <c r="AJ6735" s="74">
        <f t="shared" ref="AJ6735:AJ6737" si="1479">CEILING(AB6735*25/100,10)</f>
        <v>9250</v>
      </c>
      <c r="AK6735" s="8"/>
      <c r="AL6735" s="74">
        <v>32500</v>
      </c>
      <c r="AM6735" s="74"/>
      <c r="AN6735" s="74">
        <v>33500</v>
      </c>
      <c r="AO6735" s="696"/>
      <c r="AP6735" s="74">
        <v>33500</v>
      </c>
      <c r="AQ6735" s="696"/>
    </row>
    <row r="6736" spans="2:43" ht="18" hidden="1" customHeight="1" x14ac:dyDescent="0.25">
      <c r="B6736" s="4"/>
      <c r="C6736" s="117"/>
      <c r="D6736" s="117"/>
      <c r="E6736" s="117"/>
      <c r="F6736" s="48"/>
      <c r="G6736" s="11"/>
      <c r="H6736" s="117"/>
      <c r="I6736" s="124"/>
      <c r="J6736" s="124"/>
      <c r="K6736" s="144"/>
      <c r="L6736" s="11"/>
      <c r="M6736" s="143"/>
      <c r="N6736" s="42"/>
      <c r="O6736" s="128"/>
      <c r="P6736" s="130"/>
      <c r="Q6736" s="130"/>
      <c r="R6736" s="72">
        <v>2</v>
      </c>
      <c r="S6736" s="181"/>
      <c r="T6736" s="73" t="s">
        <v>168</v>
      </c>
      <c r="V6736" s="74"/>
      <c r="X6736" s="74"/>
      <c r="Z6736" s="74">
        <v>660</v>
      </c>
      <c r="AB6736" s="74">
        <v>700</v>
      </c>
      <c r="AD6736" s="944">
        <v>0</v>
      </c>
      <c r="AF6736" s="696">
        <v>0</v>
      </c>
      <c r="AH6736" s="696">
        <f t="shared" si="1464"/>
        <v>0</v>
      </c>
      <c r="AI6736" s="8"/>
      <c r="AJ6736" s="74">
        <f t="shared" si="1479"/>
        <v>180</v>
      </c>
      <c r="AK6736" s="8"/>
      <c r="AL6736" s="74">
        <v>0</v>
      </c>
      <c r="AM6736" s="74"/>
      <c r="AN6736" s="74">
        <v>0</v>
      </c>
      <c r="AO6736" s="696"/>
      <c r="AP6736" s="74">
        <v>0</v>
      </c>
      <c r="AQ6736" s="696"/>
    </row>
    <row r="6737" spans="2:43" ht="18" hidden="1" customHeight="1" x14ac:dyDescent="0.25">
      <c r="B6737" s="4"/>
      <c r="C6737" s="117"/>
      <c r="D6737" s="117"/>
      <c r="E6737" s="117"/>
      <c r="F6737" s="48"/>
      <c r="G6737" s="11"/>
      <c r="H6737" s="117"/>
      <c r="I6737" s="124"/>
      <c r="J6737" s="124"/>
      <c r="K6737" s="144"/>
      <c r="L6737" s="11"/>
      <c r="M6737" s="143"/>
      <c r="N6737" s="42"/>
      <c r="O6737" s="128"/>
      <c r="P6737" s="130"/>
      <c r="Q6737" s="130"/>
      <c r="R6737" s="72">
        <v>5</v>
      </c>
      <c r="S6737" s="181"/>
      <c r="T6737" s="73" t="s">
        <v>352</v>
      </c>
      <c r="V6737" s="74"/>
      <c r="X6737" s="74"/>
      <c r="Z6737" s="74">
        <v>2630</v>
      </c>
      <c r="AB6737" s="74">
        <v>4900</v>
      </c>
      <c r="AD6737" s="696">
        <v>0</v>
      </c>
      <c r="AF6737" s="696">
        <v>0</v>
      </c>
      <c r="AH6737" s="696">
        <f t="shared" ref="AH6737:AH6800" si="1480">AD6737+AF6737</f>
        <v>0</v>
      </c>
      <c r="AI6737" s="8"/>
      <c r="AJ6737" s="74">
        <f t="shared" si="1479"/>
        <v>1230</v>
      </c>
      <c r="AK6737" s="8"/>
      <c r="AL6737" s="74">
        <v>0</v>
      </c>
      <c r="AM6737" s="74"/>
      <c r="AN6737" s="74">
        <v>0</v>
      </c>
      <c r="AO6737" s="696"/>
      <c r="AP6737" s="74">
        <v>0</v>
      </c>
      <c r="AQ6737" s="696"/>
    </row>
    <row r="6738" spans="2:43" ht="18" customHeight="1" x14ac:dyDescent="0.2">
      <c r="B6738" s="4"/>
      <c r="C6738" s="117"/>
      <c r="D6738" s="117"/>
      <c r="E6738" s="117"/>
      <c r="F6738" s="48"/>
      <c r="G6738" s="11"/>
      <c r="H6738" s="117"/>
      <c r="I6738" s="124"/>
      <c r="J6738" s="124"/>
      <c r="K6738" s="144"/>
      <c r="L6738" s="11"/>
      <c r="M6738" s="143"/>
      <c r="N6738" s="42"/>
      <c r="O6738" s="128"/>
      <c r="P6738" s="130"/>
      <c r="Q6738" s="131">
        <v>2</v>
      </c>
      <c r="R6738" s="68"/>
      <c r="S6738" s="35"/>
      <c r="T6738" s="69" t="s">
        <v>227</v>
      </c>
      <c r="U6738" s="92"/>
      <c r="V6738" s="70">
        <f>V6739+V6740</f>
        <v>17000</v>
      </c>
      <c r="X6738" s="447">
        <f>X6739+X6740</f>
        <v>18000</v>
      </c>
      <c r="Z6738" s="447">
        <f>Z6739+Z6740</f>
        <v>20050</v>
      </c>
      <c r="AB6738" s="447">
        <f>AB6739+AB6740</f>
        <v>20000</v>
      </c>
      <c r="AD6738" s="447">
        <f>AD6739+AD6740</f>
        <v>19200</v>
      </c>
      <c r="AF6738" s="447">
        <f>AF6739+AF6740</f>
        <v>0</v>
      </c>
      <c r="AH6738" s="447">
        <f t="shared" si="1480"/>
        <v>19200</v>
      </c>
      <c r="AI6738" s="8"/>
      <c r="AJ6738" s="447">
        <f>AJ6739+AJ6740</f>
        <v>5000</v>
      </c>
      <c r="AK6738" s="71"/>
      <c r="AL6738" s="447">
        <f>AL6739+AL6740</f>
        <v>33000</v>
      </c>
      <c r="AM6738" s="447"/>
      <c r="AN6738" s="447">
        <f>AN6739+AN6740</f>
        <v>35000</v>
      </c>
      <c r="AO6738" s="447"/>
      <c r="AP6738" s="447">
        <f>AP6739+AP6740</f>
        <v>35000</v>
      </c>
      <c r="AQ6738" s="447"/>
    </row>
    <row r="6739" spans="2:43" ht="18" hidden="1" customHeight="1" x14ac:dyDescent="0.2">
      <c r="B6739" s="4"/>
      <c r="C6739" s="117"/>
      <c r="D6739" s="117"/>
      <c r="E6739" s="117"/>
      <c r="F6739" s="48"/>
      <c r="G6739" s="11"/>
      <c r="H6739" s="117"/>
      <c r="I6739" s="124"/>
      <c r="J6739" s="124"/>
      <c r="K6739" s="144"/>
      <c r="L6739" s="11"/>
      <c r="M6739" s="143"/>
      <c r="N6739" s="42"/>
      <c r="O6739" s="128"/>
      <c r="P6739" s="130"/>
      <c r="Q6739" s="130"/>
      <c r="R6739" s="72" t="s">
        <v>3</v>
      </c>
      <c r="S6739" s="181"/>
      <c r="T6739" s="73" t="s">
        <v>78</v>
      </c>
      <c r="V6739" s="74">
        <v>0</v>
      </c>
      <c r="X6739" s="74">
        <v>0</v>
      </c>
      <c r="Z6739" s="74">
        <v>0</v>
      </c>
      <c r="AB6739" s="74">
        <v>0</v>
      </c>
      <c r="AD6739" s="74">
        <v>0</v>
      </c>
      <c r="AF6739" s="74">
        <v>0</v>
      </c>
      <c r="AH6739" s="74">
        <f t="shared" si="1480"/>
        <v>0</v>
      </c>
      <c r="AI6739" s="446"/>
      <c r="AJ6739" s="74">
        <v>0</v>
      </c>
      <c r="AK6739" s="8"/>
      <c r="AL6739" s="74">
        <v>0</v>
      </c>
      <c r="AM6739" s="74"/>
      <c r="AN6739" s="74">
        <v>0</v>
      </c>
      <c r="AO6739" s="74"/>
      <c r="AP6739" s="74">
        <v>0</v>
      </c>
      <c r="AQ6739" s="74"/>
    </row>
    <row r="6740" spans="2:43" ht="18" customHeight="1" x14ac:dyDescent="0.25">
      <c r="B6740" s="4"/>
      <c r="C6740" s="117"/>
      <c r="D6740" s="117"/>
      <c r="E6740" s="117"/>
      <c r="F6740" s="48"/>
      <c r="G6740" s="11"/>
      <c r="H6740" s="117"/>
      <c r="I6740" s="124"/>
      <c r="J6740" s="124"/>
      <c r="K6740" s="144"/>
      <c r="L6740" s="11"/>
      <c r="M6740" s="143"/>
      <c r="N6740" s="42"/>
      <c r="O6740" s="128"/>
      <c r="P6740" s="130"/>
      <c r="Q6740" s="130"/>
      <c r="R6740" s="72" t="s">
        <v>0</v>
      </c>
      <c r="S6740" s="181"/>
      <c r="T6740" s="73" t="s">
        <v>228</v>
      </c>
      <c r="V6740" s="74">
        <v>17000</v>
      </c>
      <c r="X6740" s="74">
        <v>18000</v>
      </c>
      <c r="Z6740" s="74">
        <v>20050</v>
      </c>
      <c r="AB6740" s="74">
        <v>20000</v>
      </c>
      <c r="AD6740" s="696">
        <v>19200</v>
      </c>
      <c r="AF6740" s="696">
        <v>0</v>
      </c>
      <c r="AH6740" s="696">
        <f t="shared" si="1480"/>
        <v>19200</v>
      </c>
      <c r="AI6740" s="8"/>
      <c r="AJ6740" s="74">
        <f t="shared" ref="AJ6740" si="1481">CEILING(AB6740*25/100,10)</f>
        <v>5000</v>
      </c>
      <c r="AK6740" s="8"/>
      <c r="AL6740" s="74">
        <v>33000</v>
      </c>
      <c r="AM6740" s="74"/>
      <c r="AN6740" s="74">
        <v>35000</v>
      </c>
      <c r="AO6740" s="696"/>
      <c r="AP6740" s="74">
        <v>35000</v>
      </c>
      <c r="AQ6740" s="696"/>
    </row>
    <row r="6741" spans="2:43" ht="18" hidden="1" customHeight="1" x14ac:dyDescent="0.2">
      <c r="B6741" s="4"/>
      <c r="C6741" s="117"/>
      <c r="D6741" s="117"/>
      <c r="E6741" s="117"/>
      <c r="F6741" s="48"/>
      <c r="G6741" s="11"/>
      <c r="H6741" s="117"/>
      <c r="I6741" s="124"/>
      <c r="J6741" s="124"/>
      <c r="K6741" s="144"/>
      <c r="L6741" s="11"/>
      <c r="M6741" s="143"/>
      <c r="N6741" s="42"/>
      <c r="O6741" s="128"/>
      <c r="P6741" s="130"/>
      <c r="Q6741" s="131">
        <v>3</v>
      </c>
      <c r="R6741" s="68"/>
      <c r="S6741" s="35"/>
      <c r="T6741" s="69" t="s">
        <v>79</v>
      </c>
      <c r="U6741" s="92"/>
      <c r="V6741" s="70">
        <f>V6742+V6743</f>
        <v>0</v>
      </c>
      <c r="X6741" s="447">
        <f>X6742+X6743</f>
        <v>0</v>
      </c>
      <c r="Z6741" s="447">
        <f>Z6742+Z6743</f>
        <v>0</v>
      </c>
      <c r="AB6741" s="447">
        <f>AB6742+AB6743</f>
        <v>0</v>
      </c>
      <c r="AD6741" s="447" t="e">
        <f>#REF!+AD6743</f>
        <v>#REF!</v>
      </c>
      <c r="AF6741" s="447">
        <f>AF6742+AF6743</f>
        <v>0</v>
      </c>
      <c r="AH6741" s="447" t="e">
        <f t="shared" si="1480"/>
        <v>#REF!</v>
      </c>
      <c r="AI6741" s="8"/>
      <c r="AJ6741" s="447">
        <f>AJ6742+AJ6743</f>
        <v>0</v>
      </c>
      <c r="AK6741" s="71"/>
      <c r="AL6741" s="447">
        <f>AL6742+AL6743</f>
        <v>0</v>
      </c>
      <c r="AM6741" s="447"/>
      <c r="AN6741" s="447">
        <f>AN6742+AN6743</f>
        <v>0</v>
      </c>
      <c r="AO6741" s="447"/>
      <c r="AP6741" s="447">
        <f>AP6742+AP6743</f>
        <v>0</v>
      </c>
      <c r="AQ6741" s="447"/>
    </row>
    <row r="6742" spans="2:43" ht="18" hidden="1" customHeight="1" x14ac:dyDescent="0.2">
      <c r="B6742" s="4"/>
      <c r="C6742" s="117"/>
      <c r="D6742" s="117"/>
      <c r="E6742" s="117"/>
      <c r="F6742" s="48"/>
      <c r="G6742" s="11"/>
      <c r="H6742" s="117"/>
      <c r="I6742" s="124"/>
      <c r="J6742" s="124"/>
      <c r="K6742" s="144"/>
      <c r="L6742" s="11"/>
      <c r="M6742" s="143"/>
      <c r="N6742" s="42"/>
      <c r="O6742" s="128"/>
      <c r="P6742" s="130"/>
      <c r="Q6742" s="131"/>
      <c r="R6742" s="72" t="s">
        <v>3</v>
      </c>
      <c r="S6742" s="181"/>
      <c r="T6742" s="73" t="s">
        <v>80</v>
      </c>
      <c r="V6742" s="83">
        <v>0</v>
      </c>
      <c r="X6742" s="448">
        <v>0</v>
      </c>
      <c r="Z6742" s="448">
        <v>0</v>
      </c>
      <c r="AB6742" s="448">
        <v>0</v>
      </c>
      <c r="AD6742" s="448">
        <v>0</v>
      </c>
      <c r="AF6742" s="448">
        <v>0</v>
      </c>
      <c r="AH6742" s="448">
        <f t="shared" si="1480"/>
        <v>0</v>
      </c>
      <c r="AI6742" s="446"/>
      <c r="AJ6742" s="448">
        <v>0</v>
      </c>
      <c r="AK6742" s="87"/>
      <c r="AL6742" s="448">
        <v>0</v>
      </c>
      <c r="AM6742" s="448"/>
      <c r="AN6742" s="448">
        <v>0</v>
      </c>
      <c r="AO6742" s="448"/>
      <c r="AP6742" s="448">
        <v>0</v>
      </c>
      <c r="AQ6742" s="448"/>
    </row>
    <row r="6743" spans="2:43" ht="18" hidden="1" customHeight="1" x14ac:dyDescent="0.2">
      <c r="B6743" s="4"/>
      <c r="C6743" s="117"/>
      <c r="D6743" s="117"/>
      <c r="E6743" s="117"/>
      <c r="F6743" s="48"/>
      <c r="G6743" s="11"/>
      <c r="H6743" s="117"/>
      <c r="I6743" s="124"/>
      <c r="J6743" s="124"/>
      <c r="K6743" s="144"/>
      <c r="L6743" s="11"/>
      <c r="M6743" s="143"/>
      <c r="N6743" s="42"/>
      <c r="O6743" s="128"/>
      <c r="P6743" s="130"/>
      <c r="Q6743" s="130"/>
      <c r="R6743" s="72" t="s">
        <v>18</v>
      </c>
      <c r="S6743" s="181"/>
      <c r="T6743" s="73" t="s">
        <v>82</v>
      </c>
      <c r="V6743" s="74">
        <v>0</v>
      </c>
      <c r="X6743" s="74">
        <v>0</v>
      </c>
      <c r="Z6743" s="74">
        <v>0</v>
      </c>
      <c r="AB6743" s="74">
        <v>0</v>
      </c>
      <c r="AD6743" s="74">
        <v>0</v>
      </c>
      <c r="AF6743" s="74">
        <v>0</v>
      </c>
      <c r="AH6743" s="74">
        <f t="shared" si="1480"/>
        <v>0</v>
      </c>
      <c r="AI6743" s="495"/>
      <c r="AJ6743" s="74">
        <v>0</v>
      </c>
      <c r="AK6743" s="8"/>
      <c r="AL6743" s="74">
        <v>0</v>
      </c>
      <c r="AM6743" s="74"/>
      <c r="AN6743" s="74">
        <v>0</v>
      </c>
      <c r="AO6743" s="74"/>
      <c r="AP6743" s="74">
        <v>0</v>
      </c>
      <c r="AQ6743" s="74"/>
    </row>
    <row r="6744" spans="2:43" ht="18" hidden="1" customHeight="1" x14ac:dyDescent="0.2">
      <c r="B6744" s="4"/>
      <c r="C6744" s="117"/>
      <c r="D6744" s="117"/>
      <c r="E6744" s="117"/>
      <c r="F6744" s="48"/>
      <c r="G6744" s="11"/>
      <c r="H6744" s="117"/>
      <c r="I6744" s="124"/>
      <c r="J6744" s="124"/>
      <c r="K6744" s="144"/>
      <c r="L6744" s="11"/>
      <c r="M6744" s="143"/>
      <c r="N6744" s="42"/>
      <c r="O6744" s="128"/>
      <c r="P6744" s="130"/>
      <c r="Q6744" s="131">
        <v>5</v>
      </c>
      <c r="R6744" s="68"/>
      <c r="S6744" s="35"/>
      <c r="T6744" s="69" t="s">
        <v>48</v>
      </c>
      <c r="U6744" s="92"/>
      <c r="V6744" s="70">
        <f>V6745</f>
        <v>0</v>
      </c>
      <c r="X6744" s="447">
        <f>X6745</f>
        <v>0</v>
      </c>
      <c r="Z6744" s="447">
        <f>Z6745</f>
        <v>0</v>
      </c>
      <c r="AB6744" s="447">
        <f>AB6745</f>
        <v>0</v>
      </c>
      <c r="AD6744" s="447">
        <f>AD6745</f>
        <v>0</v>
      </c>
      <c r="AF6744" s="447">
        <f>AF6745</f>
        <v>0</v>
      </c>
      <c r="AH6744" s="447">
        <f t="shared" si="1480"/>
        <v>0</v>
      </c>
      <c r="AI6744" s="8"/>
      <c r="AJ6744" s="447">
        <f>AJ6745</f>
        <v>0</v>
      </c>
      <c r="AK6744" s="71"/>
      <c r="AL6744" s="447">
        <f>AL6745</f>
        <v>0</v>
      </c>
      <c r="AM6744" s="447"/>
      <c r="AN6744" s="447">
        <f>AN6745</f>
        <v>0</v>
      </c>
      <c r="AO6744" s="447"/>
      <c r="AP6744" s="447">
        <f>AP6745</f>
        <v>0</v>
      </c>
      <c r="AQ6744" s="447"/>
    </row>
    <row r="6745" spans="2:43" ht="18" hidden="1" customHeight="1" x14ac:dyDescent="0.2">
      <c r="B6745" s="4"/>
      <c r="C6745" s="117"/>
      <c r="D6745" s="117"/>
      <c r="E6745" s="117"/>
      <c r="F6745" s="48"/>
      <c r="G6745" s="11"/>
      <c r="H6745" s="117"/>
      <c r="I6745" s="124"/>
      <c r="J6745" s="124"/>
      <c r="K6745" s="144"/>
      <c r="L6745" s="11"/>
      <c r="M6745" s="143"/>
      <c r="N6745" s="42"/>
      <c r="O6745" s="128"/>
      <c r="P6745" s="130"/>
      <c r="Q6745" s="130"/>
      <c r="R6745" s="72" t="s">
        <v>3</v>
      </c>
      <c r="S6745" s="181"/>
      <c r="T6745" s="73" t="s">
        <v>551</v>
      </c>
      <c r="V6745" s="74">
        <v>0</v>
      </c>
      <c r="X6745" s="74">
        <v>0</v>
      </c>
      <c r="Z6745" s="74">
        <v>0</v>
      </c>
      <c r="AB6745" s="74">
        <v>0</v>
      </c>
      <c r="AD6745" s="74">
        <v>0</v>
      </c>
      <c r="AF6745" s="74">
        <v>0</v>
      </c>
      <c r="AH6745" s="74">
        <f t="shared" si="1480"/>
        <v>0</v>
      </c>
      <c r="AI6745" s="446"/>
      <c r="AJ6745" s="74">
        <v>0</v>
      </c>
      <c r="AK6745" s="8"/>
      <c r="AL6745" s="74">
        <v>0</v>
      </c>
      <c r="AM6745" s="74"/>
      <c r="AN6745" s="74">
        <v>0</v>
      </c>
      <c r="AO6745" s="74"/>
      <c r="AP6745" s="74">
        <v>0</v>
      </c>
      <c r="AQ6745" s="74"/>
    </row>
    <row r="6746" spans="2:43" ht="18" hidden="1" customHeight="1" x14ac:dyDescent="0.2">
      <c r="B6746" s="4"/>
      <c r="C6746" s="117"/>
      <c r="D6746" s="117"/>
      <c r="E6746" s="117"/>
      <c r="F6746" s="48"/>
      <c r="G6746" s="11"/>
      <c r="H6746" s="117"/>
      <c r="I6746" s="124"/>
      <c r="J6746" s="124"/>
      <c r="K6746" s="144"/>
      <c r="L6746" s="11"/>
      <c r="M6746" s="143"/>
      <c r="N6746" s="42"/>
      <c r="O6746" s="128"/>
      <c r="P6746" s="130"/>
      <c r="Q6746" s="131">
        <v>6</v>
      </c>
      <c r="R6746" s="84"/>
      <c r="S6746" s="250"/>
      <c r="T6746" s="69" t="s">
        <v>19</v>
      </c>
      <c r="U6746" s="92"/>
      <c r="V6746" s="70">
        <f>V6747</f>
        <v>0</v>
      </c>
      <c r="X6746" s="447">
        <f>X6747</f>
        <v>0</v>
      </c>
      <c r="Z6746" s="447">
        <f>Z6747</f>
        <v>0</v>
      </c>
      <c r="AB6746" s="447">
        <f>AB6747</f>
        <v>500</v>
      </c>
      <c r="AD6746" s="447">
        <f>AD6747</f>
        <v>0</v>
      </c>
      <c r="AF6746" s="447">
        <f>AF6747</f>
        <v>0</v>
      </c>
      <c r="AH6746" s="447">
        <f>AH6747</f>
        <v>0</v>
      </c>
      <c r="AI6746" s="8"/>
      <c r="AJ6746" s="447">
        <f>AJ6747</f>
        <v>130</v>
      </c>
      <c r="AK6746" s="71"/>
      <c r="AL6746" s="447">
        <f>AL6747</f>
        <v>0</v>
      </c>
      <c r="AM6746" s="447"/>
      <c r="AN6746" s="447">
        <f>AN6747</f>
        <v>0</v>
      </c>
      <c r="AO6746" s="447"/>
      <c r="AP6746" s="447">
        <f>AP6747</f>
        <v>0</v>
      </c>
      <c r="AQ6746" s="447"/>
    </row>
    <row r="6747" spans="2:43" ht="18" hidden="1" customHeight="1" x14ac:dyDescent="0.2">
      <c r="B6747" s="4"/>
      <c r="C6747" s="117"/>
      <c r="D6747" s="117"/>
      <c r="E6747" s="117"/>
      <c r="F6747" s="48"/>
      <c r="G6747" s="11"/>
      <c r="H6747" s="117"/>
      <c r="I6747" s="124"/>
      <c r="J6747" s="124"/>
      <c r="K6747" s="144"/>
      <c r="L6747" s="11"/>
      <c r="M6747" s="143"/>
      <c r="N6747" s="42"/>
      <c r="O6747" s="128"/>
      <c r="P6747" s="130"/>
      <c r="Q6747" s="130"/>
      <c r="R6747" s="72" t="s">
        <v>3</v>
      </c>
      <c r="S6747" s="181"/>
      <c r="T6747" s="73" t="s">
        <v>243</v>
      </c>
      <c r="V6747" s="74">
        <v>0</v>
      </c>
      <c r="X6747" s="74">
        <v>0</v>
      </c>
      <c r="Z6747" s="74">
        <v>0</v>
      </c>
      <c r="AB6747" s="74">
        <v>500</v>
      </c>
      <c r="AD6747" s="74">
        <v>0</v>
      </c>
      <c r="AF6747" s="74">
        <v>0</v>
      </c>
      <c r="AH6747" s="74">
        <f t="shared" si="1480"/>
        <v>0</v>
      </c>
      <c r="AI6747" s="446"/>
      <c r="AJ6747" s="74">
        <f t="shared" ref="AJ6747" si="1482">CEILING(AB6747*25/100,10)</f>
        <v>130</v>
      </c>
      <c r="AK6747" s="8"/>
      <c r="AL6747" s="74">
        <v>0</v>
      </c>
      <c r="AM6747" s="74"/>
      <c r="AN6747" s="74">
        <v>0</v>
      </c>
      <c r="AO6747" s="74"/>
      <c r="AP6747" s="74">
        <v>0</v>
      </c>
      <c r="AQ6747" s="74"/>
    </row>
    <row r="6748" spans="2:43" ht="18" customHeight="1" x14ac:dyDescent="0.2">
      <c r="B6748" s="4"/>
      <c r="C6748" s="117"/>
      <c r="D6748" s="117"/>
      <c r="E6748" s="117"/>
      <c r="F6748" s="48"/>
      <c r="G6748" s="11"/>
      <c r="H6748" s="117"/>
      <c r="I6748" s="124"/>
      <c r="J6748" s="124"/>
      <c r="K6748" s="144"/>
      <c r="L6748" s="11"/>
      <c r="M6748" s="143"/>
      <c r="N6748" s="42"/>
      <c r="O6748" s="128"/>
      <c r="P6748" s="129">
        <v>3</v>
      </c>
      <c r="Q6748" s="129"/>
      <c r="R6748" s="64"/>
      <c r="S6748" s="234"/>
      <c r="T6748" s="65" t="s">
        <v>215</v>
      </c>
      <c r="U6748" s="155"/>
      <c r="V6748" s="66">
        <f>V6749+V6751+V6753</f>
        <v>25500</v>
      </c>
      <c r="X6748" s="66">
        <f>X6749+X6751+X6753</f>
        <v>23000</v>
      </c>
      <c r="Z6748" s="66">
        <f>Z6749+Z6751+Z6753</f>
        <v>27560</v>
      </c>
      <c r="AB6748" s="66">
        <f>AB6749+AB6751+AB6753</f>
        <v>18500</v>
      </c>
      <c r="AD6748" s="66">
        <f>AD6749+AD6751+AD6753</f>
        <v>19500</v>
      </c>
      <c r="AF6748" s="66">
        <f>AF6749+AF6751+AF6753</f>
        <v>0</v>
      </c>
      <c r="AH6748" s="66">
        <f t="shared" si="1480"/>
        <v>19500</v>
      </c>
      <c r="AI6748" s="8"/>
      <c r="AJ6748" s="66">
        <f>AJ6749+AJ6751+AJ6753</f>
        <v>4630</v>
      </c>
      <c r="AK6748" s="67"/>
      <c r="AL6748" s="66">
        <f>AL6749+AL6751+AL6753</f>
        <v>28340</v>
      </c>
      <c r="AM6748" s="66"/>
      <c r="AN6748" s="66">
        <f>AN6749+AN6751+AN6753</f>
        <v>30320</v>
      </c>
      <c r="AO6748" s="66"/>
      <c r="AP6748" s="66">
        <f>AP6749+AP6751+AP6753</f>
        <v>30320</v>
      </c>
      <c r="AQ6748" s="66"/>
    </row>
    <row r="6749" spans="2:43" ht="18" customHeight="1" x14ac:dyDescent="0.2">
      <c r="B6749" s="4"/>
      <c r="C6749" s="117"/>
      <c r="D6749" s="117"/>
      <c r="E6749" s="117"/>
      <c r="F6749" s="48"/>
      <c r="G6749" s="11"/>
      <c r="H6749" s="117"/>
      <c r="I6749" s="124"/>
      <c r="J6749" s="124"/>
      <c r="K6749" s="144"/>
      <c r="L6749" s="11"/>
      <c r="M6749" s="143"/>
      <c r="N6749" s="42"/>
      <c r="O6749" s="128"/>
      <c r="P6749" s="130"/>
      <c r="Q6749" s="131">
        <v>1</v>
      </c>
      <c r="R6749" s="68"/>
      <c r="S6749" s="35"/>
      <c r="T6749" s="69" t="s">
        <v>20</v>
      </c>
      <c r="U6749" s="92"/>
      <c r="V6749" s="70">
        <f>V6750</f>
        <v>13500</v>
      </c>
      <c r="X6749" s="447">
        <f>X6750</f>
        <v>10500</v>
      </c>
      <c r="Z6749" s="447">
        <f>Z6750</f>
        <v>12020</v>
      </c>
      <c r="AB6749" s="447">
        <f>AB6750</f>
        <v>12800</v>
      </c>
      <c r="AD6749" s="447">
        <f>AD6750</f>
        <v>13500</v>
      </c>
      <c r="AF6749" s="447">
        <f>AF6750</f>
        <v>0</v>
      </c>
      <c r="AH6749" s="447">
        <f t="shared" si="1480"/>
        <v>13500</v>
      </c>
      <c r="AI6749" s="67"/>
      <c r="AJ6749" s="447">
        <f>AJ6750</f>
        <v>3200</v>
      </c>
      <c r="AK6749" s="71"/>
      <c r="AL6749" s="447">
        <f>AL6750</f>
        <v>10000</v>
      </c>
      <c r="AM6749" s="447"/>
      <c r="AN6749" s="447">
        <f>AN6750</f>
        <v>10690</v>
      </c>
      <c r="AO6749" s="447"/>
      <c r="AP6749" s="447">
        <f>AP6750</f>
        <v>10690</v>
      </c>
      <c r="AQ6749" s="447"/>
    </row>
    <row r="6750" spans="2:43" ht="18" customHeight="1" x14ac:dyDescent="0.25">
      <c r="B6750" s="4"/>
      <c r="C6750" s="117"/>
      <c r="D6750" s="117"/>
      <c r="E6750" s="117"/>
      <c r="F6750" s="48"/>
      <c r="G6750" s="11"/>
      <c r="H6750" s="117"/>
      <c r="I6750" s="124"/>
      <c r="J6750" s="124"/>
      <c r="K6750" s="144"/>
      <c r="L6750" s="11"/>
      <c r="M6750" s="143"/>
      <c r="N6750" s="42"/>
      <c r="O6750" s="128"/>
      <c r="P6750" s="130"/>
      <c r="Q6750" s="131"/>
      <c r="R6750" s="72" t="s">
        <v>3</v>
      </c>
      <c r="S6750" s="181"/>
      <c r="T6750" s="73" t="s">
        <v>20</v>
      </c>
      <c r="V6750" s="496">
        <v>13500</v>
      </c>
      <c r="X6750" s="699">
        <v>10500</v>
      </c>
      <c r="Z6750" s="699">
        <v>12020</v>
      </c>
      <c r="AB6750" s="74">
        <v>12800</v>
      </c>
      <c r="AD6750" s="696">
        <v>13500</v>
      </c>
      <c r="AF6750" s="696">
        <v>0</v>
      </c>
      <c r="AH6750" s="696">
        <f t="shared" si="1480"/>
        <v>13500</v>
      </c>
      <c r="AI6750" s="446"/>
      <c r="AJ6750" s="74">
        <f t="shared" ref="AJ6750" si="1483">CEILING(AB6750*25/100,10)</f>
        <v>3200</v>
      </c>
      <c r="AK6750" s="8"/>
      <c r="AL6750" s="74">
        <v>10000</v>
      </c>
      <c r="AM6750" s="74"/>
      <c r="AN6750" s="74">
        <v>10690</v>
      </c>
      <c r="AO6750" s="696"/>
      <c r="AP6750" s="74">
        <v>10690</v>
      </c>
      <c r="AQ6750" s="696"/>
    </row>
    <row r="6751" spans="2:43" ht="18" customHeight="1" x14ac:dyDescent="0.2">
      <c r="B6751" s="4"/>
      <c r="C6751" s="117"/>
      <c r="D6751" s="117"/>
      <c r="E6751" s="117"/>
      <c r="F6751" s="48"/>
      <c r="G6751" s="11"/>
      <c r="H6751" s="117"/>
      <c r="I6751" s="124"/>
      <c r="J6751" s="124"/>
      <c r="K6751" s="144"/>
      <c r="L6751" s="11"/>
      <c r="M6751" s="143"/>
      <c r="N6751" s="42"/>
      <c r="O6751" s="128"/>
      <c r="P6751" s="130"/>
      <c r="Q6751" s="131">
        <v>2</v>
      </c>
      <c r="R6751" s="68"/>
      <c r="S6751" s="35"/>
      <c r="T6751" s="69" t="s">
        <v>21</v>
      </c>
      <c r="U6751" s="92"/>
      <c r="V6751" s="70">
        <f>V6752</f>
        <v>2500</v>
      </c>
      <c r="X6751" s="447">
        <f>X6752</f>
        <v>2500</v>
      </c>
      <c r="Z6751" s="447">
        <f>Z6752</f>
        <v>6860</v>
      </c>
      <c r="AB6751" s="447">
        <f>AB6752</f>
        <v>4800</v>
      </c>
      <c r="AD6751" s="447">
        <f>AD6752</f>
        <v>5100</v>
      </c>
      <c r="AF6751" s="447">
        <f>AF6752</f>
        <v>0</v>
      </c>
      <c r="AH6751" s="447">
        <f t="shared" si="1480"/>
        <v>5100</v>
      </c>
      <c r="AI6751" s="8"/>
      <c r="AJ6751" s="447">
        <f>AJ6752</f>
        <v>1200</v>
      </c>
      <c r="AK6751" s="71"/>
      <c r="AL6751" s="447">
        <f>AL6752</f>
        <v>10660</v>
      </c>
      <c r="AM6751" s="447"/>
      <c r="AN6751" s="447">
        <f>AN6752</f>
        <v>11340</v>
      </c>
      <c r="AO6751" s="447"/>
      <c r="AP6751" s="447">
        <f>AP6752</f>
        <v>11340</v>
      </c>
      <c r="AQ6751" s="447"/>
    </row>
    <row r="6752" spans="2:43" ht="18" customHeight="1" x14ac:dyDescent="0.25">
      <c r="B6752" s="4"/>
      <c r="C6752" s="117"/>
      <c r="D6752" s="117"/>
      <c r="E6752" s="117"/>
      <c r="F6752" s="48"/>
      <c r="G6752" s="11"/>
      <c r="H6752" s="117"/>
      <c r="I6752" s="124"/>
      <c r="J6752" s="124"/>
      <c r="K6752" s="144"/>
      <c r="L6752" s="11"/>
      <c r="M6752" s="143"/>
      <c r="N6752" s="42"/>
      <c r="O6752" s="128"/>
      <c r="P6752" s="130"/>
      <c r="Q6752" s="130"/>
      <c r="R6752" s="72" t="s">
        <v>3</v>
      </c>
      <c r="S6752" s="181"/>
      <c r="T6752" s="73" t="s">
        <v>21</v>
      </c>
      <c r="V6752" s="497">
        <v>2500</v>
      </c>
      <c r="X6752" s="697">
        <v>2500</v>
      </c>
      <c r="Z6752" s="697">
        <v>6860</v>
      </c>
      <c r="AB6752" s="74">
        <v>4800</v>
      </c>
      <c r="AD6752" s="696">
        <v>5100</v>
      </c>
      <c r="AF6752" s="696">
        <v>0</v>
      </c>
      <c r="AH6752" s="696">
        <f t="shared" si="1480"/>
        <v>5100</v>
      </c>
      <c r="AI6752" s="446"/>
      <c r="AJ6752" s="74">
        <f t="shared" ref="AJ6752" si="1484">CEILING(AB6752*25/100,10)</f>
        <v>1200</v>
      </c>
      <c r="AK6752" s="8"/>
      <c r="AL6752" s="74">
        <v>10660</v>
      </c>
      <c r="AM6752" s="74"/>
      <c r="AN6752" s="74">
        <v>11340</v>
      </c>
      <c r="AO6752" s="696"/>
      <c r="AP6752" s="74">
        <v>11340</v>
      </c>
      <c r="AQ6752" s="696"/>
    </row>
    <row r="6753" spans="2:43" ht="18" customHeight="1" x14ac:dyDescent="0.2">
      <c r="B6753" s="4"/>
      <c r="C6753" s="117"/>
      <c r="D6753" s="117"/>
      <c r="E6753" s="117"/>
      <c r="F6753" s="48"/>
      <c r="G6753" s="11"/>
      <c r="H6753" s="117"/>
      <c r="I6753" s="124"/>
      <c r="J6753" s="124"/>
      <c r="K6753" s="144"/>
      <c r="L6753" s="11"/>
      <c r="M6753" s="143"/>
      <c r="N6753" s="42"/>
      <c r="O6753" s="128"/>
      <c r="P6753" s="130"/>
      <c r="Q6753" s="131">
        <v>3</v>
      </c>
      <c r="R6753" s="68"/>
      <c r="S6753" s="35"/>
      <c r="T6753" s="69" t="s">
        <v>22</v>
      </c>
      <c r="U6753" s="92"/>
      <c r="V6753" s="70">
        <f>V6754</f>
        <v>9500</v>
      </c>
      <c r="X6753" s="447">
        <f>X6754</f>
        <v>10000</v>
      </c>
      <c r="Z6753" s="447">
        <f>Z6754</f>
        <v>8680</v>
      </c>
      <c r="AB6753" s="447">
        <f>AB6754</f>
        <v>900</v>
      </c>
      <c r="AD6753" s="447">
        <f>AD6754</f>
        <v>900</v>
      </c>
      <c r="AF6753" s="447">
        <f>AF6754</f>
        <v>0</v>
      </c>
      <c r="AH6753" s="447">
        <f t="shared" si="1480"/>
        <v>900</v>
      </c>
      <c r="AI6753" s="8"/>
      <c r="AJ6753" s="447">
        <f>AJ6754</f>
        <v>230</v>
      </c>
      <c r="AK6753" s="71"/>
      <c r="AL6753" s="447">
        <f>AL6754</f>
        <v>7680</v>
      </c>
      <c r="AM6753" s="447"/>
      <c r="AN6753" s="447">
        <f>AN6754</f>
        <v>8290</v>
      </c>
      <c r="AO6753" s="447"/>
      <c r="AP6753" s="447">
        <f>AP6754</f>
        <v>8290</v>
      </c>
      <c r="AQ6753" s="447"/>
    </row>
    <row r="6754" spans="2:43" ht="18" customHeight="1" x14ac:dyDescent="0.25">
      <c r="B6754" s="4"/>
      <c r="C6754" s="117"/>
      <c r="D6754" s="117"/>
      <c r="E6754" s="117"/>
      <c r="F6754" s="48"/>
      <c r="G6754" s="11"/>
      <c r="H6754" s="117"/>
      <c r="I6754" s="124"/>
      <c r="J6754" s="124"/>
      <c r="K6754" s="144"/>
      <c r="L6754" s="11"/>
      <c r="M6754" s="143"/>
      <c r="N6754" s="42"/>
      <c r="O6754" s="128"/>
      <c r="P6754" s="130"/>
      <c r="Q6754" s="130"/>
      <c r="R6754" s="72" t="s">
        <v>3</v>
      </c>
      <c r="S6754" s="181"/>
      <c r="T6754" s="73" t="s">
        <v>22</v>
      </c>
      <c r="V6754" s="511">
        <v>9500</v>
      </c>
      <c r="X6754" s="810">
        <v>10000</v>
      </c>
      <c r="Z6754" s="932">
        <v>8680</v>
      </c>
      <c r="AB6754" s="74">
        <v>900</v>
      </c>
      <c r="AD6754" s="696">
        <v>900</v>
      </c>
      <c r="AF6754" s="696">
        <v>0</v>
      </c>
      <c r="AH6754" s="696">
        <f t="shared" si="1480"/>
        <v>900</v>
      </c>
      <c r="AI6754" s="446"/>
      <c r="AJ6754" s="74">
        <f t="shared" ref="AJ6754" si="1485">CEILING(AB6754*25/100,10)</f>
        <v>230</v>
      </c>
      <c r="AK6754" s="8"/>
      <c r="AL6754" s="74">
        <v>7680</v>
      </c>
      <c r="AM6754" s="74"/>
      <c r="AN6754" s="74">
        <v>8290</v>
      </c>
      <c r="AO6754" s="696"/>
      <c r="AP6754" s="74">
        <v>8290</v>
      </c>
      <c r="AQ6754" s="696"/>
    </row>
    <row r="6755" spans="2:43" ht="18" customHeight="1" x14ac:dyDescent="0.2">
      <c r="B6755" s="4"/>
      <c r="C6755" s="117"/>
      <c r="D6755" s="117"/>
      <c r="E6755" s="117"/>
      <c r="F6755" s="48"/>
      <c r="G6755" s="11"/>
      <c r="H6755" s="117"/>
      <c r="I6755" s="124"/>
      <c r="J6755" s="124"/>
      <c r="K6755" s="144"/>
      <c r="L6755" s="11"/>
      <c r="M6755" s="143"/>
      <c r="N6755" s="42"/>
      <c r="O6755" s="128"/>
      <c r="P6755" s="129">
        <v>5</v>
      </c>
      <c r="Q6755" s="129"/>
      <c r="R6755" s="64"/>
      <c r="S6755" s="234"/>
      <c r="T6755" s="65" t="s">
        <v>24</v>
      </c>
      <c r="U6755" s="155"/>
      <c r="V6755" s="66">
        <f>V6756+V6758</f>
        <v>17500</v>
      </c>
      <c r="X6755" s="66">
        <f>X6756+X6758</f>
        <v>17000</v>
      </c>
      <c r="Z6755" s="66">
        <f>Z6756+Z6758</f>
        <v>19200</v>
      </c>
      <c r="AB6755" s="66">
        <f>AB6756+AB6758</f>
        <v>20900</v>
      </c>
      <c r="AD6755" s="66">
        <f>AD6756+AD6758</f>
        <v>22100</v>
      </c>
      <c r="AF6755" s="66">
        <f>AF6756+AF6758</f>
        <v>0</v>
      </c>
      <c r="AH6755" s="66">
        <f t="shared" si="1480"/>
        <v>22100</v>
      </c>
      <c r="AI6755" s="8"/>
      <c r="AJ6755" s="66">
        <f>AJ6756+AJ6758</f>
        <v>7320</v>
      </c>
      <c r="AK6755" s="67"/>
      <c r="AL6755" s="66">
        <f>AL6756+AL6758</f>
        <v>22000</v>
      </c>
      <c r="AM6755" s="66"/>
      <c r="AN6755" s="66">
        <f>AN6756+AN6758</f>
        <v>23000</v>
      </c>
      <c r="AO6755" s="66"/>
      <c r="AP6755" s="66">
        <f>AP6756+AP6758</f>
        <v>23000</v>
      </c>
      <c r="AQ6755" s="66"/>
    </row>
    <row r="6756" spans="2:43" ht="18" customHeight="1" x14ac:dyDescent="0.2">
      <c r="B6756" s="4"/>
      <c r="C6756" s="117"/>
      <c r="D6756" s="117"/>
      <c r="E6756" s="117"/>
      <c r="F6756" s="48"/>
      <c r="G6756" s="11"/>
      <c r="H6756" s="117"/>
      <c r="I6756" s="124"/>
      <c r="J6756" s="124"/>
      <c r="K6756" s="144"/>
      <c r="L6756" s="11"/>
      <c r="M6756" s="143"/>
      <c r="N6756" s="42"/>
      <c r="O6756" s="128"/>
      <c r="P6756" s="130"/>
      <c r="Q6756" s="131">
        <v>2</v>
      </c>
      <c r="R6756" s="68"/>
      <c r="S6756" s="35"/>
      <c r="T6756" s="69" t="s">
        <v>25</v>
      </c>
      <c r="U6756" s="92"/>
      <c r="V6756" s="70">
        <f>V6757</f>
        <v>17500</v>
      </c>
      <c r="X6756" s="447">
        <f>X6757</f>
        <v>17000</v>
      </c>
      <c r="Z6756" s="447">
        <f>Z6757</f>
        <v>19200</v>
      </c>
      <c r="AB6756" s="447">
        <f>AB6757</f>
        <v>20900</v>
      </c>
      <c r="AD6756" s="447">
        <f>AD6757</f>
        <v>22100</v>
      </c>
      <c r="AF6756" s="447">
        <f>AF6757</f>
        <v>0</v>
      </c>
      <c r="AH6756" s="447">
        <f t="shared" si="1480"/>
        <v>22100</v>
      </c>
      <c r="AI6756" s="67"/>
      <c r="AJ6756" s="447">
        <f>AJ6757</f>
        <v>7320</v>
      </c>
      <c r="AK6756" s="71"/>
      <c r="AL6756" s="447">
        <f>AL6757</f>
        <v>22000</v>
      </c>
      <c r="AM6756" s="447"/>
      <c r="AN6756" s="447">
        <f>AN6757</f>
        <v>23000</v>
      </c>
      <c r="AO6756" s="447"/>
      <c r="AP6756" s="447">
        <f>AP6757</f>
        <v>23000</v>
      </c>
      <c r="AQ6756" s="447"/>
    </row>
    <row r="6757" spans="2:43" ht="18" customHeight="1" x14ac:dyDescent="0.25">
      <c r="B6757" s="4"/>
      <c r="C6757" s="117"/>
      <c r="D6757" s="117"/>
      <c r="E6757" s="117"/>
      <c r="F6757" s="48"/>
      <c r="G6757" s="11"/>
      <c r="H6757" s="117"/>
      <c r="I6757" s="124"/>
      <c r="J6757" s="124"/>
      <c r="K6757" s="144"/>
      <c r="L6757" s="11"/>
      <c r="M6757" s="143"/>
      <c r="N6757" s="42"/>
      <c r="O6757" s="128"/>
      <c r="P6757" s="130"/>
      <c r="Q6757" s="130"/>
      <c r="R6757" s="72" t="s">
        <v>0</v>
      </c>
      <c r="S6757" s="181"/>
      <c r="T6757" s="73" t="s">
        <v>221</v>
      </c>
      <c r="V6757" s="534">
        <v>17500</v>
      </c>
      <c r="X6757" s="811">
        <v>17000</v>
      </c>
      <c r="Z6757" s="829">
        <v>19200</v>
      </c>
      <c r="AB6757" s="74">
        <v>20900</v>
      </c>
      <c r="AD6757" s="696">
        <v>22100</v>
      </c>
      <c r="AF6757" s="696">
        <v>0</v>
      </c>
      <c r="AH6757" s="696">
        <f t="shared" si="1480"/>
        <v>22100</v>
      </c>
      <c r="AI6757" s="446"/>
      <c r="AJ6757" s="74">
        <f>CEILING(AB6757*35/100,10)</f>
        <v>7320</v>
      </c>
      <c r="AK6757" s="8"/>
      <c r="AL6757" s="74">
        <v>22000</v>
      </c>
      <c r="AM6757" s="74"/>
      <c r="AN6757" s="74">
        <v>23000</v>
      </c>
      <c r="AO6757" s="696"/>
      <c r="AP6757" s="74">
        <v>23000</v>
      </c>
      <c r="AQ6757" s="696"/>
    </row>
    <row r="6758" spans="2:43" ht="18" hidden="1" customHeight="1" x14ac:dyDescent="0.2">
      <c r="B6758" s="4"/>
      <c r="C6758" s="117"/>
      <c r="D6758" s="117"/>
      <c r="E6758" s="117"/>
      <c r="F6758" s="48"/>
      <c r="G6758" s="11"/>
      <c r="H6758" s="117"/>
      <c r="I6758" s="124"/>
      <c r="J6758" s="124"/>
      <c r="K6758" s="144"/>
      <c r="L6758" s="11"/>
      <c r="M6758" s="143"/>
      <c r="N6758" s="42"/>
      <c r="O6758" s="128"/>
      <c r="P6758" s="130"/>
      <c r="Q6758" s="131">
        <v>9</v>
      </c>
      <c r="R6758" s="68"/>
      <c r="S6758" s="35"/>
      <c r="T6758" s="450" t="s">
        <v>34</v>
      </c>
      <c r="U6758" s="92"/>
      <c r="V6758" s="70">
        <f>V6759</f>
        <v>0</v>
      </c>
      <c r="X6758" s="447">
        <f>X6759</f>
        <v>0</v>
      </c>
      <c r="Z6758" s="447">
        <f>Z6759</f>
        <v>0</v>
      </c>
      <c r="AB6758" s="447">
        <f>AB6759</f>
        <v>0</v>
      </c>
      <c r="AD6758" s="447">
        <f>AD6759</f>
        <v>0</v>
      </c>
      <c r="AF6758" s="447">
        <f>AF6759</f>
        <v>0</v>
      </c>
      <c r="AH6758" s="447">
        <f t="shared" si="1480"/>
        <v>0</v>
      </c>
      <c r="AI6758" s="8"/>
      <c r="AJ6758" s="447">
        <f>AJ6759</f>
        <v>0</v>
      </c>
      <c r="AK6758" s="71"/>
      <c r="AL6758" s="447">
        <f>AL6759</f>
        <v>0</v>
      </c>
      <c r="AM6758" s="447"/>
      <c r="AN6758" s="447">
        <f>AN6759</f>
        <v>0</v>
      </c>
      <c r="AO6758" s="447"/>
      <c r="AP6758" s="447">
        <f>AP6759</f>
        <v>0</v>
      </c>
      <c r="AQ6758" s="447"/>
    </row>
    <row r="6759" spans="2:43" ht="18" hidden="1" customHeight="1" x14ac:dyDescent="0.25">
      <c r="B6759" s="4"/>
      <c r="C6759" s="117"/>
      <c r="D6759" s="117"/>
      <c r="E6759" s="117"/>
      <c r="F6759" s="48"/>
      <c r="G6759" s="11"/>
      <c r="H6759" s="117"/>
      <c r="I6759" s="124"/>
      <c r="J6759" s="124"/>
      <c r="K6759" s="144"/>
      <c r="L6759" s="11"/>
      <c r="M6759" s="143"/>
      <c r="N6759" s="42"/>
      <c r="O6759" s="128"/>
      <c r="P6759" s="130"/>
      <c r="Q6759" s="130"/>
      <c r="R6759" s="72">
        <v>90</v>
      </c>
      <c r="S6759" s="181"/>
      <c r="T6759" s="73" t="s">
        <v>34</v>
      </c>
      <c r="V6759" s="534">
        <v>0</v>
      </c>
      <c r="X6759" s="811">
        <v>0</v>
      </c>
      <c r="Z6759" s="811">
        <v>0</v>
      </c>
      <c r="AB6759" s="811">
        <v>0</v>
      </c>
      <c r="AD6759" s="696">
        <v>0</v>
      </c>
      <c r="AF6759" s="696">
        <v>0</v>
      </c>
      <c r="AH6759" s="696">
        <f t="shared" si="1480"/>
        <v>0</v>
      </c>
      <c r="AI6759" s="446"/>
      <c r="AJ6759" s="74">
        <v>0</v>
      </c>
      <c r="AK6759" s="8"/>
      <c r="AL6759" s="74">
        <v>0</v>
      </c>
      <c r="AM6759" s="74"/>
      <c r="AN6759" s="74">
        <v>0</v>
      </c>
      <c r="AO6759" s="696"/>
      <c r="AP6759" s="74">
        <v>0</v>
      </c>
      <c r="AQ6759" s="696"/>
    </row>
    <row r="6760" spans="2:43" ht="18" customHeight="1" x14ac:dyDescent="0.2">
      <c r="B6760" s="4"/>
      <c r="C6760" s="117"/>
      <c r="D6760" s="117"/>
      <c r="E6760" s="117"/>
      <c r="F6760" s="48"/>
      <c r="G6760" s="11"/>
      <c r="H6760" s="117"/>
      <c r="I6760" s="124"/>
      <c r="J6760" s="124"/>
      <c r="K6760" s="144"/>
      <c r="L6760" s="11"/>
      <c r="M6760" s="143"/>
      <c r="N6760" s="42"/>
      <c r="O6760" s="128"/>
      <c r="P6760" s="129">
        <v>7</v>
      </c>
      <c r="Q6760" s="129"/>
      <c r="R6760" s="64"/>
      <c r="S6760" s="234"/>
      <c r="T6760" s="65" t="s">
        <v>343</v>
      </c>
      <c r="U6760" s="155"/>
      <c r="V6760" s="66">
        <f>V6761</f>
        <v>10500</v>
      </c>
      <c r="X6760" s="66">
        <f>X6761</f>
        <v>11000</v>
      </c>
      <c r="Z6760" s="66">
        <f>Z6761</f>
        <v>4000</v>
      </c>
      <c r="AB6760" s="66">
        <f>AB6761</f>
        <v>1500</v>
      </c>
      <c r="AD6760" s="66">
        <f>AD6761</f>
        <v>1575</v>
      </c>
      <c r="AF6760" s="66">
        <f>AF6761</f>
        <v>5000</v>
      </c>
      <c r="AH6760" s="66">
        <f t="shared" si="1480"/>
        <v>6575</v>
      </c>
      <c r="AI6760" s="8"/>
      <c r="AJ6760" s="66">
        <f>AJ6761</f>
        <v>380</v>
      </c>
      <c r="AK6760" s="67"/>
      <c r="AL6760" s="66">
        <f t="shared" ref="AL6760:AP6761" si="1486">AL6761</f>
        <v>5500</v>
      </c>
      <c r="AM6760" s="66"/>
      <c r="AN6760" s="66">
        <f t="shared" si="1486"/>
        <v>6000</v>
      </c>
      <c r="AO6760" s="66"/>
      <c r="AP6760" s="66">
        <f t="shared" si="1486"/>
        <v>6000</v>
      </c>
      <c r="AQ6760" s="66"/>
    </row>
    <row r="6761" spans="2:43" ht="18" customHeight="1" x14ac:dyDescent="0.2">
      <c r="B6761" s="4"/>
      <c r="C6761" s="117"/>
      <c r="D6761" s="117"/>
      <c r="E6761" s="117"/>
      <c r="F6761" s="48"/>
      <c r="G6761" s="11"/>
      <c r="H6761" s="117"/>
      <c r="I6761" s="124"/>
      <c r="J6761" s="124"/>
      <c r="K6761" s="144"/>
      <c r="L6761" s="11"/>
      <c r="M6761" s="143"/>
      <c r="N6761" s="42"/>
      <c r="O6761" s="128"/>
      <c r="P6761" s="130"/>
      <c r="Q6761" s="131">
        <v>3</v>
      </c>
      <c r="R6761" s="68"/>
      <c r="S6761" s="35"/>
      <c r="T6761" s="69" t="s">
        <v>224</v>
      </c>
      <c r="U6761" s="92"/>
      <c r="V6761" s="70">
        <f>V6762</f>
        <v>10500</v>
      </c>
      <c r="X6761" s="447">
        <f>X6762</f>
        <v>11000</v>
      </c>
      <c r="Z6761" s="447">
        <f>Z6762</f>
        <v>4000</v>
      </c>
      <c r="AB6761" s="447">
        <f>AB6762</f>
        <v>1500</v>
      </c>
      <c r="AD6761" s="447">
        <f>AD6762</f>
        <v>1575</v>
      </c>
      <c r="AF6761" s="447">
        <f>AF6762</f>
        <v>5000</v>
      </c>
      <c r="AH6761" s="447">
        <f t="shared" si="1480"/>
        <v>6575</v>
      </c>
      <c r="AI6761" s="67"/>
      <c r="AJ6761" s="447">
        <f>AJ6762</f>
        <v>380</v>
      </c>
      <c r="AK6761" s="71"/>
      <c r="AL6761" s="447">
        <f t="shared" si="1486"/>
        <v>5500</v>
      </c>
      <c r="AM6761" s="447"/>
      <c r="AN6761" s="447">
        <f t="shared" si="1486"/>
        <v>6000</v>
      </c>
      <c r="AO6761" s="447"/>
      <c r="AP6761" s="447">
        <f t="shared" si="1486"/>
        <v>6000</v>
      </c>
      <c r="AQ6761" s="447"/>
    </row>
    <row r="6762" spans="2:43" ht="18" customHeight="1" x14ac:dyDescent="0.25">
      <c r="B6762" s="4"/>
      <c r="C6762" s="117"/>
      <c r="D6762" s="117"/>
      <c r="E6762" s="117"/>
      <c r="F6762" s="48"/>
      <c r="G6762" s="11"/>
      <c r="H6762" s="117"/>
      <c r="I6762" s="124"/>
      <c r="J6762" s="124"/>
      <c r="K6762" s="144"/>
      <c r="L6762" s="11"/>
      <c r="M6762" s="143"/>
      <c r="N6762" s="42"/>
      <c r="O6762" s="128"/>
      <c r="P6762" s="130"/>
      <c r="Q6762" s="131"/>
      <c r="R6762" s="72" t="s">
        <v>0</v>
      </c>
      <c r="S6762" s="181"/>
      <c r="T6762" s="73" t="s">
        <v>53</v>
      </c>
      <c r="V6762" s="560">
        <v>10500</v>
      </c>
      <c r="X6762" s="812">
        <v>11000</v>
      </c>
      <c r="Z6762" s="933">
        <v>4000</v>
      </c>
      <c r="AB6762" s="74">
        <v>1500</v>
      </c>
      <c r="AD6762" s="696">
        <v>1575</v>
      </c>
      <c r="AF6762" s="696">
        <v>5000</v>
      </c>
      <c r="AH6762" s="696">
        <f t="shared" si="1480"/>
        <v>6575</v>
      </c>
      <c r="AI6762" s="446"/>
      <c r="AJ6762" s="74">
        <f t="shared" ref="AJ6762" si="1487">CEILING(AB6762*25/100,10)</f>
        <v>380</v>
      </c>
      <c r="AK6762" s="8"/>
      <c r="AL6762" s="74">
        <v>5500</v>
      </c>
      <c r="AM6762" s="74"/>
      <c r="AN6762" s="74">
        <v>6000</v>
      </c>
      <c r="AO6762" s="696"/>
      <c r="AP6762" s="74">
        <v>6000</v>
      </c>
      <c r="AQ6762" s="696"/>
    </row>
    <row r="6763" spans="2:43" ht="18" hidden="1" customHeight="1" x14ac:dyDescent="0.2">
      <c r="B6763" s="4"/>
      <c r="C6763" s="117"/>
      <c r="D6763" s="117"/>
      <c r="E6763" s="117"/>
      <c r="F6763" s="48"/>
      <c r="G6763" s="11"/>
      <c r="H6763" s="117"/>
      <c r="I6763" s="124"/>
      <c r="J6763" s="124"/>
      <c r="K6763" s="144"/>
      <c r="L6763" s="11"/>
      <c r="M6763" s="143"/>
      <c r="N6763" s="42"/>
      <c r="O6763" s="128"/>
      <c r="P6763" s="129">
        <v>9</v>
      </c>
      <c r="Q6763" s="129"/>
      <c r="R6763" s="64"/>
      <c r="S6763" s="234"/>
      <c r="T6763" s="65" t="s">
        <v>217</v>
      </c>
      <c r="U6763" s="155"/>
      <c r="V6763" s="66">
        <f>V6764+V6766</f>
        <v>0</v>
      </c>
      <c r="X6763" s="66">
        <f>X6764+X6766</f>
        <v>0</v>
      </c>
      <c r="Z6763" s="66">
        <f>Z6764+Z6766</f>
        <v>0</v>
      </c>
      <c r="AB6763" s="66">
        <f>AB6764+AB6766</f>
        <v>0</v>
      </c>
      <c r="AD6763" s="66">
        <f>AD6764+AD6766</f>
        <v>0</v>
      </c>
      <c r="AF6763" s="66">
        <f>AF6764+AF6766</f>
        <v>0</v>
      </c>
      <c r="AH6763" s="66">
        <f t="shared" si="1480"/>
        <v>0</v>
      </c>
      <c r="AI6763" s="8"/>
      <c r="AJ6763" s="66">
        <f>AJ6764+AJ6766</f>
        <v>0</v>
      </c>
      <c r="AK6763" s="67"/>
      <c r="AL6763" s="66">
        <f>AL6764+AL6766</f>
        <v>0</v>
      </c>
      <c r="AM6763" s="66"/>
      <c r="AN6763" s="66">
        <f>AN6764+AN6766</f>
        <v>0</v>
      </c>
      <c r="AO6763" s="66"/>
      <c r="AP6763" s="66">
        <f>AP6764+AP6766</f>
        <v>0</v>
      </c>
      <c r="AQ6763" s="66"/>
    </row>
    <row r="6764" spans="2:43" ht="18" hidden="1" customHeight="1" x14ac:dyDescent="0.2">
      <c r="B6764" s="4"/>
      <c r="C6764" s="117"/>
      <c r="D6764" s="117"/>
      <c r="E6764" s="117"/>
      <c r="F6764" s="48"/>
      <c r="G6764" s="11"/>
      <c r="H6764" s="117"/>
      <c r="I6764" s="124"/>
      <c r="J6764" s="124"/>
      <c r="K6764" s="144"/>
      <c r="L6764" s="11"/>
      <c r="M6764" s="143"/>
      <c r="N6764" s="42"/>
      <c r="O6764" s="128"/>
      <c r="P6764" s="130"/>
      <c r="Q6764" s="131">
        <v>1</v>
      </c>
      <c r="R6764" s="68"/>
      <c r="S6764" s="35"/>
      <c r="T6764" s="69" t="s">
        <v>231</v>
      </c>
      <c r="U6764" s="92"/>
      <c r="V6764" s="70">
        <f>V6765</f>
        <v>0</v>
      </c>
      <c r="X6764" s="447">
        <f>X6765</f>
        <v>0</v>
      </c>
      <c r="Z6764" s="447">
        <f>Z6765</f>
        <v>0</v>
      </c>
      <c r="AB6764" s="447">
        <f>AB6765</f>
        <v>0</v>
      </c>
      <c r="AD6764" s="447">
        <f>AD6765</f>
        <v>0</v>
      </c>
      <c r="AF6764" s="447">
        <f>AF6765</f>
        <v>0</v>
      </c>
      <c r="AH6764" s="447">
        <f t="shared" si="1480"/>
        <v>0</v>
      </c>
      <c r="AI6764" s="67"/>
      <c r="AJ6764" s="447">
        <f>AJ6765</f>
        <v>0</v>
      </c>
      <c r="AK6764" s="71"/>
      <c r="AL6764" s="447">
        <f>AL6765</f>
        <v>0</v>
      </c>
      <c r="AM6764" s="447"/>
      <c r="AN6764" s="447">
        <f>AN6765</f>
        <v>0</v>
      </c>
      <c r="AO6764" s="447"/>
      <c r="AP6764" s="447">
        <f>AP6765</f>
        <v>0</v>
      </c>
      <c r="AQ6764" s="447"/>
    </row>
    <row r="6765" spans="2:43" ht="18" hidden="1" customHeight="1" x14ac:dyDescent="0.2">
      <c r="B6765" s="4"/>
      <c r="C6765" s="117"/>
      <c r="D6765" s="117"/>
      <c r="E6765" s="117"/>
      <c r="F6765" s="48"/>
      <c r="G6765" s="11"/>
      <c r="H6765" s="117"/>
      <c r="I6765" s="124"/>
      <c r="J6765" s="124"/>
      <c r="K6765" s="144"/>
      <c r="L6765" s="11"/>
      <c r="M6765" s="143"/>
      <c r="N6765" s="42"/>
      <c r="O6765" s="128"/>
      <c r="P6765" s="130"/>
      <c r="Q6765" s="131"/>
      <c r="R6765" s="72" t="s">
        <v>3</v>
      </c>
      <c r="S6765" s="181"/>
      <c r="T6765" s="73" t="s">
        <v>231</v>
      </c>
      <c r="V6765" s="74">
        <v>0</v>
      </c>
      <c r="X6765" s="74">
        <v>0</v>
      </c>
      <c r="Z6765" s="74">
        <v>0</v>
      </c>
      <c r="AB6765" s="74">
        <v>0</v>
      </c>
      <c r="AD6765" s="74">
        <v>0</v>
      </c>
      <c r="AF6765" s="74">
        <v>0</v>
      </c>
      <c r="AH6765" s="74">
        <f t="shared" si="1480"/>
        <v>0</v>
      </c>
      <c r="AI6765" s="446"/>
      <c r="AJ6765" s="74">
        <v>0</v>
      </c>
      <c r="AK6765" s="8"/>
      <c r="AL6765" s="74">
        <v>0</v>
      </c>
      <c r="AM6765" s="74"/>
      <c r="AN6765" s="74">
        <v>0</v>
      </c>
      <c r="AO6765" s="74"/>
      <c r="AP6765" s="74">
        <v>0</v>
      </c>
      <c r="AQ6765" s="74"/>
    </row>
    <row r="6766" spans="2:43" ht="18" hidden="1" customHeight="1" x14ac:dyDescent="0.2">
      <c r="B6766" s="4"/>
      <c r="C6766" s="117"/>
      <c r="D6766" s="117"/>
      <c r="E6766" s="117"/>
      <c r="F6766" s="48"/>
      <c r="G6766" s="11"/>
      <c r="H6766" s="117"/>
      <c r="I6766" s="124"/>
      <c r="J6766" s="124"/>
      <c r="K6766" s="144"/>
      <c r="L6766" s="11"/>
      <c r="M6766" s="143"/>
      <c r="N6766" s="42"/>
      <c r="O6766" s="128"/>
      <c r="P6766" s="130"/>
      <c r="Q6766" s="131">
        <v>2</v>
      </c>
      <c r="R6766" s="68"/>
      <c r="S6766" s="35"/>
      <c r="T6766" s="69" t="s">
        <v>232</v>
      </c>
      <c r="U6766" s="92"/>
      <c r="V6766" s="70">
        <f>V6767</f>
        <v>0</v>
      </c>
      <c r="X6766" s="447">
        <f>X6767</f>
        <v>0</v>
      </c>
      <c r="Z6766" s="447">
        <f>Z6767</f>
        <v>0</v>
      </c>
      <c r="AB6766" s="447">
        <f>AB6767</f>
        <v>0</v>
      </c>
      <c r="AD6766" s="447">
        <f>AD6767</f>
        <v>0</v>
      </c>
      <c r="AF6766" s="447">
        <f>AF6767</f>
        <v>0</v>
      </c>
      <c r="AH6766" s="447">
        <f t="shared" si="1480"/>
        <v>0</v>
      </c>
      <c r="AI6766" s="8"/>
      <c r="AJ6766" s="447">
        <f>AJ6767</f>
        <v>0</v>
      </c>
      <c r="AK6766" s="71"/>
      <c r="AL6766" s="447">
        <f>AL6767</f>
        <v>0</v>
      </c>
      <c r="AM6766" s="447"/>
      <c r="AN6766" s="447">
        <f>AN6767</f>
        <v>0</v>
      </c>
      <c r="AO6766" s="447"/>
      <c r="AP6766" s="447">
        <f>AP6767</f>
        <v>0</v>
      </c>
      <c r="AQ6766" s="447"/>
    </row>
    <row r="6767" spans="2:43" ht="18" hidden="1" customHeight="1" x14ac:dyDescent="0.2">
      <c r="B6767" s="4"/>
      <c r="C6767" s="117"/>
      <c r="D6767" s="117"/>
      <c r="E6767" s="117"/>
      <c r="F6767" s="48"/>
      <c r="G6767" s="11"/>
      <c r="H6767" s="117"/>
      <c r="I6767" s="124"/>
      <c r="J6767" s="124"/>
      <c r="K6767" s="144"/>
      <c r="L6767" s="11"/>
      <c r="M6767" s="143"/>
      <c r="N6767" s="42"/>
      <c r="O6767" s="128"/>
      <c r="P6767" s="130"/>
      <c r="Q6767" s="131"/>
      <c r="R6767" s="72" t="s">
        <v>3</v>
      </c>
      <c r="S6767" s="181"/>
      <c r="T6767" s="77" t="s">
        <v>232</v>
      </c>
      <c r="U6767" s="141"/>
      <c r="V6767" s="74">
        <v>0</v>
      </c>
      <c r="X6767" s="74">
        <v>0</v>
      </c>
      <c r="Z6767" s="74">
        <v>0</v>
      </c>
      <c r="AB6767" s="74">
        <v>0</v>
      </c>
      <c r="AD6767" s="74">
        <v>0</v>
      </c>
      <c r="AF6767" s="74">
        <v>0</v>
      </c>
      <c r="AH6767" s="74">
        <f t="shared" si="1480"/>
        <v>0</v>
      </c>
      <c r="AI6767" s="446"/>
      <c r="AJ6767" s="74">
        <v>0</v>
      </c>
      <c r="AK6767" s="8"/>
      <c r="AL6767" s="74">
        <v>0</v>
      </c>
      <c r="AM6767" s="74"/>
      <c r="AN6767" s="74">
        <v>0</v>
      </c>
      <c r="AO6767" s="74"/>
      <c r="AP6767" s="74">
        <v>0</v>
      </c>
      <c r="AQ6767" s="74"/>
    </row>
    <row r="6768" spans="2:43" ht="18" hidden="1" customHeight="1" x14ac:dyDescent="0.2">
      <c r="B6768" s="4"/>
      <c r="C6768" s="117"/>
      <c r="D6768" s="117"/>
      <c r="E6768" s="117"/>
      <c r="F6768" s="48"/>
      <c r="G6768" s="11"/>
      <c r="H6768" s="117"/>
      <c r="I6768" s="124"/>
      <c r="J6768" s="124"/>
      <c r="K6768" s="144"/>
      <c r="L6768" s="11"/>
      <c r="M6768" s="143"/>
      <c r="N6768" s="42"/>
      <c r="O6768" s="133" t="s">
        <v>55</v>
      </c>
      <c r="P6768" s="134"/>
      <c r="Q6768" s="134"/>
      <c r="R6768" s="79"/>
      <c r="S6768" s="252"/>
      <c r="T6768" s="80" t="s">
        <v>29</v>
      </c>
      <c r="U6768" s="242"/>
      <c r="V6768" s="88">
        <f>V6769</f>
        <v>0</v>
      </c>
      <c r="X6768" s="88">
        <f>X6769</f>
        <v>0</v>
      </c>
      <c r="Z6768" s="88">
        <f>Z6769</f>
        <v>0</v>
      </c>
      <c r="AB6768" s="88">
        <f>AB6769</f>
        <v>0</v>
      </c>
      <c r="AD6768" s="88" t="e">
        <f>#REF!</f>
        <v>#REF!</v>
      </c>
      <c r="AF6768" s="88">
        <f>AF6769</f>
        <v>0</v>
      </c>
      <c r="AH6768" s="88" t="e">
        <f t="shared" si="1480"/>
        <v>#REF!</v>
      </c>
      <c r="AI6768" s="8"/>
      <c r="AJ6768" s="88">
        <f>AJ6769</f>
        <v>0</v>
      </c>
      <c r="AK6768" s="89"/>
      <c r="AL6768" s="88">
        <f t="shared" ref="AL6768:AP6770" si="1488">AL6769</f>
        <v>0</v>
      </c>
      <c r="AM6768" s="88"/>
      <c r="AN6768" s="88">
        <f t="shared" si="1488"/>
        <v>0</v>
      </c>
      <c r="AO6768" s="88"/>
      <c r="AP6768" s="88">
        <f t="shared" si="1488"/>
        <v>0</v>
      </c>
      <c r="AQ6768" s="88"/>
    </row>
    <row r="6769" spans="2:43" ht="18" hidden="1" customHeight="1" x14ac:dyDescent="0.2">
      <c r="B6769" s="4"/>
      <c r="C6769" s="117"/>
      <c r="D6769" s="117"/>
      <c r="E6769" s="117"/>
      <c r="F6769" s="48"/>
      <c r="G6769" s="11"/>
      <c r="H6769" s="117"/>
      <c r="I6769" s="124"/>
      <c r="J6769" s="124"/>
      <c r="K6769" s="144"/>
      <c r="L6769" s="11"/>
      <c r="M6769" s="143"/>
      <c r="N6769" s="42"/>
      <c r="O6769" s="128"/>
      <c r="P6769" s="129">
        <v>3</v>
      </c>
      <c r="Q6769" s="129"/>
      <c r="R6769" s="64"/>
      <c r="S6769" s="234"/>
      <c r="T6769" s="65" t="s">
        <v>54</v>
      </c>
      <c r="U6769" s="155"/>
      <c r="V6769" s="66">
        <f>V6770</f>
        <v>0</v>
      </c>
      <c r="X6769" s="66">
        <f>X6770</f>
        <v>0</v>
      </c>
      <c r="Z6769" s="66">
        <f>Z6770</f>
        <v>0</v>
      </c>
      <c r="AB6769" s="66">
        <f>AB6770</f>
        <v>0</v>
      </c>
      <c r="AD6769" s="66" t="e">
        <f>#REF!</f>
        <v>#REF!</v>
      </c>
      <c r="AF6769" s="66">
        <f>AF6770</f>
        <v>0</v>
      </c>
      <c r="AH6769" s="66" t="e">
        <f t="shared" si="1480"/>
        <v>#REF!</v>
      </c>
      <c r="AI6769" s="89"/>
      <c r="AJ6769" s="66">
        <f>AJ6770</f>
        <v>0</v>
      </c>
      <c r="AK6769" s="67"/>
      <c r="AL6769" s="66">
        <f t="shared" si="1488"/>
        <v>0</v>
      </c>
      <c r="AM6769" s="66"/>
      <c r="AN6769" s="66">
        <f t="shared" si="1488"/>
        <v>0</v>
      </c>
      <c r="AO6769" s="66"/>
      <c r="AP6769" s="66">
        <f t="shared" si="1488"/>
        <v>0</v>
      </c>
      <c r="AQ6769" s="66"/>
    </row>
    <row r="6770" spans="2:43" ht="18" hidden="1" customHeight="1" x14ac:dyDescent="0.2">
      <c r="B6770" s="4"/>
      <c r="C6770" s="117"/>
      <c r="D6770" s="117"/>
      <c r="E6770" s="117"/>
      <c r="F6770" s="48"/>
      <c r="G6770" s="11"/>
      <c r="H6770" s="117"/>
      <c r="I6770" s="124"/>
      <c r="J6770" s="124"/>
      <c r="K6770" s="144"/>
      <c r="L6770" s="11"/>
      <c r="M6770" s="143"/>
      <c r="N6770" s="42"/>
      <c r="O6770" s="128"/>
      <c r="P6770" s="130"/>
      <c r="Q6770" s="131">
        <v>1</v>
      </c>
      <c r="R6770" s="68"/>
      <c r="S6770" s="35"/>
      <c r="T6770" s="69" t="s">
        <v>69</v>
      </c>
      <c r="U6770" s="92"/>
      <c r="V6770" s="70">
        <f>V6771</f>
        <v>0</v>
      </c>
      <c r="X6770" s="447">
        <f>X6771</f>
        <v>0</v>
      </c>
      <c r="Z6770" s="447">
        <f>Z6771</f>
        <v>0</v>
      </c>
      <c r="AB6770" s="447">
        <f>AB6771</f>
        <v>0</v>
      </c>
      <c r="AD6770" s="447" t="e">
        <f>#REF!</f>
        <v>#REF!</v>
      </c>
      <c r="AF6770" s="447">
        <f>AF6771</f>
        <v>0</v>
      </c>
      <c r="AH6770" s="447" t="e">
        <f t="shared" si="1480"/>
        <v>#REF!</v>
      </c>
      <c r="AI6770" s="67"/>
      <c r="AJ6770" s="447">
        <f>AJ6771</f>
        <v>0</v>
      </c>
      <c r="AK6770" s="71"/>
      <c r="AL6770" s="447">
        <f t="shared" si="1488"/>
        <v>0</v>
      </c>
      <c r="AM6770" s="447"/>
      <c r="AN6770" s="447">
        <f t="shared" si="1488"/>
        <v>0</v>
      </c>
      <c r="AO6770" s="447"/>
      <c r="AP6770" s="447">
        <f t="shared" si="1488"/>
        <v>0</v>
      </c>
      <c r="AQ6770" s="447"/>
    </row>
    <row r="6771" spans="2:43" ht="18" hidden="1" customHeight="1" x14ac:dyDescent="0.2">
      <c r="B6771" s="4"/>
      <c r="C6771" s="117"/>
      <c r="D6771" s="117"/>
      <c r="E6771" s="117"/>
      <c r="F6771" s="48"/>
      <c r="G6771" s="11"/>
      <c r="H6771" s="117"/>
      <c r="I6771" s="124"/>
      <c r="J6771" s="124"/>
      <c r="K6771" s="144"/>
      <c r="L6771" s="11"/>
      <c r="M6771" s="143"/>
      <c r="N6771" s="42"/>
      <c r="O6771" s="128"/>
      <c r="P6771" s="130"/>
      <c r="Q6771" s="130"/>
      <c r="R6771" s="72" t="s">
        <v>55</v>
      </c>
      <c r="S6771" s="181"/>
      <c r="T6771" s="73" t="s">
        <v>193</v>
      </c>
      <c r="V6771" s="74">
        <v>0</v>
      </c>
      <c r="X6771" s="74">
        <v>0</v>
      </c>
      <c r="Z6771" s="74">
        <v>0</v>
      </c>
      <c r="AB6771" s="74">
        <v>0</v>
      </c>
      <c r="AD6771" s="74">
        <v>0</v>
      </c>
      <c r="AF6771" s="74">
        <v>0</v>
      </c>
      <c r="AH6771" s="74">
        <f t="shared" si="1480"/>
        <v>0</v>
      </c>
      <c r="AI6771" s="446"/>
      <c r="AJ6771" s="74">
        <v>0</v>
      </c>
      <c r="AK6771" s="8"/>
      <c r="AL6771" s="74">
        <v>0</v>
      </c>
      <c r="AM6771" s="74"/>
      <c r="AN6771" s="74">
        <v>0</v>
      </c>
      <c r="AO6771" s="74"/>
      <c r="AP6771" s="74">
        <v>0</v>
      </c>
      <c r="AQ6771" s="74"/>
    </row>
    <row r="6772" spans="2:43" ht="18" customHeight="1" x14ac:dyDescent="0.2">
      <c r="B6772" s="4"/>
      <c r="C6772" s="117"/>
      <c r="D6772" s="117"/>
      <c r="E6772" s="117"/>
      <c r="F6772" s="48"/>
      <c r="G6772" s="11"/>
      <c r="H6772" s="117"/>
      <c r="I6772" s="124"/>
      <c r="J6772" s="124"/>
      <c r="K6772" s="144"/>
      <c r="L6772" s="11"/>
      <c r="M6772" s="143"/>
      <c r="N6772" s="42"/>
      <c r="O6772" s="128"/>
      <c r="P6772" s="130"/>
      <c r="Q6772" s="130"/>
      <c r="R6772" s="72"/>
      <c r="S6772" s="181"/>
      <c r="T6772" s="73"/>
      <c r="V6772" s="74"/>
      <c r="X6772" s="74"/>
      <c r="Z6772" s="74"/>
      <c r="AB6772" s="74"/>
      <c r="AD6772" s="74"/>
      <c r="AF6772" s="74"/>
      <c r="AH6772" s="74">
        <f t="shared" si="1480"/>
        <v>0</v>
      </c>
      <c r="AI6772" s="8"/>
      <c r="AJ6772" s="74"/>
      <c r="AK6772" s="8"/>
      <c r="AL6772" s="74"/>
      <c r="AM6772" s="74"/>
      <c r="AN6772" s="74"/>
      <c r="AO6772" s="74"/>
      <c r="AP6772" s="74"/>
      <c r="AQ6772" s="74"/>
    </row>
    <row r="6773" spans="2:43" ht="18" customHeight="1" x14ac:dyDescent="0.2">
      <c r="B6773" s="4"/>
      <c r="C6773" s="117"/>
      <c r="D6773" s="117"/>
      <c r="E6773" s="117"/>
      <c r="F6773" s="48"/>
      <c r="G6773" s="11"/>
      <c r="H6773" s="132"/>
      <c r="I6773" s="121"/>
      <c r="J6773" s="121"/>
      <c r="K6773" s="164">
        <v>8</v>
      </c>
      <c r="L6773" s="277"/>
      <c r="M6773" s="163"/>
      <c r="N6773" s="261"/>
      <c r="O6773" s="122"/>
      <c r="P6773" s="123"/>
      <c r="Q6773" s="123"/>
      <c r="R6773" s="49"/>
      <c r="S6773" s="18"/>
      <c r="T6773" s="50" t="s">
        <v>418</v>
      </c>
      <c r="U6773" s="76"/>
      <c r="V6773" s="51">
        <f>V6774</f>
        <v>21900</v>
      </c>
      <c r="X6773" s="51">
        <f>X6774</f>
        <v>23200</v>
      </c>
      <c r="Z6773" s="51">
        <f>Z6774</f>
        <v>23600</v>
      </c>
      <c r="AB6773" s="51">
        <f>AB6774</f>
        <v>24800</v>
      </c>
      <c r="AD6773" s="51" t="e">
        <f>AD6774</f>
        <v>#REF!</v>
      </c>
      <c r="AF6773" s="51">
        <f>AF6774</f>
        <v>0</v>
      </c>
      <c r="AH6773" s="51" t="e">
        <f t="shared" si="1480"/>
        <v>#REF!</v>
      </c>
      <c r="AI6773" s="8"/>
      <c r="AJ6773" s="51">
        <f>AJ6774</f>
        <v>8090</v>
      </c>
      <c r="AK6773" s="5"/>
      <c r="AL6773" s="51">
        <f>AL6774</f>
        <v>27100</v>
      </c>
      <c r="AM6773" s="51"/>
      <c r="AN6773" s="51">
        <f>AN6774</f>
        <v>30200</v>
      </c>
      <c r="AO6773" s="51"/>
      <c r="AP6773" s="51">
        <f>AP6774</f>
        <v>30200</v>
      </c>
      <c r="AQ6773" s="51"/>
    </row>
    <row r="6774" spans="2:43" ht="18" customHeight="1" x14ac:dyDescent="0.2">
      <c r="B6774" s="4"/>
      <c r="C6774" s="117"/>
      <c r="D6774" s="117"/>
      <c r="E6774" s="117"/>
      <c r="F6774" s="48"/>
      <c r="G6774" s="11"/>
      <c r="H6774" s="117"/>
      <c r="I6774" s="124"/>
      <c r="J6774" s="124"/>
      <c r="K6774" s="144"/>
      <c r="L6774" s="11"/>
      <c r="M6774" s="226">
        <v>2</v>
      </c>
      <c r="N6774" s="262"/>
      <c r="O6774" s="125"/>
      <c r="P6774" s="126"/>
      <c r="Q6774" s="126"/>
      <c r="R6774" s="60"/>
      <c r="S6774" s="249"/>
      <c r="T6774" s="61" t="s">
        <v>413</v>
      </c>
      <c r="U6774" s="241"/>
      <c r="V6774" s="62">
        <f>V6775+V6779+V6785</f>
        <v>21900</v>
      </c>
      <c r="X6774" s="62">
        <f>X6775+X6779+X6785</f>
        <v>23200</v>
      </c>
      <c r="Z6774" s="62">
        <f>Z6775+Z6779+Z6785</f>
        <v>23600</v>
      </c>
      <c r="AB6774" s="62">
        <f>AB6775+AB6779+AB6785</f>
        <v>24800</v>
      </c>
      <c r="AD6774" s="62" t="e">
        <f>AD6775+AD6779+AD6785</f>
        <v>#REF!</v>
      </c>
      <c r="AF6774" s="62">
        <f>AF6775+AF6779+AF6785</f>
        <v>0</v>
      </c>
      <c r="AH6774" s="62" t="e">
        <f t="shared" si="1480"/>
        <v>#REF!</v>
      </c>
      <c r="AI6774" s="5"/>
      <c r="AJ6774" s="62">
        <f>AJ6775+AJ6779+AJ6785</f>
        <v>8090</v>
      </c>
      <c r="AK6774" s="63"/>
      <c r="AL6774" s="62">
        <f>AL6775+AL6779+AL6785</f>
        <v>27100</v>
      </c>
      <c r="AM6774" s="62"/>
      <c r="AN6774" s="62">
        <f>AN6775+AN6779+AN6785</f>
        <v>30200</v>
      </c>
      <c r="AO6774" s="62"/>
      <c r="AP6774" s="62">
        <f>AP6775+AP6779+AP6785</f>
        <v>30200</v>
      </c>
      <c r="AQ6774" s="62"/>
    </row>
    <row r="6775" spans="2:43" ht="18" customHeight="1" x14ac:dyDescent="0.2">
      <c r="B6775" s="4"/>
      <c r="C6775" s="117"/>
      <c r="D6775" s="117"/>
      <c r="E6775" s="117"/>
      <c r="F6775" s="48"/>
      <c r="G6775" s="11"/>
      <c r="H6775" s="117"/>
      <c r="I6775" s="124"/>
      <c r="J6775" s="124"/>
      <c r="K6775" s="144"/>
      <c r="L6775" s="11"/>
      <c r="M6775" s="143"/>
      <c r="N6775" s="42"/>
      <c r="O6775" s="127" t="s">
        <v>3</v>
      </c>
      <c r="P6775" s="123"/>
      <c r="Q6775" s="123"/>
      <c r="R6775" s="49"/>
      <c r="S6775" s="18"/>
      <c r="T6775" s="50" t="s">
        <v>7</v>
      </c>
      <c r="U6775" s="76"/>
      <c r="V6775" s="51">
        <f>V6776</f>
        <v>18900</v>
      </c>
      <c r="X6775" s="51">
        <f>X6776</f>
        <v>19700</v>
      </c>
      <c r="Z6775" s="51">
        <f>Z6776</f>
        <v>20200</v>
      </c>
      <c r="AB6775" s="51">
        <f>AB6776</f>
        <v>21000</v>
      </c>
      <c r="AD6775" s="51">
        <f>AD6776</f>
        <v>22000</v>
      </c>
      <c r="AF6775" s="51">
        <f>AF6776</f>
        <v>0</v>
      </c>
      <c r="AH6775" s="51">
        <f t="shared" si="1480"/>
        <v>22000</v>
      </c>
      <c r="AI6775" s="63"/>
      <c r="AJ6775" s="51">
        <f>AJ6776</f>
        <v>7140</v>
      </c>
      <c r="AK6775" s="5"/>
      <c r="AL6775" s="51">
        <f t="shared" ref="AL6775:AP6777" si="1489">AL6776</f>
        <v>23000</v>
      </c>
      <c r="AM6775" s="51"/>
      <c r="AN6775" s="51">
        <f t="shared" si="1489"/>
        <v>26000</v>
      </c>
      <c r="AO6775" s="51"/>
      <c r="AP6775" s="51">
        <f t="shared" si="1489"/>
        <v>26000</v>
      </c>
      <c r="AQ6775" s="51"/>
    </row>
    <row r="6776" spans="2:43" ht="18" customHeight="1" x14ac:dyDescent="0.2">
      <c r="B6776" s="4"/>
      <c r="C6776" s="117"/>
      <c r="D6776" s="117"/>
      <c r="E6776" s="117"/>
      <c r="F6776" s="48"/>
      <c r="G6776" s="11"/>
      <c r="H6776" s="117"/>
      <c r="I6776" s="124"/>
      <c r="J6776" s="124"/>
      <c r="K6776" s="144"/>
      <c r="L6776" s="11"/>
      <c r="M6776" s="143"/>
      <c r="N6776" s="42"/>
      <c r="O6776" s="128"/>
      <c r="P6776" s="129">
        <v>1</v>
      </c>
      <c r="Q6776" s="129"/>
      <c r="R6776" s="64"/>
      <c r="S6776" s="234"/>
      <c r="T6776" s="65" t="s">
        <v>8</v>
      </c>
      <c r="U6776" s="155"/>
      <c r="V6776" s="66">
        <f>V6777</f>
        <v>18900</v>
      </c>
      <c r="X6776" s="66">
        <f>X6777</f>
        <v>19700</v>
      </c>
      <c r="Z6776" s="66">
        <f>Z6777</f>
        <v>20200</v>
      </c>
      <c r="AB6776" s="66">
        <f>AB6777</f>
        <v>21000</v>
      </c>
      <c r="AD6776" s="66">
        <f>AD6777</f>
        <v>22000</v>
      </c>
      <c r="AF6776" s="66">
        <f>AF6777</f>
        <v>0</v>
      </c>
      <c r="AH6776" s="66">
        <f t="shared" si="1480"/>
        <v>22000</v>
      </c>
      <c r="AI6776" s="5"/>
      <c r="AJ6776" s="66">
        <f>AJ6777</f>
        <v>7140</v>
      </c>
      <c r="AK6776" s="67"/>
      <c r="AL6776" s="66">
        <f t="shared" si="1489"/>
        <v>23000</v>
      </c>
      <c r="AM6776" s="66"/>
      <c r="AN6776" s="66">
        <f t="shared" si="1489"/>
        <v>26000</v>
      </c>
      <c r="AO6776" s="66"/>
      <c r="AP6776" s="66">
        <f t="shared" si="1489"/>
        <v>26000</v>
      </c>
      <c r="AQ6776" s="66"/>
    </row>
    <row r="6777" spans="2:43" ht="18" customHeight="1" x14ac:dyDescent="0.2">
      <c r="B6777" s="4"/>
      <c r="C6777" s="117"/>
      <c r="D6777" s="117"/>
      <c r="E6777" s="117"/>
      <c r="F6777" s="48"/>
      <c r="G6777" s="11"/>
      <c r="H6777" s="117"/>
      <c r="I6777" s="124"/>
      <c r="J6777" s="124"/>
      <c r="K6777" s="144"/>
      <c r="L6777" s="11"/>
      <c r="M6777" s="143"/>
      <c r="N6777" s="42"/>
      <c r="O6777" s="128"/>
      <c r="P6777" s="130"/>
      <c r="Q6777" s="140" t="s">
        <v>173</v>
      </c>
      <c r="R6777" s="84"/>
      <c r="S6777" s="250"/>
      <c r="T6777" s="69" t="s">
        <v>204</v>
      </c>
      <c r="U6777" s="92"/>
      <c r="V6777" s="70">
        <f>V6778</f>
        <v>18900</v>
      </c>
      <c r="X6777" s="447">
        <f>X6778</f>
        <v>19700</v>
      </c>
      <c r="Z6777" s="447">
        <f>Z6778</f>
        <v>20200</v>
      </c>
      <c r="AB6777" s="447">
        <f>AB6778</f>
        <v>21000</v>
      </c>
      <c r="AD6777" s="447">
        <f>AD6778</f>
        <v>22000</v>
      </c>
      <c r="AF6777" s="447">
        <f>AF6778</f>
        <v>0</v>
      </c>
      <c r="AH6777" s="447">
        <f t="shared" si="1480"/>
        <v>22000</v>
      </c>
      <c r="AI6777" s="67"/>
      <c r="AJ6777" s="447">
        <f>AJ6778</f>
        <v>7140</v>
      </c>
      <c r="AK6777" s="71"/>
      <c r="AL6777" s="447">
        <f t="shared" si="1489"/>
        <v>23000</v>
      </c>
      <c r="AM6777" s="447"/>
      <c r="AN6777" s="447">
        <f t="shared" si="1489"/>
        <v>26000</v>
      </c>
      <c r="AO6777" s="447"/>
      <c r="AP6777" s="447">
        <f t="shared" si="1489"/>
        <v>26000</v>
      </c>
      <c r="AQ6777" s="447"/>
    </row>
    <row r="6778" spans="2:43" ht="18" customHeight="1" x14ac:dyDescent="0.2">
      <c r="B6778" s="4"/>
      <c r="C6778" s="117"/>
      <c r="D6778" s="117"/>
      <c r="E6778" s="117"/>
      <c r="F6778" s="48"/>
      <c r="G6778" s="11"/>
      <c r="H6778" s="117"/>
      <c r="I6778" s="124"/>
      <c r="J6778" s="124"/>
      <c r="K6778" s="144"/>
      <c r="L6778" s="11"/>
      <c r="M6778" s="143"/>
      <c r="N6778" s="42"/>
      <c r="O6778" s="128"/>
      <c r="P6778" s="130"/>
      <c r="Q6778" s="130"/>
      <c r="R6778" s="72" t="s">
        <v>3</v>
      </c>
      <c r="S6778" s="181"/>
      <c r="T6778" s="73" t="s">
        <v>204</v>
      </c>
      <c r="V6778" s="74">
        <v>18900</v>
      </c>
      <c r="X6778" s="74">
        <v>19700</v>
      </c>
      <c r="Z6778" s="876">
        <v>20200</v>
      </c>
      <c r="AB6778" s="944">
        <v>21000</v>
      </c>
      <c r="AD6778" s="74">
        <v>22000</v>
      </c>
      <c r="AF6778" s="74">
        <v>0</v>
      </c>
      <c r="AH6778" s="74">
        <f t="shared" si="1480"/>
        <v>22000</v>
      </c>
      <c r="AI6778" s="446"/>
      <c r="AJ6778" s="74">
        <f t="shared" ref="AJ6778" si="1490">CEILING(AB6778*34/100,10)</f>
        <v>7140</v>
      </c>
      <c r="AK6778" s="8"/>
      <c r="AL6778" s="74">
        <v>23000</v>
      </c>
      <c r="AM6778" s="74"/>
      <c r="AN6778" s="74">
        <v>26000</v>
      </c>
      <c r="AO6778" s="74"/>
      <c r="AP6778" s="74">
        <v>26000</v>
      </c>
      <c r="AQ6778" s="74"/>
    </row>
    <row r="6779" spans="2:43" ht="18" hidden="1" customHeight="1" x14ac:dyDescent="0.2">
      <c r="B6779" s="4"/>
      <c r="C6779" s="117"/>
      <c r="D6779" s="117"/>
      <c r="E6779" s="117"/>
      <c r="F6779" s="48"/>
      <c r="G6779" s="11"/>
      <c r="H6779" s="117"/>
      <c r="I6779" s="124"/>
      <c r="J6779" s="124"/>
      <c r="K6779" s="144"/>
      <c r="L6779" s="11"/>
      <c r="M6779" s="143"/>
      <c r="N6779" s="42"/>
      <c r="O6779" s="127" t="s">
        <v>0</v>
      </c>
      <c r="P6779" s="123"/>
      <c r="Q6779" s="123"/>
      <c r="R6779" s="49"/>
      <c r="S6779" s="18"/>
      <c r="T6779" s="50" t="s">
        <v>60</v>
      </c>
      <c r="U6779" s="76"/>
      <c r="V6779" s="51">
        <f>V6780</f>
        <v>0</v>
      </c>
      <c r="X6779" s="51">
        <f>X6780</f>
        <v>0</v>
      </c>
      <c r="Z6779" s="51">
        <f>Z6780</f>
        <v>0</v>
      </c>
      <c r="AB6779" s="51">
        <f>AB6780</f>
        <v>0</v>
      </c>
      <c r="AD6779" s="51">
        <f>AD6780</f>
        <v>0</v>
      </c>
      <c r="AF6779" s="51">
        <f>AF6780</f>
        <v>0</v>
      </c>
      <c r="AH6779" s="51">
        <f t="shared" si="1480"/>
        <v>0</v>
      </c>
      <c r="AI6779" s="8"/>
      <c r="AJ6779" s="51">
        <f>AJ6780</f>
        <v>0</v>
      </c>
      <c r="AK6779" s="5"/>
      <c r="AL6779" s="51">
        <f t="shared" ref="AL6779:AP6780" si="1491">AL6780</f>
        <v>0</v>
      </c>
      <c r="AM6779" s="51"/>
      <c r="AN6779" s="51">
        <f t="shared" si="1491"/>
        <v>0</v>
      </c>
      <c r="AO6779" s="51"/>
      <c r="AP6779" s="51">
        <f t="shared" si="1491"/>
        <v>0</v>
      </c>
      <c r="AQ6779" s="51"/>
    </row>
    <row r="6780" spans="2:43" ht="18" hidden="1" customHeight="1" x14ac:dyDescent="0.2">
      <c r="B6780" s="4"/>
      <c r="C6780" s="117"/>
      <c r="D6780" s="117"/>
      <c r="E6780" s="117"/>
      <c r="F6780" s="48"/>
      <c r="G6780" s="11"/>
      <c r="H6780" s="117"/>
      <c r="I6780" s="124"/>
      <c r="J6780" s="124"/>
      <c r="K6780" s="144"/>
      <c r="L6780" s="11"/>
      <c r="M6780" s="143"/>
      <c r="N6780" s="42"/>
      <c r="O6780" s="128"/>
      <c r="P6780" s="129">
        <v>1</v>
      </c>
      <c r="Q6780" s="129"/>
      <c r="R6780" s="64"/>
      <c r="S6780" s="234"/>
      <c r="T6780" s="65" t="s">
        <v>8</v>
      </c>
      <c r="U6780" s="155"/>
      <c r="V6780" s="66">
        <f>V6781</f>
        <v>0</v>
      </c>
      <c r="X6780" s="66">
        <f>X6781</f>
        <v>0</v>
      </c>
      <c r="Z6780" s="66">
        <f>Z6781</f>
        <v>0</v>
      </c>
      <c r="AB6780" s="66">
        <f>AB6781</f>
        <v>0</v>
      </c>
      <c r="AD6780" s="66">
        <f>AD6781</f>
        <v>0</v>
      </c>
      <c r="AF6780" s="66">
        <f>AF6781</f>
        <v>0</v>
      </c>
      <c r="AH6780" s="66">
        <f t="shared" si="1480"/>
        <v>0</v>
      </c>
      <c r="AI6780" s="5"/>
      <c r="AJ6780" s="66">
        <f>AJ6781</f>
        <v>0</v>
      </c>
      <c r="AK6780" s="67"/>
      <c r="AL6780" s="66">
        <f t="shared" si="1491"/>
        <v>0</v>
      </c>
      <c r="AM6780" s="66"/>
      <c r="AN6780" s="66">
        <f t="shared" si="1491"/>
        <v>0</v>
      </c>
      <c r="AO6780" s="66"/>
      <c r="AP6780" s="66">
        <f t="shared" si="1491"/>
        <v>0</v>
      </c>
      <c r="AQ6780" s="66"/>
    </row>
    <row r="6781" spans="2:43" ht="18" hidden="1" customHeight="1" x14ac:dyDescent="0.2">
      <c r="B6781" s="4"/>
      <c r="C6781" s="117"/>
      <c r="D6781" s="117"/>
      <c r="E6781" s="117"/>
      <c r="F6781" s="48"/>
      <c r="G6781" s="11"/>
      <c r="H6781" s="117"/>
      <c r="I6781" s="124"/>
      <c r="J6781" s="124"/>
      <c r="K6781" s="144"/>
      <c r="L6781" s="11"/>
      <c r="M6781" s="143"/>
      <c r="N6781" s="42"/>
      <c r="O6781" s="128"/>
      <c r="P6781" s="130"/>
      <c r="Q6781" s="131">
        <v>6</v>
      </c>
      <c r="R6781" s="72"/>
      <c r="S6781" s="181"/>
      <c r="T6781" s="69" t="s">
        <v>62</v>
      </c>
      <c r="U6781" s="92"/>
      <c r="V6781" s="70">
        <f>SUM(V6782:V6784)</f>
        <v>0</v>
      </c>
      <c r="X6781" s="447">
        <f>SUM(X6782:X6784)</f>
        <v>0</v>
      </c>
      <c r="Z6781" s="447">
        <f>SUM(Z6782:Z6784)</f>
        <v>0</v>
      </c>
      <c r="AB6781" s="447">
        <f>SUM(AB6782:AB6784)</f>
        <v>0</v>
      </c>
      <c r="AD6781" s="447">
        <f>SUM(AD6782:AD6784)</f>
        <v>0</v>
      </c>
      <c r="AF6781" s="447">
        <f>SUM(AF6782:AF6784)</f>
        <v>0</v>
      </c>
      <c r="AH6781" s="447">
        <f t="shared" si="1480"/>
        <v>0</v>
      </c>
      <c r="AI6781" s="67"/>
      <c r="AJ6781" s="447">
        <f>SUM(AJ6782:AJ6784)</f>
        <v>0</v>
      </c>
      <c r="AK6781" s="71"/>
      <c r="AL6781" s="447">
        <f>SUM(AL6782:AL6784)</f>
        <v>0</v>
      </c>
      <c r="AM6781" s="447"/>
      <c r="AN6781" s="447">
        <f>SUM(AN6782:AN6784)</f>
        <v>0</v>
      </c>
      <c r="AO6781" s="447"/>
      <c r="AP6781" s="447">
        <f>SUM(AP6782:AP6784)</f>
        <v>0</v>
      </c>
      <c r="AQ6781" s="447"/>
    </row>
    <row r="6782" spans="2:43" ht="18" hidden="1" customHeight="1" x14ac:dyDescent="0.2">
      <c r="B6782" s="4"/>
      <c r="C6782" s="117"/>
      <c r="D6782" s="117"/>
      <c r="E6782" s="117"/>
      <c r="F6782" s="48"/>
      <c r="G6782" s="11"/>
      <c r="H6782" s="117"/>
      <c r="I6782" s="124"/>
      <c r="J6782" s="124"/>
      <c r="K6782" s="144"/>
      <c r="L6782" s="11"/>
      <c r="M6782" s="143"/>
      <c r="N6782" s="42"/>
      <c r="O6782" s="128"/>
      <c r="P6782" s="130"/>
      <c r="Q6782" s="131"/>
      <c r="R6782" s="72">
        <v>1</v>
      </c>
      <c r="S6782" s="181"/>
      <c r="T6782" s="73" t="s">
        <v>430</v>
      </c>
      <c r="V6782" s="74">
        <v>0</v>
      </c>
      <c r="X6782" s="74">
        <v>0</v>
      </c>
      <c r="Z6782" s="74">
        <v>0</v>
      </c>
      <c r="AB6782" s="74">
        <v>0</v>
      </c>
      <c r="AD6782" s="74">
        <v>0</v>
      </c>
      <c r="AF6782" s="74">
        <v>0</v>
      </c>
      <c r="AH6782" s="74">
        <f t="shared" si="1480"/>
        <v>0</v>
      </c>
      <c r="AI6782" s="446"/>
      <c r="AJ6782" s="74">
        <v>0</v>
      </c>
      <c r="AK6782" s="8"/>
      <c r="AL6782" s="74">
        <v>0</v>
      </c>
      <c r="AM6782" s="74"/>
      <c r="AN6782" s="74">
        <v>0</v>
      </c>
      <c r="AO6782" s="74"/>
      <c r="AP6782" s="74">
        <v>0</v>
      </c>
      <c r="AQ6782" s="74"/>
    </row>
    <row r="6783" spans="2:43" ht="18" hidden="1" customHeight="1" x14ac:dyDescent="0.2">
      <c r="B6783" s="4"/>
      <c r="C6783" s="117"/>
      <c r="D6783" s="117"/>
      <c r="E6783" s="117"/>
      <c r="F6783" s="48"/>
      <c r="G6783" s="11"/>
      <c r="H6783" s="117"/>
      <c r="I6783" s="124"/>
      <c r="J6783" s="124"/>
      <c r="K6783" s="144"/>
      <c r="L6783" s="11"/>
      <c r="M6783" s="143"/>
      <c r="N6783" s="42"/>
      <c r="O6783" s="128"/>
      <c r="P6783" s="130"/>
      <c r="Q6783" s="131"/>
      <c r="R6783" s="72">
        <v>2</v>
      </c>
      <c r="S6783" s="181"/>
      <c r="T6783" s="73" t="s">
        <v>386</v>
      </c>
      <c r="V6783" s="74">
        <v>0</v>
      </c>
      <c r="X6783" s="74">
        <v>0</v>
      </c>
      <c r="Z6783" s="74">
        <v>0</v>
      </c>
      <c r="AB6783" s="74">
        <v>0</v>
      </c>
      <c r="AD6783" s="74">
        <v>0</v>
      </c>
      <c r="AF6783" s="74">
        <v>0</v>
      </c>
      <c r="AH6783" s="74">
        <f t="shared" si="1480"/>
        <v>0</v>
      </c>
      <c r="AI6783" s="8"/>
      <c r="AJ6783" s="74">
        <v>0</v>
      </c>
      <c r="AK6783" s="8"/>
      <c r="AL6783" s="74">
        <v>0</v>
      </c>
      <c r="AM6783" s="74"/>
      <c r="AN6783" s="74">
        <v>0</v>
      </c>
      <c r="AO6783" s="74"/>
      <c r="AP6783" s="74">
        <v>0</v>
      </c>
      <c r="AQ6783" s="74"/>
    </row>
    <row r="6784" spans="2:43" ht="18" hidden="1" customHeight="1" x14ac:dyDescent="0.2">
      <c r="B6784" s="4"/>
      <c r="C6784" s="117"/>
      <c r="D6784" s="117"/>
      <c r="E6784" s="117"/>
      <c r="F6784" s="48"/>
      <c r="G6784" s="11"/>
      <c r="H6784" s="117"/>
      <c r="I6784" s="124"/>
      <c r="J6784" s="124"/>
      <c r="K6784" s="144"/>
      <c r="L6784" s="11"/>
      <c r="M6784" s="143"/>
      <c r="N6784" s="42"/>
      <c r="O6784" s="128"/>
      <c r="P6784" s="130"/>
      <c r="Q6784" s="131"/>
      <c r="R6784" s="72">
        <v>8</v>
      </c>
      <c r="S6784" s="181"/>
      <c r="T6784" s="73" t="s">
        <v>463</v>
      </c>
      <c r="V6784" s="74">
        <v>0</v>
      </c>
      <c r="X6784" s="74">
        <v>0</v>
      </c>
      <c r="Z6784" s="74">
        <v>0</v>
      </c>
      <c r="AB6784" s="74">
        <v>0</v>
      </c>
      <c r="AD6784" s="74">
        <v>0</v>
      </c>
      <c r="AF6784" s="74">
        <v>0</v>
      </c>
      <c r="AH6784" s="74">
        <f t="shared" si="1480"/>
        <v>0</v>
      </c>
      <c r="AI6784" s="8"/>
      <c r="AJ6784" s="74">
        <v>0</v>
      </c>
      <c r="AK6784" s="8"/>
      <c r="AL6784" s="74">
        <v>0</v>
      </c>
      <c r="AM6784" s="74"/>
      <c r="AN6784" s="74">
        <v>0</v>
      </c>
      <c r="AO6784" s="74"/>
      <c r="AP6784" s="74">
        <v>0</v>
      </c>
      <c r="AQ6784" s="74"/>
    </row>
    <row r="6785" spans="2:43" ht="18" customHeight="1" x14ac:dyDescent="0.2">
      <c r="B6785" s="4"/>
      <c r="C6785" s="117"/>
      <c r="D6785" s="117"/>
      <c r="E6785" s="117"/>
      <c r="F6785" s="48"/>
      <c r="G6785" s="11"/>
      <c r="H6785" s="117"/>
      <c r="I6785" s="124"/>
      <c r="J6785" s="124"/>
      <c r="K6785" s="144"/>
      <c r="L6785" s="11"/>
      <c r="M6785" s="143"/>
      <c r="N6785" s="42"/>
      <c r="O6785" s="127" t="s">
        <v>18</v>
      </c>
      <c r="P6785" s="123"/>
      <c r="Q6785" s="123"/>
      <c r="R6785" s="49"/>
      <c r="S6785" s="18"/>
      <c r="T6785" s="50" t="s">
        <v>190</v>
      </c>
      <c r="U6785" s="76"/>
      <c r="V6785" s="51">
        <f>V6786+V6793+V6798</f>
        <v>3000</v>
      </c>
      <c r="X6785" s="51">
        <f>X6786+X6793+X6798</f>
        <v>3500</v>
      </c>
      <c r="Z6785" s="51">
        <f>Z6786+Z6793+Z6798</f>
        <v>3400</v>
      </c>
      <c r="AB6785" s="51">
        <f>AB6786+AB6793+AB6798</f>
        <v>3800</v>
      </c>
      <c r="AD6785" s="51" t="e">
        <f>AD6786+AD6793+AD6798</f>
        <v>#REF!</v>
      </c>
      <c r="AF6785" s="51">
        <f>AF6786+AF6793+AF6798</f>
        <v>0</v>
      </c>
      <c r="AH6785" s="51" t="e">
        <f t="shared" si="1480"/>
        <v>#REF!</v>
      </c>
      <c r="AI6785" s="8"/>
      <c r="AJ6785" s="51">
        <f>AJ6786+AJ6793+AJ6798</f>
        <v>950</v>
      </c>
      <c r="AK6785" s="5"/>
      <c r="AL6785" s="51">
        <f>AL6786+AL6793+AL6798</f>
        <v>4100</v>
      </c>
      <c r="AM6785" s="51"/>
      <c r="AN6785" s="51">
        <f>AN6786+AN6793+AN6798</f>
        <v>4200</v>
      </c>
      <c r="AO6785" s="51"/>
      <c r="AP6785" s="51">
        <f>AP6786+AP6793+AP6798</f>
        <v>4200</v>
      </c>
      <c r="AQ6785" s="51"/>
    </row>
    <row r="6786" spans="2:43" ht="18" customHeight="1" x14ac:dyDescent="0.2">
      <c r="B6786" s="4"/>
      <c r="C6786" s="117"/>
      <c r="D6786" s="117"/>
      <c r="E6786" s="117"/>
      <c r="F6786" s="48"/>
      <c r="G6786" s="11"/>
      <c r="H6786" s="117"/>
      <c r="I6786" s="124"/>
      <c r="J6786" s="124"/>
      <c r="K6786" s="144"/>
      <c r="L6786" s="11"/>
      <c r="M6786" s="143"/>
      <c r="N6786" s="42"/>
      <c r="O6786" s="128"/>
      <c r="P6786" s="129">
        <v>2</v>
      </c>
      <c r="Q6786" s="129"/>
      <c r="R6786" s="64"/>
      <c r="S6786" s="234"/>
      <c r="T6786" s="65" t="s">
        <v>195</v>
      </c>
      <c r="U6786" s="155"/>
      <c r="V6786" s="66">
        <f>V6787+V6789+V6791</f>
        <v>3000</v>
      </c>
      <c r="X6786" s="66">
        <f>X6787+X6789+X6791</f>
        <v>3500</v>
      </c>
      <c r="Z6786" s="66">
        <f>Z6787+Z6789+Z6791</f>
        <v>3400</v>
      </c>
      <c r="AB6786" s="66">
        <f>AB6787+AB6789+AB6791</f>
        <v>3800</v>
      </c>
      <c r="AD6786" s="66" t="e">
        <f>AD6787+AD6789+AD6791</f>
        <v>#REF!</v>
      </c>
      <c r="AF6786" s="66">
        <f>AF6787+AF6789+AF6791</f>
        <v>0</v>
      </c>
      <c r="AH6786" s="66" t="e">
        <f t="shared" si="1480"/>
        <v>#REF!</v>
      </c>
      <c r="AI6786" s="5"/>
      <c r="AJ6786" s="66">
        <f>AJ6787+AJ6789+AJ6791</f>
        <v>950</v>
      </c>
      <c r="AK6786" s="67"/>
      <c r="AL6786" s="66">
        <f>AL6787+AL6789+AL6791</f>
        <v>4100</v>
      </c>
      <c r="AM6786" s="66"/>
      <c r="AN6786" s="66">
        <f>AN6787+AN6789+AN6791</f>
        <v>4200</v>
      </c>
      <c r="AO6786" s="66"/>
      <c r="AP6786" s="66">
        <f>AP6787+AP6789+AP6791</f>
        <v>4200</v>
      </c>
      <c r="AQ6786" s="66"/>
    </row>
    <row r="6787" spans="2:43" ht="18" customHeight="1" x14ac:dyDescent="0.2">
      <c r="B6787" s="4"/>
      <c r="C6787" s="117"/>
      <c r="D6787" s="117"/>
      <c r="E6787" s="117"/>
      <c r="F6787" s="48"/>
      <c r="G6787" s="11"/>
      <c r="H6787" s="117"/>
      <c r="I6787" s="124"/>
      <c r="J6787" s="124"/>
      <c r="K6787" s="144"/>
      <c r="L6787" s="11"/>
      <c r="M6787" s="143"/>
      <c r="N6787" s="42"/>
      <c r="O6787" s="128"/>
      <c r="P6787" s="130"/>
      <c r="Q6787" s="131">
        <v>1</v>
      </c>
      <c r="R6787" s="68"/>
      <c r="S6787" s="35"/>
      <c r="T6787" s="69" t="s">
        <v>47</v>
      </c>
      <c r="U6787" s="92"/>
      <c r="V6787" s="70">
        <f>V6788</f>
        <v>3000</v>
      </c>
      <c r="X6787" s="447">
        <f>X6788</f>
        <v>3500</v>
      </c>
      <c r="Z6787" s="447">
        <f>Z6788</f>
        <v>3400</v>
      </c>
      <c r="AB6787" s="447">
        <f>AB6788</f>
        <v>3800</v>
      </c>
      <c r="AD6787" s="447">
        <f>AD6788</f>
        <v>4000</v>
      </c>
      <c r="AF6787" s="447">
        <f>AF6788</f>
        <v>0</v>
      </c>
      <c r="AH6787" s="447">
        <f t="shared" si="1480"/>
        <v>4000</v>
      </c>
      <c r="AI6787" s="67"/>
      <c r="AJ6787" s="447">
        <f>AJ6788</f>
        <v>950</v>
      </c>
      <c r="AK6787" s="71"/>
      <c r="AL6787" s="447">
        <f>AL6788</f>
        <v>4100</v>
      </c>
      <c r="AM6787" s="447"/>
      <c r="AN6787" s="447">
        <f>AN6788</f>
        <v>4200</v>
      </c>
      <c r="AO6787" s="447"/>
      <c r="AP6787" s="447">
        <f>AP6788</f>
        <v>4200</v>
      </c>
      <c r="AQ6787" s="447"/>
    </row>
    <row r="6788" spans="2:43" ht="18" customHeight="1" x14ac:dyDescent="0.2">
      <c r="B6788" s="4"/>
      <c r="C6788" s="117"/>
      <c r="D6788" s="117"/>
      <c r="E6788" s="117"/>
      <c r="F6788" s="48"/>
      <c r="G6788" s="11"/>
      <c r="H6788" s="117"/>
      <c r="I6788" s="124"/>
      <c r="J6788" s="124"/>
      <c r="K6788" s="144"/>
      <c r="L6788" s="11"/>
      <c r="M6788" s="143"/>
      <c r="N6788" s="42"/>
      <c r="O6788" s="128"/>
      <c r="P6788" s="130"/>
      <c r="Q6788" s="130"/>
      <c r="R6788" s="72" t="s">
        <v>3</v>
      </c>
      <c r="S6788" s="181"/>
      <c r="T6788" s="73" t="s">
        <v>17</v>
      </c>
      <c r="V6788" s="74">
        <v>3000</v>
      </c>
      <c r="X6788" s="74">
        <v>3500</v>
      </c>
      <c r="Z6788" s="876">
        <v>3400</v>
      </c>
      <c r="AB6788" s="944">
        <v>3800</v>
      </c>
      <c r="AD6788" s="74">
        <v>4000</v>
      </c>
      <c r="AF6788" s="74">
        <v>0</v>
      </c>
      <c r="AH6788" s="74">
        <f t="shared" si="1480"/>
        <v>4000</v>
      </c>
      <c r="AI6788" s="446"/>
      <c r="AJ6788" s="74">
        <f t="shared" ref="AJ6788" si="1492">CEILING(AB6788*25/100,10)</f>
        <v>950</v>
      </c>
      <c r="AK6788" s="8"/>
      <c r="AL6788" s="74">
        <v>4100</v>
      </c>
      <c r="AM6788" s="74"/>
      <c r="AN6788" s="74">
        <v>4200</v>
      </c>
      <c r="AO6788" s="74"/>
      <c r="AP6788" s="74">
        <v>4200</v>
      </c>
      <c r="AQ6788" s="74"/>
    </row>
    <row r="6789" spans="2:43" ht="18" hidden="1" customHeight="1" x14ac:dyDescent="0.2">
      <c r="B6789" s="4"/>
      <c r="C6789" s="117"/>
      <c r="D6789" s="117"/>
      <c r="E6789" s="117"/>
      <c r="F6789" s="48"/>
      <c r="G6789" s="11"/>
      <c r="H6789" s="117"/>
      <c r="I6789" s="124"/>
      <c r="J6789" s="124"/>
      <c r="K6789" s="144"/>
      <c r="L6789" s="11"/>
      <c r="M6789" s="143"/>
      <c r="N6789" s="42"/>
      <c r="O6789" s="128"/>
      <c r="P6789" s="130"/>
      <c r="Q6789" s="131">
        <v>2</v>
      </c>
      <c r="R6789" s="68"/>
      <c r="S6789" s="35"/>
      <c r="T6789" s="69" t="s">
        <v>227</v>
      </c>
      <c r="U6789" s="92"/>
      <c r="V6789" s="70">
        <f>V6790</f>
        <v>0</v>
      </c>
      <c r="X6789" s="447">
        <f>X6790</f>
        <v>0</v>
      </c>
      <c r="Z6789" s="447">
        <f>Z6790</f>
        <v>0</v>
      </c>
      <c r="AB6789" s="447">
        <f>AB6790</f>
        <v>0</v>
      </c>
      <c r="AD6789" s="447" t="e">
        <f>#REF!</f>
        <v>#REF!</v>
      </c>
      <c r="AF6789" s="447">
        <f>AF6790</f>
        <v>0</v>
      </c>
      <c r="AH6789" s="447" t="e">
        <f t="shared" si="1480"/>
        <v>#REF!</v>
      </c>
      <c r="AI6789" s="8"/>
      <c r="AJ6789" s="447">
        <f>AJ6790</f>
        <v>0</v>
      </c>
      <c r="AK6789" s="71"/>
      <c r="AL6789" s="447">
        <f>AL6790</f>
        <v>0</v>
      </c>
      <c r="AM6789" s="447"/>
      <c r="AN6789" s="447">
        <f>AN6790</f>
        <v>0</v>
      </c>
      <c r="AO6789" s="447"/>
      <c r="AP6789" s="447">
        <f>AP6790</f>
        <v>0</v>
      </c>
      <c r="AQ6789" s="447"/>
    </row>
    <row r="6790" spans="2:43" ht="18" hidden="1" customHeight="1" x14ac:dyDescent="0.2">
      <c r="B6790" s="4"/>
      <c r="C6790" s="117"/>
      <c r="D6790" s="117"/>
      <c r="E6790" s="117"/>
      <c r="F6790" s="48"/>
      <c r="G6790" s="11"/>
      <c r="H6790" s="117"/>
      <c r="I6790" s="124"/>
      <c r="J6790" s="124"/>
      <c r="K6790" s="144"/>
      <c r="L6790" s="11"/>
      <c r="M6790" s="143"/>
      <c r="N6790" s="42"/>
      <c r="O6790" s="128"/>
      <c r="P6790" s="130"/>
      <c r="Q6790" s="130"/>
      <c r="R6790" s="72" t="s">
        <v>0</v>
      </c>
      <c r="S6790" s="181"/>
      <c r="T6790" s="73" t="s">
        <v>228</v>
      </c>
      <c r="V6790" s="74">
        <v>0</v>
      </c>
      <c r="X6790" s="74">
        <v>0</v>
      </c>
      <c r="Z6790" s="74">
        <v>0</v>
      </c>
      <c r="AB6790" s="74">
        <v>0</v>
      </c>
      <c r="AD6790" s="74">
        <v>0</v>
      </c>
      <c r="AF6790" s="74">
        <v>0</v>
      </c>
      <c r="AH6790" s="74">
        <f t="shared" si="1480"/>
        <v>0</v>
      </c>
      <c r="AI6790" s="446"/>
      <c r="AJ6790" s="74">
        <v>0</v>
      </c>
      <c r="AK6790" s="8"/>
      <c r="AL6790" s="74">
        <v>0</v>
      </c>
      <c r="AM6790" s="74"/>
      <c r="AN6790" s="74">
        <v>0</v>
      </c>
      <c r="AO6790" s="74"/>
      <c r="AP6790" s="74">
        <v>0</v>
      </c>
      <c r="AQ6790" s="74"/>
    </row>
    <row r="6791" spans="2:43" ht="18" hidden="1" customHeight="1" x14ac:dyDescent="0.2">
      <c r="B6791" s="4"/>
      <c r="C6791" s="117"/>
      <c r="D6791" s="117"/>
      <c r="E6791" s="117"/>
      <c r="F6791" s="48"/>
      <c r="G6791" s="11"/>
      <c r="H6791" s="117"/>
      <c r="I6791" s="124"/>
      <c r="J6791" s="124"/>
      <c r="K6791" s="144"/>
      <c r="L6791" s="11"/>
      <c r="M6791" s="143"/>
      <c r="N6791" s="42"/>
      <c r="O6791" s="128"/>
      <c r="P6791" s="130"/>
      <c r="Q6791" s="131">
        <v>6</v>
      </c>
      <c r="R6791" s="68"/>
      <c r="S6791" s="35"/>
      <c r="T6791" s="69" t="s">
        <v>19</v>
      </c>
      <c r="U6791" s="92"/>
      <c r="V6791" s="70">
        <f>V6792</f>
        <v>0</v>
      </c>
      <c r="X6791" s="447">
        <f>X6792</f>
        <v>0</v>
      </c>
      <c r="Z6791" s="447">
        <f>Z6792</f>
        <v>0</v>
      </c>
      <c r="AB6791" s="447">
        <f>AB6792</f>
        <v>0</v>
      </c>
      <c r="AD6791" s="447" t="e">
        <f>#REF!</f>
        <v>#REF!</v>
      </c>
      <c r="AF6791" s="447">
        <f>AF6792</f>
        <v>0</v>
      </c>
      <c r="AH6791" s="447" t="e">
        <f t="shared" si="1480"/>
        <v>#REF!</v>
      </c>
      <c r="AI6791" s="8"/>
      <c r="AJ6791" s="447">
        <f>AJ6792</f>
        <v>0</v>
      </c>
      <c r="AK6791" s="71"/>
      <c r="AL6791" s="447">
        <f>AL6792</f>
        <v>0</v>
      </c>
      <c r="AM6791" s="447"/>
      <c r="AN6791" s="447">
        <f>AN6792</f>
        <v>0</v>
      </c>
      <c r="AO6791" s="447"/>
      <c r="AP6791" s="447">
        <f>AP6792</f>
        <v>0</v>
      </c>
      <c r="AQ6791" s="447"/>
    </row>
    <row r="6792" spans="2:43" ht="18" hidden="1" customHeight="1" x14ac:dyDescent="0.2">
      <c r="B6792" s="4"/>
      <c r="C6792" s="117"/>
      <c r="D6792" s="117"/>
      <c r="E6792" s="117"/>
      <c r="F6792" s="48"/>
      <c r="G6792" s="11"/>
      <c r="H6792" s="117"/>
      <c r="I6792" s="124"/>
      <c r="J6792" s="124"/>
      <c r="K6792" s="144"/>
      <c r="L6792" s="11"/>
      <c r="M6792" s="143"/>
      <c r="N6792" s="42"/>
      <c r="O6792" s="128"/>
      <c r="P6792" s="130"/>
      <c r="Q6792" s="130"/>
      <c r="R6792" s="72">
        <v>90</v>
      </c>
      <c r="S6792" s="181"/>
      <c r="T6792" s="73" t="s">
        <v>225</v>
      </c>
      <c r="V6792" s="74">
        <v>0</v>
      </c>
      <c r="X6792" s="74">
        <v>0</v>
      </c>
      <c r="Z6792" s="74">
        <v>0</v>
      </c>
      <c r="AB6792" s="74">
        <v>0</v>
      </c>
      <c r="AD6792" s="74">
        <v>0</v>
      </c>
      <c r="AF6792" s="74">
        <v>0</v>
      </c>
      <c r="AH6792" s="74">
        <f t="shared" si="1480"/>
        <v>0</v>
      </c>
      <c r="AI6792" s="446"/>
      <c r="AJ6792" s="74">
        <v>0</v>
      </c>
      <c r="AK6792" s="8"/>
      <c r="AL6792" s="74">
        <v>0</v>
      </c>
      <c r="AM6792" s="74"/>
      <c r="AN6792" s="74">
        <v>0</v>
      </c>
      <c r="AO6792" s="74"/>
      <c r="AP6792" s="74">
        <v>0</v>
      </c>
      <c r="AQ6792" s="74"/>
    </row>
    <row r="6793" spans="2:43" ht="18" hidden="1" customHeight="1" x14ac:dyDescent="0.2">
      <c r="B6793" s="4"/>
      <c r="C6793" s="117"/>
      <c r="D6793" s="117"/>
      <c r="E6793" s="117"/>
      <c r="F6793" s="48"/>
      <c r="G6793" s="11"/>
      <c r="H6793" s="117"/>
      <c r="I6793" s="124"/>
      <c r="J6793" s="124"/>
      <c r="K6793" s="144"/>
      <c r="L6793" s="11"/>
      <c r="M6793" s="143"/>
      <c r="N6793" s="42"/>
      <c r="O6793" s="128"/>
      <c r="P6793" s="129">
        <v>3</v>
      </c>
      <c r="Q6793" s="129"/>
      <c r="R6793" s="64"/>
      <c r="S6793" s="234"/>
      <c r="T6793" s="65" t="s">
        <v>215</v>
      </c>
      <c r="U6793" s="155"/>
      <c r="V6793" s="66">
        <f>V6794+V6796</f>
        <v>0</v>
      </c>
      <c r="X6793" s="66">
        <f>X6794+X6796</f>
        <v>0</v>
      </c>
      <c r="Z6793" s="66">
        <f>Z6794+Z6796</f>
        <v>0</v>
      </c>
      <c r="AB6793" s="66">
        <f>AB6794+AB6796</f>
        <v>0</v>
      </c>
      <c r="AD6793" s="66" t="e">
        <f>#REF!+AD6796</f>
        <v>#REF!</v>
      </c>
      <c r="AF6793" s="66">
        <f>AF6794+AF6796</f>
        <v>0</v>
      </c>
      <c r="AH6793" s="66" t="e">
        <f t="shared" si="1480"/>
        <v>#REF!</v>
      </c>
      <c r="AI6793" s="8"/>
      <c r="AJ6793" s="66">
        <f>AJ6794+AJ6796</f>
        <v>0</v>
      </c>
      <c r="AK6793" s="67"/>
      <c r="AL6793" s="66">
        <f>AL6794+AL6796</f>
        <v>0</v>
      </c>
      <c r="AM6793" s="66"/>
      <c r="AN6793" s="66">
        <f>AN6794+AN6796</f>
        <v>0</v>
      </c>
      <c r="AO6793" s="66"/>
      <c r="AP6793" s="66">
        <f>AP6794+AP6796</f>
        <v>0</v>
      </c>
      <c r="AQ6793" s="66"/>
    </row>
    <row r="6794" spans="2:43" ht="18" hidden="1" customHeight="1" x14ac:dyDescent="0.2">
      <c r="B6794" s="4"/>
      <c r="C6794" s="117"/>
      <c r="D6794" s="117"/>
      <c r="E6794" s="117"/>
      <c r="F6794" s="48"/>
      <c r="G6794" s="11"/>
      <c r="H6794" s="117"/>
      <c r="I6794" s="124"/>
      <c r="J6794" s="124"/>
      <c r="K6794" s="144"/>
      <c r="L6794" s="11"/>
      <c r="M6794" s="143"/>
      <c r="N6794" s="42"/>
      <c r="O6794" s="128"/>
      <c r="P6794" s="130"/>
      <c r="Q6794" s="131">
        <v>1</v>
      </c>
      <c r="R6794" s="68"/>
      <c r="S6794" s="35"/>
      <c r="T6794" s="69" t="s">
        <v>20</v>
      </c>
      <c r="U6794" s="92"/>
      <c r="V6794" s="70">
        <f>V6795</f>
        <v>0</v>
      </c>
      <c r="X6794" s="447">
        <f>X6795</f>
        <v>0</v>
      </c>
      <c r="Z6794" s="447">
        <f>Z6795</f>
        <v>0</v>
      </c>
      <c r="AB6794" s="447">
        <f>AB6795</f>
        <v>0</v>
      </c>
      <c r="AD6794" s="447" t="e">
        <f>#REF!</f>
        <v>#REF!</v>
      </c>
      <c r="AF6794" s="447">
        <f>AF6795</f>
        <v>0</v>
      </c>
      <c r="AH6794" s="447" t="e">
        <f t="shared" si="1480"/>
        <v>#REF!</v>
      </c>
      <c r="AI6794" s="67"/>
      <c r="AJ6794" s="447">
        <f>AJ6795</f>
        <v>0</v>
      </c>
      <c r="AK6794" s="71"/>
      <c r="AL6794" s="447">
        <f>AL6795</f>
        <v>0</v>
      </c>
      <c r="AM6794" s="447"/>
      <c r="AN6794" s="447">
        <f>AN6795</f>
        <v>0</v>
      </c>
      <c r="AO6794" s="447"/>
      <c r="AP6794" s="447">
        <f>AP6795</f>
        <v>0</v>
      </c>
      <c r="AQ6794" s="447"/>
    </row>
    <row r="6795" spans="2:43" ht="18" hidden="1" customHeight="1" x14ac:dyDescent="0.2">
      <c r="B6795" s="4"/>
      <c r="C6795" s="117"/>
      <c r="D6795" s="117"/>
      <c r="E6795" s="117"/>
      <c r="F6795" s="48"/>
      <c r="G6795" s="11"/>
      <c r="H6795" s="117"/>
      <c r="I6795" s="124"/>
      <c r="J6795" s="124"/>
      <c r="K6795" s="144"/>
      <c r="L6795" s="11"/>
      <c r="M6795" s="143"/>
      <c r="N6795" s="42"/>
      <c r="O6795" s="128"/>
      <c r="P6795" s="130"/>
      <c r="Q6795" s="131"/>
      <c r="R6795" s="72" t="s">
        <v>3</v>
      </c>
      <c r="S6795" s="181"/>
      <c r="T6795" s="73" t="s">
        <v>20</v>
      </c>
      <c r="V6795" s="74">
        <v>0</v>
      </c>
      <c r="X6795" s="74">
        <v>0</v>
      </c>
      <c r="Z6795" s="74">
        <v>0</v>
      </c>
      <c r="AB6795" s="74">
        <v>0</v>
      </c>
      <c r="AD6795" s="74">
        <v>0</v>
      </c>
      <c r="AF6795" s="74">
        <v>0</v>
      </c>
      <c r="AH6795" s="74">
        <f t="shared" si="1480"/>
        <v>0</v>
      </c>
      <c r="AI6795" s="446"/>
      <c r="AJ6795" s="74">
        <v>0</v>
      </c>
      <c r="AK6795" s="8"/>
      <c r="AL6795" s="74">
        <v>0</v>
      </c>
      <c r="AM6795" s="74"/>
      <c r="AN6795" s="74">
        <v>0</v>
      </c>
      <c r="AO6795" s="74"/>
      <c r="AP6795" s="74">
        <v>0</v>
      </c>
      <c r="AQ6795" s="74"/>
    </row>
    <row r="6796" spans="2:43" ht="18" hidden="1" customHeight="1" x14ac:dyDescent="0.2">
      <c r="B6796" s="4"/>
      <c r="C6796" s="117"/>
      <c r="D6796" s="117"/>
      <c r="E6796" s="117"/>
      <c r="F6796" s="48"/>
      <c r="G6796" s="11"/>
      <c r="H6796" s="117"/>
      <c r="I6796" s="124"/>
      <c r="J6796" s="124"/>
      <c r="K6796" s="144"/>
      <c r="L6796" s="11"/>
      <c r="M6796" s="143"/>
      <c r="N6796" s="42"/>
      <c r="O6796" s="128"/>
      <c r="P6796" s="130"/>
      <c r="Q6796" s="131">
        <v>3</v>
      </c>
      <c r="R6796" s="68"/>
      <c r="S6796" s="35"/>
      <c r="T6796" s="69" t="s">
        <v>22</v>
      </c>
      <c r="U6796" s="92"/>
      <c r="V6796" s="70">
        <f>V6797</f>
        <v>0</v>
      </c>
      <c r="X6796" s="447">
        <f>X6797</f>
        <v>0</v>
      </c>
      <c r="Z6796" s="447">
        <f>Z6797</f>
        <v>0</v>
      </c>
      <c r="AB6796" s="447">
        <f>AB6797</f>
        <v>0</v>
      </c>
      <c r="AD6796" s="447" t="e">
        <f>#REF!</f>
        <v>#REF!</v>
      </c>
      <c r="AF6796" s="447">
        <f>AF6797</f>
        <v>0</v>
      </c>
      <c r="AH6796" s="447" t="e">
        <f t="shared" si="1480"/>
        <v>#REF!</v>
      </c>
      <c r="AI6796" s="8"/>
      <c r="AJ6796" s="447">
        <f>AJ6797</f>
        <v>0</v>
      </c>
      <c r="AK6796" s="71"/>
      <c r="AL6796" s="447">
        <f>AL6797</f>
        <v>0</v>
      </c>
      <c r="AM6796" s="447"/>
      <c r="AN6796" s="447">
        <f>AN6797</f>
        <v>0</v>
      </c>
      <c r="AO6796" s="447"/>
      <c r="AP6796" s="447">
        <f>AP6797</f>
        <v>0</v>
      </c>
      <c r="AQ6796" s="447"/>
    </row>
    <row r="6797" spans="2:43" ht="18" hidden="1" customHeight="1" x14ac:dyDescent="0.2">
      <c r="B6797" s="4"/>
      <c r="C6797" s="117"/>
      <c r="D6797" s="117"/>
      <c r="E6797" s="117"/>
      <c r="F6797" s="48"/>
      <c r="G6797" s="11"/>
      <c r="H6797" s="117"/>
      <c r="I6797" s="124"/>
      <c r="J6797" s="124"/>
      <c r="K6797" s="144"/>
      <c r="L6797" s="11"/>
      <c r="M6797" s="143"/>
      <c r="N6797" s="42"/>
      <c r="O6797" s="128"/>
      <c r="P6797" s="130"/>
      <c r="Q6797" s="130"/>
      <c r="R6797" s="72" t="s">
        <v>3</v>
      </c>
      <c r="S6797" s="181"/>
      <c r="T6797" s="73" t="s">
        <v>22</v>
      </c>
      <c r="V6797" s="74">
        <v>0</v>
      </c>
      <c r="X6797" s="74">
        <v>0</v>
      </c>
      <c r="Z6797" s="74">
        <v>0</v>
      </c>
      <c r="AB6797" s="74">
        <v>0</v>
      </c>
      <c r="AD6797" s="74">
        <v>0</v>
      </c>
      <c r="AF6797" s="74">
        <v>0</v>
      </c>
      <c r="AH6797" s="74">
        <f t="shared" si="1480"/>
        <v>0</v>
      </c>
      <c r="AI6797" s="446"/>
      <c r="AJ6797" s="74">
        <v>0</v>
      </c>
      <c r="AK6797" s="8"/>
      <c r="AL6797" s="74">
        <v>0</v>
      </c>
      <c r="AM6797" s="74"/>
      <c r="AN6797" s="74">
        <v>0</v>
      </c>
      <c r="AO6797" s="74"/>
      <c r="AP6797" s="74">
        <v>0</v>
      </c>
      <c r="AQ6797" s="74"/>
    </row>
    <row r="6798" spans="2:43" ht="18" hidden="1" customHeight="1" x14ac:dyDescent="0.2">
      <c r="B6798" s="4"/>
      <c r="C6798" s="117"/>
      <c r="D6798" s="117"/>
      <c r="E6798" s="117"/>
      <c r="F6798" s="48"/>
      <c r="G6798" s="11"/>
      <c r="H6798" s="117"/>
      <c r="I6798" s="124"/>
      <c r="J6798" s="124"/>
      <c r="K6798" s="144"/>
      <c r="L6798" s="11"/>
      <c r="M6798" s="143"/>
      <c r="N6798" s="42"/>
      <c r="O6798" s="128"/>
      <c r="P6798" s="129">
        <v>7</v>
      </c>
      <c r="Q6798" s="129"/>
      <c r="R6798" s="64"/>
      <c r="S6798" s="234"/>
      <c r="T6798" s="65" t="s">
        <v>343</v>
      </c>
      <c r="U6798" s="155"/>
      <c r="V6798" s="66">
        <f>V6799</f>
        <v>0</v>
      </c>
      <c r="X6798" s="66">
        <f>X6799</f>
        <v>0</v>
      </c>
      <c r="Z6798" s="66">
        <f>Z6799</f>
        <v>0</v>
      </c>
      <c r="AB6798" s="66">
        <f>AB6799</f>
        <v>0</v>
      </c>
      <c r="AD6798" s="66" t="e">
        <f>#REF!</f>
        <v>#REF!</v>
      </c>
      <c r="AF6798" s="66">
        <f>AF6799</f>
        <v>0</v>
      </c>
      <c r="AH6798" s="66" t="e">
        <f t="shared" si="1480"/>
        <v>#REF!</v>
      </c>
      <c r="AI6798" s="8"/>
      <c r="AJ6798" s="66">
        <f>AJ6799</f>
        <v>0</v>
      </c>
      <c r="AK6798" s="67"/>
      <c r="AL6798" s="66">
        <f t="shared" ref="AL6798:AP6799" si="1493">AL6799</f>
        <v>0</v>
      </c>
      <c r="AM6798" s="66"/>
      <c r="AN6798" s="66">
        <f t="shared" si="1493"/>
        <v>0</v>
      </c>
      <c r="AO6798" s="66"/>
      <c r="AP6798" s="66">
        <f t="shared" si="1493"/>
        <v>0</v>
      </c>
      <c r="AQ6798" s="66"/>
    </row>
    <row r="6799" spans="2:43" ht="18" hidden="1" customHeight="1" x14ac:dyDescent="0.2">
      <c r="B6799" s="4"/>
      <c r="C6799" s="117"/>
      <c r="D6799" s="117"/>
      <c r="E6799" s="117"/>
      <c r="F6799" s="48"/>
      <c r="G6799" s="11"/>
      <c r="H6799" s="117"/>
      <c r="I6799" s="124"/>
      <c r="J6799" s="124"/>
      <c r="K6799" s="144"/>
      <c r="L6799" s="11"/>
      <c r="M6799" s="143"/>
      <c r="N6799" s="42"/>
      <c r="O6799" s="128"/>
      <c r="P6799" s="130"/>
      <c r="Q6799" s="131">
        <v>3</v>
      </c>
      <c r="R6799" s="68"/>
      <c r="S6799" s="35"/>
      <c r="T6799" s="69" t="s">
        <v>224</v>
      </c>
      <c r="U6799" s="92"/>
      <c r="V6799" s="70">
        <f>V6800</f>
        <v>0</v>
      </c>
      <c r="X6799" s="447">
        <f>X6800</f>
        <v>0</v>
      </c>
      <c r="Z6799" s="447">
        <f>Z6800</f>
        <v>0</v>
      </c>
      <c r="AB6799" s="447">
        <f>AB6800</f>
        <v>0</v>
      </c>
      <c r="AD6799" s="447" t="e">
        <f>#REF!</f>
        <v>#REF!</v>
      </c>
      <c r="AF6799" s="447">
        <f>AF6800</f>
        <v>0</v>
      </c>
      <c r="AH6799" s="447" t="e">
        <f t="shared" si="1480"/>
        <v>#REF!</v>
      </c>
      <c r="AI6799" s="67"/>
      <c r="AJ6799" s="447">
        <f>AJ6800</f>
        <v>0</v>
      </c>
      <c r="AK6799" s="71"/>
      <c r="AL6799" s="447">
        <f t="shared" si="1493"/>
        <v>0</v>
      </c>
      <c r="AM6799" s="447"/>
      <c r="AN6799" s="447">
        <f t="shared" si="1493"/>
        <v>0</v>
      </c>
      <c r="AO6799" s="447"/>
      <c r="AP6799" s="447">
        <f t="shared" si="1493"/>
        <v>0</v>
      </c>
      <c r="AQ6799" s="447"/>
    </row>
    <row r="6800" spans="2:43" ht="18" hidden="1" customHeight="1" x14ac:dyDescent="0.2">
      <c r="B6800" s="4"/>
      <c r="C6800" s="117"/>
      <c r="D6800" s="117"/>
      <c r="E6800" s="117"/>
      <c r="F6800" s="48"/>
      <c r="G6800" s="11"/>
      <c r="H6800" s="117"/>
      <c r="I6800" s="124"/>
      <c r="J6800" s="124"/>
      <c r="K6800" s="144"/>
      <c r="L6800" s="11"/>
      <c r="M6800" s="143"/>
      <c r="N6800" s="42"/>
      <c r="O6800" s="128"/>
      <c r="P6800" s="130"/>
      <c r="Q6800" s="131"/>
      <c r="R6800" s="72" t="s">
        <v>0</v>
      </c>
      <c r="S6800" s="181"/>
      <c r="T6800" s="73" t="s">
        <v>53</v>
      </c>
      <c r="V6800" s="74">
        <v>0</v>
      </c>
      <c r="X6800" s="74">
        <v>0</v>
      </c>
      <c r="Z6800" s="74">
        <v>0</v>
      </c>
      <c r="AB6800" s="74">
        <v>0</v>
      </c>
      <c r="AD6800" s="74">
        <v>0</v>
      </c>
      <c r="AF6800" s="74">
        <v>0</v>
      </c>
      <c r="AH6800" s="74">
        <f t="shared" si="1480"/>
        <v>0</v>
      </c>
      <c r="AI6800" s="446"/>
      <c r="AJ6800" s="74">
        <v>0</v>
      </c>
      <c r="AK6800" s="8"/>
      <c r="AL6800" s="74">
        <v>0</v>
      </c>
      <c r="AM6800" s="74"/>
      <c r="AN6800" s="74">
        <v>0</v>
      </c>
      <c r="AO6800" s="74"/>
      <c r="AP6800" s="74">
        <v>0</v>
      </c>
      <c r="AQ6800" s="74"/>
    </row>
    <row r="6801" spans="2:43" ht="18" customHeight="1" x14ac:dyDescent="0.2">
      <c r="B6801" s="4"/>
      <c r="C6801" s="117"/>
      <c r="D6801" s="117"/>
      <c r="E6801" s="117"/>
      <c r="F6801" s="48"/>
      <c r="G6801" s="11"/>
      <c r="H6801" s="117"/>
      <c r="I6801" s="124"/>
      <c r="J6801" s="124"/>
      <c r="K6801" s="144"/>
      <c r="L6801" s="11"/>
      <c r="M6801" s="143"/>
      <c r="N6801" s="42"/>
      <c r="O6801" s="128"/>
      <c r="P6801" s="130"/>
      <c r="Q6801" s="130"/>
      <c r="R6801" s="72"/>
      <c r="S6801" s="181"/>
      <c r="T6801" s="73"/>
      <c r="V6801" s="74"/>
      <c r="X6801" s="74"/>
      <c r="Z6801" s="74"/>
      <c r="AB6801" s="74"/>
      <c r="AD6801" s="74"/>
      <c r="AF6801" s="74"/>
      <c r="AH6801" s="74">
        <f t="shared" ref="AH6801:AH6864" si="1494">AD6801+AF6801</f>
        <v>0</v>
      </c>
      <c r="AI6801" s="8"/>
      <c r="AJ6801" s="74"/>
      <c r="AK6801" s="8"/>
      <c r="AL6801" s="74"/>
      <c r="AM6801" s="74"/>
      <c r="AN6801" s="74"/>
      <c r="AO6801" s="74"/>
      <c r="AP6801" s="74"/>
      <c r="AQ6801" s="74"/>
    </row>
    <row r="6802" spans="2:43" ht="18" customHeight="1" x14ac:dyDescent="0.2">
      <c r="B6802" s="4"/>
      <c r="C6802" s="117"/>
      <c r="D6802" s="117"/>
      <c r="E6802" s="132">
        <v>6</v>
      </c>
      <c r="F6802" s="94"/>
      <c r="G6802" s="277"/>
      <c r="H6802" s="132"/>
      <c r="I6802" s="121"/>
      <c r="J6802" s="121"/>
      <c r="K6802" s="164"/>
      <c r="L6802" s="277"/>
      <c r="M6802" s="163"/>
      <c r="N6802" s="261"/>
      <c r="O6802" s="122"/>
      <c r="P6802" s="123"/>
      <c r="Q6802" s="123"/>
      <c r="R6802" s="233"/>
      <c r="S6802" s="256"/>
      <c r="T6802" s="50" t="s">
        <v>148</v>
      </c>
      <c r="U6802" s="76"/>
      <c r="V6802" s="51">
        <f>V6803+V6898+V7023</f>
        <v>14360600</v>
      </c>
      <c r="X6802" s="51">
        <f>X6803+X6898+X7023</f>
        <v>16460700</v>
      </c>
      <c r="Z6802" s="51">
        <f>Z6803+Z6898+Z7023</f>
        <v>16207520</v>
      </c>
      <c r="AB6802" s="51">
        <f>AB6803+AB6898+AB7023</f>
        <v>18547360</v>
      </c>
      <c r="AD6802" s="51" t="e">
        <f>AD6803+AD6898+AD7023</f>
        <v>#REF!</v>
      </c>
      <c r="AF6802" s="51">
        <f>AF6803+AF6898+AF7023</f>
        <v>236385</v>
      </c>
      <c r="AH6802" s="51" t="e">
        <f t="shared" si="1494"/>
        <v>#REF!</v>
      </c>
      <c r="AI6802" s="8"/>
      <c r="AJ6802" s="51">
        <f t="shared" ref="AJ6802" si="1495">AJ6803+AJ6898+AJ7023</f>
        <v>6268730</v>
      </c>
      <c r="AK6802" s="51">
        <f t="shared" ref="AK6802" si="1496">AK6803+AK6898+AK7023</f>
        <v>0</v>
      </c>
      <c r="AL6802" s="51">
        <f t="shared" ref="AL6802" si="1497">AL6803+AL6898+AL7023</f>
        <v>27665050</v>
      </c>
      <c r="AM6802" s="51"/>
      <c r="AN6802" s="51">
        <f t="shared" ref="AN6802:AP6802" si="1498">AN6803+AN6898+AN7023</f>
        <v>29924750</v>
      </c>
      <c r="AO6802" s="51"/>
      <c r="AP6802" s="51">
        <f t="shared" si="1498"/>
        <v>29924750</v>
      </c>
      <c r="AQ6802" s="51"/>
    </row>
    <row r="6803" spans="2:43" ht="18" customHeight="1" x14ac:dyDescent="0.2">
      <c r="B6803" s="4"/>
      <c r="C6803" s="117"/>
      <c r="D6803" s="117"/>
      <c r="E6803" s="117"/>
      <c r="F6803" s="113">
        <v>52</v>
      </c>
      <c r="G6803" s="283"/>
      <c r="H6803" s="171"/>
      <c r="I6803" s="114"/>
      <c r="J6803" s="114"/>
      <c r="K6803" s="167"/>
      <c r="L6803" s="276"/>
      <c r="M6803" s="166"/>
      <c r="N6803" s="259"/>
      <c r="O6803" s="115"/>
      <c r="P6803" s="116"/>
      <c r="Q6803" s="116"/>
      <c r="R6803" s="52"/>
      <c r="S6803" s="247"/>
      <c r="T6803" s="53" t="s">
        <v>426</v>
      </c>
      <c r="U6803" s="240"/>
      <c r="V6803" s="54">
        <f t="shared" ref="V6803:AF6807" si="1499">V6804</f>
        <v>1251500</v>
      </c>
      <c r="X6803" s="54">
        <f t="shared" si="1499"/>
        <v>1750500</v>
      </c>
      <c r="Z6803" s="54">
        <f t="shared" si="1499"/>
        <v>1678590</v>
      </c>
      <c r="AB6803" s="54">
        <f t="shared" si="1499"/>
        <v>1893150</v>
      </c>
      <c r="AD6803" s="54" t="e">
        <f t="shared" si="1499"/>
        <v>#REF!</v>
      </c>
      <c r="AF6803" s="54">
        <f t="shared" si="1499"/>
        <v>35575</v>
      </c>
      <c r="AH6803" s="54" t="e">
        <f t="shared" si="1494"/>
        <v>#REF!</v>
      </c>
      <c r="AI6803" s="51">
        <f t="shared" ref="AI6803" si="1500">AI6804+AI6899+AI7024</f>
        <v>0</v>
      </c>
      <c r="AJ6803" s="54">
        <f t="shared" ref="AJ6803:AJ6807" si="1501">AJ6804</f>
        <v>642890</v>
      </c>
      <c r="AK6803" s="55"/>
      <c r="AL6803" s="54">
        <f t="shared" ref="AL6803:AP6807" si="1502">AL6804</f>
        <v>2965010</v>
      </c>
      <c r="AM6803" s="54"/>
      <c r="AN6803" s="54">
        <f t="shared" si="1502"/>
        <v>3209520</v>
      </c>
      <c r="AO6803" s="54"/>
      <c r="AP6803" s="54">
        <f t="shared" si="1502"/>
        <v>3209520</v>
      </c>
      <c r="AQ6803" s="54"/>
    </row>
    <row r="6804" spans="2:43" ht="18" customHeight="1" x14ac:dyDescent="0.2">
      <c r="B6804" s="4"/>
      <c r="C6804" s="117"/>
      <c r="D6804" s="117"/>
      <c r="E6804" s="117"/>
      <c r="F6804" s="48"/>
      <c r="G6804" s="11"/>
      <c r="H6804" s="112" t="s">
        <v>33</v>
      </c>
      <c r="I6804" s="118"/>
      <c r="J6804" s="118"/>
      <c r="K6804" s="170"/>
      <c r="L6804" s="34"/>
      <c r="M6804" s="169"/>
      <c r="N6804" s="260"/>
      <c r="O6804" s="119"/>
      <c r="P6804" s="120"/>
      <c r="Q6804" s="120"/>
      <c r="R6804" s="56"/>
      <c r="S6804" s="248"/>
      <c r="T6804" s="57" t="s">
        <v>92</v>
      </c>
      <c r="U6804" s="236"/>
      <c r="V6804" s="659">
        <f t="shared" si="1499"/>
        <v>1251500</v>
      </c>
      <c r="X6804" s="659">
        <f t="shared" si="1499"/>
        <v>1750500</v>
      </c>
      <c r="Z6804" s="659">
        <f t="shared" si="1499"/>
        <v>1678590</v>
      </c>
      <c r="AB6804" s="659">
        <f t="shared" si="1499"/>
        <v>1893150</v>
      </c>
      <c r="AD6804" s="659" t="e">
        <f t="shared" si="1499"/>
        <v>#REF!</v>
      </c>
      <c r="AF6804" s="659">
        <f t="shared" si="1499"/>
        <v>35575</v>
      </c>
      <c r="AH6804" s="659" t="e">
        <f t="shared" si="1494"/>
        <v>#REF!</v>
      </c>
      <c r="AI6804" s="55"/>
      <c r="AJ6804" s="659">
        <f t="shared" si="1501"/>
        <v>642890</v>
      </c>
      <c r="AK6804" s="59"/>
      <c r="AL6804" s="659">
        <f t="shared" si="1502"/>
        <v>2965010</v>
      </c>
      <c r="AM6804" s="659"/>
      <c r="AN6804" s="659">
        <f t="shared" si="1502"/>
        <v>3209520</v>
      </c>
      <c r="AO6804" s="659"/>
      <c r="AP6804" s="659">
        <f t="shared" si="1502"/>
        <v>3209520</v>
      </c>
      <c r="AQ6804" s="659"/>
    </row>
    <row r="6805" spans="2:43" ht="18" customHeight="1" x14ac:dyDescent="0.2">
      <c r="B6805" s="4"/>
      <c r="C6805" s="117"/>
      <c r="D6805" s="117"/>
      <c r="E6805" s="117"/>
      <c r="F6805" s="48"/>
      <c r="G6805" s="11"/>
      <c r="H6805" s="132"/>
      <c r="I6805" s="121">
        <v>4</v>
      </c>
      <c r="J6805" s="121"/>
      <c r="K6805" s="164"/>
      <c r="L6805" s="277"/>
      <c r="M6805" s="163"/>
      <c r="N6805" s="261"/>
      <c r="O6805" s="122"/>
      <c r="P6805" s="123"/>
      <c r="Q6805" s="123"/>
      <c r="R6805" s="49"/>
      <c r="S6805" s="18"/>
      <c r="T6805" s="50" t="s">
        <v>93</v>
      </c>
      <c r="U6805" s="76"/>
      <c r="V6805" s="51">
        <f t="shared" si="1499"/>
        <v>1251500</v>
      </c>
      <c r="X6805" s="51">
        <f t="shared" si="1499"/>
        <v>1750500</v>
      </c>
      <c r="Z6805" s="51">
        <f t="shared" si="1499"/>
        <v>1678590</v>
      </c>
      <c r="AB6805" s="51">
        <f t="shared" si="1499"/>
        <v>1893150</v>
      </c>
      <c r="AD6805" s="51" t="e">
        <f t="shared" si="1499"/>
        <v>#REF!</v>
      </c>
      <c r="AF6805" s="51">
        <f t="shared" si="1499"/>
        <v>35575</v>
      </c>
      <c r="AH6805" s="51" t="e">
        <f t="shared" si="1494"/>
        <v>#REF!</v>
      </c>
      <c r="AI6805" s="660"/>
      <c r="AJ6805" s="51">
        <f t="shared" si="1501"/>
        <v>642890</v>
      </c>
      <c r="AK6805" s="5"/>
      <c r="AL6805" s="51">
        <f t="shared" si="1502"/>
        <v>2965010</v>
      </c>
      <c r="AM6805" s="51"/>
      <c r="AN6805" s="51">
        <f t="shared" si="1502"/>
        <v>3209520</v>
      </c>
      <c r="AO6805" s="51"/>
      <c r="AP6805" s="51">
        <f t="shared" si="1502"/>
        <v>3209520</v>
      </c>
      <c r="AQ6805" s="51"/>
    </row>
    <row r="6806" spans="2:43" ht="18" customHeight="1" x14ac:dyDescent="0.2">
      <c r="B6806" s="4"/>
      <c r="C6806" s="117"/>
      <c r="D6806" s="117"/>
      <c r="E6806" s="117"/>
      <c r="F6806" s="48"/>
      <c r="G6806" s="11"/>
      <c r="H6806" s="132"/>
      <c r="I6806" s="121"/>
      <c r="J6806" s="121">
        <v>1</v>
      </c>
      <c r="K6806" s="164"/>
      <c r="L6806" s="277"/>
      <c r="M6806" s="163"/>
      <c r="N6806" s="261"/>
      <c r="O6806" s="122"/>
      <c r="P6806" s="123"/>
      <c r="Q6806" s="123"/>
      <c r="R6806" s="49"/>
      <c r="S6806" s="18"/>
      <c r="T6806" s="50" t="s">
        <v>189</v>
      </c>
      <c r="U6806" s="76"/>
      <c r="V6806" s="51">
        <f t="shared" si="1499"/>
        <v>1251500</v>
      </c>
      <c r="X6806" s="51">
        <f t="shared" si="1499"/>
        <v>1750500</v>
      </c>
      <c r="Z6806" s="51">
        <f t="shared" si="1499"/>
        <v>1678590</v>
      </c>
      <c r="AB6806" s="51">
        <f t="shared" si="1499"/>
        <v>1893150</v>
      </c>
      <c r="AD6806" s="51" t="e">
        <f t="shared" si="1499"/>
        <v>#REF!</v>
      </c>
      <c r="AF6806" s="51">
        <f t="shared" si="1499"/>
        <v>35575</v>
      </c>
      <c r="AH6806" s="51" t="e">
        <f t="shared" si="1494"/>
        <v>#REF!</v>
      </c>
      <c r="AI6806" s="5"/>
      <c r="AJ6806" s="51">
        <f t="shared" si="1501"/>
        <v>642890</v>
      </c>
      <c r="AK6806" s="5"/>
      <c r="AL6806" s="51">
        <f t="shared" si="1502"/>
        <v>2965010</v>
      </c>
      <c r="AM6806" s="51"/>
      <c r="AN6806" s="51">
        <f t="shared" si="1502"/>
        <v>3209520</v>
      </c>
      <c r="AO6806" s="51"/>
      <c r="AP6806" s="51">
        <f t="shared" si="1502"/>
        <v>3209520</v>
      </c>
      <c r="AQ6806" s="51"/>
    </row>
    <row r="6807" spans="2:43" ht="18" customHeight="1" x14ac:dyDescent="0.2">
      <c r="B6807" s="4"/>
      <c r="C6807" s="117"/>
      <c r="D6807" s="117"/>
      <c r="E6807" s="117"/>
      <c r="F6807" s="48"/>
      <c r="G6807" s="11"/>
      <c r="H6807" s="132"/>
      <c r="I6807" s="121"/>
      <c r="J6807" s="121"/>
      <c r="K6807" s="164">
        <v>0</v>
      </c>
      <c r="L6807" s="277"/>
      <c r="M6807" s="163"/>
      <c r="N6807" s="261"/>
      <c r="O6807" s="122"/>
      <c r="P6807" s="123"/>
      <c r="Q6807" s="123"/>
      <c r="R6807" s="49"/>
      <c r="S6807" s="18"/>
      <c r="T6807" s="50" t="s">
        <v>189</v>
      </c>
      <c r="U6807" s="76"/>
      <c r="V6807" s="51">
        <f t="shared" si="1499"/>
        <v>1251500</v>
      </c>
      <c r="X6807" s="51">
        <f t="shared" si="1499"/>
        <v>1750500</v>
      </c>
      <c r="Z6807" s="51">
        <f t="shared" si="1499"/>
        <v>1678590</v>
      </c>
      <c r="AB6807" s="51">
        <f t="shared" si="1499"/>
        <v>1893150</v>
      </c>
      <c r="AD6807" s="51" t="e">
        <f t="shared" si="1499"/>
        <v>#REF!</v>
      </c>
      <c r="AF6807" s="51">
        <f t="shared" si="1499"/>
        <v>35575</v>
      </c>
      <c r="AH6807" s="51" t="e">
        <f t="shared" si="1494"/>
        <v>#REF!</v>
      </c>
      <c r="AI6807" s="5"/>
      <c r="AJ6807" s="51">
        <f t="shared" si="1501"/>
        <v>642890</v>
      </c>
      <c r="AK6807" s="5"/>
      <c r="AL6807" s="51">
        <f t="shared" si="1502"/>
        <v>2965010</v>
      </c>
      <c r="AM6807" s="51"/>
      <c r="AN6807" s="51">
        <f t="shared" si="1502"/>
        <v>3209520</v>
      </c>
      <c r="AO6807" s="51"/>
      <c r="AP6807" s="51">
        <f t="shared" si="1502"/>
        <v>3209520</v>
      </c>
      <c r="AQ6807" s="51"/>
    </row>
    <row r="6808" spans="2:43" ht="18" customHeight="1" x14ac:dyDescent="0.2">
      <c r="B6808" s="4"/>
      <c r="C6808" s="117"/>
      <c r="D6808" s="117"/>
      <c r="E6808" s="117"/>
      <c r="F6808" s="48"/>
      <c r="G6808" s="11"/>
      <c r="H6808" s="117"/>
      <c r="I6808" s="124"/>
      <c r="J6808" s="124"/>
      <c r="K6808" s="144"/>
      <c r="L6808" s="11"/>
      <c r="M6808" s="226">
        <v>2</v>
      </c>
      <c r="N6808" s="262"/>
      <c r="O6808" s="125"/>
      <c r="P6808" s="126"/>
      <c r="Q6808" s="126"/>
      <c r="R6808" s="60"/>
      <c r="S6808" s="249"/>
      <c r="T6808" s="61" t="s">
        <v>413</v>
      </c>
      <c r="U6808" s="241"/>
      <c r="V6808" s="62">
        <f>V6809+V6836+V6850+V6893</f>
        <v>1251500</v>
      </c>
      <c r="X6808" s="62">
        <f>X6809+X6836+X6850+X6893</f>
        <v>1750500</v>
      </c>
      <c r="Z6808" s="62">
        <f>Z6809+Z6836+Z6850+Z6893</f>
        <v>1678590</v>
      </c>
      <c r="AB6808" s="62">
        <f>AB6809+AB6836+AB6850+AB6893</f>
        <v>1893150</v>
      </c>
      <c r="AD6808" s="62" t="e">
        <f>AD6809+AD6836+AD6850+AD6893</f>
        <v>#REF!</v>
      </c>
      <c r="AF6808" s="62">
        <f>AF6809+AF6836+AF6850+AF6893</f>
        <v>35575</v>
      </c>
      <c r="AH6808" s="62" t="e">
        <f t="shared" si="1494"/>
        <v>#REF!</v>
      </c>
      <c r="AI6808" s="5"/>
      <c r="AJ6808" s="62">
        <f>AJ6809+AJ6836+AJ6850+AJ6893</f>
        <v>642890</v>
      </c>
      <c r="AK6808" s="63"/>
      <c r="AL6808" s="62">
        <f>AL6809+AL6836+AL6850+AL6893</f>
        <v>2965010</v>
      </c>
      <c r="AM6808" s="62"/>
      <c r="AN6808" s="62">
        <f>AN6809+AN6836+AN6850+AN6893</f>
        <v>3209520</v>
      </c>
      <c r="AO6808" s="62"/>
      <c r="AP6808" s="62">
        <f>AP6809+AP6836+AP6850+AP6893</f>
        <v>3209520</v>
      </c>
      <c r="AQ6808" s="62"/>
    </row>
    <row r="6809" spans="2:43" ht="18" customHeight="1" x14ac:dyDescent="0.2">
      <c r="B6809" s="4"/>
      <c r="C6809" s="117"/>
      <c r="D6809" s="117"/>
      <c r="E6809" s="117"/>
      <c r="F6809" s="48"/>
      <c r="G6809" s="11"/>
      <c r="H6809" s="117"/>
      <c r="I6809" s="124"/>
      <c r="J6809" s="124"/>
      <c r="K6809" s="144"/>
      <c r="L6809" s="11"/>
      <c r="M6809" s="143"/>
      <c r="N6809" s="42"/>
      <c r="O6809" s="127" t="s">
        <v>3</v>
      </c>
      <c r="P6809" s="123"/>
      <c r="Q6809" s="123"/>
      <c r="R6809" s="49"/>
      <c r="S6809" s="18"/>
      <c r="T6809" s="50" t="s">
        <v>7</v>
      </c>
      <c r="U6809" s="76"/>
      <c r="V6809" s="51">
        <f>V6810+V6829+V6832</f>
        <v>1010500</v>
      </c>
      <c r="X6809" s="51">
        <f>X6810+X6829+X6832</f>
        <v>1263300</v>
      </c>
      <c r="Z6809" s="51">
        <f>Z6810+Z6829+Z6832</f>
        <v>1409200</v>
      </c>
      <c r="AB6809" s="51">
        <f>AB6810+AB6829+AB6832</f>
        <v>1549600</v>
      </c>
      <c r="AD6809" s="51" t="e">
        <f>AD6810+AD6829+AD6832</f>
        <v>#REF!</v>
      </c>
      <c r="AF6809" s="51">
        <f>AF6810+AF6829+AF6832</f>
        <v>0</v>
      </c>
      <c r="AH6809" s="51" t="e">
        <f t="shared" si="1494"/>
        <v>#REF!</v>
      </c>
      <c r="AI6809" s="63"/>
      <c r="AJ6809" s="51">
        <f>AJ6810+AJ6829+AJ6832</f>
        <v>526880</v>
      </c>
      <c r="AK6809" s="5"/>
      <c r="AL6809" s="51">
        <f>AL6810+AL6829+AL6832</f>
        <v>2511950</v>
      </c>
      <c r="AM6809" s="51"/>
      <c r="AN6809" s="51">
        <f>AN6810+AN6829+AN6832</f>
        <v>2718050</v>
      </c>
      <c r="AO6809" s="51"/>
      <c r="AP6809" s="51">
        <f>AP6810+AP6829+AP6832</f>
        <v>2718050</v>
      </c>
      <c r="AQ6809" s="51"/>
    </row>
    <row r="6810" spans="2:43" ht="18" customHeight="1" x14ac:dyDescent="0.2">
      <c r="B6810" s="4"/>
      <c r="C6810" s="117"/>
      <c r="D6810" s="117"/>
      <c r="E6810" s="117"/>
      <c r="F6810" s="48"/>
      <c r="G6810" s="11"/>
      <c r="H6810" s="117"/>
      <c r="I6810" s="124"/>
      <c r="J6810" s="124"/>
      <c r="K6810" s="144"/>
      <c r="L6810" s="11"/>
      <c r="M6810" s="143"/>
      <c r="N6810" s="42"/>
      <c r="O6810" s="128"/>
      <c r="P6810" s="129">
        <v>1</v>
      </c>
      <c r="Q6810" s="129"/>
      <c r="R6810" s="64"/>
      <c r="S6810" s="234"/>
      <c r="T6810" s="65" t="s">
        <v>8</v>
      </c>
      <c r="U6810" s="155"/>
      <c r="V6810" s="66">
        <f>V6811+V6815+V6819+V6821+V6825+V6827</f>
        <v>1010500</v>
      </c>
      <c r="X6810" s="66">
        <f>X6811+X6815+X6819+X6821+X6825+X6827</f>
        <v>1263300</v>
      </c>
      <c r="Z6810" s="66">
        <f>Z6811+Z6815+Z6819+Z6821+Z6825+Z6827</f>
        <v>1409200</v>
      </c>
      <c r="AB6810" s="66">
        <f>AB6811+AB6815+AB6819+AB6821+AB6825+AB6827</f>
        <v>1549600</v>
      </c>
      <c r="AD6810" s="66" t="e">
        <f>AD6811+AD6815+AD6819+AD6821+AD6825+AD6827</f>
        <v>#REF!</v>
      </c>
      <c r="AF6810" s="66">
        <f>AF6811+AF6815+AF6819+AF6821+AF6825+AF6827</f>
        <v>0</v>
      </c>
      <c r="AH6810" s="66" t="e">
        <f t="shared" si="1494"/>
        <v>#REF!</v>
      </c>
      <c r="AI6810" s="5"/>
      <c r="AJ6810" s="66">
        <f>AJ6811+AJ6815+AJ6819+AJ6821+AJ6825+AJ6827</f>
        <v>526880</v>
      </c>
      <c r="AK6810" s="67"/>
      <c r="AL6810" s="66">
        <f>AL6811+AL6815+AL6819+AL6821+AL6825+AL6827</f>
        <v>2511950</v>
      </c>
      <c r="AM6810" s="66"/>
      <c r="AN6810" s="66">
        <f>AN6811+AN6815+AN6819+AN6821+AN6825+AN6827</f>
        <v>2718050</v>
      </c>
      <c r="AO6810" s="66"/>
      <c r="AP6810" s="66">
        <f>AP6811+AP6815+AP6819+AP6821+AP6825+AP6827</f>
        <v>2718050</v>
      </c>
      <c r="AQ6810" s="66"/>
    </row>
    <row r="6811" spans="2:43" ht="18" customHeight="1" x14ac:dyDescent="0.2">
      <c r="B6811" s="4"/>
      <c r="C6811" s="117"/>
      <c r="D6811" s="117"/>
      <c r="E6811" s="117"/>
      <c r="F6811" s="48"/>
      <c r="G6811" s="11"/>
      <c r="H6811" s="117"/>
      <c r="I6811" s="124"/>
      <c r="J6811" s="124"/>
      <c r="K6811" s="144"/>
      <c r="L6811" s="11"/>
      <c r="M6811" s="143"/>
      <c r="N6811" s="42"/>
      <c r="O6811" s="128"/>
      <c r="P6811" s="130"/>
      <c r="Q6811" s="140">
        <v>1</v>
      </c>
      <c r="R6811" s="68"/>
      <c r="S6811" s="35"/>
      <c r="T6811" s="69" t="s">
        <v>9</v>
      </c>
      <c r="U6811" s="92"/>
      <c r="V6811" s="70">
        <f>V6812+V6813+V6814</f>
        <v>446000</v>
      </c>
      <c r="X6811" s="447">
        <f>X6812+X6813+X6814</f>
        <v>579400</v>
      </c>
      <c r="Z6811" s="447">
        <f>Z6812+Z6813+Z6814</f>
        <v>694100</v>
      </c>
      <c r="AB6811" s="447">
        <f>AB6812+AB6813+AB6814</f>
        <v>757700</v>
      </c>
      <c r="AD6811" s="447">
        <f>AD6812+AD6813+AD6814</f>
        <v>741300</v>
      </c>
      <c r="AF6811" s="447">
        <f>AF6812+AF6813+AF6814</f>
        <v>0</v>
      </c>
      <c r="AH6811" s="447">
        <f t="shared" si="1494"/>
        <v>741300</v>
      </c>
      <c r="AI6811" s="67"/>
      <c r="AJ6811" s="447">
        <f>AJ6812+AJ6813+AJ6814</f>
        <v>257620</v>
      </c>
      <c r="AK6811" s="71"/>
      <c r="AL6811" s="447">
        <f>AL6812+AL6813+AL6814</f>
        <v>924350</v>
      </c>
      <c r="AM6811" s="447"/>
      <c r="AN6811" s="447">
        <f>AN6812+AN6813+AN6814</f>
        <v>1000200</v>
      </c>
      <c r="AO6811" s="447"/>
      <c r="AP6811" s="447">
        <f>AP6812+AP6813+AP6814</f>
        <v>1000200</v>
      </c>
      <c r="AQ6811" s="447"/>
    </row>
    <row r="6812" spans="2:43" ht="18" customHeight="1" x14ac:dyDescent="0.2">
      <c r="B6812" s="4"/>
      <c r="C6812" s="117"/>
      <c r="D6812" s="117"/>
      <c r="E6812" s="117"/>
      <c r="F6812" s="48"/>
      <c r="G6812" s="11"/>
      <c r="H6812" s="117"/>
      <c r="I6812" s="124"/>
      <c r="J6812" s="124"/>
      <c r="K6812" s="144"/>
      <c r="L6812" s="11"/>
      <c r="M6812" s="143"/>
      <c r="N6812" s="42"/>
      <c r="O6812" s="128"/>
      <c r="P6812" s="130"/>
      <c r="Q6812" s="130"/>
      <c r="R6812" s="72" t="s">
        <v>3</v>
      </c>
      <c r="S6812" s="181"/>
      <c r="T6812" s="73" t="s">
        <v>9</v>
      </c>
      <c r="V6812" s="74">
        <v>446000</v>
      </c>
      <c r="X6812" s="74">
        <v>579400</v>
      </c>
      <c r="Z6812" s="829">
        <v>694100</v>
      </c>
      <c r="AB6812" s="74">
        <v>757700</v>
      </c>
      <c r="AD6812" s="944">
        <v>741300</v>
      </c>
      <c r="AF6812" s="74">
        <v>0</v>
      </c>
      <c r="AH6812" s="74">
        <f t="shared" si="1494"/>
        <v>741300</v>
      </c>
      <c r="AI6812" s="446"/>
      <c r="AJ6812" s="74">
        <f t="shared" ref="AJ6812" si="1503">CEILING(AB6812*34/100,10)</f>
        <v>257620</v>
      </c>
      <c r="AK6812" s="8"/>
      <c r="AL6812" s="74">
        <v>924350</v>
      </c>
      <c r="AM6812" s="74"/>
      <c r="AN6812" s="74">
        <v>1000200</v>
      </c>
      <c r="AO6812" s="74"/>
      <c r="AP6812" s="74">
        <v>1000200</v>
      </c>
      <c r="AQ6812" s="74"/>
    </row>
    <row r="6813" spans="2:43" ht="18" hidden="1" customHeight="1" x14ac:dyDescent="0.2">
      <c r="B6813" s="4"/>
      <c r="C6813" s="117"/>
      <c r="D6813" s="117"/>
      <c r="E6813" s="117"/>
      <c r="F6813" s="48"/>
      <c r="G6813" s="11"/>
      <c r="H6813" s="117"/>
      <c r="I6813" s="124"/>
      <c r="J6813" s="124"/>
      <c r="K6813" s="144"/>
      <c r="L6813" s="11"/>
      <c r="M6813" s="143"/>
      <c r="N6813" s="42"/>
      <c r="O6813" s="128"/>
      <c r="P6813" s="130"/>
      <c r="Q6813" s="130"/>
      <c r="R6813" s="72"/>
      <c r="S6813" s="181"/>
      <c r="T6813" s="73"/>
      <c r="V6813" s="74"/>
      <c r="X6813" s="74"/>
      <c r="Z6813" s="74"/>
      <c r="AB6813" s="74"/>
      <c r="AD6813" s="74"/>
      <c r="AF6813" s="74"/>
      <c r="AH6813" s="74">
        <f t="shared" si="1494"/>
        <v>0</v>
      </c>
      <c r="AI6813" s="8"/>
      <c r="AJ6813" s="74"/>
      <c r="AK6813" s="8"/>
      <c r="AL6813" s="74"/>
      <c r="AM6813" s="74"/>
      <c r="AN6813" s="74"/>
      <c r="AO6813" s="74"/>
      <c r="AP6813" s="74"/>
      <c r="AQ6813" s="74"/>
    </row>
    <row r="6814" spans="2:43" ht="18" hidden="1" customHeight="1" x14ac:dyDescent="0.2">
      <c r="B6814" s="4"/>
      <c r="C6814" s="117"/>
      <c r="D6814" s="117"/>
      <c r="E6814" s="117"/>
      <c r="F6814" s="48"/>
      <c r="G6814" s="11"/>
      <c r="H6814" s="117"/>
      <c r="I6814" s="124"/>
      <c r="J6814" s="124"/>
      <c r="K6814" s="144"/>
      <c r="L6814" s="11"/>
      <c r="M6814" s="143"/>
      <c r="N6814" s="42"/>
      <c r="O6814" s="128"/>
      <c r="P6814" s="130"/>
      <c r="Q6814" s="130"/>
      <c r="R6814" s="72"/>
      <c r="S6814" s="181"/>
      <c r="T6814" s="73"/>
      <c r="V6814" s="74"/>
      <c r="X6814" s="74"/>
      <c r="Z6814" s="74"/>
      <c r="AB6814" s="74"/>
      <c r="AD6814" s="74"/>
      <c r="AF6814" s="74"/>
      <c r="AH6814" s="74">
        <f t="shared" si="1494"/>
        <v>0</v>
      </c>
      <c r="AI6814" s="8"/>
      <c r="AJ6814" s="74"/>
      <c r="AK6814" s="8"/>
      <c r="AL6814" s="74"/>
      <c r="AM6814" s="74"/>
      <c r="AN6814" s="74"/>
      <c r="AO6814" s="74"/>
      <c r="AP6814" s="74"/>
      <c r="AQ6814" s="74"/>
    </row>
    <row r="6815" spans="2:43" ht="18" customHeight="1" x14ac:dyDescent="0.2">
      <c r="B6815" s="4"/>
      <c r="C6815" s="117"/>
      <c r="D6815" s="117"/>
      <c r="E6815" s="117"/>
      <c r="F6815" s="48"/>
      <c r="G6815" s="11"/>
      <c r="H6815" s="117"/>
      <c r="I6815" s="124"/>
      <c r="J6815" s="124"/>
      <c r="K6815" s="144"/>
      <c r="L6815" s="11"/>
      <c r="M6815" s="143"/>
      <c r="N6815" s="42"/>
      <c r="O6815" s="128"/>
      <c r="P6815" s="130"/>
      <c r="Q6815" s="131">
        <v>2</v>
      </c>
      <c r="R6815" s="68"/>
      <c r="S6815" s="35"/>
      <c r="T6815" s="69" t="s">
        <v>11</v>
      </c>
      <c r="U6815" s="92"/>
      <c r="V6815" s="70">
        <f>V6816+V6817+V6818</f>
        <v>290000</v>
      </c>
      <c r="X6815" s="447">
        <f>X6816+X6817+X6818</f>
        <v>343000</v>
      </c>
      <c r="Z6815" s="447">
        <f>Z6816+Z6817+Z6818</f>
        <v>346200</v>
      </c>
      <c r="AB6815" s="447">
        <f>AB6816+AB6817+AB6818</f>
        <v>373700</v>
      </c>
      <c r="AD6815" s="447">
        <f>AD6816+AD6817+AD6818</f>
        <v>460800</v>
      </c>
      <c r="AF6815" s="447">
        <f>AF6816+AF6817+AF6818</f>
        <v>0</v>
      </c>
      <c r="AH6815" s="447">
        <f t="shared" si="1494"/>
        <v>460800</v>
      </c>
      <c r="AI6815" s="8"/>
      <c r="AJ6815" s="447">
        <f>AJ6816+AJ6817+AJ6818</f>
        <v>127060</v>
      </c>
      <c r="AK6815" s="71"/>
      <c r="AL6815" s="447">
        <f>AL6816+AL6817+AL6818</f>
        <v>902100</v>
      </c>
      <c r="AM6815" s="447"/>
      <c r="AN6815" s="447">
        <f>AN6816+AN6817+AN6818</f>
        <v>976150</v>
      </c>
      <c r="AO6815" s="447"/>
      <c r="AP6815" s="447">
        <f>AP6816+AP6817+AP6818</f>
        <v>976150</v>
      </c>
      <c r="AQ6815" s="447"/>
    </row>
    <row r="6816" spans="2:43" ht="18" customHeight="1" x14ac:dyDescent="0.2">
      <c r="B6816" s="4"/>
      <c r="C6816" s="117"/>
      <c r="D6816" s="117"/>
      <c r="E6816" s="117"/>
      <c r="F6816" s="48"/>
      <c r="G6816" s="11"/>
      <c r="H6816" s="117"/>
      <c r="I6816" s="124"/>
      <c r="J6816" s="124"/>
      <c r="K6816" s="144"/>
      <c r="L6816" s="11"/>
      <c r="M6816" s="143"/>
      <c r="N6816" s="42"/>
      <c r="O6816" s="128"/>
      <c r="P6816" s="130"/>
      <c r="Q6816" s="130"/>
      <c r="R6816" s="72" t="s">
        <v>3</v>
      </c>
      <c r="S6816" s="181"/>
      <c r="T6816" s="73" t="s">
        <v>11</v>
      </c>
      <c r="V6816" s="74">
        <v>290000</v>
      </c>
      <c r="X6816" s="74">
        <v>343000</v>
      </c>
      <c r="Z6816" s="829">
        <v>346200</v>
      </c>
      <c r="AB6816" s="74">
        <v>373700</v>
      </c>
      <c r="AD6816" s="944">
        <v>460800</v>
      </c>
      <c r="AF6816" s="74">
        <v>0</v>
      </c>
      <c r="AH6816" s="74">
        <f t="shared" si="1494"/>
        <v>460800</v>
      </c>
      <c r="AI6816" s="446"/>
      <c r="AJ6816" s="74">
        <f t="shared" ref="AJ6816" si="1504">CEILING(AB6816*34/100,10)</f>
        <v>127060</v>
      </c>
      <c r="AK6816" s="8"/>
      <c r="AL6816" s="74">
        <v>902100</v>
      </c>
      <c r="AM6816" s="74"/>
      <c r="AN6816" s="74">
        <v>976150</v>
      </c>
      <c r="AO6816" s="74"/>
      <c r="AP6816" s="74">
        <v>976150</v>
      </c>
      <c r="AQ6816" s="74"/>
    </row>
    <row r="6817" spans="2:43" ht="18" hidden="1" customHeight="1" x14ac:dyDescent="0.2">
      <c r="B6817" s="4"/>
      <c r="C6817" s="117"/>
      <c r="D6817" s="117"/>
      <c r="E6817" s="117"/>
      <c r="F6817" s="48"/>
      <c r="G6817" s="11"/>
      <c r="H6817" s="117"/>
      <c r="I6817" s="124"/>
      <c r="J6817" s="124"/>
      <c r="K6817" s="144"/>
      <c r="L6817" s="11"/>
      <c r="M6817" s="143"/>
      <c r="N6817" s="42"/>
      <c r="O6817" s="128"/>
      <c r="P6817" s="130"/>
      <c r="Q6817" s="130"/>
      <c r="R6817" s="72"/>
      <c r="S6817" s="181"/>
      <c r="T6817" s="73"/>
      <c r="V6817" s="74"/>
      <c r="X6817" s="74"/>
      <c r="Z6817" s="74"/>
      <c r="AB6817" s="74"/>
      <c r="AD6817" s="74"/>
      <c r="AF6817" s="74"/>
      <c r="AH6817" s="74">
        <f t="shared" si="1494"/>
        <v>0</v>
      </c>
      <c r="AI6817" s="8"/>
      <c r="AJ6817" s="74"/>
      <c r="AK6817" s="8"/>
      <c r="AL6817" s="74"/>
      <c r="AM6817" s="74"/>
      <c r="AN6817" s="74"/>
      <c r="AO6817" s="74"/>
      <c r="AP6817" s="74"/>
      <c r="AQ6817" s="74"/>
    </row>
    <row r="6818" spans="2:43" ht="18" hidden="1" customHeight="1" x14ac:dyDescent="0.2">
      <c r="B6818" s="4"/>
      <c r="C6818" s="117"/>
      <c r="D6818" s="117"/>
      <c r="E6818" s="117"/>
      <c r="F6818" s="48"/>
      <c r="G6818" s="11"/>
      <c r="H6818" s="117"/>
      <c r="I6818" s="124"/>
      <c r="J6818" s="124"/>
      <c r="K6818" s="144"/>
      <c r="L6818" s="11"/>
      <c r="M6818" s="143"/>
      <c r="N6818" s="42"/>
      <c r="O6818" s="128"/>
      <c r="P6818" s="130"/>
      <c r="Q6818" s="130"/>
      <c r="R6818" s="72"/>
      <c r="S6818" s="181"/>
      <c r="T6818" s="73"/>
      <c r="V6818" s="74"/>
      <c r="X6818" s="74"/>
      <c r="Z6818" s="74"/>
      <c r="AB6818" s="74"/>
      <c r="AD6818" s="74"/>
      <c r="AF6818" s="74"/>
      <c r="AH6818" s="74">
        <f t="shared" si="1494"/>
        <v>0</v>
      </c>
      <c r="AI6818" s="8"/>
      <c r="AJ6818" s="74"/>
      <c r="AK6818" s="8"/>
      <c r="AL6818" s="74"/>
      <c r="AM6818" s="74"/>
      <c r="AN6818" s="74"/>
      <c r="AO6818" s="74"/>
      <c r="AP6818" s="74"/>
      <c r="AQ6818" s="74"/>
    </row>
    <row r="6819" spans="2:43" ht="18" customHeight="1" x14ac:dyDescent="0.2">
      <c r="B6819" s="4"/>
      <c r="C6819" s="117"/>
      <c r="D6819" s="117"/>
      <c r="E6819" s="117"/>
      <c r="F6819" s="48"/>
      <c r="G6819" s="11"/>
      <c r="H6819" s="117"/>
      <c r="I6819" s="124"/>
      <c r="J6819" s="124"/>
      <c r="K6819" s="144"/>
      <c r="L6819" s="11"/>
      <c r="M6819" s="143"/>
      <c r="N6819" s="42"/>
      <c r="O6819" s="128"/>
      <c r="P6819" s="130"/>
      <c r="Q6819" s="131">
        <v>3</v>
      </c>
      <c r="R6819" s="84"/>
      <c r="S6819" s="250"/>
      <c r="T6819" s="69" t="s">
        <v>12</v>
      </c>
      <c r="U6819" s="92"/>
      <c r="V6819" s="70">
        <f>V6820</f>
        <v>272000</v>
      </c>
      <c r="X6819" s="447">
        <f>X6820</f>
        <v>337800</v>
      </c>
      <c r="Z6819" s="447">
        <f>Z6820</f>
        <v>363500</v>
      </c>
      <c r="AB6819" s="447">
        <f>AB6820</f>
        <v>411300</v>
      </c>
      <c r="AD6819" s="447">
        <f>AD6820</f>
        <v>441300</v>
      </c>
      <c r="AF6819" s="447">
        <f>AF6820</f>
        <v>0</v>
      </c>
      <c r="AH6819" s="447">
        <f t="shared" si="1494"/>
        <v>441300</v>
      </c>
      <c r="AI6819" s="8"/>
      <c r="AJ6819" s="447">
        <f>AJ6820</f>
        <v>139850</v>
      </c>
      <c r="AK6819" s="71"/>
      <c r="AL6819" s="447">
        <f>AL6820</f>
        <v>677650</v>
      </c>
      <c r="AM6819" s="447"/>
      <c r="AN6819" s="447">
        <f>AN6820</f>
        <v>733250</v>
      </c>
      <c r="AO6819" s="447"/>
      <c r="AP6819" s="447">
        <f>AP6820</f>
        <v>733250</v>
      </c>
      <c r="AQ6819" s="447"/>
    </row>
    <row r="6820" spans="2:43" ht="18" customHeight="1" x14ac:dyDescent="0.2">
      <c r="B6820" s="4"/>
      <c r="C6820" s="117"/>
      <c r="D6820" s="117"/>
      <c r="E6820" s="117"/>
      <c r="F6820" s="48"/>
      <c r="G6820" s="11"/>
      <c r="H6820" s="117"/>
      <c r="I6820" s="124"/>
      <c r="J6820" s="124"/>
      <c r="K6820" s="144"/>
      <c r="L6820" s="11"/>
      <c r="M6820" s="143"/>
      <c r="N6820" s="42"/>
      <c r="O6820" s="128"/>
      <c r="P6820" s="130"/>
      <c r="Q6820" s="130"/>
      <c r="R6820" s="72" t="s">
        <v>3</v>
      </c>
      <c r="S6820" s="181"/>
      <c r="T6820" s="73" t="s">
        <v>12</v>
      </c>
      <c r="V6820" s="74">
        <v>272000</v>
      </c>
      <c r="X6820" s="74">
        <v>337800</v>
      </c>
      <c r="Z6820" s="829">
        <v>363500</v>
      </c>
      <c r="AB6820" s="74">
        <v>411300</v>
      </c>
      <c r="AD6820" s="944">
        <v>441300</v>
      </c>
      <c r="AF6820" s="74">
        <v>0</v>
      </c>
      <c r="AH6820" s="74">
        <f t="shared" si="1494"/>
        <v>441300</v>
      </c>
      <c r="AI6820" s="446"/>
      <c r="AJ6820" s="74">
        <f t="shared" ref="AJ6820" si="1505">CEILING(AB6820*34/100,10)</f>
        <v>139850</v>
      </c>
      <c r="AK6820" s="8"/>
      <c r="AL6820" s="74">
        <v>677650</v>
      </c>
      <c r="AM6820" s="74"/>
      <c r="AN6820" s="74">
        <v>733250</v>
      </c>
      <c r="AO6820" s="74"/>
      <c r="AP6820" s="74">
        <v>733250</v>
      </c>
      <c r="AQ6820" s="74"/>
    </row>
    <row r="6821" spans="2:43" ht="18" customHeight="1" x14ac:dyDescent="0.2">
      <c r="B6821" s="4"/>
      <c r="C6821" s="117"/>
      <c r="D6821" s="117"/>
      <c r="E6821" s="117"/>
      <c r="F6821" s="48"/>
      <c r="G6821" s="11"/>
      <c r="H6821" s="117"/>
      <c r="I6821" s="124"/>
      <c r="J6821" s="124"/>
      <c r="K6821" s="144"/>
      <c r="L6821" s="11"/>
      <c r="M6821" s="143"/>
      <c r="N6821" s="42"/>
      <c r="O6821" s="128"/>
      <c r="P6821" s="130"/>
      <c r="Q6821" s="131">
        <v>4</v>
      </c>
      <c r="R6821" s="68"/>
      <c r="S6821" s="35"/>
      <c r="T6821" s="69" t="s">
        <v>13</v>
      </c>
      <c r="U6821" s="92"/>
      <c r="V6821" s="70">
        <f>V6822+V6823+V6824</f>
        <v>2000</v>
      </c>
      <c r="X6821" s="447">
        <f>X6822+X6823+X6824</f>
        <v>3000</v>
      </c>
      <c r="Z6821" s="447">
        <f>Z6822+Z6823+Z6824</f>
        <v>4200</v>
      </c>
      <c r="AB6821" s="447">
        <f>AB6822+AB6823+AB6824</f>
        <v>5000</v>
      </c>
      <c r="AD6821" s="447">
        <f>AD6822+AD6823+AD6824</f>
        <v>10000</v>
      </c>
      <c r="AF6821" s="447">
        <f>AF6822+AF6823+AF6824</f>
        <v>0</v>
      </c>
      <c r="AH6821" s="447">
        <f t="shared" si="1494"/>
        <v>10000</v>
      </c>
      <c r="AI6821" s="8"/>
      <c r="AJ6821" s="447">
        <f>AJ6822+AJ6823+AJ6824</f>
        <v>1700</v>
      </c>
      <c r="AK6821" s="71"/>
      <c r="AL6821" s="447">
        <f>AL6822+AL6823+AL6824</f>
        <v>4550</v>
      </c>
      <c r="AM6821" s="447"/>
      <c r="AN6821" s="447">
        <f>AN6822+AN6823+AN6824</f>
        <v>4900</v>
      </c>
      <c r="AO6821" s="447"/>
      <c r="AP6821" s="447">
        <f>AP6822+AP6823+AP6824</f>
        <v>4900</v>
      </c>
      <c r="AQ6821" s="447"/>
    </row>
    <row r="6822" spans="2:43" ht="18" customHeight="1" x14ac:dyDescent="0.2">
      <c r="B6822" s="4"/>
      <c r="C6822" s="117"/>
      <c r="D6822" s="117"/>
      <c r="E6822" s="117"/>
      <c r="F6822" s="48"/>
      <c r="G6822" s="11"/>
      <c r="H6822" s="117"/>
      <c r="I6822" s="124"/>
      <c r="J6822" s="124"/>
      <c r="K6822" s="144"/>
      <c r="L6822" s="11"/>
      <c r="M6822" s="143"/>
      <c r="N6822" s="42"/>
      <c r="O6822" s="128"/>
      <c r="P6822" s="130"/>
      <c r="Q6822" s="130"/>
      <c r="R6822" s="72" t="s">
        <v>3</v>
      </c>
      <c r="S6822" s="181"/>
      <c r="T6822" s="73" t="s">
        <v>13</v>
      </c>
      <c r="V6822" s="74">
        <v>2000</v>
      </c>
      <c r="X6822" s="74">
        <v>3000</v>
      </c>
      <c r="Z6822" s="829">
        <v>4200</v>
      </c>
      <c r="AB6822" s="74">
        <v>5000</v>
      </c>
      <c r="AD6822" s="944">
        <v>10000</v>
      </c>
      <c r="AF6822" s="74">
        <v>0</v>
      </c>
      <c r="AH6822" s="74">
        <f t="shared" si="1494"/>
        <v>10000</v>
      </c>
      <c r="AI6822" s="446"/>
      <c r="AJ6822" s="74">
        <f t="shared" ref="AJ6822" si="1506">CEILING(AB6822*34/100,10)</f>
        <v>1700</v>
      </c>
      <c r="AK6822" s="8"/>
      <c r="AL6822" s="74">
        <v>4550</v>
      </c>
      <c r="AM6822" s="74"/>
      <c r="AN6822" s="74">
        <v>4900</v>
      </c>
      <c r="AO6822" s="74"/>
      <c r="AP6822" s="74">
        <v>4900</v>
      </c>
      <c r="AQ6822" s="74"/>
    </row>
    <row r="6823" spans="2:43" ht="18" hidden="1" customHeight="1" x14ac:dyDescent="0.2">
      <c r="B6823" s="4"/>
      <c r="C6823" s="117"/>
      <c r="D6823" s="117"/>
      <c r="E6823" s="117"/>
      <c r="F6823" s="48"/>
      <c r="G6823" s="11"/>
      <c r="H6823" s="117"/>
      <c r="I6823" s="124"/>
      <c r="J6823" s="124"/>
      <c r="K6823" s="144"/>
      <c r="L6823" s="11"/>
      <c r="M6823" s="143"/>
      <c r="N6823" s="42"/>
      <c r="O6823" s="128"/>
      <c r="P6823" s="130"/>
      <c r="Q6823" s="130"/>
      <c r="R6823" s="72"/>
      <c r="S6823" s="181"/>
      <c r="T6823" s="73"/>
      <c r="V6823" s="74"/>
      <c r="X6823" s="74"/>
      <c r="Z6823" s="74"/>
      <c r="AB6823" s="74"/>
      <c r="AD6823" s="74"/>
      <c r="AF6823" s="74"/>
      <c r="AH6823" s="74">
        <f t="shared" si="1494"/>
        <v>0</v>
      </c>
      <c r="AI6823" s="8"/>
      <c r="AJ6823" s="74"/>
      <c r="AK6823" s="8"/>
      <c r="AL6823" s="74"/>
      <c r="AM6823" s="74"/>
      <c r="AN6823" s="74"/>
      <c r="AO6823" s="74"/>
      <c r="AP6823" s="74"/>
      <c r="AQ6823" s="74"/>
    </row>
    <row r="6824" spans="2:43" ht="18" hidden="1" customHeight="1" x14ac:dyDescent="0.2">
      <c r="B6824" s="4"/>
      <c r="C6824" s="117"/>
      <c r="D6824" s="117"/>
      <c r="E6824" s="117"/>
      <c r="F6824" s="48"/>
      <c r="G6824" s="11"/>
      <c r="H6824" s="117"/>
      <c r="I6824" s="124"/>
      <c r="J6824" s="124"/>
      <c r="K6824" s="144"/>
      <c r="L6824" s="11"/>
      <c r="M6824" s="143"/>
      <c r="N6824" s="42"/>
      <c r="O6824" s="128"/>
      <c r="P6824" s="130"/>
      <c r="Q6824" s="130"/>
      <c r="R6824" s="72"/>
      <c r="S6824" s="181"/>
      <c r="T6824" s="73"/>
      <c r="V6824" s="74"/>
      <c r="X6824" s="74"/>
      <c r="Z6824" s="74"/>
      <c r="AB6824" s="74"/>
      <c r="AD6824" s="74"/>
      <c r="AF6824" s="74"/>
      <c r="AH6824" s="74">
        <f t="shared" si="1494"/>
        <v>0</v>
      </c>
      <c r="AI6824" s="8"/>
      <c r="AJ6824" s="74"/>
      <c r="AK6824" s="8"/>
      <c r="AL6824" s="74"/>
      <c r="AM6824" s="74"/>
      <c r="AN6824" s="74"/>
      <c r="AO6824" s="74"/>
      <c r="AP6824" s="74"/>
      <c r="AQ6824" s="74"/>
    </row>
    <row r="6825" spans="2:43" ht="18" customHeight="1" x14ac:dyDescent="0.2">
      <c r="B6825" s="4"/>
      <c r="C6825" s="117"/>
      <c r="D6825" s="117"/>
      <c r="E6825" s="117"/>
      <c r="F6825" s="48"/>
      <c r="G6825" s="11"/>
      <c r="H6825" s="117"/>
      <c r="I6825" s="124"/>
      <c r="J6825" s="124"/>
      <c r="K6825" s="144"/>
      <c r="L6825" s="11"/>
      <c r="M6825" s="143"/>
      <c r="N6825" s="42"/>
      <c r="O6825" s="128"/>
      <c r="P6825" s="130"/>
      <c r="Q6825" s="140" t="s">
        <v>173</v>
      </c>
      <c r="R6825" s="84"/>
      <c r="S6825" s="250"/>
      <c r="T6825" s="69" t="s">
        <v>204</v>
      </c>
      <c r="U6825" s="92"/>
      <c r="V6825" s="70">
        <f>V6826</f>
        <v>500</v>
      </c>
      <c r="X6825" s="447">
        <f>X6826</f>
        <v>100</v>
      </c>
      <c r="Z6825" s="447">
        <f>Z6826</f>
        <v>1200</v>
      </c>
      <c r="AB6825" s="447">
        <f>AB6826</f>
        <v>1900</v>
      </c>
      <c r="AD6825" s="447">
        <f>AD6826</f>
        <v>1000</v>
      </c>
      <c r="AF6825" s="447">
        <f>AF6826</f>
        <v>0</v>
      </c>
      <c r="AH6825" s="447">
        <f t="shared" si="1494"/>
        <v>1000</v>
      </c>
      <c r="AI6825" s="8"/>
      <c r="AJ6825" s="447">
        <f>AJ6826</f>
        <v>650</v>
      </c>
      <c r="AK6825" s="71"/>
      <c r="AL6825" s="447">
        <f>AL6826</f>
        <v>3300</v>
      </c>
      <c r="AM6825" s="447"/>
      <c r="AN6825" s="447">
        <f>AN6826</f>
        <v>3550</v>
      </c>
      <c r="AO6825" s="447"/>
      <c r="AP6825" s="447">
        <f>AP6826</f>
        <v>3550</v>
      </c>
      <c r="AQ6825" s="447"/>
    </row>
    <row r="6826" spans="2:43" ht="18" customHeight="1" x14ac:dyDescent="0.2">
      <c r="B6826" s="4"/>
      <c r="C6826" s="117"/>
      <c r="D6826" s="117"/>
      <c r="E6826" s="117"/>
      <c r="F6826" s="48"/>
      <c r="G6826" s="11"/>
      <c r="H6826" s="117"/>
      <c r="I6826" s="124"/>
      <c r="J6826" s="124"/>
      <c r="K6826" s="144"/>
      <c r="L6826" s="11"/>
      <c r="M6826" s="143"/>
      <c r="N6826" s="42"/>
      <c r="O6826" s="128"/>
      <c r="P6826" s="130"/>
      <c r="Q6826" s="130"/>
      <c r="R6826" s="72" t="s">
        <v>3</v>
      </c>
      <c r="S6826" s="181"/>
      <c r="T6826" s="73" t="s">
        <v>204</v>
      </c>
      <c r="V6826" s="74">
        <v>500</v>
      </c>
      <c r="X6826" s="74">
        <v>100</v>
      </c>
      <c r="Z6826" s="829">
        <v>1200</v>
      </c>
      <c r="AB6826" s="74">
        <v>1900</v>
      </c>
      <c r="AD6826" s="944">
        <v>1000</v>
      </c>
      <c r="AF6826" s="74">
        <v>0</v>
      </c>
      <c r="AH6826" s="74">
        <f t="shared" si="1494"/>
        <v>1000</v>
      </c>
      <c r="AI6826" s="446"/>
      <c r="AJ6826" s="74">
        <f t="shared" ref="AJ6826" si="1507">CEILING(AB6826*34/100,10)</f>
        <v>650</v>
      </c>
      <c r="AK6826" s="8"/>
      <c r="AL6826" s="74">
        <v>3300</v>
      </c>
      <c r="AM6826" s="74"/>
      <c r="AN6826" s="74">
        <v>3550</v>
      </c>
      <c r="AO6826" s="74"/>
      <c r="AP6826" s="74">
        <v>3550</v>
      </c>
      <c r="AQ6826" s="74"/>
    </row>
    <row r="6827" spans="2:43" ht="18" hidden="1" customHeight="1" x14ac:dyDescent="0.2">
      <c r="B6827" s="4"/>
      <c r="C6827" s="117"/>
      <c r="D6827" s="117"/>
      <c r="E6827" s="117"/>
      <c r="F6827" s="48"/>
      <c r="G6827" s="11"/>
      <c r="H6827" s="117"/>
      <c r="I6827" s="142"/>
      <c r="J6827" s="143"/>
      <c r="K6827" s="144"/>
      <c r="L6827" s="11"/>
      <c r="M6827" s="143"/>
      <c r="N6827" s="42"/>
      <c r="O6827" s="128"/>
      <c r="P6827" s="130"/>
      <c r="Q6827" s="131">
        <v>6</v>
      </c>
      <c r="R6827" s="68"/>
      <c r="S6827" s="35"/>
      <c r="T6827" s="69" t="s">
        <v>375</v>
      </c>
      <c r="U6827" s="92"/>
      <c r="V6827" s="70">
        <f>V6828</f>
        <v>0</v>
      </c>
      <c r="X6827" s="447">
        <f>X6828</f>
        <v>0</v>
      </c>
      <c r="Z6827" s="447">
        <f>Z6828</f>
        <v>0</v>
      </c>
      <c r="AB6827" s="447">
        <f>AB6828</f>
        <v>0</v>
      </c>
      <c r="AD6827" s="447" t="e">
        <f>#REF!</f>
        <v>#REF!</v>
      </c>
      <c r="AF6827" s="447">
        <f>AF6828</f>
        <v>0</v>
      </c>
      <c r="AH6827" s="447" t="e">
        <f t="shared" si="1494"/>
        <v>#REF!</v>
      </c>
      <c r="AI6827" s="8"/>
      <c r="AJ6827" s="447">
        <f>AJ6828</f>
        <v>0</v>
      </c>
      <c r="AK6827" s="71"/>
      <c r="AL6827" s="447">
        <f>AL6828</f>
        <v>0</v>
      </c>
      <c r="AM6827" s="447"/>
      <c r="AN6827" s="447">
        <f>AN6828</f>
        <v>0</v>
      </c>
      <c r="AO6827" s="447"/>
      <c r="AP6827" s="447">
        <f>AP6828</f>
        <v>0</v>
      </c>
      <c r="AQ6827" s="447"/>
    </row>
    <row r="6828" spans="2:43" ht="18" hidden="1" customHeight="1" x14ac:dyDescent="0.2">
      <c r="B6828" s="4"/>
      <c r="C6828" s="117"/>
      <c r="D6828" s="117"/>
      <c r="E6828" s="117"/>
      <c r="F6828" s="48"/>
      <c r="G6828" s="11"/>
      <c r="H6828" s="117"/>
      <c r="I6828" s="142"/>
      <c r="J6828" s="143"/>
      <c r="K6828" s="144"/>
      <c r="L6828" s="11"/>
      <c r="M6828" s="143"/>
      <c r="N6828" s="42"/>
      <c r="O6828" s="128"/>
      <c r="P6828" s="130"/>
      <c r="Q6828" s="130"/>
      <c r="R6828" s="72" t="s">
        <v>3</v>
      </c>
      <c r="S6828" s="181"/>
      <c r="T6828" s="73" t="s">
        <v>375</v>
      </c>
      <c r="V6828" s="74">
        <v>0</v>
      </c>
      <c r="X6828" s="74">
        <v>0</v>
      </c>
      <c r="Z6828" s="74">
        <v>0</v>
      </c>
      <c r="AB6828" s="74">
        <v>0</v>
      </c>
      <c r="AD6828" s="74">
        <v>0</v>
      </c>
      <c r="AF6828" s="74">
        <v>0</v>
      </c>
      <c r="AH6828" s="74">
        <f t="shared" si="1494"/>
        <v>0</v>
      </c>
      <c r="AI6828" s="446"/>
      <c r="AJ6828" s="74">
        <v>0</v>
      </c>
      <c r="AK6828" s="8"/>
      <c r="AL6828" s="74">
        <v>0</v>
      </c>
      <c r="AM6828" s="74"/>
      <c r="AN6828" s="74">
        <v>0</v>
      </c>
      <c r="AO6828" s="74"/>
      <c r="AP6828" s="74">
        <v>0</v>
      </c>
      <c r="AQ6828" s="74"/>
    </row>
    <row r="6829" spans="2:43" ht="18" hidden="1" customHeight="1" x14ac:dyDescent="0.2">
      <c r="B6829" s="4"/>
      <c r="C6829" s="117"/>
      <c r="D6829" s="117"/>
      <c r="E6829" s="117"/>
      <c r="F6829" s="48"/>
      <c r="G6829" s="11"/>
      <c r="H6829" s="117"/>
      <c r="I6829" s="124"/>
      <c r="J6829" s="124"/>
      <c r="K6829" s="144"/>
      <c r="L6829" s="11"/>
      <c r="M6829" s="143"/>
      <c r="N6829" s="42"/>
      <c r="O6829" s="128"/>
      <c r="P6829" s="129">
        <v>2</v>
      </c>
      <c r="Q6829" s="129"/>
      <c r="R6829" s="64"/>
      <c r="S6829" s="234"/>
      <c r="T6829" s="65" t="s">
        <v>75</v>
      </c>
      <c r="U6829" s="155"/>
      <c r="V6829" s="66">
        <f>V6830</f>
        <v>0</v>
      </c>
      <c r="X6829" s="66">
        <f>X6830</f>
        <v>0</v>
      </c>
      <c r="Z6829" s="66">
        <f>Z6830</f>
        <v>0</v>
      </c>
      <c r="AB6829" s="66">
        <f>AB6830</f>
        <v>0</v>
      </c>
      <c r="AD6829" s="66" t="e">
        <f>#REF!</f>
        <v>#REF!</v>
      </c>
      <c r="AF6829" s="66">
        <f>AF6830</f>
        <v>0</v>
      </c>
      <c r="AH6829" s="66" t="e">
        <f t="shared" si="1494"/>
        <v>#REF!</v>
      </c>
      <c r="AI6829" s="8"/>
      <c r="AJ6829" s="66">
        <f>AJ6830</f>
        <v>0</v>
      </c>
      <c r="AK6829" s="67"/>
      <c r="AL6829" s="66">
        <f>AL6830</f>
        <v>0</v>
      </c>
      <c r="AM6829" s="66"/>
      <c r="AN6829" s="66">
        <f>AN6830</f>
        <v>0</v>
      </c>
      <c r="AO6829" s="66"/>
      <c r="AP6829" s="66">
        <f>AP6830</f>
        <v>0</v>
      </c>
      <c r="AQ6829" s="66"/>
    </row>
    <row r="6830" spans="2:43" ht="18" hidden="1" customHeight="1" x14ac:dyDescent="0.2">
      <c r="B6830" s="4"/>
      <c r="C6830" s="117"/>
      <c r="D6830" s="117"/>
      <c r="E6830" s="117"/>
      <c r="F6830" s="48"/>
      <c r="G6830" s="11"/>
      <c r="H6830" s="117"/>
      <c r="I6830" s="124"/>
      <c r="J6830" s="124"/>
      <c r="K6830" s="144"/>
      <c r="L6830" s="11"/>
      <c r="M6830" s="143"/>
      <c r="N6830" s="42"/>
      <c r="O6830" s="128"/>
      <c r="P6830" s="130"/>
      <c r="Q6830" s="140">
        <v>1</v>
      </c>
      <c r="R6830" s="68"/>
      <c r="S6830" s="35"/>
      <c r="T6830" s="69" t="s">
        <v>76</v>
      </c>
      <c r="U6830" s="92"/>
      <c r="V6830" s="70">
        <f>SUM(V6831)</f>
        <v>0</v>
      </c>
      <c r="X6830" s="447">
        <f>SUM(X6831)</f>
        <v>0</v>
      </c>
      <c r="Z6830" s="447">
        <f>SUM(Z6831)</f>
        <v>0</v>
      </c>
      <c r="AB6830" s="447">
        <f>SUM(AB6831)</f>
        <v>0</v>
      </c>
      <c r="AD6830" s="447">
        <f>SUM(AD6831)</f>
        <v>0</v>
      </c>
      <c r="AF6830" s="447">
        <f>SUM(AF6831)</f>
        <v>0</v>
      </c>
      <c r="AH6830" s="447">
        <f t="shared" si="1494"/>
        <v>0</v>
      </c>
      <c r="AI6830" s="67"/>
      <c r="AJ6830" s="447">
        <f>SUM(AJ6831)</f>
        <v>0</v>
      </c>
      <c r="AK6830" s="71"/>
      <c r="AL6830" s="447">
        <f>SUM(AL6831)</f>
        <v>0</v>
      </c>
      <c r="AM6830" s="447"/>
      <c r="AN6830" s="447">
        <f>SUM(AN6831)</f>
        <v>0</v>
      </c>
      <c r="AO6830" s="447"/>
      <c r="AP6830" s="447">
        <f>SUM(AP6831)</f>
        <v>0</v>
      </c>
      <c r="AQ6830" s="447"/>
    </row>
    <row r="6831" spans="2:43" ht="18" hidden="1" customHeight="1" x14ac:dyDescent="0.2">
      <c r="B6831" s="4"/>
      <c r="C6831" s="117"/>
      <c r="D6831" s="117"/>
      <c r="E6831" s="117"/>
      <c r="F6831" s="48"/>
      <c r="G6831" s="11"/>
      <c r="H6831" s="117"/>
      <c r="I6831" s="124"/>
      <c r="J6831" s="124"/>
      <c r="K6831" s="144"/>
      <c r="L6831" s="11"/>
      <c r="M6831" s="143"/>
      <c r="N6831" s="42"/>
      <c r="O6831" s="128"/>
      <c r="P6831" s="130"/>
      <c r="Q6831" s="130"/>
      <c r="R6831" s="72" t="s">
        <v>18</v>
      </c>
      <c r="S6831" s="181"/>
      <c r="T6831" s="73" t="s">
        <v>197</v>
      </c>
      <c r="V6831" s="74">
        <v>0</v>
      </c>
      <c r="X6831" s="74">
        <v>0</v>
      </c>
      <c r="Z6831" s="74">
        <v>0</v>
      </c>
      <c r="AB6831" s="74">
        <v>0</v>
      </c>
      <c r="AD6831" s="74">
        <v>0</v>
      </c>
      <c r="AF6831" s="74">
        <v>0</v>
      </c>
      <c r="AH6831" s="74">
        <f t="shared" si="1494"/>
        <v>0</v>
      </c>
      <c r="AI6831" s="446"/>
      <c r="AJ6831" s="74">
        <v>0</v>
      </c>
      <c r="AK6831" s="8"/>
      <c r="AL6831" s="74">
        <v>0</v>
      </c>
      <c r="AM6831" s="74"/>
      <c r="AN6831" s="74">
        <v>0</v>
      </c>
      <c r="AO6831" s="74"/>
      <c r="AP6831" s="74">
        <v>0</v>
      </c>
      <c r="AQ6831" s="74"/>
    </row>
    <row r="6832" spans="2:43" ht="18" hidden="1" customHeight="1" x14ac:dyDescent="0.2">
      <c r="B6832" s="4"/>
      <c r="C6832" s="117"/>
      <c r="D6832" s="117"/>
      <c r="E6832" s="117"/>
      <c r="F6832" s="48"/>
      <c r="G6832" s="11"/>
      <c r="H6832" s="117"/>
      <c r="I6832" s="124"/>
      <c r="J6832" s="124"/>
      <c r="K6832" s="144"/>
      <c r="L6832" s="11"/>
      <c r="M6832" s="143"/>
      <c r="N6832" s="42"/>
      <c r="O6832" s="128"/>
      <c r="P6832" s="129">
        <v>4</v>
      </c>
      <c r="Q6832" s="129"/>
      <c r="R6832" s="64"/>
      <c r="S6832" s="234"/>
      <c r="T6832" s="65" t="s">
        <v>376</v>
      </c>
      <c r="U6832" s="155"/>
      <c r="V6832" s="66">
        <f>V6833</f>
        <v>0</v>
      </c>
      <c r="X6832" s="66">
        <f>X6833</f>
        <v>0</v>
      </c>
      <c r="Z6832" s="66">
        <f>Z6833</f>
        <v>0</v>
      </c>
      <c r="AB6832" s="66">
        <f>AB6833</f>
        <v>0</v>
      </c>
      <c r="AD6832" s="66">
        <f t="shared" ref="AD6832:AQ6832" si="1508">AD6833</f>
        <v>1500</v>
      </c>
      <c r="AE6832" s="66">
        <f t="shared" si="1508"/>
        <v>0</v>
      </c>
      <c r="AF6832" s="66">
        <f t="shared" si="1508"/>
        <v>0</v>
      </c>
      <c r="AG6832" s="66">
        <f t="shared" si="1508"/>
        <v>0</v>
      </c>
      <c r="AH6832" s="66">
        <f t="shared" si="1494"/>
        <v>1500</v>
      </c>
      <c r="AI6832" s="8"/>
      <c r="AJ6832" s="66">
        <f t="shared" ref="AJ6832" si="1509">AJ6833</f>
        <v>0</v>
      </c>
      <c r="AK6832" s="66">
        <f t="shared" si="1508"/>
        <v>0</v>
      </c>
      <c r="AL6832" s="66">
        <f t="shared" si="1508"/>
        <v>0</v>
      </c>
      <c r="AM6832" s="66"/>
      <c r="AN6832" s="66">
        <f t="shared" si="1508"/>
        <v>0</v>
      </c>
      <c r="AO6832" s="66">
        <f t="shared" si="1508"/>
        <v>0</v>
      </c>
      <c r="AP6832" s="66">
        <f t="shared" si="1508"/>
        <v>0</v>
      </c>
      <c r="AQ6832" s="66">
        <f t="shared" si="1508"/>
        <v>0</v>
      </c>
    </row>
    <row r="6833" spans="2:43" ht="18" hidden="1" customHeight="1" x14ac:dyDescent="0.2">
      <c r="B6833" s="4"/>
      <c r="C6833" s="117"/>
      <c r="D6833" s="117"/>
      <c r="E6833" s="117"/>
      <c r="F6833" s="48"/>
      <c r="G6833" s="11"/>
      <c r="H6833" s="117"/>
      <c r="I6833" s="124"/>
      <c r="J6833" s="124"/>
      <c r="K6833" s="144"/>
      <c r="L6833" s="11"/>
      <c r="M6833" s="143"/>
      <c r="N6833" s="42"/>
      <c r="O6833" s="128"/>
      <c r="P6833" s="130"/>
      <c r="Q6833" s="131">
        <v>1</v>
      </c>
      <c r="R6833" s="84"/>
      <c r="S6833" s="250"/>
      <c r="T6833" s="69" t="s">
        <v>76</v>
      </c>
      <c r="U6833" s="92"/>
      <c r="V6833" s="70">
        <f>V6834</f>
        <v>0</v>
      </c>
      <c r="X6833" s="447">
        <f>X6834</f>
        <v>0</v>
      </c>
      <c r="Z6833" s="447">
        <f>Z6834+Z6835</f>
        <v>0</v>
      </c>
      <c r="AB6833" s="447">
        <f>AB6834+AB6835</f>
        <v>0</v>
      </c>
      <c r="AD6833" s="447">
        <f t="shared" ref="AD6833:AO6833" si="1510">AD6834+AD6835</f>
        <v>1500</v>
      </c>
      <c r="AE6833" s="447">
        <f t="shared" si="1510"/>
        <v>0</v>
      </c>
      <c r="AF6833" s="447">
        <f t="shared" si="1510"/>
        <v>0</v>
      </c>
      <c r="AG6833" s="447">
        <f t="shared" si="1510"/>
        <v>0</v>
      </c>
      <c r="AH6833" s="447">
        <f t="shared" si="1494"/>
        <v>1500</v>
      </c>
      <c r="AI6833" s="66">
        <f t="shared" ref="AI6833" si="1511">AI6834</f>
        <v>0</v>
      </c>
      <c r="AJ6833" s="447">
        <f t="shared" ref="AJ6833" si="1512">AJ6834+AJ6835</f>
        <v>0</v>
      </c>
      <c r="AK6833" s="447">
        <f t="shared" ref="AK6833" si="1513">AK6834+AK6835</f>
        <v>0</v>
      </c>
      <c r="AL6833" s="447">
        <f t="shared" si="1510"/>
        <v>0</v>
      </c>
      <c r="AM6833" s="447"/>
      <c r="AN6833" s="447">
        <f t="shared" si="1510"/>
        <v>0</v>
      </c>
      <c r="AO6833" s="447">
        <f t="shared" si="1510"/>
        <v>0</v>
      </c>
      <c r="AP6833" s="447">
        <f t="shared" ref="AP6833:AQ6833" si="1514">AP6834+AP6835</f>
        <v>0</v>
      </c>
      <c r="AQ6833" s="447">
        <f t="shared" si="1514"/>
        <v>0</v>
      </c>
    </row>
    <row r="6834" spans="2:43" ht="18" hidden="1" customHeight="1" x14ac:dyDescent="0.2">
      <c r="B6834" s="4"/>
      <c r="C6834" s="117"/>
      <c r="D6834" s="117"/>
      <c r="E6834" s="117"/>
      <c r="F6834" s="48"/>
      <c r="G6834" s="11"/>
      <c r="H6834" s="117"/>
      <c r="I6834" s="124"/>
      <c r="J6834" s="124"/>
      <c r="K6834" s="144"/>
      <c r="L6834" s="11"/>
      <c r="M6834" s="143"/>
      <c r="N6834" s="42"/>
      <c r="O6834" s="128"/>
      <c r="P6834" s="130"/>
      <c r="Q6834" s="130"/>
      <c r="R6834" s="72" t="s">
        <v>14</v>
      </c>
      <c r="S6834" s="181"/>
      <c r="T6834" s="73" t="s">
        <v>377</v>
      </c>
      <c r="V6834" s="74">
        <v>0</v>
      </c>
      <c r="X6834" s="74">
        <v>0</v>
      </c>
      <c r="Z6834" s="74">
        <v>0</v>
      </c>
      <c r="AB6834" s="74">
        <v>0</v>
      </c>
      <c r="AD6834" s="74">
        <v>0</v>
      </c>
      <c r="AF6834" s="74">
        <v>0</v>
      </c>
      <c r="AH6834" s="74">
        <f t="shared" si="1494"/>
        <v>0</v>
      </c>
      <c r="AI6834" s="447">
        <f t="shared" ref="AI6834" si="1515">AI6835+AI6836</f>
        <v>0</v>
      </c>
      <c r="AJ6834" s="74">
        <v>0</v>
      </c>
      <c r="AK6834" s="8"/>
      <c r="AL6834" s="74">
        <v>0</v>
      </c>
      <c r="AM6834" s="74"/>
      <c r="AN6834" s="74">
        <v>0</v>
      </c>
      <c r="AO6834" s="74"/>
      <c r="AP6834" s="74">
        <v>0</v>
      </c>
      <c r="AQ6834" s="74"/>
    </row>
    <row r="6835" spans="2:43" ht="18" hidden="1" customHeight="1" x14ac:dyDescent="0.2">
      <c r="B6835" s="4"/>
      <c r="C6835" s="117"/>
      <c r="D6835" s="117"/>
      <c r="E6835" s="117"/>
      <c r="F6835" s="48"/>
      <c r="G6835" s="11"/>
      <c r="H6835" s="117"/>
      <c r="I6835" s="124"/>
      <c r="J6835" s="124"/>
      <c r="K6835" s="144"/>
      <c r="L6835" s="11"/>
      <c r="M6835" s="143"/>
      <c r="N6835" s="42"/>
      <c r="O6835" s="128"/>
      <c r="P6835" s="130"/>
      <c r="Q6835" s="130"/>
      <c r="R6835" s="72">
        <v>90</v>
      </c>
      <c r="S6835" s="181"/>
      <c r="T6835" s="73" t="s">
        <v>500</v>
      </c>
      <c r="V6835" s="74"/>
      <c r="X6835" s="74"/>
      <c r="Z6835" s="74">
        <v>0</v>
      </c>
      <c r="AB6835" s="74">
        <v>0</v>
      </c>
      <c r="AD6835" s="944">
        <v>1500</v>
      </c>
      <c r="AF6835" s="74">
        <v>0</v>
      </c>
      <c r="AH6835" s="74">
        <f t="shared" si="1494"/>
        <v>1500</v>
      </c>
      <c r="AI6835" s="8"/>
      <c r="AJ6835" s="74">
        <v>0</v>
      </c>
      <c r="AK6835" s="8"/>
      <c r="AL6835" s="74">
        <v>0</v>
      </c>
      <c r="AM6835" s="74"/>
      <c r="AN6835" s="74">
        <v>0</v>
      </c>
      <c r="AO6835" s="74"/>
      <c r="AP6835" s="74">
        <v>0</v>
      </c>
      <c r="AQ6835" s="74"/>
    </row>
    <row r="6836" spans="2:43" ht="18" customHeight="1" x14ac:dyDescent="0.2">
      <c r="B6836" s="4"/>
      <c r="C6836" s="117"/>
      <c r="D6836" s="117"/>
      <c r="E6836" s="117"/>
      <c r="F6836" s="48"/>
      <c r="G6836" s="11"/>
      <c r="H6836" s="117"/>
      <c r="I6836" s="124"/>
      <c r="J6836" s="124"/>
      <c r="K6836" s="144"/>
      <c r="L6836" s="11"/>
      <c r="M6836" s="143"/>
      <c r="N6836" s="42"/>
      <c r="O6836" s="127" t="s">
        <v>0</v>
      </c>
      <c r="P6836" s="123"/>
      <c r="Q6836" s="123"/>
      <c r="R6836" s="49"/>
      <c r="S6836" s="18"/>
      <c r="T6836" s="50" t="s">
        <v>60</v>
      </c>
      <c r="U6836" s="76"/>
      <c r="V6836" s="51">
        <f>V6837+V6842+V6846</f>
        <v>184000</v>
      </c>
      <c r="X6836" s="51">
        <f>X6837+X6842+X6846</f>
        <v>423700</v>
      </c>
      <c r="Z6836" s="51">
        <f>Z6837+Z6842+Z6846</f>
        <v>259600</v>
      </c>
      <c r="AB6836" s="51">
        <f>AB6837+AB6842+AB6846</f>
        <v>332300</v>
      </c>
      <c r="AD6836" s="51" t="e">
        <f>AD6837+AD6842+AD6846</f>
        <v>#REF!</v>
      </c>
      <c r="AF6836" s="51">
        <f>AF6837+AF6842+AF6846</f>
        <v>0</v>
      </c>
      <c r="AH6836" s="51" t="e">
        <f t="shared" si="1494"/>
        <v>#REF!</v>
      </c>
      <c r="AI6836" s="8"/>
      <c r="AJ6836" s="51">
        <f>AJ6837+AJ6842+AJ6846</f>
        <v>112990</v>
      </c>
      <c r="AK6836" s="5"/>
      <c r="AL6836" s="51">
        <f>AL6837+AL6842+AL6846</f>
        <v>440550</v>
      </c>
      <c r="AM6836" s="51"/>
      <c r="AN6836" s="51">
        <f>AN6837+AN6842+AN6846</f>
        <v>476700</v>
      </c>
      <c r="AO6836" s="51"/>
      <c r="AP6836" s="51">
        <f>AP6837+AP6842+AP6846</f>
        <v>476700</v>
      </c>
      <c r="AQ6836" s="51"/>
    </row>
    <row r="6837" spans="2:43" ht="18" customHeight="1" x14ac:dyDescent="0.2">
      <c r="B6837" s="4"/>
      <c r="C6837" s="117"/>
      <c r="D6837" s="117"/>
      <c r="E6837" s="117"/>
      <c r="F6837" s="48"/>
      <c r="G6837" s="11"/>
      <c r="H6837" s="117"/>
      <c r="I6837" s="124"/>
      <c r="J6837" s="124"/>
      <c r="K6837" s="144"/>
      <c r="L6837" s="11"/>
      <c r="M6837" s="143"/>
      <c r="N6837" s="42"/>
      <c r="O6837" s="128"/>
      <c r="P6837" s="129">
        <v>1</v>
      </c>
      <c r="Q6837" s="129"/>
      <c r="R6837" s="64"/>
      <c r="S6837" s="234"/>
      <c r="T6837" s="65" t="s">
        <v>8</v>
      </c>
      <c r="U6837" s="155"/>
      <c r="V6837" s="66">
        <f>V6838</f>
        <v>184000</v>
      </c>
      <c r="X6837" s="66">
        <f>X6838</f>
        <v>423700</v>
      </c>
      <c r="Z6837" s="66">
        <f>Z6838</f>
        <v>259600</v>
      </c>
      <c r="AB6837" s="66">
        <f>AB6838</f>
        <v>332300</v>
      </c>
      <c r="AD6837" s="66">
        <f>AD6838</f>
        <v>359000</v>
      </c>
      <c r="AF6837" s="66">
        <f>AF6838</f>
        <v>0</v>
      </c>
      <c r="AH6837" s="66">
        <f t="shared" si="1494"/>
        <v>359000</v>
      </c>
      <c r="AI6837" s="5"/>
      <c r="AJ6837" s="66">
        <f>AJ6838</f>
        <v>112990</v>
      </c>
      <c r="AK6837" s="67"/>
      <c r="AL6837" s="66">
        <f>AL6838</f>
        <v>440550</v>
      </c>
      <c r="AM6837" s="66"/>
      <c r="AN6837" s="66">
        <f>AN6838</f>
        <v>476700</v>
      </c>
      <c r="AO6837" s="66"/>
      <c r="AP6837" s="66">
        <f>AP6838</f>
        <v>476700</v>
      </c>
      <c r="AQ6837" s="66"/>
    </row>
    <row r="6838" spans="2:43" ht="18" customHeight="1" x14ac:dyDescent="0.2">
      <c r="B6838" s="4"/>
      <c r="C6838" s="117"/>
      <c r="D6838" s="117"/>
      <c r="E6838" s="117"/>
      <c r="F6838" s="48"/>
      <c r="G6838" s="11"/>
      <c r="H6838" s="117"/>
      <c r="I6838" s="124"/>
      <c r="J6838" s="124"/>
      <c r="K6838" s="144"/>
      <c r="L6838" s="11"/>
      <c r="M6838" s="143"/>
      <c r="N6838" s="42"/>
      <c r="O6838" s="128"/>
      <c r="P6838" s="130"/>
      <c r="Q6838" s="131">
        <v>6</v>
      </c>
      <c r="R6838" s="72"/>
      <c r="S6838" s="181"/>
      <c r="T6838" s="69" t="s">
        <v>62</v>
      </c>
      <c r="U6838" s="92"/>
      <c r="V6838" s="70">
        <f>SUM(V6839:V6841)</f>
        <v>184000</v>
      </c>
      <c r="X6838" s="447">
        <f>SUM(X6839:X6841)</f>
        <v>423700</v>
      </c>
      <c r="Z6838" s="447">
        <f>SUM(Z6839:Z6841)</f>
        <v>259600</v>
      </c>
      <c r="AB6838" s="447">
        <f>SUM(AB6839:AB6841)</f>
        <v>332300</v>
      </c>
      <c r="AD6838" s="447">
        <f>SUM(AD6839:AD6841)</f>
        <v>359000</v>
      </c>
      <c r="AF6838" s="447">
        <f>SUM(AF6839:AF6841)</f>
        <v>0</v>
      </c>
      <c r="AH6838" s="447">
        <f t="shared" si="1494"/>
        <v>359000</v>
      </c>
      <c r="AI6838" s="67"/>
      <c r="AJ6838" s="447">
        <f>SUM(AJ6839:AJ6841)</f>
        <v>112990</v>
      </c>
      <c r="AK6838" s="71"/>
      <c r="AL6838" s="447">
        <f>SUM(AL6839:AL6841)</f>
        <v>440550</v>
      </c>
      <c r="AM6838" s="447"/>
      <c r="AN6838" s="447">
        <f>SUM(AN6839:AN6841)</f>
        <v>476700</v>
      </c>
      <c r="AO6838" s="447"/>
      <c r="AP6838" s="447">
        <f>SUM(AP6839:AP6841)</f>
        <v>476700</v>
      </c>
      <c r="AQ6838" s="447"/>
    </row>
    <row r="6839" spans="2:43" ht="18" customHeight="1" x14ac:dyDescent="0.2">
      <c r="B6839" s="4"/>
      <c r="C6839" s="117"/>
      <c r="D6839" s="117"/>
      <c r="E6839" s="117"/>
      <c r="F6839" s="48"/>
      <c r="G6839" s="11"/>
      <c r="H6839" s="117"/>
      <c r="I6839" s="124"/>
      <c r="J6839" s="124"/>
      <c r="K6839" s="144"/>
      <c r="L6839" s="11"/>
      <c r="M6839" s="143"/>
      <c r="N6839" s="42"/>
      <c r="O6839" s="128"/>
      <c r="P6839" s="130"/>
      <c r="Q6839" s="131"/>
      <c r="R6839" s="72">
        <v>1</v>
      </c>
      <c r="S6839" s="181"/>
      <c r="T6839" s="73" t="s">
        <v>430</v>
      </c>
      <c r="V6839" s="74">
        <v>109000</v>
      </c>
      <c r="X6839" s="74">
        <v>260700</v>
      </c>
      <c r="Z6839" s="829">
        <v>159500</v>
      </c>
      <c r="AB6839" s="74">
        <v>244300</v>
      </c>
      <c r="AD6839" s="944">
        <v>222100</v>
      </c>
      <c r="AF6839" s="74">
        <v>0</v>
      </c>
      <c r="AH6839" s="74">
        <f t="shared" si="1494"/>
        <v>222100</v>
      </c>
      <c r="AI6839" s="446"/>
      <c r="AJ6839" s="74">
        <f t="shared" ref="AJ6839:AJ6840" si="1516">CEILING(AB6839*34/100,10)</f>
        <v>83070</v>
      </c>
      <c r="AK6839" s="8"/>
      <c r="AL6839" s="74">
        <v>321050</v>
      </c>
      <c r="AM6839" s="74"/>
      <c r="AN6839" s="74">
        <v>347400</v>
      </c>
      <c r="AO6839" s="74"/>
      <c r="AP6839" s="74">
        <v>347400</v>
      </c>
      <c r="AQ6839" s="74"/>
    </row>
    <row r="6840" spans="2:43" ht="18" customHeight="1" x14ac:dyDescent="0.2">
      <c r="B6840" s="4"/>
      <c r="C6840" s="117"/>
      <c r="D6840" s="117"/>
      <c r="E6840" s="117"/>
      <c r="F6840" s="48"/>
      <c r="G6840" s="11"/>
      <c r="H6840" s="117"/>
      <c r="I6840" s="124"/>
      <c r="J6840" s="124"/>
      <c r="K6840" s="144"/>
      <c r="L6840" s="11"/>
      <c r="M6840" s="143"/>
      <c r="N6840" s="42"/>
      <c r="O6840" s="128"/>
      <c r="P6840" s="130"/>
      <c r="Q6840" s="131"/>
      <c r="R6840" s="72">
        <v>2</v>
      </c>
      <c r="S6840" s="181"/>
      <c r="T6840" s="73" t="s">
        <v>386</v>
      </c>
      <c r="V6840" s="74">
        <v>75000</v>
      </c>
      <c r="X6840" s="74">
        <v>163000</v>
      </c>
      <c r="Z6840" s="829">
        <v>100100</v>
      </c>
      <c r="AB6840" s="74">
        <v>88000</v>
      </c>
      <c r="AD6840" s="944">
        <v>136900</v>
      </c>
      <c r="AF6840" s="74">
        <v>0</v>
      </c>
      <c r="AH6840" s="74">
        <f t="shared" si="1494"/>
        <v>136900</v>
      </c>
      <c r="AI6840" s="8"/>
      <c r="AJ6840" s="74">
        <f t="shared" si="1516"/>
        <v>29920</v>
      </c>
      <c r="AK6840" s="8"/>
      <c r="AL6840" s="74">
        <v>119500</v>
      </c>
      <c r="AM6840" s="74"/>
      <c r="AN6840" s="74">
        <v>129300</v>
      </c>
      <c r="AO6840" s="74"/>
      <c r="AP6840" s="74">
        <v>129300</v>
      </c>
      <c r="AQ6840" s="74"/>
    </row>
    <row r="6841" spans="2:43" ht="18" hidden="1" customHeight="1" x14ac:dyDescent="0.2">
      <c r="B6841" s="4"/>
      <c r="C6841" s="117"/>
      <c r="D6841" s="117"/>
      <c r="E6841" s="117"/>
      <c r="F6841" s="48"/>
      <c r="G6841" s="11"/>
      <c r="H6841" s="117"/>
      <c r="I6841" s="124"/>
      <c r="J6841" s="124"/>
      <c r="K6841" s="144"/>
      <c r="L6841" s="11"/>
      <c r="M6841" s="143"/>
      <c r="N6841" s="42"/>
      <c r="O6841" s="128"/>
      <c r="P6841" s="130"/>
      <c r="Q6841" s="131"/>
      <c r="R6841" s="72">
        <v>8</v>
      </c>
      <c r="S6841" s="181"/>
      <c r="T6841" s="73" t="s">
        <v>463</v>
      </c>
      <c r="V6841" s="74">
        <v>0</v>
      </c>
      <c r="X6841" s="74">
        <v>0</v>
      </c>
      <c r="Z6841" s="74">
        <v>0</v>
      </c>
      <c r="AB6841" s="74">
        <v>0</v>
      </c>
      <c r="AD6841" s="74">
        <v>0</v>
      </c>
      <c r="AF6841" s="74">
        <v>0</v>
      </c>
      <c r="AH6841" s="74">
        <f t="shared" si="1494"/>
        <v>0</v>
      </c>
      <c r="AI6841" s="8"/>
      <c r="AJ6841" s="74">
        <v>0</v>
      </c>
      <c r="AK6841" s="8"/>
      <c r="AL6841" s="74">
        <v>0</v>
      </c>
      <c r="AM6841" s="74"/>
      <c r="AN6841" s="74">
        <v>0</v>
      </c>
      <c r="AO6841" s="74"/>
      <c r="AP6841" s="74">
        <v>0</v>
      </c>
      <c r="AQ6841" s="74"/>
    </row>
    <row r="6842" spans="2:43" ht="18" hidden="1" customHeight="1" x14ac:dyDescent="0.2">
      <c r="B6842" s="4"/>
      <c r="C6842" s="117"/>
      <c r="D6842" s="117"/>
      <c r="E6842" s="117"/>
      <c r="F6842" s="48"/>
      <c r="G6842" s="11"/>
      <c r="H6842" s="117"/>
      <c r="I6842" s="124"/>
      <c r="J6842" s="124"/>
      <c r="K6842" s="144"/>
      <c r="L6842" s="11"/>
      <c r="M6842" s="143"/>
      <c r="N6842" s="42"/>
      <c r="O6842" s="128"/>
      <c r="P6842" s="129">
        <v>2</v>
      </c>
      <c r="Q6842" s="129"/>
      <c r="R6842" s="64"/>
      <c r="S6842" s="234"/>
      <c r="T6842" s="65" t="s">
        <v>75</v>
      </c>
      <c r="U6842" s="155"/>
      <c r="V6842" s="66">
        <f>V6843</f>
        <v>0</v>
      </c>
      <c r="X6842" s="66">
        <f>X6843</f>
        <v>0</v>
      </c>
      <c r="Z6842" s="66">
        <f>Z6843</f>
        <v>0</v>
      </c>
      <c r="AB6842" s="66">
        <f>AB6843</f>
        <v>0</v>
      </c>
      <c r="AD6842" s="66" t="e">
        <f>#REF!</f>
        <v>#REF!</v>
      </c>
      <c r="AF6842" s="66">
        <f>AF6843</f>
        <v>0</v>
      </c>
      <c r="AH6842" s="66" t="e">
        <f t="shared" si="1494"/>
        <v>#REF!</v>
      </c>
      <c r="AI6842" s="8"/>
      <c r="AJ6842" s="66">
        <f>AJ6843</f>
        <v>0</v>
      </c>
      <c r="AK6842" s="67"/>
      <c r="AL6842" s="66">
        <f>AL6843</f>
        <v>0</v>
      </c>
      <c r="AM6842" s="66"/>
      <c r="AN6842" s="66">
        <f>AN6843</f>
        <v>0</v>
      </c>
      <c r="AO6842" s="66"/>
      <c r="AP6842" s="66">
        <f>AP6843</f>
        <v>0</v>
      </c>
      <c r="AQ6842" s="66"/>
    </row>
    <row r="6843" spans="2:43" ht="18" hidden="1" customHeight="1" x14ac:dyDescent="0.2">
      <c r="B6843" s="4"/>
      <c r="C6843" s="117"/>
      <c r="D6843" s="117"/>
      <c r="E6843" s="117"/>
      <c r="F6843" s="48"/>
      <c r="G6843" s="11"/>
      <c r="H6843" s="117"/>
      <c r="I6843" s="124"/>
      <c r="J6843" s="124"/>
      <c r="K6843" s="144"/>
      <c r="L6843" s="11"/>
      <c r="M6843" s="143"/>
      <c r="N6843" s="42"/>
      <c r="O6843" s="128"/>
      <c r="P6843" s="130"/>
      <c r="Q6843" s="131">
        <v>6</v>
      </c>
      <c r="R6843" s="72"/>
      <c r="S6843" s="181"/>
      <c r="T6843" s="69" t="s">
        <v>62</v>
      </c>
      <c r="U6843" s="92"/>
      <c r="V6843" s="70">
        <f>SUM(V6844:V6845)</f>
        <v>0</v>
      </c>
      <c r="X6843" s="447">
        <f>SUM(X6844:X6845)</f>
        <v>0</v>
      </c>
      <c r="Z6843" s="447">
        <f>SUM(Z6844:Z6845)</f>
        <v>0</v>
      </c>
      <c r="AB6843" s="447">
        <f>SUM(AB6844:AB6845)</f>
        <v>0</v>
      </c>
      <c r="AD6843" s="447">
        <f>SUM(AD6844:AD6845)</f>
        <v>0</v>
      </c>
      <c r="AF6843" s="447">
        <f>SUM(AF6844:AF6845)</f>
        <v>0</v>
      </c>
      <c r="AH6843" s="447">
        <f t="shared" si="1494"/>
        <v>0</v>
      </c>
      <c r="AI6843" s="67"/>
      <c r="AJ6843" s="447">
        <f>SUM(AJ6844:AJ6845)</f>
        <v>0</v>
      </c>
      <c r="AK6843" s="71"/>
      <c r="AL6843" s="447">
        <f>SUM(AL6844:AL6845)</f>
        <v>0</v>
      </c>
      <c r="AM6843" s="447"/>
      <c r="AN6843" s="447">
        <f>SUM(AN6844:AN6845)</f>
        <v>0</v>
      </c>
      <c r="AO6843" s="447"/>
      <c r="AP6843" s="447">
        <f>SUM(AP6844:AP6845)</f>
        <v>0</v>
      </c>
      <c r="AQ6843" s="447"/>
    </row>
    <row r="6844" spans="2:43" ht="18" hidden="1" customHeight="1" x14ac:dyDescent="0.2">
      <c r="B6844" s="4"/>
      <c r="C6844" s="117"/>
      <c r="D6844" s="117"/>
      <c r="E6844" s="117"/>
      <c r="F6844" s="48"/>
      <c r="G6844" s="11"/>
      <c r="H6844" s="117"/>
      <c r="I6844" s="124"/>
      <c r="J6844" s="124"/>
      <c r="K6844" s="144"/>
      <c r="L6844" s="11"/>
      <c r="M6844" s="143"/>
      <c r="N6844" s="42"/>
      <c r="O6844" s="128"/>
      <c r="P6844" s="130"/>
      <c r="Q6844" s="131"/>
      <c r="R6844" s="72">
        <v>1</v>
      </c>
      <c r="S6844" s="181"/>
      <c r="T6844" s="73" t="s">
        <v>430</v>
      </c>
      <c r="V6844" s="74">
        <v>0</v>
      </c>
      <c r="X6844" s="74">
        <v>0</v>
      </c>
      <c r="Z6844" s="74">
        <v>0</v>
      </c>
      <c r="AB6844" s="74">
        <v>0</v>
      </c>
      <c r="AD6844" s="74">
        <v>0</v>
      </c>
      <c r="AF6844" s="74">
        <v>0</v>
      </c>
      <c r="AH6844" s="74">
        <f t="shared" si="1494"/>
        <v>0</v>
      </c>
      <c r="AI6844" s="446"/>
      <c r="AJ6844" s="74">
        <v>0</v>
      </c>
      <c r="AK6844" s="8"/>
      <c r="AL6844" s="74">
        <v>0</v>
      </c>
      <c r="AM6844" s="74"/>
      <c r="AN6844" s="74">
        <v>0</v>
      </c>
      <c r="AO6844" s="74"/>
      <c r="AP6844" s="74">
        <v>0</v>
      </c>
      <c r="AQ6844" s="74"/>
    </row>
    <row r="6845" spans="2:43" ht="18" hidden="1" customHeight="1" x14ac:dyDescent="0.2">
      <c r="B6845" s="4"/>
      <c r="C6845" s="117"/>
      <c r="D6845" s="117"/>
      <c r="E6845" s="117"/>
      <c r="F6845" s="48"/>
      <c r="G6845" s="11"/>
      <c r="H6845" s="117"/>
      <c r="I6845" s="124"/>
      <c r="J6845" s="124"/>
      <c r="K6845" s="144"/>
      <c r="L6845" s="11"/>
      <c r="M6845" s="143"/>
      <c r="N6845" s="42"/>
      <c r="O6845" s="128"/>
      <c r="P6845" s="130"/>
      <c r="Q6845" s="131"/>
      <c r="R6845" s="72">
        <v>2</v>
      </c>
      <c r="S6845" s="181"/>
      <c r="T6845" s="73" t="s">
        <v>386</v>
      </c>
      <c r="V6845" s="74">
        <v>0</v>
      </c>
      <c r="X6845" s="74">
        <v>0</v>
      </c>
      <c r="Z6845" s="74">
        <v>0</v>
      </c>
      <c r="AB6845" s="74">
        <v>0</v>
      </c>
      <c r="AD6845" s="74">
        <v>0</v>
      </c>
      <c r="AF6845" s="74">
        <v>0</v>
      </c>
      <c r="AH6845" s="74">
        <f t="shared" si="1494"/>
        <v>0</v>
      </c>
      <c r="AI6845" s="8"/>
      <c r="AJ6845" s="74">
        <v>0</v>
      </c>
      <c r="AK6845" s="8"/>
      <c r="AL6845" s="74">
        <v>0</v>
      </c>
      <c r="AM6845" s="74"/>
      <c r="AN6845" s="74">
        <v>0</v>
      </c>
      <c r="AO6845" s="74"/>
      <c r="AP6845" s="74">
        <v>0</v>
      </c>
      <c r="AQ6845" s="74"/>
    </row>
    <row r="6846" spans="2:43" ht="18" hidden="1" customHeight="1" x14ac:dyDescent="0.2">
      <c r="B6846" s="4"/>
      <c r="C6846" s="117"/>
      <c r="D6846" s="117"/>
      <c r="E6846" s="117"/>
      <c r="F6846" s="48"/>
      <c r="G6846" s="11"/>
      <c r="H6846" s="117"/>
      <c r="I6846" s="124"/>
      <c r="J6846" s="124"/>
      <c r="K6846" s="144"/>
      <c r="L6846" s="11"/>
      <c r="M6846" s="143"/>
      <c r="N6846" s="42"/>
      <c r="O6846" s="128"/>
      <c r="P6846" s="129">
        <v>4</v>
      </c>
      <c r="Q6846" s="129"/>
      <c r="R6846" s="64"/>
      <c r="S6846" s="234"/>
      <c r="T6846" s="65" t="s">
        <v>376</v>
      </c>
      <c r="U6846" s="155"/>
      <c r="V6846" s="66">
        <f>V6847</f>
        <v>0</v>
      </c>
      <c r="X6846" s="66">
        <f>X6847</f>
        <v>0</v>
      </c>
      <c r="Z6846" s="66">
        <f>Z6847</f>
        <v>0</v>
      </c>
      <c r="AB6846" s="66">
        <f>AB6847</f>
        <v>0</v>
      </c>
      <c r="AD6846" s="66">
        <f>AD6847</f>
        <v>350</v>
      </c>
      <c r="AF6846" s="66">
        <f>AF6847</f>
        <v>0</v>
      </c>
      <c r="AH6846" s="66">
        <f t="shared" si="1494"/>
        <v>350</v>
      </c>
      <c r="AI6846" s="8"/>
      <c r="AJ6846" s="66">
        <f>AJ6847</f>
        <v>0</v>
      </c>
      <c r="AK6846" s="67"/>
      <c r="AL6846" s="66">
        <f>AL6847</f>
        <v>0</v>
      </c>
      <c r="AM6846" s="66"/>
      <c r="AN6846" s="66">
        <f>AN6847</f>
        <v>0</v>
      </c>
      <c r="AO6846" s="66"/>
      <c r="AP6846" s="66">
        <f>AP6847</f>
        <v>0</v>
      </c>
      <c r="AQ6846" s="66"/>
    </row>
    <row r="6847" spans="2:43" ht="18" hidden="1" customHeight="1" x14ac:dyDescent="0.2">
      <c r="B6847" s="4"/>
      <c r="C6847" s="117"/>
      <c r="D6847" s="117"/>
      <c r="E6847" s="117"/>
      <c r="F6847" s="48"/>
      <c r="G6847" s="11"/>
      <c r="H6847" s="117"/>
      <c r="I6847" s="124"/>
      <c r="J6847" s="124"/>
      <c r="K6847" s="144"/>
      <c r="L6847" s="11"/>
      <c r="M6847" s="143"/>
      <c r="N6847" s="42"/>
      <c r="O6847" s="128"/>
      <c r="P6847" s="130"/>
      <c r="Q6847" s="131">
        <v>6</v>
      </c>
      <c r="R6847" s="72"/>
      <c r="S6847" s="181"/>
      <c r="T6847" s="69" t="s">
        <v>62</v>
      </c>
      <c r="U6847" s="92"/>
      <c r="V6847" s="70">
        <f>SUM(V6848:V6849)</f>
        <v>0</v>
      </c>
      <c r="X6847" s="447">
        <f>SUM(X6848:X6849)</f>
        <v>0</v>
      </c>
      <c r="Z6847" s="447">
        <f>SUM(Z6848:Z6849)</f>
        <v>0</v>
      </c>
      <c r="AB6847" s="447">
        <f>SUM(AB6848:AB6849)</f>
        <v>0</v>
      </c>
      <c r="AD6847" s="447">
        <f>SUM(AD6848:AD6849)</f>
        <v>350</v>
      </c>
      <c r="AF6847" s="447">
        <f>SUM(AF6848:AF6849)</f>
        <v>0</v>
      </c>
      <c r="AH6847" s="447">
        <f t="shared" si="1494"/>
        <v>350</v>
      </c>
      <c r="AI6847" s="67"/>
      <c r="AJ6847" s="447">
        <f>SUM(AJ6848:AJ6849)</f>
        <v>0</v>
      </c>
      <c r="AK6847" s="71"/>
      <c r="AL6847" s="447">
        <f>SUM(AL6848:AL6849)</f>
        <v>0</v>
      </c>
      <c r="AM6847" s="447"/>
      <c r="AN6847" s="447">
        <f>SUM(AN6848:AN6849)</f>
        <v>0</v>
      </c>
      <c r="AO6847" s="447"/>
      <c r="AP6847" s="447">
        <f>SUM(AP6848:AP6849)</f>
        <v>0</v>
      </c>
      <c r="AQ6847" s="447"/>
    </row>
    <row r="6848" spans="2:43" ht="18" hidden="1" customHeight="1" x14ac:dyDescent="0.2">
      <c r="B6848" s="4"/>
      <c r="C6848" s="117"/>
      <c r="D6848" s="117"/>
      <c r="E6848" s="117"/>
      <c r="F6848" s="48"/>
      <c r="G6848" s="11"/>
      <c r="H6848" s="117"/>
      <c r="I6848" s="124"/>
      <c r="J6848" s="124"/>
      <c r="K6848" s="144"/>
      <c r="L6848" s="11"/>
      <c r="M6848" s="143"/>
      <c r="N6848" s="42"/>
      <c r="O6848" s="128"/>
      <c r="P6848" s="130"/>
      <c r="Q6848" s="131"/>
      <c r="R6848" s="72">
        <v>1</v>
      </c>
      <c r="S6848" s="181"/>
      <c r="T6848" s="73" t="s">
        <v>430</v>
      </c>
      <c r="V6848" s="74">
        <v>0</v>
      </c>
      <c r="X6848" s="74">
        <v>0</v>
      </c>
      <c r="Z6848" s="74">
        <v>0</v>
      </c>
      <c r="AB6848" s="74">
        <v>0</v>
      </c>
      <c r="AD6848" s="952">
        <v>200</v>
      </c>
      <c r="AF6848" s="74">
        <v>0</v>
      </c>
      <c r="AH6848" s="74">
        <f t="shared" si="1494"/>
        <v>200</v>
      </c>
      <c r="AI6848" s="446"/>
      <c r="AJ6848" s="74">
        <v>0</v>
      </c>
      <c r="AK6848" s="8"/>
      <c r="AL6848" s="74">
        <v>0</v>
      </c>
      <c r="AM6848" s="74"/>
      <c r="AN6848" s="74">
        <v>0</v>
      </c>
      <c r="AO6848" s="74"/>
      <c r="AP6848" s="74">
        <v>0</v>
      </c>
      <c r="AQ6848" s="74"/>
    </row>
    <row r="6849" spans="2:43" ht="18" hidden="1" customHeight="1" x14ac:dyDescent="0.2">
      <c r="B6849" s="4"/>
      <c r="C6849" s="117"/>
      <c r="D6849" s="117"/>
      <c r="E6849" s="117"/>
      <c r="F6849" s="48"/>
      <c r="G6849" s="11"/>
      <c r="H6849" s="117"/>
      <c r="I6849" s="124"/>
      <c r="J6849" s="124"/>
      <c r="K6849" s="144"/>
      <c r="L6849" s="11"/>
      <c r="M6849" s="143"/>
      <c r="N6849" s="42"/>
      <c r="O6849" s="128"/>
      <c r="P6849" s="130"/>
      <c r="Q6849" s="131"/>
      <c r="R6849" s="72">
        <v>2</v>
      </c>
      <c r="S6849" s="181"/>
      <c r="T6849" s="73" t="s">
        <v>386</v>
      </c>
      <c r="V6849" s="74">
        <v>0</v>
      </c>
      <c r="X6849" s="74">
        <v>0</v>
      </c>
      <c r="Z6849" s="74">
        <v>0</v>
      </c>
      <c r="AB6849" s="74">
        <v>0</v>
      </c>
      <c r="AD6849" s="952">
        <v>150</v>
      </c>
      <c r="AF6849" s="74">
        <v>0</v>
      </c>
      <c r="AH6849" s="74">
        <f t="shared" si="1494"/>
        <v>150</v>
      </c>
      <c r="AI6849" s="8"/>
      <c r="AJ6849" s="74">
        <v>0</v>
      </c>
      <c r="AK6849" s="8"/>
      <c r="AL6849" s="74">
        <v>0</v>
      </c>
      <c r="AM6849" s="74"/>
      <c r="AN6849" s="74">
        <v>0</v>
      </c>
      <c r="AO6849" s="74"/>
      <c r="AP6849" s="74">
        <v>0</v>
      </c>
      <c r="AQ6849" s="74"/>
    </row>
    <row r="6850" spans="2:43" ht="18" customHeight="1" x14ac:dyDescent="0.2">
      <c r="B6850" s="4"/>
      <c r="C6850" s="117"/>
      <c r="D6850" s="117"/>
      <c r="E6850" s="117"/>
      <c r="F6850" s="48"/>
      <c r="G6850" s="11"/>
      <c r="H6850" s="117"/>
      <c r="I6850" s="124"/>
      <c r="J6850" s="124"/>
      <c r="K6850" s="144"/>
      <c r="L6850" s="11"/>
      <c r="M6850" s="143"/>
      <c r="N6850" s="42"/>
      <c r="O6850" s="127" t="s">
        <v>18</v>
      </c>
      <c r="P6850" s="123"/>
      <c r="Q6850" s="123"/>
      <c r="R6850" s="49"/>
      <c r="S6850" s="18"/>
      <c r="T6850" s="50" t="s">
        <v>190</v>
      </c>
      <c r="U6850" s="76"/>
      <c r="V6850" s="51">
        <f>V6851+V6868+V6875+V6880+V6888</f>
        <v>57000</v>
      </c>
      <c r="X6850" s="51">
        <f>X6851+X6868+X6875+X6880+X6888</f>
        <v>63500</v>
      </c>
      <c r="Z6850" s="51">
        <f>Z6851+Z6868+Z6875+Z6880+Z6888</f>
        <v>9790</v>
      </c>
      <c r="AB6850" s="51">
        <f>AB6851+AB6868+AB6875+AB6880+AB6888</f>
        <v>11250</v>
      </c>
      <c r="AD6850" s="51" t="e">
        <f>AD6851+AD6868+AD6875+AD6880+AD6888</f>
        <v>#REF!</v>
      </c>
      <c r="AF6850" s="51">
        <f>AF6851+AF6868+AF6875+AF6880+AF6888</f>
        <v>35575</v>
      </c>
      <c r="AH6850" s="51" t="e">
        <f t="shared" si="1494"/>
        <v>#REF!</v>
      </c>
      <c r="AI6850" s="8"/>
      <c r="AJ6850" s="51">
        <f>AJ6851+AJ6868+AJ6875+AJ6880+AJ6888</f>
        <v>3020</v>
      </c>
      <c r="AK6850" s="5"/>
      <c r="AL6850" s="51">
        <f>AL6851+AL6868+AL6875+AL6880+AL6888</f>
        <v>12510</v>
      </c>
      <c r="AM6850" s="51"/>
      <c r="AN6850" s="51">
        <f>AN6851+AN6868+AN6875+AN6880+AN6888</f>
        <v>14770</v>
      </c>
      <c r="AO6850" s="51"/>
      <c r="AP6850" s="51">
        <f>AP6851+AP6868+AP6875+AP6880+AP6888</f>
        <v>14770</v>
      </c>
      <c r="AQ6850" s="51"/>
    </row>
    <row r="6851" spans="2:43" ht="18" customHeight="1" x14ac:dyDescent="0.2">
      <c r="B6851" s="4"/>
      <c r="C6851" s="117"/>
      <c r="D6851" s="117"/>
      <c r="E6851" s="117"/>
      <c r="F6851" s="48"/>
      <c r="G6851" s="11"/>
      <c r="H6851" s="117"/>
      <c r="I6851" s="124"/>
      <c r="J6851" s="124"/>
      <c r="K6851" s="144"/>
      <c r="L6851" s="11"/>
      <c r="M6851" s="143"/>
      <c r="N6851" s="42"/>
      <c r="O6851" s="128"/>
      <c r="P6851" s="129">
        <v>2</v>
      </c>
      <c r="Q6851" s="129"/>
      <c r="R6851" s="64"/>
      <c r="S6851" s="234"/>
      <c r="T6851" s="65" t="s">
        <v>195</v>
      </c>
      <c r="U6851" s="155"/>
      <c r="V6851" s="66">
        <f>V6852+V6857+V6860+V6863+V6865</f>
        <v>34000</v>
      </c>
      <c r="X6851" s="66">
        <f>X6852+X6857+X6860+X6863+X6865</f>
        <v>40500</v>
      </c>
      <c r="Z6851" s="66">
        <f>Z6852+Z6857+Z6860+Z6863+Z6865</f>
        <v>4110</v>
      </c>
      <c r="AB6851" s="66">
        <f>AB6852+AB6857+AB6860+AB6863+AB6865</f>
        <v>4450</v>
      </c>
      <c r="AD6851" s="66" t="e">
        <f>AD6852+AD6857+AD6860+AD6863+AD6865</f>
        <v>#REF!</v>
      </c>
      <c r="AF6851" s="66">
        <f>AF6852+AF6857+AF6860+AF6863+AF6865</f>
        <v>20600</v>
      </c>
      <c r="AH6851" s="66" t="e">
        <f t="shared" si="1494"/>
        <v>#REF!</v>
      </c>
      <c r="AI6851" s="5"/>
      <c r="AJ6851" s="66">
        <f>AJ6852+AJ6857+AJ6860+AJ6863+AJ6865</f>
        <v>1130</v>
      </c>
      <c r="AK6851" s="67"/>
      <c r="AL6851" s="66">
        <f>AL6852+AL6857+AL6860+AL6863+AL6865</f>
        <v>5500</v>
      </c>
      <c r="AM6851" s="66"/>
      <c r="AN6851" s="66">
        <f>AN6852+AN6857+AN6860+AN6863+AN6865</f>
        <v>7000</v>
      </c>
      <c r="AO6851" s="66"/>
      <c r="AP6851" s="66">
        <f>AP6852+AP6857+AP6860+AP6863+AP6865</f>
        <v>7000</v>
      </c>
      <c r="AQ6851" s="66"/>
    </row>
    <row r="6852" spans="2:43" ht="18" customHeight="1" x14ac:dyDescent="0.2">
      <c r="B6852" s="4"/>
      <c r="C6852" s="117"/>
      <c r="D6852" s="117"/>
      <c r="E6852" s="117"/>
      <c r="F6852" s="48"/>
      <c r="G6852" s="11"/>
      <c r="H6852" s="117"/>
      <c r="I6852" s="124"/>
      <c r="J6852" s="124"/>
      <c r="K6852" s="144"/>
      <c r="L6852" s="11"/>
      <c r="M6852" s="143"/>
      <c r="N6852" s="42"/>
      <c r="O6852" s="128"/>
      <c r="P6852" s="130"/>
      <c r="Q6852" s="131">
        <v>1</v>
      </c>
      <c r="R6852" s="68"/>
      <c r="S6852" s="35"/>
      <c r="T6852" s="69" t="s">
        <v>47</v>
      </c>
      <c r="U6852" s="92"/>
      <c r="V6852" s="70">
        <f>SUM(V6853:V6856)</f>
        <v>22000</v>
      </c>
      <c r="X6852" s="447">
        <f>SUM(X6853:X6856)</f>
        <v>24500</v>
      </c>
      <c r="Z6852" s="447">
        <f>SUM(Z6853:Z6856)</f>
        <v>2460</v>
      </c>
      <c r="AB6852" s="447">
        <f>SUM(AB6853:AB6856)</f>
        <v>1850</v>
      </c>
      <c r="AD6852" s="447">
        <f>SUM(AD6853:AD6856)</f>
        <v>1900</v>
      </c>
      <c r="AF6852" s="447">
        <f>SUM(AF6853:AF6856)</f>
        <v>14100</v>
      </c>
      <c r="AH6852" s="447">
        <f t="shared" si="1494"/>
        <v>16000</v>
      </c>
      <c r="AI6852" s="67"/>
      <c r="AJ6852" s="447">
        <f>SUM(AJ6853:AJ6856)</f>
        <v>470</v>
      </c>
      <c r="AK6852" s="71"/>
      <c r="AL6852" s="447">
        <f>SUM(AL6853:AL6856)</f>
        <v>2000</v>
      </c>
      <c r="AM6852" s="447"/>
      <c r="AN6852" s="447">
        <f>SUM(AN6853:AN6856)</f>
        <v>2500</v>
      </c>
      <c r="AO6852" s="447"/>
      <c r="AP6852" s="447">
        <f>SUM(AP6853:AP6856)</f>
        <v>2500</v>
      </c>
      <c r="AQ6852" s="447"/>
    </row>
    <row r="6853" spans="2:43" ht="18" customHeight="1" x14ac:dyDescent="0.25">
      <c r="B6853" s="4"/>
      <c r="C6853" s="117"/>
      <c r="D6853" s="117"/>
      <c r="E6853" s="117"/>
      <c r="F6853" s="48"/>
      <c r="G6853" s="11"/>
      <c r="H6853" s="117"/>
      <c r="I6853" s="124"/>
      <c r="J6853" s="124"/>
      <c r="K6853" s="144"/>
      <c r="L6853" s="11"/>
      <c r="M6853" s="143"/>
      <c r="N6853" s="42"/>
      <c r="O6853" s="128"/>
      <c r="P6853" s="130"/>
      <c r="Q6853" s="130"/>
      <c r="R6853" s="72" t="s">
        <v>3</v>
      </c>
      <c r="S6853" s="181"/>
      <c r="T6853" s="73" t="s">
        <v>17</v>
      </c>
      <c r="V6853" s="74">
        <v>17000</v>
      </c>
      <c r="X6853" s="74">
        <v>18500</v>
      </c>
      <c r="Z6853" s="74">
        <v>2270</v>
      </c>
      <c r="AB6853" s="74">
        <v>1800</v>
      </c>
      <c r="AD6853" s="74">
        <v>1700</v>
      </c>
      <c r="AF6853" s="74">
        <v>11300</v>
      </c>
      <c r="AH6853" s="696">
        <f t="shared" si="1494"/>
        <v>13000</v>
      </c>
      <c r="AI6853" s="446"/>
      <c r="AJ6853" s="74">
        <f t="shared" ref="AJ6853:AJ6854" si="1517">CEILING(AB6853*25/100,10)</f>
        <v>450</v>
      </c>
      <c r="AK6853" s="8"/>
      <c r="AL6853" s="74">
        <v>2000</v>
      </c>
      <c r="AM6853" s="74"/>
      <c r="AN6853" s="74">
        <v>2500</v>
      </c>
      <c r="AO6853" s="74"/>
      <c r="AP6853" s="74">
        <v>2500</v>
      </c>
      <c r="AQ6853" s="74"/>
    </row>
    <row r="6854" spans="2:43" ht="18" hidden="1" customHeight="1" x14ac:dyDescent="0.25">
      <c r="B6854" s="4"/>
      <c r="C6854" s="117"/>
      <c r="D6854" s="117"/>
      <c r="E6854" s="117"/>
      <c r="F6854" s="48"/>
      <c r="G6854" s="11"/>
      <c r="H6854" s="117"/>
      <c r="I6854" s="124"/>
      <c r="J6854" s="124"/>
      <c r="K6854" s="144"/>
      <c r="L6854" s="11"/>
      <c r="M6854" s="143"/>
      <c r="N6854" s="42"/>
      <c r="O6854" s="128"/>
      <c r="P6854" s="130"/>
      <c r="Q6854" s="130"/>
      <c r="R6854" s="72">
        <v>2</v>
      </c>
      <c r="S6854" s="181"/>
      <c r="T6854" s="73" t="s">
        <v>168</v>
      </c>
      <c r="V6854" s="74">
        <v>3000</v>
      </c>
      <c r="X6854" s="74">
        <v>3000</v>
      </c>
      <c r="Z6854" s="74">
        <v>40</v>
      </c>
      <c r="AB6854" s="74">
        <v>50</v>
      </c>
      <c r="AD6854" s="74">
        <v>200</v>
      </c>
      <c r="AF6854" s="74">
        <v>800</v>
      </c>
      <c r="AH6854" s="696">
        <f t="shared" si="1494"/>
        <v>1000</v>
      </c>
      <c r="AI6854" s="8"/>
      <c r="AJ6854" s="74">
        <f t="shared" si="1517"/>
        <v>20</v>
      </c>
      <c r="AK6854" s="8"/>
      <c r="AL6854" s="74">
        <v>0</v>
      </c>
      <c r="AM6854" s="74"/>
      <c r="AN6854" s="74">
        <v>0</v>
      </c>
      <c r="AO6854" s="74"/>
      <c r="AP6854" s="74">
        <v>0</v>
      </c>
      <c r="AQ6854" s="74"/>
    </row>
    <row r="6855" spans="2:43" ht="18" hidden="1" customHeight="1" x14ac:dyDescent="0.25">
      <c r="B6855" s="4"/>
      <c r="C6855" s="117"/>
      <c r="D6855" s="117"/>
      <c r="E6855" s="117"/>
      <c r="F6855" s="48"/>
      <c r="G6855" s="11"/>
      <c r="H6855" s="117"/>
      <c r="I6855" s="124"/>
      <c r="J6855" s="124"/>
      <c r="K6855" s="144"/>
      <c r="L6855" s="11"/>
      <c r="M6855" s="143"/>
      <c r="N6855" s="42"/>
      <c r="O6855" s="128"/>
      <c r="P6855" s="130"/>
      <c r="Q6855" s="130"/>
      <c r="R6855" s="72">
        <v>3</v>
      </c>
      <c r="S6855" s="181"/>
      <c r="T6855" s="73" t="s">
        <v>367</v>
      </c>
      <c r="V6855" s="74">
        <v>0</v>
      </c>
      <c r="X6855" s="74">
        <v>0</v>
      </c>
      <c r="Z6855" s="74">
        <v>0</v>
      </c>
      <c r="AB6855" s="74">
        <v>0</v>
      </c>
      <c r="AD6855" s="74">
        <v>0</v>
      </c>
      <c r="AF6855" s="74">
        <v>0</v>
      </c>
      <c r="AH6855" s="696">
        <f t="shared" si="1494"/>
        <v>0</v>
      </c>
      <c r="AI6855" s="8"/>
      <c r="AJ6855" s="74">
        <v>0</v>
      </c>
      <c r="AK6855" s="8"/>
      <c r="AL6855" s="74">
        <v>0</v>
      </c>
      <c r="AM6855" s="74"/>
      <c r="AN6855" s="74">
        <v>0</v>
      </c>
      <c r="AO6855" s="74"/>
      <c r="AP6855" s="74">
        <v>0</v>
      </c>
      <c r="AQ6855" s="74"/>
    </row>
    <row r="6856" spans="2:43" ht="18" hidden="1" customHeight="1" x14ac:dyDescent="0.25">
      <c r="B6856" s="4"/>
      <c r="C6856" s="117"/>
      <c r="D6856" s="117"/>
      <c r="E6856" s="117"/>
      <c r="F6856" s="48"/>
      <c r="G6856" s="11"/>
      <c r="H6856" s="117"/>
      <c r="I6856" s="124"/>
      <c r="J6856" s="124"/>
      <c r="K6856" s="144"/>
      <c r="L6856" s="11"/>
      <c r="M6856" s="143"/>
      <c r="N6856" s="42"/>
      <c r="O6856" s="128"/>
      <c r="P6856" s="130"/>
      <c r="Q6856" s="130"/>
      <c r="R6856" s="72">
        <v>5</v>
      </c>
      <c r="S6856" s="181"/>
      <c r="T6856" s="73" t="s">
        <v>352</v>
      </c>
      <c r="V6856" s="74">
        <v>2000</v>
      </c>
      <c r="X6856" s="74">
        <v>3000</v>
      </c>
      <c r="Z6856" s="74">
        <v>150</v>
      </c>
      <c r="AB6856" s="74">
        <v>0</v>
      </c>
      <c r="AD6856" s="74">
        <v>0</v>
      </c>
      <c r="AF6856" s="74">
        <v>2000</v>
      </c>
      <c r="AH6856" s="696">
        <f t="shared" si="1494"/>
        <v>2000</v>
      </c>
      <c r="AI6856" s="8"/>
      <c r="AJ6856" s="74">
        <v>0</v>
      </c>
      <c r="AK6856" s="8"/>
      <c r="AL6856" s="74">
        <v>0</v>
      </c>
      <c r="AM6856" s="74"/>
      <c r="AN6856" s="74">
        <v>0</v>
      </c>
      <c r="AO6856" s="74"/>
      <c r="AP6856" s="74">
        <v>0</v>
      </c>
      <c r="AQ6856" s="74"/>
    </row>
    <row r="6857" spans="2:43" ht="18" customHeight="1" x14ac:dyDescent="0.2">
      <c r="B6857" s="4"/>
      <c r="C6857" s="117"/>
      <c r="D6857" s="117"/>
      <c r="E6857" s="117"/>
      <c r="F6857" s="48"/>
      <c r="G6857" s="11"/>
      <c r="H6857" s="117"/>
      <c r="I6857" s="124"/>
      <c r="J6857" s="124"/>
      <c r="K6857" s="144"/>
      <c r="L6857" s="11"/>
      <c r="M6857" s="143"/>
      <c r="N6857" s="42"/>
      <c r="O6857" s="128"/>
      <c r="P6857" s="130"/>
      <c r="Q6857" s="131">
        <v>2</v>
      </c>
      <c r="R6857" s="68"/>
      <c r="S6857" s="35"/>
      <c r="T6857" s="69" t="s">
        <v>227</v>
      </c>
      <c r="U6857" s="92"/>
      <c r="V6857" s="70">
        <f>V6858+V6859</f>
        <v>5000</v>
      </c>
      <c r="X6857" s="447">
        <f>X6858+X6859</f>
        <v>6000</v>
      </c>
      <c r="Z6857" s="447">
        <f>Z6858+Z6859</f>
        <v>1150</v>
      </c>
      <c r="AB6857" s="447">
        <f>AB6858+AB6859</f>
        <v>2100</v>
      </c>
      <c r="AD6857" s="447">
        <f>AD6858+AD6859</f>
        <v>2000</v>
      </c>
      <c r="AF6857" s="447">
        <f>AF6858+AF6859</f>
        <v>1500</v>
      </c>
      <c r="AH6857" s="447">
        <f t="shared" si="1494"/>
        <v>3500</v>
      </c>
      <c r="AI6857" s="8"/>
      <c r="AJ6857" s="447">
        <f>AJ6858+AJ6859</f>
        <v>530</v>
      </c>
      <c r="AK6857" s="71"/>
      <c r="AL6857" s="447">
        <f>AL6858+AL6859</f>
        <v>3500</v>
      </c>
      <c r="AM6857" s="447"/>
      <c r="AN6857" s="447">
        <f>AN6858+AN6859</f>
        <v>4500</v>
      </c>
      <c r="AO6857" s="447"/>
      <c r="AP6857" s="447">
        <f>AP6858+AP6859</f>
        <v>4500</v>
      </c>
      <c r="AQ6857" s="447"/>
    </row>
    <row r="6858" spans="2:43" ht="18" hidden="1" customHeight="1" x14ac:dyDescent="0.2">
      <c r="B6858" s="4"/>
      <c r="C6858" s="117"/>
      <c r="D6858" s="117"/>
      <c r="E6858" s="117"/>
      <c r="F6858" s="48"/>
      <c r="G6858" s="11"/>
      <c r="H6858" s="117"/>
      <c r="I6858" s="124"/>
      <c r="J6858" s="124"/>
      <c r="K6858" s="144"/>
      <c r="L6858" s="11"/>
      <c r="M6858" s="143"/>
      <c r="N6858" s="42"/>
      <c r="O6858" s="128"/>
      <c r="P6858" s="130"/>
      <c r="Q6858" s="130"/>
      <c r="R6858" s="72" t="s">
        <v>3</v>
      </c>
      <c r="S6858" s="181"/>
      <c r="T6858" s="73" t="s">
        <v>78</v>
      </c>
      <c r="V6858" s="74">
        <v>0</v>
      </c>
      <c r="X6858" s="74">
        <v>0</v>
      </c>
      <c r="Z6858" s="74">
        <v>0</v>
      </c>
      <c r="AB6858" s="74">
        <v>0</v>
      </c>
      <c r="AD6858" s="74">
        <v>0</v>
      </c>
      <c r="AF6858" s="74">
        <v>0</v>
      </c>
      <c r="AH6858" s="74">
        <f t="shared" si="1494"/>
        <v>0</v>
      </c>
      <c r="AI6858" s="446"/>
      <c r="AJ6858" s="74">
        <v>0</v>
      </c>
      <c r="AK6858" s="8"/>
      <c r="AL6858" s="74">
        <v>0</v>
      </c>
      <c r="AM6858" s="74"/>
      <c r="AN6858" s="74">
        <v>0</v>
      </c>
      <c r="AO6858" s="74"/>
      <c r="AP6858" s="74">
        <v>0</v>
      </c>
      <c r="AQ6858" s="74"/>
    </row>
    <row r="6859" spans="2:43" ht="18" customHeight="1" x14ac:dyDescent="0.25">
      <c r="B6859" s="4"/>
      <c r="C6859" s="117"/>
      <c r="D6859" s="117"/>
      <c r="E6859" s="117"/>
      <c r="F6859" s="48"/>
      <c r="G6859" s="11"/>
      <c r="H6859" s="117"/>
      <c r="I6859" s="124"/>
      <c r="J6859" s="124"/>
      <c r="K6859" s="144"/>
      <c r="L6859" s="11"/>
      <c r="M6859" s="143"/>
      <c r="N6859" s="42"/>
      <c r="O6859" s="128"/>
      <c r="P6859" s="130"/>
      <c r="Q6859" s="130"/>
      <c r="R6859" s="72" t="s">
        <v>0</v>
      </c>
      <c r="S6859" s="181"/>
      <c r="T6859" s="73" t="s">
        <v>228</v>
      </c>
      <c r="V6859" s="74">
        <v>5000</v>
      </c>
      <c r="X6859" s="74">
        <v>6000</v>
      </c>
      <c r="Z6859" s="74">
        <v>1150</v>
      </c>
      <c r="AB6859" s="74">
        <v>2100</v>
      </c>
      <c r="AD6859" s="74">
        <v>2000</v>
      </c>
      <c r="AF6859" s="74">
        <v>1500</v>
      </c>
      <c r="AH6859" s="696">
        <f t="shared" si="1494"/>
        <v>3500</v>
      </c>
      <c r="AI6859" s="8"/>
      <c r="AJ6859" s="74">
        <f t="shared" ref="AJ6859" si="1518">CEILING(AB6859*25/100,10)</f>
        <v>530</v>
      </c>
      <c r="AK6859" s="8"/>
      <c r="AL6859" s="74">
        <v>3500</v>
      </c>
      <c r="AM6859" s="74"/>
      <c r="AN6859" s="74">
        <v>4500</v>
      </c>
      <c r="AO6859" s="74"/>
      <c r="AP6859" s="74">
        <v>4500</v>
      </c>
      <c r="AQ6859" s="74"/>
    </row>
    <row r="6860" spans="2:43" ht="18" hidden="1" customHeight="1" x14ac:dyDescent="0.2">
      <c r="B6860" s="4"/>
      <c r="C6860" s="117"/>
      <c r="D6860" s="117"/>
      <c r="E6860" s="117"/>
      <c r="F6860" s="48"/>
      <c r="G6860" s="11"/>
      <c r="H6860" s="117"/>
      <c r="I6860" s="124"/>
      <c r="J6860" s="124"/>
      <c r="K6860" s="144"/>
      <c r="L6860" s="11"/>
      <c r="M6860" s="143"/>
      <c r="N6860" s="42"/>
      <c r="O6860" s="128"/>
      <c r="P6860" s="130"/>
      <c r="Q6860" s="131">
        <v>3</v>
      </c>
      <c r="R6860" s="68"/>
      <c r="S6860" s="35"/>
      <c r="T6860" s="69" t="s">
        <v>79</v>
      </c>
      <c r="U6860" s="92"/>
      <c r="V6860" s="70">
        <f>V6861+V6862</f>
        <v>0</v>
      </c>
      <c r="X6860" s="447">
        <f>X6861+X6862</f>
        <v>0</v>
      </c>
      <c r="Z6860" s="447">
        <f>Z6861+Z6862</f>
        <v>0</v>
      </c>
      <c r="AB6860" s="447">
        <f>AB6861+AB6862</f>
        <v>0</v>
      </c>
      <c r="AD6860" s="447" t="e">
        <f>#REF!+AD6862</f>
        <v>#REF!</v>
      </c>
      <c r="AF6860" s="447">
        <f>AF6861+AF6862</f>
        <v>0</v>
      </c>
      <c r="AH6860" s="447" t="e">
        <f t="shared" si="1494"/>
        <v>#REF!</v>
      </c>
      <c r="AI6860" s="8"/>
      <c r="AJ6860" s="447">
        <f>AJ6861+AJ6862</f>
        <v>0</v>
      </c>
      <c r="AK6860" s="71"/>
      <c r="AL6860" s="447">
        <f>AL6861+AL6862</f>
        <v>0</v>
      </c>
      <c r="AM6860" s="447"/>
      <c r="AN6860" s="447">
        <f>AN6861+AN6862</f>
        <v>0</v>
      </c>
      <c r="AO6860" s="447"/>
      <c r="AP6860" s="447">
        <f>AP6861+AP6862</f>
        <v>0</v>
      </c>
      <c r="AQ6860" s="447"/>
    </row>
    <row r="6861" spans="2:43" ht="18" hidden="1" customHeight="1" x14ac:dyDescent="0.2">
      <c r="B6861" s="4"/>
      <c r="C6861" s="117"/>
      <c r="D6861" s="117"/>
      <c r="E6861" s="117"/>
      <c r="F6861" s="48"/>
      <c r="G6861" s="11"/>
      <c r="H6861" s="117"/>
      <c r="I6861" s="124"/>
      <c r="J6861" s="124"/>
      <c r="K6861" s="144"/>
      <c r="L6861" s="11"/>
      <c r="M6861" s="143"/>
      <c r="N6861" s="42"/>
      <c r="O6861" s="128"/>
      <c r="P6861" s="130"/>
      <c r="Q6861" s="131"/>
      <c r="R6861" s="72" t="s">
        <v>3</v>
      </c>
      <c r="S6861" s="181"/>
      <c r="T6861" s="73" t="s">
        <v>80</v>
      </c>
      <c r="V6861" s="83">
        <v>0</v>
      </c>
      <c r="X6861" s="448">
        <v>0</v>
      </c>
      <c r="Z6861" s="448">
        <v>0</v>
      </c>
      <c r="AB6861" s="448">
        <v>0</v>
      </c>
      <c r="AD6861" s="448">
        <v>0</v>
      </c>
      <c r="AF6861" s="448">
        <v>0</v>
      </c>
      <c r="AH6861" s="448">
        <f t="shared" si="1494"/>
        <v>0</v>
      </c>
      <c r="AI6861" s="446"/>
      <c r="AJ6861" s="448">
        <v>0</v>
      </c>
      <c r="AK6861" s="87"/>
      <c r="AL6861" s="448">
        <v>0</v>
      </c>
      <c r="AM6861" s="448"/>
      <c r="AN6861" s="448">
        <v>0</v>
      </c>
      <c r="AO6861" s="448"/>
      <c r="AP6861" s="448">
        <v>0</v>
      </c>
      <c r="AQ6861" s="448"/>
    </row>
    <row r="6862" spans="2:43" ht="18" hidden="1" customHeight="1" x14ac:dyDescent="0.2">
      <c r="B6862" s="4"/>
      <c r="C6862" s="117"/>
      <c r="D6862" s="117"/>
      <c r="E6862" s="117"/>
      <c r="F6862" s="48"/>
      <c r="G6862" s="11"/>
      <c r="H6862" s="117"/>
      <c r="I6862" s="124"/>
      <c r="J6862" s="124"/>
      <c r="K6862" s="144"/>
      <c r="L6862" s="11"/>
      <c r="M6862" s="143"/>
      <c r="N6862" s="42"/>
      <c r="O6862" s="128"/>
      <c r="P6862" s="130"/>
      <c r="Q6862" s="130"/>
      <c r="R6862" s="72" t="s">
        <v>18</v>
      </c>
      <c r="S6862" s="181"/>
      <c r="T6862" s="73" t="s">
        <v>82</v>
      </c>
      <c r="V6862" s="74">
        <v>0</v>
      </c>
      <c r="X6862" s="74">
        <v>0</v>
      </c>
      <c r="Z6862" s="74">
        <v>0</v>
      </c>
      <c r="AB6862" s="74">
        <v>0</v>
      </c>
      <c r="AD6862" s="74">
        <v>0</v>
      </c>
      <c r="AF6862" s="74">
        <v>0</v>
      </c>
      <c r="AH6862" s="74">
        <f t="shared" si="1494"/>
        <v>0</v>
      </c>
      <c r="AI6862" s="495"/>
      <c r="AJ6862" s="74">
        <v>0</v>
      </c>
      <c r="AK6862" s="8"/>
      <c r="AL6862" s="74">
        <v>0</v>
      </c>
      <c r="AM6862" s="74"/>
      <c r="AN6862" s="74">
        <v>0</v>
      </c>
      <c r="AO6862" s="74"/>
      <c r="AP6862" s="74">
        <v>0</v>
      </c>
      <c r="AQ6862" s="74"/>
    </row>
    <row r="6863" spans="2:43" ht="18" hidden="1" customHeight="1" x14ac:dyDescent="0.2">
      <c r="B6863" s="4"/>
      <c r="C6863" s="117"/>
      <c r="D6863" s="117"/>
      <c r="E6863" s="117"/>
      <c r="F6863" s="48"/>
      <c r="G6863" s="11"/>
      <c r="H6863" s="117"/>
      <c r="I6863" s="124"/>
      <c r="J6863" s="124"/>
      <c r="K6863" s="144"/>
      <c r="L6863" s="11"/>
      <c r="M6863" s="143"/>
      <c r="N6863" s="42"/>
      <c r="O6863" s="128"/>
      <c r="P6863" s="130"/>
      <c r="Q6863" s="131">
        <v>5</v>
      </c>
      <c r="R6863" s="68"/>
      <c r="S6863" s="35"/>
      <c r="T6863" s="69" t="s">
        <v>48</v>
      </c>
      <c r="U6863" s="92"/>
      <c r="V6863" s="70">
        <f>V6864</f>
        <v>0</v>
      </c>
      <c r="X6863" s="447">
        <f>X6864</f>
        <v>0</v>
      </c>
      <c r="Z6863" s="447">
        <f>Z6864</f>
        <v>0</v>
      </c>
      <c r="AB6863" s="447">
        <f>AB6864</f>
        <v>0</v>
      </c>
      <c r="AD6863" s="447">
        <f>AD6864</f>
        <v>0</v>
      </c>
      <c r="AF6863" s="447">
        <f>AF6864</f>
        <v>0</v>
      </c>
      <c r="AH6863" s="447">
        <f t="shared" si="1494"/>
        <v>0</v>
      </c>
      <c r="AI6863" s="8"/>
      <c r="AJ6863" s="447">
        <f>AJ6864</f>
        <v>0</v>
      </c>
      <c r="AK6863" s="71"/>
      <c r="AL6863" s="447">
        <f>AL6864</f>
        <v>0</v>
      </c>
      <c r="AM6863" s="447"/>
      <c r="AN6863" s="447">
        <f>AN6864</f>
        <v>0</v>
      </c>
      <c r="AO6863" s="447"/>
      <c r="AP6863" s="447">
        <f>AP6864</f>
        <v>0</v>
      </c>
      <c r="AQ6863" s="447"/>
    </row>
    <row r="6864" spans="2:43" ht="18" hidden="1" customHeight="1" x14ac:dyDescent="0.2">
      <c r="B6864" s="4"/>
      <c r="C6864" s="117"/>
      <c r="D6864" s="117"/>
      <c r="E6864" s="117"/>
      <c r="F6864" s="48"/>
      <c r="G6864" s="11"/>
      <c r="H6864" s="117"/>
      <c r="I6864" s="124"/>
      <c r="J6864" s="124"/>
      <c r="K6864" s="144"/>
      <c r="L6864" s="11"/>
      <c r="M6864" s="143"/>
      <c r="N6864" s="42"/>
      <c r="O6864" s="128"/>
      <c r="P6864" s="130"/>
      <c r="Q6864" s="130"/>
      <c r="R6864" s="72" t="s">
        <v>3</v>
      </c>
      <c r="S6864" s="181"/>
      <c r="T6864" s="73" t="s">
        <v>551</v>
      </c>
      <c r="V6864" s="74">
        <v>0</v>
      </c>
      <c r="X6864" s="74">
        <v>0</v>
      </c>
      <c r="Z6864" s="74">
        <v>0</v>
      </c>
      <c r="AB6864" s="74">
        <v>0</v>
      </c>
      <c r="AD6864" s="74">
        <v>0</v>
      </c>
      <c r="AF6864" s="74">
        <v>0</v>
      </c>
      <c r="AH6864" s="74">
        <f t="shared" si="1494"/>
        <v>0</v>
      </c>
      <c r="AI6864" s="446"/>
      <c r="AJ6864" s="74">
        <v>0</v>
      </c>
      <c r="AK6864" s="8"/>
      <c r="AL6864" s="74">
        <v>0</v>
      </c>
      <c r="AM6864" s="74"/>
      <c r="AN6864" s="74">
        <v>0</v>
      </c>
      <c r="AO6864" s="74"/>
      <c r="AP6864" s="74">
        <v>0</v>
      </c>
      <c r="AQ6864" s="74"/>
    </row>
    <row r="6865" spans="2:43" ht="18" hidden="1" customHeight="1" x14ac:dyDescent="0.2">
      <c r="B6865" s="4"/>
      <c r="C6865" s="117"/>
      <c r="D6865" s="117"/>
      <c r="E6865" s="117"/>
      <c r="F6865" s="48"/>
      <c r="G6865" s="11"/>
      <c r="H6865" s="117"/>
      <c r="I6865" s="124"/>
      <c r="J6865" s="124"/>
      <c r="K6865" s="144"/>
      <c r="L6865" s="11"/>
      <c r="M6865" s="143"/>
      <c r="N6865" s="42"/>
      <c r="O6865" s="128"/>
      <c r="P6865" s="130"/>
      <c r="Q6865" s="131">
        <v>6</v>
      </c>
      <c r="R6865" s="84"/>
      <c r="S6865" s="250"/>
      <c r="T6865" s="69" t="s">
        <v>19</v>
      </c>
      <c r="U6865" s="92"/>
      <c r="V6865" s="70">
        <f>V6866</f>
        <v>7000</v>
      </c>
      <c r="X6865" s="447">
        <f>X6866</f>
        <v>10000</v>
      </c>
      <c r="Z6865" s="447">
        <f>Z6866+Z6867</f>
        <v>500</v>
      </c>
      <c r="AB6865" s="447">
        <f>AB6866+AB6867</f>
        <v>500</v>
      </c>
      <c r="AD6865" s="447">
        <f>AD6866+AD6867</f>
        <v>0</v>
      </c>
      <c r="AF6865" s="447">
        <f>AF6866+AF6867</f>
        <v>5000</v>
      </c>
      <c r="AH6865" s="447">
        <f t="shared" ref="AH6865:AH6928" si="1519">AD6865+AF6865</f>
        <v>5000</v>
      </c>
      <c r="AI6865" s="8"/>
      <c r="AJ6865" s="447">
        <f>AJ6866+AJ6867</f>
        <v>130</v>
      </c>
      <c r="AK6865" s="71"/>
      <c r="AL6865" s="447">
        <f>AL6866+AL6867</f>
        <v>0</v>
      </c>
      <c r="AM6865" s="447"/>
      <c r="AN6865" s="447">
        <f>AN6866+AN6867</f>
        <v>0</v>
      </c>
      <c r="AO6865" s="447"/>
      <c r="AP6865" s="447">
        <f>AP6866+AP6867</f>
        <v>0</v>
      </c>
      <c r="AQ6865" s="447"/>
    </row>
    <row r="6866" spans="2:43" ht="18" hidden="1" customHeight="1" x14ac:dyDescent="0.25">
      <c r="B6866" s="4"/>
      <c r="C6866" s="117"/>
      <c r="D6866" s="117"/>
      <c r="E6866" s="117"/>
      <c r="F6866" s="48"/>
      <c r="G6866" s="11"/>
      <c r="H6866" s="117"/>
      <c r="I6866" s="124"/>
      <c r="J6866" s="124"/>
      <c r="K6866" s="144"/>
      <c r="L6866" s="11"/>
      <c r="M6866" s="143"/>
      <c r="N6866" s="42"/>
      <c r="O6866" s="128"/>
      <c r="P6866" s="130"/>
      <c r="Q6866" s="130"/>
      <c r="R6866" s="72" t="s">
        <v>3</v>
      </c>
      <c r="S6866" s="181"/>
      <c r="T6866" s="73" t="s">
        <v>243</v>
      </c>
      <c r="V6866" s="497">
        <v>7000</v>
      </c>
      <c r="X6866" s="697">
        <v>10000</v>
      </c>
      <c r="Z6866" s="697">
        <v>0</v>
      </c>
      <c r="AB6866" s="697">
        <v>0</v>
      </c>
      <c r="AD6866" s="696">
        <v>0</v>
      </c>
      <c r="AF6866" s="696">
        <v>5000</v>
      </c>
      <c r="AH6866" s="696">
        <f t="shared" si="1519"/>
        <v>5000</v>
      </c>
      <c r="AI6866" s="446"/>
      <c r="AJ6866" s="74">
        <v>0</v>
      </c>
      <c r="AK6866" s="8"/>
      <c r="AL6866" s="74">
        <v>0</v>
      </c>
      <c r="AM6866" s="74"/>
      <c r="AN6866" s="74">
        <v>0</v>
      </c>
      <c r="AO6866" s="696"/>
      <c r="AP6866" s="74">
        <v>0</v>
      </c>
      <c r="AQ6866" s="696"/>
    </row>
    <row r="6867" spans="2:43" ht="18" hidden="1" customHeight="1" x14ac:dyDescent="0.25">
      <c r="B6867" s="4"/>
      <c r="C6867" s="117"/>
      <c r="D6867" s="117"/>
      <c r="E6867" s="117"/>
      <c r="F6867" s="48"/>
      <c r="G6867" s="11"/>
      <c r="H6867" s="117"/>
      <c r="I6867" s="124"/>
      <c r="J6867" s="124"/>
      <c r="K6867" s="144"/>
      <c r="L6867" s="11"/>
      <c r="M6867" s="143"/>
      <c r="N6867" s="42"/>
      <c r="O6867" s="128"/>
      <c r="P6867" s="130"/>
      <c r="Q6867" s="130"/>
      <c r="R6867" s="72">
        <v>90</v>
      </c>
      <c r="S6867" s="181"/>
      <c r="T6867" s="73" t="s">
        <v>225</v>
      </c>
      <c r="V6867" s="497"/>
      <c r="X6867" s="697"/>
      <c r="Z6867" s="697">
        <v>500</v>
      </c>
      <c r="AB6867" s="74">
        <v>500</v>
      </c>
      <c r="AD6867" s="696">
        <v>0</v>
      </c>
      <c r="AF6867" s="696">
        <v>0</v>
      </c>
      <c r="AH6867" s="696">
        <f t="shared" si="1519"/>
        <v>0</v>
      </c>
      <c r="AI6867" s="8"/>
      <c r="AJ6867" s="74">
        <f t="shared" ref="AJ6867" si="1520">CEILING(AB6867*25/100,10)</f>
        <v>130</v>
      </c>
      <c r="AK6867" s="8"/>
      <c r="AL6867" s="74">
        <v>0</v>
      </c>
      <c r="AM6867" s="74"/>
      <c r="AN6867" s="74">
        <v>0</v>
      </c>
      <c r="AO6867" s="696"/>
      <c r="AP6867" s="74">
        <v>0</v>
      </c>
      <c r="AQ6867" s="696"/>
    </row>
    <row r="6868" spans="2:43" ht="18" customHeight="1" x14ac:dyDescent="0.2">
      <c r="B6868" s="4"/>
      <c r="C6868" s="117"/>
      <c r="D6868" s="117"/>
      <c r="E6868" s="117"/>
      <c r="F6868" s="48"/>
      <c r="G6868" s="11"/>
      <c r="H6868" s="117"/>
      <c r="I6868" s="124"/>
      <c r="J6868" s="124"/>
      <c r="K6868" s="144"/>
      <c r="L6868" s="11"/>
      <c r="M6868" s="143"/>
      <c r="N6868" s="42"/>
      <c r="O6868" s="128"/>
      <c r="P6868" s="129">
        <v>3</v>
      </c>
      <c r="Q6868" s="129"/>
      <c r="R6868" s="64"/>
      <c r="S6868" s="234"/>
      <c r="T6868" s="65" t="s">
        <v>215</v>
      </c>
      <c r="U6868" s="155"/>
      <c r="V6868" s="66">
        <f>V6869+V6871+V6873</f>
        <v>13000</v>
      </c>
      <c r="X6868" s="66">
        <f>X6869+X6871+X6873</f>
        <v>12500</v>
      </c>
      <c r="Z6868" s="66">
        <f>Z6869+Z6871+Z6873</f>
        <v>3780</v>
      </c>
      <c r="AB6868" s="66">
        <f>AB6869+AB6871+AB6873</f>
        <v>3600</v>
      </c>
      <c r="AD6868" s="66">
        <f>AD6869+AD6871+AD6873</f>
        <v>3800</v>
      </c>
      <c r="AF6868" s="66">
        <f>AF6869+AF6871+AF6873</f>
        <v>7400</v>
      </c>
      <c r="AH6868" s="66">
        <f t="shared" si="1519"/>
        <v>11200</v>
      </c>
      <c r="AI6868" s="8"/>
      <c r="AJ6868" s="66">
        <f>AJ6869+AJ6871+AJ6873</f>
        <v>910</v>
      </c>
      <c r="AK6868" s="67"/>
      <c r="AL6868" s="66">
        <f>AL6869+AL6871+AL6873</f>
        <v>3510</v>
      </c>
      <c r="AM6868" s="66"/>
      <c r="AN6868" s="66">
        <f>AN6869+AN6871+AN6873</f>
        <v>3770</v>
      </c>
      <c r="AO6868" s="66"/>
      <c r="AP6868" s="66">
        <f>AP6869+AP6871+AP6873</f>
        <v>3770</v>
      </c>
      <c r="AQ6868" s="66"/>
    </row>
    <row r="6869" spans="2:43" ht="18" customHeight="1" x14ac:dyDescent="0.2">
      <c r="B6869" s="4"/>
      <c r="C6869" s="117"/>
      <c r="D6869" s="117"/>
      <c r="E6869" s="117"/>
      <c r="F6869" s="48"/>
      <c r="G6869" s="11"/>
      <c r="H6869" s="117"/>
      <c r="I6869" s="124"/>
      <c r="J6869" s="124"/>
      <c r="K6869" s="144"/>
      <c r="L6869" s="11"/>
      <c r="M6869" s="143"/>
      <c r="N6869" s="42"/>
      <c r="O6869" s="128"/>
      <c r="P6869" s="130"/>
      <c r="Q6869" s="131">
        <v>1</v>
      </c>
      <c r="R6869" s="68"/>
      <c r="S6869" s="35"/>
      <c r="T6869" s="69" t="s">
        <v>20</v>
      </c>
      <c r="U6869" s="92"/>
      <c r="V6869" s="70">
        <f>V6870</f>
        <v>3000</v>
      </c>
      <c r="X6869" s="447">
        <f>X6870</f>
        <v>2500</v>
      </c>
      <c r="Z6869" s="447">
        <f>Z6870</f>
        <v>1650</v>
      </c>
      <c r="AB6869" s="447">
        <f>AB6870</f>
        <v>600</v>
      </c>
      <c r="AD6869" s="447">
        <f>AD6870</f>
        <v>600</v>
      </c>
      <c r="AF6869" s="447">
        <f>AF6870</f>
        <v>2100</v>
      </c>
      <c r="AH6869" s="447">
        <f t="shared" si="1519"/>
        <v>2700</v>
      </c>
      <c r="AI6869" s="67"/>
      <c r="AJ6869" s="447">
        <f>AJ6870</f>
        <v>150</v>
      </c>
      <c r="AK6869" s="71"/>
      <c r="AL6869" s="447">
        <f>AL6870</f>
        <v>1240</v>
      </c>
      <c r="AM6869" s="447"/>
      <c r="AN6869" s="447">
        <f>AN6870</f>
        <v>1330</v>
      </c>
      <c r="AO6869" s="447"/>
      <c r="AP6869" s="447">
        <f>AP6870</f>
        <v>1330</v>
      </c>
      <c r="AQ6869" s="447"/>
    </row>
    <row r="6870" spans="2:43" ht="18" customHeight="1" x14ac:dyDescent="0.25">
      <c r="B6870" s="4"/>
      <c r="C6870" s="117"/>
      <c r="D6870" s="117"/>
      <c r="E6870" s="117"/>
      <c r="F6870" s="48"/>
      <c r="G6870" s="11"/>
      <c r="H6870" s="117"/>
      <c r="I6870" s="124"/>
      <c r="J6870" s="124"/>
      <c r="K6870" s="144"/>
      <c r="L6870" s="11"/>
      <c r="M6870" s="143"/>
      <c r="N6870" s="42"/>
      <c r="O6870" s="128"/>
      <c r="P6870" s="130"/>
      <c r="Q6870" s="131"/>
      <c r="R6870" s="72" t="s">
        <v>3</v>
      </c>
      <c r="S6870" s="181"/>
      <c r="T6870" s="73" t="s">
        <v>20</v>
      </c>
      <c r="V6870" s="496">
        <v>3000</v>
      </c>
      <c r="X6870" s="699">
        <v>2500</v>
      </c>
      <c r="Z6870" s="699">
        <v>1650</v>
      </c>
      <c r="AB6870" s="74">
        <v>600</v>
      </c>
      <c r="AD6870" s="696">
        <v>600</v>
      </c>
      <c r="AF6870" s="696">
        <v>2100</v>
      </c>
      <c r="AH6870" s="696">
        <f t="shared" si="1519"/>
        <v>2700</v>
      </c>
      <c r="AI6870" s="446"/>
      <c r="AJ6870" s="74">
        <f t="shared" ref="AJ6870" si="1521">CEILING(AB6870*25/100,10)</f>
        <v>150</v>
      </c>
      <c r="AK6870" s="8"/>
      <c r="AL6870" s="74">
        <v>1240</v>
      </c>
      <c r="AM6870" s="74"/>
      <c r="AN6870" s="74">
        <v>1330</v>
      </c>
      <c r="AO6870" s="696"/>
      <c r="AP6870" s="74">
        <v>1330</v>
      </c>
      <c r="AQ6870" s="696"/>
    </row>
    <row r="6871" spans="2:43" ht="18" customHeight="1" x14ac:dyDescent="0.2">
      <c r="B6871" s="4"/>
      <c r="C6871" s="117"/>
      <c r="D6871" s="117"/>
      <c r="E6871" s="117"/>
      <c r="F6871" s="48"/>
      <c r="G6871" s="11"/>
      <c r="H6871" s="117"/>
      <c r="I6871" s="124"/>
      <c r="J6871" s="124"/>
      <c r="K6871" s="144"/>
      <c r="L6871" s="11"/>
      <c r="M6871" s="143"/>
      <c r="N6871" s="42"/>
      <c r="O6871" s="128"/>
      <c r="P6871" s="130"/>
      <c r="Q6871" s="131">
        <v>2</v>
      </c>
      <c r="R6871" s="68"/>
      <c r="S6871" s="35"/>
      <c r="T6871" s="69" t="s">
        <v>21</v>
      </c>
      <c r="U6871" s="92"/>
      <c r="V6871" s="70">
        <f>V6872</f>
        <v>2000</v>
      </c>
      <c r="X6871" s="447">
        <f>X6872</f>
        <v>2000</v>
      </c>
      <c r="Z6871" s="447">
        <f>Z6872</f>
        <v>940</v>
      </c>
      <c r="AB6871" s="447">
        <f>AB6872</f>
        <v>1300</v>
      </c>
      <c r="AD6871" s="447">
        <f>AD6872</f>
        <v>1400</v>
      </c>
      <c r="AF6871" s="447">
        <f>AF6872</f>
        <v>600</v>
      </c>
      <c r="AH6871" s="447">
        <f t="shared" si="1519"/>
        <v>2000</v>
      </c>
      <c r="AI6871" s="8"/>
      <c r="AJ6871" s="447">
        <f>AJ6872</f>
        <v>330</v>
      </c>
      <c r="AK6871" s="71"/>
      <c r="AL6871" s="447">
        <f>AL6872</f>
        <v>1320</v>
      </c>
      <c r="AM6871" s="447"/>
      <c r="AN6871" s="447">
        <f>AN6872</f>
        <v>1410</v>
      </c>
      <c r="AO6871" s="447"/>
      <c r="AP6871" s="447">
        <f>AP6872</f>
        <v>1410</v>
      </c>
      <c r="AQ6871" s="447"/>
    </row>
    <row r="6872" spans="2:43" ht="18" customHeight="1" x14ac:dyDescent="0.25">
      <c r="B6872" s="4"/>
      <c r="C6872" s="117"/>
      <c r="D6872" s="117"/>
      <c r="E6872" s="117"/>
      <c r="F6872" s="48"/>
      <c r="G6872" s="11"/>
      <c r="H6872" s="117"/>
      <c r="I6872" s="124"/>
      <c r="J6872" s="124"/>
      <c r="K6872" s="144"/>
      <c r="L6872" s="11"/>
      <c r="M6872" s="143"/>
      <c r="N6872" s="42"/>
      <c r="O6872" s="128"/>
      <c r="P6872" s="130"/>
      <c r="Q6872" s="130"/>
      <c r="R6872" s="72" t="s">
        <v>3</v>
      </c>
      <c r="S6872" s="181"/>
      <c r="T6872" s="73" t="s">
        <v>21</v>
      </c>
      <c r="V6872" s="497">
        <v>2000</v>
      </c>
      <c r="X6872" s="697">
        <v>2000</v>
      </c>
      <c r="Z6872" s="697">
        <v>940</v>
      </c>
      <c r="AB6872" s="74">
        <v>1300</v>
      </c>
      <c r="AD6872" s="696">
        <v>1400</v>
      </c>
      <c r="AF6872" s="696">
        <v>600</v>
      </c>
      <c r="AH6872" s="696">
        <f t="shared" si="1519"/>
        <v>2000</v>
      </c>
      <c r="AI6872" s="446"/>
      <c r="AJ6872" s="74">
        <f t="shared" ref="AJ6872" si="1522">CEILING(AB6872*25/100,10)</f>
        <v>330</v>
      </c>
      <c r="AK6872" s="8"/>
      <c r="AL6872" s="74">
        <v>1320</v>
      </c>
      <c r="AM6872" s="74"/>
      <c r="AN6872" s="74">
        <v>1410</v>
      </c>
      <c r="AO6872" s="696"/>
      <c r="AP6872" s="74">
        <v>1410</v>
      </c>
      <c r="AQ6872" s="696"/>
    </row>
    <row r="6873" spans="2:43" ht="18" customHeight="1" x14ac:dyDescent="0.2">
      <c r="B6873" s="4"/>
      <c r="C6873" s="117"/>
      <c r="D6873" s="117"/>
      <c r="E6873" s="117"/>
      <c r="F6873" s="48"/>
      <c r="G6873" s="11"/>
      <c r="H6873" s="117"/>
      <c r="I6873" s="124"/>
      <c r="J6873" s="124"/>
      <c r="K6873" s="144"/>
      <c r="L6873" s="11"/>
      <c r="M6873" s="143"/>
      <c r="N6873" s="42"/>
      <c r="O6873" s="128"/>
      <c r="P6873" s="130"/>
      <c r="Q6873" s="131">
        <v>3</v>
      </c>
      <c r="R6873" s="68"/>
      <c r="S6873" s="35"/>
      <c r="T6873" s="69" t="s">
        <v>22</v>
      </c>
      <c r="U6873" s="92"/>
      <c r="V6873" s="70">
        <f>V6874</f>
        <v>8000</v>
      </c>
      <c r="X6873" s="447">
        <f>X6874</f>
        <v>8000</v>
      </c>
      <c r="Z6873" s="447">
        <f>Z6874</f>
        <v>1190</v>
      </c>
      <c r="AB6873" s="447">
        <f>AB6874</f>
        <v>1700</v>
      </c>
      <c r="AD6873" s="447">
        <f>AD6874</f>
        <v>1800</v>
      </c>
      <c r="AF6873" s="447">
        <f>AF6874</f>
        <v>4700</v>
      </c>
      <c r="AH6873" s="447">
        <f t="shared" si="1519"/>
        <v>6500</v>
      </c>
      <c r="AI6873" s="8"/>
      <c r="AJ6873" s="447">
        <f>AJ6874</f>
        <v>430</v>
      </c>
      <c r="AK6873" s="71"/>
      <c r="AL6873" s="447">
        <f>AL6874</f>
        <v>950</v>
      </c>
      <c r="AM6873" s="447"/>
      <c r="AN6873" s="447">
        <f>AN6874</f>
        <v>1030</v>
      </c>
      <c r="AO6873" s="447"/>
      <c r="AP6873" s="447">
        <f>AP6874</f>
        <v>1030</v>
      </c>
      <c r="AQ6873" s="447"/>
    </row>
    <row r="6874" spans="2:43" ht="18" customHeight="1" x14ac:dyDescent="0.25">
      <c r="B6874" s="4"/>
      <c r="C6874" s="117"/>
      <c r="D6874" s="117"/>
      <c r="E6874" s="117"/>
      <c r="F6874" s="48"/>
      <c r="G6874" s="11"/>
      <c r="H6874" s="117"/>
      <c r="I6874" s="124"/>
      <c r="J6874" s="124"/>
      <c r="K6874" s="144"/>
      <c r="L6874" s="11"/>
      <c r="M6874" s="143"/>
      <c r="N6874" s="42"/>
      <c r="O6874" s="128"/>
      <c r="P6874" s="130"/>
      <c r="Q6874" s="130"/>
      <c r="R6874" s="72" t="s">
        <v>3</v>
      </c>
      <c r="S6874" s="181"/>
      <c r="T6874" s="73" t="s">
        <v>22</v>
      </c>
      <c r="V6874" s="512">
        <v>8000</v>
      </c>
      <c r="X6874" s="813">
        <v>8000</v>
      </c>
      <c r="Z6874" s="934">
        <v>1190</v>
      </c>
      <c r="AB6874" s="74">
        <v>1700</v>
      </c>
      <c r="AD6874" s="696">
        <v>1800</v>
      </c>
      <c r="AF6874" s="696">
        <v>4700</v>
      </c>
      <c r="AH6874" s="696">
        <f t="shared" si="1519"/>
        <v>6500</v>
      </c>
      <c r="AI6874" s="446"/>
      <c r="AJ6874" s="74">
        <f t="shared" ref="AJ6874" si="1523">CEILING(AB6874*25/100,10)</f>
        <v>430</v>
      </c>
      <c r="AK6874" s="8"/>
      <c r="AL6874" s="74">
        <v>950</v>
      </c>
      <c r="AM6874" s="74"/>
      <c r="AN6874" s="74">
        <v>1030</v>
      </c>
      <c r="AO6874" s="696"/>
      <c r="AP6874" s="74">
        <v>1030</v>
      </c>
      <c r="AQ6874" s="696"/>
    </row>
    <row r="6875" spans="2:43" ht="18" customHeight="1" x14ac:dyDescent="0.2">
      <c r="B6875" s="4"/>
      <c r="C6875" s="117"/>
      <c r="D6875" s="117"/>
      <c r="E6875" s="117"/>
      <c r="F6875" s="48"/>
      <c r="G6875" s="11"/>
      <c r="H6875" s="117"/>
      <c r="I6875" s="124"/>
      <c r="J6875" s="124"/>
      <c r="K6875" s="144"/>
      <c r="L6875" s="11"/>
      <c r="M6875" s="143"/>
      <c r="N6875" s="42"/>
      <c r="O6875" s="128"/>
      <c r="P6875" s="129">
        <v>5</v>
      </c>
      <c r="Q6875" s="129"/>
      <c r="R6875" s="64"/>
      <c r="S6875" s="234"/>
      <c r="T6875" s="65" t="s">
        <v>24</v>
      </c>
      <c r="U6875" s="155"/>
      <c r="V6875" s="66">
        <f>V6876+V6878</f>
        <v>4000</v>
      </c>
      <c r="X6875" s="66">
        <f>X6876+X6878</f>
        <v>4000</v>
      </c>
      <c r="Z6875" s="66">
        <f>Z6876+Z6878</f>
        <v>1400</v>
      </c>
      <c r="AB6875" s="66">
        <f>AB6876+AB6878</f>
        <v>1700</v>
      </c>
      <c r="AD6875" s="66">
        <f>AD6876+AD6878</f>
        <v>1800</v>
      </c>
      <c r="AF6875" s="66">
        <f>AF6876+AF6878</f>
        <v>400</v>
      </c>
      <c r="AH6875" s="66">
        <f t="shared" si="1519"/>
        <v>2200</v>
      </c>
      <c r="AI6875" s="8"/>
      <c r="AJ6875" s="66">
        <f>AJ6876+AJ6878</f>
        <v>600</v>
      </c>
      <c r="AK6875" s="67"/>
      <c r="AL6875" s="66">
        <f>AL6876+AL6878</f>
        <v>2500</v>
      </c>
      <c r="AM6875" s="66"/>
      <c r="AN6875" s="66">
        <f>AN6876+AN6878</f>
        <v>3000</v>
      </c>
      <c r="AO6875" s="66"/>
      <c r="AP6875" s="66">
        <f>AP6876+AP6878</f>
        <v>3000</v>
      </c>
      <c r="AQ6875" s="66"/>
    </row>
    <row r="6876" spans="2:43" ht="18" customHeight="1" x14ac:dyDescent="0.2">
      <c r="B6876" s="4"/>
      <c r="C6876" s="117"/>
      <c r="D6876" s="117"/>
      <c r="E6876" s="117"/>
      <c r="F6876" s="48"/>
      <c r="G6876" s="11"/>
      <c r="H6876" s="117"/>
      <c r="I6876" s="124"/>
      <c r="J6876" s="124"/>
      <c r="K6876" s="144"/>
      <c r="L6876" s="11"/>
      <c r="M6876" s="143"/>
      <c r="N6876" s="42"/>
      <c r="O6876" s="128"/>
      <c r="P6876" s="130"/>
      <c r="Q6876" s="131">
        <v>2</v>
      </c>
      <c r="R6876" s="68"/>
      <c r="S6876" s="35"/>
      <c r="T6876" s="69" t="s">
        <v>25</v>
      </c>
      <c r="U6876" s="92"/>
      <c r="V6876" s="70">
        <f>V6877</f>
        <v>4000</v>
      </c>
      <c r="X6876" s="447">
        <f>X6877</f>
        <v>4000</v>
      </c>
      <c r="Z6876" s="447">
        <f>Z6877</f>
        <v>1400</v>
      </c>
      <c r="AB6876" s="447">
        <f>AB6877</f>
        <v>1700</v>
      </c>
      <c r="AD6876" s="447">
        <f>AD6877</f>
        <v>1800</v>
      </c>
      <c r="AF6876" s="447">
        <f>AF6877</f>
        <v>400</v>
      </c>
      <c r="AH6876" s="447">
        <f t="shared" si="1519"/>
        <v>2200</v>
      </c>
      <c r="AI6876" s="67"/>
      <c r="AJ6876" s="447">
        <f>AJ6877</f>
        <v>600</v>
      </c>
      <c r="AK6876" s="71"/>
      <c r="AL6876" s="447">
        <f>AL6877</f>
        <v>2500</v>
      </c>
      <c r="AM6876" s="447"/>
      <c r="AN6876" s="447">
        <f>AN6877</f>
        <v>3000</v>
      </c>
      <c r="AO6876" s="447"/>
      <c r="AP6876" s="447">
        <f>AP6877</f>
        <v>3000</v>
      </c>
      <c r="AQ6876" s="447"/>
    </row>
    <row r="6877" spans="2:43" ht="18" customHeight="1" x14ac:dyDescent="0.25">
      <c r="B6877" s="4"/>
      <c r="C6877" s="117"/>
      <c r="D6877" s="117"/>
      <c r="E6877" s="117"/>
      <c r="F6877" s="48"/>
      <c r="G6877" s="11"/>
      <c r="H6877" s="117"/>
      <c r="I6877" s="124"/>
      <c r="J6877" s="124"/>
      <c r="K6877" s="144"/>
      <c r="L6877" s="11"/>
      <c r="M6877" s="143"/>
      <c r="N6877" s="42"/>
      <c r="O6877" s="128"/>
      <c r="P6877" s="130"/>
      <c r="Q6877" s="130"/>
      <c r="R6877" s="72" t="s">
        <v>0</v>
      </c>
      <c r="S6877" s="181"/>
      <c r="T6877" s="73" t="s">
        <v>221</v>
      </c>
      <c r="V6877" s="535">
        <v>4000</v>
      </c>
      <c r="X6877" s="814">
        <v>4000</v>
      </c>
      <c r="Z6877" s="829">
        <v>1400</v>
      </c>
      <c r="AB6877" s="74">
        <v>1700</v>
      </c>
      <c r="AD6877" s="696">
        <v>1800</v>
      </c>
      <c r="AF6877" s="696">
        <v>400</v>
      </c>
      <c r="AH6877" s="696">
        <f t="shared" si="1519"/>
        <v>2200</v>
      </c>
      <c r="AI6877" s="446"/>
      <c r="AJ6877" s="74">
        <f>CEILING(AB6877*35/100,10)</f>
        <v>600</v>
      </c>
      <c r="AK6877" s="8"/>
      <c r="AL6877" s="74">
        <v>2500</v>
      </c>
      <c r="AM6877" s="74"/>
      <c r="AN6877" s="74">
        <v>3000</v>
      </c>
      <c r="AO6877" s="696"/>
      <c r="AP6877" s="74">
        <v>3000</v>
      </c>
      <c r="AQ6877" s="696"/>
    </row>
    <row r="6878" spans="2:43" ht="18" hidden="1" customHeight="1" x14ac:dyDescent="0.2">
      <c r="B6878" s="4"/>
      <c r="C6878" s="117"/>
      <c r="D6878" s="117"/>
      <c r="E6878" s="117"/>
      <c r="F6878" s="48"/>
      <c r="G6878" s="11"/>
      <c r="H6878" s="117"/>
      <c r="I6878" s="124"/>
      <c r="J6878" s="124"/>
      <c r="K6878" s="144"/>
      <c r="L6878" s="11"/>
      <c r="M6878" s="143"/>
      <c r="N6878" s="42"/>
      <c r="O6878" s="128"/>
      <c r="P6878" s="130"/>
      <c r="Q6878" s="131">
        <v>9</v>
      </c>
      <c r="R6878" s="68"/>
      <c r="S6878" s="35"/>
      <c r="T6878" s="450" t="s">
        <v>34</v>
      </c>
      <c r="U6878" s="92"/>
      <c r="V6878" s="70">
        <f>V6879</f>
        <v>0</v>
      </c>
      <c r="X6878" s="447">
        <f>X6879</f>
        <v>0</v>
      </c>
      <c r="Z6878" s="447">
        <f>Z6879</f>
        <v>0</v>
      </c>
      <c r="AB6878" s="447">
        <f>AB6879</f>
        <v>0</v>
      </c>
      <c r="AD6878" s="447">
        <f>AD6879</f>
        <v>0</v>
      </c>
      <c r="AF6878" s="447">
        <f>AF6879</f>
        <v>0</v>
      </c>
      <c r="AH6878" s="447">
        <f t="shared" si="1519"/>
        <v>0</v>
      </c>
      <c r="AI6878" s="8"/>
      <c r="AJ6878" s="447">
        <f>AJ6879</f>
        <v>0</v>
      </c>
      <c r="AK6878" s="71"/>
      <c r="AL6878" s="447">
        <f>AL6879</f>
        <v>0</v>
      </c>
      <c r="AM6878" s="447"/>
      <c r="AN6878" s="447">
        <f>AN6879</f>
        <v>0</v>
      </c>
      <c r="AO6878" s="447"/>
      <c r="AP6878" s="447">
        <f>AP6879</f>
        <v>0</v>
      </c>
      <c r="AQ6878" s="447"/>
    </row>
    <row r="6879" spans="2:43" ht="18" hidden="1" customHeight="1" x14ac:dyDescent="0.25">
      <c r="B6879" s="4"/>
      <c r="C6879" s="117"/>
      <c r="D6879" s="117"/>
      <c r="E6879" s="117"/>
      <c r="F6879" s="48"/>
      <c r="G6879" s="11"/>
      <c r="H6879" s="117"/>
      <c r="I6879" s="124"/>
      <c r="J6879" s="124"/>
      <c r="K6879" s="144"/>
      <c r="L6879" s="11"/>
      <c r="M6879" s="143"/>
      <c r="N6879" s="42"/>
      <c r="O6879" s="128"/>
      <c r="P6879" s="130"/>
      <c r="Q6879" s="130"/>
      <c r="R6879" s="72">
        <v>3</v>
      </c>
      <c r="S6879" s="181"/>
      <c r="T6879" s="73" t="s">
        <v>436</v>
      </c>
      <c r="V6879" s="535">
        <v>0</v>
      </c>
      <c r="X6879" s="814">
        <v>0</v>
      </c>
      <c r="Z6879" s="814">
        <v>0</v>
      </c>
      <c r="AB6879" s="814">
        <v>0</v>
      </c>
      <c r="AD6879" s="696">
        <v>0</v>
      </c>
      <c r="AF6879" s="696">
        <v>0</v>
      </c>
      <c r="AH6879" s="696">
        <f t="shared" si="1519"/>
        <v>0</v>
      </c>
      <c r="AI6879" s="446"/>
      <c r="AJ6879" s="74">
        <v>0</v>
      </c>
      <c r="AK6879" s="8"/>
      <c r="AL6879" s="74">
        <v>0</v>
      </c>
      <c r="AM6879" s="74"/>
      <c r="AN6879" s="74">
        <v>0</v>
      </c>
      <c r="AO6879" s="696"/>
      <c r="AP6879" s="74">
        <v>0</v>
      </c>
      <c r="AQ6879" s="696"/>
    </row>
    <row r="6880" spans="2:43" ht="18" customHeight="1" x14ac:dyDescent="0.2">
      <c r="B6880" s="4"/>
      <c r="C6880" s="117"/>
      <c r="D6880" s="117"/>
      <c r="E6880" s="117"/>
      <c r="F6880" s="48"/>
      <c r="G6880" s="11"/>
      <c r="H6880" s="117"/>
      <c r="I6880" s="124"/>
      <c r="J6880" s="124"/>
      <c r="K6880" s="144"/>
      <c r="L6880" s="11"/>
      <c r="M6880" s="143"/>
      <c r="N6880" s="42"/>
      <c r="O6880" s="128"/>
      <c r="P6880" s="129">
        <v>7</v>
      </c>
      <c r="Q6880" s="129"/>
      <c r="R6880" s="64"/>
      <c r="S6880" s="234"/>
      <c r="T6880" s="65" t="s">
        <v>343</v>
      </c>
      <c r="U6880" s="155"/>
      <c r="V6880" s="66">
        <f>V6886+V6881+V6884</f>
        <v>6000</v>
      </c>
      <c r="X6880" s="66">
        <f>X6886+X6881+X6884</f>
        <v>6500</v>
      </c>
      <c r="Z6880" s="66">
        <f>Z6886+Z6881+Z6884</f>
        <v>500</v>
      </c>
      <c r="AB6880" s="66">
        <f>AB6886+AB6881+AB6884</f>
        <v>1500</v>
      </c>
      <c r="AD6880" s="66">
        <f>AD6886+AD6881+AD6884</f>
        <v>1575</v>
      </c>
      <c r="AF6880" s="66">
        <f>AF6886+AF6881+AF6884</f>
        <v>7175</v>
      </c>
      <c r="AH6880" s="66">
        <f t="shared" si="1519"/>
        <v>8750</v>
      </c>
      <c r="AI6880" s="8"/>
      <c r="AJ6880" s="66">
        <f>AJ6886+AJ6881+AJ6884</f>
        <v>380</v>
      </c>
      <c r="AK6880" s="67"/>
      <c r="AL6880" s="66">
        <f>AL6886+AL6881+AL6884</f>
        <v>1000</v>
      </c>
      <c r="AM6880" s="66"/>
      <c r="AN6880" s="66">
        <f>AN6886+AN6881+AN6884</f>
        <v>1000</v>
      </c>
      <c r="AO6880" s="66"/>
      <c r="AP6880" s="66">
        <f>AP6886+AP6881+AP6884</f>
        <v>1000</v>
      </c>
      <c r="AQ6880" s="66"/>
    </row>
    <row r="6881" spans="2:43" ht="18" hidden="1" customHeight="1" x14ac:dyDescent="0.2">
      <c r="B6881" s="4"/>
      <c r="C6881" s="117"/>
      <c r="D6881" s="117"/>
      <c r="E6881" s="117"/>
      <c r="F6881" s="48"/>
      <c r="G6881" s="11"/>
      <c r="H6881" s="117"/>
      <c r="I6881" s="124"/>
      <c r="J6881" s="124"/>
      <c r="K6881" s="144"/>
      <c r="L6881" s="11"/>
      <c r="M6881" s="143"/>
      <c r="N6881" s="42"/>
      <c r="O6881" s="128"/>
      <c r="P6881" s="130"/>
      <c r="Q6881" s="131">
        <v>1</v>
      </c>
      <c r="R6881" s="68"/>
      <c r="S6881" s="35"/>
      <c r="T6881" s="69" t="s">
        <v>255</v>
      </c>
      <c r="U6881" s="92"/>
      <c r="V6881" s="70">
        <f>SUM(V6882:V6883)</f>
        <v>0</v>
      </c>
      <c r="X6881" s="447">
        <f>SUM(X6882:X6883)</f>
        <v>0</v>
      </c>
      <c r="Z6881" s="447">
        <f>SUM(Z6882:Z6883)</f>
        <v>0</v>
      </c>
      <c r="AB6881" s="447">
        <f>SUM(AB6882:AB6883)</f>
        <v>0</v>
      </c>
      <c r="AD6881" s="447">
        <f>SUM(AD6882:AD6883)</f>
        <v>0</v>
      </c>
      <c r="AF6881" s="447">
        <f>SUM(AF6882:AF6883)</f>
        <v>7000</v>
      </c>
      <c r="AH6881" s="447">
        <f t="shared" si="1519"/>
        <v>7000</v>
      </c>
      <c r="AI6881" s="67"/>
      <c r="AJ6881" s="447">
        <f>SUM(AJ6882:AJ6883)</f>
        <v>0</v>
      </c>
      <c r="AK6881" s="71"/>
      <c r="AL6881" s="447">
        <f>SUM(AL6882:AL6883)</f>
        <v>0</v>
      </c>
      <c r="AM6881" s="447"/>
      <c r="AN6881" s="447">
        <f>SUM(AN6882:AN6883)</f>
        <v>0</v>
      </c>
      <c r="AO6881" s="447"/>
      <c r="AP6881" s="447">
        <f>SUM(AP6882:AP6883)</f>
        <v>0</v>
      </c>
      <c r="AQ6881" s="447"/>
    </row>
    <row r="6882" spans="2:43" ht="18" hidden="1" customHeight="1" x14ac:dyDescent="0.2">
      <c r="B6882" s="4"/>
      <c r="C6882" s="117"/>
      <c r="D6882" s="117"/>
      <c r="E6882" s="117"/>
      <c r="F6882" s="48"/>
      <c r="G6882" s="11"/>
      <c r="H6882" s="117"/>
      <c r="I6882" s="124"/>
      <c r="J6882" s="124"/>
      <c r="K6882" s="144"/>
      <c r="L6882" s="11"/>
      <c r="M6882" s="143"/>
      <c r="N6882" s="42"/>
      <c r="O6882" s="128"/>
      <c r="P6882" s="130"/>
      <c r="Q6882" s="131"/>
      <c r="R6882" s="72">
        <v>1</v>
      </c>
      <c r="S6882" s="181"/>
      <c r="T6882" s="73" t="s">
        <v>256</v>
      </c>
      <c r="V6882" s="74">
        <v>0</v>
      </c>
      <c r="X6882" s="74">
        <v>0</v>
      </c>
      <c r="Z6882" s="74">
        <v>0</v>
      </c>
      <c r="AB6882" s="74">
        <v>0</v>
      </c>
      <c r="AD6882" s="74">
        <v>0</v>
      </c>
      <c r="AF6882" s="74">
        <v>3000</v>
      </c>
      <c r="AH6882" s="74">
        <f t="shared" si="1519"/>
        <v>3000</v>
      </c>
      <c r="AI6882" s="446"/>
      <c r="AJ6882" s="74">
        <v>0</v>
      </c>
      <c r="AK6882" s="8"/>
      <c r="AL6882" s="74">
        <v>0</v>
      </c>
      <c r="AM6882" s="74"/>
      <c r="AN6882" s="74">
        <v>0</v>
      </c>
      <c r="AO6882" s="74"/>
      <c r="AP6882" s="74">
        <v>0</v>
      </c>
      <c r="AQ6882" s="74"/>
    </row>
    <row r="6883" spans="2:43" ht="18" hidden="1" customHeight="1" x14ac:dyDescent="0.2">
      <c r="B6883" s="4"/>
      <c r="C6883" s="117"/>
      <c r="D6883" s="117"/>
      <c r="E6883" s="117"/>
      <c r="F6883" s="48"/>
      <c r="G6883" s="11"/>
      <c r="H6883" s="117"/>
      <c r="I6883" s="124"/>
      <c r="J6883" s="124"/>
      <c r="K6883" s="144"/>
      <c r="L6883" s="11"/>
      <c r="M6883" s="143"/>
      <c r="N6883" s="42"/>
      <c r="O6883" s="128"/>
      <c r="P6883" s="130"/>
      <c r="Q6883" s="131"/>
      <c r="R6883" s="72">
        <v>2</v>
      </c>
      <c r="S6883" s="181"/>
      <c r="T6883" s="73" t="s">
        <v>439</v>
      </c>
      <c r="V6883" s="74">
        <v>0</v>
      </c>
      <c r="X6883" s="74">
        <v>0</v>
      </c>
      <c r="Z6883" s="74">
        <v>0</v>
      </c>
      <c r="AB6883" s="74">
        <v>0</v>
      </c>
      <c r="AD6883" s="74">
        <v>0</v>
      </c>
      <c r="AF6883" s="74">
        <v>4000</v>
      </c>
      <c r="AH6883" s="74">
        <f t="shared" si="1519"/>
        <v>4000</v>
      </c>
      <c r="AI6883" s="8"/>
      <c r="AJ6883" s="74">
        <v>0</v>
      </c>
      <c r="AK6883" s="8"/>
      <c r="AL6883" s="74">
        <v>0</v>
      </c>
      <c r="AM6883" s="74"/>
      <c r="AN6883" s="74">
        <v>0</v>
      </c>
      <c r="AO6883" s="74"/>
      <c r="AP6883" s="74">
        <v>0</v>
      </c>
      <c r="AQ6883" s="74"/>
    </row>
    <row r="6884" spans="2:43" ht="18" hidden="1" customHeight="1" x14ac:dyDescent="0.2">
      <c r="B6884" s="4"/>
      <c r="C6884" s="117"/>
      <c r="D6884" s="117"/>
      <c r="E6884" s="117"/>
      <c r="F6884" s="48"/>
      <c r="G6884" s="11"/>
      <c r="H6884" s="117"/>
      <c r="I6884" s="124"/>
      <c r="J6884" s="124"/>
      <c r="K6884" s="144"/>
      <c r="L6884" s="11"/>
      <c r="M6884" s="143"/>
      <c r="N6884" s="42"/>
      <c r="O6884" s="128"/>
      <c r="P6884" s="130"/>
      <c r="Q6884" s="131">
        <v>2</v>
      </c>
      <c r="R6884" s="68"/>
      <c r="S6884" s="35"/>
      <c r="T6884" s="69" t="s">
        <v>266</v>
      </c>
      <c r="U6884" s="92"/>
      <c r="V6884" s="70">
        <f>V6885</f>
        <v>0</v>
      </c>
      <c r="X6884" s="447">
        <f>X6885</f>
        <v>0</v>
      </c>
      <c r="Z6884" s="447">
        <f>Z6885</f>
        <v>0</v>
      </c>
      <c r="AB6884" s="447">
        <f>AB6885</f>
        <v>0</v>
      </c>
      <c r="AD6884" s="447">
        <f>AD6885</f>
        <v>0</v>
      </c>
      <c r="AF6884" s="447">
        <f>AF6885</f>
        <v>0</v>
      </c>
      <c r="AH6884" s="447">
        <f t="shared" si="1519"/>
        <v>0</v>
      </c>
      <c r="AI6884" s="8"/>
      <c r="AJ6884" s="447">
        <f>AJ6885</f>
        <v>0</v>
      </c>
      <c r="AK6884" s="71"/>
      <c r="AL6884" s="447">
        <f>AL6885</f>
        <v>0</v>
      </c>
      <c r="AM6884" s="447"/>
      <c r="AN6884" s="447">
        <f>AN6885</f>
        <v>0</v>
      </c>
      <c r="AO6884" s="447"/>
      <c r="AP6884" s="447">
        <f>AP6885</f>
        <v>0</v>
      </c>
      <c r="AQ6884" s="447"/>
    </row>
    <row r="6885" spans="2:43" ht="18" hidden="1" customHeight="1" x14ac:dyDescent="0.2">
      <c r="B6885" s="4"/>
      <c r="C6885" s="117"/>
      <c r="D6885" s="117"/>
      <c r="E6885" s="117"/>
      <c r="F6885" s="48"/>
      <c r="G6885" s="11"/>
      <c r="H6885" s="117"/>
      <c r="I6885" s="124"/>
      <c r="J6885" s="124"/>
      <c r="K6885" s="144"/>
      <c r="L6885" s="11"/>
      <c r="M6885" s="143"/>
      <c r="N6885" s="42"/>
      <c r="O6885" s="128"/>
      <c r="P6885" s="130"/>
      <c r="Q6885" s="131"/>
      <c r="R6885" s="72">
        <v>2</v>
      </c>
      <c r="S6885" s="181"/>
      <c r="T6885" s="73" t="s">
        <v>595</v>
      </c>
      <c r="V6885" s="74">
        <v>0</v>
      </c>
      <c r="X6885" s="74">
        <v>0</v>
      </c>
      <c r="Z6885" s="74">
        <v>0</v>
      </c>
      <c r="AB6885" s="74">
        <v>0</v>
      </c>
      <c r="AD6885" s="74">
        <v>0</v>
      </c>
      <c r="AF6885" s="74">
        <v>0</v>
      </c>
      <c r="AH6885" s="74">
        <f t="shared" si="1519"/>
        <v>0</v>
      </c>
      <c r="AI6885" s="446"/>
      <c r="AJ6885" s="74">
        <v>0</v>
      </c>
      <c r="AK6885" s="8"/>
      <c r="AL6885" s="74">
        <v>0</v>
      </c>
      <c r="AM6885" s="74"/>
      <c r="AN6885" s="74">
        <v>0</v>
      </c>
      <c r="AO6885" s="74"/>
      <c r="AP6885" s="74">
        <v>0</v>
      </c>
      <c r="AQ6885" s="74"/>
    </row>
    <row r="6886" spans="2:43" ht="18" customHeight="1" x14ac:dyDescent="0.2">
      <c r="B6886" s="4"/>
      <c r="C6886" s="117"/>
      <c r="D6886" s="117"/>
      <c r="E6886" s="117"/>
      <c r="F6886" s="48"/>
      <c r="G6886" s="11"/>
      <c r="H6886" s="117"/>
      <c r="I6886" s="124"/>
      <c r="J6886" s="124"/>
      <c r="K6886" s="144"/>
      <c r="L6886" s="11"/>
      <c r="M6886" s="143"/>
      <c r="N6886" s="42"/>
      <c r="O6886" s="128"/>
      <c r="P6886" s="130"/>
      <c r="Q6886" s="131">
        <v>3</v>
      </c>
      <c r="R6886" s="68"/>
      <c r="S6886" s="35"/>
      <c r="T6886" s="69" t="s">
        <v>224</v>
      </c>
      <c r="U6886" s="92"/>
      <c r="V6886" s="70">
        <f>V6887</f>
        <v>6000</v>
      </c>
      <c r="X6886" s="447">
        <f>X6887</f>
        <v>6500</v>
      </c>
      <c r="Z6886" s="447">
        <f>Z6887</f>
        <v>500</v>
      </c>
      <c r="AB6886" s="447">
        <f>AB6887</f>
        <v>1500</v>
      </c>
      <c r="AD6886" s="447">
        <f>AD6887</f>
        <v>1575</v>
      </c>
      <c r="AF6886" s="447">
        <f>AF6887</f>
        <v>175</v>
      </c>
      <c r="AH6886" s="447">
        <f t="shared" si="1519"/>
        <v>1750</v>
      </c>
      <c r="AI6886" s="8"/>
      <c r="AJ6886" s="447">
        <f>AJ6887</f>
        <v>380</v>
      </c>
      <c r="AK6886" s="71"/>
      <c r="AL6886" s="447">
        <f>AL6887</f>
        <v>1000</v>
      </c>
      <c r="AM6886" s="447"/>
      <c r="AN6886" s="447">
        <f>AN6887</f>
        <v>1000</v>
      </c>
      <c r="AO6886" s="447"/>
      <c r="AP6886" s="447">
        <f>AP6887</f>
        <v>1000</v>
      </c>
      <c r="AQ6886" s="447"/>
    </row>
    <row r="6887" spans="2:43" ht="18" customHeight="1" x14ac:dyDescent="0.25">
      <c r="B6887" s="4"/>
      <c r="C6887" s="117"/>
      <c r="D6887" s="117"/>
      <c r="E6887" s="117"/>
      <c r="F6887" s="48"/>
      <c r="G6887" s="11"/>
      <c r="H6887" s="117"/>
      <c r="I6887" s="124"/>
      <c r="J6887" s="124"/>
      <c r="K6887" s="144"/>
      <c r="L6887" s="11"/>
      <c r="M6887" s="143"/>
      <c r="N6887" s="42"/>
      <c r="O6887" s="128"/>
      <c r="P6887" s="130"/>
      <c r="Q6887" s="131"/>
      <c r="R6887" s="72" t="s">
        <v>0</v>
      </c>
      <c r="S6887" s="181"/>
      <c r="T6887" s="73" t="s">
        <v>53</v>
      </c>
      <c r="V6887" s="561">
        <v>6000</v>
      </c>
      <c r="X6887" s="815">
        <v>6500</v>
      </c>
      <c r="Z6887" s="935">
        <v>500</v>
      </c>
      <c r="AB6887" s="74">
        <v>1500</v>
      </c>
      <c r="AD6887" s="696">
        <v>1575</v>
      </c>
      <c r="AF6887" s="696">
        <v>175</v>
      </c>
      <c r="AH6887" s="696">
        <f t="shared" si="1519"/>
        <v>1750</v>
      </c>
      <c r="AI6887" s="446"/>
      <c r="AJ6887" s="74">
        <f t="shared" ref="AJ6887" si="1524">CEILING(AB6887*25/100,10)</f>
        <v>380</v>
      </c>
      <c r="AK6887" s="8"/>
      <c r="AL6887" s="74">
        <v>1000</v>
      </c>
      <c r="AM6887" s="74"/>
      <c r="AN6887" s="74">
        <v>1000</v>
      </c>
      <c r="AO6887" s="696"/>
      <c r="AP6887" s="74">
        <v>1000</v>
      </c>
      <c r="AQ6887" s="696"/>
    </row>
    <row r="6888" spans="2:43" ht="18" hidden="1" customHeight="1" x14ac:dyDescent="0.2">
      <c r="B6888" s="4"/>
      <c r="C6888" s="117"/>
      <c r="D6888" s="117"/>
      <c r="E6888" s="117"/>
      <c r="F6888" s="48"/>
      <c r="G6888" s="11"/>
      <c r="H6888" s="117"/>
      <c r="I6888" s="124"/>
      <c r="J6888" s="124"/>
      <c r="K6888" s="144"/>
      <c r="L6888" s="11"/>
      <c r="M6888" s="143"/>
      <c r="N6888" s="42"/>
      <c r="O6888" s="128"/>
      <c r="P6888" s="129">
        <v>9</v>
      </c>
      <c r="Q6888" s="129"/>
      <c r="R6888" s="64"/>
      <c r="S6888" s="234"/>
      <c r="T6888" s="65" t="s">
        <v>217</v>
      </c>
      <c r="U6888" s="155"/>
      <c r="V6888" s="66">
        <f>V6889+V6891</f>
        <v>0</v>
      </c>
      <c r="X6888" s="66">
        <f>X6889+X6891</f>
        <v>0</v>
      </c>
      <c r="Z6888" s="66">
        <f>Z6889+Z6891</f>
        <v>0</v>
      </c>
      <c r="AB6888" s="66">
        <f>AB6889+AB6891</f>
        <v>0</v>
      </c>
      <c r="AD6888" s="66">
        <f>AD6889+AD6891</f>
        <v>0</v>
      </c>
      <c r="AF6888" s="66">
        <f>AF6889+AF6891</f>
        <v>0</v>
      </c>
      <c r="AH6888" s="66">
        <f t="shared" si="1519"/>
        <v>0</v>
      </c>
      <c r="AI6888" s="8"/>
      <c r="AJ6888" s="66">
        <f>AJ6889+AJ6891</f>
        <v>0</v>
      </c>
      <c r="AK6888" s="67"/>
      <c r="AL6888" s="66">
        <f>AL6889+AL6891</f>
        <v>0</v>
      </c>
      <c r="AM6888" s="66"/>
      <c r="AN6888" s="66">
        <f>AN6889+AN6891</f>
        <v>0</v>
      </c>
      <c r="AO6888" s="66"/>
      <c r="AP6888" s="66">
        <f>AP6889+AP6891</f>
        <v>0</v>
      </c>
      <c r="AQ6888" s="66"/>
    </row>
    <row r="6889" spans="2:43" ht="18" hidden="1" customHeight="1" x14ac:dyDescent="0.2">
      <c r="B6889" s="4"/>
      <c r="C6889" s="117"/>
      <c r="D6889" s="117"/>
      <c r="E6889" s="117"/>
      <c r="F6889" s="48"/>
      <c r="G6889" s="11"/>
      <c r="H6889" s="117"/>
      <c r="I6889" s="124"/>
      <c r="J6889" s="124"/>
      <c r="K6889" s="144"/>
      <c r="L6889" s="11"/>
      <c r="M6889" s="143"/>
      <c r="N6889" s="42"/>
      <c r="O6889" s="128"/>
      <c r="P6889" s="130"/>
      <c r="Q6889" s="131">
        <v>1</v>
      </c>
      <c r="R6889" s="68"/>
      <c r="S6889" s="35"/>
      <c r="T6889" s="69" t="s">
        <v>231</v>
      </c>
      <c r="U6889" s="92"/>
      <c r="V6889" s="70">
        <f>V6890</f>
        <v>0</v>
      </c>
      <c r="X6889" s="447">
        <f>X6890</f>
        <v>0</v>
      </c>
      <c r="Z6889" s="447">
        <f>Z6890</f>
        <v>0</v>
      </c>
      <c r="AB6889" s="447">
        <f>AB6890</f>
        <v>0</v>
      </c>
      <c r="AD6889" s="447">
        <f>AD6890</f>
        <v>0</v>
      </c>
      <c r="AF6889" s="447">
        <f>AF6890</f>
        <v>0</v>
      </c>
      <c r="AH6889" s="447">
        <f t="shared" si="1519"/>
        <v>0</v>
      </c>
      <c r="AI6889" s="67"/>
      <c r="AJ6889" s="447">
        <f>AJ6890</f>
        <v>0</v>
      </c>
      <c r="AK6889" s="71"/>
      <c r="AL6889" s="447">
        <f>AL6890</f>
        <v>0</v>
      </c>
      <c r="AM6889" s="447"/>
      <c r="AN6889" s="447">
        <f>AN6890</f>
        <v>0</v>
      </c>
      <c r="AO6889" s="447"/>
      <c r="AP6889" s="447">
        <f>AP6890</f>
        <v>0</v>
      </c>
      <c r="AQ6889" s="447"/>
    </row>
    <row r="6890" spans="2:43" ht="18" hidden="1" customHeight="1" x14ac:dyDescent="0.2">
      <c r="B6890" s="4"/>
      <c r="C6890" s="117"/>
      <c r="D6890" s="117"/>
      <c r="E6890" s="117"/>
      <c r="F6890" s="48"/>
      <c r="G6890" s="11"/>
      <c r="H6890" s="117"/>
      <c r="I6890" s="124"/>
      <c r="J6890" s="124"/>
      <c r="K6890" s="144"/>
      <c r="L6890" s="11"/>
      <c r="M6890" s="143"/>
      <c r="N6890" s="42"/>
      <c r="O6890" s="128"/>
      <c r="P6890" s="130"/>
      <c r="Q6890" s="131"/>
      <c r="R6890" s="72" t="s">
        <v>3</v>
      </c>
      <c r="S6890" s="181"/>
      <c r="T6890" s="73" t="s">
        <v>231</v>
      </c>
      <c r="V6890" s="74">
        <v>0</v>
      </c>
      <c r="X6890" s="74">
        <v>0</v>
      </c>
      <c r="Z6890" s="74">
        <v>0</v>
      </c>
      <c r="AB6890" s="74">
        <v>0</v>
      </c>
      <c r="AD6890" s="74">
        <v>0</v>
      </c>
      <c r="AF6890" s="74">
        <v>0</v>
      </c>
      <c r="AH6890" s="74">
        <f t="shared" si="1519"/>
        <v>0</v>
      </c>
      <c r="AI6890" s="446"/>
      <c r="AJ6890" s="74">
        <v>0</v>
      </c>
      <c r="AK6890" s="8"/>
      <c r="AL6890" s="74">
        <v>0</v>
      </c>
      <c r="AM6890" s="74"/>
      <c r="AN6890" s="74">
        <v>0</v>
      </c>
      <c r="AO6890" s="74"/>
      <c r="AP6890" s="74">
        <v>0</v>
      </c>
      <c r="AQ6890" s="74"/>
    </row>
    <row r="6891" spans="2:43" ht="18" hidden="1" customHeight="1" x14ac:dyDescent="0.2">
      <c r="B6891" s="4"/>
      <c r="C6891" s="117"/>
      <c r="D6891" s="117"/>
      <c r="E6891" s="117"/>
      <c r="F6891" s="48"/>
      <c r="G6891" s="11"/>
      <c r="H6891" s="117"/>
      <c r="I6891" s="124"/>
      <c r="J6891" s="124"/>
      <c r="K6891" s="144"/>
      <c r="L6891" s="11"/>
      <c r="M6891" s="143"/>
      <c r="N6891" s="42"/>
      <c r="O6891" s="128"/>
      <c r="P6891" s="130"/>
      <c r="Q6891" s="131">
        <v>2</v>
      </c>
      <c r="R6891" s="68"/>
      <c r="S6891" s="35"/>
      <c r="T6891" s="69" t="s">
        <v>232</v>
      </c>
      <c r="U6891" s="92"/>
      <c r="V6891" s="70">
        <f>V6892</f>
        <v>0</v>
      </c>
      <c r="X6891" s="447">
        <f>X6892</f>
        <v>0</v>
      </c>
      <c r="Z6891" s="447">
        <f>Z6892</f>
        <v>0</v>
      </c>
      <c r="AB6891" s="447">
        <f>AB6892</f>
        <v>0</v>
      </c>
      <c r="AD6891" s="447">
        <f>AD6892</f>
        <v>0</v>
      </c>
      <c r="AF6891" s="447">
        <f>AF6892</f>
        <v>0</v>
      </c>
      <c r="AH6891" s="447">
        <f t="shared" si="1519"/>
        <v>0</v>
      </c>
      <c r="AI6891" s="8"/>
      <c r="AJ6891" s="447">
        <f>AJ6892</f>
        <v>0</v>
      </c>
      <c r="AK6891" s="71"/>
      <c r="AL6891" s="447">
        <f>AL6892</f>
        <v>0</v>
      </c>
      <c r="AM6891" s="447"/>
      <c r="AN6891" s="447">
        <f>AN6892</f>
        <v>0</v>
      </c>
      <c r="AO6891" s="447"/>
      <c r="AP6891" s="447">
        <f>AP6892</f>
        <v>0</v>
      </c>
      <c r="AQ6891" s="447"/>
    </row>
    <row r="6892" spans="2:43" ht="18" hidden="1" customHeight="1" x14ac:dyDescent="0.2">
      <c r="B6892" s="4"/>
      <c r="C6892" s="117"/>
      <c r="D6892" s="117"/>
      <c r="E6892" s="117"/>
      <c r="F6892" s="48"/>
      <c r="G6892" s="11"/>
      <c r="H6892" s="117"/>
      <c r="I6892" s="124"/>
      <c r="J6892" s="124"/>
      <c r="K6892" s="144"/>
      <c r="L6892" s="11"/>
      <c r="M6892" s="143"/>
      <c r="N6892" s="42"/>
      <c r="O6892" s="128"/>
      <c r="P6892" s="130"/>
      <c r="Q6892" s="131"/>
      <c r="R6892" s="72" t="s">
        <v>3</v>
      </c>
      <c r="S6892" s="181"/>
      <c r="T6892" s="77" t="s">
        <v>232</v>
      </c>
      <c r="U6892" s="141"/>
      <c r="V6892" s="74">
        <v>0</v>
      </c>
      <c r="X6892" s="74">
        <v>0</v>
      </c>
      <c r="Z6892" s="74">
        <v>0</v>
      </c>
      <c r="AB6892" s="74">
        <v>0</v>
      </c>
      <c r="AD6892" s="74">
        <v>0</v>
      </c>
      <c r="AF6892" s="74">
        <v>0</v>
      </c>
      <c r="AH6892" s="74">
        <f t="shared" si="1519"/>
        <v>0</v>
      </c>
      <c r="AI6892" s="446"/>
      <c r="AJ6892" s="74">
        <v>0</v>
      </c>
      <c r="AK6892" s="8"/>
      <c r="AL6892" s="74">
        <v>0</v>
      </c>
      <c r="AM6892" s="74"/>
      <c r="AN6892" s="74">
        <v>0</v>
      </c>
      <c r="AO6892" s="74"/>
      <c r="AP6892" s="74">
        <v>0</v>
      </c>
      <c r="AQ6892" s="74"/>
    </row>
    <row r="6893" spans="2:43" ht="18" hidden="1" customHeight="1" x14ac:dyDescent="0.2">
      <c r="B6893" s="4"/>
      <c r="C6893" s="117"/>
      <c r="D6893" s="117"/>
      <c r="E6893" s="117"/>
      <c r="F6893" s="48"/>
      <c r="G6893" s="11"/>
      <c r="H6893" s="117"/>
      <c r="I6893" s="124"/>
      <c r="J6893" s="124"/>
      <c r="K6893" s="144"/>
      <c r="L6893" s="11"/>
      <c r="M6893" s="143"/>
      <c r="N6893" s="42"/>
      <c r="O6893" s="133" t="s">
        <v>55</v>
      </c>
      <c r="P6893" s="134"/>
      <c r="Q6893" s="134"/>
      <c r="R6893" s="79"/>
      <c r="S6893" s="252"/>
      <c r="T6893" s="80" t="s">
        <v>29</v>
      </c>
      <c r="U6893" s="242"/>
      <c r="V6893" s="88">
        <f>V6894</f>
        <v>0</v>
      </c>
      <c r="X6893" s="88">
        <f>X6894</f>
        <v>0</v>
      </c>
      <c r="Z6893" s="88">
        <f>Z6894</f>
        <v>0</v>
      </c>
      <c r="AB6893" s="88">
        <f>AB6894</f>
        <v>0</v>
      </c>
      <c r="AD6893" s="88" t="e">
        <f>#REF!</f>
        <v>#REF!</v>
      </c>
      <c r="AF6893" s="88">
        <f>AF6894</f>
        <v>0</v>
      </c>
      <c r="AH6893" s="88" t="e">
        <f t="shared" si="1519"/>
        <v>#REF!</v>
      </c>
      <c r="AI6893" s="8"/>
      <c r="AJ6893" s="88">
        <f>AJ6894</f>
        <v>0</v>
      </c>
      <c r="AK6893" s="89"/>
      <c r="AL6893" s="88">
        <f t="shared" ref="AL6893:AP6895" si="1525">AL6894</f>
        <v>0</v>
      </c>
      <c r="AM6893" s="88"/>
      <c r="AN6893" s="88">
        <f t="shared" si="1525"/>
        <v>0</v>
      </c>
      <c r="AO6893" s="88"/>
      <c r="AP6893" s="88">
        <f t="shared" si="1525"/>
        <v>0</v>
      </c>
      <c r="AQ6893" s="88"/>
    </row>
    <row r="6894" spans="2:43" ht="18" hidden="1" customHeight="1" x14ac:dyDescent="0.2">
      <c r="B6894" s="4"/>
      <c r="C6894" s="117"/>
      <c r="D6894" s="117"/>
      <c r="E6894" s="117"/>
      <c r="F6894" s="48"/>
      <c r="G6894" s="11"/>
      <c r="H6894" s="117"/>
      <c r="I6894" s="124"/>
      <c r="J6894" s="124"/>
      <c r="K6894" s="144"/>
      <c r="L6894" s="11"/>
      <c r="M6894" s="143"/>
      <c r="N6894" s="42"/>
      <c r="O6894" s="128"/>
      <c r="P6894" s="129">
        <v>3</v>
      </c>
      <c r="Q6894" s="129"/>
      <c r="R6894" s="64"/>
      <c r="S6894" s="234"/>
      <c r="T6894" s="65" t="s">
        <v>54</v>
      </c>
      <c r="U6894" s="155"/>
      <c r="V6894" s="66">
        <f>V6895</f>
        <v>0</v>
      </c>
      <c r="X6894" s="66">
        <f>X6895</f>
        <v>0</v>
      </c>
      <c r="Z6894" s="66">
        <f>Z6895</f>
        <v>0</v>
      </c>
      <c r="AB6894" s="66">
        <f>AB6895</f>
        <v>0</v>
      </c>
      <c r="AD6894" s="66" t="e">
        <f>#REF!</f>
        <v>#REF!</v>
      </c>
      <c r="AF6894" s="66">
        <f>AF6895</f>
        <v>0</v>
      </c>
      <c r="AH6894" s="66" t="e">
        <f t="shared" si="1519"/>
        <v>#REF!</v>
      </c>
      <c r="AI6894" s="89"/>
      <c r="AJ6894" s="66">
        <f>AJ6895</f>
        <v>0</v>
      </c>
      <c r="AK6894" s="67"/>
      <c r="AL6894" s="66">
        <f t="shared" si="1525"/>
        <v>0</v>
      </c>
      <c r="AM6894" s="66"/>
      <c r="AN6894" s="66">
        <f t="shared" si="1525"/>
        <v>0</v>
      </c>
      <c r="AO6894" s="66"/>
      <c r="AP6894" s="66">
        <f t="shared" si="1525"/>
        <v>0</v>
      </c>
      <c r="AQ6894" s="66"/>
    </row>
    <row r="6895" spans="2:43" ht="18" hidden="1" customHeight="1" x14ac:dyDescent="0.2">
      <c r="B6895" s="4"/>
      <c r="C6895" s="117"/>
      <c r="D6895" s="117"/>
      <c r="E6895" s="117"/>
      <c r="F6895" s="48"/>
      <c r="G6895" s="11"/>
      <c r="H6895" s="117"/>
      <c r="I6895" s="124"/>
      <c r="J6895" s="124"/>
      <c r="K6895" s="144"/>
      <c r="L6895" s="11"/>
      <c r="M6895" s="143"/>
      <c r="N6895" s="42"/>
      <c r="O6895" s="128"/>
      <c r="P6895" s="130"/>
      <c r="Q6895" s="131">
        <v>1</v>
      </c>
      <c r="R6895" s="68"/>
      <c r="S6895" s="35"/>
      <c r="T6895" s="69" t="s">
        <v>69</v>
      </c>
      <c r="U6895" s="92"/>
      <c r="V6895" s="70">
        <f>V6896</f>
        <v>0</v>
      </c>
      <c r="X6895" s="447">
        <f>X6896</f>
        <v>0</v>
      </c>
      <c r="Z6895" s="447">
        <f>Z6896</f>
        <v>0</v>
      </c>
      <c r="AB6895" s="447">
        <f>AB6896</f>
        <v>0</v>
      </c>
      <c r="AD6895" s="447" t="e">
        <f>#REF!</f>
        <v>#REF!</v>
      </c>
      <c r="AF6895" s="447">
        <f>AF6896</f>
        <v>0</v>
      </c>
      <c r="AH6895" s="447" t="e">
        <f t="shared" si="1519"/>
        <v>#REF!</v>
      </c>
      <c r="AI6895" s="67"/>
      <c r="AJ6895" s="447">
        <f>AJ6896</f>
        <v>0</v>
      </c>
      <c r="AK6895" s="71"/>
      <c r="AL6895" s="447">
        <f t="shared" si="1525"/>
        <v>0</v>
      </c>
      <c r="AM6895" s="447"/>
      <c r="AN6895" s="447">
        <f t="shared" si="1525"/>
        <v>0</v>
      </c>
      <c r="AO6895" s="447"/>
      <c r="AP6895" s="447">
        <f t="shared" si="1525"/>
        <v>0</v>
      </c>
      <c r="AQ6895" s="447"/>
    </row>
    <row r="6896" spans="2:43" ht="18" hidden="1" customHeight="1" x14ac:dyDescent="0.2">
      <c r="B6896" s="4"/>
      <c r="C6896" s="117"/>
      <c r="D6896" s="117"/>
      <c r="E6896" s="117"/>
      <c r="F6896" s="48"/>
      <c r="G6896" s="11"/>
      <c r="H6896" s="117"/>
      <c r="I6896" s="124"/>
      <c r="J6896" s="124"/>
      <c r="K6896" s="144"/>
      <c r="L6896" s="11"/>
      <c r="M6896" s="143"/>
      <c r="N6896" s="42"/>
      <c r="O6896" s="128"/>
      <c r="P6896" s="130"/>
      <c r="Q6896" s="130"/>
      <c r="R6896" s="72" t="s">
        <v>55</v>
      </c>
      <c r="S6896" s="181"/>
      <c r="T6896" s="73" t="s">
        <v>193</v>
      </c>
      <c r="V6896" s="74">
        <v>0</v>
      </c>
      <c r="X6896" s="74">
        <v>0</v>
      </c>
      <c r="Z6896" s="74">
        <v>0</v>
      </c>
      <c r="AB6896" s="74">
        <v>0</v>
      </c>
      <c r="AD6896" s="74">
        <v>0</v>
      </c>
      <c r="AF6896" s="74">
        <v>0</v>
      </c>
      <c r="AH6896" s="74">
        <f t="shared" si="1519"/>
        <v>0</v>
      </c>
      <c r="AI6896" s="446"/>
      <c r="AJ6896" s="74">
        <v>0</v>
      </c>
      <c r="AK6896" s="8"/>
      <c r="AL6896" s="74">
        <v>0</v>
      </c>
      <c r="AM6896" s="74"/>
      <c r="AN6896" s="74">
        <v>0</v>
      </c>
      <c r="AO6896" s="74"/>
      <c r="AP6896" s="74">
        <v>0</v>
      </c>
      <c r="AQ6896" s="74"/>
    </row>
    <row r="6897" spans="2:43" ht="18" customHeight="1" x14ac:dyDescent="0.2">
      <c r="B6897" s="4"/>
      <c r="C6897" s="117"/>
      <c r="D6897" s="117"/>
      <c r="E6897" s="117"/>
      <c r="F6897" s="48"/>
      <c r="G6897" s="11"/>
      <c r="H6897" s="117"/>
      <c r="I6897" s="124"/>
      <c r="J6897" s="124"/>
      <c r="K6897" s="144"/>
      <c r="L6897" s="11"/>
      <c r="M6897" s="143"/>
      <c r="N6897" s="42"/>
      <c r="O6897" s="128"/>
      <c r="P6897" s="130"/>
      <c r="Q6897" s="130"/>
      <c r="R6897" s="72"/>
      <c r="S6897" s="181"/>
      <c r="T6897" s="73"/>
      <c r="V6897" s="74"/>
      <c r="X6897" s="74"/>
      <c r="Z6897" s="74"/>
      <c r="AB6897" s="74"/>
      <c r="AD6897" s="74"/>
      <c r="AF6897" s="74"/>
      <c r="AH6897" s="74">
        <f t="shared" si="1519"/>
        <v>0</v>
      </c>
      <c r="AI6897" s="8"/>
      <c r="AJ6897" s="74"/>
      <c r="AK6897" s="8"/>
      <c r="AL6897" s="74"/>
      <c r="AM6897" s="74"/>
      <c r="AN6897" s="74"/>
      <c r="AO6897" s="74"/>
      <c r="AP6897" s="74"/>
      <c r="AQ6897" s="74"/>
    </row>
    <row r="6898" spans="2:43" ht="18" customHeight="1" x14ac:dyDescent="0.2">
      <c r="B6898" s="4"/>
      <c r="C6898" s="117"/>
      <c r="D6898" s="117"/>
      <c r="E6898" s="117"/>
      <c r="F6898" s="113">
        <v>65</v>
      </c>
      <c r="G6898" s="283"/>
      <c r="H6898" s="171"/>
      <c r="I6898" s="114"/>
      <c r="J6898" s="114"/>
      <c r="K6898" s="167"/>
      <c r="L6898" s="276"/>
      <c r="M6898" s="166"/>
      <c r="N6898" s="259"/>
      <c r="O6898" s="115"/>
      <c r="P6898" s="116"/>
      <c r="Q6898" s="116"/>
      <c r="R6898" s="52"/>
      <c r="S6898" s="247"/>
      <c r="T6898" s="53" t="s">
        <v>620</v>
      </c>
      <c r="U6898" s="240"/>
      <c r="V6898" s="54">
        <f>V6899</f>
        <v>2002600</v>
      </c>
      <c r="X6898" s="54">
        <f>X6899</f>
        <v>2881000</v>
      </c>
      <c r="Z6898" s="54">
        <f>Z6899</f>
        <v>2424980</v>
      </c>
      <c r="AB6898" s="54">
        <f>AB6899</f>
        <v>2720050</v>
      </c>
      <c r="AD6898" s="54" t="e">
        <f>AD6899</f>
        <v>#REF!</v>
      </c>
      <c r="AF6898" s="54">
        <f>AF6899</f>
        <v>0</v>
      </c>
      <c r="AH6898" s="54" t="e">
        <f t="shared" si="1519"/>
        <v>#REF!</v>
      </c>
      <c r="AI6898" s="8"/>
      <c r="AJ6898" s="54">
        <f>AJ6899</f>
        <v>916910</v>
      </c>
      <c r="AK6898" s="55"/>
      <c r="AL6898" s="54">
        <f>AL6899</f>
        <v>4438680</v>
      </c>
      <c r="AM6898" s="54"/>
      <c r="AN6898" s="54">
        <f>AN6899</f>
        <v>4805310</v>
      </c>
      <c r="AO6898" s="54"/>
      <c r="AP6898" s="54">
        <f>AP6899</f>
        <v>4805310</v>
      </c>
      <c r="AQ6898" s="54"/>
    </row>
    <row r="6899" spans="2:43" ht="18" customHeight="1" x14ac:dyDescent="0.2">
      <c r="B6899" s="4"/>
      <c r="C6899" s="117"/>
      <c r="D6899" s="117"/>
      <c r="E6899" s="117"/>
      <c r="F6899" s="48"/>
      <c r="G6899" s="11"/>
      <c r="H6899" s="112" t="s">
        <v>33</v>
      </c>
      <c r="I6899" s="118"/>
      <c r="J6899" s="118"/>
      <c r="K6899" s="170"/>
      <c r="L6899" s="34"/>
      <c r="M6899" s="169"/>
      <c r="N6899" s="260"/>
      <c r="O6899" s="119"/>
      <c r="P6899" s="120"/>
      <c r="Q6899" s="120"/>
      <c r="R6899" s="56"/>
      <c r="S6899" s="248"/>
      <c r="T6899" s="57" t="s">
        <v>92</v>
      </c>
      <c r="U6899" s="236"/>
      <c r="V6899" s="58">
        <f>V6900+V7014</f>
        <v>2002600</v>
      </c>
      <c r="X6899" s="659">
        <f>X6900+X7014</f>
        <v>2881000</v>
      </c>
      <c r="Z6899" s="659">
        <f>Z6900+Z7014</f>
        <v>2424980</v>
      </c>
      <c r="AB6899" s="659">
        <f>AB6900+AB7014</f>
        <v>2720050</v>
      </c>
      <c r="AD6899" s="659" t="e">
        <f>AD6900+AD7014</f>
        <v>#REF!</v>
      </c>
      <c r="AF6899" s="659">
        <f>AF6900+AF7014</f>
        <v>0</v>
      </c>
      <c r="AH6899" s="659" t="e">
        <f t="shared" si="1519"/>
        <v>#REF!</v>
      </c>
      <c r="AI6899" s="55"/>
      <c r="AJ6899" s="659">
        <f>AJ6900+AJ7014</f>
        <v>916910</v>
      </c>
      <c r="AK6899" s="59"/>
      <c r="AL6899" s="659">
        <f>AL6900+AL7014</f>
        <v>4438680</v>
      </c>
      <c r="AM6899" s="659"/>
      <c r="AN6899" s="659">
        <f>AN6900+AN7014</f>
        <v>4805310</v>
      </c>
      <c r="AO6899" s="659"/>
      <c r="AP6899" s="659">
        <f>AP6900+AP7014</f>
        <v>4805310</v>
      </c>
      <c r="AQ6899" s="659"/>
    </row>
    <row r="6900" spans="2:43" ht="18" customHeight="1" x14ac:dyDescent="0.2">
      <c r="B6900" s="4"/>
      <c r="C6900" s="117"/>
      <c r="D6900" s="117"/>
      <c r="E6900" s="117"/>
      <c r="F6900" s="48"/>
      <c r="G6900" s="11"/>
      <c r="H6900" s="132"/>
      <c r="I6900" s="121">
        <v>4</v>
      </c>
      <c r="J6900" s="121"/>
      <c r="K6900" s="164"/>
      <c r="L6900" s="277"/>
      <c r="M6900" s="163"/>
      <c r="N6900" s="261"/>
      <c r="O6900" s="122"/>
      <c r="P6900" s="123"/>
      <c r="Q6900" s="123"/>
      <c r="R6900" s="49"/>
      <c r="S6900" s="18"/>
      <c r="T6900" s="50" t="s">
        <v>93</v>
      </c>
      <c r="U6900" s="76"/>
      <c r="V6900" s="51">
        <f>V6901</f>
        <v>2002600</v>
      </c>
      <c r="X6900" s="51">
        <f>X6901</f>
        <v>2881000</v>
      </c>
      <c r="Z6900" s="51">
        <f>Z6901</f>
        <v>2424980</v>
      </c>
      <c r="AB6900" s="51">
        <f>AB6901</f>
        <v>2720050</v>
      </c>
      <c r="AD6900" s="51" t="e">
        <f>AD6901</f>
        <v>#REF!</v>
      </c>
      <c r="AF6900" s="51">
        <f>AF6901</f>
        <v>0</v>
      </c>
      <c r="AH6900" s="51" t="e">
        <f t="shared" si="1519"/>
        <v>#REF!</v>
      </c>
      <c r="AI6900" s="660"/>
      <c r="AJ6900" s="51">
        <f>AJ6901</f>
        <v>916910</v>
      </c>
      <c r="AK6900" s="5"/>
      <c r="AL6900" s="51">
        <f>AL6901</f>
        <v>4438680</v>
      </c>
      <c r="AM6900" s="51"/>
      <c r="AN6900" s="51">
        <f>AN6901</f>
        <v>4805310</v>
      </c>
      <c r="AO6900" s="51"/>
      <c r="AP6900" s="51">
        <f>AP6901</f>
        <v>4805310</v>
      </c>
      <c r="AQ6900" s="51"/>
    </row>
    <row r="6901" spans="2:43" ht="18" customHeight="1" x14ac:dyDescent="0.2">
      <c r="B6901" s="4"/>
      <c r="C6901" s="117"/>
      <c r="D6901" s="117"/>
      <c r="E6901" s="117"/>
      <c r="F6901" s="48"/>
      <c r="G6901" s="11"/>
      <c r="H6901" s="132"/>
      <c r="I6901" s="121"/>
      <c r="J6901" s="121">
        <v>1</v>
      </c>
      <c r="K6901" s="164"/>
      <c r="L6901" s="277"/>
      <c r="M6901" s="163"/>
      <c r="N6901" s="261"/>
      <c r="O6901" s="122"/>
      <c r="P6901" s="123"/>
      <c r="Q6901" s="123"/>
      <c r="R6901" s="49"/>
      <c r="S6901" s="18"/>
      <c r="T6901" s="50" t="s">
        <v>189</v>
      </c>
      <c r="U6901" s="76"/>
      <c r="V6901" s="51">
        <f>V6902+V6992</f>
        <v>2002600</v>
      </c>
      <c r="X6901" s="51">
        <f>X6902+X6992</f>
        <v>2881000</v>
      </c>
      <c r="Z6901" s="51">
        <f>Z6902+Z6992</f>
        <v>2424980</v>
      </c>
      <c r="AB6901" s="51">
        <f>AB6902+AB6992</f>
        <v>2720050</v>
      </c>
      <c r="AD6901" s="51" t="e">
        <f>AD6902+AD6992</f>
        <v>#REF!</v>
      </c>
      <c r="AF6901" s="51">
        <f>AF6902+AF6992</f>
        <v>0</v>
      </c>
      <c r="AH6901" s="51" t="e">
        <f t="shared" si="1519"/>
        <v>#REF!</v>
      </c>
      <c r="AI6901" s="5"/>
      <c r="AJ6901" s="51">
        <f>AJ6902+AJ6992</f>
        <v>916910</v>
      </c>
      <c r="AK6901" s="5"/>
      <c r="AL6901" s="51">
        <f>AL6902+AL6992</f>
        <v>4438680</v>
      </c>
      <c r="AM6901" s="51"/>
      <c r="AN6901" s="51">
        <f>AN6902+AN6992</f>
        <v>4805310</v>
      </c>
      <c r="AO6901" s="51"/>
      <c r="AP6901" s="51">
        <f>AP6902+AP6992</f>
        <v>4805310</v>
      </c>
      <c r="AQ6901" s="51"/>
    </row>
    <row r="6902" spans="2:43" ht="18" customHeight="1" x14ac:dyDescent="0.2">
      <c r="B6902" s="4"/>
      <c r="C6902" s="117"/>
      <c r="D6902" s="117"/>
      <c r="E6902" s="117"/>
      <c r="F6902" s="48"/>
      <c r="G6902" s="11"/>
      <c r="H6902" s="132"/>
      <c r="I6902" s="121"/>
      <c r="J6902" s="121"/>
      <c r="K6902" s="164">
        <v>0</v>
      </c>
      <c r="L6902" s="277"/>
      <c r="M6902" s="163"/>
      <c r="N6902" s="261"/>
      <c r="O6902" s="122"/>
      <c r="P6902" s="123"/>
      <c r="Q6902" s="123"/>
      <c r="R6902" s="49"/>
      <c r="S6902" s="18"/>
      <c r="T6902" s="50" t="s">
        <v>189</v>
      </c>
      <c r="U6902" s="76"/>
      <c r="V6902" s="51">
        <f>V6903</f>
        <v>1998500</v>
      </c>
      <c r="X6902" s="51">
        <f>X6903</f>
        <v>2876100</v>
      </c>
      <c r="Z6902" s="51">
        <f>Z6903</f>
        <v>2424980</v>
      </c>
      <c r="AB6902" s="51">
        <f>AB6903</f>
        <v>2720050</v>
      </c>
      <c r="AD6902" s="51" t="e">
        <f>AD6903</f>
        <v>#REF!</v>
      </c>
      <c r="AF6902" s="51">
        <f>AF6903</f>
        <v>0</v>
      </c>
      <c r="AH6902" s="51" t="e">
        <f t="shared" si="1519"/>
        <v>#REF!</v>
      </c>
      <c r="AI6902" s="5"/>
      <c r="AJ6902" s="51">
        <f>AJ6903</f>
        <v>916910</v>
      </c>
      <c r="AK6902" s="5"/>
      <c r="AL6902" s="51">
        <f>AL6903</f>
        <v>4438680</v>
      </c>
      <c r="AM6902" s="51"/>
      <c r="AN6902" s="51">
        <f>AN6903</f>
        <v>4805310</v>
      </c>
      <c r="AO6902" s="51"/>
      <c r="AP6902" s="51">
        <f>AP6903</f>
        <v>4805310</v>
      </c>
      <c r="AQ6902" s="51"/>
    </row>
    <row r="6903" spans="2:43" ht="18" customHeight="1" x14ac:dyDescent="0.2">
      <c r="B6903" s="4"/>
      <c r="C6903" s="117"/>
      <c r="D6903" s="117"/>
      <c r="E6903" s="117"/>
      <c r="F6903" s="48"/>
      <c r="G6903" s="11"/>
      <c r="H6903" s="117"/>
      <c r="I6903" s="124"/>
      <c r="J6903" s="124"/>
      <c r="K6903" s="144"/>
      <c r="L6903" s="11"/>
      <c r="M6903" s="226">
        <v>2</v>
      </c>
      <c r="N6903" s="262"/>
      <c r="O6903" s="125"/>
      <c r="P6903" s="126"/>
      <c r="Q6903" s="126"/>
      <c r="R6903" s="60"/>
      <c r="S6903" s="249"/>
      <c r="T6903" s="61" t="s">
        <v>413</v>
      </c>
      <c r="U6903" s="241"/>
      <c r="V6903" s="62">
        <f>V6904+V6934+V6948+V6987</f>
        <v>1998500</v>
      </c>
      <c r="X6903" s="62">
        <f>X6904+X6934+X6948+X6987</f>
        <v>2876100</v>
      </c>
      <c r="Z6903" s="62">
        <f>Z6904+Z6934+Z6948+Z6987</f>
        <v>2424980</v>
      </c>
      <c r="AB6903" s="62">
        <f>AB6904+AB6934+AB6948+AB6987</f>
        <v>2720050</v>
      </c>
      <c r="AD6903" s="62" t="e">
        <f>AD6904+AD6934+AD6948+AD6987</f>
        <v>#REF!</v>
      </c>
      <c r="AF6903" s="62">
        <f>AF6904+AF6934+AF6948+AF6987</f>
        <v>0</v>
      </c>
      <c r="AH6903" s="62" t="e">
        <f t="shared" si="1519"/>
        <v>#REF!</v>
      </c>
      <c r="AI6903" s="5"/>
      <c r="AJ6903" s="62">
        <f>AJ6904+AJ6934+AJ6948+AJ6987</f>
        <v>916910</v>
      </c>
      <c r="AK6903" s="63"/>
      <c r="AL6903" s="62">
        <f>AL6904+AL6934+AL6948+AL6987</f>
        <v>4438680</v>
      </c>
      <c r="AM6903" s="62"/>
      <c r="AN6903" s="62">
        <f>AN6904+AN6934+AN6948+AN6987</f>
        <v>4805310</v>
      </c>
      <c r="AO6903" s="62"/>
      <c r="AP6903" s="62">
        <f>AP6904+AP6934+AP6948+AP6987</f>
        <v>4805310</v>
      </c>
      <c r="AQ6903" s="62"/>
    </row>
    <row r="6904" spans="2:43" ht="18" customHeight="1" x14ac:dyDescent="0.2">
      <c r="B6904" s="4"/>
      <c r="C6904" s="117"/>
      <c r="D6904" s="117"/>
      <c r="E6904" s="117"/>
      <c r="F6904" s="48"/>
      <c r="G6904" s="11"/>
      <c r="H6904" s="117"/>
      <c r="I6904" s="124"/>
      <c r="J6904" s="124"/>
      <c r="K6904" s="144"/>
      <c r="L6904" s="11"/>
      <c r="M6904" s="143"/>
      <c r="N6904" s="42"/>
      <c r="O6904" s="127" t="s">
        <v>3</v>
      </c>
      <c r="P6904" s="123"/>
      <c r="Q6904" s="123"/>
      <c r="R6904" s="49"/>
      <c r="S6904" s="18"/>
      <c r="T6904" s="50" t="s">
        <v>7</v>
      </c>
      <c r="U6904" s="76"/>
      <c r="V6904" s="51">
        <f>V6905+V6927+V6930</f>
        <v>1619000</v>
      </c>
      <c r="X6904" s="51">
        <f>X6905+X6927+X6930</f>
        <v>2086400</v>
      </c>
      <c r="Z6904" s="51">
        <f>Z6905+Z6927+Z6930</f>
        <v>1956800</v>
      </c>
      <c r="AB6904" s="51">
        <f>AB6905+AB6927+AB6930</f>
        <v>2151800</v>
      </c>
      <c r="AD6904" s="51" t="e">
        <f>AD6905+AD6927+AD6930</f>
        <v>#REF!</v>
      </c>
      <c r="AF6904" s="51">
        <f>AF6905+AF6927+AF6930</f>
        <v>0</v>
      </c>
      <c r="AH6904" s="51" t="e">
        <f t="shared" si="1519"/>
        <v>#REF!</v>
      </c>
      <c r="AI6904" s="63"/>
      <c r="AJ6904" s="51">
        <f>AJ6905+AJ6927+AJ6930</f>
        <v>731640</v>
      </c>
      <c r="AK6904" s="5"/>
      <c r="AL6904" s="51">
        <f>AL6905+AL6927+AL6930</f>
        <v>3704300</v>
      </c>
      <c r="AM6904" s="51"/>
      <c r="AN6904" s="51">
        <f>AN6905+AN6927+AN6930</f>
        <v>4008450</v>
      </c>
      <c r="AO6904" s="51"/>
      <c r="AP6904" s="51">
        <f>AP6905+AP6927+AP6930</f>
        <v>4008450</v>
      </c>
      <c r="AQ6904" s="51"/>
    </row>
    <row r="6905" spans="2:43" ht="18" customHeight="1" x14ac:dyDescent="0.2">
      <c r="B6905" s="4"/>
      <c r="C6905" s="117"/>
      <c r="D6905" s="117"/>
      <c r="E6905" s="117"/>
      <c r="F6905" s="48"/>
      <c r="G6905" s="11"/>
      <c r="H6905" s="117"/>
      <c r="I6905" s="124"/>
      <c r="J6905" s="124"/>
      <c r="K6905" s="144"/>
      <c r="L6905" s="11"/>
      <c r="M6905" s="143"/>
      <c r="N6905" s="42"/>
      <c r="O6905" s="128"/>
      <c r="P6905" s="129">
        <v>1</v>
      </c>
      <c r="Q6905" s="129"/>
      <c r="R6905" s="64"/>
      <c r="S6905" s="234"/>
      <c r="T6905" s="65" t="s">
        <v>8</v>
      </c>
      <c r="U6905" s="155"/>
      <c r="V6905" s="66">
        <f>V6906+V6911+V6916+V6918+V6923+V6925</f>
        <v>1604000</v>
      </c>
      <c r="X6905" s="66">
        <f>X6906+X6911+X6916+X6918+X6923+X6925</f>
        <v>2070200</v>
      </c>
      <c r="Z6905" s="66">
        <f>Z6906+Z6911+Z6916+Z6918+Z6923+Z6925</f>
        <v>1944300</v>
      </c>
      <c r="AB6905" s="66">
        <f>AB6906+AB6911+AB6916+AB6918+AB6923+AB6925</f>
        <v>2146900</v>
      </c>
      <c r="AD6905" s="66" t="e">
        <f>AD6906+AD6911+AD6916+AD6918+AD6923+AD6925</f>
        <v>#REF!</v>
      </c>
      <c r="AF6905" s="66">
        <f>AF6906+AF6911+AF6916+AF6918+AF6923+AF6925</f>
        <v>0</v>
      </c>
      <c r="AH6905" s="66" t="e">
        <f t="shared" si="1519"/>
        <v>#REF!</v>
      </c>
      <c r="AI6905" s="5"/>
      <c r="AJ6905" s="66">
        <f>AJ6906+AJ6911+AJ6916+AJ6918+AJ6923+AJ6925</f>
        <v>729970</v>
      </c>
      <c r="AK6905" s="67"/>
      <c r="AL6905" s="66">
        <f>AL6906+AL6911+AL6916+AL6918+AL6923+AL6925</f>
        <v>3676450</v>
      </c>
      <c r="AM6905" s="66"/>
      <c r="AN6905" s="66">
        <f>AN6906+AN6911+AN6916+AN6918+AN6923+AN6925</f>
        <v>3978400</v>
      </c>
      <c r="AO6905" s="66"/>
      <c r="AP6905" s="66">
        <f>AP6906+AP6911+AP6916+AP6918+AP6923+AP6925</f>
        <v>3978400</v>
      </c>
      <c r="AQ6905" s="66"/>
    </row>
    <row r="6906" spans="2:43" ht="18" customHeight="1" x14ac:dyDescent="0.2">
      <c r="B6906" s="4"/>
      <c r="C6906" s="117"/>
      <c r="D6906" s="117"/>
      <c r="E6906" s="117"/>
      <c r="F6906" s="48"/>
      <c r="G6906" s="11"/>
      <c r="H6906" s="117"/>
      <c r="I6906" s="124"/>
      <c r="J6906" s="124"/>
      <c r="K6906" s="144"/>
      <c r="L6906" s="11"/>
      <c r="M6906" s="143"/>
      <c r="N6906" s="42"/>
      <c r="O6906" s="128"/>
      <c r="P6906" s="130"/>
      <c r="Q6906" s="140">
        <v>1</v>
      </c>
      <c r="R6906" s="68"/>
      <c r="S6906" s="35"/>
      <c r="T6906" s="69" t="s">
        <v>9</v>
      </c>
      <c r="U6906" s="92"/>
      <c r="V6906" s="70">
        <f>V6907+V6908+V6909+V6910</f>
        <v>657000</v>
      </c>
      <c r="X6906" s="447">
        <f>X6907+X6908+X6909+X6910</f>
        <v>865000</v>
      </c>
      <c r="Z6906" s="447">
        <f>Z6907+Z6908+Z6909+Z6910</f>
        <v>901000</v>
      </c>
      <c r="AB6906" s="447">
        <f>AB6907+AB6908+AB6909+AB6910</f>
        <v>1001700</v>
      </c>
      <c r="AD6906" s="447">
        <f>AD6907+AD6908+AD6909+AD6910</f>
        <v>1087600</v>
      </c>
      <c r="AF6906" s="447">
        <f>AF6907+AF6908+AF6909+AF6910</f>
        <v>0</v>
      </c>
      <c r="AH6906" s="447">
        <f t="shared" si="1519"/>
        <v>1087600</v>
      </c>
      <c r="AI6906" s="67"/>
      <c r="AJ6906" s="447">
        <f>AJ6907+AJ6908+AJ6909+AJ6910</f>
        <v>340580</v>
      </c>
      <c r="AK6906" s="71"/>
      <c r="AL6906" s="447">
        <f>AL6907+AL6908+AL6909+AL6910</f>
        <v>1361050</v>
      </c>
      <c r="AM6906" s="447"/>
      <c r="AN6906" s="447">
        <f>AN6907+AN6908+AN6909+AN6910</f>
        <v>1472750</v>
      </c>
      <c r="AO6906" s="447"/>
      <c r="AP6906" s="447">
        <f>AP6907+AP6908+AP6909+AP6910</f>
        <v>1472750</v>
      </c>
      <c r="AQ6906" s="447"/>
    </row>
    <row r="6907" spans="2:43" ht="18" customHeight="1" x14ac:dyDescent="0.2">
      <c r="B6907" s="4"/>
      <c r="C6907" s="117"/>
      <c r="D6907" s="117"/>
      <c r="E6907" s="117"/>
      <c r="F6907" s="48"/>
      <c r="G6907" s="11"/>
      <c r="H6907" s="117"/>
      <c r="I6907" s="124"/>
      <c r="J6907" s="124"/>
      <c r="K6907" s="144"/>
      <c r="L6907" s="11"/>
      <c r="M6907" s="143"/>
      <c r="N6907" s="42"/>
      <c r="O6907" s="128"/>
      <c r="P6907" s="130"/>
      <c r="Q6907" s="130"/>
      <c r="R6907" s="72" t="s">
        <v>3</v>
      </c>
      <c r="S6907" s="181"/>
      <c r="T6907" s="73" t="s">
        <v>9</v>
      </c>
      <c r="V6907" s="74">
        <v>657000</v>
      </c>
      <c r="X6907" s="74">
        <v>865000</v>
      </c>
      <c r="Z6907" s="829">
        <v>901000</v>
      </c>
      <c r="AB6907" s="74">
        <v>1001700</v>
      </c>
      <c r="AD6907" s="944">
        <v>1087600</v>
      </c>
      <c r="AF6907" s="74">
        <v>0</v>
      </c>
      <c r="AH6907" s="74">
        <f t="shared" si="1519"/>
        <v>1087600</v>
      </c>
      <c r="AI6907" s="446"/>
      <c r="AJ6907" s="74">
        <f t="shared" ref="AJ6907" si="1526">CEILING(AB6907*34/100,10)</f>
        <v>340580</v>
      </c>
      <c r="AK6907" s="8"/>
      <c r="AL6907" s="74">
        <v>1361050</v>
      </c>
      <c r="AM6907" s="74"/>
      <c r="AN6907" s="74">
        <v>1472750</v>
      </c>
      <c r="AO6907" s="74"/>
      <c r="AP6907" s="74">
        <v>1472750</v>
      </c>
      <c r="AQ6907" s="74"/>
    </row>
    <row r="6908" spans="2:43" ht="18" hidden="1" customHeight="1" x14ac:dyDescent="0.2">
      <c r="B6908" s="4"/>
      <c r="C6908" s="117"/>
      <c r="D6908" s="117"/>
      <c r="E6908" s="117"/>
      <c r="F6908" s="48"/>
      <c r="G6908" s="11"/>
      <c r="H6908" s="117"/>
      <c r="I6908" s="124"/>
      <c r="J6908" s="124"/>
      <c r="K6908" s="144"/>
      <c r="L6908" s="11"/>
      <c r="M6908" s="143"/>
      <c r="N6908" s="42"/>
      <c r="O6908" s="128"/>
      <c r="P6908" s="130"/>
      <c r="Q6908" s="130"/>
      <c r="R6908" s="72"/>
      <c r="S6908" s="181"/>
      <c r="T6908" s="73"/>
      <c r="V6908" s="74"/>
      <c r="X6908" s="74"/>
      <c r="Z6908" s="74"/>
      <c r="AB6908" s="74"/>
      <c r="AD6908" s="74"/>
      <c r="AF6908" s="74"/>
      <c r="AH6908" s="74">
        <f t="shared" si="1519"/>
        <v>0</v>
      </c>
      <c r="AI6908" s="8"/>
      <c r="AJ6908" s="74"/>
      <c r="AK6908" s="8"/>
      <c r="AL6908" s="74"/>
      <c r="AM6908" s="74"/>
      <c r="AN6908" s="74"/>
      <c r="AO6908" s="74"/>
      <c r="AP6908" s="74"/>
      <c r="AQ6908" s="74"/>
    </row>
    <row r="6909" spans="2:43" ht="18" hidden="1" customHeight="1" x14ac:dyDescent="0.2">
      <c r="B6909" s="4"/>
      <c r="C6909" s="117"/>
      <c r="D6909" s="117"/>
      <c r="E6909" s="117"/>
      <c r="F6909" s="48"/>
      <c r="G6909" s="11"/>
      <c r="H6909" s="117"/>
      <c r="I6909" s="124"/>
      <c r="J6909" s="124"/>
      <c r="K6909" s="144"/>
      <c r="L6909" s="11"/>
      <c r="M6909" s="143"/>
      <c r="N6909" s="42"/>
      <c r="O6909" s="128"/>
      <c r="P6909" s="130"/>
      <c r="Q6909" s="130"/>
      <c r="R6909" s="72"/>
      <c r="S6909" s="181"/>
      <c r="T6909" s="73"/>
      <c r="V6909" s="74"/>
      <c r="X6909" s="74"/>
      <c r="Z6909" s="74"/>
      <c r="AB6909" s="74"/>
      <c r="AD6909" s="74"/>
      <c r="AF6909" s="74"/>
      <c r="AH6909" s="74">
        <f t="shared" si="1519"/>
        <v>0</v>
      </c>
      <c r="AI6909" s="8"/>
      <c r="AJ6909" s="74"/>
      <c r="AK6909" s="8"/>
      <c r="AL6909" s="74"/>
      <c r="AM6909" s="74"/>
      <c r="AN6909" s="74"/>
      <c r="AO6909" s="74"/>
      <c r="AP6909" s="74"/>
      <c r="AQ6909" s="74"/>
    </row>
    <row r="6910" spans="2:43" ht="18" hidden="1" customHeight="1" x14ac:dyDescent="0.2">
      <c r="B6910" s="4"/>
      <c r="C6910" s="117"/>
      <c r="D6910" s="117"/>
      <c r="E6910" s="117"/>
      <c r="F6910" s="48"/>
      <c r="G6910" s="11"/>
      <c r="H6910" s="117"/>
      <c r="I6910" s="124"/>
      <c r="J6910" s="124"/>
      <c r="K6910" s="144"/>
      <c r="L6910" s="11"/>
      <c r="M6910" s="143"/>
      <c r="N6910" s="42"/>
      <c r="O6910" s="128"/>
      <c r="P6910" s="130"/>
      <c r="Q6910" s="130"/>
      <c r="R6910" s="72"/>
      <c r="S6910" s="181"/>
      <c r="T6910" s="73"/>
      <c r="V6910" s="74"/>
      <c r="X6910" s="74"/>
      <c r="Z6910" s="74"/>
      <c r="AB6910" s="74"/>
      <c r="AD6910" s="74"/>
      <c r="AF6910" s="74"/>
      <c r="AH6910" s="74">
        <f t="shared" si="1519"/>
        <v>0</v>
      </c>
      <c r="AI6910" s="8"/>
      <c r="AJ6910" s="74"/>
      <c r="AK6910" s="8"/>
      <c r="AL6910" s="74"/>
      <c r="AM6910" s="74"/>
      <c r="AN6910" s="74"/>
      <c r="AO6910" s="74"/>
      <c r="AP6910" s="74"/>
      <c r="AQ6910" s="74"/>
    </row>
    <row r="6911" spans="2:43" ht="18" customHeight="1" x14ac:dyDescent="0.2">
      <c r="B6911" s="4"/>
      <c r="C6911" s="117"/>
      <c r="D6911" s="117"/>
      <c r="E6911" s="117"/>
      <c r="F6911" s="48"/>
      <c r="G6911" s="11"/>
      <c r="H6911" s="117"/>
      <c r="I6911" s="124"/>
      <c r="J6911" s="124"/>
      <c r="K6911" s="144"/>
      <c r="L6911" s="11"/>
      <c r="M6911" s="143"/>
      <c r="N6911" s="42"/>
      <c r="O6911" s="128"/>
      <c r="P6911" s="130"/>
      <c r="Q6911" s="131">
        <v>2</v>
      </c>
      <c r="R6911" s="68"/>
      <c r="S6911" s="35"/>
      <c r="T6911" s="69" t="s">
        <v>11</v>
      </c>
      <c r="U6911" s="92"/>
      <c r="V6911" s="70">
        <f>V6912+V6913+V6914+V6915</f>
        <v>438000</v>
      </c>
      <c r="X6911" s="447">
        <f>X6912+X6913+X6914+X6915</f>
        <v>559600</v>
      </c>
      <c r="Z6911" s="447">
        <f>Z6912+Z6913+Z6914+Z6915</f>
        <v>449500</v>
      </c>
      <c r="AB6911" s="447">
        <f>AB6912+AB6913+AB6914+AB6915</f>
        <v>505100</v>
      </c>
      <c r="AD6911" s="447">
        <f>AD6912+AD6913+AD6914+AD6915</f>
        <v>581700</v>
      </c>
      <c r="AF6911" s="447">
        <f>AF6912+AF6913+AF6914+AF6915</f>
        <v>0</v>
      </c>
      <c r="AH6911" s="447">
        <f t="shared" si="1519"/>
        <v>581700</v>
      </c>
      <c r="AI6911" s="8"/>
      <c r="AJ6911" s="447">
        <f>AJ6912+AJ6913+AJ6914+AJ6915</f>
        <v>171740</v>
      </c>
      <c r="AK6911" s="71"/>
      <c r="AL6911" s="447">
        <f>AL6912+AL6913+AL6914+AL6915</f>
        <v>1239300</v>
      </c>
      <c r="AM6911" s="447"/>
      <c r="AN6911" s="447">
        <f>AN6912+AN6913+AN6914+AN6915</f>
        <v>1341000</v>
      </c>
      <c r="AO6911" s="447"/>
      <c r="AP6911" s="447">
        <f>AP6912+AP6913+AP6914+AP6915</f>
        <v>1341000</v>
      </c>
      <c r="AQ6911" s="447"/>
    </row>
    <row r="6912" spans="2:43" ht="18" customHeight="1" x14ac:dyDescent="0.2">
      <c r="B6912" s="4"/>
      <c r="C6912" s="117"/>
      <c r="D6912" s="117"/>
      <c r="E6912" s="117"/>
      <c r="F6912" s="48"/>
      <c r="G6912" s="11"/>
      <c r="H6912" s="117"/>
      <c r="I6912" s="124"/>
      <c r="J6912" s="124"/>
      <c r="K6912" s="144"/>
      <c r="L6912" s="11"/>
      <c r="M6912" s="143"/>
      <c r="N6912" s="42"/>
      <c r="O6912" s="128"/>
      <c r="P6912" s="130"/>
      <c r="Q6912" s="130"/>
      <c r="R6912" s="72" t="s">
        <v>3</v>
      </c>
      <c r="S6912" s="181"/>
      <c r="T6912" s="73" t="s">
        <v>11</v>
      </c>
      <c r="V6912" s="74">
        <v>438000</v>
      </c>
      <c r="X6912" s="74">
        <v>559600</v>
      </c>
      <c r="Z6912" s="829">
        <v>449500</v>
      </c>
      <c r="AB6912" s="74">
        <v>505100</v>
      </c>
      <c r="AD6912" s="944">
        <v>581700</v>
      </c>
      <c r="AF6912" s="74">
        <v>0</v>
      </c>
      <c r="AH6912" s="74">
        <f t="shared" si="1519"/>
        <v>581700</v>
      </c>
      <c r="AI6912" s="446"/>
      <c r="AJ6912" s="74">
        <f t="shared" ref="AJ6912" si="1527">CEILING(AB6912*34/100,10)</f>
        <v>171740</v>
      </c>
      <c r="AK6912" s="8"/>
      <c r="AL6912" s="74">
        <v>1239300</v>
      </c>
      <c r="AM6912" s="74"/>
      <c r="AN6912" s="74">
        <v>1341000</v>
      </c>
      <c r="AO6912" s="74"/>
      <c r="AP6912" s="74">
        <v>1341000</v>
      </c>
      <c r="AQ6912" s="74"/>
    </row>
    <row r="6913" spans="2:43" ht="18" hidden="1" customHeight="1" x14ac:dyDescent="0.2">
      <c r="B6913" s="4"/>
      <c r="C6913" s="117"/>
      <c r="D6913" s="117"/>
      <c r="E6913" s="117"/>
      <c r="F6913" s="48"/>
      <c r="G6913" s="11"/>
      <c r="H6913" s="117"/>
      <c r="I6913" s="124"/>
      <c r="J6913" s="124"/>
      <c r="K6913" s="144"/>
      <c r="L6913" s="11"/>
      <c r="M6913" s="143"/>
      <c r="N6913" s="42"/>
      <c r="O6913" s="128"/>
      <c r="P6913" s="130"/>
      <c r="Q6913" s="130"/>
      <c r="R6913" s="72"/>
      <c r="S6913" s="181"/>
      <c r="T6913" s="73"/>
      <c r="V6913" s="74"/>
      <c r="X6913" s="74"/>
      <c r="Z6913" s="74"/>
      <c r="AB6913" s="74"/>
      <c r="AD6913" s="74"/>
      <c r="AF6913" s="74"/>
      <c r="AH6913" s="74">
        <f t="shared" si="1519"/>
        <v>0</v>
      </c>
      <c r="AI6913" s="8"/>
      <c r="AJ6913" s="74"/>
      <c r="AK6913" s="8"/>
      <c r="AL6913" s="74"/>
      <c r="AM6913" s="74"/>
      <c r="AN6913" s="74"/>
      <c r="AO6913" s="74"/>
      <c r="AP6913" s="74"/>
      <c r="AQ6913" s="74"/>
    </row>
    <row r="6914" spans="2:43" ht="18" hidden="1" customHeight="1" x14ac:dyDescent="0.2">
      <c r="B6914" s="4"/>
      <c r="C6914" s="117"/>
      <c r="D6914" s="117"/>
      <c r="E6914" s="117"/>
      <c r="F6914" s="48"/>
      <c r="G6914" s="11"/>
      <c r="H6914" s="117"/>
      <c r="I6914" s="124"/>
      <c r="J6914" s="124"/>
      <c r="K6914" s="144"/>
      <c r="L6914" s="11"/>
      <c r="M6914" s="143"/>
      <c r="N6914" s="42"/>
      <c r="O6914" s="128"/>
      <c r="P6914" s="130"/>
      <c r="Q6914" s="130"/>
      <c r="R6914" s="72"/>
      <c r="S6914" s="181"/>
      <c r="T6914" s="73"/>
      <c r="V6914" s="74"/>
      <c r="X6914" s="74"/>
      <c r="Z6914" s="74"/>
      <c r="AB6914" s="74"/>
      <c r="AD6914" s="74"/>
      <c r="AF6914" s="74"/>
      <c r="AH6914" s="74">
        <f t="shared" si="1519"/>
        <v>0</v>
      </c>
      <c r="AI6914" s="8"/>
      <c r="AJ6914" s="74"/>
      <c r="AK6914" s="8"/>
      <c r="AL6914" s="74"/>
      <c r="AM6914" s="74"/>
      <c r="AN6914" s="74"/>
      <c r="AO6914" s="74"/>
      <c r="AP6914" s="74"/>
      <c r="AQ6914" s="74"/>
    </row>
    <row r="6915" spans="2:43" ht="18" hidden="1" customHeight="1" x14ac:dyDescent="0.2">
      <c r="B6915" s="4"/>
      <c r="C6915" s="117"/>
      <c r="D6915" s="117"/>
      <c r="E6915" s="117"/>
      <c r="F6915" s="48"/>
      <c r="G6915" s="11"/>
      <c r="H6915" s="117"/>
      <c r="I6915" s="124"/>
      <c r="J6915" s="124"/>
      <c r="K6915" s="144"/>
      <c r="L6915" s="11"/>
      <c r="M6915" s="143"/>
      <c r="N6915" s="42"/>
      <c r="O6915" s="128"/>
      <c r="P6915" s="130"/>
      <c r="Q6915" s="130"/>
      <c r="R6915" s="72"/>
      <c r="S6915" s="181"/>
      <c r="T6915" s="73"/>
      <c r="V6915" s="74"/>
      <c r="X6915" s="74"/>
      <c r="Z6915" s="74"/>
      <c r="AB6915" s="74"/>
      <c r="AD6915" s="74"/>
      <c r="AF6915" s="74"/>
      <c r="AH6915" s="74">
        <f t="shared" si="1519"/>
        <v>0</v>
      </c>
      <c r="AI6915" s="8"/>
      <c r="AJ6915" s="74"/>
      <c r="AK6915" s="8"/>
      <c r="AL6915" s="74"/>
      <c r="AM6915" s="74"/>
      <c r="AN6915" s="74"/>
      <c r="AO6915" s="74"/>
      <c r="AP6915" s="74"/>
      <c r="AQ6915" s="74"/>
    </row>
    <row r="6916" spans="2:43" ht="18" customHeight="1" x14ac:dyDescent="0.2">
      <c r="B6916" s="4"/>
      <c r="C6916" s="117"/>
      <c r="D6916" s="117"/>
      <c r="E6916" s="117"/>
      <c r="F6916" s="48"/>
      <c r="G6916" s="11"/>
      <c r="H6916" s="117"/>
      <c r="I6916" s="124"/>
      <c r="J6916" s="124"/>
      <c r="K6916" s="144"/>
      <c r="L6916" s="11"/>
      <c r="M6916" s="143"/>
      <c r="N6916" s="42"/>
      <c r="O6916" s="128"/>
      <c r="P6916" s="130"/>
      <c r="Q6916" s="131">
        <v>3</v>
      </c>
      <c r="R6916" s="84"/>
      <c r="S6916" s="250"/>
      <c r="T6916" s="69" t="s">
        <v>12</v>
      </c>
      <c r="U6916" s="92"/>
      <c r="V6916" s="70">
        <f>V6917</f>
        <v>414000</v>
      </c>
      <c r="X6916" s="447">
        <f>X6917</f>
        <v>500300</v>
      </c>
      <c r="Z6916" s="447">
        <f>Z6917</f>
        <v>491300</v>
      </c>
      <c r="AB6916" s="447">
        <f>AB6917</f>
        <v>535300</v>
      </c>
      <c r="AD6916" s="447">
        <f>AD6917</f>
        <v>588400</v>
      </c>
      <c r="AF6916" s="447">
        <f>AF6917</f>
        <v>0</v>
      </c>
      <c r="AH6916" s="447">
        <f t="shared" si="1519"/>
        <v>588400</v>
      </c>
      <c r="AI6916" s="8"/>
      <c r="AJ6916" s="447">
        <f>AJ6917</f>
        <v>182010</v>
      </c>
      <c r="AK6916" s="71"/>
      <c r="AL6916" s="447">
        <f>AL6917</f>
        <v>912150</v>
      </c>
      <c r="AM6916" s="447"/>
      <c r="AN6916" s="447">
        <f>AN6917</f>
        <v>987000</v>
      </c>
      <c r="AO6916" s="447"/>
      <c r="AP6916" s="447">
        <f>AP6917</f>
        <v>987000</v>
      </c>
      <c r="AQ6916" s="447"/>
    </row>
    <row r="6917" spans="2:43" ht="18" customHeight="1" x14ac:dyDescent="0.2">
      <c r="B6917" s="4"/>
      <c r="C6917" s="117"/>
      <c r="D6917" s="117"/>
      <c r="E6917" s="117"/>
      <c r="F6917" s="48"/>
      <c r="G6917" s="11"/>
      <c r="H6917" s="117"/>
      <c r="I6917" s="124"/>
      <c r="J6917" s="124"/>
      <c r="K6917" s="144"/>
      <c r="L6917" s="11"/>
      <c r="M6917" s="143"/>
      <c r="N6917" s="42"/>
      <c r="O6917" s="128"/>
      <c r="P6917" s="130"/>
      <c r="Q6917" s="130"/>
      <c r="R6917" s="72" t="s">
        <v>3</v>
      </c>
      <c r="S6917" s="181"/>
      <c r="T6917" s="73" t="s">
        <v>12</v>
      </c>
      <c r="V6917" s="74">
        <v>414000</v>
      </c>
      <c r="X6917" s="74">
        <v>500300</v>
      </c>
      <c r="Z6917" s="829">
        <v>491300</v>
      </c>
      <c r="AB6917" s="74">
        <v>535300</v>
      </c>
      <c r="AD6917" s="944">
        <v>588400</v>
      </c>
      <c r="AF6917" s="74">
        <v>0</v>
      </c>
      <c r="AH6917" s="74">
        <f t="shared" si="1519"/>
        <v>588400</v>
      </c>
      <c r="AI6917" s="446"/>
      <c r="AJ6917" s="74">
        <f t="shared" ref="AJ6917" si="1528">CEILING(AB6917*34/100,10)</f>
        <v>182010</v>
      </c>
      <c r="AK6917" s="8"/>
      <c r="AL6917" s="74">
        <v>912150</v>
      </c>
      <c r="AM6917" s="74"/>
      <c r="AN6917" s="74">
        <v>987000</v>
      </c>
      <c r="AO6917" s="74"/>
      <c r="AP6917" s="74">
        <v>987000</v>
      </c>
      <c r="AQ6917" s="74"/>
    </row>
    <row r="6918" spans="2:43" ht="18" customHeight="1" x14ac:dyDescent="0.2">
      <c r="B6918" s="4"/>
      <c r="C6918" s="117"/>
      <c r="D6918" s="117"/>
      <c r="E6918" s="117"/>
      <c r="F6918" s="48"/>
      <c r="G6918" s="11"/>
      <c r="H6918" s="117"/>
      <c r="I6918" s="124"/>
      <c r="J6918" s="124"/>
      <c r="K6918" s="144"/>
      <c r="L6918" s="11"/>
      <c r="M6918" s="143"/>
      <c r="N6918" s="42"/>
      <c r="O6918" s="128"/>
      <c r="P6918" s="130"/>
      <c r="Q6918" s="131">
        <v>4</v>
      </c>
      <c r="R6918" s="68"/>
      <c r="S6918" s="35"/>
      <c r="T6918" s="69" t="s">
        <v>13</v>
      </c>
      <c r="U6918" s="92"/>
      <c r="V6918" s="70">
        <f>V6919+V6920+V6921+V6922</f>
        <v>25000</v>
      </c>
      <c r="X6918" s="447">
        <f>X6919+X6920+X6921+X6922</f>
        <v>29700</v>
      </c>
      <c r="Z6918" s="447">
        <f>Z6919+Z6920+Z6921+Z6922</f>
        <v>29000</v>
      </c>
      <c r="AB6918" s="447">
        <f>AB6919+AB6920+AB6921+AB6922</f>
        <v>24000</v>
      </c>
      <c r="AD6918" s="447">
        <f>AD6919+AD6920+AD6921+AD6922</f>
        <v>31700</v>
      </c>
      <c r="AF6918" s="447">
        <f>AF6919+AF6920+AF6921+AF6922</f>
        <v>0</v>
      </c>
      <c r="AH6918" s="447">
        <f t="shared" si="1519"/>
        <v>31700</v>
      </c>
      <c r="AI6918" s="8"/>
      <c r="AJ6918" s="447">
        <f>AJ6919+AJ6920+AJ6921+AJ6922</f>
        <v>8160</v>
      </c>
      <c r="AK6918" s="71"/>
      <c r="AL6918" s="447">
        <f>AL6919+AL6920+AL6921+AL6922</f>
        <v>29750</v>
      </c>
      <c r="AM6918" s="447"/>
      <c r="AN6918" s="447">
        <f>AN6919+AN6920+AN6921+AN6922</f>
        <v>32200</v>
      </c>
      <c r="AO6918" s="447"/>
      <c r="AP6918" s="447">
        <f>AP6919+AP6920+AP6921+AP6922</f>
        <v>32200</v>
      </c>
      <c r="AQ6918" s="447"/>
    </row>
    <row r="6919" spans="2:43" ht="18" customHeight="1" x14ac:dyDescent="0.2">
      <c r="B6919" s="4"/>
      <c r="C6919" s="117"/>
      <c r="D6919" s="117"/>
      <c r="E6919" s="117"/>
      <c r="F6919" s="48"/>
      <c r="G6919" s="11"/>
      <c r="H6919" s="117"/>
      <c r="I6919" s="124"/>
      <c r="J6919" s="124"/>
      <c r="K6919" s="144"/>
      <c r="L6919" s="11"/>
      <c r="M6919" s="143"/>
      <c r="N6919" s="42"/>
      <c r="O6919" s="128"/>
      <c r="P6919" s="130"/>
      <c r="Q6919" s="130"/>
      <c r="R6919" s="72" t="s">
        <v>3</v>
      </c>
      <c r="S6919" s="181"/>
      <c r="T6919" s="73" t="s">
        <v>13</v>
      </c>
      <c r="V6919" s="74">
        <v>25000</v>
      </c>
      <c r="X6919" s="74">
        <v>29700</v>
      </c>
      <c r="Z6919" s="829">
        <v>29000</v>
      </c>
      <c r="AB6919" s="74">
        <v>24000</v>
      </c>
      <c r="AD6919" s="944">
        <v>31700</v>
      </c>
      <c r="AF6919" s="74">
        <v>0</v>
      </c>
      <c r="AH6919" s="74">
        <f t="shared" si="1519"/>
        <v>31700</v>
      </c>
      <c r="AI6919" s="446"/>
      <c r="AJ6919" s="74">
        <f t="shared" ref="AJ6919" si="1529">CEILING(AB6919*34/100,10)</f>
        <v>8160</v>
      </c>
      <c r="AK6919" s="8"/>
      <c r="AL6919" s="74">
        <v>29750</v>
      </c>
      <c r="AM6919" s="74"/>
      <c r="AN6919" s="74">
        <v>32200</v>
      </c>
      <c r="AO6919" s="74"/>
      <c r="AP6919" s="74">
        <v>32200</v>
      </c>
      <c r="AQ6919" s="74"/>
    </row>
    <row r="6920" spans="2:43" ht="18" hidden="1" customHeight="1" x14ac:dyDescent="0.2">
      <c r="B6920" s="4"/>
      <c r="C6920" s="117"/>
      <c r="D6920" s="117"/>
      <c r="E6920" s="117"/>
      <c r="F6920" s="48"/>
      <c r="G6920" s="11"/>
      <c r="H6920" s="117"/>
      <c r="I6920" s="124"/>
      <c r="J6920" s="124"/>
      <c r="K6920" s="144"/>
      <c r="L6920" s="11"/>
      <c r="M6920" s="143"/>
      <c r="N6920" s="42"/>
      <c r="O6920" s="128"/>
      <c r="P6920" s="130"/>
      <c r="Q6920" s="130"/>
      <c r="R6920" s="72"/>
      <c r="S6920" s="181"/>
      <c r="T6920" s="73"/>
      <c r="V6920" s="74"/>
      <c r="X6920" s="74"/>
      <c r="Z6920" s="74"/>
      <c r="AB6920" s="74"/>
      <c r="AD6920" s="74"/>
      <c r="AF6920" s="74"/>
      <c r="AH6920" s="74">
        <f t="shared" si="1519"/>
        <v>0</v>
      </c>
      <c r="AI6920" s="8"/>
      <c r="AJ6920" s="74"/>
      <c r="AK6920" s="8"/>
      <c r="AL6920" s="74"/>
      <c r="AM6920" s="74"/>
      <c r="AN6920" s="74"/>
      <c r="AO6920" s="74"/>
      <c r="AP6920" s="74"/>
      <c r="AQ6920" s="74"/>
    </row>
    <row r="6921" spans="2:43" ht="18" hidden="1" customHeight="1" x14ac:dyDescent="0.2">
      <c r="B6921" s="4"/>
      <c r="C6921" s="117"/>
      <c r="D6921" s="117"/>
      <c r="E6921" s="117"/>
      <c r="F6921" s="48"/>
      <c r="G6921" s="11"/>
      <c r="H6921" s="117"/>
      <c r="I6921" s="124"/>
      <c r="J6921" s="124"/>
      <c r="K6921" s="144"/>
      <c r="L6921" s="11"/>
      <c r="M6921" s="143"/>
      <c r="N6921" s="42"/>
      <c r="O6921" s="128"/>
      <c r="P6921" s="130"/>
      <c r="Q6921" s="130"/>
      <c r="R6921" s="72"/>
      <c r="S6921" s="181"/>
      <c r="T6921" s="73"/>
      <c r="V6921" s="74"/>
      <c r="X6921" s="74"/>
      <c r="Z6921" s="74"/>
      <c r="AB6921" s="74"/>
      <c r="AD6921" s="74"/>
      <c r="AF6921" s="74"/>
      <c r="AH6921" s="74">
        <f t="shared" si="1519"/>
        <v>0</v>
      </c>
      <c r="AI6921" s="8"/>
      <c r="AJ6921" s="74"/>
      <c r="AK6921" s="8"/>
      <c r="AL6921" s="74"/>
      <c r="AM6921" s="74"/>
      <c r="AN6921" s="74"/>
      <c r="AO6921" s="74"/>
      <c r="AP6921" s="74"/>
      <c r="AQ6921" s="74"/>
    </row>
    <row r="6922" spans="2:43" ht="18" hidden="1" customHeight="1" x14ac:dyDescent="0.2">
      <c r="B6922" s="4"/>
      <c r="C6922" s="117"/>
      <c r="D6922" s="117"/>
      <c r="E6922" s="117"/>
      <c r="F6922" s="48"/>
      <c r="G6922" s="11"/>
      <c r="H6922" s="117"/>
      <c r="I6922" s="124"/>
      <c r="J6922" s="124"/>
      <c r="K6922" s="144"/>
      <c r="L6922" s="11"/>
      <c r="M6922" s="143"/>
      <c r="N6922" s="42"/>
      <c r="O6922" s="128"/>
      <c r="P6922" s="130"/>
      <c r="Q6922" s="130"/>
      <c r="R6922" s="72"/>
      <c r="S6922" s="181"/>
      <c r="T6922" s="73"/>
      <c r="V6922" s="74"/>
      <c r="X6922" s="74"/>
      <c r="Z6922" s="74"/>
      <c r="AB6922" s="74"/>
      <c r="AD6922" s="74"/>
      <c r="AF6922" s="74"/>
      <c r="AH6922" s="74">
        <f t="shared" si="1519"/>
        <v>0</v>
      </c>
      <c r="AI6922" s="8"/>
      <c r="AJ6922" s="74"/>
      <c r="AK6922" s="8"/>
      <c r="AL6922" s="74"/>
      <c r="AM6922" s="74"/>
      <c r="AN6922" s="74"/>
      <c r="AO6922" s="74"/>
      <c r="AP6922" s="74"/>
      <c r="AQ6922" s="74"/>
    </row>
    <row r="6923" spans="2:43" ht="18" customHeight="1" x14ac:dyDescent="0.2">
      <c r="B6923" s="4"/>
      <c r="C6923" s="117"/>
      <c r="D6923" s="117"/>
      <c r="E6923" s="117"/>
      <c r="F6923" s="48"/>
      <c r="G6923" s="11"/>
      <c r="H6923" s="117"/>
      <c r="I6923" s="124"/>
      <c r="J6923" s="124"/>
      <c r="K6923" s="144"/>
      <c r="L6923" s="11"/>
      <c r="M6923" s="143"/>
      <c r="N6923" s="42"/>
      <c r="O6923" s="128"/>
      <c r="P6923" s="130"/>
      <c r="Q6923" s="140" t="s">
        <v>173</v>
      </c>
      <c r="R6923" s="84"/>
      <c r="S6923" s="250"/>
      <c r="T6923" s="69" t="s">
        <v>204</v>
      </c>
      <c r="U6923" s="92"/>
      <c r="V6923" s="70">
        <f>V6924</f>
        <v>70000</v>
      </c>
      <c r="X6923" s="447">
        <f>X6924</f>
        <v>115600</v>
      </c>
      <c r="Z6923" s="447">
        <f>Z6924</f>
        <v>73500</v>
      </c>
      <c r="AB6923" s="447">
        <f>AB6924</f>
        <v>80800</v>
      </c>
      <c r="AD6923" s="447">
        <f>AD6924</f>
        <v>13000</v>
      </c>
      <c r="AF6923" s="447">
        <f>AF6924</f>
        <v>0</v>
      </c>
      <c r="AH6923" s="447">
        <f t="shared" si="1519"/>
        <v>13000</v>
      </c>
      <c r="AI6923" s="8"/>
      <c r="AJ6923" s="447">
        <f>AJ6924</f>
        <v>27480</v>
      </c>
      <c r="AK6923" s="71"/>
      <c r="AL6923" s="447">
        <f>AL6924</f>
        <v>134200</v>
      </c>
      <c r="AM6923" s="447"/>
      <c r="AN6923" s="447">
        <f>AN6924</f>
        <v>145450</v>
      </c>
      <c r="AO6923" s="447"/>
      <c r="AP6923" s="447">
        <f>AP6924</f>
        <v>145450</v>
      </c>
      <c r="AQ6923" s="447"/>
    </row>
    <row r="6924" spans="2:43" ht="18" customHeight="1" x14ac:dyDescent="0.2">
      <c r="B6924" s="4"/>
      <c r="C6924" s="117"/>
      <c r="D6924" s="117"/>
      <c r="E6924" s="117"/>
      <c r="F6924" s="48"/>
      <c r="G6924" s="11"/>
      <c r="H6924" s="117"/>
      <c r="I6924" s="124"/>
      <c r="J6924" s="124"/>
      <c r="K6924" s="144"/>
      <c r="L6924" s="11"/>
      <c r="M6924" s="143"/>
      <c r="N6924" s="42"/>
      <c r="O6924" s="128"/>
      <c r="P6924" s="130"/>
      <c r="Q6924" s="130"/>
      <c r="R6924" s="72" t="s">
        <v>3</v>
      </c>
      <c r="S6924" s="181"/>
      <c r="T6924" s="73" t="s">
        <v>204</v>
      </c>
      <c r="V6924" s="74">
        <v>70000</v>
      </c>
      <c r="X6924" s="74">
        <v>115600</v>
      </c>
      <c r="Z6924" s="829">
        <v>73500</v>
      </c>
      <c r="AB6924" s="74">
        <v>80800</v>
      </c>
      <c r="AD6924" s="944">
        <v>13000</v>
      </c>
      <c r="AF6924" s="74">
        <v>0</v>
      </c>
      <c r="AH6924" s="74">
        <f t="shared" si="1519"/>
        <v>13000</v>
      </c>
      <c r="AI6924" s="446"/>
      <c r="AJ6924" s="74">
        <f t="shared" ref="AJ6924" si="1530">CEILING(AB6924*34/100,10)</f>
        <v>27480</v>
      </c>
      <c r="AK6924" s="8"/>
      <c r="AL6924" s="74">
        <v>134200</v>
      </c>
      <c r="AM6924" s="74"/>
      <c r="AN6924" s="74">
        <v>145450</v>
      </c>
      <c r="AO6924" s="74"/>
      <c r="AP6924" s="74">
        <v>145450</v>
      </c>
      <c r="AQ6924" s="74"/>
    </row>
    <row r="6925" spans="2:43" ht="18" hidden="1" customHeight="1" x14ac:dyDescent="0.2">
      <c r="B6925" s="4"/>
      <c r="C6925" s="117"/>
      <c r="D6925" s="117"/>
      <c r="E6925" s="117"/>
      <c r="F6925" s="48"/>
      <c r="G6925" s="11"/>
      <c r="H6925" s="117"/>
      <c r="I6925" s="142"/>
      <c r="J6925" s="143"/>
      <c r="K6925" s="144"/>
      <c r="L6925" s="11"/>
      <c r="M6925" s="143"/>
      <c r="N6925" s="42"/>
      <c r="O6925" s="128"/>
      <c r="P6925" s="130"/>
      <c r="Q6925" s="131">
        <v>6</v>
      </c>
      <c r="R6925" s="68"/>
      <c r="S6925" s="35"/>
      <c r="T6925" s="69" t="s">
        <v>375</v>
      </c>
      <c r="U6925" s="92"/>
      <c r="V6925" s="70">
        <f>V6926</f>
        <v>0</v>
      </c>
      <c r="X6925" s="447">
        <f>X6926</f>
        <v>0</v>
      </c>
      <c r="Z6925" s="447">
        <f>Z6926</f>
        <v>0</v>
      </c>
      <c r="AB6925" s="447">
        <f>AB6926</f>
        <v>0</v>
      </c>
      <c r="AD6925" s="447" t="e">
        <f>#REF!</f>
        <v>#REF!</v>
      </c>
      <c r="AF6925" s="447">
        <f>AF6926</f>
        <v>0</v>
      </c>
      <c r="AH6925" s="447" t="e">
        <f t="shared" si="1519"/>
        <v>#REF!</v>
      </c>
      <c r="AI6925" s="8"/>
      <c r="AJ6925" s="447">
        <f>AJ6926</f>
        <v>0</v>
      </c>
      <c r="AK6925" s="71"/>
      <c r="AL6925" s="447">
        <f>AL6926</f>
        <v>0</v>
      </c>
      <c r="AM6925" s="447"/>
      <c r="AN6925" s="447">
        <f>AN6926</f>
        <v>0</v>
      </c>
      <c r="AO6925" s="447"/>
      <c r="AP6925" s="447">
        <f>AP6926</f>
        <v>0</v>
      </c>
      <c r="AQ6925" s="447"/>
    </row>
    <row r="6926" spans="2:43" ht="18" hidden="1" customHeight="1" x14ac:dyDescent="0.2">
      <c r="B6926" s="4"/>
      <c r="C6926" s="117"/>
      <c r="D6926" s="117"/>
      <c r="E6926" s="117"/>
      <c r="F6926" s="48"/>
      <c r="G6926" s="11"/>
      <c r="H6926" s="117"/>
      <c r="I6926" s="142"/>
      <c r="J6926" s="143"/>
      <c r="K6926" s="144"/>
      <c r="L6926" s="11"/>
      <c r="M6926" s="143"/>
      <c r="N6926" s="42"/>
      <c r="O6926" s="128"/>
      <c r="P6926" s="130"/>
      <c r="Q6926" s="130"/>
      <c r="R6926" s="72" t="s">
        <v>3</v>
      </c>
      <c r="S6926" s="181"/>
      <c r="T6926" s="73" t="s">
        <v>375</v>
      </c>
      <c r="V6926" s="74">
        <v>0</v>
      </c>
      <c r="X6926" s="74">
        <v>0</v>
      </c>
      <c r="Z6926" s="74">
        <v>0</v>
      </c>
      <c r="AB6926" s="74">
        <v>0</v>
      </c>
      <c r="AD6926" s="74">
        <v>0</v>
      </c>
      <c r="AF6926" s="74">
        <v>0</v>
      </c>
      <c r="AH6926" s="74">
        <f t="shared" si="1519"/>
        <v>0</v>
      </c>
      <c r="AI6926" s="446"/>
      <c r="AJ6926" s="74">
        <v>0</v>
      </c>
      <c r="AK6926" s="8"/>
      <c r="AL6926" s="74">
        <v>0</v>
      </c>
      <c r="AM6926" s="74"/>
      <c r="AN6926" s="74">
        <v>0</v>
      </c>
      <c r="AO6926" s="74"/>
      <c r="AP6926" s="74">
        <v>0</v>
      </c>
      <c r="AQ6926" s="74"/>
    </row>
    <row r="6927" spans="2:43" ht="18" hidden="1" customHeight="1" x14ac:dyDescent="0.2">
      <c r="B6927" s="4"/>
      <c r="C6927" s="117"/>
      <c r="D6927" s="117"/>
      <c r="E6927" s="117"/>
      <c r="F6927" s="48"/>
      <c r="G6927" s="11"/>
      <c r="H6927" s="117"/>
      <c r="I6927" s="124"/>
      <c r="J6927" s="124"/>
      <c r="K6927" s="144"/>
      <c r="L6927" s="11"/>
      <c r="M6927" s="143"/>
      <c r="N6927" s="42"/>
      <c r="O6927" s="128"/>
      <c r="P6927" s="129">
        <v>2</v>
      </c>
      <c r="Q6927" s="129"/>
      <c r="R6927" s="64"/>
      <c r="S6927" s="234"/>
      <c r="T6927" s="65" t="s">
        <v>75</v>
      </c>
      <c r="U6927" s="155"/>
      <c r="V6927" s="66">
        <f>V6928</f>
        <v>0</v>
      </c>
      <c r="X6927" s="66">
        <f>X6928</f>
        <v>0</v>
      </c>
      <c r="Z6927" s="66">
        <f>Z6928</f>
        <v>0</v>
      </c>
      <c r="AB6927" s="66">
        <f>AB6928</f>
        <v>0</v>
      </c>
      <c r="AD6927" s="66" t="e">
        <f>#REF!</f>
        <v>#REF!</v>
      </c>
      <c r="AF6927" s="66">
        <f>AF6928</f>
        <v>0</v>
      </c>
      <c r="AH6927" s="66" t="e">
        <f t="shared" si="1519"/>
        <v>#REF!</v>
      </c>
      <c r="AI6927" s="8"/>
      <c r="AJ6927" s="66">
        <f>AJ6928</f>
        <v>0</v>
      </c>
      <c r="AK6927" s="67"/>
      <c r="AL6927" s="66">
        <f>AL6928</f>
        <v>0</v>
      </c>
      <c r="AM6927" s="66"/>
      <c r="AN6927" s="66">
        <f>AN6928</f>
        <v>0</v>
      </c>
      <c r="AO6927" s="66"/>
      <c r="AP6927" s="66">
        <f>AP6928</f>
        <v>0</v>
      </c>
      <c r="AQ6927" s="66"/>
    </row>
    <row r="6928" spans="2:43" ht="18" hidden="1" customHeight="1" x14ac:dyDescent="0.2">
      <c r="B6928" s="4"/>
      <c r="C6928" s="117"/>
      <c r="D6928" s="117"/>
      <c r="E6928" s="117"/>
      <c r="F6928" s="48"/>
      <c r="G6928" s="11"/>
      <c r="H6928" s="117"/>
      <c r="I6928" s="124"/>
      <c r="J6928" s="124"/>
      <c r="K6928" s="144"/>
      <c r="L6928" s="11"/>
      <c r="M6928" s="143"/>
      <c r="N6928" s="42"/>
      <c r="O6928" s="128"/>
      <c r="P6928" s="130"/>
      <c r="Q6928" s="140">
        <v>1</v>
      </c>
      <c r="R6928" s="68"/>
      <c r="S6928" s="35"/>
      <c r="T6928" s="69" t="s">
        <v>76</v>
      </c>
      <c r="U6928" s="92"/>
      <c r="V6928" s="70">
        <f>SUM(V6929)</f>
        <v>0</v>
      </c>
      <c r="X6928" s="447">
        <f>SUM(X6929)</f>
        <v>0</v>
      </c>
      <c r="Z6928" s="447">
        <f>SUM(Z6929)</f>
        <v>0</v>
      </c>
      <c r="AB6928" s="447">
        <f>SUM(AB6929)</f>
        <v>0</v>
      </c>
      <c r="AD6928" s="447">
        <f>SUM(AD6929)</f>
        <v>0</v>
      </c>
      <c r="AF6928" s="447">
        <f>SUM(AF6929)</f>
        <v>0</v>
      </c>
      <c r="AH6928" s="447">
        <f t="shared" si="1519"/>
        <v>0</v>
      </c>
      <c r="AI6928" s="67"/>
      <c r="AJ6928" s="447">
        <f>SUM(AJ6929)</f>
        <v>0</v>
      </c>
      <c r="AK6928" s="71"/>
      <c r="AL6928" s="447">
        <f>SUM(AL6929)</f>
        <v>0</v>
      </c>
      <c r="AM6928" s="447"/>
      <c r="AN6928" s="447">
        <f>SUM(AN6929)</f>
        <v>0</v>
      </c>
      <c r="AO6928" s="447"/>
      <c r="AP6928" s="447">
        <f>SUM(AP6929)</f>
        <v>0</v>
      </c>
      <c r="AQ6928" s="447"/>
    </row>
    <row r="6929" spans="2:43" ht="18" hidden="1" customHeight="1" x14ac:dyDescent="0.2">
      <c r="B6929" s="4"/>
      <c r="C6929" s="117"/>
      <c r="D6929" s="117"/>
      <c r="E6929" s="117"/>
      <c r="F6929" s="48"/>
      <c r="G6929" s="11"/>
      <c r="H6929" s="117"/>
      <c r="I6929" s="124"/>
      <c r="J6929" s="124"/>
      <c r="K6929" s="144"/>
      <c r="L6929" s="11"/>
      <c r="M6929" s="143"/>
      <c r="N6929" s="42"/>
      <c r="O6929" s="128"/>
      <c r="P6929" s="130"/>
      <c r="Q6929" s="130"/>
      <c r="R6929" s="72" t="s">
        <v>14</v>
      </c>
      <c r="S6929" s="181"/>
      <c r="T6929" s="73" t="s">
        <v>206</v>
      </c>
      <c r="V6929" s="74">
        <v>0</v>
      </c>
      <c r="X6929" s="74">
        <v>0</v>
      </c>
      <c r="Z6929" s="74">
        <v>0</v>
      </c>
      <c r="AB6929" s="74">
        <v>0</v>
      </c>
      <c r="AD6929" s="74">
        <v>0</v>
      </c>
      <c r="AF6929" s="74">
        <v>0</v>
      </c>
      <c r="AH6929" s="74">
        <f t="shared" ref="AH6929:AH6992" si="1531">AD6929+AF6929</f>
        <v>0</v>
      </c>
      <c r="AI6929" s="446"/>
      <c r="AJ6929" s="74">
        <v>0</v>
      </c>
      <c r="AK6929" s="8"/>
      <c r="AL6929" s="74">
        <v>0</v>
      </c>
      <c r="AM6929" s="74"/>
      <c r="AN6929" s="74">
        <v>0</v>
      </c>
      <c r="AO6929" s="74"/>
      <c r="AP6929" s="74">
        <v>0</v>
      </c>
      <c r="AQ6929" s="74"/>
    </row>
    <row r="6930" spans="2:43" ht="18" customHeight="1" x14ac:dyDescent="0.2">
      <c r="B6930" s="4"/>
      <c r="C6930" s="117"/>
      <c r="D6930" s="117"/>
      <c r="E6930" s="117"/>
      <c r="F6930" s="48"/>
      <c r="G6930" s="11"/>
      <c r="H6930" s="117"/>
      <c r="I6930" s="124"/>
      <c r="J6930" s="124"/>
      <c r="K6930" s="144"/>
      <c r="L6930" s="11"/>
      <c r="M6930" s="143"/>
      <c r="N6930" s="42"/>
      <c r="O6930" s="128"/>
      <c r="P6930" s="129">
        <v>4</v>
      </c>
      <c r="Q6930" s="129"/>
      <c r="R6930" s="64"/>
      <c r="S6930" s="234"/>
      <c r="T6930" s="65" t="s">
        <v>376</v>
      </c>
      <c r="U6930" s="155"/>
      <c r="V6930" s="66">
        <f>V6931</f>
        <v>15000</v>
      </c>
      <c r="X6930" s="66">
        <f>X6931</f>
        <v>16200</v>
      </c>
      <c r="Z6930" s="66">
        <f>Z6931</f>
        <v>12500</v>
      </c>
      <c r="AB6930" s="66">
        <f>AB6931</f>
        <v>4900</v>
      </c>
      <c r="AD6930" s="66">
        <f>AD6931</f>
        <v>31680</v>
      </c>
      <c r="AF6930" s="66">
        <f>AF6931</f>
        <v>0</v>
      </c>
      <c r="AH6930" s="66">
        <f t="shared" si="1531"/>
        <v>31680</v>
      </c>
      <c r="AI6930" s="8"/>
      <c r="AJ6930" s="66">
        <f>AJ6931</f>
        <v>1670</v>
      </c>
      <c r="AK6930" s="67"/>
      <c r="AL6930" s="66">
        <f>AL6931</f>
        <v>27850</v>
      </c>
      <c r="AM6930" s="66"/>
      <c r="AN6930" s="66">
        <f>AN6931</f>
        <v>30050</v>
      </c>
      <c r="AO6930" s="66"/>
      <c r="AP6930" s="66">
        <f>AP6931</f>
        <v>30050</v>
      </c>
      <c r="AQ6930" s="66"/>
    </row>
    <row r="6931" spans="2:43" ht="18" customHeight="1" x14ac:dyDescent="0.2">
      <c r="B6931" s="4"/>
      <c r="C6931" s="117"/>
      <c r="D6931" s="117"/>
      <c r="E6931" s="117"/>
      <c r="F6931" s="48"/>
      <c r="G6931" s="11"/>
      <c r="H6931" s="117"/>
      <c r="I6931" s="124"/>
      <c r="J6931" s="124"/>
      <c r="K6931" s="144"/>
      <c r="L6931" s="11"/>
      <c r="M6931" s="143"/>
      <c r="N6931" s="42"/>
      <c r="O6931" s="128"/>
      <c r="P6931" s="130"/>
      <c r="Q6931" s="131">
        <v>1</v>
      </c>
      <c r="R6931" s="84"/>
      <c r="S6931" s="250"/>
      <c r="T6931" s="69" t="s">
        <v>76</v>
      </c>
      <c r="U6931" s="92"/>
      <c r="V6931" s="70">
        <f>V6932+V6933</f>
        <v>15000</v>
      </c>
      <c r="X6931" s="447">
        <f>X6932+X6933</f>
        <v>16200</v>
      </c>
      <c r="Z6931" s="447">
        <f>Z6932+Z6933</f>
        <v>12500</v>
      </c>
      <c r="AB6931" s="447">
        <f>AB6932+AB6933</f>
        <v>4900</v>
      </c>
      <c r="AD6931" s="447">
        <f>AD6932+AD6933</f>
        <v>31680</v>
      </c>
      <c r="AF6931" s="447">
        <f>AF6932+AF6933</f>
        <v>0</v>
      </c>
      <c r="AH6931" s="447">
        <f t="shared" si="1531"/>
        <v>31680</v>
      </c>
      <c r="AI6931" s="67"/>
      <c r="AJ6931" s="447">
        <f>AJ6932+AJ6933</f>
        <v>1670</v>
      </c>
      <c r="AK6931" s="71"/>
      <c r="AL6931" s="447">
        <f>AL6932+AL6933</f>
        <v>27850</v>
      </c>
      <c r="AM6931" s="447"/>
      <c r="AN6931" s="447">
        <f>AN6932+AN6933</f>
        <v>30050</v>
      </c>
      <c r="AO6931" s="447"/>
      <c r="AP6931" s="447">
        <f>AP6932+AP6933</f>
        <v>30050</v>
      </c>
      <c r="AQ6931" s="447"/>
    </row>
    <row r="6932" spans="2:43" ht="18" hidden="1" customHeight="1" x14ac:dyDescent="0.2">
      <c r="B6932" s="4"/>
      <c r="C6932" s="117"/>
      <c r="D6932" s="117"/>
      <c r="E6932" s="117"/>
      <c r="F6932" s="48"/>
      <c r="G6932" s="11"/>
      <c r="H6932" s="117"/>
      <c r="I6932" s="124"/>
      <c r="J6932" s="124"/>
      <c r="K6932" s="144"/>
      <c r="L6932" s="11"/>
      <c r="M6932" s="143"/>
      <c r="N6932" s="42"/>
      <c r="O6932" s="128"/>
      <c r="P6932" s="130"/>
      <c r="Q6932" s="130"/>
      <c r="R6932" s="72" t="s">
        <v>14</v>
      </c>
      <c r="S6932" s="181"/>
      <c r="T6932" s="73" t="s">
        <v>377</v>
      </c>
      <c r="V6932" s="74">
        <v>0</v>
      </c>
      <c r="X6932" s="74">
        <v>0</v>
      </c>
      <c r="Z6932" s="74">
        <v>0</v>
      </c>
      <c r="AB6932" s="74">
        <v>0</v>
      </c>
      <c r="AD6932" s="74">
        <v>0</v>
      </c>
      <c r="AF6932" s="74">
        <v>0</v>
      </c>
      <c r="AH6932" s="74">
        <f t="shared" si="1531"/>
        <v>0</v>
      </c>
      <c r="AI6932" s="446"/>
      <c r="AJ6932" s="74">
        <v>0</v>
      </c>
      <c r="AK6932" s="8"/>
      <c r="AL6932" s="74">
        <v>0</v>
      </c>
      <c r="AM6932" s="74"/>
      <c r="AN6932" s="74">
        <v>0</v>
      </c>
      <c r="AO6932" s="74"/>
      <c r="AP6932" s="74">
        <v>0</v>
      </c>
      <c r="AQ6932" s="74"/>
    </row>
    <row r="6933" spans="2:43" ht="18" customHeight="1" x14ac:dyDescent="0.2">
      <c r="B6933" s="4"/>
      <c r="C6933" s="117"/>
      <c r="D6933" s="117"/>
      <c r="E6933" s="117"/>
      <c r="F6933" s="48"/>
      <c r="G6933" s="11"/>
      <c r="H6933" s="117"/>
      <c r="I6933" s="124"/>
      <c r="J6933" s="124"/>
      <c r="K6933" s="144"/>
      <c r="L6933" s="11"/>
      <c r="M6933" s="143"/>
      <c r="N6933" s="42"/>
      <c r="O6933" s="128"/>
      <c r="P6933" s="130"/>
      <c r="Q6933" s="130"/>
      <c r="R6933" s="72">
        <v>90</v>
      </c>
      <c r="S6933" s="181"/>
      <c r="T6933" s="73" t="s">
        <v>500</v>
      </c>
      <c r="V6933" s="74">
        <v>15000</v>
      </c>
      <c r="X6933" s="74">
        <v>16200</v>
      </c>
      <c r="Z6933" s="829">
        <v>12500</v>
      </c>
      <c r="AB6933" s="74">
        <v>4900</v>
      </c>
      <c r="AD6933" s="944">
        <v>31680</v>
      </c>
      <c r="AF6933" s="74">
        <v>0</v>
      </c>
      <c r="AH6933" s="74">
        <f t="shared" si="1531"/>
        <v>31680</v>
      </c>
      <c r="AI6933" s="8"/>
      <c r="AJ6933" s="74">
        <f t="shared" ref="AJ6933" si="1532">CEILING(AB6933*34/100,10)</f>
        <v>1670</v>
      </c>
      <c r="AK6933" s="8"/>
      <c r="AL6933" s="74">
        <v>27850</v>
      </c>
      <c r="AM6933" s="74"/>
      <c r="AN6933" s="74">
        <v>30050</v>
      </c>
      <c r="AO6933" s="74"/>
      <c r="AP6933" s="74">
        <v>30050</v>
      </c>
      <c r="AQ6933" s="74"/>
    </row>
    <row r="6934" spans="2:43" ht="18" customHeight="1" x14ac:dyDescent="0.2">
      <c r="B6934" s="4"/>
      <c r="C6934" s="117"/>
      <c r="D6934" s="117"/>
      <c r="E6934" s="117"/>
      <c r="F6934" s="48"/>
      <c r="G6934" s="11"/>
      <c r="H6934" s="117"/>
      <c r="I6934" s="124"/>
      <c r="J6934" s="124"/>
      <c r="K6934" s="144"/>
      <c r="L6934" s="11"/>
      <c r="M6934" s="143"/>
      <c r="N6934" s="42"/>
      <c r="O6934" s="127" t="s">
        <v>0</v>
      </c>
      <c r="P6934" s="123"/>
      <c r="Q6934" s="123"/>
      <c r="R6934" s="49"/>
      <c r="S6934" s="18"/>
      <c r="T6934" s="50" t="s">
        <v>60</v>
      </c>
      <c r="U6934" s="76"/>
      <c r="V6934" s="51">
        <f>V6935+V6940+V6944</f>
        <v>328000</v>
      </c>
      <c r="X6934" s="51">
        <f>X6935+X6940+X6944</f>
        <v>735200</v>
      </c>
      <c r="Z6934" s="51">
        <f>Z6935+Z6940+Z6944</f>
        <v>410200</v>
      </c>
      <c r="AB6934" s="51">
        <f>AB6935+AB6940+AB6944</f>
        <v>518700</v>
      </c>
      <c r="AD6934" s="51" t="e">
        <f>AD6935+AD6940+AD6944</f>
        <v>#REF!</v>
      </c>
      <c r="AF6934" s="51">
        <f>AF6935+AF6940+AF6944</f>
        <v>0</v>
      </c>
      <c r="AH6934" s="51" t="e">
        <f t="shared" si="1531"/>
        <v>#REF!</v>
      </c>
      <c r="AI6934" s="8"/>
      <c r="AJ6934" s="51">
        <f>AJ6935+AJ6940+AJ6944</f>
        <v>176380</v>
      </c>
      <c r="AK6934" s="5"/>
      <c r="AL6934" s="51">
        <f>AL6935+AL6940+AL6944</f>
        <v>713650</v>
      </c>
      <c r="AM6934" s="51"/>
      <c r="AN6934" s="51">
        <f>AN6935+AN6940+AN6944</f>
        <v>772200</v>
      </c>
      <c r="AO6934" s="51"/>
      <c r="AP6934" s="51">
        <f>AP6935+AP6940+AP6944</f>
        <v>772200</v>
      </c>
      <c r="AQ6934" s="51"/>
    </row>
    <row r="6935" spans="2:43" ht="18" customHeight="1" x14ac:dyDescent="0.2">
      <c r="B6935" s="4"/>
      <c r="C6935" s="117"/>
      <c r="D6935" s="117"/>
      <c r="E6935" s="117"/>
      <c r="F6935" s="48"/>
      <c r="G6935" s="11"/>
      <c r="H6935" s="117"/>
      <c r="I6935" s="124"/>
      <c r="J6935" s="124"/>
      <c r="K6935" s="144"/>
      <c r="L6935" s="11"/>
      <c r="M6935" s="143"/>
      <c r="N6935" s="42"/>
      <c r="O6935" s="128"/>
      <c r="P6935" s="129">
        <v>1</v>
      </c>
      <c r="Q6935" s="129"/>
      <c r="R6935" s="64"/>
      <c r="S6935" s="234"/>
      <c r="T6935" s="65" t="s">
        <v>8</v>
      </c>
      <c r="U6935" s="155"/>
      <c r="V6935" s="66">
        <f>V6936</f>
        <v>325000</v>
      </c>
      <c r="X6935" s="66">
        <f>X6936</f>
        <v>730500</v>
      </c>
      <c r="Z6935" s="66">
        <f>Z6936</f>
        <v>407200</v>
      </c>
      <c r="AB6935" s="66">
        <f>AB6936</f>
        <v>516400</v>
      </c>
      <c r="AD6935" s="66">
        <f>AD6936</f>
        <v>558900</v>
      </c>
      <c r="AF6935" s="66">
        <f>AF6936</f>
        <v>0</v>
      </c>
      <c r="AH6935" s="66">
        <f t="shared" si="1531"/>
        <v>558900</v>
      </c>
      <c r="AI6935" s="5"/>
      <c r="AJ6935" s="66">
        <f>AJ6936</f>
        <v>175590</v>
      </c>
      <c r="AK6935" s="67"/>
      <c r="AL6935" s="66">
        <f>AL6936</f>
        <v>711050</v>
      </c>
      <c r="AM6935" s="66"/>
      <c r="AN6935" s="66">
        <f>AN6936</f>
        <v>769400</v>
      </c>
      <c r="AO6935" s="66"/>
      <c r="AP6935" s="66">
        <f>AP6936</f>
        <v>769400</v>
      </c>
      <c r="AQ6935" s="66"/>
    </row>
    <row r="6936" spans="2:43" ht="18" customHeight="1" x14ac:dyDescent="0.2">
      <c r="B6936" s="4"/>
      <c r="C6936" s="117"/>
      <c r="D6936" s="117"/>
      <c r="E6936" s="117"/>
      <c r="F6936" s="48"/>
      <c r="G6936" s="11"/>
      <c r="H6936" s="117"/>
      <c r="I6936" s="124"/>
      <c r="J6936" s="124"/>
      <c r="K6936" s="144"/>
      <c r="L6936" s="11"/>
      <c r="M6936" s="143"/>
      <c r="N6936" s="42"/>
      <c r="O6936" s="128"/>
      <c r="P6936" s="130"/>
      <c r="Q6936" s="131">
        <v>6</v>
      </c>
      <c r="R6936" s="72"/>
      <c r="S6936" s="181"/>
      <c r="T6936" s="69" t="s">
        <v>62</v>
      </c>
      <c r="U6936" s="92"/>
      <c r="V6936" s="70">
        <f>SUM(V6937:V6939)</f>
        <v>325000</v>
      </c>
      <c r="X6936" s="447">
        <f>SUM(X6937:X6939)</f>
        <v>730500</v>
      </c>
      <c r="Z6936" s="447">
        <f>SUM(Z6937:Z6939)</f>
        <v>407200</v>
      </c>
      <c r="AB6936" s="447">
        <f>SUM(AB6937:AB6939)</f>
        <v>516400</v>
      </c>
      <c r="AD6936" s="447">
        <f>SUM(AD6937:AD6939)</f>
        <v>558900</v>
      </c>
      <c r="AF6936" s="447">
        <f>SUM(AF6937:AF6939)</f>
        <v>0</v>
      </c>
      <c r="AH6936" s="447">
        <f t="shared" si="1531"/>
        <v>558900</v>
      </c>
      <c r="AI6936" s="67"/>
      <c r="AJ6936" s="447">
        <f>SUM(AJ6937:AJ6939)</f>
        <v>175590</v>
      </c>
      <c r="AK6936" s="71"/>
      <c r="AL6936" s="447">
        <f>SUM(AL6937:AL6939)</f>
        <v>711050</v>
      </c>
      <c r="AM6936" s="447"/>
      <c r="AN6936" s="447">
        <f>SUM(AN6937:AN6939)</f>
        <v>769400</v>
      </c>
      <c r="AO6936" s="447"/>
      <c r="AP6936" s="447">
        <f>SUM(AP6937:AP6939)</f>
        <v>769400</v>
      </c>
      <c r="AQ6936" s="447"/>
    </row>
    <row r="6937" spans="2:43" ht="18" customHeight="1" x14ac:dyDescent="0.2">
      <c r="B6937" s="4"/>
      <c r="C6937" s="117"/>
      <c r="D6937" s="117"/>
      <c r="E6937" s="117"/>
      <c r="F6937" s="48"/>
      <c r="G6937" s="11"/>
      <c r="H6937" s="117"/>
      <c r="I6937" s="124"/>
      <c r="J6937" s="124"/>
      <c r="K6937" s="144"/>
      <c r="L6937" s="11"/>
      <c r="M6937" s="143"/>
      <c r="N6937" s="42"/>
      <c r="O6937" s="128"/>
      <c r="P6937" s="130"/>
      <c r="Q6937" s="131"/>
      <c r="R6937" s="72">
        <v>1</v>
      </c>
      <c r="S6937" s="181"/>
      <c r="T6937" s="73" t="s">
        <v>430</v>
      </c>
      <c r="V6937" s="74">
        <v>194000</v>
      </c>
      <c r="X6937" s="74">
        <v>450400</v>
      </c>
      <c r="Z6937" s="829">
        <v>254500</v>
      </c>
      <c r="AB6937" s="74">
        <v>383100</v>
      </c>
      <c r="AD6937" s="944">
        <v>346900</v>
      </c>
      <c r="AF6937" s="74">
        <v>0</v>
      </c>
      <c r="AH6937" s="74">
        <f t="shared" si="1531"/>
        <v>346900</v>
      </c>
      <c r="AI6937" s="446"/>
      <c r="AJ6937" s="74">
        <f t="shared" ref="AJ6937:AJ6938" si="1533">CEILING(AB6937*34/100,10)</f>
        <v>130260</v>
      </c>
      <c r="AK6937" s="8"/>
      <c r="AL6937" s="74">
        <v>526200</v>
      </c>
      <c r="AM6937" s="74"/>
      <c r="AN6937" s="74">
        <v>569400</v>
      </c>
      <c r="AO6937" s="74"/>
      <c r="AP6937" s="74">
        <v>569400</v>
      </c>
      <c r="AQ6937" s="74"/>
    </row>
    <row r="6938" spans="2:43" ht="18" customHeight="1" x14ac:dyDescent="0.2">
      <c r="B6938" s="4"/>
      <c r="C6938" s="117"/>
      <c r="D6938" s="117"/>
      <c r="E6938" s="117"/>
      <c r="F6938" s="48"/>
      <c r="G6938" s="11"/>
      <c r="H6938" s="117"/>
      <c r="I6938" s="124"/>
      <c r="J6938" s="124"/>
      <c r="K6938" s="144"/>
      <c r="L6938" s="11"/>
      <c r="M6938" s="143"/>
      <c r="N6938" s="42"/>
      <c r="O6938" s="128"/>
      <c r="P6938" s="130"/>
      <c r="Q6938" s="131"/>
      <c r="R6938" s="72">
        <v>2</v>
      </c>
      <c r="S6938" s="181"/>
      <c r="T6938" s="73" t="s">
        <v>386</v>
      </c>
      <c r="V6938" s="74">
        <v>131000</v>
      </c>
      <c r="X6938" s="74">
        <v>280100</v>
      </c>
      <c r="Z6938" s="829">
        <v>152700</v>
      </c>
      <c r="AB6938" s="74">
        <v>133300</v>
      </c>
      <c r="AD6938" s="944">
        <v>212000</v>
      </c>
      <c r="AF6938" s="74">
        <v>0</v>
      </c>
      <c r="AH6938" s="74">
        <f t="shared" si="1531"/>
        <v>212000</v>
      </c>
      <c r="AI6938" s="8"/>
      <c r="AJ6938" s="74">
        <f t="shared" si="1533"/>
        <v>45330</v>
      </c>
      <c r="AK6938" s="8"/>
      <c r="AL6938" s="74">
        <v>184850</v>
      </c>
      <c r="AM6938" s="74"/>
      <c r="AN6938" s="74">
        <v>200000</v>
      </c>
      <c r="AO6938" s="74"/>
      <c r="AP6938" s="74">
        <v>200000</v>
      </c>
      <c r="AQ6938" s="74"/>
    </row>
    <row r="6939" spans="2:43" ht="18" hidden="1" customHeight="1" x14ac:dyDescent="0.2">
      <c r="B6939" s="4"/>
      <c r="C6939" s="117"/>
      <c r="D6939" s="117"/>
      <c r="E6939" s="117"/>
      <c r="F6939" s="48"/>
      <c r="G6939" s="11"/>
      <c r="H6939" s="117"/>
      <c r="I6939" s="124"/>
      <c r="J6939" s="124"/>
      <c r="K6939" s="144"/>
      <c r="L6939" s="11"/>
      <c r="M6939" s="143"/>
      <c r="N6939" s="42"/>
      <c r="O6939" s="128"/>
      <c r="P6939" s="130"/>
      <c r="Q6939" s="131"/>
      <c r="R6939" s="72">
        <v>8</v>
      </c>
      <c r="S6939" s="181"/>
      <c r="T6939" s="73" t="s">
        <v>463</v>
      </c>
      <c r="V6939" s="74">
        <v>0</v>
      </c>
      <c r="X6939" s="74">
        <v>0</v>
      </c>
      <c r="Z6939" s="74">
        <v>0</v>
      </c>
      <c r="AB6939" s="74">
        <v>0</v>
      </c>
      <c r="AD6939" s="74">
        <v>0</v>
      </c>
      <c r="AF6939" s="74">
        <v>0</v>
      </c>
      <c r="AH6939" s="74">
        <f t="shared" si="1531"/>
        <v>0</v>
      </c>
      <c r="AI6939" s="8"/>
      <c r="AJ6939" s="74">
        <v>0</v>
      </c>
      <c r="AK6939" s="8"/>
      <c r="AL6939" s="74">
        <v>0</v>
      </c>
      <c r="AM6939" s="74"/>
      <c r="AN6939" s="74">
        <v>0</v>
      </c>
      <c r="AO6939" s="74"/>
      <c r="AP6939" s="74">
        <v>0</v>
      </c>
      <c r="AQ6939" s="74"/>
    </row>
    <row r="6940" spans="2:43" ht="18" hidden="1" customHeight="1" x14ac:dyDescent="0.2">
      <c r="B6940" s="4"/>
      <c r="C6940" s="117"/>
      <c r="D6940" s="117"/>
      <c r="E6940" s="117"/>
      <c r="F6940" s="48"/>
      <c r="G6940" s="11"/>
      <c r="H6940" s="117"/>
      <c r="I6940" s="124"/>
      <c r="J6940" s="124"/>
      <c r="K6940" s="144"/>
      <c r="L6940" s="11"/>
      <c r="M6940" s="143"/>
      <c r="N6940" s="42"/>
      <c r="O6940" s="128"/>
      <c r="P6940" s="129">
        <v>2</v>
      </c>
      <c r="Q6940" s="129"/>
      <c r="R6940" s="64"/>
      <c r="S6940" s="234"/>
      <c r="T6940" s="65" t="s">
        <v>75</v>
      </c>
      <c r="U6940" s="155"/>
      <c r="V6940" s="66">
        <f>V6941</f>
        <v>0</v>
      </c>
      <c r="X6940" s="66">
        <f>X6941</f>
        <v>0</v>
      </c>
      <c r="Z6940" s="66">
        <f>Z6941</f>
        <v>0</v>
      </c>
      <c r="AB6940" s="66">
        <f>AB6941</f>
        <v>0</v>
      </c>
      <c r="AD6940" s="66" t="e">
        <f>#REF!</f>
        <v>#REF!</v>
      </c>
      <c r="AF6940" s="66">
        <f>AF6941</f>
        <v>0</v>
      </c>
      <c r="AH6940" s="66" t="e">
        <f t="shared" si="1531"/>
        <v>#REF!</v>
      </c>
      <c r="AI6940" s="8"/>
      <c r="AJ6940" s="66">
        <f>AJ6941</f>
        <v>0</v>
      </c>
      <c r="AK6940" s="67"/>
      <c r="AL6940" s="66">
        <f>AL6941</f>
        <v>0</v>
      </c>
      <c r="AM6940" s="66"/>
      <c r="AN6940" s="66">
        <f>AN6941</f>
        <v>0</v>
      </c>
      <c r="AO6940" s="66"/>
      <c r="AP6940" s="66">
        <f>AP6941</f>
        <v>0</v>
      </c>
      <c r="AQ6940" s="66"/>
    </row>
    <row r="6941" spans="2:43" ht="18" hidden="1" customHeight="1" x14ac:dyDescent="0.2">
      <c r="B6941" s="4"/>
      <c r="C6941" s="117"/>
      <c r="D6941" s="117"/>
      <c r="E6941" s="117"/>
      <c r="F6941" s="48"/>
      <c r="G6941" s="11"/>
      <c r="H6941" s="117"/>
      <c r="I6941" s="124"/>
      <c r="J6941" s="124"/>
      <c r="K6941" s="144"/>
      <c r="L6941" s="11"/>
      <c r="M6941" s="143"/>
      <c r="N6941" s="42"/>
      <c r="O6941" s="128"/>
      <c r="P6941" s="130"/>
      <c r="Q6941" s="131">
        <v>6</v>
      </c>
      <c r="R6941" s="72"/>
      <c r="S6941" s="181"/>
      <c r="T6941" s="69" t="s">
        <v>62</v>
      </c>
      <c r="U6941" s="92"/>
      <c r="V6941" s="70">
        <f>SUM(V6942:V6943)</f>
        <v>0</v>
      </c>
      <c r="X6941" s="447">
        <f>SUM(X6942:X6943)</f>
        <v>0</v>
      </c>
      <c r="Z6941" s="447">
        <f>SUM(Z6942:Z6943)</f>
        <v>0</v>
      </c>
      <c r="AB6941" s="447">
        <f>SUM(AB6942:AB6943)</f>
        <v>0</v>
      </c>
      <c r="AD6941" s="447">
        <f>SUM(AD6942:AD6943)</f>
        <v>0</v>
      </c>
      <c r="AF6941" s="447">
        <f>SUM(AF6942:AF6943)</f>
        <v>0</v>
      </c>
      <c r="AH6941" s="447">
        <f t="shared" si="1531"/>
        <v>0</v>
      </c>
      <c r="AI6941" s="67"/>
      <c r="AJ6941" s="447">
        <f>SUM(AJ6942:AJ6943)</f>
        <v>0</v>
      </c>
      <c r="AK6941" s="71"/>
      <c r="AL6941" s="447">
        <f>SUM(AL6942:AL6943)</f>
        <v>0</v>
      </c>
      <c r="AM6941" s="447"/>
      <c r="AN6941" s="447">
        <f>SUM(AN6942:AN6943)</f>
        <v>0</v>
      </c>
      <c r="AO6941" s="447"/>
      <c r="AP6941" s="447">
        <f>SUM(AP6942:AP6943)</f>
        <v>0</v>
      </c>
      <c r="AQ6941" s="447"/>
    </row>
    <row r="6942" spans="2:43" ht="18" hidden="1" customHeight="1" x14ac:dyDescent="0.2">
      <c r="B6942" s="4"/>
      <c r="C6942" s="117"/>
      <c r="D6942" s="117"/>
      <c r="E6942" s="117"/>
      <c r="F6942" s="48"/>
      <c r="G6942" s="11"/>
      <c r="H6942" s="117"/>
      <c r="I6942" s="124"/>
      <c r="J6942" s="124"/>
      <c r="K6942" s="144"/>
      <c r="L6942" s="11"/>
      <c r="M6942" s="143"/>
      <c r="N6942" s="42"/>
      <c r="O6942" s="128"/>
      <c r="P6942" s="130"/>
      <c r="Q6942" s="131"/>
      <c r="R6942" s="72">
        <v>1</v>
      </c>
      <c r="S6942" s="181"/>
      <c r="T6942" s="73" t="s">
        <v>433</v>
      </c>
      <c r="V6942" s="74">
        <v>0</v>
      </c>
      <c r="X6942" s="74">
        <v>0</v>
      </c>
      <c r="Z6942" s="74">
        <v>0</v>
      </c>
      <c r="AB6942" s="74">
        <v>0</v>
      </c>
      <c r="AD6942" s="74">
        <v>0</v>
      </c>
      <c r="AF6942" s="74">
        <v>0</v>
      </c>
      <c r="AH6942" s="74">
        <f t="shared" si="1531"/>
        <v>0</v>
      </c>
      <c r="AI6942" s="446"/>
      <c r="AJ6942" s="74">
        <v>0</v>
      </c>
      <c r="AK6942" s="8"/>
      <c r="AL6942" s="74">
        <v>0</v>
      </c>
      <c r="AM6942" s="74"/>
      <c r="AN6942" s="74">
        <v>0</v>
      </c>
      <c r="AO6942" s="74"/>
      <c r="AP6942" s="74">
        <v>0</v>
      </c>
      <c r="AQ6942" s="74"/>
    </row>
    <row r="6943" spans="2:43" ht="18" hidden="1" customHeight="1" x14ac:dyDescent="0.2">
      <c r="B6943" s="4"/>
      <c r="C6943" s="117"/>
      <c r="D6943" s="117"/>
      <c r="E6943" s="117"/>
      <c r="F6943" s="48"/>
      <c r="G6943" s="11"/>
      <c r="H6943" s="117"/>
      <c r="I6943" s="124"/>
      <c r="J6943" s="124"/>
      <c r="K6943" s="144"/>
      <c r="L6943" s="11"/>
      <c r="M6943" s="143"/>
      <c r="N6943" s="42"/>
      <c r="O6943" s="128"/>
      <c r="P6943" s="130"/>
      <c r="Q6943" s="131"/>
      <c r="R6943" s="72">
        <v>2</v>
      </c>
      <c r="S6943" s="181"/>
      <c r="T6943" s="73" t="s">
        <v>434</v>
      </c>
      <c r="V6943" s="74">
        <v>0</v>
      </c>
      <c r="X6943" s="74">
        <v>0</v>
      </c>
      <c r="Z6943" s="74">
        <v>0</v>
      </c>
      <c r="AB6943" s="74">
        <v>0</v>
      </c>
      <c r="AD6943" s="74">
        <v>0</v>
      </c>
      <c r="AF6943" s="74">
        <v>0</v>
      </c>
      <c r="AH6943" s="74">
        <f t="shared" si="1531"/>
        <v>0</v>
      </c>
      <c r="AI6943" s="8"/>
      <c r="AJ6943" s="74">
        <v>0</v>
      </c>
      <c r="AK6943" s="8"/>
      <c r="AL6943" s="74">
        <v>0</v>
      </c>
      <c r="AM6943" s="74"/>
      <c r="AN6943" s="74">
        <v>0</v>
      </c>
      <c r="AO6943" s="74"/>
      <c r="AP6943" s="74">
        <v>0</v>
      </c>
      <c r="AQ6943" s="74"/>
    </row>
    <row r="6944" spans="2:43" ht="18" customHeight="1" x14ac:dyDescent="0.2">
      <c r="B6944" s="4"/>
      <c r="C6944" s="117"/>
      <c r="D6944" s="117"/>
      <c r="E6944" s="117"/>
      <c r="F6944" s="48"/>
      <c r="G6944" s="11"/>
      <c r="H6944" s="117"/>
      <c r="I6944" s="124"/>
      <c r="J6944" s="124"/>
      <c r="K6944" s="144"/>
      <c r="L6944" s="11"/>
      <c r="M6944" s="143"/>
      <c r="N6944" s="42"/>
      <c r="O6944" s="128"/>
      <c r="P6944" s="129">
        <v>4</v>
      </c>
      <c r="Q6944" s="129"/>
      <c r="R6944" s="64"/>
      <c r="S6944" s="234"/>
      <c r="T6944" s="65" t="s">
        <v>376</v>
      </c>
      <c r="U6944" s="155"/>
      <c r="V6944" s="66">
        <f>V6945</f>
        <v>3000</v>
      </c>
      <c r="X6944" s="66">
        <f>X6945</f>
        <v>4700</v>
      </c>
      <c r="Z6944" s="66">
        <f>Z6945</f>
        <v>3000</v>
      </c>
      <c r="AB6944" s="66">
        <f>AB6945</f>
        <v>2300</v>
      </c>
      <c r="AD6944" s="66">
        <f>AD6945</f>
        <v>6200</v>
      </c>
      <c r="AF6944" s="66">
        <f>AF6945</f>
        <v>0</v>
      </c>
      <c r="AH6944" s="66">
        <f t="shared" si="1531"/>
        <v>6200</v>
      </c>
      <c r="AI6944" s="8"/>
      <c r="AJ6944" s="66">
        <f>AJ6945</f>
        <v>790</v>
      </c>
      <c r="AK6944" s="67"/>
      <c r="AL6944" s="66">
        <f>AL6945</f>
        <v>2600</v>
      </c>
      <c r="AM6944" s="66"/>
      <c r="AN6944" s="66">
        <f>AN6945</f>
        <v>2800</v>
      </c>
      <c r="AO6944" s="66"/>
      <c r="AP6944" s="66">
        <f>AP6945</f>
        <v>2800</v>
      </c>
      <c r="AQ6944" s="66"/>
    </row>
    <row r="6945" spans="2:43" ht="18" customHeight="1" x14ac:dyDescent="0.2">
      <c r="B6945" s="4"/>
      <c r="C6945" s="117"/>
      <c r="D6945" s="117"/>
      <c r="E6945" s="117"/>
      <c r="F6945" s="48"/>
      <c r="G6945" s="11"/>
      <c r="H6945" s="117"/>
      <c r="I6945" s="124"/>
      <c r="J6945" s="124"/>
      <c r="K6945" s="144"/>
      <c r="L6945" s="11"/>
      <c r="M6945" s="143"/>
      <c r="N6945" s="42"/>
      <c r="O6945" s="128"/>
      <c r="P6945" s="130"/>
      <c r="Q6945" s="131">
        <v>6</v>
      </c>
      <c r="R6945" s="72"/>
      <c r="S6945" s="181"/>
      <c r="T6945" s="69" t="s">
        <v>62</v>
      </c>
      <c r="U6945" s="92"/>
      <c r="V6945" s="70">
        <f>SUM(V6946:V6947)</f>
        <v>3000</v>
      </c>
      <c r="X6945" s="447">
        <f>SUM(X6946:X6947)</f>
        <v>4700</v>
      </c>
      <c r="Z6945" s="447">
        <f>SUM(Z6946:Z6947)</f>
        <v>3000</v>
      </c>
      <c r="AB6945" s="447">
        <f>SUM(AB6946:AB6947)</f>
        <v>2300</v>
      </c>
      <c r="AD6945" s="447">
        <f>SUM(AD6946:AD6947)</f>
        <v>6200</v>
      </c>
      <c r="AF6945" s="447">
        <f>SUM(AF6946:AF6947)</f>
        <v>0</v>
      </c>
      <c r="AH6945" s="447">
        <f t="shared" si="1531"/>
        <v>6200</v>
      </c>
      <c r="AI6945" s="67"/>
      <c r="AJ6945" s="447">
        <f>SUM(AJ6946:AJ6947)</f>
        <v>790</v>
      </c>
      <c r="AK6945" s="71"/>
      <c r="AL6945" s="447">
        <f>SUM(AL6946:AL6947)</f>
        <v>2600</v>
      </c>
      <c r="AM6945" s="447"/>
      <c r="AN6945" s="447">
        <f>SUM(AN6946:AN6947)</f>
        <v>2800</v>
      </c>
      <c r="AO6945" s="447"/>
      <c r="AP6945" s="447">
        <f>SUM(AP6946:AP6947)</f>
        <v>2800</v>
      </c>
      <c r="AQ6945" s="447"/>
    </row>
    <row r="6946" spans="2:43" ht="18" customHeight="1" x14ac:dyDescent="0.25">
      <c r="B6946" s="4"/>
      <c r="C6946" s="117"/>
      <c r="D6946" s="117"/>
      <c r="E6946" s="117"/>
      <c r="F6946" s="48"/>
      <c r="G6946" s="11"/>
      <c r="H6946" s="117"/>
      <c r="I6946" s="124"/>
      <c r="J6946" s="124"/>
      <c r="K6946" s="144"/>
      <c r="L6946" s="11"/>
      <c r="M6946" s="143"/>
      <c r="N6946" s="42"/>
      <c r="O6946" s="128"/>
      <c r="P6946" s="130"/>
      <c r="Q6946" s="131"/>
      <c r="R6946" s="72">
        <v>1</v>
      </c>
      <c r="S6946" s="181"/>
      <c r="T6946" s="73" t="s">
        <v>433</v>
      </c>
      <c r="V6946" s="497">
        <v>3000</v>
      </c>
      <c r="X6946" s="697">
        <v>2800</v>
      </c>
      <c r="Z6946" s="829">
        <v>2500</v>
      </c>
      <c r="AB6946" s="74">
        <v>1900</v>
      </c>
      <c r="AD6946" s="944">
        <v>3800</v>
      </c>
      <c r="AF6946" s="697">
        <v>0</v>
      </c>
      <c r="AH6946" s="697">
        <f t="shared" si="1531"/>
        <v>3800</v>
      </c>
      <c r="AI6946" s="446"/>
      <c r="AJ6946" s="74">
        <f t="shared" ref="AJ6946:AJ6947" si="1534">CEILING(AB6946*34/100,10)</f>
        <v>650</v>
      </c>
      <c r="AK6946" s="8"/>
      <c r="AL6946" s="74">
        <v>1750</v>
      </c>
      <c r="AM6946" s="74"/>
      <c r="AN6946" s="74">
        <v>1900</v>
      </c>
      <c r="AO6946" s="74"/>
      <c r="AP6946" s="74">
        <v>1900</v>
      </c>
      <c r="AQ6946" s="74"/>
    </row>
    <row r="6947" spans="2:43" ht="18" customHeight="1" x14ac:dyDescent="0.2">
      <c r="B6947" s="4"/>
      <c r="C6947" s="117"/>
      <c r="D6947" s="117"/>
      <c r="E6947" s="117"/>
      <c r="F6947" s="48"/>
      <c r="G6947" s="11"/>
      <c r="H6947" s="117"/>
      <c r="I6947" s="124"/>
      <c r="J6947" s="124"/>
      <c r="K6947" s="144"/>
      <c r="L6947" s="11"/>
      <c r="M6947" s="143"/>
      <c r="N6947" s="42"/>
      <c r="O6947" s="128"/>
      <c r="P6947" s="130"/>
      <c r="Q6947" s="131"/>
      <c r="R6947" s="72">
        <v>2</v>
      </c>
      <c r="S6947" s="181"/>
      <c r="T6947" s="73" t="s">
        <v>434</v>
      </c>
      <c r="V6947" s="74">
        <v>0</v>
      </c>
      <c r="X6947" s="74">
        <v>1900</v>
      </c>
      <c r="Z6947">
        <v>500</v>
      </c>
      <c r="AB6947" s="74">
        <v>400</v>
      </c>
      <c r="AD6947" s="944">
        <v>2400</v>
      </c>
      <c r="AF6947" s="74">
        <v>0</v>
      </c>
      <c r="AH6947" s="74">
        <f t="shared" si="1531"/>
        <v>2400</v>
      </c>
      <c r="AI6947" s="8"/>
      <c r="AJ6947" s="74">
        <f t="shared" si="1534"/>
        <v>140</v>
      </c>
      <c r="AK6947" s="8"/>
      <c r="AL6947" s="74">
        <v>850</v>
      </c>
      <c r="AM6947" s="74"/>
      <c r="AN6947" s="74">
        <v>900</v>
      </c>
      <c r="AO6947" s="74"/>
      <c r="AP6947" s="74">
        <v>900</v>
      </c>
      <c r="AQ6947" s="74"/>
    </row>
    <row r="6948" spans="2:43" ht="18" customHeight="1" x14ac:dyDescent="0.2">
      <c r="B6948" s="4"/>
      <c r="C6948" s="117"/>
      <c r="D6948" s="117"/>
      <c r="E6948" s="117"/>
      <c r="F6948" s="48"/>
      <c r="G6948" s="11"/>
      <c r="H6948" s="117"/>
      <c r="I6948" s="124"/>
      <c r="J6948" s="124"/>
      <c r="K6948" s="144"/>
      <c r="L6948" s="11"/>
      <c r="M6948" s="143"/>
      <c r="N6948" s="42"/>
      <c r="O6948" s="127" t="s">
        <v>18</v>
      </c>
      <c r="P6948" s="123"/>
      <c r="Q6948" s="123"/>
      <c r="R6948" s="49"/>
      <c r="S6948" s="18"/>
      <c r="T6948" s="50" t="s">
        <v>190</v>
      </c>
      <c r="U6948" s="76"/>
      <c r="V6948" s="51">
        <f>V6949+V6965+V6972+V6977+V6982</f>
        <v>51500</v>
      </c>
      <c r="X6948" s="51">
        <f>X6949+X6965+X6972+X6977+X6982</f>
        <v>54500</v>
      </c>
      <c r="Z6948" s="51">
        <f>Z6949+Z6965+Z6972+Z6977+Z6982</f>
        <v>57980</v>
      </c>
      <c r="AB6948" s="51">
        <f>AB6949+AB6965+AB6972+AB6977+AB6982</f>
        <v>49550</v>
      </c>
      <c r="AD6948" s="51" t="e">
        <f>AD6949+AD6965+AD6972+AD6977+AD6982</f>
        <v>#REF!</v>
      </c>
      <c r="AF6948" s="51">
        <f>AF6949+AF6965+AF6972+AF6977+AF6982</f>
        <v>0</v>
      </c>
      <c r="AH6948" s="51" t="e">
        <f t="shared" si="1531"/>
        <v>#REF!</v>
      </c>
      <c r="AI6948" s="8"/>
      <c r="AJ6948" s="51">
        <f>AJ6949+AJ6965+AJ6972+AJ6977+AJ6982</f>
        <v>8890</v>
      </c>
      <c r="AK6948" s="5"/>
      <c r="AL6948" s="51">
        <f>AL6949+AL6965+AL6972+AL6977+AL6982</f>
        <v>20730</v>
      </c>
      <c r="AM6948" s="51"/>
      <c r="AN6948" s="51">
        <f>AN6949+AN6965+AN6972+AN6977+AN6982</f>
        <v>24660</v>
      </c>
      <c r="AO6948" s="51"/>
      <c r="AP6948" s="51">
        <f>AP6949+AP6965+AP6972+AP6977+AP6982</f>
        <v>24660</v>
      </c>
      <c r="AQ6948" s="51"/>
    </row>
    <row r="6949" spans="2:43" ht="18" customHeight="1" x14ac:dyDescent="0.2">
      <c r="B6949" s="4"/>
      <c r="C6949" s="117"/>
      <c r="D6949" s="117"/>
      <c r="E6949" s="117"/>
      <c r="F6949" s="48"/>
      <c r="G6949" s="11"/>
      <c r="H6949" s="117"/>
      <c r="I6949" s="124"/>
      <c r="J6949" s="124"/>
      <c r="K6949" s="144"/>
      <c r="L6949" s="11"/>
      <c r="M6949" s="143"/>
      <c r="N6949" s="42"/>
      <c r="O6949" s="128"/>
      <c r="P6949" s="129">
        <v>2</v>
      </c>
      <c r="Q6949" s="129"/>
      <c r="R6949" s="64"/>
      <c r="S6949" s="234"/>
      <c r="T6949" s="65" t="s">
        <v>195</v>
      </c>
      <c r="U6949" s="155"/>
      <c r="V6949" s="66">
        <f>V6950+V6954+V6957+V6960+V6962</f>
        <v>25000</v>
      </c>
      <c r="X6949" s="66">
        <f>X6950+X6954+X6957+X6960+X6962</f>
        <v>28000</v>
      </c>
      <c r="Z6949" s="66">
        <f>Z6950+Z6954+Z6957+Z6960+Z6962</f>
        <v>7270</v>
      </c>
      <c r="AB6949" s="66">
        <f>AB6950+AB6954+AB6957+AB6960+AB6962</f>
        <v>7250</v>
      </c>
      <c r="AD6949" s="66" t="e">
        <f>AD6950+AD6954+AD6957+AD6960+AD6962</f>
        <v>#REF!</v>
      </c>
      <c r="AF6949" s="66">
        <f>AF6950+AF6954+AF6957+AF6960+AF6962</f>
        <v>0</v>
      </c>
      <c r="AH6949" s="66" t="e">
        <f t="shared" si="1531"/>
        <v>#REF!</v>
      </c>
      <c r="AI6949" s="5"/>
      <c r="AJ6949" s="66">
        <f>AJ6950+AJ6954+AJ6957+AJ6960+AJ6962</f>
        <v>1820</v>
      </c>
      <c r="AK6949" s="67"/>
      <c r="AL6949" s="66">
        <f>AL6950+AL6954+AL6957+AL6960+AL6962</f>
        <v>11000</v>
      </c>
      <c r="AM6949" s="66"/>
      <c r="AN6949" s="66">
        <f>AN6950+AN6954+AN6957+AN6960+AN6962</f>
        <v>14000</v>
      </c>
      <c r="AO6949" s="66"/>
      <c r="AP6949" s="66">
        <f>AP6950+AP6954+AP6957+AP6960+AP6962</f>
        <v>14000</v>
      </c>
      <c r="AQ6949" s="66"/>
    </row>
    <row r="6950" spans="2:43" ht="18" customHeight="1" x14ac:dyDescent="0.2">
      <c r="B6950" s="4"/>
      <c r="C6950" s="117"/>
      <c r="D6950" s="117"/>
      <c r="E6950" s="117"/>
      <c r="F6950" s="48"/>
      <c r="G6950" s="11"/>
      <c r="H6950" s="117"/>
      <c r="I6950" s="124"/>
      <c r="J6950" s="124"/>
      <c r="K6950" s="144"/>
      <c r="L6950" s="11"/>
      <c r="M6950" s="143"/>
      <c r="N6950" s="42"/>
      <c r="O6950" s="128"/>
      <c r="P6950" s="130"/>
      <c r="Q6950" s="131">
        <v>1</v>
      </c>
      <c r="R6950" s="68"/>
      <c r="S6950" s="35"/>
      <c r="T6950" s="69" t="s">
        <v>47</v>
      </c>
      <c r="U6950" s="92"/>
      <c r="V6950" s="70">
        <f>V6951</f>
        <v>9000</v>
      </c>
      <c r="X6950" s="447">
        <f>X6951</f>
        <v>10000</v>
      </c>
      <c r="Z6950" s="447">
        <f>Z6951+Z6952+Z6953</f>
        <v>4960</v>
      </c>
      <c r="AB6950" s="447">
        <f>AB6951+AB6952+AB6953</f>
        <v>2950</v>
      </c>
      <c r="AD6950" s="447">
        <f>AD6951</f>
        <v>6000</v>
      </c>
      <c r="AF6950" s="447">
        <f>AF6951</f>
        <v>0</v>
      </c>
      <c r="AH6950" s="447">
        <f t="shared" si="1531"/>
        <v>6000</v>
      </c>
      <c r="AI6950" s="67"/>
      <c r="AJ6950" s="447">
        <f>AJ6951</f>
        <v>740</v>
      </c>
      <c r="AK6950" s="71"/>
      <c r="AL6950" s="447">
        <f>AL6951</f>
        <v>5000</v>
      </c>
      <c r="AM6950" s="447"/>
      <c r="AN6950" s="447">
        <f>AN6951</f>
        <v>6000</v>
      </c>
      <c r="AO6950" s="447"/>
      <c r="AP6950" s="447">
        <f>AP6951</f>
        <v>6000</v>
      </c>
      <c r="AQ6950" s="447"/>
    </row>
    <row r="6951" spans="2:43" ht="18" customHeight="1" x14ac:dyDescent="0.25">
      <c r="B6951" s="4"/>
      <c r="C6951" s="117"/>
      <c r="D6951" s="117"/>
      <c r="E6951" s="117"/>
      <c r="F6951" s="48"/>
      <c r="G6951" s="11"/>
      <c r="H6951" s="117"/>
      <c r="I6951" s="124"/>
      <c r="J6951" s="124"/>
      <c r="K6951" s="144"/>
      <c r="L6951" s="11"/>
      <c r="M6951" s="143"/>
      <c r="N6951" s="42"/>
      <c r="O6951" s="128"/>
      <c r="P6951" s="130"/>
      <c r="Q6951" s="130"/>
      <c r="R6951" s="72" t="s">
        <v>3</v>
      </c>
      <c r="S6951" s="181"/>
      <c r="T6951" s="73" t="s">
        <v>17</v>
      </c>
      <c r="V6951" s="74">
        <v>9000</v>
      </c>
      <c r="X6951" s="74">
        <v>10000</v>
      </c>
      <c r="Z6951" s="74">
        <v>4570</v>
      </c>
      <c r="AB6951" s="74">
        <v>2950</v>
      </c>
      <c r="AD6951" s="696">
        <v>6000</v>
      </c>
      <c r="AF6951" s="696">
        <v>0</v>
      </c>
      <c r="AH6951" s="696">
        <f t="shared" si="1531"/>
        <v>6000</v>
      </c>
      <c r="AI6951" s="446"/>
      <c r="AJ6951" s="74">
        <f t="shared" ref="AJ6951" si="1535">CEILING(AB6951*25/100,10)</f>
        <v>740</v>
      </c>
      <c r="AK6951" s="8"/>
      <c r="AL6951" s="74">
        <v>5000</v>
      </c>
      <c r="AM6951" s="74"/>
      <c r="AN6951" s="74">
        <v>6000</v>
      </c>
      <c r="AO6951" s="696"/>
      <c r="AP6951" s="74">
        <v>6000</v>
      </c>
      <c r="AQ6951" s="696"/>
    </row>
    <row r="6952" spans="2:43" ht="18" hidden="1" customHeight="1" x14ac:dyDescent="0.25">
      <c r="B6952" s="4"/>
      <c r="C6952" s="117"/>
      <c r="D6952" s="117"/>
      <c r="E6952" s="117"/>
      <c r="F6952" s="48"/>
      <c r="G6952" s="11"/>
      <c r="H6952" s="117"/>
      <c r="I6952" s="124"/>
      <c r="J6952" s="124"/>
      <c r="K6952" s="144"/>
      <c r="L6952" s="11"/>
      <c r="M6952" s="143"/>
      <c r="N6952" s="42"/>
      <c r="O6952" s="128"/>
      <c r="P6952" s="130"/>
      <c r="Q6952" s="130"/>
      <c r="R6952" s="72">
        <v>2</v>
      </c>
      <c r="S6952" s="181"/>
      <c r="T6952" s="73" t="s">
        <v>168</v>
      </c>
      <c r="V6952" s="74"/>
      <c r="X6952" s="74"/>
      <c r="Z6952" s="74">
        <v>80</v>
      </c>
      <c r="AB6952" s="74">
        <v>0</v>
      </c>
      <c r="AD6952" s="696">
        <v>0</v>
      </c>
      <c r="AF6952" s="696">
        <v>0</v>
      </c>
      <c r="AH6952" s="696">
        <f t="shared" si="1531"/>
        <v>0</v>
      </c>
      <c r="AI6952" s="8"/>
      <c r="AJ6952" s="74">
        <v>0</v>
      </c>
      <c r="AK6952" s="8"/>
      <c r="AL6952" s="74">
        <v>0</v>
      </c>
      <c r="AM6952" s="74"/>
      <c r="AN6952" s="74">
        <v>0</v>
      </c>
      <c r="AO6952" s="696"/>
      <c r="AP6952" s="74">
        <v>0</v>
      </c>
      <c r="AQ6952" s="696"/>
    </row>
    <row r="6953" spans="2:43" ht="18" hidden="1" customHeight="1" x14ac:dyDescent="0.25">
      <c r="B6953" s="4"/>
      <c r="C6953" s="117"/>
      <c r="D6953" s="117"/>
      <c r="E6953" s="117"/>
      <c r="F6953" s="48"/>
      <c r="G6953" s="11"/>
      <c r="H6953" s="117"/>
      <c r="I6953" s="124"/>
      <c r="J6953" s="124"/>
      <c r="K6953" s="144"/>
      <c r="L6953" s="11"/>
      <c r="M6953" s="143"/>
      <c r="N6953" s="42"/>
      <c r="O6953" s="128"/>
      <c r="P6953" s="130"/>
      <c r="Q6953" s="130"/>
      <c r="R6953" s="72">
        <v>5</v>
      </c>
      <c r="S6953" s="181"/>
      <c r="T6953" s="73" t="s">
        <v>352</v>
      </c>
      <c r="V6953" s="74"/>
      <c r="X6953" s="74"/>
      <c r="Z6953" s="74">
        <v>310</v>
      </c>
      <c r="AB6953" s="74">
        <v>0</v>
      </c>
      <c r="AD6953" s="696">
        <v>0</v>
      </c>
      <c r="AF6953" s="696">
        <v>0</v>
      </c>
      <c r="AH6953" s="696">
        <f t="shared" si="1531"/>
        <v>0</v>
      </c>
      <c r="AI6953" s="8"/>
      <c r="AJ6953" s="74">
        <v>0</v>
      </c>
      <c r="AK6953" s="8"/>
      <c r="AL6953" s="74">
        <v>0</v>
      </c>
      <c r="AM6953" s="74"/>
      <c r="AN6953" s="74">
        <v>0</v>
      </c>
      <c r="AO6953" s="696"/>
      <c r="AP6953" s="74">
        <v>0</v>
      </c>
      <c r="AQ6953" s="696"/>
    </row>
    <row r="6954" spans="2:43" ht="18" customHeight="1" x14ac:dyDescent="0.2">
      <c r="B6954" s="4"/>
      <c r="C6954" s="117"/>
      <c r="D6954" s="117"/>
      <c r="E6954" s="117"/>
      <c r="F6954" s="48"/>
      <c r="G6954" s="11"/>
      <c r="H6954" s="117"/>
      <c r="I6954" s="124"/>
      <c r="J6954" s="124"/>
      <c r="K6954" s="144"/>
      <c r="L6954" s="11"/>
      <c r="M6954" s="143"/>
      <c r="N6954" s="42"/>
      <c r="O6954" s="128"/>
      <c r="P6954" s="130"/>
      <c r="Q6954" s="131">
        <v>2</v>
      </c>
      <c r="R6954" s="68"/>
      <c r="S6954" s="35"/>
      <c r="T6954" s="69" t="s">
        <v>227</v>
      </c>
      <c r="U6954" s="92"/>
      <c r="V6954" s="70">
        <f>V6955+V6956</f>
        <v>5000</v>
      </c>
      <c r="X6954" s="447">
        <f>X6955+X6956</f>
        <v>6000</v>
      </c>
      <c r="Z6954" s="447">
        <f>Z6955+Z6956</f>
        <v>2310</v>
      </c>
      <c r="AB6954" s="447">
        <f>AB6955+AB6956</f>
        <v>4300</v>
      </c>
      <c r="AD6954" s="447">
        <f>AD6955+AD6956</f>
        <v>7000</v>
      </c>
      <c r="AF6954" s="447">
        <f>AF6955+AF6956</f>
        <v>0</v>
      </c>
      <c r="AH6954" s="447">
        <f t="shared" si="1531"/>
        <v>7000</v>
      </c>
      <c r="AI6954" s="8"/>
      <c r="AJ6954" s="447">
        <f>AJ6955+AJ6956</f>
        <v>1080</v>
      </c>
      <c r="AK6954" s="71"/>
      <c r="AL6954" s="447">
        <f>AL6955+AL6956</f>
        <v>3000</v>
      </c>
      <c r="AM6954" s="447"/>
      <c r="AN6954" s="447">
        <f>AN6955+AN6956</f>
        <v>4000</v>
      </c>
      <c r="AO6954" s="447"/>
      <c r="AP6954" s="447">
        <f>AP6955+AP6956</f>
        <v>4000</v>
      </c>
      <c r="AQ6954" s="447"/>
    </row>
    <row r="6955" spans="2:43" ht="18" hidden="1" customHeight="1" x14ac:dyDescent="0.2">
      <c r="B6955" s="4"/>
      <c r="C6955" s="117"/>
      <c r="D6955" s="117"/>
      <c r="E6955" s="117"/>
      <c r="F6955" s="48"/>
      <c r="G6955" s="11"/>
      <c r="H6955" s="117"/>
      <c r="I6955" s="124"/>
      <c r="J6955" s="124"/>
      <c r="K6955" s="144"/>
      <c r="L6955" s="11"/>
      <c r="M6955" s="143"/>
      <c r="N6955" s="42"/>
      <c r="O6955" s="128"/>
      <c r="P6955" s="130"/>
      <c r="Q6955" s="130"/>
      <c r="R6955" s="72" t="s">
        <v>3</v>
      </c>
      <c r="S6955" s="181"/>
      <c r="T6955" s="73" t="s">
        <v>78</v>
      </c>
      <c r="V6955" s="74">
        <v>0</v>
      </c>
      <c r="X6955" s="74">
        <v>0</v>
      </c>
      <c r="Z6955" s="74">
        <v>0</v>
      </c>
      <c r="AB6955" s="74">
        <v>0</v>
      </c>
      <c r="AD6955" s="74">
        <v>0</v>
      </c>
      <c r="AF6955" s="74">
        <v>0</v>
      </c>
      <c r="AH6955" s="74">
        <f t="shared" si="1531"/>
        <v>0</v>
      </c>
      <c r="AI6955" s="446"/>
      <c r="AJ6955" s="74">
        <v>0</v>
      </c>
      <c r="AK6955" s="8"/>
      <c r="AL6955" s="74">
        <v>0</v>
      </c>
      <c r="AM6955" s="74"/>
      <c r="AN6955" s="74">
        <v>0</v>
      </c>
      <c r="AO6955" s="74"/>
      <c r="AP6955" s="74">
        <v>0</v>
      </c>
      <c r="AQ6955" s="74"/>
    </row>
    <row r="6956" spans="2:43" ht="18" customHeight="1" x14ac:dyDescent="0.25">
      <c r="B6956" s="4"/>
      <c r="C6956" s="117"/>
      <c r="D6956" s="117"/>
      <c r="E6956" s="117"/>
      <c r="F6956" s="48"/>
      <c r="G6956" s="11"/>
      <c r="H6956" s="117"/>
      <c r="I6956" s="124"/>
      <c r="J6956" s="124"/>
      <c r="K6956" s="144"/>
      <c r="L6956" s="11"/>
      <c r="M6956" s="143"/>
      <c r="N6956" s="42"/>
      <c r="O6956" s="128"/>
      <c r="P6956" s="130"/>
      <c r="Q6956" s="130"/>
      <c r="R6956" s="72" t="s">
        <v>0</v>
      </c>
      <c r="S6956" s="181"/>
      <c r="T6956" s="73" t="s">
        <v>228</v>
      </c>
      <c r="V6956" s="74">
        <v>5000</v>
      </c>
      <c r="X6956" s="74">
        <v>6000</v>
      </c>
      <c r="Z6956" s="74">
        <v>2310</v>
      </c>
      <c r="AB6956" s="74">
        <v>4300</v>
      </c>
      <c r="AD6956" s="696">
        <v>7000</v>
      </c>
      <c r="AF6956" s="696">
        <v>0</v>
      </c>
      <c r="AH6956" s="696">
        <f t="shared" si="1531"/>
        <v>7000</v>
      </c>
      <c r="AI6956" s="8"/>
      <c r="AJ6956" s="74">
        <f t="shared" ref="AJ6956" si="1536">CEILING(AB6956*25/100,10)</f>
        <v>1080</v>
      </c>
      <c r="AK6956" s="8"/>
      <c r="AL6956" s="74">
        <v>3000</v>
      </c>
      <c r="AM6956" s="74"/>
      <c r="AN6956" s="74">
        <v>4000</v>
      </c>
      <c r="AO6956" s="696"/>
      <c r="AP6956" s="74">
        <v>4000</v>
      </c>
      <c r="AQ6956" s="696"/>
    </row>
    <row r="6957" spans="2:43" ht="18" hidden="1" customHeight="1" x14ac:dyDescent="0.2">
      <c r="B6957" s="4"/>
      <c r="C6957" s="117"/>
      <c r="D6957" s="117"/>
      <c r="E6957" s="117"/>
      <c r="F6957" s="48"/>
      <c r="G6957" s="11"/>
      <c r="H6957" s="117"/>
      <c r="I6957" s="124"/>
      <c r="J6957" s="124"/>
      <c r="K6957" s="144"/>
      <c r="L6957" s="11"/>
      <c r="M6957" s="143"/>
      <c r="N6957" s="42"/>
      <c r="O6957" s="128"/>
      <c r="P6957" s="130"/>
      <c r="Q6957" s="131">
        <v>3</v>
      </c>
      <c r="R6957" s="68"/>
      <c r="S6957" s="35"/>
      <c r="T6957" s="69" t="s">
        <v>79</v>
      </c>
      <c r="U6957" s="92"/>
      <c r="V6957" s="70">
        <f>V6958+V6959</f>
        <v>0</v>
      </c>
      <c r="X6957" s="447">
        <f>X6958+X6959</f>
        <v>0</v>
      </c>
      <c r="Z6957" s="447">
        <f>Z6958+Z6959</f>
        <v>0</v>
      </c>
      <c r="AB6957" s="447">
        <f>AB6958+AB6959</f>
        <v>0</v>
      </c>
      <c r="AD6957" s="447" t="e">
        <f>#REF!+AD6959</f>
        <v>#REF!</v>
      </c>
      <c r="AF6957" s="447">
        <f>AF6958+AF6959</f>
        <v>0</v>
      </c>
      <c r="AH6957" s="447" t="e">
        <f t="shared" si="1531"/>
        <v>#REF!</v>
      </c>
      <c r="AI6957" s="8"/>
      <c r="AJ6957" s="447">
        <f>AJ6958+AJ6959</f>
        <v>0</v>
      </c>
      <c r="AK6957" s="71"/>
      <c r="AL6957" s="447">
        <f>AL6958+AL6959</f>
        <v>0</v>
      </c>
      <c r="AM6957" s="447"/>
      <c r="AN6957" s="447">
        <f>AN6958+AN6959</f>
        <v>0</v>
      </c>
      <c r="AO6957" s="447"/>
      <c r="AP6957" s="447">
        <f>AP6958+AP6959</f>
        <v>0</v>
      </c>
      <c r="AQ6957" s="447"/>
    </row>
    <row r="6958" spans="2:43" ht="18" hidden="1" customHeight="1" x14ac:dyDescent="0.2">
      <c r="B6958" s="4"/>
      <c r="C6958" s="117"/>
      <c r="D6958" s="117"/>
      <c r="E6958" s="117"/>
      <c r="F6958" s="48"/>
      <c r="G6958" s="11"/>
      <c r="H6958" s="117"/>
      <c r="I6958" s="124"/>
      <c r="J6958" s="124"/>
      <c r="K6958" s="144"/>
      <c r="L6958" s="11"/>
      <c r="M6958" s="143"/>
      <c r="N6958" s="42"/>
      <c r="O6958" s="128"/>
      <c r="P6958" s="130"/>
      <c r="Q6958" s="131"/>
      <c r="R6958" s="72" t="s">
        <v>3</v>
      </c>
      <c r="S6958" s="181"/>
      <c r="T6958" s="73" t="s">
        <v>80</v>
      </c>
      <c r="V6958" s="83">
        <v>0</v>
      </c>
      <c r="X6958" s="448">
        <v>0</v>
      </c>
      <c r="Z6958" s="448">
        <v>0</v>
      </c>
      <c r="AB6958" s="448">
        <v>0</v>
      </c>
      <c r="AD6958" s="448">
        <v>0</v>
      </c>
      <c r="AF6958" s="448">
        <v>0</v>
      </c>
      <c r="AH6958" s="448">
        <f t="shared" si="1531"/>
        <v>0</v>
      </c>
      <c r="AI6958" s="446"/>
      <c r="AJ6958" s="448">
        <v>0</v>
      </c>
      <c r="AK6958" s="87"/>
      <c r="AL6958" s="448">
        <v>0</v>
      </c>
      <c r="AM6958" s="448"/>
      <c r="AN6958" s="448">
        <v>0</v>
      </c>
      <c r="AO6958" s="448"/>
      <c r="AP6958" s="448">
        <v>0</v>
      </c>
      <c r="AQ6958" s="448"/>
    </row>
    <row r="6959" spans="2:43" ht="18" hidden="1" customHeight="1" x14ac:dyDescent="0.2">
      <c r="B6959" s="4"/>
      <c r="C6959" s="117"/>
      <c r="D6959" s="117"/>
      <c r="E6959" s="117"/>
      <c r="F6959" s="48"/>
      <c r="G6959" s="11"/>
      <c r="H6959" s="117"/>
      <c r="I6959" s="124"/>
      <c r="J6959" s="124"/>
      <c r="K6959" s="144"/>
      <c r="L6959" s="11"/>
      <c r="M6959" s="143"/>
      <c r="N6959" s="42"/>
      <c r="O6959" s="128"/>
      <c r="P6959" s="130"/>
      <c r="Q6959" s="130"/>
      <c r="R6959" s="72" t="s">
        <v>18</v>
      </c>
      <c r="S6959" s="181"/>
      <c r="T6959" s="73" t="s">
        <v>82</v>
      </c>
      <c r="V6959" s="74">
        <v>0</v>
      </c>
      <c r="X6959" s="74">
        <v>0</v>
      </c>
      <c r="Z6959" s="74">
        <v>0</v>
      </c>
      <c r="AB6959" s="74">
        <v>0</v>
      </c>
      <c r="AD6959" s="74">
        <v>0</v>
      </c>
      <c r="AF6959" s="74">
        <v>0</v>
      </c>
      <c r="AH6959" s="74">
        <f t="shared" si="1531"/>
        <v>0</v>
      </c>
      <c r="AI6959" s="495"/>
      <c r="AJ6959" s="74">
        <v>0</v>
      </c>
      <c r="AK6959" s="8"/>
      <c r="AL6959" s="74">
        <v>0</v>
      </c>
      <c r="AM6959" s="74"/>
      <c r="AN6959" s="74">
        <v>0</v>
      </c>
      <c r="AO6959" s="74"/>
      <c r="AP6959" s="74">
        <v>0</v>
      </c>
      <c r="AQ6959" s="74"/>
    </row>
    <row r="6960" spans="2:43" ht="18" hidden="1" customHeight="1" x14ac:dyDescent="0.2">
      <c r="B6960" s="4"/>
      <c r="C6960" s="117"/>
      <c r="D6960" s="117"/>
      <c r="E6960" s="117"/>
      <c r="F6960" s="48"/>
      <c r="G6960" s="11"/>
      <c r="H6960" s="117"/>
      <c r="I6960" s="124"/>
      <c r="J6960" s="124"/>
      <c r="K6960" s="144"/>
      <c r="L6960" s="11"/>
      <c r="M6960" s="143"/>
      <c r="N6960" s="42"/>
      <c r="O6960" s="128"/>
      <c r="P6960" s="130"/>
      <c r="Q6960" s="131">
        <v>5</v>
      </c>
      <c r="R6960" s="68"/>
      <c r="S6960" s="35"/>
      <c r="T6960" s="69" t="s">
        <v>48</v>
      </c>
      <c r="U6960" s="92"/>
      <c r="V6960" s="70">
        <f>V6961</f>
        <v>0</v>
      </c>
      <c r="X6960" s="447">
        <f>X6961</f>
        <v>0</v>
      </c>
      <c r="Z6960" s="447">
        <f>Z6961</f>
        <v>0</v>
      </c>
      <c r="AB6960" s="447">
        <f>AB6961</f>
        <v>0</v>
      </c>
      <c r="AD6960" s="447">
        <f>AD6961</f>
        <v>0</v>
      </c>
      <c r="AF6960" s="447">
        <f>AF6961</f>
        <v>0</v>
      </c>
      <c r="AH6960" s="447">
        <f t="shared" si="1531"/>
        <v>0</v>
      </c>
      <c r="AI6960" s="8"/>
      <c r="AJ6960" s="447">
        <f>AJ6961</f>
        <v>0</v>
      </c>
      <c r="AK6960" s="71"/>
      <c r="AL6960" s="447">
        <f>AL6961</f>
        <v>0</v>
      </c>
      <c r="AM6960" s="447"/>
      <c r="AN6960" s="447">
        <f>AN6961</f>
        <v>0</v>
      </c>
      <c r="AO6960" s="447"/>
      <c r="AP6960" s="447">
        <f>AP6961</f>
        <v>0</v>
      </c>
      <c r="AQ6960" s="447"/>
    </row>
    <row r="6961" spans="2:43" ht="18" hidden="1" customHeight="1" x14ac:dyDescent="0.2">
      <c r="B6961" s="4"/>
      <c r="C6961" s="117"/>
      <c r="D6961" s="117"/>
      <c r="E6961" s="117"/>
      <c r="F6961" s="48"/>
      <c r="G6961" s="11"/>
      <c r="H6961" s="117"/>
      <c r="I6961" s="124"/>
      <c r="J6961" s="124"/>
      <c r="K6961" s="144"/>
      <c r="L6961" s="11"/>
      <c r="M6961" s="143"/>
      <c r="N6961" s="42"/>
      <c r="O6961" s="128"/>
      <c r="P6961" s="130"/>
      <c r="Q6961" s="130"/>
      <c r="R6961" s="72" t="s">
        <v>3</v>
      </c>
      <c r="S6961" s="181"/>
      <c r="T6961" s="73" t="s">
        <v>551</v>
      </c>
      <c r="V6961" s="74">
        <v>0</v>
      </c>
      <c r="X6961" s="74">
        <v>0</v>
      </c>
      <c r="Z6961" s="74">
        <v>0</v>
      </c>
      <c r="AB6961" s="74">
        <v>0</v>
      </c>
      <c r="AD6961" s="74">
        <v>0</v>
      </c>
      <c r="AF6961" s="74">
        <v>0</v>
      </c>
      <c r="AH6961" s="74">
        <f t="shared" si="1531"/>
        <v>0</v>
      </c>
      <c r="AI6961" s="446"/>
      <c r="AJ6961" s="74">
        <v>0</v>
      </c>
      <c r="AK6961" s="8"/>
      <c r="AL6961" s="74">
        <v>0</v>
      </c>
      <c r="AM6961" s="74"/>
      <c r="AN6961" s="74">
        <v>0</v>
      </c>
      <c r="AO6961" s="74"/>
      <c r="AP6961" s="74">
        <v>0</v>
      </c>
      <c r="AQ6961" s="74"/>
    </row>
    <row r="6962" spans="2:43" ht="18" customHeight="1" x14ac:dyDescent="0.2">
      <c r="B6962" s="4"/>
      <c r="C6962" s="117"/>
      <c r="D6962" s="117"/>
      <c r="E6962" s="117"/>
      <c r="F6962" s="48"/>
      <c r="G6962" s="11"/>
      <c r="H6962" s="117"/>
      <c r="I6962" s="124"/>
      <c r="J6962" s="124"/>
      <c r="K6962" s="144"/>
      <c r="L6962" s="11"/>
      <c r="M6962" s="143"/>
      <c r="N6962" s="42"/>
      <c r="O6962" s="128"/>
      <c r="P6962" s="130"/>
      <c r="Q6962" s="131">
        <v>6</v>
      </c>
      <c r="R6962" s="84"/>
      <c r="S6962" s="250"/>
      <c r="T6962" s="69" t="s">
        <v>19</v>
      </c>
      <c r="U6962" s="92"/>
      <c r="V6962" s="70">
        <f>SUM(V6963:V6964)</f>
        <v>11000</v>
      </c>
      <c r="X6962" s="447">
        <f>SUM(X6963:X6964)</f>
        <v>12000</v>
      </c>
      <c r="Z6962" s="447">
        <f>SUM(Z6963:Z6964)</f>
        <v>0</v>
      </c>
      <c r="AB6962" s="447">
        <f>SUM(AB6963:AB6964)</f>
        <v>0</v>
      </c>
      <c r="AD6962" s="447">
        <f>SUM(AD6963:AD6964)</f>
        <v>0</v>
      </c>
      <c r="AF6962" s="447">
        <f>SUM(AF6963:AF6964)</f>
        <v>0</v>
      </c>
      <c r="AH6962" s="447">
        <f t="shared" si="1531"/>
        <v>0</v>
      </c>
      <c r="AI6962" s="8"/>
      <c r="AJ6962" s="447">
        <f>SUM(AJ6963:AJ6964)</f>
        <v>0</v>
      </c>
      <c r="AK6962" s="71"/>
      <c r="AL6962" s="447">
        <f>SUM(AL6963:AL6964)</f>
        <v>3000</v>
      </c>
      <c r="AM6962" s="447"/>
      <c r="AN6962" s="447">
        <f>SUM(AN6963:AN6964)</f>
        <v>4000</v>
      </c>
      <c r="AO6962" s="447"/>
      <c r="AP6962" s="447">
        <f>SUM(AP6963:AP6964)</f>
        <v>4000</v>
      </c>
      <c r="AQ6962" s="447"/>
    </row>
    <row r="6963" spans="2:43" ht="18" customHeight="1" x14ac:dyDescent="0.25">
      <c r="B6963" s="4"/>
      <c r="C6963" s="117"/>
      <c r="D6963" s="117"/>
      <c r="E6963" s="117"/>
      <c r="F6963" s="48"/>
      <c r="G6963" s="11"/>
      <c r="H6963" s="117"/>
      <c r="I6963" s="124"/>
      <c r="J6963" s="124"/>
      <c r="K6963" s="144"/>
      <c r="L6963" s="11"/>
      <c r="M6963" s="143"/>
      <c r="N6963" s="42"/>
      <c r="O6963" s="128"/>
      <c r="P6963" s="130"/>
      <c r="Q6963" s="130"/>
      <c r="R6963" s="72" t="s">
        <v>3</v>
      </c>
      <c r="S6963" s="181"/>
      <c r="T6963" s="73" t="s">
        <v>243</v>
      </c>
      <c r="V6963" s="497">
        <v>6000</v>
      </c>
      <c r="X6963" s="697">
        <v>7000</v>
      </c>
      <c r="Z6963" s="697">
        <v>0</v>
      </c>
      <c r="AB6963" s="697">
        <v>0</v>
      </c>
      <c r="AD6963" s="696">
        <v>0</v>
      </c>
      <c r="AF6963" s="696">
        <v>0</v>
      </c>
      <c r="AH6963" s="696">
        <f t="shared" si="1531"/>
        <v>0</v>
      </c>
      <c r="AI6963" s="446"/>
      <c r="AJ6963" s="74">
        <v>0</v>
      </c>
      <c r="AK6963" s="8"/>
      <c r="AL6963" s="74">
        <v>3000</v>
      </c>
      <c r="AM6963" s="74"/>
      <c r="AN6963" s="74">
        <v>4000</v>
      </c>
      <c r="AO6963" s="696"/>
      <c r="AP6963" s="74">
        <v>4000</v>
      </c>
      <c r="AQ6963" s="696"/>
    </row>
    <row r="6964" spans="2:43" ht="18" hidden="1" customHeight="1" x14ac:dyDescent="0.25">
      <c r="B6964" s="4"/>
      <c r="C6964" s="117"/>
      <c r="D6964" s="117"/>
      <c r="E6964" s="117"/>
      <c r="F6964" s="48"/>
      <c r="G6964" s="11"/>
      <c r="H6964" s="117"/>
      <c r="I6964" s="124"/>
      <c r="J6964" s="124"/>
      <c r="K6964" s="144"/>
      <c r="L6964" s="11"/>
      <c r="M6964" s="143"/>
      <c r="N6964" s="42"/>
      <c r="O6964" s="128"/>
      <c r="P6964" s="130"/>
      <c r="Q6964" s="130"/>
      <c r="R6964" s="72">
        <v>90</v>
      </c>
      <c r="S6964" s="181"/>
      <c r="T6964" s="73" t="s">
        <v>225</v>
      </c>
      <c r="V6964" s="497">
        <v>5000</v>
      </c>
      <c r="X6964" s="697">
        <v>5000</v>
      </c>
      <c r="Z6964" s="697">
        <v>0</v>
      </c>
      <c r="AB6964" s="697">
        <v>0</v>
      </c>
      <c r="AD6964" s="696">
        <v>0</v>
      </c>
      <c r="AF6964" s="696">
        <v>0</v>
      </c>
      <c r="AH6964" s="696">
        <f t="shared" si="1531"/>
        <v>0</v>
      </c>
      <c r="AI6964" s="8"/>
      <c r="AJ6964" s="74">
        <v>0</v>
      </c>
      <c r="AK6964" s="8"/>
      <c r="AL6964" s="74">
        <v>0</v>
      </c>
      <c r="AM6964" s="74"/>
      <c r="AN6964" s="74">
        <v>0</v>
      </c>
      <c r="AO6964" s="696"/>
      <c r="AP6964" s="74">
        <v>0</v>
      </c>
      <c r="AQ6964" s="696"/>
    </row>
    <row r="6965" spans="2:43" ht="18" customHeight="1" x14ac:dyDescent="0.2">
      <c r="B6965" s="4"/>
      <c r="C6965" s="117"/>
      <c r="D6965" s="117"/>
      <c r="E6965" s="117"/>
      <c r="F6965" s="48"/>
      <c r="G6965" s="11"/>
      <c r="H6965" s="117"/>
      <c r="I6965" s="124"/>
      <c r="J6965" s="124"/>
      <c r="K6965" s="144"/>
      <c r="L6965" s="11"/>
      <c r="M6965" s="143"/>
      <c r="N6965" s="42"/>
      <c r="O6965" s="128"/>
      <c r="P6965" s="129">
        <v>3</v>
      </c>
      <c r="Q6965" s="129"/>
      <c r="R6965" s="64"/>
      <c r="S6965" s="234"/>
      <c r="T6965" s="65" t="s">
        <v>215</v>
      </c>
      <c r="U6965" s="155"/>
      <c r="V6965" s="66">
        <f>V6966+V6968+V6970</f>
        <v>11000</v>
      </c>
      <c r="X6965" s="66">
        <f>X6966+X6968+X6970</f>
        <v>10500</v>
      </c>
      <c r="Z6965" s="66">
        <f>Z6966+Z6968+Z6970</f>
        <v>4610</v>
      </c>
      <c r="AB6965" s="66">
        <f>AB6966+AB6968+AB6970</f>
        <v>2500</v>
      </c>
      <c r="AD6965" s="66">
        <f>AD6966+AD6968+AD6970</f>
        <v>12600</v>
      </c>
      <c r="AF6965" s="66">
        <f>AF6966+AF6968+AF6970</f>
        <v>0</v>
      </c>
      <c r="AH6965" s="66">
        <f t="shared" si="1531"/>
        <v>12600</v>
      </c>
      <c r="AI6965" s="8"/>
      <c r="AJ6965" s="66">
        <f>AJ6966+AJ6968+AJ6970</f>
        <v>630</v>
      </c>
      <c r="AK6965" s="67"/>
      <c r="AL6965" s="66">
        <f>AL6966+AL6968+AL6970</f>
        <v>6230</v>
      </c>
      <c r="AM6965" s="66"/>
      <c r="AN6965" s="66">
        <f>AN6966+AN6968+AN6970</f>
        <v>6660</v>
      </c>
      <c r="AO6965" s="66"/>
      <c r="AP6965" s="66">
        <f>AP6966+AP6968+AP6970</f>
        <v>6660</v>
      </c>
      <c r="AQ6965" s="66"/>
    </row>
    <row r="6966" spans="2:43" ht="18" customHeight="1" x14ac:dyDescent="0.2">
      <c r="B6966" s="4"/>
      <c r="C6966" s="117"/>
      <c r="D6966" s="117"/>
      <c r="E6966" s="117"/>
      <c r="F6966" s="48"/>
      <c r="G6966" s="11"/>
      <c r="H6966" s="117"/>
      <c r="I6966" s="124"/>
      <c r="J6966" s="124"/>
      <c r="K6966" s="144"/>
      <c r="L6966" s="11"/>
      <c r="M6966" s="143"/>
      <c r="N6966" s="42"/>
      <c r="O6966" s="128"/>
      <c r="P6966" s="130"/>
      <c r="Q6966" s="131">
        <v>1</v>
      </c>
      <c r="R6966" s="68"/>
      <c r="S6966" s="35"/>
      <c r="T6966" s="69" t="s">
        <v>20</v>
      </c>
      <c r="U6966" s="92"/>
      <c r="V6966" s="70">
        <f>V6967</f>
        <v>5000</v>
      </c>
      <c r="X6966" s="447">
        <f>X6967</f>
        <v>4500</v>
      </c>
      <c r="Z6966" s="447">
        <f>Z6967</f>
        <v>2010</v>
      </c>
      <c r="AB6966" s="447">
        <f>AB6967</f>
        <v>1500</v>
      </c>
      <c r="AD6966" s="447">
        <f>AD6967</f>
        <v>6600</v>
      </c>
      <c r="AF6966" s="447">
        <f>AF6967</f>
        <v>0</v>
      </c>
      <c r="AH6966" s="447">
        <f t="shared" si="1531"/>
        <v>6600</v>
      </c>
      <c r="AI6966" s="67"/>
      <c r="AJ6966" s="447">
        <f>AJ6967</f>
        <v>380</v>
      </c>
      <c r="AK6966" s="71"/>
      <c r="AL6966" s="447">
        <f>AL6967</f>
        <v>2200</v>
      </c>
      <c r="AM6966" s="447"/>
      <c r="AN6966" s="447">
        <f>AN6967</f>
        <v>2350</v>
      </c>
      <c r="AO6966" s="447"/>
      <c r="AP6966" s="447">
        <f>AP6967</f>
        <v>2350</v>
      </c>
      <c r="AQ6966" s="447"/>
    </row>
    <row r="6967" spans="2:43" ht="18" customHeight="1" x14ac:dyDescent="0.25">
      <c r="B6967" s="4"/>
      <c r="C6967" s="117"/>
      <c r="D6967" s="117"/>
      <c r="E6967" s="117"/>
      <c r="F6967" s="48"/>
      <c r="G6967" s="11"/>
      <c r="H6967" s="117"/>
      <c r="I6967" s="124"/>
      <c r="J6967" s="124"/>
      <c r="K6967" s="144"/>
      <c r="L6967" s="11"/>
      <c r="M6967" s="143"/>
      <c r="N6967" s="42"/>
      <c r="O6967" s="128"/>
      <c r="P6967" s="130"/>
      <c r="Q6967" s="131"/>
      <c r="R6967" s="72" t="s">
        <v>3</v>
      </c>
      <c r="S6967" s="181"/>
      <c r="T6967" s="73" t="s">
        <v>20</v>
      </c>
      <c r="V6967" s="496">
        <v>5000</v>
      </c>
      <c r="X6967" s="699">
        <v>4500</v>
      </c>
      <c r="Z6967" s="699">
        <v>2010</v>
      </c>
      <c r="AB6967" s="74">
        <v>1500</v>
      </c>
      <c r="AD6967" s="696">
        <v>6600</v>
      </c>
      <c r="AF6967" s="696">
        <v>0</v>
      </c>
      <c r="AH6967" s="696">
        <f t="shared" si="1531"/>
        <v>6600</v>
      </c>
      <c r="AI6967" s="446"/>
      <c r="AJ6967" s="74">
        <f t="shared" ref="AJ6967" si="1537">CEILING(AB6967*25/100,10)</f>
        <v>380</v>
      </c>
      <c r="AK6967" s="8"/>
      <c r="AL6967" s="74">
        <v>2200</v>
      </c>
      <c r="AM6967" s="74"/>
      <c r="AN6967" s="74">
        <v>2350</v>
      </c>
      <c r="AO6967" s="696"/>
      <c r="AP6967" s="74">
        <v>2350</v>
      </c>
      <c r="AQ6967" s="696"/>
    </row>
    <row r="6968" spans="2:43" ht="18" customHeight="1" x14ac:dyDescent="0.2">
      <c r="B6968" s="4"/>
      <c r="C6968" s="117"/>
      <c r="D6968" s="117"/>
      <c r="E6968" s="117"/>
      <c r="F6968" s="48"/>
      <c r="G6968" s="11"/>
      <c r="H6968" s="117"/>
      <c r="I6968" s="124"/>
      <c r="J6968" s="124"/>
      <c r="K6968" s="144"/>
      <c r="L6968" s="11"/>
      <c r="M6968" s="143"/>
      <c r="N6968" s="42"/>
      <c r="O6968" s="128"/>
      <c r="P6968" s="130"/>
      <c r="Q6968" s="131">
        <v>2</v>
      </c>
      <c r="R6968" s="68"/>
      <c r="S6968" s="35"/>
      <c r="T6968" s="69" t="s">
        <v>21</v>
      </c>
      <c r="U6968" s="92"/>
      <c r="V6968" s="70">
        <f>V6969</f>
        <v>3000</v>
      </c>
      <c r="X6968" s="447">
        <f>X6969</f>
        <v>3000</v>
      </c>
      <c r="Z6968" s="447">
        <f>Z6969</f>
        <v>1150</v>
      </c>
      <c r="AB6968" s="447">
        <f>AB6969</f>
        <v>1000</v>
      </c>
      <c r="AD6968" s="447">
        <f>AD6969</f>
        <v>6000</v>
      </c>
      <c r="AF6968" s="447">
        <f>AF6969</f>
        <v>0</v>
      </c>
      <c r="AH6968" s="447">
        <f t="shared" si="1531"/>
        <v>6000</v>
      </c>
      <c r="AI6968" s="8"/>
      <c r="AJ6968" s="447">
        <f>AJ6969</f>
        <v>250</v>
      </c>
      <c r="AK6968" s="71"/>
      <c r="AL6968" s="447">
        <f>AL6969</f>
        <v>2340</v>
      </c>
      <c r="AM6968" s="447"/>
      <c r="AN6968" s="447">
        <f>AN6969</f>
        <v>2490</v>
      </c>
      <c r="AO6968" s="447"/>
      <c r="AP6968" s="447">
        <f>AP6969</f>
        <v>2490</v>
      </c>
      <c r="AQ6968" s="447"/>
    </row>
    <row r="6969" spans="2:43" ht="18" customHeight="1" x14ac:dyDescent="0.25">
      <c r="B6969" s="4"/>
      <c r="C6969" s="117"/>
      <c r="D6969" s="117"/>
      <c r="E6969" s="117"/>
      <c r="F6969" s="48"/>
      <c r="G6969" s="11"/>
      <c r="H6969" s="117"/>
      <c r="I6969" s="124"/>
      <c r="J6969" s="124"/>
      <c r="K6969" s="144"/>
      <c r="L6969" s="11"/>
      <c r="M6969" s="143"/>
      <c r="N6969" s="42"/>
      <c r="O6969" s="128"/>
      <c r="P6969" s="130"/>
      <c r="Q6969" s="130"/>
      <c r="R6969" s="72" t="s">
        <v>3</v>
      </c>
      <c r="S6969" s="181"/>
      <c r="T6969" s="73" t="s">
        <v>21</v>
      </c>
      <c r="V6969" s="497">
        <v>3000</v>
      </c>
      <c r="X6969" s="697">
        <v>3000</v>
      </c>
      <c r="Z6969" s="697">
        <v>1150</v>
      </c>
      <c r="AB6969" s="74">
        <v>1000</v>
      </c>
      <c r="AD6969" s="696">
        <v>6000</v>
      </c>
      <c r="AF6969" s="696">
        <v>0</v>
      </c>
      <c r="AH6969" s="696">
        <f t="shared" si="1531"/>
        <v>6000</v>
      </c>
      <c r="AI6969" s="446"/>
      <c r="AJ6969" s="74">
        <f t="shared" ref="AJ6969" si="1538">CEILING(AB6969*25/100,10)</f>
        <v>250</v>
      </c>
      <c r="AK6969" s="8"/>
      <c r="AL6969" s="74">
        <v>2340</v>
      </c>
      <c r="AM6969" s="74"/>
      <c r="AN6969" s="74">
        <v>2490</v>
      </c>
      <c r="AO6969" s="696"/>
      <c r="AP6969" s="74">
        <v>2490</v>
      </c>
      <c r="AQ6969" s="696"/>
    </row>
    <row r="6970" spans="2:43" ht="18" customHeight="1" x14ac:dyDescent="0.2">
      <c r="B6970" s="4"/>
      <c r="C6970" s="117"/>
      <c r="D6970" s="117"/>
      <c r="E6970" s="117"/>
      <c r="F6970" s="48"/>
      <c r="G6970" s="11"/>
      <c r="H6970" s="117"/>
      <c r="I6970" s="124"/>
      <c r="J6970" s="124"/>
      <c r="K6970" s="144"/>
      <c r="L6970" s="11"/>
      <c r="M6970" s="143"/>
      <c r="N6970" s="42"/>
      <c r="O6970" s="128"/>
      <c r="P6970" s="130"/>
      <c r="Q6970" s="131">
        <v>3</v>
      </c>
      <c r="R6970" s="68"/>
      <c r="S6970" s="35"/>
      <c r="T6970" s="69" t="s">
        <v>22</v>
      </c>
      <c r="U6970" s="92"/>
      <c r="V6970" s="70">
        <f>V6971</f>
        <v>3000</v>
      </c>
      <c r="X6970" s="447">
        <f>X6971</f>
        <v>3000</v>
      </c>
      <c r="Z6970" s="447">
        <f>Z6971</f>
        <v>1450</v>
      </c>
      <c r="AB6970" s="447">
        <f>AB6971</f>
        <v>0</v>
      </c>
      <c r="AD6970" s="447">
        <f>AD6971</f>
        <v>0</v>
      </c>
      <c r="AF6970" s="447">
        <f>AF6971</f>
        <v>0</v>
      </c>
      <c r="AH6970" s="447">
        <f t="shared" si="1531"/>
        <v>0</v>
      </c>
      <c r="AI6970" s="8"/>
      <c r="AJ6970" s="447">
        <f>AJ6971</f>
        <v>0</v>
      </c>
      <c r="AK6970" s="71"/>
      <c r="AL6970" s="447">
        <f>AL6971</f>
        <v>1690</v>
      </c>
      <c r="AM6970" s="447"/>
      <c r="AN6970" s="447">
        <f>AN6971</f>
        <v>1820</v>
      </c>
      <c r="AO6970" s="447"/>
      <c r="AP6970" s="447">
        <f>AP6971</f>
        <v>1820</v>
      </c>
      <c r="AQ6970" s="447"/>
    </row>
    <row r="6971" spans="2:43" ht="18" customHeight="1" x14ac:dyDescent="0.25">
      <c r="B6971" s="4"/>
      <c r="C6971" s="117"/>
      <c r="D6971" s="117"/>
      <c r="E6971" s="117"/>
      <c r="F6971" s="48"/>
      <c r="G6971" s="11"/>
      <c r="H6971" s="117"/>
      <c r="I6971" s="124"/>
      <c r="J6971" s="124"/>
      <c r="K6971" s="144"/>
      <c r="L6971" s="11"/>
      <c r="M6971" s="143"/>
      <c r="N6971" s="42"/>
      <c r="O6971" s="128"/>
      <c r="P6971" s="130"/>
      <c r="Q6971" s="130"/>
      <c r="R6971" s="72" t="s">
        <v>3</v>
      </c>
      <c r="S6971" s="181"/>
      <c r="T6971" s="73" t="s">
        <v>22</v>
      </c>
      <c r="V6971" s="513">
        <v>3000</v>
      </c>
      <c r="X6971" s="816">
        <v>3000</v>
      </c>
      <c r="Z6971" s="936">
        <v>1450</v>
      </c>
      <c r="AB6971" s="936">
        <v>0</v>
      </c>
      <c r="AD6971" s="696">
        <v>0</v>
      </c>
      <c r="AF6971" s="696">
        <v>0</v>
      </c>
      <c r="AH6971" s="696">
        <f t="shared" si="1531"/>
        <v>0</v>
      </c>
      <c r="AI6971" s="446"/>
      <c r="AJ6971" s="74">
        <v>0</v>
      </c>
      <c r="AK6971" s="8"/>
      <c r="AL6971" s="74">
        <v>1690</v>
      </c>
      <c r="AM6971" s="74"/>
      <c r="AN6971" s="74">
        <v>1820</v>
      </c>
      <c r="AO6971" s="696"/>
      <c r="AP6971" s="74">
        <v>1820</v>
      </c>
      <c r="AQ6971" s="696"/>
    </row>
    <row r="6972" spans="2:43" ht="18" customHeight="1" x14ac:dyDescent="0.2">
      <c r="B6972" s="4"/>
      <c r="C6972" s="117"/>
      <c r="D6972" s="117"/>
      <c r="E6972" s="117"/>
      <c r="F6972" s="48"/>
      <c r="G6972" s="11"/>
      <c r="H6972" s="117"/>
      <c r="I6972" s="124"/>
      <c r="J6972" s="124"/>
      <c r="K6972" s="144"/>
      <c r="L6972" s="11"/>
      <c r="M6972" s="143"/>
      <c r="N6972" s="42"/>
      <c r="O6972" s="128"/>
      <c r="P6972" s="129">
        <v>5</v>
      </c>
      <c r="Q6972" s="129"/>
      <c r="R6972" s="64"/>
      <c r="S6972" s="234"/>
      <c r="T6972" s="65" t="s">
        <v>24</v>
      </c>
      <c r="U6972" s="155"/>
      <c r="V6972" s="66">
        <f>V6973+V6975</f>
        <v>13500</v>
      </c>
      <c r="X6972" s="66">
        <f>X6973+X6975</f>
        <v>14000</v>
      </c>
      <c r="Z6972" s="66">
        <f>Z6973+Z6975</f>
        <v>44100</v>
      </c>
      <c r="AB6972" s="66">
        <f>AB6973+AB6975</f>
        <v>17300</v>
      </c>
      <c r="AD6972" s="66">
        <f>AD6973+AD6975</f>
        <v>2500</v>
      </c>
      <c r="AF6972" s="66">
        <f>AF6973+AF6975</f>
        <v>0</v>
      </c>
      <c r="AH6972" s="66">
        <f t="shared" si="1531"/>
        <v>2500</v>
      </c>
      <c r="AI6972" s="8"/>
      <c r="AJ6972" s="66">
        <f>AJ6973+AJ6975</f>
        <v>810</v>
      </c>
      <c r="AK6972" s="67"/>
      <c r="AL6972" s="66">
        <f>AL6973+AL6975</f>
        <v>2500</v>
      </c>
      <c r="AM6972" s="66"/>
      <c r="AN6972" s="66">
        <f>AN6973+AN6975</f>
        <v>3000</v>
      </c>
      <c r="AO6972" s="66"/>
      <c r="AP6972" s="66">
        <f>AP6973+AP6975</f>
        <v>3000</v>
      </c>
      <c r="AQ6972" s="66"/>
    </row>
    <row r="6973" spans="2:43" ht="18" customHeight="1" x14ac:dyDescent="0.2">
      <c r="B6973" s="4"/>
      <c r="C6973" s="117"/>
      <c r="D6973" s="117"/>
      <c r="E6973" s="117"/>
      <c r="F6973" s="48"/>
      <c r="G6973" s="11"/>
      <c r="H6973" s="117"/>
      <c r="I6973" s="124"/>
      <c r="J6973" s="124"/>
      <c r="K6973" s="144"/>
      <c r="L6973" s="11"/>
      <c r="M6973" s="143"/>
      <c r="N6973" s="42"/>
      <c r="O6973" s="128"/>
      <c r="P6973" s="130"/>
      <c r="Q6973" s="131">
        <v>2</v>
      </c>
      <c r="R6973" s="68"/>
      <c r="S6973" s="35"/>
      <c r="T6973" s="69" t="s">
        <v>25</v>
      </c>
      <c r="U6973" s="92"/>
      <c r="V6973" s="70">
        <f>V6974</f>
        <v>5000</v>
      </c>
      <c r="X6973" s="447">
        <f>X6974</f>
        <v>5000</v>
      </c>
      <c r="Z6973" s="447">
        <f>Z6974</f>
        <v>2100</v>
      </c>
      <c r="AB6973" s="447">
        <f>AB6974</f>
        <v>2300</v>
      </c>
      <c r="AD6973" s="447">
        <f>AD6974</f>
        <v>2500</v>
      </c>
      <c r="AF6973" s="447">
        <f>AF6974</f>
        <v>0</v>
      </c>
      <c r="AH6973" s="447">
        <f t="shared" si="1531"/>
        <v>2500</v>
      </c>
      <c r="AI6973" s="67"/>
      <c r="AJ6973" s="447">
        <f>AJ6974</f>
        <v>810</v>
      </c>
      <c r="AK6973" s="71"/>
      <c r="AL6973" s="447">
        <f>AL6974</f>
        <v>2500</v>
      </c>
      <c r="AM6973" s="447"/>
      <c r="AN6973" s="447">
        <f>AN6974</f>
        <v>3000</v>
      </c>
      <c r="AO6973" s="447"/>
      <c r="AP6973" s="447">
        <f>AP6974</f>
        <v>3000</v>
      </c>
      <c r="AQ6973" s="447"/>
    </row>
    <row r="6974" spans="2:43" ht="18" customHeight="1" x14ac:dyDescent="0.25">
      <c r="B6974" s="4"/>
      <c r="C6974" s="117"/>
      <c r="D6974" s="117"/>
      <c r="E6974" s="117"/>
      <c r="F6974" s="48"/>
      <c r="G6974" s="11"/>
      <c r="H6974" s="117"/>
      <c r="I6974" s="124"/>
      <c r="J6974" s="124"/>
      <c r="K6974" s="144"/>
      <c r="L6974" s="11"/>
      <c r="M6974" s="143"/>
      <c r="N6974" s="42"/>
      <c r="O6974" s="128"/>
      <c r="P6974" s="130"/>
      <c r="Q6974" s="130"/>
      <c r="R6974" s="72" t="s">
        <v>0</v>
      </c>
      <c r="S6974" s="181"/>
      <c r="T6974" s="73" t="s">
        <v>221</v>
      </c>
      <c r="V6974" s="536">
        <v>5000</v>
      </c>
      <c r="X6974" s="817">
        <v>5000</v>
      </c>
      <c r="Z6974" s="829">
        <v>2100</v>
      </c>
      <c r="AB6974" s="74">
        <v>2300</v>
      </c>
      <c r="AD6974" s="696">
        <v>2500</v>
      </c>
      <c r="AF6974" s="696">
        <v>0</v>
      </c>
      <c r="AH6974" s="696">
        <f t="shared" si="1531"/>
        <v>2500</v>
      </c>
      <c r="AI6974" s="446"/>
      <c r="AJ6974" s="74">
        <f>CEILING(AB6974*35/100,10)</f>
        <v>810</v>
      </c>
      <c r="AK6974" s="8"/>
      <c r="AL6974" s="74">
        <v>2500</v>
      </c>
      <c r="AM6974" s="74"/>
      <c r="AN6974" s="74">
        <v>3000</v>
      </c>
      <c r="AO6974" s="696"/>
      <c r="AP6974" s="74">
        <v>3000</v>
      </c>
      <c r="AQ6974" s="696"/>
    </row>
    <row r="6975" spans="2:43" ht="18" hidden="1" customHeight="1" x14ac:dyDescent="0.2">
      <c r="B6975" s="4"/>
      <c r="C6975" s="117"/>
      <c r="D6975" s="117"/>
      <c r="E6975" s="117"/>
      <c r="F6975" s="48"/>
      <c r="G6975" s="11"/>
      <c r="H6975" s="117"/>
      <c r="I6975" s="124"/>
      <c r="J6975" s="124"/>
      <c r="K6975" s="144"/>
      <c r="L6975" s="11"/>
      <c r="M6975" s="143"/>
      <c r="N6975" s="42"/>
      <c r="O6975" s="128"/>
      <c r="P6975" s="130"/>
      <c r="Q6975" s="131">
        <v>9</v>
      </c>
      <c r="R6975" s="68"/>
      <c r="S6975" s="35"/>
      <c r="T6975" s="69" t="s">
        <v>34</v>
      </c>
      <c r="U6975" s="92"/>
      <c r="V6975" s="70">
        <f>V6976</f>
        <v>8500</v>
      </c>
      <c r="X6975" s="447">
        <f>X6976</f>
        <v>9000</v>
      </c>
      <c r="Z6975" s="447">
        <f>Z6976</f>
        <v>42000</v>
      </c>
      <c r="AB6975" s="447">
        <f>AB6976</f>
        <v>15000</v>
      </c>
      <c r="AD6975" s="447">
        <f>AD6976</f>
        <v>0</v>
      </c>
      <c r="AF6975" s="447">
        <f>AF6976</f>
        <v>0</v>
      </c>
      <c r="AH6975" s="447">
        <f t="shared" si="1531"/>
        <v>0</v>
      </c>
      <c r="AI6975" s="8"/>
      <c r="AJ6975" s="447">
        <f>AJ6976</f>
        <v>0</v>
      </c>
      <c r="AK6975" s="71"/>
      <c r="AL6975" s="447">
        <f>AL6976</f>
        <v>0</v>
      </c>
      <c r="AM6975" s="447"/>
      <c r="AN6975" s="447">
        <f>AN6976</f>
        <v>0</v>
      </c>
      <c r="AO6975" s="447"/>
      <c r="AP6975" s="447">
        <f>AP6976</f>
        <v>0</v>
      </c>
      <c r="AQ6975" s="447"/>
    </row>
    <row r="6976" spans="2:43" ht="18" hidden="1" customHeight="1" x14ac:dyDescent="0.25">
      <c r="B6976" s="4"/>
      <c r="C6976" s="117"/>
      <c r="D6976" s="117"/>
      <c r="E6976" s="117"/>
      <c r="F6976" s="48"/>
      <c r="G6976" s="11"/>
      <c r="H6976" s="117"/>
      <c r="I6976" s="124"/>
      <c r="J6976" s="124"/>
      <c r="K6976" s="144"/>
      <c r="L6976" s="11"/>
      <c r="M6976" s="143"/>
      <c r="N6976" s="42"/>
      <c r="O6976" s="128"/>
      <c r="P6976" s="130"/>
      <c r="Q6976" s="130"/>
      <c r="R6976" s="72">
        <v>90</v>
      </c>
      <c r="S6976" s="181"/>
      <c r="T6976" s="73" t="s">
        <v>34</v>
      </c>
      <c r="V6976" s="542">
        <v>8500</v>
      </c>
      <c r="X6976" s="818">
        <v>9000</v>
      </c>
      <c r="Z6976" s="829">
        <v>42000</v>
      </c>
      <c r="AB6976" s="74">
        <v>15000</v>
      </c>
      <c r="AD6976" s="696">
        <v>0</v>
      </c>
      <c r="AF6976" s="696">
        <v>0</v>
      </c>
      <c r="AH6976" s="696">
        <f t="shared" si="1531"/>
        <v>0</v>
      </c>
      <c r="AI6976" s="446"/>
      <c r="AJ6976" s="74">
        <v>0</v>
      </c>
      <c r="AK6976" s="8"/>
      <c r="AL6976" s="74">
        <v>0</v>
      </c>
      <c r="AM6976" s="74"/>
      <c r="AN6976" s="74">
        <v>0</v>
      </c>
      <c r="AO6976" s="696"/>
      <c r="AP6976" s="74">
        <v>0</v>
      </c>
      <c r="AQ6976" s="696"/>
    </row>
    <row r="6977" spans="2:43" ht="18" customHeight="1" x14ac:dyDescent="0.2">
      <c r="B6977" s="4"/>
      <c r="C6977" s="117"/>
      <c r="D6977" s="117"/>
      <c r="E6977" s="117"/>
      <c r="F6977" s="48"/>
      <c r="G6977" s="11"/>
      <c r="H6977" s="117"/>
      <c r="I6977" s="124"/>
      <c r="J6977" s="124"/>
      <c r="K6977" s="144"/>
      <c r="L6977" s="11"/>
      <c r="M6977" s="143"/>
      <c r="N6977" s="42"/>
      <c r="O6977" s="128"/>
      <c r="P6977" s="129">
        <v>7</v>
      </c>
      <c r="Q6977" s="129"/>
      <c r="R6977" s="64"/>
      <c r="S6977" s="234"/>
      <c r="T6977" s="65" t="s">
        <v>343</v>
      </c>
      <c r="U6977" s="155"/>
      <c r="V6977" s="66">
        <f>V6978+V6980</f>
        <v>2000</v>
      </c>
      <c r="X6977" s="66">
        <f>X6978+X6980</f>
        <v>2000</v>
      </c>
      <c r="Z6977" s="66">
        <f>Z6978+Z6980</f>
        <v>2000</v>
      </c>
      <c r="AB6977" s="66">
        <f>AB6978+AB6980</f>
        <v>22500</v>
      </c>
      <c r="AD6977" s="66">
        <f>AD6978+AD6980</f>
        <v>23625</v>
      </c>
      <c r="AF6977" s="66">
        <f>AF6978+AF6980</f>
        <v>0</v>
      </c>
      <c r="AH6977" s="66">
        <f t="shared" si="1531"/>
        <v>23625</v>
      </c>
      <c r="AI6977" s="8"/>
      <c r="AJ6977" s="66">
        <f>AJ6978+AJ6980</f>
        <v>5630</v>
      </c>
      <c r="AK6977" s="67"/>
      <c r="AL6977" s="66">
        <f>AL6978+AL6980</f>
        <v>1000</v>
      </c>
      <c r="AM6977" s="66"/>
      <c r="AN6977" s="66">
        <f>AN6978+AN6980</f>
        <v>1000</v>
      </c>
      <c r="AO6977" s="66"/>
      <c r="AP6977" s="66">
        <f>AP6978+AP6980</f>
        <v>1000</v>
      </c>
      <c r="AQ6977" s="66"/>
    </row>
    <row r="6978" spans="2:43" ht="18" hidden="1" customHeight="1" x14ac:dyDescent="0.2">
      <c r="B6978" s="4"/>
      <c r="C6978" s="117"/>
      <c r="D6978" s="117"/>
      <c r="E6978" s="117"/>
      <c r="F6978" s="48"/>
      <c r="G6978" s="11"/>
      <c r="H6978" s="117"/>
      <c r="I6978" s="124"/>
      <c r="J6978" s="124"/>
      <c r="K6978" s="144"/>
      <c r="L6978" s="11"/>
      <c r="M6978" s="143"/>
      <c r="N6978" s="42"/>
      <c r="O6978" s="128"/>
      <c r="P6978" s="130"/>
      <c r="Q6978" s="131">
        <v>1</v>
      </c>
      <c r="R6978" s="68"/>
      <c r="S6978" s="35"/>
      <c r="T6978" s="450" t="s">
        <v>234</v>
      </c>
      <c r="U6978" s="92"/>
      <c r="V6978" s="70">
        <f>V6979</f>
        <v>0</v>
      </c>
      <c r="X6978" s="447">
        <f>X6979</f>
        <v>0</v>
      </c>
      <c r="Z6978" s="447">
        <f>Z6979</f>
        <v>0</v>
      </c>
      <c r="AB6978" s="447">
        <f>AB6979</f>
        <v>0</v>
      </c>
      <c r="AD6978" s="447">
        <f>AD6979</f>
        <v>0</v>
      </c>
      <c r="AF6978" s="447">
        <f>AF6979</f>
        <v>0</v>
      </c>
      <c r="AH6978" s="447">
        <f t="shared" si="1531"/>
        <v>0</v>
      </c>
      <c r="AI6978" s="67"/>
      <c r="AJ6978" s="447">
        <f>AJ6979</f>
        <v>0</v>
      </c>
      <c r="AK6978" s="71"/>
      <c r="AL6978" s="447">
        <f>AL6979</f>
        <v>0</v>
      </c>
      <c r="AM6978" s="447"/>
      <c r="AN6978" s="447">
        <f>AN6979</f>
        <v>0</v>
      </c>
      <c r="AO6978" s="447"/>
      <c r="AP6978" s="447">
        <f>AP6979</f>
        <v>0</v>
      </c>
      <c r="AQ6978" s="447"/>
    </row>
    <row r="6979" spans="2:43" ht="18.75" hidden="1" customHeight="1" x14ac:dyDescent="0.25">
      <c r="B6979" s="4"/>
      <c r="C6979" s="117"/>
      <c r="D6979" s="117"/>
      <c r="E6979" s="117"/>
      <c r="F6979" s="48"/>
      <c r="G6979" s="11"/>
      <c r="H6979" s="117"/>
      <c r="I6979" s="124"/>
      <c r="J6979" s="124"/>
      <c r="K6979" s="144"/>
      <c r="L6979" s="11"/>
      <c r="M6979" s="143"/>
      <c r="N6979" s="42"/>
      <c r="O6979" s="128"/>
      <c r="P6979" s="130"/>
      <c r="Q6979" s="131"/>
      <c r="R6979" s="72" t="s">
        <v>0</v>
      </c>
      <c r="S6979" s="181"/>
      <c r="T6979" s="73" t="s">
        <v>53</v>
      </c>
      <c r="V6979" s="562">
        <v>0</v>
      </c>
      <c r="X6979" s="819">
        <v>0</v>
      </c>
      <c r="Z6979" s="819">
        <v>0</v>
      </c>
      <c r="AB6979" s="74">
        <v>0</v>
      </c>
      <c r="AD6979" s="696">
        <v>0</v>
      </c>
      <c r="AF6979" s="696">
        <v>0</v>
      </c>
      <c r="AH6979" s="696">
        <f t="shared" si="1531"/>
        <v>0</v>
      </c>
      <c r="AI6979" s="446"/>
      <c r="AJ6979" s="74">
        <v>0</v>
      </c>
      <c r="AK6979" s="8"/>
      <c r="AL6979" s="74">
        <v>0</v>
      </c>
      <c r="AM6979" s="74"/>
      <c r="AN6979" s="74">
        <v>0</v>
      </c>
      <c r="AO6979" s="696"/>
      <c r="AP6979" s="74">
        <v>0</v>
      </c>
      <c r="AQ6979" s="696"/>
    </row>
    <row r="6980" spans="2:43" ht="18" customHeight="1" x14ac:dyDescent="0.2">
      <c r="B6980" s="4"/>
      <c r="C6980" s="117"/>
      <c r="D6980" s="117"/>
      <c r="E6980" s="117"/>
      <c r="F6980" s="48"/>
      <c r="G6980" s="11"/>
      <c r="H6980" s="117"/>
      <c r="I6980" s="124"/>
      <c r="J6980" s="124"/>
      <c r="K6980" s="144"/>
      <c r="L6980" s="11"/>
      <c r="M6980" s="143"/>
      <c r="N6980" s="42"/>
      <c r="O6980" s="128"/>
      <c r="P6980" s="130"/>
      <c r="Q6980" s="131">
        <v>3</v>
      </c>
      <c r="R6980" s="68"/>
      <c r="S6980" s="35"/>
      <c r="T6980" s="69" t="s">
        <v>224</v>
      </c>
      <c r="U6980" s="92"/>
      <c r="V6980" s="70">
        <f>V6981</f>
        <v>2000</v>
      </c>
      <c r="X6980" s="447">
        <f>X6981</f>
        <v>2000</v>
      </c>
      <c r="Z6980" s="447">
        <f>Z6981</f>
        <v>2000</v>
      </c>
      <c r="AB6980" s="447">
        <f>AB6981</f>
        <v>22500</v>
      </c>
      <c r="AD6980" s="447">
        <f>AD6981</f>
        <v>23625</v>
      </c>
      <c r="AF6980" s="447">
        <f>AF6981</f>
        <v>0</v>
      </c>
      <c r="AH6980" s="447">
        <f t="shared" si="1531"/>
        <v>23625</v>
      </c>
      <c r="AI6980" s="8"/>
      <c r="AJ6980" s="447">
        <f>AJ6981</f>
        <v>5630</v>
      </c>
      <c r="AK6980" s="71"/>
      <c r="AL6980" s="447">
        <f>AL6981</f>
        <v>1000</v>
      </c>
      <c r="AM6980" s="447"/>
      <c r="AN6980" s="447">
        <f>AN6981</f>
        <v>1000</v>
      </c>
      <c r="AO6980" s="447"/>
      <c r="AP6980" s="447">
        <f>AP6981</f>
        <v>1000</v>
      </c>
      <c r="AQ6980" s="447"/>
    </row>
    <row r="6981" spans="2:43" ht="18.75" customHeight="1" x14ac:dyDescent="0.25">
      <c r="B6981" s="4"/>
      <c r="C6981" s="117"/>
      <c r="D6981" s="117"/>
      <c r="E6981" s="117"/>
      <c r="F6981" s="48"/>
      <c r="G6981" s="11"/>
      <c r="H6981" s="117"/>
      <c r="I6981" s="124"/>
      <c r="J6981" s="124"/>
      <c r="K6981" s="144"/>
      <c r="L6981" s="11"/>
      <c r="M6981" s="143"/>
      <c r="N6981" s="42"/>
      <c r="O6981" s="128"/>
      <c r="P6981" s="130"/>
      <c r="Q6981" s="131"/>
      <c r="R6981" s="72" t="s">
        <v>0</v>
      </c>
      <c r="S6981" s="181"/>
      <c r="T6981" s="73" t="s">
        <v>53</v>
      </c>
      <c r="V6981" s="562">
        <v>2000</v>
      </c>
      <c r="X6981" s="819">
        <v>2000</v>
      </c>
      <c r="Z6981" s="937">
        <v>2000</v>
      </c>
      <c r="AB6981" s="74">
        <v>22500</v>
      </c>
      <c r="AD6981" s="696">
        <v>23625</v>
      </c>
      <c r="AF6981" s="696">
        <v>0</v>
      </c>
      <c r="AH6981" s="696">
        <f t="shared" si="1531"/>
        <v>23625</v>
      </c>
      <c r="AI6981" s="446"/>
      <c r="AJ6981" s="74">
        <f t="shared" ref="AJ6981" si="1539">CEILING(AB6981*25/100,10)</f>
        <v>5630</v>
      </c>
      <c r="AK6981" s="8"/>
      <c r="AL6981" s="74">
        <v>1000</v>
      </c>
      <c r="AM6981" s="74"/>
      <c r="AN6981" s="74">
        <v>1000</v>
      </c>
      <c r="AO6981" s="696"/>
      <c r="AP6981" s="74">
        <v>1000</v>
      </c>
      <c r="AQ6981" s="696"/>
    </row>
    <row r="6982" spans="2:43" ht="18" hidden="1" customHeight="1" x14ac:dyDescent="0.2">
      <c r="B6982" s="4"/>
      <c r="C6982" s="117"/>
      <c r="D6982" s="117"/>
      <c r="E6982" s="117"/>
      <c r="F6982" s="48"/>
      <c r="G6982" s="11"/>
      <c r="H6982" s="117"/>
      <c r="I6982" s="124"/>
      <c r="J6982" s="124"/>
      <c r="K6982" s="144"/>
      <c r="L6982" s="11"/>
      <c r="M6982" s="143"/>
      <c r="N6982" s="42"/>
      <c r="O6982" s="128"/>
      <c r="P6982" s="129">
        <v>9</v>
      </c>
      <c r="Q6982" s="129"/>
      <c r="R6982" s="64"/>
      <c r="S6982" s="234"/>
      <c r="T6982" s="65" t="s">
        <v>217</v>
      </c>
      <c r="U6982" s="155"/>
      <c r="V6982" s="66">
        <f>V6983+V6985</f>
        <v>0</v>
      </c>
      <c r="X6982" s="66">
        <f>X6983+X6985</f>
        <v>0</v>
      </c>
      <c r="Z6982" s="66">
        <f>Z6983+Z6985</f>
        <v>0</v>
      </c>
      <c r="AB6982" s="66">
        <f>AB6983+AB6985</f>
        <v>0</v>
      </c>
      <c r="AD6982" s="66" t="e">
        <f>#REF!+AD6985</f>
        <v>#REF!</v>
      </c>
      <c r="AF6982" s="66">
        <f>AF6983+AF6985</f>
        <v>0</v>
      </c>
      <c r="AH6982" s="66" t="e">
        <f t="shared" si="1531"/>
        <v>#REF!</v>
      </c>
      <c r="AI6982" s="8"/>
      <c r="AJ6982" s="66">
        <f>AJ6983+AJ6985</f>
        <v>0</v>
      </c>
      <c r="AK6982" s="67"/>
      <c r="AL6982" s="66">
        <f>AL6983+AL6985</f>
        <v>0</v>
      </c>
      <c r="AM6982" s="66"/>
      <c r="AN6982" s="66">
        <f>AN6983+AN6985</f>
        <v>0</v>
      </c>
      <c r="AO6982" s="66"/>
      <c r="AP6982" s="66">
        <f>AP6983+AP6985</f>
        <v>0</v>
      </c>
      <c r="AQ6982" s="66"/>
    </row>
    <row r="6983" spans="2:43" ht="18" hidden="1" customHeight="1" x14ac:dyDescent="0.2">
      <c r="B6983" s="4"/>
      <c r="C6983" s="117"/>
      <c r="D6983" s="117"/>
      <c r="E6983" s="117"/>
      <c r="F6983" s="48"/>
      <c r="G6983" s="11"/>
      <c r="H6983" s="117"/>
      <c r="I6983" s="124"/>
      <c r="J6983" s="124"/>
      <c r="K6983" s="144"/>
      <c r="L6983" s="11"/>
      <c r="M6983" s="143"/>
      <c r="N6983" s="42"/>
      <c r="O6983" s="128"/>
      <c r="P6983" s="130"/>
      <c r="Q6983" s="131">
        <v>1</v>
      </c>
      <c r="R6983" s="68"/>
      <c r="S6983" s="35"/>
      <c r="T6983" s="69" t="s">
        <v>231</v>
      </c>
      <c r="U6983" s="92"/>
      <c r="V6983" s="70">
        <f>V6984</f>
        <v>0</v>
      </c>
      <c r="X6983" s="447">
        <f>X6984</f>
        <v>0</v>
      </c>
      <c r="Z6983" s="447">
        <f>Z6984</f>
        <v>0</v>
      </c>
      <c r="AB6983" s="447">
        <f>AB6984</f>
        <v>0</v>
      </c>
      <c r="AD6983" s="447" t="e">
        <f>#REF!</f>
        <v>#REF!</v>
      </c>
      <c r="AF6983" s="447">
        <f>AF6984</f>
        <v>0</v>
      </c>
      <c r="AH6983" s="447" t="e">
        <f t="shared" si="1531"/>
        <v>#REF!</v>
      </c>
      <c r="AI6983" s="67"/>
      <c r="AJ6983" s="447">
        <f>AJ6984</f>
        <v>0</v>
      </c>
      <c r="AK6983" s="71"/>
      <c r="AL6983" s="447">
        <f>AL6984</f>
        <v>0</v>
      </c>
      <c r="AM6983" s="447"/>
      <c r="AN6983" s="447">
        <f>AN6984</f>
        <v>0</v>
      </c>
      <c r="AO6983" s="447"/>
      <c r="AP6983" s="447">
        <f>AP6984</f>
        <v>0</v>
      </c>
      <c r="AQ6983" s="447"/>
    </row>
    <row r="6984" spans="2:43" ht="18" hidden="1" customHeight="1" x14ac:dyDescent="0.2">
      <c r="B6984" s="4"/>
      <c r="C6984" s="117"/>
      <c r="D6984" s="117"/>
      <c r="E6984" s="117"/>
      <c r="F6984" s="48"/>
      <c r="G6984" s="11"/>
      <c r="H6984" s="117"/>
      <c r="I6984" s="124"/>
      <c r="J6984" s="124"/>
      <c r="K6984" s="144"/>
      <c r="L6984" s="11"/>
      <c r="M6984" s="143"/>
      <c r="N6984" s="42"/>
      <c r="O6984" s="128"/>
      <c r="P6984" s="130"/>
      <c r="Q6984" s="131"/>
      <c r="R6984" s="72" t="s">
        <v>3</v>
      </c>
      <c r="S6984" s="181"/>
      <c r="T6984" s="73" t="s">
        <v>231</v>
      </c>
      <c r="V6984" s="74">
        <v>0</v>
      </c>
      <c r="X6984" s="74">
        <v>0</v>
      </c>
      <c r="Z6984" s="74">
        <v>0</v>
      </c>
      <c r="AB6984" s="74">
        <v>0</v>
      </c>
      <c r="AD6984" s="74">
        <v>0</v>
      </c>
      <c r="AF6984" s="74">
        <v>0</v>
      </c>
      <c r="AH6984" s="74">
        <f t="shared" si="1531"/>
        <v>0</v>
      </c>
      <c r="AI6984" s="446"/>
      <c r="AJ6984" s="74">
        <v>0</v>
      </c>
      <c r="AK6984" s="8"/>
      <c r="AL6984" s="74">
        <v>0</v>
      </c>
      <c r="AM6984" s="74"/>
      <c r="AN6984" s="74">
        <v>0</v>
      </c>
      <c r="AO6984" s="74"/>
      <c r="AP6984" s="74">
        <v>0</v>
      </c>
      <c r="AQ6984" s="74"/>
    </row>
    <row r="6985" spans="2:43" ht="18" hidden="1" customHeight="1" x14ac:dyDescent="0.2">
      <c r="B6985" s="4"/>
      <c r="C6985" s="117"/>
      <c r="D6985" s="117"/>
      <c r="E6985" s="117"/>
      <c r="F6985" s="48"/>
      <c r="G6985" s="11"/>
      <c r="H6985" s="117"/>
      <c r="I6985" s="124"/>
      <c r="J6985" s="124"/>
      <c r="K6985" s="144"/>
      <c r="L6985" s="11"/>
      <c r="M6985" s="143"/>
      <c r="N6985" s="42"/>
      <c r="O6985" s="128"/>
      <c r="P6985" s="130"/>
      <c r="Q6985" s="131">
        <v>2</v>
      </c>
      <c r="R6985" s="68"/>
      <c r="S6985" s="35"/>
      <c r="T6985" s="69" t="s">
        <v>232</v>
      </c>
      <c r="U6985" s="92"/>
      <c r="V6985" s="70">
        <f>V6986</f>
        <v>0</v>
      </c>
      <c r="X6985" s="447">
        <f>X6986</f>
        <v>0</v>
      </c>
      <c r="Z6985" s="447">
        <f>Z6986</f>
        <v>0</v>
      </c>
      <c r="AB6985" s="447">
        <f>AB6986</f>
        <v>0</v>
      </c>
      <c r="AD6985" s="447" t="e">
        <f>#REF!</f>
        <v>#REF!</v>
      </c>
      <c r="AF6985" s="447">
        <f>AF6986</f>
        <v>0</v>
      </c>
      <c r="AH6985" s="447" t="e">
        <f t="shared" si="1531"/>
        <v>#REF!</v>
      </c>
      <c r="AI6985" s="8"/>
      <c r="AJ6985" s="447">
        <f>AJ6986</f>
        <v>0</v>
      </c>
      <c r="AK6985" s="71"/>
      <c r="AL6985" s="447">
        <f>AL6986</f>
        <v>0</v>
      </c>
      <c r="AM6985" s="447"/>
      <c r="AN6985" s="447">
        <f>AN6986</f>
        <v>0</v>
      </c>
      <c r="AO6985" s="447"/>
      <c r="AP6985" s="447">
        <f>AP6986</f>
        <v>0</v>
      </c>
      <c r="AQ6985" s="447"/>
    </row>
    <row r="6986" spans="2:43" ht="18" hidden="1" customHeight="1" x14ac:dyDescent="0.2">
      <c r="B6986" s="4"/>
      <c r="C6986" s="117"/>
      <c r="D6986" s="117"/>
      <c r="E6986" s="117"/>
      <c r="F6986" s="48"/>
      <c r="G6986" s="11"/>
      <c r="H6986" s="117"/>
      <c r="I6986" s="124"/>
      <c r="J6986" s="124"/>
      <c r="K6986" s="144"/>
      <c r="L6986" s="11"/>
      <c r="M6986" s="143"/>
      <c r="N6986" s="42"/>
      <c r="O6986" s="128"/>
      <c r="P6986" s="130"/>
      <c r="Q6986" s="131"/>
      <c r="R6986" s="72" t="s">
        <v>3</v>
      </c>
      <c r="S6986" s="181"/>
      <c r="T6986" s="77" t="s">
        <v>232</v>
      </c>
      <c r="U6986" s="141"/>
      <c r="V6986" s="74">
        <v>0</v>
      </c>
      <c r="X6986" s="74">
        <v>0</v>
      </c>
      <c r="Z6986" s="74">
        <v>0</v>
      </c>
      <c r="AB6986" s="74">
        <v>0</v>
      </c>
      <c r="AD6986" s="74">
        <v>0</v>
      </c>
      <c r="AF6986" s="74">
        <v>0</v>
      </c>
      <c r="AH6986" s="74">
        <f t="shared" si="1531"/>
        <v>0</v>
      </c>
      <c r="AI6986" s="446"/>
      <c r="AJ6986" s="74">
        <v>0</v>
      </c>
      <c r="AK6986" s="8"/>
      <c r="AL6986" s="74">
        <v>0</v>
      </c>
      <c r="AM6986" s="74"/>
      <c r="AN6986" s="74">
        <v>0</v>
      </c>
      <c r="AO6986" s="74"/>
      <c r="AP6986" s="74">
        <v>0</v>
      </c>
      <c r="AQ6986" s="74"/>
    </row>
    <row r="6987" spans="2:43" ht="18" hidden="1" customHeight="1" x14ac:dyDescent="0.2">
      <c r="B6987" s="4"/>
      <c r="C6987" s="117"/>
      <c r="D6987" s="117"/>
      <c r="E6987" s="117"/>
      <c r="F6987" s="48"/>
      <c r="G6987" s="11"/>
      <c r="H6987" s="117"/>
      <c r="I6987" s="124"/>
      <c r="J6987" s="124"/>
      <c r="K6987" s="144"/>
      <c r="L6987" s="11"/>
      <c r="M6987" s="143"/>
      <c r="N6987" s="42"/>
      <c r="O6987" s="133" t="s">
        <v>55</v>
      </c>
      <c r="P6987" s="134"/>
      <c r="Q6987" s="134"/>
      <c r="R6987" s="79"/>
      <c r="S6987" s="252"/>
      <c r="T6987" s="80" t="s">
        <v>29</v>
      </c>
      <c r="U6987" s="242"/>
      <c r="V6987" s="88">
        <f>V6988</f>
        <v>0</v>
      </c>
      <c r="X6987" s="88">
        <f>X6988</f>
        <v>0</v>
      </c>
      <c r="Z6987" s="88">
        <f>Z6988</f>
        <v>0</v>
      </c>
      <c r="AB6987" s="88">
        <f>AB6988</f>
        <v>0</v>
      </c>
      <c r="AD6987" s="88" t="e">
        <f>#REF!</f>
        <v>#REF!</v>
      </c>
      <c r="AF6987" s="88">
        <f>AF6988</f>
        <v>0</v>
      </c>
      <c r="AH6987" s="88" t="e">
        <f t="shared" si="1531"/>
        <v>#REF!</v>
      </c>
      <c r="AI6987" s="8"/>
      <c r="AJ6987" s="88">
        <f>AJ6988</f>
        <v>0</v>
      </c>
      <c r="AK6987" s="89"/>
      <c r="AL6987" s="88">
        <f t="shared" ref="AL6987:AP6989" si="1540">AL6988</f>
        <v>0</v>
      </c>
      <c r="AM6987" s="88"/>
      <c r="AN6987" s="88">
        <f t="shared" si="1540"/>
        <v>0</v>
      </c>
      <c r="AO6987" s="88"/>
      <c r="AP6987" s="88">
        <f t="shared" si="1540"/>
        <v>0</v>
      </c>
      <c r="AQ6987" s="88"/>
    </row>
    <row r="6988" spans="2:43" ht="18" hidden="1" customHeight="1" x14ac:dyDescent="0.2">
      <c r="B6988" s="4"/>
      <c r="C6988" s="117"/>
      <c r="D6988" s="117"/>
      <c r="E6988" s="117"/>
      <c r="F6988" s="48"/>
      <c r="G6988" s="11"/>
      <c r="H6988" s="117"/>
      <c r="I6988" s="124"/>
      <c r="J6988" s="124"/>
      <c r="K6988" s="144"/>
      <c r="L6988" s="11"/>
      <c r="M6988" s="143"/>
      <c r="N6988" s="42"/>
      <c r="O6988" s="128"/>
      <c r="P6988" s="129">
        <v>3</v>
      </c>
      <c r="Q6988" s="129"/>
      <c r="R6988" s="64"/>
      <c r="S6988" s="234"/>
      <c r="T6988" s="65" t="s">
        <v>54</v>
      </c>
      <c r="U6988" s="155"/>
      <c r="V6988" s="66">
        <f>V6989</f>
        <v>0</v>
      </c>
      <c r="X6988" s="66">
        <f>X6989</f>
        <v>0</v>
      </c>
      <c r="Z6988" s="66">
        <f>Z6989</f>
        <v>0</v>
      </c>
      <c r="AB6988" s="66">
        <f>AB6989</f>
        <v>0</v>
      </c>
      <c r="AD6988" s="66" t="e">
        <f>#REF!</f>
        <v>#REF!</v>
      </c>
      <c r="AF6988" s="66">
        <f>AF6989</f>
        <v>0</v>
      </c>
      <c r="AH6988" s="66" t="e">
        <f t="shared" si="1531"/>
        <v>#REF!</v>
      </c>
      <c r="AI6988" s="89"/>
      <c r="AJ6988" s="66">
        <f>AJ6989</f>
        <v>0</v>
      </c>
      <c r="AK6988" s="67"/>
      <c r="AL6988" s="66">
        <f t="shared" si="1540"/>
        <v>0</v>
      </c>
      <c r="AM6988" s="66"/>
      <c r="AN6988" s="66">
        <f t="shared" si="1540"/>
        <v>0</v>
      </c>
      <c r="AO6988" s="66"/>
      <c r="AP6988" s="66">
        <f t="shared" si="1540"/>
        <v>0</v>
      </c>
      <c r="AQ6988" s="66"/>
    </row>
    <row r="6989" spans="2:43" ht="18" hidden="1" customHeight="1" x14ac:dyDescent="0.2">
      <c r="B6989" s="4"/>
      <c r="C6989" s="117"/>
      <c r="D6989" s="117"/>
      <c r="E6989" s="117"/>
      <c r="F6989" s="48"/>
      <c r="G6989" s="11"/>
      <c r="H6989" s="117"/>
      <c r="I6989" s="124"/>
      <c r="J6989" s="124"/>
      <c r="K6989" s="144"/>
      <c r="L6989" s="11"/>
      <c r="M6989" s="143"/>
      <c r="N6989" s="42"/>
      <c r="O6989" s="128"/>
      <c r="P6989" s="130"/>
      <c r="Q6989" s="131">
        <v>1</v>
      </c>
      <c r="R6989" s="68"/>
      <c r="S6989" s="35"/>
      <c r="T6989" s="69" t="s">
        <v>69</v>
      </c>
      <c r="U6989" s="92"/>
      <c r="V6989" s="70">
        <f>V6990</f>
        <v>0</v>
      </c>
      <c r="X6989" s="447">
        <f>X6990</f>
        <v>0</v>
      </c>
      <c r="Z6989" s="447">
        <f>Z6990</f>
        <v>0</v>
      </c>
      <c r="AB6989" s="447">
        <f>AB6990</f>
        <v>0</v>
      </c>
      <c r="AD6989" s="447" t="e">
        <f>#REF!</f>
        <v>#REF!</v>
      </c>
      <c r="AF6989" s="447">
        <f>AF6990</f>
        <v>0</v>
      </c>
      <c r="AH6989" s="447" t="e">
        <f t="shared" si="1531"/>
        <v>#REF!</v>
      </c>
      <c r="AI6989" s="67"/>
      <c r="AJ6989" s="447">
        <f>AJ6990</f>
        <v>0</v>
      </c>
      <c r="AK6989" s="71"/>
      <c r="AL6989" s="447">
        <f t="shared" si="1540"/>
        <v>0</v>
      </c>
      <c r="AM6989" s="447"/>
      <c r="AN6989" s="447">
        <f t="shared" si="1540"/>
        <v>0</v>
      </c>
      <c r="AO6989" s="447"/>
      <c r="AP6989" s="447">
        <f t="shared" si="1540"/>
        <v>0</v>
      </c>
      <c r="AQ6989" s="447"/>
    </row>
    <row r="6990" spans="2:43" ht="18" hidden="1" customHeight="1" x14ac:dyDescent="0.2">
      <c r="B6990" s="4"/>
      <c r="C6990" s="117"/>
      <c r="D6990" s="117"/>
      <c r="E6990" s="117"/>
      <c r="F6990" s="48"/>
      <c r="G6990" s="11"/>
      <c r="H6990" s="117"/>
      <c r="I6990" s="124"/>
      <c r="J6990" s="124"/>
      <c r="K6990" s="144"/>
      <c r="L6990" s="11"/>
      <c r="M6990" s="143"/>
      <c r="N6990" s="42"/>
      <c r="O6990" s="128"/>
      <c r="P6990" s="130"/>
      <c r="Q6990" s="130"/>
      <c r="R6990" s="72" t="s">
        <v>55</v>
      </c>
      <c r="S6990" s="181"/>
      <c r="T6990" s="73" t="s">
        <v>193</v>
      </c>
      <c r="V6990" s="74">
        <v>0</v>
      </c>
      <c r="X6990" s="74">
        <v>0</v>
      </c>
      <c r="Z6990" s="74">
        <v>0</v>
      </c>
      <c r="AB6990" s="74">
        <v>0</v>
      </c>
      <c r="AD6990" s="74">
        <v>0</v>
      </c>
      <c r="AF6990" s="74">
        <v>0</v>
      </c>
      <c r="AH6990" s="74">
        <f t="shared" si="1531"/>
        <v>0</v>
      </c>
      <c r="AI6990" s="446"/>
      <c r="AJ6990" s="74">
        <v>0</v>
      </c>
      <c r="AK6990" s="8"/>
      <c r="AL6990" s="74">
        <v>0</v>
      </c>
      <c r="AM6990" s="74"/>
      <c r="AN6990" s="74">
        <v>0</v>
      </c>
      <c r="AO6990" s="74"/>
      <c r="AP6990" s="74">
        <v>0</v>
      </c>
      <c r="AQ6990" s="74"/>
    </row>
    <row r="6991" spans="2:43" ht="18" hidden="1" customHeight="1" x14ac:dyDescent="0.2">
      <c r="B6991" s="4"/>
      <c r="C6991" s="117"/>
      <c r="D6991" s="117"/>
      <c r="E6991" s="117"/>
      <c r="F6991" s="48"/>
      <c r="G6991" s="11"/>
      <c r="H6991" s="117"/>
      <c r="I6991" s="124"/>
      <c r="J6991" s="124"/>
      <c r="K6991" s="144"/>
      <c r="L6991" s="11"/>
      <c r="M6991" s="143"/>
      <c r="N6991" s="42"/>
      <c r="O6991" s="128"/>
      <c r="P6991" s="130"/>
      <c r="Q6991" s="130"/>
      <c r="R6991" s="72"/>
      <c r="S6991" s="181"/>
      <c r="T6991" s="73"/>
      <c r="V6991" s="74"/>
      <c r="X6991" s="74"/>
      <c r="Z6991" s="74"/>
      <c r="AB6991" s="74"/>
      <c r="AD6991" s="74"/>
      <c r="AF6991" s="74"/>
      <c r="AH6991" s="74">
        <f t="shared" si="1531"/>
        <v>0</v>
      </c>
      <c r="AI6991" s="8"/>
      <c r="AJ6991" s="74"/>
      <c r="AK6991" s="8"/>
      <c r="AL6991" s="74"/>
      <c r="AM6991" s="74"/>
      <c r="AN6991" s="74"/>
      <c r="AO6991" s="74"/>
      <c r="AP6991" s="74"/>
      <c r="AQ6991" s="74"/>
    </row>
    <row r="6992" spans="2:43" ht="18" hidden="1" customHeight="1" x14ac:dyDescent="0.2">
      <c r="B6992" s="4"/>
      <c r="C6992" s="117"/>
      <c r="D6992" s="117"/>
      <c r="E6992" s="117"/>
      <c r="F6992" s="48"/>
      <c r="G6992" s="11"/>
      <c r="H6992" s="132"/>
      <c r="I6992" s="121"/>
      <c r="J6992" s="121"/>
      <c r="K6992" s="164">
        <v>8</v>
      </c>
      <c r="L6992" s="277"/>
      <c r="M6992" s="163"/>
      <c r="N6992" s="261"/>
      <c r="O6992" s="122"/>
      <c r="P6992" s="123"/>
      <c r="Q6992" s="123"/>
      <c r="R6992" s="49"/>
      <c r="S6992" s="18"/>
      <c r="T6992" s="50" t="s">
        <v>418</v>
      </c>
      <c r="U6992" s="76"/>
      <c r="V6992" s="51">
        <f>V6993</f>
        <v>4100</v>
      </c>
      <c r="X6992" s="51">
        <f>X6993</f>
        <v>4900</v>
      </c>
      <c r="Z6992" s="51">
        <f>Z6993</f>
        <v>0</v>
      </c>
      <c r="AB6992" s="51">
        <f>AB6993</f>
        <v>0</v>
      </c>
      <c r="AD6992" s="51" t="e">
        <f>AD6993</f>
        <v>#REF!</v>
      </c>
      <c r="AF6992" s="51">
        <f>AF6993</f>
        <v>0</v>
      </c>
      <c r="AH6992" s="51" t="e">
        <f t="shared" si="1531"/>
        <v>#REF!</v>
      </c>
      <c r="AI6992" s="8"/>
      <c r="AJ6992" s="51">
        <f>AJ6993</f>
        <v>0</v>
      </c>
      <c r="AK6992" s="5"/>
      <c r="AL6992" s="51">
        <f>AL6993</f>
        <v>0</v>
      </c>
      <c r="AM6992" s="51"/>
      <c r="AN6992" s="51">
        <f>AN6993</f>
        <v>0</v>
      </c>
      <c r="AO6992" s="51"/>
      <c r="AP6992" s="51">
        <f>AP6993</f>
        <v>0</v>
      </c>
      <c r="AQ6992" s="51"/>
    </row>
    <row r="6993" spans="2:43" ht="18" hidden="1" customHeight="1" x14ac:dyDescent="0.2">
      <c r="B6993" s="4"/>
      <c r="C6993" s="117"/>
      <c r="D6993" s="117"/>
      <c r="E6993" s="117"/>
      <c r="F6993" s="48"/>
      <c r="G6993" s="11"/>
      <c r="H6993" s="117"/>
      <c r="I6993" s="124"/>
      <c r="J6993" s="124"/>
      <c r="K6993" s="144"/>
      <c r="L6993" s="11"/>
      <c r="M6993" s="226">
        <v>2</v>
      </c>
      <c r="N6993" s="262"/>
      <c r="O6993" s="125"/>
      <c r="P6993" s="126"/>
      <c r="Q6993" s="126"/>
      <c r="R6993" s="60"/>
      <c r="S6993" s="249"/>
      <c r="T6993" s="61" t="s">
        <v>413</v>
      </c>
      <c r="U6993" s="241"/>
      <c r="V6993" s="62">
        <f>V6994+V6998+V7004</f>
        <v>4100</v>
      </c>
      <c r="X6993" s="62">
        <f>X6994+X6998+X7004</f>
        <v>4900</v>
      </c>
      <c r="Z6993" s="62">
        <f>Z6994+Z6998+Z7004</f>
        <v>0</v>
      </c>
      <c r="AB6993" s="62">
        <f>AB6994+AB6998+AB7004</f>
        <v>0</v>
      </c>
      <c r="AD6993" s="62" t="e">
        <f>AD6994+AD6998+AD7004</f>
        <v>#REF!</v>
      </c>
      <c r="AF6993" s="62">
        <f>AF6994+AF6998+AF7004</f>
        <v>0</v>
      </c>
      <c r="AH6993" s="62" t="e">
        <f t="shared" ref="AH6993:AH7056" si="1541">AD6993+AF6993</f>
        <v>#REF!</v>
      </c>
      <c r="AI6993" s="5"/>
      <c r="AJ6993" s="62">
        <f>AJ6994+AJ6998+AJ7004</f>
        <v>0</v>
      </c>
      <c r="AK6993" s="63"/>
      <c r="AL6993" s="62">
        <f>AL6994+AL6998+AL7004</f>
        <v>0</v>
      </c>
      <c r="AM6993" s="62"/>
      <c r="AN6993" s="62">
        <f>AN6994+AN6998+AN7004</f>
        <v>0</v>
      </c>
      <c r="AO6993" s="62"/>
      <c r="AP6993" s="62">
        <f>AP6994+AP6998+AP7004</f>
        <v>0</v>
      </c>
      <c r="AQ6993" s="62"/>
    </row>
    <row r="6994" spans="2:43" ht="18" hidden="1" customHeight="1" x14ac:dyDescent="0.2">
      <c r="B6994" s="4"/>
      <c r="C6994" s="117"/>
      <c r="D6994" s="117"/>
      <c r="E6994" s="117"/>
      <c r="F6994" s="48"/>
      <c r="G6994" s="11"/>
      <c r="H6994" s="117"/>
      <c r="I6994" s="124"/>
      <c r="J6994" s="124"/>
      <c r="K6994" s="144"/>
      <c r="L6994" s="11"/>
      <c r="M6994" s="143"/>
      <c r="N6994" s="42"/>
      <c r="O6994" s="127" t="s">
        <v>3</v>
      </c>
      <c r="P6994" s="123"/>
      <c r="Q6994" s="123"/>
      <c r="R6994" s="49"/>
      <c r="S6994" s="18"/>
      <c r="T6994" s="50" t="s">
        <v>7</v>
      </c>
      <c r="U6994" s="76"/>
      <c r="V6994" s="51">
        <f>V6995</f>
        <v>3500</v>
      </c>
      <c r="X6994" s="51">
        <f>X6995</f>
        <v>4100</v>
      </c>
      <c r="Z6994" s="51">
        <f>Z6995</f>
        <v>0</v>
      </c>
      <c r="AB6994" s="51">
        <f>AB6995</f>
        <v>0</v>
      </c>
      <c r="AD6994" s="51">
        <f>AD6995</f>
        <v>0</v>
      </c>
      <c r="AF6994" s="51">
        <f>AF6995</f>
        <v>0</v>
      </c>
      <c r="AH6994" s="51">
        <f t="shared" si="1541"/>
        <v>0</v>
      </c>
      <c r="AI6994" s="63"/>
      <c r="AJ6994" s="51">
        <f>AJ6995</f>
        <v>0</v>
      </c>
      <c r="AK6994" s="5"/>
      <c r="AL6994" s="51">
        <f t="shared" ref="AL6994:AP6996" si="1542">AL6995</f>
        <v>0</v>
      </c>
      <c r="AM6994" s="51"/>
      <c r="AN6994" s="51">
        <f t="shared" si="1542"/>
        <v>0</v>
      </c>
      <c r="AO6994" s="51"/>
      <c r="AP6994" s="51">
        <f t="shared" si="1542"/>
        <v>0</v>
      </c>
      <c r="AQ6994" s="51"/>
    </row>
    <row r="6995" spans="2:43" ht="18" hidden="1" customHeight="1" x14ac:dyDescent="0.2">
      <c r="B6995" s="4"/>
      <c r="C6995" s="117"/>
      <c r="D6995" s="117"/>
      <c r="E6995" s="117"/>
      <c r="F6995" s="48"/>
      <c r="G6995" s="11"/>
      <c r="H6995" s="117"/>
      <c r="I6995" s="124"/>
      <c r="J6995" s="124"/>
      <c r="K6995" s="144"/>
      <c r="L6995" s="11"/>
      <c r="M6995" s="143"/>
      <c r="N6995" s="42"/>
      <c r="O6995" s="128"/>
      <c r="P6995" s="129">
        <v>1</v>
      </c>
      <c r="Q6995" s="129"/>
      <c r="R6995" s="64"/>
      <c r="S6995" s="234"/>
      <c r="T6995" s="65" t="s">
        <v>8</v>
      </c>
      <c r="U6995" s="155"/>
      <c r="V6995" s="66">
        <f>V6996</f>
        <v>3500</v>
      </c>
      <c r="X6995" s="66">
        <f>X6996</f>
        <v>4100</v>
      </c>
      <c r="Z6995" s="66">
        <f>Z6996</f>
        <v>0</v>
      </c>
      <c r="AB6995" s="66">
        <f>AB6996</f>
        <v>0</v>
      </c>
      <c r="AD6995" s="66">
        <f>AD6996</f>
        <v>0</v>
      </c>
      <c r="AF6995" s="66">
        <f>AF6996</f>
        <v>0</v>
      </c>
      <c r="AH6995" s="66">
        <f t="shared" si="1541"/>
        <v>0</v>
      </c>
      <c r="AI6995" s="5"/>
      <c r="AJ6995" s="66">
        <f>AJ6996</f>
        <v>0</v>
      </c>
      <c r="AK6995" s="67"/>
      <c r="AL6995" s="66">
        <f t="shared" si="1542"/>
        <v>0</v>
      </c>
      <c r="AM6995" s="66"/>
      <c r="AN6995" s="66">
        <f t="shared" si="1542"/>
        <v>0</v>
      </c>
      <c r="AO6995" s="66"/>
      <c r="AP6995" s="66">
        <f t="shared" si="1542"/>
        <v>0</v>
      </c>
      <c r="AQ6995" s="66"/>
    </row>
    <row r="6996" spans="2:43" ht="18" hidden="1" customHeight="1" x14ac:dyDescent="0.2">
      <c r="B6996" s="4"/>
      <c r="C6996" s="117"/>
      <c r="D6996" s="117"/>
      <c r="E6996" s="117"/>
      <c r="F6996" s="48"/>
      <c r="G6996" s="11"/>
      <c r="H6996" s="117"/>
      <c r="I6996" s="124"/>
      <c r="J6996" s="124"/>
      <c r="K6996" s="144"/>
      <c r="L6996" s="11"/>
      <c r="M6996" s="143"/>
      <c r="N6996" s="42"/>
      <c r="O6996" s="128"/>
      <c r="P6996" s="130"/>
      <c r="Q6996" s="140" t="s">
        <v>173</v>
      </c>
      <c r="R6996" s="84"/>
      <c r="S6996" s="250"/>
      <c r="T6996" s="69" t="s">
        <v>204</v>
      </c>
      <c r="U6996" s="92"/>
      <c r="V6996" s="70">
        <f>V6997</f>
        <v>3500</v>
      </c>
      <c r="X6996" s="447">
        <f>X6997</f>
        <v>4100</v>
      </c>
      <c r="Z6996" s="447">
        <f>Z6997</f>
        <v>0</v>
      </c>
      <c r="AB6996" s="447">
        <f>AB6997</f>
        <v>0</v>
      </c>
      <c r="AD6996" s="447">
        <f>AD6997</f>
        <v>0</v>
      </c>
      <c r="AF6996" s="447">
        <f>AF6997</f>
        <v>0</v>
      </c>
      <c r="AH6996" s="447">
        <f t="shared" si="1541"/>
        <v>0</v>
      </c>
      <c r="AI6996" s="67"/>
      <c r="AJ6996" s="447">
        <f>AJ6997</f>
        <v>0</v>
      </c>
      <c r="AK6996" s="71"/>
      <c r="AL6996" s="447">
        <f t="shared" si="1542"/>
        <v>0</v>
      </c>
      <c r="AM6996" s="447"/>
      <c r="AN6996" s="447">
        <f t="shared" si="1542"/>
        <v>0</v>
      </c>
      <c r="AO6996" s="447"/>
      <c r="AP6996" s="447">
        <f t="shared" si="1542"/>
        <v>0</v>
      </c>
      <c r="AQ6996" s="447"/>
    </row>
    <row r="6997" spans="2:43" ht="18" hidden="1" customHeight="1" x14ac:dyDescent="0.2">
      <c r="B6997" s="4"/>
      <c r="C6997" s="117"/>
      <c r="D6997" s="117"/>
      <c r="E6997" s="117"/>
      <c r="F6997" s="48"/>
      <c r="G6997" s="11"/>
      <c r="H6997" s="117"/>
      <c r="I6997" s="124"/>
      <c r="J6997" s="124"/>
      <c r="K6997" s="144"/>
      <c r="L6997" s="11"/>
      <c r="M6997" s="143"/>
      <c r="N6997" s="42"/>
      <c r="O6997" s="128"/>
      <c r="P6997" s="130"/>
      <c r="Q6997" s="130"/>
      <c r="R6997" s="72" t="s">
        <v>3</v>
      </c>
      <c r="S6997" s="181"/>
      <c r="T6997" s="73" t="s">
        <v>204</v>
      </c>
      <c r="V6997" s="74">
        <v>3500</v>
      </c>
      <c r="X6997" s="74">
        <v>4100</v>
      </c>
      <c r="Z6997" s="74">
        <v>0</v>
      </c>
      <c r="AB6997" s="74">
        <v>0</v>
      </c>
      <c r="AD6997" s="74">
        <v>0</v>
      </c>
      <c r="AF6997" s="74">
        <v>0</v>
      </c>
      <c r="AH6997" s="74">
        <f t="shared" si="1541"/>
        <v>0</v>
      </c>
      <c r="AI6997" s="446"/>
      <c r="AJ6997" s="74">
        <v>0</v>
      </c>
      <c r="AK6997" s="8"/>
      <c r="AL6997" s="74">
        <v>0</v>
      </c>
      <c r="AM6997" s="74"/>
      <c r="AN6997" s="74">
        <v>0</v>
      </c>
      <c r="AO6997" s="74"/>
      <c r="AP6997" s="74">
        <v>0</v>
      </c>
      <c r="AQ6997" s="74"/>
    </row>
    <row r="6998" spans="2:43" ht="18" hidden="1" customHeight="1" x14ac:dyDescent="0.2">
      <c r="B6998" s="4"/>
      <c r="C6998" s="117"/>
      <c r="D6998" s="117"/>
      <c r="E6998" s="117"/>
      <c r="F6998" s="48"/>
      <c r="G6998" s="11"/>
      <c r="H6998" s="117"/>
      <c r="I6998" s="124"/>
      <c r="J6998" s="124"/>
      <c r="K6998" s="144"/>
      <c r="L6998" s="11"/>
      <c r="M6998" s="143"/>
      <c r="N6998" s="42"/>
      <c r="O6998" s="127" t="s">
        <v>0</v>
      </c>
      <c r="P6998" s="123"/>
      <c r="Q6998" s="123"/>
      <c r="R6998" s="49"/>
      <c r="S6998" s="18"/>
      <c r="T6998" s="50" t="s">
        <v>60</v>
      </c>
      <c r="U6998" s="76"/>
      <c r="V6998" s="51">
        <f>V6999</f>
        <v>0</v>
      </c>
      <c r="X6998" s="51">
        <f>X6999</f>
        <v>0</v>
      </c>
      <c r="Z6998" s="51">
        <f>Z6999</f>
        <v>0</v>
      </c>
      <c r="AB6998" s="51">
        <f>AB6999</f>
        <v>0</v>
      </c>
      <c r="AD6998" s="51">
        <f>AD6999</f>
        <v>0</v>
      </c>
      <c r="AF6998" s="51">
        <f>AF6999</f>
        <v>0</v>
      </c>
      <c r="AH6998" s="51">
        <f t="shared" si="1541"/>
        <v>0</v>
      </c>
      <c r="AI6998" s="8"/>
      <c r="AJ6998" s="51">
        <f>AJ6999</f>
        <v>0</v>
      </c>
      <c r="AK6998" s="5"/>
      <c r="AL6998" s="51">
        <f t="shared" ref="AL6998:AP6999" si="1543">AL6999</f>
        <v>0</v>
      </c>
      <c r="AM6998" s="51"/>
      <c r="AN6998" s="51">
        <f t="shared" si="1543"/>
        <v>0</v>
      </c>
      <c r="AO6998" s="51"/>
      <c r="AP6998" s="51">
        <f t="shared" si="1543"/>
        <v>0</v>
      </c>
      <c r="AQ6998" s="51"/>
    </row>
    <row r="6999" spans="2:43" ht="18" hidden="1" customHeight="1" x14ac:dyDescent="0.2">
      <c r="B6999" s="4"/>
      <c r="C6999" s="117"/>
      <c r="D6999" s="117"/>
      <c r="E6999" s="117"/>
      <c r="F6999" s="48"/>
      <c r="G6999" s="11"/>
      <c r="H6999" s="117"/>
      <c r="I6999" s="124"/>
      <c r="J6999" s="124"/>
      <c r="K6999" s="144"/>
      <c r="L6999" s="11"/>
      <c r="M6999" s="143"/>
      <c r="N6999" s="42"/>
      <c r="O6999" s="128"/>
      <c r="P6999" s="129">
        <v>1</v>
      </c>
      <c r="Q6999" s="129"/>
      <c r="R6999" s="64"/>
      <c r="S6999" s="234"/>
      <c r="T6999" s="65" t="s">
        <v>8</v>
      </c>
      <c r="U6999" s="155"/>
      <c r="V6999" s="66">
        <f>V7000</f>
        <v>0</v>
      </c>
      <c r="X6999" s="66">
        <f>X7000</f>
        <v>0</v>
      </c>
      <c r="Z6999" s="66">
        <f>Z7000</f>
        <v>0</v>
      </c>
      <c r="AB6999" s="66">
        <f>AB7000</f>
        <v>0</v>
      </c>
      <c r="AD6999" s="66">
        <f>AD7000</f>
        <v>0</v>
      </c>
      <c r="AF6999" s="66">
        <f>AF7000</f>
        <v>0</v>
      </c>
      <c r="AH6999" s="66">
        <f t="shared" si="1541"/>
        <v>0</v>
      </c>
      <c r="AI6999" s="5"/>
      <c r="AJ6999" s="66">
        <f>AJ7000</f>
        <v>0</v>
      </c>
      <c r="AK6999" s="67"/>
      <c r="AL6999" s="66">
        <f t="shared" si="1543"/>
        <v>0</v>
      </c>
      <c r="AM6999" s="66"/>
      <c r="AN6999" s="66">
        <f t="shared" si="1543"/>
        <v>0</v>
      </c>
      <c r="AO6999" s="66"/>
      <c r="AP6999" s="66">
        <f t="shared" si="1543"/>
        <v>0</v>
      </c>
      <c r="AQ6999" s="66"/>
    </row>
    <row r="7000" spans="2:43" ht="18" hidden="1" customHeight="1" x14ac:dyDescent="0.2">
      <c r="B7000" s="4"/>
      <c r="C7000" s="117"/>
      <c r="D7000" s="117"/>
      <c r="E7000" s="117"/>
      <c r="F7000" s="48"/>
      <c r="G7000" s="11"/>
      <c r="H7000" s="117"/>
      <c r="I7000" s="124"/>
      <c r="J7000" s="124"/>
      <c r="K7000" s="144"/>
      <c r="L7000" s="11"/>
      <c r="M7000" s="143"/>
      <c r="N7000" s="42"/>
      <c r="O7000" s="128"/>
      <c r="P7000" s="130"/>
      <c r="Q7000" s="131">
        <v>6</v>
      </c>
      <c r="R7000" s="72"/>
      <c r="S7000" s="181"/>
      <c r="T7000" s="69" t="s">
        <v>62</v>
      </c>
      <c r="U7000" s="92"/>
      <c r="V7000" s="70">
        <f>SUM(V7001:V7003)</f>
        <v>0</v>
      </c>
      <c r="X7000" s="447">
        <f>SUM(X7001:X7003)</f>
        <v>0</v>
      </c>
      <c r="Z7000" s="447">
        <f>SUM(Z7001:Z7003)</f>
        <v>0</v>
      </c>
      <c r="AB7000" s="447">
        <f>SUM(AB7001:AB7003)</f>
        <v>0</v>
      </c>
      <c r="AD7000" s="447">
        <f>SUM(AD7001:AD7003)</f>
        <v>0</v>
      </c>
      <c r="AF7000" s="447">
        <f>SUM(AF7001:AF7003)</f>
        <v>0</v>
      </c>
      <c r="AH7000" s="447">
        <f t="shared" si="1541"/>
        <v>0</v>
      </c>
      <c r="AI7000" s="67"/>
      <c r="AJ7000" s="447">
        <f>SUM(AJ7001:AJ7003)</f>
        <v>0</v>
      </c>
      <c r="AK7000" s="71"/>
      <c r="AL7000" s="447">
        <f>SUM(AL7001:AL7003)</f>
        <v>0</v>
      </c>
      <c r="AM7000" s="447"/>
      <c r="AN7000" s="447">
        <f>SUM(AN7001:AN7003)</f>
        <v>0</v>
      </c>
      <c r="AO7000" s="447"/>
      <c r="AP7000" s="447">
        <f>SUM(AP7001:AP7003)</f>
        <v>0</v>
      </c>
      <c r="AQ7000" s="447"/>
    </row>
    <row r="7001" spans="2:43" ht="18" hidden="1" customHeight="1" x14ac:dyDescent="0.2">
      <c r="B7001" s="4"/>
      <c r="C7001" s="117"/>
      <c r="D7001" s="117"/>
      <c r="E7001" s="117"/>
      <c r="F7001" s="48"/>
      <c r="G7001" s="11"/>
      <c r="H7001" s="117"/>
      <c r="I7001" s="124"/>
      <c r="J7001" s="124"/>
      <c r="K7001" s="144"/>
      <c r="L7001" s="11"/>
      <c r="M7001" s="143"/>
      <c r="N7001" s="42"/>
      <c r="O7001" s="128"/>
      <c r="P7001" s="130"/>
      <c r="Q7001" s="131"/>
      <c r="R7001" s="72">
        <v>1</v>
      </c>
      <c r="S7001" s="181"/>
      <c r="T7001" s="73" t="s">
        <v>430</v>
      </c>
      <c r="V7001" s="74">
        <v>0</v>
      </c>
      <c r="X7001" s="74">
        <v>0</v>
      </c>
      <c r="Z7001" s="74">
        <v>0</v>
      </c>
      <c r="AB7001" s="74">
        <v>0</v>
      </c>
      <c r="AD7001" s="74">
        <v>0</v>
      </c>
      <c r="AF7001" s="74">
        <v>0</v>
      </c>
      <c r="AH7001" s="74">
        <f t="shared" si="1541"/>
        <v>0</v>
      </c>
      <c r="AI7001" s="446"/>
      <c r="AJ7001" s="74">
        <v>0</v>
      </c>
      <c r="AK7001" s="8"/>
      <c r="AL7001" s="74">
        <v>0</v>
      </c>
      <c r="AM7001" s="74"/>
      <c r="AN7001" s="74">
        <v>0</v>
      </c>
      <c r="AO7001" s="74"/>
      <c r="AP7001" s="74">
        <v>0</v>
      </c>
      <c r="AQ7001" s="74"/>
    </row>
    <row r="7002" spans="2:43" ht="18" hidden="1" customHeight="1" x14ac:dyDescent="0.2">
      <c r="B7002" s="4"/>
      <c r="C7002" s="117"/>
      <c r="D7002" s="117"/>
      <c r="E7002" s="117"/>
      <c r="F7002" s="48"/>
      <c r="G7002" s="11"/>
      <c r="H7002" s="117"/>
      <c r="I7002" s="124"/>
      <c r="J7002" s="124"/>
      <c r="K7002" s="144"/>
      <c r="L7002" s="11"/>
      <c r="M7002" s="143"/>
      <c r="N7002" s="42"/>
      <c r="O7002" s="128"/>
      <c r="P7002" s="130"/>
      <c r="Q7002" s="131"/>
      <c r="R7002" s="72">
        <v>2</v>
      </c>
      <c r="S7002" s="181"/>
      <c r="T7002" s="73" t="s">
        <v>386</v>
      </c>
      <c r="V7002" s="74">
        <v>0</v>
      </c>
      <c r="X7002" s="74">
        <v>0</v>
      </c>
      <c r="Z7002" s="74">
        <v>0</v>
      </c>
      <c r="AB7002" s="74">
        <v>0</v>
      </c>
      <c r="AD7002" s="74">
        <v>0</v>
      </c>
      <c r="AF7002" s="74">
        <v>0</v>
      </c>
      <c r="AH7002" s="74">
        <f t="shared" si="1541"/>
        <v>0</v>
      </c>
      <c r="AI7002" s="8"/>
      <c r="AJ7002" s="74">
        <v>0</v>
      </c>
      <c r="AK7002" s="8"/>
      <c r="AL7002" s="74">
        <v>0</v>
      </c>
      <c r="AM7002" s="74"/>
      <c r="AN7002" s="74">
        <v>0</v>
      </c>
      <c r="AO7002" s="74"/>
      <c r="AP7002" s="74">
        <v>0</v>
      </c>
      <c r="AQ7002" s="74"/>
    </row>
    <row r="7003" spans="2:43" ht="18" hidden="1" customHeight="1" x14ac:dyDescent="0.2">
      <c r="B7003" s="4"/>
      <c r="C7003" s="117"/>
      <c r="D7003" s="117"/>
      <c r="E7003" s="117"/>
      <c r="F7003" s="48"/>
      <c r="G7003" s="11"/>
      <c r="H7003" s="117"/>
      <c r="I7003" s="124"/>
      <c r="J7003" s="124"/>
      <c r="K7003" s="144"/>
      <c r="L7003" s="11"/>
      <c r="M7003" s="143"/>
      <c r="N7003" s="42"/>
      <c r="O7003" s="128"/>
      <c r="P7003" s="130"/>
      <c r="Q7003" s="131"/>
      <c r="R7003" s="72">
        <v>8</v>
      </c>
      <c r="S7003" s="181"/>
      <c r="T7003" s="73" t="s">
        <v>463</v>
      </c>
      <c r="V7003" s="74">
        <v>0</v>
      </c>
      <c r="X7003" s="74">
        <v>0</v>
      </c>
      <c r="Z7003" s="74">
        <v>0</v>
      </c>
      <c r="AB7003" s="74">
        <v>0</v>
      </c>
      <c r="AD7003" s="74">
        <v>0</v>
      </c>
      <c r="AF7003" s="74">
        <v>0</v>
      </c>
      <c r="AH7003" s="74">
        <f t="shared" si="1541"/>
        <v>0</v>
      </c>
      <c r="AI7003" s="8"/>
      <c r="AJ7003" s="74">
        <v>0</v>
      </c>
      <c r="AK7003" s="8"/>
      <c r="AL7003" s="74">
        <v>0</v>
      </c>
      <c r="AM7003" s="74"/>
      <c r="AN7003" s="74">
        <v>0</v>
      </c>
      <c r="AO7003" s="74"/>
      <c r="AP7003" s="74">
        <v>0</v>
      </c>
      <c r="AQ7003" s="74"/>
    </row>
    <row r="7004" spans="2:43" ht="18" hidden="1" customHeight="1" x14ac:dyDescent="0.2">
      <c r="B7004" s="4"/>
      <c r="C7004" s="117"/>
      <c r="D7004" s="117"/>
      <c r="E7004" s="117"/>
      <c r="F7004" s="48"/>
      <c r="G7004" s="11"/>
      <c r="H7004" s="117"/>
      <c r="I7004" s="124"/>
      <c r="J7004" s="124"/>
      <c r="K7004" s="144"/>
      <c r="L7004" s="11"/>
      <c r="M7004" s="143"/>
      <c r="N7004" s="42"/>
      <c r="O7004" s="127" t="s">
        <v>18</v>
      </c>
      <c r="P7004" s="123"/>
      <c r="Q7004" s="123"/>
      <c r="R7004" s="49"/>
      <c r="S7004" s="18"/>
      <c r="T7004" s="50" t="s">
        <v>190</v>
      </c>
      <c r="U7004" s="76"/>
      <c r="V7004" s="51">
        <f>V7005+V7010</f>
        <v>600</v>
      </c>
      <c r="X7004" s="51">
        <f>X7005+X7010</f>
        <v>800</v>
      </c>
      <c r="Z7004" s="51">
        <f>Z7005+Z7010</f>
        <v>0</v>
      </c>
      <c r="AB7004" s="51">
        <f>AB7005+AB7010</f>
        <v>0</v>
      </c>
      <c r="AD7004" s="51" t="e">
        <f>AD7005+AD7010</f>
        <v>#REF!</v>
      </c>
      <c r="AF7004" s="51">
        <f>AF7005+AF7010</f>
        <v>0</v>
      </c>
      <c r="AH7004" s="51" t="e">
        <f t="shared" si="1541"/>
        <v>#REF!</v>
      </c>
      <c r="AI7004" s="8"/>
      <c r="AJ7004" s="51">
        <f>AJ7005+AJ7010</f>
        <v>0</v>
      </c>
      <c r="AK7004" s="5"/>
      <c r="AL7004" s="51">
        <f>AL7005+AL7010</f>
        <v>0</v>
      </c>
      <c r="AM7004" s="51"/>
      <c r="AN7004" s="51">
        <f>AN7005+AN7010</f>
        <v>0</v>
      </c>
      <c r="AO7004" s="51"/>
      <c r="AP7004" s="51">
        <f>AP7005+AP7010</f>
        <v>0</v>
      </c>
      <c r="AQ7004" s="51"/>
    </row>
    <row r="7005" spans="2:43" ht="18" hidden="1" customHeight="1" x14ac:dyDescent="0.2">
      <c r="B7005" s="4"/>
      <c r="C7005" s="117"/>
      <c r="D7005" s="117"/>
      <c r="E7005" s="117"/>
      <c r="F7005" s="48"/>
      <c r="G7005" s="11"/>
      <c r="H7005" s="117"/>
      <c r="I7005" s="124"/>
      <c r="J7005" s="124"/>
      <c r="K7005" s="144"/>
      <c r="L7005" s="11"/>
      <c r="M7005" s="143"/>
      <c r="N7005" s="42"/>
      <c r="O7005" s="128"/>
      <c r="P7005" s="129">
        <v>2</v>
      </c>
      <c r="Q7005" s="129"/>
      <c r="R7005" s="64"/>
      <c r="S7005" s="234"/>
      <c r="T7005" s="65" t="s">
        <v>195</v>
      </c>
      <c r="U7005" s="155"/>
      <c r="V7005" s="66">
        <f>V7006+V7008</f>
        <v>300</v>
      </c>
      <c r="X7005" s="66">
        <f>X7006+X7008</f>
        <v>500</v>
      </c>
      <c r="Z7005" s="66">
        <f>Z7006+Z7008</f>
        <v>0</v>
      </c>
      <c r="AB7005" s="66">
        <f>AB7006+AB7008</f>
        <v>0</v>
      </c>
      <c r="AD7005" s="66" t="e">
        <f>AD7006+AD7008</f>
        <v>#REF!</v>
      </c>
      <c r="AF7005" s="66">
        <f>AF7006+AF7008</f>
        <v>0</v>
      </c>
      <c r="AH7005" s="66" t="e">
        <f t="shared" si="1541"/>
        <v>#REF!</v>
      </c>
      <c r="AI7005" s="5"/>
      <c r="AJ7005" s="66">
        <f>AJ7006+AJ7008</f>
        <v>0</v>
      </c>
      <c r="AK7005" s="67"/>
      <c r="AL7005" s="66">
        <f>AL7006+AL7008</f>
        <v>0</v>
      </c>
      <c r="AM7005" s="66"/>
      <c r="AN7005" s="66">
        <f>AN7006+AN7008</f>
        <v>0</v>
      </c>
      <c r="AO7005" s="66"/>
      <c r="AP7005" s="66">
        <f>AP7006+AP7008</f>
        <v>0</v>
      </c>
      <c r="AQ7005" s="66"/>
    </row>
    <row r="7006" spans="2:43" ht="18" hidden="1" customHeight="1" x14ac:dyDescent="0.2">
      <c r="B7006" s="4"/>
      <c r="C7006" s="117"/>
      <c r="D7006" s="117"/>
      <c r="E7006" s="117"/>
      <c r="F7006" s="48"/>
      <c r="G7006" s="11"/>
      <c r="H7006" s="117"/>
      <c r="I7006" s="124"/>
      <c r="J7006" s="124"/>
      <c r="K7006" s="144"/>
      <c r="L7006" s="11"/>
      <c r="M7006" s="143"/>
      <c r="N7006" s="42"/>
      <c r="O7006" s="128"/>
      <c r="P7006" s="130"/>
      <c r="Q7006" s="131">
        <v>1</v>
      </c>
      <c r="R7006" s="68"/>
      <c r="S7006" s="35"/>
      <c r="T7006" s="69" t="s">
        <v>47</v>
      </c>
      <c r="U7006" s="92"/>
      <c r="V7006" s="70">
        <f>V7007</f>
        <v>300</v>
      </c>
      <c r="X7006" s="447">
        <f>X7007</f>
        <v>500</v>
      </c>
      <c r="Z7006" s="447">
        <f>Z7007</f>
        <v>0</v>
      </c>
      <c r="AB7006" s="447">
        <f>AB7007</f>
        <v>0</v>
      </c>
      <c r="AD7006" s="447">
        <f>AD7007</f>
        <v>0</v>
      </c>
      <c r="AF7006" s="447">
        <f>AF7007</f>
        <v>0</v>
      </c>
      <c r="AH7006" s="447">
        <f t="shared" si="1541"/>
        <v>0</v>
      </c>
      <c r="AI7006" s="67"/>
      <c r="AJ7006" s="447">
        <f>AJ7007</f>
        <v>0</v>
      </c>
      <c r="AK7006" s="71"/>
      <c r="AL7006" s="447">
        <f>AL7007</f>
        <v>0</v>
      </c>
      <c r="AM7006" s="447"/>
      <c r="AN7006" s="447">
        <f>AN7007</f>
        <v>0</v>
      </c>
      <c r="AO7006" s="447"/>
      <c r="AP7006" s="447">
        <f>AP7007</f>
        <v>0</v>
      </c>
      <c r="AQ7006" s="447"/>
    </row>
    <row r="7007" spans="2:43" ht="18" hidden="1" customHeight="1" x14ac:dyDescent="0.2">
      <c r="B7007" s="4"/>
      <c r="C7007" s="117"/>
      <c r="D7007" s="117"/>
      <c r="E7007" s="117"/>
      <c r="F7007" s="48"/>
      <c r="G7007" s="11"/>
      <c r="H7007" s="117"/>
      <c r="I7007" s="124"/>
      <c r="J7007" s="124"/>
      <c r="K7007" s="144"/>
      <c r="L7007" s="11"/>
      <c r="M7007" s="143"/>
      <c r="N7007" s="42"/>
      <c r="O7007" s="128"/>
      <c r="P7007" s="130"/>
      <c r="Q7007" s="130"/>
      <c r="R7007" s="72" t="s">
        <v>3</v>
      </c>
      <c r="S7007" s="181"/>
      <c r="T7007" s="73" t="s">
        <v>17</v>
      </c>
      <c r="V7007" s="74">
        <v>300</v>
      </c>
      <c r="X7007" s="74">
        <v>500</v>
      </c>
      <c r="Z7007" s="74">
        <v>0</v>
      </c>
      <c r="AB7007" s="74">
        <v>0</v>
      </c>
      <c r="AD7007" s="74">
        <v>0</v>
      </c>
      <c r="AF7007" s="74">
        <v>0</v>
      </c>
      <c r="AH7007" s="74">
        <f t="shared" si="1541"/>
        <v>0</v>
      </c>
      <c r="AI7007" s="446"/>
      <c r="AJ7007" s="74">
        <v>0</v>
      </c>
      <c r="AK7007" s="8"/>
      <c r="AL7007" s="74">
        <v>0</v>
      </c>
      <c r="AM7007" s="74"/>
      <c r="AN7007" s="74">
        <v>0</v>
      </c>
      <c r="AO7007" s="74"/>
      <c r="AP7007" s="74">
        <v>0</v>
      </c>
      <c r="AQ7007" s="74"/>
    </row>
    <row r="7008" spans="2:43" ht="18" hidden="1" customHeight="1" x14ac:dyDescent="0.2">
      <c r="B7008" s="4"/>
      <c r="C7008" s="117"/>
      <c r="D7008" s="117"/>
      <c r="E7008" s="117"/>
      <c r="F7008" s="48"/>
      <c r="G7008" s="11"/>
      <c r="H7008" s="117"/>
      <c r="I7008" s="124"/>
      <c r="J7008" s="124"/>
      <c r="K7008" s="144"/>
      <c r="L7008" s="11"/>
      <c r="M7008" s="143"/>
      <c r="N7008" s="42"/>
      <c r="O7008" s="128"/>
      <c r="P7008" s="130"/>
      <c r="Q7008" s="131">
        <v>2</v>
      </c>
      <c r="R7008" s="68"/>
      <c r="S7008" s="35"/>
      <c r="T7008" s="69" t="s">
        <v>227</v>
      </c>
      <c r="U7008" s="92"/>
      <c r="V7008" s="70">
        <f>V7009</f>
        <v>0</v>
      </c>
      <c r="X7008" s="447">
        <f>X7009</f>
        <v>0</v>
      </c>
      <c r="Z7008" s="447">
        <f>Z7009</f>
        <v>0</v>
      </c>
      <c r="AB7008" s="447">
        <f>AB7009</f>
        <v>0</v>
      </c>
      <c r="AD7008" s="447" t="e">
        <f>#REF!</f>
        <v>#REF!</v>
      </c>
      <c r="AF7008" s="447">
        <f>AF7009</f>
        <v>0</v>
      </c>
      <c r="AH7008" s="447" t="e">
        <f t="shared" si="1541"/>
        <v>#REF!</v>
      </c>
      <c r="AI7008" s="8"/>
      <c r="AJ7008" s="447">
        <f>AJ7009</f>
        <v>0</v>
      </c>
      <c r="AK7008" s="71"/>
      <c r="AL7008" s="447">
        <f>AL7009</f>
        <v>0</v>
      </c>
      <c r="AM7008" s="447"/>
      <c r="AN7008" s="447">
        <f>AN7009</f>
        <v>0</v>
      </c>
      <c r="AO7008" s="447"/>
      <c r="AP7008" s="447">
        <f>AP7009</f>
        <v>0</v>
      </c>
      <c r="AQ7008" s="447"/>
    </row>
    <row r="7009" spans="2:43" ht="18" hidden="1" customHeight="1" x14ac:dyDescent="0.2">
      <c r="B7009" s="4"/>
      <c r="C7009" s="117"/>
      <c r="D7009" s="117"/>
      <c r="E7009" s="117"/>
      <c r="F7009" s="48"/>
      <c r="G7009" s="11"/>
      <c r="H7009" s="117"/>
      <c r="I7009" s="124"/>
      <c r="J7009" s="124"/>
      <c r="K7009" s="144"/>
      <c r="L7009" s="11"/>
      <c r="M7009" s="143"/>
      <c r="N7009" s="42"/>
      <c r="O7009" s="128"/>
      <c r="P7009" s="130"/>
      <c r="Q7009" s="130"/>
      <c r="R7009" s="72" t="s">
        <v>0</v>
      </c>
      <c r="S7009" s="181"/>
      <c r="T7009" s="73" t="s">
        <v>228</v>
      </c>
      <c r="V7009" s="74">
        <v>0</v>
      </c>
      <c r="X7009" s="74">
        <v>0</v>
      </c>
      <c r="Z7009" s="74">
        <v>0</v>
      </c>
      <c r="AB7009" s="74">
        <v>0</v>
      </c>
      <c r="AD7009" s="74">
        <v>0</v>
      </c>
      <c r="AF7009" s="74">
        <v>0</v>
      </c>
      <c r="AH7009" s="74">
        <f t="shared" si="1541"/>
        <v>0</v>
      </c>
      <c r="AI7009" s="446"/>
      <c r="AJ7009" s="74">
        <v>0</v>
      </c>
      <c r="AK7009" s="8"/>
      <c r="AL7009" s="74">
        <v>0</v>
      </c>
      <c r="AM7009" s="74"/>
      <c r="AN7009" s="74">
        <v>0</v>
      </c>
      <c r="AO7009" s="74"/>
      <c r="AP7009" s="74">
        <v>0</v>
      </c>
      <c r="AQ7009" s="74"/>
    </row>
    <row r="7010" spans="2:43" ht="18" hidden="1" customHeight="1" x14ac:dyDescent="0.2">
      <c r="B7010" s="4"/>
      <c r="C7010" s="117"/>
      <c r="D7010" s="117"/>
      <c r="E7010" s="117"/>
      <c r="F7010" s="48"/>
      <c r="G7010" s="11"/>
      <c r="H7010" s="117"/>
      <c r="I7010" s="124"/>
      <c r="J7010" s="124"/>
      <c r="K7010" s="144"/>
      <c r="L7010" s="11"/>
      <c r="M7010" s="143"/>
      <c r="N7010" s="42"/>
      <c r="O7010" s="128"/>
      <c r="P7010" s="129">
        <v>7</v>
      </c>
      <c r="Q7010" s="129"/>
      <c r="R7010" s="64"/>
      <c r="S7010" s="234"/>
      <c r="T7010" s="65" t="s">
        <v>343</v>
      </c>
      <c r="U7010" s="155"/>
      <c r="V7010" s="66">
        <f>V7011</f>
        <v>300</v>
      </c>
      <c r="X7010" s="66">
        <f>X7011</f>
        <v>300</v>
      </c>
      <c r="Z7010" s="66">
        <f>Z7011</f>
        <v>0</v>
      </c>
      <c r="AB7010" s="66">
        <f>AB7011</f>
        <v>0</v>
      </c>
      <c r="AD7010" s="66">
        <f>AD7011</f>
        <v>0</v>
      </c>
      <c r="AF7010" s="66">
        <f>AF7011</f>
        <v>0</v>
      </c>
      <c r="AH7010" s="66">
        <f t="shared" si="1541"/>
        <v>0</v>
      </c>
      <c r="AI7010" s="8"/>
      <c r="AJ7010" s="66">
        <f>AJ7011</f>
        <v>0</v>
      </c>
      <c r="AK7010" s="67"/>
      <c r="AL7010" s="66">
        <f t="shared" ref="AL7010:AP7011" si="1544">AL7011</f>
        <v>0</v>
      </c>
      <c r="AM7010" s="66"/>
      <c r="AN7010" s="66">
        <f t="shared" si="1544"/>
        <v>0</v>
      </c>
      <c r="AO7010" s="66"/>
      <c r="AP7010" s="66">
        <f t="shared" si="1544"/>
        <v>0</v>
      </c>
      <c r="AQ7010" s="66"/>
    </row>
    <row r="7011" spans="2:43" ht="18" hidden="1" customHeight="1" x14ac:dyDescent="0.2">
      <c r="B7011" s="4"/>
      <c r="C7011" s="117"/>
      <c r="D7011" s="117"/>
      <c r="E7011" s="117"/>
      <c r="F7011" s="48"/>
      <c r="G7011" s="11"/>
      <c r="H7011" s="117"/>
      <c r="I7011" s="124"/>
      <c r="J7011" s="124"/>
      <c r="K7011" s="144"/>
      <c r="L7011" s="11"/>
      <c r="M7011" s="143"/>
      <c r="N7011" s="42"/>
      <c r="O7011" s="128"/>
      <c r="P7011" s="130"/>
      <c r="Q7011" s="131">
        <v>3</v>
      </c>
      <c r="R7011" s="68"/>
      <c r="S7011" s="35"/>
      <c r="T7011" s="69" t="s">
        <v>224</v>
      </c>
      <c r="U7011" s="92"/>
      <c r="V7011" s="70">
        <f>V7012</f>
        <v>300</v>
      </c>
      <c r="X7011" s="447">
        <f>X7012</f>
        <v>300</v>
      </c>
      <c r="Z7011" s="447">
        <f>Z7012</f>
        <v>0</v>
      </c>
      <c r="AB7011" s="447">
        <f>AB7012</f>
        <v>0</v>
      </c>
      <c r="AD7011" s="447">
        <f>AD7012</f>
        <v>0</v>
      </c>
      <c r="AF7011" s="447">
        <f>AF7012</f>
        <v>0</v>
      </c>
      <c r="AH7011" s="447">
        <f t="shared" si="1541"/>
        <v>0</v>
      </c>
      <c r="AI7011" s="67"/>
      <c r="AJ7011" s="447">
        <f>AJ7012</f>
        <v>0</v>
      </c>
      <c r="AK7011" s="71"/>
      <c r="AL7011" s="447">
        <f t="shared" si="1544"/>
        <v>0</v>
      </c>
      <c r="AM7011" s="447"/>
      <c r="AN7011" s="447">
        <f t="shared" si="1544"/>
        <v>0</v>
      </c>
      <c r="AO7011" s="447"/>
      <c r="AP7011" s="447">
        <f t="shared" si="1544"/>
        <v>0</v>
      </c>
      <c r="AQ7011" s="447"/>
    </row>
    <row r="7012" spans="2:43" ht="18" hidden="1" customHeight="1" x14ac:dyDescent="0.2">
      <c r="B7012" s="4"/>
      <c r="C7012" s="117"/>
      <c r="D7012" s="117"/>
      <c r="E7012" s="117"/>
      <c r="F7012" s="48"/>
      <c r="G7012" s="11"/>
      <c r="H7012" s="117"/>
      <c r="I7012" s="124"/>
      <c r="J7012" s="124"/>
      <c r="K7012" s="144"/>
      <c r="L7012" s="11"/>
      <c r="M7012" s="143"/>
      <c r="N7012" s="42"/>
      <c r="O7012" s="128"/>
      <c r="P7012" s="130"/>
      <c r="Q7012" s="131"/>
      <c r="R7012" s="72" t="s">
        <v>0</v>
      </c>
      <c r="S7012" s="181"/>
      <c r="T7012" s="73" t="s">
        <v>53</v>
      </c>
      <c r="V7012" s="74">
        <v>300</v>
      </c>
      <c r="X7012" s="74">
        <v>300</v>
      </c>
      <c r="Z7012" s="74">
        <v>0</v>
      </c>
      <c r="AB7012" s="74">
        <v>0</v>
      </c>
      <c r="AD7012" s="74">
        <v>0</v>
      </c>
      <c r="AF7012" s="74">
        <v>0</v>
      </c>
      <c r="AH7012" s="74">
        <f t="shared" si="1541"/>
        <v>0</v>
      </c>
      <c r="AI7012" s="446"/>
      <c r="AJ7012" s="74">
        <v>0</v>
      </c>
      <c r="AK7012" s="8"/>
      <c r="AL7012" s="74">
        <v>0</v>
      </c>
      <c r="AM7012" s="74"/>
      <c r="AN7012" s="74">
        <v>0</v>
      </c>
      <c r="AO7012" s="74"/>
      <c r="AP7012" s="74">
        <v>0</v>
      </c>
      <c r="AQ7012" s="74"/>
    </row>
    <row r="7013" spans="2:43" ht="18" customHeight="1" x14ac:dyDescent="0.2">
      <c r="B7013" s="4"/>
      <c r="C7013" s="117"/>
      <c r="D7013" s="117"/>
      <c r="E7013" s="117"/>
      <c r="F7013" s="48"/>
      <c r="G7013" s="11"/>
      <c r="H7013" s="117"/>
      <c r="I7013" s="124"/>
      <c r="J7013" s="124"/>
      <c r="K7013" s="144"/>
      <c r="L7013" s="11"/>
      <c r="M7013" s="143"/>
      <c r="N7013" s="42"/>
      <c r="O7013" s="128"/>
      <c r="P7013" s="130"/>
      <c r="Q7013" s="131"/>
      <c r="R7013" s="72"/>
      <c r="S7013" s="181"/>
      <c r="T7013" s="73"/>
      <c r="V7013" s="74"/>
      <c r="X7013" s="74"/>
      <c r="Z7013" s="74"/>
      <c r="AB7013" s="74"/>
      <c r="AD7013" s="74"/>
      <c r="AF7013" s="74"/>
      <c r="AH7013" s="74">
        <f t="shared" si="1541"/>
        <v>0</v>
      </c>
      <c r="AI7013" s="8"/>
      <c r="AJ7013" s="74"/>
      <c r="AK7013" s="8"/>
      <c r="AL7013" s="74"/>
      <c r="AM7013" s="74"/>
      <c r="AN7013" s="74"/>
      <c r="AO7013" s="74"/>
      <c r="AP7013" s="74"/>
      <c r="AQ7013" s="74"/>
    </row>
    <row r="7014" spans="2:43" ht="18" hidden="1" customHeight="1" x14ac:dyDescent="0.2">
      <c r="B7014" s="4"/>
      <c r="C7014" s="117"/>
      <c r="D7014" s="117"/>
      <c r="E7014" s="117"/>
      <c r="F7014" s="48"/>
      <c r="G7014" s="11"/>
      <c r="H7014" s="132"/>
      <c r="I7014" s="121">
        <v>6</v>
      </c>
      <c r="J7014" s="121"/>
      <c r="K7014" s="164"/>
      <c r="L7014" s="277"/>
      <c r="M7014" s="163"/>
      <c r="N7014" s="261"/>
      <c r="O7014" s="122"/>
      <c r="P7014" s="123"/>
      <c r="Q7014" s="123"/>
      <c r="R7014" s="49"/>
      <c r="S7014" s="18"/>
      <c r="T7014" s="50" t="s">
        <v>112</v>
      </c>
      <c r="U7014" s="76"/>
      <c r="V7014" s="51">
        <f t="shared" ref="V7014:V7020" si="1545">V7015</f>
        <v>0</v>
      </c>
      <c r="X7014" s="51">
        <f t="shared" ref="X7014:AF7020" si="1546">X7015</f>
        <v>0</v>
      </c>
      <c r="Z7014" s="51">
        <f t="shared" si="1546"/>
        <v>0</v>
      </c>
      <c r="AB7014" s="51">
        <f t="shared" si="1546"/>
        <v>0</v>
      </c>
      <c r="AD7014" s="51">
        <f t="shared" si="1546"/>
        <v>0</v>
      </c>
      <c r="AF7014" s="51">
        <f t="shared" si="1546"/>
        <v>0</v>
      </c>
      <c r="AH7014" s="51">
        <f t="shared" si="1541"/>
        <v>0</v>
      </c>
      <c r="AI7014" s="8"/>
      <c r="AJ7014" s="51">
        <f t="shared" ref="AJ7014:AJ7020" si="1547">AJ7015</f>
        <v>0</v>
      </c>
      <c r="AK7014" s="5"/>
      <c r="AL7014" s="51">
        <f t="shared" ref="AL7014:AP7020" si="1548">AL7015</f>
        <v>0</v>
      </c>
      <c r="AM7014" s="51"/>
      <c r="AN7014" s="51">
        <f t="shared" si="1548"/>
        <v>0</v>
      </c>
      <c r="AO7014" s="51"/>
      <c r="AP7014" s="51">
        <f t="shared" si="1548"/>
        <v>0</v>
      </c>
      <c r="AQ7014" s="51"/>
    </row>
    <row r="7015" spans="2:43" ht="18" hidden="1" customHeight="1" x14ac:dyDescent="0.2">
      <c r="B7015" s="4"/>
      <c r="C7015" s="117"/>
      <c r="D7015" s="117"/>
      <c r="E7015" s="117"/>
      <c r="F7015" s="48"/>
      <c r="G7015" s="11"/>
      <c r="H7015" s="132"/>
      <c r="I7015" s="121"/>
      <c r="J7015" s="121">
        <v>0</v>
      </c>
      <c r="K7015" s="164"/>
      <c r="L7015" s="277"/>
      <c r="M7015" s="163"/>
      <c r="N7015" s="261"/>
      <c r="O7015" s="122"/>
      <c r="P7015" s="123"/>
      <c r="Q7015" s="123"/>
      <c r="R7015" s="49"/>
      <c r="S7015" s="18"/>
      <c r="T7015" s="50" t="s">
        <v>112</v>
      </c>
      <c r="U7015" s="76"/>
      <c r="V7015" s="51">
        <f t="shared" si="1545"/>
        <v>0</v>
      </c>
      <c r="X7015" s="51">
        <f t="shared" si="1546"/>
        <v>0</v>
      </c>
      <c r="Z7015" s="51">
        <f t="shared" si="1546"/>
        <v>0</v>
      </c>
      <c r="AB7015" s="51">
        <f t="shared" si="1546"/>
        <v>0</v>
      </c>
      <c r="AD7015" s="51">
        <f t="shared" si="1546"/>
        <v>0</v>
      </c>
      <c r="AF7015" s="51">
        <f t="shared" si="1546"/>
        <v>0</v>
      </c>
      <c r="AH7015" s="51">
        <f t="shared" si="1541"/>
        <v>0</v>
      </c>
      <c r="AI7015" s="5"/>
      <c r="AJ7015" s="51">
        <f t="shared" si="1547"/>
        <v>0</v>
      </c>
      <c r="AK7015" s="5"/>
      <c r="AL7015" s="51">
        <f t="shared" si="1548"/>
        <v>0</v>
      </c>
      <c r="AM7015" s="51"/>
      <c r="AN7015" s="51">
        <f t="shared" si="1548"/>
        <v>0</v>
      </c>
      <c r="AO7015" s="51"/>
      <c r="AP7015" s="51">
        <f t="shared" si="1548"/>
        <v>0</v>
      </c>
      <c r="AQ7015" s="51"/>
    </row>
    <row r="7016" spans="2:43" ht="18" hidden="1" customHeight="1" x14ac:dyDescent="0.2">
      <c r="B7016" s="4"/>
      <c r="C7016" s="117"/>
      <c r="D7016" s="117"/>
      <c r="E7016" s="117"/>
      <c r="F7016" s="48"/>
      <c r="G7016" s="11"/>
      <c r="H7016" s="132"/>
      <c r="I7016" s="121"/>
      <c r="J7016" s="121"/>
      <c r="K7016" s="164">
        <v>7</v>
      </c>
      <c r="L7016" s="277"/>
      <c r="M7016" s="163"/>
      <c r="N7016" s="261"/>
      <c r="O7016" s="122"/>
      <c r="P7016" s="123"/>
      <c r="Q7016" s="123"/>
      <c r="R7016" s="49"/>
      <c r="S7016" s="18"/>
      <c r="T7016" s="50" t="s">
        <v>311</v>
      </c>
      <c r="U7016" s="76"/>
      <c r="V7016" s="51">
        <f t="shared" si="1545"/>
        <v>0</v>
      </c>
      <c r="X7016" s="51">
        <f t="shared" si="1546"/>
        <v>0</v>
      </c>
      <c r="Z7016" s="51">
        <f t="shared" si="1546"/>
        <v>0</v>
      </c>
      <c r="AB7016" s="51">
        <f t="shared" si="1546"/>
        <v>0</v>
      </c>
      <c r="AD7016" s="51">
        <f t="shared" si="1546"/>
        <v>0</v>
      </c>
      <c r="AF7016" s="51">
        <f t="shared" si="1546"/>
        <v>0</v>
      </c>
      <c r="AH7016" s="51">
        <f t="shared" si="1541"/>
        <v>0</v>
      </c>
      <c r="AI7016" s="5"/>
      <c r="AJ7016" s="51">
        <f t="shared" si="1547"/>
        <v>0</v>
      </c>
      <c r="AK7016" s="5"/>
      <c r="AL7016" s="51">
        <f t="shared" si="1548"/>
        <v>0</v>
      </c>
      <c r="AM7016" s="51"/>
      <c r="AN7016" s="51">
        <f t="shared" si="1548"/>
        <v>0</v>
      </c>
      <c r="AO7016" s="51"/>
      <c r="AP7016" s="51">
        <f t="shared" si="1548"/>
        <v>0</v>
      </c>
      <c r="AQ7016" s="51"/>
    </row>
    <row r="7017" spans="2:43" ht="18" hidden="1" customHeight="1" x14ac:dyDescent="0.2">
      <c r="B7017" s="4"/>
      <c r="C7017" s="117"/>
      <c r="D7017" s="117"/>
      <c r="E7017" s="117"/>
      <c r="F7017" s="48"/>
      <c r="G7017" s="11"/>
      <c r="H7017" s="117"/>
      <c r="I7017" s="124"/>
      <c r="J7017" s="124"/>
      <c r="K7017" s="144"/>
      <c r="L7017" s="11"/>
      <c r="M7017" s="226">
        <v>2</v>
      </c>
      <c r="N7017" s="262"/>
      <c r="O7017" s="125"/>
      <c r="P7017" s="126"/>
      <c r="Q7017" s="126"/>
      <c r="R7017" s="60"/>
      <c r="S7017" s="249"/>
      <c r="T7017" s="61" t="s">
        <v>413</v>
      </c>
      <c r="U7017" s="241"/>
      <c r="V7017" s="62">
        <f t="shared" si="1545"/>
        <v>0</v>
      </c>
      <c r="X7017" s="62">
        <f t="shared" si="1546"/>
        <v>0</v>
      </c>
      <c r="Z7017" s="62">
        <f t="shared" si="1546"/>
        <v>0</v>
      </c>
      <c r="AB7017" s="62">
        <f t="shared" si="1546"/>
        <v>0</v>
      </c>
      <c r="AD7017" s="62">
        <f t="shared" si="1546"/>
        <v>0</v>
      </c>
      <c r="AF7017" s="62">
        <f t="shared" si="1546"/>
        <v>0</v>
      </c>
      <c r="AH7017" s="62">
        <f t="shared" si="1541"/>
        <v>0</v>
      </c>
      <c r="AI7017" s="5"/>
      <c r="AJ7017" s="62">
        <f t="shared" si="1547"/>
        <v>0</v>
      </c>
      <c r="AK7017" s="63"/>
      <c r="AL7017" s="62">
        <f t="shared" si="1548"/>
        <v>0</v>
      </c>
      <c r="AM7017" s="62"/>
      <c r="AN7017" s="62">
        <f t="shared" si="1548"/>
        <v>0</v>
      </c>
      <c r="AO7017" s="62"/>
      <c r="AP7017" s="62">
        <f t="shared" si="1548"/>
        <v>0</v>
      </c>
      <c r="AQ7017" s="62"/>
    </row>
    <row r="7018" spans="2:43" ht="18" hidden="1" customHeight="1" x14ac:dyDescent="0.2">
      <c r="B7018" s="4"/>
      <c r="C7018" s="117"/>
      <c r="D7018" s="117"/>
      <c r="E7018" s="117"/>
      <c r="F7018" s="48"/>
      <c r="G7018" s="11"/>
      <c r="H7018" s="117"/>
      <c r="I7018" s="124"/>
      <c r="J7018" s="124"/>
      <c r="K7018" s="144"/>
      <c r="L7018" s="11"/>
      <c r="M7018" s="143"/>
      <c r="N7018" s="42"/>
      <c r="O7018" s="127">
        <v>3</v>
      </c>
      <c r="P7018" s="123"/>
      <c r="Q7018" s="123"/>
      <c r="R7018" s="49"/>
      <c r="S7018" s="18"/>
      <c r="T7018" s="50" t="s">
        <v>190</v>
      </c>
      <c r="U7018" s="76"/>
      <c r="V7018" s="51">
        <f t="shared" si="1545"/>
        <v>0</v>
      </c>
      <c r="X7018" s="51">
        <f t="shared" si="1546"/>
        <v>0</v>
      </c>
      <c r="Z7018" s="51">
        <f t="shared" si="1546"/>
        <v>0</v>
      </c>
      <c r="AB7018" s="51">
        <f t="shared" si="1546"/>
        <v>0</v>
      </c>
      <c r="AD7018" s="51">
        <f t="shared" si="1546"/>
        <v>0</v>
      </c>
      <c r="AF7018" s="51">
        <f t="shared" si="1546"/>
        <v>0</v>
      </c>
      <c r="AH7018" s="51">
        <f t="shared" si="1541"/>
        <v>0</v>
      </c>
      <c r="AI7018" s="63"/>
      <c r="AJ7018" s="51">
        <f t="shared" si="1547"/>
        <v>0</v>
      </c>
      <c r="AK7018" s="5"/>
      <c r="AL7018" s="51">
        <f t="shared" si="1548"/>
        <v>0</v>
      </c>
      <c r="AM7018" s="51"/>
      <c r="AN7018" s="51">
        <f t="shared" si="1548"/>
        <v>0</v>
      </c>
      <c r="AO7018" s="51"/>
      <c r="AP7018" s="51">
        <f t="shared" si="1548"/>
        <v>0</v>
      </c>
      <c r="AQ7018" s="51"/>
    </row>
    <row r="7019" spans="2:43" ht="18" hidden="1" customHeight="1" x14ac:dyDescent="0.2">
      <c r="B7019" s="4"/>
      <c r="C7019" s="117"/>
      <c r="D7019" s="117"/>
      <c r="E7019" s="117"/>
      <c r="F7019" s="48"/>
      <c r="G7019" s="11"/>
      <c r="H7019" s="117"/>
      <c r="I7019" s="124"/>
      <c r="J7019" s="124"/>
      <c r="K7019" s="144"/>
      <c r="L7019" s="11"/>
      <c r="M7019" s="143"/>
      <c r="N7019" s="42"/>
      <c r="O7019" s="128"/>
      <c r="P7019" s="129">
        <v>5</v>
      </c>
      <c r="Q7019" s="129"/>
      <c r="R7019" s="64"/>
      <c r="S7019" s="234"/>
      <c r="T7019" s="65" t="s">
        <v>24</v>
      </c>
      <c r="U7019" s="155"/>
      <c r="V7019" s="66">
        <f t="shared" si="1545"/>
        <v>0</v>
      </c>
      <c r="X7019" s="66">
        <f t="shared" si="1546"/>
        <v>0</v>
      </c>
      <c r="Z7019" s="66">
        <f t="shared" si="1546"/>
        <v>0</v>
      </c>
      <c r="AB7019" s="66">
        <f t="shared" si="1546"/>
        <v>0</v>
      </c>
      <c r="AD7019" s="66">
        <f t="shared" si="1546"/>
        <v>0</v>
      </c>
      <c r="AF7019" s="66">
        <f t="shared" si="1546"/>
        <v>0</v>
      </c>
      <c r="AH7019" s="66">
        <f t="shared" si="1541"/>
        <v>0</v>
      </c>
      <c r="AI7019" s="5"/>
      <c r="AJ7019" s="66">
        <f t="shared" si="1547"/>
        <v>0</v>
      </c>
      <c r="AK7019" s="67"/>
      <c r="AL7019" s="66">
        <f t="shared" si="1548"/>
        <v>0</v>
      </c>
      <c r="AM7019" s="66"/>
      <c r="AN7019" s="66">
        <f t="shared" si="1548"/>
        <v>0</v>
      </c>
      <c r="AO7019" s="66"/>
      <c r="AP7019" s="66">
        <f t="shared" si="1548"/>
        <v>0</v>
      </c>
      <c r="AQ7019" s="66"/>
    </row>
    <row r="7020" spans="2:43" ht="18" hidden="1" customHeight="1" x14ac:dyDescent="0.2">
      <c r="B7020" s="4"/>
      <c r="C7020" s="117"/>
      <c r="D7020" s="117"/>
      <c r="E7020" s="117"/>
      <c r="F7020" s="48"/>
      <c r="G7020" s="11"/>
      <c r="H7020" s="117"/>
      <c r="I7020" s="124"/>
      <c r="J7020" s="124"/>
      <c r="K7020" s="144"/>
      <c r="L7020" s="11"/>
      <c r="M7020" s="143"/>
      <c r="N7020" s="42"/>
      <c r="O7020" s="128"/>
      <c r="P7020" s="130"/>
      <c r="Q7020" s="140">
        <v>9</v>
      </c>
      <c r="R7020" s="68"/>
      <c r="S7020" s="35"/>
      <c r="T7020" s="450" t="s">
        <v>34</v>
      </c>
      <c r="U7020" s="449"/>
      <c r="V7020" s="447">
        <f t="shared" si="1545"/>
        <v>0</v>
      </c>
      <c r="X7020" s="447">
        <f t="shared" si="1546"/>
        <v>0</v>
      </c>
      <c r="Z7020" s="447">
        <f t="shared" si="1546"/>
        <v>0</v>
      </c>
      <c r="AB7020" s="447">
        <f t="shared" si="1546"/>
        <v>0</v>
      </c>
      <c r="AD7020" s="447">
        <f t="shared" si="1546"/>
        <v>0</v>
      </c>
      <c r="AF7020" s="447">
        <f t="shared" si="1546"/>
        <v>0</v>
      </c>
      <c r="AH7020" s="447">
        <f t="shared" si="1541"/>
        <v>0</v>
      </c>
      <c r="AI7020" s="67"/>
      <c r="AJ7020" s="447">
        <f t="shared" si="1547"/>
        <v>0</v>
      </c>
      <c r="AK7020" s="446"/>
      <c r="AL7020" s="447">
        <f t="shared" si="1548"/>
        <v>0</v>
      </c>
      <c r="AM7020" s="447"/>
      <c r="AN7020" s="447">
        <f t="shared" si="1548"/>
        <v>0</v>
      </c>
      <c r="AO7020" s="447"/>
      <c r="AP7020" s="447">
        <f t="shared" si="1548"/>
        <v>0</v>
      </c>
      <c r="AQ7020" s="447"/>
    </row>
    <row r="7021" spans="2:43" ht="18" hidden="1" customHeight="1" x14ac:dyDescent="0.2">
      <c r="B7021" s="4"/>
      <c r="C7021" s="117"/>
      <c r="D7021" s="117"/>
      <c r="E7021" s="117"/>
      <c r="F7021" s="48"/>
      <c r="G7021" s="11"/>
      <c r="H7021" s="117"/>
      <c r="I7021" s="124"/>
      <c r="J7021" s="124"/>
      <c r="K7021" s="144"/>
      <c r="L7021" s="11"/>
      <c r="M7021" s="143"/>
      <c r="N7021" s="42"/>
      <c r="O7021" s="128"/>
      <c r="P7021" s="130"/>
      <c r="Q7021" s="130"/>
      <c r="R7021" s="72">
        <v>90</v>
      </c>
      <c r="S7021" s="181"/>
      <c r="T7021" s="73" t="s">
        <v>34</v>
      </c>
      <c r="V7021" s="74">
        <v>0</v>
      </c>
      <c r="X7021" s="74">
        <v>0</v>
      </c>
      <c r="Z7021" s="74">
        <v>0</v>
      </c>
      <c r="AB7021" s="74">
        <v>0</v>
      </c>
      <c r="AD7021" s="74">
        <v>0</v>
      </c>
      <c r="AF7021" s="74">
        <v>0</v>
      </c>
      <c r="AH7021" s="74">
        <f t="shared" si="1541"/>
        <v>0</v>
      </c>
      <c r="AI7021" s="446"/>
      <c r="AJ7021" s="74">
        <v>0</v>
      </c>
      <c r="AK7021" s="8"/>
      <c r="AL7021" s="74">
        <v>0</v>
      </c>
      <c r="AM7021" s="74"/>
      <c r="AN7021" s="74">
        <v>0</v>
      </c>
      <c r="AO7021" s="74"/>
      <c r="AP7021" s="74">
        <v>0</v>
      </c>
      <c r="AQ7021" s="74"/>
    </row>
    <row r="7022" spans="2:43" ht="18" hidden="1" customHeight="1" x14ac:dyDescent="0.2">
      <c r="B7022" s="4"/>
      <c r="C7022" s="117"/>
      <c r="D7022" s="117"/>
      <c r="E7022" s="117"/>
      <c r="F7022" s="48"/>
      <c r="G7022" s="11"/>
      <c r="H7022" s="117"/>
      <c r="I7022" s="124"/>
      <c r="J7022" s="124"/>
      <c r="K7022" s="144"/>
      <c r="L7022" s="11"/>
      <c r="M7022" s="143"/>
      <c r="N7022" s="42"/>
      <c r="O7022" s="128"/>
      <c r="P7022" s="130"/>
      <c r="Q7022" s="130"/>
      <c r="R7022" s="72"/>
      <c r="S7022" s="181"/>
      <c r="T7022" s="73"/>
      <c r="V7022" s="74"/>
      <c r="X7022" s="74"/>
      <c r="Z7022" s="74"/>
      <c r="AB7022" s="74"/>
      <c r="AD7022" s="74"/>
      <c r="AF7022" s="74"/>
      <c r="AH7022" s="74">
        <f t="shared" si="1541"/>
        <v>0</v>
      </c>
      <c r="AI7022" s="8"/>
      <c r="AJ7022" s="74"/>
      <c r="AK7022" s="8"/>
      <c r="AL7022" s="74"/>
      <c r="AM7022" s="74"/>
      <c r="AN7022" s="74"/>
      <c r="AO7022" s="74"/>
      <c r="AP7022" s="74"/>
      <c r="AQ7022" s="74"/>
    </row>
    <row r="7023" spans="2:43" ht="18" customHeight="1" x14ac:dyDescent="0.2">
      <c r="B7023" s="4"/>
      <c r="C7023" s="117"/>
      <c r="D7023" s="117"/>
      <c r="E7023" s="117"/>
      <c r="F7023" s="113">
        <v>77</v>
      </c>
      <c r="G7023" s="283"/>
      <c r="H7023" s="171"/>
      <c r="I7023" s="114"/>
      <c r="J7023" s="114"/>
      <c r="K7023" s="167"/>
      <c r="L7023" s="276"/>
      <c r="M7023" s="166"/>
      <c r="N7023" s="259"/>
      <c r="O7023" s="115"/>
      <c r="P7023" s="116"/>
      <c r="Q7023" s="116"/>
      <c r="R7023" s="52"/>
      <c r="S7023" s="247"/>
      <c r="T7023" s="53" t="s">
        <v>153</v>
      </c>
      <c r="U7023" s="240"/>
      <c r="V7023" s="54">
        <f>V7024</f>
        <v>11106500</v>
      </c>
      <c r="X7023" s="54">
        <f>X7024</f>
        <v>11829200</v>
      </c>
      <c r="Z7023" s="54">
        <f>Z7024</f>
        <v>12103950</v>
      </c>
      <c r="AB7023" s="54">
        <f>AB7024</f>
        <v>13934160</v>
      </c>
      <c r="AD7023" s="54" t="e">
        <f>AD7024</f>
        <v>#REF!</v>
      </c>
      <c r="AF7023" s="54">
        <f>AF7024</f>
        <v>200810</v>
      </c>
      <c r="AH7023" s="54" t="e">
        <f t="shared" si="1541"/>
        <v>#REF!</v>
      </c>
      <c r="AI7023" s="8"/>
      <c r="AJ7023" s="54">
        <f>AJ7024</f>
        <v>4708930</v>
      </c>
      <c r="AK7023" s="55"/>
      <c r="AL7023" s="54">
        <f>AL7024</f>
        <v>20261360</v>
      </c>
      <c r="AM7023" s="54"/>
      <c r="AN7023" s="54">
        <f>AN7024</f>
        <v>21909920</v>
      </c>
      <c r="AO7023" s="54"/>
      <c r="AP7023" s="54">
        <f>AP7024</f>
        <v>21909920</v>
      </c>
      <c r="AQ7023" s="54"/>
    </row>
    <row r="7024" spans="2:43" ht="18" customHeight="1" x14ac:dyDescent="0.2">
      <c r="B7024" s="4"/>
      <c r="C7024" s="117"/>
      <c r="D7024" s="117"/>
      <c r="E7024" s="117"/>
      <c r="F7024" s="48"/>
      <c r="G7024" s="11"/>
      <c r="H7024" s="112" t="s">
        <v>33</v>
      </c>
      <c r="I7024" s="118"/>
      <c r="J7024" s="118"/>
      <c r="K7024" s="170"/>
      <c r="L7024" s="34"/>
      <c r="M7024" s="169"/>
      <c r="N7024" s="260"/>
      <c r="O7024" s="119"/>
      <c r="P7024" s="120"/>
      <c r="Q7024" s="120"/>
      <c r="R7024" s="56"/>
      <c r="S7024" s="248"/>
      <c r="T7024" s="57" t="s">
        <v>92</v>
      </c>
      <c r="U7024" s="236"/>
      <c r="V7024" s="58">
        <f>V7025+V7135</f>
        <v>11106500</v>
      </c>
      <c r="X7024" s="659">
        <f>X7025+X7135</f>
        <v>11829200</v>
      </c>
      <c r="Z7024" s="659">
        <f>Z7025+Z7135</f>
        <v>12103950</v>
      </c>
      <c r="AB7024" s="659">
        <f>AB7025+AB7135</f>
        <v>13934160</v>
      </c>
      <c r="AD7024" s="659" t="e">
        <f>AD7025+AD7135</f>
        <v>#REF!</v>
      </c>
      <c r="AF7024" s="659">
        <f>AF7025+AF7135</f>
        <v>200810</v>
      </c>
      <c r="AH7024" s="659" t="e">
        <f t="shared" si="1541"/>
        <v>#REF!</v>
      </c>
      <c r="AI7024" s="55"/>
      <c r="AJ7024" s="659">
        <f>AJ7025+AJ7135</f>
        <v>4708930</v>
      </c>
      <c r="AK7024" s="59"/>
      <c r="AL7024" s="659">
        <f>AL7025+AL7135</f>
        <v>20261360</v>
      </c>
      <c r="AM7024" s="659"/>
      <c r="AN7024" s="659">
        <f>AN7025+AN7135</f>
        <v>21909920</v>
      </c>
      <c r="AO7024" s="659"/>
      <c r="AP7024" s="659">
        <f>AP7025+AP7135</f>
        <v>21909920</v>
      </c>
      <c r="AQ7024" s="659"/>
    </row>
    <row r="7025" spans="2:43" ht="18" customHeight="1" x14ac:dyDescent="0.2">
      <c r="B7025" s="4"/>
      <c r="C7025" s="117"/>
      <c r="D7025" s="117"/>
      <c r="E7025" s="117"/>
      <c r="F7025" s="48"/>
      <c r="G7025" s="11"/>
      <c r="H7025" s="132"/>
      <c r="I7025" s="121">
        <v>4</v>
      </c>
      <c r="J7025" s="121"/>
      <c r="K7025" s="164"/>
      <c r="L7025" s="277"/>
      <c r="M7025" s="163"/>
      <c r="N7025" s="261"/>
      <c r="O7025" s="122"/>
      <c r="P7025" s="123"/>
      <c r="Q7025" s="123"/>
      <c r="R7025" s="49"/>
      <c r="S7025" s="18"/>
      <c r="T7025" s="50" t="s">
        <v>93</v>
      </c>
      <c r="U7025" s="76"/>
      <c r="V7025" s="51">
        <f>V7026</f>
        <v>11106500</v>
      </c>
      <c r="X7025" s="51">
        <f>X7026</f>
        <v>11829200</v>
      </c>
      <c r="Z7025" s="51">
        <f>Z7026</f>
        <v>12103950</v>
      </c>
      <c r="AB7025" s="51">
        <f>AB7026</f>
        <v>13934160</v>
      </c>
      <c r="AD7025" s="51" t="e">
        <f>AD7026</f>
        <v>#REF!</v>
      </c>
      <c r="AF7025" s="51">
        <f>AF7026</f>
        <v>200810</v>
      </c>
      <c r="AH7025" s="51" t="e">
        <f t="shared" si="1541"/>
        <v>#REF!</v>
      </c>
      <c r="AI7025" s="660"/>
      <c r="AJ7025" s="51">
        <f>AJ7026</f>
        <v>4708930</v>
      </c>
      <c r="AK7025" s="5"/>
      <c r="AL7025" s="51">
        <f t="shared" ref="AL7025:AP7026" si="1549">AL7026</f>
        <v>20261360</v>
      </c>
      <c r="AM7025" s="51"/>
      <c r="AN7025" s="51">
        <f t="shared" si="1549"/>
        <v>21909920</v>
      </c>
      <c r="AO7025" s="51"/>
      <c r="AP7025" s="51">
        <f t="shared" si="1549"/>
        <v>21909920</v>
      </c>
      <c r="AQ7025" s="51"/>
    </row>
    <row r="7026" spans="2:43" ht="18" customHeight="1" x14ac:dyDescent="0.2">
      <c r="B7026" s="4"/>
      <c r="C7026" s="117"/>
      <c r="D7026" s="117"/>
      <c r="E7026" s="117"/>
      <c r="F7026" s="48"/>
      <c r="G7026" s="11"/>
      <c r="H7026" s="132"/>
      <c r="I7026" s="121"/>
      <c r="J7026" s="121">
        <v>1</v>
      </c>
      <c r="K7026" s="164"/>
      <c r="L7026" s="277"/>
      <c r="M7026" s="163"/>
      <c r="N7026" s="261"/>
      <c r="O7026" s="122"/>
      <c r="P7026" s="123"/>
      <c r="Q7026" s="123"/>
      <c r="R7026" s="49"/>
      <c r="S7026" s="18"/>
      <c r="T7026" s="50" t="s">
        <v>189</v>
      </c>
      <c r="U7026" s="76"/>
      <c r="V7026" s="51">
        <f>V7027</f>
        <v>11106500</v>
      </c>
      <c r="X7026" s="51">
        <f>X7027</f>
        <v>11829200</v>
      </c>
      <c r="Z7026" s="51">
        <f>Z7027</f>
        <v>12103950</v>
      </c>
      <c r="AB7026" s="51">
        <f>AB7027</f>
        <v>13934160</v>
      </c>
      <c r="AD7026" s="51" t="e">
        <f>AD7027</f>
        <v>#REF!</v>
      </c>
      <c r="AF7026" s="51">
        <f>AF7027</f>
        <v>200810</v>
      </c>
      <c r="AH7026" s="51" t="e">
        <f t="shared" si="1541"/>
        <v>#REF!</v>
      </c>
      <c r="AI7026" s="5"/>
      <c r="AJ7026" s="51">
        <f>AJ7027</f>
        <v>4708930</v>
      </c>
      <c r="AK7026" s="5"/>
      <c r="AL7026" s="51">
        <f t="shared" si="1549"/>
        <v>20261360</v>
      </c>
      <c r="AM7026" s="51"/>
      <c r="AN7026" s="51">
        <f t="shared" si="1549"/>
        <v>21909920</v>
      </c>
      <c r="AO7026" s="51"/>
      <c r="AP7026" s="51">
        <f t="shared" si="1549"/>
        <v>21909920</v>
      </c>
      <c r="AQ7026" s="51"/>
    </row>
    <row r="7027" spans="2:43" ht="18" customHeight="1" x14ac:dyDescent="0.2">
      <c r="B7027" s="4"/>
      <c r="C7027" s="117"/>
      <c r="D7027" s="117"/>
      <c r="E7027" s="117"/>
      <c r="F7027" s="48"/>
      <c r="G7027" s="11"/>
      <c r="H7027" s="117"/>
      <c r="I7027" s="124"/>
      <c r="J7027" s="124"/>
      <c r="K7027" s="144"/>
      <c r="L7027" s="11"/>
      <c r="M7027" s="226">
        <v>2</v>
      </c>
      <c r="N7027" s="262"/>
      <c r="O7027" s="125"/>
      <c r="P7027" s="126"/>
      <c r="Q7027" s="126"/>
      <c r="R7027" s="60"/>
      <c r="S7027" s="249"/>
      <c r="T7027" s="61" t="s">
        <v>413</v>
      </c>
      <c r="U7027" s="241"/>
      <c r="V7027" s="62">
        <f>V7028+V7073+V7088+V7126+V7130</f>
        <v>11106500</v>
      </c>
      <c r="X7027" s="62">
        <f>X7028+X7073+X7088+X7126+X7130</f>
        <v>11829200</v>
      </c>
      <c r="Z7027" s="62">
        <f>Z7028+Z7073+Z7088+Z7126+Z7130</f>
        <v>12103950</v>
      </c>
      <c r="AB7027" s="62">
        <f>AB7028+AB7073+AB7088+AB7126+AB7130</f>
        <v>13934160</v>
      </c>
      <c r="AD7027" s="62" t="e">
        <f>AD7028+AD7073+AD7088+AD7126+AD7130</f>
        <v>#REF!</v>
      </c>
      <c r="AF7027" s="62">
        <f>AF7028+AF7073+AF7088+AF7126+AF7130</f>
        <v>200810</v>
      </c>
      <c r="AH7027" s="62" t="e">
        <f t="shared" si="1541"/>
        <v>#REF!</v>
      </c>
      <c r="AI7027" s="5"/>
      <c r="AJ7027" s="62">
        <f>AJ7028+AJ7073+AJ7088+AJ7126+AJ7130</f>
        <v>4708930</v>
      </c>
      <c r="AK7027" s="63"/>
      <c r="AL7027" s="62">
        <f>AL7028+AL7073+AL7088+AL7126+AL7130</f>
        <v>20261360</v>
      </c>
      <c r="AM7027" s="62"/>
      <c r="AN7027" s="62">
        <f>AN7028+AN7073+AN7088+AN7126+AN7130</f>
        <v>21909920</v>
      </c>
      <c r="AO7027" s="62"/>
      <c r="AP7027" s="62">
        <f>AP7028+AP7073+AP7088+AP7126+AP7130</f>
        <v>21909920</v>
      </c>
      <c r="AQ7027" s="62"/>
    </row>
    <row r="7028" spans="2:43" ht="18" customHeight="1" x14ac:dyDescent="0.2">
      <c r="B7028" s="4"/>
      <c r="C7028" s="117"/>
      <c r="D7028" s="117"/>
      <c r="E7028" s="117"/>
      <c r="F7028" s="48"/>
      <c r="G7028" s="11"/>
      <c r="H7028" s="117"/>
      <c r="I7028" s="124"/>
      <c r="J7028" s="124"/>
      <c r="K7028" s="144"/>
      <c r="L7028" s="11"/>
      <c r="M7028" s="143"/>
      <c r="N7028" s="42"/>
      <c r="O7028" s="127" t="s">
        <v>3</v>
      </c>
      <c r="P7028" s="123"/>
      <c r="Q7028" s="123"/>
      <c r="R7028" s="49"/>
      <c r="S7028" s="18"/>
      <c r="T7028" s="50" t="s">
        <v>7</v>
      </c>
      <c r="U7028" s="76"/>
      <c r="V7028" s="51">
        <f>V7029+V7057+V7069</f>
        <v>9140000</v>
      </c>
      <c r="X7028" s="51">
        <f>X7029+X7057+X7069</f>
        <v>9984200</v>
      </c>
      <c r="Z7028" s="51">
        <f>Z7029+Z7057+Z7069</f>
        <v>9895200</v>
      </c>
      <c r="AB7028" s="51">
        <f>AB7029+AB7057+AB7069</f>
        <v>11494800</v>
      </c>
      <c r="AD7028" s="51" t="e">
        <f>AD7029+AD7057+AD7069</f>
        <v>#REF!</v>
      </c>
      <c r="AF7028" s="51">
        <f>AF7029+AF7057+AF7069</f>
        <v>0</v>
      </c>
      <c r="AH7028" s="51" t="e">
        <f t="shared" si="1541"/>
        <v>#REF!</v>
      </c>
      <c r="AI7028" s="63"/>
      <c r="AJ7028" s="51">
        <f>AJ7029+AJ7057+AJ7069</f>
        <v>3906660</v>
      </c>
      <c r="AK7028" s="5"/>
      <c r="AL7028" s="51">
        <f>AL7029+AL7057+AL7069</f>
        <v>17111550</v>
      </c>
      <c r="AM7028" s="51"/>
      <c r="AN7028" s="51">
        <f>AN7029+AN7057+AN7069</f>
        <v>18517250</v>
      </c>
      <c r="AO7028" s="51"/>
      <c r="AP7028" s="51">
        <f>AP7029+AP7057+AP7069</f>
        <v>18517250</v>
      </c>
      <c r="AQ7028" s="51"/>
    </row>
    <row r="7029" spans="2:43" ht="18" customHeight="1" x14ac:dyDescent="0.2">
      <c r="B7029" s="4"/>
      <c r="C7029" s="117"/>
      <c r="D7029" s="117"/>
      <c r="E7029" s="117"/>
      <c r="F7029" s="48"/>
      <c r="G7029" s="11"/>
      <c r="H7029" s="117"/>
      <c r="I7029" s="124"/>
      <c r="J7029" s="124"/>
      <c r="K7029" s="144"/>
      <c r="L7029" s="11"/>
      <c r="M7029" s="143"/>
      <c r="N7029" s="42"/>
      <c r="O7029" s="128"/>
      <c r="P7029" s="129">
        <v>1</v>
      </c>
      <c r="Q7029" s="129"/>
      <c r="R7029" s="64"/>
      <c r="S7029" s="234"/>
      <c r="T7029" s="65" t="s">
        <v>8</v>
      </c>
      <c r="U7029" s="155"/>
      <c r="V7029" s="66">
        <f>V7030+V7037+V7044+V7046+V7053+V7055</f>
        <v>4209000</v>
      </c>
      <c r="X7029" s="66">
        <f>X7030+X7037+X7044+X7046+X7053+X7055</f>
        <v>5040300</v>
      </c>
      <c r="Z7029" s="66">
        <f>Z7030+Z7037+Z7044+Z7046+Z7053+Z7055</f>
        <v>5451200</v>
      </c>
      <c r="AB7029" s="66">
        <f>AB7030+AB7037+AB7044+AB7046+AB7053+AB7055</f>
        <v>6068400</v>
      </c>
      <c r="AD7029" s="66" t="e">
        <f>AD7030+AD7037+AD7044+AD7046+AD7053+AD7055</f>
        <v>#REF!</v>
      </c>
      <c r="AF7029" s="66">
        <f>AF7030+AF7037+AF7044+AF7046+AF7053+AF7055</f>
        <v>0</v>
      </c>
      <c r="AH7029" s="66" t="e">
        <f t="shared" si="1541"/>
        <v>#REF!</v>
      </c>
      <c r="AI7029" s="5"/>
      <c r="AJ7029" s="66">
        <f>AJ7030+AJ7037+AJ7044+AJ7046+AJ7053+AJ7055</f>
        <v>2063270</v>
      </c>
      <c r="AK7029" s="67"/>
      <c r="AL7029" s="66">
        <f>AL7030+AL7037+AL7044+AL7046+AL7053+AL7055</f>
        <v>9295700</v>
      </c>
      <c r="AM7029" s="66"/>
      <c r="AN7029" s="66">
        <f>AN7030+AN7037+AN7044+AN7046+AN7053+AN7055</f>
        <v>10060550</v>
      </c>
      <c r="AO7029" s="66"/>
      <c r="AP7029" s="66">
        <f>AP7030+AP7037+AP7044+AP7046+AP7053+AP7055</f>
        <v>10060550</v>
      </c>
      <c r="AQ7029" s="66"/>
    </row>
    <row r="7030" spans="2:43" ht="18" customHeight="1" x14ac:dyDescent="0.2">
      <c r="B7030" s="4"/>
      <c r="C7030" s="117"/>
      <c r="D7030" s="117"/>
      <c r="E7030" s="117"/>
      <c r="F7030" s="48"/>
      <c r="G7030" s="11"/>
      <c r="H7030" s="117"/>
      <c r="I7030" s="124"/>
      <c r="J7030" s="124"/>
      <c r="K7030" s="144"/>
      <c r="L7030" s="11"/>
      <c r="M7030" s="143"/>
      <c r="N7030" s="42"/>
      <c r="O7030" s="128"/>
      <c r="P7030" s="130"/>
      <c r="Q7030" s="140">
        <v>1</v>
      </c>
      <c r="R7030" s="68"/>
      <c r="S7030" s="35"/>
      <c r="T7030" s="69" t="s">
        <v>9</v>
      </c>
      <c r="U7030" s="92"/>
      <c r="V7030" s="70">
        <f>V7031+V7032+V7033+V7034+V7035+V7036</f>
        <v>1663000</v>
      </c>
      <c r="X7030" s="447">
        <f>X7031+X7032+X7033+X7034+X7035+X7036</f>
        <v>2128200</v>
      </c>
      <c r="Z7030" s="447">
        <f>Z7031+Z7032+Z7033+Z7034+Z7035+Z7036</f>
        <v>2510600</v>
      </c>
      <c r="AB7030" s="447">
        <f>AB7031+AB7032+AB7033+AB7034+AB7035+AB7036</f>
        <v>2765300</v>
      </c>
      <c r="AD7030" s="447">
        <f>AD7031+AD7032+AD7033+AD7034+AD7035+AD7036</f>
        <v>2537400</v>
      </c>
      <c r="AF7030" s="447">
        <f>AF7031+AF7032+AF7033+AF7034+AF7035+AF7036</f>
        <v>0</v>
      </c>
      <c r="AH7030" s="447">
        <f t="shared" si="1541"/>
        <v>2537400</v>
      </c>
      <c r="AI7030" s="67"/>
      <c r="AJ7030" s="447">
        <f>AJ7031+AJ7032+AJ7033+AJ7034+AJ7035+AJ7036</f>
        <v>940210</v>
      </c>
      <c r="AK7030" s="71"/>
      <c r="AL7030" s="447">
        <f>AL7031+AL7032+AL7033+AL7034+AL7035+AL7036</f>
        <v>3167400</v>
      </c>
      <c r="AM7030" s="447"/>
      <c r="AN7030" s="447">
        <f>AN7031+AN7032+AN7033+AN7034+AN7035+AN7036</f>
        <v>3427350</v>
      </c>
      <c r="AO7030" s="447"/>
      <c r="AP7030" s="447">
        <f>AP7031+AP7032+AP7033+AP7034+AP7035+AP7036</f>
        <v>3427350</v>
      </c>
      <c r="AQ7030" s="447"/>
    </row>
    <row r="7031" spans="2:43" ht="18" customHeight="1" x14ac:dyDescent="0.2">
      <c r="B7031" s="4"/>
      <c r="C7031" s="117"/>
      <c r="D7031" s="117"/>
      <c r="E7031" s="117"/>
      <c r="F7031" s="48"/>
      <c r="G7031" s="11"/>
      <c r="H7031" s="117"/>
      <c r="I7031" s="124"/>
      <c r="J7031" s="124"/>
      <c r="K7031" s="144"/>
      <c r="L7031" s="11"/>
      <c r="M7031" s="143"/>
      <c r="N7031" s="42"/>
      <c r="O7031" s="128"/>
      <c r="P7031" s="130"/>
      <c r="Q7031" s="130"/>
      <c r="R7031" s="72" t="s">
        <v>3</v>
      </c>
      <c r="S7031" s="181"/>
      <c r="T7031" s="73" t="s">
        <v>9</v>
      </c>
      <c r="V7031" s="74">
        <v>1663000</v>
      </c>
      <c r="X7031" s="74">
        <v>2128200</v>
      </c>
      <c r="Z7031" s="829">
        <v>2510600</v>
      </c>
      <c r="AB7031" s="74">
        <v>2765300</v>
      </c>
      <c r="AD7031" s="944">
        <v>2537400</v>
      </c>
      <c r="AF7031" s="74">
        <v>0</v>
      </c>
      <c r="AH7031" s="74">
        <f t="shared" si="1541"/>
        <v>2537400</v>
      </c>
      <c r="AI7031" s="446"/>
      <c r="AJ7031" s="74">
        <f t="shared" ref="AJ7031" si="1550">CEILING(AB7031*34/100,10)</f>
        <v>940210</v>
      </c>
      <c r="AK7031" s="8"/>
      <c r="AL7031" s="74">
        <v>3167400</v>
      </c>
      <c r="AM7031" s="74"/>
      <c r="AN7031" s="74">
        <v>3427350</v>
      </c>
      <c r="AO7031" s="74"/>
      <c r="AP7031" s="74">
        <v>3427350</v>
      </c>
      <c r="AQ7031" s="74"/>
    </row>
    <row r="7032" spans="2:43" ht="18" hidden="1" customHeight="1" x14ac:dyDescent="0.2">
      <c r="B7032" s="4"/>
      <c r="C7032" s="117"/>
      <c r="D7032" s="117"/>
      <c r="E7032" s="117"/>
      <c r="F7032" s="48"/>
      <c r="G7032" s="11"/>
      <c r="H7032" s="117"/>
      <c r="I7032" s="124"/>
      <c r="J7032" s="124"/>
      <c r="K7032" s="144"/>
      <c r="L7032" s="11"/>
      <c r="M7032" s="143"/>
      <c r="N7032" s="42"/>
      <c r="O7032" s="128"/>
      <c r="P7032" s="130"/>
      <c r="Q7032" s="130"/>
      <c r="R7032" s="72"/>
      <c r="S7032" s="181"/>
      <c r="T7032" s="73"/>
      <c r="V7032" s="74"/>
      <c r="X7032" s="74"/>
      <c r="Z7032" s="74"/>
      <c r="AB7032" s="74"/>
      <c r="AD7032" s="74"/>
      <c r="AF7032" s="74"/>
      <c r="AH7032" s="74">
        <f t="shared" si="1541"/>
        <v>0</v>
      </c>
      <c r="AI7032" s="8"/>
      <c r="AJ7032" s="74"/>
      <c r="AK7032" s="8"/>
      <c r="AL7032" s="74"/>
      <c r="AM7032" s="74"/>
      <c r="AN7032" s="74"/>
      <c r="AO7032" s="74"/>
      <c r="AP7032" s="74"/>
      <c r="AQ7032" s="74"/>
    </row>
    <row r="7033" spans="2:43" ht="18" hidden="1" customHeight="1" x14ac:dyDescent="0.2">
      <c r="B7033" s="4"/>
      <c r="C7033" s="117"/>
      <c r="D7033" s="117"/>
      <c r="E7033" s="117"/>
      <c r="F7033" s="48"/>
      <c r="G7033" s="11"/>
      <c r="H7033" s="117"/>
      <c r="I7033" s="124"/>
      <c r="J7033" s="124"/>
      <c r="K7033" s="144"/>
      <c r="L7033" s="11"/>
      <c r="M7033" s="143"/>
      <c r="N7033" s="42"/>
      <c r="O7033" s="128"/>
      <c r="P7033" s="130"/>
      <c r="Q7033" s="130"/>
      <c r="R7033" s="72"/>
      <c r="S7033" s="181"/>
      <c r="T7033" s="73"/>
      <c r="V7033" s="74"/>
      <c r="X7033" s="74"/>
      <c r="Z7033" s="74"/>
      <c r="AB7033" s="74"/>
      <c r="AD7033" s="74"/>
      <c r="AF7033" s="74"/>
      <c r="AH7033" s="74">
        <f t="shared" si="1541"/>
        <v>0</v>
      </c>
      <c r="AI7033" s="8"/>
      <c r="AJ7033" s="74"/>
      <c r="AK7033" s="8"/>
      <c r="AL7033" s="74"/>
      <c r="AM7033" s="74"/>
      <c r="AN7033" s="74"/>
      <c r="AO7033" s="74"/>
      <c r="AP7033" s="74"/>
      <c r="AQ7033" s="74"/>
    </row>
    <row r="7034" spans="2:43" ht="18" hidden="1" customHeight="1" x14ac:dyDescent="0.2">
      <c r="B7034" s="4"/>
      <c r="C7034" s="117"/>
      <c r="D7034" s="117"/>
      <c r="E7034" s="117"/>
      <c r="F7034" s="48"/>
      <c r="G7034" s="11"/>
      <c r="H7034" s="117"/>
      <c r="I7034" s="124"/>
      <c r="J7034" s="124"/>
      <c r="K7034" s="144"/>
      <c r="L7034" s="11"/>
      <c r="M7034" s="143"/>
      <c r="N7034" s="42"/>
      <c r="O7034" s="128"/>
      <c r="P7034" s="130"/>
      <c r="Q7034" s="130"/>
      <c r="R7034" s="72"/>
      <c r="S7034" s="181"/>
      <c r="T7034" s="73"/>
      <c r="V7034" s="74"/>
      <c r="X7034" s="74"/>
      <c r="Z7034" s="74"/>
      <c r="AB7034" s="74"/>
      <c r="AD7034" s="74"/>
      <c r="AF7034" s="74"/>
      <c r="AH7034" s="74">
        <f t="shared" si="1541"/>
        <v>0</v>
      </c>
      <c r="AI7034" s="8"/>
      <c r="AJ7034" s="74"/>
      <c r="AK7034" s="8"/>
      <c r="AL7034" s="74"/>
      <c r="AM7034" s="74"/>
      <c r="AN7034" s="74"/>
      <c r="AO7034" s="74"/>
      <c r="AP7034" s="74"/>
      <c r="AQ7034" s="74"/>
    </row>
    <row r="7035" spans="2:43" ht="18" hidden="1" customHeight="1" x14ac:dyDescent="0.2">
      <c r="B7035" s="4"/>
      <c r="C7035" s="117"/>
      <c r="D7035" s="117"/>
      <c r="E7035" s="117"/>
      <c r="F7035" s="48"/>
      <c r="G7035" s="11"/>
      <c r="H7035" s="117"/>
      <c r="I7035" s="124"/>
      <c r="J7035" s="124"/>
      <c r="K7035" s="144"/>
      <c r="L7035" s="11"/>
      <c r="M7035" s="143"/>
      <c r="N7035" s="42"/>
      <c r="O7035" s="128"/>
      <c r="P7035" s="130"/>
      <c r="Q7035" s="130"/>
      <c r="R7035" s="72"/>
      <c r="S7035" s="181"/>
      <c r="T7035" s="73"/>
      <c r="V7035" s="74"/>
      <c r="X7035" s="74"/>
      <c r="Z7035" s="74"/>
      <c r="AB7035" s="74"/>
      <c r="AD7035" s="74"/>
      <c r="AF7035" s="74"/>
      <c r="AH7035" s="74">
        <f t="shared" si="1541"/>
        <v>0</v>
      </c>
      <c r="AI7035" s="8"/>
      <c r="AJ7035" s="74"/>
      <c r="AK7035" s="8"/>
      <c r="AL7035" s="74"/>
      <c r="AM7035" s="74"/>
      <c r="AN7035" s="74"/>
      <c r="AO7035" s="74"/>
      <c r="AP7035" s="74"/>
      <c r="AQ7035" s="74"/>
    </row>
    <row r="7036" spans="2:43" ht="18" hidden="1" customHeight="1" x14ac:dyDescent="0.2">
      <c r="B7036" s="4"/>
      <c r="C7036" s="117"/>
      <c r="D7036" s="117"/>
      <c r="E7036" s="117"/>
      <c r="F7036" s="48"/>
      <c r="G7036" s="11"/>
      <c r="H7036" s="117"/>
      <c r="I7036" s="124"/>
      <c r="J7036" s="124"/>
      <c r="K7036" s="144"/>
      <c r="L7036" s="11"/>
      <c r="M7036" s="143"/>
      <c r="N7036" s="42"/>
      <c r="O7036" s="128"/>
      <c r="P7036" s="130"/>
      <c r="Q7036" s="130"/>
      <c r="R7036" s="72"/>
      <c r="S7036" s="181"/>
      <c r="T7036" s="73"/>
      <c r="V7036" s="74"/>
      <c r="X7036" s="74"/>
      <c r="Z7036" s="74"/>
      <c r="AB7036" s="74"/>
      <c r="AD7036" s="74"/>
      <c r="AF7036" s="74"/>
      <c r="AH7036" s="74">
        <f t="shared" si="1541"/>
        <v>0</v>
      </c>
      <c r="AI7036" s="8"/>
      <c r="AJ7036" s="74"/>
      <c r="AK7036" s="8"/>
      <c r="AL7036" s="74"/>
      <c r="AM7036" s="74"/>
      <c r="AN7036" s="74"/>
      <c r="AO7036" s="74"/>
      <c r="AP7036" s="74"/>
      <c r="AQ7036" s="74"/>
    </row>
    <row r="7037" spans="2:43" ht="18" customHeight="1" x14ac:dyDescent="0.2">
      <c r="B7037" s="4"/>
      <c r="C7037" s="117"/>
      <c r="D7037" s="117"/>
      <c r="E7037" s="117"/>
      <c r="F7037" s="48"/>
      <c r="G7037" s="11"/>
      <c r="H7037" s="117"/>
      <c r="I7037" s="124"/>
      <c r="J7037" s="124"/>
      <c r="K7037" s="144"/>
      <c r="L7037" s="11"/>
      <c r="M7037" s="143"/>
      <c r="N7037" s="42"/>
      <c r="O7037" s="128"/>
      <c r="P7037" s="130"/>
      <c r="Q7037" s="131">
        <v>2</v>
      </c>
      <c r="R7037" s="68"/>
      <c r="S7037" s="35"/>
      <c r="T7037" s="69" t="s">
        <v>11</v>
      </c>
      <c r="U7037" s="92"/>
      <c r="V7037" s="70">
        <f>V7038+V7039+V7040+V7041+V7042+V7043</f>
        <v>1102000</v>
      </c>
      <c r="X7037" s="447">
        <f>X7038+X7039+X7040+X7041+X7042+X7043</f>
        <v>1163300</v>
      </c>
      <c r="Z7037" s="447">
        <f>Z7038+Z7039+Z7040+Z7041+Z7042+Z7043</f>
        <v>1251800</v>
      </c>
      <c r="AB7037" s="447">
        <f>AB7038+AB7039+AB7040+AB7041+AB7042+AB7043</f>
        <v>1386000</v>
      </c>
      <c r="AD7037" s="447">
        <f>AD7038+AD7039+AD7040+AD7041+AD7042+AD7043</f>
        <v>2845900</v>
      </c>
      <c r="AF7037" s="447">
        <f>AF7038+AF7039+AF7040+AF7041+AF7042+AF7043</f>
        <v>0</v>
      </c>
      <c r="AH7037" s="447">
        <f t="shared" si="1541"/>
        <v>2845900</v>
      </c>
      <c r="AI7037" s="8"/>
      <c r="AJ7037" s="447">
        <f>AJ7038+AJ7039+AJ7040+AJ7041+AJ7042+AJ7043</f>
        <v>471240</v>
      </c>
      <c r="AK7037" s="71"/>
      <c r="AL7037" s="447">
        <f>AL7038+AL7039+AL7040+AL7041+AL7042+AL7043</f>
        <v>2928100</v>
      </c>
      <c r="AM7037" s="447"/>
      <c r="AN7037" s="447">
        <f>AN7038+AN7039+AN7040+AN7041+AN7042+AN7043</f>
        <v>3168400</v>
      </c>
      <c r="AO7037" s="447"/>
      <c r="AP7037" s="447">
        <f>AP7038+AP7039+AP7040+AP7041+AP7042+AP7043</f>
        <v>3168400</v>
      </c>
      <c r="AQ7037" s="447"/>
    </row>
    <row r="7038" spans="2:43" ht="18" customHeight="1" x14ac:dyDescent="0.2">
      <c r="B7038" s="4"/>
      <c r="C7038" s="117"/>
      <c r="D7038" s="117"/>
      <c r="E7038" s="117"/>
      <c r="F7038" s="48"/>
      <c r="G7038" s="11"/>
      <c r="H7038" s="117"/>
      <c r="I7038" s="124"/>
      <c r="J7038" s="124"/>
      <c r="K7038" s="144"/>
      <c r="L7038" s="11"/>
      <c r="M7038" s="143"/>
      <c r="N7038" s="42"/>
      <c r="O7038" s="128"/>
      <c r="P7038" s="130"/>
      <c r="Q7038" s="130"/>
      <c r="R7038" s="72" t="s">
        <v>3</v>
      </c>
      <c r="S7038" s="181"/>
      <c r="T7038" s="73" t="s">
        <v>11</v>
      </c>
      <c r="V7038" s="74">
        <v>1102000</v>
      </c>
      <c r="X7038" s="74">
        <v>1163300</v>
      </c>
      <c r="Z7038" s="829">
        <v>1251800</v>
      </c>
      <c r="AB7038" s="74">
        <v>1386000</v>
      </c>
      <c r="AD7038" s="944">
        <v>2845900</v>
      </c>
      <c r="AF7038" s="74">
        <v>0</v>
      </c>
      <c r="AH7038" s="74">
        <f t="shared" si="1541"/>
        <v>2845900</v>
      </c>
      <c r="AI7038" s="446"/>
      <c r="AJ7038" s="74">
        <f t="shared" ref="AJ7038" si="1551">CEILING(AB7038*34/100,10)</f>
        <v>471240</v>
      </c>
      <c r="AK7038" s="8"/>
      <c r="AL7038" s="74">
        <v>2928100</v>
      </c>
      <c r="AM7038" s="74"/>
      <c r="AN7038" s="74">
        <v>3168400</v>
      </c>
      <c r="AO7038" s="74"/>
      <c r="AP7038" s="74">
        <v>3168400</v>
      </c>
      <c r="AQ7038" s="74"/>
    </row>
    <row r="7039" spans="2:43" ht="18" hidden="1" customHeight="1" x14ac:dyDescent="0.2">
      <c r="B7039" s="4"/>
      <c r="C7039" s="117"/>
      <c r="D7039" s="117"/>
      <c r="E7039" s="117"/>
      <c r="F7039" s="48"/>
      <c r="G7039" s="11"/>
      <c r="H7039" s="117"/>
      <c r="I7039" s="124"/>
      <c r="J7039" s="124"/>
      <c r="K7039" s="144"/>
      <c r="L7039" s="11"/>
      <c r="M7039" s="143"/>
      <c r="N7039" s="42"/>
      <c r="O7039" s="128"/>
      <c r="P7039" s="130"/>
      <c r="Q7039" s="130"/>
      <c r="R7039" s="72"/>
      <c r="S7039" s="181"/>
      <c r="T7039" s="73"/>
      <c r="V7039" s="74"/>
      <c r="X7039" s="74"/>
      <c r="Z7039" s="74"/>
      <c r="AB7039" s="74"/>
      <c r="AD7039" s="74"/>
      <c r="AF7039" s="74"/>
      <c r="AH7039" s="74">
        <f t="shared" si="1541"/>
        <v>0</v>
      </c>
      <c r="AI7039" s="8"/>
      <c r="AJ7039" s="74"/>
      <c r="AK7039" s="8"/>
      <c r="AL7039" s="74"/>
      <c r="AM7039" s="74"/>
      <c r="AN7039" s="74"/>
      <c r="AO7039" s="74"/>
      <c r="AP7039" s="74"/>
      <c r="AQ7039" s="74"/>
    </row>
    <row r="7040" spans="2:43" ht="18" hidden="1" customHeight="1" x14ac:dyDescent="0.2">
      <c r="B7040" s="4"/>
      <c r="C7040" s="117"/>
      <c r="D7040" s="117"/>
      <c r="E7040" s="117"/>
      <c r="F7040" s="48"/>
      <c r="G7040" s="11"/>
      <c r="H7040" s="117"/>
      <c r="I7040" s="124"/>
      <c r="J7040" s="124"/>
      <c r="K7040" s="144"/>
      <c r="L7040" s="11"/>
      <c r="M7040" s="143"/>
      <c r="N7040" s="42"/>
      <c r="O7040" s="128"/>
      <c r="P7040" s="130"/>
      <c r="Q7040" s="130"/>
      <c r="R7040" s="72"/>
      <c r="S7040" s="181"/>
      <c r="T7040" s="73"/>
      <c r="V7040" s="74"/>
      <c r="X7040" s="74"/>
      <c r="Z7040" s="74"/>
      <c r="AB7040" s="74"/>
      <c r="AD7040" s="74"/>
      <c r="AF7040" s="74"/>
      <c r="AH7040" s="74">
        <f t="shared" si="1541"/>
        <v>0</v>
      </c>
      <c r="AI7040" s="8"/>
      <c r="AJ7040" s="74"/>
      <c r="AK7040" s="8"/>
      <c r="AL7040" s="74"/>
      <c r="AM7040" s="74"/>
      <c r="AN7040" s="74"/>
      <c r="AO7040" s="74"/>
      <c r="AP7040" s="74"/>
      <c r="AQ7040" s="74"/>
    </row>
    <row r="7041" spans="2:43" ht="18" hidden="1" customHeight="1" x14ac:dyDescent="0.2">
      <c r="B7041" s="4"/>
      <c r="C7041" s="117"/>
      <c r="D7041" s="117"/>
      <c r="E7041" s="117"/>
      <c r="F7041" s="48"/>
      <c r="G7041" s="11"/>
      <c r="H7041" s="117"/>
      <c r="I7041" s="124"/>
      <c r="J7041" s="124"/>
      <c r="K7041" s="144"/>
      <c r="L7041" s="11"/>
      <c r="M7041" s="143"/>
      <c r="N7041" s="42"/>
      <c r="O7041" s="128"/>
      <c r="P7041" s="130"/>
      <c r="Q7041" s="130"/>
      <c r="R7041" s="72"/>
      <c r="S7041" s="181"/>
      <c r="T7041" s="73"/>
      <c r="V7041" s="74"/>
      <c r="X7041" s="74"/>
      <c r="Z7041" s="74"/>
      <c r="AB7041" s="74"/>
      <c r="AD7041" s="74"/>
      <c r="AF7041" s="74"/>
      <c r="AH7041" s="74">
        <f t="shared" si="1541"/>
        <v>0</v>
      </c>
      <c r="AI7041" s="8"/>
      <c r="AJ7041" s="74"/>
      <c r="AK7041" s="8"/>
      <c r="AL7041" s="74"/>
      <c r="AM7041" s="74"/>
      <c r="AN7041" s="74"/>
      <c r="AO7041" s="74"/>
      <c r="AP7041" s="74"/>
      <c r="AQ7041" s="74"/>
    </row>
    <row r="7042" spans="2:43" ht="18" hidden="1" customHeight="1" x14ac:dyDescent="0.2">
      <c r="B7042" s="4"/>
      <c r="C7042" s="117"/>
      <c r="D7042" s="117"/>
      <c r="E7042" s="117"/>
      <c r="F7042" s="48"/>
      <c r="G7042" s="11"/>
      <c r="H7042" s="117"/>
      <c r="I7042" s="124"/>
      <c r="J7042" s="124"/>
      <c r="K7042" s="144"/>
      <c r="L7042" s="11"/>
      <c r="M7042" s="143"/>
      <c r="N7042" s="42"/>
      <c r="O7042" s="128"/>
      <c r="P7042" s="130"/>
      <c r="Q7042" s="130"/>
      <c r="R7042" s="72"/>
      <c r="S7042" s="181"/>
      <c r="T7042" s="73"/>
      <c r="V7042" s="74"/>
      <c r="X7042" s="74"/>
      <c r="Z7042" s="74"/>
      <c r="AB7042" s="74"/>
      <c r="AD7042" s="74"/>
      <c r="AF7042" s="74"/>
      <c r="AH7042" s="74">
        <f t="shared" si="1541"/>
        <v>0</v>
      </c>
      <c r="AI7042" s="8"/>
      <c r="AJ7042" s="74"/>
      <c r="AK7042" s="8"/>
      <c r="AL7042" s="74"/>
      <c r="AM7042" s="74"/>
      <c r="AN7042" s="74"/>
      <c r="AO7042" s="74"/>
      <c r="AP7042" s="74"/>
      <c r="AQ7042" s="74"/>
    </row>
    <row r="7043" spans="2:43" ht="18" hidden="1" customHeight="1" x14ac:dyDescent="0.2">
      <c r="B7043" s="4"/>
      <c r="C7043" s="117"/>
      <c r="D7043" s="117"/>
      <c r="E7043" s="117"/>
      <c r="F7043" s="48"/>
      <c r="G7043" s="11"/>
      <c r="H7043" s="117"/>
      <c r="I7043" s="124"/>
      <c r="J7043" s="124"/>
      <c r="K7043" s="144"/>
      <c r="L7043" s="11"/>
      <c r="M7043" s="143"/>
      <c r="N7043" s="42"/>
      <c r="O7043" s="128"/>
      <c r="P7043" s="130"/>
      <c r="Q7043" s="130"/>
      <c r="R7043" s="72"/>
      <c r="S7043" s="181"/>
      <c r="T7043" s="73"/>
      <c r="V7043" s="74"/>
      <c r="X7043" s="74"/>
      <c r="Z7043" s="74"/>
      <c r="AB7043" s="74"/>
      <c r="AD7043" s="74"/>
      <c r="AF7043" s="74"/>
      <c r="AH7043" s="74">
        <f t="shared" si="1541"/>
        <v>0</v>
      </c>
      <c r="AI7043" s="8"/>
      <c r="AJ7043" s="74"/>
      <c r="AK7043" s="8"/>
      <c r="AL7043" s="74"/>
      <c r="AM7043" s="74"/>
      <c r="AN7043" s="74"/>
      <c r="AO7043" s="74"/>
      <c r="AP7043" s="74"/>
      <c r="AQ7043" s="74"/>
    </row>
    <row r="7044" spans="2:43" ht="18" customHeight="1" x14ac:dyDescent="0.2">
      <c r="B7044" s="4"/>
      <c r="C7044" s="117"/>
      <c r="D7044" s="117"/>
      <c r="E7044" s="117"/>
      <c r="F7044" s="48"/>
      <c r="G7044" s="11"/>
      <c r="H7044" s="117"/>
      <c r="I7044" s="124"/>
      <c r="J7044" s="124"/>
      <c r="K7044" s="144"/>
      <c r="L7044" s="11"/>
      <c r="M7044" s="143"/>
      <c r="N7044" s="42"/>
      <c r="O7044" s="128"/>
      <c r="P7044" s="130"/>
      <c r="Q7044" s="131">
        <v>3</v>
      </c>
      <c r="R7044" s="84"/>
      <c r="S7044" s="250"/>
      <c r="T7044" s="69" t="s">
        <v>12</v>
      </c>
      <c r="U7044" s="92"/>
      <c r="V7044" s="70">
        <f>V7045</f>
        <v>988000</v>
      </c>
      <c r="X7044" s="447">
        <f>X7045</f>
        <v>1171400</v>
      </c>
      <c r="Z7044" s="447">
        <f>Z7045</f>
        <v>1216400</v>
      </c>
      <c r="AB7044" s="447">
        <f>AB7045</f>
        <v>1350000</v>
      </c>
      <c r="AD7044" s="447">
        <f>AD7045</f>
        <v>3552500</v>
      </c>
      <c r="AF7044" s="447">
        <f>AF7045</f>
        <v>0</v>
      </c>
      <c r="AH7044" s="447">
        <f t="shared" si="1541"/>
        <v>3552500</v>
      </c>
      <c r="AI7044" s="8"/>
      <c r="AJ7044" s="447">
        <f>AJ7045</f>
        <v>459000</v>
      </c>
      <c r="AK7044" s="71"/>
      <c r="AL7044" s="447">
        <f>AL7045</f>
        <v>2108000</v>
      </c>
      <c r="AM7044" s="447"/>
      <c r="AN7044" s="447">
        <f>AN7045</f>
        <v>2281000</v>
      </c>
      <c r="AO7044" s="447"/>
      <c r="AP7044" s="447">
        <f>AP7045</f>
        <v>2281000</v>
      </c>
      <c r="AQ7044" s="447"/>
    </row>
    <row r="7045" spans="2:43" ht="18" customHeight="1" x14ac:dyDescent="0.2">
      <c r="B7045" s="4"/>
      <c r="C7045" s="117"/>
      <c r="D7045" s="117"/>
      <c r="E7045" s="117"/>
      <c r="F7045" s="48"/>
      <c r="G7045" s="11"/>
      <c r="H7045" s="117"/>
      <c r="I7045" s="124"/>
      <c r="J7045" s="124"/>
      <c r="K7045" s="144"/>
      <c r="L7045" s="11"/>
      <c r="M7045" s="143"/>
      <c r="N7045" s="42"/>
      <c r="O7045" s="128"/>
      <c r="P7045" s="130"/>
      <c r="Q7045" s="130"/>
      <c r="R7045" s="72" t="s">
        <v>3</v>
      </c>
      <c r="S7045" s="181"/>
      <c r="T7045" s="73" t="s">
        <v>12</v>
      </c>
      <c r="V7045" s="74">
        <v>988000</v>
      </c>
      <c r="X7045" s="74">
        <v>1171400</v>
      </c>
      <c r="Z7045" s="829">
        <v>1216400</v>
      </c>
      <c r="AB7045" s="74">
        <v>1350000</v>
      </c>
      <c r="AD7045" s="944">
        <v>3552500</v>
      </c>
      <c r="AF7045" s="74">
        <v>0</v>
      </c>
      <c r="AH7045" s="74">
        <f t="shared" si="1541"/>
        <v>3552500</v>
      </c>
      <c r="AI7045" s="446"/>
      <c r="AJ7045" s="74">
        <f t="shared" ref="AJ7045" si="1552">CEILING(AB7045*34/100,10)</f>
        <v>459000</v>
      </c>
      <c r="AK7045" s="8"/>
      <c r="AL7045" s="74">
        <v>2108000</v>
      </c>
      <c r="AM7045" s="74"/>
      <c r="AN7045" s="74">
        <v>2281000</v>
      </c>
      <c r="AO7045" s="74"/>
      <c r="AP7045" s="74">
        <v>2281000</v>
      </c>
      <c r="AQ7045" s="74"/>
    </row>
    <row r="7046" spans="2:43" ht="18" customHeight="1" x14ac:dyDescent="0.2">
      <c r="B7046" s="4"/>
      <c r="C7046" s="117"/>
      <c r="D7046" s="117"/>
      <c r="E7046" s="117"/>
      <c r="F7046" s="48"/>
      <c r="G7046" s="11"/>
      <c r="H7046" s="117"/>
      <c r="I7046" s="124"/>
      <c r="J7046" s="124"/>
      <c r="K7046" s="144"/>
      <c r="L7046" s="11"/>
      <c r="M7046" s="143"/>
      <c r="N7046" s="42"/>
      <c r="O7046" s="128"/>
      <c r="P7046" s="130"/>
      <c r="Q7046" s="131">
        <v>4</v>
      </c>
      <c r="R7046" s="68"/>
      <c r="S7046" s="35"/>
      <c r="T7046" s="69" t="s">
        <v>13</v>
      </c>
      <c r="U7046" s="92"/>
      <c r="V7046" s="70">
        <f>V7047+V7048+V7049+V7050+V7051+V7052</f>
        <v>37000</v>
      </c>
      <c r="X7046" s="447">
        <f>X7047+X7048+X7049+X7050+X7051+X7052</f>
        <v>70100</v>
      </c>
      <c r="Z7046" s="447">
        <f>Z7047+Z7048+Z7049+Z7050+Z7051+Z7052</f>
        <v>51300</v>
      </c>
      <c r="AB7046" s="447">
        <f>AB7047+AB7048+AB7049+AB7050+AB7051+AB7052</f>
        <v>48700</v>
      </c>
      <c r="AD7046" s="447">
        <f>AD7047+AD7048+AD7049+AD7050+AD7051+AD7052</f>
        <v>62300</v>
      </c>
      <c r="AF7046" s="447">
        <f>AF7047+AF7048+AF7049+AF7050+AF7051+AF7052</f>
        <v>0</v>
      </c>
      <c r="AH7046" s="447">
        <f t="shared" si="1541"/>
        <v>62300</v>
      </c>
      <c r="AI7046" s="8"/>
      <c r="AJ7046" s="447">
        <f>AJ7047+AJ7048+AJ7049+AJ7050+AJ7051+AJ7052</f>
        <v>16560</v>
      </c>
      <c r="AK7046" s="71"/>
      <c r="AL7046" s="447">
        <f>AL7047+AL7048+AL7049+AL7050+AL7051+AL7052</f>
        <v>49300</v>
      </c>
      <c r="AM7046" s="447"/>
      <c r="AN7046" s="447">
        <f>AN7047+AN7048+AN7049+AN7050+AN7051+AN7052</f>
        <v>53350</v>
      </c>
      <c r="AO7046" s="447"/>
      <c r="AP7046" s="447">
        <f>AP7047+AP7048+AP7049+AP7050+AP7051+AP7052</f>
        <v>53350</v>
      </c>
      <c r="AQ7046" s="447"/>
    </row>
    <row r="7047" spans="2:43" ht="18" customHeight="1" x14ac:dyDescent="0.2">
      <c r="B7047" s="4"/>
      <c r="C7047" s="117"/>
      <c r="D7047" s="117"/>
      <c r="E7047" s="117"/>
      <c r="F7047" s="48"/>
      <c r="G7047" s="11"/>
      <c r="H7047" s="117"/>
      <c r="I7047" s="124"/>
      <c r="J7047" s="124"/>
      <c r="K7047" s="144"/>
      <c r="L7047" s="11"/>
      <c r="M7047" s="143"/>
      <c r="N7047" s="42"/>
      <c r="O7047" s="128"/>
      <c r="P7047" s="130"/>
      <c r="Q7047" s="130"/>
      <c r="R7047" s="72" t="s">
        <v>3</v>
      </c>
      <c r="S7047" s="181"/>
      <c r="T7047" s="73" t="s">
        <v>13</v>
      </c>
      <c r="V7047" s="74">
        <v>37000</v>
      </c>
      <c r="X7047" s="74">
        <v>70100</v>
      </c>
      <c r="Z7047" s="829">
        <v>51300</v>
      </c>
      <c r="AB7047" s="74">
        <v>48700</v>
      </c>
      <c r="AD7047" s="944">
        <v>62300</v>
      </c>
      <c r="AF7047" s="74">
        <v>0</v>
      </c>
      <c r="AH7047" s="74">
        <f t="shared" si="1541"/>
        <v>62300</v>
      </c>
      <c r="AI7047" s="446"/>
      <c r="AJ7047" s="74">
        <f t="shared" ref="AJ7047" si="1553">CEILING(AB7047*34/100,10)</f>
        <v>16560</v>
      </c>
      <c r="AK7047" s="8"/>
      <c r="AL7047" s="74">
        <v>49300</v>
      </c>
      <c r="AM7047" s="74"/>
      <c r="AN7047" s="74">
        <v>53350</v>
      </c>
      <c r="AO7047" s="74"/>
      <c r="AP7047" s="74">
        <v>53350</v>
      </c>
      <c r="AQ7047" s="74"/>
    </row>
    <row r="7048" spans="2:43" ht="18" hidden="1" customHeight="1" x14ac:dyDescent="0.2">
      <c r="B7048" s="4"/>
      <c r="C7048" s="117"/>
      <c r="D7048" s="117"/>
      <c r="E7048" s="117"/>
      <c r="F7048" s="48"/>
      <c r="G7048" s="11"/>
      <c r="H7048" s="117"/>
      <c r="I7048" s="124"/>
      <c r="J7048" s="124"/>
      <c r="K7048" s="144"/>
      <c r="L7048" s="11"/>
      <c r="M7048" s="143"/>
      <c r="N7048" s="42"/>
      <c r="O7048" s="128"/>
      <c r="P7048" s="130"/>
      <c r="Q7048" s="130"/>
      <c r="R7048" s="72"/>
      <c r="S7048" s="181"/>
      <c r="T7048" s="73"/>
      <c r="V7048" s="74"/>
      <c r="X7048" s="74"/>
      <c r="Z7048" s="74"/>
      <c r="AB7048" s="74"/>
      <c r="AD7048" s="74"/>
      <c r="AF7048" s="74"/>
      <c r="AH7048" s="74">
        <f t="shared" si="1541"/>
        <v>0</v>
      </c>
      <c r="AI7048" s="8"/>
      <c r="AJ7048" s="74"/>
      <c r="AK7048" s="8"/>
      <c r="AL7048" s="74"/>
      <c r="AM7048" s="74"/>
      <c r="AN7048" s="74"/>
      <c r="AO7048" s="74"/>
      <c r="AP7048" s="74"/>
      <c r="AQ7048" s="74"/>
    </row>
    <row r="7049" spans="2:43" ht="18" hidden="1" customHeight="1" x14ac:dyDescent="0.2">
      <c r="B7049" s="4"/>
      <c r="C7049" s="117"/>
      <c r="D7049" s="117"/>
      <c r="E7049" s="117"/>
      <c r="F7049" s="48"/>
      <c r="G7049" s="11"/>
      <c r="H7049" s="117"/>
      <c r="I7049" s="124"/>
      <c r="J7049" s="124"/>
      <c r="K7049" s="144"/>
      <c r="L7049" s="11"/>
      <c r="M7049" s="143"/>
      <c r="N7049" s="42"/>
      <c r="O7049" s="128"/>
      <c r="P7049" s="130"/>
      <c r="Q7049" s="130"/>
      <c r="R7049" s="72"/>
      <c r="S7049" s="181"/>
      <c r="T7049" s="73"/>
      <c r="V7049" s="74"/>
      <c r="X7049" s="74"/>
      <c r="Z7049" s="74"/>
      <c r="AB7049" s="74"/>
      <c r="AD7049" s="74"/>
      <c r="AF7049" s="74"/>
      <c r="AH7049" s="74">
        <f t="shared" si="1541"/>
        <v>0</v>
      </c>
      <c r="AI7049" s="8"/>
      <c r="AJ7049" s="74"/>
      <c r="AK7049" s="8"/>
      <c r="AL7049" s="74"/>
      <c r="AM7049" s="74"/>
      <c r="AN7049" s="74"/>
      <c r="AO7049" s="74"/>
      <c r="AP7049" s="74"/>
      <c r="AQ7049" s="74"/>
    </row>
    <row r="7050" spans="2:43" ht="18" hidden="1" customHeight="1" x14ac:dyDescent="0.2">
      <c r="B7050" s="4"/>
      <c r="C7050" s="117"/>
      <c r="D7050" s="117"/>
      <c r="E7050" s="117"/>
      <c r="F7050" s="48"/>
      <c r="G7050" s="11"/>
      <c r="H7050" s="117"/>
      <c r="I7050" s="124"/>
      <c r="J7050" s="124"/>
      <c r="K7050" s="144"/>
      <c r="L7050" s="11"/>
      <c r="M7050" s="143"/>
      <c r="N7050" s="42"/>
      <c r="O7050" s="128"/>
      <c r="P7050" s="130"/>
      <c r="Q7050" s="130"/>
      <c r="R7050" s="72"/>
      <c r="S7050" s="181"/>
      <c r="T7050" s="73"/>
      <c r="V7050" s="74"/>
      <c r="X7050" s="74"/>
      <c r="Z7050" s="74"/>
      <c r="AB7050" s="74"/>
      <c r="AD7050" s="74"/>
      <c r="AF7050" s="74"/>
      <c r="AH7050" s="74">
        <f t="shared" si="1541"/>
        <v>0</v>
      </c>
      <c r="AI7050" s="8"/>
      <c r="AJ7050" s="74"/>
      <c r="AK7050" s="8"/>
      <c r="AL7050" s="74"/>
      <c r="AM7050" s="74"/>
      <c r="AN7050" s="74"/>
      <c r="AO7050" s="74"/>
      <c r="AP7050" s="74"/>
      <c r="AQ7050" s="74"/>
    </row>
    <row r="7051" spans="2:43" ht="18" hidden="1" customHeight="1" x14ac:dyDescent="0.2">
      <c r="B7051" s="4"/>
      <c r="C7051" s="117"/>
      <c r="D7051" s="117"/>
      <c r="E7051" s="117"/>
      <c r="F7051" s="48"/>
      <c r="G7051" s="11"/>
      <c r="H7051" s="117"/>
      <c r="I7051" s="124"/>
      <c r="J7051" s="124"/>
      <c r="K7051" s="144"/>
      <c r="L7051" s="11"/>
      <c r="M7051" s="143"/>
      <c r="N7051" s="42"/>
      <c r="O7051" s="128"/>
      <c r="P7051" s="130"/>
      <c r="Q7051" s="130"/>
      <c r="R7051" s="72"/>
      <c r="S7051" s="181"/>
      <c r="T7051" s="73"/>
      <c r="V7051" s="74"/>
      <c r="X7051" s="74"/>
      <c r="Z7051" s="74"/>
      <c r="AB7051" s="74"/>
      <c r="AD7051" s="74"/>
      <c r="AF7051" s="74"/>
      <c r="AH7051" s="74">
        <f t="shared" si="1541"/>
        <v>0</v>
      </c>
      <c r="AI7051" s="8"/>
      <c r="AJ7051" s="74"/>
      <c r="AK7051" s="8"/>
      <c r="AL7051" s="74"/>
      <c r="AM7051" s="74"/>
      <c r="AN7051" s="74"/>
      <c r="AO7051" s="74"/>
      <c r="AP7051" s="74"/>
      <c r="AQ7051" s="74"/>
    </row>
    <row r="7052" spans="2:43" ht="18" hidden="1" customHeight="1" x14ac:dyDescent="0.2">
      <c r="B7052" s="4"/>
      <c r="C7052" s="117"/>
      <c r="D7052" s="117"/>
      <c r="E7052" s="117"/>
      <c r="F7052" s="48"/>
      <c r="G7052" s="11"/>
      <c r="H7052" s="117"/>
      <c r="I7052" s="124"/>
      <c r="J7052" s="124"/>
      <c r="K7052" s="144"/>
      <c r="L7052" s="11"/>
      <c r="M7052" s="143"/>
      <c r="N7052" s="42"/>
      <c r="O7052" s="128"/>
      <c r="P7052" s="130"/>
      <c r="Q7052" s="130"/>
      <c r="R7052" s="72"/>
      <c r="S7052" s="181"/>
      <c r="T7052" s="73"/>
      <c r="V7052" s="74"/>
      <c r="X7052" s="74"/>
      <c r="Z7052" s="74"/>
      <c r="AB7052" s="74"/>
      <c r="AD7052" s="74"/>
      <c r="AF7052" s="74"/>
      <c r="AH7052" s="74">
        <f t="shared" si="1541"/>
        <v>0</v>
      </c>
      <c r="AI7052" s="8"/>
      <c r="AJ7052" s="74"/>
      <c r="AK7052" s="8"/>
      <c r="AL7052" s="74"/>
      <c r="AM7052" s="74"/>
      <c r="AN7052" s="74"/>
      <c r="AO7052" s="74"/>
      <c r="AP7052" s="74"/>
      <c r="AQ7052" s="74"/>
    </row>
    <row r="7053" spans="2:43" ht="18" customHeight="1" x14ac:dyDescent="0.2">
      <c r="B7053" s="4"/>
      <c r="C7053" s="117"/>
      <c r="D7053" s="117"/>
      <c r="E7053" s="117"/>
      <c r="F7053" s="48"/>
      <c r="G7053" s="11"/>
      <c r="H7053" s="117"/>
      <c r="I7053" s="124"/>
      <c r="J7053" s="124"/>
      <c r="K7053" s="144"/>
      <c r="L7053" s="11"/>
      <c r="M7053" s="143"/>
      <c r="N7053" s="42"/>
      <c r="O7053" s="128"/>
      <c r="P7053" s="130"/>
      <c r="Q7053" s="140" t="s">
        <v>173</v>
      </c>
      <c r="R7053" s="84"/>
      <c r="S7053" s="250"/>
      <c r="T7053" s="69" t="s">
        <v>204</v>
      </c>
      <c r="U7053" s="92"/>
      <c r="V7053" s="70">
        <f>V7054</f>
        <v>419000</v>
      </c>
      <c r="X7053" s="447">
        <f>X7054</f>
        <v>507300</v>
      </c>
      <c r="Z7053" s="447">
        <f>Z7054</f>
        <v>421100</v>
      </c>
      <c r="AB7053" s="447">
        <f>AB7054</f>
        <v>518400</v>
      </c>
      <c r="AD7053" s="447">
        <f>AD7054</f>
        <v>68100</v>
      </c>
      <c r="AF7053" s="447">
        <f>AF7054</f>
        <v>0</v>
      </c>
      <c r="AH7053" s="447">
        <f t="shared" si="1541"/>
        <v>68100</v>
      </c>
      <c r="AI7053" s="8"/>
      <c r="AJ7053" s="447">
        <f>AJ7054</f>
        <v>176260</v>
      </c>
      <c r="AK7053" s="71"/>
      <c r="AL7053" s="447">
        <f>AL7054</f>
        <v>1042900</v>
      </c>
      <c r="AM7053" s="447"/>
      <c r="AN7053" s="447">
        <f>AN7054</f>
        <v>1130450</v>
      </c>
      <c r="AO7053" s="447"/>
      <c r="AP7053" s="447">
        <f>AP7054</f>
        <v>1130450</v>
      </c>
      <c r="AQ7053" s="447"/>
    </row>
    <row r="7054" spans="2:43" ht="18" customHeight="1" x14ac:dyDescent="0.2">
      <c r="B7054" s="4"/>
      <c r="C7054" s="117"/>
      <c r="D7054" s="117"/>
      <c r="E7054" s="117"/>
      <c r="F7054" s="48"/>
      <c r="G7054" s="11"/>
      <c r="H7054" s="117"/>
      <c r="I7054" s="124"/>
      <c r="J7054" s="124"/>
      <c r="K7054" s="144"/>
      <c r="L7054" s="11"/>
      <c r="M7054" s="143"/>
      <c r="N7054" s="42"/>
      <c r="O7054" s="128"/>
      <c r="P7054" s="130"/>
      <c r="Q7054" s="130"/>
      <c r="R7054" s="72" t="s">
        <v>3</v>
      </c>
      <c r="S7054" s="181"/>
      <c r="T7054" s="73" t="s">
        <v>204</v>
      </c>
      <c r="V7054" s="74">
        <v>419000</v>
      </c>
      <c r="X7054" s="74">
        <v>507300</v>
      </c>
      <c r="Z7054" s="829">
        <v>421100</v>
      </c>
      <c r="AB7054" s="74">
        <v>518400</v>
      </c>
      <c r="AD7054" s="944">
        <v>68100</v>
      </c>
      <c r="AF7054" s="74">
        <v>0</v>
      </c>
      <c r="AH7054" s="74">
        <f t="shared" si="1541"/>
        <v>68100</v>
      </c>
      <c r="AI7054" s="446"/>
      <c r="AJ7054" s="74">
        <f t="shared" ref="AJ7054" si="1554">CEILING(AB7054*34/100,10)</f>
        <v>176260</v>
      </c>
      <c r="AK7054" s="8"/>
      <c r="AL7054" s="74">
        <v>1042900</v>
      </c>
      <c r="AM7054" s="74"/>
      <c r="AN7054" s="74">
        <v>1130450</v>
      </c>
      <c r="AO7054" s="74"/>
      <c r="AP7054" s="74">
        <v>1130450</v>
      </c>
      <c r="AQ7054" s="74"/>
    </row>
    <row r="7055" spans="2:43" ht="18" hidden="1" customHeight="1" x14ac:dyDescent="0.2">
      <c r="B7055" s="4"/>
      <c r="C7055" s="117"/>
      <c r="D7055" s="117"/>
      <c r="E7055" s="117"/>
      <c r="F7055" s="48"/>
      <c r="G7055" s="11"/>
      <c r="H7055" s="117"/>
      <c r="I7055" s="142"/>
      <c r="J7055" s="143"/>
      <c r="K7055" s="144"/>
      <c r="L7055" s="11"/>
      <c r="M7055" s="143"/>
      <c r="N7055" s="42"/>
      <c r="O7055" s="128"/>
      <c r="P7055" s="130"/>
      <c r="Q7055" s="131">
        <v>6</v>
      </c>
      <c r="R7055" s="68"/>
      <c r="S7055" s="35"/>
      <c r="T7055" s="69" t="s">
        <v>375</v>
      </c>
      <c r="U7055" s="92"/>
      <c r="V7055" s="70">
        <f>V7056</f>
        <v>0</v>
      </c>
      <c r="X7055" s="447">
        <f>X7056</f>
        <v>0</v>
      </c>
      <c r="Z7055" s="447">
        <f>Z7056</f>
        <v>0</v>
      </c>
      <c r="AB7055" s="447">
        <f>AB7056</f>
        <v>0</v>
      </c>
      <c r="AD7055" s="447" t="e">
        <f>#REF!</f>
        <v>#REF!</v>
      </c>
      <c r="AF7055" s="447">
        <f>AF7056</f>
        <v>0</v>
      </c>
      <c r="AH7055" s="447" t="e">
        <f t="shared" si="1541"/>
        <v>#REF!</v>
      </c>
      <c r="AI7055" s="8"/>
      <c r="AJ7055" s="447">
        <f>AJ7056</f>
        <v>0</v>
      </c>
      <c r="AK7055" s="71"/>
      <c r="AL7055" s="447">
        <f>AL7056</f>
        <v>0</v>
      </c>
      <c r="AM7055" s="447"/>
      <c r="AN7055" s="447">
        <f>AN7056</f>
        <v>0</v>
      </c>
      <c r="AO7055" s="447"/>
      <c r="AP7055" s="447">
        <f>AP7056</f>
        <v>0</v>
      </c>
      <c r="AQ7055" s="447"/>
    </row>
    <row r="7056" spans="2:43" ht="18" hidden="1" customHeight="1" x14ac:dyDescent="0.2">
      <c r="B7056" s="4"/>
      <c r="C7056" s="117"/>
      <c r="D7056" s="117"/>
      <c r="E7056" s="117"/>
      <c r="F7056" s="48"/>
      <c r="G7056" s="11"/>
      <c r="H7056" s="117"/>
      <c r="I7056" s="142"/>
      <c r="J7056" s="143"/>
      <c r="K7056" s="144"/>
      <c r="L7056" s="11"/>
      <c r="M7056" s="143"/>
      <c r="N7056" s="42"/>
      <c r="O7056" s="128"/>
      <c r="P7056" s="130"/>
      <c r="Q7056" s="130"/>
      <c r="R7056" s="72" t="s">
        <v>3</v>
      </c>
      <c r="S7056" s="181"/>
      <c r="T7056" s="73" t="s">
        <v>375</v>
      </c>
      <c r="V7056" s="74">
        <v>0</v>
      </c>
      <c r="X7056" s="74">
        <v>0</v>
      </c>
      <c r="Z7056" s="74">
        <v>0</v>
      </c>
      <c r="AB7056" s="74">
        <v>0</v>
      </c>
      <c r="AD7056" s="74">
        <v>0</v>
      </c>
      <c r="AF7056" s="74">
        <v>0</v>
      </c>
      <c r="AH7056" s="74">
        <f t="shared" si="1541"/>
        <v>0</v>
      </c>
      <c r="AI7056" s="446"/>
      <c r="AJ7056" s="74">
        <v>0</v>
      </c>
      <c r="AK7056" s="8"/>
      <c r="AL7056" s="74">
        <v>0</v>
      </c>
      <c r="AM7056" s="74"/>
      <c r="AN7056" s="74">
        <v>0</v>
      </c>
      <c r="AO7056" s="74"/>
      <c r="AP7056" s="74">
        <v>0</v>
      </c>
      <c r="AQ7056" s="74"/>
    </row>
    <row r="7057" spans="2:43" ht="18" customHeight="1" x14ac:dyDescent="0.2">
      <c r="B7057" s="4"/>
      <c r="C7057" s="117"/>
      <c r="D7057" s="117"/>
      <c r="E7057" s="117"/>
      <c r="F7057" s="48"/>
      <c r="G7057" s="11"/>
      <c r="H7057" s="117"/>
      <c r="I7057" s="124"/>
      <c r="J7057" s="124"/>
      <c r="K7057" s="144"/>
      <c r="L7057" s="11"/>
      <c r="M7057" s="143"/>
      <c r="N7057" s="42"/>
      <c r="O7057" s="128"/>
      <c r="P7057" s="129">
        <v>2</v>
      </c>
      <c r="Q7057" s="129"/>
      <c r="R7057" s="85"/>
      <c r="S7057" s="254"/>
      <c r="T7057" s="65" t="s">
        <v>75</v>
      </c>
      <c r="U7057" s="155"/>
      <c r="V7057" s="66">
        <f>V7058+V7065+V7067</f>
        <v>4768500</v>
      </c>
      <c r="X7057" s="66">
        <f>X7058+X7065+X7067</f>
        <v>4827900</v>
      </c>
      <c r="Z7057" s="66">
        <f>Z7058+Z7065+Z7067</f>
        <v>4246800</v>
      </c>
      <c r="AB7057" s="66">
        <f>AB7058+AB7061+AB7063+AB7065+AB7067</f>
        <v>5324400</v>
      </c>
      <c r="AD7057" s="66">
        <f>AD7058+AD7061+AD7063+AD7065+AD7067</f>
        <v>3571700</v>
      </c>
      <c r="AF7057" s="66">
        <f>AF7058+AF7061+AF7063+AF7065+AF7067</f>
        <v>0</v>
      </c>
      <c r="AH7057" s="66">
        <f>AH7058+AH7061+AH7063+AH7065+AH7067</f>
        <v>3571700</v>
      </c>
      <c r="AI7057" s="8"/>
      <c r="AJ7057" s="66">
        <f>AJ7058+AJ7061+AJ7063+AJ7065+AJ7067</f>
        <v>1810300</v>
      </c>
      <c r="AK7057" s="67"/>
      <c r="AL7057" s="66">
        <f>AL7058+AL7061+AL7063+AL7065+AL7067</f>
        <v>7378200</v>
      </c>
      <c r="AM7057" s="66"/>
      <c r="AN7057" s="66">
        <f>AN7058+AN7061+AN7063+AN7065+AN7067</f>
        <v>7984600</v>
      </c>
      <c r="AO7057" s="66"/>
      <c r="AP7057" s="66">
        <f>AP7058+AP7061+AP7063+AP7065+AP7067</f>
        <v>7984600</v>
      </c>
      <c r="AQ7057" s="66"/>
    </row>
    <row r="7058" spans="2:43" ht="18" customHeight="1" x14ac:dyDescent="0.2">
      <c r="B7058" s="4"/>
      <c r="C7058" s="117"/>
      <c r="D7058" s="117"/>
      <c r="E7058" s="117"/>
      <c r="F7058" s="48"/>
      <c r="G7058" s="11"/>
      <c r="H7058" s="117"/>
      <c r="I7058" s="124"/>
      <c r="J7058" s="124"/>
      <c r="K7058" s="144"/>
      <c r="L7058" s="11"/>
      <c r="M7058" s="143"/>
      <c r="N7058" s="42"/>
      <c r="O7058" s="128"/>
      <c r="P7058" s="130"/>
      <c r="Q7058" s="131">
        <v>1</v>
      </c>
      <c r="R7058" s="84"/>
      <c r="S7058" s="250"/>
      <c r="T7058" s="69" t="s">
        <v>76</v>
      </c>
      <c r="U7058" s="92"/>
      <c r="V7058" s="70">
        <f>V7060+V7059</f>
        <v>3377500</v>
      </c>
      <c r="X7058" s="447">
        <f>X7060+X7059</f>
        <v>3487900</v>
      </c>
      <c r="Z7058" s="447">
        <f>Z7060+Z7059</f>
        <v>2920800</v>
      </c>
      <c r="AB7058" s="447">
        <f>AB7060+AB7059</f>
        <v>4052400</v>
      </c>
      <c r="AD7058" s="447">
        <f>AD7060+AD7059</f>
        <v>3159600</v>
      </c>
      <c r="AF7058" s="447">
        <f>AF7060+AF7059</f>
        <v>0</v>
      </c>
      <c r="AH7058" s="447">
        <f t="shared" ref="AH7058:AH7124" si="1555">AD7058+AF7058</f>
        <v>3159600</v>
      </c>
      <c r="AI7058" s="67"/>
      <c r="AJ7058" s="447">
        <f>AJ7060+AJ7059</f>
        <v>1377820</v>
      </c>
      <c r="AK7058" s="71"/>
      <c r="AL7058" s="447">
        <f>AL7060+AL7059</f>
        <v>5614200</v>
      </c>
      <c r="AM7058" s="447"/>
      <c r="AN7058" s="447">
        <f>AN7060+AN7059</f>
        <v>6074600</v>
      </c>
      <c r="AO7058" s="447"/>
      <c r="AP7058" s="447">
        <f>AP7060+AP7059</f>
        <v>6074600</v>
      </c>
      <c r="AQ7058" s="447"/>
    </row>
    <row r="7059" spans="2:43" ht="18" customHeight="1" x14ac:dyDescent="0.2">
      <c r="B7059" s="4"/>
      <c r="C7059" s="117"/>
      <c r="D7059" s="117"/>
      <c r="E7059" s="117"/>
      <c r="F7059" s="48"/>
      <c r="G7059" s="11"/>
      <c r="H7059" s="117"/>
      <c r="I7059" s="124"/>
      <c r="J7059" s="124"/>
      <c r="K7059" s="144"/>
      <c r="L7059" s="11"/>
      <c r="M7059" s="143"/>
      <c r="N7059" s="42"/>
      <c r="O7059" s="128"/>
      <c r="P7059" s="130"/>
      <c r="Q7059" s="131"/>
      <c r="R7059" s="72">
        <v>4</v>
      </c>
      <c r="S7059" s="181"/>
      <c r="T7059" s="73" t="s">
        <v>206</v>
      </c>
      <c r="V7059" s="74">
        <v>752500</v>
      </c>
      <c r="X7059" s="74">
        <v>767900</v>
      </c>
      <c r="Z7059" s="829">
        <v>578800</v>
      </c>
      <c r="AB7059" s="74">
        <v>1326400</v>
      </c>
      <c r="AD7059" s="944">
        <v>1094400</v>
      </c>
      <c r="AF7059" s="74">
        <v>0</v>
      </c>
      <c r="AH7059" s="74">
        <f t="shared" si="1555"/>
        <v>1094400</v>
      </c>
      <c r="AI7059" s="446"/>
      <c r="AJ7059" s="74">
        <f t="shared" ref="AJ7059:AJ7060" si="1556">CEILING(AB7059*34/100,10)</f>
        <v>450980</v>
      </c>
      <c r="AK7059" s="8"/>
      <c r="AL7059" s="74">
        <v>1433200</v>
      </c>
      <c r="AM7059" s="74"/>
      <c r="AN7059" s="74">
        <v>1550600</v>
      </c>
      <c r="AO7059" s="74"/>
      <c r="AP7059" s="74">
        <v>1550600</v>
      </c>
      <c r="AQ7059" s="74"/>
    </row>
    <row r="7060" spans="2:43" ht="18" customHeight="1" x14ac:dyDescent="0.2">
      <c r="B7060" s="4"/>
      <c r="C7060" s="117"/>
      <c r="D7060" s="117"/>
      <c r="E7060" s="117"/>
      <c r="F7060" s="48"/>
      <c r="G7060" s="11"/>
      <c r="H7060" s="117"/>
      <c r="I7060" s="124"/>
      <c r="J7060" s="124"/>
      <c r="K7060" s="144"/>
      <c r="L7060" s="11"/>
      <c r="M7060" s="143"/>
      <c r="N7060" s="42"/>
      <c r="O7060" s="128"/>
      <c r="P7060" s="130"/>
      <c r="Q7060" s="130"/>
      <c r="R7060" s="72" t="s">
        <v>55</v>
      </c>
      <c r="S7060" s="181"/>
      <c r="T7060" s="73" t="s">
        <v>154</v>
      </c>
      <c r="V7060" s="74">
        <v>2625000</v>
      </c>
      <c r="X7060" s="74">
        <v>2720000</v>
      </c>
      <c r="Z7060" s="829">
        <v>2342000</v>
      </c>
      <c r="AB7060" s="74">
        <v>2726000</v>
      </c>
      <c r="AD7060" s="944">
        <v>2065200</v>
      </c>
      <c r="AF7060" s="74">
        <v>0</v>
      </c>
      <c r="AH7060" s="74">
        <f t="shared" si="1555"/>
        <v>2065200</v>
      </c>
      <c r="AI7060" s="8"/>
      <c r="AJ7060" s="74">
        <f t="shared" si="1556"/>
        <v>926840</v>
      </c>
      <c r="AK7060" s="8"/>
      <c r="AL7060" s="74">
        <v>4181000</v>
      </c>
      <c r="AM7060" s="74"/>
      <c r="AN7060" s="74">
        <v>4524000</v>
      </c>
      <c r="AO7060" s="74"/>
      <c r="AP7060" s="74">
        <v>4524000</v>
      </c>
      <c r="AQ7060" s="74"/>
    </row>
    <row r="7061" spans="2:43" ht="18" customHeight="1" x14ac:dyDescent="0.2">
      <c r="B7061" s="4"/>
      <c r="C7061" s="117"/>
      <c r="D7061" s="117"/>
      <c r="E7061" s="117"/>
      <c r="F7061" s="48"/>
      <c r="G7061" s="11"/>
      <c r="H7061" s="117"/>
      <c r="I7061" s="124"/>
      <c r="J7061" s="124"/>
      <c r="K7061" s="144"/>
      <c r="L7061" s="11"/>
      <c r="M7061" s="143"/>
      <c r="N7061" s="42"/>
      <c r="O7061" s="128"/>
      <c r="P7061" s="130"/>
      <c r="Q7061" s="131">
        <v>3</v>
      </c>
      <c r="R7061" s="84"/>
      <c r="S7061" s="250"/>
      <c r="T7061" s="450" t="s">
        <v>12</v>
      </c>
      <c r="U7061" s="92"/>
      <c r="V7061" s="70">
        <f>V7062</f>
        <v>171000</v>
      </c>
      <c r="X7061" s="447">
        <f>X7062</f>
        <v>154000</v>
      </c>
      <c r="Z7061" s="447">
        <f>Z7062</f>
        <v>165000</v>
      </c>
      <c r="AB7061" s="447">
        <f>AB7062</f>
        <v>0</v>
      </c>
      <c r="AD7061" s="447">
        <f>AD7062</f>
        <v>0</v>
      </c>
      <c r="AF7061" s="447">
        <f>AF7062</f>
        <v>0</v>
      </c>
      <c r="AH7061" s="447">
        <f t="shared" ref="AH7061:AH7062" si="1557">AD7061+AF7061</f>
        <v>0</v>
      </c>
      <c r="AI7061" s="8"/>
      <c r="AJ7061" s="447">
        <f>AJ7062</f>
        <v>0</v>
      </c>
      <c r="AK7061" s="71"/>
      <c r="AL7061" s="447">
        <f>AL7062</f>
        <v>4000</v>
      </c>
      <c r="AM7061" s="447"/>
      <c r="AN7061" s="447">
        <f>AN7062</f>
        <v>5000</v>
      </c>
      <c r="AO7061" s="447"/>
      <c r="AP7061" s="447">
        <f>AP7062</f>
        <v>5000</v>
      </c>
      <c r="AQ7061" s="447"/>
    </row>
    <row r="7062" spans="2:43" ht="18" customHeight="1" x14ac:dyDescent="0.2">
      <c r="B7062" s="4"/>
      <c r="C7062" s="117"/>
      <c r="D7062" s="117"/>
      <c r="E7062" s="117"/>
      <c r="F7062" s="48"/>
      <c r="G7062" s="11"/>
      <c r="H7062" s="117"/>
      <c r="I7062" s="124"/>
      <c r="J7062" s="124"/>
      <c r="K7062" s="144"/>
      <c r="L7062" s="11"/>
      <c r="M7062" s="143"/>
      <c r="N7062" s="42"/>
      <c r="O7062" s="128"/>
      <c r="P7062" s="130"/>
      <c r="Q7062" s="130"/>
      <c r="R7062" s="72" t="s">
        <v>55</v>
      </c>
      <c r="S7062" s="181"/>
      <c r="T7062" s="73" t="s">
        <v>648</v>
      </c>
      <c r="V7062" s="74">
        <v>171000</v>
      </c>
      <c r="X7062" s="74">
        <v>154000</v>
      </c>
      <c r="Z7062" s="829">
        <v>165000</v>
      </c>
      <c r="AB7062" s="74">
        <v>0</v>
      </c>
      <c r="AD7062" s="944">
        <v>0</v>
      </c>
      <c r="AF7062" s="74">
        <v>0</v>
      </c>
      <c r="AH7062" s="74">
        <f t="shared" si="1557"/>
        <v>0</v>
      </c>
      <c r="AI7062" s="446"/>
      <c r="AJ7062" s="74">
        <f t="shared" ref="AJ7062" si="1558">CEILING(AB7062*34/100,10)</f>
        <v>0</v>
      </c>
      <c r="AK7062" s="8"/>
      <c r="AL7062" s="74">
        <v>4000</v>
      </c>
      <c r="AM7062" s="74"/>
      <c r="AN7062" s="74">
        <v>5000</v>
      </c>
      <c r="AO7062" s="74"/>
      <c r="AP7062" s="74">
        <v>5000</v>
      </c>
      <c r="AQ7062" s="74"/>
    </row>
    <row r="7063" spans="2:43" ht="18" customHeight="1" x14ac:dyDescent="0.2">
      <c r="B7063" s="4"/>
      <c r="C7063" s="117"/>
      <c r="D7063" s="117"/>
      <c r="E7063" s="117"/>
      <c r="F7063" s="48"/>
      <c r="G7063" s="11"/>
      <c r="H7063" s="117"/>
      <c r="I7063" s="124"/>
      <c r="J7063" s="124"/>
      <c r="K7063" s="144"/>
      <c r="L7063" s="11"/>
      <c r="M7063" s="143"/>
      <c r="N7063" s="42"/>
      <c r="O7063" s="128"/>
      <c r="P7063" s="130"/>
      <c r="Q7063" s="131">
        <v>4</v>
      </c>
      <c r="R7063" s="84"/>
      <c r="S7063" s="250"/>
      <c r="T7063" s="450" t="s">
        <v>13</v>
      </c>
      <c r="U7063" s="92"/>
      <c r="V7063" s="70">
        <f>V7064</f>
        <v>171000</v>
      </c>
      <c r="X7063" s="447">
        <f>X7064</f>
        <v>154000</v>
      </c>
      <c r="Z7063" s="447">
        <f>Z7064</f>
        <v>165000</v>
      </c>
      <c r="AB7063" s="447">
        <f>AB7064</f>
        <v>0</v>
      </c>
      <c r="AD7063" s="447">
        <f>AD7064</f>
        <v>0</v>
      </c>
      <c r="AF7063" s="447">
        <f>AF7064</f>
        <v>0</v>
      </c>
      <c r="AH7063" s="447">
        <f t="shared" ref="AH7063:AH7064" si="1559">AD7063+AF7063</f>
        <v>0</v>
      </c>
      <c r="AI7063" s="8"/>
      <c r="AJ7063" s="447">
        <f>AJ7064</f>
        <v>0</v>
      </c>
      <c r="AK7063" s="71"/>
      <c r="AL7063" s="447">
        <f>AL7064</f>
        <v>6000</v>
      </c>
      <c r="AM7063" s="447"/>
      <c r="AN7063" s="447">
        <f>AN7064</f>
        <v>6000</v>
      </c>
      <c r="AO7063" s="447"/>
      <c r="AP7063" s="447">
        <f>AP7064</f>
        <v>6000</v>
      </c>
      <c r="AQ7063" s="447"/>
    </row>
    <row r="7064" spans="2:43" ht="18" customHeight="1" x14ac:dyDescent="0.2">
      <c r="B7064" s="4"/>
      <c r="C7064" s="117"/>
      <c r="D7064" s="117"/>
      <c r="E7064" s="117"/>
      <c r="F7064" s="48"/>
      <c r="G7064" s="11"/>
      <c r="H7064" s="117"/>
      <c r="I7064" s="124"/>
      <c r="J7064" s="124"/>
      <c r="K7064" s="144"/>
      <c r="L7064" s="11"/>
      <c r="M7064" s="143"/>
      <c r="N7064" s="42"/>
      <c r="O7064" s="128"/>
      <c r="P7064" s="130"/>
      <c r="Q7064" s="130"/>
      <c r="R7064" s="72" t="s">
        <v>55</v>
      </c>
      <c r="S7064" s="181"/>
      <c r="T7064" s="73" t="s">
        <v>650</v>
      </c>
      <c r="V7064" s="74">
        <v>171000</v>
      </c>
      <c r="X7064" s="74">
        <v>154000</v>
      </c>
      <c r="Z7064" s="829">
        <v>165000</v>
      </c>
      <c r="AB7064" s="74">
        <v>0</v>
      </c>
      <c r="AD7064" s="944">
        <v>0</v>
      </c>
      <c r="AF7064" s="74">
        <v>0</v>
      </c>
      <c r="AH7064" s="74">
        <f t="shared" si="1559"/>
        <v>0</v>
      </c>
      <c r="AI7064" s="446"/>
      <c r="AJ7064" s="74">
        <f t="shared" ref="AJ7064" si="1560">CEILING(AB7064*34/100,10)</f>
        <v>0</v>
      </c>
      <c r="AK7064" s="8"/>
      <c r="AL7064" s="74">
        <v>6000</v>
      </c>
      <c r="AM7064" s="74"/>
      <c r="AN7064" s="74">
        <v>6000</v>
      </c>
      <c r="AO7064" s="74"/>
      <c r="AP7064" s="74">
        <v>6000</v>
      </c>
      <c r="AQ7064" s="74"/>
    </row>
    <row r="7065" spans="2:43" ht="18" customHeight="1" x14ac:dyDescent="0.2">
      <c r="B7065" s="4"/>
      <c r="C7065" s="117"/>
      <c r="D7065" s="117"/>
      <c r="E7065" s="117"/>
      <c r="F7065" s="48"/>
      <c r="G7065" s="11"/>
      <c r="H7065" s="117"/>
      <c r="I7065" s="124"/>
      <c r="J7065" s="124"/>
      <c r="K7065" s="144"/>
      <c r="L7065" s="11"/>
      <c r="M7065" s="143"/>
      <c r="N7065" s="42"/>
      <c r="O7065" s="128"/>
      <c r="P7065" s="130"/>
      <c r="Q7065" s="131">
        <v>5</v>
      </c>
      <c r="R7065" s="84"/>
      <c r="S7065" s="250"/>
      <c r="T7065" s="69" t="s">
        <v>204</v>
      </c>
      <c r="U7065" s="92"/>
      <c r="V7065" s="70">
        <f>V7066</f>
        <v>171000</v>
      </c>
      <c r="X7065" s="447">
        <f>X7066</f>
        <v>154000</v>
      </c>
      <c r="Z7065" s="447">
        <f>Z7066</f>
        <v>165000</v>
      </c>
      <c r="AB7065" s="447">
        <f>AB7066</f>
        <v>180000</v>
      </c>
      <c r="AD7065" s="447">
        <f>AD7066</f>
        <v>240000</v>
      </c>
      <c r="AF7065" s="447">
        <f>AF7066</f>
        <v>0</v>
      </c>
      <c r="AH7065" s="447">
        <f t="shared" si="1555"/>
        <v>240000</v>
      </c>
      <c r="AI7065" s="8"/>
      <c r="AJ7065" s="447">
        <f>AJ7066</f>
        <v>61200</v>
      </c>
      <c r="AK7065" s="71"/>
      <c r="AL7065" s="447">
        <f>AL7066</f>
        <v>202000</v>
      </c>
      <c r="AM7065" s="447"/>
      <c r="AN7065" s="447">
        <f>AN7066</f>
        <v>219000</v>
      </c>
      <c r="AO7065" s="447"/>
      <c r="AP7065" s="447">
        <f>AP7066</f>
        <v>219000</v>
      </c>
      <c r="AQ7065" s="447"/>
    </row>
    <row r="7066" spans="2:43" ht="18" customHeight="1" x14ac:dyDescent="0.2">
      <c r="B7066" s="4"/>
      <c r="C7066" s="117"/>
      <c r="D7066" s="117"/>
      <c r="E7066" s="117"/>
      <c r="F7066" s="48"/>
      <c r="G7066" s="11"/>
      <c r="H7066" s="117"/>
      <c r="I7066" s="124"/>
      <c r="J7066" s="124"/>
      <c r="K7066" s="144"/>
      <c r="L7066" s="11"/>
      <c r="M7066" s="143"/>
      <c r="N7066" s="42"/>
      <c r="O7066" s="128"/>
      <c r="P7066" s="130"/>
      <c r="Q7066" s="130"/>
      <c r="R7066" s="72" t="s">
        <v>55</v>
      </c>
      <c r="S7066" s="181"/>
      <c r="T7066" s="73" t="s">
        <v>387</v>
      </c>
      <c r="V7066" s="74">
        <v>171000</v>
      </c>
      <c r="X7066" s="74">
        <v>154000</v>
      </c>
      <c r="Z7066" s="829">
        <v>165000</v>
      </c>
      <c r="AB7066" s="74">
        <v>180000</v>
      </c>
      <c r="AD7066" s="944">
        <v>240000</v>
      </c>
      <c r="AF7066" s="74">
        <v>0</v>
      </c>
      <c r="AH7066" s="74">
        <f t="shared" si="1555"/>
        <v>240000</v>
      </c>
      <c r="AI7066" s="446"/>
      <c r="AJ7066" s="74">
        <f t="shared" ref="AJ7066" si="1561">CEILING(AB7066*34/100,10)</f>
        <v>61200</v>
      </c>
      <c r="AK7066" s="8"/>
      <c r="AL7066" s="74">
        <v>202000</v>
      </c>
      <c r="AM7066" s="74"/>
      <c r="AN7066" s="74">
        <v>219000</v>
      </c>
      <c r="AO7066" s="74"/>
      <c r="AP7066" s="74">
        <v>219000</v>
      </c>
      <c r="AQ7066" s="74"/>
    </row>
    <row r="7067" spans="2:43" ht="18" customHeight="1" x14ac:dyDescent="0.2">
      <c r="B7067" s="4"/>
      <c r="C7067" s="117"/>
      <c r="D7067" s="117"/>
      <c r="E7067" s="117"/>
      <c r="F7067" s="48"/>
      <c r="G7067" s="11"/>
      <c r="H7067" s="117"/>
      <c r="I7067" s="124"/>
      <c r="J7067" s="124"/>
      <c r="K7067" s="144"/>
      <c r="L7067" s="11"/>
      <c r="M7067" s="143"/>
      <c r="N7067" s="42"/>
      <c r="O7067" s="128"/>
      <c r="P7067" s="130"/>
      <c r="Q7067" s="131">
        <v>6</v>
      </c>
      <c r="R7067" s="84"/>
      <c r="S7067" s="250"/>
      <c r="T7067" s="69" t="s">
        <v>375</v>
      </c>
      <c r="U7067" s="92"/>
      <c r="V7067" s="70">
        <f>V7068</f>
        <v>1220000</v>
      </c>
      <c r="X7067" s="447">
        <f>X7068</f>
        <v>1186000</v>
      </c>
      <c r="Z7067" s="447">
        <f>Z7068</f>
        <v>1161000</v>
      </c>
      <c r="AB7067" s="447">
        <f>AB7068</f>
        <v>1092000</v>
      </c>
      <c r="AD7067" s="447">
        <f>AD7068</f>
        <v>172100</v>
      </c>
      <c r="AF7067" s="447">
        <f>AF7068</f>
        <v>0</v>
      </c>
      <c r="AH7067" s="447">
        <f t="shared" si="1555"/>
        <v>172100</v>
      </c>
      <c r="AI7067" s="8"/>
      <c r="AJ7067" s="447">
        <f>AJ7068</f>
        <v>371280</v>
      </c>
      <c r="AK7067" s="71"/>
      <c r="AL7067" s="447">
        <f>AL7068</f>
        <v>1552000</v>
      </c>
      <c r="AM7067" s="447"/>
      <c r="AN7067" s="447">
        <f>AN7068</f>
        <v>1680000</v>
      </c>
      <c r="AO7067" s="447"/>
      <c r="AP7067" s="447">
        <f>AP7068</f>
        <v>1680000</v>
      </c>
      <c r="AQ7067" s="447"/>
    </row>
    <row r="7068" spans="2:43" ht="18" customHeight="1" x14ac:dyDescent="0.2">
      <c r="B7068" s="4"/>
      <c r="C7068" s="117"/>
      <c r="D7068" s="117"/>
      <c r="E7068" s="117"/>
      <c r="F7068" s="48"/>
      <c r="G7068" s="11"/>
      <c r="H7068" s="117"/>
      <c r="I7068" s="124"/>
      <c r="J7068" s="124"/>
      <c r="K7068" s="144"/>
      <c r="L7068" s="11"/>
      <c r="M7068" s="143"/>
      <c r="N7068" s="42"/>
      <c r="O7068" s="128"/>
      <c r="P7068" s="130"/>
      <c r="Q7068" s="130"/>
      <c r="R7068" s="72" t="s">
        <v>55</v>
      </c>
      <c r="S7068" s="181"/>
      <c r="T7068" s="73" t="s">
        <v>378</v>
      </c>
      <c r="V7068" s="74">
        <v>1220000</v>
      </c>
      <c r="X7068" s="74">
        <v>1186000</v>
      </c>
      <c r="Z7068" s="829">
        <v>1161000</v>
      </c>
      <c r="AB7068" s="74">
        <v>1092000</v>
      </c>
      <c r="AD7068" s="944">
        <v>172100</v>
      </c>
      <c r="AF7068" s="74">
        <v>0</v>
      </c>
      <c r="AH7068" s="74">
        <f t="shared" si="1555"/>
        <v>172100</v>
      </c>
      <c r="AI7068" s="446"/>
      <c r="AJ7068" s="74">
        <f t="shared" ref="AJ7068" si="1562">CEILING(AB7068*34/100,10)</f>
        <v>371280</v>
      </c>
      <c r="AK7068" s="8"/>
      <c r="AL7068" s="74">
        <v>1552000</v>
      </c>
      <c r="AM7068" s="74"/>
      <c r="AN7068" s="74">
        <v>1680000</v>
      </c>
      <c r="AO7068" s="74"/>
      <c r="AP7068" s="74">
        <v>1680000</v>
      </c>
      <c r="AQ7068" s="74"/>
    </row>
    <row r="7069" spans="2:43" ht="18" customHeight="1" x14ac:dyDescent="0.2">
      <c r="B7069" s="4"/>
      <c r="C7069" s="117"/>
      <c r="D7069" s="117"/>
      <c r="E7069" s="117"/>
      <c r="F7069" s="48"/>
      <c r="G7069" s="11"/>
      <c r="H7069" s="117"/>
      <c r="I7069" s="124"/>
      <c r="J7069" s="124"/>
      <c r="K7069" s="144"/>
      <c r="L7069" s="11"/>
      <c r="M7069" s="143"/>
      <c r="N7069" s="42"/>
      <c r="O7069" s="128"/>
      <c r="P7069" s="129">
        <v>4</v>
      </c>
      <c r="Q7069" s="129"/>
      <c r="R7069" s="64"/>
      <c r="S7069" s="234"/>
      <c r="T7069" s="65" t="s">
        <v>376</v>
      </c>
      <c r="U7069" s="155"/>
      <c r="V7069" s="66">
        <f>V7070</f>
        <v>162500</v>
      </c>
      <c r="X7069" s="66">
        <f>X7070</f>
        <v>116000</v>
      </c>
      <c r="Z7069" s="66">
        <f>Z7070</f>
        <v>197200</v>
      </c>
      <c r="AB7069" s="66">
        <f>AB7070</f>
        <v>102000</v>
      </c>
      <c r="AD7069" s="66">
        <f>AD7070</f>
        <v>457200</v>
      </c>
      <c r="AF7069" s="66">
        <f>AF7070</f>
        <v>0</v>
      </c>
      <c r="AH7069" s="66">
        <f t="shared" si="1555"/>
        <v>457200</v>
      </c>
      <c r="AI7069" s="8"/>
      <c r="AJ7069" s="66">
        <f>AJ7070</f>
        <v>33090</v>
      </c>
      <c r="AK7069" s="67"/>
      <c r="AL7069" s="66">
        <f>AL7070</f>
        <v>437650</v>
      </c>
      <c r="AM7069" s="66"/>
      <c r="AN7069" s="66">
        <f>AN7070</f>
        <v>472100</v>
      </c>
      <c r="AO7069" s="66"/>
      <c r="AP7069" s="66">
        <f>AP7070</f>
        <v>472100</v>
      </c>
      <c r="AQ7069" s="66"/>
    </row>
    <row r="7070" spans="2:43" ht="18" customHeight="1" x14ac:dyDescent="0.2">
      <c r="B7070" s="4"/>
      <c r="C7070" s="117"/>
      <c r="D7070" s="117"/>
      <c r="E7070" s="117"/>
      <c r="F7070" s="48"/>
      <c r="G7070" s="11"/>
      <c r="H7070" s="117"/>
      <c r="I7070" s="124"/>
      <c r="J7070" s="124"/>
      <c r="K7070" s="144"/>
      <c r="L7070" s="11"/>
      <c r="M7070" s="143"/>
      <c r="N7070" s="42"/>
      <c r="O7070" s="128"/>
      <c r="P7070" s="130"/>
      <c r="Q7070" s="131">
        <v>1</v>
      </c>
      <c r="R7070" s="84"/>
      <c r="S7070" s="250"/>
      <c r="T7070" s="69" t="s">
        <v>76</v>
      </c>
      <c r="U7070" s="92"/>
      <c r="V7070" s="70">
        <f>V7071+V7072</f>
        <v>162500</v>
      </c>
      <c r="X7070" s="447">
        <f>X7071+X7072</f>
        <v>116000</v>
      </c>
      <c r="Z7070" s="447">
        <f>Z7071+Z7072</f>
        <v>197200</v>
      </c>
      <c r="AB7070" s="447">
        <f>AB7071+AB7072</f>
        <v>102000</v>
      </c>
      <c r="AD7070" s="447">
        <f>AD7071+AD7072</f>
        <v>457200</v>
      </c>
      <c r="AF7070" s="447">
        <f>AF7071+AF7072</f>
        <v>0</v>
      </c>
      <c r="AH7070" s="447">
        <f t="shared" si="1555"/>
        <v>457200</v>
      </c>
      <c r="AI7070" s="67"/>
      <c r="AJ7070" s="447">
        <f>AJ7071+AJ7072</f>
        <v>33090</v>
      </c>
      <c r="AK7070" s="71"/>
      <c r="AL7070" s="447">
        <f>AL7071+AL7072</f>
        <v>437650</v>
      </c>
      <c r="AM7070" s="447"/>
      <c r="AN7070" s="447">
        <f>AN7071+AN7072</f>
        <v>472100</v>
      </c>
      <c r="AO7070" s="447"/>
      <c r="AP7070" s="447">
        <f>AP7071+AP7072</f>
        <v>472100</v>
      </c>
      <c r="AQ7070" s="447"/>
    </row>
    <row r="7071" spans="2:43" ht="18" hidden="1" customHeight="1" x14ac:dyDescent="0.2">
      <c r="B7071" s="4"/>
      <c r="C7071" s="117"/>
      <c r="D7071" s="117"/>
      <c r="E7071" s="117"/>
      <c r="F7071" s="48"/>
      <c r="G7071" s="11"/>
      <c r="H7071" s="117"/>
      <c r="I7071" s="124"/>
      <c r="J7071" s="124"/>
      <c r="K7071" s="144"/>
      <c r="L7071" s="11"/>
      <c r="M7071" s="143"/>
      <c r="N7071" s="42"/>
      <c r="O7071" s="128"/>
      <c r="P7071" s="130"/>
      <c r="Q7071" s="130"/>
      <c r="R7071" s="72" t="s">
        <v>14</v>
      </c>
      <c r="S7071" s="181"/>
      <c r="T7071" s="73" t="s">
        <v>377</v>
      </c>
      <c r="V7071" s="74">
        <v>0</v>
      </c>
      <c r="X7071" s="74">
        <v>0</v>
      </c>
      <c r="Z7071" s="74">
        <v>0</v>
      </c>
      <c r="AB7071" s="74">
        <v>4700</v>
      </c>
      <c r="AD7071" s="74">
        <v>0</v>
      </c>
      <c r="AF7071" s="74">
        <v>0</v>
      </c>
      <c r="AH7071" s="74">
        <f t="shared" si="1555"/>
        <v>0</v>
      </c>
      <c r="AI7071" s="446"/>
      <c r="AJ7071" s="74">
        <v>0</v>
      </c>
      <c r="AK7071" s="8"/>
      <c r="AL7071" s="74">
        <v>0</v>
      </c>
      <c r="AM7071" s="74"/>
      <c r="AN7071" s="74">
        <v>0</v>
      </c>
      <c r="AO7071" s="74"/>
      <c r="AP7071" s="74">
        <v>0</v>
      </c>
      <c r="AQ7071" s="74"/>
    </row>
    <row r="7072" spans="2:43" ht="18" customHeight="1" x14ac:dyDescent="0.2">
      <c r="B7072" s="4"/>
      <c r="C7072" s="117"/>
      <c r="D7072" s="117"/>
      <c r="E7072" s="117"/>
      <c r="F7072" s="48"/>
      <c r="G7072" s="11"/>
      <c r="H7072" s="117"/>
      <c r="I7072" s="124"/>
      <c r="J7072" s="124"/>
      <c r="K7072" s="144"/>
      <c r="L7072" s="11"/>
      <c r="M7072" s="143"/>
      <c r="N7072" s="42"/>
      <c r="O7072" s="128"/>
      <c r="P7072" s="130"/>
      <c r="Q7072" s="130"/>
      <c r="R7072" s="72">
        <v>90</v>
      </c>
      <c r="S7072" s="181"/>
      <c r="T7072" s="73" t="s">
        <v>500</v>
      </c>
      <c r="V7072" s="74">
        <v>162500</v>
      </c>
      <c r="X7072" s="74">
        <v>116000</v>
      </c>
      <c r="Z7072" s="829">
        <v>197200</v>
      </c>
      <c r="AB7072" s="74">
        <v>97300</v>
      </c>
      <c r="AD7072" s="944">
        <v>457200</v>
      </c>
      <c r="AF7072" s="74">
        <v>0</v>
      </c>
      <c r="AH7072" s="74">
        <f t="shared" si="1555"/>
        <v>457200</v>
      </c>
      <c r="AI7072" s="8"/>
      <c r="AJ7072" s="74">
        <f t="shared" ref="AJ7072" si="1563">CEILING(AB7072*34/100,10)</f>
        <v>33090</v>
      </c>
      <c r="AK7072" s="8"/>
      <c r="AL7072" s="74">
        <v>437650</v>
      </c>
      <c r="AM7072" s="74"/>
      <c r="AN7072" s="74">
        <v>472100</v>
      </c>
      <c r="AO7072" s="74"/>
      <c r="AP7072" s="74">
        <v>472100</v>
      </c>
      <c r="AQ7072" s="74"/>
    </row>
    <row r="7073" spans="2:43" ht="18" customHeight="1" x14ac:dyDescent="0.2">
      <c r="B7073" s="4"/>
      <c r="C7073" s="117"/>
      <c r="D7073" s="117"/>
      <c r="E7073" s="117"/>
      <c r="F7073" s="48"/>
      <c r="G7073" s="11"/>
      <c r="H7073" s="117"/>
      <c r="I7073" s="124"/>
      <c r="J7073" s="124"/>
      <c r="K7073" s="144"/>
      <c r="L7073" s="11"/>
      <c r="M7073" s="143"/>
      <c r="N7073" s="42"/>
      <c r="O7073" s="127" t="s">
        <v>0</v>
      </c>
      <c r="P7073" s="123"/>
      <c r="Q7073" s="123"/>
      <c r="R7073" s="49"/>
      <c r="S7073" s="18"/>
      <c r="T7073" s="50" t="s">
        <v>60</v>
      </c>
      <c r="U7073" s="76"/>
      <c r="V7073" s="51">
        <f>V7074+V7079+V7084</f>
        <v>1542500</v>
      </c>
      <c r="X7073" s="51">
        <f>X7074+X7079+X7084</f>
        <v>1400000</v>
      </c>
      <c r="Z7073" s="51">
        <f>Z7074+Z7079+Z7084</f>
        <v>1746900</v>
      </c>
      <c r="AB7073" s="51">
        <f>AB7074+AB7079+AB7084</f>
        <v>2134800</v>
      </c>
      <c r="AD7073" s="51">
        <f>AD7074+AD7079+AD7084</f>
        <v>2388600</v>
      </c>
      <c r="AF7073" s="51">
        <f>AF7074+AF7079+AF7084</f>
        <v>0</v>
      </c>
      <c r="AH7073" s="51">
        <f t="shared" si="1555"/>
        <v>2388600</v>
      </c>
      <c r="AI7073" s="8"/>
      <c r="AJ7073" s="51">
        <f>AJ7074+AJ7079+AJ7084</f>
        <v>725850</v>
      </c>
      <c r="AK7073" s="5"/>
      <c r="AL7073" s="51">
        <f>AL7074+AL7079+AL7084</f>
        <v>2835750</v>
      </c>
      <c r="AM7073" s="51"/>
      <c r="AN7073" s="51">
        <f>AN7074+AN7079+AN7084</f>
        <v>3068600</v>
      </c>
      <c r="AO7073" s="51"/>
      <c r="AP7073" s="51">
        <f>AP7074+AP7079+AP7084</f>
        <v>3068600</v>
      </c>
      <c r="AQ7073" s="51"/>
    </row>
    <row r="7074" spans="2:43" ht="18" customHeight="1" x14ac:dyDescent="0.2">
      <c r="B7074" s="4"/>
      <c r="C7074" s="117"/>
      <c r="D7074" s="117"/>
      <c r="E7074" s="117"/>
      <c r="F7074" s="48"/>
      <c r="G7074" s="11"/>
      <c r="H7074" s="117"/>
      <c r="I7074" s="124"/>
      <c r="J7074" s="124"/>
      <c r="K7074" s="144"/>
      <c r="L7074" s="11"/>
      <c r="M7074" s="143"/>
      <c r="N7074" s="42"/>
      <c r="O7074" s="128"/>
      <c r="P7074" s="129">
        <v>1</v>
      </c>
      <c r="Q7074" s="129"/>
      <c r="R7074" s="64"/>
      <c r="S7074" s="234"/>
      <c r="T7074" s="65" t="s">
        <v>8</v>
      </c>
      <c r="U7074" s="155"/>
      <c r="V7074" s="66">
        <f>V7075</f>
        <v>791000</v>
      </c>
      <c r="X7074" s="66">
        <f>X7075</f>
        <v>738500</v>
      </c>
      <c r="Z7074" s="66">
        <f>Z7075</f>
        <v>1100900</v>
      </c>
      <c r="AB7074" s="66">
        <f>AB7075</f>
        <v>1240400</v>
      </c>
      <c r="AD7074" s="66">
        <f>AD7075</f>
        <v>1640700</v>
      </c>
      <c r="AF7074" s="66">
        <f>AF7075</f>
        <v>0</v>
      </c>
      <c r="AH7074" s="66">
        <f t="shared" si="1555"/>
        <v>1640700</v>
      </c>
      <c r="AI7074" s="5"/>
      <c r="AJ7074" s="66">
        <f>AJ7075</f>
        <v>421750</v>
      </c>
      <c r="AK7074" s="67"/>
      <c r="AL7074" s="66">
        <f>AL7075</f>
        <v>1727150</v>
      </c>
      <c r="AM7074" s="66"/>
      <c r="AN7074" s="66">
        <f>AN7075</f>
        <v>1868950</v>
      </c>
      <c r="AO7074" s="66"/>
      <c r="AP7074" s="66">
        <f>AP7075</f>
        <v>1868950</v>
      </c>
      <c r="AQ7074" s="66"/>
    </row>
    <row r="7075" spans="2:43" ht="18" customHeight="1" x14ac:dyDescent="0.2">
      <c r="B7075" s="4"/>
      <c r="C7075" s="117"/>
      <c r="D7075" s="117"/>
      <c r="E7075" s="117"/>
      <c r="F7075" s="48"/>
      <c r="G7075" s="11"/>
      <c r="H7075" s="117"/>
      <c r="I7075" s="124"/>
      <c r="J7075" s="124"/>
      <c r="K7075" s="144"/>
      <c r="L7075" s="11"/>
      <c r="M7075" s="143"/>
      <c r="N7075" s="42"/>
      <c r="O7075" s="128"/>
      <c r="P7075" s="130"/>
      <c r="Q7075" s="131">
        <v>6</v>
      </c>
      <c r="R7075" s="72"/>
      <c r="S7075" s="181"/>
      <c r="T7075" s="69" t="s">
        <v>62</v>
      </c>
      <c r="U7075" s="92"/>
      <c r="V7075" s="70">
        <f>SUM(V7076:V7078)</f>
        <v>791000</v>
      </c>
      <c r="X7075" s="447">
        <f>SUM(X7076:X7078)</f>
        <v>738500</v>
      </c>
      <c r="Z7075" s="447">
        <f>SUM(Z7076:Z7078)</f>
        <v>1100900</v>
      </c>
      <c r="AB7075" s="447">
        <f>SUM(AB7076:AB7078)</f>
        <v>1240400</v>
      </c>
      <c r="AD7075" s="447">
        <f>SUM(AD7076:AD7078)</f>
        <v>1640700</v>
      </c>
      <c r="AF7075" s="447">
        <f>SUM(AF7076:AF7078)</f>
        <v>0</v>
      </c>
      <c r="AH7075" s="447">
        <f t="shared" si="1555"/>
        <v>1640700</v>
      </c>
      <c r="AI7075" s="67"/>
      <c r="AJ7075" s="447">
        <f>SUM(AJ7076:AJ7078)</f>
        <v>421750</v>
      </c>
      <c r="AK7075" s="71"/>
      <c r="AL7075" s="447">
        <f>SUM(AL7076:AL7078)</f>
        <v>1727150</v>
      </c>
      <c r="AM7075" s="447"/>
      <c r="AN7075" s="447">
        <f>SUM(AN7076:AN7078)</f>
        <v>1868950</v>
      </c>
      <c r="AO7075" s="447"/>
      <c r="AP7075" s="447">
        <f>SUM(AP7076:AP7078)</f>
        <v>1868950</v>
      </c>
      <c r="AQ7075" s="447"/>
    </row>
    <row r="7076" spans="2:43" ht="18" customHeight="1" x14ac:dyDescent="0.2">
      <c r="B7076" s="4"/>
      <c r="C7076" s="117"/>
      <c r="D7076" s="117"/>
      <c r="E7076" s="117"/>
      <c r="F7076" s="48"/>
      <c r="G7076" s="11"/>
      <c r="H7076" s="117"/>
      <c r="I7076" s="124"/>
      <c r="J7076" s="124"/>
      <c r="K7076" s="144"/>
      <c r="L7076" s="11"/>
      <c r="M7076" s="143"/>
      <c r="N7076" s="42"/>
      <c r="O7076" s="128"/>
      <c r="P7076" s="130"/>
      <c r="Q7076" s="131"/>
      <c r="R7076" s="72">
        <v>1</v>
      </c>
      <c r="S7076" s="181"/>
      <c r="T7076" s="73" t="s">
        <v>430</v>
      </c>
      <c r="V7076" s="74">
        <v>478000</v>
      </c>
      <c r="X7076" s="74">
        <v>459900</v>
      </c>
      <c r="Z7076" s="829">
        <v>645200</v>
      </c>
      <c r="AB7076" s="74">
        <v>898300</v>
      </c>
      <c r="AD7076" s="944">
        <v>1017000</v>
      </c>
      <c r="AF7076" s="74">
        <v>0</v>
      </c>
      <c r="AH7076" s="74">
        <f t="shared" si="1555"/>
        <v>1017000</v>
      </c>
      <c r="AI7076" s="446"/>
      <c r="AJ7076" s="74">
        <f t="shared" ref="AJ7076:AJ7077" si="1564">CEILING(AB7076*34/100,10)</f>
        <v>305430</v>
      </c>
      <c r="AK7076" s="8"/>
      <c r="AL7076" s="74">
        <v>1293250</v>
      </c>
      <c r="AM7076" s="74"/>
      <c r="AN7076" s="74">
        <v>1399450</v>
      </c>
      <c r="AO7076" s="74"/>
      <c r="AP7076" s="74">
        <v>1399450</v>
      </c>
      <c r="AQ7076" s="74"/>
    </row>
    <row r="7077" spans="2:43" ht="18" customHeight="1" x14ac:dyDescent="0.2">
      <c r="B7077" s="4"/>
      <c r="C7077" s="117"/>
      <c r="D7077" s="117"/>
      <c r="E7077" s="117"/>
      <c r="F7077" s="48"/>
      <c r="G7077" s="11"/>
      <c r="H7077" s="117"/>
      <c r="I7077" s="124"/>
      <c r="J7077" s="124"/>
      <c r="K7077" s="144"/>
      <c r="L7077" s="11"/>
      <c r="M7077" s="143"/>
      <c r="N7077" s="42"/>
      <c r="O7077" s="128"/>
      <c r="P7077" s="130"/>
      <c r="Q7077" s="131"/>
      <c r="R7077" s="72">
        <v>2</v>
      </c>
      <c r="S7077" s="181"/>
      <c r="T7077" s="73" t="s">
        <v>386</v>
      </c>
      <c r="V7077" s="74">
        <v>313000</v>
      </c>
      <c r="X7077" s="74">
        <v>278600</v>
      </c>
      <c r="Z7077" s="829">
        <v>455700</v>
      </c>
      <c r="AB7077" s="74">
        <v>342100</v>
      </c>
      <c r="AD7077" s="944">
        <v>623700</v>
      </c>
      <c r="AF7077" s="74">
        <v>0</v>
      </c>
      <c r="AH7077" s="74">
        <f t="shared" si="1555"/>
        <v>623700</v>
      </c>
      <c r="AI7077" s="8"/>
      <c r="AJ7077" s="74">
        <f t="shared" si="1564"/>
        <v>116320</v>
      </c>
      <c r="AK7077" s="8"/>
      <c r="AL7077" s="74">
        <v>433900</v>
      </c>
      <c r="AM7077" s="74"/>
      <c r="AN7077" s="74">
        <v>469500</v>
      </c>
      <c r="AO7077" s="74"/>
      <c r="AP7077" s="74">
        <v>469500</v>
      </c>
      <c r="AQ7077" s="74"/>
    </row>
    <row r="7078" spans="2:43" ht="18" hidden="1" customHeight="1" x14ac:dyDescent="0.2">
      <c r="B7078" s="4"/>
      <c r="C7078" s="117"/>
      <c r="D7078" s="117"/>
      <c r="E7078" s="117"/>
      <c r="F7078" s="48"/>
      <c r="G7078" s="11"/>
      <c r="H7078" s="117"/>
      <c r="I7078" s="124"/>
      <c r="J7078" s="124"/>
      <c r="K7078" s="144"/>
      <c r="L7078" s="11"/>
      <c r="M7078" s="143"/>
      <c r="N7078" s="42"/>
      <c r="O7078" s="128"/>
      <c r="P7078" s="130"/>
      <c r="Q7078" s="131"/>
      <c r="R7078" s="72">
        <v>8</v>
      </c>
      <c r="S7078" s="181"/>
      <c r="T7078" s="73" t="s">
        <v>463</v>
      </c>
      <c r="V7078" s="74">
        <v>0</v>
      </c>
      <c r="X7078" s="74">
        <v>0</v>
      </c>
      <c r="Z7078" s="74">
        <v>0</v>
      </c>
      <c r="AB7078" s="74">
        <v>0</v>
      </c>
      <c r="AD7078" s="74">
        <v>0</v>
      </c>
      <c r="AF7078" s="74">
        <v>0</v>
      </c>
      <c r="AH7078" s="74">
        <f t="shared" si="1555"/>
        <v>0</v>
      </c>
      <c r="AI7078" s="8"/>
      <c r="AJ7078" s="74">
        <v>0</v>
      </c>
      <c r="AK7078" s="8"/>
      <c r="AL7078" s="74">
        <v>0</v>
      </c>
      <c r="AM7078" s="74"/>
      <c r="AN7078" s="74">
        <v>0</v>
      </c>
      <c r="AO7078" s="74"/>
      <c r="AP7078" s="74">
        <v>0</v>
      </c>
      <c r="AQ7078" s="74"/>
    </row>
    <row r="7079" spans="2:43" ht="18" customHeight="1" x14ac:dyDescent="0.2">
      <c r="B7079" s="4"/>
      <c r="C7079" s="117"/>
      <c r="D7079" s="117"/>
      <c r="E7079" s="117"/>
      <c r="F7079" s="48"/>
      <c r="G7079" s="11"/>
      <c r="H7079" s="117"/>
      <c r="I7079" s="124"/>
      <c r="J7079" s="124"/>
      <c r="K7079" s="144"/>
      <c r="L7079" s="11"/>
      <c r="M7079" s="143"/>
      <c r="N7079" s="42"/>
      <c r="O7079" s="128"/>
      <c r="P7079" s="129">
        <v>2</v>
      </c>
      <c r="Q7079" s="129"/>
      <c r="R7079" s="64"/>
      <c r="S7079" s="234"/>
      <c r="T7079" s="65" t="s">
        <v>75</v>
      </c>
      <c r="U7079" s="155"/>
      <c r="V7079" s="66">
        <f>V7080</f>
        <v>730000</v>
      </c>
      <c r="X7079" s="66">
        <f>X7080</f>
        <v>627900</v>
      </c>
      <c r="Z7079" s="66">
        <f>Z7080</f>
        <v>596000</v>
      </c>
      <c r="AB7079" s="66">
        <f>AB7080</f>
        <v>880900</v>
      </c>
      <c r="AD7079" s="66">
        <f>AD7080</f>
        <v>658700</v>
      </c>
      <c r="AF7079" s="66">
        <f>AF7080</f>
        <v>0</v>
      </c>
      <c r="AH7079" s="66">
        <f t="shared" si="1555"/>
        <v>658700</v>
      </c>
      <c r="AI7079" s="8"/>
      <c r="AJ7079" s="66">
        <f>AJ7080</f>
        <v>299510</v>
      </c>
      <c r="AK7079" s="67"/>
      <c r="AL7079" s="66">
        <f>AL7080</f>
        <v>1057850</v>
      </c>
      <c r="AM7079" s="66"/>
      <c r="AN7079" s="66">
        <f>AN7080</f>
        <v>1144750</v>
      </c>
      <c r="AO7079" s="66"/>
      <c r="AP7079" s="66">
        <f>AP7080</f>
        <v>1144750</v>
      </c>
      <c r="AQ7079" s="66"/>
    </row>
    <row r="7080" spans="2:43" ht="18" customHeight="1" x14ac:dyDescent="0.2">
      <c r="B7080" s="4"/>
      <c r="C7080" s="117"/>
      <c r="D7080" s="117"/>
      <c r="E7080" s="117"/>
      <c r="F7080" s="48"/>
      <c r="G7080" s="11"/>
      <c r="H7080" s="117"/>
      <c r="I7080" s="124"/>
      <c r="J7080" s="124"/>
      <c r="K7080" s="144"/>
      <c r="L7080" s="11"/>
      <c r="M7080" s="143"/>
      <c r="N7080" s="42"/>
      <c r="O7080" s="128"/>
      <c r="P7080" s="130"/>
      <c r="Q7080" s="131">
        <v>6</v>
      </c>
      <c r="R7080" s="72"/>
      <c r="S7080" s="181"/>
      <c r="T7080" s="69" t="s">
        <v>62</v>
      </c>
      <c r="U7080" s="92"/>
      <c r="V7080" s="70">
        <f>SUM(V7081:V7083)</f>
        <v>730000</v>
      </c>
      <c r="X7080" s="447">
        <f>SUM(X7081:X7083)</f>
        <v>627900</v>
      </c>
      <c r="Z7080" s="447">
        <f>SUM(Z7081:Z7083)</f>
        <v>596000</v>
      </c>
      <c r="AB7080" s="447">
        <f>SUM(AB7081:AB7083)</f>
        <v>880900</v>
      </c>
      <c r="AD7080" s="447">
        <f>SUM(AD7081:AD7083)</f>
        <v>658700</v>
      </c>
      <c r="AF7080" s="447">
        <f>SUM(AF7081:AF7083)</f>
        <v>0</v>
      </c>
      <c r="AH7080" s="447">
        <f t="shared" si="1555"/>
        <v>658700</v>
      </c>
      <c r="AI7080" s="67"/>
      <c r="AJ7080" s="447">
        <f>SUM(AJ7081:AJ7083)</f>
        <v>299510</v>
      </c>
      <c r="AK7080" s="71"/>
      <c r="AL7080" s="447">
        <f>SUM(AL7081:AL7083)</f>
        <v>1057850</v>
      </c>
      <c r="AM7080" s="447"/>
      <c r="AN7080" s="447">
        <f>SUM(AN7081:AN7083)</f>
        <v>1144750</v>
      </c>
      <c r="AO7080" s="447"/>
      <c r="AP7080" s="447">
        <f>SUM(AP7081:AP7083)</f>
        <v>1144750</v>
      </c>
      <c r="AQ7080" s="447"/>
    </row>
    <row r="7081" spans="2:43" ht="18" customHeight="1" x14ac:dyDescent="0.2">
      <c r="B7081" s="4"/>
      <c r="C7081" s="117"/>
      <c r="D7081" s="117"/>
      <c r="E7081" s="117"/>
      <c r="F7081" s="48"/>
      <c r="G7081" s="11"/>
      <c r="H7081" s="117"/>
      <c r="I7081" s="124"/>
      <c r="J7081" s="124"/>
      <c r="K7081" s="144"/>
      <c r="L7081" s="11"/>
      <c r="M7081" s="143"/>
      <c r="N7081" s="42"/>
      <c r="O7081" s="128"/>
      <c r="P7081" s="130"/>
      <c r="Q7081" s="131"/>
      <c r="R7081" s="72">
        <v>1</v>
      </c>
      <c r="S7081" s="181"/>
      <c r="T7081" s="73" t="s">
        <v>431</v>
      </c>
      <c r="V7081" s="74">
        <v>370000</v>
      </c>
      <c r="X7081" s="74">
        <v>312400</v>
      </c>
      <c r="Z7081" s="829">
        <v>407400</v>
      </c>
      <c r="AB7081" s="74">
        <v>562700</v>
      </c>
      <c r="AD7081" s="944">
        <v>409700</v>
      </c>
      <c r="AF7081" s="74">
        <v>0</v>
      </c>
      <c r="AH7081" s="74">
        <f t="shared" si="1555"/>
        <v>409700</v>
      </c>
      <c r="AI7081" s="446"/>
      <c r="AJ7081" s="74">
        <f t="shared" ref="AJ7081:AJ7082" si="1565">CEILING(AB7081*34/100,10)</f>
        <v>191320</v>
      </c>
      <c r="AK7081" s="8"/>
      <c r="AL7081" s="74">
        <v>658950</v>
      </c>
      <c r="AM7081" s="74"/>
      <c r="AN7081" s="74">
        <v>713100</v>
      </c>
      <c r="AO7081" s="74"/>
      <c r="AP7081" s="74">
        <v>713100</v>
      </c>
      <c r="AQ7081" s="74"/>
    </row>
    <row r="7082" spans="2:43" ht="18" customHeight="1" x14ac:dyDescent="0.2">
      <c r="B7082" s="4"/>
      <c r="C7082" s="117"/>
      <c r="D7082" s="117"/>
      <c r="E7082" s="117"/>
      <c r="F7082" s="48"/>
      <c r="G7082" s="11"/>
      <c r="H7082" s="117"/>
      <c r="I7082" s="124"/>
      <c r="J7082" s="124"/>
      <c r="K7082" s="144"/>
      <c r="L7082" s="11"/>
      <c r="M7082" s="143"/>
      <c r="N7082" s="42"/>
      <c r="O7082" s="128"/>
      <c r="P7082" s="130"/>
      <c r="Q7082" s="131"/>
      <c r="R7082" s="72">
        <v>2</v>
      </c>
      <c r="S7082" s="181"/>
      <c r="T7082" s="73" t="s">
        <v>432</v>
      </c>
      <c r="V7082" s="74">
        <v>360000</v>
      </c>
      <c r="X7082" s="74">
        <v>315500</v>
      </c>
      <c r="Z7082" s="829">
        <v>188600</v>
      </c>
      <c r="AB7082" s="74">
        <v>318200</v>
      </c>
      <c r="AD7082" s="944">
        <v>249000</v>
      </c>
      <c r="AF7082" s="74">
        <v>0</v>
      </c>
      <c r="AH7082" s="74">
        <f t="shared" si="1555"/>
        <v>249000</v>
      </c>
      <c r="AI7082" s="8"/>
      <c r="AJ7082" s="74">
        <f t="shared" si="1565"/>
        <v>108190</v>
      </c>
      <c r="AK7082" s="8"/>
      <c r="AL7082" s="74">
        <v>398900</v>
      </c>
      <c r="AM7082" s="74"/>
      <c r="AN7082" s="74">
        <v>431650</v>
      </c>
      <c r="AO7082" s="74"/>
      <c r="AP7082" s="74">
        <v>431650</v>
      </c>
      <c r="AQ7082" s="74"/>
    </row>
    <row r="7083" spans="2:43" ht="18" hidden="1" customHeight="1" x14ac:dyDescent="0.2">
      <c r="B7083" s="4"/>
      <c r="C7083" s="117"/>
      <c r="D7083" s="117"/>
      <c r="E7083" s="117"/>
      <c r="F7083" s="48"/>
      <c r="G7083" s="11"/>
      <c r="H7083" s="117"/>
      <c r="I7083" s="124"/>
      <c r="J7083" s="124"/>
      <c r="K7083" s="144"/>
      <c r="L7083" s="11"/>
      <c r="M7083" s="143"/>
      <c r="N7083" s="42"/>
      <c r="O7083" s="128"/>
      <c r="P7083" s="130"/>
      <c r="Q7083" s="131"/>
      <c r="R7083" s="72">
        <v>8</v>
      </c>
      <c r="S7083" s="181"/>
      <c r="T7083" s="73" t="s">
        <v>463</v>
      </c>
      <c r="V7083" s="74">
        <v>0</v>
      </c>
      <c r="X7083" s="74">
        <v>0</v>
      </c>
      <c r="Z7083" s="74">
        <v>0</v>
      </c>
      <c r="AB7083" s="74">
        <v>0</v>
      </c>
      <c r="AD7083" s="74">
        <v>0</v>
      </c>
      <c r="AF7083" s="74">
        <v>0</v>
      </c>
      <c r="AH7083" s="74">
        <f t="shared" si="1555"/>
        <v>0</v>
      </c>
      <c r="AI7083" s="8"/>
      <c r="AJ7083" s="74">
        <v>0</v>
      </c>
      <c r="AK7083" s="8"/>
      <c r="AL7083" s="74">
        <v>0</v>
      </c>
      <c r="AM7083" s="74"/>
      <c r="AN7083" s="74">
        <v>0</v>
      </c>
      <c r="AO7083" s="74"/>
      <c r="AP7083" s="74">
        <v>0</v>
      </c>
      <c r="AQ7083" s="74"/>
    </row>
    <row r="7084" spans="2:43" ht="18" customHeight="1" x14ac:dyDescent="0.2">
      <c r="B7084" s="4"/>
      <c r="C7084" s="117"/>
      <c r="D7084" s="117"/>
      <c r="E7084" s="117"/>
      <c r="F7084" s="48"/>
      <c r="G7084" s="11"/>
      <c r="H7084" s="117"/>
      <c r="I7084" s="124"/>
      <c r="J7084" s="124"/>
      <c r="K7084" s="144"/>
      <c r="L7084" s="11"/>
      <c r="M7084" s="143"/>
      <c r="N7084" s="42"/>
      <c r="O7084" s="128"/>
      <c r="P7084" s="129">
        <v>4</v>
      </c>
      <c r="Q7084" s="129"/>
      <c r="R7084" s="64"/>
      <c r="S7084" s="234"/>
      <c r="T7084" s="65" t="s">
        <v>376</v>
      </c>
      <c r="U7084" s="155"/>
      <c r="V7084" s="66">
        <f>V7085</f>
        <v>21500</v>
      </c>
      <c r="X7084" s="66">
        <f>X7085</f>
        <v>33600</v>
      </c>
      <c r="Z7084" s="66">
        <f>Z7085</f>
        <v>50000</v>
      </c>
      <c r="AB7084" s="66">
        <f>AB7085</f>
        <v>13500</v>
      </c>
      <c r="AD7084" s="66">
        <f>AD7085</f>
        <v>89200</v>
      </c>
      <c r="AF7084" s="66">
        <f>AF7085</f>
        <v>0</v>
      </c>
      <c r="AH7084" s="66">
        <f t="shared" si="1555"/>
        <v>89200</v>
      </c>
      <c r="AI7084" s="8"/>
      <c r="AJ7084" s="66">
        <f>AJ7085</f>
        <v>4590</v>
      </c>
      <c r="AK7084" s="67"/>
      <c r="AL7084" s="66">
        <f>AL7085</f>
        <v>50750</v>
      </c>
      <c r="AM7084" s="66"/>
      <c r="AN7084" s="66">
        <f>AN7085</f>
        <v>54900</v>
      </c>
      <c r="AO7084" s="66"/>
      <c r="AP7084" s="66">
        <f>AP7085</f>
        <v>54900</v>
      </c>
      <c r="AQ7084" s="66"/>
    </row>
    <row r="7085" spans="2:43" ht="18" customHeight="1" x14ac:dyDescent="0.2">
      <c r="B7085" s="4"/>
      <c r="C7085" s="117"/>
      <c r="D7085" s="117"/>
      <c r="E7085" s="117"/>
      <c r="F7085" s="48"/>
      <c r="G7085" s="11"/>
      <c r="H7085" s="117"/>
      <c r="I7085" s="124"/>
      <c r="J7085" s="124"/>
      <c r="K7085" s="144"/>
      <c r="L7085" s="11"/>
      <c r="M7085" s="143"/>
      <c r="N7085" s="42"/>
      <c r="O7085" s="128"/>
      <c r="P7085" s="130"/>
      <c r="Q7085" s="131">
        <v>6</v>
      </c>
      <c r="R7085" s="72"/>
      <c r="S7085" s="181"/>
      <c r="T7085" s="69" t="s">
        <v>62</v>
      </c>
      <c r="U7085" s="92"/>
      <c r="V7085" s="70">
        <f>SUM(V7086:V7087)</f>
        <v>21500</v>
      </c>
      <c r="X7085" s="447">
        <f>SUM(X7086:X7087)</f>
        <v>33600</v>
      </c>
      <c r="Z7085" s="447">
        <f>SUM(Z7086:Z7087)</f>
        <v>50000</v>
      </c>
      <c r="AB7085" s="447">
        <f>SUM(AB7086:AB7087)</f>
        <v>13500</v>
      </c>
      <c r="AD7085" s="447">
        <f>SUM(AD7086:AD7087)</f>
        <v>89200</v>
      </c>
      <c r="AF7085" s="447">
        <f>SUM(AF7086:AF7087)</f>
        <v>0</v>
      </c>
      <c r="AH7085" s="447">
        <f t="shared" si="1555"/>
        <v>89200</v>
      </c>
      <c r="AI7085" s="67"/>
      <c r="AJ7085" s="447">
        <f>SUM(AJ7086:AJ7087)</f>
        <v>4590</v>
      </c>
      <c r="AK7085" s="71"/>
      <c r="AL7085" s="447">
        <f>SUM(AL7086:AL7087)</f>
        <v>50750</v>
      </c>
      <c r="AM7085" s="447"/>
      <c r="AN7085" s="447">
        <f>SUM(AN7086:AN7087)</f>
        <v>54900</v>
      </c>
      <c r="AO7085" s="447"/>
      <c r="AP7085" s="447">
        <f>SUM(AP7086:AP7087)</f>
        <v>54900</v>
      </c>
      <c r="AQ7085" s="447"/>
    </row>
    <row r="7086" spans="2:43" ht="18" customHeight="1" x14ac:dyDescent="0.25">
      <c r="B7086" s="4"/>
      <c r="C7086" s="117"/>
      <c r="D7086" s="117"/>
      <c r="E7086" s="117"/>
      <c r="F7086" s="48"/>
      <c r="G7086" s="11"/>
      <c r="H7086" s="117"/>
      <c r="I7086" s="124"/>
      <c r="J7086" s="124"/>
      <c r="K7086" s="144"/>
      <c r="L7086" s="11"/>
      <c r="M7086" s="143"/>
      <c r="N7086" s="42"/>
      <c r="O7086" s="128"/>
      <c r="P7086" s="130"/>
      <c r="Q7086" s="131"/>
      <c r="R7086" s="72">
        <v>1</v>
      </c>
      <c r="S7086" s="181"/>
      <c r="T7086" s="73" t="s">
        <v>431</v>
      </c>
      <c r="V7086" s="497">
        <v>21500</v>
      </c>
      <c r="X7086" s="697">
        <v>20100</v>
      </c>
      <c r="Z7086" s="829">
        <v>42800</v>
      </c>
      <c r="AB7086" s="74">
        <v>9500</v>
      </c>
      <c r="AD7086" s="944">
        <v>54900</v>
      </c>
      <c r="AF7086" s="697">
        <v>0</v>
      </c>
      <c r="AH7086" s="697">
        <f t="shared" si="1555"/>
        <v>54900</v>
      </c>
      <c r="AI7086" s="446"/>
      <c r="AJ7086" s="74">
        <f t="shared" ref="AJ7086:AJ7087" si="1566">CEILING(AB7086*34/100,10)</f>
        <v>3230</v>
      </c>
      <c r="AK7086" s="8"/>
      <c r="AL7086" s="74">
        <v>40200</v>
      </c>
      <c r="AM7086" s="74"/>
      <c r="AN7086" s="74">
        <v>43600</v>
      </c>
      <c r="AO7086" s="74"/>
      <c r="AP7086" s="74">
        <v>43600</v>
      </c>
      <c r="AQ7086" s="74"/>
    </row>
    <row r="7087" spans="2:43" ht="18" customHeight="1" x14ac:dyDescent="0.2">
      <c r="B7087" s="4"/>
      <c r="C7087" s="117"/>
      <c r="D7087" s="117"/>
      <c r="E7087" s="117"/>
      <c r="F7087" s="48"/>
      <c r="G7087" s="11"/>
      <c r="H7087" s="117"/>
      <c r="I7087" s="124"/>
      <c r="J7087" s="124"/>
      <c r="K7087" s="144"/>
      <c r="L7087" s="11"/>
      <c r="M7087" s="143"/>
      <c r="N7087" s="42"/>
      <c r="O7087" s="128"/>
      <c r="P7087" s="130"/>
      <c r="Q7087" s="131"/>
      <c r="R7087" s="72">
        <v>2</v>
      </c>
      <c r="S7087" s="181"/>
      <c r="T7087" s="73" t="s">
        <v>432</v>
      </c>
      <c r="V7087" s="74">
        <v>0</v>
      </c>
      <c r="X7087" s="74">
        <v>13500</v>
      </c>
      <c r="Z7087" s="829">
        <v>7200</v>
      </c>
      <c r="AB7087" s="74">
        <v>4000</v>
      </c>
      <c r="AD7087" s="944">
        <v>34300</v>
      </c>
      <c r="AF7087" s="74">
        <v>0</v>
      </c>
      <c r="AH7087" s="74">
        <f t="shared" si="1555"/>
        <v>34300</v>
      </c>
      <c r="AI7087" s="8"/>
      <c r="AJ7087" s="74">
        <f t="shared" si="1566"/>
        <v>1360</v>
      </c>
      <c r="AK7087" s="8"/>
      <c r="AL7087" s="74">
        <v>10550</v>
      </c>
      <c r="AM7087" s="74"/>
      <c r="AN7087" s="74">
        <v>11300</v>
      </c>
      <c r="AO7087" s="74"/>
      <c r="AP7087" s="74">
        <v>11300</v>
      </c>
      <c r="AQ7087" s="74"/>
    </row>
    <row r="7088" spans="2:43" ht="18" customHeight="1" x14ac:dyDescent="0.2">
      <c r="B7088" s="4"/>
      <c r="C7088" s="117"/>
      <c r="D7088" s="117"/>
      <c r="E7088" s="117"/>
      <c r="F7088" s="48"/>
      <c r="G7088" s="11"/>
      <c r="H7088" s="117"/>
      <c r="I7088" s="124"/>
      <c r="J7088" s="124"/>
      <c r="K7088" s="144"/>
      <c r="L7088" s="11"/>
      <c r="M7088" s="143"/>
      <c r="N7088" s="42"/>
      <c r="O7088" s="127" t="s">
        <v>18</v>
      </c>
      <c r="P7088" s="123"/>
      <c r="Q7088" s="123"/>
      <c r="R7088" s="49"/>
      <c r="S7088" s="18"/>
      <c r="T7088" s="50" t="s">
        <v>190</v>
      </c>
      <c r="U7088" s="76"/>
      <c r="V7088" s="51">
        <f>V7089+V7105+V7112+V7118+V7121</f>
        <v>424000</v>
      </c>
      <c r="X7088" s="51">
        <f>X7089+X7105+X7112+X7118+X7121</f>
        <v>445000</v>
      </c>
      <c r="Z7088" s="51">
        <f>Z7089+Z7105+Z7112+Z7118+Z7121</f>
        <v>461850</v>
      </c>
      <c r="AB7088" s="51">
        <f>AB7089+AB7105+AB7112+AB7118+AB7121</f>
        <v>304560</v>
      </c>
      <c r="AD7088" s="51" t="e">
        <f>AD7089+AD7105+AD7112+AD7118+AD7121</f>
        <v>#REF!</v>
      </c>
      <c r="AF7088" s="51">
        <f>AF7089+AF7105+AF7112+AF7118+AF7121</f>
        <v>200810</v>
      </c>
      <c r="AH7088" s="51" t="e">
        <f t="shared" si="1555"/>
        <v>#REF!</v>
      </c>
      <c r="AI7088" s="8"/>
      <c r="AJ7088" s="51">
        <f>AJ7089+AJ7105+AJ7112+AJ7118+AJ7121</f>
        <v>76420</v>
      </c>
      <c r="AK7088" s="5"/>
      <c r="AL7088" s="51">
        <f>AL7089+AL7105+AL7112+AL7118+AL7121</f>
        <v>314060</v>
      </c>
      <c r="AM7088" s="51"/>
      <c r="AN7088" s="51">
        <f>AN7089+AN7105+AN7112+AN7118+AN7121</f>
        <v>324070</v>
      </c>
      <c r="AO7088" s="51"/>
      <c r="AP7088" s="51">
        <f>AP7089+AP7105+AP7112+AP7118+AP7121</f>
        <v>324070</v>
      </c>
      <c r="AQ7088" s="51"/>
    </row>
    <row r="7089" spans="2:43" ht="18" customHeight="1" x14ac:dyDescent="0.2">
      <c r="B7089" s="4"/>
      <c r="C7089" s="117"/>
      <c r="D7089" s="117"/>
      <c r="E7089" s="117"/>
      <c r="F7089" s="48"/>
      <c r="G7089" s="11"/>
      <c r="H7089" s="117"/>
      <c r="I7089" s="124"/>
      <c r="J7089" s="124"/>
      <c r="K7089" s="144"/>
      <c r="L7089" s="11"/>
      <c r="M7089" s="143"/>
      <c r="N7089" s="42"/>
      <c r="O7089" s="128"/>
      <c r="P7089" s="129">
        <v>2</v>
      </c>
      <c r="Q7089" s="129"/>
      <c r="R7089" s="64"/>
      <c r="S7089" s="234"/>
      <c r="T7089" s="65" t="s">
        <v>195</v>
      </c>
      <c r="U7089" s="155"/>
      <c r="V7089" s="66">
        <f>V7090+V7094+V7097+V7100+V7103</f>
        <v>408000</v>
      </c>
      <c r="X7089" s="66">
        <f>X7090+X7094+X7097+X7100+X7103</f>
        <v>428000</v>
      </c>
      <c r="Z7089" s="66">
        <f>Z7090+Z7094+Z7097+Z7100+Z7103</f>
        <v>433270</v>
      </c>
      <c r="AB7089" s="66">
        <f>AB7090+AB7094+AB7097+AB7100+AB7103</f>
        <v>284460</v>
      </c>
      <c r="AD7089" s="66">
        <f>AD7090+AD7094+AD7097+AD7100+AD7103</f>
        <v>282800</v>
      </c>
      <c r="AF7089" s="66">
        <f>AF7090+AF7094+AF7097+AF7100+AF7103</f>
        <v>161300</v>
      </c>
      <c r="AH7089" s="66">
        <f t="shared" si="1555"/>
        <v>444100</v>
      </c>
      <c r="AI7089" s="5"/>
      <c r="AJ7089" s="66">
        <f>AJ7090+AJ7094+AJ7097+AJ7100+AJ7103</f>
        <v>71130</v>
      </c>
      <c r="AK7089" s="67"/>
      <c r="AL7089" s="66">
        <f>AL7090+AL7094+AL7097+AL7100+AL7103</f>
        <v>295000</v>
      </c>
      <c r="AM7089" s="66"/>
      <c r="AN7089" s="66">
        <f>AN7090+AN7094+AN7097+AN7100+AN7103</f>
        <v>303100</v>
      </c>
      <c r="AO7089" s="66"/>
      <c r="AP7089" s="66">
        <f>AP7090+AP7094+AP7097+AP7100+AP7103</f>
        <v>303100</v>
      </c>
      <c r="AQ7089" s="66"/>
    </row>
    <row r="7090" spans="2:43" ht="18" customHeight="1" x14ac:dyDescent="0.2">
      <c r="B7090" s="4"/>
      <c r="C7090" s="117"/>
      <c r="D7090" s="117"/>
      <c r="E7090" s="117"/>
      <c r="F7090" s="48"/>
      <c r="G7090" s="11"/>
      <c r="H7090" s="117"/>
      <c r="I7090" s="124"/>
      <c r="J7090" s="124"/>
      <c r="K7090" s="144"/>
      <c r="L7090" s="11"/>
      <c r="M7090" s="143"/>
      <c r="N7090" s="42"/>
      <c r="O7090" s="128"/>
      <c r="P7090" s="130"/>
      <c r="Q7090" s="131">
        <v>1</v>
      </c>
      <c r="R7090" s="68"/>
      <c r="S7090" s="35"/>
      <c r="T7090" s="69" t="s">
        <v>47</v>
      </c>
      <c r="U7090" s="92"/>
      <c r="V7090" s="70">
        <f>SUM(V7091:V7093)</f>
        <v>29000</v>
      </c>
      <c r="X7090" s="447">
        <f>SUM(X7091:X7093)</f>
        <v>31000</v>
      </c>
      <c r="Z7090" s="447">
        <f>SUM(Z7091:Z7093)</f>
        <v>13830</v>
      </c>
      <c r="AB7090" s="447">
        <f>SUM(AB7091:AB7093)</f>
        <v>36160</v>
      </c>
      <c r="AD7090" s="447">
        <f>SUM(AD7091:AD7093)</f>
        <v>29100</v>
      </c>
      <c r="AF7090" s="447">
        <f>SUM(AF7091:AF7093)</f>
        <v>4700</v>
      </c>
      <c r="AH7090" s="447">
        <f t="shared" si="1555"/>
        <v>33800</v>
      </c>
      <c r="AI7090" s="67"/>
      <c r="AJ7090" s="447">
        <f>SUM(AJ7091:AJ7093)</f>
        <v>9050</v>
      </c>
      <c r="AK7090" s="71"/>
      <c r="AL7090" s="447">
        <f>SUM(AL7091:AL7093)</f>
        <v>33000</v>
      </c>
      <c r="AM7090" s="447"/>
      <c r="AN7090" s="447">
        <f>SUM(AN7091:AN7093)</f>
        <v>35100</v>
      </c>
      <c r="AO7090" s="447"/>
      <c r="AP7090" s="447">
        <f>SUM(AP7091:AP7093)</f>
        <v>35100</v>
      </c>
      <c r="AQ7090" s="447"/>
    </row>
    <row r="7091" spans="2:43" ht="18" customHeight="1" x14ac:dyDescent="0.25">
      <c r="B7091" s="4"/>
      <c r="C7091" s="117"/>
      <c r="D7091" s="117"/>
      <c r="E7091" s="117"/>
      <c r="F7091" s="48"/>
      <c r="G7091" s="11"/>
      <c r="H7091" s="117"/>
      <c r="I7091" s="124"/>
      <c r="J7091" s="124"/>
      <c r="K7091" s="144"/>
      <c r="L7091" s="11"/>
      <c r="M7091" s="143"/>
      <c r="N7091" s="42"/>
      <c r="O7091" s="128"/>
      <c r="P7091" s="130"/>
      <c r="Q7091" s="130"/>
      <c r="R7091" s="72" t="s">
        <v>3</v>
      </c>
      <c r="S7091" s="181"/>
      <c r="T7091" s="73" t="s">
        <v>17</v>
      </c>
      <c r="V7091" s="74">
        <v>14000</v>
      </c>
      <c r="X7091" s="74">
        <v>14000</v>
      </c>
      <c r="Z7091" s="74">
        <v>12760</v>
      </c>
      <c r="AB7091" s="74">
        <v>33900</v>
      </c>
      <c r="AD7091" s="74">
        <v>28000</v>
      </c>
      <c r="AF7091" s="74">
        <v>0</v>
      </c>
      <c r="AH7091" s="696">
        <f t="shared" si="1555"/>
        <v>28000</v>
      </c>
      <c r="AI7091" s="446"/>
      <c r="AJ7091" s="74">
        <f t="shared" ref="AJ7091:AJ7093" si="1567">CEILING(AB7091*25/100,10)</f>
        <v>8480</v>
      </c>
      <c r="AK7091" s="8"/>
      <c r="AL7091" s="74">
        <v>31000</v>
      </c>
      <c r="AM7091" s="74"/>
      <c r="AN7091" s="74">
        <v>33000</v>
      </c>
      <c r="AO7091" s="74"/>
      <c r="AP7091" s="74">
        <v>33000</v>
      </c>
      <c r="AQ7091" s="74"/>
    </row>
    <row r="7092" spans="2:43" ht="18" hidden="1" customHeight="1" x14ac:dyDescent="0.25">
      <c r="B7092" s="4"/>
      <c r="C7092" s="117"/>
      <c r="D7092" s="117"/>
      <c r="E7092" s="117"/>
      <c r="F7092" s="48"/>
      <c r="G7092" s="11"/>
      <c r="H7092" s="117"/>
      <c r="I7092" s="124"/>
      <c r="J7092" s="124"/>
      <c r="K7092" s="144"/>
      <c r="L7092" s="11"/>
      <c r="M7092" s="143"/>
      <c r="N7092" s="42"/>
      <c r="O7092" s="128"/>
      <c r="P7092" s="130"/>
      <c r="Q7092" s="130"/>
      <c r="R7092" s="72">
        <v>2</v>
      </c>
      <c r="S7092" s="181"/>
      <c r="T7092" s="73" t="s">
        <v>168</v>
      </c>
      <c r="V7092" s="74"/>
      <c r="X7092" s="74"/>
      <c r="Z7092" s="74">
        <v>220</v>
      </c>
      <c r="AB7092" s="74">
        <v>260</v>
      </c>
      <c r="AD7092" s="74">
        <v>0</v>
      </c>
      <c r="AF7092" s="74">
        <v>0</v>
      </c>
      <c r="AH7092" s="696">
        <f t="shared" si="1555"/>
        <v>0</v>
      </c>
      <c r="AI7092" s="8"/>
      <c r="AJ7092" s="74">
        <f t="shared" si="1567"/>
        <v>70</v>
      </c>
      <c r="AK7092" s="8"/>
      <c r="AL7092" s="74">
        <v>0</v>
      </c>
      <c r="AM7092" s="74"/>
      <c r="AN7092" s="74">
        <v>0</v>
      </c>
      <c r="AO7092" s="74"/>
      <c r="AP7092" s="74">
        <v>0</v>
      </c>
      <c r="AQ7092" s="74"/>
    </row>
    <row r="7093" spans="2:43" ht="18" customHeight="1" x14ac:dyDescent="0.25">
      <c r="B7093" s="4"/>
      <c r="C7093" s="117"/>
      <c r="D7093" s="117"/>
      <c r="E7093" s="117"/>
      <c r="F7093" s="48"/>
      <c r="G7093" s="11"/>
      <c r="H7093" s="117"/>
      <c r="I7093" s="124"/>
      <c r="J7093" s="124"/>
      <c r="K7093" s="144"/>
      <c r="L7093" s="11"/>
      <c r="M7093" s="143"/>
      <c r="N7093" s="42"/>
      <c r="O7093" s="128"/>
      <c r="P7093" s="130"/>
      <c r="Q7093" s="130"/>
      <c r="R7093" s="72">
        <v>5</v>
      </c>
      <c r="S7093" s="181"/>
      <c r="T7093" s="73" t="s">
        <v>352</v>
      </c>
      <c r="V7093" s="74">
        <v>15000</v>
      </c>
      <c r="X7093" s="74">
        <v>17000</v>
      </c>
      <c r="Z7093" s="74">
        <v>850</v>
      </c>
      <c r="AB7093" s="74">
        <v>2000</v>
      </c>
      <c r="AD7093" s="74">
        <v>1100</v>
      </c>
      <c r="AF7093" s="74">
        <v>4700</v>
      </c>
      <c r="AH7093" s="696">
        <f t="shared" si="1555"/>
        <v>5800</v>
      </c>
      <c r="AI7093" s="8"/>
      <c r="AJ7093" s="74">
        <f t="shared" si="1567"/>
        <v>500</v>
      </c>
      <c r="AK7093" s="8"/>
      <c r="AL7093" s="74">
        <v>2000</v>
      </c>
      <c r="AM7093" s="74"/>
      <c r="AN7093" s="74">
        <v>2100</v>
      </c>
      <c r="AO7093" s="74"/>
      <c r="AP7093" s="74">
        <v>2100</v>
      </c>
      <c r="AQ7093" s="74"/>
    </row>
    <row r="7094" spans="2:43" ht="18" customHeight="1" x14ac:dyDescent="0.2">
      <c r="B7094" s="4"/>
      <c r="C7094" s="117"/>
      <c r="D7094" s="117"/>
      <c r="E7094" s="117"/>
      <c r="F7094" s="48"/>
      <c r="G7094" s="11"/>
      <c r="H7094" s="117"/>
      <c r="I7094" s="124"/>
      <c r="J7094" s="124"/>
      <c r="K7094" s="144"/>
      <c r="L7094" s="11"/>
      <c r="M7094" s="143"/>
      <c r="N7094" s="42"/>
      <c r="O7094" s="128"/>
      <c r="P7094" s="130"/>
      <c r="Q7094" s="131">
        <v>2</v>
      </c>
      <c r="R7094" s="68"/>
      <c r="S7094" s="35"/>
      <c r="T7094" s="69" t="s">
        <v>227</v>
      </c>
      <c r="U7094" s="92"/>
      <c r="V7094" s="70">
        <f>V7095+V7096</f>
        <v>122000</v>
      </c>
      <c r="X7094" s="447">
        <f>X7095+X7096</f>
        <v>129000</v>
      </c>
      <c r="Z7094" s="447">
        <f>Z7095+Z7096</f>
        <v>136440</v>
      </c>
      <c r="AB7094" s="447">
        <f>AB7095+AB7096</f>
        <v>74600</v>
      </c>
      <c r="AD7094" s="447">
        <f>AD7095+AD7096</f>
        <v>70600</v>
      </c>
      <c r="AF7094" s="447">
        <f>AF7095+AF7096</f>
        <v>125000</v>
      </c>
      <c r="AH7094" s="447">
        <f t="shared" si="1555"/>
        <v>195600</v>
      </c>
      <c r="AI7094" s="8"/>
      <c r="AJ7094" s="447">
        <f>AJ7095+AJ7096</f>
        <v>18650</v>
      </c>
      <c r="AK7094" s="71"/>
      <c r="AL7094" s="447">
        <f>AL7095+AL7096</f>
        <v>98000</v>
      </c>
      <c r="AM7094" s="447"/>
      <c r="AN7094" s="447">
        <f>AN7095+AN7096</f>
        <v>102000</v>
      </c>
      <c r="AO7094" s="447"/>
      <c r="AP7094" s="447">
        <f>AP7095+AP7096</f>
        <v>102000</v>
      </c>
      <c r="AQ7094" s="447"/>
    </row>
    <row r="7095" spans="2:43" ht="18" customHeight="1" x14ac:dyDescent="0.25">
      <c r="B7095" s="4"/>
      <c r="C7095" s="117"/>
      <c r="D7095" s="117"/>
      <c r="E7095" s="117"/>
      <c r="F7095" s="48"/>
      <c r="G7095" s="11"/>
      <c r="H7095" s="117"/>
      <c r="I7095" s="124"/>
      <c r="J7095" s="124"/>
      <c r="K7095" s="144"/>
      <c r="L7095" s="11"/>
      <c r="M7095" s="143"/>
      <c r="N7095" s="42"/>
      <c r="O7095" s="128"/>
      <c r="P7095" s="130"/>
      <c r="Q7095" s="130"/>
      <c r="R7095" s="72" t="s">
        <v>3</v>
      </c>
      <c r="S7095" s="181"/>
      <c r="T7095" s="73" t="s">
        <v>78</v>
      </c>
      <c r="V7095" s="74">
        <v>110000</v>
      </c>
      <c r="X7095" s="74">
        <v>114000</v>
      </c>
      <c r="Z7095" s="829">
        <v>130000</v>
      </c>
      <c r="AB7095" s="74">
        <v>44600</v>
      </c>
      <c r="AD7095" s="74">
        <v>47000</v>
      </c>
      <c r="AF7095" s="74">
        <v>125000</v>
      </c>
      <c r="AH7095" s="696">
        <f t="shared" si="1555"/>
        <v>172000</v>
      </c>
      <c r="AI7095" s="446"/>
      <c r="AJ7095" s="74">
        <f t="shared" ref="AJ7095:AJ7096" si="1568">CEILING(AB7095*25/100,10)</f>
        <v>11150</v>
      </c>
      <c r="AK7095" s="8"/>
      <c r="AL7095" s="74">
        <v>79000</v>
      </c>
      <c r="AM7095" s="74"/>
      <c r="AN7095" s="74">
        <v>81000</v>
      </c>
      <c r="AO7095" s="74"/>
      <c r="AP7095" s="74">
        <v>81000</v>
      </c>
      <c r="AQ7095" s="74"/>
    </row>
    <row r="7096" spans="2:43" ht="18" customHeight="1" x14ac:dyDescent="0.25">
      <c r="B7096" s="4"/>
      <c r="C7096" s="117"/>
      <c r="D7096" s="117"/>
      <c r="E7096" s="117"/>
      <c r="F7096" s="48"/>
      <c r="G7096" s="11"/>
      <c r="H7096" s="117"/>
      <c r="I7096" s="124"/>
      <c r="J7096" s="124"/>
      <c r="K7096" s="144"/>
      <c r="L7096" s="11"/>
      <c r="M7096" s="143"/>
      <c r="N7096" s="42"/>
      <c r="O7096" s="128"/>
      <c r="P7096" s="130"/>
      <c r="Q7096" s="130"/>
      <c r="R7096" s="72" t="s">
        <v>0</v>
      </c>
      <c r="S7096" s="181"/>
      <c r="T7096" s="73" t="s">
        <v>228</v>
      </c>
      <c r="V7096" s="74">
        <v>12000</v>
      </c>
      <c r="X7096" s="74">
        <v>15000</v>
      </c>
      <c r="Z7096" s="74">
        <v>6440</v>
      </c>
      <c r="AB7096" s="74">
        <v>30000</v>
      </c>
      <c r="AD7096" s="74">
        <v>23600</v>
      </c>
      <c r="AF7096" s="74">
        <v>0</v>
      </c>
      <c r="AH7096" s="696">
        <f t="shared" si="1555"/>
        <v>23600</v>
      </c>
      <c r="AI7096" s="8"/>
      <c r="AJ7096" s="74">
        <f t="shared" si="1568"/>
        <v>7500</v>
      </c>
      <c r="AK7096" s="8"/>
      <c r="AL7096" s="74">
        <v>19000</v>
      </c>
      <c r="AM7096" s="74"/>
      <c r="AN7096" s="74">
        <v>21000</v>
      </c>
      <c r="AO7096" s="74"/>
      <c r="AP7096" s="74">
        <v>21000</v>
      </c>
      <c r="AQ7096" s="74"/>
    </row>
    <row r="7097" spans="2:43" ht="18" customHeight="1" x14ac:dyDescent="0.2">
      <c r="B7097" s="4"/>
      <c r="C7097" s="117"/>
      <c r="D7097" s="117"/>
      <c r="E7097" s="117"/>
      <c r="F7097" s="48"/>
      <c r="G7097" s="11"/>
      <c r="H7097" s="117"/>
      <c r="I7097" s="124"/>
      <c r="J7097" s="124"/>
      <c r="K7097" s="144"/>
      <c r="L7097" s="11"/>
      <c r="M7097" s="143"/>
      <c r="N7097" s="42"/>
      <c r="O7097" s="128"/>
      <c r="P7097" s="130"/>
      <c r="Q7097" s="131">
        <v>3</v>
      </c>
      <c r="R7097" s="68"/>
      <c r="S7097" s="35"/>
      <c r="T7097" s="69" t="s">
        <v>79</v>
      </c>
      <c r="U7097" s="92"/>
      <c r="V7097" s="70">
        <f>V7098+V7099</f>
        <v>250000</v>
      </c>
      <c r="X7097" s="447">
        <f>X7098+X7099</f>
        <v>260000</v>
      </c>
      <c r="Z7097" s="447">
        <f>Z7098+Z7099</f>
        <v>283000</v>
      </c>
      <c r="AB7097" s="447">
        <f>AB7098+AB7099</f>
        <v>173700</v>
      </c>
      <c r="AD7097" s="447">
        <f>AD7098+AD7099</f>
        <v>182900</v>
      </c>
      <c r="AF7097" s="447">
        <f>AF7098+AF7099</f>
        <v>0</v>
      </c>
      <c r="AH7097" s="447">
        <f t="shared" si="1555"/>
        <v>182900</v>
      </c>
      <c r="AI7097" s="8"/>
      <c r="AJ7097" s="447">
        <f>AJ7098+AJ7099</f>
        <v>43430</v>
      </c>
      <c r="AK7097" s="71"/>
      <c r="AL7097" s="447">
        <f>AL7098+AL7099</f>
        <v>164000</v>
      </c>
      <c r="AM7097" s="447"/>
      <c r="AN7097" s="447">
        <f>AN7098+AN7099</f>
        <v>166000</v>
      </c>
      <c r="AO7097" s="447"/>
      <c r="AP7097" s="447">
        <f>AP7098+AP7099</f>
        <v>166000</v>
      </c>
      <c r="AQ7097" s="447"/>
    </row>
    <row r="7098" spans="2:43" ht="18" customHeight="1" x14ac:dyDescent="0.25">
      <c r="B7098" s="4"/>
      <c r="C7098" s="117"/>
      <c r="D7098" s="117"/>
      <c r="E7098" s="117"/>
      <c r="F7098" s="48"/>
      <c r="G7098" s="11"/>
      <c r="H7098" s="117"/>
      <c r="I7098" s="124"/>
      <c r="J7098" s="124"/>
      <c r="K7098" s="144"/>
      <c r="L7098" s="11"/>
      <c r="M7098" s="143"/>
      <c r="N7098" s="42"/>
      <c r="O7098" s="128"/>
      <c r="P7098" s="130"/>
      <c r="Q7098" s="131"/>
      <c r="R7098" s="72" t="s">
        <v>3</v>
      </c>
      <c r="S7098" s="181"/>
      <c r="T7098" s="73" t="s">
        <v>80</v>
      </c>
      <c r="V7098" s="74">
        <v>150000</v>
      </c>
      <c r="X7098" s="74">
        <v>156000</v>
      </c>
      <c r="Z7098" s="829">
        <v>141000</v>
      </c>
      <c r="AB7098" s="448">
        <v>173700</v>
      </c>
      <c r="AD7098" s="74">
        <v>182900</v>
      </c>
      <c r="AF7098" s="74">
        <v>0</v>
      </c>
      <c r="AH7098" s="696">
        <f t="shared" si="1555"/>
        <v>182900</v>
      </c>
      <c r="AI7098" s="446"/>
      <c r="AJ7098" s="74">
        <f t="shared" ref="AJ7098" si="1569">CEILING(AB7098*25/100,10)</f>
        <v>43430</v>
      </c>
      <c r="AK7098" s="87"/>
      <c r="AL7098" s="448">
        <v>164000</v>
      </c>
      <c r="AM7098" s="448"/>
      <c r="AN7098" s="448">
        <v>166000</v>
      </c>
      <c r="AO7098" s="74"/>
      <c r="AP7098" s="448">
        <v>166000</v>
      </c>
      <c r="AQ7098" s="74"/>
    </row>
    <row r="7099" spans="2:43" ht="18" hidden="1" customHeight="1" x14ac:dyDescent="0.25">
      <c r="B7099" s="4"/>
      <c r="C7099" s="117"/>
      <c r="D7099" s="117"/>
      <c r="E7099" s="117"/>
      <c r="F7099" s="48"/>
      <c r="G7099" s="11"/>
      <c r="H7099" s="117"/>
      <c r="I7099" s="124"/>
      <c r="J7099" s="124"/>
      <c r="K7099" s="144"/>
      <c r="L7099" s="11"/>
      <c r="M7099" s="143"/>
      <c r="N7099" s="42"/>
      <c r="O7099" s="128"/>
      <c r="P7099" s="130"/>
      <c r="Q7099" s="130"/>
      <c r="R7099" s="72" t="s">
        <v>18</v>
      </c>
      <c r="S7099" s="181"/>
      <c r="T7099" s="73" t="s">
        <v>82</v>
      </c>
      <c r="V7099" s="74">
        <v>100000</v>
      </c>
      <c r="X7099" s="74">
        <v>104000</v>
      </c>
      <c r="Z7099" s="829">
        <v>142000</v>
      </c>
      <c r="AB7099" s="944">
        <v>0</v>
      </c>
      <c r="AD7099" s="74">
        <v>0</v>
      </c>
      <c r="AF7099" s="74">
        <v>0</v>
      </c>
      <c r="AH7099" s="696">
        <f t="shared" si="1555"/>
        <v>0</v>
      </c>
      <c r="AI7099" s="495"/>
      <c r="AJ7099" s="74">
        <v>0</v>
      </c>
      <c r="AK7099" s="8"/>
      <c r="AL7099" s="74">
        <v>0</v>
      </c>
      <c r="AM7099" s="74"/>
      <c r="AN7099" s="74">
        <v>0</v>
      </c>
      <c r="AO7099" s="74"/>
      <c r="AP7099" s="74">
        <v>0</v>
      </c>
      <c r="AQ7099" s="74"/>
    </row>
    <row r="7100" spans="2:43" ht="18" hidden="1" customHeight="1" x14ac:dyDescent="0.2">
      <c r="B7100" s="4"/>
      <c r="C7100" s="117"/>
      <c r="D7100" s="117"/>
      <c r="E7100" s="117"/>
      <c r="F7100" s="48"/>
      <c r="G7100" s="11"/>
      <c r="H7100" s="117"/>
      <c r="I7100" s="124"/>
      <c r="J7100" s="124"/>
      <c r="K7100" s="144"/>
      <c r="L7100" s="11"/>
      <c r="M7100" s="143"/>
      <c r="N7100" s="42"/>
      <c r="O7100" s="128"/>
      <c r="P7100" s="130"/>
      <c r="Q7100" s="131">
        <v>5</v>
      </c>
      <c r="R7100" s="68"/>
      <c r="S7100" s="35"/>
      <c r="T7100" s="69" t="s">
        <v>48</v>
      </c>
      <c r="U7100" s="92"/>
      <c r="V7100" s="70">
        <f>V7101+V7102</f>
        <v>0</v>
      </c>
      <c r="X7100" s="447">
        <f>X7101+X7102</f>
        <v>0</v>
      </c>
      <c r="Z7100" s="447">
        <f>Z7101+Z7102</f>
        <v>0</v>
      </c>
      <c r="AB7100" s="447">
        <f>AB7101+AB7102</f>
        <v>0</v>
      </c>
      <c r="AD7100" s="447">
        <f>AD7101+AD7102</f>
        <v>200</v>
      </c>
      <c r="AF7100" s="447">
        <f>AF7101+AF7102</f>
        <v>24600</v>
      </c>
      <c r="AH7100" s="447">
        <f t="shared" si="1555"/>
        <v>24800</v>
      </c>
      <c r="AI7100" s="8"/>
      <c r="AJ7100" s="447">
        <f>AJ7101+AJ7102</f>
        <v>0</v>
      </c>
      <c r="AK7100" s="71"/>
      <c r="AL7100" s="447">
        <f>AL7101+AL7102</f>
        <v>0</v>
      </c>
      <c r="AM7100" s="447"/>
      <c r="AN7100" s="447">
        <f>AN7101+AN7102</f>
        <v>0</v>
      </c>
      <c r="AO7100" s="447"/>
      <c r="AP7100" s="447">
        <f>AP7101+AP7102</f>
        <v>0</v>
      </c>
      <c r="AQ7100" s="447"/>
    </row>
    <row r="7101" spans="2:43" ht="18" hidden="1" customHeight="1" x14ac:dyDescent="0.2">
      <c r="B7101" s="4"/>
      <c r="C7101" s="117"/>
      <c r="D7101" s="117"/>
      <c r="E7101" s="117"/>
      <c r="F7101" s="48"/>
      <c r="G7101" s="11"/>
      <c r="H7101" s="117"/>
      <c r="I7101" s="124"/>
      <c r="J7101" s="124"/>
      <c r="K7101" s="144"/>
      <c r="L7101" s="11"/>
      <c r="M7101" s="143"/>
      <c r="N7101" s="42"/>
      <c r="O7101" s="128"/>
      <c r="P7101" s="130"/>
      <c r="Q7101" s="130"/>
      <c r="R7101" s="72" t="s">
        <v>3</v>
      </c>
      <c r="S7101" s="181"/>
      <c r="T7101" s="73" t="s">
        <v>551</v>
      </c>
      <c r="V7101" s="74">
        <v>0</v>
      </c>
      <c r="X7101" s="74">
        <v>0</v>
      </c>
      <c r="Z7101" s="74">
        <v>0</v>
      </c>
      <c r="AB7101" s="74">
        <v>0</v>
      </c>
      <c r="AD7101" s="74">
        <v>0</v>
      </c>
      <c r="AF7101" s="74">
        <v>0</v>
      </c>
      <c r="AH7101" s="74">
        <f t="shared" si="1555"/>
        <v>0</v>
      </c>
      <c r="AI7101" s="446"/>
      <c r="AJ7101" s="74">
        <v>0</v>
      </c>
      <c r="AK7101" s="8"/>
      <c r="AL7101" s="74">
        <v>0</v>
      </c>
      <c r="AM7101" s="74"/>
      <c r="AN7101" s="74">
        <v>0</v>
      </c>
      <c r="AO7101" s="74"/>
      <c r="AP7101" s="74">
        <v>0</v>
      </c>
      <c r="AQ7101" s="74"/>
    </row>
    <row r="7102" spans="2:43" ht="18" hidden="1" customHeight="1" x14ac:dyDescent="0.2">
      <c r="B7102" s="4"/>
      <c r="C7102" s="117"/>
      <c r="D7102" s="117"/>
      <c r="E7102" s="117"/>
      <c r="F7102" s="48"/>
      <c r="G7102" s="11"/>
      <c r="H7102" s="117"/>
      <c r="I7102" s="124"/>
      <c r="J7102" s="124"/>
      <c r="K7102" s="144"/>
      <c r="L7102" s="11"/>
      <c r="M7102" s="143"/>
      <c r="N7102" s="42"/>
      <c r="O7102" s="128"/>
      <c r="P7102" s="130"/>
      <c r="Q7102" s="130"/>
      <c r="R7102" s="72">
        <v>4</v>
      </c>
      <c r="S7102" s="181"/>
      <c r="T7102" s="73" t="s">
        <v>484</v>
      </c>
      <c r="V7102" s="74">
        <v>0</v>
      </c>
      <c r="X7102" s="74">
        <v>0</v>
      </c>
      <c r="Z7102" s="74">
        <v>0</v>
      </c>
      <c r="AB7102" s="74">
        <v>0</v>
      </c>
      <c r="AD7102" s="74">
        <v>200</v>
      </c>
      <c r="AF7102" s="74">
        <v>24600</v>
      </c>
      <c r="AH7102" s="74">
        <f t="shared" si="1555"/>
        <v>24800</v>
      </c>
      <c r="AI7102" s="8"/>
      <c r="AJ7102" s="74">
        <v>0</v>
      </c>
      <c r="AK7102" s="8"/>
      <c r="AL7102" s="74">
        <v>0</v>
      </c>
      <c r="AM7102" s="74"/>
      <c r="AN7102" s="74">
        <v>0</v>
      </c>
      <c r="AO7102" s="74"/>
      <c r="AP7102" s="74">
        <v>0</v>
      </c>
      <c r="AQ7102" s="74"/>
    </row>
    <row r="7103" spans="2:43" ht="18" hidden="1" customHeight="1" x14ac:dyDescent="0.2">
      <c r="B7103" s="4"/>
      <c r="C7103" s="117"/>
      <c r="D7103" s="117"/>
      <c r="E7103" s="117"/>
      <c r="F7103" s="48"/>
      <c r="G7103" s="11"/>
      <c r="H7103" s="117"/>
      <c r="I7103" s="124"/>
      <c r="J7103" s="124"/>
      <c r="K7103" s="144"/>
      <c r="L7103" s="11"/>
      <c r="M7103" s="143"/>
      <c r="N7103" s="42"/>
      <c r="O7103" s="128"/>
      <c r="P7103" s="130"/>
      <c r="Q7103" s="131">
        <v>6</v>
      </c>
      <c r="R7103" s="84"/>
      <c r="S7103" s="250"/>
      <c r="T7103" s="69" t="s">
        <v>19</v>
      </c>
      <c r="U7103" s="92"/>
      <c r="V7103" s="70">
        <f>V7104</f>
        <v>7000</v>
      </c>
      <c r="X7103" s="447">
        <f>X7104</f>
        <v>8000</v>
      </c>
      <c r="Z7103" s="447">
        <f>Z7104</f>
        <v>0</v>
      </c>
      <c r="AB7103" s="447">
        <f>AB7104</f>
        <v>0</v>
      </c>
      <c r="AD7103" s="447">
        <f>AD7104</f>
        <v>0</v>
      </c>
      <c r="AF7103" s="447">
        <f>AF7104</f>
        <v>7000</v>
      </c>
      <c r="AH7103" s="447">
        <f t="shared" si="1555"/>
        <v>7000</v>
      </c>
      <c r="AI7103" s="8"/>
      <c r="AJ7103" s="447">
        <f>AJ7104</f>
        <v>0</v>
      </c>
      <c r="AK7103" s="71"/>
      <c r="AL7103" s="447">
        <f>AL7104</f>
        <v>0</v>
      </c>
      <c r="AM7103" s="447"/>
      <c r="AN7103" s="447">
        <f>AN7104</f>
        <v>0</v>
      </c>
      <c r="AO7103" s="447"/>
      <c r="AP7103" s="447">
        <f>AP7104</f>
        <v>0</v>
      </c>
      <c r="AQ7103" s="447"/>
    </row>
    <row r="7104" spans="2:43" ht="18" hidden="1" customHeight="1" x14ac:dyDescent="0.25">
      <c r="B7104" s="4"/>
      <c r="C7104" s="117"/>
      <c r="D7104" s="117"/>
      <c r="E7104" s="117"/>
      <c r="F7104" s="48"/>
      <c r="G7104" s="11"/>
      <c r="H7104" s="117"/>
      <c r="I7104" s="124"/>
      <c r="J7104" s="124"/>
      <c r="K7104" s="144"/>
      <c r="L7104" s="11"/>
      <c r="M7104" s="143"/>
      <c r="N7104" s="42"/>
      <c r="O7104" s="128"/>
      <c r="P7104" s="130"/>
      <c r="Q7104" s="130"/>
      <c r="R7104" s="72" t="s">
        <v>3</v>
      </c>
      <c r="S7104" s="181"/>
      <c r="T7104" s="73" t="s">
        <v>243</v>
      </c>
      <c r="V7104" s="497">
        <v>7000</v>
      </c>
      <c r="X7104" s="697">
        <v>8000</v>
      </c>
      <c r="Z7104" s="697">
        <v>0</v>
      </c>
      <c r="AB7104" s="697">
        <v>0</v>
      </c>
      <c r="AD7104" s="696">
        <v>0</v>
      </c>
      <c r="AF7104" s="696">
        <v>7000</v>
      </c>
      <c r="AH7104" s="696">
        <f t="shared" si="1555"/>
        <v>7000</v>
      </c>
      <c r="AI7104" s="446"/>
      <c r="AJ7104" s="74">
        <v>0</v>
      </c>
      <c r="AK7104" s="8"/>
      <c r="AL7104" s="74">
        <v>0</v>
      </c>
      <c r="AM7104" s="74"/>
      <c r="AN7104" s="74">
        <v>0</v>
      </c>
      <c r="AO7104" s="696"/>
      <c r="AP7104" s="74">
        <v>0</v>
      </c>
      <c r="AQ7104" s="696"/>
    </row>
    <row r="7105" spans="2:43" ht="18" customHeight="1" x14ac:dyDescent="0.2">
      <c r="B7105" s="4"/>
      <c r="C7105" s="117"/>
      <c r="D7105" s="117"/>
      <c r="E7105" s="117"/>
      <c r="F7105" s="48"/>
      <c r="G7105" s="11"/>
      <c r="H7105" s="117"/>
      <c r="I7105" s="124"/>
      <c r="J7105" s="124"/>
      <c r="K7105" s="144"/>
      <c r="L7105" s="11"/>
      <c r="M7105" s="143"/>
      <c r="N7105" s="42"/>
      <c r="O7105" s="128"/>
      <c r="P7105" s="129">
        <v>3</v>
      </c>
      <c r="Q7105" s="129"/>
      <c r="R7105" s="64"/>
      <c r="S7105" s="234"/>
      <c r="T7105" s="65" t="s">
        <v>215</v>
      </c>
      <c r="U7105" s="155"/>
      <c r="V7105" s="66">
        <f>V7106+V7108+V7110</f>
        <v>6000</v>
      </c>
      <c r="X7105" s="66">
        <f>X7106+X7108+X7110</f>
        <v>7000</v>
      </c>
      <c r="Z7105" s="66">
        <f>Z7106+Z7108+Z7110</f>
        <v>17780</v>
      </c>
      <c r="AB7105" s="66">
        <f>AB7106+AB7108+AB7110</f>
        <v>13500</v>
      </c>
      <c r="AD7105" s="66">
        <f>AD7106+AD7108+AD7110</f>
        <v>14200</v>
      </c>
      <c r="AF7105" s="66">
        <f>AF7106+AF7108+AF7110</f>
        <v>38200</v>
      </c>
      <c r="AH7105" s="66">
        <f t="shared" si="1555"/>
        <v>52400</v>
      </c>
      <c r="AI7105" s="8"/>
      <c r="AJ7105" s="66">
        <f>AJ7106+AJ7108+AJ7110</f>
        <v>3380</v>
      </c>
      <c r="AK7105" s="67"/>
      <c r="AL7105" s="66">
        <f>AL7106+AL7108+AL7110</f>
        <v>13060</v>
      </c>
      <c r="AM7105" s="66"/>
      <c r="AN7105" s="66">
        <f>AN7106+AN7108+AN7110</f>
        <v>13970</v>
      </c>
      <c r="AO7105" s="66"/>
      <c r="AP7105" s="66">
        <f>AP7106+AP7108+AP7110</f>
        <v>13970</v>
      </c>
      <c r="AQ7105" s="66"/>
    </row>
    <row r="7106" spans="2:43" ht="18" customHeight="1" x14ac:dyDescent="0.2">
      <c r="B7106" s="4"/>
      <c r="C7106" s="117"/>
      <c r="D7106" s="117"/>
      <c r="E7106" s="117"/>
      <c r="F7106" s="48"/>
      <c r="G7106" s="11"/>
      <c r="H7106" s="117"/>
      <c r="I7106" s="124"/>
      <c r="J7106" s="124"/>
      <c r="K7106" s="144"/>
      <c r="L7106" s="11"/>
      <c r="M7106" s="143"/>
      <c r="N7106" s="42"/>
      <c r="O7106" s="128"/>
      <c r="P7106" s="130"/>
      <c r="Q7106" s="131">
        <v>1</v>
      </c>
      <c r="R7106" s="68"/>
      <c r="S7106" s="35"/>
      <c r="T7106" s="69" t="s">
        <v>20</v>
      </c>
      <c r="U7106" s="92"/>
      <c r="V7106" s="70">
        <f>V7107</f>
        <v>2000</v>
      </c>
      <c r="X7106" s="447">
        <f>X7107</f>
        <v>2000</v>
      </c>
      <c r="Z7106" s="447">
        <f>Z7107</f>
        <v>7750</v>
      </c>
      <c r="AB7106" s="447">
        <f>AB7107</f>
        <v>4000</v>
      </c>
      <c r="AD7106" s="447">
        <f>AD7107</f>
        <v>4200</v>
      </c>
      <c r="AF7106" s="447">
        <f>AF7107</f>
        <v>3300</v>
      </c>
      <c r="AH7106" s="447">
        <f t="shared" si="1555"/>
        <v>7500</v>
      </c>
      <c r="AI7106" s="67"/>
      <c r="AJ7106" s="447">
        <f>AJ7107</f>
        <v>1000</v>
      </c>
      <c r="AK7106" s="71"/>
      <c r="AL7106" s="447">
        <f>AL7107</f>
        <v>4610</v>
      </c>
      <c r="AM7106" s="447"/>
      <c r="AN7106" s="447">
        <f>AN7107</f>
        <v>4930</v>
      </c>
      <c r="AO7106" s="447"/>
      <c r="AP7106" s="447">
        <f>AP7107</f>
        <v>4930</v>
      </c>
      <c r="AQ7106" s="447"/>
    </row>
    <row r="7107" spans="2:43" ht="18" customHeight="1" x14ac:dyDescent="0.25">
      <c r="B7107" s="4"/>
      <c r="C7107" s="117"/>
      <c r="D7107" s="117"/>
      <c r="E7107" s="117"/>
      <c r="F7107" s="48"/>
      <c r="G7107" s="11"/>
      <c r="H7107" s="117"/>
      <c r="I7107" s="124"/>
      <c r="J7107" s="124"/>
      <c r="K7107" s="144"/>
      <c r="L7107" s="11"/>
      <c r="M7107" s="143"/>
      <c r="N7107" s="42"/>
      <c r="O7107" s="128"/>
      <c r="P7107" s="130"/>
      <c r="Q7107" s="131"/>
      <c r="R7107" s="72" t="s">
        <v>3</v>
      </c>
      <c r="S7107" s="181"/>
      <c r="T7107" s="73" t="s">
        <v>20</v>
      </c>
      <c r="V7107" s="496">
        <v>2000</v>
      </c>
      <c r="X7107" s="699">
        <v>2000</v>
      </c>
      <c r="Z7107" s="699">
        <v>7750</v>
      </c>
      <c r="AB7107" s="74">
        <v>4000</v>
      </c>
      <c r="AD7107" s="696">
        <v>4200</v>
      </c>
      <c r="AF7107" s="696">
        <v>3300</v>
      </c>
      <c r="AH7107" s="696">
        <f t="shared" si="1555"/>
        <v>7500</v>
      </c>
      <c r="AI7107" s="446"/>
      <c r="AJ7107" s="74">
        <f t="shared" ref="AJ7107" si="1570">CEILING(AB7107*25/100,10)</f>
        <v>1000</v>
      </c>
      <c r="AK7107" s="8"/>
      <c r="AL7107" s="74">
        <v>4610</v>
      </c>
      <c r="AM7107" s="74"/>
      <c r="AN7107" s="74">
        <v>4930</v>
      </c>
      <c r="AO7107" s="696"/>
      <c r="AP7107" s="74">
        <v>4930</v>
      </c>
      <c r="AQ7107" s="696"/>
    </row>
    <row r="7108" spans="2:43" ht="18" customHeight="1" x14ac:dyDescent="0.2">
      <c r="B7108" s="4"/>
      <c r="C7108" s="117"/>
      <c r="D7108" s="117"/>
      <c r="E7108" s="117"/>
      <c r="F7108" s="48"/>
      <c r="G7108" s="11"/>
      <c r="H7108" s="117"/>
      <c r="I7108" s="124"/>
      <c r="J7108" s="124"/>
      <c r="K7108" s="144"/>
      <c r="L7108" s="11"/>
      <c r="M7108" s="143"/>
      <c r="N7108" s="42"/>
      <c r="O7108" s="128"/>
      <c r="P7108" s="130"/>
      <c r="Q7108" s="131">
        <v>2</v>
      </c>
      <c r="R7108" s="68"/>
      <c r="S7108" s="35"/>
      <c r="T7108" s="69" t="s">
        <v>21</v>
      </c>
      <c r="U7108" s="92"/>
      <c r="V7108" s="70">
        <f>V7109</f>
        <v>2000</v>
      </c>
      <c r="X7108" s="447">
        <f>X7109</f>
        <v>3000</v>
      </c>
      <c r="Z7108" s="447">
        <f>Z7109</f>
        <v>4430</v>
      </c>
      <c r="AB7108" s="447">
        <f>AB7109</f>
        <v>9500</v>
      </c>
      <c r="AD7108" s="447">
        <f>AD7109</f>
        <v>10000</v>
      </c>
      <c r="AF7108" s="447">
        <f>AF7109</f>
        <v>0</v>
      </c>
      <c r="AH7108" s="447">
        <f t="shared" si="1555"/>
        <v>10000</v>
      </c>
      <c r="AI7108" s="8"/>
      <c r="AJ7108" s="447">
        <f>AJ7109</f>
        <v>2380</v>
      </c>
      <c r="AK7108" s="71"/>
      <c r="AL7108" s="447">
        <f>AL7109</f>
        <v>4910</v>
      </c>
      <c r="AM7108" s="447"/>
      <c r="AN7108" s="447">
        <f>AN7109</f>
        <v>5220</v>
      </c>
      <c r="AO7108" s="447"/>
      <c r="AP7108" s="447">
        <f>AP7109</f>
        <v>5220</v>
      </c>
      <c r="AQ7108" s="447"/>
    </row>
    <row r="7109" spans="2:43" ht="18" customHeight="1" x14ac:dyDescent="0.25">
      <c r="B7109" s="4"/>
      <c r="C7109" s="117"/>
      <c r="D7109" s="117"/>
      <c r="E7109" s="117"/>
      <c r="F7109" s="48"/>
      <c r="G7109" s="11"/>
      <c r="H7109" s="117"/>
      <c r="I7109" s="124"/>
      <c r="J7109" s="124"/>
      <c r="K7109" s="144"/>
      <c r="L7109" s="11"/>
      <c r="M7109" s="143"/>
      <c r="N7109" s="42"/>
      <c r="O7109" s="128"/>
      <c r="P7109" s="130"/>
      <c r="Q7109" s="130"/>
      <c r="R7109" s="72" t="s">
        <v>3</v>
      </c>
      <c r="S7109" s="181"/>
      <c r="T7109" s="73" t="s">
        <v>21</v>
      </c>
      <c r="V7109" s="497">
        <v>2000</v>
      </c>
      <c r="X7109" s="697">
        <v>3000</v>
      </c>
      <c r="Z7109" s="697">
        <v>4430</v>
      </c>
      <c r="AB7109" s="74">
        <v>9500</v>
      </c>
      <c r="AD7109" s="696">
        <v>10000</v>
      </c>
      <c r="AF7109" s="696">
        <v>0</v>
      </c>
      <c r="AH7109" s="696">
        <f t="shared" si="1555"/>
        <v>10000</v>
      </c>
      <c r="AI7109" s="446"/>
      <c r="AJ7109" s="74">
        <f t="shared" ref="AJ7109" si="1571">CEILING(AB7109*25/100,10)</f>
        <v>2380</v>
      </c>
      <c r="AK7109" s="8"/>
      <c r="AL7109" s="74">
        <v>4910</v>
      </c>
      <c r="AM7109" s="74"/>
      <c r="AN7109" s="74">
        <v>5220</v>
      </c>
      <c r="AO7109" s="696"/>
      <c r="AP7109" s="74">
        <v>5220</v>
      </c>
      <c r="AQ7109" s="696"/>
    </row>
    <row r="7110" spans="2:43" ht="18" customHeight="1" x14ac:dyDescent="0.2">
      <c r="B7110" s="4"/>
      <c r="C7110" s="117"/>
      <c r="D7110" s="117"/>
      <c r="E7110" s="117"/>
      <c r="F7110" s="48"/>
      <c r="G7110" s="11"/>
      <c r="H7110" s="117"/>
      <c r="I7110" s="124"/>
      <c r="J7110" s="124"/>
      <c r="K7110" s="144"/>
      <c r="L7110" s="11"/>
      <c r="M7110" s="143"/>
      <c r="N7110" s="42"/>
      <c r="O7110" s="128"/>
      <c r="P7110" s="130"/>
      <c r="Q7110" s="131">
        <v>3</v>
      </c>
      <c r="R7110" s="68"/>
      <c r="S7110" s="35"/>
      <c r="T7110" s="69" t="s">
        <v>22</v>
      </c>
      <c r="U7110" s="92"/>
      <c r="V7110" s="70">
        <f>V7111</f>
        <v>2000</v>
      </c>
      <c r="X7110" s="447">
        <f>X7111</f>
        <v>2000</v>
      </c>
      <c r="Z7110" s="447">
        <f>Z7111</f>
        <v>5600</v>
      </c>
      <c r="AB7110" s="447">
        <f>AB7111</f>
        <v>0</v>
      </c>
      <c r="AD7110" s="447">
        <f>AD7111</f>
        <v>0</v>
      </c>
      <c r="AF7110" s="447">
        <f>AF7111</f>
        <v>34900</v>
      </c>
      <c r="AH7110" s="447">
        <f t="shared" si="1555"/>
        <v>34900</v>
      </c>
      <c r="AI7110" s="8"/>
      <c r="AJ7110" s="447">
        <f>AJ7111</f>
        <v>0</v>
      </c>
      <c r="AK7110" s="71"/>
      <c r="AL7110" s="447">
        <f>AL7111</f>
        <v>3540</v>
      </c>
      <c r="AM7110" s="447"/>
      <c r="AN7110" s="447">
        <f>AN7111</f>
        <v>3820</v>
      </c>
      <c r="AO7110" s="447"/>
      <c r="AP7110" s="447">
        <f>AP7111</f>
        <v>3820</v>
      </c>
      <c r="AQ7110" s="447"/>
    </row>
    <row r="7111" spans="2:43" ht="18" customHeight="1" x14ac:dyDescent="0.25">
      <c r="B7111" s="4"/>
      <c r="C7111" s="117"/>
      <c r="D7111" s="117"/>
      <c r="E7111" s="117"/>
      <c r="F7111" s="48"/>
      <c r="G7111" s="11"/>
      <c r="H7111" s="117"/>
      <c r="I7111" s="124"/>
      <c r="J7111" s="124"/>
      <c r="K7111" s="144"/>
      <c r="L7111" s="11"/>
      <c r="M7111" s="143"/>
      <c r="N7111" s="42"/>
      <c r="O7111" s="128"/>
      <c r="P7111" s="130"/>
      <c r="Q7111" s="130"/>
      <c r="R7111" s="72" t="s">
        <v>3</v>
      </c>
      <c r="S7111" s="181"/>
      <c r="T7111" s="73" t="s">
        <v>22</v>
      </c>
      <c r="V7111" s="514">
        <v>2000</v>
      </c>
      <c r="X7111" s="820">
        <v>2000</v>
      </c>
      <c r="Z7111" s="938">
        <v>5600</v>
      </c>
      <c r="AB7111" s="938">
        <v>0</v>
      </c>
      <c r="AD7111" s="696">
        <v>0</v>
      </c>
      <c r="AF7111" s="696">
        <v>34900</v>
      </c>
      <c r="AH7111" s="696">
        <f t="shared" si="1555"/>
        <v>34900</v>
      </c>
      <c r="AI7111" s="446"/>
      <c r="AJ7111" s="74">
        <v>0</v>
      </c>
      <c r="AK7111" s="8"/>
      <c r="AL7111" s="74">
        <v>3540</v>
      </c>
      <c r="AM7111" s="74"/>
      <c r="AN7111" s="74">
        <v>3820</v>
      </c>
      <c r="AO7111" s="696"/>
      <c r="AP7111" s="74">
        <v>3820</v>
      </c>
      <c r="AQ7111" s="696"/>
    </row>
    <row r="7112" spans="2:43" ht="18" customHeight="1" x14ac:dyDescent="0.2">
      <c r="B7112" s="4"/>
      <c r="C7112" s="117"/>
      <c r="D7112" s="117"/>
      <c r="E7112" s="117"/>
      <c r="F7112" s="48"/>
      <c r="G7112" s="11"/>
      <c r="H7112" s="117"/>
      <c r="I7112" s="124"/>
      <c r="J7112" s="124"/>
      <c r="K7112" s="144"/>
      <c r="L7112" s="11"/>
      <c r="M7112" s="143"/>
      <c r="N7112" s="42"/>
      <c r="O7112" s="128"/>
      <c r="P7112" s="129">
        <v>5</v>
      </c>
      <c r="Q7112" s="129"/>
      <c r="R7112" s="64"/>
      <c r="S7112" s="234"/>
      <c r="T7112" s="65" t="s">
        <v>24</v>
      </c>
      <c r="U7112" s="155"/>
      <c r="V7112" s="66">
        <f>V7113+V7115</f>
        <v>6000</v>
      </c>
      <c r="X7112" s="66">
        <f>X7113+X7115</f>
        <v>6000</v>
      </c>
      <c r="Z7112" s="66">
        <f>Z7113+Z7115</f>
        <v>2800</v>
      </c>
      <c r="AB7112" s="66">
        <f>AB7113+AB7115</f>
        <v>2600</v>
      </c>
      <c r="AD7112" s="66" t="e">
        <f>AD7113+AD7115</f>
        <v>#REF!</v>
      </c>
      <c r="AF7112" s="66">
        <f>AF7113+AF7115</f>
        <v>0</v>
      </c>
      <c r="AH7112" s="66" t="e">
        <f t="shared" si="1555"/>
        <v>#REF!</v>
      </c>
      <c r="AI7112" s="8"/>
      <c r="AJ7112" s="66">
        <f>AJ7113+AJ7115</f>
        <v>910</v>
      </c>
      <c r="AK7112" s="67"/>
      <c r="AL7112" s="66">
        <f>AL7113+AL7115</f>
        <v>2500</v>
      </c>
      <c r="AM7112" s="66"/>
      <c r="AN7112" s="66">
        <f>AN7113+AN7115</f>
        <v>3000</v>
      </c>
      <c r="AO7112" s="66"/>
      <c r="AP7112" s="66">
        <f>AP7113+AP7115</f>
        <v>3000</v>
      </c>
      <c r="AQ7112" s="66"/>
    </row>
    <row r="7113" spans="2:43" ht="18" customHeight="1" x14ac:dyDescent="0.2">
      <c r="B7113" s="4"/>
      <c r="C7113" s="117"/>
      <c r="D7113" s="117"/>
      <c r="E7113" s="117"/>
      <c r="F7113" s="48"/>
      <c r="G7113" s="11"/>
      <c r="H7113" s="117"/>
      <c r="I7113" s="124"/>
      <c r="J7113" s="124"/>
      <c r="K7113" s="144"/>
      <c r="L7113" s="11"/>
      <c r="M7113" s="143"/>
      <c r="N7113" s="42"/>
      <c r="O7113" s="128"/>
      <c r="P7113" s="130"/>
      <c r="Q7113" s="131">
        <v>2</v>
      </c>
      <c r="R7113" s="68"/>
      <c r="S7113" s="35"/>
      <c r="T7113" s="69" t="s">
        <v>25</v>
      </c>
      <c r="U7113" s="92"/>
      <c r="V7113" s="70">
        <f>V7114+V7117</f>
        <v>6000</v>
      </c>
      <c r="X7113" s="447">
        <f>X7114+X7117</f>
        <v>6000</v>
      </c>
      <c r="Z7113" s="447">
        <f>Z7114+Z7117</f>
        <v>2800</v>
      </c>
      <c r="AB7113" s="447">
        <f>AB7114+AB7117</f>
        <v>2600</v>
      </c>
      <c r="AD7113" s="447">
        <f>AD7114+AD7117</f>
        <v>2800</v>
      </c>
      <c r="AF7113" s="447">
        <f>AF7114+AF7117</f>
        <v>0</v>
      </c>
      <c r="AH7113" s="447">
        <f t="shared" si="1555"/>
        <v>2800</v>
      </c>
      <c r="AI7113" s="67"/>
      <c r="AJ7113" s="447">
        <f>AJ7114+AJ7117</f>
        <v>910</v>
      </c>
      <c r="AK7113" s="71"/>
      <c r="AL7113" s="447">
        <f>AL7114+AL7117</f>
        <v>2500</v>
      </c>
      <c r="AM7113" s="447"/>
      <c r="AN7113" s="447">
        <f>AN7114+AN7117</f>
        <v>3000</v>
      </c>
      <c r="AO7113" s="447"/>
      <c r="AP7113" s="447">
        <f>AP7114+AP7117</f>
        <v>3000</v>
      </c>
      <c r="AQ7113" s="447"/>
    </row>
    <row r="7114" spans="2:43" ht="18" customHeight="1" x14ac:dyDescent="0.25">
      <c r="B7114" s="4"/>
      <c r="C7114" s="117"/>
      <c r="D7114" s="117"/>
      <c r="E7114" s="117"/>
      <c r="F7114" s="48"/>
      <c r="G7114" s="11"/>
      <c r="H7114" s="117"/>
      <c r="I7114" s="124"/>
      <c r="J7114" s="124"/>
      <c r="K7114" s="144"/>
      <c r="L7114" s="11"/>
      <c r="M7114" s="143"/>
      <c r="N7114" s="42"/>
      <c r="O7114" s="128"/>
      <c r="P7114" s="130"/>
      <c r="Q7114" s="130"/>
      <c r="R7114" s="72" t="s">
        <v>0</v>
      </c>
      <c r="S7114" s="181"/>
      <c r="T7114" s="73" t="s">
        <v>221</v>
      </c>
      <c r="V7114" s="537">
        <v>6000</v>
      </c>
      <c r="X7114" s="821">
        <v>6000</v>
      </c>
      <c r="Z7114" s="829">
        <v>2800</v>
      </c>
      <c r="AB7114" s="74">
        <v>2600</v>
      </c>
      <c r="AD7114" s="696">
        <v>2800</v>
      </c>
      <c r="AF7114" s="696">
        <v>0</v>
      </c>
      <c r="AH7114" s="696">
        <f t="shared" si="1555"/>
        <v>2800</v>
      </c>
      <c r="AI7114" s="446"/>
      <c r="AJ7114" s="74">
        <f>CEILING(AB7114*35/100,10)</f>
        <v>910</v>
      </c>
      <c r="AK7114" s="8"/>
      <c r="AL7114" s="74">
        <v>2500</v>
      </c>
      <c r="AM7114" s="74"/>
      <c r="AN7114" s="74">
        <v>3000</v>
      </c>
      <c r="AO7114" s="696"/>
      <c r="AP7114" s="74">
        <v>3000</v>
      </c>
      <c r="AQ7114" s="696"/>
    </row>
    <row r="7115" spans="2:43" ht="18" hidden="1" customHeight="1" x14ac:dyDescent="0.2">
      <c r="B7115" s="4"/>
      <c r="C7115" s="117"/>
      <c r="D7115" s="117"/>
      <c r="E7115" s="117"/>
      <c r="F7115" s="48"/>
      <c r="G7115" s="11"/>
      <c r="H7115" s="117"/>
      <c r="I7115" s="124"/>
      <c r="J7115" s="124"/>
      <c r="K7115" s="144"/>
      <c r="L7115" s="11"/>
      <c r="M7115" s="143"/>
      <c r="N7115" s="42"/>
      <c r="O7115" s="128"/>
      <c r="P7115" s="130"/>
      <c r="Q7115" s="131">
        <v>9</v>
      </c>
      <c r="R7115" s="84"/>
      <c r="S7115" s="250"/>
      <c r="T7115" s="69" t="s">
        <v>34</v>
      </c>
      <c r="U7115" s="92"/>
      <c r="V7115" s="70">
        <f>V7116</f>
        <v>0</v>
      </c>
      <c r="X7115" s="447">
        <f>X7116</f>
        <v>0</v>
      </c>
      <c r="Z7115" s="447">
        <f>Z7116</f>
        <v>0</v>
      </c>
      <c r="AB7115" s="447">
        <f>AB7116</f>
        <v>0</v>
      </c>
      <c r="AD7115" s="447" t="e">
        <f>#REF!</f>
        <v>#REF!</v>
      </c>
      <c r="AF7115" s="447">
        <f>AF7116</f>
        <v>0</v>
      </c>
      <c r="AH7115" s="447" t="e">
        <f t="shared" si="1555"/>
        <v>#REF!</v>
      </c>
      <c r="AI7115" s="8"/>
      <c r="AJ7115" s="447">
        <f>AJ7116</f>
        <v>0</v>
      </c>
      <c r="AK7115" s="71"/>
      <c r="AL7115" s="447">
        <f>AL7116</f>
        <v>0</v>
      </c>
      <c r="AM7115" s="447"/>
      <c r="AN7115" s="447">
        <f>AN7116</f>
        <v>0</v>
      </c>
      <c r="AO7115" s="447"/>
      <c r="AP7115" s="447">
        <f>AP7116</f>
        <v>0</v>
      </c>
      <c r="AQ7115" s="447"/>
    </row>
    <row r="7116" spans="2:43" ht="18" hidden="1" customHeight="1" x14ac:dyDescent="0.2">
      <c r="B7116" s="4"/>
      <c r="C7116" s="117"/>
      <c r="D7116" s="117"/>
      <c r="E7116" s="117"/>
      <c r="F7116" s="48"/>
      <c r="G7116" s="11"/>
      <c r="H7116" s="117"/>
      <c r="I7116" s="124"/>
      <c r="J7116" s="124"/>
      <c r="K7116" s="144"/>
      <c r="L7116" s="11"/>
      <c r="M7116" s="143"/>
      <c r="N7116" s="42"/>
      <c r="O7116" s="128"/>
      <c r="P7116" s="130"/>
      <c r="Q7116" s="131"/>
      <c r="R7116" s="78">
        <v>90</v>
      </c>
      <c r="S7116" s="251"/>
      <c r="T7116" s="77" t="s">
        <v>34</v>
      </c>
      <c r="U7116" s="141"/>
      <c r="V7116" s="83">
        <v>0</v>
      </c>
      <c r="X7116" s="448">
        <v>0</v>
      </c>
      <c r="Z7116" s="448">
        <v>0</v>
      </c>
      <c r="AB7116" s="448">
        <v>0</v>
      </c>
      <c r="AD7116" s="448">
        <v>0</v>
      </c>
      <c r="AF7116" s="448">
        <v>0</v>
      </c>
      <c r="AH7116" s="448">
        <f t="shared" si="1555"/>
        <v>0</v>
      </c>
      <c r="AI7116" s="446"/>
      <c r="AJ7116" s="448">
        <v>0</v>
      </c>
      <c r="AK7116" s="87"/>
      <c r="AL7116" s="448">
        <v>0</v>
      </c>
      <c r="AM7116" s="448"/>
      <c r="AN7116" s="448">
        <v>0</v>
      </c>
      <c r="AO7116" s="448"/>
      <c r="AP7116" s="448">
        <v>0</v>
      </c>
      <c r="AQ7116" s="448"/>
    </row>
    <row r="7117" spans="2:43" ht="18" hidden="1" customHeight="1" x14ac:dyDescent="0.2">
      <c r="B7117" s="4"/>
      <c r="C7117" s="117"/>
      <c r="D7117" s="117"/>
      <c r="E7117" s="117"/>
      <c r="F7117" s="48"/>
      <c r="G7117" s="11"/>
      <c r="H7117" s="117"/>
      <c r="I7117" s="124"/>
      <c r="J7117" s="124"/>
      <c r="K7117" s="144"/>
      <c r="L7117" s="11"/>
      <c r="M7117" s="143"/>
      <c r="N7117" s="42"/>
      <c r="O7117" s="128"/>
      <c r="P7117" s="130"/>
      <c r="Q7117" s="131"/>
      <c r="R7117" s="78" t="s">
        <v>18</v>
      </c>
      <c r="S7117" s="251"/>
      <c r="T7117" s="77" t="s">
        <v>230</v>
      </c>
      <c r="U7117" s="141"/>
      <c r="V7117" s="83">
        <v>0</v>
      </c>
      <c r="X7117" s="448">
        <v>0</v>
      </c>
      <c r="Z7117" s="448">
        <v>0</v>
      </c>
      <c r="AB7117" s="448">
        <v>0</v>
      </c>
      <c r="AD7117" s="448">
        <v>0</v>
      </c>
      <c r="AF7117" s="448">
        <v>0</v>
      </c>
      <c r="AH7117" s="448">
        <f t="shared" si="1555"/>
        <v>0</v>
      </c>
      <c r="AI7117" s="495"/>
      <c r="AJ7117" s="448">
        <v>0</v>
      </c>
      <c r="AK7117" s="87"/>
      <c r="AL7117" s="448">
        <v>0</v>
      </c>
      <c r="AM7117" s="448"/>
      <c r="AN7117" s="448">
        <v>0</v>
      </c>
      <c r="AO7117" s="448"/>
      <c r="AP7117" s="448">
        <v>0</v>
      </c>
      <c r="AQ7117" s="448"/>
    </row>
    <row r="7118" spans="2:43" ht="18" customHeight="1" x14ac:dyDescent="0.2">
      <c r="B7118" s="4"/>
      <c r="C7118" s="117"/>
      <c r="D7118" s="117"/>
      <c r="E7118" s="117"/>
      <c r="F7118" s="48"/>
      <c r="G7118" s="11"/>
      <c r="H7118" s="117"/>
      <c r="I7118" s="124"/>
      <c r="J7118" s="124"/>
      <c r="K7118" s="144"/>
      <c r="L7118" s="11"/>
      <c r="M7118" s="143"/>
      <c r="N7118" s="42"/>
      <c r="O7118" s="128"/>
      <c r="P7118" s="129">
        <v>7</v>
      </c>
      <c r="Q7118" s="129"/>
      <c r="R7118" s="64"/>
      <c r="S7118" s="234"/>
      <c r="T7118" s="65" t="s">
        <v>343</v>
      </c>
      <c r="U7118" s="155"/>
      <c r="V7118" s="66">
        <f>V7119</f>
        <v>4000</v>
      </c>
      <c r="X7118" s="66">
        <f>X7119</f>
        <v>4000</v>
      </c>
      <c r="Z7118" s="66">
        <f>Z7119</f>
        <v>8000</v>
      </c>
      <c r="AB7118" s="66">
        <f>AB7119</f>
        <v>4000</v>
      </c>
      <c r="AD7118" s="66">
        <f>AD7119</f>
        <v>4200</v>
      </c>
      <c r="AF7118" s="66">
        <f>AF7119</f>
        <v>1310</v>
      </c>
      <c r="AH7118" s="66">
        <f t="shared" si="1555"/>
        <v>5510</v>
      </c>
      <c r="AI7118" s="495"/>
      <c r="AJ7118" s="66">
        <f>AJ7119</f>
        <v>1000</v>
      </c>
      <c r="AK7118" s="67"/>
      <c r="AL7118" s="66">
        <f t="shared" ref="AL7118:AP7119" si="1572">AL7119</f>
        <v>3500</v>
      </c>
      <c r="AM7118" s="66"/>
      <c r="AN7118" s="66">
        <f t="shared" si="1572"/>
        <v>4000</v>
      </c>
      <c r="AO7118" s="66"/>
      <c r="AP7118" s="66">
        <f t="shared" si="1572"/>
        <v>4000</v>
      </c>
      <c r="AQ7118" s="66"/>
    </row>
    <row r="7119" spans="2:43" ht="18" customHeight="1" x14ac:dyDescent="0.2">
      <c r="B7119" s="4"/>
      <c r="C7119" s="117"/>
      <c r="D7119" s="117"/>
      <c r="E7119" s="117"/>
      <c r="F7119" s="48"/>
      <c r="G7119" s="11"/>
      <c r="H7119" s="117"/>
      <c r="I7119" s="124"/>
      <c r="J7119" s="124"/>
      <c r="K7119" s="144"/>
      <c r="L7119" s="11"/>
      <c r="M7119" s="143"/>
      <c r="N7119" s="42"/>
      <c r="O7119" s="128"/>
      <c r="P7119" s="130"/>
      <c r="Q7119" s="131">
        <v>3</v>
      </c>
      <c r="R7119" s="68"/>
      <c r="S7119" s="35"/>
      <c r="T7119" s="69" t="s">
        <v>224</v>
      </c>
      <c r="U7119" s="92"/>
      <c r="V7119" s="70">
        <f>V7120</f>
        <v>4000</v>
      </c>
      <c r="X7119" s="447">
        <f>X7120</f>
        <v>4000</v>
      </c>
      <c r="Z7119" s="447">
        <f>Z7120</f>
        <v>8000</v>
      </c>
      <c r="AB7119" s="447">
        <f>AB7120</f>
        <v>4000</v>
      </c>
      <c r="AD7119" s="447">
        <f>AD7120</f>
        <v>4200</v>
      </c>
      <c r="AF7119" s="447">
        <f>AF7120</f>
        <v>1310</v>
      </c>
      <c r="AH7119" s="447">
        <f t="shared" si="1555"/>
        <v>5510</v>
      </c>
      <c r="AI7119" s="67"/>
      <c r="AJ7119" s="447">
        <f>AJ7120</f>
        <v>1000</v>
      </c>
      <c r="AK7119" s="71"/>
      <c r="AL7119" s="447">
        <f t="shared" si="1572"/>
        <v>3500</v>
      </c>
      <c r="AM7119" s="447"/>
      <c r="AN7119" s="447">
        <f t="shared" si="1572"/>
        <v>4000</v>
      </c>
      <c r="AO7119" s="447"/>
      <c r="AP7119" s="447">
        <f t="shared" si="1572"/>
        <v>4000</v>
      </c>
      <c r="AQ7119" s="447"/>
    </row>
    <row r="7120" spans="2:43" ht="18" customHeight="1" x14ac:dyDescent="0.25">
      <c r="B7120" s="4"/>
      <c r="C7120" s="117"/>
      <c r="D7120" s="117"/>
      <c r="E7120" s="117"/>
      <c r="F7120" s="48"/>
      <c r="G7120" s="11"/>
      <c r="H7120" s="117"/>
      <c r="I7120" s="124"/>
      <c r="J7120" s="124"/>
      <c r="K7120" s="144"/>
      <c r="L7120" s="11"/>
      <c r="M7120" s="143"/>
      <c r="N7120" s="42"/>
      <c r="O7120" s="128"/>
      <c r="P7120" s="130"/>
      <c r="Q7120" s="131"/>
      <c r="R7120" s="72" t="s">
        <v>0</v>
      </c>
      <c r="S7120" s="181"/>
      <c r="T7120" s="73" t="s">
        <v>53</v>
      </c>
      <c r="V7120" s="563">
        <v>4000</v>
      </c>
      <c r="X7120" s="822">
        <v>4000</v>
      </c>
      <c r="Z7120" s="939">
        <v>8000</v>
      </c>
      <c r="AB7120" s="74">
        <v>4000</v>
      </c>
      <c r="AD7120" s="696">
        <v>4200</v>
      </c>
      <c r="AF7120" s="696">
        <v>1310</v>
      </c>
      <c r="AH7120" s="696">
        <f t="shared" si="1555"/>
        <v>5510</v>
      </c>
      <c r="AI7120" s="446"/>
      <c r="AJ7120" s="74">
        <f t="shared" ref="AJ7120" si="1573">CEILING(AB7120*25/100,10)</f>
        <v>1000</v>
      </c>
      <c r="AK7120" s="8"/>
      <c r="AL7120" s="74">
        <v>3500</v>
      </c>
      <c r="AM7120" s="74"/>
      <c r="AN7120" s="74">
        <v>4000</v>
      </c>
      <c r="AO7120" s="696"/>
      <c r="AP7120" s="74">
        <v>4000</v>
      </c>
      <c r="AQ7120" s="696"/>
    </row>
    <row r="7121" spans="2:43" ht="18" hidden="1" customHeight="1" x14ac:dyDescent="0.2">
      <c r="B7121" s="4"/>
      <c r="C7121" s="117"/>
      <c r="D7121" s="117"/>
      <c r="E7121" s="117"/>
      <c r="F7121" s="48"/>
      <c r="G7121" s="11"/>
      <c r="H7121" s="117"/>
      <c r="I7121" s="124"/>
      <c r="J7121" s="124"/>
      <c r="K7121" s="144"/>
      <c r="L7121" s="11"/>
      <c r="M7121" s="143"/>
      <c r="N7121" s="42"/>
      <c r="O7121" s="128"/>
      <c r="P7121" s="129">
        <v>9</v>
      </c>
      <c r="Q7121" s="129"/>
      <c r="R7121" s="64"/>
      <c r="S7121" s="234"/>
      <c r="T7121" s="65" t="s">
        <v>217</v>
      </c>
      <c r="U7121" s="155"/>
      <c r="V7121" s="66">
        <f>V7122+V7124</f>
        <v>0</v>
      </c>
      <c r="X7121" s="66">
        <f>X7122+X7124</f>
        <v>0</v>
      </c>
      <c r="Z7121" s="66">
        <f>Z7122+Z7124</f>
        <v>0</v>
      </c>
      <c r="AB7121" s="66">
        <f>AB7122+AB7124</f>
        <v>0</v>
      </c>
      <c r="AD7121" s="66">
        <f>AD7122+AD7124</f>
        <v>0</v>
      </c>
      <c r="AF7121" s="66">
        <f>AF7122+AF7124</f>
        <v>0</v>
      </c>
      <c r="AH7121" s="66">
        <f t="shared" si="1555"/>
        <v>0</v>
      </c>
      <c r="AI7121" s="8"/>
      <c r="AJ7121" s="66">
        <f>AJ7122+AJ7124</f>
        <v>0</v>
      </c>
      <c r="AK7121" s="67"/>
      <c r="AL7121" s="66">
        <f>AL7122+AL7124</f>
        <v>0</v>
      </c>
      <c r="AM7121" s="66"/>
      <c r="AN7121" s="66">
        <f>AN7122+AN7124</f>
        <v>0</v>
      </c>
      <c r="AO7121" s="66"/>
      <c r="AP7121" s="66">
        <f>AP7122+AP7124</f>
        <v>0</v>
      </c>
      <c r="AQ7121" s="66"/>
    </row>
    <row r="7122" spans="2:43" ht="18" hidden="1" customHeight="1" x14ac:dyDescent="0.2">
      <c r="B7122" s="4"/>
      <c r="C7122" s="117"/>
      <c r="D7122" s="117"/>
      <c r="E7122" s="117"/>
      <c r="F7122" s="48"/>
      <c r="G7122" s="11"/>
      <c r="H7122" s="117"/>
      <c r="I7122" s="124"/>
      <c r="J7122" s="124"/>
      <c r="K7122" s="144"/>
      <c r="L7122" s="11"/>
      <c r="M7122" s="143"/>
      <c r="N7122" s="42"/>
      <c r="O7122" s="128"/>
      <c r="P7122" s="130"/>
      <c r="Q7122" s="131">
        <v>1</v>
      </c>
      <c r="R7122" s="68"/>
      <c r="S7122" s="35"/>
      <c r="T7122" s="69" t="s">
        <v>231</v>
      </c>
      <c r="U7122" s="92"/>
      <c r="V7122" s="70">
        <f>V7123</f>
        <v>0</v>
      </c>
      <c r="X7122" s="447">
        <f>X7123</f>
        <v>0</v>
      </c>
      <c r="Z7122" s="447">
        <f>Z7123</f>
        <v>0</v>
      </c>
      <c r="AB7122" s="447">
        <f>AB7123</f>
        <v>0</v>
      </c>
      <c r="AD7122" s="447">
        <f>AD7123</f>
        <v>0</v>
      </c>
      <c r="AF7122" s="447">
        <f>AF7123</f>
        <v>0</v>
      </c>
      <c r="AH7122" s="447">
        <f t="shared" si="1555"/>
        <v>0</v>
      </c>
      <c r="AI7122" s="67"/>
      <c r="AJ7122" s="447">
        <f>AJ7123</f>
        <v>0</v>
      </c>
      <c r="AK7122" s="71"/>
      <c r="AL7122" s="447">
        <f>AL7123</f>
        <v>0</v>
      </c>
      <c r="AM7122" s="447"/>
      <c r="AN7122" s="447">
        <f>AN7123</f>
        <v>0</v>
      </c>
      <c r="AO7122" s="447"/>
      <c r="AP7122" s="447">
        <f>AP7123</f>
        <v>0</v>
      </c>
      <c r="AQ7122" s="447"/>
    </row>
    <row r="7123" spans="2:43" ht="18" hidden="1" customHeight="1" x14ac:dyDescent="0.2">
      <c r="B7123" s="4"/>
      <c r="C7123" s="117"/>
      <c r="D7123" s="117"/>
      <c r="E7123" s="117"/>
      <c r="F7123" s="48"/>
      <c r="G7123" s="11"/>
      <c r="H7123" s="117"/>
      <c r="I7123" s="124"/>
      <c r="J7123" s="124"/>
      <c r="K7123" s="144"/>
      <c r="L7123" s="11"/>
      <c r="M7123" s="143"/>
      <c r="N7123" s="42"/>
      <c r="O7123" s="128"/>
      <c r="P7123" s="130"/>
      <c r="Q7123" s="131"/>
      <c r="R7123" s="72" t="s">
        <v>3</v>
      </c>
      <c r="S7123" s="181"/>
      <c r="T7123" s="73" t="s">
        <v>231</v>
      </c>
      <c r="V7123" s="74">
        <v>0</v>
      </c>
      <c r="X7123" s="74">
        <v>0</v>
      </c>
      <c r="Z7123" s="74">
        <v>0</v>
      </c>
      <c r="AB7123" s="74">
        <v>0</v>
      </c>
      <c r="AD7123" s="74">
        <v>0</v>
      </c>
      <c r="AF7123" s="74">
        <v>0</v>
      </c>
      <c r="AH7123" s="74">
        <f t="shared" si="1555"/>
        <v>0</v>
      </c>
      <c r="AI7123" s="446"/>
      <c r="AJ7123" s="74">
        <v>0</v>
      </c>
      <c r="AK7123" s="8"/>
      <c r="AL7123" s="74">
        <v>0</v>
      </c>
      <c r="AM7123" s="74"/>
      <c r="AN7123" s="74">
        <v>0</v>
      </c>
      <c r="AO7123" s="74"/>
      <c r="AP7123" s="74">
        <v>0</v>
      </c>
      <c r="AQ7123" s="74"/>
    </row>
    <row r="7124" spans="2:43" ht="18" hidden="1" customHeight="1" x14ac:dyDescent="0.2">
      <c r="B7124" s="4"/>
      <c r="C7124" s="117"/>
      <c r="D7124" s="117"/>
      <c r="E7124" s="117"/>
      <c r="F7124" s="48"/>
      <c r="G7124" s="11"/>
      <c r="H7124" s="117"/>
      <c r="I7124" s="124"/>
      <c r="J7124" s="124"/>
      <c r="K7124" s="144"/>
      <c r="L7124" s="11"/>
      <c r="M7124" s="143"/>
      <c r="N7124" s="42"/>
      <c r="O7124" s="128"/>
      <c r="P7124" s="130"/>
      <c r="Q7124" s="131">
        <v>2</v>
      </c>
      <c r="R7124" s="68"/>
      <c r="S7124" s="35"/>
      <c r="T7124" s="69" t="s">
        <v>232</v>
      </c>
      <c r="U7124" s="92"/>
      <c r="V7124" s="70">
        <f>V7125</f>
        <v>0</v>
      </c>
      <c r="X7124" s="447">
        <f>X7125</f>
        <v>0</v>
      </c>
      <c r="Z7124" s="447">
        <f>Z7125</f>
        <v>0</v>
      </c>
      <c r="AB7124" s="447">
        <f>AB7125</f>
        <v>0</v>
      </c>
      <c r="AD7124" s="447">
        <f>AD7125</f>
        <v>0</v>
      </c>
      <c r="AF7124" s="447">
        <f>AF7125</f>
        <v>0</v>
      </c>
      <c r="AH7124" s="447">
        <f t="shared" si="1555"/>
        <v>0</v>
      </c>
      <c r="AI7124" s="8"/>
      <c r="AJ7124" s="447">
        <f>AJ7125</f>
        <v>0</v>
      </c>
      <c r="AK7124" s="71"/>
      <c r="AL7124" s="447">
        <f>AL7125</f>
        <v>0</v>
      </c>
      <c r="AM7124" s="447"/>
      <c r="AN7124" s="447">
        <f>AN7125</f>
        <v>0</v>
      </c>
      <c r="AO7124" s="447"/>
      <c r="AP7124" s="447">
        <f>AP7125</f>
        <v>0</v>
      </c>
      <c r="AQ7124" s="447"/>
    </row>
    <row r="7125" spans="2:43" ht="18" hidden="1" customHeight="1" x14ac:dyDescent="0.2">
      <c r="B7125" s="4"/>
      <c r="C7125" s="117"/>
      <c r="D7125" s="117"/>
      <c r="E7125" s="117"/>
      <c r="F7125" s="48"/>
      <c r="G7125" s="11"/>
      <c r="H7125" s="117"/>
      <c r="I7125" s="124"/>
      <c r="J7125" s="124"/>
      <c r="K7125" s="144"/>
      <c r="L7125" s="11"/>
      <c r="M7125" s="143"/>
      <c r="N7125" s="42"/>
      <c r="O7125" s="128"/>
      <c r="P7125" s="130"/>
      <c r="Q7125" s="131"/>
      <c r="R7125" s="72" t="s">
        <v>3</v>
      </c>
      <c r="S7125" s="181"/>
      <c r="T7125" s="77" t="s">
        <v>232</v>
      </c>
      <c r="U7125" s="141"/>
      <c r="V7125" s="74">
        <v>0</v>
      </c>
      <c r="X7125" s="74">
        <v>0</v>
      </c>
      <c r="Z7125" s="74">
        <v>0</v>
      </c>
      <c r="AB7125" s="74">
        <v>0</v>
      </c>
      <c r="AD7125" s="74">
        <v>0</v>
      </c>
      <c r="AF7125" s="74">
        <v>0</v>
      </c>
      <c r="AH7125" s="74">
        <f t="shared" ref="AH7125:AH7188" si="1574">AD7125+AF7125</f>
        <v>0</v>
      </c>
      <c r="AI7125" s="446"/>
      <c r="AJ7125" s="74">
        <v>0</v>
      </c>
      <c r="AK7125" s="8"/>
      <c r="AL7125" s="74">
        <v>0</v>
      </c>
      <c r="AM7125" s="74"/>
      <c r="AN7125" s="74">
        <v>0</v>
      </c>
      <c r="AO7125" s="74"/>
      <c r="AP7125" s="74">
        <v>0</v>
      </c>
      <c r="AQ7125" s="74"/>
    </row>
    <row r="7126" spans="2:43" ht="18" hidden="1" customHeight="1" x14ac:dyDescent="0.2">
      <c r="B7126" s="4"/>
      <c r="C7126" s="117"/>
      <c r="D7126" s="117"/>
      <c r="E7126" s="117"/>
      <c r="F7126" s="48"/>
      <c r="G7126" s="11"/>
      <c r="H7126" s="117"/>
      <c r="I7126" s="124"/>
      <c r="J7126" s="124"/>
      <c r="K7126" s="144"/>
      <c r="L7126" s="11"/>
      <c r="M7126" s="143"/>
      <c r="N7126" s="42"/>
      <c r="O7126" s="133" t="s">
        <v>55</v>
      </c>
      <c r="P7126" s="134"/>
      <c r="Q7126" s="134"/>
      <c r="R7126" s="79"/>
      <c r="S7126" s="252"/>
      <c r="T7126" s="80" t="s">
        <v>29</v>
      </c>
      <c r="U7126" s="242"/>
      <c r="V7126" s="88">
        <f>V7127</f>
        <v>0</v>
      </c>
      <c r="X7126" s="88">
        <f>X7127</f>
        <v>0</v>
      </c>
      <c r="Z7126" s="88">
        <f>Z7127</f>
        <v>0</v>
      </c>
      <c r="AB7126" s="88">
        <f>AB7127</f>
        <v>0</v>
      </c>
      <c r="AD7126" s="88" t="e">
        <f>#REF!</f>
        <v>#REF!</v>
      </c>
      <c r="AF7126" s="88">
        <f>AF7127</f>
        <v>0</v>
      </c>
      <c r="AH7126" s="88" t="e">
        <f t="shared" si="1574"/>
        <v>#REF!</v>
      </c>
      <c r="AI7126" s="8"/>
      <c r="AJ7126" s="88">
        <f>AJ7127</f>
        <v>0</v>
      </c>
      <c r="AK7126" s="89"/>
      <c r="AL7126" s="88">
        <f t="shared" ref="AL7126:AP7128" si="1575">AL7127</f>
        <v>0</v>
      </c>
      <c r="AM7126" s="88"/>
      <c r="AN7126" s="88">
        <f t="shared" si="1575"/>
        <v>0</v>
      </c>
      <c r="AO7126" s="88"/>
      <c r="AP7126" s="88">
        <f t="shared" si="1575"/>
        <v>0</v>
      </c>
      <c r="AQ7126" s="88"/>
    </row>
    <row r="7127" spans="2:43" ht="18" hidden="1" customHeight="1" x14ac:dyDescent="0.2">
      <c r="B7127" s="4"/>
      <c r="C7127" s="117"/>
      <c r="D7127" s="117"/>
      <c r="E7127" s="117"/>
      <c r="F7127" s="48"/>
      <c r="G7127" s="11"/>
      <c r="H7127" s="117"/>
      <c r="I7127" s="124"/>
      <c r="J7127" s="124"/>
      <c r="K7127" s="144"/>
      <c r="L7127" s="11"/>
      <c r="M7127" s="143"/>
      <c r="N7127" s="42"/>
      <c r="O7127" s="128"/>
      <c r="P7127" s="129">
        <v>3</v>
      </c>
      <c r="Q7127" s="129"/>
      <c r="R7127" s="64"/>
      <c r="S7127" s="234"/>
      <c r="T7127" s="65" t="s">
        <v>54</v>
      </c>
      <c r="U7127" s="155"/>
      <c r="V7127" s="66">
        <f>V7128</f>
        <v>0</v>
      </c>
      <c r="X7127" s="66">
        <f>X7128</f>
        <v>0</v>
      </c>
      <c r="Z7127" s="66">
        <f>Z7128</f>
        <v>0</v>
      </c>
      <c r="AB7127" s="66">
        <f>AB7128</f>
        <v>0</v>
      </c>
      <c r="AD7127" s="66" t="e">
        <f>#REF!</f>
        <v>#REF!</v>
      </c>
      <c r="AF7127" s="66">
        <f>AF7128</f>
        <v>0</v>
      </c>
      <c r="AH7127" s="66" t="e">
        <f t="shared" si="1574"/>
        <v>#REF!</v>
      </c>
      <c r="AI7127" s="89"/>
      <c r="AJ7127" s="66">
        <f>AJ7128</f>
        <v>0</v>
      </c>
      <c r="AK7127" s="67"/>
      <c r="AL7127" s="66">
        <f t="shared" si="1575"/>
        <v>0</v>
      </c>
      <c r="AM7127" s="66"/>
      <c r="AN7127" s="66">
        <f t="shared" si="1575"/>
        <v>0</v>
      </c>
      <c r="AO7127" s="66"/>
      <c r="AP7127" s="66">
        <f t="shared" si="1575"/>
        <v>0</v>
      </c>
      <c r="AQ7127" s="66"/>
    </row>
    <row r="7128" spans="2:43" ht="18" hidden="1" customHeight="1" x14ac:dyDescent="0.2">
      <c r="B7128" s="4"/>
      <c r="C7128" s="117"/>
      <c r="D7128" s="117"/>
      <c r="E7128" s="117"/>
      <c r="F7128" s="48"/>
      <c r="G7128" s="11"/>
      <c r="H7128" s="117"/>
      <c r="I7128" s="124"/>
      <c r="J7128" s="124"/>
      <c r="K7128" s="144"/>
      <c r="L7128" s="11"/>
      <c r="M7128" s="143"/>
      <c r="N7128" s="42"/>
      <c r="O7128" s="128"/>
      <c r="P7128" s="130"/>
      <c r="Q7128" s="131">
        <v>1</v>
      </c>
      <c r="R7128" s="68"/>
      <c r="S7128" s="35"/>
      <c r="T7128" s="69" t="s">
        <v>69</v>
      </c>
      <c r="U7128" s="92"/>
      <c r="V7128" s="70">
        <f>V7129</f>
        <v>0</v>
      </c>
      <c r="X7128" s="447">
        <f>X7129</f>
        <v>0</v>
      </c>
      <c r="Z7128" s="447">
        <f>Z7129</f>
        <v>0</v>
      </c>
      <c r="AB7128" s="447">
        <f>AB7129</f>
        <v>0</v>
      </c>
      <c r="AD7128" s="447" t="e">
        <f>#REF!</f>
        <v>#REF!</v>
      </c>
      <c r="AF7128" s="447">
        <f>AF7129</f>
        <v>0</v>
      </c>
      <c r="AH7128" s="447" t="e">
        <f t="shared" si="1574"/>
        <v>#REF!</v>
      </c>
      <c r="AI7128" s="67"/>
      <c r="AJ7128" s="447">
        <f>AJ7129</f>
        <v>0</v>
      </c>
      <c r="AK7128" s="71"/>
      <c r="AL7128" s="447">
        <f t="shared" si="1575"/>
        <v>0</v>
      </c>
      <c r="AM7128" s="447"/>
      <c r="AN7128" s="447">
        <f t="shared" si="1575"/>
        <v>0</v>
      </c>
      <c r="AO7128" s="447"/>
      <c r="AP7128" s="447">
        <f t="shared" si="1575"/>
        <v>0</v>
      </c>
      <c r="AQ7128" s="447"/>
    </row>
    <row r="7129" spans="2:43" ht="18" hidden="1" customHeight="1" x14ac:dyDescent="0.2">
      <c r="B7129" s="4"/>
      <c r="C7129" s="117"/>
      <c r="D7129" s="117"/>
      <c r="E7129" s="117"/>
      <c r="F7129" s="48"/>
      <c r="G7129" s="11"/>
      <c r="H7129" s="117"/>
      <c r="I7129" s="124"/>
      <c r="J7129" s="124"/>
      <c r="K7129" s="144"/>
      <c r="L7129" s="11"/>
      <c r="M7129" s="143"/>
      <c r="N7129" s="42"/>
      <c r="O7129" s="128"/>
      <c r="P7129" s="130"/>
      <c r="Q7129" s="130"/>
      <c r="R7129" s="72" t="s">
        <v>55</v>
      </c>
      <c r="S7129" s="181"/>
      <c r="T7129" s="73" t="s">
        <v>193</v>
      </c>
      <c r="V7129" s="74">
        <v>0</v>
      </c>
      <c r="X7129" s="74">
        <v>0</v>
      </c>
      <c r="Z7129" s="74">
        <v>0</v>
      </c>
      <c r="AB7129" s="74">
        <v>0</v>
      </c>
      <c r="AD7129" s="74">
        <v>0</v>
      </c>
      <c r="AF7129" s="74">
        <v>0</v>
      </c>
      <c r="AH7129" s="74">
        <f t="shared" si="1574"/>
        <v>0</v>
      </c>
      <c r="AI7129" s="446"/>
      <c r="AJ7129" s="74">
        <v>0</v>
      </c>
      <c r="AK7129" s="8"/>
      <c r="AL7129" s="74">
        <v>0</v>
      </c>
      <c r="AM7129" s="74"/>
      <c r="AN7129" s="74">
        <v>0</v>
      </c>
      <c r="AO7129" s="74"/>
      <c r="AP7129" s="74">
        <v>0</v>
      </c>
      <c r="AQ7129" s="74"/>
    </row>
    <row r="7130" spans="2:43" ht="18" hidden="1" customHeight="1" x14ac:dyDescent="0.2">
      <c r="B7130" s="4"/>
      <c r="C7130" s="117"/>
      <c r="D7130" s="117"/>
      <c r="E7130" s="117"/>
      <c r="F7130" s="48"/>
      <c r="G7130" s="11"/>
      <c r="H7130" s="117"/>
      <c r="I7130" s="124"/>
      <c r="J7130" s="124"/>
      <c r="K7130" s="144"/>
      <c r="L7130" s="11"/>
      <c r="M7130" s="143"/>
      <c r="N7130" s="42"/>
      <c r="O7130" s="133" t="s">
        <v>23</v>
      </c>
      <c r="P7130" s="134"/>
      <c r="Q7130" s="134"/>
      <c r="R7130" s="79"/>
      <c r="S7130" s="252"/>
      <c r="T7130" s="80" t="s">
        <v>56</v>
      </c>
      <c r="U7130" s="242"/>
      <c r="V7130" s="88">
        <f>V7131</f>
        <v>0</v>
      </c>
      <c r="X7130" s="88">
        <f>X7131</f>
        <v>0</v>
      </c>
      <c r="Z7130" s="88">
        <f>Z7131</f>
        <v>0</v>
      </c>
      <c r="AB7130" s="88">
        <f>AB7131</f>
        <v>0</v>
      </c>
      <c r="AD7130" s="88" t="e">
        <f>#REF!</f>
        <v>#REF!</v>
      </c>
      <c r="AF7130" s="88">
        <f>AF7131</f>
        <v>0</v>
      </c>
      <c r="AH7130" s="88" t="e">
        <f t="shared" si="1574"/>
        <v>#REF!</v>
      </c>
      <c r="AI7130" s="8"/>
      <c r="AJ7130" s="88">
        <f>AJ7131</f>
        <v>0</v>
      </c>
      <c r="AK7130" s="89"/>
      <c r="AL7130" s="88">
        <f t="shared" ref="AL7130:AP7132" si="1576">AL7131</f>
        <v>0</v>
      </c>
      <c r="AM7130" s="88"/>
      <c r="AN7130" s="88">
        <f t="shared" si="1576"/>
        <v>0</v>
      </c>
      <c r="AO7130" s="88"/>
      <c r="AP7130" s="88">
        <f t="shared" si="1576"/>
        <v>0</v>
      </c>
      <c r="AQ7130" s="88"/>
    </row>
    <row r="7131" spans="2:43" ht="18" hidden="1" customHeight="1" x14ac:dyDescent="0.2">
      <c r="B7131" s="4"/>
      <c r="C7131" s="117"/>
      <c r="D7131" s="117"/>
      <c r="E7131" s="117"/>
      <c r="F7131" s="48"/>
      <c r="G7131" s="11"/>
      <c r="H7131" s="117"/>
      <c r="I7131" s="124"/>
      <c r="J7131" s="124"/>
      <c r="K7131" s="144"/>
      <c r="L7131" s="11"/>
      <c r="M7131" s="143"/>
      <c r="N7131" s="42"/>
      <c r="O7131" s="128"/>
      <c r="P7131" s="129">
        <v>5</v>
      </c>
      <c r="Q7131" s="129"/>
      <c r="R7131" s="64"/>
      <c r="S7131" s="234"/>
      <c r="T7131" s="65" t="s">
        <v>102</v>
      </c>
      <c r="U7131" s="155"/>
      <c r="V7131" s="66">
        <f>V7132</f>
        <v>0</v>
      </c>
      <c r="X7131" s="66">
        <f>X7132</f>
        <v>0</v>
      </c>
      <c r="Z7131" s="66">
        <f>Z7132</f>
        <v>0</v>
      </c>
      <c r="AB7131" s="66">
        <f>AB7132</f>
        <v>0</v>
      </c>
      <c r="AD7131" s="66" t="e">
        <f>#REF!</f>
        <v>#REF!</v>
      </c>
      <c r="AF7131" s="66">
        <f>AF7132</f>
        <v>0</v>
      </c>
      <c r="AH7131" s="66" t="e">
        <f t="shared" si="1574"/>
        <v>#REF!</v>
      </c>
      <c r="AI7131" s="89"/>
      <c r="AJ7131" s="66">
        <f>AJ7132</f>
        <v>0</v>
      </c>
      <c r="AK7131" s="67"/>
      <c r="AL7131" s="66">
        <f t="shared" si="1576"/>
        <v>0</v>
      </c>
      <c r="AM7131" s="66"/>
      <c r="AN7131" s="66">
        <f t="shared" si="1576"/>
        <v>0</v>
      </c>
      <c r="AO7131" s="66"/>
      <c r="AP7131" s="66">
        <f t="shared" si="1576"/>
        <v>0</v>
      </c>
      <c r="AQ7131" s="66"/>
    </row>
    <row r="7132" spans="2:43" ht="18" hidden="1" customHeight="1" x14ac:dyDescent="0.2">
      <c r="B7132" s="4"/>
      <c r="C7132" s="117"/>
      <c r="D7132" s="117"/>
      <c r="E7132" s="117"/>
      <c r="F7132" s="48"/>
      <c r="G7132" s="11"/>
      <c r="H7132" s="117"/>
      <c r="I7132" s="124"/>
      <c r="J7132" s="124"/>
      <c r="K7132" s="144"/>
      <c r="L7132" s="11"/>
      <c r="M7132" s="143"/>
      <c r="N7132" s="42"/>
      <c r="O7132" s="128"/>
      <c r="P7132" s="130"/>
      <c r="Q7132" s="131">
        <v>7</v>
      </c>
      <c r="R7132" s="68"/>
      <c r="S7132" s="35"/>
      <c r="T7132" s="69" t="s">
        <v>252</v>
      </c>
      <c r="U7132" s="92"/>
      <c r="V7132" s="70">
        <f>V7133</f>
        <v>0</v>
      </c>
      <c r="X7132" s="447">
        <f>X7133</f>
        <v>0</v>
      </c>
      <c r="Z7132" s="447">
        <f>Z7133</f>
        <v>0</v>
      </c>
      <c r="AB7132" s="447">
        <f>AB7133</f>
        <v>0</v>
      </c>
      <c r="AD7132" s="447" t="e">
        <f>#REF!</f>
        <v>#REF!</v>
      </c>
      <c r="AF7132" s="447">
        <f>AF7133</f>
        <v>0</v>
      </c>
      <c r="AH7132" s="447" t="e">
        <f t="shared" si="1574"/>
        <v>#REF!</v>
      </c>
      <c r="AI7132" s="67"/>
      <c r="AJ7132" s="447">
        <f>AJ7133</f>
        <v>0</v>
      </c>
      <c r="AK7132" s="71"/>
      <c r="AL7132" s="447">
        <f t="shared" si="1576"/>
        <v>0</v>
      </c>
      <c r="AM7132" s="447"/>
      <c r="AN7132" s="447">
        <f t="shared" si="1576"/>
        <v>0</v>
      </c>
      <c r="AO7132" s="447"/>
      <c r="AP7132" s="447">
        <f t="shared" si="1576"/>
        <v>0</v>
      </c>
      <c r="AQ7132" s="447"/>
    </row>
    <row r="7133" spans="2:43" ht="18" hidden="1" customHeight="1" x14ac:dyDescent="0.2">
      <c r="B7133" s="4"/>
      <c r="C7133" s="117"/>
      <c r="D7133" s="117"/>
      <c r="E7133" s="117"/>
      <c r="F7133" s="48"/>
      <c r="G7133" s="11"/>
      <c r="H7133" s="117"/>
      <c r="I7133" s="124"/>
      <c r="J7133" s="124"/>
      <c r="K7133" s="144"/>
      <c r="L7133" s="11"/>
      <c r="M7133" s="143"/>
      <c r="N7133" s="42"/>
      <c r="O7133" s="128"/>
      <c r="P7133" s="130"/>
      <c r="Q7133" s="130"/>
      <c r="R7133" s="72" t="s">
        <v>3</v>
      </c>
      <c r="S7133" s="181"/>
      <c r="T7133" s="73" t="s">
        <v>288</v>
      </c>
      <c r="V7133" s="74">
        <v>0</v>
      </c>
      <c r="X7133" s="74">
        <v>0</v>
      </c>
      <c r="Z7133" s="74">
        <v>0</v>
      </c>
      <c r="AB7133" s="74">
        <v>0</v>
      </c>
      <c r="AD7133" s="74">
        <v>0</v>
      </c>
      <c r="AF7133" s="74">
        <v>0</v>
      </c>
      <c r="AH7133" s="74">
        <f t="shared" si="1574"/>
        <v>0</v>
      </c>
      <c r="AI7133" s="446"/>
      <c r="AJ7133" s="74">
        <v>0</v>
      </c>
      <c r="AK7133" s="8"/>
      <c r="AL7133" s="74">
        <v>0</v>
      </c>
      <c r="AM7133" s="74"/>
      <c r="AN7133" s="74">
        <v>0</v>
      </c>
      <c r="AO7133" s="74"/>
      <c r="AP7133" s="74">
        <v>0</v>
      </c>
      <c r="AQ7133" s="74"/>
    </row>
    <row r="7134" spans="2:43" ht="18" hidden="1" customHeight="1" x14ac:dyDescent="0.2">
      <c r="B7134" s="4"/>
      <c r="C7134" s="117"/>
      <c r="D7134" s="117"/>
      <c r="E7134" s="117"/>
      <c r="F7134" s="48"/>
      <c r="G7134" s="11"/>
      <c r="H7134" s="117"/>
      <c r="I7134" s="124"/>
      <c r="J7134" s="124"/>
      <c r="K7134" s="144"/>
      <c r="L7134" s="11"/>
      <c r="M7134" s="143"/>
      <c r="N7134" s="42"/>
      <c r="O7134" s="128"/>
      <c r="P7134" s="130"/>
      <c r="Q7134" s="130"/>
      <c r="R7134" s="72"/>
      <c r="S7134" s="181"/>
      <c r="T7134" s="73"/>
      <c r="V7134" s="74"/>
      <c r="X7134" s="74"/>
      <c r="Z7134" s="74"/>
      <c r="AB7134" s="74"/>
      <c r="AD7134" s="74"/>
      <c r="AF7134" s="74"/>
      <c r="AH7134" s="74">
        <f t="shared" si="1574"/>
        <v>0</v>
      </c>
      <c r="AI7134" s="8"/>
      <c r="AJ7134" s="74"/>
      <c r="AK7134" s="8"/>
      <c r="AL7134" s="74"/>
      <c r="AM7134" s="74"/>
      <c r="AN7134" s="74"/>
      <c r="AO7134" s="74"/>
      <c r="AP7134" s="74"/>
      <c r="AQ7134" s="74"/>
    </row>
    <row r="7135" spans="2:43" ht="18" hidden="1" customHeight="1" x14ac:dyDescent="0.2">
      <c r="B7135" s="4"/>
      <c r="C7135" s="117"/>
      <c r="D7135" s="117"/>
      <c r="E7135" s="117"/>
      <c r="F7135" s="48"/>
      <c r="G7135" s="11"/>
      <c r="H7135" s="132"/>
      <c r="I7135" s="121">
        <v>6</v>
      </c>
      <c r="J7135" s="121"/>
      <c r="K7135" s="164"/>
      <c r="L7135" s="277"/>
      <c r="M7135" s="163"/>
      <c r="N7135" s="261"/>
      <c r="O7135" s="122"/>
      <c r="P7135" s="123"/>
      <c r="Q7135" s="123"/>
      <c r="R7135" s="49"/>
      <c r="S7135" s="18"/>
      <c r="T7135" s="50" t="s">
        <v>112</v>
      </c>
      <c r="U7135" s="76"/>
      <c r="V7135" s="51">
        <f t="shared" ref="V7135:V7141" si="1577">V7136</f>
        <v>0</v>
      </c>
      <c r="X7135" s="51">
        <f t="shared" ref="X7135:AF7141" si="1578">X7136</f>
        <v>0</v>
      </c>
      <c r="Z7135" s="51">
        <f t="shared" si="1578"/>
        <v>0</v>
      </c>
      <c r="AB7135" s="51">
        <f t="shared" si="1578"/>
        <v>0</v>
      </c>
      <c r="AD7135" s="51">
        <f t="shared" si="1578"/>
        <v>0</v>
      </c>
      <c r="AF7135" s="51">
        <f t="shared" si="1578"/>
        <v>0</v>
      </c>
      <c r="AH7135" s="51">
        <f t="shared" si="1574"/>
        <v>0</v>
      </c>
      <c r="AI7135" s="8"/>
      <c r="AJ7135" s="51">
        <f t="shared" ref="AJ7135:AJ7141" si="1579">AJ7136</f>
        <v>0</v>
      </c>
      <c r="AK7135" s="5"/>
      <c r="AL7135" s="51">
        <f t="shared" ref="AL7135:AP7141" si="1580">AL7136</f>
        <v>0</v>
      </c>
      <c r="AM7135" s="51"/>
      <c r="AN7135" s="51">
        <f t="shared" si="1580"/>
        <v>0</v>
      </c>
      <c r="AO7135" s="51"/>
      <c r="AP7135" s="51">
        <f t="shared" si="1580"/>
        <v>0</v>
      </c>
      <c r="AQ7135" s="51"/>
    </row>
    <row r="7136" spans="2:43" ht="18" hidden="1" customHeight="1" x14ac:dyDescent="0.2">
      <c r="B7136" s="4"/>
      <c r="C7136" s="117"/>
      <c r="D7136" s="117"/>
      <c r="E7136" s="117"/>
      <c r="F7136" s="48"/>
      <c r="G7136" s="11"/>
      <c r="H7136" s="132"/>
      <c r="I7136" s="121"/>
      <c r="J7136" s="121">
        <v>0</v>
      </c>
      <c r="K7136" s="164"/>
      <c r="L7136" s="277"/>
      <c r="M7136" s="163"/>
      <c r="N7136" s="261"/>
      <c r="O7136" s="122"/>
      <c r="P7136" s="123"/>
      <c r="Q7136" s="123"/>
      <c r="R7136" s="49"/>
      <c r="S7136" s="18"/>
      <c r="T7136" s="50" t="s">
        <v>112</v>
      </c>
      <c r="U7136" s="76"/>
      <c r="V7136" s="51">
        <f t="shared" si="1577"/>
        <v>0</v>
      </c>
      <c r="X7136" s="51">
        <f t="shared" si="1578"/>
        <v>0</v>
      </c>
      <c r="Z7136" s="51">
        <f t="shared" si="1578"/>
        <v>0</v>
      </c>
      <c r="AB7136" s="51">
        <f t="shared" si="1578"/>
        <v>0</v>
      </c>
      <c r="AD7136" s="51">
        <f t="shared" si="1578"/>
        <v>0</v>
      </c>
      <c r="AF7136" s="51">
        <f t="shared" si="1578"/>
        <v>0</v>
      </c>
      <c r="AH7136" s="51">
        <f t="shared" si="1574"/>
        <v>0</v>
      </c>
      <c r="AI7136" s="5"/>
      <c r="AJ7136" s="51">
        <f t="shared" si="1579"/>
        <v>0</v>
      </c>
      <c r="AK7136" s="5"/>
      <c r="AL7136" s="51">
        <f t="shared" si="1580"/>
        <v>0</v>
      </c>
      <c r="AM7136" s="51"/>
      <c r="AN7136" s="51">
        <f t="shared" si="1580"/>
        <v>0</v>
      </c>
      <c r="AO7136" s="51"/>
      <c r="AP7136" s="51">
        <f t="shared" si="1580"/>
        <v>0</v>
      </c>
      <c r="AQ7136" s="51"/>
    </row>
    <row r="7137" spans="2:43" ht="18" hidden="1" customHeight="1" x14ac:dyDescent="0.2">
      <c r="B7137" s="4"/>
      <c r="C7137" s="117"/>
      <c r="D7137" s="117"/>
      <c r="E7137" s="117"/>
      <c r="F7137" s="48"/>
      <c r="G7137" s="11"/>
      <c r="H7137" s="132"/>
      <c r="I7137" s="121"/>
      <c r="J7137" s="121"/>
      <c r="K7137" s="164">
        <v>7</v>
      </c>
      <c r="L7137" s="277"/>
      <c r="M7137" s="163"/>
      <c r="N7137" s="261"/>
      <c r="O7137" s="122"/>
      <c r="P7137" s="123"/>
      <c r="Q7137" s="123"/>
      <c r="R7137" s="49"/>
      <c r="S7137" s="18"/>
      <c r="T7137" s="50" t="s">
        <v>311</v>
      </c>
      <c r="U7137" s="76"/>
      <c r="V7137" s="51">
        <f t="shared" si="1577"/>
        <v>0</v>
      </c>
      <c r="X7137" s="51">
        <f t="shared" si="1578"/>
        <v>0</v>
      </c>
      <c r="Z7137" s="51">
        <f t="shared" si="1578"/>
        <v>0</v>
      </c>
      <c r="AB7137" s="51">
        <f t="shared" si="1578"/>
        <v>0</v>
      </c>
      <c r="AD7137" s="51">
        <f t="shared" si="1578"/>
        <v>0</v>
      </c>
      <c r="AF7137" s="51">
        <f t="shared" si="1578"/>
        <v>0</v>
      </c>
      <c r="AH7137" s="51">
        <f t="shared" si="1574"/>
        <v>0</v>
      </c>
      <c r="AI7137" s="5"/>
      <c r="AJ7137" s="51">
        <f t="shared" si="1579"/>
        <v>0</v>
      </c>
      <c r="AK7137" s="5"/>
      <c r="AL7137" s="51">
        <f t="shared" si="1580"/>
        <v>0</v>
      </c>
      <c r="AM7137" s="51"/>
      <c r="AN7137" s="51">
        <f t="shared" si="1580"/>
        <v>0</v>
      </c>
      <c r="AO7137" s="51"/>
      <c r="AP7137" s="51">
        <f t="shared" si="1580"/>
        <v>0</v>
      </c>
      <c r="AQ7137" s="51"/>
    </row>
    <row r="7138" spans="2:43" ht="18" hidden="1" customHeight="1" x14ac:dyDescent="0.2">
      <c r="B7138" s="4"/>
      <c r="C7138" s="117"/>
      <c r="D7138" s="117"/>
      <c r="E7138" s="117"/>
      <c r="F7138" s="48"/>
      <c r="G7138" s="11"/>
      <c r="H7138" s="117"/>
      <c r="I7138" s="124"/>
      <c r="J7138" s="124"/>
      <c r="K7138" s="144"/>
      <c r="L7138" s="11"/>
      <c r="M7138" s="226">
        <v>2</v>
      </c>
      <c r="N7138" s="262"/>
      <c r="O7138" s="125"/>
      <c r="P7138" s="126"/>
      <c r="Q7138" s="126"/>
      <c r="R7138" s="60"/>
      <c r="S7138" s="249"/>
      <c r="T7138" s="61" t="s">
        <v>413</v>
      </c>
      <c r="U7138" s="241"/>
      <c r="V7138" s="62">
        <f t="shared" si="1577"/>
        <v>0</v>
      </c>
      <c r="X7138" s="62">
        <f t="shared" si="1578"/>
        <v>0</v>
      </c>
      <c r="Z7138" s="62">
        <f t="shared" si="1578"/>
        <v>0</v>
      </c>
      <c r="AB7138" s="62">
        <f t="shared" si="1578"/>
        <v>0</v>
      </c>
      <c r="AD7138" s="62">
        <f t="shared" si="1578"/>
        <v>0</v>
      </c>
      <c r="AF7138" s="62">
        <f t="shared" si="1578"/>
        <v>0</v>
      </c>
      <c r="AH7138" s="62">
        <f t="shared" si="1574"/>
        <v>0</v>
      </c>
      <c r="AI7138" s="5"/>
      <c r="AJ7138" s="62">
        <f t="shared" si="1579"/>
        <v>0</v>
      </c>
      <c r="AK7138" s="63"/>
      <c r="AL7138" s="62">
        <f t="shared" si="1580"/>
        <v>0</v>
      </c>
      <c r="AM7138" s="62"/>
      <c r="AN7138" s="62">
        <f t="shared" si="1580"/>
        <v>0</v>
      </c>
      <c r="AO7138" s="62"/>
      <c r="AP7138" s="62">
        <f t="shared" si="1580"/>
        <v>0</v>
      </c>
      <c r="AQ7138" s="62"/>
    </row>
    <row r="7139" spans="2:43" ht="18" hidden="1" customHeight="1" x14ac:dyDescent="0.2">
      <c r="B7139" s="4"/>
      <c r="C7139" s="117"/>
      <c r="D7139" s="117"/>
      <c r="E7139" s="117"/>
      <c r="F7139" s="48"/>
      <c r="G7139" s="11"/>
      <c r="H7139" s="117"/>
      <c r="I7139" s="124"/>
      <c r="J7139" s="124"/>
      <c r="K7139" s="144"/>
      <c r="L7139" s="11"/>
      <c r="M7139" s="143"/>
      <c r="N7139" s="42"/>
      <c r="O7139" s="127">
        <v>6</v>
      </c>
      <c r="P7139" s="123"/>
      <c r="Q7139" s="123"/>
      <c r="R7139" s="49"/>
      <c r="S7139" s="18"/>
      <c r="T7139" s="50" t="s">
        <v>56</v>
      </c>
      <c r="U7139" s="76"/>
      <c r="V7139" s="51">
        <f t="shared" si="1577"/>
        <v>0</v>
      </c>
      <c r="X7139" s="51">
        <f t="shared" si="1578"/>
        <v>0</v>
      </c>
      <c r="Z7139" s="51">
        <f t="shared" si="1578"/>
        <v>0</v>
      </c>
      <c r="AB7139" s="51">
        <f t="shared" si="1578"/>
        <v>0</v>
      </c>
      <c r="AD7139" s="51">
        <f t="shared" si="1578"/>
        <v>0</v>
      </c>
      <c r="AF7139" s="51">
        <f t="shared" si="1578"/>
        <v>0</v>
      </c>
      <c r="AH7139" s="51">
        <f t="shared" si="1574"/>
        <v>0</v>
      </c>
      <c r="AI7139" s="63"/>
      <c r="AJ7139" s="51">
        <f t="shared" si="1579"/>
        <v>0</v>
      </c>
      <c r="AK7139" s="5"/>
      <c r="AL7139" s="51">
        <f t="shared" si="1580"/>
        <v>0</v>
      </c>
      <c r="AM7139" s="51"/>
      <c r="AN7139" s="51">
        <f t="shared" si="1580"/>
        <v>0</v>
      </c>
      <c r="AO7139" s="51"/>
      <c r="AP7139" s="51">
        <f t="shared" si="1580"/>
        <v>0</v>
      </c>
      <c r="AQ7139" s="51"/>
    </row>
    <row r="7140" spans="2:43" ht="18" hidden="1" customHeight="1" x14ac:dyDescent="0.2">
      <c r="B7140" s="4"/>
      <c r="C7140" s="117"/>
      <c r="D7140" s="117"/>
      <c r="E7140" s="117"/>
      <c r="F7140" s="48"/>
      <c r="G7140" s="11"/>
      <c r="H7140" s="117"/>
      <c r="I7140" s="124"/>
      <c r="J7140" s="124"/>
      <c r="K7140" s="144"/>
      <c r="L7140" s="11"/>
      <c r="M7140" s="143"/>
      <c r="N7140" s="42"/>
      <c r="O7140" s="128"/>
      <c r="P7140" s="129">
        <v>5</v>
      </c>
      <c r="Q7140" s="129"/>
      <c r="R7140" s="64"/>
      <c r="S7140" s="234"/>
      <c r="T7140" s="65" t="s">
        <v>102</v>
      </c>
      <c r="U7140" s="155"/>
      <c r="V7140" s="66">
        <f t="shared" si="1577"/>
        <v>0</v>
      </c>
      <c r="X7140" s="66">
        <f t="shared" si="1578"/>
        <v>0</v>
      </c>
      <c r="Z7140" s="66">
        <f t="shared" si="1578"/>
        <v>0</v>
      </c>
      <c r="AB7140" s="66">
        <f t="shared" si="1578"/>
        <v>0</v>
      </c>
      <c r="AD7140" s="66">
        <f t="shared" si="1578"/>
        <v>0</v>
      </c>
      <c r="AF7140" s="66">
        <f t="shared" si="1578"/>
        <v>0</v>
      </c>
      <c r="AH7140" s="66">
        <f t="shared" si="1574"/>
        <v>0</v>
      </c>
      <c r="AI7140" s="5"/>
      <c r="AJ7140" s="66">
        <f t="shared" si="1579"/>
        <v>0</v>
      </c>
      <c r="AK7140" s="67"/>
      <c r="AL7140" s="66">
        <f t="shared" si="1580"/>
        <v>0</v>
      </c>
      <c r="AM7140" s="66"/>
      <c r="AN7140" s="66">
        <f t="shared" si="1580"/>
        <v>0</v>
      </c>
      <c r="AO7140" s="66"/>
      <c r="AP7140" s="66">
        <f t="shared" si="1580"/>
        <v>0</v>
      </c>
      <c r="AQ7140" s="66"/>
    </row>
    <row r="7141" spans="2:43" ht="18" hidden="1" customHeight="1" x14ac:dyDescent="0.2">
      <c r="B7141" s="4"/>
      <c r="C7141" s="117"/>
      <c r="D7141" s="117"/>
      <c r="E7141" s="117"/>
      <c r="F7141" s="48"/>
      <c r="G7141" s="11"/>
      <c r="H7141" s="117"/>
      <c r="I7141" s="124"/>
      <c r="J7141" s="124"/>
      <c r="K7141" s="144"/>
      <c r="L7141" s="11"/>
      <c r="M7141" s="143"/>
      <c r="N7141" s="42"/>
      <c r="O7141" s="128"/>
      <c r="P7141" s="130"/>
      <c r="Q7141" s="140">
        <v>7</v>
      </c>
      <c r="R7141" s="68"/>
      <c r="S7141" s="35"/>
      <c r="T7141" s="69" t="s">
        <v>252</v>
      </c>
      <c r="U7141" s="92"/>
      <c r="V7141" s="70">
        <f t="shared" si="1577"/>
        <v>0</v>
      </c>
      <c r="X7141" s="447">
        <f t="shared" si="1578"/>
        <v>0</v>
      </c>
      <c r="Z7141" s="447">
        <f t="shared" si="1578"/>
        <v>0</v>
      </c>
      <c r="AB7141" s="447">
        <f t="shared" si="1578"/>
        <v>0</v>
      </c>
      <c r="AD7141" s="447">
        <f t="shared" si="1578"/>
        <v>0</v>
      </c>
      <c r="AF7141" s="447">
        <f t="shared" si="1578"/>
        <v>0</v>
      </c>
      <c r="AH7141" s="447">
        <f t="shared" si="1574"/>
        <v>0</v>
      </c>
      <c r="AI7141" s="67"/>
      <c r="AJ7141" s="447">
        <f t="shared" si="1579"/>
        <v>0</v>
      </c>
      <c r="AK7141" s="71"/>
      <c r="AL7141" s="447">
        <f t="shared" si="1580"/>
        <v>0</v>
      </c>
      <c r="AM7141" s="447"/>
      <c r="AN7141" s="447">
        <f t="shared" si="1580"/>
        <v>0</v>
      </c>
      <c r="AO7141" s="447"/>
      <c r="AP7141" s="447">
        <f t="shared" si="1580"/>
        <v>0</v>
      </c>
      <c r="AQ7141" s="447"/>
    </row>
    <row r="7142" spans="2:43" ht="18" hidden="1" customHeight="1" x14ac:dyDescent="0.2">
      <c r="B7142" s="4"/>
      <c r="C7142" s="117"/>
      <c r="D7142" s="117"/>
      <c r="E7142" s="117"/>
      <c r="F7142" s="48"/>
      <c r="G7142" s="11"/>
      <c r="H7142" s="117"/>
      <c r="I7142" s="124"/>
      <c r="J7142" s="124"/>
      <c r="K7142" s="144"/>
      <c r="L7142" s="11"/>
      <c r="M7142" s="143"/>
      <c r="N7142" s="42"/>
      <c r="O7142" s="128"/>
      <c r="P7142" s="130"/>
      <c r="Q7142" s="130"/>
      <c r="R7142" s="72" t="s">
        <v>3</v>
      </c>
      <c r="S7142" s="181"/>
      <c r="T7142" s="73" t="s">
        <v>288</v>
      </c>
      <c r="V7142" s="74">
        <v>0</v>
      </c>
      <c r="X7142" s="74">
        <v>0</v>
      </c>
      <c r="Z7142" s="74">
        <v>0</v>
      </c>
      <c r="AB7142" s="74">
        <v>0</v>
      </c>
      <c r="AD7142" s="74">
        <v>0</v>
      </c>
      <c r="AF7142" s="74">
        <v>0</v>
      </c>
      <c r="AH7142" s="74">
        <f t="shared" si="1574"/>
        <v>0</v>
      </c>
      <c r="AI7142" s="446"/>
      <c r="AJ7142" s="74">
        <v>0</v>
      </c>
      <c r="AK7142" s="8"/>
      <c r="AL7142" s="74">
        <v>0</v>
      </c>
      <c r="AM7142" s="74"/>
      <c r="AN7142" s="74">
        <v>0</v>
      </c>
      <c r="AO7142" s="74"/>
      <c r="AP7142" s="74">
        <v>0</v>
      </c>
      <c r="AQ7142" s="74"/>
    </row>
    <row r="7143" spans="2:43" ht="18" customHeight="1" x14ac:dyDescent="0.2">
      <c r="B7143" s="4"/>
      <c r="C7143" s="117"/>
      <c r="D7143" s="117"/>
      <c r="E7143" s="132"/>
      <c r="F7143" s="94"/>
      <c r="G7143" s="277"/>
      <c r="H7143" s="132"/>
      <c r="I7143" s="121"/>
      <c r="J7143" s="121"/>
      <c r="K7143" s="164"/>
      <c r="L7143" s="277"/>
      <c r="M7143" s="163"/>
      <c r="N7143" s="261"/>
      <c r="O7143" s="122"/>
      <c r="P7143" s="123"/>
      <c r="Q7143" s="123"/>
      <c r="R7143" s="233"/>
      <c r="S7143" s="256"/>
      <c r="T7143" s="50"/>
      <c r="U7143" s="76"/>
      <c r="V7143" s="51"/>
      <c r="X7143" s="51"/>
      <c r="Z7143" s="51"/>
      <c r="AB7143" s="51"/>
      <c r="AD7143" s="51"/>
      <c r="AF7143" s="51"/>
      <c r="AH7143" s="51">
        <f t="shared" si="1574"/>
        <v>0</v>
      </c>
      <c r="AI7143" s="8"/>
      <c r="AJ7143" s="51"/>
      <c r="AK7143" s="5"/>
      <c r="AL7143" s="51"/>
      <c r="AM7143" s="51"/>
      <c r="AN7143" s="51"/>
      <c r="AO7143" s="51"/>
      <c r="AP7143" s="51"/>
      <c r="AQ7143" s="51"/>
    </row>
    <row r="7144" spans="2:43" ht="18" hidden="1" customHeight="1" x14ac:dyDescent="0.2">
      <c r="B7144" s="4"/>
      <c r="C7144" s="117"/>
      <c r="D7144" s="117"/>
      <c r="E7144" s="117"/>
      <c r="F7144" s="113">
        <v>58</v>
      </c>
      <c r="G7144" s="283"/>
      <c r="H7144" s="171"/>
      <c r="I7144" s="114"/>
      <c r="J7144" s="114"/>
      <c r="K7144" s="167"/>
      <c r="L7144" s="276"/>
      <c r="M7144" s="166"/>
      <c r="N7144" s="259"/>
      <c r="O7144" s="115"/>
      <c r="P7144" s="116"/>
      <c r="Q7144" s="116"/>
      <c r="R7144" s="52"/>
      <c r="S7144" s="247"/>
      <c r="T7144" s="53" t="s">
        <v>155</v>
      </c>
      <c r="U7144" s="240"/>
      <c r="V7144" s="54">
        <f>V7145</f>
        <v>0</v>
      </c>
      <c r="X7144" s="54">
        <f>X7145</f>
        <v>0</v>
      </c>
      <c r="Z7144" s="54">
        <f>Z7145</f>
        <v>0</v>
      </c>
      <c r="AB7144" s="54">
        <f>AB7145</f>
        <v>0</v>
      </c>
      <c r="AD7144" s="54" t="e">
        <f>#REF!</f>
        <v>#REF!</v>
      </c>
      <c r="AF7144" s="54">
        <f>AF7145</f>
        <v>0</v>
      </c>
      <c r="AH7144" s="54" t="e">
        <f t="shared" si="1574"/>
        <v>#REF!</v>
      </c>
      <c r="AI7144" s="5"/>
      <c r="AJ7144" s="54">
        <f>AJ7145</f>
        <v>0</v>
      </c>
      <c r="AK7144" s="55"/>
      <c r="AL7144" s="54">
        <f t="shared" ref="AL7144:AP7146" si="1581">AL7145</f>
        <v>0</v>
      </c>
      <c r="AM7144" s="54"/>
      <c r="AN7144" s="54">
        <f t="shared" si="1581"/>
        <v>0</v>
      </c>
      <c r="AO7144" s="54"/>
      <c r="AP7144" s="54">
        <f t="shared" si="1581"/>
        <v>0</v>
      </c>
      <c r="AQ7144" s="54"/>
    </row>
    <row r="7145" spans="2:43" ht="18" hidden="1" customHeight="1" x14ac:dyDescent="0.2">
      <c r="B7145" s="4"/>
      <c r="C7145" s="117"/>
      <c r="D7145" s="117"/>
      <c r="E7145" s="117"/>
      <c r="F7145" s="48"/>
      <c r="G7145" s="11"/>
      <c r="H7145" s="112" t="s">
        <v>33</v>
      </c>
      <c r="I7145" s="118"/>
      <c r="J7145" s="118"/>
      <c r="K7145" s="170"/>
      <c r="L7145" s="34"/>
      <c r="M7145" s="169"/>
      <c r="N7145" s="260"/>
      <c r="O7145" s="119"/>
      <c r="P7145" s="120"/>
      <c r="Q7145" s="120"/>
      <c r="R7145" s="56"/>
      <c r="S7145" s="248"/>
      <c r="T7145" s="57" t="s">
        <v>92</v>
      </c>
      <c r="U7145" s="236"/>
      <c r="V7145" s="58">
        <f>V7146</f>
        <v>0</v>
      </c>
      <c r="X7145" s="659">
        <f>X7146</f>
        <v>0</v>
      </c>
      <c r="Z7145" s="659">
        <f>Z7146</f>
        <v>0</v>
      </c>
      <c r="AB7145" s="659">
        <f>AB7146</f>
        <v>0</v>
      </c>
      <c r="AD7145" s="659" t="e">
        <f>#REF!</f>
        <v>#REF!</v>
      </c>
      <c r="AF7145" s="659">
        <f>AF7146</f>
        <v>0</v>
      </c>
      <c r="AH7145" s="659" t="e">
        <f t="shared" si="1574"/>
        <v>#REF!</v>
      </c>
      <c r="AI7145" s="55"/>
      <c r="AJ7145" s="659">
        <f>AJ7146</f>
        <v>0</v>
      </c>
      <c r="AK7145" s="59"/>
      <c r="AL7145" s="659">
        <f t="shared" si="1581"/>
        <v>0</v>
      </c>
      <c r="AM7145" s="659"/>
      <c r="AN7145" s="659">
        <f t="shared" si="1581"/>
        <v>0</v>
      </c>
      <c r="AO7145" s="659"/>
      <c r="AP7145" s="659">
        <f t="shared" si="1581"/>
        <v>0</v>
      </c>
      <c r="AQ7145" s="659"/>
    </row>
    <row r="7146" spans="2:43" ht="18" hidden="1" customHeight="1" x14ac:dyDescent="0.2">
      <c r="B7146" s="4"/>
      <c r="C7146" s="117"/>
      <c r="D7146" s="117"/>
      <c r="E7146" s="117"/>
      <c r="F7146" s="48"/>
      <c r="G7146" s="11"/>
      <c r="H7146" s="132"/>
      <c r="I7146" s="121">
        <v>4</v>
      </c>
      <c r="J7146" s="121"/>
      <c r="K7146" s="164"/>
      <c r="L7146" s="277"/>
      <c r="M7146" s="163"/>
      <c r="N7146" s="261"/>
      <c r="O7146" s="122"/>
      <c r="P7146" s="123"/>
      <c r="Q7146" s="123"/>
      <c r="R7146" s="49"/>
      <c r="S7146" s="18"/>
      <c r="T7146" s="50" t="s">
        <v>93</v>
      </c>
      <c r="U7146" s="76"/>
      <c r="V7146" s="51">
        <f>V7147</f>
        <v>0</v>
      </c>
      <c r="X7146" s="51">
        <f>X7147</f>
        <v>0</v>
      </c>
      <c r="Z7146" s="51">
        <f>Z7147</f>
        <v>0</v>
      </c>
      <c r="AB7146" s="51">
        <f>AB7147</f>
        <v>0</v>
      </c>
      <c r="AD7146" s="51" t="e">
        <f>#REF!</f>
        <v>#REF!</v>
      </c>
      <c r="AF7146" s="51">
        <f>AF7147</f>
        <v>0</v>
      </c>
      <c r="AH7146" s="51" t="e">
        <f t="shared" si="1574"/>
        <v>#REF!</v>
      </c>
      <c r="AI7146" s="660"/>
      <c r="AJ7146" s="51">
        <f>AJ7147</f>
        <v>0</v>
      </c>
      <c r="AK7146" s="5"/>
      <c r="AL7146" s="51">
        <f t="shared" si="1581"/>
        <v>0</v>
      </c>
      <c r="AM7146" s="51"/>
      <c r="AN7146" s="51">
        <f t="shared" si="1581"/>
        <v>0</v>
      </c>
      <c r="AO7146" s="51"/>
      <c r="AP7146" s="51">
        <f t="shared" si="1581"/>
        <v>0</v>
      </c>
      <c r="AQ7146" s="51"/>
    </row>
    <row r="7147" spans="2:43" ht="18" hidden="1" customHeight="1" x14ac:dyDescent="0.2">
      <c r="B7147" s="4"/>
      <c r="C7147" s="117"/>
      <c r="D7147" s="117"/>
      <c r="E7147" s="117"/>
      <c r="F7147" s="48"/>
      <c r="G7147" s="11"/>
      <c r="H7147" s="132"/>
      <c r="I7147" s="121"/>
      <c r="J7147" s="121">
        <v>1</v>
      </c>
      <c r="K7147" s="164"/>
      <c r="L7147" s="277"/>
      <c r="M7147" s="163"/>
      <c r="N7147" s="261"/>
      <c r="O7147" s="122"/>
      <c r="P7147" s="123"/>
      <c r="Q7147" s="123"/>
      <c r="R7147" s="49"/>
      <c r="S7147" s="18"/>
      <c r="T7147" s="50" t="s">
        <v>189</v>
      </c>
      <c r="U7147" s="76"/>
      <c r="V7147" s="51">
        <f>V7148+V7220</f>
        <v>0</v>
      </c>
      <c r="X7147" s="51">
        <f>X7148+X7220</f>
        <v>0</v>
      </c>
      <c r="Z7147" s="51">
        <f>Z7148+Z7220</f>
        <v>0</v>
      </c>
      <c r="AB7147" s="51">
        <f>AB7148+AB7220</f>
        <v>0</v>
      </c>
      <c r="AD7147" s="51" t="e">
        <f>#REF!+AD7220</f>
        <v>#REF!</v>
      </c>
      <c r="AF7147" s="51">
        <f>AF7148+AF7220</f>
        <v>0</v>
      </c>
      <c r="AH7147" s="51" t="e">
        <f t="shared" si="1574"/>
        <v>#REF!</v>
      </c>
      <c r="AI7147" s="5"/>
      <c r="AJ7147" s="51">
        <f>AJ7148+AJ7220</f>
        <v>0</v>
      </c>
      <c r="AK7147" s="5"/>
      <c r="AL7147" s="51">
        <f>AL7148+AL7220</f>
        <v>0</v>
      </c>
      <c r="AM7147" s="51"/>
      <c r="AN7147" s="51">
        <f>AN7148+AN7220</f>
        <v>0</v>
      </c>
      <c r="AO7147" s="51"/>
      <c r="AP7147" s="51">
        <f>AP7148+AP7220</f>
        <v>0</v>
      </c>
      <c r="AQ7147" s="51"/>
    </row>
    <row r="7148" spans="2:43" ht="18" hidden="1" customHeight="1" x14ac:dyDescent="0.2">
      <c r="B7148" s="4"/>
      <c r="C7148" s="117"/>
      <c r="D7148" s="117"/>
      <c r="E7148" s="117"/>
      <c r="F7148" s="48"/>
      <c r="G7148" s="11"/>
      <c r="H7148" s="132"/>
      <c r="I7148" s="121"/>
      <c r="J7148" s="121"/>
      <c r="K7148" s="164">
        <v>0</v>
      </c>
      <c r="L7148" s="277"/>
      <c r="M7148" s="163"/>
      <c r="N7148" s="261"/>
      <c r="O7148" s="122"/>
      <c r="P7148" s="123"/>
      <c r="Q7148" s="123"/>
      <c r="R7148" s="49"/>
      <c r="S7148" s="18"/>
      <c r="T7148" s="50" t="s">
        <v>189</v>
      </c>
      <c r="U7148" s="76"/>
      <c r="V7148" s="51">
        <f>V7149</f>
        <v>0</v>
      </c>
      <c r="X7148" s="51">
        <f>X7149</f>
        <v>0</v>
      </c>
      <c r="Z7148" s="51">
        <f>Z7149</f>
        <v>0</v>
      </c>
      <c r="AB7148" s="51">
        <f>AB7149</f>
        <v>0</v>
      </c>
      <c r="AD7148" s="51" t="e">
        <f>#REF!</f>
        <v>#REF!</v>
      </c>
      <c r="AF7148" s="51">
        <f>AF7149</f>
        <v>0</v>
      </c>
      <c r="AH7148" s="51" t="e">
        <f t="shared" si="1574"/>
        <v>#REF!</v>
      </c>
      <c r="AI7148" s="5"/>
      <c r="AJ7148" s="51">
        <f>AJ7149</f>
        <v>0</v>
      </c>
      <c r="AK7148" s="5"/>
      <c r="AL7148" s="51">
        <f>AL7149</f>
        <v>0</v>
      </c>
      <c r="AM7148" s="51"/>
      <c r="AN7148" s="51">
        <f>AN7149</f>
        <v>0</v>
      </c>
      <c r="AO7148" s="51"/>
      <c r="AP7148" s="51">
        <f>AP7149</f>
        <v>0</v>
      </c>
      <c r="AQ7148" s="51"/>
    </row>
    <row r="7149" spans="2:43" ht="18" hidden="1" customHeight="1" x14ac:dyDescent="0.2">
      <c r="B7149" s="4"/>
      <c r="C7149" s="117"/>
      <c r="D7149" s="117"/>
      <c r="E7149" s="117"/>
      <c r="F7149" s="48"/>
      <c r="G7149" s="11"/>
      <c r="H7149" s="117"/>
      <c r="I7149" s="124"/>
      <c r="J7149" s="124"/>
      <c r="K7149" s="144"/>
      <c r="L7149" s="11"/>
      <c r="M7149" s="226">
        <v>2</v>
      </c>
      <c r="N7149" s="262"/>
      <c r="O7149" s="125"/>
      <c r="P7149" s="126"/>
      <c r="Q7149" s="126"/>
      <c r="R7149" s="60"/>
      <c r="S7149" s="249"/>
      <c r="T7149" s="61" t="s">
        <v>413</v>
      </c>
      <c r="U7149" s="241"/>
      <c r="V7149" s="62">
        <f>V7150+V7173+V7183+V7215</f>
        <v>0</v>
      </c>
      <c r="X7149" s="62">
        <f>X7150+X7173+X7183+X7215</f>
        <v>0</v>
      </c>
      <c r="Z7149" s="62">
        <f>Z7150+Z7173+Z7183+Z7215</f>
        <v>0</v>
      </c>
      <c r="AB7149" s="62">
        <f>AB7150+AB7173+AB7183+AB7215</f>
        <v>0</v>
      </c>
      <c r="AD7149" s="62" t="e">
        <f>#REF!+AD7173+AD7183+AD7215</f>
        <v>#REF!</v>
      </c>
      <c r="AF7149" s="62">
        <f>AF7150+AF7173+AF7183+AF7215</f>
        <v>0</v>
      </c>
      <c r="AH7149" s="62" t="e">
        <f t="shared" si="1574"/>
        <v>#REF!</v>
      </c>
      <c r="AI7149" s="5"/>
      <c r="AJ7149" s="62">
        <f>AJ7150+AJ7173+AJ7183+AJ7215</f>
        <v>0</v>
      </c>
      <c r="AK7149" s="63"/>
      <c r="AL7149" s="62">
        <f>AL7150+AL7173+AL7183+AL7215</f>
        <v>0</v>
      </c>
      <c r="AM7149" s="62"/>
      <c r="AN7149" s="62">
        <f>AN7150+AN7173+AN7183+AN7215</f>
        <v>0</v>
      </c>
      <c r="AO7149" s="62"/>
      <c r="AP7149" s="62">
        <f>AP7150+AP7173+AP7183+AP7215</f>
        <v>0</v>
      </c>
      <c r="AQ7149" s="62"/>
    </row>
    <row r="7150" spans="2:43" ht="18" hidden="1" customHeight="1" x14ac:dyDescent="0.2">
      <c r="B7150" s="4"/>
      <c r="C7150" s="117"/>
      <c r="D7150" s="117"/>
      <c r="E7150" s="117"/>
      <c r="F7150" s="48"/>
      <c r="G7150" s="11"/>
      <c r="H7150" s="117"/>
      <c r="I7150" s="124"/>
      <c r="J7150" s="124"/>
      <c r="K7150" s="144"/>
      <c r="L7150" s="11"/>
      <c r="M7150" s="143"/>
      <c r="N7150" s="42"/>
      <c r="O7150" s="127" t="s">
        <v>3</v>
      </c>
      <c r="P7150" s="123"/>
      <c r="Q7150" s="123"/>
      <c r="R7150" s="49"/>
      <c r="S7150" s="18"/>
      <c r="T7150" s="50" t="s">
        <v>7</v>
      </c>
      <c r="U7150" s="76"/>
      <c r="V7150" s="51">
        <f>V7151+V7170</f>
        <v>0</v>
      </c>
      <c r="X7150" s="51">
        <f>X7151+X7170</f>
        <v>0</v>
      </c>
      <c r="Z7150" s="51">
        <f>Z7151+Z7170</f>
        <v>0</v>
      </c>
      <c r="AB7150" s="51">
        <f>AB7151+AB7170</f>
        <v>0</v>
      </c>
      <c r="AD7150" s="51" t="e">
        <f>#REF!+AD7170</f>
        <v>#REF!</v>
      </c>
      <c r="AF7150" s="51">
        <f>AF7151+AF7170</f>
        <v>0</v>
      </c>
      <c r="AH7150" s="51" t="e">
        <f t="shared" si="1574"/>
        <v>#REF!</v>
      </c>
      <c r="AI7150" s="63"/>
      <c r="AJ7150" s="51">
        <f>AJ7151+AJ7170</f>
        <v>0</v>
      </c>
      <c r="AK7150" s="5"/>
      <c r="AL7150" s="51">
        <f>AL7151+AL7170</f>
        <v>0</v>
      </c>
      <c r="AM7150" s="51"/>
      <c r="AN7150" s="51">
        <f>AN7151+AN7170</f>
        <v>0</v>
      </c>
      <c r="AO7150" s="51"/>
      <c r="AP7150" s="51">
        <f>AP7151+AP7170</f>
        <v>0</v>
      </c>
      <c r="AQ7150" s="51"/>
    </row>
    <row r="7151" spans="2:43" ht="18" hidden="1" customHeight="1" x14ac:dyDescent="0.2">
      <c r="B7151" s="4"/>
      <c r="C7151" s="117"/>
      <c r="D7151" s="117"/>
      <c r="E7151" s="117"/>
      <c r="F7151" s="48"/>
      <c r="G7151" s="11"/>
      <c r="H7151" s="117"/>
      <c r="I7151" s="124"/>
      <c r="J7151" s="124"/>
      <c r="K7151" s="144"/>
      <c r="L7151" s="11"/>
      <c r="M7151" s="143"/>
      <c r="N7151" s="42"/>
      <c r="O7151" s="128"/>
      <c r="P7151" s="129">
        <v>1</v>
      </c>
      <c r="Q7151" s="129"/>
      <c r="R7151" s="64"/>
      <c r="S7151" s="234"/>
      <c r="T7151" s="65" t="s">
        <v>8</v>
      </c>
      <c r="U7151" s="155"/>
      <c r="V7151" s="66">
        <f>V7152+V7156+V7160+V7162+V7166+V7168</f>
        <v>0</v>
      </c>
      <c r="X7151" s="66">
        <f>X7152+X7156+X7160+X7162+X7166+X7168</f>
        <v>0</v>
      </c>
      <c r="Z7151" s="66">
        <f>Z7152+Z7156+Z7160+Z7162+Z7166+Z7168</f>
        <v>0</v>
      </c>
      <c r="AB7151" s="66">
        <f>AB7152+AB7156+AB7160+AB7162+AB7166+AB7168</f>
        <v>0</v>
      </c>
      <c r="AD7151" s="66" t="e">
        <f>#REF!+AD7156+AD7160+AD7162+AD7166+AD7168</f>
        <v>#REF!</v>
      </c>
      <c r="AF7151" s="66">
        <f>AF7152+AF7156+AF7160+AF7162+AF7166+AF7168</f>
        <v>0</v>
      </c>
      <c r="AH7151" s="66" t="e">
        <f t="shared" si="1574"/>
        <v>#REF!</v>
      </c>
      <c r="AI7151" s="5"/>
      <c r="AJ7151" s="66">
        <f>AJ7152+AJ7156+AJ7160+AJ7162+AJ7166+AJ7168</f>
        <v>0</v>
      </c>
      <c r="AK7151" s="67"/>
      <c r="AL7151" s="66">
        <f>AL7152+AL7156+AL7160+AL7162+AL7166+AL7168</f>
        <v>0</v>
      </c>
      <c r="AM7151" s="66"/>
      <c r="AN7151" s="66">
        <f>AN7152+AN7156+AN7160+AN7162+AN7166+AN7168</f>
        <v>0</v>
      </c>
      <c r="AO7151" s="66"/>
      <c r="AP7151" s="66">
        <f>AP7152+AP7156+AP7160+AP7162+AP7166+AP7168</f>
        <v>0</v>
      </c>
      <c r="AQ7151" s="66"/>
    </row>
    <row r="7152" spans="2:43" ht="18" hidden="1" customHeight="1" x14ac:dyDescent="0.2">
      <c r="B7152" s="4"/>
      <c r="C7152" s="117"/>
      <c r="D7152" s="117"/>
      <c r="E7152" s="117"/>
      <c r="F7152" s="48"/>
      <c r="G7152" s="11"/>
      <c r="H7152" s="117"/>
      <c r="I7152" s="124"/>
      <c r="J7152" s="124"/>
      <c r="K7152" s="144"/>
      <c r="L7152" s="11"/>
      <c r="M7152" s="143"/>
      <c r="N7152" s="42"/>
      <c r="O7152" s="128"/>
      <c r="P7152" s="130"/>
      <c r="Q7152" s="140">
        <v>1</v>
      </c>
      <c r="R7152" s="68"/>
      <c r="S7152" s="35"/>
      <c r="T7152" s="69" t="s">
        <v>9</v>
      </c>
      <c r="U7152" s="92"/>
      <c r="V7152" s="70">
        <f>V7153+V7154+V7155</f>
        <v>0</v>
      </c>
      <c r="X7152" s="447">
        <f>X7153+X7154+X7155</f>
        <v>0</v>
      </c>
      <c r="Z7152" s="447">
        <f>Z7153+Z7154+Z7155</f>
        <v>0</v>
      </c>
      <c r="AB7152" s="447">
        <f>AB7153+AB7154+AB7155</f>
        <v>0</v>
      </c>
      <c r="AD7152" s="447" t="e">
        <f>#REF!+AD7154+AD7155</f>
        <v>#REF!</v>
      </c>
      <c r="AF7152" s="447">
        <f>AF7153+AF7154+AF7155</f>
        <v>0</v>
      </c>
      <c r="AH7152" s="447" t="e">
        <f t="shared" si="1574"/>
        <v>#REF!</v>
      </c>
      <c r="AI7152" s="67"/>
      <c r="AJ7152" s="447">
        <f>AJ7153+AJ7154+AJ7155</f>
        <v>0</v>
      </c>
      <c r="AK7152" s="71"/>
      <c r="AL7152" s="447">
        <f>AL7153+AL7154+AL7155</f>
        <v>0</v>
      </c>
      <c r="AM7152" s="447"/>
      <c r="AN7152" s="447">
        <f>AN7153+AN7154+AN7155</f>
        <v>0</v>
      </c>
      <c r="AO7152" s="447"/>
      <c r="AP7152" s="447">
        <f>AP7153+AP7154+AP7155</f>
        <v>0</v>
      </c>
      <c r="AQ7152" s="447"/>
    </row>
    <row r="7153" spans="2:43" ht="18" hidden="1" customHeight="1" x14ac:dyDescent="0.2">
      <c r="B7153" s="4"/>
      <c r="C7153" s="117"/>
      <c r="D7153" s="117"/>
      <c r="E7153" s="117"/>
      <c r="F7153" s="48"/>
      <c r="G7153" s="11"/>
      <c r="H7153" s="117"/>
      <c r="I7153" s="124"/>
      <c r="J7153" s="124"/>
      <c r="K7153" s="144"/>
      <c r="L7153" s="11"/>
      <c r="M7153" s="143"/>
      <c r="N7153" s="42"/>
      <c r="O7153" s="128"/>
      <c r="P7153" s="130"/>
      <c r="Q7153" s="130"/>
      <c r="R7153" s="72" t="s">
        <v>3</v>
      </c>
      <c r="S7153" s="181"/>
      <c r="T7153" s="73" t="s">
        <v>9</v>
      </c>
      <c r="V7153" s="74">
        <v>0</v>
      </c>
      <c r="X7153" s="74">
        <v>0</v>
      </c>
      <c r="Z7153" s="74">
        <v>0</v>
      </c>
      <c r="AB7153" s="74">
        <v>0</v>
      </c>
      <c r="AD7153" s="74">
        <v>0</v>
      </c>
      <c r="AF7153" s="74">
        <v>0</v>
      </c>
      <c r="AH7153" s="74">
        <f t="shared" si="1574"/>
        <v>0</v>
      </c>
      <c r="AI7153" s="446"/>
      <c r="AJ7153" s="74">
        <v>0</v>
      </c>
      <c r="AK7153" s="8"/>
      <c r="AL7153" s="74">
        <v>0</v>
      </c>
      <c r="AM7153" s="74"/>
      <c r="AN7153" s="74">
        <v>0</v>
      </c>
      <c r="AO7153" s="74"/>
      <c r="AP7153" s="74">
        <v>0</v>
      </c>
      <c r="AQ7153" s="74"/>
    </row>
    <row r="7154" spans="2:43" ht="18" hidden="1" customHeight="1" x14ac:dyDescent="0.2">
      <c r="B7154" s="4"/>
      <c r="C7154" s="117"/>
      <c r="D7154" s="117"/>
      <c r="E7154" s="117"/>
      <c r="F7154" s="48"/>
      <c r="G7154" s="11"/>
      <c r="H7154" s="117"/>
      <c r="I7154" s="124"/>
      <c r="J7154" s="124"/>
      <c r="K7154" s="144"/>
      <c r="L7154" s="11"/>
      <c r="M7154" s="143"/>
      <c r="N7154" s="42"/>
      <c r="O7154" s="128"/>
      <c r="P7154" s="130"/>
      <c r="Q7154" s="130"/>
      <c r="R7154" s="72"/>
      <c r="S7154" s="181"/>
      <c r="T7154" s="73"/>
      <c r="V7154" s="74"/>
      <c r="X7154" s="74"/>
      <c r="Z7154" s="74"/>
      <c r="AB7154" s="74"/>
      <c r="AD7154" s="74"/>
      <c r="AF7154" s="74"/>
      <c r="AH7154" s="74">
        <f t="shared" si="1574"/>
        <v>0</v>
      </c>
      <c r="AI7154" s="8"/>
      <c r="AJ7154" s="74"/>
      <c r="AK7154" s="8"/>
      <c r="AL7154" s="74"/>
      <c r="AM7154" s="74"/>
      <c r="AN7154" s="74"/>
      <c r="AO7154" s="74"/>
      <c r="AP7154" s="74"/>
      <c r="AQ7154" s="74"/>
    </row>
    <row r="7155" spans="2:43" ht="18" hidden="1" customHeight="1" x14ac:dyDescent="0.2">
      <c r="B7155" s="4"/>
      <c r="C7155" s="117"/>
      <c r="D7155" s="117"/>
      <c r="E7155" s="117"/>
      <c r="F7155" s="48"/>
      <c r="G7155" s="11"/>
      <c r="H7155" s="117"/>
      <c r="I7155" s="124"/>
      <c r="J7155" s="124"/>
      <c r="K7155" s="144"/>
      <c r="L7155" s="11"/>
      <c r="M7155" s="143"/>
      <c r="N7155" s="42"/>
      <c r="O7155" s="128"/>
      <c r="P7155" s="130"/>
      <c r="Q7155" s="130"/>
      <c r="R7155" s="72"/>
      <c r="S7155" s="181"/>
      <c r="T7155" s="73"/>
      <c r="V7155" s="74"/>
      <c r="X7155" s="74"/>
      <c r="Z7155" s="74"/>
      <c r="AB7155" s="74"/>
      <c r="AD7155" s="74"/>
      <c r="AF7155" s="74"/>
      <c r="AH7155" s="74">
        <f t="shared" si="1574"/>
        <v>0</v>
      </c>
      <c r="AI7155" s="8"/>
      <c r="AJ7155" s="74"/>
      <c r="AK7155" s="8"/>
      <c r="AL7155" s="74"/>
      <c r="AM7155" s="74"/>
      <c r="AN7155" s="74"/>
      <c r="AO7155" s="74"/>
      <c r="AP7155" s="74"/>
      <c r="AQ7155" s="74"/>
    </row>
    <row r="7156" spans="2:43" ht="18" hidden="1" customHeight="1" x14ac:dyDescent="0.2">
      <c r="B7156" s="4"/>
      <c r="C7156" s="117"/>
      <c r="D7156" s="117"/>
      <c r="E7156" s="117"/>
      <c r="F7156" s="48"/>
      <c r="G7156" s="11"/>
      <c r="H7156" s="117"/>
      <c r="I7156" s="124"/>
      <c r="J7156" s="124"/>
      <c r="K7156" s="144"/>
      <c r="L7156" s="11"/>
      <c r="M7156" s="143"/>
      <c r="N7156" s="42"/>
      <c r="O7156" s="128"/>
      <c r="P7156" s="130"/>
      <c r="Q7156" s="131">
        <v>2</v>
      </c>
      <c r="R7156" s="68"/>
      <c r="S7156" s="35"/>
      <c r="T7156" s="69" t="s">
        <v>11</v>
      </c>
      <c r="U7156" s="92"/>
      <c r="V7156" s="70">
        <f>V7157+V7158+V7159</f>
        <v>0</v>
      </c>
      <c r="X7156" s="447">
        <f>X7157+X7158+X7159</f>
        <v>0</v>
      </c>
      <c r="Z7156" s="447">
        <f>Z7157+Z7158+Z7159</f>
        <v>0</v>
      </c>
      <c r="AB7156" s="447">
        <f>AB7157+AB7158+AB7159</f>
        <v>0</v>
      </c>
      <c r="AD7156" s="447" t="e">
        <f>#REF!+AD7158+AD7159</f>
        <v>#REF!</v>
      </c>
      <c r="AF7156" s="447">
        <f>AF7157+AF7158+AF7159</f>
        <v>0</v>
      </c>
      <c r="AH7156" s="447" t="e">
        <f t="shared" si="1574"/>
        <v>#REF!</v>
      </c>
      <c r="AI7156" s="8"/>
      <c r="AJ7156" s="447">
        <f>AJ7157+AJ7158+AJ7159</f>
        <v>0</v>
      </c>
      <c r="AK7156" s="71"/>
      <c r="AL7156" s="447">
        <f>AL7157+AL7158+AL7159</f>
        <v>0</v>
      </c>
      <c r="AM7156" s="447"/>
      <c r="AN7156" s="447">
        <f>AN7157+AN7158+AN7159</f>
        <v>0</v>
      </c>
      <c r="AO7156" s="447"/>
      <c r="AP7156" s="447">
        <f>AP7157+AP7158+AP7159</f>
        <v>0</v>
      </c>
      <c r="AQ7156" s="447"/>
    </row>
    <row r="7157" spans="2:43" ht="18" hidden="1" customHeight="1" x14ac:dyDescent="0.2">
      <c r="B7157" s="4"/>
      <c r="C7157" s="117"/>
      <c r="D7157" s="117"/>
      <c r="E7157" s="117"/>
      <c r="F7157" s="48"/>
      <c r="G7157" s="11"/>
      <c r="H7157" s="117"/>
      <c r="I7157" s="124"/>
      <c r="J7157" s="124"/>
      <c r="K7157" s="144"/>
      <c r="L7157" s="11"/>
      <c r="M7157" s="143"/>
      <c r="N7157" s="42"/>
      <c r="O7157" s="128"/>
      <c r="P7157" s="130"/>
      <c r="Q7157" s="130"/>
      <c r="R7157" s="72" t="s">
        <v>3</v>
      </c>
      <c r="S7157" s="181"/>
      <c r="T7157" s="73" t="s">
        <v>11</v>
      </c>
      <c r="V7157" s="74">
        <v>0</v>
      </c>
      <c r="X7157" s="74">
        <v>0</v>
      </c>
      <c r="Z7157" s="74">
        <v>0</v>
      </c>
      <c r="AB7157" s="74">
        <v>0</v>
      </c>
      <c r="AD7157" s="74">
        <v>0</v>
      </c>
      <c r="AF7157" s="74">
        <v>0</v>
      </c>
      <c r="AH7157" s="74">
        <f t="shared" si="1574"/>
        <v>0</v>
      </c>
      <c r="AI7157" s="446"/>
      <c r="AJ7157" s="74">
        <v>0</v>
      </c>
      <c r="AK7157" s="8"/>
      <c r="AL7157" s="74">
        <v>0</v>
      </c>
      <c r="AM7157" s="74"/>
      <c r="AN7157" s="74">
        <v>0</v>
      </c>
      <c r="AO7157" s="74"/>
      <c r="AP7157" s="74">
        <v>0</v>
      </c>
      <c r="AQ7157" s="74"/>
    </row>
    <row r="7158" spans="2:43" ht="18" hidden="1" customHeight="1" x14ac:dyDescent="0.2">
      <c r="B7158" s="4"/>
      <c r="C7158" s="117"/>
      <c r="D7158" s="117"/>
      <c r="E7158" s="117"/>
      <c r="F7158" s="48"/>
      <c r="G7158" s="11"/>
      <c r="H7158" s="117"/>
      <c r="I7158" s="124"/>
      <c r="J7158" s="124"/>
      <c r="K7158" s="144"/>
      <c r="L7158" s="11"/>
      <c r="M7158" s="143"/>
      <c r="N7158" s="42"/>
      <c r="O7158" s="128"/>
      <c r="P7158" s="130"/>
      <c r="Q7158" s="130"/>
      <c r="R7158" s="72"/>
      <c r="S7158" s="181"/>
      <c r="T7158" s="73"/>
      <c r="V7158" s="74"/>
      <c r="X7158" s="74"/>
      <c r="Z7158" s="74"/>
      <c r="AB7158" s="74"/>
      <c r="AD7158" s="74"/>
      <c r="AF7158" s="74"/>
      <c r="AH7158" s="74">
        <f t="shared" si="1574"/>
        <v>0</v>
      </c>
      <c r="AI7158" s="8"/>
      <c r="AJ7158" s="74"/>
      <c r="AK7158" s="8"/>
      <c r="AL7158" s="74"/>
      <c r="AM7158" s="74"/>
      <c r="AN7158" s="74"/>
      <c r="AO7158" s="74"/>
      <c r="AP7158" s="74"/>
      <c r="AQ7158" s="74"/>
    </row>
    <row r="7159" spans="2:43" ht="18" hidden="1" customHeight="1" x14ac:dyDescent="0.2">
      <c r="B7159" s="4"/>
      <c r="C7159" s="117"/>
      <c r="D7159" s="117"/>
      <c r="E7159" s="117"/>
      <c r="F7159" s="48"/>
      <c r="G7159" s="11"/>
      <c r="H7159" s="117"/>
      <c r="I7159" s="124"/>
      <c r="J7159" s="124"/>
      <c r="K7159" s="144"/>
      <c r="L7159" s="11"/>
      <c r="M7159" s="143"/>
      <c r="N7159" s="42"/>
      <c r="O7159" s="128"/>
      <c r="P7159" s="130"/>
      <c r="Q7159" s="130"/>
      <c r="R7159" s="72"/>
      <c r="S7159" s="181"/>
      <c r="T7159" s="73"/>
      <c r="V7159" s="74"/>
      <c r="X7159" s="74"/>
      <c r="Z7159" s="74"/>
      <c r="AB7159" s="74"/>
      <c r="AD7159" s="74"/>
      <c r="AF7159" s="74"/>
      <c r="AH7159" s="74">
        <f t="shared" si="1574"/>
        <v>0</v>
      </c>
      <c r="AI7159" s="8"/>
      <c r="AJ7159" s="74"/>
      <c r="AK7159" s="8"/>
      <c r="AL7159" s="74"/>
      <c r="AM7159" s="74"/>
      <c r="AN7159" s="74"/>
      <c r="AO7159" s="74"/>
      <c r="AP7159" s="74"/>
      <c r="AQ7159" s="74"/>
    </row>
    <row r="7160" spans="2:43" ht="18" hidden="1" customHeight="1" x14ac:dyDescent="0.2">
      <c r="B7160" s="4"/>
      <c r="C7160" s="117"/>
      <c r="D7160" s="117"/>
      <c r="E7160" s="117"/>
      <c r="F7160" s="48"/>
      <c r="G7160" s="11"/>
      <c r="H7160" s="117"/>
      <c r="I7160" s="124"/>
      <c r="J7160" s="124"/>
      <c r="K7160" s="144"/>
      <c r="L7160" s="11"/>
      <c r="M7160" s="143"/>
      <c r="N7160" s="42"/>
      <c r="O7160" s="128"/>
      <c r="P7160" s="130"/>
      <c r="Q7160" s="131">
        <v>3</v>
      </c>
      <c r="R7160" s="84"/>
      <c r="S7160" s="250"/>
      <c r="T7160" s="69" t="s">
        <v>12</v>
      </c>
      <c r="U7160" s="92"/>
      <c r="V7160" s="70">
        <f>V7161</f>
        <v>0</v>
      </c>
      <c r="X7160" s="447">
        <f>X7161</f>
        <v>0</v>
      </c>
      <c r="Z7160" s="447">
        <f>Z7161</f>
        <v>0</v>
      </c>
      <c r="AB7160" s="447">
        <f>AB7161</f>
        <v>0</v>
      </c>
      <c r="AD7160" s="447" t="e">
        <f>#REF!</f>
        <v>#REF!</v>
      </c>
      <c r="AF7160" s="447">
        <f>AF7161</f>
        <v>0</v>
      </c>
      <c r="AH7160" s="447" t="e">
        <f t="shared" si="1574"/>
        <v>#REF!</v>
      </c>
      <c r="AI7160" s="8"/>
      <c r="AJ7160" s="447">
        <f>AJ7161</f>
        <v>0</v>
      </c>
      <c r="AK7160" s="71"/>
      <c r="AL7160" s="447">
        <f>AL7161</f>
        <v>0</v>
      </c>
      <c r="AM7160" s="447"/>
      <c r="AN7160" s="447">
        <f>AN7161</f>
        <v>0</v>
      </c>
      <c r="AO7160" s="447"/>
      <c r="AP7160" s="447">
        <f>AP7161</f>
        <v>0</v>
      </c>
      <c r="AQ7160" s="447"/>
    </row>
    <row r="7161" spans="2:43" ht="18" hidden="1" customHeight="1" x14ac:dyDescent="0.2">
      <c r="B7161" s="4"/>
      <c r="C7161" s="117"/>
      <c r="D7161" s="117"/>
      <c r="E7161" s="117"/>
      <c r="F7161" s="48"/>
      <c r="G7161" s="11"/>
      <c r="H7161" s="117"/>
      <c r="I7161" s="124"/>
      <c r="J7161" s="124"/>
      <c r="K7161" s="144"/>
      <c r="L7161" s="11"/>
      <c r="M7161" s="143"/>
      <c r="N7161" s="42"/>
      <c r="O7161" s="128"/>
      <c r="P7161" s="130"/>
      <c r="Q7161" s="130"/>
      <c r="R7161" s="72" t="s">
        <v>3</v>
      </c>
      <c r="S7161" s="181"/>
      <c r="T7161" s="73" t="s">
        <v>12</v>
      </c>
      <c r="V7161" s="74">
        <v>0</v>
      </c>
      <c r="X7161" s="74">
        <v>0</v>
      </c>
      <c r="Z7161" s="74">
        <v>0</v>
      </c>
      <c r="AB7161" s="74">
        <v>0</v>
      </c>
      <c r="AD7161" s="74">
        <v>0</v>
      </c>
      <c r="AF7161" s="74">
        <v>0</v>
      </c>
      <c r="AH7161" s="74">
        <f t="shared" si="1574"/>
        <v>0</v>
      </c>
      <c r="AI7161" s="446"/>
      <c r="AJ7161" s="74">
        <v>0</v>
      </c>
      <c r="AK7161" s="8"/>
      <c r="AL7161" s="74">
        <v>0</v>
      </c>
      <c r="AM7161" s="74"/>
      <c r="AN7161" s="74">
        <v>0</v>
      </c>
      <c r="AO7161" s="74"/>
      <c r="AP7161" s="74">
        <v>0</v>
      </c>
      <c r="AQ7161" s="74"/>
    </row>
    <row r="7162" spans="2:43" ht="18" hidden="1" customHeight="1" x14ac:dyDescent="0.2">
      <c r="B7162" s="4"/>
      <c r="C7162" s="117"/>
      <c r="D7162" s="117"/>
      <c r="E7162" s="117"/>
      <c r="F7162" s="48"/>
      <c r="G7162" s="11"/>
      <c r="H7162" s="117"/>
      <c r="I7162" s="124"/>
      <c r="J7162" s="124"/>
      <c r="K7162" s="144"/>
      <c r="L7162" s="11"/>
      <c r="M7162" s="143"/>
      <c r="N7162" s="42"/>
      <c r="O7162" s="128"/>
      <c r="P7162" s="130"/>
      <c r="Q7162" s="131">
        <v>4</v>
      </c>
      <c r="R7162" s="68"/>
      <c r="S7162" s="35"/>
      <c r="T7162" s="69" t="s">
        <v>13</v>
      </c>
      <c r="U7162" s="92"/>
      <c r="V7162" s="70">
        <f>V7163+V7164+V7165</f>
        <v>0</v>
      </c>
      <c r="X7162" s="447">
        <f>X7163+X7164+X7165</f>
        <v>0</v>
      </c>
      <c r="Z7162" s="447">
        <f>Z7163+Z7164+Z7165</f>
        <v>0</v>
      </c>
      <c r="AB7162" s="447">
        <f>AB7163+AB7164+AB7165</f>
        <v>0</v>
      </c>
      <c r="AD7162" s="447" t="e">
        <f>#REF!+AD7164+AD7165</f>
        <v>#REF!</v>
      </c>
      <c r="AF7162" s="447">
        <f>AF7163+AF7164+AF7165</f>
        <v>0</v>
      </c>
      <c r="AH7162" s="447" t="e">
        <f t="shared" si="1574"/>
        <v>#REF!</v>
      </c>
      <c r="AI7162" s="8"/>
      <c r="AJ7162" s="447">
        <f>AJ7163+AJ7164+AJ7165</f>
        <v>0</v>
      </c>
      <c r="AK7162" s="71"/>
      <c r="AL7162" s="447">
        <f>AL7163+AL7164+AL7165</f>
        <v>0</v>
      </c>
      <c r="AM7162" s="447"/>
      <c r="AN7162" s="447">
        <f>AN7163+AN7164+AN7165</f>
        <v>0</v>
      </c>
      <c r="AO7162" s="447"/>
      <c r="AP7162" s="447">
        <f>AP7163+AP7164+AP7165</f>
        <v>0</v>
      </c>
      <c r="AQ7162" s="447"/>
    </row>
    <row r="7163" spans="2:43" ht="18" hidden="1" customHeight="1" x14ac:dyDescent="0.2">
      <c r="B7163" s="4"/>
      <c r="C7163" s="117"/>
      <c r="D7163" s="117"/>
      <c r="E7163" s="117"/>
      <c r="F7163" s="48"/>
      <c r="G7163" s="11"/>
      <c r="H7163" s="117"/>
      <c r="I7163" s="124"/>
      <c r="J7163" s="124"/>
      <c r="K7163" s="144"/>
      <c r="L7163" s="11"/>
      <c r="M7163" s="143"/>
      <c r="N7163" s="42"/>
      <c r="O7163" s="128"/>
      <c r="P7163" s="130"/>
      <c r="Q7163" s="130"/>
      <c r="R7163" s="72" t="s">
        <v>3</v>
      </c>
      <c r="S7163" s="181"/>
      <c r="T7163" s="73" t="s">
        <v>13</v>
      </c>
      <c r="V7163" s="74">
        <v>0</v>
      </c>
      <c r="X7163" s="74">
        <v>0</v>
      </c>
      <c r="Z7163" s="74">
        <v>0</v>
      </c>
      <c r="AB7163" s="74">
        <v>0</v>
      </c>
      <c r="AD7163" s="74">
        <v>0</v>
      </c>
      <c r="AF7163" s="74">
        <v>0</v>
      </c>
      <c r="AH7163" s="74">
        <f t="shared" si="1574"/>
        <v>0</v>
      </c>
      <c r="AI7163" s="446"/>
      <c r="AJ7163" s="74">
        <v>0</v>
      </c>
      <c r="AK7163" s="8"/>
      <c r="AL7163" s="74">
        <v>0</v>
      </c>
      <c r="AM7163" s="74"/>
      <c r="AN7163" s="74">
        <v>0</v>
      </c>
      <c r="AO7163" s="74"/>
      <c r="AP7163" s="74">
        <v>0</v>
      </c>
      <c r="AQ7163" s="74"/>
    </row>
    <row r="7164" spans="2:43" ht="18" hidden="1" customHeight="1" x14ac:dyDescent="0.2">
      <c r="B7164" s="4"/>
      <c r="C7164" s="117"/>
      <c r="D7164" s="117"/>
      <c r="E7164" s="117"/>
      <c r="F7164" s="48"/>
      <c r="G7164" s="11"/>
      <c r="H7164" s="117"/>
      <c r="I7164" s="124"/>
      <c r="J7164" s="124"/>
      <c r="K7164" s="144"/>
      <c r="L7164" s="11"/>
      <c r="M7164" s="143"/>
      <c r="N7164" s="42"/>
      <c r="O7164" s="128"/>
      <c r="P7164" s="130"/>
      <c r="Q7164" s="130"/>
      <c r="R7164" s="72"/>
      <c r="S7164" s="181"/>
      <c r="T7164" s="73"/>
      <c r="V7164" s="74"/>
      <c r="X7164" s="74"/>
      <c r="Z7164" s="74"/>
      <c r="AB7164" s="74"/>
      <c r="AD7164" s="74"/>
      <c r="AF7164" s="74"/>
      <c r="AH7164" s="74">
        <f t="shared" si="1574"/>
        <v>0</v>
      </c>
      <c r="AI7164" s="8"/>
      <c r="AJ7164" s="74"/>
      <c r="AK7164" s="8"/>
      <c r="AL7164" s="74"/>
      <c r="AM7164" s="74"/>
      <c r="AN7164" s="74"/>
      <c r="AO7164" s="74"/>
      <c r="AP7164" s="74"/>
      <c r="AQ7164" s="74"/>
    </row>
    <row r="7165" spans="2:43" ht="18" hidden="1" customHeight="1" x14ac:dyDescent="0.2">
      <c r="B7165" s="4"/>
      <c r="C7165" s="117"/>
      <c r="D7165" s="117"/>
      <c r="E7165" s="117"/>
      <c r="F7165" s="48"/>
      <c r="G7165" s="11"/>
      <c r="H7165" s="117"/>
      <c r="I7165" s="124"/>
      <c r="J7165" s="124"/>
      <c r="K7165" s="144"/>
      <c r="L7165" s="11"/>
      <c r="M7165" s="143"/>
      <c r="N7165" s="42"/>
      <c r="O7165" s="128"/>
      <c r="P7165" s="130"/>
      <c r="Q7165" s="130"/>
      <c r="R7165" s="72"/>
      <c r="S7165" s="181"/>
      <c r="T7165" s="73"/>
      <c r="V7165" s="74"/>
      <c r="X7165" s="74"/>
      <c r="Z7165" s="74"/>
      <c r="AB7165" s="74"/>
      <c r="AD7165" s="74"/>
      <c r="AF7165" s="74"/>
      <c r="AH7165" s="74">
        <f t="shared" si="1574"/>
        <v>0</v>
      </c>
      <c r="AI7165" s="8"/>
      <c r="AJ7165" s="74"/>
      <c r="AK7165" s="8"/>
      <c r="AL7165" s="74"/>
      <c r="AM7165" s="74"/>
      <c r="AN7165" s="74"/>
      <c r="AO7165" s="74"/>
      <c r="AP7165" s="74"/>
      <c r="AQ7165" s="74"/>
    </row>
    <row r="7166" spans="2:43" ht="18" hidden="1" customHeight="1" x14ac:dyDescent="0.2">
      <c r="B7166" s="4"/>
      <c r="C7166" s="117"/>
      <c r="D7166" s="117"/>
      <c r="E7166" s="117"/>
      <c r="F7166" s="48"/>
      <c r="G7166" s="11"/>
      <c r="H7166" s="117"/>
      <c r="I7166" s="124"/>
      <c r="J7166" s="124"/>
      <c r="K7166" s="144"/>
      <c r="L7166" s="11"/>
      <c r="M7166" s="143"/>
      <c r="N7166" s="42"/>
      <c r="O7166" s="128"/>
      <c r="P7166" s="130"/>
      <c r="Q7166" s="140" t="s">
        <v>173</v>
      </c>
      <c r="R7166" s="84"/>
      <c r="S7166" s="250"/>
      <c r="T7166" s="69" t="s">
        <v>204</v>
      </c>
      <c r="U7166" s="92"/>
      <c r="V7166" s="70">
        <f>V7167</f>
        <v>0</v>
      </c>
      <c r="X7166" s="447">
        <f>X7167</f>
        <v>0</v>
      </c>
      <c r="Z7166" s="447">
        <f>Z7167</f>
        <v>0</v>
      </c>
      <c r="AB7166" s="447">
        <f>AB7167</f>
        <v>0</v>
      </c>
      <c r="AD7166" s="447" t="e">
        <f>#REF!</f>
        <v>#REF!</v>
      </c>
      <c r="AF7166" s="447">
        <f>AF7167</f>
        <v>0</v>
      </c>
      <c r="AH7166" s="447" t="e">
        <f t="shared" si="1574"/>
        <v>#REF!</v>
      </c>
      <c r="AI7166" s="8"/>
      <c r="AJ7166" s="447">
        <f>AJ7167</f>
        <v>0</v>
      </c>
      <c r="AK7166" s="71"/>
      <c r="AL7166" s="447">
        <f>AL7167</f>
        <v>0</v>
      </c>
      <c r="AM7166" s="447"/>
      <c r="AN7166" s="447">
        <f>AN7167</f>
        <v>0</v>
      </c>
      <c r="AO7166" s="447"/>
      <c r="AP7166" s="447">
        <f>AP7167</f>
        <v>0</v>
      </c>
      <c r="AQ7166" s="447"/>
    </row>
    <row r="7167" spans="2:43" ht="18" hidden="1" customHeight="1" x14ac:dyDescent="0.2">
      <c r="B7167" s="4"/>
      <c r="C7167" s="117"/>
      <c r="D7167" s="117"/>
      <c r="E7167" s="117"/>
      <c r="F7167" s="48"/>
      <c r="G7167" s="11"/>
      <c r="H7167" s="117"/>
      <c r="I7167" s="124"/>
      <c r="J7167" s="124"/>
      <c r="K7167" s="144"/>
      <c r="L7167" s="11"/>
      <c r="M7167" s="143"/>
      <c r="N7167" s="42"/>
      <c r="O7167" s="128"/>
      <c r="P7167" s="130"/>
      <c r="Q7167" s="130"/>
      <c r="R7167" s="72" t="s">
        <v>3</v>
      </c>
      <c r="S7167" s="181"/>
      <c r="T7167" s="73" t="s">
        <v>204</v>
      </c>
      <c r="V7167" s="74">
        <v>0</v>
      </c>
      <c r="X7167" s="74">
        <v>0</v>
      </c>
      <c r="Z7167" s="74">
        <v>0</v>
      </c>
      <c r="AB7167" s="74">
        <v>0</v>
      </c>
      <c r="AD7167" s="74">
        <v>0</v>
      </c>
      <c r="AF7167" s="74">
        <v>0</v>
      </c>
      <c r="AH7167" s="74">
        <f t="shared" si="1574"/>
        <v>0</v>
      </c>
      <c r="AI7167" s="446"/>
      <c r="AJ7167" s="74">
        <v>0</v>
      </c>
      <c r="AK7167" s="8"/>
      <c r="AL7167" s="74">
        <v>0</v>
      </c>
      <c r="AM7167" s="74"/>
      <c r="AN7167" s="74">
        <v>0</v>
      </c>
      <c r="AO7167" s="74"/>
      <c r="AP7167" s="74">
        <v>0</v>
      </c>
      <c r="AQ7167" s="74"/>
    </row>
    <row r="7168" spans="2:43" ht="18" hidden="1" customHeight="1" x14ac:dyDescent="0.2">
      <c r="B7168" s="4"/>
      <c r="C7168" s="117"/>
      <c r="D7168" s="117"/>
      <c r="E7168" s="117"/>
      <c r="F7168" s="48"/>
      <c r="G7168" s="11"/>
      <c r="H7168" s="117"/>
      <c r="I7168" s="142"/>
      <c r="J7168" s="143"/>
      <c r="K7168" s="144"/>
      <c r="L7168" s="11"/>
      <c r="M7168" s="143"/>
      <c r="N7168" s="42"/>
      <c r="O7168" s="128"/>
      <c r="P7168" s="130"/>
      <c r="Q7168" s="131">
        <v>6</v>
      </c>
      <c r="R7168" s="68"/>
      <c r="S7168" s="35"/>
      <c r="T7168" s="69" t="s">
        <v>375</v>
      </c>
      <c r="U7168" s="92"/>
      <c r="V7168" s="70">
        <f>V7169</f>
        <v>0</v>
      </c>
      <c r="X7168" s="447">
        <f>X7169</f>
        <v>0</v>
      </c>
      <c r="Z7168" s="447">
        <f>Z7169</f>
        <v>0</v>
      </c>
      <c r="AB7168" s="447">
        <f>AB7169</f>
        <v>0</v>
      </c>
      <c r="AD7168" s="447" t="e">
        <f>#REF!</f>
        <v>#REF!</v>
      </c>
      <c r="AF7168" s="447">
        <f>AF7169</f>
        <v>0</v>
      </c>
      <c r="AH7168" s="447" t="e">
        <f t="shared" si="1574"/>
        <v>#REF!</v>
      </c>
      <c r="AI7168" s="8"/>
      <c r="AJ7168" s="447">
        <f>AJ7169</f>
        <v>0</v>
      </c>
      <c r="AK7168" s="71"/>
      <c r="AL7168" s="447">
        <f>AL7169</f>
        <v>0</v>
      </c>
      <c r="AM7168" s="447"/>
      <c r="AN7168" s="447">
        <f>AN7169</f>
        <v>0</v>
      </c>
      <c r="AO7168" s="447"/>
      <c r="AP7168" s="447">
        <f>AP7169</f>
        <v>0</v>
      </c>
      <c r="AQ7168" s="447"/>
    </row>
    <row r="7169" spans="2:43" ht="18" hidden="1" customHeight="1" x14ac:dyDescent="0.2">
      <c r="B7169" s="4"/>
      <c r="C7169" s="117"/>
      <c r="D7169" s="117"/>
      <c r="E7169" s="117"/>
      <c r="F7169" s="48"/>
      <c r="G7169" s="11"/>
      <c r="H7169" s="117"/>
      <c r="I7169" s="142"/>
      <c r="J7169" s="143"/>
      <c r="K7169" s="144"/>
      <c r="L7169" s="11"/>
      <c r="M7169" s="143"/>
      <c r="N7169" s="42"/>
      <c r="O7169" s="128"/>
      <c r="P7169" s="130"/>
      <c r="Q7169" s="130"/>
      <c r="R7169" s="72" t="s">
        <v>3</v>
      </c>
      <c r="S7169" s="181"/>
      <c r="T7169" s="73" t="s">
        <v>375</v>
      </c>
      <c r="V7169" s="74">
        <v>0</v>
      </c>
      <c r="X7169" s="74">
        <v>0</v>
      </c>
      <c r="Z7169" s="74">
        <v>0</v>
      </c>
      <c r="AB7169" s="74">
        <v>0</v>
      </c>
      <c r="AD7169" s="74">
        <v>0</v>
      </c>
      <c r="AF7169" s="74">
        <v>0</v>
      </c>
      <c r="AH7169" s="74">
        <f t="shared" si="1574"/>
        <v>0</v>
      </c>
      <c r="AI7169" s="446"/>
      <c r="AJ7169" s="74">
        <v>0</v>
      </c>
      <c r="AK7169" s="8"/>
      <c r="AL7169" s="74">
        <v>0</v>
      </c>
      <c r="AM7169" s="74"/>
      <c r="AN7169" s="74">
        <v>0</v>
      </c>
      <c r="AO7169" s="74"/>
      <c r="AP7169" s="74">
        <v>0</v>
      </c>
      <c r="AQ7169" s="74"/>
    </row>
    <row r="7170" spans="2:43" ht="18" hidden="1" customHeight="1" x14ac:dyDescent="0.2">
      <c r="B7170" s="4"/>
      <c r="C7170" s="117"/>
      <c r="D7170" s="117"/>
      <c r="E7170" s="117"/>
      <c r="F7170" s="48"/>
      <c r="G7170" s="11"/>
      <c r="H7170" s="117"/>
      <c r="I7170" s="124"/>
      <c r="J7170" s="124"/>
      <c r="K7170" s="144"/>
      <c r="L7170" s="11"/>
      <c r="M7170" s="143"/>
      <c r="N7170" s="42"/>
      <c r="O7170" s="128"/>
      <c r="P7170" s="129">
        <v>4</v>
      </c>
      <c r="Q7170" s="129"/>
      <c r="R7170" s="64"/>
      <c r="S7170" s="234"/>
      <c r="T7170" s="65" t="s">
        <v>376</v>
      </c>
      <c r="U7170" s="155"/>
      <c r="V7170" s="66">
        <f>V7171</f>
        <v>0</v>
      </c>
      <c r="X7170" s="66">
        <f>X7171</f>
        <v>0</v>
      </c>
      <c r="Z7170" s="66">
        <f>Z7171</f>
        <v>0</v>
      </c>
      <c r="AB7170" s="66">
        <f>AB7171</f>
        <v>0</v>
      </c>
      <c r="AD7170" s="66" t="e">
        <f>#REF!</f>
        <v>#REF!</v>
      </c>
      <c r="AF7170" s="66">
        <f>AF7171</f>
        <v>0</v>
      </c>
      <c r="AH7170" s="66" t="e">
        <f t="shared" si="1574"/>
        <v>#REF!</v>
      </c>
      <c r="AI7170" s="8"/>
      <c r="AJ7170" s="66">
        <f>AJ7171</f>
        <v>0</v>
      </c>
      <c r="AK7170" s="67"/>
      <c r="AL7170" s="66">
        <f t="shared" ref="AL7170:AP7171" si="1582">AL7171</f>
        <v>0</v>
      </c>
      <c r="AM7170" s="66"/>
      <c r="AN7170" s="66">
        <f t="shared" si="1582"/>
        <v>0</v>
      </c>
      <c r="AO7170" s="66"/>
      <c r="AP7170" s="66">
        <f t="shared" si="1582"/>
        <v>0</v>
      </c>
      <c r="AQ7170" s="66"/>
    </row>
    <row r="7171" spans="2:43" ht="18" hidden="1" customHeight="1" x14ac:dyDescent="0.2">
      <c r="B7171" s="4"/>
      <c r="C7171" s="117"/>
      <c r="D7171" s="117"/>
      <c r="E7171" s="117"/>
      <c r="F7171" s="48"/>
      <c r="G7171" s="11"/>
      <c r="H7171" s="117"/>
      <c r="I7171" s="124"/>
      <c r="J7171" s="124"/>
      <c r="K7171" s="144"/>
      <c r="L7171" s="11"/>
      <c r="M7171" s="143"/>
      <c r="N7171" s="42"/>
      <c r="O7171" s="128"/>
      <c r="P7171" s="130"/>
      <c r="Q7171" s="131">
        <v>1</v>
      </c>
      <c r="R7171" s="84"/>
      <c r="S7171" s="250"/>
      <c r="T7171" s="69" t="s">
        <v>76</v>
      </c>
      <c r="U7171" s="92"/>
      <c r="V7171" s="70">
        <f>V7172</f>
        <v>0</v>
      </c>
      <c r="X7171" s="447">
        <f>X7172</f>
        <v>0</v>
      </c>
      <c r="Z7171" s="447">
        <f>Z7172</f>
        <v>0</v>
      </c>
      <c r="AB7171" s="447">
        <f>AB7172</f>
        <v>0</v>
      </c>
      <c r="AD7171" s="447" t="e">
        <f>#REF!</f>
        <v>#REF!</v>
      </c>
      <c r="AF7171" s="447">
        <f>AF7172</f>
        <v>0</v>
      </c>
      <c r="AH7171" s="447" t="e">
        <f t="shared" si="1574"/>
        <v>#REF!</v>
      </c>
      <c r="AI7171" s="67"/>
      <c r="AJ7171" s="447">
        <f>AJ7172</f>
        <v>0</v>
      </c>
      <c r="AK7171" s="71"/>
      <c r="AL7171" s="447">
        <f t="shared" si="1582"/>
        <v>0</v>
      </c>
      <c r="AM7171" s="447"/>
      <c r="AN7171" s="447">
        <f t="shared" si="1582"/>
        <v>0</v>
      </c>
      <c r="AO7171" s="447"/>
      <c r="AP7171" s="447">
        <f t="shared" si="1582"/>
        <v>0</v>
      </c>
      <c r="AQ7171" s="447"/>
    </row>
    <row r="7172" spans="2:43" ht="18" hidden="1" customHeight="1" x14ac:dyDescent="0.2">
      <c r="B7172" s="4"/>
      <c r="C7172" s="117"/>
      <c r="D7172" s="117"/>
      <c r="E7172" s="117"/>
      <c r="F7172" s="48"/>
      <c r="G7172" s="11"/>
      <c r="H7172" s="117"/>
      <c r="I7172" s="124"/>
      <c r="J7172" s="124"/>
      <c r="K7172" s="144"/>
      <c r="L7172" s="11"/>
      <c r="M7172" s="143"/>
      <c r="N7172" s="42"/>
      <c r="O7172" s="128"/>
      <c r="P7172" s="130"/>
      <c r="Q7172" s="130"/>
      <c r="R7172" s="72" t="s">
        <v>14</v>
      </c>
      <c r="S7172" s="181"/>
      <c r="T7172" s="73" t="s">
        <v>377</v>
      </c>
      <c r="V7172" s="74">
        <v>0</v>
      </c>
      <c r="X7172" s="74">
        <v>0</v>
      </c>
      <c r="Z7172" s="74">
        <v>0</v>
      </c>
      <c r="AB7172" s="74">
        <v>0</v>
      </c>
      <c r="AD7172" s="74">
        <v>0</v>
      </c>
      <c r="AF7172" s="74">
        <v>0</v>
      </c>
      <c r="AH7172" s="74">
        <f t="shared" si="1574"/>
        <v>0</v>
      </c>
      <c r="AI7172" s="446"/>
      <c r="AJ7172" s="74">
        <v>0</v>
      </c>
      <c r="AK7172" s="8"/>
      <c r="AL7172" s="74">
        <v>0</v>
      </c>
      <c r="AM7172" s="74"/>
      <c r="AN7172" s="74">
        <v>0</v>
      </c>
      <c r="AO7172" s="74"/>
      <c r="AP7172" s="74">
        <v>0</v>
      </c>
      <c r="AQ7172" s="74"/>
    </row>
    <row r="7173" spans="2:43" ht="18" hidden="1" customHeight="1" x14ac:dyDescent="0.2">
      <c r="B7173" s="4"/>
      <c r="C7173" s="117"/>
      <c r="D7173" s="117"/>
      <c r="E7173" s="117"/>
      <c r="F7173" s="48"/>
      <c r="G7173" s="11"/>
      <c r="H7173" s="117"/>
      <c r="I7173" s="124"/>
      <c r="J7173" s="124"/>
      <c r="K7173" s="144"/>
      <c r="L7173" s="11"/>
      <c r="M7173" s="143"/>
      <c r="N7173" s="42"/>
      <c r="O7173" s="127" t="s">
        <v>0</v>
      </c>
      <c r="P7173" s="123"/>
      <c r="Q7173" s="123"/>
      <c r="R7173" s="49"/>
      <c r="S7173" s="18"/>
      <c r="T7173" s="50" t="s">
        <v>60</v>
      </c>
      <c r="U7173" s="76"/>
      <c r="V7173" s="51">
        <f>V7174+V7179</f>
        <v>0</v>
      </c>
      <c r="X7173" s="51">
        <f>X7174+X7179</f>
        <v>0</v>
      </c>
      <c r="Z7173" s="51">
        <f>Z7174+Z7179</f>
        <v>0</v>
      </c>
      <c r="AB7173" s="51">
        <f>AB7174+AB7179</f>
        <v>0</v>
      </c>
      <c r="AD7173" s="51" t="e">
        <f>#REF!+AD7179</f>
        <v>#REF!</v>
      </c>
      <c r="AF7173" s="51">
        <f>AF7174+AF7179</f>
        <v>0</v>
      </c>
      <c r="AH7173" s="51" t="e">
        <f t="shared" si="1574"/>
        <v>#REF!</v>
      </c>
      <c r="AI7173" s="8"/>
      <c r="AJ7173" s="51">
        <f>AJ7174+AJ7179</f>
        <v>0</v>
      </c>
      <c r="AK7173" s="5"/>
      <c r="AL7173" s="51">
        <f>AL7174+AL7179</f>
        <v>0</v>
      </c>
      <c r="AM7173" s="51"/>
      <c r="AN7173" s="51">
        <f>AN7174+AN7179</f>
        <v>0</v>
      </c>
      <c r="AO7173" s="51"/>
      <c r="AP7173" s="51">
        <f>AP7174+AP7179</f>
        <v>0</v>
      </c>
      <c r="AQ7173" s="51"/>
    </row>
    <row r="7174" spans="2:43" ht="18" hidden="1" customHeight="1" x14ac:dyDescent="0.2">
      <c r="B7174" s="4"/>
      <c r="C7174" s="117"/>
      <c r="D7174" s="117"/>
      <c r="E7174" s="117"/>
      <c r="F7174" s="48"/>
      <c r="G7174" s="11"/>
      <c r="H7174" s="117"/>
      <c r="I7174" s="124"/>
      <c r="J7174" s="124"/>
      <c r="K7174" s="144"/>
      <c r="L7174" s="11"/>
      <c r="M7174" s="143"/>
      <c r="N7174" s="42"/>
      <c r="O7174" s="128"/>
      <c r="P7174" s="129">
        <v>1</v>
      </c>
      <c r="Q7174" s="129"/>
      <c r="R7174" s="64"/>
      <c r="S7174" s="234"/>
      <c r="T7174" s="65" t="s">
        <v>8</v>
      </c>
      <c r="U7174" s="155"/>
      <c r="V7174" s="66">
        <f>V7175</f>
        <v>0</v>
      </c>
      <c r="X7174" s="66">
        <f>X7175</f>
        <v>0</v>
      </c>
      <c r="Z7174" s="66">
        <f>Z7175</f>
        <v>0</v>
      </c>
      <c r="AB7174" s="66">
        <f>AB7175</f>
        <v>0</v>
      </c>
      <c r="AD7174" s="66" t="e">
        <f>#REF!</f>
        <v>#REF!</v>
      </c>
      <c r="AF7174" s="66">
        <f>AF7175</f>
        <v>0</v>
      </c>
      <c r="AH7174" s="66" t="e">
        <f t="shared" si="1574"/>
        <v>#REF!</v>
      </c>
      <c r="AI7174" s="5"/>
      <c r="AJ7174" s="66">
        <f>AJ7175</f>
        <v>0</v>
      </c>
      <c r="AK7174" s="67"/>
      <c r="AL7174" s="66">
        <f>AL7175</f>
        <v>0</v>
      </c>
      <c r="AM7174" s="66"/>
      <c r="AN7174" s="66">
        <f>AN7175</f>
        <v>0</v>
      </c>
      <c r="AO7174" s="66"/>
      <c r="AP7174" s="66">
        <f>AP7175</f>
        <v>0</v>
      </c>
      <c r="AQ7174" s="66"/>
    </row>
    <row r="7175" spans="2:43" ht="18" hidden="1" customHeight="1" x14ac:dyDescent="0.2">
      <c r="B7175" s="4"/>
      <c r="C7175" s="117"/>
      <c r="D7175" s="117"/>
      <c r="E7175" s="117"/>
      <c r="F7175" s="48"/>
      <c r="G7175" s="11"/>
      <c r="H7175" s="117"/>
      <c r="I7175" s="124"/>
      <c r="J7175" s="124"/>
      <c r="K7175" s="144"/>
      <c r="L7175" s="11"/>
      <c r="M7175" s="143"/>
      <c r="N7175" s="42"/>
      <c r="O7175" s="128"/>
      <c r="P7175" s="130"/>
      <c r="Q7175" s="131">
        <v>6</v>
      </c>
      <c r="R7175" s="72"/>
      <c r="S7175" s="181"/>
      <c r="T7175" s="69" t="s">
        <v>62</v>
      </c>
      <c r="U7175" s="92"/>
      <c r="V7175" s="70">
        <f>SUM(V7176:V7178)</f>
        <v>0</v>
      </c>
      <c r="X7175" s="447">
        <f>SUM(X7176:X7178)</f>
        <v>0</v>
      </c>
      <c r="Z7175" s="447">
        <f>SUM(Z7176:Z7178)</f>
        <v>0</v>
      </c>
      <c r="AB7175" s="447">
        <f>SUM(AB7176:AB7178)</f>
        <v>0</v>
      </c>
      <c r="AD7175" s="447">
        <f>SUM(AD7176:AD7178)</f>
        <v>0</v>
      </c>
      <c r="AF7175" s="447">
        <f>SUM(AF7176:AF7178)</f>
        <v>0</v>
      </c>
      <c r="AH7175" s="447">
        <f t="shared" si="1574"/>
        <v>0</v>
      </c>
      <c r="AI7175" s="67"/>
      <c r="AJ7175" s="447">
        <f>SUM(AJ7176:AJ7178)</f>
        <v>0</v>
      </c>
      <c r="AK7175" s="71"/>
      <c r="AL7175" s="447">
        <f>SUM(AL7176:AL7178)</f>
        <v>0</v>
      </c>
      <c r="AM7175" s="447"/>
      <c r="AN7175" s="447">
        <f>SUM(AN7176:AN7178)</f>
        <v>0</v>
      </c>
      <c r="AO7175" s="447"/>
      <c r="AP7175" s="447">
        <f>SUM(AP7176:AP7178)</f>
        <v>0</v>
      </c>
      <c r="AQ7175" s="447"/>
    </row>
    <row r="7176" spans="2:43" ht="18" hidden="1" customHeight="1" x14ac:dyDescent="0.2">
      <c r="B7176" s="4"/>
      <c r="C7176" s="117"/>
      <c r="D7176" s="117"/>
      <c r="E7176" s="117"/>
      <c r="F7176" s="48"/>
      <c r="G7176" s="11"/>
      <c r="H7176" s="117"/>
      <c r="I7176" s="124"/>
      <c r="J7176" s="124"/>
      <c r="K7176" s="144"/>
      <c r="L7176" s="11"/>
      <c r="M7176" s="143"/>
      <c r="N7176" s="42"/>
      <c r="O7176" s="128"/>
      <c r="P7176" s="130"/>
      <c r="Q7176" s="131"/>
      <c r="R7176" s="72">
        <v>1</v>
      </c>
      <c r="S7176" s="181"/>
      <c r="T7176" s="73" t="s">
        <v>430</v>
      </c>
      <c r="V7176" s="74">
        <v>0</v>
      </c>
      <c r="X7176" s="74">
        <v>0</v>
      </c>
      <c r="Z7176" s="74">
        <v>0</v>
      </c>
      <c r="AB7176" s="74">
        <v>0</v>
      </c>
      <c r="AD7176" s="74">
        <v>0</v>
      </c>
      <c r="AF7176" s="74">
        <v>0</v>
      </c>
      <c r="AH7176" s="74">
        <f t="shared" si="1574"/>
        <v>0</v>
      </c>
      <c r="AI7176" s="446"/>
      <c r="AJ7176" s="74">
        <v>0</v>
      </c>
      <c r="AK7176" s="8"/>
      <c r="AL7176" s="74">
        <v>0</v>
      </c>
      <c r="AM7176" s="74"/>
      <c r="AN7176" s="74">
        <v>0</v>
      </c>
      <c r="AO7176" s="74"/>
      <c r="AP7176" s="74">
        <v>0</v>
      </c>
      <c r="AQ7176" s="74"/>
    </row>
    <row r="7177" spans="2:43" ht="18" hidden="1" customHeight="1" x14ac:dyDescent="0.2">
      <c r="B7177" s="4"/>
      <c r="C7177" s="117"/>
      <c r="D7177" s="117"/>
      <c r="E7177" s="117"/>
      <c r="F7177" s="48"/>
      <c r="G7177" s="11"/>
      <c r="H7177" s="117"/>
      <c r="I7177" s="124"/>
      <c r="J7177" s="124"/>
      <c r="K7177" s="144"/>
      <c r="L7177" s="11"/>
      <c r="M7177" s="143"/>
      <c r="N7177" s="42"/>
      <c r="O7177" s="128"/>
      <c r="P7177" s="130"/>
      <c r="Q7177" s="131"/>
      <c r="R7177" s="72">
        <v>2</v>
      </c>
      <c r="S7177" s="181"/>
      <c r="T7177" s="73" t="s">
        <v>386</v>
      </c>
      <c r="V7177" s="74">
        <v>0</v>
      </c>
      <c r="X7177" s="74">
        <v>0</v>
      </c>
      <c r="Z7177" s="74">
        <v>0</v>
      </c>
      <c r="AB7177" s="74">
        <v>0</v>
      </c>
      <c r="AD7177" s="74">
        <v>0</v>
      </c>
      <c r="AF7177" s="74">
        <v>0</v>
      </c>
      <c r="AH7177" s="74">
        <f t="shared" si="1574"/>
        <v>0</v>
      </c>
      <c r="AI7177" s="8"/>
      <c r="AJ7177" s="74">
        <v>0</v>
      </c>
      <c r="AK7177" s="8"/>
      <c r="AL7177" s="74">
        <v>0</v>
      </c>
      <c r="AM7177" s="74"/>
      <c r="AN7177" s="74">
        <v>0</v>
      </c>
      <c r="AO7177" s="74"/>
      <c r="AP7177" s="74">
        <v>0</v>
      </c>
      <c r="AQ7177" s="74"/>
    </row>
    <row r="7178" spans="2:43" ht="18" hidden="1" customHeight="1" x14ac:dyDescent="0.2">
      <c r="B7178" s="4"/>
      <c r="C7178" s="117"/>
      <c r="D7178" s="117"/>
      <c r="E7178" s="117"/>
      <c r="F7178" s="48"/>
      <c r="G7178" s="11"/>
      <c r="H7178" s="117"/>
      <c r="I7178" s="124"/>
      <c r="J7178" s="124"/>
      <c r="K7178" s="144"/>
      <c r="L7178" s="11"/>
      <c r="M7178" s="143"/>
      <c r="N7178" s="42"/>
      <c r="O7178" s="128"/>
      <c r="P7178" s="130"/>
      <c r="Q7178" s="131"/>
      <c r="R7178" s="72">
        <v>8</v>
      </c>
      <c r="S7178" s="181"/>
      <c r="T7178" s="73" t="s">
        <v>463</v>
      </c>
      <c r="V7178" s="74">
        <v>0</v>
      </c>
      <c r="X7178" s="74">
        <v>0</v>
      </c>
      <c r="Z7178" s="74">
        <v>0</v>
      </c>
      <c r="AB7178" s="74">
        <v>0</v>
      </c>
      <c r="AD7178" s="74">
        <v>0</v>
      </c>
      <c r="AF7178" s="74">
        <v>0</v>
      </c>
      <c r="AH7178" s="74">
        <f t="shared" si="1574"/>
        <v>0</v>
      </c>
      <c r="AI7178" s="8"/>
      <c r="AJ7178" s="74">
        <v>0</v>
      </c>
      <c r="AK7178" s="8"/>
      <c r="AL7178" s="74">
        <v>0</v>
      </c>
      <c r="AM7178" s="74"/>
      <c r="AN7178" s="74">
        <v>0</v>
      </c>
      <c r="AO7178" s="74"/>
      <c r="AP7178" s="74">
        <v>0</v>
      </c>
      <c r="AQ7178" s="74"/>
    </row>
    <row r="7179" spans="2:43" ht="18" hidden="1" customHeight="1" x14ac:dyDescent="0.2">
      <c r="B7179" s="4"/>
      <c r="C7179" s="117"/>
      <c r="D7179" s="117"/>
      <c r="E7179" s="117"/>
      <c r="F7179" s="48"/>
      <c r="G7179" s="11"/>
      <c r="H7179" s="117"/>
      <c r="I7179" s="124"/>
      <c r="J7179" s="124"/>
      <c r="K7179" s="144"/>
      <c r="L7179" s="11"/>
      <c r="M7179" s="143"/>
      <c r="N7179" s="42"/>
      <c r="O7179" s="128"/>
      <c r="P7179" s="129">
        <v>4</v>
      </c>
      <c r="Q7179" s="129"/>
      <c r="R7179" s="64"/>
      <c r="S7179" s="234"/>
      <c r="T7179" s="65" t="s">
        <v>376</v>
      </c>
      <c r="U7179" s="155"/>
      <c r="V7179" s="66">
        <f>V7180</f>
        <v>0</v>
      </c>
      <c r="X7179" s="66">
        <f>X7180</f>
        <v>0</v>
      </c>
      <c r="Z7179" s="66">
        <f>Z7180</f>
        <v>0</v>
      </c>
      <c r="AB7179" s="66">
        <f>AB7180</f>
        <v>0</v>
      </c>
      <c r="AD7179" s="66" t="e">
        <f>#REF!</f>
        <v>#REF!</v>
      </c>
      <c r="AF7179" s="66">
        <f>AF7180</f>
        <v>0</v>
      </c>
      <c r="AH7179" s="66" t="e">
        <f t="shared" si="1574"/>
        <v>#REF!</v>
      </c>
      <c r="AI7179" s="8"/>
      <c r="AJ7179" s="66">
        <f>AJ7180</f>
        <v>0</v>
      </c>
      <c r="AK7179" s="67"/>
      <c r="AL7179" s="66">
        <f>AL7180</f>
        <v>0</v>
      </c>
      <c r="AM7179" s="66"/>
      <c r="AN7179" s="66">
        <f>AN7180</f>
        <v>0</v>
      </c>
      <c r="AO7179" s="66"/>
      <c r="AP7179" s="66">
        <f>AP7180</f>
        <v>0</v>
      </c>
      <c r="AQ7179" s="66"/>
    </row>
    <row r="7180" spans="2:43" ht="18" hidden="1" customHeight="1" x14ac:dyDescent="0.2">
      <c r="B7180" s="4"/>
      <c r="C7180" s="117"/>
      <c r="D7180" s="117"/>
      <c r="E7180" s="117"/>
      <c r="F7180" s="48"/>
      <c r="G7180" s="11"/>
      <c r="H7180" s="117"/>
      <c r="I7180" s="124"/>
      <c r="J7180" s="124"/>
      <c r="K7180" s="144"/>
      <c r="L7180" s="11"/>
      <c r="M7180" s="143"/>
      <c r="N7180" s="42"/>
      <c r="O7180" s="128"/>
      <c r="P7180" s="130"/>
      <c r="Q7180" s="131">
        <v>6</v>
      </c>
      <c r="R7180" s="72"/>
      <c r="S7180" s="181"/>
      <c r="T7180" s="69" t="s">
        <v>62</v>
      </c>
      <c r="U7180" s="92"/>
      <c r="V7180" s="70">
        <f>SUM(V7181:V7182)</f>
        <v>0</v>
      </c>
      <c r="X7180" s="447">
        <f>SUM(X7181:X7182)</f>
        <v>0</v>
      </c>
      <c r="Z7180" s="447">
        <f>SUM(Z7181:Z7182)</f>
        <v>0</v>
      </c>
      <c r="AB7180" s="447">
        <f>SUM(AB7181:AB7182)</f>
        <v>0</v>
      </c>
      <c r="AD7180" s="447">
        <f>SUM(AD7181:AD7182)</f>
        <v>0</v>
      </c>
      <c r="AF7180" s="447">
        <f>SUM(AF7181:AF7182)</f>
        <v>0</v>
      </c>
      <c r="AH7180" s="447">
        <f t="shared" si="1574"/>
        <v>0</v>
      </c>
      <c r="AI7180" s="67"/>
      <c r="AJ7180" s="447">
        <f>SUM(AJ7181:AJ7182)</f>
        <v>0</v>
      </c>
      <c r="AK7180" s="71"/>
      <c r="AL7180" s="447">
        <f>SUM(AL7181:AL7182)</f>
        <v>0</v>
      </c>
      <c r="AM7180" s="447"/>
      <c r="AN7180" s="447">
        <f>SUM(AN7181:AN7182)</f>
        <v>0</v>
      </c>
      <c r="AO7180" s="447"/>
      <c r="AP7180" s="447">
        <f>SUM(AP7181:AP7182)</f>
        <v>0</v>
      </c>
      <c r="AQ7180" s="447"/>
    </row>
    <row r="7181" spans="2:43" ht="18" hidden="1" customHeight="1" x14ac:dyDescent="0.2">
      <c r="B7181" s="4"/>
      <c r="C7181" s="117"/>
      <c r="D7181" s="117"/>
      <c r="E7181" s="117"/>
      <c r="F7181" s="48"/>
      <c r="G7181" s="11"/>
      <c r="H7181" s="117"/>
      <c r="I7181" s="124"/>
      <c r="J7181" s="124"/>
      <c r="K7181" s="144"/>
      <c r="L7181" s="11"/>
      <c r="M7181" s="143"/>
      <c r="N7181" s="42"/>
      <c r="O7181" s="128"/>
      <c r="P7181" s="130"/>
      <c r="Q7181" s="131"/>
      <c r="R7181" s="72">
        <v>1</v>
      </c>
      <c r="S7181" s="181"/>
      <c r="T7181" s="73" t="s">
        <v>430</v>
      </c>
      <c r="V7181" s="74">
        <v>0</v>
      </c>
      <c r="X7181" s="74">
        <v>0</v>
      </c>
      <c r="Z7181" s="74">
        <v>0</v>
      </c>
      <c r="AB7181" s="74">
        <v>0</v>
      </c>
      <c r="AD7181" s="74">
        <v>0</v>
      </c>
      <c r="AF7181" s="74">
        <v>0</v>
      </c>
      <c r="AH7181" s="74">
        <f t="shared" si="1574"/>
        <v>0</v>
      </c>
      <c r="AI7181" s="446"/>
      <c r="AJ7181" s="74">
        <v>0</v>
      </c>
      <c r="AK7181" s="8"/>
      <c r="AL7181" s="74">
        <v>0</v>
      </c>
      <c r="AM7181" s="74"/>
      <c r="AN7181" s="74">
        <v>0</v>
      </c>
      <c r="AO7181" s="74"/>
      <c r="AP7181" s="74">
        <v>0</v>
      </c>
      <c r="AQ7181" s="74"/>
    </row>
    <row r="7182" spans="2:43" ht="18" hidden="1" customHeight="1" x14ac:dyDescent="0.2">
      <c r="B7182" s="4"/>
      <c r="C7182" s="117"/>
      <c r="D7182" s="117"/>
      <c r="E7182" s="117"/>
      <c r="F7182" s="48"/>
      <c r="G7182" s="11"/>
      <c r="H7182" s="117"/>
      <c r="I7182" s="124"/>
      <c r="J7182" s="124"/>
      <c r="K7182" s="144"/>
      <c r="L7182" s="11"/>
      <c r="M7182" s="143"/>
      <c r="N7182" s="42"/>
      <c r="O7182" s="128"/>
      <c r="P7182" s="130"/>
      <c r="Q7182" s="131"/>
      <c r="R7182" s="72">
        <v>2</v>
      </c>
      <c r="S7182" s="181"/>
      <c r="T7182" s="73" t="s">
        <v>386</v>
      </c>
      <c r="V7182" s="74">
        <v>0</v>
      </c>
      <c r="X7182" s="74">
        <v>0</v>
      </c>
      <c r="Z7182" s="74">
        <v>0</v>
      </c>
      <c r="AB7182" s="74">
        <v>0</v>
      </c>
      <c r="AD7182" s="74">
        <v>0</v>
      </c>
      <c r="AF7182" s="74">
        <v>0</v>
      </c>
      <c r="AH7182" s="74">
        <f t="shared" si="1574"/>
        <v>0</v>
      </c>
      <c r="AI7182" s="8"/>
      <c r="AJ7182" s="74">
        <v>0</v>
      </c>
      <c r="AK7182" s="8"/>
      <c r="AL7182" s="74">
        <v>0</v>
      </c>
      <c r="AM7182" s="74"/>
      <c r="AN7182" s="74">
        <v>0</v>
      </c>
      <c r="AO7182" s="74"/>
      <c r="AP7182" s="74">
        <v>0</v>
      </c>
      <c r="AQ7182" s="74"/>
    </row>
    <row r="7183" spans="2:43" ht="18" hidden="1" customHeight="1" x14ac:dyDescent="0.2">
      <c r="B7183" s="4"/>
      <c r="C7183" s="117"/>
      <c r="D7183" s="117"/>
      <c r="E7183" s="117"/>
      <c r="F7183" s="48"/>
      <c r="G7183" s="11"/>
      <c r="H7183" s="117"/>
      <c r="I7183" s="124"/>
      <c r="J7183" s="124"/>
      <c r="K7183" s="144"/>
      <c r="L7183" s="11"/>
      <c r="M7183" s="143"/>
      <c r="N7183" s="42"/>
      <c r="O7183" s="127" t="s">
        <v>18</v>
      </c>
      <c r="P7183" s="123"/>
      <c r="Q7183" s="123"/>
      <c r="R7183" s="49"/>
      <c r="S7183" s="18"/>
      <c r="T7183" s="50" t="s">
        <v>190</v>
      </c>
      <c r="U7183" s="76"/>
      <c r="V7183" s="51">
        <f>V7184+V7197+V7204+V7207+V7210</f>
        <v>0</v>
      </c>
      <c r="X7183" s="51">
        <f>X7184+X7197+X7204+X7207+X7210</f>
        <v>0</v>
      </c>
      <c r="Z7183" s="51">
        <f>Z7184+Z7197+Z7204+Z7207+Z7210</f>
        <v>0</v>
      </c>
      <c r="AB7183" s="51">
        <f>AB7184+AB7197+AB7204+AB7207+AB7210</f>
        <v>0</v>
      </c>
      <c r="AD7183" s="51" t="e">
        <f>#REF!+AD7197+AD7204+AD7207+AD7210</f>
        <v>#REF!</v>
      </c>
      <c r="AF7183" s="51">
        <f>AF7184+AF7197+AF7204+AF7207+AF7210</f>
        <v>0</v>
      </c>
      <c r="AH7183" s="51" t="e">
        <f t="shared" si="1574"/>
        <v>#REF!</v>
      </c>
      <c r="AI7183" s="8"/>
      <c r="AJ7183" s="51">
        <f>AJ7184+AJ7197+AJ7204+AJ7207+AJ7210</f>
        <v>0</v>
      </c>
      <c r="AK7183" s="5"/>
      <c r="AL7183" s="51">
        <f>AL7184+AL7197+AL7204+AL7207+AL7210</f>
        <v>0</v>
      </c>
      <c r="AM7183" s="51"/>
      <c r="AN7183" s="51">
        <f>AN7184+AN7197+AN7204+AN7207+AN7210</f>
        <v>0</v>
      </c>
      <c r="AO7183" s="51"/>
      <c r="AP7183" s="51">
        <f>AP7184+AP7197+AP7204+AP7207+AP7210</f>
        <v>0</v>
      </c>
      <c r="AQ7183" s="51"/>
    </row>
    <row r="7184" spans="2:43" ht="18" hidden="1" customHeight="1" x14ac:dyDescent="0.2">
      <c r="B7184" s="4"/>
      <c r="C7184" s="117"/>
      <c r="D7184" s="117"/>
      <c r="E7184" s="117"/>
      <c r="F7184" s="48"/>
      <c r="G7184" s="11"/>
      <c r="H7184" s="117"/>
      <c r="I7184" s="124"/>
      <c r="J7184" s="124"/>
      <c r="K7184" s="144"/>
      <c r="L7184" s="11"/>
      <c r="M7184" s="143"/>
      <c r="N7184" s="42"/>
      <c r="O7184" s="128"/>
      <c r="P7184" s="129">
        <v>2</v>
      </c>
      <c r="Q7184" s="129"/>
      <c r="R7184" s="64"/>
      <c r="S7184" s="234"/>
      <c r="T7184" s="65" t="s">
        <v>195</v>
      </c>
      <c r="U7184" s="155"/>
      <c r="V7184" s="66">
        <f>V7185+V7187+V7190+V7193+V7195</f>
        <v>0</v>
      </c>
      <c r="X7184" s="66">
        <f>X7185+X7187+X7190+X7193+X7195</f>
        <v>0</v>
      </c>
      <c r="Z7184" s="66">
        <f>Z7185+Z7187+Z7190+Z7193+Z7195</f>
        <v>0</v>
      </c>
      <c r="AB7184" s="66">
        <f>AB7185+AB7187+AB7190+AB7193+AB7195</f>
        <v>0</v>
      </c>
      <c r="AD7184" s="66" t="e">
        <f>#REF!+AD7187+AD7190+AD7193+AD7195</f>
        <v>#REF!</v>
      </c>
      <c r="AF7184" s="66">
        <f>AF7185+AF7187+AF7190+AF7193+AF7195</f>
        <v>0</v>
      </c>
      <c r="AH7184" s="66" t="e">
        <f t="shared" si="1574"/>
        <v>#REF!</v>
      </c>
      <c r="AI7184" s="5"/>
      <c r="AJ7184" s="66">
        <f>AJ7185+AJ7187+AJ7190+AJ7193+AJ7195</f>
        <v>0</v>
      </c>
      <c r="AK7184" s="67"/>
      <c r="AL7184" s="66">
        <f>AL7185+AL7187+AL7190+AL7193+AL7195</f>
        <v>0</v>
      </c>
      <c r="AM7184" s="66"/>
      <c r="AN7184" s="66">
        <f>AN7185+AN7187+AN7190+AN7193+AN7195</f>
        <v>0</v>
      </c>
      <c r="AO7184" s="66"/>
      <c r="AP7184" s="66">
        <f>AP7185+AP7187+AP7190+AP7193+AP7195</f>
        <v>0</v>
      </c>
      <c r="AQ7184" s="66"/>
    </row>
    <row r="7185" spans="2:43" ht="18" hidden="1" customHeight="1" x14ac:dyDescent="0.2">
      <c r="B7185" s="4"/>
      <c r="C7185" s="117"/>
      <c r="D7185" s="117"/>
      <c r="E7185" s="117"/>
      <c r="F7185" s="48"/>
      <c r="G7185" s="11"/>
      <c r="H7185" s="117"/>
      <c r="I7185" s="124"/>
      <c r="J7185" s="124"/>
      <c r="K7185" s="144"/>
      <c r="L7185" s="11"/>
      <c r="M7185" s="143"/>
      <c r="N7185" s="42"/>
      <c r="O7185" s="128"/>
      <c r="P7185" s="130"/>
      <c r="Q7185" s="131">
        <v>1</v>
      </c>
      <c r="R7185" s="68"/>
      <c r="S7185" s="35"/>
      <c r="T7185" s="69" t="s">
        <v>47</v>
      </c>
      <c r="U7185" s="92"/>
      <c r="V7185" s="70">
        <f>V7186</f>
        <v>0</v>
      </c>
      <c r="X7185" s="447">
        <f>X7186</f>
        <v>0</v>
      </c>
      <c r="Z7185" s="447">
        <f>Z7186</f>
        <v>0</v>
      </c>
      <c r="AB7185" s="447">
        <f>AB7186</f>
        <v>0</v>
      </c>
      <c r="AD7185" s="447" t="e">
        <f>#REF!</f>
        <v>#REF!</v>
      </c>
      <c r="AF7185" s="447">
        <f>AF7186</f>
        <v>0</v>
      </c>
      <c r="AH7185" s="447" t="e">
        <f t="shared" si="1574"/>
        <v>#REF!</v>
      </c>
      <c r="AI7185" s="67"/>
      <c r="AJ7185" s="447">
        <f>AJ7186</f>
        <v>0</v>
      </c>
      <c r="AK7185" s="71"/>
      <c r="AL7185" s="447">
        <f>AL7186</f>
        <v>0</v>
      </c>
      <c r="AM7185" s="447"/>
      <c r="AN7185" s="447">
        <f>AN7186</f>
        <v>0</v>
      </c>
      <c r="AO7185" s="447"/>
      <c r="AP7185" s="447">
        <f>AP7186</f>
        <v>0</v>
      </c>
      <c r="AQ7185" s="447"/>
    </row>
    <row r="7186" spans="2:43" ht="18" hidden="1" customHeight="1" x14ac:dyDescent="0.2">
      <c r="B7186" s="4"/>
      <c r="C7186" s="117"/>
      <c r="D7186" s="117"/>
      <c r="E7186" s="117"/>
      <c r="F7186" s="48"/>
      <c r="G7186" s="11"/>
      <c r="H7186" s="117"/>
      <c r="I7186" s="124"/>
      <c r="J7186" s="124"/>
      <c r="K7186" s="144"/>
      <c r="L7186" s="11"/>
      <c r="M7186" s="143"/>
      <c r="N7186" s="42"/>
      <c r="O7186" s="128"/>
      <c r="P7186" s="130"/>
      <c r="Q7186" s="130"/>
      <c r="R7186" s="72" t="s">
        <v>3</v>
      </c>
      <c r="S7186" s="181"/>
      <c r="T7186" s="73" t="s">
        <v>17</v>
      </c>
      <c r="V7186" s="74">
        <v>0</v>
      </c>
      <c r="X7186" s="74">
        <v>0</v>
      </c>
      <c r="Z7186" s="74">
        <v>0</v>
      </c>
      <c r="AB7186" s="74">
        <v>0</v>
      </c>
      <c r="AD7186" s="74">
        <v>0</v>
      </c>
      <c r="AF7186" s="74">
        <v>0</v>
      </c>
      <c r="AH7186" s="74">
        <f t="shared" si="1574"/>
        <v>0</v>
      </c>
      <c r="AI7186" s="446"/>
      <c r="AJ7186" s="74">
        <v>0</v>
      </c>
      <c r="AK7186" s="8"/>
      <c r="AL7186" s="74">
        <v>0</v>
      </c>
      <c r="AM7186" s="74"/>
      <c r="AN7186" s="74">
        <v>0</v>
      </c>
      <c r="AO7186" s="74"/>
      <c r="AP7186" s="74">
        <v>0</v>
      </c>
      <c r="AQ7186" s="74"/>
    </row>
    <row r="7187" spans="2:43" ht="18" hidden="1" customHeight="1" x14ac:dyDescent="0.2">
      <c r="B7187" s="4"/>
      <c r="C7187" s="117"/>
      <c r="D7187" s="117"/>
      <c r="E7187" s="117"/>
      <c r="F7187" s="48"/>
      <c r="G7187" s="11"/>
      <c r="H7187" s="117"/>
      <c r="I7187" s="124"/>
      <c r="J7187" s="124"/>
      <c r="K7187" s="144"/>
      <c r="L7187" s="11"/>
      <c r="M7187" s="143"/>
      <c r="N7187" s="42"/>
      <c r="O7187" s="128"/>
      <c r="P7187" s="130"/>
      <c r="Q7187" s="131">
        <v>2</v>
      </c>
      <c r="R7187" s="68"/>
      <c r="S7187" s="35"/>
      <c r="T7187" s="69" t="s">
        <v>227</v>
      </c>
      <c r="U7187" s="92"/>
      <c r="V7187" s="70">
        <f>V7188+V7189</f>
        <v>0</v>
      </c>
      <c r="X7187" s="447">
        <f>X7188+X7189</f>
        <v>0</v>
      </c>
      <c r="Z7187" s="447">
        <f>Z7188+Z7189</f>
        <v>0</v>
      </c>
      <c r="AB7187" s="447">
        <f>AB7188+AB7189</f>
        <v>0</v>
      </c>
      <c r="AD7187" s="447" t="e">
        <f>#REF!+AD7189</f>
        <v>#REF!</v>
      </c>
      <c r="AF7187" s="447">
        <f>AF7188+AF7189</f>
        <v>0</v>
      </c>
      <c r="AH7187" s="447" t="e">
        <f t="shared" si="1574"/>
        <v>#REF!</v>
      </c>
      <c r="AI7187" s="8"/>
      <c r="AJ7187" s="447">
        <f>AJ7188+AJ7189</f>
        <v>0</v>
      </c>
      <c r="AK7187" s="71"/>
      <c r="AL7187" s="447">
        <f>AL7188+AL7189</f>
        <v>0</v>
      </c>
      <c r="AM7187" s="447"/>
      <c r="AN7187" s="447">
        <f>AN7188+AN7189</f>
        <v>0</v>
      </c>
      <c r="AO7187" s="447"/>
      <c r="AP7187" s="447">
        <f>AP7188+AP7189</f>
        <v>0</v>
      </c>
      <c r="AQ7187" s="447"/>
    </row>
    <row r="7188" spans="2:43" ht="18" hidden="1" customHeight="1" x14ac:dyDescent="0.2">
      <c r="B7188" s="4"/>
      <c r="C7188" s="117"/>
      <c r="D7188" s="117"/>
      <c r="E7188" s="117"/>
      <c r="F7188" s="48"/>
      <c r="G7188" s="11"/>
      <c r="H7188" s="117"/>
      <c r="I7188" s="124"/>
      <c r="J7188" s="124"/>
      <c r="K7188" s="144"/>
      <c r="L7188" s="11"/>
      <c r="M7188" s="143"/>
      <c r="N7188" s="42"/>
      <c r="O7188" s="128"/>
      <c r="P7188" s="130"/>
      <c r="Q7188" s="130"/>
      <c r="R7188" s="72" t="s">
        <v>3</v>
      </c>
      <c r="S7188" s="181"/>
      <c r="T7188" s="73" t="s">
        <v>78</v>
      </c>
      <c r="V7188" s="74">
        <v>0</v>
      </c>
      <c r="X7188" s="74">
        <v>0</v>
      </c>
      <c r="Z7188" s="74">
        <v>0</v>
      </c>
      <c r="AB7188" s="74">
        <v>0</v>
      </c>
      <c r="AD7188" s="74">
        <v>0</v>
      </c>
      <c r="AF7188" s="74">
        <v>0</v>
      </c>
      <c r="AH7188" s="74">
        <f t="shared" si="1574"/>
        <v>0</v>
      </c>
      <c r="AI7188" s="446"/>
      <c r="AJ7188" s="74">
        <v>0</v>
      </c>
      <c r="AK7188" s="8"/>
      <c r="AL7188" s="74">
        <v>0</v>
      </c>
      <c r="AM7188" s="74"/>
      <c r="AN7188" s="74">
        <v>0</v>
      </c>
      <c r="AO7188" s="74"/>
      <c r="AP7188" s="74">
        <v>0</v>
      </c>
      <c r="AQ7188" s="74"/>
    </row>
    <row r="7189" spans="2:43" ht="18" hidden="1" customHeight="1" x14ac:dyDescent="0.2">
      <c r="B7189" s="4"/>
      <c r="C7189" s="117"/>
      <c r="D7189" s="117"/>
      <c r="E7189" s="117"/>
      <c r="F7189" s="48"/>
      <c r="G7189" s="11"/>
      <c r="H7189" s="117"/>
      <c r="I7189" s="124"/>
      <c r="J7189" s="124"/>
      <c r="K7189" s="144"/>
      <c r="L7189" s="11"/>
      <c r="M7189" s="143"/>
      <c r="N7189" s="42"/>
      <c r="O7189" s="128"/>
      <c r="P7189" s="130"/>
      <c r="Q7189" s="130"/>
      <c r="R7189" s="72" t="s">
        <v>0</v>
      </c>
      <c r="S7189" s="181"/>
      <c r="T7189" s="73" t="s">
        <v>228</v>
      </c>
      <c r="V7189" s="74">
        <v>0</v>
      </c>
      <c r="X7189" s="74">
        <v>0</v>
      </c>
      <c r="Z7189" s="74">
        <v>0</v>
      </c>
      <c r="AB7189" s="74">
        <v>0</v>
      </c>
      <c r="AD7189" s="74">
        <v>0</v>
      </c>
      <c r="AF7189" s="74">
        <v>0</v>
      </c>
      <c r="AH7189" s="74">
        <f t="shared" ref="AH7189:AH7252" si="1583">AD7189+AF7189</f>
        <v>0</v>
      </c>
      <c r="AI7189" s="8"/>
      <c r="AJ7189" s="74">
        <v>0</v>
      </c>
      <c r="AK7189" s="8"/>
      <c r="AL7189" s="74">
        <v>0</v>
      </c>
      <c r="AM7189" s="74"/>
      <c r="AN7189" s="74">
        <v>0</v>
      </c>
      <c r="AO7189" s="74"/>
      <c r="AP7189" s="74">
        <v>0</v>
      </c>
      <c r="AQ7189" s="74"/>
    </row>
    <row r="7190" spans="2:43" ht="18" hidden="1" customHeight="1" x14ac:dyDescent="0.2">
      <c r="B7190" s="4"/>
      <c r="C7190" s="117"/>
      <c r="D7190" s="117"/>
      <c r="E7190" s="117"/>
      <c r="F7190" s="48"/>
      <c r="G7190" s="11"/>
      <c r="H7190" s="117"/>
      <c r="I7190" s="124"/>
      <c r="J7190" s="124"/>
      <c r="K7190" s="144"/>
      <c r="L7190" s="11"/>
      <c r="M7190" s="143"/>
      <c r="N7190" s="42"/>
      <c r="O7190" s="128"/>
      <c r="P7190" s="130"/>
      <c r="Q7190" s="131">
        <v>3</v>
      </c>
      <c r="R7190" s="68"/>
      <c r="S7190" s="35"/>
      <c r="T7190" s="69" t="s">
        <v>79</v>
      </c>
      <c r="U7190" s="92"/>
      <c r="V7190" s="70">
        <f>V7191+V7192</f>
        <v>0</v>
      </c>
      <c r="X7190" s="447">
        <f>X7191+X7192</f>
        <v>0</v>
      </c>
      <c r="Z7190" s="447">
        <f>Z7191+Z7192</f>
        <v>0</v>
      </c>
      <c r="AB7190" s="447">
        <f>AB7191+AB7192</f>
        <v>0</v>
      </c>
      <c r="AD7190" s="447" t="e">
        <f>#REF!+AD7192</f>
        <v>#REF!</v>
      </c>
      <c r="AF7190" s="447">
        <f>AF7191+AF7192</f>
        <v>0</v>
      </c>
      <c r="AH7190" s="447" t="e">
        <f t="shared" si="1583"/>
        <v>#REF!</v>
      </c>
      <c r="AI7190" s="8"/>
      <c r="AJ7190" s="447">
        <f>AJ7191+AJ7192</f>
        <v>0</v>
      </c>
      <c r="AK7190" s="71"/>
      <c r="AL7190" s="447">
        <f>AL7191+AL7192</f>
        <v>0</v>
      </c>
      <c r="AM7190" s="447"/>
      <c r="AN7190" s="447">
        <f>AN7191+AN7192</f>
        <v>0</v>
      </c>
      <c r="AO7190" s="447"/>
      <c r="AP7190" s="447">
        <f>AP7191+AP7192</f>
        <v>0</v>
      </c>
      <c r="AQ7190" s="447"/>
    </row>
    <row r="7191" spans="2:43" ht="18" hidden="1" customHeight="1" x14ac:dyDescent="0.2">
      <c r="B7191" s="4"/>
      <c r="C7191" s="117"/>
      <c r="D7191" s="117"/>
      <c r="E7191" s="117"/>
      <c r="F7191" s="48"/>
      <c r="G7191" s="11"/>
      <c r="H7191" s="117"/>
      <c r="I7191" s="124"/>
      <c r="J7191" s="124"/>
      <c r="K7191" s="144"/>
      <c r="L7191" s="11"/>
      <c r="M7191" s="143"/>
      <c r="N7191" s="42"/>
      <c r="O7191" s="128"/>
      <c r="P7191" s="130"/>
      <c r="Q7191" s="131"/>
      <c r="R7191" s="72" t="s">
        <v>3</v>
      </c>
      <c r="S7191" s="181"/>
      <c r="T7191" s="73" t="s">
        <v>80</v>
      </c>
      <c r="V7191" s="83">
        <v>0</v>
      </c>
      <c r="X7191" s="448">
        <v>0</v>
      </c>
      <c r="Z7191" s="448">
        <v>0</v>
      </c>
      <c r="AB7191" s="448">
        <v>0</v>
      </c>
      <c r="AD7191" s="448">
        <v>0</v>
      </c>
      <c r="AF7191" s="448">
        <v>0</v>
      </c>
      <c r="AH7191" s="448">
        <f t="shared" si="1583"/>
        <v>0</v>
      </c>
      <c r="AI7191" s="446"/>
      <c r="AJ7191" s="448">
        <v>0</v>
      </c>
      <c r="AK7191" s="87"/>
      <c r="AL7191" s="448">
        <v>0</v>
      </c>
      <c r="AM7191" s="448"/>
      <c r="AN7191" s="448">
        <v>0</v>
      </c>
      <c r="AO7191" s="448"/>
      <c r="AP7191" s="448">
        <v>0</v>
      </c>
      <c r="AQ7191" s="448"/>
    </row>
    <row r="7192" spans="2:43" ht="18" hidden="1" customHeight="1" x14ac:dyDescent="0.2">
      <c r="B7192" s="4"/>
      <c r="C7192" s="117"/>
      <c r="D7192" s="117"/>
      <c r="E7192" s="117"/>
      <c r="F7192" s="48"/>
      <c r="G7192" s="11"/>
      <c r="H7192" s="117"/>
      <c r="I7192" s="124"/>
      <c r="J7192" s="124"/>
      <c r="K7192" s="144"/>
      <c r="L7192" s="11"/>
      <c r="M7192" s="143"/>
      <c r="N7192" s="42"/>
      <c r="O7192" s="128"/>
      <c r="P7192" s="130"/>
      <c r="Q7192" s="130"/>
      <c r="R7192" s="72" t="s">
        <v>18</v>
      </c>
      <c r="S7192" s="181"/>
      <c r="T7192" s="73" t="s">
        <v>82</v>
      </c>
      <c r="V7192" s="74">
        <v>0</v>
      </c>
      <c r="X7192" s="74">
        <v>0</v>
      </c>
      <c r="Z7192" s="74">
        <v>0</v>
      </c>
      <c r="AB7192" s="74">
        <v>0</v>
      </c>
      <c r="AD7192" s="74">
        <v>0</v>
      </c>
      <c r="AF7192" s="74">
        <v>0</v>
      </c>
      <c r="AH7192" s="74">
        <f t="shared" si="1583"/>
        <v>0</v>
      </c>
      <c r="AI7192" s="495"/>
      <c r="AJ7192" s="74">
        <v>0</v>
      </c>
      <c r="AK7192" s="8"/>
      <c r="AL7192" s="74">
        <v>0</v>
      </c>
      <c r="AM7192" s="74"/>
      <c r="AN7192" s="74">
        <v>0</v>
      </c>
      <c r="AO7192" s="74"/>
      <c r="AP7192" s="74">
        <v>0</v>
      </c>
      <c r="AQ7192" s="74"/>
    </row>
    <row r="7193" spans="2:43" ht="18" hidden="1" customHeight="1" x14ac:dyDescent="0.2">
      <c r="B7193" s="4"/>
      <c r="C7193" s="117"/>
      <c r="D7193" s="117"/>
      <c r="E7193" s="117"/>
      <c r="F7193" s="48"/>
      <c r="G7193" s="11"/>
      <c r="H7193" s="117"/>
      <c r="I7193" s="124"/>
      <c r="J7193" s="124"/>
      <c r="K7193" s="144"/>
      <c r="L7193" s="11"/>
      <c r="M7193" s="143"/>
      <c r="N7193" s="42"/>
      <c r="O7193" s="128"/>
      <c r="P7193" s="130"/>
      <c r="Q7193" s="131">
        <v>5</v>
      </c>
      <c r="R7193" s="68"/>
      <c r="S7193" s="35"/>
      <c r="T7193" s="69" t="s">
        <v>48</v>
      </c>
      <c r="U7193" s="92"/>
      <c r="V7193" s="70">
        <f>V7194</f>
        <v>0</v>
      </c>
      <c r="X7193" s="447">
        <f>X7194</f>
        <v>0</v>
      </c>
      <c r="Z7193" s="447">
        <f>Z7194</f>
        <v>0</v>
      </c>
      <c r="AB7193" s="447">
        <f>AB7194</f>
        <v>0</v>
      </c>
      <c r="AD7193" s="447" t="e">
        <f>#REF!</f>
        <v>#REF!</v>
      </c>
      <c r="AF7193" s="447">
        <f>AF7194</f>
        <v>0</v>
      </c>
      <c r="AH7193" s="447" t="e">
        <f t="shared" si="1583"/>
        <v>#REF!</v>
      </c>
      <c r="AI7193" s="8"/>
      <c r="AJ7193" s="447">
        <f>AJ7194</f>
        <v>0</v>
      </c>
      <c r="AK7193" s="71"/>
      <c r="AL7193" s="447">
        <f>AL7194</f>
        <v>0</v>
      </c>
      <c r="AM7193" s="447"/>
      <c r="AN7193" s="447">
        <f>AN7194</f>
        <v>0</v>
      </c>
      <c r="AO7193" s="447"/>
      <c r="AP7193" s="447">
        <f>AP7194</f>
        <v>0</v>
      </c>
      <c r="AQ7193" s="447"/>
    </row>
    <row r="7194" spans="2:43" ht="18" hidden="1" customHeight="1" x14ac:dyDescent="0.2">
      <c r="B7194" s="4"/>
      <c r="C7194" s="117"/>
      <c r="D7194" s="117"/>
      <c r="E7194" s="117"/>
      <c r="F7194" s="48"/>
      <c r="G7194" s="11"/>
      <c r="H7194" s="117"/>
      <c r="I7194" s="124"/>
      <c r="J7194" s="124"/>
      <c r="K7194" s="144"/>
      <c r="L7194" s="11"/>
      <c r="M7194" s="143"/>
      <c r="N7194" s="42"/>
      <c r="O7194" s="128"/>
      <c r="P7194" s="130"/>
      <c r="Q7194" s="130"/>
      <c r="R7194" s="72" t="s">
        <v>3</v>
      </c>
      <c r="S7194" s="181"/>
      <c r="T7194" s="73" t="s">
        <v>551</v>
      </c>
      <c r="V7194" s="74">
        <v>0</v>
      </c>
      <c r="X7194" s="74">
        <v>0</v>
      </c>
      <c r="Z7194" s="74">
        <v>0</v>
      </c>
      <c r="AB7194" s="74">
        <v>0</v>
      </c>
      <c r="AD7194" s="74">
        <v>0</v>
      </c>
      <c r="AF7194" s="74">
        <v>0</v>
      </c>
      <c r="AH7194" s="74">
        <f t="shared" si="1583"/>
        <v>0</v>
      </c>
      <c r="AI7194" s="446"/>
      <c r="AJ7194" s="74">
        <v>0</v>
      </c>
      <c r="AK7194" s="8"/>
      <c r="AL7194" s="74">
        <v>0</v>
      </c>
      <c r="AM7194" s="74"/>
      <c r="AN7194" s="74">
        <v>0</v>
      </c>
      <c r="AO7194" s="74"/>
      <c r="AP7194" s="74">
        <v>0</v>
      </c>
      <c r="AQ7194" s="74"/>
    </row>
    <row r="7195" spans="2:43" ht="18" hidden="1" customHeight="1" x14ac:dyDescent="0.2">
      <c r="B7195" s="4"/>
      <c r="C7195" s="117"/>
      <c r="D7195" s="117"/>
      <c r="E7195" s="117"/>
      <c r="F7195" s="48"/>
      <c r="G7195" s="11"/>
      <c r="H7195" s="117"/>
      <c r="I7195" s="124"/>
      <c r="J7195" s="124"/>
      <c r="K7195" s="144"/>
      <c r="L7195" s="11"/>
      <c r="M7195" s="143"/>
      <c r="N7195" s="42"/>
      <c r="O7195" s="128"/>
      <c r="P7195" s="130"/>
      <c r="Q7195" s="131">
        <v>6</v>
      </c>
      <c r="R7195" s="84"/>
      <c r="S7195" s="250"/>
      <c r="T7195" s="69" t="s">
        <v>19</v>
      </c>
      <c r="U7195" s="92"/>
      <c r="V7195" s="70">
        <f>V7196</f>
        <v>0</v>
      </c>
      <c r="X7195" s="447">
        <f>X7196</f>
        <v>0</v>
      </c>
      <c r="Z7195" s="447">
        <f>Z7196</f>
        <v>0</v>
      </c>
      <c r="AB7195" s="447">
        <f>AB7196</f>
        <v>0</v>
      </c>
      <c r="AD7195" s="447" t="e">
        <f>#REF!</f>
        <v>#REF!</v>
      </c>
      <c r="AF7195" s="447">
        <f>AF7196</f>
        <v>0</v>
      </c>
      <c r="AH7195" s="447" t="e">
        <f t="shared" si="1583"/>
        <v>#REF!</v>
      </c>
      <c r="AI7195" s="8"/>
      <c r="AJ7195" s="447">
        <f>AJ7196</f>
        <v>0</v>
      </c>
      <c r="AK7195" s="71"/>
      <c r="AL7195" s="447">
        <f>AL7196</f>
        <v>0</v>
      </c>
      <c r="AM7195" s="447"/>
      <c r="AN7195" s="447">
        <f>AN7196</f>
        <v>0</v>
      </c>
      <c r="AO7195" s="447"/>
      <c r="AP7195" s="447">
        <f>AP7196</f>
        <v>0</v>
      </c>
      <c r="AQ7195" s="447"/>
    </row>
    <row r="7196" spans="2:43" ht="18" hidden="1" customHeight="1" x14ac:dyDescent="0.2">
      <c r="B7196" s="4"/>
      <c r="C7196" s="117"/>
      <c r="D7196" s="117"/>
      <c r="E7196" s="117"/>
      <c r="F7196" s="48"/>
      <c r="G7196" s="11"/>
      <c r="H7196" s="117"/>
      <c r="I7196" s="124"/>
      <c r="J7196" s="124"/>
      <c r="K7196" s="144"/>
      <c r="L7196" s="11"/>
      <c r="M7196" s="143"/>
      <c r="N7196" s="42"/>
      <c r="O7196" s="128"/>
      <c r="P7196" s="130"/>
      <c r="Q7196" s="130"/>
      <c r="R7196" s="72" t="s">
        <v>3</v>
      </c>
      <c r="S7196" s="181"/>
      <c r="T7196" s="73" t="s">
        <v>243</v>
      </c>
      <c r="V7196" s="74">
        <v>0</v>
      </c>
      <c r="X7196" s="74">
        <v>0</v>
      </c>
      <c r="Z7196" s="74">
        <v>0</v>
      </c>
      <c r="AB7196" s="74">
        <v>0</v>
      </c>
      <c r="AD7196" s="74">
        <v>0</v>
      </c>
      <c r="AF7196" s="74">
        <v>0</v>
      </c>
      <c r="AH7196" s="74">
        <f t="shared" si="1583"/>
        <v>0</v>
      </c>
      <c r="AI7196" s="446"/>
      <c r="AJ7196" s="74">
        <v>0</v>
      </c>
      <c r="AK7196" s="8"/>
      <c r="AL7196" s="74">
        <v>0</v>
      </c>
      <c r="AM7196" s="74"/>
      <c r="AN7196" s="74">
        <v>0</v>
      </c>
      <c r="AO7196" s="74"/>
      <c r="AP7196" s="74">
        <v>0</v>
      </c>
      <c r="AQ7196" s="74"/>
    </row>
    <row r="7197" spans="2:43" ht="18" hidden="1" customHeight="1" x14ac:dyDescent="0.2">
      <c r="B7197" s="4"/>
      <c r="C7197" s="117"/>
      <c r="D7197" s="117"/>
      <c r="E7197" s="117"/>
      <c r="F7197" s="48"/>
      <c r="G7197" s="11"/>
      <c r="H7197" s="117"/>
      <c r="I7197" s="124"/>
      <c r="J7197" s="124"/>
      <c r="K7197" s="144"/>
      <c r="L7197" s="11"/>
      <c r="M7197" s="143"/>
      <c r="N7197" s="42"/>
      <c r="O7197" s="128"/>
      <c r="P7197" s="129">
        <v>3</v>
      </c>
      <c r="Q7197" s="129"/>
      <c r="R7197" s="64"/>
      <c r="S7197" s="234"/>
      <c r="T7197" s="65" t="s">
        <v>215</v>
      </c>
      <c r="U7197" s="155"/>
      <c r="V7197" s="66">
        <f>V7198+V7200+V7202</f>
        <v>0</v>
      </c>
      <c r="X7197" s="66">
        <f>X7198+X7200+X7202</f>
        <v>0</v>
      </c>
      <c r="Z7197" s="66">
        <f>Z7198+Z7200+Z7202</f>
        <v>0</v>
      </c>
      <c r="AB7197" s="66">
        <f>AB7198+AB7200+AB7202</f>
        <v>0</v>
      </c>
      <c r="AD7197" s="66" t="e">
        <f>#REF!+AD7200+AD7202</f>
        <v>#REF!</v>
      </c>
      <c r="AF7197" s="66">
        <f>AF7198+AF7200+AF7202</f>
        <v>0</v>
      </c>
      <c r="AH7197" s="66" t="e">
        <f t="shared" si="1583"/>
        <v>#REF!</v>
      </c>
      <c r="AI7197" s="8"/>
      <c r="AJ7197" s="66">
        <f>AJ7198+AJ7200+AJ7202</f>
        <v>0</v>
      </c>
      <c r="AK7197" s="67"/>
      <c r="AL7197" s="66">
        <f>AL7198+AL7200+AL7202</f>
        <v>0</v>
      </c>
      <c r="AM7197" s="66"/>
      <c r="AN7197" s="66">
        <f>AN7198+AN7200+AN7202</f>
        <v>0</v>
      </c>
      <c r="AO7197" s="66"/>
      <c r="AP7197" s="66">
        <f>AP7198+AP7200+AP7202</f>
        <v>0</v>
      </c>
      <c r="AQ7197" s="66"/>
    </row>
    <row r="7198" spans="2:43" ht="18" hidden="1" customHeight="1" x14ac:dyDescent="0.2">
      <c r="B7198" s="4"/>
      <c r="C7198" s="117"/>
      <c r="D7198" s="117"/>
      <c r="E7198" s="117"/>
      <c r="F7198" s="48"/>
      <c r="G7198" s="11"/>
      <c r="H7198" s="117"/>
      <c r="I7198" s="124"/>
      <c r="J7198" s="124"/>
      <c r="K7198" s="144"/>
      <c r="L7198" s="11"/>
      <c r="M7198" s="143"/>
      <c r="N7198" s="42"/>
      <c r="O7198" s="128"/>
      <c r="P7198" s="130"/>
      <c r="Q7198" s="131">
        <v>1</v>
      </c>
      <c r="R7198" s="68"/>
      <c r="S7198" s="35"/>
      <c r="T7198" s="69" t="s">
        <v>20</v>
      </c>
      <c r="U7198" s="92"/>
      <c r="V7198" s="70">
        <f>V7199</f>
        <v>0</v>
      </c>
      <c r="X7198" s="447">
        <f>X7199</f>
        <v>0</v>
      </c>
      <c r="Z7198" s="447">
        <f>Z7199</f>
        <v>0</v>
      </c>
      <c r="AB7198" s="447">
        <f>AB7199</f>
        <v>0</v>
      </c>
      <c r="AD7198" s="447" t="e">
        <f>#REF!</f>
        <v>#REF!</v>
      </c>
      <c r="AF7198" s="447">
        <f>AF7199</f>
        <v>0</v>
      </c>
      <c r="AH7198" s="447" t="e">
        <f t="shared" si="1583"/>
        <v>#REF!</v>
      </c>
      <c r="AI7198" s="67"/>
      <c r="AJ7198" s="447">
        <f>AJ7199</f>
        <v>0</v>
      </c>
      <c r="AK7198" s="71"/>
      <c r="AL7198" s="447">
        <f>AL7199</f>
        <v>0</v>
      </c>
      <c r="AM7198" s="447"/>
      <c r="AN7198" s="447">
        <f>AN7199</f>
        <v>0</v>
      </c>
      <c r="AO7198" s="447"/>
      <c r="AP7198" s="447">
        <f>AP7199</f>
        <v>0</v>
      </c>
      <c r="AQ7198" s="447"/>
    </row>
    <row r="7199" spans="2:43" ht="18" hidden="1" customHeight="1" x14ac:dyDescent="0.2">
      <c r="B7199" s="4"/>
      <c r="C7199" s="117"/>
      <c r="D7199" s="117"/>
      <c r="E7199" s="117"/>
      <c r="F7199" s="48"/>
      <c r="G7199" s="11"/>
      <c r="H7199" s="117"/>
      <c r="I7199" s="124"/>
      <c r="J7199" s="124"/>
      <c r="K7199" s="144"/>
      <c r="L7199" s="11"/>
      <c r="M7199" s="143"/>
      <c r="N7199" s="42"/>
      <c r="O7199" s="128"/>
      <c r="P7199" s="130"/>
      <c r="Q7199" s="131"/>
      <c r="R7199" s="72" t="s">
        <v>3</v>
      </c>
      <c r="S7199" s="181"/>
      <c r="T7199" s="73" t="s">
        <v>20</v>
      </c>
      <c r="V7199" s="74">
        <v>0</v>
      </c>
      <c r="X7199" s="74">
        <v>0</v>
      </c>
      <c r="Z7199" s="74">
        <v>0</v>
      </c>
      <c r="AB7199" s="74">
        <v>0</v>
      </c>
      <c r="AD7199" s="74">
        <v>0</v>
      </c>
      <c r="AF7199" s="74">
        <v>0</v>
      </c>
      <c r="AH7199" s="74">
        <f t="shared" si="1583"/>
        <v>0</v>
      </c>
      <c r="AI7199" s="446"/>
      <c r="AJ7199" s="74">
        <v>0</v>
      </c>
      <c r="AK7199" s="8"/>
      <c r="AL7199" s="74">
        <v>0</v>
      </c>
      <c r="AM7199" s="74"/>
      <c r="AN7199" s="74">
        <v>0</v>
      </c>
      <c r="AO7199" s="74"/>
      <c r="AP7199" s="74">
        <v>0</v>
      </c>
      <c r="AQ7199" s="74"/>
    </row>
    <row r="7200" spans="2:43" ht="18" hidden="1" customHeight="1" x14ac:dyDescent="0.2">
      <c r="B7200" s="4"/>
      <c r="C7200" s="117"/>
      <c r="D7200" s="117"/>
      <c r="E7200" s="117"/>
      <c r="F7200" s="48"/>
      <c r="G7200" s="11"/>
      <c r="H7200" s="117"/>
      <c r="I7200" s="124"/>
      <c r="J7200" s="124"/>
      <c r="K7200" s="144"/>
      <c r="L7200" s="11"/>
      <c r="M7200" s="143"/>
      <c r="N7200" s="42"/>
      <c r="O7200" s="128"/>
      <c r="P7200" s="130"/>
      <c r="Q7200" s="131">
        <v>2</v>
      </c>
      <c r="R7200" s="68"/>
      <c r="S7200" s="35"/>
      <c r="T7200" s="69" t="s">
        <v>21</v>
      </c>
      <c r="U7200" s="92"/>
      <c r="V7200" s="70">
        <f>V7201</f>
        <v>0</v>
      </c>
      <c r="X7200" s="447">
        <f>X7201</f>
        <v>0</v>
      </c>
      <c r="Z7200" s="447">
        <f>Z7201</f>
        <v>0</v>
      </c>
      <c r="AB7200" s="447">
        <f>AB7201</f>
        <v>0</v>
      </c>
      <c r="AD7200" s="447" t="e">
        <f>#REF!</f>
        <v>#REF!</v>
      </c>
      <c r="AF7200" s="447">
        <f>AF7201</f>
        <v>0</v>
      </c>
      <c r="AH7200" s="447" t="e">
        <f t="shared" si="1583"/>
        <v>#REF!</v>
      </c>
      <c r="AI7200" s="8"/>
      <c r="AJ7200" s="447">
        <f>AJ7201</f>
        <v>0</v>
      </c>
      <c r="AK7200" s="71"/>
      <c r="AL7200" s="447">
        <f>AL7201</f>
        <v>0</v>
      </c>
      <c r="AM7200" s="447"/>
      <c r="AN7200" s="447">
        <f>AN7201</f>
        <v>0</v>
      </c>
      <c r="AO7200" s="447"/>
      <c r="AP7200" s="447">
        <f>AP7201</f>
        <v>0</v>
      </c>
      <c r="AQ7200" s="447"/>
    </row>
    <row r="7201" spans="2:43" ht="18" hidden="1" customHeight="1" x14ac:dyDescent="0.2">
      <c r="B7201" s="4"/>
      <c r="C7201" s="117"/>
      <c r="D7201" s="117"/>
      <c r="E7201" s="117"/>
      <c r="F7201" s="48"/>
      <c r="G7201" s="11"/>
      <c r="H7201" s="117"/>
      <c r="I7201" s="124"/>
      <c r="J7201" s="124"/>
      <c r="K7201" s="144"/>
      <c r="L7201" s="11"/>
      <c r="M7201" s="143"/>
      <c r="N7201" s="42"/>
      <c r="O7201" s="128"/>
      <c r="P7201" s="130"/>
      <c r="Q7201" s="130"/>
      <c r="R7201" s="72" t="s">
        <v>3</v>
      </c>
      <c r="S7201" s="181"/>
      <c r="T7201" s="73" t="s">
        <v>21</v>
      </c>
      <c r="V7201" s="74">
        <v>0</v>
      </c>
      <c r="X7201" s="74">
        <v>0</v>
      </c>
      <c r="Z7201" s="74">
        <v>0</v>
      </c>
      <c r="AB7201" s="74">
        <v>0</v>
      </c>
      <c r="AD7201" s="74">
        <v>0</v>
      </c>
      <c r="AF7201" s="74">
        <v>0</v>
      </c>
      <c r="AH7201" s="74">
        <f t="shared" si="1583"/>
        <v>0</v>
      </c>
      <c r="AI7201" s="446"/>
      <c r="AJ7201" s="74">
        <v>0</v>
      </c>
      <c r="AK7201" s="8"/>
      <c r="AL7201" s="74">
        <v>0</v>
      </c>
      <c r="AM7201" s="74"/>
      <c r="AN7201" s="74">
        <v>0</v>
      </c>
      <c r="AO7201" s="74"/>
      <c r="AP7201" s="74">
        <v>0</v>
      </c>
      <c r="AQ7201" s="74"/>
    </row>
    <row r="7202" spans="2:43" ht="18" hidden="1" customHeight="1" x14ac:dyDescent="0.2">
      <c r="B7202" s="4"/>
      <c r="C7202" s="117"/>
      <c r="D7202" s="117"/>
      <c r="E7202" s="117"/>
      <c r="F7202" s="48"/>
      <c r="G7202" s="11"/>
      <c r="H7202" s="117"/>
      <c r="I7202" s="124"/>
      <c r="J7202" s="124"/>
      <c r="K7202" s="144"/>
      <c r="L7202" s="11"/>
      <c r="M7202" s="143"/>
      <c r="N7202" s="42"/>
      <c r="O7202" s="128"/>
      <c r="P7202" s="130"/>
      <c r="Q7202" s="131">
        <v>3</v>
      </c>
      <c r="R7202" s="68"/>
      <c r="S7202" s="35"/>
      <c r="T7202" s="69" t="s">
        <v>22</v>
      </c>
      <c r="U7202" s="92"/>
      <c r="V7202" s="70">
        <f>V7203</f>
        <v>0</v>
      </c>
      <c r="X7202" s="447">
        <f>X7203</f>
        <v>0</v>
      </c>
      <c r="Z7202" s="447">
        <f>Z7203</f>
        <v>0</v>
      </c>
      <c r="AB7202" s="447">
        <f>AB7203</f>
        <v>0</v>
      </c>
      <c r="AD7202" s="447" t="e">
        <f>#REF!</f>
        <v>#REF!</v>
      </c>
      <c r="AF7202" s="447">
        <f>AF7203</f>
        <v>0</v>
      </c>
      <c r="AH7202" s="447" t="e">
        <f t="shared" si="1583"/>
        <v>#REF!</v>
      </c>
      <c r="AI7202" s="8"/>
      <c r="AJ7202" s="447">
        <f>AJ7203</f>
        <v>0</v>
      </c>
      <c r="AK7202" s="71"/>
      <c r="AL7202" s="447">
        <f>AL7203</f>
        <v>0</v>
      </c>
      <c r="AM7202" s="447"/>
      <c r="AN7202" s="447">
        <f>AN7203</f>
        <v>0</v>
      </c>
      <c r="AO7202" s="447"/>
      <c r="AP7202" s="447">
        <f>AP7203</f>
        <v>0</v>
      </c>
      <c r="AQ7202" s="447"/>
    </row>
    <row r="7203" spans="2:43" ht="18" hidden="1" customHeight="1" x14ac:dyDescent="0.2">
      <c r="B7203" s="4"/>
      <c r="C7203" s="117"/>
      <c r="D7203" s="117"/>
      <c r="E7203" s="117"/>
      <c r="F7203" s="48"/>
      <c r="G7203" s="11"/>
      <c r="H7203" s="117"/>
      <c r="I7203" s="124"/>
      <c r="J7203" s="124"/>
      <c r="K7203" s="144"/>
      <c r="L7203" s="11"/>
      <c r="M7203" s="143"/>
      <c r="N7203" s="42"/>
      <c r="O7203" s="128"/>
      <c r="P7203" s="130"/>
      <c r="Q7203" s="130"/>
      <c r="R7203" s="72" t="s">
        <v>3</v>
      </c>
      <c r="S7203" s="181"/>
      <c r="T7203" s="73" t="s">
        <v>22</v>
      </c>
      <c r="V7203" s="74">
        <v>0</v>
      </c>
      <c r="X7203" s="74">
        <v>0</v>
      </c>
      <c r="Z7203" s="74">
        <v>0</v>
      </c>
      <c r="AB7203" s="74">
        <v>0</v>
      </c>
      <c r="AD7203" s="74">
        <v>0</v>
      </c>
      <c r="AF7203" s="74">
        <v>0</v>
      </c>
      <c r="AH7203" s="74">
        <f t="shared" si="1583"/>
        <v>0</v>
      </c>
      <c r="AI7203" s="446"/>
      <c r="AJ7203" s="74">
        <v>0</v>
      </c>
      <c r="AK7203" s="8"/>
      <c r="AL7203" s="74">
        <v>0</v>
      </c>
      <c r="AM7203" s="74"/>
      <c r="AN7203" s="74">
        <v>0</v>
      </c>
      <c r="AO7203" s="74"/>
      <c r="AP7203" s="74">
        <v>0</v>
      </c>
      <c r="AQ7203" s="74"/>
    </row>
    <row r="7204" spans="2:43" ht="18" hidden="1" customHeight="1" x14ac:dyDescent="0.2">
      <c r="B7204" s="4"/>
      <c r="C7204" s="117"/>
      <c r="D7204" s="117"/>
      <c r="E7204" s="117"/>
      <c r="F7204" s="48"/>
      <c r="G7204" s="11"/>
      <c r="H7204" s="117"/>
      <c r="I7204" s="124"/>
      <c r="J7204" s="124"/>
      <c r="K7204" s="144"/>
      <c r="L7204" s="11"/>
      <c r="M7204" s="143"/>
      <c r="N7204" s="42"/>
      <c r="O7204" s="128"/>
      <c r="P7204" s="129">
        <v>5</v>
      </c>
      <c r="Q7204" s="129"/>
      <c r="R7204" s="64"/>
      <c r="S7204" s="234"/>
      <c r="T7204" s="65" t="s">
        <v>24</v>
      </c>
      <c r="U7204" s="155"/>
      <c r="V7204" s="66">
        <f>V7205</f>
        <v>0</v>
      </c>
      <c r="X7204" s="66">
        <f>X7205</f>
        <v>0</v>
      </c>
      <c r="Z7204" s="66">
        <f>Z7205</f>
        <v>0</v>
      </c>
      <c r="AB7204" s="66">
        <f>AB7205</f>
        <v>0</v>
      </c>
      <c r="AD7204" s="66" t="e">
        <f>#REF!</f>
        <v>#REF!</v>
      </c>
      <c r="AF7204" s="66">
        <f>AF7205</f>
        <v>0</v>
      </c>
      <c r="AH7204" s="66" t="e">
        <f t="shared" si="1583"/>
        <v>#REF!</v>
      </c>
      <c r="AI7204" s="8"/>
      <c r="AJ7204" s="66">
        <f>AJ7205</f>
        <v>0</v>
      </c>
      <c r="AK7204" s="67"/>
      <c r="AL7204" s="66">
        <f t="shared" ref="AL7204:AP7205" si="1584">AL7205</f>
        <v>0</v>
      </c>
      <c r="AM7204" s="66"/>
      <c r="AN7204" s="66">
        <f t="shared" si="1584"/>
        <v>0</v>
      </c>
      <c r="AO7204" s="66"/>
      <c r="AP7204" s="66">
        <f t="shared" si="1584"/>
        <v>0</v>
      </c>
      <c r="AQ7204" s="66"/>
    </row>
    <row r="7205" spans="2:43" ht="18" hidden="1" customHeight="1" x14ac:dyDescent="0.2">
      <c r="B7205" s="4"/>
      <c r="C7205" s="117"/>
      <c r="D7205" s="117"/>
      <c r="E7205" s="117"/>
      <c r="F7205" s="48"/>
      <c r="G7205" s="11"/>
      <c r="H7205" s="117"/>
      <c r="I7205" s="124"/>
      <c r="J7205" s="124"/>
      <c r="K7205" s="144"/>
      <c r="L7205" s="11"/>
      <c r="M7205" s="143"/>
      <c r="N7205" s="42"/>
      <c r="O7205" s="128"/>
      <c r="P7205" s="130"/>
      <c r="Q7205" s="131">
        <v>2</v>
      </c>
      <c r="R7205" s="68"/>
      <c r="S7205" s="35"/>
      <c r="T7205" s="69" t="s">
        <v>25</v>
      </c>
      <c r="U7205" s="92"/>
      <c r="V7205" s="70">
        <f>V7206</f>
        <v>0</v>
      </c>
      <c r="X7205" s="447">
        <f>X7206</f>
        <v>0</v>
      </c>
      <c r="Z7205" s="447">
        <f>Z7206</f>
        <v>0</v>
      </c>
      <c r="AB7205" s="447">
        <f>AB7206</f>
        <v>0</v>
      </c>
      <c r="AD7205" s="447" t="e">
        <f>#REF!</f>
        <v>#REF!</v>
      </c>
      <c r="AF7205" s="447">
        <f>AF7206</f>
        <v>0</v>
      </c>
      <c r="AH7205" s="447" t="e">
        <f t="shared" si="1583"/>
        <v>#REF!</v>
      </c>
      <c r="AI7205" s="67"/>
      <c r="AJ7205" s="447">
        <f>AJ7206</f>
        <v>0</v>
      </c>
      <c r="AK7205" s="71"/>
      <c r="AL7205" s="447">
        <f t="shared" si="1584"/>
        <v>0</v>
      </c>
      <c r="AM7205" s="447"/>
      <c r="AN7205" s="447">
        <f t="shared" si="1584"/>
        <v>0</v>
      </c>
      <c r="AO7205" s="447"/>
      <c r="AP7205" s="447">
        <f t="shared" si="1584"/>
        <v>0</v>
      </c>
      <c r="AQ7205" s="447"/>
    </row>
    <row r="7206" spans="2:43" ht="18" hidden="1" customHeight="1" x14ac:dyDescent="0.2">
      <c r="B7206" s="4"/>
      <c r="C7206" s="117"/>
      <c r="D7206" s="117"/>
      <c r="E7206" s="117"/>
      <c r="F7206" s="48"/>
      <c r="G7206" s="11"/>
      <c r="H7206" s="117"/>
      <c r="I7206" s="124"/>
      <c r="J7206" s="124"/>
      <c r="K7206" s="144"/>
      <c r="L7206" s="11"/>
      <c r="M7206" s="143"/>
      <c r="N7206" s="42"/>
      <c r="O7206" s="128"/>
      <c r="P7206" s="130"/>
      <c r="Q7206" s="130"/>
      <c r="R7206" s="72" t="s">
        <v>0</v>
      </c>
      <c r="S7206" s="181"/>
      <c r="T7206" s="73" t="s">
        <v>221</v>
      </c>
      <c r="V7206" s="74">
        <v>0</v>
      </c>
      <c r="X7206" s="74">
        <v>0</v>
      </c>
      <c r="Z7206" s="74">
        <v>0</v>
      </c>
      <c r="AB7206" s="74">
        <v>0</v>
      </c>
      <c r="AD7206" s="74">
        <v>0</v>
      </c>
      <c r="AF7206" s="74">
        <v>0</v>
      </c>
      <c r="AH7206" s="74">
        <f t="shared" si="1583"/>
        <v>0</v>
      </c>
      <c r="AI7206" s="446"/>
      <c r="AJ7206" s="74">
        <v>0</v>
      </c>
      <c r="AK7206" s="8"/>
      <c r="AL7206" s="74">
        <v>0</v>
      </c>
      <c r="AM7206" s="74"/>
      <c r="AN7206" s="74">
        <v>0</v>
      </c>
      <c r="AO7206" s="74"/>
      <c r="AP7206" s="74">
        <v>0</v>
      </c>
      <c r="AQ7206" s="74"/>
    </row>
    <row r="7207" spans="2:43" ht="18" hidden="1" customHeight="1" x14ac:dyDescent="0.2">
      <c r="B7207" s="4"/>
      <c r="C7207" s="117"/>
      <c r="D7207" s="117"/>
      <c r="E7207" s="117"/>
      <c r="F7207" s="48"/>
      <c r="G7207" s="11"/>
      <c r="H7207" s="117"/>
      <c r="I7207" s="124"/>
      <c r="J7207" s="124"/>
      <c r="K7207" s="144"/>
      <c r="L7207" s="11"/>
      <c r="M7207" s="143"/>
      <c r="N7207" s="42"/>
      <c r="O7207" s="128"/>
      <c r="P7207" s="129">
        <v>7</v>
      </c>
      <c r="Q7207" s="129"/>
      <c r="R7207" s="64"/>
      <c r="S7207" s="234"/>
      <c r="T7207" s="65" t="s">
        <v>343</v>
      </c>
      <c r="U7207" s="155"/>
      <c r="V7207" s="66">
        <f>V7208</f>
        <v>0</v>
      </c>
      <c r="X7207" s="66">
        <f>X7208</f>
        <v>0</v>
      </c>
      <c r="Z7207" s="66">
        <f>Z7208</f>
        <v>0</v>
      </c>
      <c r="AB7207" s="66">
        <f>AB7208</f>
        <v>0</v>
      </c>
      <c r="AD7207" s="66" t="e">
        <f>#REF!</f>
        <v>#REF!</v>
      </c>
      <c r="AF7207" s="66">
        <f>AF7208</f>
        <v>0</v>
      </c>
      <c r="AH7207" s="66" t="e">
        <f t="shared" si="1583"/>
        <v>#REF!</v>
      </c>
      <c r="AI7207" s="8"/>
      <c r="AJ7207" s="66">
        <f>AJ7208</f>
        <v>0</v>
      </c>
      <c r="AK7207" s="67"/>
      <c r="AL7207" s="66">
        <f t="shared" ref="AL7207:AP7208" si="1585">AL7208</f>
        <v>0</v>
      </c>
      <c r="AM7207" s="66"/>
      <c r="AN7207" s="66">
        <f t="shared" si="1585"/>
        <v>0</v>
      </c>
      <c r="AO7207" s="66"/>
      <c r="AP7207" s="66">
        <f t="shared" si="1585"/>
        <v>0</v>
      </c>
      <c r="AQ7207" s="66"/>
    </row>
    <row r="7208" spans="2:43" ht="18" hidden="1" customHeight="1" x14ac:dyDescent="0.2">
      <c r="B7208" s="4"/>
      <c r="C7208" s="117"/>
      <c r="D7208" s="117"/>
      <c r="E7208" s="117"/>
      <c r="F7208" s="48"/>
      <c r="G7208" s="11"/>
      <c r="H7208" s="117"/>
      <c r="I7208" s="124"/>
      <c r="J7208" s="124"/>
      <c r="K7208" s="144"/>
      <c r="L7208" s="11"/>
      <c r="M7208" s="143"/>
      <c r="N7208" s="42"/>
      <c r="O7208" s="128"/>
      <c r="P7208" s="130"/>
      <c r="Q7208" s="131">
        <v>3</v>
      </c>
      <c r="R7208" s="68"/>
      <c r="S7208" s="35"/>
      <c r="T7208" s="69" t="s">
        <v>224</v>
      </c>
      <c r="U7208" s="92"/>
      <c r="V7208" s="70">
        <f>V7209</f>
        <v>0</v>
      </c>
      <c r="X7208" s="447">
        <f>X7209</f>
        <v>0</v>
      </c>
      <c r="Z7208" s="447">
        <f>Z7209</f>
        <v>0</v>
      </c>
      <c r="AB7208" s="447">
        <f>AB7209</f>
        <v>0</v>
      </c>
      <c r="AD7208" s="447" t="e">
        <f>#REF!</f>
        <v>#REF!</v>
      </c>
      <c r="AF7208" s="447">
        <f>AF7209</f>
        <v>0</v>
      </c>
      <c r="AH7208" s="447" t="e">
        <f t="shared" si="1583"/>
        <v>#REF!</v>
      </c>
      <c r="AI7208" s="67"/>
      <c r="AJ7208" s="447">
        <f>AJ7209</f>
        <v>0</v>
      </c>
      <c r="AK7208" s="71"/>
      <c r="AL7208" s="447">
        <f t="shared" si="1585"/>
        <v>0</v>
      </c>
      <c r="AM7208" s="447"/>
      <c r="AN7208" s="447">
        <f t="shared" si="1585"/>
        <v>0</v>
      </c>
      <c r="AO7208" s="447"/>
      <c r="AP7208" s="447">
        <f t="shared" si="1585"/>
        <v>0</v>
      </c>
      <c r="AQ7208" s="447"/>
    </row>
    <row r="7209" spans="2:43" ht="18" hidden="1" customHeight="1" x14ac:dyDescent="0.2">
      <c r="B7209" s="4"/>
      <c r="C7209" s="117"/>
      <c r="D7209" s="117"/>
      <c r="E7209" s="117"/>
      <c r="F7209" s="48"/>
      <c r="G7209" s="11"/>
      <c r="H7209" s="117"/>
      <c r="I7209" s="124"/>
      <c r="J7209" s="124"/>
      <c r="K7209" s="144"/>
      <c r="L7209" s="11"/>
      <c r="M7209" s="143"/>
      <c r="N7209" s="42"/>
      <c r="O7209" s="128"/>
      <c r="P7209" s="130"/>
      <c r="Q7209" s="131"/>
      <c r="R7209" s="72" t="s">
        <v>0</v>
      </c>
      <c r="S7209" s="181"/>
      <c r="T7209" s="73" t="s">
        <v>53</v>
      </c>
      <c r="V7209" s="74">
        <v>0</v>
      </c>
      <c r="X7209" s="74">
        <v>0</v>
      </c>
      <c r="Z7209" s="74">
        <v>0</v>
      </c>
      <c r="AB7209" s="74">
        <v>0</v>
      </c>
      <c r="AD7209" s="74">
        <v>0</v>
      </c>
      <c r="AF7209" s="74">
        <v>0</v>
      </c>
      <c r="AH7209" s="74">
        <f t="shared" si="1583"/>
        <v>0</v>
      </c>
      <c r="AI7209" s="446"/>
      <c r="AJ7209" s="74">
        <v>0</v>
      </c>
      <c r="AK7209" s="8"/>
      <c r="AL7209" s="74">
        <v>0</v>
      </c>
      <c r="AM7209" s="74"/>
      <c r="AN7209" s="74">
        <v>0</v>
      </c>
      <c r="AO7209" s="74"/>
      <c r="AP7209" s="74">
        <v>0</v>
      </c>
      <c r="AQ7209" s="74"/>
    </row>
    <row r="7210" spans="2:43" ht="18" hidden="1" customHeight="1" x14ac:dyDescent="0.2">
      <c r="B7210" s="4"/>
      <c r="C7210" s="117"/>
      <c r="D7210" s="117"/>
      <c r="E7210" s="117"/>
      <c r="F7210" s="48"/>
      <c r="G7210" s="11"/>
      <c r="H7210" s="117"/>
      <c r="I7210" s="124"/>
      <c r="J7210" s="124"/>
      <c r="K7210" s="144"/>
      <c r="L7210" s="11"/>
      <c r="M7210" s="143"/>
      <c r="N7210" s="42"/>
      <c r="O7210" s="128"/>
      <c r="P7210" s="129">
        <v>9</v>
      </c>
      <c r="Q7210" s="129"/>
      <c r="R7210" s="64"/>
      <c r="S7210" s="234"/>
      <c r="T7210" s="65" t="s">
        <v>217</v>
      </c>
      <c r="U7210" s="155"/>
      <c r="V7210" s="66">
        <f>V7211+V7213</f>
        <v>0</v>
      </c>
      <c r="X7210" s="66">
        <f>X7211+X7213</f>
        <v>0</v>
      </c>
      <c r="Z7210" s="66">
        <f>Z7211+Z7213</f>
        <v>0</v>
      </c>
      <c r="AB7210" s="66">
        <f>AB7211+AB7213</f>
        <v>0</v>
      </c>
      <c r="AD7210" s="66" t="e">
        <f>#REF!+AD7213</f>
        <v>#REF!</v>
      </c>
      <c r="AF7210" s="66">
        <f>AF7211+AF7213</f>
        <v>0</v>
      </c>
      <c r="AH7210" s="66" t="e">
        <f t="shared" si="1583"/>
        <v>#REF!</v>
      </c>
      <c r="AI7210" s="8"/>
      <c r="AJ7210" s="66">
        <f>AJ7211+AJ7213</f>
        <v>0</v>
      </c>
      <c r="AK7210" s="67"/>
      <c r="AL7210" s="66">
        <f>AL7211+AL7213</f>
        <v>0</v>
      </c>
      <c r="AM7210" s="66"/>
      <c r="AN7210" s="66">
        <f>AN7211+AN7213</f>
        <v>0</v>
      </c>
      <c r="AO7210" s="66"/>
      <c r="AP7210" s="66">
        <f>AP7211+AP7213</f>
        <v>0</v>
      </c>
      <c r="AQ7210" s="66"/>
    </row>
    <row r="7211" spans="2:43" ht="18" hidden="1" customHeight="1" x14ac:dyDescent="0.2">
      <c r="B7211" s="4"/>
      <c r="C7211" s="117"/>
      <c r="D7211" s="117"/>
      <c r="E7211" s="117"/>
      <c r="F7211" s="48"/>
      <c r="G7211" s="11"/>
      <c r="H7211" s="117"/>
      <c r="I7211" s="124"/>
      <c r="J7211" s="124"/>
      <c r="K7211" s="144"/>
      <c r="L7211" s="11"/>
      <c r="M7211" s="143"/>
      <c r="N7211" s="42"/>
      <c r="O7211" s="128"/>
      <c r="P7211" s="130"/>
      <c r="Q7211" s="131">
        <v>1</v>
      </c>
      <c r="R7211" s="68"/>
      <c r="S7211" s="35"/>
      <c r="T7211" s="69" t="s">
        <v>231</v>
      </c>
      <c r="U7211" s="92"/>
      <c r="V7211" s="70">
        <f>V7212</f>
        <v>0</v>
      </c>
      <c r="X7211" s="447">
        <f>X7212</f>
        <v>0</v>
      </c>
      <c r="Z7211" s="447">
        <f>Z7212</f>
        <v>0</v>
      </c>
      <c r="AB7211" s="447">
        <f>AB7212</f>
        <v>0</v>
      </c>
      <c r="AD7211" s="447" t="e">
        <f>#REF!</f>
        <v>#REF!</v>
      </c>
      <c r="AF7211" s="447">
        <f>AF7212</f>
        <v>0</v>
      </c>
      <c r="AH7211" s="447" t="e">
        <f t="shared" si="1583"/>
        <v>#REF!</v>
      </c>
      <c r="AI7211" s="67"/>
      <c r="AJ7211" s="447">
        <f>AJ7212</f>
        <v>0</v>
      </c>
      <c r="AK7211" s="71"/>
      <c r="AL7211" s="447">
        <f>AL7212</f>
        <v>0</v>
      </c>
      <c r="AM7211" s="447"/>
      <c r="AN7211" s="447">
        <f>AN7212</f>
        <v>0</v>
      </c>
      <c r="AO7211" s="447"/>
      <c r="AP7211" s="447">
        <f>AP7212</f>
        <v>0</v>
      </c>
      <c r="AQ7211" s="447"/>
    </row>
    <row r="7212" spans="2:43" ht="18" hidden="1" customHeight="1" x14ac:dyDescent="0.2">
      <c r="B7212" s="4"/>
      <c r="C7212" s="117"/>
      <c r="D7212" s="117"/>
      <c r="E7212" s="117"/>
      <c r="F7212" s="48"/>
      <c r="G7212" s="11"/>
      <c r="H7212" s="117"/>
      <c r="I7212" s="124"/>
      <c r="J7212" s="124"/>
      <c r="K7212" s="144"/>
      <c r="L7212" s="11"/>
      <c r="M7212" s="143"/>
      <c r="N7212" s="42"/>
      <c r="O7212" s="128"/>
      <c r="P7212" s="130"/>
      <c r="Q7212" s="131"/>
      <c r="R7212" s="72" t="s">
        <v>3</v>
      </c>
      <c r="S7212" s="181"/>
      <c r="T7212" s="73" t="s">
        <v>231</v>
      </c>
      <c r="V7212" s="74">
        <v>0</v>
      </c>
      <c r="X7212" s="74">
        <v>0</v>
      </c>
      <c r="Z7212" s="74">
        <v>0</v>
      </c>
      <c r="AB7212" s="74">
        <v>0</v>
      </c>
      <c r="AD7212" s="74">
        <v>0</v>
      </c>
      <c r="AF7212" s="74">
        <v>0</v>
      </c>
      <c r="AH7212" s="74">
        <f t="shared" si="1583"/>
        <v>0</v>
      </c>
      <c r="AI7212" s="446"/>
      <c r="AJ7212" s="74">
        <v>0</v>
      </c>
      <c r="AK7212" s="8"/>
      <c r="AL7212" s="74">
        <v>0</v>
      </c>
      <c r="AM7212" s="74"/>
      <c r="AN7212" s="74">
        <v>0</v>
      </c>
      <c r="AO7212" s="74"/>
      <c r="AP7212" s="74">
        <v>0</v>
      </c>
      <c r="AQ7212" s="74"/>
    </row>
    <row r="7213" spans="2:43" ht="18" hidden="1" customHeight="1" x14ac:dyDescent="0.2">
      <c r="B7213" s="4"/>
      <c r="C7213" s="117"/>
      <c r="D7213" s="117"/>
      <c r="E7213" s="117"/>
      <c r="F7213" s="48"/>
      <c r="G7213" s="11"/>
      <c r="H7213" s="117"/>
      <c r="I7213" s="124"/>
      <c r="J7213" s="124"/>
      <c r="K7213" s="144"/>
      <c r="L7213" s="11"/>
      <c r="M7213" s="143"/>
      <c r="N7213" s="42"/>
      <c r="O7213" s="128"/>
      <c r="P7213" s="130"/>
      <c r="Q7213" s="131">
        <v>2</v>
      </c>
      <c r="R7213" s="68"/>
      <c r="S7213" s="35"/>
      <c r="T7213" s="69" t="s">
        <v>232</v>
      </c>
      <c r="U7213" s="92"/>
      <c r="V7213" s="70">
        <f>V7214</f>
        <v>0</v>
      </c>
      <c r="X7213" s="447">
        <f>X7214</f>
        <v>0</v>
      </c>
      <c r="Z7213" s="447">
        <f>Z7214</f>
        <v>0</v>
      </c>
      <c r="AB7213" s="447">
        <f>AB7214</f>
        <v>0</v>
      </c>
      <c r="AD7213" s="447" t="e">
        <f>#REF!</f>
        <v>#REF!</v>
      </c>
      <c r="AF7213" s="447">
        <f>AF7214</f>
        <v>0</v>
      </c>
      <c r="AH7213" s="447" t="e">
        <f t="shared" si="1583"/>
        <v>#REF!</v>
      </c>
      <c r="AI7213" s="8"/>
      <c r="AJ7213" s="447">
        <f>AJ7214</f>
        <v>0</v>
      </c>
      <c r="AK7213" s="71"/>
      <c r="AL7213" s="447">
        <f>AL7214</f>
        <v>0</v>
      </c>
      <c r="AM7213" s="447"/>
      <c r="AN7213" s="447">
        <f>AN7214</f>
        <v>0</v>
      </c>
      <c r="AO7213" s="447"/>
      <c r="AP7213" s="447">
        <f>AP7214</f>
        <v>0</v>
      </c>
      <c r="AQ7213" s="447"/>
    </row>
    <row r="7214" spans="2:43" ht="18" hidden="1" customHeight="1" x14ac:dyDescent="0.2">
      <c r="B7214" s="4"/>
      <c r="C7214" s="117"/>
      <c r="D7214" s="117"/>
      <c r="E7214" s="117"/>
      <c r="F7214" s="48"/>
      <c r="G7214" s="11"/>
      <c r="H7214" s="117"/>
      <c r="I7214" s="124"/>
      <c r="J7214" s="124"/>
      <c r="K7214" s="144"/>
      <c r="L7214" s="11"/>
      <c r="M7214" s="143"/>
      <c r="N7214" s="42"/>
      <c r="O7214" s="128"/>
      <c r="P7214" s="130"/>
      <c r="Q7214" s="131"/>
      <c r="R7214" s="72" t="s">
        <v>3</v>
      </c>
      <c r="S7214" s="181"/>
      <c r="T7214" s="77" t="s">
        <v>232</v>
      </c>
      <c r="U7214" s="141"/>
      <c r="V7214" s="74">
        <v>0</v>
      </c>
      <c r="X7214" s="74">
        <v>0</v>
      </c>
      <c r="Z7214" s="74">
        <v>0</v>
      </c>
      <c r="AB7214" s="74">
        <v>0</v>
      </c>
      <c r="AD7214" s="74">
        <v>0</v>
      </c>
      <c r="AF7214" s="74">
        <v>0</v>
      </c>
      <c r="AH7214" s="74">
        <f t="shared" si="1583"/>
        <v>0</v>
      </c>
      <c r="AI7214" s="446"/>
      <c r="AJ7214" s="74">
        <v>0</v>
      </c>
      <c r="AK7214" s="8"/>
      <c r="AL7214" s="74">
        <v>0</v>
      </c>
      <c r="AM7214" s="74"/>
      <c r="AN7214" s="74">
        <v>0</v>
      </c>
      <c r="AO7214" s="74"/>
      <c r="AP7214" s="74">
        <v>0</v>
      </c>
      <c r="AQ7214" s="74"/>
    </row>
    <row r="7215" spans="2:43" ht="18" hidden="1" customHeight="1" x14ac:dyDescent="0.2">
      <c r="B7215" s="4"/>
      <c r="C7215" s="117"/>
      <c r="D7215" s="117"/>
      <c r="E7215" s="117"/>
      <c r="F7215" s="48"/>
      <c r="G7215" s="11"/>
      <c r="H7215" s="117"/>
      <c r="I7215" s="124"/>
      <c r="J7215" s="124"/>
      <c r="K7215" s="144"/>
      <c r="L7215" s="11"/>
      <c r="M7215" s="143"/>
      <c r="N7215" s="42"/>
      <c r="O7215" s="133" t="s">
        <v>55</v>
      </c>
      <c r="P7215" s="134"/>
      <c r="Q7215" s="134"/>
      <c r="R7215" s="79"/>
      <c r="S7215" s="252"/>
      <c r="T7215" s="80" t="s">
        <v>29</v>
      </c>
      <c r="U7215" s="242"/>
      <c r="V7215" s="88">
        <f>V7216</f>
        <v>0</v>
      </c>
      <c r="X7215" s="88">
        <f>X7216</f>
        <v>0</v>
      </c>
      <c r="Z7215" s="88">
        <f>Z7216</f>
        <v>0</v>
      </c>
      <c r="AB7215" s="88">
        <f>AB7216</f>
        <v>0</v>
      </c>
      <c r="AD7215" s="88" t="e">
        <f>#REF!</f>
        <v>#REF!</v>
      </c>
      <c r="AF7215" s="88">
        <f>AF7216</f>
        <v>0</v>
      </c>
      <c r="AH7215" s="88" t="e">
        <f t="shared" si="1583"/>
        <v>#REF!</v>
      </c>
      <c r="AI7215" s="8"/>
      <c r="AJ7215" s="88">
        <f>AJ7216</f>
        <v>0</v>
      </c>
      <c r="AK7215" s="89"/>
      <c r="AL7215" s="88">
        <f t="shared" ref="AL7215:AP7217" si="1586">AL7216</f>
        <v>0</v>
      </c>
      <c r="AM7215" s="88"/>
      <c r="AN7215" s="88">
        <f t="shared" si="1586"/>
        <v>0</v>
      </c>
      <c r="AO7215" s="88"/>
      <c r="AP7215" s="88">
        <f t="shared" si="1586"/>
        <v>0</v>
      </c>
      <c r="AQ7215" s="88"/>
    </row>
    <row r="7216" spans="2:43" ht="18" hidden="1" customHeight="1" x14ac:dyDescent="0.2">
      <c r="B7216" s="4"/>
      <c r="C7216" s="117"/>
      <c r="D7216" s="117"/>
      <c r="E7216" s="117"/>
      <c r="F7216" s="48"/>
      <c r="G7216" s="11"/>
      <c r="H7216" s="117"/>
      <c r="I7216" s="124"/>
      <c r="J7216" s="124"/>
      <c r="K7216" s="144"/>
      <c r="L7216" s="11"/>
      <c r="M7216" s="143"/>
      <c r="N7216" s="42"/>
      <c r="O7216" s="128"/>
      <c r="P7216" s="129">
        <v>3</v>
      </c>
      <c r="Q7216" s="129"/>
      <c r="R7216" s="64"/>
      <c r="S7216" s="234"/>
      <c r="T7216" s="65" t="s">
        <v>54</v>
      </c>
      <c r="U7216" s="155"/>
      <c r="V7216" s="66">
        <f>V7217</f>
        <v>0</v>
      </c>
      <c r="X7216" s="66">
        <f>X7217</f>
        <v>0</v>
      </c>
      <c r="Z7216" s="66">
        <f>Z7217</f>
        <v>0</v>
      </c>
      <c r="AB7216" s="66">
        <f>AB7217</f>
        <v>0</v>
      </c>
      <c r="AD7216" s="66" t="e">
        <f>#REF!</f>
        <v>#REF!</v>
      </c>
      <c r="AF7216" s="66">
        <f>AF7217</f>
        <v>0</v>
      </c>
      <c r="AH7216" s="66" t="e">
        <f t="shared" si="1583"/>
        <v>#REF!</v>
      </c>
      <c r="AI7216" s="89"/>
      <c r="AJ7216" s="66">
        <f>AJ7217</f>
        <v>0</v>
      </c>
      <c r="AK7216" s="67"/>
      <c r="AL7216" s="66">
        <f t="shared" si="1586"/>
        <v>0</v>
      </c>
      <c r="AM7216" s="66"/>
      <c r="AN7216" s="66">
        <f t="shared" si="1586"/>
        <v>0</v>
      </c>
      <c r="AO7216" s="66"/>
      <c r="AP7216" s="66">
        <f t="shared" si="1586"/>
        <v>0</v>
      </c>
      <c r="AQ7216" s="66"/>
    </row>
    <row r="7217" spans="2:43" ht="18" hidden="1" customHeight="1" x14ac:dyDescent="0.2">
      <c r="B7217" s="4"/>
      <c r="C7217" s="117"/>
      <c r="D7217" s="117"/>
      <c r="E7217" s="117"/>
      <c r="F7217" s="48"/>
      <c r="G7217" s="11"/>
      <c r="H7217" s="117"/>
      <c r="I7217" s="124"/>
      <c r="J7217" s="124"/>
      <c r="K7217" s="144"/>
      <c r="L7217" s="11"/>
      <c r="M7217" s="143"/>
      <c r="N7217" s="42"/>
      <c r="O7217" s="128"/>
      <c r="P7217" s="130"/>
      <c r="Q7217" s="131">
        <v>1</v>
      </c>
      <c r="R7217" s="68"/>
      <c r="S7217" s="35"/>
      <c r="T7217" s="69" t="s">
        <v>69</v>
      </c>
      <c r="U7217" s="92"/>
      <c r="V7217" s="70">
        <f>V7218</f>
        <v>0</v>
      </c>
      <c r="X7217" s="447">
        <f>X7218</f>
        <v>0</v>
      </c>
      <c r="Z7217" s="447">
        <f>Z7218</f>
        <v>0</v>
      </c>
      <c r="AB7217" s="447">
        <f>AB7218</f>
        <v>0</v>
      </c>
      <c r="AD7217" s="447" t="e">
        <f>#REF!</f>
        <v>#REF!</v>
      </c>
      <c r="AF7217" s="447">
        <f>AF7218</f>
        <v>0</v>
      </c>
      <c r="AH7217" s="447" t="e">
        <f t="shared" si="1583"/>
        <v>#REF!</v>
      </c>
      <c r="AI7217" s="67"/>
      <c r="AJ7217" s="447">
        <f>AJ7218</f>
        <v>0</v>
      </c>
      <c r="AK7217" s="71"/>
      <c r="AL7217" s="447">
        <f t="shared" si="1586"/>
        <v>0</v>
      </c>
      <c r="AM7217" s="447"/>
      <c r="AN7217" s="447">
        <f t="shared" si="1586"/>
        <v>0</v>
      </c>
      <c r="AO7217" s="447"/>
      <c r="AP7217" s="447">
        <f t="shared" si="1586"/>
        <v>0</v>
      </c>
      <c r="AQ7217" s="447"/>
    </row>
    <row r="7218" spans="2:43" ht="18" hidden="1" customHeight="1" x14ac:dyDescent="0.2">
      <c r="B7218" s="4"/>
      <c r="C7218" s="117"/>
      <c r="D7218" s="117"/>
      <c r="E7218" s="117"/>
      <c r="F7218" s="48"/>
      <c r="G7218" s="11"/>
      <c r="H7218" s="117"/>
      <c r="I7218" s="124"/>
      <c r="J7218" s="124"/>
      <c r="K7218" s="144"/>
      <c r="L7218" s="11"/>
      <c r="M7218" s="143"/>
      <c r="N7218" s="42"/>
      <c r="O7218" s="128"/>
      <c r="P7218" s="130"/>
      <c r="Q7218" s="130"/>
      <c r="R7218" s="72" t="s">
        <v>55</v>
      </c>
      <c r="S7218" s="181"/>
      <c r="T7218" s="73" t="s">
        <v>193</v>
      </c>
      <c r="V7218" s="74">
        <v>0</v>
      </c>
      <c r="X7218" s="74">
        <v>0</v>
      </c>
      <c r="Z7218" s="74">
        <v>0</v>
      </c>
      <c r="AB7218" s="74">
        <v>0</v>
      </c>
      <c r="AD7218" s="74">
        <v>0</v>
      </c>
      <c r="AF7218" s="74">
        <v>0</v>
      </c>
      <c r="AH7218" s="74">
        <f t="shared" si="1583"/>
        <v>0</v>
      </c>
      <c r="AI7218" s="446"/>
      <c r="AJ7218" s="74">
        <v>0</v>
      </c>
      <c r="AK7218" s="8"/>
      <c r="AL7218" s="74">
        <v>0</v>
      </c>
      <c r="AM7218" s="74"/>
      <c r="AN7218" s="74">
        <v>0</v>
      </c>
      <c r="AO7218" s="74"/>
      <c r="AP7218" s="74">
        <v>0</v>
      </c>
      <c r="AQ7218" s="74"/>
    </row>
    <row r="7219" spans="2:43" ht="18" hidden="1" customHeight="1" x14ac:dyDescent="0.2">
      <c r="B7219" s="4"/>
      <c r="C7219" s="117"/>
      <c r="D7219" s="117"/>
      <c r="E7219" s="117"/>
      <c r="F7219" s="48"/>
      <c r="G7219" s="11"/>
      <c r="H7219" s="117"/>
      <c r="I7219" s="124"/>
      <c r="J7219" s="124"/>
      <c r="K7219" s="144"/>
      <c r="L7219" s="11"/>
      <c r="M7219" s="143"/>
      <c r="N7219" s="42"/>
      <c r="O7219" s="128"/>
      <c r="P7219" s="130"/>
      <c r="Q7219" s="130"/>
      <c r="R7219" s="72"/>
      <c r="S7219" s="181"/>
      <c r="T7219" s="73"/>
      <c r="V7219" s="74"/>
      <c r="X7219" s="74"/>
      <c r="Z7219" s="74"/>
      <c r="AB7219" s="74"/>
      <c r="AD7219" s="74"/>
      <c r="AF7219" s="74"/>
      <c r="AH7219" s="74">
        <f t="shared" si="1583"/>
        <v>0</v>
      </c>
      <c r="AI7219" s="8"/>
      <c r="AJ7219" s="74"/>
      <c r="AK7219" s="8"/>
      <c r="AL7219" s="74"/>
      <c r="AM7219" s="74"/>
      <c r="AN7219" s="74"/>
      <c r="AO7219" s="74"/>
      <c r="AP7219" s="74"/>
      <c r="AQ7219" s="74"/>
    </row>
    <row r="7220" spans="2:43" ht="18" hidden="1" customHeight="1" x14ac:dyDescent="0.2">
      <c r="B7220" s="4"/>
      <c r="C7220" s="117"/>
      <c r="D7220" s="117"/>
      <c r="E7220" s="117"/>
      <c r="F7220" s="48"/>
      <c r="G7220" s="11"/>
      <c r="H7220" s="132"/>
      <c r="I7220" s="121"/>
      <c r="J7220" s="121"/>
      <c r="K7220" s="164">
        <v>8</v>
      </c>
      <c r="L7220" s="277"/>
      <c r="M7220" s="163"/>
      <c r="N7220" s="261"/>
      <c r="O7220" s="122"/>
      <c r="P7220" s="123"/>
      <c r="Q7220" s="123"/>
      <c r="R7220" s="49"/>
      <c r="S7220" s="18"/>
      <c r="T7220" s="50" t="s">
        <v>418</v>
      </c>
      <c r="U7220" s="76"/>
      <c r="V7220" s="51">
        <f>V7221</f>
        <v>0</v>
      </c>
      <c r="X7220" s="51">
        <f>X7221</f>
        <v>0</v>
      </c>
      <c r="Z7220" s="51">
        <f>Z7221</f>
        <v>0</v>
      </c>
      <c r="AB7220" s="51">
        <f>AB7221</f>
        <v>0</v>
      </c>
      <c r="AD7220" s="51" t="e">
        <f>#REF!</f>
        <v>#REF!</v>
      </c>
      <c r="AF7220" s="51">
        <f>AF7221</f>
        <v>0</v>
      </c>
      <c r="AH7220" s="51" t="e">
        <f t="shared" si="1583"/>
        <v>#REF!</v>
      </c>
      <c r="AI7220" s="8"/>
      <c r="AJ7220" s="51">
        <f>AJ7221</f>
        <v>0</v>
      </c>
      <c r="AK7220" s="5"/>
      <c r="AL7220" s="51">
        <f>AL7221</f>
        <v>0</v>
      </c>
      <c r="AM7220" s="51"/>
      <c r="AN7220" s="51">
        <f>AN7221</f>
        <v>0</v>
      </c>
      <c r="AO7220" s="51"/>
      <c r="AP7220" s="51">
        <f>AP7221</f>
        <v>0</v>
      </c>
      <c r="AQ7220" s="51"/>
    </row>
    <row r="7221" spans="2:43" ht="18" hidden="1" customHeight="1" x14ac:dyDescent="0.2">
      <c r="B7221" s="4"/>
      <c r="C7221" s="117"/>
      <c r="D7221" s="117"/>
      <c r="E7221" s="117"/>
      <c r="F7221" s="48"/>
      <c r="G7221" s="11"/>
      <c r="H7221" s="117"/>
      <c r="I7221" s="124"/>
      <c r="J7221" s="124"/>
      <c r="K7221" s="144"/>
      <c r="L7221" s="11"/>
      <c r="M7221" s="226">
        <v>2</v>
      </c>
      <c r="N7221" s="262"/>
      <c r="O7221" s="125"/>
      <c r="P7221" s="126"/>
      <c r="Q7221" s="126"/>
      <c r="R7221" s="60"/>
      <c r="S7221" s="249"/>
      <c r="T7221" s="61" t="s">
        <v>413</v>
      </c>
      <c r="U7221" s="241"/>
      <c r="V7221" s="62">
        <f>V7222+V7226+V7231</f>
        <v>0</v>
      </c>
      <c r="X7221" s="62">
        <f>X7222+X7226+X7231</f>
        <v>0</v>
      </c>
      <c r="Z7221" s="62">
        <f>Z7222+Z7226+Z7231</f>
        <v>0</v>
      </c>
      <c r="AB7221" s="62">
        <f>AB7222+AB7226+AB7231</f>
        <v>0</v>
      </c>
      <c r="AD7221" s="62" t="e">
        <f>#REF!+AD7226+AD7231</f>
        <v>#REF!</v>
      </c>
      <c r="AF7221" s="62">
        <f>AF7222+AF7226+AF7231</f>
        <v>0</v>
      </c>
      <c r="AH7221" s="62" t="e">
        <f t="shared" si="1583"/>
        <v>#REF!</v>
      </c>
      <c r="AI7221" s="5"/>
      <c r="AJ7221" s="62">
        <f>AJ7222+AJ7226+AJ7231</f>
        <v>0</v>
      </c>
      <c r="AK7221" s="63"/>
      <c r="AL7221" s="62">
        <f>AL7222+AL7226+AL7231</f>
        <v>0</v>
      </c>
      <c r="AM7221" s="62"/>
      <c r="AN7221" s="62">
        <f>AN7222+AN7226+AN7231</f>
        <v>0</v>
      </c>
      <c r="AO7221" s="62"/>
      <c r="AP7221" s="62">
        <f>AP7222+AP7226+AP7231</f>
        <v>0</v>
      </c>
      <c r="AQ7221" s="62"/>
    </row>
    <row r="7222" spans="2:43" ht="18" hidden="1" customHeight="1" x14ac:dyDescent="0.2">
      <c r="B7222" s="4"/>
      <c r="C7222" s="117"/>
      <c r="D7222" s="117"/>
      <c r="E7222" s="117"/>
      <c r="F7222" s="48"/>
      <c r="G7222" s="11"/>
      <c r="H7222" s="117"/>
      <c r="I7222" s="124"/>
      <c r="J7222" s="124"/>
      <c r="K7222" s="144"/>
      <c r="L7222" s="11"/>
      <c r="M7222" s="143"/>
      <c r="N7222" s="42"/>
      <c r="O7222" s="127" t="s">
        <v>3</v>
      </c>
      <c r="P7222" s="123"/>
      <c r="Q7222" s="123"/>
      <c r="R7222" s="49"/>
      <c r="S7222" s="18"/>
      <c r="T7222" s="50" t="s">
        <v>7</v>
      </c>
      <c r="U7222" s="76"/>
      <c r="V7222" s="51">
        <f>V7223</f>
        <v>0</v>
      </c>
      <c r="X7222" s="51">
        <f>X7223</f>
        <v>0</v>
      </c>
      <c r="Z7222" s="51">
        <f>Z7223</f>
        <v>0</v>
      </c>
      <c r="AB7222" s="51">
        <f>AB7223</f>
        <v>0</v>
      </c>
      <c r="AD7222" s="51" t="e">
        <f>#REF!</f>
        <v>#REF!</v>
      </c>
      <c r="AF7222" s="51">
        <f>AF7223</f>
        <v>0</v>
      </c>
      <c r="AH7222" s="51" t="e">
        <f t="shared" si="1583"/>
        <v>#REF!</v>
      </c>
      <c r="AI7222" s="63"/>
      <c r="AJ7222" s="51">
        <f>AJ7223</f>
        <v>0</v>
      </c>
      <c r="AK7222" s="5"/>
      <c r="AL7222" s="51">
        <f t="shared" ref="AL7222:AP7224" si="1587">AL7223</f>
        <v>0</v>
      </c>
      <c r="AM7222" s="51"/>
      <c r="AN7222" s="51">
        <f t="shared" si="1587"/>
        <v>0</v>
      </c>
      <c r="AO7222" s="51"/>
      <c r="AP7222" s="51">
        <f t="shared" si="1587"/>
        <v>0</v>
      </c>
      <c r="AQ7222" s="51"/>
    </row>
    <row r="7223" spans="2:43" ht="18" hidden="1" customHeight="1" x14ac:dyDescent="0.2">
      <c r="B7223" s="4"/>
      <c r="C7223" s="117"/>
      <c r="D7223" s="117"/>
      <c r="E7223" s="117"/>
      <c r="F7223" s="48"/>
      <c r="G7223" s="11"/>
      <c r="H7223" s="117"/>
      <c r="I7223" s="124"/>
      <c r="J7223" s="124"/>
      <c r="K7223" s="144"/>
      <c r="L7223" s="11"/>
      <c r="M7223" s="143"/>
      <c r="N7223" s="42"/>
      <c r="O7223" s="128"/>
      <c r="P7223" s="129">
        <v>1</v>
      </c>
      <c r="Q7223" s="129"/>
      <c r="R7223" s="64"/>
      <c r="S7223" s="234"/>
      <c r="T7223" s="65" t="s">
        <v>8</v>
      </c>
      <c r="U7223" s="155"/>
      <c r="V7223" s="66">
        <f>V7224</f>
        <v>0</v>
      </c>
      <c r="X7223" s="66">
        <f>X7224</f>
        <v>0</v>
      </c>
      <c r="Z7223" s="66">
        <f>Z7224</f>
        <v>0</v>
      </c>
      <c r="AB7223" s="66">
        <f>AB7224</f>
        <v>0</v>
      </c>
      <c r="AD7223" s="66" t="e">
        <f>#REF!</f>
        <v>#REF!</v>
      </c>
      <c r="AF7223" s="66">
        <f>AF7224</f>
        <v>0</v>
      </c>
      <c r="AH7223" s="66" t="e">
        <f t="shared" si="1583"/>
        <v>#REF!</v>
      </c>
      <c r="AI7223" s="5"/>
      <c r="AJ7223" s="66">
        <f>AJ7224</f>
        <v>0</v>
      </c>
      <c r="AK7223" s="67"/>
      <c r="AL7223" s="66">
        <f t="shared" si="1587"/>
        <v>0</v>
      </c>
      <c r="AM7223" s="66"/>
      <c r="AN7223" s="66">
        <f t="shared" si="1587"/>
        <v>0</v>
      </c>
      <c r="AO7223" s="66"/>
      <c r="AP7223" s="66">
        <f t="shared" si="1587"/>
        <v>0</v>
      </c>
      <c r="AQ7223" s="66"/>
    </row>
    <row r="7224" spans="2:43" ht="18" hidden="1" customHeight="1" x14ac:dyDescent="0.2">
      <c r="B7224" s="4"/>
      <c r="C7224" s="117"/>
      <c r="D7224" s="117"/>
      <c r="E7224" s="117"/>
      <c r="F7224" s="48"/>
      <c r="G7224" s="11"/>
      <c r="H7224" s="117"/>
      <c r="I7224" s="124"/>
      <c r="J7224" s="124"/>
      <c r="K7224" s="144"/>
      <c r="L7224" s="11"/>
      <c r="M7224" s="143"/>
      <c r="N7224" s="42"/>
      <c r="O7224" s="128"/>
      <c r="P7224" s="130"/>
      <c r="Q7224" s="140" t="s">
        <v>173</v>
      </c>
      <c r="R7224" s="84"/>
      <c r="S7224" s="250"/>
      <c r="T7224" s="69" t="s">
        <v>204</v>
      </c>
      <c r="U7224" s="92"/>
      <c r="V7224" s="70">
        <f>V7225</f>
        <v>0</v>
      </c>
      <c r="X7224" s="447">
        <f>X7225</f>
        <v>0</v>
      </c>
      <c r="Z7224" s="447">
        <f>Z7225</f>
        <v>0</v>
      </c>
      <c r="AB7224" s="447">
        <f>AB7225</f>
        <v>0</v>
      </c>
      <c r="AD7224" s="447" t="e">
        <f>#REF!</f>
        <v>#REF!</v>
      </c>
      <c r="AF7224" s="447">
        <f>AF7225</f>
        <v>0</v>
      </c>
      <c r="AH7224" s="447" t="e">
        <f t="shared" si="1583"/>
        <v>#REF!</v>
      </c>
      <c r="AI7224" s="67"/>
      <c r="AJ7224" s="447">
        <f>AJ7225</f>
        <v>0</v>
      </c>
      <c r="AK7224" s="71"/>
      <c r="AL7224" s="447">
        <f t="shared" si="1587"/>
        <v>0</v>
      </c>
      <c r="AM7224" s="447"/>
      <c r="AN7224" s="447">
        <f t="shared" si="1587"/>
        <v>0</v>
      </c>
      <c r="AO7224" s="447"/>
      <c r="AP7224" s="447">
        <f t="shared" si="1587"/>
        <v>0</v>
      </c>
      <c r="AQ7224" s="447"/>
    </row>
    <row r="7225" spans="2:43" ht="18" hidden="1" customHeight="1" x14ac:dyDescent="0.2">
      <c r="B7225" s="4"/>
      <c r="C7225" s="117"/>
      <c r="D7225" s="117"/>
      <c r="E7225" s="117"/>
      <c r="F7225" s="48"/>
      <c r="G7225" s="11"/>
      <c r="H7225" s="117"/>
      <c r="I7225" s="124"/>
      <c r="J7225" s="124"/>
      <c r="K7225" s="144"/>
      <c r="L7225" s="11"/>
      <c r="M7225" s="143"/>
      <c r="N7225" s="42"/>
      <c r="O7225" s="128"/>
      <c r="P7225" s="130"/>
      <c r="Q7225" s="130"/>
      <c r="R7225" s="72" t="s">
        <v>3</v>
      </c>
      <c r="S7225" s="181"/>
      <c r="T7225" s="73" t="s">
        <v>204</v>
      </c>
      <c r="V7225" s="74">
        <v>0</v>
      </c>
      <c r="X7225" s="74">
        <v>0</v>
      </c>
      <c r="Z7225" s="74">
        <v>0</v>
      </c>
      <c r="AB7225" s="74">
        <v>0</v>
      </c>
      <c r="AD7225" s="74">
        <v>0</v>
      </c>
      <c r="AF7225" s="74">
        <v>0</v>
      </c>
      <c r="AH7225" s="74">
        <f t="shared" si="1583"/>
        <v>0</v>
      </c>
      <c r="AI7225" s="446"/>
      <c r="AJ7225" s="74">
        <v>0</v>
      </c>
      <c r="AK7225" s="8"/>
      <c r="AL7225" s="74">
        <v>0</v>
      </c>
      <c r="AM7225" s="74"/>
      <c r="AN7225" s="74">
        <v>0</v>
      </c>
      <c r="AO7225" s="74"/>
      <c r="AP7225" s="74">
        <v>0</v>
      </c>
      <c r="AQ7225" s="74"/>
    </row>
    <row r="7226" spans="2:43" ht="18" hidden="1" customHeight="1" x14ac:dyDescent="0.2">
      <c r="B7226" s="4"/>
      <c r="C7226" s="117"/>
      <c r="D7226" s="117"/>
      <c r="E7226" s="117"/>
      <c r="F7226" s="48"/>
      <c r="G7226" s="11"/>
      <c r="H7226" s="117"/>
      <c r="I7226" s="124"/>
      <c r="J7226" s="124"/>
      <c r="K7226" s="144"/>
      <c r="L7226" s="11"/>
      <c r="M7226" s="143"/>
      <c r="N7226" s="42"/>
      <c r="O7226" s="127" t="s">
        <v>0</v>
      </c>
      <c r="P7226" s="123"/>
      <c r="Q7226" s="123"/>
      <c r="R7226" s="49"/>
      <c r="S7226" s="18"/>
      <c r="T7226" s="50" t="s">
        <v>60</v>
      </c>
      <c r="U7226" s="76"/>
      <c r="V7226" s="51">
        <f>V7227</f>
        <v>0</v>
      </c>
      <c r="X7226" s="51">
        <f>X7227</f>
        <v>0</v>
      </c>
      <c r="Z7226" s="51">
        <f>Z7227</f>
        <v>0</v>
      </c>
      <c r="AB7226" s="51">
        <f>AB7227</f>
        <v>0</v>
      </c>
      <c r="AD7226" s="51" t="e">
        <f>#REF!</f>
        <v>#REF!</v>
      </c>
      <c r="AF7226" s="51">
        <f>AF7227</f>
        <v>0</v>
      </c>
      <c r="AH7226" s="51" t="e">
        <f t="shared" si="1583"/>
        <v>#REF!</v>
      </c>
      <c r="AI7226" s="8"/>
      <c r="AJ7226" s="51">
        <f>AJ7227</f>
        <v>0</v>
      </c>
      <c r="AK7226" s="5"/>
      <c r="AL7226" s="51">
        <f t="shared" ref="AL7226:AP7227" si="1588">AL7227</f>
        <v>0</v>
      </c>
      <c r="AM7226" s="51"/>
      <c r="AN7226" s="51">
        <f t="shared" si="1588"/>
        <v>0</v>
      </c>
      <c r="AO7226" s="51"/>
      <c r="AP7226" s="51">
        <f t="shared" si="1588"/>
        <v>0</v>
      </c>
      <c r="AQ7226" s="51"/>
    </row>
    <row r="7227" spans="2:43" ht="18" hidden="1" customHeight="1" x14ac:dyDescent="0.2">
      <c r="B7227" s="4"/>
      <c r="C7227" s="117"/>
      <c r="D7227" s="117"/>
      <c r="E7227" s="117"/>
      <c r="F7227" s="48"/>
      <c r="G7227" s="11"/>
      <c r="H7227" s="117"/>
      <c r="I7227" s="124"/>
      <c r="J7227" s="124"/>
      <c r="K7227" s="144"/>
      <c r="L7227" s="11"/>
      <c r="M7227" s="143"/>
      <c r="N7227" s="42"/>
      <c r="O7227" s="128"/>
      <c r="P7227" s="129">
        <v>1</v>
      </c>
      <c r="Q7227" s="129"/>
      <c r="R7227" s="64"/>
      <c r="S7227" s="234"/>
      <c r="T7227" s="65" t="s">
        <v>8</v>
      </c>
      <c r="U7227" s="155"/>
      <c r="V7227" s="66">
        <f>V7228</f>
        <v>0</v>
      </c>
      <c r="X7227" s="66">
        <f>X7228</f>
        <v>0</v>
      </c>
      <c r="Z7227" s="66">
        <f>Z7228</f>
        <v>0</v>
      </c>
      <c r="AB7227" s="66">
        <f>AB7228</f>
        <v>0</v>
      </c>
      <c r="AD7227" s="66" t="e">
        <f>#REF!</f>
        <v>#REF!</v>
      </c>
      <c r="AF7227" s="66">
        <f>AF7228</f>
        <v>0</v>
      </c>
      <c r="AH7227" s="66" t="e">
        <f t="shared" si="1583"/>
        <v>#REF!</v>
      </c>
      <c r="AI7227" s="5"/>
      <c r="AJ7227" s="66">
        <f>AJ7228</f>
        <v>0</v>
      </c>
      <c r="AK7227" s="67"/>
      <c r="AL7227" s="66">
        <f t="shared" si="1588"/>
        <v>0</v>
      </c>
      <c r="AM7227" s="66"/>
      <c r="AN7227" s="66">
        <f t="shared" si="1588"/>
        <v>0</v>
      </c>
      <c r="AO7227" s="66"/>
      <c r="AP7227" s="66">
        <f t="shared" si="1588"/>
        <v>0</v>
      </c>
      <c r="AQ7227" s="66"/>
    </row>
    <row r="7228" spans="2:43" ht="18" hidden="1" customHeight="1" x14ac:dyDescent="0.2">
      <c r="B7228" s="4"/>
      <c r="C7228" s="117"/>
      <c r="D7228" s="117"/>
      <c r="E7228" s="117"/>
      <c r="F7228" s="48"/>
      <c r="G7228" s="11"/>
      <c r="H7228" s="117"/>
      <c r="I7228" s="124"/>
      <c r="J7228" s="124"/>
      <c r="K7228" s="144"/>
      <c r="L7228" s="11"/>
      <c r="M7228" s="143"/>
      <c r="N7228" s="42"/>
      <c r="O7228" s="128"/>
      <c r="P7228" s="130"/>
      <c r="Q7228" s="131">
        <v>6</v>
      </c>
      <c r="R7228" s="72"/>
      <c r="S7228" s="181"/>
      <c r="T7228" s="69" t="s">
        <v>62</v>
      </c>
      <c r="U7228" s="92"/>
      <c r="V7228" s="70">
        <f>SUM(V7229:V7230)</f>
        <v>0</v>
      </c>
      <c r="X7228" s="447">
        <f>SUM(X7229:X7230)</f>
        <v>0</v>
      </c>
      <c r="Z7228" s="447">
        <f>SUM(Z7229:Z7230)</f>
        <v>0</v>
      </c>
      <c r="AB7228" s="447">
        <f>SUM(AB7229:AB7230)</f>
        <v>0</v>
      </c>
      <c r="AD7228" s="447">
        <f>SUM(AD7229:AD7230)</f>
        <v>0</v>
      </c>
      <c r="AF7228" s="447">
        <f>SUM(AF7229:AF7230)</f>
        <v>0</v>
      </c>
      <c r="AH7228" s="447">
        <f t="shared" si="1583"/>
        <v>0</v>
      </c>
      <c r="AI7228" s="67"/>
      <c r="AJ7228" s="447">
        <f>SUM(AJ7229:AJ7230)</f>
        <v>0</v>
      </c>
      <c r="AK7228" s="71"/>
      <c r="AL7228" s="447">
        <f>SUM(AL7229:AL7230)</f>
        <v>0</v>
      </c>
      <c r="AM7228" s="447"/>
      <c r="AN7228" s="447">
        <f>SUM(AN7229:AN7230)</f>
        <v>0</v>
      </c>
      <c r="AO7228" s="447"/>
      <c r="AP7228" s="447">
        <f>SUM(AP7229:AP7230)</f>
        <v>0</v>
      </c>
      <c r="AQ7228" s="447"/>
    </row>
    <row r="7229" spans="2:43" ht="18" hidden="1" customHeight="1" x14ac:dyDescent="0.2">
      <c r="B7229" s="4"/>
      <c r="C7229" s="117"/>
      <c r="D7229" s="117"/>
      <c r="E7229" s="117"/>
      <c r="F7229" s="48"/>
      <c r="G7229" s="11"/>
      <c r="H7229" s="117"/>
      <c r="I7229" s="124"/>
      <c r="J7229" s="124"/>
      <c r="K7229" s="144"/>
      <c r="L7229" s="11"/>
      <c r="M7229" s="143"/>
      <c r="N7229" s="42"/>
      <c r="O7229" s="128"/>
      <c r="P7229" s="130"/>
      <c r="Q7229" s="131"/>
      <c r="R7229" s="72">
        <v>1</v>
      </c>
      <c r="S7229" s="181"/>
      <c r="T7229" s="73" t="s">
        <v>430</v>
      </c>
      <c r="V7229" s="74">
        <v>0</v>
      </c>
      <c r="X7229" s="74">
        <v>0</v>
      </c>
      <c r="Z7229" s="74">
        <v>0</v>
      </c>
      <c r="AB7229" s="74">
        <v>0</v>
      </c>
      <c r="AD7229" s="74">
        <v>0</v>
      </c>
      <c r="AF7229" s="74">
        <v>0</v>
      </c>
      <c r="AH7229" s="74">
        <f t="shared" si="1583"/>
        <v>0</v>
      </c>
      <c r="AI7229" s="446"/>
      <c r="AJ7229" s="74">
        <v>0</v>
      </c>
      <c r="AK7229" s="8"/>
      <c r="AL7229" s="74">
        <v>0</v>
      </c>
      <c r="AM7229" s="74"/>
      <c r="AN7229" s="74">
        <v>0</v>
      </c>
      <c r="AO7229" s="74"/>
      <c r="AP7229" s="74">
        <v>0</v>
      </c>
      <c r="AQ7229" s="74"/>
    </row>
    <row r="7230" spans="2:43" ht="18" hidden="1" customHeight="1" x14ac:dyDescent="0.2">
      <c r="B7230" s="4"/>
      <c r="C7230" s="117"/>
      <c r="D7230" s="117"/>
      <c r="E7230" s="117"/>
      <c r="F7230" s="48"/>
      <c r="G7230" s="11"/>
      <c r="H7230" s="117"/>
      <c r="I7230" s="124"/>
      <c r="J7230" s="124"/>
      <c r="K7230" s="144"/>
      <c r="L7230" s="11"/>
      <c r="M7230" s="143"/>
      <c r="N7230" s="42"/>
      <c r="O7230" s="128"/>
      <c r="P7230" s="130"/>
      <c r="Q7230" s="131"/>
      <c r="R7230" s="72">
        <v>2</v>
      </c>
      <c r="S7230" s="181"/>
      <c r="T7230" s="73" t="s">
        <v>386</v>
      </c>
      <c r="V7230" s="74">
        <v>0</v>
      </c>
      <c r="X7230" s="74">
        <v>0</v>
      </c>
      <c r="Z7230" s="74">
        <v>0</v>
      </c>
      <c r="AB7230" s="74">
        <v>0</v>
      </c>
      <c r="AD7230" s="74">
        <v>0</v>
      </c>
      <c r="AF7230" s="74">
        <v>0</v>
      </c>
      <c r="AH7230" s="74">
        <f t="shared" si="1583"/>
        <v>0</v>
      </c>
      <c r="AI7230" s="8"/>
      <c r="AJ7230" s="74">
        <v>0</v>
      </c>
      <c r="AK7230" s="8"/>
      <c r="AL7230" s="74">
        <v>0</v>
      </c>
      <c r="AM7230" s="74"/>
      <c r="AN7230" s="74">
        <v>0</v>
      </c>
      <c r="AO7230" s="74"/>
      <c r="AP7230" s="74">
        <v>0</v>
      </c>
      <c r="AQ7230" s="74"/>
    </row>
    <row r="7231" spans="2:43" ht="18" hidden="1" customHeight="1" x14ac:dyDescent="0.2">
      <c r="B7231" s="4"/>
      <c r="C7231" s="117"/>
      <c r="D7231" s="117"/>
      <c r="E7231" s="117"/>
      <c r="F7231" s="48"/>
      <c r="G7231" s="11"/>
      <c r="H7231" s="117"/>
      <c r="I7231" s="124"/>
      <c r="J7231" s="124"/>
      <c r="K7231" s="144"/>
      <c r="L7231" s="11"/>
      <c r="M7231" s="143"/>
      <c r="N7231" s="42"/>
      <c r="O7231" s="127" t="s">
        <v>18</v>
      </c>
      <c r="P7231" s="123"/>
      <c r="Q7231" s="123"/>
      <c r="R7231" s="49"/>
      <c r="S7231" s="18"/>
      <c r="T7231" s="50" t="s">
        <v>190</v>
      </c>
      <c r="U7231" s="76"/>
      <c r="V7231" s="51">
        <f>V7232+V7235</f>
        <v>0</v>
      </c>
      <c r="X7231" s="51">
        <f>X7232+X7235</f>
        <v>0</v>
      </c>
      <c r="Z7231" s="51">
        <f>Z7232+Z7235</f>
        <v>0</v>
      </c>
      <c r="AB7231" s="51">
        <f>AB7232+AB7235</f>
        <v>0</v>
      </c>
      <c r="AD7231" s="51" t="e">
        <f>#REF!+AD7235</f>
        <v>#REF!</v>
      </c>
      <c r="AF7231" s="51">
        <f>AF7232+AF7235</f>
        <v>0</v>
      </c>
      <c r="AH7231" s="51" t="e">
        <f t="shared" si="1583"/>
        <v>#REF!</v>
      </c>
      <c r="AI7231" s="8"/>
      <c r="AJ7231" s="51">
        <f>AJ7232+AJ7235</f>
        <v>0</v>
      </c>
      <c r="AK7231" s="5"/>
      <c r="AL7231" s="51">
        <f>AL7232+AL7235</f>
        <v>0</v>
      </c>
      <c r="AM7231" s="51"/>
      <c r="AN7231" s="51">
        <f>AN7232+AN7235</f>
        <v>0</v>
      </c>
      <c r="AO7231" s="51"/>
      <c r="AP7231" s="51">
        <f>AP7232+AP7235</f>
        <v>0</v>
      </c>
      <c r="AQ7231" s="51"/>
    </row>
    <row r="7232" spans="2:43" ht="18" hidden="1" customHeight="1" x14ac:dyDescent="0.2">
      <c r="B7232" s="4"/>
      <c r="C7232" s="117"/>
      <c r="D7232" s="117"/>
      <c r="E7232" s="117"/>
      <c r="F7232" s="48"/>
      <c r="G7232" s="11"/>
      <c r="H7232" s="117"/>
      <c r="I7232" s="124"/>
      <c r="J7232" s="124"/>
      <c r="K7232" s="144"/>
      <c r="L7232" s="11"/>
      <c r="M7232" s="143"/>
      <c r="N7232" s="42"/>
      <c r="O7232" s="128"/>
      <c r="P7232" s="129">
        <v>2</v>
      </c>
      <c r="Q7232" s="129"/>
      <c r="R7232" s="64"/>
      <c r="S7232" s="234"/>
      <c r="T7232" s="65" t="s">
        <v>195</v>
      </c>
      <c r="U7232" s="155"/>
      <c r="V7232" s="66">
        <f>V7233</f>
        <v>0</v>
      </c>
      <c r="X7232" s="66">
        <f>X7233</f>
        <v>0</v>
      </c>
      <c r="Z7232" s="66">
        <f>Z7233</f>
        <v>0</v>
      </c>
      <c r="AB7232" s="66">
        <f>AB7233</f>
        <v>0</v>
      </c>
      <c r="AD7232" s="66" t="e">
        <f>#REF!</f>
        <v>#REF!</v>
      </c>
      <c r="AF7232" s="66">
        <f>AF7233</f>
        <v>0</v>
      </c>
      <c r="AH7232" s="66" t="e">
        <f t="shared" si="1583"/>
        <v>#REF!</v>
      </c>
      <c r="AI7232" s="5"/>
      <c r="AJ7232" s="66">
        <f>AJ7233</f>
        <v>0</v>
      </c>
      <c r="AK7232" s="67"/>
      <c r="AL7232" s="66">
        <f t="shared" ref="AL7232:AP7233" si="1589">AL7233</f>
        <v>0</v>
      </c>
      <c r="AM7232" s="66"/>
      <c r="AN7232" s="66">
        <f t="shared" si="1589"/>
        <v>0</v>
      </c>
      <c r="AO7232" s="66"/>
      <c r="AP7232" s="66">
        <f t="shared" si="1589"/>
        <v>0</v>
      </c>
      <c r="AQ7232" s="66"/>
    </row>
    <row r="7233" spans="2:43" ht="18" hidden="1" customHeight="1" x14ac:dyDescent="0.2">
      <c r="B7233" s="4"/>
      <c r="C7233" s="117"/>
      <c r="D7233" s="117"/>
      <c r="E7233" s="117"/>
      <c r="F7233" s="48"/>
      <c r="G7233" s="11"/>
      <c r="H7233" s="117"/>
      <c r="I7233" s="124"/>
      <c r="J7233" s="124"/>
      <c r="K7233" s="144"/>
      <c r="L7233" s="11"/>
      <c r="M7233" s="143"/>
      <c r="N7233" s="42"/>
      <c r="O7233" s="128"/>
      <c r="P7233" s="130"/>
      <c r="Q7233" s="131">
        <v>1</v>
      </c>
      <c r="R7233" s="68"/>
      <c r="S7233" s="35"/>
      <c r="T7233" s="69" t="s">
        <v>47</v>
      </c>
      <c r="U7233" s="92"/>
      <c r="V7233" s="70">
        <f>V7234</f>
        <v>0</v>
      </c>
      <c r="X7233" s="447">
        <f>X7234</f>
        <v>0</v>
      </c>
      <c r="Z7233" s="447">
        <f>Z7234</f>
        <v>0</v>
      </c>
      <c r="AB7233" s="447">
        <f>AB7234</f>
        <v>0</v>
      </c>
      <c r="AD7233" s="447" t="e">
        <f>#REF!</f>
        <v>#REF!</v>
      </c>
      <c r="AF7233" s="447">
        <f>AF7234</f>
        <v>0</v>
      </c>
      <c r="AH7233" s="447" t="e">
        <f t="shared" si="1583"/>
        <v>#REF!</v>
      </c>
      <c r="AI7233" s="67"/>
      <c r="AJ7233" s="447">
        <f>AJ7234</f>
        <v>0</v>
      </c>
      <c r="AK7233" s="71"/>
      <c r="AL7233" s="447">
        <f t="shared" si="1589"/>
        <v>0</v>
      </c>
      <c r="AM7233" s="447"/>
      <c r="AN7233" s="447">
        <f t="shared" si="1589"/>
        <v>0</v>
      </c>
      <c r="AO7233" s="447"/>
      <c r="AP7233" s="447">
        <f t="shared" si="1589"/>
        <v>0</v>
      </c>
      <c r="AQ7233" s="447"/>
    </row>
    <row r="7234" spans="2:43" ht="18" hidden="1" customHeight="1" x14ac:dyDescent="0.2">
      <c r="B7234" s="4"/>
      <c r="C7234" s="117"/>
      <c r="D7234" s="117"/>
      <c r="E7234" s="117"/>
      <c r="F7234" s="48"/>
      <c r="G7234" s="11"/>
      <c r="H7234" s="117"/>
      <c r="I7234" s="124"/>
      <c r="J7234" s="124"/>
      <c r="K7234" s="144"/>
      <c r="L7234" s="11"/>
      <c r="M7234" s="143"/>
      <c r="N7234" s="42"/>
      <c r="O7234" s="128"/>
      <c r="P7234" s="130"/>
      <c r="Q7234" s="130"/>
      <c r="R7234" s="72" t="s">
        <v>3</v>
      </c>
      <c r="S7234" s="181"/>
      <c r="T7234" s="73" t="s">
        <v>17</v>
      </c>
      <c r="V7234" s="74">
        <v>0</v>
      </c>
      <c r="X7234" s="74">
        <v>0</v>
      </c>
      <c r="Z7234" s="74">
        <v>0</v>
      </c>
      <c r="AB7234" s="74">
        <v>0</v>
      </c>
      <c r="AD7234" s="74">
        <v>0</v>
      </c>
      <c r="AF7234" s="74">
        <v>0</v>
      </c>
      <c r="AH7234" s="74">
        <f t="shared" si="1583"/>
        <v>0</v>
      </c>
      <c r="AI7234" s="446"/>
      <c r="AJ7234" s="74">
        <v>0</v>
      </c>
      <c r="AK7234" s="8"/>
      <c r="AL7234" s="74">
        <v>0</v>
      </c>
      <c r="AM7234" s="74"/>
      <c r="AN7234" s="74">
        <v>0</v>
      </c>
      <c r="AO7234" s="74"/>
      <c r="AP7234" s="74">
        <v>0</v>
      </c>
      <c r="AQ7234" s="74"/>
    </row>
    <row r="7235" spans="2:43" ht="18" hidden="1" customHeight="1" x14ac:dyDescent="0.2">
      <c r="B7235" s="4"/>
      <c r="C7235" s="117"/>
      <c r="D7235" s="117"/>
      <c r="E7235" s="117"/>
      <c r="F7235" s="48"/>
      <c r="G7235" s="11"/>
      <c r="H7235" s="117"/>
      <c r="I7235" s="124"/>
      <c r="J7235" s="124"/>
      <c r="K7235" s="144"/>
      <c r="L7235" s="11"/>
      <c r="M7235" s="143"/>
      <c r="N7235" s="42"/>
      <c r="O7235" s="128"/>
      <c r="P7235" s="129">
        <v>7</v>
      </c>
      <c r="Q7235" s="129"/>
      <c r="R7235" s="64"/>
      <c r="S7235" s="234"/>
      <c r="T7235" s="65" t="s">
        <v>343</v>
      </c>
      <c r="U7235" s="155"/>
      <c r="V7235" s="66">
        <f>V7236</f>
        <v>0</v>
      </c>
      <c r="X7235" s="66">
        <f>X7236</f>
        <v>0</v>
      </c>
      <c r="Z7235" s="66">
        <f>Z7236</f>
        <v>0</v>
      </c>
      <c r="AB7235" s="66">
        <f>AB7236</f>
        <v>0</v>
      </c>
      <c r="AD7235" s="66" t="e">
        <f>#REF!</f>
        <v>#REF!</v>
      </c>
      <c r="AF7235" s="66">
        <f>AF7236</f>
        <v>0</v>
      </c>
      <c r="AH7235" s="66" t="e">
        <f t="shared" si="1583"/>
        <v>#REF!</v>
      </c>
      <c r="AI7235" s="8"/>
      <c r="AJ7235" s="66">
        <f>AJ7236</f>
        <v>0</v>
      </c>
      <c r="AK7235" s="67"/>
      <c r="AL7235" s="66">
        <f t="shared" ref="AL7235:AP7236" si="1590">AL7236</f>
        <v>0</v>
      </c>
      <c r="AM7235" s="66"/>
      <c r="AN7235" s="66">
        <f t="shared" si="1590"/>
        <v>0</v>
      </c>
      <c r="AO7235" s="66"/>
      <c r="AP7235" s="66">
        <f t="shared" si="1590"/>
        <v>0</v>
      </c>
      <c r="AQ7235" s="66"/>
    </row>
    <row r="7236" spans="2:43" ht="18" hidden="1" customHeight="1" x14ac:dyDescent="0.2">
      <c r="B7236" s="4"/>
      <c r="C7236" s="117"/>
      <c r="D7236" s="117"/>
      <c r="E7236" s="117"/>
      <c r="F7236" s="48"/>
      <c r="G7236" s="11"/>
      <c r="H7236" s="117"/>
      <c r="I7236" s="124"/>
      <c r="J7236" s="124"/>
      <c r="K7236" s="144"/>
      <c r="L7236" s="11"/>
      <c r="M7236" s="143"/>
      <c r="N7236" s="42"/>
      <c r="O7236" s="128"/>
      <c r="P7236" s="130"/>
      <c r="Q7236" s="131">
        <v>3</v>
      </c>
      <c r="R7236" s="68"/>
      <c r="S7236" s="35"/>
      <c r="T7236" s="69" t="s">
        <v>224</v>
      </c>
      <c r="U7236" s="92"/>
      <c r="V7236" s="70">
        <f>V7237</f>
        <v>0</v>
      </c>
      <c r="X7236" s="447">
        <f>X7237</f>
        <v>0</v>
      </c>
      <c r="Z7236" s="447">
        <f>Z7237</f>
        <v>0</v>
      </c>
      <c r="AB7236" s="447">
        <f>AB7237</f>
        <v>0</v>
      </c>
      <c r="AD7236" s="447" t="e">
        <f>#REF!</f>
        <v>#REF!</v>
      </c>
      <c r="AF7236" s="447">
        <f>AF7237</f>
        <v>0</v>
      </c>
      <c r="AH7236" s="447" t="e">
        <f t="shared" si="1583"/>
        <v>#REF!</v>
      </c>
      <c r="AI7236" s="67"/>
      <c r="AJ7236" s="447">
        <f>AJ7237</f>
        <v>0</v>
      </c>
      <c r="AK7236" s="71"/>
      <c r="AL7236" s="447">
        <f t="shared" si="1590"/>
        <v>0</v>
      </c>
      <c r="AM7236" s="447"/>
      <c r="AN7236" s="447">
        <f t="shared" si="1590"/>
        <v>0</v>
      </c>
      <c r="AO7236" s="447"/>
      <c r="AP7236" s="447">
        <f t="shared" si="1590"/>
        <v>0</v>
      </c>
      <c r="AQ7236" s="447"/>
    </row>
    <row r="7237" spans="2:43" ht="18" hidden="1" customHeight="1" x14ac:dyDescent="0.2">
      <c r="B7237" s="4"/>
      <c r="C7237" s="117"/>
      <c r="D7237" s="117"/>
      <c r="E7237" s="117"/>
      <c r="F7237" s="48"/>
      <c r="G7237" s="11"/>
      <c r="H7237" s="117"/>
      <c r="I7237" s="124"/>
      <c r="J7237" s="124"/>
      <c r="K7237" s="144"/>
      <c r="L7237" s="11"/>
      <c r="M7237" s="143"/>
      <c r="N7237" s="42"/>
      <c r="O7237" s="128"/>
      <c r="P7237" s="130"/>
      <c r="Q7237" s="131"/>
      <c r="R7237" s="72" t="s">
        <v>0</v>
      </c>
      <c r="S7237" s="181"/>
      <c r="T7237" s="73" t="s">
        <v>53</v>
      </c>
      <c r="V7237" s="74">
        <v>0</v>
      </c>
      <c r="X7237" s="74">
        <v>0</v>
      </c>
      <c r="Z7237" s="74">
        <v>0</v>
      </c>
      <c r="AB7237" s="74">
        <v>0</v>
      </c>
      <c r="AD7237" s="74">
        <v>0</v>
      </c>
      <c r="AF7237" s="74">
        <v>0</v>
      </c>
      <c r="AH7237" s="74">
        <f t="shared" si="1583"/>
        <v>0</v>
      </c>
      <c r="AI7237" s="446"/>
      <c r="AJ7237" s="74">
        <v>0</v>
      </c>
      <c r="AK7237" s="8"/>
      <c r="AL7237" s="74">
        <v>0</v>
      </c>
      <c r="AM7237" s="74"/>
      <c r="AN7237" s="74">
        <v>0</v>
      </c>
      <c r="AO7237" s="74"/>
      <c r="AP7237" s="74">
        <v>0</v>
      </c>
      <c r="AQ7237" s="74"/>
    </row>
    <row r="7238" spans="2:43" ht="18" hidden="1" customHeight="1" x14ac:dyDescent="0.2">
      <c r="B7238" s="4"/>
      <c r="C7238" s="117"/>
      <c r="D7238" s="117"/>
      <c r="E7238" s="117"/>
      <c r="F7238" s="48"/>
      <c r="G7238" s="11"/>
      <c r="H7238" s="117"/>
      <c r="I7238" s="124"/>
      <c r="J7238" s="124"/>
      <c r="K7238" s="144"/>
      <c r="L7238" s="11"/>
      <c r="M7238" s="143"/>
      <c r="N7238" s="42"/>
      <c r="O7238" s="128"/>
      <c r="P7238" s="130"/>
      <c r="Q7238" s="130"/>
      <c r="R7238" s="72"/>
      <c r="S7238" s="181"/>
      <c r="T7238" s="73"/>
      <c r="V7238" s="74"/>
      <c r="X7238" s="74"/>
      <c r="Z7238" s="74"/>
      <c r="AB7238" s="74"/>
      <c r="AD7238" s="74"/>
      <c r="AF7238" s="74"/>
      <c r="AH7238" s="74">
        <f t="shared" si="1583"/>
        <v>0</v>
      </c>
      <c r="AI7238" s="8"/>
      <c r="AJ7238" s="74"/>
      <c r="AK7238" s="8"/>
      <c r="AL7238" s="74"/>
      <c r="AM7238" s="74"/>
      <c r="AN7238" s="74"/>
      <c r="AO7238" s="74"/>
      <c r="AP7238" s="74"/>
      <c r="AQ7238" s="74"/>
    </row>
    <row r="7239" spans="2:43" ht="18" hidden="1" customHeight="1" x14ac:dyDescent="0.2">
      <c r="B7239" s="4"/>
      <c r="C7239" s="117"/>
      <c r="D7239" s="117"/>
      <c r="E7239" s="117"/>
      <c r="F7239" s="113">
        <v>60</v>
      </c>
      <c r="G7239" s="283"/>
      <c r="H7239" s="171"/>
      <c r="I7239" s="114"/>
      <c r="J7239" s="114"/>
      <c r="K7239" s="167"/>
      <c r="L7239" s="276"/>
      <c r="M7239" s="166"/>
      <c r="N7239" s="259"/>
      <c r="O7239" s="115"/>
      <c r="P7239" s="116"/>
      <c r="Q7239" s="116"/>
      <c r="R7239" s="52"/>
      <c r="S7239" s="247"/>
      <c r="T7239" s="53" t="s">
        <v>156</v>
      </c>
      <c r="U7239" s="240"/>
      <c r="V7239" s="54">
        <f>V7240</f>
        <v>0</v>
      </c>
      <c r="X7239" s="54">
        <f>X7240</f>
        <v>0</v>
      </c>
      <c r="Z7239" s="54">
        <f>Z7240</f>
        <v>0</v>
      </c>
      <c r="AB7239" s="54">
        <f>AB7240</f>
        <v>0</v>
      </c>
      <c r="AD7239" s="54" t="e">
        <f>#REF!</f>
        <v>#REF!</v>
      </c>
      <c r="AF7239" s="54">
        <f>AF7240</f>
        <v>0</v>
      </c>
      <c r="AH7239" s="54" t="e">
        <f t="shared" si="1583"/>
        <v>#REF!</v>
      </c>
      <c r="AI7239" s="8"/>
      <c r="AJ7239" s="54">
        <f>AJ7240</f>
        <v>0</v>
      </c>
      <c r="AK7239" s="55"/>
      <c r="AL7239" s="54">
        <f t="shared" ref="AL7239:AP7242" si="1591">AL7240</f>
        <v>0</v>
      </c>
      <c r="AM7239" s="54"/>
      <c r="AN7239" s="54">
        <f t="shared" si="1591"/>
        <v>0</v>
      </c>
      <c r="AO7239" s="54"/>
      <c r="AP7239" s="54">
        <f t="shared" si="1591"/>
        <v>0</v>
      </c>
      <c r="AQ7239" s="54"/>
    </row>
    <row r="7240" spans="2:43" ht="18" hidden="1" customHeight="1" x14ac:dyDescent="0.2">
      <c r="B7240" s="4"/>
      <c r="C7240" s="117"/>
      <c r="D7240" s="117"/>
      <c r="E7240" s="117"/>
      <c r="F7240" s="48"/>
      <c r="G7240" s="11"/>
      <c r="H7240" s="112" t="s">
        <v>33</v>
      </c>
      <c r="I7240" s="118"/>
      <c r="J7240" s="118"/>
      <c r="K7240" s="170"/>
      <c r="L7240" s="34"/>
      <c r="M7240" s="169"/>
      <c r="N7240" s="260"/>
      <c r="O7240" s="119"/>
      <c r="P7240" s="120"/>
      <c r="Q7240" s="120"/>
      <c r="R7240" s="56"/>
      <c r="S7240" s="248"/>
      <c r="T7240" s="57" t="s">
        <v>92</v>
      </c>
      <c r="U7240" s="236"/>
      <c r="V7240" s="58">
        <f>V7241</f>
        <v>0</v>
      </c>
      <c r="X7240" s="659">
        <f>X7241</f>
        <v>0</v>
      </c>
      <c r="Z7240" s="659">
        <f>Z7241</f>
        <v>0</v>
      </c>
      <c r="AB7240" s="659">
        <f>AB7241</f>
        <v>0</v>
      </c>
      <c r="AD7240" s="659" t="e">
        <f>#REF!</f>
        <v>#REF!</v>
      </c>
      <c r="AF7240" s="659">
        <f>AF7241</f>
        <v>0</v>
      </c>
      <c r="AH7240" s="659" t="e">
        <f t="shared" si="1583"/>
        <v>#REF!</v>
      </c>
      <c r="AI7240" s="55"/>
      <c r="AJ7240" s="659">
        <f>AJ7241</f>
        <v>0</v>
      </c>
      <c r="AK7240" s="59"/>
      <c r="AL7240" s="659">
        <f t="shared" si="1591"/>
        <v>0</v>
      </c>
      <c r="AM7240" s="659"/>
      <c r="AN7240" s="659">
        <f t="shared" si="1591"/>
        <v>0</v>
      </c>
      <c r="AO7240" s="659"/>
      <c r="AP7240" s="659">
        <f t="shared" si="1591"/>
        <v>0</v>
      </c>
      <c r="AQ7240" s="659"/>
    </row>
    <row r="7241" spans="2:43" ht="18" hidden="1" customHeight="1" x14ac:dyDescent="0.2">
      <c r="B7241" s="4"/>
      <c r="C7241" s="117"/>
      <c r="D7241" s="117"/>
      <c r="E7241" s="117"/>
      <c r="F7241" s="48"/>
      <c r="G7241" s="11"/>
      <c r="H7241" s="132"/>
      <c r="I7241" s="121">
        <v>4</v>
      </c>
      <c r="J7241" s="121"/>
      <c r="K7241" s="164"/>
      <c r="L7241" s="277"/>
      <c r="M7241" s="163"/>
      <c r="N7241" s="261"/>
      <c r="O7241" s="122"/>
      <c r="P7241" s="123"/>
      <c r="Q7241" s="123"/>
      <c r="R7241" s="49"/>
      <c r="S7241" s="18"/>
      <c r="T7241" s="50" t="s">
        <v>93</v>
      </c>
      <c r="U7241" s="76"/>
      <c r="V7241" s="51">
        <f>V7242</f>
        <v>0</v>
      </c>
      <c r="X7241" s="51">
        <f>X7242</f>
        <v>0</v>
      </c>
      <c r="Z7241" s="51">
        <f>Z7242</f>
        <v>0</v>
      </c>
      <c r="AB7241" s="51">
        <f>AB7242</f>
        <v>0</v>
      </c>
      <c r="AD7241" s="51" t="e">
        <f>#REF!</f>
        <v>#REF!</v>
      </c>
      <c r="AF7241" s="51">
        <f>AF7242</f>
        <v>0</v>
      </c>
      <c r="AH7241" s="51" t="e">
        <f t="shared" si="1583"/>
        <v>#REF!</v>
      </c>
      <c r="AI7241" s="660"/>
      <c r="AJ7241" s="51">
        <f>AJ7242</f>
        <v>0</v>
      </c>
      <c r="AK7241" s="5"/>
      <c r="AL7241" s="51">
        <f t="shared" si="1591"/>
        <v>0</v>
      </c>
      <c r="AM7241" s="51"/>
      <c r="AN7241" s="51">
        <f t="shared" si="1591"/>
        <v>0</v>
      </c>
      <c r="AO7241" s="51"/>
      <c r="AP7241" s="51">
        <f t="shared" si="1591"/>
        <v>0</v>
      </c>
      <c r="AQ7241" s="51"/>
    </row>
    <row r="7242" spans="2:43" ht="18" hidden="1" customHeight="1" x14ac:dyDescent="0.2">
      <c r="B7242" s="4"/>
      <c r="C7242" s="117"/>
      <c r="D7242" s="117"/>
      <c r="E7242" s="117"/>
      <c r="F7242" s="48"/>
      <c r="G7242" s="11"/>
      <c r="H7242" s="132"/>
      <c r="I7242" s="121"/>
      <c r="J7242" s="121">
        <v>1</v>
      </c>
      <c r="K7242" s="164"/>
      <c r="L7242" s="277"/>
      <c r="M7242" s="163"/>
      <c r="N7242" s="261"/>
      <c r="O7242" s="122"/>
      <c r="P7242" s="123"/>
      <c r="Q7242" s="123"/>
      <c r="R7242" s="49"/>
      <c r="S7242" s="18"/>
      <c r="T7242" s="50" t="s">
        <v>189</v>
      </c>
      <c r="U7242" s="76"/>
      <c r="V7242" s="51">
        <f>V7243</f>
        <v>0</v>
      </c>
      <c r="X7242" s="51">
        <f>X7243</f>
        <v>0</v>
      </c>
      <c r="Z7242" s="51">
        <f>Z7243</f>
        <v>0</v>
      </c>
      <c r="AB7242" s="51">
        <f>AB7243</f>
        <v>0</v>
      </c>
      <c r="AD7242" s="51" t="e">
        <f>#REF!</f>
        <v>#REF!</v>
      </c>
      <c r="AF7242" s="51">
        <f>AF7243</f>
        <v>0</v>
      </c>
      <c r="AH7242" s="51" t="e">
        <f t="shared" si="1583"/>
        <v>#REF!</v>
      </c>
      <c r="AI7242" s="5"/>
      <c r="AJ7242" s="51">
        <f>AJ7243</f>
        <v>0</v>
      </c>
      <c r="AK7242" s="5"/>
      <c r="AL7242" s="51">
        <f t="shared" si="1591"/>
        <v>0</v>
      </c>
      <c r="AM7242" s="51"/>
      <c r="AN7242" s="51">
        <f t="shared" si="1591"/>
        <v>0</v>
      </c>
      <c r="AO7242" s="51"/>
      <c r="AP7242" s="51">
        <f t="shared" si="1591"/>
        <v>0</v>
      </c>
      <c r="AQ7242" s="51"/>
    </row>
    <row r="7243" spans="2:43" ht="18" hidden="1" customHeight="1" x14ac:dyDescent="0.2">
      <c r="B7243" s="4"/>
      <c r="C7243" s="117"/>
      <c r="D7243" s="117"/>
      <c r="E7243" s="117"/>
      <c r="F7243" s="48"/>
      <c r="G7243" s="11"/>
      <c r="H7243" s="117"/>
      <c r="I7243" s="124"/>
      <c r="J7243" s="124"/>
      <c r="K7243" s="144"/>
      <c r="L7243" s="11"/>
      <c r="M7243" s="226">
        <v>2</v>
      </c>
      <c r="N7243" s="262"/>
      <c r="O7243" s="125"/>
      <c r="P7243" s="126"/>
      <c r="Q7243" s="126"/>
      <c r="R7243" s="60"/>
      <c r="S7243" s="249"/>
      <c r="T7243" s="61" t="s">
        <v>413</v>
      </c>
      <c r="U7243" s="241"/>
      <c r="V7243" s="62">
        <f>V7244+V7267+V7276+V7314</f>
        <v>0</v>
      </c>
      <c r="X7243" s="62">
        <f>X7244+X7267+X7276+X7314</f>
        <v>0</v>
      </c>
      <c r="Z7243" s="62">
        <f>Z7244+Z7267+Z7276+Z7314</f>
        <v>0</v>
      </c>
      <c r="AB7243" s="62">
        <f>AB7244+AB7267+AB7276+AB7314</f>
        <v>0</v>
      </c>
      <c r="AD7243" s="62" t="e">
        <f>#REF!+AD7267+AD7276+AD7314</f>
        <v>#REF!</v>
      </c>
      <c r="AF7243" s="62">
        <f>AF7244+AF7267+AF7276+AF7314</f>
        <v>0</v>
      </c>
      <c r="AH7243" s="62" t="e">
        <f t="shared" si="1583"/>
        <v>#REF!</v>
      </c>
      <c r="AI7243" s="5"/>
      <c r="AJ7243" s="62">
        <f>AJ7244+AJ7267+AJ7276+AJ7314</f>
        <v>0</v>
      </c>
      <c r="AK7243" s="63"/>
      <c r="AL7243" s="62">
        <f>AL7244+AL7267+AL7276+AL7314</f>
        <v>0</v>
      </c>
      <c r="AM7243" s="62"/>
      <c r="AN7243" s="62">
        <f>AN7244+AN7267+AN7276+AN7314</f>
        <v>0</v>
      </c>
      <c r="AO7243" s="62"/>
      <c r="AP7243" s="62">
        <f>AP7244+AP7267+AP7276+AP7314</f>
        <v>0</v>
      </c>
      <c r="AQ7243" s="62"/>
    </row>
    <row r="7244" spans="2:43" ht="18" hidden="1" customHeight="1" x14ac:dyDescent="0.2">
      <c r="B7244" s="4"/>
      <c r="C7244" s="117"/>
      <c r="D7244" s="117"/>
      <c r="E7244" s="117"/>
      <c r="F7244" s="48"/>
      <c r="G7244" s="11"/>
      <c r="H7244" s="117"/>
      <c r="I7244" s="124"/>
      <c r="J7244" s="124"/>
      <c r="K7244" s="144"/>
      <c r="L7244" s="11"/>
      <c r="M7244" s="143"/>
      <c r="N7244" s="42"/>
      <c r="O7244" s="127" t="s">
        <v>3</v>
      </c>
      <c r="P7244" s="123"/>
      <c r="Q7244" s="123"/>
      <c r="R7244" s="49"/>
      <c r="S7244" s="18"/>
      <c r="T7244" s="50" t="s">
        <v>7</v>
      </c>
      <c r="U7244" s="76"/>
      <c r="V7244" s="51">
        <f>V7245+V7264</f>
        <v>0</v>
      </c>
      <c r="X7244" s="51">
        <f>X7245+X7264</f>
        <v>0</v>
      </c>
      <c r="Z7244" s="51">
        <f>Z7245+Z7264</f>
        <v>0</v>
      </c>
      <c r="AB7244" s="51">
        <f>AB7245+AB7264</f>
        <v>0</v>
      </c>
      <c r="AD7244" s="51" t="e">
        <f>#REF!+AD7264</f>
        <v>#REF!</v>
      </c>
      <c r="AF7244" s="51">
        <f>AF7245+AF7264</f>
        <v>0</v>
      </c>
      <c r="AH7244" s="51" t="e">
        <f t="shared" si="1583"/>
        <v>#REF!</v>
      </c>
      <c r="AI7244" s="63"/>
      <c r="AJ7244" s="51">
        <f>AJ7245+AJ7264</f>
        <v>0</v>
      </c>
      <c r="AK7244" s="5"/>
      <c r="AL7244" s="51">
        <f>AL7245+AL7264</f>
        <v>0</v>
      </c>
      <c r="AM7244" s="51"/>
      <c r="AN7244" s="51">
        <f>AN7245+AN7264</f>
        <v>0</v>
      </c>
      <c r="AO7244" s="51"/>
      <c r="AP7244" s="51">
        <f>AP7245+AP7264</f>
        <v>0</v>
      </c>
      <c r="AQ7244" s="51"/>
    </row>
    <row r="7245" spans="2:43" ht="18" hidden="1" customHeight="1" x14ac:dyDescent="0.2">
      <c r="B7245" s="4"/>
      <c r="C7245" s="117"/>
      <c r="D7245" s="117"/>
      <c r="E7245" s="117"/>
      <c r="F7245" s="48"/>
      <c r="G7245" s="11"/>
      <c r="H7245" s="117"/>
      <c r="I7245" s="124"/>
      <c r="J7245" s="124"/>
      <c r="K7245" s="144"/>
      <c r="L7245" s="11"/>
      <c r="M7245" s="143"/>
      <c r="N7245" s="42"/>
      <c r="O7245" s="128"/>
      <c r="P7245" s="129">
        <v>1</v>
      </c>
      <c r="Q7245" s="129"/>
      <c r="R7245" s="64"/>
      <c r="S7245" s="234"/>
      <c r="T7245" s="65" t="s">
        <v>8</v>
      </c>
      <c r="U7245" s="155"/>
      <c r="V7245" s="66">
        <f>V7246+V7250+V7254+V7256+V7260+V7262</f>
        <v>0</v>
      </c>
      <c r="X7245" s="66">
        <f>X7246+X7250+X7254+X7256+X7260+X7262</f>
        <v>0</v>
      </c>
      <c r="Z7245" s="66">
        <f>Z7246+Z7250+Z7254+Z7256+Z7260+Z7262</f>
        <v>0</v>
      </c>
      <c r="AB7245" s="66">
        <f>AB7246+AB7250+AB7254+AB7256+AB7260+AB7262</f>
        <v>0</v>
      </c>
      <c r="AD7245" s="66" t="e">
        <f>#REF!+AD7250+AD7254+AD7256+AD7260+AD7262</f>
        <v>#REF!</v>
      </c>
      <c r="AF7245" s="66">
        <f>AF7246+AF7250+AF7254+AF7256+AF7260+AF7262</f>
        <v>0</v>
      </c>
      <c r="AH7245" s="66" t="e">
        <f t="shared" si="1583"/>
        <v>#REF!</v>
      </c>
      <c r="AI7245" s="5"/>
      <c r="AJ7245" s="66">
        <f>AJ7246+AJ7250+AJ7254+AJ7256+AJ7260+AJ7262</f>
        <v>0</v>
      </c>
      <c r="AK7245" s="67"/>
      <c r="AL7245" s="66">
        <f>AL7246+AL7250+AL7254+AL7256+AL7260+AL7262</f>
        <v>0</v>
      </c>
      <c r="AM7245" s="66"/>
      <c r="AN7245" s="66">
        <f>AN7246+AN7250+AN7254+AN7256+AN7260+AN7262</f>
        <v>0</v>
      </c>
      <c r="AO7245" s="66"/>
      <c r="AP7245" s="66">
        <f>AP7246+AP7250+AP7254+AP7256+AP7260+AP7262</f>
        <v>0</v>
      </c>
      <c r="AQ7245" s="66"/>
    </row>
    <row r="7246" spans="2:43" ht="18" hidden="1" customHeight="1" x14ac:dyDescent="0.2">
      <c r="B7246" s="4"/>
      <c r="C7246" s="117"/>
      <c r="D7246" s="117"/>
      <c r="E7246" s="117"/>
      <c r="F7246" s="48"/>
      <c r="G7246" s="11"/>
      <c r="H7246" s="117"/>
      <c r="I7246" s="124"/>
      <c r="J7246" s="124"/>
      <c r="K7246" s="144"/>
      <c r="L7246" s="11"/>
      <c r="M7246" s="143"/>
      <c r="N7246" s="42"/>
      <c r="O7246" s="128"/>
      <c r="P7246" s="130"/>
      <c r="Q7246" s="140">
        <v>1</v>
      </c>
      <c r="R7246" s="68"/>
      <c r="S7246" s="35"/>
      <c r="T7246" s="69" t="s">
        <v>9</v>
      </c>
      <c r="U7246" s="92"/>
      <c r="V7246" s="70">
        <f>V7247+V7248+V7249</f>
        <v>0</v>
      </c>
      <c r="X7246" s="447">
        <f>X7247+X7248+X7249</f>
        <v>0</v>
      </c>
      <c r="Z7246" s="447">
        <f>Z7247+Z7248+Z7249</f>
        <v>0</v>
      </c>
      <c r="AB7246" s="447">
        <f>AB7247+AB7248+AB7249</f>
        <v>0</v>
      </c>
      <c r="AD7246" s="447" t="e">
        <f>#REF!+AD7248+AD7249</f>
        <v>#REF!</v>
      </c>
      <c r="AF7246" s="447">
        <f>AF7247+AF7248+AF7249</f>
        <v>0</v>
      </c>
      <c r="AH7246" s="447" t="e">
        <f t="shared" si="1583"/>
        <v>#REF!</v>
      </c>
      <c r="AI7246" s="67"/>
      <c r="AJ7246" s="447">
        <f>AJ7247+AJ7248+AJ7249</f>
        <v>0</v>
      </c>
      <c r="AK7246" s="71"/>
      <c r="AL7246" s="447">
        <f>AL7247+AL7248+AL7249</f>
        <v>0</v>
      </c>
      <c r="AM7246" s="447"/>
      <c r="AN7246" s="447">
        <f>AN7247+AN7248+AN7249</f>
        <v>0</v>
      </c>
      <c r="AO7246" s="447"/>
      <c r="AP7246" s="447">
        <f>AP7247+AP7248+AP7249</f>
        <v>0</v>
      </c>
      <c r="AQ7246" s="447"/>
    </row>
    <row r="7247" spans="2:43" ht="18" hidden="1" customHeight="1" x14ac:dyDescent="0.2">
      <c r="B7247" s="4"/>
      <c r="C7247" s="117"/>
      <c r="D7247" s="117"/>
      <c r="E7247" s="117"/>
      <c r="F7247" s="48"/>
      <c r="G7247" s="11"/>
      <c r="H7247" s="117"/>
      <c r="I7247" s="124"/>
      <c r="J7247" s="124"/>
      <c r="K7247" s="144"/>
      <c r="L7247" s="11"/>
      <c r="M7247" s="143"/>
      <c r="N7247" s="42"/>
      <c r="O7247" s="128"/>
      <c r="P7247" s="130"/>
      <c r="Q7247" s="130"/>
      <c r="R7247" s="72" t="s">
        <v>3</v>
      </c>
      <c r="S7247" s="181"/>
      <c r="T7247" s="73" t="s">
        <v>9</v>
      </c>
      <c r="V7247" s="74">
        <v>0</v>
      </c>
      <c r="X7247" s="74">
        <v>0</v>
      </c>
      <c r="Z7247" s="74">
        <v>0</v>
      </c>
      <c r="AB7247" s="74">
        <v>0</v>
      </c>
      <c r="AD7247" s="74">
        <v>0</v>
      </c>
      <c r="AF7247" s="74">
        <v>0</v>
      </c>
      <c r="AH7247" s="74">
        <f t="shared" si="1583"/>
        <v>0</v>
      </c>
      <c r="AI7247" s="446"/>
      <c r="AJ7247" s="74">
        <v>0</v>
      </c>
      <c r="AK7247" s="8"/>
      <c r="AL7247" s="74">
        <v>0</v>
      </c>
      <c r="AM7247" s="74"/>
      <c r="AN7247" s="74">
        <v>0</v>
      </c>
      <c r="AO7247" s="74"/>
      <c r="AP7247" s="74">
        <v>0</v>
      </c>
      <c r="AQ7247" s="74"/>
    </row>
    <row r="7248" spans="2:43" ht="18" hidden="1" customHeight="1" x14ac:dyDescent="0.2">
      <c r="B7248" s="4"/>
      <c r="C7248" s="117"/>
      <c r="D7248" s="117"/>
      <c r="E7248" s="117"/>
      <c r="F7248" s="48"/>
      <c r="G7248" s="11"/>
      <c r="H7248" s="117"/>
      <c r="I7248" s="124"/>
      <c r="J7248" s="124"/>
      <c r="K7248" s="144"/>
      <c r="L7248" s="11"/>
      <c r="M7248" s="143"/>
      <c r="N7248" s="42"/>
      <c r="O7248" s="128"/>
      <c r="P7248" s="130"/>
      <c r="Q7248" s="130"/>
      <c r="R7248" s="72"/>
      <c r="S7248" s="181"/>
      <c r="T7248" s="73"/>
      <c r="V7248" s="74"/>
      <c r="X7248" s="74"/>
      <c r="Z7248" s="74"/>
      <c r="AB7248" s="74"/>
      <c r="AD7248" s="74"/>
      <c r="AF7248" s="74"/>
      <c r="AH7248" s="74">
        <f t="shared" si="1583"/>
        <v>0</v>
      </c>
      <c r="AI7248" s="8"/>
      <c r="AJ7248" s="74"/>
      <c r="AK7248" s="8"/>
      <c r="AL7248" s="74"/>
      <c r="AM7248" s="74"/>
      <c r="AN7248" s="74"/>
      <c r="AO7248" s="74"/>
      <c r="AP7248" s="74"/>
      <c r="AQ7248" s="74"/>
    </row>
    <row r="7249" spans="2:43" ht="18" hidden="1" customHeight="1" x14ac:dyDescent="0.2">
      <c r="B7249" s="4"/>
      <c r="C7249" s="117"/>
      <c r="D7249" s="117"/>
      <c r="E7249" s="117"/>
      <c r="F7249" s="48"/>
      <c r="G7249" s="11"/>
      <c r="H7249" s="117"/>
      <c r="I7249" s="124"/>
      <c r="J7249" s="124"/>
      <c r="K7249" s="144"/>
      <c r="L7249" s="11"/>
      <c r="M7249" s="143"/>
      <c r="N7249" s="42"/>
      <c r="O7249" s="128"/>
      <c r="P7249" s="130"/>
      <c r="Q7249" s="130"/>
      <c r="R7249" s="72"/>
      <c r="S7249" s="181"/>
      <c r="T7249" s="73"/>
      <c r="V7249" s="74"/>
      <c r="X7249" s="74"/>
      <c r="Z7249" s="74"/>
      <c r="AB7249" s="74"/>
      <c r="AD7249" s="74"/>
      <c r="AF7249" s="74"/>
      <c r="AH7249" s="74">
        <f t="shared" si="1583"/>
        <v>0</v>
      </c>
      <c r="AI7249" s="8"/>
      <c r="AJ7249" s="74"/>
      <c r="AK7249" s="8"/>
      <c r="AL7249" s="74"/>
      <c r="AM7249" s="74"/>
      <c r="AN7249" s="74"/>
      <c r="AO7249" s="74"/>
      <c r="AP7249" s="74"/>
      <c r="AQ7249" s="74"/>
    </row>
    <row r="7250" spans="2:43" ht="18" hidden="1" customHeight="1" x14ac:dyDescent="0.2">
      <c r="B7250" s="4"/>
      <c r="C7250" s="117"/>
      <c r="D7250" s="117"/>
      <c r="E7250" s="117"/>
      <c r="F7250" s="48"/>
      <c r="G7250" s="11"/>
      <c r="H7250" s="117"/>
      <c r="I7250" s="124"/>
      <c r="J7250" s="124"/>
      <c r="K7250" s="144"/>
      <c r="L7250" s="11"/>
      <c r="M7250" s="143"/>
      <c r="N7250" s="42"/>
      <c r="O7250" s="128"/>
      <c r="P7250" s="130"/>
      <c r="Q7250" s="131">
        <v>2</v>
      </c>
      <c r="R7250" s="68"/>
      <c r="S7250" s="35"/>
      <c r="T7250" s="69" t="s">
        <v>11</v>
      </c>
      <c r="U7250" s="92"/>
      <c r="V7250" s="70">
        <f>V7251+V7252+V7253</f>
        <v>0</v>
      </c>
      <c r="X7250" s="447">
        <f>X7251+X7252+X7253</f>
        <v>0</v>
      </c>
      <c r="Z7250" s="447">
        <f>Z7251+Z7252+Z7253</f>
        <v>0</v>
      </c>
      <c r="AB7250" s="447">
        <f>AB7251+AB7252+AB7253</f>
        <v>0</v>
      </c>
      <c r="AD7250" s="447" t="e">
        <f>#REF!+AD7252+AD7253</f>
        <v>#REF!</v>
      </c>
      <c r="AF7250" s="447">
        <f>AF7251+AF7252+AF7253</f>
        <v>0</v>
      </c>
      <c r="AH7250" s="447" t="e">
        <f t="shared" si="1583"/>
        <v>#REF!</v>
      </c>
      <c r="AI7250" s="8"/>
      <c r="AJ7250" s="447">
        <f>AJ7251+AJ7252+AJ7253</f>
        <v>0</v>
      </c>
      <c r="AK7250" s="71"/>
      <c r="AL7250" s="447">
        <f>AL7251+AL7252+AL7253</f>
        <v>0</v>
      </c>
      <c r="AM7250" s="447"/>
      <c r="AN7250" s="447">
        <f>AN7251+AN7252+AN7253</f>
        <v>0</v>
      </c>
      <c r="AO7250" s="447"/>
      <c r="AP7250" s="447">
        <f>AP7251+AP7252+AP7253</f>
        <v>0</v>
      </c>
      <c r="AQ7250" s="447"/>
    </row>
    <row r="7251" spans="2:43" ht="18" hidden="1" customHeight="1" x14ac:dyDescent="0.2">
      <c r="B7251" s="4"/>
      <c r="C7251" s="117"/>
      <c r="D7251" s="117"/>
      <c r="E7251" s="117"/>
      <c r="F7251" s="48"/>
      <c r="G7251" s="11"/>
      <c r="H7251" s="117"/>
      <c r="I7251" s="124"/>
      <c r="J7251" s="124"/>
      <c r="K7251" s="144"/>
      <c r="L7251" s="11"/>
      <c r="M7251" s="143"/>
      <c r="N7251" s="42"/>
      <c r="O7251" s="128"/>
      <c r="P7251" s="130"/>
      <c r="Q7251" s="130"/>
      <c r="R7251" s="72" t="s">
        <v>3</v>
      </c>
      <c r="S7251" s="181"/>
      <c r="T7251" s="73" t="s">
        <v>11</v>
      </c>
      <c r="V7251" s="74">
        <v>0</v>
      </c>
      <c r="X7251" s="74">
        <v>0</v>
      </c>
      <c r="Z7251" s="74">
        <v>0</v>
      </c>
      <c r="AB7251" s="74">
        <v>0</v>
      </c>
      <c r="AD7251" s="74">
        <v>0</v>
      </c>
      <c r="AF7251" s="74">
        <v>0</v>
      </c>
      <c r="AH7251" s="74">
        <f t="shared" si="1583"/>
        <v>0</v>
      </c>
      <c r="AI7251" s="446"/>
      <c r="AJ7251" s="74">
        <v>0</v>
      </c>
      <c r="AK7251" s="8"/>
      <c r="AL7251" s="74">
        <v>0</v>
      </c>
      <c r="AM7251" s="74"/>
      <c r="AN7251" s="74">
        <v>0</v>
      </c>
      <c r="AO7251" s="74"/>
      <c r="AP7251" s="74">
        <v>0</v>
      </c>
      <c r="AQ7251" s="74"/>
    </row>
    <row r="7252" spans="2:43" ht="18" hidden="1" customHeight="1" x14ac:dyDescent="0.2">
      <c r="B7252" s="4"/>
      <c r="C7252" s="117"/>
      <c r="D7252" s="117"/>
      <c r="E7252" s="117"/>
      <c r="F7252" s="48"/>
      <c r="G7252" s="11"/>
      <c r="H7252" s="117"/>
      <c r="I7252" s="124"/>
      <c r="J7252" s="124"/>
      <c r="K7252" s="144"/>
      <c r="L7252" s="11"/>
      <c r="M7252" s="143"/>
      <c r="N7252" s="42"/>
      <c r="O7252" s="128"/>
      <c r="P7252" s="130"/>
      <c r="Q7252" s="130"/>
      <c r="R7252" s="72"/>
      <c r="S7252" s="181"/>
      <c r="T7252" s="73"/>
      <c r="V7252" s="74"/>
      <c r="X7252" s="74"/>
      <c r="Z7252" s="74"/>
      <c r="AB7252" s="74"/>
      <c r="AD7252" s="74"/>
      <c r="AF7252" s="74"/>
      <c r="AH7252" s="74">
        <f t="shared" si="1583"/>
        <v>0</v>
      </c>
      <c r="AI7252" s="8"/>
      <c r="AJ7252" s="74"/>
      <c r="AK7252" s="8"/>
      <c r="AL7252" s="74"/>
      <c r="AM7252" s="74"/>
      <c r="AN7252" s="74"/>
      <c r="AO7252" s="74"/>
      <c r="AP7252" s="74"/>
      <c r="AQ7252" s="74"/>
    </row>
    <row r="7253" spans="2:43" ht="18" hidden="1" customHeight="1" x14ac:dyDescent="0.2">
      <c r="B7253" s="4"/>
      <c r="C7253" s="117"/>
      <c r="D7253" s="117"/>
      <c r="E7253" s="117"/>
      <c r="F7253" s="48"/>
      <c r="G7253" s="11"/>
      <c r="H7253" s="117"/>
      <c r="I7253" s="124"/>
      <c r="J7253" s="124"/>
      <c r="K7253" s="144"/>
      <c r="L7253" s="11"/>
      <c r="M7253" s="143"/>
      <c r="N7253" s="42"/>
      <c r="O7253" s="128"/>
      <c r="P7253" s="130"/>
      <c r="Q7253" s="130"/>
      <c r="R7253" s="72"/>
      <c r="S7253" s="181"/>
      <c r="T7253" s="73"/>
      <c r="V7253" s="74"/>
      <c r="X7253" s="74"/>
      <c r="Z7253" s="74"/>
      <c r="AB7253" s="74"/>
      <c r="AD7253" s="74"/>
      <c r="AF7253" s="74"/>
      <c r="AH7253" s="74">
        <f t="shared" ref="AH7253:AH7316" si="1592">AD7253+AF7253</f>
        <v>0</v>
      </c>
      <c r="AI7253" s="8"/>
      <c r="AJ7253" s="74"/>
      <c r="AK7253" s="8"/>
      <c r="AL7253" s="74"/>
      <c r="AM7253" s="74"/>
      <c r="AN7253" s="74"/>
      <c r="AO7253" s="74"/>
      <c r="AP7253" s="74"/>
      <c r="AQ7253" s="74"/>
    </row>
    <row r="7254" spans="2:43" ht="18" hidden="1" customHeight="1" x14ac:dyDescent="0.2">
      <c r="B7254" s="4"/>
      <c r="C7254" s="117"/>
      <c r="D7254" s="117"/>
      <c r="E7254" s="117"/>
      <c r="F7254" s="48"/>
      <c r="G7254" s="11"/>
      <c r="H7254" s="117"/>
      <c r="I7254" s="124"/>
      <c r="J7254" s="124"/>
      <c r="K7254" s="144"/>
      <c r="L7254" s="11"/>
      <c r="M7254" s="143"/>
      <c r="N7254" s="42"/>
      <c r="O7254" s="128"/>
      <c r="P7254" s="130"/>
      <c r="Q7254" s="131">
        <v>3</v>
      </c>
      <c r="R7254" s="84"/>
      <c r="S7254" s="250"/>
      <c r="T7254" s="69" t="s">
        <v>12</v>
      </c>
      <c r="U7254" s="92"/>
      <c r="V7254" s="70">
        <f>V7255</f>
        <v>0</v>
      </c>
      <c r="X7254" s="447">
        <f>X7255</f>
        <v>0</v>
      </c>
      <c r="Z7254" s="447">
        <f>Z7255</f>
        <v>0</v>
      </c>
      <c r="AB7254" s="447">
        <f>AB7255</f>
        <v>0</v>
      </c>
      <c r="AD7254" s="447" t="e">
        <f>#REF!</f>
        <v>#REF!</v>
      </c>
      <c r="AF7254" s="447">
        <f>AF7255</f>
        <v>0</v>
      </c>
      <c r="AH7254" s="447" t="e">
        <f t="shared" si="1592"/>
        <v>#REF!</v>
      </c>
      <c r="AI7254" s="8"/>
      <c r="AJ7254" s="447">
        <f>AJ7255</f>
        <v>0</v>
      </c>
      <c r="AK7254" s="71"/>
      <c r="AL7254" s="447">
        <f>AL7255</f>
        <v>0</v>
      </c>
      <c r="AM7254" s="447"/>
      <c r="AN7254" s="447">
        <f>AN7255</f>
        <v>0</v>
      </c>
      <c r="AO7254" s="447"/>
      <c r="AP7254" s="447">
        <f>AP7255</f>
        <v>0</v>
      </c>
      <c r="AQ7254" s="447"/>
    </row>
    <row r="7255" spans="2:43" ht="18" hidden="1" customHeight="1" x14ac:dyDescent="0.2">
      <c r="B7255" s="4"/>
      <c r="C7255" s="117"/>
      <c r="D7255" s="117"/>
      <c r="E7255" s="117"/>
      <c r="F7255" s="48"/>
      <c r="G7255" s="11"/>
      <c r="H7255" s="117"/>
      <c r="I7255" s="124"/>
      <c r="J7255" s="124"/>
      <c r="K7255" s="144"/>
      <c r="L7255" s="11"/>
      <c r="M7255" s="143"/>
      <c r="N7255" s="42"/>
      <c r="O7255" s="128"/>
      <c r="P7255" s="130"/>
      <c r="Q7255" s="130"/>
      <c r="R7255" s="72" t="s">
        <v>3</v>
      </c>
      <c r="S7255" s="181"/>
      <c r="T7255" s="73" t="s">
        <v>12</v>
      </c>
      <c r="V7255" s="74">
        <v>0</v>
      </c>
      <c r="X7255" s="74">
        <v>0</v>
      </c>
      <c r="Z7255" s="74">
        <v>0</v>
      </c>
      <c r="AB7255" s="74">
        <v>0</v>
      </c>
      <c r="AD7255" s="74">
        <v>0</v>
      </c>
      <c r="AF7255" s="74">
        <v>0</v>
      </c>
      <c r="AH7255" s="74">
        <f t="shared" si="1592"/>
        <v>0</v>
      </c>
      <c r="AI7255" s="446"/>
      <c r="AJ7255" s="74">
        <v>0</v>
      </c>
      <c r="AK7255" s="8"/>
      <c r="AL7255" s="74">
        <v>0</v>
      </c>
      <c r="AM7255" s="74"/>
      <c r="AN7255" s="74">
        <v>0</v>
      </c>
      <c r="AO7255" s="74"/>
      <c r="AP7255" s="74">
        <v>0</v>
      </c>
      <c r="AQ7255" s="74"/>
    </row>
    <row r="7256" spans="2:43" ht="18" hidden="1" customHeight="1" x14ac:dyDescent="0.2">
      <c r="B7256" s="4"/>
      <c r="C7256" s="117"/>
      <c r="D7256" s="117"/>
      <c r="E7256" s="117"/>
      <c r="F7256" s="48"/>
      <c r="G7256" s="11"/>
      <c r="H7256" s="117"/>
      <c r="I7256" s="124"/>
      <c r="J7256" s="124"/>
      <c r="K7256" s="144"/>
      <c r="L7256" s="11"/>
      <c r="M7256" s="143"/>
      <c r="N7256" s="42"/>
      <c r="O7256" s="128"/>
      <c r="P7256" s="130"/>
      <c r="Q7256" s="131">
        <v>4</v>
      </c>
      <c r="R7256" s="68"/>
      <c r="S7256" s="35"/>
      <c r="T7256" s="69" t="s">
        <v>13</v>
      </c>
      <c r="U7256" s="92"/>
      <c r="V7256" s="70">
        <f>V7257+V7258+V7259</f>
        <v>0</v>
      </c>
      <c r="X7256" s="447">
        <f>X7257+X7258+X7259</f>
        <v>0</v>
      </c>
      <c r="Z7256" s="447">
        <f>Z7257+Z7258+Z7259</f>
        <v>0</v>
      </c>
      <c r="AB7256" s="447">
        <f>AB7257+AB7258+AB7259</f>
        <v>0</v>
      </c>
      <c r="AD7256" s="447" t="e">
        <f>#REF!+AD7258+AD7259</f>
        <v>#REF!</v>
      </c>
      <c r="AF7256" s="447">
        <f>AF7257+AF7258+AF7259</f>
        <v>0</v>
      </c>
      <c r="AH7256" s="447" t="e">
        <f t="shared" si="1592"/>
        <v>#REF!</v>
      </c>
      <c r="AI7256" s="8"/>
      <c r="AJ7256" s="447">
        <f>AJ7257+AJ7258+AJ7259</f>
        <v>0</v>
      </c>
      <c r="AK7256" s="71"/>
      <c r="AL7256" s="447">
        <f>AL7257+AL7258+AL7259</f>
        <v>0</v>
      </c>
      <c r="AM7256" s="447"/>
      <c r="AN7256" s="447">
        <f>AN7257+AN7258+AN7259</f>
        <v>0</v>
      </c>
      <c r="AO7256" s="447"/>
      <c r="AP7256" s="447">
        <f>AP7257+AP7258+AP7259</f>
        <v>0</v>
      </c>
      <c r="AQ7256" s="447"/>
    </row>
    <row r="7257" spans="2:43" ht="18" hidden="1" customHeight="1" x14ac:dyDescent="0.2">
      <c r="B7257" s="4"/>
      <c r="C7257" s="117"/>
      <c r="D7257" s="117"/>
      <c r="E7257" s="117"/>
      <c r="F7257" s="48"/>
      <c r="G7257" s="11"/>
      <c r="H7257" s="117"/>
      <c r="I7257" s="124"/>
      <c r="J7257" s="124"/>
      <c r="K7257" s="144"/>
      <c r="L7257" s="11"/>
      <c r="M7257" s="143"/>
      <c r="N7257" s="42"/>
      <c r="O7257" s="128"/>
      <c r="P7257" s="130"/>
      <c r="Q7257" s="130"/>
      <c r="R7257" s="72" t="s">
        <v>3</v>
      </c>
      <c r="S7257" s="181"/>
      <c r="T7257" s="73" t="s">
        <v>13</v>
      </c>
      <c r="V7257" s="74">
        <v>0</v>
      </c>
      <c r="X7257" s="74">
        <v>0</v>
      </c>
      <c r="Z7257" s="74">
        <v>0</v>
      </c>
      <c r="AB7257" s="74">
        <v>0</v>
      </c>
      <c r="AD7257" s="74">
        <v>0</v>
      </c>
      <c r="AF7257" s="74">
        <v>0</v>
      </c>
      <c r="AH7257" s="74">
        <f t="shared" si="1592"/>
        <v>0</v>
      </c>
      <c r="AI7257" s="446"/>
      <c r="AJ7257" s="74">
        <v>0</v>
      </c>
      <c r="AK7257" s="8"/>
      <c r="AL7257" s="74">
        <v>0</v>
      </c>
      <c r="AM7257" s="74"/>
      <c r="AN7257" s="74">
        <v>0</v>
      </c>
      <c r="AO7257" s="74"/>
      <c r="AP7257" s="74">
        <v>0</v>
      </c>
      <c r="AQ7257" s="74"/>
    </row>
    <row r="7258" spans="2:43" ht="18" hidden="1" customHeight="1" x14ac:dyDescent="0.2">
      <c r="B7258" s="4"/>
      <c r="C7258" s="117"/>
      <c r="D7258" s="117"/>
      <c r="E7258" s="117"/>
      <c r="F7258" s="48"/>
      <c r="G7258" s="11"/>
      <c r="H7258" s="117"/>
      <c r="I7258" s="124"/>
      <c r="J7258" s="124"/>
      <c r="K7258" s="144"/>
      <c r="L7258" s="11"/>
      <c r="M7258" s="143"/>
      <c r="N7258" s="42"/>
      <c r="O7258" s="128"/>
      <c r="P7258" s="130"/>
      <c r="Q7258" s="130"/>
      <c r="R7258" s="72"/>
      <c r="S7258" s="181"/>
      <c r="T7258" s="73"/>
      <c r="V7258" s="74"/>
      <c r="X7258" s="74"/>
      <c r="Z7258" s="74"/>
      <c r="AB7258" s="74"/>
      <c r="AD7258" s="74"/>
      <c r="AF7258" s="74"/>
      <c r="AH7258" s="74">
        <f t="shared" si="1592"/>
        <v>0</v>
      </c>
      <c r="AI7258" s="8"/>
      <c r="AJ7258" s="74"/>
      <c r="AK7258" s="8"/>
      <c r="AL7258" s="74"/>
      <c r="AM7258" s="74"/>
      <c r="AN7258" s="74"/>
      <c r="AO7258" s="74"/>
      <c r="AP7258" s="74"/>
      <c r="AQ7258" s="74"/>
    </row>
    <row r="7259" spans="2:43" ht="18" hidden="1" customHeight="1" x14ac:dyDescent="0.2">
      <c r="B7259" s="4"/>
      <c r="C7259" s="117"/>
      <c r="D7259" s="117"/>
      <c r="E7259" s="117"/>
      <c r="F7259" s="48"/>
      <c r="G7259" s="11"/>
      <c r="H7259" s="117"/>
      <c r="I7259" s="124"/>
      <c r="J7259" s="124"/>
      <c r="K7259" s="144"/>
      <c r="L7259" s="11"/>
      <c r="M7259" s="143"/>
      <c r="N7259" s="42"/>
      <c r="O7259" s="128"/>
      <c r="P7259" s="130"/>
      <c r="Q7259" s="130"/>
      <c r="R7259" s="72"/>
      <c r="S7259" s="181"/>
      <c r="T7259" s="73"/>
      <c r="V7259" s="74"/>
      <c r="X7259" s="74"/>
      <c r="Z7259" s="74"/>
      <c r="AB7259" s="74"/>
      <c r="AD7259" s="74"/>
      <c r="AF7259" s="74"/>
      <c r="AH7259" s="74">
        <f t="shared" si="1592"/>
        <v>0</v>
      </c>
      <c r="AI7259" s="8"/>
      <c r="AJ7259" s="74"/>
      <c r="AK7259" s="8"/>
      <c r="AL7259" s="74"/>
      <c r="AM7259" s="74"/>
      <c r="AN7259" s="74"/>
      <c r="AO7259" s="74"/>
      <c r="AP7259" s="74"/>
      <c r="AQ7259" s="74"/>
    </row>
    <row r="7260" spans="2:43" ht="18" hidden="1" customHeight="1" x14ac:dyDescent="0.2">
      <c r="B7260" s="4"/>
      <c r="C7260" s="117"/>
      <c r="D7260" s="117"/>
      <c r="E7260" s="117"/>
      <c r="F7260" s="48"/>
      <c r="G7260" s="11"/>
      <c r="H7260" s="117"/>
      <c r="I7260" s="124"/>
      <c r="J7260" s="124"/>
      <c r="K7260" s="144"/>
      <c r="L7260" s="11"/>
      <c r="M7260" s="143"/>
      <c r="N7260" s="42"/>
      <c r="O7260" s="128"/>
      <c r="P7260" s="130"/>
      <c r="Q7260" s="140" t="s">
        <v>173</v>
      </c>
      <c r="R7260" s="84"/>
      <c r="S7260" s="250"/>
      <c r="T7260" s="69" t="s">
        <v>204</v>
      </c>
      <c r="U7260" s="92"/>
      <c r="V7260" s="70">
        <f>V7261</f>
        <v>0</v>
      </c>
      <c r="X7260" s="447">
        <f>X7261</f>
        <v>0</v>
      </c>
      <c r="Z7260" s="447">
        <f>Z7261</f>
        <v>0</v>
      </c>
      <c r="AB7260" s="447">
        <f>AB7261</f>
        <v>0</v>
      </c>
      <c r="AD7260" s="447" t="e">
        <f>#REF!</f>
        <v>#REF!</v>
      </c>
      <c r="AF7260" s="447">
        <f>AF7261</f>
        <v>0</v>
      </c>
      <c r="AH7260" s="447" t="e">
        <f t="shared" si="1592"/>
        <v>#REF!</v>
      </c>
      <c r="AI7260" s="8"/>
      <c r="AJ7260" s="447">
        <f>AJ7261</f>
        <v>0</v>
      </c>
      <c r="AK7260" s="71"/>
      <c r="AL7260" s="447">
        <f>AL7261</f>
        <v>0</v>
      </c>
      <c r="AM7260" s="447"/>
      <c r="AN7260" s="447">
        <f>AN7261</f>
        <v>0</v>
      </c>
      <c r="AO7260" s="447"/>
      <c r="AP7260" s="447">
        <f>AP7261</f>
        <v>0</v>
      </c>
      <c r="AQ7260" s="447"/>
    </row>
    <row r="7261" spans="2:43" ht="18" hidden="1" customHeight="1" x14ac:dyDescent="0.2">
      <c r="B7261" s="4"/>
      <c r="C7261" s="117"/>
      <c r="D7261" s="117"/>
      <c r="E7261" s="117"/>
      <c r="F7261" s="48"/>
      <c r="G7261" s="11"/>
      <c r="H7261" s="117"/>
      <c r="I7261" s="124"/>
      <c r="J7261" s="124"/>
      <c r="K7261" s="144"/>
      <c r="L7261" s="11"/>
      <c r="M7261" s="143"/>
      <c r="N7261" s="42"/>
      <c r="O7261" s="128"/>
      <c r="P7261" s="130"/>
      <c r="Q7261" s="130"/>
      <c r="R7261" s="72" t="s">
        <v>3</v>
      </c>
      <c r="S7261" s="181"/>
      <c r="T7261" s="73" t="s">
        <v>204</v>
      </c>
      <c r="V7261" s="74">
        <v>0</v>
      </c>
      <c r="X7261" s="74">
        <v>0</v>
      </c>
      <c r="Z7261" s="74">
        <v>0</v>
      </c>
      <c r="AB7261" s="74">
        <v>0</v>
      </c>
      <c r="AD7261" s="74">
        <v>0</v>
      </c>
      <c r="AF7261" s="74">
        <v>0</v>
      </c>
      <c r="AH7261" s="74">
        <f t="shared" si="1592"/>
        <v>0</v>
      </c>
      <c r="AI7261" s="446"/>
      <c r="AJ7261" s="74">
        <v>0</v>
      </c>
      <c r="AK7261" s="8"/>
      <c r="AL7261" s="74">
        <v>0</v>
      </c>
      <c r="AM7261" s="74"/>
      <c r="AN7261" s="74">
        <v>0</v>
      </c>
      <c r="AO7261" s="74"/>
      <c r="AP7261" s="74">
        <v>0</v>
      </c>
      <c r="AQ7261" s="74"/>
    </row>
    <row r="7262" spans="2:43" ht="18" hidden="1" customHeight="1" x14ac:dyDescent="0.2">
      <c r="B7262" s="4"/>
      <c r="C7262" s="117"/>
      <c r="D7262" s="117"/>
      <c r="E7262" s="117"/>
      <c r="F7262" s="48"/>
      <c r="G7262" s="11"/>
      <c r="H7262" s="117"/>
      <c r="I7262" s="142"/>
      <c r="J7262" s="143"/>
      <c r="K7262" s="144"/>
      <c r="L7262" s="11"/>
      <c r="M7262" s="143"/>
      <c r="N7262" s="42"/>
      <c r="O7262" s="128"/>
      <c r="P7262" s="130"/>
      <c r="Q7262" s="131">
        <v>6</v>
      </c>
      <c r="R7262" s="68"/>
      <c r="S7262" s="35"/>
      <c r="T7262" s="69" t="s">
        <v>375</v>
      </c>
      <c r="U7262" s="92"/>
      <c r="V7262" s="70">
        <f>V7263</f>
        <v>0</v>
      </c>
      <c r="X7262" s="447">
        <f>X7263</f>
        <v>0</v>
      </c>
      <c r="Z7262" s="447">
        <f>Z7263</f>
        <v>0</v>
      </c>
      <c r="AB7262" s="447">
        <f>AB7263</f>
        <v>0</v>
      </c>
      <c r="AD7262" s="447" t="e">
        <f>#REF!</f>
        <v>#REF!</v>
      </c>
      <c r="AF7262" s="447">
        <f>AF7263</f>
        <v>0</v>
      </c>
      <c r="AH7262" s="447" t="e">
        <f t="shared" si="1592"/>
        <v>#REF!</v>
      </c>
      <c r="AI7262" s="8"/>
      <c r="AJ7262" s="447">
        <f>AJ7263</f>
        <v>0</v>
      </c>
      <c r="AK7262" s="71"/>
      <c r="AL7262" s="447">
        <f>AL7263</f>
        <v>0</v>
      </c>
      <c r="AM7262" s="447"/>
      <c r="AN7262" s="447">
        <f>AN7263</f>
        <v>0</v>
      </c>
      <c r="AO7262" s="447"/>
      <c r="AP7262" s="447">
        <f>AP7263</f>
        <v>0</v>
      </c>
      <c r="AQ7262" s="447"/>
    </row>
    <row r="7263" spans="2:43" ht="18" hidden="1" customHeight="1" x14ac:dyDescent="0.2">
      <c r="B7263" s="4"/>
      <c r="C7263" s="117"/>
      <c r="D7263" s="117"/>
      <c r="E7263" s="117"/>
      <c r="F7263" s="48"/>
      <c r="G7263" s="11"/>
      <c r="H7263" s="117"/>
      <c r="I7263" s="142"/>
      <c r="J7263" s="143"/>
      <c r="K7263" s="144"/>
      <c r="L7263" s="11"/>
      <c r="M7263" s="143"/>
      <c r="N7263" s="42"/>
      <c r="O7263" s="128"/>
      <c r="P7263" s="130"/>
      <c r="Q7263" s="130"/>
      <c r="R7263" s="72" t="s">
        <v>3</v>
      </c>
      <c r="S7263" s="181"/>
      <c r="T7263" s="73" t="s">
        <v>375</v>
      </c>
      <c r="V7263" s="74">
        <v>0</v>
      </c>
      <c r="X7263" s="74">
        <v>0</v>
      </c>
      <c r="Z7263" s="74">
        <v>0</v>
      </c>
      <c r="AB7263" s="74">
        <v>0</v>
      </c>
      <c r="AD7263" s="74">
        <v>0</v>
      </c>
      <c r="AF7263" s="74">
        <v>0</v>
      </c>
      <c r="AH7263" s="74">
        <f t="shared" si="1592"/>
        <v>0</v>
      </c>
      <c r="AI7263" s="446"/>
      <c r="AJ7263" s="74">
        <v>0</v>
      </c>
      <c r="AK7263" s="8"/>
      <c r="AL7263" s="74">
        <v>0</v>
      </c>
      <c r="AM7263" s="74"/>
      <c r="AN7263" s="74">
        <v>0</v>
      </c>
      <c r="AO7263" s="74"/>
      <c r="AP7263" s="74">
        <v>0</v>
      </c>
      <c r="AQ7263" s="74"/>
    </row>
    <row r="7264" spans="2:43" ht="18" hidden="1" customHeight="1" x14ac:dyDescent="0.2">
      <c r="B7264" s="4"/>
      <c r="C7264" s="117"/>
      <c r="D7264" s="117"/>
      <c r="E7264" s="117"/>
      <c r="F7264" s="48"/>
      <c r="G7264" s="11"/>
      <c r="H7264" s="117"/>
      <c r="I7264" s="124"/>
      <c r="J7264" s="124"/>
      <c r="K7264" s="144"/>
      <c r="L7264" s="11"/>
      <c r="M7264" s="143"/>
      <c r="N7264" s="42"/>
      <c r="O7264" s="128"/>
      <c r="P7264" s="129">
        <v>4</v>
      </c>
      <c r="Q7264" s="129"/>
      <c r="R7264" s="64"/>
      <c r="S7264" s="234"/>
      <c r="T7264" s="65" t="s">
        <v>376</v>
      </c>
      <c r="U7264" s="155"/>
      <c r="V7264" s="66">
        <f>V7265</f>
        <v>0</v>
      </c>
      <c r="X7264" s="66">
        <f>X7265</f>
        <v>0</v>
      </c>
      <c r="Z7264" s="66">
        <f>Z7265</f>
        <v>0</v>
      </c>
      <c r="AB7264" s="66">
        <f>AB7265</f>
        <v>0</v>
      </c>
      <c r="AD7264" s="66" t="e">
        <f>#REF!</f>
        <v>#REF!</v>
      </c>
      <c r="AF7264" s="66">
        <f>AF7265</f>
        <v>0</v>
      </c>
      <c r="AH7264" s="66" t="e">
        <f t="shared" si="1592"/>
        <v>#REF!</v>
      </c>
      <c r="AI7264" s="8"/>
      <c r="AJ7264" s="66">
        <f>AJ7265</f>
        <v>0</v>
      </c>
      <c r="AK7264" s="67"/>
      <c r="AL7264" s="66">
        <f t="shared" ref="AL7264:AP7265" si="1593">AL7265</f>
        <v>0</v>
      </c>
      <c r="AM7264" s="66"/>
      <c r="AN7264" s="66">
        <f t="shared" si="1593"/>
        <v>0</v>
      </c>
      <c r="AO7264" s="66"/>
      <c r="AP7264" s="66">
        <f t="shared" si="1593"/>
        <v>0</v>
      </c>
      <c r="AQ7264" s="66"/>
    </row>
    <row r="7265" spans="2:43" ht="18" hidden="1" customHeight="1" x14ac:dyDescent="0.2">
      <c r="B7265" s="4"/>
      <c r="C7265" s="117"/>
      <c r="D7265" s="117"/>
      <c r="E7265" s="117"/>
      <c r="F7265" s="48"/>
      <c r="G7265" s="11"/>
      <c r="H7265" s="117"/>
      <c r="I7265" s="124"/>
      <c r="J7265" s="124"/>
      <c r="K7265" s="144"/>
      <c r="L7265" s="11"/>
      <c r="M7265" s="143"/>
      <c r="N7265" s="42"/>
      <c r="O7265" s="128"/>
      <c r="P7265" s="130"/>
      <c r="Q7265" s="131">
        <v>1</v>
      </c>
      <c r="R7265" s="84"/>
      <c r="S7265" s="250"/>
      <c r="T7265" s="69" t="s">
        <v>76</v>
      </c>
      <c r="U7265" s="92"/>
      <c r="V7265" s="70">
        <f>V7266</f>
        <v>0</v>
      </c>
      <c r="X7265" s="447">
        <f>X7266</f>
        <v>0</v>
      </c>
      <c r="Z7265" s="447">
        <f>Z7266</f>
        <v>0</v>
      </c>
      <c r="AB7265" s="447">
        <f>AB7266</f>
        <v>0</v>
      </c>
      <c r="AD7265" s="447" t="e">
        <f>#REF!</f>
        <v>#REF!</v>
      </c>
      <c r="AF7265" s="447">
        <f>AF7266</f>
        <v>0</v>
      </c>
      <c r="AH7265" s="447" t="e">
        <f t="shared" si="1592"/>
        <v>#REF!</v>
      </c>
      <c r="AI7265" s="67"/>
      <c r="AJ7265" s="447">
        <f>AJ7266</f>
        <v>0</v>
      </c>
      <c r="AK7265" s="71"/>
      <c r="AL7265" s="447">
        <f t="shared" si="1593"/>
        <v>0</v>
      </c>
      <c r="AM7265" s="447"/>
      <c r="AN7265" s="447">
        <f t="shared" si="1593"/>
        <v>0</v>
      </c>
      <c r="AO7265" s="447"/>
      <c r="AP7265" s="447">
        <f t="shared" si="1593"/>
        <v>0</v>
      </c>
      <c r="AQ7265" s="447"/>
    </row>
    <row r="7266" spans="2:43" ht="18" hidden="1" customHeight="1" x14ac:dyDescent="0.2">
      <c r="B7266" s="4"/>
      <c r="C7266" s="117"/>
      <c r="D7266" s="117"/>
      <c r="E7266" s="117"/>
      <c r="F7266" s="48"/>
      <c r="G7266" s="11"/>
      <c r="H7266" s="117"/>
      <c r="I7266" s="124"/>
      <c r="J7266" s="124"/>
      <c r="K7266" s="144"/>
      <c r="L7266" s="11"/>
      <c r="M7266" s="143"/>
      <c r="N7266" s="42"/>
      <c r="O7266" s="128"/>
      <c r="P7266" s="130"/>
      <c r="Q7266" s="130"/>
      <c r="R7266" s="72" t="s">
        <v>14</v>
      </c>
      <c r="S7266" s="181"/>
      <c r="T7266" s="73" t="s">
        <v>377</v>
      </c>
      <c r="V7266" s="74">
        <v>0</v>
      </c>
      <c r="X7266" s="74">
        <v>0</v>
      </c>
      <c r="Z7266" s="74">
        <v>0</v>
      </c>
      <c r="AB7266" s="74">
        <v>0</v>
      </c>
      <c r="AD7266" s="74">
        <v>0</v>
      </c>
      <c r="AF7266" s="74">
        <v>0</v>
      </c>
      <c r="AH7266" s="74">
        <f t="shared" si="1592"/>
        <v>0</v>
      </c>
      <c r="AI7266" s="446"/>
      <c r="AJ7266" s="74">
        <v>0</v>
      </c>
      <c r="AK7266" s="8"/>
      <c r="AL7266" s="74">
        <v>0</v>
      </c>
      <c r="AM7266" s="74"/>
      <c r="AN7266" s="74">
        <v>0</v>
      </c>
      <c r="AO7266" s="74"/>
      <c r="AP7266" s="74">
        <v>0</v>
      </c>
      <c r="AQ7266" s="74"/>
    </row>
    <row r="7267" spans="2:43" ht="18" hidden="1" customHeight="1" x14ac:dyDescent="0.2">
      <c r="B7267" s="4"/>
      <c r="C7267" s="117"/>
      <c r="D7267" s="117"/>
      <c r="E7267" s="117"/>
      <c r="F7267" s="48"/>
      <c r="G7267" s="11"/>
      <c r="H7267" s="117"/>
      <c r="I7267" s="124"/>
      <c r="J7267" s="124"/>
      <c r="K7267" s="144"/>
      <c r="L7267" s="11"/>
      <c r="M7267" s="143"/>
      <c r="N7267" s="42"/>
      <c r="O7267" s="127" t="s">
        <v>0</v>
      </c>
      <c r="P7267" s="123"/>
      <c r="Q7267" s="123"/>
      <c r="R7267" s="49"/>
      <c r="S7267" s="18"/>
      <c r="T7267" s="50" t="s">
        <v>60</v>
      </c>
      <c r="U7267" s="76"/>
      <c r="V7267" s="51">
        <f>V7268+V7273</f>
        <v>0</v>
      </c>
      <c r="X7267" s="51">
        <f>X7268+X7273</f>
        <v>0</v>
      </c>
      <c r="Z7267" s="51">
        <f>Z7268+Z7273</f>
        <v>0</v>
      </c>
      <c r="AB7267" s="51">
        <f>AB7268+AB7273</f>
        <v>0</v>
      </c>
      <c r="AD7267" s="51" t="e">
        <f>#REF!+AD7273</f>
        <v>#REF!</v>
      </c>
      <c r="AF7267" s="51">
        <f>AF7268+AF7273</f>
        <v>0</v>
      </c>
      <c r="AH7267" s="51" t="e">
        <f t="shared" si="1592"/>
        <v>#REF!</v>
      </c>
      <c r="AI7267" s="8"/>
      <c r="AJ7267" s="51">
        <f>AJ7268+AJ7273</f>
        <v>0</v>
      </c>
      <c r="AK7267" s="5"/>
      <c r="AL7267" s="51">
        <f>AL7268+AL7273</f>
        <v>0</v>
      </c>
      <c r="AM7267" s="51"/>
      <c r="AN7267" s="51">
        <f>AN7268+AN7273</f>
        <v>0</v>
      </c>
      <c r="AO7267" s="51"/>
      <c r="AP7267" s="51">
        <f>AP7268+AP7273</f>
        <v>0</v>
      </c>
      <c r="AQ7267" s="51"/>
    </row>
    <row r="7268" spans="2:43" ht="18" hidden="1" customHeight="1" x14ac:dyDescent="0.2">
      <c r="B7268" s="4"/>
      <c r="C7268" s="117"/>
      <c r="D7268" s="117"/>
      <c r="E7268" s="117"/>
      <c r="F7268" s="48"/>
      <c r="G7268" s="11"/>
      <c r="H7268" s="117"/>
      <c r="I7268" s="124"/>
      <c r="J7268" s="124"/>
      <c r="K7268" s="144"/>
      <c r="L7268" s="11"/>
      <c r="M7268" s="143"/>
      <c r="N7268" s="42"/>
      <c r="O7268" s="128"/>
      <c r="P7268" s="129">
        <v>1</v>
      </c>
      <c r="Q7268" s="129"/>
      <c r="R7268" s="64"/>
      <c r="S7268" s="234"/>
      <c r="T7268" s="65" t="s">
        <v>8</v>
      </c>
      <c r="U7268" s="155"/>
      <c r="V7268" s="66">
        <f>V7269+V7271</f>
        <v>0</v>
      </c>
      <c r="X7268" s="66">
        <f>X7269+X7271</f>
        <v>0</v>
      </c>
      <c r="Z7268" s="66">
        <f>Z7269+Z7271</f>
        <v>0</v>
      </c>
      <c r="AB7268" s="66">
        <f>AB7269+AB7271</f>
        <v>0</v>
      </c>
      <c r="AD7268" s="66" t="e">
        <f>#REF!+AD7271</f>
        <v>#REF!</v>
      </c>
      <c r="AF7268" s="66">
        <f>AF7269+AF7271</f>
        <v>0</v>
      </c>
      <c r="AH7268" s="66" t="e">
        <f t="shared" si="1592"/>
        <v>#REF!</v>
      </c>
      <c r="AI7268" s="5"/>
      <c r="AJ7268" s="66">
        <f>AJ7269+AJ7271</f>
        <v>0</v>
      </c>
      <c r="AK7268" s="67"/>
      <c r="AL7268" s="66">
        <f>AL7269+AL7271</f>
        <v>0</v>
      </c>
      <c r="AM7268" s="66"/>
      <c r="AN7268" s="66">
        <f>AN7269+AN7271</f>
        <v>0</v>
      </c>
      <c r="AO7268" s="66"/>
      <c r="AP7268" s="66">
        <f>AP7269+AP7271</f>
        <v>0</v>
      </c>
      <c r="AQ7268" s="66"/>
    </row>
    <row r="7269" spans="2:43" ht="18" hidden="1" customHeight="1" x14ac:dyDescent="0.2">
      <c r="B7269" s="4"/>
      <c r="C7269" s="117"/>
      <c r="D7269" s="117"/>
      <c r="E7269" s="117"/>
      <c r="F7269" s="48"/>
      <c r="G7269" s="11"/>
      <c r="H7269" s="117"/>
      <c r="I7269" s="124"/>
      <c r="J7269" s="124"/>
      <c r="K7269" s="144"/>
      <c r="L7269" s="11"/>
      <c r="M7269" s="143"/>
      <c r="N7269" s="42"/>
      <c r="O7269" s="128"/>
      <c r="P7269" s="130"/>
      <c r="Q7269" s="131">
        <v>1</v>
      </c>
      <c r="R7269" s="68"/>
      <c r="S7269" s="35"/>
      <c r="T7269" s="69" t="s">
        <v>46</v>
      </c>
      <c r="U7269" s="92"/>
      <c r="V7269" s="70">
        <f>V7270</f>
        <v>0</v>
      </c>
      <c r="X7269" s="447">
        <f>X7270</f>
        <v>0</v>
      </c>
      <c r="Z7269" s="447">
        <f>Z7270</f>
        <v>0</v>
      </c>
      <c r="AB7269" s="447">
        <f>AB7270</f>
        <v>0</v>
      </c>
      <c r="AD7269" s="447" t="e">
        <f>#REF!</f>
        <v>#REF!</v>
      </c>
      <c r="AF7269" s="447">
        <f>AF7270</f>
        <v>0</v>
      </c>
      <c r="AH7269" s="447" t="e">
        <f t="shared" si="1592"/>
        <v>#REF!</v>
      </c>
      <c r="AI7269" s="67"/>
      <c r="AJ7269" s="447">
        <f>AJ7270</f>
        <v>0</v>
      </c>
      <c r="AK7269" s="71"/>
      <c r="AL7269" s="447">
        <f>AL7270</f>
        <v>0</v>
      </c>
      <c r="AM7269" s="447"/>
      <c r="AN7269" s="447">
        <f>AN7270</f>
        <v>0</v>
      </c>
      <c r="AO7269" s="447"/>
      <c r="AP7269" s="447">
        <f>AP7270</f>
        <v>0</v>
      </c>
      <c r="AQ7269" s="447"/>
    </row>
    <row r="7270" spans="2:43" ht="18" hidden="1" customHeight="1" x14ac:dyDescent="0.2">
      <c r="B7270" s="4"/>
      <c r="C7270" s="117"/>
      <c r="D7270" s="117"/>
      <c r="E7270" s="117"/>
      <c r="F7270" s="48"/>
      <c r="G7270" s="11"/>
      <c r="H7270" s="117"/>
      <c r="I7270" s="124"/>
      <c r="J7270" s="124"/>
      <c r="K7270" s="144"/>
      <c r="L7270" s="11"/>
      <c r="M7270" s="143"/>
      <c r="N7270" s="42"/>
      <c r="O7270" s="128"/>
      <c r="P7270" s="130"/>
      <c r="Q7270" s="131"/>
      <c r="R7270" s="72" t="s">
        <v>3</v>
      </c>
      <c r="S7270" s="181"/>
      <c r="T7270" s="73" t="s">
        <v>46</v>
      </c>
      <c r="V7270" s="74">
        <v>0</v>
      </c>
      <c r="X7270" s="74">
        <v>0</v>
      </c>
      <c r="Z7270" s="74">
        <v>0</v>
      </c>
      <c r="AB7270" s="74">
        <v>0</v>
      </c>
      <c r="AD7270" s="74">
        <v>0</v>
      </c>
      <c r="AF7270" s="74">
        <v>0</v>
      </c>
      <c r="AH7270" s="74">
        <f t="shared" si="1592"/>
        <v>0</v>
      </c>
      <c r="AI7270" s="446"/>
      <c r="AJ7270" s="74">
        <v>0</v>
      </c>
      <c r="AK7270" s="8"/>
      <c r="AL7270" s="74">
        <v>0</v>
      </c>
      <c r="AM7270" s="74"/>
      <c r="AN7270" s="74">
        <v>0</v>
      </c>
      <c r="AO7270" s="74"/>
      <c r="AP7270" s="74">
        <v>0</v>
      </c>
      <c r="AQ7270" s="74"/>
    </row>
    <row r="7271" spans="2:43" ht="18" hidden="1" customHeight="1" x14ac:dyDescent="0.2">
      <c r="B7271" s="4"/>
      <c r="C7271" s="117"/>
      <c r="D7271" s="117"/>
      <c r="E7271" s="117"/>
      <c r="F7271" s="48"/>
      <c r="G7271" s="11"/>
      <c r="H7271" s="117"/>
      <c r="I7271" s="124"/>
      <c r="J7271" s="124"/>
      <c r="K7271" s="144"/>
      <c r="L7271" s="11"/>
      <c r="M7271" s="143"/>
      <c r="N7271" s="42"/>
      <c r="O7271" s="128"/>
      <c r="P7271" s="130"/>
      <c r="Q7271" s="131">
        <v>6</v>
      </c>
      <c r="R7271" s="72"/>
      <c r="S7271" s="181"/>
      <c r="T7271" s="69" t="s">
        <v>62</v>
      </c>
      <c r="U7271" s="92"/>
      <c r="V7271" s="70">
        <f>V7272</f>
        <v>0</v>
      </c>
      <c r="X7271" s="447">
        <f>X7272</f>
        <v>0</v>
      </c>
      <c r="Z7271" s="447">
        <f>Z7272</f>
        <v>0</v>
      </c>
      <c r="AB7271" s="447">
        <f>AB7272</f>
        <v>0</v>
      </c>
      <c r="AD7271" s="447" t="e">
        <f>#REF!</f>
        <v>#REF!</v>
      </c>
      <c r="AF7271" s="447">
        <f>AF7272</f>
        <v>0</v>
      </c>
      <c r="AH7271" s="447" t="e">
        <f t="shared" si="1592"/>
        <v>#REF!</v>
      </c>
      <c r="AI7271" s="8"/>
      <c r="AJ7271" s="447">
        <f>AJ7272</f>
        <v>0</v>
      </c>
      <c r="AK7271" s="71"/>
      <c r="AL7271" s="447">
        <f>AL7272</f>
        <v>0</v>
      </c>
      <c r="AM7271" s="447"/>
      <c r="AN7271" s="447">
        <f>AN7272</f>
        <v>0</v>
      </c>
      <c r="AO7271" s="447"/>
      <c r="AP7271" s="447">
        <f>AP7272</f>
        <v>0</v>
      </c>
      <c r="AQ7271" s="447"/>
    </row>
    <row r="7272" spans="2:43" ht="18" hidden="1" customHeight="1" x14ac:dyDescent="0.2">
      <c r="B7272" s="4"/>
      <c r="C7272" s="117"/>
      <c r="D7272" s="117"/>
      <c r="E7272" s="117"/>
      <c r="F7272" s="48"/>
      <c r="G7272" s="11"/>
      <c r="H7272" s="117"/>
      <c r="I7272" s="124"/>
      <c r="J7272" s="124"/>
      <c r="K7272" s="144"/>
      <c r="L7272" s="11"/>
      <c r="M7272" s="143"/>
      <c r="N7272" s="42"/>
      <c r="O7272" s="128"/>
      <c r="P7272" s="130"/>
      <c r="Q7272" s="131"/>
      <c r="R7272" s="72">
        <v>2</v>
      </c>
      <c r="S7272" s="181"/>
      <c r="T7272" s="73" t="s">
        <v>386</v>
      </c>
      <c r="V7272" s="74">
        <v>0</v>
      </c>
      <c r="X7272" s="74">
        <v>0</v>
      </c>
      <c r="Z7272" s="74">
        <v>0</v>
      </c>
      <c r="AB7272" s="74">
        <v>0</v>
      </c>
      <c r="AD7272" s="74">
        <v>0</v>
      </c>
      <c r="AF7272" s="74">
        <v>0</v>
      </c>
      <c r="AH7272" s="74">
        <f t="shared" si="1592"/>
        <v>0</v>
      </c>
      <c r="AI7272" s="446"/>
      <c r="AJ7272" s="74">
        <v>0</v>
      </c>
      <c r="AK7272" s="8"/>
      <c r="AL7272" s="74">
        <v>0</v>
      </c>
      <c r="AM7272" s="74"/>
      <c r="AN7272" s="74">
        <v>0</v>
      </c>
      <c r="AO7272" s="74"/>
      <c r="AP7272" s="74">
        <v>0</v>
      </c>
      <c r="AQ7272" s="74"/>
    </row>
    <row r="7273" spans="2:43" ht="18" hidden="1" customHeight="1" x14ac:dyDescent="0.2">
      <c r="B7273" s="4"/>
      <c r="C7273" s="117"/>
      <c r="D7273" s="117"/>
      <c r="E7273" s="117"/>
      <c r="F7273" s="48"/>
      <c r="G7273" s="11"/>
      <c r="H7273" s="117"/>
      <c r="I7273" s="124"/>
      <c r="J7273" s="124"/>
      <c r="K7273" s="144"/>
      <c r="L7273" s="11"/>
      <c r="M7273" s="143"/>
      <c r="N7273" s="42"/>
      <c r="O7273" s="128"/>
      <c r="P7273" s="129">
        <v>4</v>
      </c>
      <c r="Q7273" s="129"/>
      <c r="R7273" s="64"/>
      <c r="S7273" s="234"/>
      <c r="T7273" s="65" t="s">
        <v>376</v>
      </c>
      <c r="U7273" s="155"/>
      <c r="V7273" s="66">
        <f>V7274</f>
        <v>0</v>
      </c>
      <c r="X7273" s="66">
        <f>X7274</f>
        <v>0</v>
      </c>
      <c r="Z7273" s="66">
        <f>Z7274</f>
        <v>0</v>
      </c>
      <c r="AB7273" s="66">
        <f>AB7274</f>
        <v>0</v>
      </c>
      <c r="AD7273" s="66" t="e">
        <f>#REF!</f>
        <v>#REF!</v>
      </c>
      <c r="AF7273" s="66">
        <f>AF7274</f>
        <v>0</v>
      </c>
      <c r="AH7273" s="66" t="e">
        <f t="shared" si="1592"/>
        <v>#REF!</v>
      </c>
      <c r="AI7273" s="8"/>
      <c r="AJ7273" s="66">
        <f>AJ7274</f>
        <v>0</v>
      </c>
      <c r="AK7273" s="67"/>
      <c r="AL7273" s="66">
        <f t="shared" ref="AL7273:AP7274" si="1594">AL7274</f>
        <v>0</v>
      </c>
      <c r="AM7273" s="66"/>
      <c r="AN7273" s="66">
        <f t="shared" si="1594"/>
        <v>0</v>
      </c>
      <c r="AO7273" s="66"/>
      <c r="AP7273" s="66">
        <f t="shared" si="1594"/>
        <v>0</v>
      </c>
      <c r="AQ7273" s="66"/>
    </row>
    <row r="7274" spans="2:43" ht="18" hidden="1" customHeight="1" x14ac:dyDescent="0.2">
      <c r="B7274" s="4"/>
      <c r="C7274" s="117"/>
      <c r="D7274" s="117"/>
      <c r="E7274" s="117"/>
      <c r="F7274" s="48"/>
      <c r="G7274" s="11"/>
      <c r="H7274" s="117"/>
      <c r="I7274" s="124"/>
      <c r="J7274" s="124"/>
      <c r="K7274" s="144"/>
      <c r="L7274" s="11"/>
      <c r="M7274" s="143"/>
      <c r="N7274" s="42"/>
      <c r="O7274" s="128"/>
      <c r="P7274" s="130"/>
      <c r="Q7274" s="131">
        <v>2</v>
      </c>
      <c r="R7274" s="68"/>
      <c r="S7274" s="35"/>
      <c r="T7274" s="69" t="s">
        <v>174</v>
      </c>
      <c r="U7274" s="92"/>
      <c r="V7274" s="70">
        <f>V7275</f>
        <v>0</v>
      </c>
      <c r="X7274" s="447">
        <f>X7275</f>
        <v>0</v>
      </c>
      <c r="Z7274" s="447">
        <f>Z7275</f>
        <v>0</v>
      </c>
      <c r="AB7274" s="447">
        <f>AB7275</f>
        <v>0</v>
      </c>
      <c r="AD7274" s="447" t="e">
        <f>#REF!</f>
        <v>#REF!</v>
      </c>
      <c r="AF7274" s="447">
        <f>AF7275</f>
        <v>0</v>
      </c>
      <c r="AH7274" s="447" t="e">
        <f t="shared" si="1592"/>
        <v>#REF!</v>
      </c>
      <c r="AI7274" s="67"/>
      <c r="AJ7274" s="447">
        <f>AJ7275</f>
        <v>0</v>
      </c>
      <c r="AK7274" s="71"/>
      <c r="AL7274" s="447">
        <f t="shared" si="1594"/>
        <v>0</v>
      </c>
      <c r="AM7274" s="447"/>
      <c r="AN7274" s="447">
        <f t="shared" si="1594"/>
        <v>0</v>
      </c>
      <c r="AO7274" s="447"/>
      <c r="AP7274" s="447">
        <f t="shared" si="1594"/>
        <v>0</v>
      </c>
      <c r="AQ7274" s="447"/>
    </row>
    <row r="7275" spans="2:43" ht="18" hidden="1" customHeight="1" x14ac:dyDescent="0.2">
      <c r="B7275" s="4"/>
      <c r="C7275" s="117"/>
      <c r="D7275" s="117"/>
      <c r="E7275" s="117"/>
      <c r="F7275" s="48"/>
      <c r="G7275" s="11"/>
      <c r="H7275" s="117"/>
      <c r="I7275" s="124"/>
      <c r="J7275" s="124"/>
      <c r="K7275" s="144"/>
      <c r="L7275" s="11"/>
      <c r="M7275" s="143"/>
      <c r="N7275" s="42"/>
      <c r="O7275" s="128"/>
      <c r="P7275" s="130"/>
      <c r="Q7275" s="131"/>
      <c r="R7275" s="72" t="s">
        <v>3</v>
      </c>
      <c r="S7275" s="181"/>
      <c r="T7275" s="73" t="s">
        <v>174</v>
      </c>
      <c r="V7275" s="74">
        <v>0</v>
      </c>
      <c r="X7275" s="74">
        <v>0</v>
      </c>
      <c r="Z7275" s="74">
        <v>0</v>
      </c>
      <c r="AB7275" s="74">
        <v>0</v>
      </c>
      <c r="AD7275" s="74">
        <v>0</v>
      </c>
      <c r="AF7275" s="74">
        <v>0</v>
      </c>
      <c r="AH7275" s="74">
        <f t="shared" si="1592"/>
        <v>0</v>
      </c>
      <c r="AI7275" s="446"/>
      <c r="AJ7275" s="74">
        <v>0</v>
      </c>
      <c r="AK7275" s="8"/>
      <c r="AL7275" s="74">
        <v>0</v>
      </c>
      <c r="AM7275" s="74"/>
      <c r="AN7275" s="74">
        <v>0</v>
      </c>
      <c r="AO7275" s="74"/>
      <c r="AP7275" s="74">
        <v>0</v>
      </c>
      <c r="AQ7275" s="74"/>
    </row>
    <row r="7276" spans="2:43" ht="18" hidden="1" customHeight="1" x14ac:dyDescent="0.2">
      <c r="B7276" s="4"/>
      <c r="C7276" s="117"/>
      <c r="D7276" s="117"/>
      <c r="E7276" s="117"/>
      <c r="F7276" s="48"/>
      <c r="G7276" s="11"/>
      <c r="H7276" s="117"/>
      <c r="I7276" s="124"/>
      <c r="J7276" s="124"/>
      <c r="K7276" s="144"/>
      <c r="L7276" s="11"/>
      <c r="M7276" s="143"/>
      <c r="N7276" s="42"/>
      <c r="O7276" s="127" t="s">
        <v>18</v>
      </c>
      <c r="P7276" s="123"/>
      <c r="Q7276" s="123"/>
      <c r="R7276" s="49"/>
      <c r="S7276" s="18"/>
      <c r="T7276" s="50" t="s">
        <v>190</v>
      </c>
      <c r="U7276" s="76"/>
      <c r="V7276" s="51">
        <f>V7277+V7291+V7298+V7304+V7309</f>
        <v>0</v>
      </c>
      <c r="X7276" s="51">
        <f>X7277+X7291+X7298+X7304+X7309</f>
        <v>0</v>
      </c>
      <c r="Z7276" s="51">
        <f>Z7277+Z7291+Z7298+Z7304+Z7309</f>
        <v>0</v>
      </c>
      <c r="AB7276" s="51">
        <f>AB7277+AB7291+AB7298+AB7304+AB7309</f>
        <v>0</v>
      </c>
      <c r="AD7276" s="51" t="e">
        <f>#REF!+AD7291+AD7298+AD7304+AD7309</f>
        <v>#REF!</v>
      </c>
      <c r="AF7276" s="51">
        <f>AF7277+AF7291+AF7298+AF7304+AF7309</f>
        <v>0</v>
      </c>
      <c r="AH7276" s="51" t="e">
        <f t="shared" si="1592"/>
        <v>#REF!</v>
      </c>
      <c r="AI7276" s="8"/>
      <c r="AJ7276" s="51">
        <f>AJ7277+AJ7291+AJ7298+AJ7304+AJ7309</f>
        <v>0</v>
      </c>
      <c r="AK7276" s="5"/>
      <c r="AL7276" s="51">
        <f>AL7277+AL7291+AL7298+AL7304+AL7309</f>
        <v>0</v>
      </c>
      <c r="AM7276" s="51"/>
      <c r="AN7276" s="51">
        <f>AN7277+AN7291+AN7298+AN7304+AN7309</f>
        <v>0</v>
      </c>
      <c r="AO7276" s="51"/>
      <c r="AP7276" s="51">
        <f>AP7277+AP7291+AP7298+AP7304+AP7309</f>
        <v>0</v>
      </c>
      <c r="AQ7276" s="51"/>
    </row>
    <row r="7277" spans="2:43" ht="18" hidden="1" customHeight="1" x14ac:dyDescent="0.2">
      <c r="B7277" s="4"/>
      <c r="C7277" s="117"/>
      <c r="D7277" s="117"/>
      <c r="E7277" s="117"/>
      <c r="F7277" s="48"/>
      <c r="G7277" s="11"/>
      <c r="H7277" s="117"/>
      <c r="I7277" s="124"/>
      <c r="J7277" s="124"/>
      <c r="K7277" s="144"/>
      <c r="L7277" s="11"/>
      <c r="M7277" s="143"/>
      <c r="N7277" s="42"/>
      <c r="O7277" s="128"/>
      <c r="P7277" s="129">
        <v>2</v>
      </c>
      <c r="Q7277" s="129"/>
      <c r="R7277" s="64"/>
      <c r="S7277" s="234"/>
      <c r="T7277" s="65" t="s">
        <v>195</v>
      </c>
      <c r="U7277" s="155"/>
      <c r="V7277" s="66">
        <f>V7278+V7281+V7284+V7287+V7289</f>
        <v>0</v>
      </c>
      <c r="X7277" s="66">
        <f>X7278+X7281+X7284+X7287+X7289</f>
        <v>0</v>
      </c>
      <c r="Z7277" s="66">
        <f>Z7278+Z7281+Z7284+Z7287+Z7289</f>
        <v>0</v>
      </c>
      <c r="AB7277" s="66">
        <f>AB7278+AB7281+AB7284+AB7287+AB7289</f>
        <v>0</v>
      </c>
      <c r="AD7277" s="66" t="e">
        <f>#REF!+AD7281+AD7284+AD7287+AD7289</f>
        <v>#REF!</v>
      </c>
      <c r="AF7277" s="66">
        <f>AF7278+AF7281+AF7284+AF7287+AF7289</f>
        <v>0</v>
      </c>
      <c r="AH7277" s="66" t="e">
        <f t="shared" si="1592"/>
        <v>#REF!</v>
      </c>
      <c r="AI7277" s="5"/>
      <c r="AJ7277" s="66">
        <f>AJ7278+AJ7281+AJ7284+AJ7287+AJ7289</f>
        <v>0</v>
      </c>
      <c r="AK7277" s="67"/>
      <c r="AL7277" s="66">
        <f>AL7278+AL7281+AL7284+AL7287+AL7289</f>
        <v>0</v>
      </c>
      <c r="AM7277" s="66"/>
      <c r="AN7277" s="66">
        <f>AN7278+AN7281+AN7284+AN7287+AN7289</f>
        <v>0</v>
      </c>
      <c r="AO7277" s="66"/>
      <c r="AP7277" s="66">
        <f>AP7278+AP7281+AP7284+AP7287+AP7289</f>
        <v>0</v>
      </c>
      <c r="AQ7277" s="66"/>
    </row>
    <row r="7278" spans="2:43" ht="18" hidden="1" customHeight="1" x14ac:dyDescent="0.2">
      <c r="B7278" s="4"/>
      <c r="C7278" s="117"/>
      <c r="D7278" s="117"/>
      <c r="E7278" s="117"/>
      <c r="F7278" s="48"/>
      <c r="G7278" s="11"/>
      <c r="H7278" s="117"/>
      <c r="I7278" s="124"/>
      <c r="J7278" s="124"/>
      <c r="K7278" s="144"/>
      <c r="L7278" s="11"/>
      <c r="M7278" s="143"/>
      <c r="N7278" s="42"/>
      <c r="O7278" s="128"/>
      <c r="P7278" s="130"/>
      <c r="Q7278" s="131">
        <v>1</v>
      </c>
      <c r="R7278" s="68"/>
      <c r="S7278" s="35"/>
      <c r="T7278" s="69" t="s">
        <v>47</v>
      </c>
      <c r="U7278" s="92"/>
      <c r="V7278" s="70">
        <f>V7279+V7280</f>
        <v>0</v>
      </c>
      <c r="X7278" s="447">
        <f>X7279+X7280</f>
        <v>0</v>
      </c>
      <c r="Z7278" s="447">
        <f>Z7279+Z7280</f>
        <v>0</v>
      </c>
      <c r="AB7278" s="447">
        <f>AB7279+AB7280</f>
        <v>0</v>
      </c>
      <c r="AD7278" s="447" t="e">
        <f>#REF!+AD7280</f>
        <v>#REF!</v>
      </c>
      <c r="AF7278" s="447">
        <f>AF7279+AF7280</f>
        <v>0</v>
      </c>
      <c r="AH7278" s="447" t="e">
        <f t="shared" si="1592"/>
        <v>#REF!</v>
      </c>
      <c r="AI7278" s="67"/>
      <c r="AJ7278" s="447">
        <f>AJ7279+AJ7280</f>
        <v>0</v>
      </c>
      <c r="AK7278" s="71"/>
      <c r="AL7278" s="447">
        <f>AL7279+AL7280</f>
        <v>0</v>
      </c>
      <c r="AM7278" s="447"/>
      <c r="AN7278" s="447">
        <f>AN7279+AN7280</f>
        <v>0</v>
      </c>
      <c r="AO7278" s="447"/>
      <c r="AP7278" s="447">
        <f>AP7279+AP7280</f>
        <v>0</v>
      </c>
      <c r="AQ7278" s="447"/>
    </row>
    <row r="7279" spans="2:43" ht="18" hidden="1" customHeight="1" x14ac:dyDescent="0.2">
      <c r="B7279" s="4"/>
      <c r="C7279" s="117"/>
      <c r="D7279" s="117"/>
      <c r="E7279" s="117"/>
      <c r="F7279" s="48"/>
      <c r="G7279" s="11"/>
      <c r="H7279" s="117"/>
      <c r="I7279" s="124"/>
      <c r="J7279" s="124"/>
      <c r="K7279" s="144"/>
      <c r="L7279" s="11"/>
      <c r="M7279" s="143"/>
      <c r="N7279" s="42"/>
      <c r="O7279" s="128"/>
      <c r="P7279" s="130"/>
      <c r="Q7279" s="130"/>
      <c r="R7279" s="72" t="s">
        <v>3</v>
      </c>
      <c r="S7279" s="181"/>
      <c r="T7279" s="73" t="s">
        <v>17</v>
      </c>
      <c r="V7279" s="74">
        <v>0</v>
      </c>
      <c r="X7279" s="74">
        <v>0</v>
      </c>
      <c r="Z7279" s="74">
        <v>0</v>
      </c>
      <c r="AB7279" s="74">
        <v>0</v>
      </c>
      <c r="AD7279" s="74">
        <v>0</v>
      </c>
      <c r="AF7279" s="74">
        <v>0</v>
      </c>
      <c r="AH7279" s="74">
        <f t="shared" si="1592"/>
        <v>0</v>
      </c>
      <c r="AI7279" s="446"/>
      <c r="AJ7279" s="74">
        <v>0</v>
      </c>
      <c r="AK7279" s="8"/>
      <c r="AL7279" s="74">
        <v>0</v>
      </c>
      <c r="AM7279" s="74"/>
      <c r="AN7279" s="74">
        <v>0</v>
      </c>
      <c r="AO7279" s="74"/>
      <c r="AP7279" s="74">
        <v>0</v>
      </c>
      <c r="AQ7279" s="74"/>
    </row>
    <row r="7280" spans="2:43" ht="18" hidden="1" customHeight="1" x14ac:dyDescent="0.2">
      <c r="B7280" s="4"/>
      <c r="C7280" s="117"/>
      <c r="D7280" s="117"/>
      <c r="E7280" s="117"/>
      <c r="F7280" s="48"/>
      <c r="G7280" s="11"/>
      <c r="H7280" s="117"/>
      <c r="I7280" s="124"/>
      <c r="J7280" s="124"/>
      <c r="K7280" s="144"/>
      <c r="L7280" s="11"/>
      <c r="M7280" s="143"/>
      <c r="N7280" s="42"/>
      <c r="O7280" s="128"/>
      <c r="P7280" s="130"/>
      <c r="Q7280" s="130"/>
      <c r="R7280" s="72" t="s">
        <v>55</v>
      </c>
      <c r="S7280" s="181"/>
      <c r="T7280" s="73" t="s">
        <v>352</v>
      </c>
      <c r="V7280" s="74">
        <v>0</v>
      </c>
      <c r="X7280" s="74">
        <v>0</v>
      </c>
      <c r="Z7280" s="74">
        <v>0</v>
      </c>
      <c r="AB7280" s="74">
        <v>0</v>
      </c>
      <c r="AD7280" s="74">
        <v>0</v>
      </c>
      <c r="AF7280" s="74">
        <v>0</v>
      </c>
      <c r="AH7280" s="74">
        <f t="shared" si="1592"/>
        <v>0</v>
      </c>
      <c r="AI7280" s="8"/>
      <c r="AJ7280" s="74">
        <v>0</v>
      </c>
      <c r="AK7280" s="8"/>
      <c r="AL7280" s="74">
        <v>0</v>
      </c>
      <c r="AM7280" s="74"/>
      <c r="AN7280" s="74">
        <v>0</v>
      </c>
      <c r="AO7280" s="74"/>
      <c r="AP7280" s="74">
        <v>0</v>
      </c>
      <c r="AQ7280" s="74"/>
    </row>
    <row r="7281" spans="2:43" ht="18" hidden="1" customHeight="1" x14ac:dyDescent="0.2">
      <c r="B7281" s="4"/>
      <c r="C7281" s="117"/>
      <c r="D7281" s="117"/>
      <c r="E7281" s="117"/>
      <c r="F7281" s="48"/>
      <c r="G7281" s="11"/>
      <c r="H7281" s="117"/>
      <c r="I7281" s="124"/>
      <c r="J7281" s="124"/>
      <c r="K7281" s="144"/>
      <c r="L7281" s="11"/>
      <c r="M7281" s="143"/>
      <c r="N7281" s="42"/>
      <c r="O7281" s="128"/>
      <c r="P7281" s="130"/>
      <c r="Q7281" s="131">
        <v>2</v>
      </c>
      <c r="R7281" s="68"/>
      <c r="S7281" s="35"/>
      <c r="T7281" s="69" t="s">
        <v>227</v>
      </c>
      <c r="U7281" s="92"/>
      <c r="V7281" s="70">
        <f>V7282+V7283</f>
        <v>0</v>
      </c>
      <c r="X7281" s="447">
        <f>X7282+X7283</f>
        <v>0</v>
      </c>
      <c r="Z7281" s="447">
        <f>Z7282+Z7283</f>
        <v>0</v>
      </c>
      <c r="AB7281" s="447">
        <f>AB7282+AB7283</f>
        <v>0</v>
      </c>
      <c r="AD7281" s="447" t="e">
        <f>#REF!+AD7283</f>
        <v>#REF!</v>
      </c>
      <c r="AF7281" s="447">
        <f>AF7282+AF7283</f>
        <v>0</v>
      </c>
      <c r="AH7281" s="447" t="e">
        <f t="shared" si="1592"/>
        <v>#REF!</v>
      </c>
      <c r="AI7281" s="8"/>
      <c r="AJ7281" s="447">
        <f>AJ7282+AJ7283</f>
        <v>0</v>
      </c>
      <c r="AK7281" s="71"/>
      <c r="AL7281" s="447">
        <f>AL7282+AL7283</f>
        <v>0</v>
      </c>
      <c r="AM7281" s="447"/>
      <c r="AN7281" s="447">
        <f>AN7282+AN7283</f>
        <v>0</v>
      </c>
      <c r="AO7281" s="447"/>
      <c r="AP7281" s="447">
        <f>AP7282+AP7283</f>
        <v>0</v>
      </c>
      <c r="AQ7281" s="447"/>
    </row>
    <row r="7282" spans="2:43" ht="18" hidden="1" customHeight="1" x14ac:dyDescent="0.2">
      <c r="B7282" s="4"/>
      <c r="C7282" s="117"/>
      <c r="D7282" s="117"/>
      <c r="E7282" s="117"/>
      <c r="F7282" s="48"/>
      <c r="G7282" s="11"/>
      <c r="H7282" s="117"/>
      <c r="I7282" s="124"/>
      <c r="J7282" s="124"/>
      <c r="K7282" s="144"/>
      <c r="L7282" s="11"/>
      <c r="M7282" s="143"/>
      <c r="N7282" s="42"/>
      <c r="O7282" s="128"/>
      <c r="P7282" s="130"/>
      <c r="Q7282" s="130"/>
      <c r="R7282" s="72" t="s">
        <v>3</v>
      </c>
      <c r="S7282" s="181"/>
      <c r="T7282" s="73" t="s">
        <v>78</v>
      </c>
      <c r="V7282" s="74">
        <v>0</v>
      </c>
      <c r="X7282" s="74">
        <v>0</v>
      </c>
      <c r="Z7282" s="74">
        <v>0</v>
      </c>
      <c r="AB7282" s="74">
        <v>0</v>
      </c>
      <c r="AD7282" s="74">
        <v>0</v>
      </c>
      <c r="AF7282" s="74">
        <v>0</v>
      </c>
      <c r="AH7282" s="74">
        <f t="shared" si="1592"/>
        <v>0</v>
      </c>
      <c r="AI7282" s="446"/>
      <c r="AJ7282" s="74">
        <v>0</v>
      </c>
      <c r="AK7282" s="8"/>
      <c r="AL7282" s="74">
        <v>0</v>
      </c>
      <c r="AM7282" s="74"/>
      <c r="AN7282" s="74">
        <v>0</v>
      </c>
      <c r="AO7282" s="74"/>
      <c r="AP7282" s="74">
        <v>0</v>
      </c>
      <c r="AQ7282" s="74"/>
    </row>
    <row r="7283" spans="2:43" ht="18" hidden="1" customHeight="1" x14ac:dyDescent="0.2">
      <c r="B7283" s="4"/>
      <c r="C7283" s="117"/>
      <c r="D7283" s="117"/>
      <c r="E7283" s="117"/>
      <c r="F7283" s="48"/>
      <c r="G7283" s="11"/>
      <c r="H7283" s="117"/>
      <c r="I7283" s="124"/>
      <c r="J7283" s="124"/>
      <c r="K7283" s="144"/>
      <c r="L7283" s="11"/>
      <c r="M7283" s="143"/>
      <c r="N7283" s="42"/>
      <c r="O7283" s="128"/>
      <c r="P7283" s="130"/>
      <c r="Q7283" s="130"/>
      <c r="R7283" s="72" t="s">
        <v>0</v>
      </c>
      <c r="S7283" s="181"/>
      <c r="T7283" s="73" t="s">
        <v>228</v>
      </c>
      <c r="V7283" s="74">
        <v>0</v>
      </c>
      <c r="X7283" s="74">
        <v>0</v>
      </c>
      <c r="Z7283" s="74">
        <v>0</v>
      </c>
      <c r="AB7283" s="74">
        <v>0</v>
      </c>
      <c r="AD7283" s="74">
        <v>0</v>
      </c>
      <c r="AF7283" s="74">
        <v>0</v>
      </c>
      <c r="AH7283" s="74">
        <f t="shared" si="1592"/>
        <v>0</v>
      </c>
      <c r="AI7283" s="8"/>
      <c r="AJ7283" s="74">
        <v>0</v>
      </c>
      <c r="AK7283" s="8"/>
      <c r="AL7283" s="74">
        <v>0</v>
      </c>
      <c r="AM7283" s="74"/>
      <c r="AN7283" s="74">
        <v>0</v>
      </c>
      <c r="AO7283" s="74"/>
      <c r="AP7283" s="74">
        <v>0</v>
      </c>
      <c r="AQ7283" s="74"/>
    </row>
    <row r="7284" spans="2:43" ht="18" hidden="1" customHeight="1" x14ac:dyDescent="0.2">
      <c r="B7284" s="4"/>
      <c r="C7284" s="117"/>
      <c r="D7284" s="117"/>
      <c r="E7284" s="117"/>
      <c r="F7284" s="48"/>
      <c r="G7284" s="11"/>
      <c r="H7284" s="117"/>
      <c r="I7284" s="124"/>
      <c r="J7284" s="124"/>
      <c r="K7284" s="144"/>
      <c r="L7284" s="11"/>
      <c r="M7284" s="143"/>
      <c r="N7284" s="42"/>
      <c r="O7284" s="128"/>
      <c r="P7284" s="130"/>
      <c r="Q7284" s="131">
        <v>3</v>
      </c>
      <c r="R7284" s="68"/>
      <c r="S7284" s="35"/>
      <c r="T7284" s="69" t="s">
        <v>79</v>
      </c>
      <c r="U7284" s="92"/>
      <c r="V7284" s="70">
        <f>V7285+V7286</f>
        <v>0</v>
      </c>
      <c r="X7284" s="447">
        <f>X7285+X7286</f>
        <v>0</v>
      </c>
      <c r="Z7284" s="447">
        <f>Z7285+Z7286</f>
        <v>0</v>
      </c>
      <c r="AB7284" s="447">
        <f>AB7285+AB7286</f>
        <v>0</v>
      </c>
      <c r="AD7284" s="447" t="e">
        <f>#REF!+AD7286</f>
        <v>#REF!</v>
      </c>
      <c r="AF7284" s="447">
        <f>AF7285+AF7286</f>
        <v>0</v>
      </c>
      <c r="AH7284" s="447" t="e">
        <f t="shared" si="1592"/>
        <v>#REF!</v>
      </c>
      <c r="AI7284" s="8"/>
      <c r="AJ7284" s="447">
        <f>AJ7285+AJ7286</f>
        <v>0</v>
      </c>
      <c r="AK7284" s="71"/>
      <c r="AL7284" s="447">
        <f>AL7285+AL7286</f>
        <v>0</v>
      </c>
      <c r="AM7284" s="447"/>
      <c r="AN7284" s="447">
        <f>AN7285+AN7286</f>
        <v>0</v>
      </c>
      <c r="AO7284" s="447"/>
      <c r="AP7284" s="447">
        <f>AP7285+AP7286</f>
        <v>0</v>
      </c>
      <c r="AQ7284" s="447"/>
    </row>
    <row r="7285" spans="2:43" ht="18" hidden="1" customHeight="1" x14ac:dyDescent="0.2">
      <c r="B7285" s="4"/>
      <c r="C7285" s="117"/>
      <c r="D7285" s="117"/>
      <c r="E7285" s="117"/>
      <c r="F7285" s="48"/>
      <c r="G7285" s="11"/>
      <c r="H7285" s="117"/>
      <c r="I7285" s="124"/>
      <c r="J7285" s="124"/>
      <c r="K7285" s="144"/>
      <c r="L7285" s="11"/>
      <c r="M7285" s="143"/>
      <c r="N7285" s="42"/>
      <c r="O7285" s="128"/>
      <c r="P7285" s="130"/>
      <c r="Q7285" s="131"/>
      <c r="R7285" s="72" t="s">
        <v>3</v>
      </c>
      <c r="S7285" s="181"/>
      <c r="T7285" s="73" t="s">
        <v>80</v>
      </c>
      <c r="V7285" s="83">
        <v>0</v>
      </c>
      <c r="X7285" s="448">
        <v>0</v>
      </c>
      <c r="Z7285" s="448">
        <v>0</v>
      </c>
      <c r="AB7285" s="448">
        <v>0</v>
      </c>
      <c r="AD7285" s="448">
        <v>0</v>
      </c>
      <c r="AF7285" s="448">
        <v>0</v>
      </c>
      <c r="AH7285" s="448">
        <f t="shared" si="1592"/>
        <v>0</v>
      </c>
      <c r="AI7285" s="446"/>
      <c r="AJ7285" s="448">
        <v>0</v>
      </c>
      <c r="AK7285" s="87"/>
      <c r="AL7285" s="448">
        <v>0</v>
      </c>
      <c r="AM7285" s="448"/>
      <c r="AN7285" s="448">
        <v>0</v>
      </c>
      <c r="AO7285" s="448"/>
      <c r="AP7285" s="448">
        <v>0</v>
      </c>
      <c r="AQ7285" s="448"/>
    </row>
    <row r="7286" spans="2:43" ht="18" hidden="1" customHeight="1" x14ac:dyDescent="0.2">
      <c r="B7286" s="4"/>
      <c r="C7286" s="117"/>
      <c r="D7286" s="117"/>
      <c r="E7286" s="117"/>
      <c r="F7286" s="48"/>
      <c r="G7286" s="11"/>
      <c r="H7286" s="117"/>
      <c r="I7286" s="124"/>
      <c r="J7286" s="124"/>
      <c r="K7286" s="144"/>
      <c r="L7286" s="11"/>
      <c r="M7286" s="143"/>
      <c r="N7286" s="42"/>
      <c r="O7286" s="128"/>
      <c r="P7286" s="130"/>
      <c r="Q7286" s="130"/>
      <c r="R7286" s="72" t="s">
        <v>18</v>
      </c>
      <c r="S7286" s="181"/>
      <c r="T7286" s="73" t="s">
        <v>82</v>
      </c>
      <c r="V7286" s="74">
        <v>0</v>
      </c>
      <c r="X7286" s="74">
        <v>0</v>
      </c>
      <c r="Z7286" s="74">
        <v>0</v>
      </c>
      <c r="AB7286" s="74">
        <v>0</v>
      </c>
      <c r="AD7286" s="74">
        <v>0</v>
      </c>
      <c r="AF7286" s="74">
        <v>0</v>
      </c>
      <c r="AH7286" s="74">
        <f t="shared" si="1592"/>
        <v>0</v>
      </c>
      <c r="AI7286" s="495"/>
      <c r="AJ7286" s="74">
        <v>0</v>
      </c>
      <c r="AK7286" s="8"/>
      <c r="AL7286" s="74">
        <v>0</v>
      </c>
      <c r="AM7286" s="74"/>
      <c r="AN7286" s="74">
        <v>0</v>
      </c>
      <c r="AO7286" s="74"/>
      <c r="AP7286" s="74">
        <v>0</v>
      </c>
      <c r="AQ7286" s="74"/>
    </row>
    <row r="7287" spans="2:43" ht="18" hidden="1" customHeight="1" x14ac:dyDescent="0.2">
      <c r="B7287" s="4"/>
      <c r="C7287" s="117"/>
      <c r="D7287" s="117"/>
      <c r="E7287" s="117"/>
      <c r="F7287" s="48"/>
      <c r="G7287" s="11"/>
      <c r="H7287" s="117"/>
      <c r="I7287" s="124"/>
      <c r="J7287" s="124"/>
      <c r="K7287" s="144"/>
      <c r="L7287" s="11"/>
      <c r="M7287" s="143"/>
      <c r="N7287" s="42"/>
      <c r="O7287" s="128"/>
      <c r="P7287" s="130"/>
      <c r="Q7287" s="131">
        <v>5</v>
      </c>
      <c r="R7287" s="68"/>
      <c r="S7287" s="35"/>
      <c r="T7287" s="69" t="s">
        <v>48</v>
      </c>
      <c r="U7287" s="92"/>
      <c r="V7287" s="70">
        <f>V7288</f>
        <v>0</v>
      </c>
      <c r="X7287" s="447">
        <f>X7288</f>
        <v>0</v>
      </c>
      <c r="Z7287" s="447">
        <f>Z7288</f>
        <v>0</v>
      </c>
      <c r="AB7287" s="447">
        <f>AB7288</f>
        <v>0</v>
      </c>
      <c r="AD7287" s="447" t="e">
        <f>#REF!</f>
        <v>#REF!</v>
      </c>
      <c r="AF7287" s="447">
        <f>AF7288</f>
        <v>0</v>
      </c>
      <c r="AH7287" s="447" t="e">
        <f t="shared" si="1592"/>
        <v>#REF!</v>
      </c>
      <c r="AI7287" s="8"/>
      <c r="AJ7287" s="447">
        <f>AJ7288</f>
        <v>0</v>
      </c>
      <c r="AK7287" s="71"/>
      <c r="AL7287" s="447">
        <f>AL7288</f>
        <v>0</v>
      </c>
      <c r="AM7287" s="447"/>
      <c r="AN7287" s="447">
        <f>AN7288</f>
        <v>0</v>
      </c>
      <c r="AO7287" s="447"/>
      <c r="AP7287" s="447">
        <f>AP7288</f>
        <v>0</v>
      </c>
      <c r="AQ7287" s="447"/>
    </row>
    <row r="7288" spans="2:43" ht="18" hidden="1" customHeight="1" x14ac:dyDescent="0.2">
      <c r="B7288" s="4"/>
      <c r="C7288" s="117"/>
      <c r="D7288" s="117"/>
      <c r="E7288" s="117"/>
      <c r="F7288" s="48"/>
      <c r="G7288" s="11"/>
      <c r="H7288" s="117"/>
      <c r="I7288" s="124"/>
      <c r="J7288" s="124"/>
      <c r="K7288" s="144"/>
      <c r="L7288" s="11"/>
      <c r="M7288" s="143"/>
      <c r="N7288" s="42"/>
      <c r="O7288" s="128"/>
      <c r="P7288" s="130"/>
      <c r="Q7288" s="130"/>
      <c r="R7288" s="72" t="s">
        <v>3</v>
      </c>
      <c r="S7288" s="181"/>
      <c r="T7288" s="73" t="s">
        <v>551</v>
      </c>
      <c r="V7288" s="74">
        <v>0</v>
      </c>
      <c r="X7288" s="74">
        <v>0</v>
      </c>
      <c r="Z7288" s="74">
        <v>0</v>
      </c>
      <c r="AB7288" s="74">
        <v>0</v>
      </c>
      <c r="AD7288" s="74">
        <v>0</v>
      </c>
      <c r="AF7288" s="74">
        <v>0</v>
      </c>
      <c r="AH7288" s="74">
        <f t="shared" si="1592"/>
        <v>0</v>
      </c>
      <c r="AI7288" s="446"/>
      <c r="AJ7288" s="74">
        <v>0</v>
      </c>
      <c r="AK7288" s="8"/>
      <c r="AL7288" s="74">
        <v>0</v>
      </c>
      <c r="AM7288" s="74"/>
      <c r="AN7288" s="74">
        <v>0</v>
      </c>
      <c r="AO7288" s="74"/>
      <c r="AP7288" s="74">
        <v>0</v>
      </c>
      <c r="AQ7288" s="74"/>
    </row>
    <row r="7289" spans="2:43" ht="18" hidden="1" customHeight="1" x14ac:dyDescent="0.2">
      <c r="B7289" s="4"/>
      <c r="C7289" s="117"/>
      <c r="D7289" s="117"/>
      <c r="E7289" s="117"/>
      <c r="F7289" s="48"/>
      <c r="G7289" s="11"/>
      <c r="H7289" s="117"/>
      <c r="I7289" s="124"/>
      <c r="J7289" s="124"/>
      <c r="K7289" s="144"/>
      <c r="L7289" s="11"/>
      <c r="M7289" s="143"/>
      <c r="N7289" s="42"/>
      <c r="O7289" s="128"/>
      <c r="P7289" s="130"/>
      <c r="Q7289" s="131">
        <v>6</v>
      </c>
      <c r="R7289" s="84"/>
      <c r="S7289" s="250"/>
      <c r="T7289" s="69" t="s">
        <v>19</v>
      </c>
      <c r="U7289" s="92"/>
      <c r="V7289" s="70">
        <f>V7290</f>
        <v>0</v>
      </c>
      <c r="X7289" s="447">
        <f>X7290</f>
        <v>0</v>
      </c>
      <c r="Z7289" s="447">
        <f>Z7290</f>
        <v>0</v>
      </c>
      <c r="AB7289" s="447">
        <f>AB7290</f>
        <v>0</v>
      </c>
      <c r="AD7289" s="447" t="e">
        <f>#REF!</f>
        <v>#REF!</v>
      </c>
      <c r="AF7289" s="447">
        <f>AF7290</f>
        <v>0</v>
      </c>
      <c r="AH7289" s="447" t="e">
        <f t="shared" si="1592"/>
        <v>#REF!</v>
      </c>
      <c r="AI7289" s="8"/>
      <c r="AJ7289" s="447">
        <f>AJ7290</f>
        <v>0</v>
      </c>
      <c r="AK7289" s="71"/>
      <c r="AL7289" s="447">
        <f>AL7290</f>
        <v>0</v>
      </c>
      <c r="AM7289" s="447"/>
      <c r="AN7289" s="447">
        <f>AN7290</f>
        <v>0</v>
      </c>
      <c r="AO7289" s="447"/>
      <c r="AP7289" s="447">
        <f>AP7290</f>
        <v>0</v>
      </c>
      <c r="AQ7289" s="447"/>
    </row>
    <row r="7290" spans="2:43" ht="18" hidden="1" customHeight="1" x14ac:dyDescent="0.2">
      <c r="B7290" s="4"/>
      <c r="C7290" s="117"/>
      <c r="D7290" s="117"/>
      <c r="E7290" s="117"/>
      <c r="F7290" s="48"/>
      <c r="G7290" s="11"/>
      <c r="H7290" s="117"/>
      <c r="I7290" s="124"/>
      <c r="J7290" s="124"/>
      <c r="K7290" s="144"/>
      <c r="L7290" s="11"/>
      <c r="M7290" s="143"/>
      <c r="N7290" s="42"/>
      <c r="O7290" s="128"/>
      <c r="P7290" s="130"/>
      <c r="Q7290" s="130"/>
      <c r="R7290" s="72" t="s">
        <v>3</v>
      </c>
      <c r="S7290" s="181"/>
      <c r="T7290" s="73" t="s">
        <v>243</v>
      </c>
      <c r="V7290" s="74"/>
      <c r="X7290" s="74"/>
      <c r="Z7290" s="74"/>
      <c r="AB7290" s="74"/>
      <c r="AD7290" s="74"/>
      <c r="AF7290" s="74"/>
      <c r="AH7290" s="74">
        <f t="shared" si="1592"/>
        <v>0</v>
      </c>
      <c r="AI7290" s="446"/>
      <c r="AJ7290" s="74"/>
      <c r="AK7290" s="8"/>
      <c r="AL7290" s="74"/>
      <c r="AM7290" s="74"/>
      <c r="AN7290" s="74"/>
      <c r="AO7290" s="74"/>
      <c r="AP7290" s="74"/>
      <c r="AQ7290" s="74"/>
    </row>
    <row r="7291" spans="2:43" ht="18" hidden="1" customHeight="1" x14ac:dyDescent="0.2">
      <c r="B7291" s="4"/>
      <c r="C7291" s="117"/>
      <c r="D7291" s="117"/>
      <c r="E7291" s="117"/>
      <c r="F7291" s="48"/>
      <c r="G7291" s="11"/>
      <c r="H7291" s="117"/>
      <c r="I7291" s="124"/>
      <c r="J7291" s="124"/>
      <c r="K7291" s="144"/>
      <c r="L7291" s="11"/>
      <c r="M7291" s="143"/>
      <c r="N7291" s="42"/>
      <c r="O7291" s="128"/>
      <c r="P7291" s="129">
        <v>3</v>
      </c>
      <c r="Q7291" s="129"/>
      <c r="R7291" s="64"/>
      <c r="S7291" s="234"/>
      <c r="T7291" s="65" t="s">
        <v>215</v>
      </c>
      <c r="U7291" s="155"/>
      <c r="V7291" s="66">
        <f>V7292+V7294+V7296</f>
        <v>0</v>
      </c>
      <c r="X7291" s="66">
        <f>X7292+X7294+X7296</f>
        <v>0</v>
      </c>
      <c r="Z7291" s="66">
        <f>Z7292+Z7294+Z7296</f>
        <v>0</v>
      </c>
      <c r="AB7291" s="66">
        <f>AB7292+AB7294+AB7296</f>
        <v>0</v>
      </c>
      <c r="AD7291" s="66" t="e">
        <f>#REF!+AD7294+AD7296</f>
        <v>#REF!</v>
      </c>
      <c r="AF7291" s="66">
        <f>AF7292+AF7294+AF7296</f>
        <v>0</v>
      </c>
      <c r="AH7291" s="66" t="e">
        <f t="shared" si="1592"/>
        <v>#REF!</v>
      </c>
      <c r="AI7291" s="8"/>
      <c r="AJ7291" s="66">
        <f>AJ7292+AJ7294+AJ7296</f>
        <v>0</v>
      </c>
      <c r="AK7291" s="67"/>
      <c r="AL7291" s="66">
        <f>AL7292+AL7294+AL7296</f>
        <v>0</v>
      </c>
      <c r="AM7291" s="66"/>
      <c r="AN7291" s="66">
        <f>AN7292+AN7294+AN7296</f>
        <v>0</v>
      </c>
      <c r="AO7291" s="66"/>
      <c r="AP7291" s="66">
        <f>AP7292+AP7294+AP7296</f>
        <v>0</v>
      </c>
      <c r="AQ7291" s="66"/>
    </row>
    <row r="7292" spans="2:43" ht="18" hidden="1" customHeight="1" x14ac:dyDescent="0.2">
      <c r="B7292" s="4"/>
      <c r="C7292" s="117"/>
      <c r="D7292" s="117"/>
      <c r="E7292" s="117"/>
      <c r="F7292" s="48"/>
      <c r="G7292" s="11"/>
      <c r="H7292" s="117"/>
      <c r="I7292" s="124"/>
      <c r="J7292" s="124"/>
      <c r="K7292" s="144"/>
      <c r="L7292" s="11"/>
      <c r="M7292" s="143"/>
      <c r="N7292" s="42"/>
      <c r="O7292" s="128"/>
      <c r="P7292" s="130"/>
      <c r="Q7292" s="131">
        <v>1</v>
      </c>
      <c r="R7292" s="68"/>
      <c r="S7292" s="35"/>
      <c r="T7292" s="69" t="s">
        <v>20</v>
      </c>
      <c r="U7292" s="92"/>
      <c r="V7292" s="70">
        <f>V7293</f>
        <v>0</v>
      </c>
      <c r="X7292" s="447">
        <f>X7293</f>
        <v>0</v>
      </c>
      <c r="Z7292" s="447">
        <f>Z7293</f>
        <v>0</v>
      </c>
      <c r="AB7292" s="447">
        <f>AB7293</f>
        <v>0</v>
      </c>
      <c r="AD7292" s="447" t="e">
        <f>#REF!</f>
        <v>#REF!</v>
      </c>
      <c r="AF7292" s="447">
        <f>AF7293</f>
        <v>0</v>
      </c>
      <c r="AH7292" s="447" t="e">
        <f t="shared" si="1592"/>
        <v>#REF!</v>
      </c>
      <c r="AI7292" s="67"/>
      <c r="AJ7292" s="447">
        <f>AJ7293</f>
        <v>0</v>
      </c>
      <c r="AK7292" s="71"/>
      <c r="AL7292" s="447">
        <f>AL7293</f>
        <v>0</v>
      </c>
      <c r="AM7292" s="447"/>
      <c r="AN7292" s="447">
        <f>AN7293</f>
        <v>0</v>
      </c>
      <c r="AO7292" s="447"/>
      <c r="AP7292" s="447">
        <f>AP7293</f>
        <v>0</v>
      </c>
      <c r="AQ7292" s="447"/>
    </row>
    <row r="7293" spans="2:43" ht="18" hidden="1" customHeight="1" x14ac:dyDescent="0.2">
      <c r="B7293" s="4"/>
      <c r="C7293" s="117"/>
      <c r="D7293" s="117"/>
      <c r="E7293" s="117"/>
      <c r="F7293" s="48"/>
      <c r="G7293" s="11"/>
      <c r="H7293" s="117"/>
      <c r="I7293" s="124"/>
      <c r="J7293" s="124"/>
      <c r="K7293" s="144"/>
      <c r="L7293" s="11"/>
      <c r="M7293" s="143"/>
      <c r="N7293" s="42"/>
      <c r="O7293" s="128"/>
      <c r="P7293" s="130"/>
      <c r="Q7293" s="131"/>
      <c r="R7293" s="72" t="s">
        <v>3</v>
      </c>
      <c r="S7293" s="181"/>
      <c r="T7293" s="73" t="s">
        <v>20</v>
      </c>
      <c r="V7293" s="74">
        <v>0</v>
      </c>
      <c r="X7293" s="74">
        <v>0</v>
      </c>
      <c r="Z7293" s="74">
        <v>0</v>
      </c>
      <c r="AB7293" s="74">
        <v>0</v>
      </c>
      <c r="AD7293" s="74">
        <v>0</v>
      </c>
      <c r="AF7293" s="74">
        <v>0</v>
      </c>
      <c r="AH7293" s="74">
        <f t="shared" si="1592"/>
        <v>0</v>
      </c>
      <c r="AI7293" s="446"/>
      <c r="AJ7293" s="74">
        <v>0</v>
      </c>
      <c r="AK7293" s="8"/>
      <c r="AL7293" s="74">
        <v>0</v>
      </c>
      <c r="AM7293" s="74"/>
      <c r="AN7293" s="74">
        <v>0</v>
      </c>
      <c r="AO7293" s="74"/>
      <c r="AP7293" s="74">
        <v>0</v>
      </c>
      <c r="AQ7293" s="74"/>
    </row>
    <row r="7294" spans="2:43" ht="18" hidden="1" customHeight="1" x14ac:dyDescent="0.2">
      <c r="B7294" s="4"/>
      <c r="C7294" s="117"/>
      <c r="D7294" s="117"/>
      <c r="E7294" s="117"/>
      <c r="F7294" s="48"/>
      <c r="G7294" s="11"/>
      <c r="H7294" s="117"/>
      <c r="I7294" s="124"/>
      <c r="J7294" s="124"/>
      <c r="K7294" s="144"/>
      <c r="L7294" s="11"/>
      <c r="M7294" s="143"/>
      <c r="N7294" s="42"/>
      <c r="O7294" s="128"/>
      <c r="P7294" s="130"/>
      <c r="Q7294" s="131">
        <v>2</v>
      </c>
      <c r="R7294" s="68"/>
      <c r="S7294" s="35"/>
      <c r="T7294" s="69" t="s">
        <v>21</v>
      </c>
      <c r="U7294" s="92"/>
      <c r="V7294" s="70">
        <f>V7295</f>
        <v>0</v>
      </c>
      <c r="X7294" s="447">
        <f>X7295</f>
        <v>0</v>
      </c>
      <c r="Z7294" s="447">
        <f>Z7295</f>
        <v>0</v>
      </c>
      <c r="AB7294" s="447">
        <f>AB7295</f>
        <v>0</v>
      </c>
      <c r="AD7294" s="447" t="e">
        <f>#REF!</f>
        <v>#REF!</v>
      </c>
      <c r="AF7294" s="447">
        <f>AF7295</f>
        <v>0</v>
      </c>
      <c r="AH7294" s="447" t="e">
        <f t="shared" si="1592"/>
        <v>#REF!</v>
      </c>
      <c r="AI7294" s="8"/>
      <c r="AJ7294" s="447">
        <f>AJ7295</f>
        <v>0</v>
      </c>
      <c r="AK7294" s="71"/>
      <c r="AL7294" s="447">
        <f>AL7295</f>
        <v>0</v>
      </c>
      <c r="AM7294" s="447"/>
      <c r="AN7294" s="447">
        <f>AN7295</f>
        <v>0</v>
      </c>
      <c r="AO7294" s="447"/>
      <c r="AP7294" s="447">
        <f>AP7295</f>
        <v>0</v>
      </c>
      <c r="AQ7294" s="447"/>
    </row>
    <row r="7295" spans="2:43" ht="18" hidden="1" customHeight="1" x14ac:dyDescent="0.2">
      <c r="B7295" s="4"/>
      <c r="C7295" s="117"/>
      <c r="D7295" s="117"/>
      <c r="E7295" s="117"/>
      <c r="F7295" s="48"/>
      <c r="G7295" s="11"/>
      <c r="H7295" s="117"/>
      <c r="I7295" s="124"/>
      <c r="J7295" s="124"/>
      <c r="K7295" s="144"/>
      <c r="L7295" s="11"/>
      <c r="M7295" s="143"/>
      <c r="N7295" s="42"/>
      <c r="O7295" s="128"/>
      <c r="P7295" s="130"/>
      <c r="Q7295" s="130"/>
      <c r="R7295" s="72" t="s">
        <v>3</v>
      </c>
      <c r="S7295" s="181"/>
      <c r="T7295" s="73" t="s">
        <v>21</v>
      </c>
      <c r="V7295" s="74">
        <v>0</v>
      </c>
      <c r="X7295" s="74">
        <v>0</v>
      </c>
      <c r="Z7295" s="74">
        <v>0</v>
      </c>
      <c r="AB7295" s="74">
        <v>0</v>
      </c>
      <c r="AD7295" s="74">
        <v>0</v>
      </c>
      <c r="AF7295" s="74">
        <v>0</v>
      </c>
      <c r="AH7295" s="74">
        <f t="shared" si="1592"/>
        <v>0</v>
      </c>
      <c r="AI7295" s="446"/>
      <c r="AJ7295" s="74">
        <v>0</v>
      </c>
      <c r="AK7295" s="8"/>
      <c r="AL7295" s="74">
        <v>0</v>
      </c>
      <c r="AM7295" s="74"/>
      <c r="AN7295" s="74">
        <v>0</v>
      </c>
      <c r="AO7295" s="74"/>
      <c r="AP7295" s="74">
        <v>0</v>
      </c>
      <c r="AQ7295" s="74"/>
    </row>
    <row r="7296" spans="2:43" ht="18" hidden="1" customHeight="1" x14ac:dyDescent="0.2">
      <c r="B7296" s="4"/>
      <c r="C7296" s="117"/>
      <c r="D7296" s="117"/>
      <c r="E7296" s="117"/>
      <c r="F7296" s="48"/>
      <c r="G7296" s="11"/>
      <c r="H7296" s="117"/>
      <c r="I7296" s="124"/>
      <c r="J7296" s="124"/>
      <c r="K7296" s="144"/>
      <c r="L7296" s="11"/>
      <c r="M7296" s="143"/>
      <c r="N7296" s="42"/>
      <c r="O7296" s="128"/>
      <c r="P7296" s="130"/>
      <c r="Q7296" s="131">
        <v>3</v>
      </c>
      <c r="R7296" s="68"/>
      <c r="S7296" s="35"/>
      <c r="T7296" s="69" t="s">
        <v>22</v>
      </c>
      <c r="U7296" s="92"/>
      <c r="V7296" s="70">
        <f>V7297</f>
        <v>0</v>
      </c>
      <c r="X7296" s="447">
        <f>X7297</f>
        <v>0</v>
      </c>
      <c r="Z7296" s="447">
        <f>Z7297</f>
        <v>0</v>
      </c>
      <c r="AB7296" s="447">
        <f>AB7297</f>
        <v>0</v>
      </c>
      <c r="AD7296" s="447" t="e">
        <f>#REF!</f>
        <v>#REF!</v>
      </c>
      <c r="AF7296" s="447">
        <f>AF7297</f>
        <v>0</v>
      </c>
      <c r="AH7296" s="447" t="e">
        <f t="shared" si="1592"/>
        <v>#REF!</v>
      </c>
      <c r="AI7296" s="8"/>
      <c r="AJ7296" s="447">
        <f>AJ7297</f>
        <v>0</v>
      </c>
      <c r="AK7296" s="71"/>
      <c r="AL7296" s="447">
        <f>AL7297</f>
        <v>0</v>
      </c>
      <c r="AM7296" s="447"/>
      <c r="AN7296" s="447">
        <f>AN7297</f>
        <v>0</v>
      </c>
      <c r="AO7296" s="447"/>
      <c r="AP7296" s="447">
        <f>AP7297</f>
        <v>0</v>
      </c>
      <c r="AQ7296" s="447"/>
    </row>
    <row r="7297" spans="2:43" ht="18" hidden="1" customHeight="1" x14ac:dyDescent="0.2">
      <c r="B7297" s="4"/>
      <c r="C7297" s="117"/>
      <c r="D7297" s="117"/>
      <c r="E7297" s="117"/>
      <c r="F7297" s="48"/>
      <c r="G7297" s="11"/>
      <c r="H7297" s="117"/>
      <c r="I7297" s="124"/>
      <c r="J7297" s="124"/>
      <c r="K7297" s="144"/>
      <c r="L7297" s="11"/>
      <c r="M7297" s="143"/>
      <c r="N7297" s="42"/>
      <c r="O7297" s="128"/>
      <c r="P7297" s="130"/>
      <c r="Q7297" s="130"/>
      <c r="R7297" s="72" t="s">
        <v>3</v>
      </c>
      <c r="S7297" s="181"/>
      <c r="T7297" s="73" t="s">
        <v>22</v>
      </c>
      <c r="V7297" s="74">
        <v>0</v>
      </c>
      <c r="X7297" s="74">
        <v>0</v>
      </c>
      <c r="Z7297" s="74">
        <v>0</v>
      </c>
      <c r="AB7297" s="74">
        <v>0</v>
      </c>
      <c r="AD7297" s="74">
        <v>0</v>
      </c>
      <c r="AF7297" s="74">
        <v>0</v>
      </c>
      <c r="AH7297" s="74">
        <f t="shared" si="1592"/>
        <v>0</v>
      </c>
      <c r="AI7297" s="446"/>
      <c r="AJ7297" s="74">
        <v>0</v>
      </c>
      <c r="AK7297" s="8"/>
      <c r="AL7297" s="74">
        <v>0</v>
      </c>
      <c r="AM7297" s="74"/>
      <c r="AN7297" s="74">
        <v>0</v>
      </c>
      <c r="AO7297" s="74"/>
      <c r="AP7297" s="74">
        <v>0</v>
      </c>
      <c r="AQ7297" s="74"/>
    </row>
    <row r="7298" spans="2:43" ht="18" hidden="1" customHeight="1" x14ac:dyDescent="0.2">
      <c r="B7298" s="4"/>
      <c r="C7298" s="117"/>
      <c r="D7298" s="117"/>
      <c r="E7298" s="117"/>
      <c r="F7298" s="48"/>
      <c r="G7298" s="11"/>
      <c r="H7298" s="117"/>
      <c r="I7298" s="124"/>
      <c r="J7298" s="124"/>
      <c r="K7298" s="144"/>
      <c r="L7298" s="11"/>
      <c r="M7298" s="143"/>
      <c r="N7298" s="42"/>
      <c r="O7298" s="128"/>
      <c r="P7298" s="129">
        <v>5</v>
      </c>
      <c r="Q7298" s="129"/>
      <c r="R7298" s="64"/>
      <c r="S7298" s="234"/>
      <c r="T7298" s="65" t="s">
        <v>24</v>
      </c>
      <c r="U7298" s="155"/>
      <c r="V7298" s="66">
        <f>V7299+V7302</f>
        <v>0</v>
      </c>
      <c r="X7298" s="66">
        <f>X7299+X7302</f>
        <v>0</v>
      </c>
      <c r="Z7298" s="66">
        <f>Z7299+Z7302</f>
        <v>0</v>
      </c>
      <c r="AB7298" s="66">
        <f>AB7299+AB7302</f>
        <v>0</v>
      </c>
      <c r="AD7298" s="66" t="e">
        <f>#REF!+AD7302</f>
        <v>#REF!</v>
      </c>
      <c r="AF7298" s="66">
        <f>AF7299+AF7302</f>
        <v>0</v>
      </c>
      <c r="AH7298" s="66" t="e">
        <f t="shared" si="1592"/>
        <v>#REF!</v>
      </c>
      <c r="AI7298" s="8"/>
      <c r="AJ7298" s="66">
        <f>AJ7299+AJ7302</f>
        <v>0</v>
      </c>
      <c r="AK7298" s="67"/>
      <c r="AL7298" s="66">
        <f>AL7299+AL7302</f>
        <v>0</v>
      </c>
      <c r="AM7298" s="66"/>
      <c r="AN7298" s="66">
        <f>AN7299+AN7302</f>
        <v>0</v>
      </c>
      <c r="AO7298" s="66"/>
      <c r="AP7298" s="66">
        <f>AP7299+AP7302</f>
        <v>0</v>
      </c>
      <c r="AQ7298" s="66"/>
    </row>
    <row r="7299" spans="2:43" ht="18" hidden="1" customHeight="1" x14ac:dyDescent="0.2">
      <c r="B7299" s="4"/>
      <c r="C7299" s="117"/>
      <c r="D7299" s="117"/>
      <c r="E7299" s="117"/>
      <c r="F7299" s="48"/>
      <c r="G7299" s="11"/>
      <c r="H7299" s="117"/>
      <c r="I7299" s="124"/>
      <c r="J7299" s="124"/>
      <c r="K7299" s="144"/>
      <c r="L7299" s="11"/>
      <c r="M7299" s="143"/>
      <c r="N7299" s="42"/>
      <c r="O7299" s="128"/>
      <c r="P7299" s="130"/>
      <c r="Q7299" s="131">
        <v>2</v>
      </c>
      <c r="R7299" s="68"/>
      <c r="S7299" s="35"/>
      <c r="T7299" s="69" t="s">
        <v>25</v>
      </c>
      <c r="U7299" s="92"/>
      <c r="V7299" s="70">
        <f>V7300+V7301</f>
        <v>0</v>
      </c>
      <c r="X7299" s="447">
        <f>X7300+X7301</f>
        <v>0</v>
      </c>
      <c r="Z7299" s="447">
        <f>Z7300+Z7301</f>
        <v>0</v>
      </c>
      <c r="AB7299" s="447">
        <f>AB7300+AB7301</f>
        <v>0</v>
      </c>
      <c r="AD7299" s="447" t="e">
        <f>#REF!+AD7301</f>
        <v>#REF!</v>
      </c>
      <c r="AF7299" s="447">
        <f>AF7300+AF7301</f>
        <v>0</v>
      </c>
      <c r="AH7299" s="447" t="e">
        <f t="shared" si="1592"/>
        <v>#REF!</v>
      </c>
      <c r="AI7299" s="67"/>
      <c r="AJ7299" s="447">
        <f>AJ7300+AJ7301</f>
        <v>0</v>
      </c>
      <c r="AK7299" s="71"/>
      <c r="AL7299" s="447">
        <f>AL7300+AL7301</f>
        <v>0</v>
      </c>
      <c r="AM7299" s="447"/>
      <c r="AN7299" s="447">
        <f>AN7300+AN7301</f>
        <v>0</v>
      </c>
      <c r="AO7299" s="447"/>
      <c r="AP7299" s="447">
        <f>AP7300+AP7301</f>
        <v>0</v>
      </c>
      <c r="AQ7299" s="447"/>
    </row>
    <row r="7300" spans="2:43" ht="18" hidden="1" customHeight="1" x14ac:dyDescent="0.2">
      <c r="B7300" s="4"/>
      <c r="C7300" s="117"/>
      <c r="D7300" s="117"/>
      <c r="E7300" s="117"/>
      <c r="F7300" s="48"/>
      <c r="G7300" s="11"/>
      <c r="H7300" s="117"/>
      <c r="I7300" s="124"/>
      <c r="J7300" s="124"/>
      <c r="K7300" s="144"/>
      <c r="L7300" s="11"/>
      <c r="M7300" s="143"/>
      <c r="N7300" s="42"/>
      <c r="O7300" s="128"/>
      <c r="P7300" s="130"/>
      <c r="Q7300" s="130"/>
      <c r="R7300" s="72" t="s">
        <v>0</v>
      </c>
      <c r="S7300" s="181"/>
      <c r="T7300" s="73" t="s">
        <v>221</v>
      </c>
      <c r="V7300" s="74">
        <v>0</v>
      </c>
      <c r="X7300" s="74">
        <v>0</v>
      </c>
      <c r="Z7300" s="74">
        <v>0</v>
      </c>
      <c r="AB7300" s="74">
        <v>0</v>
      </c>
      <c r="AD7300" s="74">
        <v>0</v>
      </c>
      <c r="AF7300" s="74">
        <v>0</v>
      </c>
      <c r="AH7300" s="74">
        <f t="shared" si="1592"/>
        <v>0</v>
      </c>
      <c r="AI7300" s="446"/>
      <c r="AJ7300" s="74">
        <v>0</v>
      </c>
      <c r="AK7300" s="8"/>
      <c r="AL7300" s="74">
        <v>0</v>
      </c>
      <c r="AM7300" s="74"/>
      <c r="AN7300" s="74">
        <v>0</v>
      </c>
      <c r="AO7300" s="74"/>
      <c r="AP7300" s="74">
        <v>0</v>
      </c>
      <c r="AQ7300" s="74"/>
    </row>
    <row r="7301" spans="2:43" ht="18" hidden="1" customHeight="1" x14ac:dyDescent="0.2">
      <c r="B7301" s="4"/>
      <c r="C7301" s="117"/>
      <c r="D7301" s="117"/>
      <c r="E7301" s="117"/>
      <c r="F7301" s="48"/>
      <c r="G7301" s="11"/>
      <c r="H7301" s="117"/>
      <c r="I7301" s="124"/>
      <c r="J7301" s="124"/>
      <c r="K7301" s="144"/>
      <c r="L7301" s="11"/>
      <c r="M7301" s="143"/>
      <c r="N7301" s="42"/>
      <c r="O7301" s="128"/>
      <c r="P7301" s="130"/>
      <c r="Q7301" s="130"/>
      <c r="R7301" s="72" t="s">
        <v>18</v>
      </c>
      <c r="S7301" s="181"/>
      <c r="T7301" s="73" t="s">
        <v>230</v>
      </c>
      <c r="V7301" s="74">
        <v>0</v>
      </c>
      <c r="X7301" s="74">
        <v>0</v>
      </c>
      <c r="Z7301" s="74">
        <v>0</v>
      </c>
      <c r="AB7301" s="74">
        <v>0</v>
      </c>
      <c r="AD7301" s="74">
        <v>0</v>
      </c>
      <c r="AF7301" s="74">
        <v>0</v>
      </c>
      <c r="AH7301" s="74">
        <f t="shared" si="1592"/>
        <v>0</v>
      </c>
      <c r="AI7301" s="8"/>
      <c r="AJ7301" s="74">
        <v>0</v>
      </c>
      <c r="AK7301" s="8"/>
      <c r="AL7301" s="74">
        <v>0</v>
      </c>
      <c r="AM7301" s="74"/>
      <c r="AN7301" s="74">
        <v>0</v>
      </c>
      <c r="AO7301" s="74"/>
      <c r="AP7301" s="74">
        <v>0</v>
      </c>
      <c r="AQ7301" s="74"/>
    </row>
    <row r="7302" spans="2:43" ht="18" hidden="1" customHeight="1" x14ac:dyDescent="0.2">
      <c r="B7302" s="4"/>
      <c r="C7302" s="117"/>
      <c r="D7302" s="117"/>
      <c r="E7302" s="117"/>
      <c r="F7302" s="48"/>
      <c r="G7302" s="11"/>
      <c r="H7302" s="117"/>
      <c r="I7302" s="124"/>
      <c r="J7302" s="124"/>
      <c r="K7302" s="144"/>
      <c r="L7302" s="11"/>
      <c r="M7302" s="143"/>
      <c r="N7302" s="42"/>
      <c r="O7302" s="128"/>
      <c r="P7302" s="130"/>
      <c r="Q7302" s="131">
        <v>9</v>
      </c>
      <c r="R7302" s="84"/>
      <c r="S7302" s="250"/>
      <c r="T7302" s="69" t="s">
        <v>157</v>
      </c>
      <c r="U7302" s="92"/>
      <c r="V7302" s="70">
        <f>V7303</f>
        <v>0</v>
      </c>
      <c r="X7302" s="447">
        <f>X7303</f>
        <v>0</v>
      </c>
      <c r="Z7302" s="447">
        <f>Z7303</f>
        <v>0</v>
      </c>
      <c r="AB7302" s="447">
        <f>AB7303</f>
        <v>0</v>
      </c>
      <c r="AD7302" s="447" t="e">
        <f>#REF!</f>
        <v>#REF!</v>
      </c>
      <c r="AF7302" s="447">
        <f>AF7303</f>
        <v>0</v>
      </c>
      <c r="AH7302" s="447" t="e">
        <f t="shared" si="1592"/>
        <v>#REF!</v>
      </c>
      <c r="AI7302" s="8"/>
      <c r="AJ7302" s="447">
        <f>AJ7303</f>
        <v>0</v>
      </c>
      <c r="AK7302" s="71"/>
      <c r="AL7302" s="447">
        <f>AL7303</f>
        <v>0</v>
      </c>
      <c r="AM7302" s="447"/>
      <c r="AN7302" s="447">
        <f>AN7303</f>
        <v>0</v>
      </c>
      <c r="AO7302" s="447"/>
      <c r="AP7302" s="447">
        <f>AP7303</f>
        <v>0</v>
      </c>
      <c r="AQ7302" s="447"/>
    </row>
    <row r="7303" spans="2:43" ht="18" hidden="1" customHeight="1" x14ac:dyDescent="0.2">
      <c r="B7303" s="4"/>
      <c r="C7303" s="117"/>
      <c r="D7303" s="117"/>
      <c r="E7303" s="117"/>
      <c r="F7303" s="48"/>
      <c r="G7303" s="11"/>
      <c r="H7303" s="117"/>
      <c r="I7303" s="124"/>
      <c r="J7303" s="124"/>
      <c r="K7303" s="144"/>
      <c r="L7303" s="11"/>
      <c r="M7303" s="143"/>
      <c r="N7303" s="42"/>
      <c r="O7303" s="128"/>
      <c r="P7303" s="130"/>
      <c r="Q7303" s="131"/>
      <c r="R7303" s="78">
        <v>90</v>
      </c>
      <c r="S7303" s="251"/>
      <c r="T7303" s="77" t="s">
        <v>157</v>
      </c>
      <c r="U7303" s="141"/>
      <c r="V7303" s="83">
        <v>0</v>
      </c>
      <c r="X7303" s="448">
        <v>0</v>
      </c>
      <c r="Z7303" s="448">
        <v>0</v>
      </c>
      <c r="AB7303" s="448">
        <v>0</v>
      </c>
      <c r="AD7303" s="448">
        <v>0</v>
      </c>
      <c r="AF7303" s="448">
        <v>0</v>
      </c>
      <c r="AH7303" s="448">
        <f t="shared" si="1592"/>
        <v>0</v>
      </c>
      <c r="AI7303" s="446"/>
      <c r="AJ7303" s="448">
        <v>0</v>
      </c>
      <c r="AK7303" s="87"/>
      <c r="AL7303" s="448">
        <v>0</v>
      </c>
      <c r="AM7303" s="448"/>
      <c r="AN7303" s="448">
        <v>0</v>
      </c>
      <c r="AO7303" s="448"/>
      <c r="AP7303" s="448">
        <v>0</v>
      </c>
      <c r="AQ7303" s="448"/>
    </row>
    <row r="7304" spans="2:43" ht="18" hidden="1" customHeight="1" x14ac:dyDescent="0.2">
      <c r="B7304" s="4"/>
      <c r="C7304" s="117"/>
      <c r="D7304" s="117"/>
      <c r="E7304" s="117"/>
      <c r="F7304" s="48"/>
      <c r="G7304" s="11"/>
      <c r="H7304" s="117"/>
      <c r="I7304" s="124"/>
      <c r="J7304" s="124"/>
      <c r="K7304" s="144"/>
      <c r="L7304" s="11"/>
      <c r="M7304" s="143"/>
      <c r="N7304" s="42"/>
      <c r="O7304" s="128"/>
      <c r="P7304" s="129">
        <v>7</v>
      </c>
      <c r="Q7304" s="129"/>
      <c r="R7304" s="64"/>
      <c r="S7304" s="234"/>
      <c r="T7304" s="65" t="s">
        <v>343</v>
      </c>
      <c r="U7304" s="155"/>
      <c r="V7304" s="66">
        <f>V7305+V7307</f>
        <v>0</v>
      </c>
      <c r="X7304" s="66">
        <f>X7305+X7307</f>
        <v>0</v>
      </c>
      <c r="Z7304" s="66">
        <f>Z7305+Z7307</f>
        <v>0</v>
      </c>
      <c r="AB7304" s="66">
        <f>AB7305+AB7307</f>
        <v>0</v>
      </c>
      <c r="AD7304" s="66" t="e">
        <f>#REF!+AD7307</f>
        <v>#REF!</v>
      </c>
      <c r="AF7304" s="66">
        <f>AF7305+AF7307</f>
        <v>0</v>
      </c>
      <c r="AH7304" s="66" t="e">
        <f t="shared" si="1592"/>
        <v>#REF!</v>
      </c>
      <c r="AI7304" s="495"/>
      <c r="AJ7304" s="66">
        <f>AJ7305+AJ7307</f>
        <v>0</v>
      </c>
      <c r="AK7304" s="67"/>
      <c r="AL7304" s="66">
        <f>AL7305+AL7307</f>
        <v>0</v>
      </c>
      <c r="AM7304" s="66"/>
      <c r="AN7304" s="66">
        <f>AN7305+AN7307</f>
        <v>0</v>
      </c>
      <c r="AO7304" s="66"/>
      <c r="AP7304" s="66">
        <f>AP7305+AP7307</f>
        <v>0</v>
      </c>
      <c r="AQ7304" s="66"/>
    </row>
    <row r="7305" spans="2:43" ht="18" hidden="1" customHeight="1" x14ac:dyDescent="0.2">
      <c r="B7305" s="4"/>
      <c r="C7305" s="117"/>
      <c r="D7305" s="117"/>
      <c r="E7305" s="117"/>
      <c r="F7305" s="48"/>
      <c r="G7305" s="11"/>
      <c r="H7305" s="117"/>
      <c r="I7305" s="124"/>
      <c r="J7305" s="124"/>
      <c r="K7305" s="144"/>
      <c r="L7305" s="11"/>
      <c r="M7305" s="143"/>
      <c r="N7305" s="42"/>
      <c r="O7305" s="128"/>
      <c r="P7305" s="129"/>
      <c r="Q7305" s="131">
        <v>1</v>
      </c>
      <c r="R7305" s="68"/>
      <c r="S7305" s="35"/>
      <c r="T7305" s="69" t="s">
        <v>234</v>
      </c>
      <c r="U7305" s="92"/>
      <c r="V7305" s="70">
        <f>V7306</f>
        <v>0</v>
      </c>
      <c r="X7305" s="447">
        <f>X7306</f>
        <v>0</v>
      </c>
      <c r="Z7305" s="447">
        <f>Z7306</f>
        <v>0</v>
      </c>
      <c r="AB7305" s="447">
        <f>AB7306</f>
        <v>0</v>
      </c>
      <c r="AD7305" s="447" t="e">
        <f>#REF!</f>
        <v>#REF!</v>
      </c>
      <c r="AF7305" s="447">
        <f>AF7306</f>
        <v>0</v>
      </c>
      <c r="AH7305" s="447" t="e">
        <f t="shared" si="1592"/>
        <v>#REF!</v>
      </c>
      <c r="AI7305" s="67"/>
      <c r="AJ7305" s="447">
        <f>AJ7306</f>
        <v>0</v>
      </c>
      <c r="AK7305" s="71"/>
      <c r="AL7305" s="447">
        <f>AL7306</f>
        <v>0</v>
      </c>
      <c r="AM7305" s="447"/>
      <c r="AN7305" s="447">
        <f>AN7306</f>
        <v>0</v>
      </c>
      <c r="AO7305" s="447"/>
      <c r="AP7305" s="447">
        <f>AP7306</f>
        <v>0</v>
      </c>
      <c r="AQ7305" s="447"/>
    </row>
    <row r="7306" spans="2:43" ht="18" hidden="1" customHeight="1" x14ac:dyDescent="0.2">
      <c r="B7306" s="4"/>
      <c r="C7306" s="117"/>
      <c r="D7306" s="117"/>
      <c r="E7306" s="117"/>
      <c r="F7306" s="48"/>
      <c r="G7306" s="11"/>
      <c r="H7306" s="117"/>
      <c r="I7306" s="124"/>
      <c r="J7306" s="124"/>
      <c r="K7306" s="144"/>
      <c r="L7306" s="11"/>
      <c r="M7306" s="143"/>
      <c r="N7306" s="42"/>
      <c r="O7306" s="128"/>
      <c r="P7306" s="129"/>
      <c r="Q7306" s="130"/>
      <c r="R7306" s="72">
        <v>90</v>
      </c>
      <c r="S7306" s="181"/>
      <c r="T7306" s="73" t="s">
        <v>391</v>
      </c>
      <c r="V7306" s="74">
        <v>0</v>
      </c>
      <c r="X7306" s="74">
        <v>0</v>
      </c>
      <c r="Z7306" s="74">
        <v>0</v>
      </c>
      <c r="AB7306" s="74">
        <v>0</v>
      </c>
      <c r="AD7306" s="74">
        <v>0</v>
      </c>
      <c r="AF7306" s="74">
        <v>0</v>
      </c>
      <c r="AH7306" s="74">
        <f t="shared" si="1592"/>
        <v>0</v>
      </c>
      <c r="AI7306" s="446"/>
      <c r="AJ7306" s="74">
        <v>0</v>
      </c>
      <c r="AK7306" s="8"/>
      <c r="AL7306" s="74">
        <v>0</v>
      </c>
      <c r="AM7306" s="74"/>
      <c r="AN7306" s="74">
        <v>0</v>
      </c>
      <c r="AO7306" s="74"/>
      <c r="AP7306" s="74">
        <v>0</v>
      </c>
      <c r="AQ7306" s="74"/>
    </row>
    <row r="7307" spans="2:43" ht="18" hidden="1" customHeight="1" x14ac:dyDescent="0.2">
      <c r="B7307" s="4"/>
      <c r="C7307" s="117"/>
      <c r="D7307" s="117"/>
      <c r="E7307" s="117"/>
      <c r="F7307" s="48"/>
      <c r="G7307" s="11"/>
      <c r="H7307" s="117"/>
      <c r="I7307" s="124"/>
      <c r="J7307" s="124"/>
      <c r="K7307" s="144"/>
      <c r="L7307" s="11"/>
      <c r="M7307" s="143"/>
      <c r="N7307" s="42"/>
      <c r="O7307" s="128"/>
      <c r="P7307" s="130"/>
      <c r="Q7307" s="131">
        <v>3</v>
      </c>
      <c r="R7307" s="68"/>
      <c r="S7307" s="35"/>
      <c r="T7307" s="69" t="s">
        <v>224</v>
      </c>
      <c r="U7307" s="92"/>
      <c r="V7307" s="70">
        <f>V7308</f>
        <v>0</v>
      </c>
      <c r="X7307" s="447">
        <f>X7308</f>
        <v>0</v>
      </c>
      <c r="Z7307" s="447">
        <f>Z7308</f>
        <v>0</v>
      </c>
      <c r="AB7307" s="447">
        <f>AB7308</f>
        <v>0</v>
      </c>
      <c r="AD7307" s="447" t="e">
        <f>#REF!</f>
        <v>#REF!</v>
      </c>
      <c r="AF7307" s="447">
        <f>AF7308</f>
        <v>0</v>
      </c>
      <c r="AH7307" s="447" t="e">
        <f t="shared" si="1592"/>
        <v>#REF!</v>
      </c>
      <c r="AI7307" s="8"/>
      <c r="AJ7307" s="447">
        <f>AJ7308</f>
        <v>0</v>
      </c>
      <c r="AK7307" s="71"/>
      <c r="AL7307" s="447">
        <f>AL7308</f>
        <v>0</v>
      </c>
      <c r="AM7307" s="447"/>
      <c r="AN7307" s="447">
        <f>AN7308</f>
        <v>0</v>
      </c>
      <c r="AO7307" s="447"/>
      <c r="AP7307" s="447">
        <f>AP7308</f>
        <v>0</v>
      </c>
      <c r="AQ7307" s="447"/>
    </row>
    <row r="7308" spans="2:43" ht="18" hidden="1" customHeight="1" x14ac:dyDescent="0.2">
      <c r="B7308" s="4"/>
      <c r="C7308" s="117"/>
      <c r="D7308" s="117"/>
      <c r="E7308" s="117"/>
      <c r="F7308" s="48"/>
      <c r="G7308" s="11"/>
      <c r="H7308" s="117"/>
      <c r="I7308" s="124"/>
      <c r="J7308" s="124"/>
      <c r="K7308" s="144"/>
      <c r="L7308" s="11"/>
      <c r="M7308" s="143"/>
      <c r="N7308" s="42"/>
      <c r="O7308" s="128"/>
      <c r="P7308" s="130"/>
      <c r="Q7308" s="131"/>
      <c r="R7308" s="72" t="s">
        <v>0</v>
      </c>
      <c r="S7308" s="181"/>
      <c r="T7308" s="73" t="s">
        <v>53</v>
      </c>
      <c r="V7308" s="74">
        <v>0</v>
      </c>
      <c r="X7308" s="74">
        <v>0</v>
      </c>
      <c r="Z7308" s="74">
        <v>0</v>
      </c>
      <c r="AB7308" s="74">
        <v>0</v>
      </c>
      <c r="AD7308" s="74">
        <v>0</v>
      </c>
      <c r="AF7308" s="74">
        <v>0</v>
      </c>
      <c r="AH7308" s="74">
        <f t="shared" si="1592"/>
        <v>0</v>
      </c>
      <c r="AI7308" s="446"/>
      <c r="AJ7308" s="74">
        <v>0</v>
      </c>
      <c r="AK7308" s="8"/>
      <c r="AL7308" s="74">
        <v>0</v>
      </c>
      <c r="AM7308" s="74"/>
      <c r="AN7308" s="74">
        <v>0</v>
      </c>
      <c r="AO7308" s="74"/>
      <c r="AP7308" s="74">
        <v>0</v>
      </c>
      <c r="AQ7308" s="74"/>
    </row>
    <row r="7309" spans="2:43" ht="18" hidden="1" customHeight="1" x14ac:dyDescent="0.2">
      <c r="B7309" s="4"/>
      <c r="C7309" s="117"/>
      <c r="D7309" s="117"/>
      <c r="E7309" s="117"/>
      <c r="F7309" s="48"/>
      <c r="G7309" s="11"/>
      <c r="H7309" s="117"/>
      <c r="I7309" s="124"/>
      <c r="J7309" s="124"/>
      <c r="K7309" s="144"/>
      <c r="L7309" s="11"/>
      <c r="M7309" s="143"/>
      <c r="N7309" s="42"/>
      <c r="O7309" s="128"/>
      <c r="P7309" s="129">
        <v>9</v>
      </c>
      <c r="Q7309" s="129"/>
      <c r="R7309" s="64"/>
      <c r="S7309" s="234"/>
      <c r="T7309" s="65" t="s">
        <v>217</v>
      </c>
      <c r="U7309" s="155"/>
      <c r="V7309" s="66">
        <f>V7310+V7312</f>
        <v>0</v>
      </c>
      <c r="X7309" s="66">
        <f>X7310+X7312</f>
        <v>0</v>
      </c>
      <c r="Z7309" s="66">
        <f>Z7310+Z7312</f>
        <v>0</v>
      </c>
      <c r="AB7309" s="66">
        <f>AB7310+AB7312</f>
        <v>0</v>
      </c>
      <c r="AD7309" s="66" t="e">
        <f>#REF!+AD7312</f>
        <v>#REF!</v>
      </c>
      <c r="AF7309" s="66">
        <f>AF7310+AF7312</f>
        <v>0</v>
      </c>
      <c r="AH7309" s="66" t="e">
        <f t="shared" si="1592"/>
        <v>#REF!</v>
      </c>
      <c r="AI7309" s="8"/>
      <c r="AJ7309" s="66">
        <f>AJ7310+AJ7312</f>
        <v>0</v>
      </c>
      <c r="AK7309" s="67"/>
      <c r="AL7309" s="66">
        <f>AL7310+AL7312</f>
        <v>0</v>
      </c>
      <c r="AM7309" s="66"/>
      <c r="AN7309" s="66">
        <f>AN7310+AN7312</f>
        <v>0</v>
      </c>
      <c r="AO7309" s="66"/>
      <c r="AP7309" s="66">
        <f>AP7310+AP7312</f>
        <v>0</v>
      </c>
      <c r="AQ7309" s="66"/>
    </row>
    <row r="7310" spans="2:43" ht="18" hidden="1" customHeight="1" x14ac:dyDescent="0.2">
      <c r="B7310" s="4"/>
      <c r="C7310" s="117"/>
      <c r="D7310" s="117"/>
      <c r="E7310" s="117"/>
      <c r="F7310" s="48"/>
      <c r="G7310" s="11"/>
      <c r="H7310" s="117"/>
      <c r="I7310" s="124"/>
      <c r="J7310" s="124"/>
      <c r="K7310" s="144"/>
      <c r="L7310" s="11"/>
      <c r="M7310" s="143"/>
      <c r="N7310" s="42"/>
      <c r="O7310" s="128"/>
      <c r="P7310" s="130"/>
      <c r="Q7310" s="131">
        <v>1</v>
      </c>
      <c r="R7310" s="68"/>
      <c r="S7310" s="35"/>
      <c r="T7310" s="69" t="s">
        <v>231</v>
      </c>
      <c r="U7310" s="92"/>
      <c r="V7310" s="70">
        <f>V7311</f>
        <v>0</v>
      </c>
      <c r="X7310" s="447">
        <f>X7311</f>
        <v>0</v>
      </c>
      <c r="Z7310" s="447">
        <f>Z7311</f>
        <v>0</v>
      </c>
      <c r="AB7310" s="447">
        <f>AB7311</f>
        <v>0</v>
      </c>
      <c r="AD7310" s="447" t="e">
        <f>#REF!</f>
        <v>#REF!</v>
      </c>
      <c r="AF7310" s="447">
        <f>AF7311</f>
        <v>0</v>
      </c>
      <c r="AH7310" s="447" t="e">
        <f t="shared" si="1592"/>
        <v>#REF!</v>
      </c>
      <c r="AI7310" s="67"/>
      <c r="AJ7310" s="447">
        <f>AJ7311</f>
        <v>0</v>
      </c>
      <c r="AK7310" s="71"/>
      <c r="AL7310" s="447">
        <f>AL7311</f>
        <v>0</v>
      </c>
      <c r="AM7310" s="447"/>
      <c r="AN7310" s="447">
        <f>AN7311</f>
        <v>0</v>
      </c>
      <c r="AO7310" s="447"/>
      <c r="AP7310" s="447">
        <f>AP7311</f>
        <v>0</v>
      </c>
      <c r="AQ7310" s="447"/>
    </row>
    <row r="7311" spans="2:43" ht="18" hidden="1" customHeight="1" x14ac:dyDescent="0.2">
      <c r="B7311" s="4"/>
      <c r="C7311" s="117"/>
      <c r="D7311" s="117"/>
      <c r="E7311" s="117"/>
      <c r="F7311" s="48"/>
      <c r="G7311" s="11"/>
      <c r="H7311" s="117"/>
      <c r="I7311" s="124"/>
      <c r="J7311" s="124"/>
      <c r="K7311" s="144"/>
      <c r="L7311" s="11"/>
      <c r="M7311" s="143"/>
      <c r="N7311" s="42"/>
      <c r="O7311" s="128"/>
      <c r="P7311" s="130"/>
      <c r="Q7311" s="131"/>
      <c r="R7311" s="72" t="s">
        <v>3</v>
      </c>
      <c r="S7311" s="181"/>
      <c r="T7311" s="73" t="s">
        <v>231</v>
      </c>
      <c r="V7311" s="74">
        <v>0</v>
      </c>
      <c r="X7311" s="74">
        <v>0</v>
      </c>
      <c r="Z7311" s="74">
        <v>0</v>
      </c>
      <c r="AB7311" s="74">
        <v>0</v>
      </c>
      <c r="AD7311" s="74">
        <v>0</v>
      </c>
      <c r="AF7311" s="74">
        <v>0</v>
      </c>
      <c r="AH7311" s="74">
        <f t="shared" si="1592"/>
        <v>0</v>
      </c>
      <c r="AI7311" s="446"/>
      <c r="AJ7311" s="74">
        <v>0</v>
      </c>
      <c r="AK7311" s="8"/>
      <c r="AL7311" s="74">
        <v>0</v>
      </c>
      <c r="AM7311" s="74"/>
      <c r="AN7311" s="74">
        <v>0</v>
      </c>
      <c r="AO7311" s="74"/>
      <c r="AP7311" s="74">
        <v>0</v>
      </c>
      <c r="AQ7311" s="74"/>
    </row>
    <row r="7312" spans="2:43" ht="18" hidden="1" customHeight="1" x14ac:dyDescent="0.2">
      <c r="B7312" s="4"/>
      <c r="C7312" s="117"/>
      <c r="D7312" s="117"/>
      <c r="E7312" s="117"/>
      <c r="F7312" s="48"/>
      <c r="G7312" s="11"/>
      <c r="H7312" s="117"/>
      <c r="I7312" s="124"/>
      <c r="J7312" s="124"/>
      <c r="K7312" s="144"/>
      <c r="L7312" s="11"/>
      <c r="M7312" s="143"/>
      <c r="N7312" s="42"/>
      <c r="O7312" s="128"/>
      <c r="P7312" s="130"/>
      <c r="Q7312" s="131">
        <v>2</v>
      </c>
      <c r="R7312" s="68"/>
      <c r="S7312" s="35"/>
      <c r="T7312" s="69" t="s">
        <v>232</v>
      </c>
      <c r="U7312" s="92"/>
      <c r="V7312" s="70">
        <f>V7313</f>
        <v>0</v>
      </c>
      <c r="X7312" s="447">
        <f>X7313</f>
        <v>0</v>
      </c>
      <c r="Z7312" s="447">
        <f>Z7313</f>
        <v>0</v>
      </c>
      <c r="AB7312" s="447">
        <f>AB7313</f>
        <v>0</v>
      </c>
      <c r="AD7312" s="447" t="e">
        <f>#REF!</f>
        <v>#REF!</v>
      </c>
      <c r="AF7312" s="447">
        <f>AF7313</f>
        <v>0</v>
      </c>
      <c r="AH7312" s="447" t="e">
        <f t="shared" si="1592"/>
        <v>#REF!</v>
      </c>
      <c r="AI7312" s="8"/>
      <c r="AJ7312" s="447">
        <f>AJ7313</f>
        <v>0</v>
      </c>
      <c r="AK7312" s="71"/>
      <c r="AL7312" s="447">
        <f>AL7313</f>
        <v>0</v>
      </c>
      <c r="AM7312" s="447"/>
      <c r="AN7312" s="447">
        <f>AN7313</f>
        <v>0</v>
      </c>
      <c r="AO7312" s="447"/>
      <c r="AP7312" s="447">
        <f>AP7313</f>
        <v>0</v>
      </c>
      <c r="AQ7312" s="447"/>
    </row>
    <row r="7313" spans="2:43" ht="18" hidden="1" customHeight="1" x14ac:dyDescent="0.2">
      <c r="B7313" s="4"/>
      <c r="C7313" s="117"/>
      <c r="D7313" s="117"/>
      <c r="E7313" s="117"/>
      <c r="F7313" s="48"/>
      <c r="G7313" s="11"/>
      <c r="H7313" s="117"/>
      <c r="I7313" s="124"/>
      <c r="J7313" s="124"/>
      <c r="K7313" s="144"/>
      <c r="L7313" s="11"/>
      <c r="M7313" s="143"/>
      <c r="N7313" s="42"/>
      <c r="O7313" s="128"/>
      <c r="P7313" s="130"/>
      <c r="Q7313" s="131"/>
      <c r="R7313" s="72" t="s">
        <v>3</v>
      </c>
      <c r="S7313" s="181"/>
      <c r="T7313" s="77" t="s">
        <v>232</v>
      </c>
      <c r="U7313" s="141"/>
      <c r="V7313" s="74">
        <v>0</v>
      </c>
      <c r="X7313" s="74">
        <v>0</v>
      </c>
      <c r="Z7313" s="74">
        <v>0</v>
      </c>
      <c r="AB7313" s="74">
        <v>0</v>
      </c>
      <c r="AD7313" s="74">
        <v>0</v>
      </c>
      <c r="AF7313" s="74">
        <v>0</v>
      </c>
      <c r="AH7313" s="74">
        <f t="shared" si="1592"/>
        <v>0</v>
      </c>
      <c r="AI7313" s="446"/>
      <c r="AJ7313" s="74">
        <v>0</v>
      </c>
      <c r="AK7313" s="8"/>
      <c r="AL7313" s="74">
        <v>0</v>
      </c>
      <c r="AM7313" s="74"/>
      <c r="AN7313" s="74">
        <v>0</v>
      </c>
      <c r="AO7313" s="74"/>
      <c r="AP7313" s="74">
        <v>0</v>
      </c>
      <c r="AQ7313" s="74"/>
    </row>
    <row r="7314" spans="2:43" ht="18" hidden="1" customHeight="1" x14ac:dyDescent="0.2">
      <c r="B7314" s="4"/>
      <c r="C7314" s="117"/>
      <c r="D7314" s="117"/>
      <c r="E7314" s="117"/>
      <c r="F7314" s="48"/>
      <c r="G7314" s="11"/>
      <c r="H7314" s="117"/>
      <c r="I7314" s="124"/>
      <c r="J7314" s="124"/>
      <c r="K7314" s="144"/>
      <c r="L7314" s="11"/>
      <c r="M7314" s="143"/>
      <c r="N7314" s="42"/>
      <c r="O7314" s="133" t="s">
        <v>55</v>
      </c>
      <c r="P7314" s="134"/>
      <c r="Q7314" s="134"/>
      <c r="R7314" s="79"/>
      <c r="S7314" s="252"/>
      <c r="T7314" s="80" t="s">
        <v>29</v>
      </c>
      <c r="U7314" s="242"/>
      <c r="V7314" s="88">
        <f>V7315</f>
        <v>0</v>
      </c>
      <c r="X7314" s="88">
        <f>X7315</f>
        <v>0</v>
      </c>
      <c r="Z7314" s="88">
        <f>Z7315</f>
        <v>0</v>
      </c>
      <c r="AB7314" s="88">
        <f>AB7315</f>
        <v>0</v>
      </c>
      <c r="AD7314" s="88" t="e">
        <f>#REF!</f>
        <v>#REF!</v>
      </c>
      <c r="AF7314" s="88">
        <f>AF7315</f>
        <v>0</v>
      </c>
      <c r="AH7314" s="88" t="e">
        <f t="shared" si="1592"/>
        <v>#REF!</v>
      </c>
      <c r="AI7314" s="8"/>
      <c r="AJ7314" s="88">
        <f>AJ7315</f>
        <v>0</v>
      </c>
      <c r="AK7314" s="89"/>
      <c r="AL7314" s="88">
        <f t="shared" ref="AL7314:AP7316" si="1595">AL7315</f>
        <v>0</v>
      </c>
      <c r="AM7314" s="88"/>
      <c r="AN7314" s="88">
        <f t="shared" si="1595"/>
        <v>0</v>
      </c>
      <c r="AO7314" s="88"/>
      <c r="AP7314" s="88">
        <f t="shared" si="1595"/>
        <v>0</v>
      </c>
      <c r="AQ7314" s="88"/>
    </row>
    <row r="7315" spans="2:43" ht="18" hidden="1" customHeight="1" x14ac:dyDescent="0.2">
      <c r="B7315" s="4"/>
      <c r="C7315" s="117"/>
      <c r="D7315" s="117"/>
      <c r="E7315" s="117"/>
      <c r="F7315" s="48"/>
      <c r="G7315" s="11"/>
      <c r="H7315" s="117"/>
      <c r="I7315" s="124"/>
      <c r="J7315" s="124"/>
      <c r="K7315" s="144"/>
      <c r="L7315" s="11"/>
      <c r="M7315" s="143"/>
      <c r="N7315" s="42"/>
      <c r="O7315" s="128"/>
      <c r="P7315" s="129">
        <v>3</v>
      </c>
      <c r="Q7315" s="129"/>
      <c r="R7315" s="64"/>
      <c r="S7315" s="234"/>
      <c r="T7315" s="65" t="s">
        <v>54</v>
      </c>
      <c r="U7315" s="155"/>
      <c r="V7315" s="66">
        <f>V7316</f>
        <v>0</v>
      </c>
      <c r="X7315" s="66">
        <f>X7316</f>
        <v>0</v>
      </c>
      <c r="Z7315" s="66">
        <f>Z7316</f>
        <v>0</v>
      </c>
      <c r="AB7315" s="66">
        <f>AB7316</f>
        <v>0</v>
      </c>
      <c r="AD7315" s="66" t="e">
        <f>#REF!</f>
        <v>#REF!</v>
      </c>
      <c r="AF7315" s="66">
        <f>AF7316</f>
        <v>0</v>
      </c>
      <c r="AH7315" s="66" t="e">
        <f t="shared" si="1592"/>
        <v>#REF!</v>
      </c>
      <c r="AI7315" s="89"/>
      <c r="AJ7315" s="66">
        <f>AJ7316</f>
        <v>0</v>
      </c>
      <c r="AK7315" s="67"/>
      <c r="AL7315" s="66">
        <f t="shared" si="1595"/>
        <v>0</v>
      </c>
      <c r="AM7315" s="66"/>
      <c r="AN7315" s="66">
        <f t="shared" si="1595"/>
        <v>0</v>
      </c>
      <c r="AO7315" s="66"/>
      <c r="AP7315" s="66">
        <f t="shared" si="1595"/>
        <v>0</v>
      </c>
      <c r="AQ7315" s="66"/>
    </row>
    <row r="7316" spans="2:43" ht="18" hidden="1" customHeight="1" x14ac:dyDescent="0.2">
      <c r="B7316" s="4"/>
      <c r="C7316" s="117"/>
      <c r="D7316" s="117"/>
      <c r="E7316" s="117"/>
      <c r="F7316" s="48"/>
      <c r="G7316" s="11"/>
      <c r="H7316" s="117"/>
      <c r="I7316" s="124"/>
      <c r="J7316" s="124"/>
      <c r="K7316" s="144"/>
      <c r="L7316" s="11"/>
      <c r="M7316" s="143"/>
      <c r="N7316" s="42"/>
      <c r="O7316" s="128"/>
      <c r="P7316" s="130"/>
      <c r="Q7316" s="131">
        <v>1</v>
      </c>
      <c r="R7316" s="68"/>
      <c r="S7316" s="35"/>
      <c r="T7316" s="69" t="s">
        <v>69</v>
      </c>
      <c r="U7316" s="92"/>
      <c r="V7316" s="70">
        <f>V7317</f>
        <v>0</v>
      </c>
      <c r="X7316" s="447">
        <f>X7317</f>
        <v>0</v>
      </c>
      <c r="Z7316" s="447">
        <f>Z7317</f>
        <v>0</v>
      </c>
      <c r="AB7316" s="447">
        <f>AB7317</f>
        <v>0</v>
      </c>
      <c r="AD7316" s="447" t="e">
        <f>#REF!</f>
        <v>#REF!</v>
      </c>
      <c r="AF7316" s="447">
        <f>AF7317</f>
        <v>0</v>
      </c>
      <c r="AH7316" s="447" t="e">
        <f t="shared" si="1592"/>
        <v>#REF!</v>
      </c>
      <c r="AI7316" s="67"/>
      <c r="AJ7316" s="447">
        <f>AJ7317</f>
        <v>0</v>
      </c>
      <c r="AK7316" s="71"/>
      <c r="AL7316" s="447">
        <f t="shared" si="1595"/>
        <v>0</v>
      </c>
      <c r="AM7316" s="447"/>
      <c r="AN7316" s="447">
        <f t="shared" si="1595"/>
        <v>0</v>
      </c>
      <c r="AO7316" s="447"/>
      <c r="AP7316" s="447">
        <f t="shared" si="1595"/>
        <v>0</v>
      </c>
      <c r="AQ7316" s="447"/>
    </row>
    <row r="7317" spans="2:43" ht="18" hidden="1" customHeight="1" x14ac:dyDescent="0.2">
      <c r="B7317" s="4"/>
      <c r="C7317" s="117"/>
      <c r="D7317" s="117"/>
      <c r="E7317" s="117"/>
      <c r="F7317" s="48"/>
      <c r="G7317" s="11"/>
      <c r="H7317" s="117"/>
      <c r="I7317" s="124"/>
      <c r="J7317" s="124"/>
      <c r="K7317" s="144"/>
      <c r="L7317" s="11"/>
      <c r="M7317" s="143"/>
      <c r="N7317" s="42"/>
      <c r="O7317" s="128"/>
      <c r="P7317" s="130"/>
      <c r="Q7317" s="130"/>
      <c r="R7317" s="72" t="s">
        <v>55</v>
      </c>
      <c r="S7317" s="181"/>
      <c r="T7317" s="73" t="s">
        <v>193</v>
      </c>
      <c r="V7317" s="74">
        <v>0</v>
      </c>
      <c r="X7317" s="74">
        <v>0</v>
      </c>
      <c r="Z7317" s="74">
        <v>0</v>
      </c>
      <c r="AB7317" s="74">
        <v>0</v>
      </c>
      <c r="AD7317" s="74">
        <v>0</v>
      </c>
      <c r="AF7317" s="74">
        <v>0</v>
      </c>
      <c r="AH7317" s="74">
        <f t="shared" ref="AH7317:AH7382" si="1596">AD7317+AF7317</f>
        <v>0</v>
      </c>
      <c r="AI7317" s="446"/>
      <c r="AJ7317" s="74">
        <v>0</v>
      </c>
      <c r="AK7317" s="8"/>
      <c r="AL7317" s="74">
        <v>0</v>
      </c>
      <c r="AM7317" s="74"/>
      <c r="AN7317" s="74">
        <v>0</v>
      </c>
      <c r="AO7317" s="74"/>
      <c r="AP7317" s="74">
        <v>0</v>
      </c>
      <c r="AQ7317" s="74"/>
    </row>
    <row r="7318" spans="2:43" ht="18" hidden="1" customHeight="1" x14ac:dyDescent="0.2">
      <c r="B7318" s="4"/>
      <c r="C7318" s="117"/>
      <c r="D7318" s="117"/>
      <c r="E7318" s="117"/>
      <c r="F7318" s="48"/>
      <c r="G7318" s="11"/>
      <c r="H7318" s="117"/>
      <c r="I7318" s="124"/>
      <c r="J7318" s="124"/>
      <c r="K7318" s="144"/>
      <c r="L7318" s="11"/>
      <c r="M7318" s="143"/>
      <c r="N7318" s="42"/>
      <c r="O7318" s="128"/>
      <c r="P7318" s="130"/>
      <c r="Q7318" s="130"/>
      <c r="R7318" s="72"/>
      <c r="S7318" s="181"/>
      <c r="T7318" s="73"/>
      <c r="V7318" s="74"/>
      <c r="X7318" s="74"/>
      <c r="Z7318" s="74"/>
      <c r="AB7318" s="74"/>
      <c r="AD7318" s="74"/>
      <c r="AF7318" s="74"/>
      <c r="AH7318" s="74">
        <f t="shared" si="1596"/>
        <v>0</v>
      </c>
      <c r="AI7318" s="8"/>
      <c r="AJ7318" s="74"/>
      <c r="AK7318" s="8"/>
      <c r="AL7318" s="74"/>
      <c r="AM7318" s="74"/>
      <c r="AN7318" s="74"/>
      <c r="AO7318" s="74"/>
      <c r="AP7318" s="74"/>
      <c r="AQ7318" s="74"/>
    </row>
    <row r="7319" spans="2:43" ht="18" customHeight="1" x14ac:dyDescent="0.2">
      <c r="B7319" s="4"/>
      <c r="C7319" s="117"/>
      <c r="D7319" s="117"/>
      <c r="E7319" s="132">
        <v>6</v>
      </c>
      <c r="F7319" s="94"/>
      <c r="G7319" s="277"/>
      <c r="H7319" s="132"/>
      <c r="I7319" s="121"/>
      <c r="J7319" s="121"/>
      <c r="K7319" s="164"/>
      <c r="L7319" s="277"/>
      <c r="M7319" s="163"/>
      <c r="N7319" s="261"/>
      <c r="O7319" s="122"/>
      <c r="P7319" s="123"/>
      <c r="Q7319" s="123"/>
      <c r="R7319" s="233"/>
      <c r="S7319" s="256"/>
      <c r="T7319" s="50" t="s">
        <v>152</v>
      </c>
      <c r="U7319" s="76"/>
      <c r="V7319" s="51">
        <f>V7320</f>
        <v>7055250</v>
      </c>
      <c r="X7319" s="51">
        <f>X7320</f>
        <v>7796700</v>
      </c>
      <c r="Z7319" s="51">
        <f>Z7320</f>
        <v>9665210</v>
      </c>
      <c r="AB7319" s="51">
        <f>AB7320</f>
        <v>10806200</v>
      </c>
      <c r="AD7319" s="51" t="e">
        <f>AD7320</f>
        <v>#REF!</v>
      </c>
      <c r="AF7319" s="51">
        <f>AF7320</f>
        <v>0</v>
      </c>
      <c r="AH7319" s="51" t="e">
        <f t="shared" si="1596"/>
        <v>#REF!</v>
      </c>
      <c r="AI7319" s="8"/>
      <c r="AJ7319" s="51">
        <f>AJ7320</f>
        <v>3668780</v>
      </c>
      <c r="AK7319" s="5"/>
      <c r="AL7319" s="51">
        <f t="shared" ref="AL7319:AP7322" si="1597">AL7320</f>
        <v>17158640</v>
      </c>
      <c r="AM7319" s="51"/>
      <c r="AN7319" s="51">
        <f t="shared" si="1597"/>
        <v>18563640</v>
      </c>
      <c r="AO7319" s="51"/>
      <c r="AP7319" s="51">
        <f t="shared" si="1597"/>
        <v>18563640</v>
      </c>
      <c r="AQ7319" s="51"/>
    </row>
    <row r="7320" spans="2:43" ht="18" customHeight="1" x14ac:dyDescent="0.2">
      <c r="B7320" s="4"/>
      <c r="C7320" s="117"/>
      <c r="D7320" s="117"/>
      <c r="E7320" s="117"/>
      <c r="F7320" s="113">
        <v>83</v>
      </c>
      <c r="G7320" s="283"/>
      <c r="H7320" s="171"/>
      <c r="I7320" s="114"/>
      <c r="J7320" s="114"/>
      <c r="K7320" s="167"/>
      <c r="L7320" s="276"/>
      <c r="M7320" s="166"/>
      <c r="N7320" s="259"/>
      <c r="O7320" s="115"/>
      <c r="P7320" s="116"/>
      <c r="Q7320" s="116"/>
      <c r="R7320" s="52"/>
      <c r="S7320" s="247"/>
      <c r="T7320" s="53" t="s">
        <v>158</v>
      </c>
      <c r="U7320" s="240"/>
      <c r="V7320" s="54">
        <f>V7321</f>
        <v>7055250</v>
      </c>
      <c r="X7320" s="54">
        <f>X7321</f>
        <v>7796700</v>
      </c>
      <c r="Z7320" s="54">
        <f>Z7321</f>
        <v>9665210</v>
      </c>
      <c r="AB7320" s="54">
        <f>AB7321</f>
        <v>10806200</v>
      </c>
      <c r="AD7320" s="54" t="e">
        <f>AD7321</f>
        <v>#REF!</v>
      </c>
      <c r="AF7320" s="54">
        <f>AF7321</f>
        <v>0</v>
      </c>
      <c r="AH7320" s="54" t="e">
        <f t="shared" si="1596"/>
        <v>#REF!</v>
      </c>
      <c r="AI7320" s="5"/>
      <c r="AJ7320" s="54">
        <f>AJ7321</f>
        <v>3668780</v>
      </c>
      <c r="AK7320" s="55"/>
      <c r="AL7320" s="54">
        <f t="shared" si="1597"/>
        <v>17158640</v>
      </c>
      <c r="AM7320" s="54"/>
      <c r="AN7320" s="54">
        <f t="shared" si="1597"/>
        <v>18563640</v>
      </c>
      <c r="AO7320" s="54"/>
      <c r="AP7320" s="54">
        <f t="shared" si="1597"/>
        <v>18563640</v>
      </c>
      <c r="AQ7320" s="54"/>
    </row>
    <row r="7321" spans="2:43" ht="18" customHeight="1" x14ac:dyDescent="0.2">
      <c r="B7321" s="4"/>
      <c r="C7321" s="117"/>
      <c r="D7321" s="117"/>
      <c r="E7321" s="117"/>
      <c r="F7321" s="48"/>
      <c r="G7321" s="11"/>
      <c r="H7321" s="112" t="s">
        <v>33</v>
      </c>
      <c r="I7321" s="118"/>
      <c r="J7321" s="118"/>
      <c r="K7321" s="170"/>
      <c r="L7321" s="34"/>
      <c r="M7321" s="169"/>
      <c r="N7321" s="260"/>
      <c r="O7321" s="119"/>
      <c r="P7321" s="120"/>
      <c r="Q7321" s="120"/>
      <c r="R7321" s="56"/>
      <c r="S7321" s="248"/>
      <c r="T7321" s="57" t="s">
        <v>92</v>
      </c>
      <c r="U7321" s="236"/>
      <c r="V7321" s="58">
        <f>V7322</f>
        <v>7055250</v>
      </c>
      <c r="X7321" s="659">
        <f>X7322</f>
        <v>7796700</v>
      </c>
      <c r="Z7321" s="659">
        <f>Z7322</f>
        <v>9665210</v>
      </c>
      <c r="AB7321" s="659">
        <f>AB7322</f>
        <v>10806200</v>
      </c>
      <c r="AD7321" s="659" t="e">
        <f>AD7322</f>
        <v>#REF!</v>
      </c>
      <c r="AF7321" s="659">
        <f>AF7322</f>
        <v>0</v>
      </c>
      <c r="AH7321" s="659" t="e">
        <f t="shared" si="1596"/>
        <v>#REF!</v>
      </c>
      <c r="AI7321" s="55"/>
      <c r="AJ7321" s="659">
        <f>AJ7322</f>
        <v>3668780</v>
      </c>
      <c r="AK7321" s="59"/>
      <c r="AL7321" s="659">
        <f t="shared" si="1597"/>
        <v>17158640</v>
      </c>
      <c r="AM7321" s="659"/>
      <c r="AN7321" s="659">
        <f t="shared" si="1597"/>
        <v>18563640</v>
      </c>
      <c r="AO7321" s="659"/>
      <c r="AP7321" s="659">
        <f t="shared" si="1597"/>
        <v>18563640</v>
      </c>
      <c r="AQ7321" s="659"/>
    </row>
    <row r="7322" spans="2:43" ht="18" customHeight="1" x14ac:dyDescent="0.2">
      <c r="B7322" s="4"/>
      <c r="C7322" s="117"/>
      <c r="D7322" s="117"/>
      <c r="E7322" s="117"/>
      <c r="F7322" s="48"/>
      <c r="G7322" s="11"/>
      <c r="H7322" s="132"/>
      <c r="I7322" s="121">
        <v>4</v>
      </c>
      <c r="J7322" s="121"/>
      <c r="K7322" s="164"/>
      <c r="L7322" s="277"/>
      <c r="M7322" s="163"/>
      <c r="N7322" s="261"/>
      <c r="O7322" s="122"/>
      <c r="P7322" s="123"/>
      <c r="Q7322" s="123"/>
      <c r="R7322" s="49"/>
      <c r="S7322" s="18"/>
      <c r="T7322" s="50" t="s">
        <v>93</v>
      </c>
      <c r="U7322" s="76"/>
      <c r="V7322" s="51">
        <f>V7323</f>
        <v>7055250</v>
      </c>
      <c r="X7322" s="51">
        <f>X7323</f>
        <v>7796700</v>
      </c>
      <c r="Z7322" s="51">
        <f>Z7323</f>
        <v>9665210</v>
      </c>
      <c r="AB7322" s="51">
        <f>AB7323</f>
        <v>10806200</v>
      </c>
      <c r="AD7322" s="51" t="e">
        <f>AD7323</f>
        <v>#REF!</v>
      </c>
      <c r="AF7322" s="51">
        <f>AF7323</f>
        <v>0</v>
      </c>
      <c r="AH7322" s="51" t="e">
        <f t="shared" si="1596"/>
        <v>#REF!</v>
      </c>
      <c r="AI7322" s="660"/>
      <c r="AJ7322" s="51">
        <f>AJ7323</f>
        <v>3668780</v>
      </c>
      <c r="AK7322" s="5"/>
      <c r="AL7322" s="51">
        <f t="shared" si="1597"/>
        <v>17158640</v>
      </c>
      <c r="AM7322" s="51"/>
      <c r="AN7322" s="51">
        <f t="shared" si="1597"/>
        <v>18563640</v>
      </c>
      <c r="AO7322" s="51"/>
      <c r="AP7322" s="51">
        <f t="shared" si="1597"/>
        <v>18563640</v>
      </c>
      <c r="AQ7322" s="51"/>
    </row>
    <row r="7323" spans="2:43" ht="18" customHeight="1" x14ac:dyDescent="0.2">
      <c r="B7323" s="4"/>
      <c r="C7323" s="117"/>
      <c r="D7323" s="117"/>
      <c r="E7323" s="117"/>
      <c r="F7323" s="48"/>
      <c r="G7323" s="11"/>
      <c r="H7323" s="132"/>
      <c r="I7323" s="121"/>
      <c r="J7323" s="121">
        <v>1</v>
      </c>
      <c r="K7323" s="164"/>
      <c r="L7323" s="277"/>
      <c r="M7323" s="163"/>
      <c r="N7323" s="261"/>
      <c r="O7323" s="122"/>
      <c r="P7323" s="123"/>
      <c r="Q7323" s="123"/>
      <c r="R7323" s="49"/>
      <c r="S7323" s="18"/>
      <c r="T7323" s="50" t="s">
        <v>189</v>
      </c>
      <c r="U7323" s="76"/>
      <c r="V7323" s="51">
        <f>V7324+V7411</f>
        <v>7055250</v>
      </c>
      <c r="X7323" s="51">
        <f>X7324+X7411</f>
        <v>7796700</v>
      </c>
      <c r="Z7323" s="51">
        <f>Z7324+Z7411</f>
        <v>9665210</v>
      </c>
      <c r="AB7323" s="51">
        <f>AB7324+AB7411</f>
        <v>10806200</v>
      </c>
      <c r="AD7323" s="51" t="e">
        <f>AD7324+AD7411</f>
        <v>#REF!</v>
      </c>
      <c r="AF7323" s="51">
        <f>AF7324+AF7411</f>
        <v>0</v>
      </c>
      <c r="AH7323" s="51" t="e">
        <f t="shared" si="1596"/>
        <v>#REF!</v>
      </c>
      <c r="AI7323" s="5"/>
      <c r="AJ7323" s="51">
        <f>AJ7324+AJ7411</f>
        <v>3668780</v>
      </c>
      <c r="AK7323" s="5"/>
      <c r="AL7323" s="51">
        <f>AL7324+AL7411</f>
        <v>17158640</v>
      </c>
      <c r="AM7323" s="51"/>
      <c r="AN7323" s="51">
        <f>AN7324+AN7411</f>
        <v>18563640</v>
      </c>
      <c r="AO7323" s="51"/>
      <c r="AP7323" s="51">
        <f>AP7324+AP7411</f>
        <v>18563640</v>
      </c>
      <c r="AQ7323" s="51"/>
    </row>
    <row r="7324" spans="2:43" ht="18" customHeight="1" x14ac:dyDescent="0.2">
      <c r="B7324" s="4"/>
      <c r="C7324" s="117"/>
      <c r="D7324" s="117"/>
      <c r="E7324" s="117"/>
      <c r="F7324" s="48"/>
      <c r="G7324" s="11"/>
      <c r="H7324" s="132"/>
      <c r="I7324" s="121"/>
      <c r="J7324" s="121"/>
      <c r="K7324" s="164">
        <v>0</v>
      </c>
      <c r="L7324" s="277"/>
      <c r="M7324" s="163"/>
      <c r="N7324" s="261"/>
      <c r="O7324" s="122"/>
      <c r="P7324" s="123"/>
      <c r="Q7324" s="123"/>
      <c r="R7324" s="49"/>
      <c r="S7324" s="18"/>
      <c r="T7324" s="50" t="s">
        <v>189</v>
      </c>
      <c r="U7324" s="76"/>
      <c r="V7324" s="51">
        <f>V7325</f>
        <v>6973000</v>
      </c>
      <c r="X7324" s="51">
        <f>X7325</f>
        <v>7710100</v>
      </c>
      <c r="Z7324" s="51">
        <f>Z7325</f>
        <v>9573410</v>
      </c>
      <c r="AB7324" s="51">
        <f>AB7325</f>
        <v>10710300</v>
      </c>
      <c r="AD7324" s="51" t="e">
        <f>AD7325</f>
        <v>#REF!</v>
      </c>
      <c r="AF7324" s="51">
        <f>AF7325</f>
        <v>0</v>
      </c>
      <c r="AH7324" s="51" t="e">
        <f t="shared" si="1596"/>
        <v>#REF!</v>
      </c>
      <c r="AI7324" s="5"/>
      <c r="AJ7324" s="51">
        <f>AJ7325</f>
        <v>3637560</v>
      </c>
      <c r="AK7324" s="5"/>
      <c r="AL7324" s="51">
        <f>AL7325</f>
        <v>17035840</v>
      </c>
      <c r="AM7324" s="51"/>
      <c r="AN7324" s="51">
        <f>AN7325</f>
        <v>18433840</v>
      </c>
      <c r="AO7324" s="51"/>
      <c r="AP7324" s="51">
        <f>AP7325</f>
        <v>18433840</v>
      </c>
      <c r="AQ7324" s="51"/>
    </row>
    <row r="7325" spans="2:43" ht="18" customHeight="1" x14ac:dyDescent="0.2">
      <c r="B7325" s="4"/>
      <c r="C7325" s="117"/>
      <c r="D7325" s="117"/>
      <c r="E7325" s="117"/>
      <c r="F7325" s="48"/>
      <c r="G7325" s="11"/>
      <c r="H7325" s="117"/>
      <c r="I7325" s="124"/>
      <c r="J7325" s="124"/>
      <c r="K7325" s="144"/>
      <c r="L7325" s="11"/>
      <c r="M7325" s="226">
        <v>2</v>
      </c>
      <c r="N7325" s="262"/>
      <c r="O7325" s="125"/>
      <c r="P7325" s="126"/>
      <c r="Q7325" s="126"/>
      <c r="R7325" s="60"/>
      <c r="S7325" s="249"/>
      <c r="T7325" s="61" t="s">
        <v>413</v>
      </c>
      <c r="U7325" s="241"/>
      <c r="V7325" s="62">
        <f>V7326+V7358+V7372+V7406</f>
        <v>6973000</v>
      </c>
      <c r="X7325" s="62">
        <f>X7326+X7358+X7372+X7406</f>
        <v>7710100</v>
      </c>
      <c r="Z7325" s="62">
        <f>Z7326+Z7358+Z7372+Z7406</f>
        <v>9573410</v>
      </c>
      <c r="AB7325" s="62">
        <f>AB7326+AB7358+AB7372+AB7406</f>
        <v>10710300</v>
      </c>
      <c r="AD7325" s="62" t="e">
        <f>AD7326+AD7358+AD7372+AD7406</f>
        <v>#REF!</v>
      </c>
      <c r="AF7325" s="62">
        <f>AF7326+AF7358+AF7372+AF7406</f>
        <v>0</v>
      </c>
      <c r="AH7325" s="62" t="e">
        <f t="shared" si="1596"/>
        <v>#REF!</v>
      </c>
      <c r="AI7325" s="5"/>
      <c r="AJ7325" s="62">
        <f>AJ7326+AJ7358+AJ7372+AJ7406</f>
        <v>3637560</v>
      </c>
      <c r="AK7325" s="63"/>
      <c r="AL7325" s="62">
        <f>AL7326+AL7358+AL7372+AL7406</f>
        <v>17035840</v>
      </c>
      <c r="AM7325" s="62"/>
      <c r="AN7325" s="62">
        <f>AN7326+AN7358+AN7372+AN7406</f>
        <v>18433840</v>
      </c>
      <c r="AO7325" s="62"/>
      <c r="AP7325" s="62">
        <f>AP7326+AP7358+AP7372+AP7406</f>
        <v>18433840</v>
      </c>
      <c r="AQ7325" s="62"/>
    </row>
    <row r="7326" spans="2:43" ht="18" customHeight="1" x14ac:dyDescent="0.2">
      <c r="B7326" s="4"/>
      <c r="C7326" s="117"/>
      <c r="D7326" s="117"/>
      <c r="E7326" s="117"/>
      <c r="F7326" s="48"/>
      <c r="G7326" s="11"/>
      <c r="H7326" s="117"/>
      <c r="I7326" s="124"/>
      <c r="J7326" s="124"/>
      <c r="K7326" s="144"/>
      <c r="L7326" s="11"/>
      <c r="M7326" s="143"/>
      <c r="N7326" s="42"/>
      <c r="O7326" s="127" t="s">
        <v>3</v>
      </c>
      <c r="P7326" s="123"/>
      <c r="Q7326" s="123"/>
      <c r="R7326" s="49"/>
      <c r="S7326" s="18"/>
      <c r="T7326" s="50" t="s">
        <v>7</v>
      </c>
      <c r="U7326" s="76"/>
      <c r="V7326" s="51">
        <f>V7327+V7349+V7354</f>
        <v>5720000</v>
      </c>
      <c r="X7326" s="51">
        <f>X7327+X7349+X7354</f>
        <v>6348000</v>
      </c>
      <c r="Z7326" s="51">
        <f>Z7327+Z7349+Z7354</f>
        <v>7885000</v>
      </c>
      <c r="AB7326" s="51">
        <f>AB7327+AB7349+AB7354</f>
        <v>8669000</v>
      </c>
      <c r="AD7326" s="51" t="e">
        <f>AD7327+AD7349+AD7354</f>
        <v>#REF!</v>
      </c>
      <c r="AF7326" s="51">
        <f>AF7327+AF7349+AF7354</f>
        <v>0</v>
      </c>
      <c r="AH7326" s="51" t="e">
        <f t="shared" si="1596"/>
        <v>#REF!</v>
      </c>
      <c r="AI7326" s="63"/>
      <c r="AJ7326" s="51">
        <f>AJ7327+AJ7349+AJ7354</f>
        <v>2947490</v>
      </c>
      <c r="AK7326" s="5"/>
      <c r="AL7326" s="51">
        <f>AL7327+AL7349+AL7354</f>
        <v>14225700</v>
      </c>
      <c r="AM7326" s="51"/>
      <c r="AN7326" s="51">
        <f>AN7327+AN7349+AN7354</f>
        <v>15394250</v>
      </c>
      <c r="AO7326" s="51"/>
      <c r="AP7326" s="51">
        <f>AP7327+AP7349+AP7354</f>
        <v>15394250</v>
      </c>
      <c r="AQ7326" s="51"/>
    </row>
    <row r="7327" spans="2:43" ht="18" customHeight="1" x14ac:dyDescent="0.2">
      <c r="B7327" s="4"/>
      <c r="C7327" s="117"/>
      <c r="D7327" s="117"/>
      <c r="E7327" s="117"/>
      <c r="F7327" s="48"/>
      <c r="G7327" s="11"/>
      <c r="H7327" s="117"/>
      <c r="I7327" s="124"/>
      <c r="J7327" s="124"/>
      <c r="K7327" s="144"/>
      <c r="L7327" s="11"/>
      <c r="M7327" s="143"/>
      <c r="N7327" s="42"/>
      <c r="O7327" s="128"/>
      <c r="P7327" s="129">
        <v>1</v>
      </c>
      <c r="Q7327" s="129"/>
      <c r="R7327" s="64"/>
      <c r="S7327" s="234"/>
      <c r="T7327" s="65" t="s">
        <v>8</v>
      </c>
      <c r="U7327" s="155"/>
      <c r="V7327" s="66">
        <f>V7328+V7333+V7338+V7340+V7345+V7347</f>
        <v>5670000</v>
      </c>
      <c r="X7327" s="66">
        <f>X7328+X7333+X7338+X7340+X7345+X7347</f>
        <v>6253200</v>
      </c>
      <c r="Z7327" s="66">
        <f>Z7328+Z7333+Z7338+Z7340+Z7345+Z7347</f>
        <v>7656000</v>
      </c>
      <c r="AB7327" s="66">
        <f>AB7328+AB7333+AB7338+AB7340+AB7345+AB7347</f>
        <v>8100900</v>
      </c>
      <c r="AD7327" s="66" t="e">
        <f>AD7328+AD7333+AD7338+AD7340+AD7345+AD7347</f>
        <v>#REF!</v>
      </c>
      <c r="AF7327" s="66">
        <f>AF7328+AF7333+AF7338+AF7340+AF7345+AF7347</f>
        <v>0</v>
      </c>
      <c r="AH7327" s="66" t="e">
        <f t="shared" si="1596"/>
        <v>#REF!</v>
      </c>
      <c r="AI7327" s="5"/>
      <c r="AJ7327" s="66">
        <f>AJ7328+AJ7333+AJ7338+AJ7340+AJ7345+AJ7347</f>
        <v>2754330</v>
      </c>
      <c r="AK7327" s="67"/>
      <c r="AL7327" s="66">
        <f>AL7328+AL7333+AL7338+AL7340+AL7345+AL7347</f>
        <v>12727800</v>
      </c>
      <c r="AM7327" s="66"/>
      <c r="AN7327" s="66">
        <f>AN7328+AN7333+AN7338+AN7340+AN7345+AN7347</f>
        <v>13774000</v>
      </c>
      <c r="AO7327" s="66"/>
      <c r="AP7327" s="66">
        <f>AP7328+AP7333+AP7338+AP7340+AP7345+AP7347</f>
        <v>13774000</v>
      </c>
      <c r="AQ7327" s="66"/>
    </row>
    <row r="7328" spans="2:43" ht="18" customHeight="1" x14ac:dyDescent="0.2">
      <c r="B7328" s="4"/>
      <c r="C7328" s="117"/>
      <c r="D7328" s="117"/>
      <c r="E7328" s="117"/>
      <c r="F7328" s="48"/>
      <c r="G7328" s="11"/>
      <c r="H7328" s="117"/>
      <c r="I7328" s="124"/>
      <c r="J7328" s="124"/>
      <c r="K7328" s="144"/>
      <c r="L7328" s="11"/>
      <c r="M7328" s="143"/>
      <c r="N7328" s="42"/>
      <c r="O7328" s="128"/>
      <c r="P7328" s="130"/>
      <c r="Q7328" s="140">
        <v>1</v>
      </c>
      <c r="R7328" s="68"/>
      <c r="S7328" s="35"/>
      <c r="T7328" s="69" t="s">
        <v>9</v>
      </c>
      <c r="U7328" s="92"/>
      <c r="V7328" s="70">
        <f>V7329+V7330+V7331+V7332</f>
        <v>2464000</v>
      </c>
      <c r="X7328" s="447">
        <f>X7329+X7330+X7331+X7332</f>
        <v>2796800</v>
      </c>
      <c r="Z7328" s="447">
        <f>Z7329+Z7330+Z7331+Z7332</f>
        <v>3810300</v>
      </c>
      <c r="AB7328" s="447">
        <f>AB7329+AB7330+AB7331+AB7332</f>
        <v>3955700</v>
      </c>
      <c r="AD7328" s="447">
        <f>AD7329+AD7330+AD7331+AD7332</f>
        <v>3712300</v>
      </c>
      <c r="AF7328" s="447">
        <f>AF7329+AF7330+AF7331+AF7332</f>
        <v>0</v>
      </c>
      <c r="AH7328" s="447">
        <f t="shared" si="1596"/>
        <v>3712300</v>
      </c>
      <c r="AI7328" s="67"/>
      <c r="AJ7328" s="447">
        <f>AJ7329+AJ7330+AJ7331+AJ7332</f>
        <v>1344940</v>
      </c>
      <c r="AK7328" s="71"/>
      <c r="AL7328" s="447">
        <f>AL7329+AL7330+AL7331+AL7332</f>
        <v>4692350</v>
      </c>
      <c r="AM7328" s="447"/>
      <c r="AN7328" s="447">
        <f>AN7329+AN7330+AN7331+AN7332</f>
        <v>5077450</v>
      </c>
      <c r="AO7328" s="447"/>
      <c r="AP7328" s="447">
        <f>AP7329+AP7330+AP7331+AP7332</f>
        <v>5077450</v>
      </c>
      <c r="AQ7328" s="447"/>
    </row>
    <row r="7329" spans="2:43" ht="18" customHeight="1" x14ac:dyDescent="0.2">
      <c r="B7329" s="4"/>
      <c r="C7329" s="117"/>
      <c r="D7329" s="117"/>
      <c r="E7329" s="117"/>
      <c r="F7329" s="48"/>
      <c r="G7329" s="11"/>
      <c r="H7329" s="117"/>
      <c r="I7329" s="124"/>
      <c r="J7329" s="124"/>
      <c r="K7329" s="144"/>
      <c r="L7329" s="11"/>
      <c r="M7329" s="143"/>
      <c r="N7329" s="42"/>
      <c r="O7329" s="128"/>
      <c r="P7329" s="130"/>
      <c r="Q7329" s="130"/>
      <c r="R7329" s="72" t="s">
        <v>3</v>
      </c>
      <c r="S7329" s="181"/>
      <c r="T7329" s="73" t="s">
        <v>9</v>
      </c>
      <c r="V7329" s="74">
        <v>2464000</v>
      </c>
      <c r="X7329" s="74">
        <v>2796800</v>
      </c>
      <c r="Z7329" s="829">
        <v>3810300</v>
      </c>
      <c r="AB7329" s="74">
        <v>3955700</v>
      </c>
      <c r="AD7329" s="944">
        <v>3712300</v>
      </c>
      <c r="AF7329" s="74">
        <v>0</v>
      </c>
      <c r="AH7329" s="74">
        <f t="shared" si="1596"/>
        <v>3712300</v>
      </c>
      <c r="AI7329" s="446"/>
      <c r="AJ7329" s="74">
        <f t="shared" ref="AJ7329" si="1598">CEILING(AB7329*34/100,10)</f>
        <v>1344940</v>
      </c>
      <c r="AK7329" s="8"/>
      <c r="AL7329" s="74">
        <v>4692350</v>
      </c>
      <c r="AM7329" s="74"/>
      <c r="AN7329" s="74">
        <v>5077450</v>
      </c>
      <c r="AO7329" s="74"/>
      <c r="AP7329" s="74">
        <v>5077450</v>
      </c>
      <c r="AQ7329" s="74"/>
    </row>
    <row r="7330" spans="2:43" ht="18" hidden="1" customHeight="1" x14ac:dyDescent="0.2">
      <c r="B7330" s="4"/>
      <c r="C7330" s="117"/>
      <c r="D7330" s="117"/>
      <c r="E7330" s="117"/>
      <c r="F7330" s="48"/>
      <c r="G7330" s="11"/>
      <c r="H7330" s="117"/>
      <c r="I7330" s="124"/>
      <c r="J7330" s="124"/>
      <c r="K7330" s="144"/>
      <c r="L7330" s="11"/>
      <c r="M7330" s="143"/>
      <c r="N7330" s="42"/>
      <c r="O7330" s="128"/>
      <c r="P7330" s="130"/>
      <c r="Q7330" s="130"/>
      <c r="R7330" s="72"/>
      <c r="S7330" s="181"/>
      <c r="T7330" s="73"/>
      <c r="V7330" s="74"/>
      <c r="X7330" s="74"/>
      <c r="Z7330" s="74"/>
      <c r="AB7330" s="74"/>
      <c r="AD7330" s="74"/>
      <c r="AF7330" s="74"/>
      <c r="AH7330" s="74">
        <f t="shared" si="1596"/>
        <v>0</v>
      </c>
      <c r="AI7330" s="8"/>
      <c r="AJ7330" s="74"/>
      <c r="AK7330" s="8"/>
      <c r="AL7330" s="74"/>
      <c r="AM7330" s="74"/>
      <c r="AN7330" s="74"/>
      <c r="AO7330" s="74"/>
      <c r="AP7330" s="74"/>
      <c r="AQ7330" s="74"/>
    </row>
    <row r="7331" spans="2:43" ht="18" hidden="1" customHeight="1" x14ac:dyDescent="0.2">
      <c r="B7331" s="4"/>
      <c r="C7331" s="117"/>
      <c r="D7331" s="117"/>
      <c r="E7331" s="117"/>
      <c r="F7331" s="48"/>
      <c r="G7331" s="11"/>
      <c r="H7331" s="117"/>
      <c r="I7331" s="124"/>
      <c r="J7331" s="124"/>
      <c r="K7331" s="144"/>
      <c r="L7331" s="11"/>
      <c r="M7331" s="143"/>
      <c r="N7331" s="42"/>
      <c r="O7331" s="128"/>
      <c r="P7331" s="130"/>
      <c r="Q7331" s="130"/>
      <c r="R7331" s="72"/>
      <c r="S7331" s="181"/>
      <c r="T7331" s="73"/>
      <c r="V7331" s="74"/>
      <c r="X7331" s="74"/>
      <c r="Z7331" s="74"/>
      <c r="AB7331" s="74"/>
      <c r="AD7331" s="74"/>
      <c r="AF7331" s="74"/>
      <c r="AH7331" s="74">
        <f t="shared" si="1596"/>
        <v>0</v>
      </c>
      <c r="AI7331" s="8"/>
      <c r="AJ7331" s="74"/>
      <c r="AK7331" s="8"/>
      <c r="AL7331" s="74"/>
      <c r="AM7331" s="74"/>
      <c r="AN7331" s="74"/>
      <c r="AO7331" s="74"/>
      <c r="AP7331" s="74"/>
      <c r="AQ7331" s="74"/>
    </row>
    <row r="7332" spans="2:43" ht="18" hidden="1" customHeight="1" x14ac:dyDescent="0.2">
      <c r="B7332" s="4"/>
      <c r="C7332" s="117"/>
      <c r="D7332" s="117"/>
      <c r="E7332" s="117"/>
      <c r="F7332" s="48"/>
      <c r="G7332" s="11"/>
      <c r="H7332" s="117"/>
      <c r="I7332" s="124"/>
      <c r="J7332" s="124"/>
      <c r="K7332" s="144"/>
      <c r="L7332" s="11"/>
      <c r="M7332" s="143"/>
      <c r="N7332" s="42"/>
      <c r="O7332" s="128"/>
      <c r="P7332" s="130"/>
      <c r="Q7332" s="130"/>
      <c r="R7332" s="72"/>
      <c r="S7332" s="181"/>
      <c r="T7332" s="73"/>
      <c r="V7332" s="74"/>
      <c r="X7332" s="74"/>
      <c r="Z7332" s="74"/>
      <c r="AB7332" s="74"/>
      <c r="AD7332" s="74"/>
      <c r="AF7332" s="74"/>
      <c r="AH7332" s="74">
        <f t="shared" si="1596"/>
        <v>0</v>
      </c>
      <c r="AI7332" s="8"/>
      <c r="AJ7332" s="74"/>
      <c r="AK7332" s="8"/>
      <c r="AL7332" s="74"/>
      <c r="AM7332" s="74"/>
      <c r="AN7332" s="74"/>
      <c r="AO7332" s="74"/>
      <c r="AP7332" s="74"/>
      <c r="AQ7332" s="74"/>
    </row>
    <row r="7333" spans="2:43" ht="18" customHeight="1" x14ac:dyDescent="0.2">
      <c r="B7333" s="4"/>
      <c r="C7333" s="117"/>
      <c r="D7333" s="117"/>
      <c r="E7333" s="117"/>
      <c r="F7333" s="48"/>
      <c r="G7333" s="11"/>
      <c r="H7333" s="117"/>
      <c r="I7333" s="124"/>
      <c r="J7333" s="124"/>
      <c r="K7333" s="144"/>
      <c r="L7333" s="11"/>
      <c r="M7333" s="143"/>
      <c r="N7333" s="42"/>
      <c r="O7333" s="128"/>
      <c r="P7333" s="130"/>
      <c r="Q7333" s="131">
        <v>2</v>
      </c>
      <c r="R7333" s="68"/>
      <c r="S7333" s="35"/>
      <c r="T7333" s="69" t="s">
        <v>11</v>
      </c>
      <c r="U7333" s="92"/>
      <c r="V7333" s="70">
        <f>V7334+V7335+V7336+V7337</f>
        <v>1331000</v>
      </c>
      <c r="X7333" s="447">
        <f>X7334+X7335+X7336+X7337</f>
        <v>1310600</v>
      </c>
      <c r="Z7333" s="447">
        <f>Z7334+Z7335+Z7336+Z7337</f>
        <v>1584000</v>
      </c>
      <c r="AB7333" s="447">
        <f>AB7334+AB7335+AB7336+AB7337</f>
        <v>1638300</v>
      </c>
      <c r="AD7333" s="447">
        <f>AD7334+AD7335+AD7336+AD7337</f>
        <v>2321200</v>
      </c>
      <c r="AF7333" s="447">
        <f>AF7334+AF7335+AF7336+AF7337</f>
        <v>0</v>
      </c>
      <c r="AH7333" s="447">
        <f t="shared" si="1596"/>
        <v>2321200</v>
      </c>
      <c r="AI7333" s="8"/>
      <c r="AJ7333" s="447">
        <f>AJ7334+AJ7335+AJ7336+AJ7337</f>
        <v>557030</v>
      </c>
      <c r="AK7333" s="71"/>
      <c r="AL7333" s="447">
        <f>AL7334+AL7335+AL7336+AL7337</f>
        <v>4140450</v>
      </c>
      <c r="AM7333" s="447"/>
      <c r="AN7333" s="447">
        <f>AN7334+AN7335+AN7336+AN7337</f>
        <v>4480250</v>
      </c>
      <c r="AO7333" s="447"/>
      <c r="AP7333" s="447">
        <f>AP7334+AP7335+AP7336+AP7337</f>
        <v>4480250</v>
      </c>
      <c r="AQ7333" s="447"/>
    </row>
    <row r="7334" spans="2:43" ht="18" customHeight="1" x14ac:dyDescent="0.2">
      <c r="B7334" s="4"/>
      <c r="C7334" s="117"/>
      <c r="D7334" s="117"/>
      <c r="E7334" s="117"/>
      <c r="F7334" s="48"/>
      <c r="G7334" s="11"/>
      <c r="H7334" s="117"/>
      <c r="I7334" s="124"/>
      <c r="J7334" s="124"/>
      <c r="K7334" s="144"/>
      <c r="L7334" s="11"/>
      <c r="M7334" s="143"/>
      <c r="N7334" s="42"/>
      <c r="O7334" s="128"/>
      <c r="P7334" s="130"/>
      <c r="Q7334" s="130"/>
      <c r="R7334" s="72" t="s">
        <v>3</v>
      </c>
      <c r="S7334" s="181"/>
      <c r="T7334" s="73" t="s">
        <v>11</v>
      </c>
      <c r="V7334" s="74">
        <v>1331000</v>
      </c>
      <c r="X7334" s="74">
        <v>1310600</v>
      </c>
      <c r="Z7334" s="829">
        <v>1584000</v>
      </c>
      <c r="AB7334" s="74">
        <v>1638300</v>
      </c>
      <c r="AD7334" s="944">
        <v>2321200</v>
      </c>
      <c r="AF7334" s="74">
        <v>0</v>
      </c>
      <c r="AH7334" s="74">
        <f t="shared" si="1596"/>
        <v>2321200</v>
      </c>
      <c r="AI7334" s="446"/>
      <c r="AJ7334" s="74">
        <f t="shared" ref="AJ7334" si="1599">CEILING(AB7334*34/100,10)</f>
        <v>557030</v>
      </c>
      <c r="AK7334" s="8"/>
      <c r="AL7334" s="74">
        <v>4140450</v>
      </c>
      <c r="AM7334" s="74"/>
      <c r="AN7334" s="74">
        <v>4480250</v>
      </c>
      <c r="AO7334" s="74"/>
      <c r="AP7334" s="74">
        <v>4480250</v>
      </c>
      <c r="AQ7334" s="74"/>
    </row>
    <row r="7335" spans="2:43" ht="18" hidden="1" customHeight="1" x14ac:dyDescent="0.2">
      <c r="B7335" s="4"/>
      <c r="C7335" s="117"/>
      <c r="D7335" s="117"/>
      <c r="E7335" s="117"/>
      <c r="F7335" s="48"/>
      <c r="G7335" s="11"/>
      <c r="H7335" s="117"/>
      <c r="I7335" s="124"/>
      <c r="J7335" s="124"/>
      <c r="K7335" s="144"/>
      <c r="L7335" s="11"/>
      <c r="M7335" s="143"/>
      <c r="N7335" s="42"/>
      <c r="O7335" s="128"/>
      <c r="P7335" s="130"/>
      <c r="Q7335" s="130"/>
      <c r="R7335" s="72"/>
      <c r="S7335" s="181"/>
      <c r="T7335" s="73"/>
      <c r="V7335" s="74"/>
      <c r="X7335" s="74"/>
      <c r="Z7335" s="74"/>
      <c r="AB7335" s="74"/>
      <c r="AD7335" s="74"/>
      <c r="AF7335" s="74"/>
      <c r="AH7335" s="74">
        <f t="shared" si="1596"/>
        <v>0</v>
      </c>
      <c r="AI7335" s="8"/>
      <c r="AJ7335" s="74"/>
      <c r="AK7335" s="8"/>
      <c r="AL7335" s="74"/>
      <c r="AM7335" s="74"/>
      <c r="AN7335" s="74"/>
      <c r="AO7335" s="74"/>
      <c r="AP7335" s="74"/>
      <c r="AQ7335" s="74"/>
    </row>
    <row r="7336" spans="2:43" ht="18" hidden="1" customHeight="1" x14ac:dyDescent="0.2">
      <c r="B7336" s="4"/>
      <c r="C7336" s="117"/>
      <c r="D7336" s="117"/>
      <c r="E7336" s="117"/>
      <c r="F7336" s="48"/>
      <c r="G7336" s="11"/>
      <c r="H7336" s="117"/>
      <c r="I7336" s="124"/>
      <c r="J7336" s="124"/>
      <c r="K7336" s="144"/>
      <c r="L7336" s="11"/>
      <c r="M7336" s="143"/>
      <c r="N7336" s="42"/>
      <c r="O7336" s="128"/>
      <c r="P7336" s="130"/>
      <c r="Q7336" s="130"/>
      <c r="R7336" s="72"/>
      <c r="S7336" s="181"/>
      <c r="T7336" s="73"/>
      <c r="V7336" s="74"/>
      <c r="X7336" s="74"/>
      <c r="Z7336" s="74"/>
      <c r="AB7336" s="74"/>
      <c r="AD7336" s="74"/>
      <c r="AF7336" s="74"/>
      <c r="AH7336" s="74">
        <f t="shared" si="1596"/>
        <v>0</v>
      </c>
      <c r="AI7336" s="8"/>
      <c r="AJ7336" s="74"/>
      <c r="AK7336" s="8"/>
      <c r="AL7336" s="74"/>
      <c r="AM7336" s="74"/>
      <c r="AN7336" s="74"/>
      <c r="AO7336" s="74"/>
      <c r="AP7336" s="74"/>
      <c r="AQ7336" s="74"/>
    </row>
    <row r="7337" spans="2:43" ht="18" hidden="1" customHeight="1" x14ac:dyDescent="0.2">
      <c r="B7337" s="4"/>
      <c r="C7337" s="117"/>
      <c r="D7337" s="117"/>
      <c r="E7337" s="117"/>
      <c r="F7337" s="48"/>
      <c r="G7337" s="11"/>
      <c r="H7337" s="117"/>
      <c r="I7337" s="124"/>
      <c r="J7337" s="124"/>
      <c r="K7337" s="144"/>
      <c r="L7337" s="11"/>
      <c r="M7337" s="143"/>
      <c r="N7337" s="42"/>
      <c r="O7337" s="128"/>
      <c r="P7337" s="130"/>
      <c r="Q7337" s="130"/>
      <c r="R7337" s="72"/>
      <c r="S7337" s="181"/>
      <c r="T7337" s="73"/>
      <c r="V7337" s="74"/>
      <c r="X7337" s="74"/>
      <c r="Z7337" s="74"/>
      <c r="AB7337" s="74"/>
      <c r="AD7337" s="74"/>
      <c r="AF7337" s="74"/>
      <c r="AH7337" s="74">
        <f t="shared" si="1596"/>
        <v>0</v>
      </c>
      <c r="AI7337" s="8"/>
      <c r="AJ7337" s="74"/>
      <c r="AK7337" s="8"/>
      <c r="AL7337" s="74"/>
      <c r="AM7337" s="74"/>
      <c r="AN7337" s="74"/>
      <c r="AO7337" s="74"/>
      <c r="AP7337" s="74"/>
      <c r="AQ7337" s="74"/>
    </row>
    <row r="7338" spans="2:43" ht="18" customHeight="1" x14ac:dyDescent="0.2">
      <c r="B7338" s="4"/>
      <c r="C7338" s="117"/>
      <c r="D7338" s="117"/>
      <c r="E7338" s="117"/>
      <c r="F7338" s="48"/>
      <c r="G7338" s="11"/>
      <c r="H7338" s="117"/>
      <c r="I7338" s="124"/>
      <c r="J7338" s="124"/>
      <c r="K7338" s="144"/>
      <c r="L7338" s="11"/>
      <c r="M7338" s="143"/>
      <c r="N7338" s="42"/>
      <c r="O7338" s="128"/>
      <c r="P7338" s="130"/>
      <c r="Q7338" s="131">
        <v>3</v>
      </c>
      <c r="R7338" s="84"/>
      <c r="S7338" s="250"/>
      <c r="T7338" s="69" t="s">
        <v>12</v>
      </c>
      <c r="U7338" s="92"/>
      <c r="V7338" s="70">
        <f>V7339</f>
        <v>1565000</v>
      </c>
      <c r="X7338" s="447">
        <f>X7339</f>
        <v>1675900</v>
      </c>
      <c r="Z7338" s="447">
        <f>Z7339</f>
        <v>1887400</v>
      </c>
      <c r="AB7338" s="447">
        <f>AB7339</f>
        <v>1917800</v>
      </c>
      <c r="AD7338" s="447">
        <f>AD7339</f>
        <v>2122600</v>
      </c>
      <c r="AF7338" s="447">
        <f>AF7339</f>
        <v>0</v>
      </c>
      <c r="AH7338" s="447">
        <f t="shared" si="1596"/>
        <v>2122600</v>
      </c>
      <c r="AI7338" s="8"/>
      <c r="AJ7338" s="447">
        <f>AJ7339</f>
        <v>652060</v>
      </c>
      <c r="AK7338" s="71"/>
      <c r="AL7338" s="447">
        <f>AL7339</f>
        <v>2977850</v>
      </c>
      <c r="AM7338" s="447"/>
      <c r="AN7338" s="447">
        <f>AN7339</f>
        <v>3222200</v>
      </c>
      <c r="AO7338" s="447"/>
      <c r="AP7338" s="447">
        <f>AP7339</f>
        <v>3222200</v>
      </c>
      <c r="AQ7338" s="447"/>
    </row>
    <row r="7339" spans="2:43" ht="18" customHeight="1" x14ac:dyDescent="0.2">
      <c r="B7339" s="4"/>
      <c r="C7339" s="117"/>
      <c r="D7339" s="117"/>
      <c r="E7339" s="117"/>
      <c r="F7339" s="48"/>
      <c r="G7339" s="11"/>
      <c r="H7339" s="117"/>
      <c r="I7339" s="124"/>
      <c r="J7339" s="124"/>
      <c r="K7339" s="144"/>
      <c r="L7339" s="11"/>
      <c r="M7339" s="143"/>
      <c r="N7339" s="42"/>
      <c r="O7339" s="128"/>
      <c r="P7339" s="130"/>
      <c r="Q7339" s="130"/>
      <c r="R7339" s="72" t="s">
        <v>3</v>
      </c>
      <c r="S7339" s="181"/>
      <c r="T7339" s="73" t="s">
        <v>12</v>
      </c>
      <c r="V7339" s="74">
        <v>1565000</v>
      </c>
      <c r="X7339" s="74">
        <v>1675900</v>
      </c>
      <c r="Z7339" s="829">
        <v>1887400</v>
      </c>
      <c r="AB7339" s="74">
        <v>1917800</v>
      </c>
      <c r="AD7339" s="944">
        <v>2122600</v>
      </c>
      <c r="AF7339" s="74">
        <v>0</v>
      </c>
      <c r="AH7339" s="74">
        <f t="shared" si="1596"/>
        <v>2122600</v>
      </c>
      <c r="AI7339" s="446"/>
      <c r="AJ7339" s="74">
        <f t="shared" ref="AJ7339" si="1600">CEILING(AB7339*34/100,10)</f>
        <v>652060</v>
      </c>
      <c r="AK7339" s="8"/>
      <c r="AL7339" s="74">
        <v>2977850</v>
      </c>
      <c r="AM7339" s="74"/>
      <c r="AN7339" s="74">
        <v>3222200</v>
      </c>
      <c r="AO7339" s="74"/>
      <c r="AP7339" s="74">
        <v>3222200</v>
      </c>
      <c r="AQ7339" s="74"/>
    </row>
    <row r="7340" spans="2:43" ht="18" customHeight="1" x14ac:dyDescent="0.2">
      <c r="B7340" s="4"/>
      <c r="C7340" s="117"/>
      <c r="D7340" s="117"/>
      <c r="E7340" s="117"/>
      <c r="F7340" s="48"/>
      <c r="G7340" s="11"/>
      <c r="H7340" s="117"/>
      <c r="I7340" s="124"/>
      <c r="J7340" s="124"/>
      <c r="K7340" s="144"/>
      <c r="L7340" s="11"/>
      <c r="M7340" s="143"/>
      <c r="N7340" s="42"/>
      <c r="O7340" s="128"/>
      <c r="P7340" s="130"/>
      <c r="Q7340" s="131">
        <v>4</v>
      </c>
      <c r="R7340" s="68"/>
      <c r="S7340" s="35"/>
      <c r="T7340" s="69" t="s">
        <v>13</v>
      </c>
      <c r="U7340" s="92"/>
      <c r="V7340" s="70">
        <f>V7341+V7342+V7343+V7344</f>
        <v>51000</v>
      </c>
      <c r="X7340" s="447">
        <f>X7341+X7342+X7343+X7344</f>
        <v>55200</v>
      </c>
      <c r="Z7340" s="447">
        <f>Z7341+Z7342+Z7343+Z7344</f>
        <v>63700</v>
      </c>
      <c r="AB7340" s="447">
        <f>AB7341+AB7342+AB7343+AB7344</f>
        <v>56700</v>
      </c>
      <c r="AD7340" s="447">
        <f>AD7341+AD7342+AD7343+AD7344</f>
        <v>62200</v>
      </c>
      <c r="AF7340" s="447">
        <f>AF7341+AF7342+AF7343+AF7344</f>
        <v>0</v>
      </c>
      <c r="AH7340" s="447">
        <f t="shared" si="1596"/>
        <v>62200</v>
      </c>
      <c r="AI7340" s="8"/>
      <c r="AJ7340" s="447">
        <f>AJ7341+AJ7342+AJ7343+AJ7344</f>
        <v>19280</v>
      </c>
      <c r="AK7340" s="71"/>
      <c r="AL7340" s="447">
        <f>AL7341+AL7342+AL7343+AL7344</f>
        <v>69650</v>
      </c>
      <c r="AM7340" s="447"/>
      <c r="AN7340" s="447">
        <f>AN7341+AN7342+AN7343+AN7344</f>
        <v>75400</v>
      </c>
      <c r="AO7340" s="447"/>
      <c r="AP7340" s="447">
        <f>AP7341+AP7342+AP7343+AP7344</f>
        <v>75400</v>
      </c>
      <c r="AQ7340" s="447"/>
    </row>
    <row r="7341" spans="2:43" ht="18" customHeight="1" x14ac:dyDescent="0.2">
      <c r="B7341" s="4"/>
      <c r="C7341" s="117"/>
      <c r="D7341" s="117"/>
      <c r="E7341" s="117"/>
      <c r="F7341" s="48"/>
      <c r="G7341" s="11"/>
      <c r="H7341" s="117"/>
      <c r="I7341" s="124"/>
      <c r="J7341" s="124"/>
      <c r="K7341" s="144"/>
      <c r="L7341" s="11"/>
      <c r="M7341" s="143"/>
      <c r="N7341" s="42"/>
      <c r="O7341" s="128"/>
      <c r="P7341" s="130"/>
      <c r="Q7341" s="130"/>
      <c r="R7341" s="72" t="s">
        <v>3</v>
      </c>
      <c r="S7341" s="181"/>
      <c r="T7341" s="73" t="s">
        <v>13</v>
      </c>
      <c r="V7341" s="74">
        <v>51000</v>
      </c>
      <c r="X7341" s="74">
        <v>55200</v>
      </c>
      <c r="Z7341" s="829">
        <v>63700</v>
      </c>
      <c r="AB7341" s="74">
        <v>56700</v>
      </c>
      <c r="AD7341" s="944">
        <v>62200</v>
      </c>
      <c r="AF7341" s="74">
        <v>0</v>
      </c>
      <c r="AH7341" s="74">
        <f t="shared" si="1596"/>
        <v>62200</v>
      </c>
      <c r="AI7341" s="446"/>
      <c r="AJ7341" s="74">
        <f t="shared" ref="AJ7341" si="1601">CEILING(AB7341*34/100,10)</f>
        <v>19280</v>
      </c>
      <c r="AK7341" s="8"/>
      <c r="AL7341" s="74">
        <v>69650</v>
      </c>
      <c r="AM7341" s="74"/>
      <c r="AN7341" s="74">
        <v>75400</v>
      </c>
      <c r="AO7341" s="74"/>
      <c r="AP7341" s="74">
        <v>75400</v>
      </c>
      <c r="AQ7341" s="74"/>
    </row>
    <row r="7342" spans="2:43" ht="18" hidden="1" customHeight="1" x14ac:dyDescent="0.2">
      <c r="B7342" s="4"/>
      <c r="C7342" s="117"/>
      <c r="D7342" s="117"/>
      <c r="E7342" s="117"/>
      <c r="F7342" s="48"/>
      <c r="G7342" s="11"/>
      <c r="H7342" s="117"/>
      <c r="I7342" s="124"/>
      <c r="J7342" s="124"/>
      <c r="K7342" s="144"/>
      <c r="L7342" s="11"/>
      <c r="M7342" s="143"/>
      <c r="N7342" s="42"/>
      <c r="O7342" s="128"/>
      <c r="P7342" s="130"/>
      <c r="Q7342" s="130"/>
      <c r="R7342" s="72"/>
      <c r="S7342" s="181"/>
      <c r="T7342" s="73"/>
      <c r="V7342" s="74"/>
      <c r="X7342" s="74"/>
      <c r="Z7342" s="74"/>
      <c r="AB7342" s="74"/>
      <c r="AD7342" s="74"/>
      <c r="AF7342" s="74"/>
      <c r="AH7342" s="74">
        <f t="shared" si="1596"/>
        <v>0</v>
      </c>
      <c r="AI7342" s="8"/>
      <c r="AJ7342" s="74"/>
      <c r="AK7342" s="8"/>
      <c r="AL7342" s="74"/>
      <c r="AM7342" s="74"/>
      <c r="AN7342" s="74"/>
      <c r="AO7342" s="74"/>
      <c r="AP7342" s="74"/>
      <c r="AQ7342" s="74"/>
    </row>
    <row r="7343" spans="2:43" ht="18" hidden="1" customHeight="1" x14ac:dyDescent="0.2">
      <c r="B7343" s="4"/>
      <c r="C7343" s="117"/>
      <c r="D7343" s="117"/>
      <c r="E7343" s="117"/>
      <c r="F7343" s="48"/>
      <c r="G7343" s="11"/>
      <c r="H7343" s="117"/>
      <c r="I7343" s="124"/>
      <c r="J7343" s="124"/>
      <c r="K7343" s="144"/>
      <c r="L7343" s="11"/>
      <c r="M7343" s="143"/>
      <c r="N7343" s="42"/>
      <c r="O7343" s="128"/>
      <c r="P7343" s="130"/>
      <c r="Q7343" s="130"/>
      <c r="R7343" s="72"/>
      <c r="S7343" s="181"/>
      <c r="T7343" s="73"/>
      <c r="V7343" s="74"/>
      <c r="X7343" s="74"/>
      <c r="Z7343" s="74"/>
      <c r="AB7343" s="74"/>
      <c r="AD7343" s="74"/>
      <c r="AF7343" s="74"/>
      <c r="AH7343" s="74">
        <f t="shared" si="1596"/>
        <v>0</v>
      </c>
      <c r="AI7343" s="8"/>
      <c r="AJ7343" s="74"/>
      <c r="AK7343" s="8"/>
      <c r="AL7343" s="74"/>
      <c r="AM7343" s="74"/>
      <c r="AN7343" s="74"/>
      <c r="AO7343" s="74"/>
      <c r="AP7343" s="74"/>
      <c r="AQ7343" s="74"/>
    </row>
    <row r="7344" spans="2:43" ht="18" hidden="1" customHeight="1" x14ac:dyDescent="0.2">
      <c r="B7344" s="4"/>
      <c r="C7344" s="117"/>
      <c r="D7344" s="117"/>
      <c r="E7344" s="117"/>
      <c r="F7344" s="48"/>
      <c r="G7344" s="11"/>
      <c r="H7344" s="117"/>
      <c r="I7344" s="124"/>
      <c r="J7344" s="124"/>
      <c r="K7344" s="144"/>
      <c r="L7344" s="11"/>
      <c r="M7344" s="143"/>
      <c r="N7344" s="42"/>
      <c r="O7344" s="128"/>
      <c r="P7344" s="130"/>
      <c r="Q7344" s="130"/>
      <c r="R7344" s="72"/>
      <c r="S7344" s="181"/>
      <c r="T7344" s="73"/>
      <c r="V7344" s="74"/>
      <c r="X7344" s="74"/>
      <c r="Z7344" s="74"/>
      <c r="AB7344" s="74"/>
      <c r="AD7344" s="74"/>
      <c r="AF7344" s="74"/>
      <c r="AH7344" s="74">
        <f t="shared" si="1596"/>
        <v>0</v>
      </c>
      <c r="AI7344" s="8"/>
      <c r="AJ7344" s="74"/>
      <c r="AK7344" s="8"/>
      <c r="AL7344" s="74"/>
      <c r="AM7344" s="74"/>
      <c r="AN7344" s="74"/>
      <c r="AO7344" s="74"/>
      <c r="AP7344" s="74"/>
      <c r="AQ7344" s="74"/>
    </row>
    <row r="7345" spans="2:43" ht="18" customHeight="1" x14ac:dyDescent="0.2">
      <c r="B7345" s="4"/>
      <c r="C7345" s="117"/>
      <c r="D7345" s="117"/>
      <c r="E7345" s="117"/>
      <c r="F7345" s="48"/>
      <c r="G7345" s="11"/>
      <c r="H7345" s="117"/>
      <c r="I7345" s="124"/>
      <c r="J7345" s="124"/>
      <c r="K7345" s="144"/>
      <c r="L7345" s="11"/>
      <c r="M7345" s="143"/>
      <c r="N7345" s="42"/>
      <c r="O7345" s="128"/>
      <c r="P7345" s="130"/>
      <c r="Q7345" s="140" t="s">
        <v>173</v>
      </c>
      <c r="R7345" s="84"/>
      <c r="S7345" s="250"/>
      <c r="T7345" s="69" t="s">
        <v>204</v>
      </c>
      <c r="U7345" s="92"/>
      <c r="V7345" s="70">
        <f>V7346</f>
        <v>259000</v>
      </c>
      <c r="X7345" s="447">
        <f>X7346</f>
        <v>414700</v>
      </c>
      <c r="Z7345" s="447">
        <f>Z7346</f>
        <v>310600</v>
      </c>
      <c r="AB7345" s="447">
        <f>AB7346</f>
        <v>532400</v>
      </c>
      <c r="AD7345" s="447">
        <f>AD7346</f>
        <v>81000</v>
      </c>
      <c r="AF7345" s="447">
        <f>AF7346</f>
        <v>0</v>
      </c>
      <c r="AH7345" s="447">
        <f t="shared" si="1596"/>
        <v>81000</v>
      </c>
      <c r="AI7345" s="8"/>
      <c r="AJ7345" s="447">
        <f>AJ7346</f>
        <v>181020</v>
      </c>
      <c r="AK7345" s="71"/>
      <c r="AL7345" s="447">
        <f>AL7346</f>
        <v>847500</v>
      </c>
      <c r="AM7345" s="447"/>
      <c r="AN7345" s="447">
        <f>AN7346</f>
        <v>918700</v>
      </c>
      <c r="AO7345" s="447"/>
      <c r="AP7345" s="447">
        <f>AP7346</f>
        <v>918700</v>
      </c>
      <c r="AQ7345" s="447"/>
    </row>
    <row r="7346" spans="2:43" ht="18" customHeight="1" x14ac:dyDescent="0.2">
      <c r="B7346" s="4"/>
      <c r="C7346" s="117"/>
      <c r="D7346" s="117"/>
      <c r="E7346" s="117"/>
      <c r="F7346" s="48"/>
      <c r="G7346" s="11"/>
      <c r="H7346" s="117"/>
      <c r="I7346" s="124"/>
      <c r="J7346" s="124"/>
      <c r="K7346" s="144"/>
      <c r="L7346" s="11"/>
      <c r="M7346" s="143"/>
      <c r="N7346" s="42"/>
      <c r="O7346" s="128"/>
      <c r="P7346" s="130"/>
      <c r="Q7346" s="130"/>
      <c r="R7346" s="72" t="s">
        <v>3</v>
      </c>
      <c r="S7346" s="181"/>
      <c r="T7346" s="73" t="s">
        <v>204</v>
      </c>
      <c r="V7346" s="74">
        <v>259000</v>
      </c>
      <c r="X7346" s="74">
        <v>414700</v>
      </c>
      <c r="Z7346" s="829">
        <v>310600</v>
      </c>
      <c r="AB7346" s="74">
        <v>532400</v>
      </c>
      <c r="AD7346" s="944">
        <v>81000</v>
      </c>
      <c r="AF7346" s="74">
        <v>0</v>
      </c>
      <c r="AH7346" s="74">
        <f t="shared" si="1596"/>
        <v>81000</v>
      </c>
      <c r="AI7346" s="446"/>
      <c r="AJ7346" s="74">
        <f t="shared" ref="AJ7346" si="1602">CEILING(AB7346*34/100,10)</f>
        <v>181020</v>
      </c>
      <c r="AK7346" s="8"/>
      <c r="AL7346" s="74">
        <v>847500</v>
      </c>
      <c r="AM7346" s="74"/>
      <c r="AN7346" s="74">
        <v>918700</v>
      </c>
      <c r="AO7346" s="74"/>
      <c r="AP7346" s="74">
        <v>918700</v>
      </c>
      <c r="AQ7346" s="74"/>
    </row>
    <row r="7347" spans="2:43" ht="18" hidden="1" customHeight="1" x14ac:dyDescent="0.2">
      <c r="B7347" s="4"/>
      <c r="C7347" s="117"/>
      <c r="D7347" s="117"/>
      <c r="E7347" s="117"/>
      <c r="F7347" s="48"/>
      <c r="G7347" s="11"/>
      <c r="H7347" s="117"/>
      <c r="I7347" s="142"/>
      <c r="J7347" s="143"/>
      <c r="K7347" s="144"/>
      <c r="L7347" s="11"/>
      <c r="M7347" s="143"/>
      <c r="N7347" s="42"/>
      <c r="O7347" s="128"/>
      <c r="P7347" s="130"/>
      <c r="Q7347" s="131">
        <v>6</v>
      </c>
      <c r="R7347" s="68"/>
      <c r="S7347" s="35"/>
      <c r="T7347" s="69" t="s">
        <v>375</v>
      </c>
      <c r="U7347" s="92"/>
      <c r="V7347" s="70">
        <f>V7348</f>
        <v>0</v>
      </c>
      <c r="X7347" s="447">
        <f>X7348</f>
        <v>0</v>
      </c>
      <c r="Z7347" s="447">
        <f>Z7348</f>
        <v>0</v>
      </c>
      <c r="AB7347" s="447">
        <f>AB7348</f>
        <v>0</v>
      </c>
      <c r="AD7347" s="447" t="e">
        <f>#REF!</f>
        <v>#REF!</v>
      </c>
      <c r="AF7347" s="447">
        <f>AF7348</f>
        <v>0</v>
      </c>
      <c r="AH7347" s="447" t="e">
        <f t="shared" si="1596"/>
        <v>#REF!</v>
      </c>
      <c r="AI7347" s="8"/>
      <c r="AJ7347" s="447">
        <f>AJ7348</f>
        <v>0</v>
      </c>
      <c r="AK7347" s="71"/>
      <c r="AL7347" s="447">
        <f>AL7348</f>
        <v>0</v>
      </c>
      <c r="AM7347" s="447"/>
      <c r="AN7347" s="447">
        <f>AN7348</f>
        <v>0</v>
      </c>
      <c r="AO7347" s="447"/>
      <c r="AP7347" s="447">
        <f>AP7348</f>
        <v>0</v>
      </c>
      <c r="AQ7347" s="447"/>
    </row>
    <row r="7348" spans="2:43" ht="18" hidden="1" customHeight="1" x14ac:dyDescent="0.2">
      <c r="B7348" s="4"/>
      <c r="C7348" s="117"/>
      <c r="D7348" s="117"/>
      <c r="E7348" s="117"/>
      <c r="F7348" s="48"/>
      <c r="G7348" s="11"/>
      <c r="H7348" s="117"/>
      <c r="I7348" s="142"/>
      <c r="J7348" s="143"/>
      <c r="K7348" s="144"/>
      <c r="L7348" s="11"/>
      <c r="M7348" s="143"/>
      <c r="N7348" s="42"/>
      <c r="O7348" s="128"/>
      <c r="P7348" s="130"/>
      <c r="Q7348" s="130"/>
      <c r="R7348" s="72" t="s">
        <v>3</v>
      </c>
      <c r="S7348" s="181"/>
      <c r="T7348" s="73" t="s">
        <v>375</v>
      </c>
      <c r="V7348" s="74">
        <v>0</v>
      </c>
      <c r="X7348" s="74">
        <v>0</v>
      </c>
      <c r="Z7348" s="74">
        <v>0</v>
      </c>
      <c r="AB7348" s="74">
        <v>0</v>
      </c>
      <c r="AD7348" s="74">
        <v>0</v>
      </c>
      <c r="AF7348" s="74">
        <v>0</v>
      </c>
      <c r="AH7348" s="74">
        <f t="shared" si="1596"/>
        <v>0</v>
      </c>
      <c r="AI7348" s="446"/>
      <c r="AJ7348" s="74">
        <v>0</v>
      </c>
      <c r="AK7348" s="8"/>
      <c r="AL7348" s="74">
        <v>0</v>
      </c>
      <c r="AM7348" s="74"/>
      <c r="AN7348" s="74">
        <v>0</v>
      </c>
      <c r="AO7348" s="74"/>
      <c r="AP7348" s="74">
        <v>0</v>
      </c>
      <c r="AQ7348" s="74"/>
    </row>
    <row r="7349" spans="2:43" ht="18" customHeight="1" x14ac:dyDescent="0.2">
      <c r="B7349" s="4"/>
      <c r="C7349" s="117"/>
      <c r="D7349" s="117"/>
      <c r="E7349" s="117"/>
      <c r="F7349" s="48"/>
      <c r="G7349" s="11"/>
      <c r="H7349" s="117"/>
      <c r="I7349" s="124"/>
      <c r="J7349" s="124"/>
      <c r="K7349" s="144"/>
      <c r="L7349" s="11"/>
      <c r="M7349" s="143"/>
      <c r="N7349" s="42"/>
      <c r="O7349" s="128"/>
      <c r="P7349" s="129">
        <v>2</v>
      </c>
      <c r="Q7349" s="129"/>
      <c r="R7349" s="64"/>
      <c r="S7349" s="234"/>
      <c r="T7349" s="65" t="s">
        <v>75</v>
      </c>
      <c r="U7349" s="155"/>
      <c r="V7349" s="66">
        <f>V7350</f>
        <v>25000</v>
      </c>
      <c r="X7349" s="66">
        <f>X7350</f>
        <v>60000</v>
      </c>
      <c r="Z7349" s="66">
        <f>Z7350</f>
        <v>197200</v>
      </c>
      <c r="AB7349" s="66">
        <f>AB7350+AB7352</f>
        <v>528900</v>
      </c>
      <c r="AD7349" s="66">
        <f>AD7350+AD7352</f>
        <v>1080000</v>
      </c>
      <c r="AF7349" s="66">
        <f>AF7350+AF7352</f>
        <v>0</v>
      </c>
      <c r="AH7349" s="66">
        <f>AH7350+AH7352</f>
        <v>1080000</v>
      </c>
      <c r="AI7349" s="8"/>
      <c r="AJ7349" s="66">
        <f>AJ7350+AJ7352</f>
        <v>179830</v>
      </c>
      <c r="AK7349" s="67"/>
      <c r="AL7349" s="66">
        <f>AL7350+AL7352</f>
        <v>1367900</v>
      </c>
      <c r="AM7349" s="66"/>
      <c r="AN7349" s="66">
        <f>AN7350+AN7352</f>
        <v>1480050</v>
      </c>
      <c r="AO7349" s="66"/>
      <c r="AP7349" s="66">
        <f>AP7350+AP7352</f>
        <v>1480050</v>
      </c>
      <c r="AQ7349" s="66"/>
    </row>
    <row r="7350" spans="2:43" ht="18" customHeight="1" x14ac:dyDescent="0.2">
      <c r="B7350" s="4"/>
      <c r="C7350" s="117"/>
      <c r="D7350" s="117"/>
      <c r="E7350" s="117"/>
      <c r="F7350" s="48"/>
      <c r="G7350" s="11"/>
      <c r="H7350" s="117"/>
      <c r="I7350" s="124"/>
      <c r="J7350" s="124"/>
      <c r="K7350" s="144"/>
      <c r="L7350" s="11"/>
      <c r="M7350" s="143"/>
      <c r="N7350" s="42"/>
      <c r="O7350" s="128"/>
      <c r="P7350" s="130"/>
      <c r="Q7350" s="140">
        <v>1</v>
      </c>
      <c r="R7350" s="68"/>
      <c r="S7350" s="35"/>
      <c r="T7350" s="69" t="s">
        <v>76</v>
      </c>
      <c r="U7350" s="92"/>
      <c r="V7350" s="70">
        <f>V7351</f>
        <v>25000</v>
      </c>
      <c r="X7350" s="447">
        <f>X7351</f>
        <v>60000</v>
      </c>
      <c r="Z7350" s="447">
        <f>Z7351</f>
        <v>197200</v>
      </c>
      <c r="AB7350" s="447">
        <f>AB7351</f>
        <v>528900</v>
      </c>
      <c r="AD7350" s="447">
        <f>AD7351</f>
        <v>1080000</v>
      </c>
      <c r="AF7350" s="447">
        <f>AF7351</f>
        <v>0</v>
      </c>
      <c r="AH7350" s="447">
        <f t="shared" si="1596"/>
        <v>1080000</v>
      </c>
      <c r="AI7350" s="67"/>
      <c r="AJ7350" s="447">
        <f>AJ7351</f>
        <v>179830</v>
      </c>
      <c r="AK7350" s="71"/>
      <c r="AL7350" s="447">
        <f>AL7351</f>
        <v>1361850</v>
      </c>
      <c r="AM7350" s="447"/>
      <c r="AN7350" s="447">
        <f>AN7351</f>
        <v>1473400</v>
      </c>
      <c r="AO7350" s="447"/>
      <c r="AP7350" s="447">
        <f>AP7351</f>
        <v>1473400</v>
      </c>
      <c r="AQ7350" s="447"/>
    </row>
    <row r="7351" spans="2:43" ht="18" customHeight="1" x14ac:dyDescent="0.2">
      <c r="B7351" s="4"/>
      <c r="C7351" s="117"/>
      <c r="D7351" s="117"/>
      <c r="E7351" s="117"/>
      <c r="F7351" s="48"/>
      <c r="G7351" s="11"/>
      <c r="H7351" s="117"/>
      <c r="I7351" s="124"/>
      <c r="J7351" s="124"/>
      <c r="K7351" s="144"/>
      <c r="L7351" s="11"/>
      <c r="M7351" s="143"/>
      <c r="N7351" s="42"/>
      <c r="O7351" s="128"/>
      <c r="P7351" s="130"/>
      <c r="Q7351" s="130"/>
      <c r="R7351" s="72" t="s">
        <v>14</v>
      </c>
      <c r="S7351" s="181"/>
      <c r="T7351" s="73" t="s">
        <v>206</v>
      </c>
      <c r="V7351" s="74">
        <v>25000</v>
      </c>
      <c r="X7351" s="74">
        <v>60000</v>
      </c>
      <c r="Z7351" s="829">
        <v>197200</v>
      </c>
      <c r="AB7351" s="74">
        <v>528900</v>
      </c>
      <c r="AD7351" s="944">
        <v>1080000</v>
      </c>
      <c r="AF7351" s="74">
        <v>0</v>
      </c>
      <c r="AH7351" s="74">
        <f t="shared" si="1596"/>
        <v>1080000</v>
      </c>
      <c r="AI7351" s="446"/>
      <c r="AJ7351" s="74">
        <f t="shared" ref="AJ7351" si="1603">CEILING(AB7351*34/100,10)</f>
        <v>179830</v>
      </c>
      <c r="AK7351" s="8"/>
      <c r="AL7351" s="74">
        <v>1361850</v>
      </c>
      <c r="AM7351" s="74"/>
      <c r="AN7351" s="74">
        <v>1473400</v>
      </c>
      <c r="AO7351" s="74"/>
      <c r="AP7351" s="74">
        <v>1473400</v>
      </c>
      <c r="AQ7351" s="74"/>
    </row>
    <row r="7352" spans="2:43" ht="18" customHeight="1" x14ac:dyDescent="0.2">
      <c r="B7352" s="4"/>
      <c r="C7352" s="117"/>
      <c r="D7352" s="117"/>
      <c r="E7352" s="117"/>
      <c r="F7352" s="48"/>
      <c r="G7352" s="11"/>
      <c r="H7352" s="117"/>
      <c r="I7352" s="124"/>
      <c r="J7352" s="124"/>
      <c r="K7352" s="144"/>
      <c r="L7352" s="11"/>
      <c r="M7352" s="143"/>
      <c r="N7352" s="42"/>
      <c r="O7352" s="128"/>
      <c r="P7352" s="130"/>
      <c r="Q7352" s="140">
        <v>4</v>
      </c>
      <c r="R7352" s="68"/>
      <c r="S7352" s="35"/>
      <c r="T7352" s="450" t="s">
        <v>13</v>
      </c>
      <c r="U7352" s="92"/>
      <c r="V7352" s="70">
        <f>V7353</f>
        <v>450000</v>
      </c>
      <c r="X7352" s="447">
        <f>X7353</f>
        <v>470600</v>
      </c>
      <c r="Z7352" s="447">
        <f>Z7353</f>
        <v>282000</v>
      </c>
      <c r="AB7352" s="447">
        <f>AB7353</f>
        <v>0</v>
      </c>
      <c r="AD7352" s="447">
        <f>AD7353</f>
        <v>0</v>
      </c>
      <c r="AF7352" s="447">
        <f>AF7353</f>
        <v>0</v>
      </c>
      <c r="AH7352" s="447">
        <f t="shared" si="1596"/>
        <v>0</v>
      </c>
      <c r="AI7352" s="67"/>
      <c r="AJ7352" s="447">
        <f>AJ7353</f>
        <v>0</v>
      </c>
      <c r="AK7352" s="71"/>
      <c r="AL7352" s="447">
        <f>AL7353</f>
        <v>6050</v>
      </c>
      <c r="AM7352" s="447"/>
      <c r="AN7352" s="447">
        <f>AN7353</f>
        <v>6650</v>
      </c>
      <c r="AO7352" s="447"/>
      <c r="AP7352" s="447">
        <f>AP7353</f>
        <v>6650</v>
      </c>
      <c r="AQ7352" s="447"/>
    </row>
    <row r="7353" spans="2:43" ht="18" customHeight="1" x14ac:dyDescent="0.2">
      <c r="B7353" s="4"/>
      <c r="C7353" s="117"/>
      <c r="D7353" s="117"/>
      <c r="E7353" s="117"/>
      <c r="F7353" s="48"/>
      <c r="G7353" s="11"/>
      <c r="H7353" s="117"/>
      <c r="I7353" s="124"/>
      <c r="J7353" s="124"/>
      <c r="K7353" s="144"/>
      <c r="L7353" s="11"/>
      <c r="M7353" s="143"/>
      <c r="N7353" s="42"/>
      <c r="O7353" s="128"/>
      <c r="P7353" s="130"/>
      <c r="Q7353" s="130"/>
      <c r="R7353" s="72" t="s">
        <v>14</v>
      </c>
      <c r="S7353" s="181"/>
      <c r="T7353" s="73" t="s">
        <v>649</v>
      </c>
      <c r="V7353" s="74">
        <v>450000</v>
      </c>
      <c r="X7353" s="74">
        <v>470600</v>
      </c>
      <c r="Z7353" s="829">
        <v>282000</v>
      </c>
      <c r="AB7353" s="74">
        <v>0</v>
      </c>
      <c r="AD7353" s="944">
        <v>0</v>
      </c>
      <c r="AF7353" s="74">
        <v>0</v>
      </c>
      <c r="AH7353" s="74">
        <f t="shared" si="1596"/>
        <v>0</v>
      </c>
      <c r="AI7353" s="446"/>
      <c r="AJ7353" s="74">
        <f t="shared" ref="AJ7353" si="1604">CEILING(AB7353*34/100,10)</f>
        <v>0</v>
      </c>
      <c r="AK7353" s="8"/>
      <c r="AL7353" s="74">
        <v>6050</v>
      </c>
      <c r="AM7353" s="74"/>
      <c r="AN7353" s="74">
        <v>6650</v>
      </c>
      <c r="AO7353" s="74"/>
      <c r="AP7353" s="74">
        <v>6650</v>
      </c>
      <c r="AQ7353" s="74"/>
    </row>
    <row r="7354" spans="2:43" ht="18" customHeight="1" x14ac:dyDescent="0.2">
      <c r="B7354" s="4"/>
      <c r="C7354" s="117"/>
      <c r="D7354" s="117"/>
      <c r="E7354" s="117"/>
      <c r="F7354" s="48"/>
      <c r="G7354" s="11"/>
      <c r="H7354" s="117"/>
      <c r="I7354" s="124"/>
      <c r="J7354" s="124"/>
      <c r="K7354" s="144"/>
      <c r="L7354" s="11"/>
      <c r="M7354" s="143"/>
      <c r="N7354" s="42"/>
      <c r="O7354" s="128"/>
      <c r="P7354" s="129">
        <v>4</v>
      </c>
      <c r="Q7354" s="129"/>
      <c r="R7354" s="64"/>
      <c r="S7354" s="234"/>
      <c r="T7354" s="65" t="s">
        <v>376</v>
      </c>
      <c r="U7354" s="155"/>
      <c r="V7354" s="66">
        <f>V7355</f>
        <v>25000</v>
      </c>
      <c r="X7354" s="66">
        <f>X7355</f>
        <v>34800</v>
      </c>
      <c r="Z7354" s="66">
        <f>Z7355</f>
        <v>31800</v>
      </c>
      <c r="AB7354" s="66">
        <f>AB7355</f>
        <v>39200</v>
      </c>
      <c r="AD7354" s="66">
        <f>AD7355</f>
        <v>125400</v>
      </c>
      <c r="AF7354" s="66">
        <f>AF7355</f>
        <v>0</v>
      </c>
      <c r="AH7354" s="66">
        <f t="shared" si="1596"/>
        <v>125400</v>
      </c>
      <c r="AI7354" s="8"/>
      <c r="AJ7354" s="66">
        <f>AJ7355</f>
        <v>13330</v>
      </c>
      <c r="AK7354" s="67"/>
      <c r="AL7354" s="66">
        <f>AL7355</f>
        <v>130000</v>
      </c>
      <c r="AM7354" s="66"/>
      <c r="AN7354" s="66">
        <f>AN7355</f>
        <v>140200</v>
      </c>
      <c r="AO7354" s="66"/>
      <c r="AP7354" s="66">
        <f>AP7355</f>
        <v>140200</v>
      </c>
      <c r="AQ7354" s="66"/>
    </row>
    <row r="7355" spans="2:43" ht="18" customHeight="1" x14ac:dyDescent="0.2">
      <c r="B7355" s="4"/>
      <c r="C7355" s="117"/>
      <c r="D7355" s="117"/>
      <c r="E7355" s="117"/>
      <c r="F7355" s="48"/>
      <c r="G7355" s="11"/>
      <c r="H7355" s="117"/>
      <c r="I7355" s="124"/>
      <c r="J7355" s="124"/>
      <c r="K7355" s="144"/>
      <c r="L7355" s="11"/>
      <c r="M7355" s="143"/>
      <c r="N7355" s="42"/>
      <c r="O7355" s="128"/>
      <c r="P7355" s="130"/>
      <c r="Q7355" s="131">
        <v>1</v>
      </c>
      <c r="R7355" s="84"/>
      <c r="S7355" s="250"/>
      <c r="T7355" s="69" t="s">
        <v>76</v>
      </c>
      <c r="U7355" s="92"/>
      <c r="V7355" s="70">
        <f>V7356+V7357</f>
        <v>25000</v>
      </c>
      <c r="X7355" s="447">
        <f>X7356+X7357</f>
        <v>34800</v>
      </c>
      <c r="Z7355" s="447">
        <f>Z7356+Z7357</f>
        <v>31800</v>
      </c>
      <c r="AB7355" s="447">
        <f>AB7356+AB7357</f>
        <v>39200</v>
      </c>
      <c r="AD7355" s="447">
        <f>AD7356+AD7357</f>
        <v>125400</v>
      </c>
      <c r="AF7355" s="447">
        <f>AF7356+AF7357</f>
        <v>0</v>
      </c>
      <c r="AH7355" s="447">
        <f t="shared" si="1596"/>
        <v>125400</v>
      </c>
      <c r="AI7355" s="67"/>
      <c r="AJ7355" s="447">
        <f>AJ7356+AJ7357</f>
        <v>13330</v>
      </c>
      <c r="AK7355" s="71"/>
      <c r="AL7355" s="447">
        <f>AL7356+AL7357</f>
        <v>130000</v>
      </c>
      <c r="AM7355" s="447"/>
      <c r="AN7355" s="447">
        <f>AN7356+AN7357</f>
        <v>140200</v>
      </c>
      <c r="AO7355" s="447"/>
      <c r="AP7355" s="447">
        <f>AP7356+AP7357</f>
        <v>140200</v>
      </c>
      <c r="AQ7355" s="447"/>
    </row>
    <row r="7356" spans="2:43" ht="18" hidden="1" customHeight="1" x14ac:dyDescent="0.2">
      <c r="B7356" s="4"/>
      <c r="C7356" s="117"/>
      <c r="D7356" s="117"/>
      <c r="E7356" s="117"/>
      <c r="F7356" s="48"/>
      <c r="G7356" s="11"/>
      <c r="H7356" s="117"/>
      <c r="I7356" s="124"/>
      <c r="J7356" s="124"/>
      <c r="K7356" s="144"/>
      <c r="L7356" s="11"/>
      <c r="M7356" s="143"/>
      <c r="N7356" s="42"/>
      <c r="O7356" s="128"/>
      <c r="P7356" s="130"/>
      <c r="Q7356" s="130"/>
      <c r="R7356" s="72" t="s">
        <v>14</v>
      </c>
      <c r="S7356" s="181"/>
      <c r="T7356" s="73" t="s">
        <v>377</v>
      </c>
      <c r="V7356" s="74">
        <v>0</v>
      </c>
      <c r="X7356" s="74">
        <v>0</v>
      </c>
      <c r="Z7356" s="74">
        <v>0</v>
      </c>
      <c r="AB7356" s="74">
        <v>0</v>
      </c>
      <c r="AD7356" s="74">
        <v>0</v>
      </c>
      <c r="AF7356" s="74">
        <v>0</v>
      </c>
      <c r="AH7356" s="74">
        <f t="shared" si="1596"/>
        <v>0</v>
      </c>
      <c r="AI7356" s="446"/>
      <c r="AJ7356" s="74">
        <v>0</v>
      </c>
      <c r="AK7356" s="8"/>
      <c r="AL7356" s="74">
        <v>0</v>
      </c>
      <c r="AM7356" s="74"/>
      <c r="AN7356" s="74">
        <v>0</v>
      </c>
      <c r="AO7356" s="74"/>
      <c r="AP7356" s="74">
        <v>0</v>
      </c>
      <c r="AQ7356" s="74"/>
    </row>
    <row r="7357" spans="2:43" ht="18" customHeight="1" x14ac:dyDescent="0.2">
      <c r="B7357" s="4"/>
      <c r="C7357" s="117"/>
      <c r="D7357" s="117"/>
      <c r="E7357" s="117"/>
      <c r="F7357" s="48"/>
      <c r="G7357" s="11"/>
      <c r="H7357" s="117"/>
      <c r="I7357" s="124"/>
      <c r="J7357" s="124"/>
      <c r="K7357" s="144"/>
      <c r="L7357" s="11"/>
      <c r="M7357" s="143"/>
      <c r="N7357" s="42"/>
      <c r="O7357" s="128"/>
      <c r="P7357" s="130"/>
      <c r="Q7357" s="130"/>
      <c r="R7357" s="72">
        <v>90</v>
      </c>
      <c r="S7357" s="181"/>
      <c r="T7357" s="73" t="s">
        <v>500</v>
      </c>
      <c r="V7357" s="74">
        <v>25000</v>
      </c>
      <c r="X7357" s="74">
        <v>34800</v>
      </c>
      <c r="Z7357" s="829">
        <v>31800</v>
      </c>
      <c r="AB7357" s="74">
        <v>39200</v>
      </c>
      <c r="AD7357" s="944">
        <v>125400</v>
      </c>
      <c r="AF7357" s="74">
        <v>0</v>
      </c>
      <c r="AH7357" s="74">
        <f t="shared" si="1596"/>
        <v>125400</v>
      </c>
      <c r="AI7357" s="8"/>
      <c r="AJ7357" s="74">
        <f t="shared" ref="AJ7357" si="1605">CEILING(AB7357*34/100,10)</f>
        <v>13330</v>
      </c>
      <c r="AK7357" s="8"/>
      <c r="AL7357" s="74">
        <v>130000</v>
      </c>
      <c r="AM7357" s="74"/>
      <c r="AN7357" s="74">
        <v>140200</v>
      </c>
      <c r="AO7357" s="74"/>
      <c r="AP7357" s="74">
        <v>140200</v>
      </c>
      <c r="AQ7357" s="74"/>
    </row>
    <row r="7358" spans="2:43" ht="18" customHeight="1" x14ac:dyDescent="0.2">
      <c r="B7358" s="4"/>
      <c r="C7358" s="117"/>
      <c r="D7358" s="117"/>
      <c r="E7358" s="117"/>
      <c r="F7358" s="48"/>
      <c r="G7358" s="11"/>
      <c r="H7358" s="117"/>
      <c r="I7358" s="124"/>
      <c r="J7358" s="124"/>
      <c r="K7358" s="144"/>
      <c r="L7358" s="11"/>
      <c r="M7358" s="143"/>
      <c r="N7358" s="42"/>
      <c r="O7358" s="127" t="s">
        <v>0</v>
      </c>
      <c r="P7358" s="123"/>
      <c r="Q7358" s="123"/>
      <c r="R7358" s="49"/>
      <c r="S7358" s="18"/>
      <c r="T7358" s="50" t="s">
        <v>60</v>
      </c>
      <c r="U7358" s="76"/>
      <c r="V7358" s="51">
        <f>V7359+V7364+V7368</f>
        <v>1183000</v>
      </c>
      <c r="X7358" s="51">
        <f>X7359+X7364+X7368</f>
        <v>1292100</v>
      </c>
      <c r="Z7358" s="51">
        <f>Z7359+Z7364+Z7368</f>
        <v>1621900</v>
      </c>
      <c r="AB7358" s="51">
        <f>AB7359+AB7364+AB7368</f>
        <v>1992600</v>
      </c>
      <c r="AD7358" s="51">
        <f>AD7359+AD7364+AD7368</f>
        <v>2163000</v>
      </c>
      <c r="AF7358" s="51">
        <f>AF7359+AF7364+AF7368</f>
        <v>0</v>
      </c>
      <c r="AH7358" s="51">
        <f t="shared" si="1596"/>
        <v>2163000</v>
      </c>
      <c r="AI7358" s="8"/>
      <c r="AJ7358" s="51">
        <f>AJ7359+AJ7364+AJ7368</f>
        <v>677520</v>
      </c>
      <c r="AK7358" s="5"/>
      <c r="AL7358" s="51">
        <f>AL7359+AL7364+AL7368</f>
        <v>2743800</v>
      </c>
      <c r="AM7358" s="51"/>
      <c r="AN7358" s="51">
        <f>AN7359+AN7364+AN7368</f>
        <v>2969000</v>
      </c>
      <c r="AO7358" s="51"/>
      <c r="AP7358" s="51">
        <f>AP7359+AP7364+AP7368</f>
        <v>2969000</v>
      </c>
      <c r="AQ7358" s="51"/>
    </row>
    <row r="7359" spans="2:43" ht="18" customHeight="1" x14ac:dyDescent="0.2">
      <c r="B7359" s="4"/>
      <c r="C7359" s="117"/>
      <c r="D7359" s="117"/>
      <c r="E7359" s="117"/>
      <c r="F7359" s="48"/>
      <c r="G7359" s="11"/>
      <c r="H7359" s="117"/>
      <c r="I7359" s="124"/>
      <c r="J7359" s="124"/>
      <c r="K7359" s="144"/>
      <c r="L7359" s="11"/>
      <c r="M7359" s="143"/>
      <c r="N7359" s="42"/>
      <c r="O7359" s="128"/>
      <c r="P7359" s="129">
        <v>1</v>
      </c>
      <c r="Q7359" s="129"/>
      <c r="R7359" s="64"/>
      <c r="S7359" s="234"/>
      <c r="T7359" s="65" t="s">
        <v>8</v>
      </c>
      <c r="U7359" s="155"/>
      <c r="V7359" s="66">
        <f>V7360</f>
        <v>1173000</v>
      </c>
      <c r="X7359" s="66">
        <f>X7360</f>
        <v>1272200</v>
      </c>
      <c r="Z7359" s="66">
        <f>Z7360</f>
        <v>1565900</v>
      </c>
      <c r="AB7359" s="66">
        <f>AB7360</f>
        <v>1876700</v>
      </c>
      <c r="AD7359" s="66">
        <f>AD7360</f>
        <v>1927900</v>
      </c>
      <c r="AF7359" s="66">
        <f>AF7360</f>
        <v>0</v>
      </c>
      <c r="AH7359" s="66">
        <f t="shared" si="1596"/>
        <v>1927900</v>
      </c>
      <c r="AI7359" s="5"/>
      <c r="AJ7359" s="66">
        <f>AJ7360</f>
        <v>638090</v>
      </c>
      <c r="AK7359" s="67"/>
      <c r="AL7359" s="66">
        <f>AL7360</f>
        <v>2411250</v>
      </c>
      <c r="AM7359" s="66"/>
      <c r="AN7359" s="66">
        <f>AN7360</f>
        <v>2609200</v>
      </c>
      <c r="AO7359" s="66"/>
      <c r="AP7359" s="66">
        <f>AP7360</f>
        <v>2609200</v>
      </c>
      <c r="AQ7359" s="66"/>
    </row>
    <row r="7360" spans="2:43" ht="18" customHeight="1" x14ac:dyDescent="0.2">
      <c r="B7360" s="4"/>
      <c r="C7360" s="117"/>
      <c r="D7360" s="117"/>
      <c r="E7360" s="117"/>
      <c r="F7360" s="48"/>
      <c r="G7360" s="11"/>
      <c r="H7360" s="117"/>
      <c r="I7360" s="124"/>
      <c r="J7360" s="124"/>
      <c r="K7360" s="144"/>
      <c r="L7360" s="11"/>
      <c r="M7360" s="143"/>
      <c r="N7360" s="42"/>
      <c r="O7360" s="128"/>
      <c r="P7360" s="130"/>
      <c r="Q7360" s="131">
        <v>6</v>
      </c>
      <c r="R7360" s="72"/>
      <c r="S7360" s="181"/>
      <c r="T7360" s="69" t="s">
        <v>62</v>
      </c>
      <c r="U7360" s="92"/>
      <c r="V7360" s="70">
        <f>SUM(V7361:V7363)</f>
        <v>1173000</v>
      </c>
      <c r="X7360" s="447">
        <f>SUM(X7361:X7363)</f>
        <v>1272200</v>
      </c>
      <c r="Z7360" s="447">
        <f>SUM(Z7361:Z7363)</f>
        <v>1565900</v>
      </c>
      <c r="AB7360" s="447">
        <f>SUM(AB7361:AB7363)</f>
        <v>1876700</v>
      </c>
      <c r="AD7360" s="447">
        <f>SUM(AD7361:AD7363)</f>
        <v>1927900</v>
      </c>
      <c r="AF7360" s="447">
        <f>SUM(AF7361:AF7363)</f>
        <v>0</v>
      </c>
      <c r="AH7360" s="447">
        <f t="shared" si="1596"/>
        <v>1927900</v>
      </c>
      <c r="AI7360" s="67"/>
      <c r="AJ7360" s="447">
        <f>SUM(AJ7361:AJ7363)</f>
        <v>638090</v>
      </c>
      <c r="AK7360" s="71"/>
      <c r="AL7360" s="447">
        <f>SUM(AL7361:AL7363)</f>
        <v>2411250</v>
      </c>
      <c r="AM7360" s="447"/>
      <c r="AN7360" s="447">
        <f>SUM(AN7361:AN7363)</f>
        <v>2609200</v>
      </c>
      <c r="AO7360" s="447"/>
      <c r="AP7360" s="447">
        <f>SUM(AP7361:AP7363)</f>
        <v>2609200</v>
      </c>
      <c r="AQ7360" s="447"/>
    </row>
    <row r="7361" spans="2:43" ht="18" customHeight="1" x14ac:dyDescent="0.2">
      <c r="B7361" s="4"/>
      <c r="C7361" s="117"/>
      <c r="D7361" s="117"/>
      <c r="E7361" s="117"/>
      <c r="F7361" s="48"/>
      <c r="G7361" s="11"/>
      <c r="H7361" s="117"/>
      <c r="I7361" s="124"/>
      <c r="J7361" s="124"/>
      <c r="K7361" s="144"/>
      <c r="L7361" s="11"/>
      <c r="M7361" s="143"/>
      <c r="N7361" s="42"/>
      <c r="O7361" s="128"/>
      <c r="P7361" s="130"/>
      <c r="Q7361" s="131"/>
      <c r="R7361" s="72">
        <v>1</v>
      </c>
      <c r="S7361" s="181"/>
      <c r="T7361" s="73" t="s">
        <v>430</v>
      </c>
      <c r="V7361" s="74">
        <v>709000</v>
      </c>
      <c r="X7361" s="74">
        <v>792200</v>
      </c>
      <c r="Z7361" s="829">
        <v>967200</v>
      </c>
      <c r="AB7361" s="74">
        <v>1379900</v>
      </c>
      <c r="AD7361" s="944">
        <v>1193000</v>
      </c>
      <c r="AF7361" s="74">
        <v>0</v>
      </c>
      <c r="AH7361" s="74">
        <f t="shared" si="1596"/>
        <v>1193000</v>
      </c>
      <c r="AI7361" s="446"/>
      <c r="AJ7361" s="74">
        <f t="shared" ref="AJ7361:AJ7362" si="1606">CEILING(AB7361*34/100,10)</f>
        <v>469170</v>
      </c>
      <c r="AK7361" s="8"/>
      <c r="AL7361" s="74">
        <v>1775550</v>
      </c>
      <c r="AM7361" s="74"/>
      <c r="AN7361" s="74">
        <v>1921350</v>
      </c>
      <c r="AO7361" s="74"/>
      <c r="AP7361" s="74">
        <v>1921350</v>
      </c>
      <c r="AQ7361" s="74"/>
    </row>
    <row r="7362" spans="2:43" ht="18" customHeight="1" x14ac:dyDescent="0.2">
      <c r="B7362" s="4"/>
      <c r="C7362" s="117"/>
      <c r="D7362" s="117"/>
      <c r="E7362" s="117"/>
      <c r="F7362" s="48"/>
      <c r="G7362" s="11"/>
      <c r="H7362" s="117"/>
      <c r="I7362" s="124"/>
      <c r="J7362" s="124"/>
      <c r="K7362" s="144"/>
      <c r="L7362" s="11"/>
      <c r="M7362" s="143"/>
      <c r="N7362" s="42"/>
      <c r="O7362" s="128"/>
      <c r="P7362" s="130"/>
      <c r="Q7362" s="131"/>
      <c r="R7362" s="72">
        <v>2</v>
      </c>
      <c r="S7362" s="181"/>
      <c r="T7362" s="73" t="s">
        <v>386</v>
      </c>
      <c r="V7362" s="74">
        <v>464000</v>
      </c>
      <c r="X7362" s="74">
        <v>480000</v>
      </c>
      <c r="Z7362" s="829">
        <v>598700</v>
      </c>
      <c r="AB7362" s="74">
        <v>496800</v>
      </c>
      <c r="AD7362" s="944">
        <v>734900</v>
      </c>
      <c r="AF7362" s="74">
        <v>0</v>
      </c>
      <c r="AH7362" s="74">
        <f t="shared" si="1596"/>
        <v>734900</v>
      </c>
      <c r="AI7362" s="8"/>
      <c r="AJ7362" s="74">
        <f t="shared" si="1606"/>
        <v>168920</v>
      </c>
      <c r="AK7362" s="8"/>
      <c r="AL7362" s="74">
        <v>635700</v>
      </c>
      <c r="AM7362" s="74"/>
      <c r="AN7362" s="74">
        <v>687850</v>
      </c>
      <c r="AO7362" s="74"/>
      <c r="AP7362" s="74">
        <v>687850</v>
      </c>
      <c r="AQ7362" s="74"/>
    </row>
    <row r="7363" spans="2:43" ht="18" hidden="1" customHeight="1" x14ac:dyDescent="0.2">
      <c r="B7363" s="4"/>
      <c r="C7363" s="117"/>
      <c r="D7363" s="117"/>
      <c r="E7363" s="117"/>
      <c r="F7363" s="48"/>
      <c r="G7363" s="11"/>
      <c r="H7363" s="117"/>
      <c r="I7363" s="124"/>
      <c r="J7363" s="124"/>
      <c r="K7363" s="144"/>
      <c r="L7363" s="11"/>
      <c r="M7363" s="143"/>
      <c r="N7363" s="42"/>
      <c r="O7363" s="128"/>
      <c r="P7363" s="130"/>
      <c r="Q7363" s="131"/>
      <c r="R7363" s="72">
        <v>8</v>
      </c>
      <c r="S7363" s="181"/>
      <c r="T7363" s="73" t="s">
        <v>463</v>
      </c>
      <c r="V7363" s="74">
        <v>0</v>
      </c>
      <c r="X7363" s="74">
        <v>0</v>
      </c>
      <c r="Z7363" s="74">
        <v>0</v>
      </c>
      <c r="AB7363" s="74">
        <v>0</v>
      </c>
      <c r="AD7363" s="74">
        <v>0</v>
      </c>
      <c r="AF7363" s="74">
        <v>0</v>
      </c>
      <c r="AH7363" s="74">
        <f t="shared" si="1596"/>
        <v>0</v>
      </c>
      <c r="AI7363" s="8"/>
      <c r="AJ7363" s="74">
        <v>0</v>
      </c>
      <c r="AK7363" s="8"/>
      <c r="AL7363" s="74">
        <v>0</v>
      </c>
      <c r="AM7363" s="74"/>
      <c r="AN7363" s="74">
        <v>0</v>
      </c>
      <c r="AO7363" s="74"/>
      <c r="AP7363" s="74">
        <v>0</v>
      </c>
      <c r="AQ7363" s="74"/>
    </row>
    <row r="7364" spans="2:43" ht="18" customHeight="1" x14ac:dyDescent="0.2">
      <c r="B7364" s="4"/>
      <c r="C7364" s="117"/>
      <c r="D7364" s="117"/>
      <c r="E7364" s="117"/>
      <c r="F7364" s="48"/>
      <c r="G7364" s="11"/>
      <c r="H7364" s="117"/>
      <c r="I7364" s="124"/>
      <c r="J7364" s="124"/>
      <c r="K7364" s="144"/>
      <c r="L7364" s="11"/>
      <c r="M7364" s="143"/>
      <c r="N7364" s="42"/>
      <c r="O7364" s="128"/>
      <c r="P7364" s="129">
        <v>2</v>
      </c>
      <c r="Q7364" s="129"/>
      <c r="R7364" s="64"/>
      <c r="S7364" s="234"/>
      <c r="T7364" s="65" t="s">
        <v>75</v>
      </c>
      <c r="U7364" s="155"/>
      <c r="V7364" s="66">
        <f>V7365</f>
        <v>5000</v>
      </c>
      <c r="X7364" s="66">
        <f>X7365</f>
        <v>9800</v>
      </c>
      <c r="Z7364" s="66">
        <f>Z7365</f>
        <v>49600</v>
      </c>
      <c r="AB7364" s="66">
        <f>AB7365</f>
        <v>106700</v>
      </c>
      <c r="AD7364" s="66">
        <f>AD7365</f>
        <v>210600</v>
      </c>
      <c r="AF7364" s="66">
        <f>AF7365</f>
        <v>0</v>
      </c>
      <c r="AH7364" s="66">
        <f t="shared" si="1596"/>
        <v>210600</v>
      </c>
      <c r="AI7364" s="8"/>
      <c r="AJ7364" s="66">
        <f>AJ7365</f>
        <v>36290</v>
      </c>
      <c r="AK7364" s="67"/>
      <c r="AL7364" s="66">
        <f>AL7365</f>
        <v>320700</v>
      </c>
      <c r="AM7364" s="66"/>
      <c r="AN7364" s="66">
        <f>AN7365</f>
        <v>347000</v>
      </c>
      <c r="AO7364" s="66"/>
      <c r="AP7364" s="66">
        <f>AP7365</f>
        <v>347000</v>
      </c>
      <c r="AQ7364" s="66"/>
    </row>
    <row r="7365" spans="2:43" ht="18" customHeight="1" x14ac:dyDescent="0.2">
      <c r="B7365" s="4"/>
      <c r="C7365" s="117"/>
      <c r="D7365" s="117"/>
      <c r="E7365" s="117"/>
      <c r="F7365" s="48"/>
      <c r="G7365" s="11"/>
      <c r="H7365" s="117"/>
      <c r="I7365" s="124"/>
      <c r="J7365" s="124"/>
      <c r="K7365" s="144"/>
      <c r="L7365" s="11"/>
      <c r="M7365" s="143"/>
      <c r="N7365" s="42"/>
      <c r="O7365" s="128"/>
      <c r="P7365" s="130"/>
      <c r="Q7365" s="131">
        <v>6</v>
      </c>
      <c r="R7365" s="72"/>
      <c r="S7365" s="181"/>
      <c r="T7365" s="69" t="s">
        <v>62</v>
      </c>
      <c r="U7365" s="92"/>
      <c r="V7365" s="70">
        <f>SUM(V7366:V7367)</f>
        <v>5000</v>
      </c>
      <c r="X7365" s="447">
        <f>SUM(X7366:X7367)</f>
        <v>9800</v>
      </c>
      <c r="Z7365" s="447">
        <f>SUM(Z7366:Z7367)</f>
        <v>49600</v>
      </c>
      <c r="AB7365" s="447">
        <f>SUM(AB7366:AB7367)</f>
        <v>106700</v>
      </c>
      <c r="AD7365" s="447">
        <f>SUM(AD7366:AD7367)</f>
        <v>210600</v>
      </c>
      <c r="AF7365" s="447">
        <f>SUM(AF7366:AF7367)</f>
        <v>0</v>
      </c>
      <c r="AH7365" s="447">
        <f t="shared" si="1596"/>
        <v>210600</v>
      </c>
      <c r="AI7365" s="67"/>
      <c r="AJ7365" s="447">
        <f>SUM(AJ7366:AJ7367)</f>
        <v>36290</v>
      </c>
      <c r="AK7365" s="71"/>
      <c r="AL7365" s="447">
        <f>SUM(AL7366:AL7367)</f>
        <v>320700</v>
      </c>
      <c r="AM7365" s="447"/>
      <c r="AN7365" s="447">
        <f>SUM(AN7366:AN7367)</f>
        <v>347000</v>
      </c>
      <c r="AO7365" s="447"/>
      <c r="AP7365" s="447">
        <f>SUM(AP7366:AP7367)</f>
        <v>347000</v>
      </c>
      <c r="AQ7365" s="447"/>
    </row>
    <row r="7366" spans="2:43" ht="18" customHeight="1" x14ac:dyDescent="0.2">
      <c r="B7366" s="4"/>
      <c r="C7366" s="117"/>
      <c r="D7366" s="117"/>
      <c r="E7366" s="117"/>
      <c r="F7366" s="48"/>
      <c r="G7366" s="11"/>
      <c r="H7366" s="117"/>
      <c r="I7366" s="124"/>
      <c r="J7366" s="124"/>
      <c r="K7366" s="144"/>
      <c r="L7366" s="11"/>
      <c r="M7366" s="143"/>
      <c r="N7366" s="42"/>
      <c r="O7366" s="128"/>
      <c r="P7366" s="130"/>
      <c r="Q7366" s="131"/>
      <c r="R7366" s="72">
        <v>1</v>
      </c>
      <c r="S7366" s="181"/>
      <c r="T7366" s="73" t="s">
        <v>431</v>
      </c>
      <c r="V7366" s="74">
        <v>5000</v>
      </c>
      <c r="X7366" s="74">
        <v>6000</v>
      </c>
      <c r="Z7366" s="829">
        <v>31200</v>
      </c>
      <c r="AB7366" s="74">
        <v>65400</v>
      </c>
      <c r="AD7366" s="944">
        <v>129600</v>
      </c>
      <c r="AF7366" s="74">
        <v>0</v>
      </c>
      <c r="AH7366" s="74">
        <f t="shared" si="1596"/>
        <v>129600</v>
      </c>
      <c r="AI7366" s="446"/>
      <c r="AJ7366" s="74">
        <f t="shared" ref="AJ7366:AJ7367" si="1607">CEILING(AB7366*34/100,10)</f>
        <v>22240</v>
      </c>
      <c r="AK7366" s="8"/>
      <c r="AL7366" s="74">
        <v>206100</v>
      </c>
      <c r="AM7366" s="74"/>
      <c r="AN7366" s="74">
        <v>223000</v>
      </c>
      <c r="AO7366" s="74"/>
      <c r="AP7366" s="74">
        <v>223000</v>
      </c>
      <c r="AQ7366" s="74"/>
    </row>
    <row r="7367" spans="2:43" ht="18" customHeight="1" x14ac:dyDescent="0.2">
      <c r="B7367" s="4"/>
      <c r="C7367" s="117"/>
      <c r="D7367" s="117"/>
      <c r="E7367" s="117"/>
      <c r="F7367" s="48"/>
      <c r="G7367" s="11"/>
      <c r="H7367" s="117"/>
      <c r="I7367" s="124"/>
      <c r="J7367" s="124"/>
      <c r="K7367" s="144"/>
      <c r="L7367" s="11"/>
      <c r="M7367" s="143"/>
      <c r="N7367" s="42"/>
      <c r="O7367" s="128"/>
      <c r="P7367" s="130"/>
      <c r="Q7367" s="131"/>
      <c r="R7367" s="72">
        <v>2</v>
      </c>
      <c r="S7367" s="181"/>
      <c r="T7367" s="73" t="s">
        <v>432</v>
      </c>
      <c r="V7367" s="74">
        <v>0</v>
      </c>
      <c r="X7367" s="74">
        <v>3800</v>
      </c>
      <c r="Z7367" s="829">
        <v>18400</v>
      </c>
      <c r="AB7367" s="74">
        <v>41300</v>
      </c>
      <c r="AD7367" s="944">
        <v>81000</v>
      </c>
      <c r="AF7367" s="74">
        <v>0</v>
      </c>
      <c r="AH7367" s="74">
        <f t="shared" si="1596"/>
        <v>81000</v>
      </c>
      <c r="AI7367" s="8"/>
      <c r="AJ7367" s="74">
        <f t="shared" si="1607"/>
        <v>14050</v>
      </c>
      <c r="AK7367" s="8"/>
      <c r="AL7367" s="74">
        <v>114600</v>
      </c>
      <c r="AM7367" s="74"/>
      <c r="AN7367" s="74">
        <v>124000</v>
      </c>
      <c r="AO7367" s="74"/>
      <c r="AP7367" s="74">
        <v>124000</v>
      </c>
      <c r="AQ7367" s="74"/>
    </row>
    <row r="7368" spans="2:43" ht="18" customHeight="1" x14ac:dyDescent="0.2">
      <c r="B7368" s="4"/>
      <c r="C7368" s="117"/>
      <c r="D7368" s="117"/>
      <c r="E7368" s="117"/>
      <c r="F7368" s="48"/>
      <c r="G7368" s="11"/>
      <c r="H7368" s="117"/>
      <c r="I7368" s="124"/>
      <c r="J7368" s="124"/>
      <c r="K7368" s="144"/>
      <c r="L7368" s="11"/>
      <c r="M7368" s="143"/>
      <c r="N7368" s="42"/>
      <c r="O7368" s="128"/>
      <c r="P7368" s="129">
        <v>4</v>
      </c>
      <c r="Q7368" s="129"/>
      <c r="R7368" s="64"/>
      <c r="S7368" s="234"/>
      <c r="T7368" s="65" t="s">
        <v>376</v>
      </c>
      <c r="U7368" s="155"/>
      <c r="V7368" s="66">
        <f>V7369</f>
        <v>5000</v>
      </c>
      <c r="X7368" s="66">
        <f>X7369</f>
        <v>10100</v>
      </c>
      <c r="Z7368" s="66">
        <f>Z7369</f>
        <v>6400</v>
      </c>
      <c r="AB7368" s="66">
        <f>AB7369</f>
        <v>9200</v>
      </c>
      <c r="AD7368" s="66">
        <f>AD7369</f>
        <v>24500</v>
      </c>
      <c r="AF7368" s="66">
        <f>AF7369</f>
        <v>0</v>
      </c>
      <c r="AH7368" s="66">
        <f t="shared" si="1596"/>
        <v>24500</v>
      </c>
      <c r="AI7368" s="8"/>
      <c r="AJ7368" s="66">
        <f>AJ7369</f>
        <v>3140</v>
      </c>
      <c r="AK7368" s="67"/>
      <c r="AL7368" s="66">
        <f>AL7369</f>
        <v>11850</v>
      </c>
      <c r="AM7368" s="66"/>
      <c r="AN7368" s="66">
        <f>AN7369</f>
        <v>12800</v>
      </c>
      <c r="AO7368" s="66"/>
      <c r="AP7368" s="66">
        <f>AP7369</f>
        <v>12800</v>
      </c>
      <c r="AQ7368" s="66"/>
    </row>
    <row r="7369" spans="2:43" ht="18" customHeight="1" x14ac:dyDescent="0.2">
      <c r="B7369" s="4"/>
      <c r="C7369" s="117"/>
      <c r="D7369" s="117"/>
      <c r="E7369" s="117"/>
      <c r="F7369" s="48"/>
      <c r="G7369" s="11"/>
      <c r="H7369" s="117"/>
      <c r="I7369" s="124"/>
      <c r="J7369" s="124"/>
      <c r="K7369" s="144"/>
      <c r="L7369" s="11"/>
      <c r="M7369" s="143"/>
      <c r="N7369" s="42"/>
      <c r="O7369" s="128"/>
      <c r="P7369" s="130"/>
      <c r="Q7369" s="131">
        <v>6</v>
      </c>
      <c r="R7369" s="72"/>
      <c r="S7369" s="181"/>
      <c r="T7369" s="69" t="s">
        <v>62</v>
      </c>
      <c r="U7369" s="92"/>
      <c r="V7369" s="70">
        <f>SUM(V7370:V7371)</f>
        <v>5000</v>
      </c>
      <c r="X7369" s="447">
        <f>SUM(X7370:X7371)</f>
        <v>10100</v>
      </c>
      <c r="Z7369" s="447">
        <f>SUM(Z7370:Z7371)</f>
        <v>6400</v>
      </c>
      <c r="AB7369" s="447">
        <f>SUM(AB7370:AB7371)</f>
        <v>9200</v>
      </c>
      <c r="AD7369" s="447">
        <f>SUM(AD7370:AD7371)</f>
        <v>24500</v>
      </c>
      <c r="AF7369" s="447">
        <f>SUM(AF7370:AF7371)</f>
        <v>0</v>
      </c>
      <c r="AH7369" s="447">
        <f t="shared" si="1596"/>
        <v>24500</v>
      </c>
      <c r="AI7369" s="67"/>
      <c r="AJ7369" s="447">
        <f>SUM(AJ7370:AJ7371)</f>
        <v>3140</v>
      </c>
      <c r="AK7369" s="71"/>
      <c r="AL7369" s="447">
        <f>SUM(AL7370:AL7371)</f>
        <v>11850</v>
      </c>
      <c r="AM7369" s="447"/>
      <c r="AN7369" s="447">
        <f>SUM(AN7370:AN7371)</f>
        <v>12800</v>
      </c>
      <c r="AO7369" s="447"/>
      <c r="AP7369" s="447">
        <f>SUM(AP7370:AP7371)</f>
        <v>12800</v>
      </c>
      <c r="AQ7369" s="447"/>
    </row>
    <row r="7370" spans="2:43" ht="18" customHeight="1" x14ac:dyDescent="0.25">
      <c r="B7370" s="4"/>
      <c r="C7370" s="117"/>
      <c r="D7370" s="117"/>
      <c r="E7370" s="117"/>
      <c r="F7370" s="48"/>
      <c r="G7370" s="11"/>
      <c r="H7370" s="117"/>
      <c r="I7370" s="124"/>
      <c r="J7370" s="124"/>
      <c r="K7370" s="144"/>
      <c r="L7370" s="11"/>
      <c r="M7370" s="143"/>
      <c r="N7370" s="42"/>
      <c r="O7370" s="128"/>
      <c r="P7370" s="130"/>
      <c r="Q7370" s="131"/>
      <c r="R7370" s="72">
        <v>1</v>
      </c>
      <c r="S7370" s="181"/>
      <c r="T7370" s="73" t="s">
        <v>431</v>
      </c>
      <c r="V7370" s="497">
        <v>5000</v>
      </c>
      <c r="X7370" s="697">
        <v>6000</v>
      </c>
      <c r="Z7370" s="829">
        <v>5200</v>
      </c>
      <c r="AB7370" s="74">
        <v>5100</v>
      </c>
      <c r="AD7370" s="944">
        <v>15000</v>
      </c>
      <c r="AF7370" s="697">
        <v>0</v>
      </c>
      <c r="AH7370" s="697">
        <f t="shared" si="1596"/>
        <v>15000</v>
      </c>
      <c r="AI7370" s="446"/>
      <c r="AJ7370" s="74">
        <f t="shared" ref="AJ7370:AJ7371" si="1608">CEILING(AB7370*34/100,10)</f>
        <v>1740</v>
      </c>
      <c r="AK7370" s="8"/>
      <c r="AL7370" s="74">
        <v>7600</v>
      </c>
      <c r="AM7370" s="74"/>
      <c r="AN7370" s="74">
        <v>8250</v>
      </c>
      <c r="AO7370" s="74"/>
      <c r="AP7370" s="74">
        <v>8250</v>
      </c>
      <c r="AQ7370" s="74"/>
    </row>
    <row r="7371" spans="2:43" ht="18" customHeight="1" x14ac:dyDescent="0.2">
      <c r="B7371" s="4"/>
      <c r="C7371" s="117"/>
      <c r="D7371" s="117"/>
      <c r="E7371" s="117"/>
      <c r="F7371" s="48"/>
      <c r="G7371" s="11"/>
      <c r="H7371" s="117"/>
      <c r="I7371" s="124"/>
      <c r="J7371" s="124"/>
      <c r="K7371" s="144"/>
      <c r="L7371" s="11"/>
      <c r="M7371" s="143"/>
      <c r="N7371" s="42"/>
      <c r="O7371" s="128"/>
      <c r="P7371" s="130"/>
      <c r="Q7371" s="131"/>
      <c r="R7371" s="72">
        <v>2</v>
      </c>
      <c r="S7371" s="181"/>
      <c r="T7371" s="73" t="s">
        <v>432</v>
      </c>
      <c r="V7371" s="74">
        <v>0</v>
      </c>
      <c r="X7371" s="74">
        <v>4100</v>
      </c>
      <c r="Z7371" s="829">
        <v>1200</v>
      </c>
      <c r="AB7371" s="74">
        <v>4100</v>
      </c>
      <c r="AD7371" s="944">
        <v>9500</v>
      </c>
      <c r="AF7371" s="74">
        <v>0</v>
      </c>
      <c r="AH7371" s="74">
        <f t="shared" si="1596"/>
        <v>9500</v>
      </c>
      <c r="AI7371" s="8"/>
      <c r="AJ7371" s="74">
        <f t="shared" si="1608"/>
        <v>1400</v>
      </c>
      <c r="AK7371" s="8"/>
      <c r="AL7371" s="74">
        <v>4250</v>
      </c>
      <c r="AM7371" s="74"/>
      <c r="AN7371" s="74">
        <v>4550</v>
      </c>
      <c r="AO7371" s="74"/>
      <c r="AP7371" s="74">
        <v>4550</v>
      </c>
      <c r="AQ7371" s="74"/>
    </row>
    <row r="7372" spans="2:43" ht="18" customHeight="1" x14ac:dyDescent="0.2">
      <c r="B7372" s="4"/>
      <c r="C7372" s="117"/>
      <c r="D7372" s="117"/>
      <c r="E7372" s="117"/>
      <c r="F7372" s="48"/>
      <c r="G7372" s="11"/>
      <c r="H7372" s="117"/>
      <c r="I7372" s="124"/>
      <c r="J7372" s="124"/>
      <c r="K7372" s="144"/>
      <c r="L7372" s="11"/>
      <c r="M7372" s="143"/>
      <c r="N7372" s="42"/>
      <c r="O7372" s="127" t="s">
        <v>18</v>
      </c>
      <c r="P7372" s="123"/>
      <c r="Q7372" s="123"/>
      <c r="R7372" s="49"/>
      <c r="S7372" s="18"/>
      <c r="T7372" s="50" t="s">
        <v>190</v>
      </c>
      <c r="U7372" s="76"/>
      <c r="V7372" s="51">
        <f>V7373+V7388+V7395+V7398+V7401</f>
        <v>70000</v>
      </c>
      <c r="X7372" s="51">
        <f>X7373+X7388+X7395+X7398+X7401</f>
        <v>70000</v>
      </c>
      <c r="Z7372" s="51">
        <f>Z7373+Z7388+Z7395+Z7398+Z7401</f>
        <v>66510</v>
      </c>
      <c r="AB7372" s="51">
        <f>AB7373+AB7388+AB7395+AB7398+AB7401</f>
        <v>48700</v>
      </c>
      <c r="AD7372" s="51" t="e">
        <f>AD7373+AD7388+AD7395+AD7398+AD7401</f>
        <v>#REF!</v>
      </c>
      <c r="AF7372" s="51">
        <f>AF7373+AF7388+AF7395+AF7398+AF7401</f>
        <v>0</v>
      </c>
      <c r="AH7372" s="51" t="e">
        <f t="shared" si="1596"/>
        <v>#REF!</v>
      </c>
      <c r="AI7372" s="8"/>
      <c r="AJ7372" s="51">
        <f>AJ7373+AJ7388+AJ7395+AJ7398+AJ7401</f>
        <v>12550</v>
      </c>
      <c r="AK7372" s="5"/>
      <c r="AL7372" s="51">
        <f>AL7373+AL7388+AL7395+AL7398+AL7401</f>
        <v>66340</v>
      </c>
      <c r="AM7372" s="51"/>
      <c r="AN7372" s="51">
        <f>AN7373+AN7388+AN7395+AN7398+AN7401</f>
        <v>70590</v>
      </c>
      <c r="AO7372" s="51"/>
      <c r="AP7372" s="51">
        <f>AP7373+AP7388+AP7395+AP7398+AP7401</f>
        <v>70590</v>
      </c>
      <c r="AQ7372" s="51"/>
    </row>
    <row r="7373" spans="2:43" ht="18" customHeight="1" x14ac:dyDescent="0.2">
      <c r="B7373" s="4"/>
      <c r="C7373" s="117"/>
      <c r="D7373" s="117"/>
      <c r="E7373" s="117"/>
      <c r="F7373" s="48"/>
      <c r="G7373" s="11"/>
      <c r="H7373" s="117"/>
      <c r="I7373" s="124"/>
      <c r="J7373" s="124"/>
      <c r="K7373" s="144"/>
      <c r="L7373" s="11"/>
      <c r="M7373" s="143"/>
      <c r="N7373" s="42"/>
      <c r="O7373" s="128"/>
      <c r="P7373" s="129">
        <v>2</v>
      </c>
      <c r="Q7373" s="129"/>
      <c r="R7373" s="64"/>
      <c r="S7373" s="234"/>
      <c r="T7373" s="65" t="s">
        <v>195</v>
      </c>
      <c r="U7373" s="155"/>
      <c r="V7373" s="66">
        <f>V7374+V7378+V7381+V7384+V7386</f>
        <v>50000</v>
      </c>
      <c r="X7373" s="66">
        <f>X7374+X7378+X7381+X7384+X7386</f>
        <v>50000</v>
      </c>
      <c r="Z7373" s="66">
        <f>Z7374+Z7378+Z7381+Z7384+Z7386</f>
        <v>38510</v>
      </c>
      <c r="AB7373" s="66">
        <f>AB7374+AB7378+AB7381+AB7384+AB7386</f>
        <v>38500</v>
      </c>
      <c r="AD7373" s="66" t="e">
        <f>AD7374+AD7378+AD7381+AD7384+AD7386</f>
        <v>#REF!</v>
      </c>
      <c r="AF7373" s="66">
        <f>AF7374+AF7378+AF7381+AF7384+AF7386</f>
        <v>0</v>
      </c>
      <c r="AH7373" s="66" t="e">
        <f t="shared" si="1596"/>
        <v>#REF!</v>
      </c>
      <c r="AI7373" s="5"/>
      <c r="AJ7373" s="66">
        <f>AJ7374+AJ7378+AJ7381+AJ7384+AJ7386</f>
        <v>9630</v>
      </c>
      <c r="AK7373" s="67"/>
      <c r="AL7373" s="66">
        <f>AL7374+AL7378+AL7381+AL7384+AL7386</f>
        <v>40500</v>
      </c>
      <c r="AM7373" s="66"/>
      <c r="AN7373" s="66">
        <f>AN7374+AN7378+AN7381+AN7384+AN7386</f>
        <v>42500</v>
      </c>
      <c r="AO7373" s="66"/>
      <c r="AP7373" s="66">
        <f>AP7374+AP7378+AP7381+AP7384+AP7386</f>
        <v>42500</v>
      </c>
      <c r="AQ7373" s="66"/>
    </row>
    <row r="7374" spans="2:43" ht="18" customHeight="1" x14ac:dyDescent="0.2">
      <c r="B7374" s="4"/>
      <c r="C7374" s="117"/>
      <c r="D7374" s="117"/>
      <c r="E7374" s="117"/>
      <c r="F7374" s="48"/>
      <c r="G7374" s="11"/>
      <c r="H7374" s="117"/>
      <c r="I7374" s="124"/>
      <c r="J7374" s="124"/>
      <c r="K7374" s="144"/>
      <c r="L7374" s="11"/>
      <c r="M7374" s="143"/>
      <c r="N7374" s="42"/>
      <c r="O7374" s="128"/>
      <c r="P7374" s="130"/>
      <c r="Q7374" s="131">
        <v>1</v>
      </c>
      <c r="R7374" s="68"/>
      <c r="S7374" s="35"/>
      <c r="T7374" s="69" t="s">
        <v>47</v>
      </c>
      <c r="U7374" s="92"/>
      <c r="V7374" s="70">
        <f>V7375</f>
        <v>41000</v>
      </c>
      <c r="X7374" s="447">
        <f>X7375</f>
        <v>40500</v>
      </c>
      <c r="Z7374" s="447">
        <f>Z7375+Z7376+Z7377</f>
        <v>26270</v>
      </c>
      <c r="AB7374" s="447">
        <f>SUM(AB7375:AB7377)</f>
        <v>16500</v>
      </c>
      <c r="AD7374" s="447">
        <f>SUM(AD7375:AD7377)</f>
        <v>16300</v>
      </c>
      <c r="AF7374" s="447">
        <f>SUM(AF7375:AF7377)</f>
        <v>0</v>
      </c>
      <c r="AH7374" s="447">
        <f>SUM(AH7375:AH7377)</f>
        <v>16300</v>
      </c>
      <c r="AI7374" s="67"/>
      <c r="AJ7374" s="447">
        <f>AJ7375+AJ7376+AJ7377</f>
        <v>4130</v>
      </c>
      <c r="AK7374" s="71"/>
      <c r="AL7374" s="447">
        <f>SUM(AL7375:AL7377)</f>
        <v>16000</v>
      </c>
      <c r="AM7374" s="447"/>
      <c r="AN7374" s="447">
        <f>SUM(AN7375:AN7377)</f>
        <v>17000</v>
      </c>
      <c r="AO7374" s="447"/>
      <c r="AP7374" s="447">
        <f>SUM(AP7375:AP7377)</f>
        <v>17000</v>
      </c>
      <c r="AQ7374" s="447"/>
    </row>
    <row r="7375" spans="2:43" ht="18" customHeight="1" x14ac:dyDescent="0.25">
      <c r="B7375" s="4"/>
      <c r="C7375" s="117"/>
      <c r="D7375" s="117"/>
      <c r="E7375" s="117"/>
      <c r="F7375" s="48"/>
      <c r="G7375" s="11"/>
      <c r="H7375" s="117"/>
      <c r="I7375" s="124"/>
      <c r="J7375" s="124"/>
      <c r="K7375" s="144"/>
      <c r="L7375" s="11"/>
      <c r="M7375" s="143"/>
      <c r="N7375" s="42"/>
      <c r="O7375" s="128"/>
      <c r="P7375" s="130"/>
      <c r="Q7375" s="130"/>
      <c r="R7375" s="72" t="s">
        <v>3</v>
      </c>
      <c r="S7375" s="181"/>
      <c r="T7375" s="73" t="s">
        <v>17</v>
      </c>
      <c r="V7375" s="74">
        <v>41000</v>
      </c>
      <c r="X7375" s="74">
        <v>40500</v>
      </c>
      <c r="Z7375" s="74">
        <v>24250</v>
      </c>
      <c r="AB7375" s="74">
        <v>16000</v>
      </c>
      <c r="AD7375" s="696">
        <v>16300</v>
      </c>
      <c r="AF7375" s="696">
        <v>0</v>
      </c>
      <c r="AH7375" s="696">
        <f t="shared" si="1596"/>
        <v>16300</v>
      </c>
      <c r="AI7375" s="446"/>
      <c r="AJ7375" s="74">
        <f t="shared" ref="AJ7375:AJ7376" si="1609">CEILING(AB7375*25/100,10)</f>
        <v>4000</v>
      </c>
      <c r="AK7375" s="8"/>
      <c r="AL7375" s="74">
        <v>16000</v>
      </c>
      <c r="AM7375" s="74"/>
      <c r="AN7375" s="74">
        <v>17000</v>
      </c>
      <c r="AO7375" s="696"/>
      <c r="AP7375" s="74">
        <v>17000</v>
      </c>
      <c r="AQ7375" s="696"/>
    </row>
    <row r="7376" spans="2:43" ht="18" hidden="1" customHeight="1" x14ac:dyDescent="0.25">
      <c r="B7376" s="4"/>
      <c r="C7376" s="117"/>
      <c r="D7376" s="117"/>
      <c r="E7376" s="117"/>
      <c r="F7376" s="48"/>
      <c r="G7376" s="11"/>
      <c r="H7376" s="117"/>
      <c r="I7376" s="124"/>
      <c r="J7376" s="124"/>
      <c r="K7376" s="144"/>
      <c r="L7376" s="11"/>
      <c r="M7376" s="143"/>
      <c r="N7376" s="42"/>
      <c r="O7376" s="128"/>
      <c r="P7376" s="130"/>
      <c r="Q7376" s="130"/>
      <c r="R7376" s="72">
        <v>2</v>
      </c>
      <c r="S7376" s="181"/>
      <c r="T7376" s="73" t="s">
        <v>168</v>
      </c>
      <c r="V7376" s="74"/>
      <c r="X7376" s="74"/>
      <c r="Z7376" s="74">
        <v>410</v>
      </c>
      <c r="AB7376" s="74">
        <v>500</v>
      </c>
      <c r="AD7376" s="696">
        <v>0</v>
      </c>
      <c r="AF7376" s="696">
        <v>0</v>
      </c>
      <c r="AH7376" s="696">
        <f t="shared" si="1596"/>
        <v>0</v>
      </c>
      <c r="AI7376" s="8"/>
      <c r="AJ7376" s="74">
        <f t="shared" si="1609"/>
        <v>130</v>
      </c>
      <c r="AK7376" s="8"/>
      <c r="AL7376" s="74">
        <v>0</v>
      </c>
      <c r="AM7376" s="74"/>
      <c r="AN7376" s="74">
        <v>0</v>
      </c>
      <c r="AO7376" s="696"/>
      <c r="AP7376" s="74">
        <v>0</v>
      </c>
      <c r="AQ7376" s="696"/>
    </row>
    <row r="7377" spans="2:43" ht="18" hidden="1" customHeight="1" x14ac:dyDescent="0.25">
      <c r="B7377" s="4"/>
      <c r="C7377" s="117"/>
      <c r="D7377" s="117"/>
      <c r="E7377" s="117"/>
      <c r="F7377" s="48"/>
      <c r="G7377" s="11"/>
      <c r="H7377" s="117"/>
      <c r="I7377" s="124"/>
      <c r="J7377" s="124"/>
      <c r="K7377" s="144"/>
      <c r="L7377" s="11"/>
      <c r="M7377" s="143"/>
      <c r="N7377" s="42"/>
      <c r="O7377" s="128"/>
      <c r="P7377" s="130"/>
      <c r="Q7377" s="130"/>
      <c r="R7377" s="72">
        <v>5</v>
      </c>
      <c r="S7377" s="181"/>
      <c r="T7377" s="73" t="s">
        <v>352</v>
      </c>
      <c r="V7377" s="74"/>
      <c r="X7377" s="74"/>
      <c r="Z7377" s="74">
        <v>1610</v>
      </c>
      <c r="AB7377" s="74">
        <v>0</v>
      </c>
      <c r="AD7377" s="696">
        <v>0</v>
      </c>
      <c r="AF7377" s="696">
        <v>0</v>
      </c>
      <c r="AH7377" s="696">
        <f t="shared" si="1596"/>
        <v>0</v>
      </c>
      <c r="AI7377" s="8"/>
      <c r="AJ7377" s="74">
        <v>0</v>
      </c>
      <c r="AK7377" s="8"/>
      <c r="AL7377" s="74">
        <v>0</v>
      </c>
      <c r="AM7377" s="74"/>
      <c r="AN7377" s="74">
        <v>0</v>
      </c>
      <c r="AO7377" s="696"/>
      <c r="AP7377" s="74">
        <v>0</v>
      </c>
      <c r="AQ7377" s="696"/>
    </row>
    <row r="7378" spans="2:43" ht="18" customHeight="1" x14ac:dyDescent="0.2">
      <c r="B7378" s="4"/>
      <c r="C7378" s="117"/>
      <c r="D7378" s="117"/>
      <c r="E7378" s="117"/>
      <c r="F7378" s="48"/>
      <c r="G7378" s="11"/>
      <c r="H7378" s="117"/>
      <c r="I7378" s="124"/>
      <c r="J7378" s="124"/>
      <c r="K7378" s="144"/>
      <c r="L7378" s="11"/>
      <c r="M7378" s="143"/>
      <c r="N7378" s="42"/>
      <c r="O7378" s="128"/>
      <c r="P7378" s="130"/>
      <c r="Q7378" s="131">
        <v>2</v>
      </c>
      <c r="R7378" s="68"/>
      <c r="S7378" s="35"/>
      <c r="T7378" s="69" t="s">
        <v>227</v>
      </c>
      <c r="U7378" s="92"/>
      <c r="V7378" s="70">
        <f>V7379+V7380</f>
        <v>9000</v>
      </c>
      <c r="X7378" s="447">
        <f>X7379+X7380</f>
        <v>9500</v>
      </c>
      <c r="Z7378" s="447">
        <f>Z7379+Z7380</f>
        <v>12240</v>
      </c>
      <c r="AB7378" s="447">
        <f>AB7379+AB7380</f>
        <v>22000</v>
      </c>
      <c r="AD7378" s="447">
        <f>AD7379+AD7380</f>
        <v>7800</v>
      </c>
      <c r="AF7378" s="447">
        <f>AF7379+AF7380</f>
        <v>0</v>
      </c>
      <c r="AH7378" s="447">
        <f t="shared" si="1596"/>
        <v>7800</v>
      </c>
      <c r="AI7378" s="8"/>
      <c r="AJ7378" s="447">
        <f>AJ7379+AJ7380</f>
        <v>5500</v>
      </c>
      <c r="AK7378" s="71"/>
      <c r="AL7378" s="447">
        <f>AL7379+AL7380</f>
        <v>17500</v>
      </c>
      <c r="AM7378" s="447"/>
      <c r="AN7378" s="447">
        <f>AN7379+AN7380</f>
        <v>18500</v>
      </c>
      <c r="AO7378" s="447"/>
      <c r="AP7378" s="447">
        <f>AP7379+AP7380</f>
        <v>18500</v>
      </c>
      <c r="AQ7378" s="447"/>
    </row>
    <row r="7379" spans="2:43" ht="18" hidden="1" customHeight="1" x14ac:dyDescent="0.2">
      <c r="B7379" s="4"/>
      <c r="C7379" s="117"/>
      <c r="D7379" s="117"/>
      <c r="E7379" s="117"/>
      <c r="F7379" s="48"/>
      <c r="G7379" s="11"/>
      <c r="H7379" s="117"/>
      <c r="I7379" s="124"/>
      <c r="J7379" s="124"/>
      <c r="K7379" s="144"/>
      <c r="L7379" s="11"/>
      <c r="M7379" s="143"/>
      <c r="N7379" s="42"/>
      <c r="O7379" s="128"/>
      <c r="P7379" s="130"/>
      <c r="Q7379" s="130"/>
      <c r="R7379" s="72" t="s">
        <v>3</v>
      </c>
      <c r="S7379" s="181"/>
      <c r="T7379" s="73" t="s">
        <v>78</v>
      </c>
      <c r="V7379" s="74">
        <v>0</v>
      </c>
      <c r="X7379" s="74">
        <v>0</v>
      </c>
      <c r="Z7379" s="74">
        <v>0</v>
      </c>
      <c r="AB7379" s="74">
        <v>0</v>
      </c>
      <c r="AD7379" s="74">
        <v>0</v>
      </c>
      <c r="AF7379" s="74">
        <v>0</v>
      </c>
      <c r="AH7379" s="74">
        <f t="shared" si="1596"/>
        <v>0</v>
      </c>
      <c r="AI7379" s="446"/>
      <c r="AJ7379" s="74">
        <v>0</v>
      </c>
      <c r="AK7379" s="8"/>
      <c r="AL7379" s="74">
        <v>0</v>
      </c>
      <c r="AM7379" s="74"/>
      <c r="AN7379" s="74">
        <v>0</v>
      </c>
      <c r="AO7379" s="74"/>
      <c r="AP7379" s="74">
        <v>0</v>
      </c>
      <c r="AQ7379" s="74"/>
    </row>
    <row r="7380" spans="2:43" ht="18" customHeight="1" x14ac:dyDescent="0.25">
      <c r="B7380" s="4"/>
      <c r="C7380" s="117"/>
      <c r="D7380" s="117"/>
      <c r="E7380" s="117"/>
      <c r="F7380" s="48"/>
      <c r="G7380" s="11"/>
      <c r="H7380" s="117"/>
      <c r="I7380" s="124"/>
      <c r="J7380" s="124"/>
      <c r="K7380" s="144"/>
      <c r="L7380" s="11"/>
      <c r="M7380" s="143"/>
      <c r="N7380" s="42"/>
      <c r="O7380" s="128"/>
      <c r="P7380" s="130"/>
      <c r="Q7380" s="130"/>
      <c r="R7380" s="72" t="s">
        <v>0</v>
      </c>
      <c r="S7380" s="181"/>
      <c r="T7380" s="73" t="s">
        <v>228</v>
      </c>
      <c r="V7380" s="74">
        <v>9000</v>
      </c>
      <c r="X7380" s="74">
        <v>9500</v>
      </c>
      <c r="Z7380" s="74">
        <v>12240</v>
      </c>
      <c r="AB7380" s="74">
        <v>22000</v>
      </c>
      <c r="AD7380" s="696">
        <v>7800</v>
      </c>
      <c r="AF7380" s="696">
        <v>0</v>
      </c>
      <c r="AH7380" s="696">
        <f t="shared" si="1596"/>
        <v>7800</v>
      </c>
      <c r="AI7380" s="8"/>
      <c r="AJ7380" s="74">
        <f t="shared" ref="AJ7380" si="1610">CEILING(AB7380*25/100,10)</f>
        <v>5500</v>
      </c>
      <c r="AK7380" s="8"/>
      <c r="AL7380" s="74">
        <v>17500</v>
      </c>
      <c r="AM7380" s="74"/>
      <c r="AN7380" s="74">
        <v>18500</v>
      </c>
      <c r="AO7380" s="696"/>
      <c r="AP7380" s="74">
        <v>18500</v>
      </c>
      <c r="AQ7380" s="696"/>
    </row>
    <row r="7381" spans="2:43" ht="18" hidden="1" customHeight="1" x14ac:dyDescent="0.2">
      <c r="B7381" s="4"/>
      <c r="C7381" s="117"/>
      <c r="D7381" s="117"/>
      <c r="E7381" s="117"/>
      <c r="F7381" s="48"/>
      <c r="G7381" s="11"/>
      <c r="H7381" s="117"/>
      <c r="I7381" s="124"/>
      <c r="J7381" s="124"/>
      <c r="K7381" s="144"/>
      <c r="L7381" s="11"/>
      <c r="M7381" s="143"/>
      <c r="N7381" s="42"/>
      <c r="O7381" s="128"/>
      <c r="P7381" s="130"/>
      <c r="Q7381" s="131">
        <v>3</v>
      </c>
      <c r="R7381" s="68"/>
      <c r="S7381" s="35"/>
      <c r="T7381" s="69" t="s">
        <v>79</v>
      </c>
      <c r="U7381" s="92"/>
      <c r="V7381" s="70">
        <f>V7382+V7383</f>
        <v>0</v>
      </c>
      <c r="X7381" s="447">
        <f>X7382+X7383</f>
        <v>0</v>
      </c>
      <c r="Z7381" s="447">
        <f>Z7382+Z7383</f>
        <v>0</v>
      </c>
      <c r="AB7381" s="447">
        <f>AB7382+AB7383</f>
        <v>0</v>
      </c>
      <c r="AD7381" s="447" t="e">
        <f>#REF!+AD7383</f>
        <v>#REF!</v>
      </c>
      <c r="AF7381" s="447">
        <f>AF7382+AF7383</f>
        <v>0</v>
      </c>
      <c r="AH7381" s="447" t="e">
        <f t="shared" si="1596"/>
        <v>#REF!</v>
      </c>
      <c r="AI7381" s="8"/>
      <c r="AJ7381" s="447">
        <f>AJ7382+AJ7383</f>
        <v>0</v>
      </c>
      <c r="AK7381" s="71"/>
      <c r="AL7381" s="447">
        <f>AL7382+AL7383</f>
        <v>0</v>
      </c>
      <c r="AM7381" s="447"/>
      <c r="AN7381" s="447">
        <f>AN7382+AN7383</f>
        <v>0</v>
      </c>
      <c r="AO7381" s="447"/>
      <c r="AP7381" s="447">
        <f>AP7382+AP7383</f>
        <v>0</v>
      </c>
      <c r="AQ7381" s="447"/>
    </row>
    <row r="7382" spans="2:43" ht="18" hidden="1" customHeight="1" x14ac:dyDescent="0.2">
      <c r="B7382" s="4"/>
      <c r="C7382" s="117"/>
      <c r="D7382" s="117"/>
      <c r="E7382" s="117"/>
      <c r="F7382" s="48"/>
      <c r="G7382" s="11"/>
      <c r="H7382" s="117"/>
      <c r="I7382" s="124"/>
      <c r="J7382" s="124"/>
      <c r="K7382" s="144"/>
      <c r="L7382" s="11"/>
      <c r="M7382" s="143"/>
      <c r="N7382" s="42"/>
      <c r="O7382" s="128"/>
      <c r="P7382" s="130"/>
      <c r="Q7382" s="131"/>
      <c r="R7382" s="72" t="s">
        <v>3</v>
      </c>
      <c r="S7382" s="181"/>
      <c r="T7382" s="73" t="s">
        <v>80</v>
      </c>
      <c r="V7382" s="83">
        <v>0</v>
      </c>
      <c r="X7382" s="448">
        <v>0</v>
      </c>
      <c r="Z7382" s="448">
        <v>0</v>
      </c>
      <c r="AB7382" s="448">
        <v>0</v>
      </c>
      <c r="AD7382" s="448">
        <v>0</v>
      </c>
      <c r="AF7382" s="448">
        <v>0</v>
      </c>
      <c r="AH7382" s="448">
        <f t="shared" si="1596"/>
        <v>0</v>
      </c>
      <c r="AI7382" s="446"/>
      <c r="AJ7382" s="448">
        <v>0</v>
      </c>
      <c r="AK7382" s="87"/>
      <c r="AL7382" s="448">
        <v>0</v>
      </c>
      <c r="AM7382" s="448"/>
      <c r="AN7382" s="448">
        <v>0</v>
      </c>
      <c r="AO7382" s="448"/>
      <c r="AP7382" s="448">
        <v>0</v>
      </c>
      <c r="AQ7382" s="448"/>
    </row>
    <row r="7383" spans="2:43" ht="18" hidden="1" customHeight="1" x14ac:dyDescent="0.2">
      <c r="B7383" s="4"/>
      <c r="C7383" s="117"/>
      <c r="D7383" s="117"/>
      <c r="E7383" s="117"/>
      <c r="F7383" s="48"/>
      <c r="G7383" s="11"/>
      <c r="H7383" s="117"/>
      <c r="I7383" s="124"/>
      <c r="J7383" s="124"/>
      <c r="K7383" s="144"/>
      <c r="L7383" s="11"/>
      <c r="M7383" s="143"/>
      <c r="N7383" s="42"/>
      <c r="O7383" s="128"/>
      <c r="P7383" s="130"/>
      <c r="Q7383" s="130"/>
      <c r="R7383" s="72" t="s">
        <v>18</v>
      </c>
      <c r="S7383" s="181"/>
      <c r="T7383" s="73" t="s">
        <v>82</v>
      </c>
      <c r="V7383" s="74">
        <v>0</v>
      </c>
      <c r="X7383" s="74">
        <v>0</v>
      </c>
      <c r="Z7383" s="74">
        <v>0</v>
      </c>
      <c r="AB7383" s="74">
        <v>0</v>
      </c>
      <c r="AD7383" s="74">
        <v>0</v>
      </c>
      <c r="AF7383" s="74">
        <v>0</v>
      </c>
      <c r="AH7383" s="74">
        <f t="shared" ref="AH7383:AH7446" si="1611">AD7383+AF7383</f>
        <v>0</v>
      </c>
      <c r="AI7383" s="495"/>
      <c r="AJ7383" s="74">
        <v>0</v>
      </c>
      <c r="AK7383" s="8"/>
      <c r="AL7383" s="74">
        <v>0</v>
      </c>
      <c r="AM7383" s="74"/>
      <c r="AN7383" s="74">
        <v>0</v>
      </c>
      <c r="AO7383" s="74"/>
      <c r="AP7383" s="74">
        <v>0</v>
      </c>
      <c r="AQ7383" s="74"/>
    </row>
    <row r="7384" spans="2:43" ht="18" hidden="1" customHeight="1" x14ac:dyDescent="0.2">
      <c r="B7384" s="4"/>
      <c r="C7384" s="117"/>
      <c r="D7384" s="117"/>
      <c r="E7384" s="117"/>
      <c r="F7384" s="48"/>
      <c r="G7384" s="11"/>
      <c r="H7384" s="117"/>
      <c r="I7384" s="124"/>
      <c r="J7384" s="124"/>
      <c r="K7384" s="144"/>
      <c r="L7384" s="11"/>
      <c r="M7384" s="143"/>
      <c r="N7384" s="42"/>
      <c r="O7384" s="128"/>
      <c r="P7384" s="130"/>
      <c r="Q7384" s="131">
        <v>5</v>
      </c>
      <c r="R7384" s="68"/>
      <c r="S7384" s="35"/>
      <c r="T7384" s="69" t="s">
        <v>48</v>
      </c>
      <c r="U7384" s="92"/>
      <c r="V7384" s="70">
        <f>V7385</f>
        <v>0</v>
      </c>
      <c r="X7384" s="447">
        <f>X7385</f>
        <v>0</v>
      </c>
      <c r="Z7384" s="447">
        <f>Z7385</f>
        <v>0</v>
      </c>
      <c r="AB7384" s="447">
        <f>AB7385</f>
        <v>0</v>
      </c>
      <c r="AD7384" s="447">
        <f>AD7385</f>
        <v>0</v>
      </c>
      <c r="AF7384" s="447">
        <f>AF7385</f>
        <v>0</v>
      </c>
      <c r="AH7384" s="447">
        <f t="shared" si="1611"/>
        <v>0</v>
      </c>
      <c r="AI7384" s="8"/>
      <c r="AJ7384" s="447">
        <f>AJ7385</f>
        <v>0</v>
      </c>
      <c r="AK7384" s="71"/>
      <c r="AL7384" s="447">
        <f>AL7385</f>
        <v>0</v>
      </c>
      <c r="AM7384" s="447"/>
      <c r="AN7384" s="447">
        <f>AN7385</f>
        <v>0</v>
      </c>
      <c r="AO7384" s="447"/>
      <c r="AP7384" s="447">
        <f>AP7385</f>
        <v>0</v>
      </c>
      <c r="AQ7384" s="447"/>
    </row>
    <row r="7385" spans="2:43" ht="18" hidden="1" customHeight="1" x14ac:dyDescent="0.2">
      <c r="B7385" s="4"/>
      <c r="C7385" s="117"/>
      <c r="D7385" s="117"/>
      <c r="E7385" s="117"/>
      <c r="F7385" s="48"/>
      <c r="G7385" s="11"/>
      <c r="H7385" s="117"/>
      <c r="I7385" s="124"/>
      <c r="J7385" s="124"/>
      <c r="K7385" s="144"/>
      <c r="L7385" s="11"/>
      <c r="M7385" s="143"/>
      <c r="N7385" s="42"/>
      <c r="O7385" s="128"/>
      <c r="P7385" s="130"/>
      <c r="Q7385" s="130"/>
      <c r="R7385" s="72" t="s">
        <v>3</v>
      </c>
      <c r="S7385" s="181"/>
      <c r="T7385" s="73" t="s">
        <v>551</v>
      </c>
      <c r="V7385" s="74">
        <v>0</v>
      </c>
      <c r="X7385" s="74">
        <v>0</v>
      </c>
      <c r="Z7385" s="74">
        <v>0</v>
      </c>
      <c r="AB7385" s="74">
        <v>0</v>
      </c>
      <c r="AD7385" s="74">
        <v>0</v>
      </c>
      <c r="AF7385" s="74">
        <v>0</v>
      </c>
      <c r="AH7385" s="74">
        <f t="shared" si="1611"/>
        <v>0</v>
      </c>
      <c r="AI7385" s="446"/>
      <c r="AJ7385" s="74">
        <v>0</v>
      </c>
      <c r="AK7385" s="8"/>
      <c r="AL7385" s="74">
        <v>0</v>
      </c>
      <c r="AM7385" s="74"/>
      <c r="AN7385" s="74">
        <v>0</v>
      </c>
      <c r="AO7385" s="74"/>
      <c r="AP7385" s="74">
        <v>0</v>
      </c>
      <c r="AQ7385" s="74"/>
    </row>
    <row r="7386" spans="2:43" ht="18" customHeight="1" x14ac:dyDescent="0.2">
      <c r="B7386" s="4"/>
      <c r="C7386" s="117"/>
      <c r="D7386" s="117"/>
      <c r="E7386" s="117"/>
      <c r="F7386" s="48"/>
      <c r="G7386" s="11"/>
      <c r="H7386" s="117"/>
      <c r="I7386" s="124"/>
      <c r="J7386" s="124"/>
      <c r="K7386" s="144"/>
      <c r="L7386" s="11"/>
      <c r="M7386" s="143"/>
      <c r="N7386" s="42"/>
      <c r="O7386" s="128"/>
      <c r="P7386" s="130"/>
      <c r="Q7386" s="131">
        <v>6</v>
      </c>
      <c r="R7386" s="84"/>
      <c r="S7386" s="250"/>
      <c r="T7386" s="69" t="s">
        <v>19</v>
      </c>
      <c r="U7386" s="92"/>
      <c r="V7386" s="70">
        <f>V7387</f>
        <v>0</v>
      </c>
      <c r="X7386" s="447">
        <f>X7387</f>
        <v>0</v>
      </c>
      <c r="Z7386" s="447">
        <f>Z7387</f>
        <v>0</v>
      </c>
      <c r="AB7386" s="447">
        <f>AB7387</f>
        <v>0</v>
      </c>
      <c r="AD7386" s="447">
        <f>AD7387</f>
        <v>0</v>
      </c>
      <c r="AF7386" s="447">
        <f>AF7387</f>
        <v>0</v>
      </c>
      <c r="AH7386" s="447">
        <f t="shared" si="1611"/>
        <v>0</v>
      </c>
      <c r="AI7386" s="8"/>
      <c r="AJ7386" s="447">
        <f>AJ7387</f>
        <v>0</v>
      </c>
      <c r="AK7386" s="71"/>
      <c r="AL7386" s="447">
        <f>AL7387</f>
        <v>7000</v>
      </c>
      <c r="AM7386" s="447"/>
      <c r="AN7386" s="447">
        <f>AN7387</f>
        <v>7000</v>
      </c>
      <c r="AO7386" s="447"/>
      <c r="AP7386" s="447">
        <f>AP7387</f>
        <v>7000</v>
      </c>
      <c r="AQ7386" s="447"/>
    </row>
    <row r="7387" spans="2:43" ht="18" customHeight="1" x14ac:dyDescent="0.2">
      <c r="B7387" s="4"/>
      <c r="C7387" s="117"/>
      <c r="D7387" s="117"/>
      <c r="E7387" s="117"/>
      <c r="F7387" s="48"/>
      <c r="G7387" s="11"/>
      <c r="H7387" s="117"/>
      <c r="I7387" s="124"/>
      <c r="J7387" s="124"/>
      <c r="K7387" s="144"/>
      <c r="L7387" s="11"/>
      <c r="M7387" s="143"/>
      <c r="N7387" s="42"/>
      <c r="O7387" s="128"/>
      <c r="P7387" s="130"/>
      <c r="Q7387" s="130"/>
      <c r="R7387" s="72">
        <v>90</v>
      </c>
      <c r="S7387" s="181"/>
      <c r="T7387" s="73" t="s">
        <v>225</v>
      </c>
      <c r="V7387" s="74">
        <v>0</v>
      </c>
      <c r="X7387" s="74">
        <v>0</v>
      </c>
      <c r="Z7387" s="74">
        <v>0</v>
      </c>
      <c r="AB7387" s="74">
        <v>0</v>
      </c>
      <c r="AD7387" s="74">
        <v>0</v>
      </c>
      <c r="AF7387" s="74">
        <v>0</v>
      </c>
      <c r="AH7387" s="74">
        <f t="shared" si="1611"/>
        <v>0</v>
      </c>
      <c r="AI7387" s="446"/>
      <c r="AJ7387" s="74">
        <v>0</v>
      </c>
      <c r="AK7387" s="8"/>
      <c r="AL7387" s="74">
        <v>7000</v>
      </c>
      <c r="AM7387" s="74"/>
      <c r="AN7387" s="74">
        <v>7000</v>
      </c>
      <c r="AO7387" s="74"/>
      <c r="AP7387" s="74">
        <v>7000</v>
      </c>
      <c r="AQ7387" s="74"/>
    </row>
    <row r="7388" spans="2:43" ht="18" customHeight="1" x14ac:dyDescent="0.2">
      <c r="B7388" s="4"/>
      <c r="C7388" s="117"/>
      <c r="D7388" s="117"/>
      <c r="E7388" s="117"/>
      <c r="F7388" s="48"/>
      <c r="G7388" s="11"/>
      <c r="H7388" s="117"/>
      <c r="I7388" s="124"/>
      <c r="J7388" s="124"/>
      <c r="K7388" s="144"/>
      <c r="L7388" s="11"/>
      <c r="M7388" s="143"/>
      <c r="N7388" s="42"/>
      <c r="O7388" s="128"/>
      <c r="P7388" s="129">
        <v>3</v>
      </c>
      <c r="Q7388" s="129"/>
      <c r="R7388" s="64"/>
      <c r="S7388" s="234"/>
      <c r="T7388" s="65" t="s">
        <v>215</v>
      </c>
      <c r="U7388" s="155"/>
      <c r="V7388" s="66">
        <f>V7389+V7391+V7393</f>
        <v>13000</v>
      </c>
      <c r="X7388" s="66">
        <f>X7389+X7391+X7393</f>
        <v>13000</v>
      </c>
      <c r="Z7388" s="66">
        <f>Z7389+Z7391+Z7393</f>
        <v>18700</v>
      </c>
      <c r="AB7388" s="66">
        <f>AB7389+AB7391+AB7393</f>
        <v>4200</v>
      </c>
      <c r="AD7388" s="66">
        <f>AD7389+AD7391+AD7393</f>
        <v>4400</v>
      </c>
      <c r="AF7388" s="66">
        <f>AF7389+AF7391+AF7393</f>
        <v>0</v>
      </c>
      <c r="AH7388" s="66">
        <f t="shared" si="1611"/>
        <v>4400</v>
      </c>
      <c r="AI7388" s="8"/>
      <c r="AJ7388" s="66">
        <f>AJ7389+AJ7391+AJ7393</f>
        <v>1060</v>
      </c>
      <c r="AK7388" s="67"/>
      <c r="AL7388" s="66">
        <f>AL7389+AL7391+AL7393</f>
        <v>17840</v>
      </c>
      <c r="AM7388" s="66"/>
      <c r="AN7388" s="66">
        <f>AN7389+AN7391+AN7393</f>
        <v>19090</v>
      </c>
      <c r="AO7388" s="66"/>
      <c r="AP7388" s="66">
        <f>AP7389+AP7391+AP7393</f>
        <v>19090</v>
      </c>
      <c r="AQ7388" s="66"/>
    </row>
    <row r="7389" spans="2:43" ht="18" customHeight="1" x14ac:dyDescent="0.2">
      <c r="B7389" s="4"/>
      <c r="C7389" s="117"/>
      <c r="D7389" s="117"/>
      <c r="E7389" s="117"/>
      <c r="F7389" s="48"/>
      <c r="G7389" s="11"/>
      <c r="H7389" s="117"/>
      <c r="I7389" s="124"/>
      <c r="J7389" s="124"/>
      <c r="K7389" s="144"/>
      <c r="L7389" s="11"/>
      <c r="M7389" s="143"/>
      <c r="N7389" s="42"/>
      <c r="O7389" s="128"/>
      <c r="P7389" s="130"/>
      <c r="Q7389" s="131">
        <v>1</v>
      </c>
      <c r="R7389" s="68"/>
      <c r="S7389" s="35"/>
      <c r="T7389" s="69" t="s">
        <v>20</v>
      </c>
      <c r="U7389" s="92"/>
      <c r="V7389" s="70">
        <f>V7390</f>
        <v>4000</v>
      </c>
      <c r="X7389" s="447">
        <f>X7390</f>
        <v>3000</v>
      </c>
      <c r="Z7389" s="447">
        <f>Z7390</f>
        <v>8150</v>
      </c>
      <c r="AB7389" s="447">
        <f>AB7390</f>
        <v>900</v>
      </c>
      <c r="AD7389" s="447">
        <f>AD7390</f>
        <v>900</v>
      </c>
      <c r="AF7389" s="447">
        <f>AF7390</f>
        <v>0</v>
      </c>
      <c r="AH7389" s="447">
        <f t="shared" si="1611"/>
        <v>900</v>
      </c>
      <c r="AI7389" s="67"/>
      <c r="AJ7389" s="447">
        <f>AJ7390</f>
        <v>230</v>
      </c>
      <c r="AK7389" s="71"/>
      <c r="AL7389" s="447">
        <f>AL7390</f>
        <v>6300</v>
      </c>
      <c r="AM7389" s="447"/>
      <c r="AN7389" s="447">
        <f>AN7390</f>
        <v>6730</v>
      </c>
      <c r="AO7389" s="447"/>
      <c r="AP7389" s="447">
        <f>AP7390</f>
        <v>6730</v>
      </c>
      <c r="AQ7389" s="447"/>
    </row>
    <row r="7390" spans="2:43" ht="18" customHeight="1" x14ac:dyDescent="0.25">
      <c r="B7390" s="4"/>
      <c r="C7390" s="117"/>
      <c r="D7390" s="117"/>
      <c r="E7390" s="117"/>
      <c r="F7390" s="48"/>
      <c r="G7390" s="11"/>
      <c r="H7390" s="117"/>
      <c r="I7390" s="124"/>
      <c r="J7390" s="124"/>
      <c r="K7390" s="144"/>
      <c r="L7390" s="11"/>
      <c r="M7390" s="143"/>
      <c r="N7390" s="42"/>
      <c r="O7390" s="128"/>
      <c r="P7390" s="130"/>
      <c r="Q7390" s="131"/>
      <c r="R7390" s="72" t="s">
        <v>3</v>
      </c>
      <c r="S7390" s="181"/>
      <c r="T7390" s="73" t="s">
        <v>20</v>
      </c>
      <c r="V7390" s="496">
        <v>4000</v>
      </c>
      <c r="X7390" s="699">
        <v>3000</v>
      </c>
      <c r="Z7390" s="699">
        <v>8150</v>
      </c>
      <c r="AB7390" s="74">
        <v>900</v>
      </c>
      <c r="AD7390" s="696">
        <v>900</v>
      </c>
      <c r="AF7390" s="696">
        <v>0</v>
      </c>
      <c r="AH7390" s="696">
        <f t="shared" si="1611"/>
        <v>900</v>
      </c>
      <c r="AI7390" s="446"/>
      <c r="AJ7390" s="74">
        <f t="shared" ref="AJ7390" si="1612">CEILING(AB7390*25/100,10)</f>
        <v>230</v>
      </c>
      <c r="AK7390" s="8"/>
      <c r="AL7390" s="74">
        <v>6300</v>
      </c>
      <c r="AM7390" s="74"/>
      <c r="AN7390" s="74">
        <v>6730</v>
      </c>
      <c r="AO7390" s="696"/>
      <c r="AP7390" s="74">
        <v>6730</v>
      </c>
      <c r="AQ7390" s="696"/>
    </row>
    <row r="7391" spans="2:43" ht="18" customHeight="1" x14ac:dyDescent="0.2">
      <c r="B7391" s="4"/>
      <c r="C7391" s="117"/>
      <c r="D7391" s="117"/>
      <c r="E7391" s="117"/>
      <c r="F7391" s="48"/>
      <c r="G7391" s="11"/>
      <c r="H7391" s="117"/>
      <c r="I7391" s="124"/>
      <c r="J7391" s="124"/>
      <c r="K7391" s="144"/>
      <c r="L7391" s="11"/>
      <c r="M7391" s="143"/>
      <c r="N7391" s="42"/>
      <c r="O7391" s="128"/>
      <c r="P7391" s="130"/>
      <c r="Q7391" s="131">
        <v>2</v>
      </c>
      <c r="R7391" s="68"/>
      <c r="S7391" s="35"/>
      <c r="T7391" s="69" t="s">
        <v>21</v>
      </c>
      <c r="U7391" s="92"/>
      <c r="V7391" s="70">
        <f>V7392</f>
        <v>7000</v>
      </c>
      <c r="X7391" s="447">
        <f>X7392</f>
        <v>8000</v>
      </c>
      <c r="Z7391" s="447">
        <f>Z7392</f>
        <v>4660</v>
      </c>
      <c r="AB7391" s="447">
        <f>AB7392</f>
        <v>3300</v>
      </c>
      <c r="AD7391" s="447">
        <f>AD7392</f>
        <v>3500</v>
      </c>
      <c r="AF7391" s="447">
        <f>AF7392</f>
        <v>0</v>
      </c>
      <c r="AH7391" s="447">
        <f t="shared" si="1611"/>
        <v>3500</v>
      </c>
      <c r="AI7391" s="8"/>
      <c r="AJ7391" s="447">
        <f>AJ7392</f>
        <v>830</v>
      </c>
      <c r="AK7391" s="71"/>
      <c r="AL7391" s="447">
        <f>AL7392</f>
        <v>6710</v>
      </c>
      <c r="AM7391" s="447"/>
      <c r="AN7391" s="447">
        <f>AN7392</f>
        <v>7140</v>
      </c>
      <c r="AO7391" s="447"/>
      <c r="AP7391" s="447">
        <f>AP7392</f>
        <v>7140</v>
      </c>
      <c r="AQ7391" s="447"/>
    </row>
    <row r="7392" spans="2:43" ht="18" customHeight="1" x14ac:dyDescent="0.25">
      <c r="B7392" s="4"/>
      <c r="C7392" s="117"/>
      <c r="D7392" s="117"/>
      <c r="E7392" s="117"/>
      <c r="F7392" s="48"/>
      <c r="G7392" s="11"/>
      <c r="H7392" s="117"/>
      <c r="I7392" s="124"/>
      <c r="J7392" s="124"/>
      <c r="K7392" s="144"/>
      <c r="L7392" s="11"/>
      <c r="M7392" s="143"/>
      <c r="N7392" s="42"/>
      <c r="O7392" s="128"/>
      <c r="P7392" s="130"/>
      <c r="Q7392" s="130"/>
      <c r="R7392" s="72" t="s">
        <v>3</v>
      </c>
      <c r="S7392" s="181"/>
      <c r="T7392" s="73" t="s">
        <v>21</v>
      </c>
      <c r="V7392" s="497">
        <v>7000</v>
      </c>
      <c r="X7392" s="697">
        <v>8000</v>
      </c>
      <c r="Z7392" s="697">
        <v>4660</v>
      </c>
      <c r="AB7392" s="74">
        <v>3300</v>
      </c>
      <c r="AD7392" s="696">
        <v>3500</v>
      </c>
      <c r="AF7392" s="696">
        <v>0</v>
      </c>
      <c r="AH7392" s="696">
        <f t="shared" si="1611"/>
        <v>3500</v>
      </c>
      <c r="AI7392" s="446"/>
      <c r="AJ7392" s="74">
        <f t="shared" ref="AJ7392" si="1613">CEILING(AB7392*25/100,10)</f>
        <v>830</v>
      </c>
      <c r="AK7392" s="8"/>
      <c r="AL7392" s="74">
        <v>6710</v>
      </c>
      <c r="AM7392" s="74"/>
      <c r="AN7392" s="74">
        <v>7140</v>
      </c>
      <c r="AO7392" s="696"/>
      <c r="AP7392" s="74">
        <v>7140</v>
      </c>
      <c r="AQ7392" s="696"/>
    </row>
    <row r="7393" spans="2:43" ht="18" customHeight="1" x14ac:dyDescent="0.2">
      <c r="B7393" s="4"/>
      <c r="C7393" s="117"/>
      <c r="D7393" s="117"/>
      <c r="E7393" s="117"/>
      <c r="F7393" s="48"/>
      <c r="G7393" s="11"/>
      <c r="H7393" s="117"/>
      <c r="I7393" s="124"/>
      <c r="J7393" s="124"/>
      <c r="K7393" s="144"/>
      <c r="L7393" s="11"/>
      <c r="M7393" s="143"/>
      <c r="N7393" s="42"/>
      <c r="O7393" s="128"/>
      <c r="P7393" s="130"/>
      <c r="Q7393" s="131">
        <v>3</v>
      </c>
      <c r="R7393" s="68"/>
      <c r="S7393" s="35"/>
      <c r="T7393" s="69" t="s">
        <v>22</v>
      </c>
      <c r="U7393" s="92"/>
      <c r="V7393" s="70">
        <f>V7394</f>
        <v>2000</v>
      </c>
      <c r="X7393" s="447">
        <f>X7394</f>
        <v>2000</v>
      </c>
      <c r="Z7393" s="447">
        <f>Z7394</f>
        <v>5890</v>
      </c>
      <c r="AB7393" s="447">
        <f>AB7394</f>
        <v>0</v>
      </c>
      <c r="AD7393" s="447">
        <f>AD7394</f>
        <v>0</v>
      </c>
      <c r="AF7393" s="447">
        <f>AF7394</f>
        <v>0</v>
      </c>
      <c r="AH7393" s="447">
        <f t="shared" si="1611"/>
        <v>0</v>
      </c>
      <c r="AI7393" s="8"/>
      <c r="AJ7393" s="447">
        <f>AJ7394</f>
        <v>0</v>
      </c>
      <c r="AK7393" s="71"/>
      <c r="AL7393" s="447">
        <f>AL7394</f>
        <v>4830</v>
      </c>
      <c r="AM7393" s="447"/>
      <c r="AN7393" s="447">
        <f>AN7394</f>
        <v>5220</v>
      </c>
      <c r="AO7393" s="447"/>
      <c r="AP7393" s="447">
        <f>AP7394</f>
        <v>5220</v>
      </c>
      <c r="AQ7393" s="447"/>
    </row>
    <row r="7394" spans="2:43" ht="18" customHeight="1" x14ac:dyDescent="0.25">
      <c r="B7394" s="4"/>
      <c r="C7394" s="117"/>
      <c r="D7394" s="117"/>
      <c r="E7394" s="117"/>
      <c r="F7394" s="48"/>
      <c r="G7394" s="11"/>
      <c r="H7394" s="117"/>
      <c r="I7394" s="124"/>
      <c r="J7394" s="124"/>
      <c r="K7394" s="144"/>
      <c r="L7394" s="11"/>
      <c r="M7394" s="143"/>
      <c r="N7394" s="42"/>
      <c r="O7394" s="128"/>
      <c r="P7394" s="130"/>
      <c r="Q7394" s="130"/>
      <c r="R7394" s="72" t="s">
        <v>3</v>
      </c>
      <c r="S7394" s="181"/>
      <c r="T7394" s="73" t="s">
        <v>22</v>
      </c>
      <c r="V7394" s="515">
        <v>2000</v>
      </c>
      <c r="X7394" s="823">
        <v>2000</v>
      </c>
      <c r="Z7394" s="940">
        <v>5890</v>
      </c>
      <c r="AB7394" s="940">
        <v>0</v>
      </c>
      <c r="AD7394" s="696">
        <v>0</v>
      </c>
      <c r="AF7394" s="696">
        <v>0</v>
      </c>
      <c r="AH7394" s="696">
        <f t="shared" si="1611"/>
        <v>0</v>
      </c>
      <c r="AI7394" s="446"/>
      <c r="AJ7394" s="74">
        <v>0</v>
      </c>
      <c r="AK7394" s="8"/>
      <c r="AL7394" s="74">
        <v>4830</v>
      </c>
      <c r="AM7394" s="74"/>
      <c r="AN7394" s="74">
        <v>5220</v>
      </c>
      <c r="AO7394" s="696"/>
      <c r="AP7394" s="74">
        <v>5220</v>
      </c>
      <c r="AQ7394" s="696"/>
    </row>
    <row r="7395" spans="2:43" ht="18" customHeight="1" x14ac:dyDescent="0.2">
      <c r="B7395" s="4"/>
      <c r="C7395" s="117"/>
      <c r="D7395" s="117"/>
      <c r="E7395" s="117"/>
      <c r="F7395" s="48"/>
      <c r="G7395" s="11"/>
      <c r="H7395" s="117"/>
      <c r="I7395" s="124"/>
      <c r="J7395" s="124"/>
      <c r="K7395" s="144"/>
      <c r="L7395" s="11"/>
      <c r="M7395" s="143"/>
      <c r="N7395" s="42"/>
      <c r="O7395" s="128"/>
      <c r="P7395" s="129">
        <v>5</v>
      </c>
      <c r="Q7395" s="129"/>
      <c r="R7395" s="64"/>
      <c r="S7395" s="234"/>
      <c r="T7395" s="65" t="s">
        <v>24</v>
      </c>
      <c r="U7395" s="155"/>
      <c r="V7395" s="66">
        <f>V7396</f>
        <v>4000</v>
      </c>
      <c r="X7395" s="66">
        <f>X7396</f>
        <v>4000</v>
      </c>
      <c r="Z7395" s="66">
        <f>Z7396</f>
        <v>3300</v>
      </c>
      <c r="AB7395" s="66">
        <f>AB7396</f>
        <v>3500</v>
      </c>
      <c r="AD7395" s="66">
        <f>AD7396</f>
        <v>3700</v>
      </c>
      <c r="AF7395" s="66">
        <f>AF7396</f>
        <v>0</v>
      </c>
      <c r="AH7395" s="66">
        <f t="shared" si="1611"/>
        <v>3700</v>
      </c>
      <c r="AI7395" s="8"/>
      <c r="AJ7395" s="66">
        <f>AJ7396</f>
        <v>1230</v>
      </c>
      <c r="AK7395" s="67"/>
      <c r="AL7395" s="66">
        <f t="shared" ref="AL7395:AP7396" si="1614">AL7396</f>
        <v>4500</v>
      </c>
      <c r="AM7395" s="66"/>
      <c r="AN7395" s="66">
        <f t="shared" si="1614"/>
        <v>5000</v>
      </c>
      <c r="AO7395" s="66"/>
      <c r="AP7395" s="66">
        <f t="shared" si="1614"/>
        <v>5000</v>
      </c>
      <c r="AQ7395" s="66"/>
    </row>
    <row r="7396" spans="2:43" ht="18" customHeight="1" x14ac:dyDescent="0.2">
      <c r="B7396" s="4"/>
      <c r="C7396" s="117"/>
      <c r="D7396" s="117"/>
      <c r="E7396" s="117"/>
      <c r="F7396" s="48"/>
      <c r="G7396" s="11"/>
      <c r="H7396" s="117"/>
      <c r="I7396" s="124"/>
      <c r="J7396" s="124"/>
      <c r="K7396" s="144"/>
      <c r="L7396" s="11"/>
      <c r="M7396" s="143"/>
      <c r="N7396" s="42"/>
      <c r="O7396" s="128"/>
      <c r="P7396" s="130"/>
      <c r="Q7396" s="131">
        <v>2</v>
      </c>
      <c r="R7396" s="68"/>
      <c r="S7396" s="35"/>
      <c r="T7396" s="69" t="s">
        <v>25</v>
      </c>
      <c r="U7396" s="92"/>
      <c r="V7396" s="70">
        <f>V7397</f>
        <v>4000</v>
      </c>
      <c r="X7396" s="447">
        <f>X7397</f>
        <v>4000</v>
      </c>
      <c r="Z7396" s="447">
        <f>Z7397</f>
        <v>3300</v>
      </c>
      <c r="AB7396" s="447">
        <f>AB7397</f>
        <v>3500</v>
      </c>
      <c r="AD7396" s="447">
        <f>AD7397</f>
        <v>3700</v>
      </c>
      <c r="AF7396" s="447">
        <f>AF7397</f>
        <v>0</v>
      </c>
      <c r="AH7396" s="447">
        <f t="shared" si="1611"/>
        <v>3700</v>
      </c>
      <c r="AI7396" s="67"/>
      <c r="AJ7396" s="447">
        <f>AJ7397</f>
        <v>1230</v>
      </c>
      <c r="AK7396" s="71"/>
      <c r="AL7396" s="447">
        <f t="shared" si="1614"/>
        <v>4500</v>
      </c>
      <c r="AM7396" s="447"/>
      <c r="AN7396" s="447">
        <f t="shared" si="1614"/>
        <v>5000</v>
      </c>
      <c r="AO7396" s="447"/>
      <c r="AP7396" s="447">
        <f t="shared" si="1614"/>
        <v>5000</v>
      </c>
      <c r="AQ7396" s="447"/>
    </row>
    <row r="7397" spans="2:43" ht="18" customHeight="1" x14ac:dyDescent="0.25">
      <c r="B7397" s="4"/>
      <c r="C7397" s="117"/>
      <c r="D7397" s="117"/>
      <c r="E7397" s="117"/>
      <c r="F7397" s="48"/>
      <c r="G7397" s="11"/>
      <c r="H7397" s="117"/>
      <c r="I7397" s="124"/>
      <c r="J7397" s="124"/>
      <c r="K7397" s="144"/>
      <c r="L7397" s="11"/>
      <c r="M7397" s="143"/>
      <c r="N7397" s="42"/>
      <c r="O7397" s="128"/>
      <c r="P7397" s="130"/>
      <c r="Q7397" s="130"/>
      <c r="R7397" s="72" t="s">
        <v>0</v>
      </c>
      <c r="S7397" s="181"/>
      <c r="T7397" s="73" t="s">
        <v>221</v>
      </c>
      <c r="V7397" s="538">
        <v>4000</v>
      </c>
      <c r="X7397" s="824">
        <v>4000</v>
      </c>
      <c r="Z7397" s="829">
        <v>3300</v>
      </c>
      <c r="AB7397" s="74">
        <v>3500</v>
      </c>
      <c r="AD7397" s="696">
        <v>3700</v>
      </c>
      <c r="AF7397" s="696">
        <v>0</v>
      </c>
      <c r="AH7397" s="696">
        <f t="shared" si="1611"/>
        <v>3700</v>
      </c>
      <c r="AI7397" s="446"/>
      <c r="AJ7397" s="74">
        <f>CEILING(AB7397*35/100,10)</f>
        <v>1230</v>
      </c>
      <c r="AK7397" s="8"/>
      <c r="AL7397" s="74">
        <v>4500</v>
      </c>
      <c r="AM7397" s="74"/>
      <c r="AN7397" s="74">
        <v>5000</v>
      </c>
      <c r="AO7397" s="696"/>
      <c r="AP7397" s="74">
        <v>5000</v>
      </c>
      <c r="AQ7397" s="696"/>
    </row>
    <row r="7398" spans="2:43" ht="18" customHeight="1" x14ac:dyDescent="0.2">
      <c r="B7398" s="4"/>
      <c r="C7398" s="117"/>
      <c r="D7398" s="117"/>
      <c r="E7398" s="117"/>
      <c r="F7398" s="48"/>
      <c r="G7398" s="11"/>
      <c r="H7398" s="117"/>
      <c r="I7398" s="124"/>
      <c r="J7398" s="124"/>
      <c r="K7398" s="144"/>
      <c r="L7398" s="11"/>
      <c r="M7398" s="143"/>
      <c r="N7398" s="42"/>
      <c r="O7398" s="128"/>
      <c r="P7398" s="129">
        <v>7</v>
      </c>
      <c r="Q7398" s="129"/>
      <c r="R7398" s="64"/>
      <c r="S7398" s="234"/>
      <c r="T7398" s="65" t="s">
        <v>343</v>
      </c>
      <c r="U7398" s="155"/>
      <c r="V7398" s="66">
        <f>V7399</f>
        <v>3000</v>
      </c>
      <c r="X7398" s="66">
        <f>X7399</f>
        <v>3000</v>
      </c>
      <c r="Z7398" s="66">
        <f>Z7399</f>
        <v>6000</v>
      </c>
      <c r="AB7398" s="66">
        <f>AB7399</f>
        <v>2500</v>
      </c>
      <c r="AD7398" s="66">
        <f>AD7399</f>
        <v>2625</v>
      </c>
      <c r="AF7398" s="66">
        <f>AF7399</f>
        <v>0</v>
      </c>
      <c r="AH7398" s="66">
        <f t="shared" si="1611"/>
        <v>2625</v>
      </c>
      <c r="AI7398" s="8"/>
      <c r="AJ7398" s="66">
        <f>AJ7399</f>
        <v>630</v>
      </c>
      <c r="AK7398" s="67"/>
      <c r="AL7398" s="66">
        <f t="shared" ref="AL7398:AP7399" si="1615">AL7399</f>
        <v>3500</v>
      </c>
      <c r="AM7398" s="66"/>
      <c r="AN7398" s="66">
        <f t="shared" si="1615"/>
        <v>4000</v>
      </c>
      <c r="AO7398" s="66"/>
      <c r="AP7398" s="66">
        <f t="shared" si="1615"/>
        <v>4000</v>
      </c>
      <c r="AQ7398" s="66"/>
    </row>
    <row r="7399" spans="2:43" ht="18" customHeight="1" x14ac:dyDescent="0.2">
      <c r="B7399" s="4"/>
      <c r="C7399" s="117"/>
      <c r="D7399" s="117"/>
      <c r="E7399" s="117"/>
      <c r="F7399" s="48"/>
      <c r="G7399" s="11"/>
      <c r="H7399" s="117"/>
      <c r="I7399" s="124"/>
      <c r="J7399" s="124"/>
      <c r="K7399" s="144"/>
      <c r="L7399" s="11"/>
      <c r="M7399" s="143"/>
      <c r="N7399" s="42"/>
      <c r="O7399" s="128"/>
      <c r="P7399" s="130"/>
      <c r="Q7399" s="131">
        <v>3</v>
      </c>
      <c r="R7399" s="68"/>
      <c r="S7399" s="35"/>
      <c r="T7399" s="69" t="s">
        <v>224</v>
      </c>
      <c r="U7399" s="92"/>
      <c r="V7399" s="70">
        <f>V7400</f>
        <v>3000</v>
      </c>
      <c r="X7399" s="447">
        <f>X7400</f>
        <v>3000</v>
      </c>
      <c r="Z7399" s="447">
        <f>Z7400</f>
        <v>6000</v>
      </c>
      <c r="AB7399" s="447">
        <f>AB7400</f>
        <v>2500</v>
      </c>
      <c r="AD7399" s="447">
        <f>AD7400</f>
        <v>2625</v>
      </c>
      <c r="AF7399" s="447">
        <f>AF7400</f>
        <v>0</v>
      </c>
      <c r="AH7399" s="447">
        <f t="shared" si="1611"/>
        <v>2625</v>
      </c>
      <c r="AI7399" s="67"/>
      <c r="AJ7399" s="447">
        <f>AJ7400</f>
        <v>630</v>
      </c>
      <c r="AK7399" s="71"/>
      <c r="AL7399" s="447">
        <f t="shared" si="1615"/>
        <v>3500</v>
      </c>
      <c r="AM7399" s="447"/>
      <c r="AN7399" s="447">
        <f t="shared" si="1615"/>
        <v>4000</v>
      </c>
      <c r="AO7399" s="447"/>
      <c r="AP7399" s="447">
        <f t="shared" si="1615"/>
        <v>4000</v>
      </c>
      <c r="AQ7399" s="447"/>
    </row>
    <row r="7400" spans="2:43" ht="18" customHeight="1" x14ac:dyDescent="0.25">
      <c r="B7400" s="4"/>
      <c r="C7400" s="117"/>
      <c r="D7400" s="117"/>
      <c r="E7400" s="117"/>
      <c r="F7400" s="48"/>
      <c r="G7400" s="11"/>
      <c r="H7400" s="117"/>
      <c r="I7400" s="124"/>
      <c r="J7400" s="124"/>
      <c r="K7400" s="144"/>
      <c r="L7400" s="11"/>
      <c r="M7400" s="143"/>
      <c r="N7400" s="42"/>
      <c r="O7400" s="128"/>
      <c r="P7400" s="130"/>
      <c r="Q7400" s="131"/>
      <c r="R7400" s="72" t="s">
        <v>0</v>
      </c>
      <c r="S7400" s="181"/>
      <c r="T7400" s="73" t="s">
        <v>53</v>
      </c>
      <c r="V7400" s="564">
        <v>3000</v>
      </c>
      <c r="X7400" s="825">
        <v>3000</v>
      </c>
      <c r="Z7400" s="941">
        <v>6000</v>
      </c>
      <c r="AB7400" s="74">
        <v>2500</v>
      </c>
      <c r="AD7400" s="696">
        <v>2625</v>
      </c>
      <c r="AF7400" s="696">
        <v>0</v>
      </c>
      <c r="AH7400" s="696">
        <f t="shared" si="1611"/>
        <v>2625</v>
      </c>
      <c r="AI7400" s="446"/>
      <c r="AJ7400" s="74">
        <f t="shared" ref="AJ7400" si="1616">CEILING(AB7400*25/100,10)</f>
        <v>630</v>
      </c>
      <c r="AK7400" s="8"/>
      <c r="AL7400" s="74">
        <v>3500</v>
      </c>
      <c r="AM7400" s="74"/>
      <c r="AN7400" s="74">
        <v>4000</v>
      </c>
      <c r="AO7400" s="696"/>
      <c r="AP7400" s="74">
        <v>4000</v>
      </c>
      <c r="AQ7400" s="696"/>
    </row>
    <row r="7401" spans="2:43" ht="18" hidden="1" customHeight="1" x14ac:dyDescent="0.2">
      <c r="B7401" s="4"/>
      <c r="C7401" s="117"/>
      <c r="D7401" s="117"/>
      <c r="E7401" s="117"/>
      <c r="F7401" s="48"/>
      <c r="G7401" s="11"/>
      <c r="H7401" s="117"/>
      <c r="I7401" s="124"/>
      <c r="J7401" s="124"/>
      <c r="K7401" s="144"/>
      <c r="L7401" s="11"/>
      <c r="M7401" s="143"/>
      <c r="N7401" s="42"/>
      <c r="O7401" s="128"/>
      <c r="P7401" s="129">
        <v>9</v>
      </c>
      <c r="Q7401" s="129"/>
      <c r="R7401" s="64"/>
      <c r="S7401" s="234"/>
      <c r="T7401" s="65" t="s">
        <v>217</v>
      </c>
      <c r="U7401" s="155"/>
      <c r="V7401" s="66">
        <f>V7402+V7404</f>
        <v>0</v>
      </c>
      <c r="X7401" s="66">
        <f>X7402+X7404</f>
        <v>0</v>
      </c>
      <c r="Z7401" s="66">
        <f>Z7402+Z7404</f>
        <v>0</v>
      </c>
      <c r="AB7401" s="66">
        <f>AB7402+AB7404</f>
        <v>0</v>
      </c>
      <c r="AD7401" s="66">
        <f>AD7402+AD7404</f>
        <v>0</v>
      </c>
      <c r="AF7401" s="66">
        <f>AF7402+AF7404</f>
        <v>0</v>
      </c>
      <c r="AH7401" s="66">
        <f t="shared" si="1611"/>
        <v>0</v>
      </c>
      <c r="AI7401" s="8"/>
      <c r="AJ7401" s="66">
        <f>AJ7402+AJ7404</f>
        <v>0</v>
      </c>
      <c r="AK7401" s="67"/>
      <c r="AL7401" s="66">
        <f>AL7402+AL7404</f>
        <v>0</v>
      </c>
      <c r="AM7401" s="66"/>
      <c r="AN7401" s="66">
        <f>AN7402+AN7404</f>
        <v>0</v>
      </c>
      <c r="AO7401" s="66"/>
      <c r="AP7401" s="66">
        <f>AP7402+AP7404</f>
        <v>0</v>
      </c>
      <c r="AQ7401" s="66"/>
    </row>
    <row r="7402" spans="2:43" ht="18" hidden="1" customHeight="1" x14ac:dyDescent="0.2">
      <c r="B7402" s="4"/>
      <c r="C7402" s="117"/>
      <c r="D7402" s="117"/>
      <c r="E7402" s="117"/>
      <c r="F7402" s="48"/>
      <c r="G7402" s="11"/>
      <c r="H7402" s="117"/>
      <c r="I7402" s="124"/>
      <c r="J7402" s="124"/>
      <c r="K7402" s="144"/>
      <c r="L7402" s="11"/>
      <c r="M7402" s="143"/>
      <c r="N7402" s="42"/>
      <c r="O7402" s="128"/>
      <c r="P7402" s="130"/>
      <c r="Q7402" s="131">
        <v>1</v>
      </c>
      <c r="R7402" s="68"/>
      <c r="S7402" s="35"/>
      <c r="T7402" s="69" t="s">
        <v>231</v>
      </c>
      <c r="U7402" s="92"/>
      <c r="V7402" s="70">
        <f>V7403</f>
        <v>0</v>
      </c>
      <c r="X7402" s="447">
        <f>X7403</f>
        <v>0</v>
      </c>
      <c r="Z7402" s="447">
        <f>Z7403</f>
        <v>0</v>
      </c>
      <c r="AB7402" s="447">
        <f>AB7403</f>
        <v>0</v>
      </c>
      <c r="AD7402" s="447">
        <f>AD7403</f>
        <v>0</v>
      </c>
      <c r="AF7402" s="447">
        <f>AF7403</f>
        <v>0</v>
      </c>
      <c r="AH7402" s="447">
        <f t="shared" si="1611"/>
        <v>0</v>
      </c>
      <c r="AI7402" s="67"/>
      <c r="AJ7402" s="447">
        <f>AJ7403</f>
        <v>0</v>
      </c>
      <c r="AK7402" s="71"/>
      <c r="AL7402" s="447">
        <f>AL7403</f>
        <v>0</v>
      </c>
      <c r="AM7402" s="447"/>
      <c r="AN7402" s="447">
        <f>AN7403</f>
        <v>0</v>
      </c>
      <c r="AO7402" s="447"/>
      <c r="AP7402" s="447">
        <f>AP7403</f>
        <v>0</v>
      </c>
      <c r="AQ7402" s="447"/>
    </row>
    <row r="7403" spans="2:43" ht="18" hidden="1" customHeight="1" x14ac:dyDescent="0.2">
      <c r="B7403" s="4"/>
      <c r="C7403" s="117"/>
      <c r="D7403" s="117"/>
      <c r="E7403" s="117"/>
      <c r="F7403" s="48"/>
      <c r="G7403" s="11"/>
      <c r="H7403" s="117"/>
      <c r="I7403" s="124"/>
      <c r="J7403" s="124"/>
      <c r="K7403" s="144"/>
      <c r="L7403" s="11"/>
      <c r="M7403" s="143"/>
      <c r="N7403" s="42"/>
      <c r="O7403" s="128"/>
      <c r="P7403" s="130"/>
      <c r="Q7403" s="131"/>
      <c r="R7403" s="72" t="s">
        <v>3</v>
      </c>
      <c r="S7403" s="181"/>
      <c r="T7403" s="73" t="s">
        <v>231</v>
      </c>
      <c r="V7403" s="74">
        <v>0</v>
      </c>
      <c r="X7403" s="74">
        <v>0</v>
      </c>
      <c r="Z7403" s="74">
        <v>0</v>
      </c>
      <c r="AB7403" s="74">
        <v>0</v>
      </c>
      <c r="AD7403" s="74">
        <v>0</v>
      </c>
      <c r="AF7403" s="74">
        <v>0</v>
      </c>
      <c r="AH7403" s="74">
        <f t="shared" si="1611"/>
        <v>0</v>
      </c>
      <c r="AI7403" s="446"/>
      <c r="AJ7403" s="74">
        <v>0</v>
      </c>
      <c r="AK7403" s="8"/>
      <c r="AL7403" s="74">
        <v>0</v>
      </c>
      <c r="AM7403" s="74"/>
      <c r="AN7403" s="74">
        <v>0</v>
      </c>
      <c r="AO7403" s="74"/>
      <c r="AP7403" s="74">
        <v>0</v>
      </c>
      <c r="AQ7403" s="74"/>
    </row>
    <row r="7404" spans="2:43" ht="18" hidden="1" customHeight="1" x14ac:dyDescent="0.2">
      <c r="B7404" s="4"/>
      <c r="C7404" s="117"/>
      <c r="D7404" s="117"/>
      <c r="E7404" s="117"/>
      <c r="F7404" s="48"/>
      <c r="G7404" s="11"/>
      <c r="H7404" s="117"/>
      <c r="I7404" s="124"/>
      <c r="J7404" s="124"/>
      <c r="K7404" s="144"/>
      <c r="L7404" s="11"/>
      <c r="M7404" s="143"/>
      <c r="N7404" s="42"/>
      <c r="O7404" s="128"/>
      <c r="P7404" s="130"/>
      <c r="Q7404" s="131">
        <v>2</v>
      </c>
      <c r="R7404" s="68"/>
      <c r="S7404" s="35"/>
      <c r="T7404" s="69" t="s">
        <v>232</v>
      </c>
      <c r="U7404" s="92"/>
      <c r="V7404" s="70">
        <f>V7405</f>
        <v>0</v>
      </c>
      <c r="X7404" s="447">
        <f>X7405</f>
        <v>0</v>
      </c>
      <c r="Z7404" s="447">
        <f>Z7405</f>
        <v>0</v>
      </c>
      <c r="AB7404" s="447">
        <f>AB7405</f>
        <v>0</v>
      </c>
      <c r="AD7404" s="447">
        <f>AD7405</f>
        <v>0</v>
      </c>
      <c r="AF7404" s="447">
        <f>AF7405</f>
        <v>0</v>
      </c>
      <c r="AH7404" s="447">
        <f t="shared" si="1611"/>
        <v>0</v>
      </c>
      <c r="AI7404" s="8"/>
      <c r="AJ7404" s="447">
        <f>AJ7405</f>
        <v>0</v>
      </c>
      <c r="AK7404" s="71"/>
      <c r="AL7404" s="447">
        <f>AL7405</f>
        <v>0</v>
      </c>
      <c r="AM7404" s="447"/>
      <c r="AN7404" s="447">
        <f>AN7405</f>
        <v>0</v>
      </c>
      <c r="AO7404" s="447"/>
      <c r="AP7404" s="447">
        <f>AP7405</f>
        <v>0</v>
      </c>
      <c r="AQ7404" s="447"/>
    </row>
    <row r="7405" spans="2:43" ht="18" hidden="1" customHeight="1" x14ac:dyDescent="0.2">
      <c r="B7405" s="4"/>
      <c r="C7405" s="117"/>
      <c r="D7405" s="117"/>
      <c r="E7405" s="117"/>
      <c r="F7405" s="48"/>
      <c r="G7405" s="11"/>
      <c r="H7405" s="117"/>
      <c r="I7405" s="124"/>
      <c r="J7405" s="124"/>
      <c r="K7405" s="144"/>
      <c r="L7405" s="11"/>
      <c r="M7405" s="143"/>
      <c r="N7405" s="42"/>
      <c r="O7405" s="128"/>
      <c r="P7405" s="130"/>
      <c r="Q7405" s="131"/>
      <c r="R7405" s="72" t="s">
        <v>3</v>
      </c>
      <c r="S7405" s="181"/>
      <c r="T7405" s="77" t="s">
        <v>232</v>
      </c>
      <c r="U7405" s="141"/>
      <c r="V7405" s="74">
        <v>0</v>
      </c>
      <c r="X7405" s="74">
        <v>0</v>
      </c>
      <c r="Z7405" s="74">
        <v>0</v>
      </c>
      <c r="AB7405" s="74">
        <v>0</v>
      </c>
      <c r="AD7405" s="74">
        <v>0</v>
      </c>
      <c r="AF7405" s="74">
        <v>0</v>
      </c>
      <c r="AH7405" s="74">
        <f t="shared" si="1611"/>
        <v>0</v>
      </c>
      <c r="AI7405" s="446"/>
      <c r="AJ7405" s="74">
        <v>0</v>
      </c>
      <c r="AK7405" s="8"/>
      <c r="AL7405" s="74">
        <v>0</v>
      </c>
      <c r="AM7405" s="74"/>
      <c r="AN7405" s="74">
        <v>0</v>
      </c>
      <c r="AO7405" s="74"/>
      <c r="AP7405" s="74">
        <v>0</v>
      </c>
      <c r="AQ7405" s="74"/>
    </row>
    <row r="7406" spans="2:43" ht="18" hidden="1" customHeight="1" x14ac:dyDescent="0.2">
      <c r="B7406" s="4"/>
      <c r="C7406" s="117"/>
      <c r="D7406" s="117"/>
      <c r="E7406" s="117"/>
      <c r="F7406" s="48"/>
      <c r="G7406" s="11"/>
      <c r="H7406" s="117"/>
      <c r="I7406" s="124"/>
      <c r="J7406" s="124"/>
      <c r="K7406" s="144"/>
      <c r="L7406" s="11"/>
      <c r="M7406" s="143"/>
      <c r="N7406" s="42"/>
      <c r="O7406" s="133" t="s">
        <v>55</v>
      </c>
      <c r="P7406" s="134"/>
      <c r="Q7406" s="134"/>
      <c r="R7406" s="79"/>
      <c r="S7406" s="252"/>
      <c r="T7406" s="80" t="s">
        <v>29</v>
      </c>
      <c r="U7406" s="242"/>
      <c r="V7406" s="88">
        <f>V7407</f>
        <v>0</v>
      </c>
      <c r="X7406" s="88">
        <f>X7407</f>
        <v>0</v>
      </c>
      <c r="Z7406" s="88">
        <f>Z7407</f>
        <v>0</v>
      </c>
      <c r="AB7406" s="88">
        <f>AB7407</f>
        <v>0</v>
      </c>
      <c r="AD7406" s="88" t="e">
        <f>#REF!</f>
        <v>#REF!</v>
      </c>
      <c r="AF7406" s="88">
        <f>AF7407</f>
        <v>0</v>
      </c>
      <c r="AH7406" s="88" t="e">
        <f t="shared" si="1611"/>
        <v>#REF!</v>
      </c>
      <c r="AI7406" s="8"/>
      <c r="AJ7406" s="88">
        <f>AJ7407</f>
        <v>0</v>
      </c>
      <c r="AK7406" s="89"/>
      <c r="AL7406" s="88">
        <f t="shared" ref="AL7406:AP7408" si="1617">AL7407</f>
        <v>0</v>
      </c>
      <c r="AM7406" s="88"/>
      <c r="AN7406" s="88">
        <f t="shared" si="1617"/>
        <v>0</v>
      </c>
      <c r="AO7406" s="88"/>
      <c r="AP7406" s="88">
        <f t="shared" si="1617"/>
        <v>0</v>
      </c>
      <c r="AQ7406" s="88"/>
    </row>
    <row r="7407" spans="2:43" ht="18" hidden="1" customHeight="1" x14ac:dyDescent="0.2">
      <c r="B7407" s="4"/>
      <c r="C7407" s="117"/>
      <c r="D7407" s="117"/>
      <c r="E7407" s="117"/>
      <c r="F7407" s="48"/>
      <c r="G7407" s="11"/>
      <c r="H7407" s="117"/>
      <c r="I7407" s="124"/>
      <c r="J7407" s="124"/>
      <c r="K7407" s="144"/>
      <c r="L7407" s="11"/>
      <c r="M7407" s="143"/>
      <c r="N7407" s="42"/>
      <c r="O7407" s="128"/>
      <c r="P7407" s="129">
        <v>3</v>
      </c>
      <c r="Q7407" s="129"/>
      <c r="R7407" s="64"/>
      <c r="S7407" s="234"/>
      <c r="T7407" s="65" t="s">
        <v>54</v>
      </c>
      <c r="U7407" s="155"/>
      <c r="V7407" s="66">
        <f>V7408</f>
        <v>0</v>
      </c>
      <c r="X7407" s="66">
        <f>X7408</f>
        <v>0</v>
      </c>
      <c r="Z7407" s="66">
        <f>Z7408</f>
        <v>0</v>
      </c>
      <c r="AB7407" s="66">
        <f>AB7408</f>
        <v>0</v>
      </c>
      <c r="AD7407" s="66" t="e">
        <f>#REF!</f>
        <v>#REF!</v>
      </c>
      <c r="AF7407" s="66">
        <f>AF7408</f>
        <v>0</v>
      </c>
      <c r="AH7407" s="66" t="e">
        <f t="shared" si="1611"/>
        <v>#REF!</v>
      </c>
      <c r="AI7407" s="89"/>
      <c r="AJ7407" s="66">
        <f>AJ7408</f>
        <v>0</v>
      </c>
      <c r="AK7407" s="67"/>
      <c r="AL7407" s="66">
        <f t="shared" si="1617"/>
        <v>0</v>
      </c>
      <c r="AM7407" s="66"/>
      <c r="AN7407" s="66">
        <f t="shared" si="1617"/>
        <v>0</v>
      </c>
      <c r="AO7407" s="66"/>
      <c r="AP7407" s="66">
        <f t="shared" si="1617"/>
        <v>0</v>
      </c>
      <c r="AQ7407" s="66"/>
    </row>
    <row r="7408" spans="2:43" ht="18" hidden="1" customHeight="1" x14ac:dyDescent="0.2">
      <c r="B7408" s="4"/>
      <c r="C7408" s="117"/>
      <c r="D7408" s="117"/>
      <c r="E7408" s="117"/>
      <c r="F7408" s="48"/>
      <c r="G7408" s="11"/>
      <c r="H7408" s="117"/>
      <c r="I7408" s="124"/>
      <c r="J7408" s="124"/>
      <c r="K7408" s="144"/>
      <c r="L7408" s="11"/>
      <c r="M7408" s="143"/>
      <c r="N7408" s="42"/>
      <c r="O7408" s="128"/>
      <c r="P7408" s="130"/>
      <c r="Q7408" s="131">
        <v>1</v>
      </c>
      <c r="R7408" s="68"/>
      <c r="S7408" s="35"/>
      <c r="T7408" s="69" t="s">
        <v>69</v>
      </c>
      <c r="U7408" s="92"/>
      <c r="V7408" s="70">
        <f>V7409</f>
        <v>0</v>
      </c>
      <c r="X7408" s="447">
        <f>X7409</f>
        <v>0</v>
      </c>
      <c r="Z7408" s="447">
        <f>Z7409</f>
        <v>0</v>
      </c>
      <c r="AB7408" s="447">
        <f>AB7409</f>
        <v>0</v>
      </c>
      <c r="AD7408" s="447" t="e">
        <f>#REF!</f>
        <v>#REF!</v>
      </c>
      <c r="AF7408" s="447">
        <f>AF7409</f>
        <v>0</v>
      </c>
      <c r="AH7408" s="447" t="e">
        <f t="shared" si="1611"/>
        <v>#REF!</v>
      </c>
      <c r="AI7408" s="67"/>
      <c r="AJ7408" s="447">
        <f>AJ7409</f>
        <v>0</v>
      </c>
      <c r="AK7408" s="71"/>
      <c r="AL7408" s="447">
        <f t="shared" si="1617"/>
        <v>0</v>
      </c>
      <c r="AM7408" s="447"/>
      <c r="AN7408" s="447">
        <f t="shared" si="1617"/>
        <v>0</v>
      </c>
      <c r="AO7408" s="447"/>
      <c r="AP7408" s="447">
        <f t="shared" si="1617"/>
        <v>0</v>
      </c>
      <c r="AQ7408" s="447"/>
    </row>
    <row r="7409" spans="2:43" ht="18" hidden="1" customHeight="1" x14ac:dyDescent="0.2">
      <c r="B7409" s="4"/>
      <c r="C7409" s="117"/>
      <c r="D7409" s="117"/>
      <c r="E7409" s="117"/>
      <c r="F7409" s="48"/>
      <c r="G7409" s="11"/>
      <c r="H7409" s="117"/>
      <c r="I7409" s="124"/>
      <c r="J7409" s="124"/>
      <c r="K7409" s="144"/>
      <c r="L7409" s="11"/>
      <c r="M7409" s="143"/>
      <c r="N7409" s="42"/>
      <c r="O7409" s="128"/>
      <c r="P7409" s="130"/>
      <c r="Q7409" s="130"/>
      <c r="R7409" s="72" t="s">
        <v>55</v>
      </c>
      <c r="S7409" s="181"/>
      <c r="T7409" s="73" t="s">
        <v>193</v>
      </c>
      <c r="V7409" s="74">
        <v>0</v>
      </c>
      <c r="X7409" s="74">
        <v>0</v>
      </c>
      <c r="Z7409" s="74">
        <v>0</v>
      </c>
      <c r="AB7409" s="74">
        <v>0</v>
      </c>
      <c r="AD7409" s="74">
        <v>0</v>
      </c>
      <c r="AF7409" s="74">
        <v>0</v>
      </c>
      <c r="AH7409" s="74">
        <f t="shared" si="1611"/>
        <v>0</v>
      </c>
      <c r="AI7409" s="446"/>
      <c r="AJ7409" s="74">
        <v>0</v>
      </c>
      <c r="AK7409" s="8"/>
      <c r="AL7409" s="74">
        <v>0</v>
      </c>
      <c r="AM7409" s="74"/>
      <c r="AN7409" s="74">
        <v>0</v>
      </c>
      <c r="AO7409" s="74"/>
      <c r="AP7409" s="74">
        <v>0</v>
      </c>
      <c r="AQ7409" s="74"/>
    </row>
    <row r="7410" spans="2:43" ht="18" customHeight="1" x14ac:dyDescent="0.2">
      <c r="B7410" s="4"/>
      <c r="C7410" s="117"/>
      <c r="D7410" s="117"/>
      <c r="E7410" s="117"/>
      <c r="F7410" s="48"/>
      <c r="G7410" s="11"/>
      <c r="H7410" s="117"/>
      <c r="I7410" s="124"/>
      <c r="J7410" s="124"/>
      <c r="K7410" s="144"/>
      <c r="L7410" s="11"/>
      <c r="M7410" s="143"/>
      <c r="N7410" s="42"/>
      <c r="O7410" s="128"/>
      <c r="P7410" s="130"/>
      <c r="Q7410" s="130"/>
      <c r="R7410" s="72"/>
      <c r="S7410" s="181"/>
      <c r="T7410" s="73"/>
      <c r="V7410" s="74"/>
      <c r="X7410" s="74"/>
      <c r="Z7410" s="74"/>
      <c r="AB7410" s="74"/>
      <c r="AD7410" s="74"/>
      <c r="AF7410" s="74"/>
      <c r="AH7410" s="74">
        <f t="shared" si="1611"/>
        <v>0</v>
      </c>
      <c r="AI7410" s="8"/>
      <c r="AJ7410" s="74"/>
      <c r="AK7410" s="8"/>
      <c r="AL7410" s="74"/>
      <c r="AM7410" s="74"/>
      <c r="AN7410" s="74"/>
      <c r="AO7410" s="74"/>
      <c r="AP7410" s="74"/>
      <c r="AQ7410" s="74"/>
    </row>
    <row r="7411" spans="2:43" ht="18" customHeight="1" x14ac:dyDescent="0.2">
      <c r="B7411" s="4"/>
      <c r="C7411" s="117"/>
      <c r="D7411" s="117"/>
      <c r="E7411" s="117"/>
      <c r="F7411" s="48"/>
      <c r="G7411" s="11"/>
      <c r="H7411" s="132"/>
      <c r="I7411" s="121"/>
      <c r="J7411" s="121"/>
      <c r="K7411" s="164">
        <v>8</v>
      </c>
      <c r="L7411" s="277"/>
      <c r="M7411" s="163"/>
      <c r="N7411" s="261"/>
      <c r="O7411" s="122"/>
      <c r="P7411" s="123"/>
      <c r="Q7411" s="123"/>
      <c r="R7411" s="49"/>
      <c r="S7411" s="18"/>
      <c r="T7411" s="50" t="s">
        <v>418</v>
      </c>
      <c r="U7411" s="76"/>
      <c r="V7411" s="51">
        <f>V7412</f>
        <v>82250</v>
      </c>
      <c r="X7411" s="51">
        <f>X7412</f>
        <v>86600</v>
      </c>
      <c r="Z7411" s="51">
        <f>Z7412</f>
        <v>91800</v>
      </c>
      <c r="AB7411" s="51">
        <f>AB7412</f>
        <v>95900</v>
      </c>
      <c r="AD7411" s="51" t="e">
        <f>AD7412</f>
        <v>#REF!</v>
      </c>
      <c r="AF7411" s="51">
        <f>AF7412</f>
        <v>0</v>
      </c>
      <c r="AH7411" s="51" t="e">
        <f t="shared" si="1611"/>
        <v>#REF!</v>
      </c>
      <c r="AI7411" s="8"/>
      <c r="AJ7411" s="51">
        <f>AJ7412</f>
        <v>31220</v>
      </c>
      <c r="AK7411" s="5"/>
      <c r="AL7411" s="51">
        <f>AL7412</f>
        <v>122800</v>
      </c>
      <c r="AM7411" s="51"/>
      <c r="AN7411" s="51">
        <f>AN7412</f>
        <v>129800</v>
      </c>
      <c r="AO7411" s="51"/>
      <c r="AP7411" s="51">
        <f>AP7412</f>
        <v>129800</v>
      </c>
      <c r="AQ7411" s="51"/>
    </row>
    <row r="7412" spans="2:43" ht="18" customHeight="1" x14ac:dyDescent="0.2">
      <c r="B7412" s="4"/>
      <c r="C7412" s="117"/>
      <c r="D7412" s="117"/>
      <c r="E7412" s="117"/>
      <c r="F7412" s="48"/>
      <c r="G7412" s="11"/>
      <c r="H7412" s="117"/>
      <c r="I7412" s="124"/>
      <c r="J7412" s="124"/>
      <c r="K7412" s="144"/>
      <c r="L7412" s="11"/>
      <c r="M7412" s="226">
        <v>2</v>
      </c>
      <c r="N7412" s="262"/>
      <c r="O7412" s="125"/>
      <c r="P7412" s="126"/>
      <c r="Q7412" s="126"/>
      <c r="R7412" s="60"/>
      <c r="S7412" s="249"/>
      <c r="T7412" s="61" t="s">
        <v>413</v>
      </c>
      <c r="U7412" s="241"/>
      <c r="V7412" s="62">
        <f>V7413+V7417+V7423</f>
        <v>82250</v>
      </c>
      <c r="X7412" s="62">
        <f>X7413+X7417+X7423</f>
        <v>86600</v>
      </c>
      <c r="Z7412" s="62">
        <f>Z7413+Z7417+Z7423</f>
        <v>91800</v>
      </c>
      <c r="AB7412" s="62">
        <f>AB7413+AB7417+AB7423</f>
        <v>95900</v>
      </c>
      <c r="AD7412" s="62" t="e">
        <f>AD7413+AD7417+AD7423</f>
        <v>#REF!</v>
      </c>
      <c r="AF7412" s="62">
        <f>AF7413+AF7417+AF7423</f>
        <v>0</v>
      </c>
      <c r="AH7412" s="62" t="e">
        <f t="shared" si="1611"/>
        <v>#REF!</v>
      </c>
      <c r="AI7412" s="5"/>
      <c r="AJ7412" s="62">
        <f>AJ7413+AJ7417+AJ7423</f>
        <v>31220</v>
      </c>
      <c r="AK7412" s="63"/>
      <c r="AL7412" s="62">
        <f>AL7413+AL7417+AL7423</f>
        <v>122800</v>
      </c>
      <c r="AM7412" s="62"/>
      <c r="AN7412" s="62">
        <f>AN7413+AN7417+AN7423</f>
        <v>129800</v>
      </c>
      <c r="AO7412" s="62"/>
      <c r="AP7412" s="62">
        <f>AP7413+AP7417+AP7423</f>
        <v>129800</v>
      </c>
      <c r="AQ7412" s="62"/>
    </row>
    <row r="7413" spans="2:43" ht="18" customHeight="1" x14ac:dyDescent="0.2">
      <c r="B7413" s="4"/>
      <c r="C7413" s="117"/>
      <c r="D7413" s="117"/>
      <c r="E7413" s="117"/>
      <c r="F7413" s="48"/>
      <c r="G7413" s="11"/>
      <c r="H7413" s="117"/>
      <c r="I7413" s="124"/>
      <c r="J7413" s="124"/>
      <c r="K7413" s="144"/>
      <c r="L7413" s="11"/>
      <c r="M7413" s="143"/>
      <c r="N7413" s="42"/>
      <c r="O7413" s="127" t="s">
        <v>3</v>
      </c>
      <c r="P7413" s="123"/>
      <c r="Q7413" s="123"/>
      <c r="R7413" s="49"/>
      <c r="S7413" s="18"/>
      <c r="T7413" s="50" t="s">
        <v>7</v>
      </c>
      <c r="U7413" s="76"/>
      <c r="V7413" s="51">
        <f>V7414</f>
        <v>73150</v>
      </c>
      <c r="X7413" s="51">
        <f>X7414</f>
        <v>73900</v>
      </c>
      <c r="Z7413" s="51">
        <f>Z7414</f>
        <v>77400</v>
      </c>
      <c r="AB7413" s="51">
        <f>AB7414</f>
        <v>80400</v>
      </c>
      <c r="AD7413" s="51">
        <f>AD7414</f>
        <v>86100</v>
      </c>
      <c r="AF7413" s="51">
        <f>AF7414</f>
        <v>0</v>
      </c>
      <c r="AH7413" s="51">
        <f t="shared" si="1611"/>
        <v>86100</v>
      </c>
      <c r="AI7413" s="63"/>
      <c r="AJ7413" s="51">
        <f>AJ7414</f>
        <v>27340</v>
      </c>
      <c r="AK7413" s="5"/>
      <c r="AL7413" s="51">
        <f t="shared" ref="AL7413:AP7415" si="1618">AL7414</f>
        <v>104800</v>
      </c>
      <c r="AM7413" s="51"/>
      <c r="AN7413" s="51">
        <f t="shared" si="1618"/>
        <v>110000</v>
      </c>
      <c r="AO7413" s="51"/>
      <c r="AP7413" s="51">
        <f t="shared" si="1618"/>
        <v>110000</v>
      </c>
      <c r="AQ7413" s="51"/>
    </row>
    <row r="7414" spans="2:43" ht="18" customHeight="1" x14ac:dyDescent="0.2">
      <c r="B7414" s="4"/>
      <c r="C7414" s="117"/>
      <c r="D7414" s="117"/>
      <c r="E7414" s="117"/>
      <c r="F7414" s="48"/>
      <c r="G7414" s="11"/>
      <c r="H7414" s="117"/>
      <c r="I7414" s="124"/>
      <c r="J7414" s="124"/>
      <c r="K7414" s="144"/>
      <c r="L7414" s="11"/>
      <c r="M7414" s="143"/>
      <c r="N7414" s="42"/>
      <c r="O7414" s="128"/>
      <c r="P7414" s="129">
        <v>1</v>
      </c>
      <c r="Q7414" s="129"/>
      <c r="R7414" s="64"/>
      <c r="S7414" s="234"/>
      <c r="T7414" s="65" t="s">
        <v>8</v>
      </c>
      <c r="U7414" s="155"/>
      <c r="V7414" s="66">
        <f>V7415</f>
        <v>73150</v>
      </c>
      <c r="X7414" s="66">
        <f>X7415</f>
        <v>73900</v>
      </c>
      <c r="Z7414" s="66">
        <f>Z7415</f>
        <v>77400</v>
      </c>
      <c r="AB7414" s="66">
        <f>AB7415</f>
        <v>80400</v>
      </c>
      <c r="AD7414" s="66">
        <f>AD7415</f>
        <v>86100</v>
      </c>
      <c r="AF7414" s="66">
        <f>AF7415</f>
        <v>0</v>
      </c>
      <c r="AH7414" s="66">
        <f t="shared" si="1611"/>
        <v>86100</v>
      </c>
      <c r="AI7414" s="5"/>
      <c r="AJ7414" s="66">
        <f>AJ7415</f>
        <v>27340</v>
      </c>
      <c r="AK7414" s="67"/>
      <c r="AL7414" s="66">
        <f t="shared" si="1618"/>
        <v>104800</v>
      </c>
      <c r="AM7414" s="66"/>
      <c r="AN7414" s="66">
        <f t="shared" si="1618"/>
        <v>110000</v>
      </c>
      <c r="AO7414" s="66"/>
      <c r="AP7414" s="66">
        <f t="shared" si="1618"/>
        <v>110000</v>
      </c>
      <c r="AQ7414" s="66"/>
    </row>
    <row r="7415" spans="2:43" ht="18" customHeight="1" x14ac:dyDescent="0.2">
      <c r="B7415" s="4"/>
      <c r="C7415" s="117"/>
      <c r="D7415" s="117"/>
      <c r="E7415" s="117"/>
      <c r="F7415" s="48"/>
      <c r="G7415" s="11"/>
      <c r="H7415" s="117"/>
      <c r="I7415" s="124"/>
      <c r="J7415" s="124"/>
      <c r="K7415" s="144"/>
      <c r="L7415" s="11"/>
      <c r="M7415" s="143"/>
      <c r="N7415" s="42"/>
      <c r="O7415" s="128"/>
      <c r="P7415" s="130"/>
      <c r="Q7415" s="140" t="s">
        <v>173</v>
      </c>
      <c r="R7415" s="84"/>
      <c r="S7415" s="250"/>
      <c r="T7415" s="69" t="s">
        <v>204</v>
      </c>
      <c r="U7415" s="92"/>
      <c r="V7415" s="70">
        <f>V7416</f>
        <v>73150</v>
      </c>
      <c r="X7415" s="447">
        <f>X7416</f>
        <v>73900</v>
      </c>
      <c r="Z7415" s="447">
        <f>Z7416</f>
        <v>77400</v>
      </c>
      <c r="AB7415" s="447">
        <f>AB7416</f>
        <v>80400</v>
      </c>
      <c r="AD7415" s="447">
        <f>AD7416</f>
        <v>86100</v>
      </c>
      <c r="AF7415" s="447">
        <f>AF7416</f>
        <v>0</v>
      </c>
      <c r="AH7415" s="447">
        <f t="shared" si="1611"/>
        <v>86100</v>
      </c>
      <c r="AI7415" s="67"/>
      <c r="AJ7415" s="447">
        <f>AJ7416</f>
        <v>27340</v>
      </c>
      <c r="AK7415" s="71"/>
      <c r="AL7415" s="447">
        <f t="shared" si="1618"/>
        <v>104800</v>
      </c>
      <c r="AM7415" s="447"/>
      <c r="AN7415" s="447">
        <f t="shared" si="1618"/>
        <v>110000</v>
      </c>
      <c r="AO7415" s="447"/>
      <c r="AP7415" s="447">
        <f t="shared" si="1618"/>
        <v>110000</v>
      </c>
      <c r="AQ7415" s="447"/>
    </row>
    <row r="7416" spans="2:43" ht="18" customHeight="1" x14ac:dyDescent="0.2">
      <c r="B7416" s="4"/>
      <c r="C7416" s="117"/>
      <c r="D7416" s="117"/>
      <c r="E7416" s="117"/>
      <c r="F7416" s="48"/>
      <c r="G7416" s="11"/>
      <c r="H7416" s="117"/>
      <c r="I7416" s="124"/>
      <c r="J7416" s="124"/>
      <c r="K7416" s="144"/>
      <c r="L7416" s="11"/>
      <c r="M7416" s="143"/>
      <c r="N7416" s="42"/>
      <c r="O7416" s="128"/>
      <c r="P7416" s="130"/>
      <c r="Q7416" s="130"/>
      <c r="R7416" s="72" t="s">
        <v>3</v>
      </c>
      <c r="S7416" s="181"/>
      <c r="T7416" s="73" t="s">
        <v>204</v>
      </c>
      <c r="V7416" s="74">
        <v>73150</v>
      </c>
      <c r="X7416" s="74">
        <v>73900</v>
      </c>
      <c r="Z7416" s="876">
        <v>77400</v>
      </c>
      <c r="AB7416" s="944">
        <v>80400</v>
      </c>
      <c r="AD7416" s="74">
        <v>86100</v>
      </c>
      <c r="AF7416" s="74">
        <v>0</v>
      </c>
      <c r="AH7416" s="74">
        <f t="shared" si="1611"/>
        <v>86100</v>
      </c>
      <c r="AI7416" s="446"/>
      <c r="AJ7416" s="74">
        <f t="shared" ref="AJ7416" si="1619">CEILING(AB7416*34/100,10)</f>
        <v>27340</v>
      </c>
      <c r="AK7416" s="8"/>
      <c r="AL7416" s="74">
        <f>95000+9800</f>
        <v>104800</v>
      </c>
      <c r="AM7416" s="74"/>
      <c r="AN7416" s="74">
        <v>110000</v>
      </c>
      <c r="AO7416" s="74"/>
      <c r="AP7416" s="74">
        <v>110000</v>
      </c>
      <c r="AQ7416" s="74"/>
    </row>
    <row r="7417" spans="2:43" ht="18" hidden="1" customHeight="1" x14ac:dyDescent="0.2">
      <c r="B7417" s="4"/>
      <c r="C7417" s="117"/>
      <c r="D7417" s="117"/>
      <c r="E7417" s="117"/>
      <c r="F7417" s="48"/>
      <c r="G7417" s="11"/>
      <c r="H7417" s="117"/>
      <c r="I7417" s="124"/>
      <c r="J7417" s="124"/>
      <c r="K7417" s="144"/>
      <c r="L7417" s="11"/>
      <c r="M7417" s="143"/>
      <c r="N7417" s="42"/>
      <c r="O7417" s="127" t="s">
        <v>0</v>
      </c>
      <c r="P7417" s="123"/>
      <c r="Q7417" s="123"/>
      <c r="R7417" s="49"/>
      <c r="S7417" s="18"/>
      <c r="T7417" s="50" t="s">
        <v>60</v>
      </c>
      <c r="U7417" s="76"/>
      <c r="V7417" s="51">
        <f>V7418</f>
        <v>0</v>
      </c>
      <c r="X7417" s="51">
        <f>X7418</f>
        <v>0</v>
      </c>
      <c r="Z7417" s="51">
        <f>Z7418</f>
        <v>0</v>
      </c>
      <c r="AB7417" s="51">
        <f>AB7418</f>
        <v>0</v>
      </c>
      <c r="AD7417" s="51" t="e">
        <f>#REF!</f>
        <v>#REF!</v>
      </c>
      <c r="AF7417" s="51">
        <f>AF7418</f>
        <v>0</v>
      </c>
      <c r="AH7417" s="51" t="e">
        <f t="shared" si="1611"/>
        <v>#REF!</v>
      </c>
      <c r="AI7417" s="8"/>
      <c r="AJ7417" s="51">
        <f>AJ7418</f>
        <v>0</v>
      </c>
      <c r="AK7417" s="5"/>
      <c r="AL7417" s="51">
        <f t="shared" ref="AL7417:AP7418" si="1620">AL7418</f>
        <v>0</v>
      </c>
      <c r="AM7417" s="51"/>
      <c r="AN7417" s="51">
        <f t="shared" si="1620"/>
        <v>0</v>
      </c>
      <c r="AO7417" s="51"/>
      <c r="AP7417" s="51">
        <f t="shared" si="1620"/>
        <v>0</v>
      </c>
      <c r="AQ7417" s="51"/>
    </row>
    <row r="7418" spans="2:43" ht="18" hidden="1" customHeight="1" x14ac:dyDescent="0.2">
      <c r="B7418" s="4"/>
      <c r="C7418" s="117"/>
      <c r="D7418" s="117"/>
      <c r="E7418" s="117"/>
      <c r="F7418" s="48"/>
      <c r="G7418" s="11"/>
      <c r="H7418" s="117"/>
      <c r="I7418" s="124"/>
      <c r="J7418" s="124"/>
      <c r="K7418" s="144"/>
      <c r="L7418" s="11"/>
      <c r="M7418" s="143"/>
      <c r="N7418" s="42"/>
      <c r="O7418" s="128"/>
      <c r="P7418" s="129">
        <v>1</v>
      </c>
      <c r="Q7418" s="129"/>
      <c r="R7418" s="64"/>
      <c r="S7418" s="234"/>
      <c r="T7418" s="65" t="s">
        <v>8</v>
      </c>
      <c r="U7418" s="155"/>
      <c r="V7418" s="66">
        <f>V7419</f>
        <v>0</v>
      </c>
      <c r="X7418" s="66">
        <f>X7419</f>
        <v>0</v>
      </c>
      <c r="Z7418" s="66">
        <f>Z7419</f>
        <v>0</v>
      </c>
      <c r="AB7418" s="66">
        <f>AB7419</f>
        <v>0</v>
      </c>
      <c r="AD7418" s="66" t="e">
        <f>#REF!</f>
        <v>#REF!</v>
      </c>
      <c r="AF7418" s="66">
        <f>AF7419</f>
        <v>0</v>
      </c>
      <c r="AH7418" s="66" t="e">
        <f t="shared" si="1611"/>
        <v>#REF!</v>
      </c>
      <c r="AI7418" s="5"/>
      <c r="AJ7418" s="66">
        <f>AJ7419</f>
        <v>0</v>
      </c>
      <c r="AK7418" s="67"/>
      <c r="AL7418" s="66">
        <f t="shared" si="1620"/>
        <v>0</v>
      </c>
      <c r="AM7418" s="66"/>
      <c r="AN7418" s="66">
        <f t="shared" si="1620"/>
        <v>0</v>
      </c>
      <c r="AO7418" s="66"/>
      <c r="AP7418" s="66">
        <f t="shared" si="1620"/>
        <v>0</v>
      </c>
      <c r="AQ7418" s="66"/>
    </row>
    <row r="7419" spans="2:43" ht="18" hidden="1" customHeight="1" x14ac:dyDescent="0.2">
      <c r="B7419" s="4"/>
      <c r="C7419" s="117"/>
      <c r="D7419" s="117"/>
      <c r="E7419" s="117"/>
      <c r="F7419" s="48"/>
      <c r="G7419" s="11"/>
      <c r="H7419" s="117"/>
      <c r="I7419" s="124"/>
      <c r="J7419" s="124"/>
      <c r="K7419" s="144"/>
      <c r="L7419" s="11"/>
      <c r="M7419" s="143"/>
      <c r="N7419" s="42"/>
      <c r="O7419" s="128"/>
      <c r="P7419" s="130"/>
      <c r="Q7419" s="131">
        <v>6</v>
      </c>
      <c r="R7419" s="72"/>
      <c r="S7419" s="181"/>
      <c r="T7419" s="69" t="s">
        <v>62</v>
      </c>
      <c r="U7419" s="92"/>
      <c r="V7419" s="70">
        <f>SUM(V7420:V7422)</f>
        <v>0</v>
      </c>
      <c r="X7419" s="447">
        <f>SUM(X7420:X7422)</f>
        <v>0</v>
      </c>
      <c r="Z7419" s="447">
        <f>SUM(Z7420:Z7422)</f>
        <v>0</v>
      </c>
      <c r="AB7419" s="447">
        <f>SUM(AB7420:AB7422)</f>
        <v>0</v>
      </c>
      <c r="AD7419" s="447">
        <f>SUM(AD7420:AD7422)</f>
        <v>0</v>
      </c>
      <c r="AF7419" s="447">
        <f>SUM(AF7420:AF7422)</f>
        <v>0</v>
      </c>
      <c r="AH7419" s="447">
        <f t="shared" si="1611"/>
        <v>0</v>
      </c>
      <c r="AI7419" s="67"/>
      <c r="AJ7419" s="447">
        <f>SUM(AJ7420:AJ7422)</f>
        <v>0</v>
      </c>
      <c r="AK7419" s="71"/>
      <c r="AL7419" s="447">
        <f>SUM(AL7420:AL7422)</f>
        <v>0</v>
      </c>
      <c r="AM7419" s="447"/>
      <c r="AN7419" s="447">
        <f>SUM(AN7420:AN7422)</f>
        <v>0</v>
      </c>
      <c r="AO7419" s="447"/>
      <c r="AP7419" s="447">
        <f>SUM(AP7420:AP7422)</f>
        <v>0</v>
      </c>
      <c r="AQ7419" s="447"/>
    </row>
    <row r="7420" spans="2:43" ht="18" hidden="1" customHeight="1" x14ac:dyDescent="0.2">
      <c r="B7420" s="4"/>
      <c r="C7420" s="117"/>
      <c r="D7420" s="117"/>
      <c r="E7420" s="117"/>
      <c r="F7420" s="48"/>
      <c r="G7420" s="11"/>
      <c r="H7420" s="117"/>
      <c r="I7420" s="124"/>
      <c r="J7420" s="124"/>
      <c r="K7420" s="144"/>
      <c r="L7420" s="11"/>
      <c r="M7420" s="143"/>
      <c r="N7420" s="42"/>
      <c r="O7420" s="128"/>
      <c r="P7420" s="130"/>
      <c r="Q7420" s="131"/>
      <c r="R7420" s="72">
        <v>1</v>
      </c>
      <c r="S7420" s="181"/>
      <c r="T7420" s="73" t="s">
        <v>430</v>
      </c>
      <c r="V7420" s="74">
        <v>0</v>
      </c>
      <c r="X7420" s="74">
        <v>0</v>
      </c>
      <c r="Z7420" s="74">
        <v>0</v>
      </c>
      <c r="AB7420" s="74">
        <v>0</v>
      </c>
      <c r="AD7420" s="74">
        <v>0</v>
      </c>
      <c r="AF7420" s="74">
        <v>0</v>
      </c>
      <c r="AH7420" s="74">
        <f t="shared" si="1611"/>
        <v>0</v>
      </c>
      <c r="AI7420" s="446"/>
      <c r="AJ7420" s="74">
        <v>0</v>
      </c>
      <c r="AK7420" s="8"/>
      <c r="AL7420" s="74">
        <v>0</v>
      </c>
      <c r="AM7420" s="74"/>
      <c r="AN7420" s="74">
        <v>0</v>
      </c>
      <c r="AO7420" s="74"/>
      <c r="AP7420" s="74">
        <v>0</v>
      </c>
      <c r="AQ7420" s="74"/>
    </row>
    <row r="7421" spans="2:43" ht="18" hidden="1" customHeight="1" x14ac:dyDescent="0.2">
      <c r="B7421" s="4"/>
      <c r="C7421" s="117"/>
      <c r="D7421" s="117"/>
      <c r="E7421" s="117"/>
      <c r="F7421" s="48"/>
      <c r="G7421" s="11"/>
      <c r="H7421" s="117"/>
      <c r="I7421" s="124"/>
      <c r="J7421" s="124"/>
      <c r="K7421" s="144"/>
      <c r="L7421" s="11"/>
      <c r="M7421" s="143"/>
      <c r="N7421" s="42"/>
      <c r="O7421" s="128"/>
      <c r="P7421" s="130"/>
      <c r="Q7421" s="131"/>
      <c r="R7421" s="72">
        <v>2</v>
      </c>
      <c r="S7421" s="181"/>
      <c r="T7421" s="73" t="s">
        <v>386</v>
      </c>
      <c r="V7421" s="74">
        <v>0</v>
      </c>
      <c r="X7421" s="74">
        <v>0</v>
      </c>
      <c r="Z7421" s="74">
        <v>0</v>
      </c>
      <c r="AB7421" s="74">
        <v>0</v>
      </c>
      <c r="AD7421" s="74">
        <v>0</v>
      </c>
      <c r="AF7421" s="74">
        <v>0</v>
      </c>
      <c r="AH7421" s="74">
        <f t="shared" si="1611"/>
        <v>0</v>
      </c>
      <c r="AI7421" s="8"/>
      <c r="AJ7421" s="74">
        <v>0</v>
      </c>
      <c r="AK7421" s="8"/>
      <c r="AL7421" s="74">
        <v>0</v>
      </c>
      <c r="AM7421" s="74"/>
      <c r="AN7421" s="74">
        <v>0</v>
      </c>
      <c r="AO7421" s="74"/>
      <c r="AP7421" s="74">
        <v>0</v>
      </c>
      <c r="AQ7421" s="74"/>
    </row>
    <row r="7422" spans="2:43" ht="18" hidden="1" customHeight="1" x14ac:dyDescent="0.2">
      <c r="B7422" s="4"/>
      <c r="C7422" s="117"/>
      <c r="D7422" s="117"/>
      <c r="E7422" s="117"/>
      <c r="F7422" s="48"/>
      <c r="G7422" s="11"/>
      <c r="H7422" s="117"/>
      <c r="I7422" s="124"/>
      <c r="J7422" s="124"/>
      <c r="K7422" s="144"/>
      <c r="L7422" s="11"/>
      <c r="M7422" s="143"/>
      <c r="N7422" s="42"/>
      <c r="O7422" s="128"/>
      <c r="P7422" s="130"/>
      <c r="Q7422" s="131"/>
      <c r="R7422" s="72">
        <v>8</v>
      </c>
      <c r="S7422" s="181"/>
      <c r="T7422" s="73" t="s">
        <v>463</v>
      </c>
      <c r="V7422" s="74">
        <v>0</v>
      </c>
      <c r="X7422" s="74">
        <v>0</v>
      </c>
      <c r="Z7422" s="74">
        <v>0</v>
      </c>
      <c r="AB7422" s="74">
        <v>0</v>
      </c>
      <c r="AD7422" s="74">
        <v>0</v>
      </c>
      <c r="AF7422" s="74">
        <v>0</v>
      </c>
      <c r="AH7422" s="74">
        <f t="shared" si="1611"/>
        <v>0</v>
      </c>
      <c r="AI7422" s="8"/>
      <c r="AJ7422" s="74">
        <v>0</v>
      </c>
      <c r="AK7422" s="8"/>
      <c r="AL7422" s="74">
        <v>0</v>
      </c>
      <c r="AM7422" s="74"/>
      <c r="AN7422" s="74">
        <v>0</v>
      </c>
      <c r="AO7422" s="74"/>
      <c r="AP7422" s="74">
        <v>0</v>
      </c>
      <c r="AQ7422" s="74"/>
    </row>
    <row r="7423" spans="2:43" ht="18" customHeight="1" x14ac:dyDescent="0.2">
      <c r="B7423" s="4"/>
      <c r="C7423" s="117"/>
      <c r="D7423" s="117"/>
      <c r="E7423" s="117"/>
      <c r="F7423" s="48"/>
      <c r="G7423" s="11"/>
      <c r="H7423" s="117"/>
      <c r="I7423" s="124"/>
      <c r="J7423" s="124"/>
      <c r="K7423" s="144"/>
      <c r="L7423" s="11"/>
      <c r="M7423" s="143"/>
      <c r="N7423" s="42"/>
      <c r="O7423" s="127" t="s">
        <v>18</v>
      </c>
      <c r="P7423" s="123"/>
      <c r="Q7423" s="123"/>
      <c r="R7423" s="49"/>
      <c r="S7423" s="18"/>
      <c r="T7423" s="50" t="s">
        <v>190</v>
      </c>
      <c r="U7423" s="76"/>
      <c r="V7423" s="51">
        <f>V7424+V7429+V7434+V7437</f>
        <v>9100</v>
      </c>
      <c r="X7423" s="51">
        <f>X7424+X7429+X7434+X7437</f>
        <v>12700</v>
      </c>
      <c r="Z7423" s="51">
        <f>Z7424+Z7429+Z7434+Z7437</f>
        <v>14400</v>
      </c>
      <c r="AB7423" s="51">
        <f>AB7424+AB7429+AB7434+AB7437</f>
        <v>15500</v>
      </c>
      <c r="AD7423" s="51" t="e">
        <f>AD7424+AD7429+AD7434+AD7437</f>
        <v>#REF!</v>
      </c>
      <c r="AF7423" s="51">
        <f>AF7424+AF7429+AF7434+AF7437</f>
        <v>0</v>
      </c>
      <c r="AH7423" s="51" t="e">
        <f t="shared" si="1611"/>
        <v>#REF!</v>
      </c>
      <c r="AI7423" s="8"/>
      <c r="AJ7423" s="51">
        <f>AJ7424+AJ7429+AJ7434+AJ7437</f>
        <v>3880</v>
      </c>
      <c r="AK7423" s="5"/>
      <c r="AL7423" s="51">
        <f>AL7424+AL7429+AL7434+AL7437</f>
        <v>18000</v>
      </c>
      <c r="AM7423" s="51"/>
      <c r="AN7423" s="51">
        <f>AN7424+AN7429+AN7434+AN7437</f>
        <v>19800</v>
      </c>
      <c r="AO7423" s="51"/>
      <c r="AP7423" s="51">
        <f>AP7424+AP7429+AP7434+AP7437</f>
        <v>19800</v>
      </c>
      <c r="AQ7423" s="51"/>
    </row>
    <row r="7424" spans="2:43" ht="18" customHeight="1" x14ac:dyDescent="0.2">
      <c r="B7424" s="4"/>
      <c r="C7424" s="117"/>
      <c r="D7424" s="117"/>
      <c r="E7424" s="117"/>
      <c r="F7424" s="48"/>
      <c r="G7424" s="11"/>
      <c r="H7424" s="117"/>
      <c r="I7424" s="124"/>
      <c r="J7424" s="124"/>
      <c r="K7424" s="144"/>
      <c r="L7424" s="11"/>
      <c r="M7424" s="143"/>
      <c r="N7424" s="42"/>
      <c r="O7424" s="128"/>
      <c r="P7424" s="129">
        <v>2</v>
      </c>
      <c r="Q7424" s="129"/>
      <c r="R7424" s="64"/>
      <c r="S7424" s="234"/>
      <c r="T7424" s="65" t="s">
        <v>195</v>
      </c>
      <c r="U7424" s="155"/>
      <c r="V7424" s="66">
        <f>V7425+V7427</f>
        <v>6400</v>
      </c>
      <c r="X7424" s="66">
        <f>X7425+X7427</f>
        <v>7500</v>
      </c>
      <c r="Z7424" s="66">
        <f>Z7425+Z7427</f>
        <v>8600</v>
      </c>
      <c r="AB7424" s="66">
        <f>AB7425+AB7427</f>
        <v>9100</v>
      </c>
      <c r="AD7424" s="66">
        <f>AD7425+AD7427</f>
        <v>9500</v>
      </c>
      <c r="AF7424" s="66">
        <f>AF7425+AF7427</f>
        <v>0</v>
      </c>
      <c r="AH7424" s="66">
        <f t="shared" si="1611"/>
        <v>9500</v>
      </c>
      <c r="AI7424" s="5"/>
      <c r="AJ7424" s="66">
        <f>AJ7425+AJ7427</f>
        <v>2280</v>
      </c>
      <c r="AK7424" s="67"/>
      <c r="AL7424" s="66">
        <f>AL7425+AL7427</f>
        <v>9600</v>
      </c>
      <c r="AM7424" s="66"/>
      <c r="AN7424" s="66">
        <f>AN7425+AN7427</f>
        <v>9700</v>
      </c>
      <c r="AO7424" s="66"/>
      <c r="AP7424" s="66">
        <f>AP7425+AP7427</f>
        <v>9700</v>
      </c>
      <c r="AQ7424" s="66"/>
    </row>
    <row r="7425" spans="1:43" ht="18" customHeight="1" x14ac:dyDescent="0.2">
      <c r="B7425" s="4"/>
      <c r="C7425" s="117"/>
      <c r="D7425" s="117"/>
      <c r="E7425" s="117"/>
      <c r="F7425" s="48"/>
      <c r="G7425" s="11"/>
      <c r="H7425" s="117"/>
      <c r="I7425" s="124"/>
      <c r="J7425" s="124"/>
      <c r="K7425" s="144"/>
      <c r="L7425" s="11"/>
      <c r="M7425" s="143"/>
      <c r="N7425" s="42"/>
      <c r="O7425" s="128"/>
      <c r="P7425" s="130"/>
      <c r="Q7425" s="131">
        <v>1</v>
      </c>
      <c r="R7425" s="68"/>
      <c r="S7425" s="35"/>
      <c r="T7425" s="69" t="s">
        <v>47</v>
      </c>
      <c r="U7425" s="92"/>
      <c r="V7425" s="70">
        <f>V7426</f>
        <v>5900</v>
      </c>
      <c r="X7425" s="447">
        <f>X7426</f>
        <v>5500</v>
      </c>
      <c r="Z7425" s="447">
        <f>Z7426</f>
        <v>6200</v>
      </c>
      <c r="AB7425" s="447">
        <f>AB7426</f>
        <v>6300</v>
      </c>
      <c r="AD7425" s="447">
        <f>AD7426</f>
        <v>6700</v>
      </c>
      <c r="AF7425" s="447">
        <f>AF7426</f>
        <v>0</v>
      </c>
      <c r="AH7425" s="447">
        <f t="shared" si="1611"/>
        <v>6700</v>
      </c>
      <c r="AI7425" s="67"/>
      <c r="AJ7425" s="447">
        <f>AJ7426</f>
        <v>1580</v>
      </c>
      <c r="AK7425" s="71"/>
      <c r="AL7425" s="447">
        <f>AL7426</f>
        <v>6800</v>
      </c>
      <c r="AM7425" s="447"/>
      <c r="AN7425" s="447">
        <f>AN7426</f>
        <v>6900</v>
      </c>
      <c r="AO7425" s="447"/>
      <c r="AP7425" s="447">
        <f>AP7426</f>
        <v>6900</v>
      </c>
      <c r="AQ7425" s="447"/>
    </row>
    <row r="7426" spans="1:43" ht="18" customHeight="1" x14ac:dyDescent="0.2">
      <c r="B7426" s="4"/>
      <c r="C7426" s="117"/>
      <c r="D7426" s="117"/>
      <c r="E7426" s="117"/>
      <c r="F7426" s="48"/>
      <c r="G7426" s="11"/>
      <c r="H7426" s="117"/>
      <c r="I7426" s="124"/>
      <c r="J7426" s="124"/>
      <c r="K7426" s="144"/>
      <c r="L7426" s="11"/>
      <c r="M7426" s="143"/>
      <c r="N7426" s="42"/>
      <c r="O7426" s="128"/>
      <c r="P7426" s="130"/>
      <c r="Q7426" s="130"/>
      <c r="R7426" s="72" t="s">
        <v>3</v>
      </c>
      <c r="S7426" s="181"/>
      <c r="T7426" s="73" t="s">
        <v>17</v>
      </c>
      <c r="V7426" s="74">
        <v>5900</v>
      </c>
      <c r="X7426" s="74">
        <v>5500</v>
      </c>
      <c r="Z7426" s="876">
        <v>6200</v>
      </c>
      <c r="AB7426" s="944">
        <v>6300</v>
      </c>
      <c r="AD7426" s="74">
        <v>6700</v>
      </c>
      <c r="AF7426" s="74">
        <v>0</v>
      </c>
      <c r="AH7426" s="74">
        <f t="shared" si="1611"/>
        <v>6700</v>
      </c>
      <c r="AI7426" s="446"/>
      <c r="AJ7426" s="74">
        <f t="shared" ref="AJ7426" si="1621">CEILING(AB7426*25/100,10)</f>
        <v>1580</v>
      </c>
      <c r="AK7426" s="8"/>
      <c r="AL7426" s="74">
        <v>6800</v>
      </c>
      <c r="AM7426" s="74"/>
      <c r="AN7426" s="74">
        <v>6900</v>
      </c>
      <c r="AO7426" s="74"/>
      <c r="AP7426" s="74">
        <v>6900</v>
      </c>
      <c r="AQ7426" s="74"/>
    </row>
    <row r="7427" spans="1:43" ht="18" customHeight="1" x14ac:dyDescent="0.2">
      <c r="B7427" s="4"/>
      <c r="C7427" s="117"/>
      <c r="D7427" s="117"/>
      <c r="E7427" s="117"/>
      <c r="F7427" s="48"/>
      <c r="G7427" s="11"/>
      <c r="H7427" s="117"/>
      <c r="I7427" s="124"/>
      <c r="J7427" s="124"/>
      <c r="K7427" s="144"/>
      <c r="L7427" s="11"/>
      <c r="M7427" s="143"/>
      <c r="N7427" s="42"/>
      <c r="O7427" s="128"/>
      <c r="P7427" s="130"/>
      <c r="Q7427" s="131">
        <v>2</v>
      </c>
      <c r="R7427" s="68"/>
      <c r="S7427" s="35"/>
      <c r="T7427" s="69" t="s">
        <v>227</v>
      </c>
      <c r="U7427" s="92"/>
      <c r="V7427" s="70">
        <f>V7428</f>
        <v>500</v>
      </c>
      <c r="X7427" s="447">
        <f>X7428</f>
        <v>2000</v>
      </c>
      <c r="Z7427" s="447">
        <f>Z7428</f>
        <v>2400</v>
      </c>
      <c r="AB7427" s="447">
        <f>AB7428</f>
        <v>2800</v>
      </c>
      <c r="AD7427" s="447">
        <f>AD7428</f>
        <v>2800</v>
      </c>
      <c r="AF7427" s="447">
        <f>AF7428</f>
        <v>0</v>
      </c>
      <c r="AH7427" s="447">
        <f t="shared" si="1611"/>
        <v>2800</v>
      </c>
      <c r="AI7427" s="8"/>
      <c r="AJ7427" s="447">
        <f>AJ7428</f>
        <v>700</v>
      </c>
      <c r="AK7427" s="71"/>
      <c r="AL7427" s="447">
        <f>AL7428</f>
        <v>2800</v>
      </c>
      <c r="AM7427" s="447"/>
      <c r="AN7427" s="447">
        <f>AN7428</f>
        <v>2800</v>
      </c>
      <c r="AO7427" s="447"/>
      <c r="AP7427" s="447">
        <f>AP7428</f>
        <v>2800</v>
      </c>
      <c r="AQ7427" s="447"/>
    </row>
    <row r="7428" spans="1:43" ht="18" customHeight="1" x14ac:dyDescent="0.2">
      <c r="B7428" s="4"/>
      <c r="C7428" s="117"/>
      <c r="D7428" s="117"/>
      <c r="E7428" s="117"/>
      <c r="F7428" s="48"/>
      <c r="G7428" s="11"/>
      <c r="H7428" s="117"/>
      <c r="I7428" s="124"/>
      <c r="J7428" s="124"/>
      <c r="K7428" s="144"/>
      <c r="L7428" s="11"/>
      <c r="M7428" s="143"/>
      <c r="N7428" s="42"/>
      <c r="O7428" s="128"/>
      <c r="P7428" s="130"/>
      <c r="Q7428" s="130"/>
      <c r="R7428" s="72">
        <v>2</v>
      </c>
      <c r="S7428" s="181"/>
      <c r="T7428" s="73" t="s">
        <v>228</v>
      </c>
      <c r="V7428" s="74">
        <v>500</v>
      </c>
      <c r="X7428" s="74">
        <v>2000</v>
      </c>
      <c r="Z7428" s="876">
        <v>2400</v>
      </c>
      <c r="AB7428" s="944">
        <v>2800</v>
      </c>
      <c r="AD7428" s="74">
        <v>2800</v>
      </c>
      <c r="AF7428" s="74">
        <v>0</v>
      </c>
      <c r="AH7428" s="74">
        <f t="shared" si="1611"/>
        <v>2800</v>
      </c>
      <c r="AI7428" s="446"/>
      <c r="AJ7428" s="74">
        <f t="shared" ref="AJ7428" si="1622">CEILING(AB7428*25/100,10)</f>
        <v>700</v>
      </c>
      <c r="AK7428" s="8"/>
      <c r="AL7428" s="74">
        <v>2800</v>
      </c>
      <c r="AM7428" s="74"/>
      <c r="AN7428" s="74">
        <v>2800</v>
      </c>
      <c r="AO7428" s="74"/>
      <c r="AP7428" s="74">
        <v>2800</v>
      </c>
      <c r="AQ7428" s="74"/>
    </row>
    <row r="7429" spans="1:43" ht="18" hidden="1" customHeight="1" x14ac:dyDescent="0.2">
      <c r="B7429" s="4"/>
      <c r="C7429" s="117"/>
      <c r="D7429" s="117"/>
      <c r="E7429" s="117"/>
      <c r="F7429" s="48"/>
      <c r="G7429" s="11"/>
      <c r="H7429" s="117"/>
      <c r="I7429" s="124"/>
      <c r="J7429" s="124"/>
      <c r="K7429" s="144"/>
      <c r="L7429" s="11"/>
      <c r="M7429" s="143"/>
      <c r="N7429" s="42"/>
      <c r="O7429" s="128"/>
      <c r="P7429" s="129">
        <v>3</v>
      </c>
      <c r="Q7429" s="129"/>
      <c r="R7429" s="64"/>
      <c r="S7429" s="234"/>
      <c r="T7429" s="65" t="s">
        <v>215</v>
      </c>
      <c r="U7429" s="155"/>
      <c r="V7429" s="66">
        <f>V7430+V7432</f>
        <v>0</v>
      </c>
      <c r="X7429" s="66">
        <f>X7430+X7432</f>
        <v>0</v>
      </c>
      <c r="Z7429" s="66">
        <f>Z7430+Z7432</f>
        <v>0</v>
      </c>
      <c r="AB7429" s="66">
        <f>AB7430+AB7432</f>
        <v>0</v>
      </c>
      <c r="AD7429" s="66" t="e">
        <f>#REF!+AD7432</f>
        <v>#REF!</v>
      </c>
      <c r="AF7429" s="66">
        <f>AF7430+AF7432</f>
        <v>0</v>
      </c>
      <c r="AH7429" s="66" t="e">
        <f t="shared" si="1611"/>
        <v>#REF!</v>
      </c>
      <c r="AI7429" s="8"/>
      <c r="AJ7429" s="66">
        <f>AJ7430+AJ7432</f>
        <v>0</v>
      </c>
      <c r="AK7429" s="67"/>
      <c r="AL7429" s="66">
        <f>AL7430+AL7432</f>
        <v>0</v>
      </c>
      <c r="AM7429" s="66"/>
      <c r="AN7429" s="66">
        <f>AN7430+AN7432</f>
        <v>0</v>
      </c>
      <c r="AO7429" s="66"/>
      <c r="AP7429" s="66">
        <f>AP7430+AP7432</f>
        <v>0</v>
      </c>
      <c r="AQ7429" s="66"/>
    </row>
    <row r="7430" spans="1:43" ht="18" hidden="1" customHeight="1" x14ac:dyDescent="0.2">
      <c r="B7430" s="4"/>
      <c r="C7430" s="117"/>
      <c r="D7430" s="117"/>
      <c r="E7430" s="117"/>
      <c r="F7430" s="48"/>
      <c r="G7430" s="11"/>
      <c r="H7430" s="117"/>
      <c r="I7430" s="124"/>
      <c r="J7430" s="124"/>
      <c r="K7430" s="144"/>
      <c r="L7430" s="11"/>
      <c r="M7430" s="143"/>
      <c r="N7430" s="42"/>
      <c r="O7430" s="128"/>
      <c r="P7430" s="130"/>
      <c r="Q7430" s="131">
        <v>1</v>
      </c>
      <c r="R7430" s="68"/>
      <c r="S7430" s="35"/>
      <c r="T7430" s="69" t="s">
        <v>20</v>
      </c>
      <c r="U7430" s="92"/>
      <c r="V7430" s="70">
        <f>V7431</f>
        <v>0</v>
      </c>
      <c r="X7430" s="447">
        <f>X7431</f>
        <v>0</v>
      </c>
      <c r="Z7430" s="447">
        <f>Z7431</f>
        <v>0</v>
      </c>
      <c r="AB7430" s="447">
        <f>AB7431</f>
        <v>0</v>
      </c>
      <c r="AD7430" s="447" t="e">
        <f>#REF!</f>
        <v>#REF!</v>
      </c>
      <c r="AF7430" s="447">
        <f>AF7431</f>
        <v>0</v>
      </c>
      <c r="AH7430" s="447" t="e">
        <f t="shared" si="1611"/>
        <v>#REF!</v>
      </c>
      <c r="AI7430" s="67"/>
      <c r="AJ7430" s="447">
        <f>AJ7431</f>
        <v>0</v>
      </c>
      <c r="AK7430" s="71"/>
      <c r="AL7430" s="447">
        <f>AL7431</f>
        <v>0</v>
      </c>
      <c r="AM7430" s="447"/>
      <c r="AN7430" s="447">
        <f>AN7431</f>
        <v>0</v>
      </c>
      <c r="AO7430" s="447"/>
      <c r="AP7430" s="447">
        <f>AP7431</f>
        <v>0</v>
      </c>
      <c r="AQ7430" s="447"/>
    </row>
    <row r="7431" spans="1:43" ht="18" hidden="1" customHeight="1" x14ac:dyDescent="0.2">
      <c r="B7431" s="4"/>
      <c r="C7431" s="117"/>
      <c r="D7431" s="117"/>
      <c r="E7431" s="117"/>
      <c r="F7431" s="48"/>
      <c r="G7431" s="11"/>
      <c r="H7431" s="117"/>
      <c r="I7431" s="124"/>
      <c r="J7431" s="124"/>
      <c r="K7431" s="144"/>
      <c r="L7431" s="11"/>
      <c r="M7431" s="143"/>
      <c r="N7431" s="42"/>
      <c r="O7431" s="128"/>
      <c r="P7431" s="130"/>
      <c r="Q7431" s="131"/>
      <c r="R7431" s="72" t="s">
        <v>3</v>
      </c>
      <c r="S7431" s="181"/>
      <c r="T7431" s="73" t="s">
        <v>20</v>
      </c>
      <c r="V7431" s="74">
        <v>0</v>
      </c>
      <c r="X7431" s="74">
        <v>0</v>
      </c>
      <c r="Z7431" s="74">
        <v>0</v>
      </c>
      <c r="AB7431" s="74">
        <v>0</v>
      </c>
      <c r="AD7431" s="74">
        <v>0</v>
      </c>
      <c r="AF7431" s="74">
        <v>0</v>
      </c>
      <c r="AH7431" s="74">
        <f t="shared" si="1611"/>
        <v>0</v>
      </c>
      <c r="AI7431" s="446"/>
      <c r="AJ7431" s="74">
        <v>0</v>
      </c>
      <c r="AK7431" s="8"/>
      <c r="AL7431" s="74">
        <v>0</v>
      </c>
      <c r="AM7431" s="74"/>
      <c r="AN7431" s="74">
        <v>0</v>
      </c>
      <c r="AO7431" s="74"/>
      <c r="AP7431" s="74">
        <v>0</v>
      </c>
      <c r="AQ7431" s="74"/>
    </row>
    <row r="7432" spans="1:43" ht="18" hidden="1" customHeight="1" x14ac:dyDescent="0.2">
      <c r="B7432" s="4"/>
      <c r="C7432" s="117"/>
      <c r="D7432" s="117"/>
      <c r="E7432" s="117"/>
      <c r="F7432" s="48"/>
      <c r="G7432" s="11"/>
      <c r="H7432" s="117"/>
      <c r="I7432" s="124"/>
      <c r="J7432" s="124"/>
      <c r="K7432" s="144"/>
      <c r="L7432" s="11"/>
      <c r="M7432" s="143"/>
      <c r="N7432" s="42"/>
      <c r="O7432" s="128"/>
      <c r="P7432" s="130"/>
      <c r="Q7432" s="131">
        <v>3</v>
      </c>
      <c r="R7432" s="68"/>
      <c r="S7432" s="35"/>
      <c r="T7432" s="69" t="s">
        <v>22</v>
      </c>
      <c r="U7432" s="92"/>
      <c r="V7432" s="70">
        <f>V7433</f>
        <v>0</v>
      </c>
      <c r="X7432" s="447">
        <f>X7433</f>
        <v>0</v>
      </c>
      <c r="Z7432" s="447">
        <f>Z7433</f>
        <v>0</v>
      </c>
      <c r="AB7432" s="447">
        <f>AB7433</f>
        <v>0</v>
      </c>
      <c r="AD7432" s="447" t="e">
        <f>#REF!</f>
        <v>#REF!</v>
      </c>
      <c r="AF7432" s="447">
        <f>AF7433</f>
        <v>0</v>
      </c>
      <c r="AH7432" s="447" t="e">
        <f t="shared" si="1611"/>
        <v>#REF!</v>
      </c>
      <c r="AI7432" s="8"/>
      <c r="AJ7432" s="447">
        <f>AJ7433</f>
        <v>0</v>
      </c>
      <c r="AK7432" s="71"/>
      <c r="AL7432" s="447">
        <f>AL7433</f>
        <v>0</v>
      </c>
      <c r="AM7432" s="447"/>
      <c r="AN7432" s="447">
        <f>AN7433</f>
        <v>0</v>
      </c>
      <c r="AO7432" s="447"/>
      <c r="AP7432" s="447">
        <f>AP7433</f>
        <v>0</v>
      </c>
      <c r="AQ7432" s="447"/>
    </row>
    <row r="7433" spans="1:43" ht="18" hidden="1" customHeight="1" x14ac:dyDescent="0.2">
      <c r="B7433" s="4"/>
      <c r="C7433" s="117"/>
      <c r="D7433" s="117"/>
      <c r="E7433" s="117"/>
      <c r="F7433" s="48"/>
      <c r="G7433" s="11"/>
      <c r="H7433" s="117"/>
      <c r="I7433" s="124"/>
      <c r="J7433" s="124"/>
      <c r="K7433" s="144"/>
      <c r="L7433" s="11"/>
      <c r="M7433" s="143"/>
      <c r="N7433" s="42"/>
      <c r="O7433" s="128"/>
      <c r="P7433" s="130"/>
      <c r="Q7433" s="130"/>
      <c r="R7433" s="72" t="s">
        <v>3</v>
      </c>
      <c r="S7433" s="181"/>
      <c r="T7433" s="73" t="s">
        <v>22</v>
      </c>
      <c r="V7433" s="74">
        <v>0</v>
      </c>
      <c r="X7433" s="74">
        <v>0</v>
      </c>
      <c r="Z7433" s="74">
        <v>0</v>
      </c>
      <c r="AB7433" s="74">
        <v>0</v>
      </c>
      <c r="AD7433" s="74">
        <v>0</v>
      </c>
      <c r="AF7433" s="74">
        <v>0</v>
      </c>
      <c r="AH7433" s="74">
        <f t="shared" si="1611"/>
        <v>0</v>
      </c>
      <c r="AI7433" s="446"/>
      <c r="AJ7433" s="74">
        <v>0</v>
      </c>
      <c r="AK7433" s="8"/>
      <c r="AL7433" s="74">
        <v>0</v>
      </c>
      <c r="AM7433" s="74"/>
      <c r="AN7433" s="74">
        <v>0</v>
      </c>
      <c r="AO7433" s="74"/>
      <c r="AP7433" s="74">
        <v>0</v>
      </c>
      <c r="AQ7433" s="74"/>
    </row>
    <row r="7434" spans="1:43" ht="18" hidden="1" customHeight="1" x14ac:dyDescent="0.2">
      <c r="B7434" s="4"/>
      <c r="C7434" s="117"/>
      <c r="D7434" s="117"/>
      <c r="E7434" s="117"/>
      <c r="F7434" s="48"/>
      <c r="G7434" s="11"/>
      <c r="H7434" s="117"/>
      <c r="I7434" s="124"/>
      <c r="J7434" s="124"/>
      <c r="K7434" s="144"/>
      <c r="L7434" s="11"/>
      <c r="M7434" s="143"/>
      <c r="N7434" s="42"/>
      <c r="O7434" s="128"/>
      <c r="P7434" s="129">
        <v>5</v>
      </c>
      <c r="Q7434" s="129"/>
      <c r="R7434" s="64"/>
      <c r="S7434" s="234"/>
      <c r="T7434" s="65" t="s">
        <v>24</v>
      </c>
      <c r="U7434" s="155"/>
      <c r="V7434" s="66">
        <f>V7435</f>
        <v>0</v>
      </c>
      <c r="X7434" s="66">
        <f>X7435</f>
        <v>0</v>
      </c>
      <c r="Z7434" s="66">
        <f>Z7435</f>
        <v>0</v>
      </c>
      <c r="AB7434" s="66">
        <f>AB7435</f>
        <v>0</v>
      </c>
      <c r="AD7434" s="66" t="e">
        <f>#REF!</f>
        <v>#REF!</v>
      </c>
      <c r="AF7434" s="66">
        <f>AF7435</f>
        <v>0</v>
      </c>
      <c r="AH7434" s="66" t="e">
        <f t="shared" si="1611"/>
        <v>#REF!</v>
      </c>
      <c r="AI7434" s="8"/>
      <c r="AJ7434" s="66">
        <f>AJ7435</f>
        <v>0</v>
      </c>
      <c r="AK7434" s="67"/>
      <c r="AL7434" s="66">
        <f t="shared" ref="AL7434:AP7435" si="1623">AL7435</f>
        <v>0</v>
      </c>
      <c r="AM7434" s="66"/>
      <c r="AN7434" s="66">
        <f t="shared" si="1623"/>
        <v>0</v>
      </c>
      <c r="AO7434" s="66"/>
      <c r="AP7434" s="66">
        <f t="shared" si="1623"/>
        <v>0</v>
      </c>
      <c r="AQ7434" s="66"/>
    </row>
    <row r="7435" spans="1:43" ht="18" hidden="1" customHeight="1" x14ac:dyDescent="0.2">
      <c r="B7435" s="4"/>
      <c r="C7435" s="117"/>
      <c r="D7435" s="117"/>
      <c r="E7435" s="117"/>
      <c r="F7435" s="48"/>
      <c r="G7435" s="11"/>
      <c r="H7435" s="117"/>
      <c r="I7435" s="124"/>
      <c r="J7435" s="124"/>
      <c r="K7435" s="144"/>
      <c r="L7435" s="11"/>
      <c r="M7435" s="143"/>
      <c r="N7435" s="42"/>
      <c r="O7435" s="128"/>
      <c r="P7435" s="130"/>
      <c r="Q7435" s="131">
        <v>2</v>
      </c>
      <c r="R7435" s="68"/>
      <c r="S7435" s="35"/>
      <c r="T7435" s="69" t="s">
        <v>25</v>
      </c>
      <c r="U7435" s="92"/>
      <c r="V7435" s="70">
        <f>V7436</f>
        <v>0</v>
      </c>
      <c r="X7435" s="447">
        <f>X7436</f>
        <v>0</v>
      </c>
      <c r="Z7435" s="447">
        <f>Z7436</f>
        <v>0</v>
      </c>
      <c r="AB7435" s="447">
        <f>AB7436</f>
        <v>0</v>
      </c>
      <c r="AD7435" s="447" t="e">
        <f>#REF!</f>
        <v>#REF!</v>
      </c>
      <c r="AF7435" s="447">
        <f>AF7436</f>
        <v>0</v>
      </c>
      <c r="AH7435" s="447" t="e">
        <f t="shared" si="1611"/>
        <v>#REF!</v>
      </c>
      <c r="AI7435" s="67"/>
      <c r="AJ7435" s="447">
        <f>AJ7436</f>
        <v>0</v>
      </c>
      <c r="AK7435" s="71"/>
      <c r="AL7435" s="447">
        <f t="shared" si="1623"/>
        <v>0</v>
      </c>
      <c r="AM7435" s="447"/>
      <c r="AN7435" s="447">
        <f t="shared" si="1623"/>
        <v>0</v>
      </c>
      <c r="AO7435" s="447"/>
      <c r="AP7435" s="447">
        <f t="shared" si="1623"/>
        <v>0</v>
      </c>
      <c r="AQ7435" s="447"/>
    </row>
    <row r="7436" spans="1:43" ht="18" hidden="1" customHeight="1" x14ac:dyDescent="0.2">
      <c r="B7436" s="4"/>
      <c r="C7436" s="117"/>
      <c r="D7436" s="117"/>
      <c r="E7436" s="117"/>
      <c r="F7436" s="48"/>
      <c r="G7436" s="11"/>
      <c r="H7436" s="117"/>
      <c r="I7436" s="124"/>
      <c r="J7436" s="124"/>
      <c r="K7436" s="144"/>
      <c r="L7436" s="11"/>
      <c r="M7436" s="143"/>
      <c r="N7436" s="42"/>
      <c r="O7436" s="128"/>
      <c r="P7436" s="130"/>
      <c r="Q7436" s="130"/>
      <c r="R7436" s="72" t="s">
        <v>0</v>
      </c>
      <c r="S7436" s="181"/>
      <c r="T7436" s="73" t="s">
        <v>221</v>
      </c>
      <c r="V7436" s="74">
        <v>0</v>
      </c>
      <c r="X7436" s="74">
        <v>0</v>
      </c>
      <c r="Z7436" s="74">
        <v>0</v>
      </c>
      <c r="AB7436" s="74">
        <v>0</v>
      </c>
      <c r="AD7436" s="74">
        <v>0</v>
      </c>
      <c r="AF7436" s="74">
        <v>0</v>
      </c>
      <c r="AH7436" s="74">
        <f t="shared" si="1611"/>
        <v>0</v>
      </c>
      <c r="AI7436" s="446"/>
      <c r="AJ7436" s="74">
        <v>0</v>
      </c>
      <c r="AK7436" s="8"/>
      <c r="AL7436" s="74">
        <v>0</v>
      </c>
      <c r="AM7436" s="74"/>
      <c r="AN7436" s="74">
        <v>0</v>
      </c>
      <c r="AO7436" s="74"/>
      <c r="AP7436" s="74">
        <v>0</v>
      </c>
      <c r="AQ7436" s="74"/>
    </row>
    <row r="7437" spans="1:43" ht="18" customHeight="1" x14ac:dyDescent="0.2">
      <c r="B7437" s="4"/>
      <c r="C7437" s="117"/>
      <c r="D7437" s="117"/>
      <c r="E7437" s="117"/>
      <c r="F7437" s="48"/>
      <c r="G7437" s="11"/>
      <c r="H7437" s="117"/>
      <c r="I7437" s="124"/>
      <c r="J7437" s="124"/>
      <c r="K7437" s="144"/>
      <c r="L7437" s="11"/>
      <c r="M7437" s="143"/>
      <c r="N7437" s="42"/>
      <c r="O7437" s="128"/>
      <c r="P7437" s="129">
        <v>7</v>
      </c>
      <c r="Q7437" s="129"/>
      <c r="R7437" s="64"/>
      <c r="S7437" s="234"/>
      <c r="T7437" s="65" t="s">
        <v>343</v>
      </c>
      <c r="U7437" s="155"/>
      <c r="V7437" s="66">
        <f>V7440+V7438</f>
        <v>2700</v>
      </c>
      <c r="X7437" s="66">
        <f>X7440+X7438</f>
        <v>5200</v>
      </c>
      <c r="Z7437" s="66">
        <f>Z7440+Z7438</f>
        <v>5800</v>
      </c>
      <c r="AB7437" s="66">
        <f>AB7440+AB7438</f>
        <v>6400</v>
      </c>
      <c r="AD7437" s="66">
        <f>AD7440+AD7438</f>
        <v>6700</v>
      </c>
      <c r="AF7437" s="66">
        <f>AF7440+AF7438</f>
        <v>0</v>
      </c>
      <c r="AH7437" s="66">
        <f t="shared" si="1611"/>
        <v>6700</v>
      </c>
      <c r="AI7437" s="8"/>
      <c r="AJ7437" s="66">
        <f>AJ7440+AJ7438</f>
        <v>1600</v>
      </c>
      <c r="AK7437" s="66"/>
      <c r="AL7437" s="66">
        <f>AL7440+AL7438</f>
        <v>8400</v>
      </c>
      <c r="AM7437" s="66"/>
      <c r="AN7437" s="66">
        <f>AN7440+AN7438</f>
        <v>10100</v>
      </c>
      <c r="AO7437" s="66"/>
      <c r="AP7437" s="66">
        <f>AP7440+AP7438</f>
        <v>10100</v>
      </c>
      <c r="AQ7437" s="66"/>
    </row>
    <row r="7438" spans="1:43" s="93" customFormat="1" ht="18" customHeight="1" x14ac:dyDescent="0.2">
      <c r="A7438" s="433"/>
      <c r="B7438" s="434"/>
      <c r="C7438" s="435"/>
      <c r="D7438" s="435"/>
      <c r="E7438" s="435"/>
      <c r="F7438" s="436"/>
      <c r="G7438" s="437"/>
      <c r="H7438" s="435"/>
      <c r="I7438" s="438"/>
      <c r="J7438" s="438"/>
      <c r="K7438" s="439"/>
      <c r="L7438" s="437"/>
      <c r="M7438" s="442"/>
      <c r="N7438" s="443"/>
      <c r="O7438" s="286"/>
      <c r="P7438" s="131"/>
      <c r="Q7438" s="131">
        <v>1</v>
      </c>
      <c r="R7438" s="68"/>
      <c r="S7438" s="35"/>
      <c r="T7438" s="69" t="s">
        <v>234</v>
      </c>
      <c r="U7438" s="92"/>
      <c r="V7438" s="70">
        <f>V7439</f>
        <v>2000</v>
      </c>
      <c r="W7438" s="14"/>
      <c r="X7438" s="447">
        <f>X7439</f>
        <v>4000</v>
      </c>
      <c r="Y7438" s="14"/>
      <c r="Z7438" s="447">
        <f>Z7439</f>
        <v>4600</v>
      </c>
      <c r="AA7438" s="14"/>
      <c r="AB7438" s="447">
        <f>AB7439</f>
        <v>4800</v>
      </c>
      <c r="AC7438" s="14"/>
      <c r="AD7438" s="447">
        <f>AD7439</f>
        <v>5100</v>
      </c>
      <c r="AE7438" s="14"/>
      <c r="AF7438" s="447">
        <f>AF7439</f>
        <v>0</v>
      </c>
      <c r="AG7438" s="14"/>
      <c r="AH7438" s="447">
        <f t="shared" si="1611"/>
        <v>5100</v>
      </c>
      <c r="AI7438" s="66"/>
      <c r="AJ7438" s="447">
        <f>AJ7439</f>
        <v>1200</v>
      </c>
      <c r="AK7438" s="70"/>
      <c r="AL7438" s="447">
        <f>AL7439</f>
        <v>6800</v>
      </c>
      <c r="AM7438" s="447"/>
      <c r="AN7438" s="447">
        <f>AN7439</f>
        <v>8500</v>
      </c>
      <c r="AO7438" s="447"/>
      <c r="AP7438" s="447">
        <f>AP7439</f>
        <v>8500</v>
      </c>
      <c r="AQ7438" s="447"/>
    </row>
    <row r="7439" spans="1:43" ht="18" customHeight="1" x14ac:dyDescent="0.2">
      <c r="B7439" s="4"/>
      <c r="C7439" s="117"/>
      <c r="D7439" s="117"/>
      <c r="E7439" s="117"/>
      <c r="F7439" s="48"/>
      <c r="G7439" s="11"/>
      <c r="H7439" s="117"/>
      <c r="I7439" s="124"/>
      <c r="J7439" s="124"/>
      <c r="K7439" s="144"/>
      <c r="L7439" s="11"/>
      <c r="M7439" s="143"/>
      <c r="N7439" s="42"/>
      <c r="O7439" s="128"/>
      <c r="P7439" s="130"/>
      <c r="Q7439" s="130"/>
      <c r="R7439" s="86">
        <v>2</v>
      </c>
      <c r="S7439" s="20"/>
      <c r="T7439" s="73" t="s">
        <v>57</v>
      </c>
      <c r="V7439" s="74">
        <v>2000</v>
      </c>
      <c r="X7439" s="74">
        <v>4000</v>
      </c>
      <c r="Z7439" s="876">
        <v>4600</v>
      </c>
      <c r="AB7439" s="944">
        <v>4800</v>
      </c>
      <c r="AD7439" s="74">
        <v>5100</v>
      </c>
      <c r="AF7439" s="74">
        <v>0</v>
      </c>
      <c r="AH7439" s="74">
        <f t="shared" si="1611"/>
        <v>5100</v>
      </c>
      <c r="AI7439" s="447"/>
      <c r="AJ7439" s="74">
        <f t="shared" ref="AJ7439" si="1624">CEILING(AB7439*25/100,10)</f>
        <v>1200</v>
      </c>
      <c r="AK7439" s="8"/>
      <c r="AL7439" s="74">
        <f>5200+1600</f>
        <v>6800</v>
      </c>
      <c r="AM7439" s="74"/>
      <c r="AN7439" s="74">
        <f>5300+3200</f>
        <v>8500</v>
      </c>
      <c r="AO7439" s="74"/>
      <c r="AP7439" s="74">
        <f>5300+3200</f>
        <v>8500</v>
      </c>
      <c r="AQ7439" s="74"/>
    </row>
    <row r="7440" spans="1:43" ht="18" customHeight="1" x14ac:dyDescent="0.2">
      <c r="B7440" s="4"/>
      <c r="C7440" s="117"/>
      <c r="D7440" s="117"/>
      <c r="E7440" s="117"/>
      <c r="F7440" s="48"/>
      <c r="G7440" s="11"/>
      <c r="H7440" s="117"/>
      <c r="I7440" s="124"/>
      <c r="J7440" s="124"/>
      <c r="K7440" s="144"/>
      <c r="L7440" s="11"/>
      <c r="M7440" s="143"/>
      <c r="N7440" s="42"/>
      <c r="O7440" s="128"/>
      <c r="P7440" s="130"/>
      <c r="Q7440" s="131">
        <v>3</v>
      </c>
      <c r="R7440" s="68"/>
      <c r="S7440" s="35"/>
      <c r="T7440" s="69" t="s">
        <v>224</v>
      </c>
      <c r="U7440" s="92"/>
      <c r="V7440" s="70">
        <f>V7441</f>
        <v>700</v>
      </c>
      <c r="X7440" s="447">
        <f>X7441</f>
        <v>1200</v>
      </c>
      <c r="Z7440" s="447">
        <f>Z7441</f>
        <v>1200</v>
      </c>
      <c r="AB7440" s="447">
        <f>AB7441</f>
        <v>1600</v>
      </c>
      <c r="AD7440" s="447">
        <f>AD7441</f>
        <v>1600</v>
      </c>
      <c r="AF7440" s="447">
        <f>AF7441</f>
        <v>0</v>
      </c>
      <c r="AH7440" s="447">
        <f t="shared" si="1611"/>
        <v>1600</v>
      </c>
      <c r="AI7440" s="8"/>
      <c r="AJ7440" s="447">
        <f>AJ7441</f>
        <v>400</v>
      </c>
      <c r="AK7440" s="71"/>
      <c r="AL7440" s="447">
        <f>AL7441</f>
        <v>1600</v>
      </c>
      <c r="AM7440" s="447"/>
      <c r="AN7440" s="447">
        <f>AN7441</f>
        <v>1600</v>
      </c>
      <c r="AO7440" s="447"/>
      <c r="AP7440" s="447">
        <f>AP7441</f>
        <v>1600</v>
      </c>
      <c r="AQ7440" s="447"/>
    </row>
    <row r="7441" spans="2:43" ht="18" customHeight="1" x14ac:dyDescent="0.2">
      <c r="B7441" s="4"/>
      <c r="C7441" s="117"/>
      <c r="D7441" s="117"/>
      <c r="E7441" s="117"/>
      <c r="F7441" s="48"/>
      <c r="G7441" s="11"/>
      <c r="H7441" s="117"/>
      <c r="I7441" s="124"/>
      <c r="J7441" s="124"/>
      <c r="K7441" s="144"/>
      <c r="L7441" s="11"/>
      <c r="M7441" s="143"/>
      <c r="N7441" s="42"/>
      <c r="O7441" s="128"/>
      <c r="P7441" s="130"/>
      <c r="Q7441" s="131"/>
      <c r="R7441" s="72" t="s">
        <v>0</v>
      </c>
      <c r="S7441" s="181"/>
      <c r="T7441" s="73" t="s">
        <v>53</v>
      </c>
      <c r="V7441" s="74">
        <v>700</v>
      </c>
      <c r="X7441" s="74">
        <v>1200</v>
      </c>
      <c r="Z7441" s="876">
        <v>1200</v>
      </c>
      <c r="AB7441" s="944">
        <v>1600</v>
      </c>
      <c r="AD7441" s="74">
        <v>1600</v>
      </c>
      <c r="AF7441" s="74">
        <v>0</v>
      </c>
      <c r="AH7441" s="74">
        <f t="shared" si="1611"/>
        <v>1600</v>
      </c>
      <c r="AI7441" s="446"/>
      <c r="AJ7441" s="74">
        <f t="shared" ref="AJ7441" si="1625">CEILING(AB7441*25/100,10)</f>
        <v>400</v>
      </c>
      <c r="AK7441" s="8"/>
      <c r="AL7441" s="74">
        <v>1600</v>
      </c>
      <c r="AM7441" s="74"/>
      <c r="AN7441" s="74">
        <v>1600</v>
      </c>
      <c r="AO7441" s="74"/>
      <c r="AP7441" s="74">
        <v>1600</v>
      </c>
      <c r="AQ7441" s="74"/>
    </row>
    <row r="7442" spans="2:43" ht="18" customHeight="1" x14ac:dyDescent="0.2">
      <c r="B7442" s="4"/>
      <c r="C7442" s="117"/>
      <c r="D7442" s="117"/>
      <c r="E7442" s="117"/>
      <c r="F7442" s="48"/>
      <c r="G7442" s="11"/>
      <c r="H7442" s="117"/>
      <c r="I7442" s="124"/>
      <c r="J7442" s="124"/>
      <c r="K7442" s="144"/>
      <c r="L7442" s="11"/>
      <c r="M7442" s="143"/>
      <c r="N7442" s="42"/>
      <c r="O7442" s="128"/>
      <c r="P7442" s="130"/>
      <c r="Q7442" s="130"/>
      <c r="R7442" s="72"/>
      <c r="S7442" s="181"/>
      <c r="T7442" s="73"/>
      <c r="V7442" s="74"/>
      <c r="X7442" s="74"/>
      <c r="Z7442" s="74"/>
      <c r="AB7442" s="74"/>
      <c r="AD7442" s="74"/>
      <c r="AF7442" s="74"/>
      <c r="AH7442" s="74">
        <f t="shared" si="1611"/>
        <v>0</v>
      </c>
      <c r="AI7442" s="8"/>
      <c r="AJ7442" s="74"/>
      <c r="AK7442" s="8"/>
      <c r="AL7442" s="74"/>
      <c r="AM7442" s="74"/>
      <c r="AN7442" s="74"/>
      <c r="AO7442" s="74"/>
      <c r="AP7442" s="74"/>
      <c r="AQ7442" s="74"/>
    </row>
    <row r="7443" spans="2:43" ht="18" customHeight="1" x14ac:dyDescent="0.2">
      <c r="B7443" s="4"/>
      <c r="C7443" s="117"/>
      <c r="D7443" s="117"/>
      <c r="E7443" s="132">
        <v>7</v>
      </c>
      <c r="F7443" s="94"/>
      <c r="G7443" s="277"/>
      <c r="H7443" s="132"/>
      <c r="I7443" s="121"/>
      <c r="J7443" s="121"/>
      <c r="K7443" s="164"/>
      <c r="L7443" s="277"/>
      <c r="M7443" s="163"/>
      <c r="N7443" s="261"/>
      <c r="O7443" s="122"/>
      <c r="P7443" s="123"/>
      <c r="Q7443" s="123"/>
      <c r="R7443" s="233"/>
      <c r="S7443" s="256"/>
      <c r="T7443" s="50" t="s">
        <v>428</v>
      </c>
      <c r="U7443" s="76"/>
      <c r="V7443" s="51">
        <f>V7444</f>
        <v>1905400</v>
      </c>
      <c r="X7443" s="51">
        <f>X7444</f>
        <v>2227000</v>
      </c>
      <c r="Z7443" s="51">
        <f>Z7444</f>
        <v>1971280</v>
      </c>
      <c r="AB7443" s="51">
        <f>AB7444</f>
        <v>2024600</v>
      </c>
      <c r="AD7443" s="51" t="e">
        <f>AD7444</f>
        <v>#REF!</v>
      </c>
      <c r="AF7443" s="51">
        <f>AF7444</f>
        <v>0</v>
      </c>
      <c r="AH7443" s="51" t="e">
        <f t="shared" si="1611"/>
        <v>#REF!</v>
      </c>
      <c r="AI7443" s="8"/>
      <c r="AJ7443" s="51">
        <f>AJ7444</f>
        <v>676150</v>
      </c>
      <c r="AK7443" s="5"/>
      <c r="AL7443" s="51">
        <f t="shared" ref="AL7443:AP7447" si="1626">AL7444</f>
        <v>2746320</v>
      </c>
      <c r="AM7443" s="51"/>
      <c r="AN7443" s="51">
        <f t="shared" si="1626"/>
        <v>2970720</v>
      </c>
      <c r="AO7443" s="51"/>
      <c r="AP7443" s="51">
        <f t="shared" si="1626"/>
        <v>2970720</v>
      </c>
      <c r="AQ7443" s="51"/>
    </row>
    <row r="7444" spans="2:43" ht="18" customHeight="1" x14ac:dyDescent="0.2">
      <c r="B7444" s="4"/>
      <c r="C7444" s="117"/>
      <c r="D7444" s="117"/>
      <c r="E7444" s="117"/>
      <c r="F7444" s="113">
        <v>0</v>
      </c>
      <c r="G7444" s="283"/>
      <c r="H7444" s="171"/>
      <c r="I7444" s="114"/>
      <c r="J7444" s="114"/>
      <c r="K7444" s="167"/>
      <c r="L7444" s="276"/>
      <c r="M7444" s="166"/>
      <c r="N7444" s="259"/>
      <c r="O7444" s="115"/>
      <c r="P7444" s="116"/>
      <c r="Q7444" s="116"/>
      <c r="R7444" s="52"/>
      <c r="S7444" s="247"/>
      <c r="T7444" s="53" t="s">
        <v>427</v>
      </c>
      <c r="U7444" s="240"/>
      <c r="V7444" s="54">
        <f>V7445</f>
        <v>1905400</v>
      </c>
      <c r="X7444" s="54">
        <f>X7445</f>
        <v>2227000</v>
      </c>
      <c r="Z7444" s="54">
        <f>Z7445</f>
        <v>1971280</v>
      </c>
      <c r="AB7444" s="54">
        <f>AB7445</f>
        <v>2024600</v>
      </c>
      <c r="AD7444" s="54" t="e">
        <f>AD7445</f>
        <v>#REF!</v>
      </c>
      <c r="AF7444" s="54">
        <f>AF7445</f>
        <v>0</v>
      </c>
      <c r="AH7444" s="54" t="e">
        <f t="shared" si="1611"/>
        <v>#REF!</v>
      </c>
      <c r="AI7444" s="5"/>
      <c r="AJ7444" s="54">
        <f>AJ7445</f>
        <v>676150</v>
      </c>
      <c r="AK7444" s="55"/>
      <c r="AL7444" s="54">
        <f t="shared" si="1626"/>
        <v>2746320</v>
      </c>
      <c r="AM7444" s="54"/>
      <c r="AN7444" s="54">
        <f t="shared" si="1626"/>
        <v>2970720</v>
      </c>
      <c r="AO7444" s="54"/>
      <c r="AP7444" s="54">
        <f t="shared" si="1626"/>
        <v>2970720</v>
      </c>
      <c r="AQ7444" s="54"/>
    </row>
    <row r="7445" spans="2:43" ht="18" customHeight="1" x14ac:dyDescent="0.2">
      <c r="B7445" s="4"/>
      <c r="C7445" s="117"/>
      <c r="D7445" s="117"/>
      <c r="E7445" s="117"/>
      <c r="F7445" s="48"/>
      <c r="G7445" s="11"/>
      <c r="H7445" s="112" t="s">
        <v>33</v>
      </c>
      <c r="I7445" s="118"/>
      <c r="J7445" s="118"/>
      <c r="K7445" s="170"/>
      <c r="L7445" s="34"/>
      <c r="M7445" s="169"/>
      <c r="N7445" s="260"/>
      <c r="O7445" s="119"/>
      <c r="P7445" s="120"/>
      <c r="Q7445" s="120"/>
      <c r="R7445" s="56"/>
      <c r="S7445" s="248"/>
      <c r="T7445" s="57" t="s">
        <v>92</v>
      </c>
      <c r="U7445" s="236"/>
      <c r="V7445" s="58">
        <f>V7446</f>
        <v>1905400</v>
      </c>
      <c r="X7445" s="659">
        <f>X7446</f>
        <v>2227000</v>
      </c>
      <c r="Z7445" s="659">
        <f>Z7446</f>
        <v>1971280</v>
      </c>
      <c r="AB7445" s="659">
        <f>AB7446</f>
        <v>2024600</v>
      </c>
      <c r="AD7445" s="659" t="e">
        <f>AD7446</f>
        <v>#REF!</v>
      </c>
      <c r="AF7445" s="659">
        <f>AF7446</f>
        <v>0</v>
      </c>
      <c r="AH7445" s="659" t="e">
        <f t="shared" si="1611"/>
        <v>#REF!</v>
      </c>
      <c r="AI7445" s="55"/>
      <c r="AJ7445" s="659">
        <f>AJ7446</f>
        <v>676150</v>
      </c>
      <c r="AK7445" s="59"/>
      <c r="AL7445" s="659">
        <f t="shared" si="1626"/>
        <v>2746320</v>
      </c>
      <c r="AM7445" s="659"/>
      <c r="AN7445" s="659">
        <f t="shared" si="1626"/>
        <v>2970720</v>
      </c>
      <c r="AO7445" s="659"/>
      <c r="AP7445" s="659">
        <f t="shared" si="1626"/>
        <v>2970720</v>
      </c>
      <c r="AQ7445" s="659"/>
    </row>
    <row r="7446" spans="2:43" ht="18" customHeight="1" x14ac:dyDescent="0.2">
      <c r="B7446" s="4"/>
      <c r="C7446" s="117"/>
      <c r="D7446" s="117"/>
      <c r="E7446" s="117"/>
      <c r="F7446" s="48"/>
      <c r="G7446" s="11"/>
      <c r="H7446" s="132"/>
      <c r="I7446" s="121">
        <v>4</v>
      </c>
      <c r="J7446" s="121"/>
      <c r="K7446" s="164"/>
      <c r="L7446" s="277"/>
      <c r="M7446" s="163"/>
      <c r="N7446" s="261"/>
      <c r="O7446" s="122"/>
      <c r="P7446" s="123"/>
      <c r="Q7446" s="123"/>
      <c r="R7446" s="49"/>
      <c r="S7446" s="18"/>
      <c r="T7446" s="50" t="s">
        <v>93</v>
      </c>
      <c r="U7446" s="76"/>
      <c r="V7446" s="51">
        <f>V7447</f>
        <v>1905400</v>
      </c>
      <c r="X7446" s="51">
        <f>X7447</f>
        <v>2227000</v>
      </c>
      <c r="Z7446" s="51">
        <f>Z7447</f>
        <v>1971280</v>
      </c>
      <c r="AB7446" s="51">
        <f>AB7447</f>
        <v>2024600</v>
      </c>
      <c r="AD7446" s="51" t="e">
        <f>AD7447</f>
        <v>#REF!</v>
      </c>
      <c r="AF7446" s="51">
        <f>AF7447</f>
        <v>0</v>
      </c>
      <c r="AH7446" s="51" t="e">
        <f t="shared" si="1611"/>
        <v>#REF!</v>
      </c>
      <c r="AI7446" s="660"/>
      <c r="AJ7446" s="51">
        <f>AJ7447</f>
        <v>676150</v>
      </c>
      <c r="AK7446" s="5"/>
      <c r="AL7446" s="51">
        <f t="shared" si="1626"/>
        <v>2746320</v>
      </c>
      <c r="AM7446" s="51"/>
      <c r="AN7446" s="51">
        <f t="shared" si="1626"/>
        <v>2970720</v>
      </c>
      <c r="AO7446" s="51"/>
      <c r="AP7446" s="51">
        <f t="shared" si="1626"/>
        <v>2970720</v>
      </c>
      <c r="AQ7446" s="51"/>
    </row>
    <row r="7447" spans="2:43" ht="18" customHeight="1" x14ac:dyDescent="0.2">
      <c r="B7447" s="4"/>
      <c r="C7447" s="117"/>
      <c r="D7447" s="117"/>
      <c r="E7447" s="117"/>
      <c r="F7447" s="48"/>
      <c r="G7447" s="11"/>
      <c r="H7447" s="132"/>
      <c r="I7447" s="121"/>
      <c r="J7447" s="121">
        <v>1</v>
      </c>
      <c r="K7447" s="164"/>
      <c r="L7447" s="277"/>
      <c r="M7447" s="163"/>
      <c r="N7447" s="261"/>
      <c r="O7447" s="122"/>
      <c r="P7447" s="123"/>
      <c r="Q7447" s="123"/>
      <c r="R7447" s="49"/>
      <c r="S7447" s="18"/>
      <c r="T7447" s="50" t="s">
        <v>189</v>
      </c>
      <c r="U7447" s="76"/>
      <c r="V7447" s="51">
        <f>V7448</f>
        <v>1905400</v>
      </c>
      <c r="X7447" s="51">
        <f>X7448</f>
        <v>2227000</v>
      </c>
      <c r="Z7447" s="51">
        <f>Z7448</f>
        <v>1971280</v>
      </c>
      <c r="AB7447" s="51">
        <f>AB7448</f>
        <v>2024600</v>
      </c>
      <c r="AD7447" s="51" t="e">
        <f>AD7448</f>
        <v>#REF!</v>
      </c>
      <c r="AF7447" s="51">
        <f>AF7448</f>
        <v>0</v>
      </c>
      <c r="AH7447" s="51" t="e">
        <f t="shared" ref="AH7447:AH7510" si="1627">AD7447+AF7447</f>
        <v>#REF!</v>
      </c>
      <c r="AI7447" s="5"/>
      <c r="AJ7447" s="51">
        <f>AJ7448</f>
        <v>676150</v>
      </c>
      <c r="AK7447" s="5"/>
      <c r="AL7447" s="51">
        <f t="shared" si="1626"/>
        <v>2746320</v>
      </c>
      <c r="AM7447" s="51"/>
      <c r="AN7447" s="51">
        <f t="shared" si="1626"/>
        <v>2970720</v>
      </c>
      <c r="AO7447" s="51"/>
      <c r="AP7447" s="51">
        <f t="shared" si="1626"/>
        <v>2970720</v>
      </c>
      <c r="AQ7447" s="51"/>
    </row>
    <row r="7448" spans="2:43" ht="18" customHeight="1" x14ac:dyDescent="0.2">
      <c r="B7448" s="4"/>
      <c r="C7448" s="117"/>
      <c r="D7448" s="117"/>
      <c r="E7448" s="117"/>
      <c r="F7448" s="48"/>
      <c r="G7448" s="11"/>
      <c r="H7448" s="132"/>
      <c r="I7448" s="121"/>
      <c r="J7448" s="121"/>
      <c r="K7448" s="164">
        <v>0</v>
      </c>
      <c r="L7448" s="277"/>
      <c r="M7448" s="163"/>
      <c r="N7448" s="261"/>
      <c r="O7448" s="122"/>
      <c r="P7448" s="123"/>
      <c r="Q7448" s="123"/>
      <c r="R7448" s="49"/>
      <c r="S7448" s="18"/>
      <c r="T7448" s="50" t="s">
        <v>189</v>
      </c>
      <c r="U7448" s="76"/>
      <c r="V7448" s="51">
        <f>V7449+V7532+V7578</f>
        <v>1905400</v>
      </c>
      <c r="X7448" s="51">
        <f>X7449+X7532+X7578</f>
        <v>2227000</v>
      </c>
      <c r="Z7448" s="51">
        <f>Z7449+Z7532+Z7578</f>
        <v>1971280</v>
      </c>
      <c r="AB7448" s="51">
        <f>AB7449+AB7532+AB7578</f>
        <v>2024600</v>
      </c>
      <c r="AD7448" s="51" t="e">
        <f>AD7449+AD7532+AD7578</f>
        <v>#REF!</v>
      </c>
      <c r="AF7448" s="51">
        <f>AF7449+AF7532+AF7578</f>
        <v>0</v>
      </c>
      <c r="AH7448" s="51" t="e">
        <f t="shared" si="1627"/>
        <v>#REF!</v>
      </c>
      <c r="AI7448" s="5"/>
      <c r="AJ7448" s="51">
        <f>AJ7449+AJ7532+AJ7578</f>
        <v>676150</v>
      </c>
      <c r="AK7448" s="5"/>
      <c r="AL7448" s="51">
        <f>AL7449+AL7532+AL7578</f>
        <v>2746320</v>
      </c>
      <c r="AM7448" s="51"/>
      <c r="AN7448" s="51">
        <f>AN7449+AN7532+AN7578</f>
        <v>2970720</v>
      </c>
      <c r="AO7448" s="51"/>
      <c r="AP7448" s="51">
        <f>AP7449+AP7532+AP7578</f>
        <v>2970720</v>
      </c>
      <c r="AQ7448" s="51"/>
    </row>
    <row r="7449" spans="2:43" ht="18" customHeight="1" x14ac:dyDescent="0.2">
      <c r="B7449" s="4"/>
      <c r="C7449" s="117"/>
      <c r="D7449" s="117"/>
      <c r="E7449" s="117"/>
      <c r="F7449" s="48"/>
      <c r="G7449" s="11"/>
      <c r="H7449" s="117"/>
      <c r="I7449" s="124"/>
      <c r="J7449" s="124"/>
      <c r="K7449" s="144"/>
      <c r="L7449" s="11"/>
      <c r="M7449" s="226">
        <v>2</v>
      </c>
      <c r="N7449" s="262"/>
      <c r="O7449" s="125"/>
      <c r="P7449" s="126"/>
      <c r="Q7449" s="126"/>
      <c r="R7449" s="60"/>
      <c r="S7449" s="249"/>
      <c r="T7449" s="61" t="s">
        <v>413</v>
      </c>
      <c r="U7449" s="241"/>
      <c r="V7449" s="62">
        <f>V7450+V7477+V7487+V7527</f>
        <v>1529750</v>
      </c>
      <c r="X7449" s="62">
        <f>X7450+X7477+X7487+X7527</f>
        <v>1940900</v>
      </c>
      <c r="Z7449" s="62">
        <f>Z7450+Z7477+Z7487+Z7527</f>
        <v>1691480</v>
      </c>
      <c r="AB7449" s="62">
        <f>AB7450+AB7477+AB7487+AB7527</f>
        <v>1830300</v>
      </c>
      <c r="AD7449" s="62" t="e">
        <f>AD7450+AD7477+AD7487+AD7527</f>
        <v>#REF!</v>
      </c>
      <c r="AF7449" s="62">
        <f>AF7450+AF7477+AF7487+AF7527</f>
        <v>0</v>
      </c>
      <c r="AH7449" s="62" t="e">
        <f t="shared" si="1627"/>
        <v>#REF!</v>
      </c>
      <c r="AI7449" s="5"/>
      <c r="AJ7449" s="62">
        <f>AJ7450+AJ7477+AJ7487+AJ7527</f>
        <v>614810</v>
      </c>
      <c r="AK7449" s="63"/>
      <c r="AL7449" s="62">
        <f>AL7450+AL7477+AL7487+AL7527</f>
        <v>2583220</v>
      </c>
      <c r="AM7449" s="62"/>
      <c r="AN7449" s="62">
        <f>AN7450+AN7477+AN7487+AN7527</f>
        <v>2791620</v>
      </c>
      <c r="AO7449" s="62"/>
      <c r="AP7449" s="62">
        <f>AP7450+AP7477+AP7487+AP7527</f>
        <v>2791620</v>
      </c>
      <c r="AQ7449" s="62"/>
    </row>
    <row r="7450" spans="2:43" ht="18" customHeight="1" x14ac:dyDescent="0.2">
      <c r="B7450" s="4"/>
      <c r="C7450" s="117"/>
      <c r="D7450" s="117"/>
      <c r="E7450" s="117"/>
      <c r="F7450" s="48"/>
      <c r="G7450" s="11"/>
      <c r="H7450" s="117"/>
      <c r="I7450" s="124"/>
      <c r="J7450" s="124"/>
      <c r="K7450" s="144"/>
      <c r="L7450" s="11"/>
      <c r="M7450" s="143"/>
      <c r="N7450" s="42"/>
      <c r="O7450" s="127" t="s">
        <v>3</v>
      </c>
      <c r="P7450" s="123"/>
      <c r="Q7450" s="123"/>
      <c r="R7450" s="49"/>
      <c r="S7450" s="18"/>
      <c r="T7450" s="50" t="s">
        <v>7</v>
      </c>
      <c r="U7450" s="76"/>
      <c r="V7450" s="51">
        <f>V7451+V7473</f>
        <v>1151500</v>
      </c>
      <c r="X7450" s="51">
        <f>X7451+X7473</f>
        <v>1457300</v>
      </c>
      <c r="Z7450" s="51">
        <f>Z7451+Z7473</f>
        <v>1294100</v>
      </c>
      <c r="AB7450" s="51">
        <f>AB7451+AB7473</f>
        <v>1398500</v>
      </c>
      <c r="AD7450" s="51" t="e">
        <f>AD7451+AD7473</f>
        <v>#REF!</v>
      </c>
      <c r="AF7450" s="51">
        <f>AF7451+AF7473</f>
        <v>0</v>
      </c>
      <c r="AH7450" s="51" t="e">
        <f t="shared" si="1627"/>
        <v>#REF!</v>
      </c>
      <c r="AI7450" s="63"/>
      <c r="AJ7450" s="51">
        <f>AJ7451+AJ7473</f>
        <v>475520</v>
      </c>
      <c r="AK7450" s="5"/>
      <c r="AL7450" s="51">
        <f>AL7451+AL7473</f>
        <v>2047900</v>
      </c>
      <c r="AM7450" s="51"/>
      <c r="AN7450" s="51">
        <f>AN7451+AN7473</f>
        <v>2216000</v>
      </c>
      <c r="AO7450" s="51"/>
      <c r="AP7450" s="51">
        <f>AP7451+AP7473</f>
        <v>2216000</v>
      </c>
      <c r="AQ7450" s="51"/>
    </row>
    <row r="7451" spans="2:43" ht="18" customHeight="1" x14ac:dyDescent="0.2">
      <c r="B7451" s="4"/>
      <c r="C7451" s="117"/>
      <c r="D7451" s="117"/>
      <c r="E7451" s="117"/>
      <c r="F7451" s="48"/>
      <c r="G7451" s="11"/>
      <c r="H7451" s="117"/>
      <c r="I7451" s="124"/>
      <c r="J7451" s="124"/>
      <c r="K7451" s="144"/>
      <c r="L7451" s="11"/>
      <c r="M7451" s="143"/>
      <c r="N7451" s="42"/>
      <c r="O7451" s="128"/>
      <c r="P7451" s="129">
        <v>1</v>
      </c>
      <c r="Q7451" s="129"/>
      <c r="R7451" s="64"/>
      <c r="S7451" s="234"/>
      <c r="T7451" s="65" t="s">
        <v>8</v>
      </c>
      <c r="U7451" s="155"/>
      <c r="V7451" s="66">
        <f>V7452+V7457+V7462+V7464+V7469+V7471</f>
        <v>1150000</v>
      </c>
      <c r="X7451" s="66">
        <f>X7452+X7457+X7462+X7464+X7469+X7471</f>
        <v>1455900</v>
      </c>
      <c r="Z7451" s="66">
        <f>Z7452+Z7457+Z7462+Z7464+Z7469+Z7471</f>
        <v>1294100</v>
      </c>
      <c r="AB7451" s="66">
        <f>AB7452+AB7457+AB7462+AB7464+AB7469+AB7471</f>
        <v>1398200</v>
      </c>
      <c r="AD7451" s="66" t="e">
        <f>AD7452+AD7457+AD7462+AD7464+AD7469+AD7471</f>
        <v>#REF!</v>
      </c>
      <c r="AF7451" s="66">
        <f>AF7452+AF7457+AF7462+AF7464+AF7469+AF7471</f>
        <v>0</v>
      </c>
      <c r="AH7451" s="66" t="e">
        <f t="shared" si="1627"/>
        <v>#REF!</v>
      </c>
      <c r="AI7451" s="5"/>
      <c r="AJ7451" s="66">
        <f>AJ7452+AJ7457+AJ7462+AJ7464+AJ7469+AJ7471</f>
        <v>475410</v>
      </c>
      <c r="AK7451" s="67"/>
      <c r="AL7451" s="66">
        <f>AL7452+AL7457+AL7462+AL7464+AL7469+AL7471</f>
        <v>2042850</v>
      </c>
      <c r="AM7451" s="66"/>
      <c r="AN7451" s="66">
        <f>AN7452+AN7457+AN7462+AN7464+AN7469+AN7471</f>
        <v>2210550</v>
      </c>
      <c r="AO7451" s="66"/>
      <c r="AP7451" s="66">
        <f>AP7452+AP7457+AP7462+AP7464+AP7469+AP7471</f>
        <v>2210550</v>
      </c>
      <c r="AQ7451" s="66"/>
    </row>
    <row r="7452" spans="2:43" ht="18" customHeight="1" x14ac:dyDescent="0.2">
      <c r="B7452" s="4"/>
      <c r="C7452" s="117"/>
      <c r="D7452" s="117"/>
      <c r="E7452" s="117"/>
      <c r="F7452" s="48"/>
      <c r="G7452" s="11"/>
      <c r="H7452" s="117"/>
      <c r="I7452" s="124"/>
      <c r="J7452" s="124"/>
      <c r="K7452" s="144"/>
      <c r="L7452" s="11"/>
      <c r="M7452" s="143"/>
      <c r="N7452" s="42"/>
      <c r="O7452" s="128"/>
      <c r="P7452" s="130"/>
      <c r="Q7452" s="140">
        <v>1</v>
      </c>
      <c r="R7452" s="68"/>
      <c r="S7452" s="35"/>
      <c r="T7452" s="69" t="s">
        <v>9</v>
      </c>
      <c r="U7452" s="92"/>
      <c r="V7452" s="70">
        <f>V7453+V7454+V7455+V7456</f>
        <v>523000</v>
      </c>
      <c r="X7452" s="447">
        <f>X7453+X7454+X7455+X7456</f>
        <v>646500</v>
      </c>
      <c r="Z7452" s="447">
        <f>Z7453+Z7454+Z7455+Z7456</f>
        <v>668400</v>
      </c>
      <c r="AB7452" s="447">
        <f>AB7453+AB7454+AB7455+AB7456</f>
        <v>725600</v>
      </c>
      <c r="AD7452" s="447">
        <f>AD7453+AD7454+AD7455+AD7456</f>
        <v>681600</v>
      </c>
      <c r="AF7452" s="447">
        <f>AF7453+AF7454+AF7455+AF7456</f>
        <v>0</v>
      </c>
      <c r="AH7452" s="447">
        <f t="shared" si="1627"/>
        <v>681600</v>
      </c>
      <c r="AI7452" s="67"/>
      <c r="AJ7452" s="447">
        <f>AJ7453+AJ7454+AJ7455+AJ7456</f>
        <v>246710</v>
      </c>
      <c r="AK7452" s="71"/>
      <c r="AL7452" s="447">
        <f>AL7453+AL7454+AL7455+AL7456</f>
        <v>846100</v>
      </c>
      <c r="AM7452" s="447"/>
      <c r="AN7452" s="447">
        <f>AN7453+AN7454+AN7455+AN7456</f>
        <v>915500</v>
      </c>
      <c r="AO7452" s="447"/>
      <c r="AP7452" s="447">
        <f>AP7453+AP7454+AP7455+AP7456</f>
        <v>915500</v>
      </c>
      <c r="AQ7452" s="447"/>
    </row>
    <row r="7453" spans="2:43" ht="18" customHeight="1" x14ac:dyDescent="0.2">
      <c r="B7453" s="4"/>
      <c r="C7453" s="117"/>
      <c r="D7453" s="117"/>
      <c r="E7453" s="117"/>
      <c r="F7453" s="48"/>
      <c r="G7453" s="11"/>
      <c r="H7453" s="117"/>
      <c r="I7453" s="124"/>
      <c r="J7453" s="124"/>
      <c r="K7453" s="144"/>
      <c r="L7453" s="11"/>
      <c r="M7453" s="143"/>
      <c r="N7453" s="42"/>
      <c r="O7453" s="128"/>
      <c r="P7453" s="130"/>
      <c r="Q7453" s="130"/>
      <c r="R7453" s="72" t="s">
        <v>3</v>
      </c>
      <c r="S7453" s="181"/>
      <c r="T7453" s="73" t="s">
        <v>9</v>
      </c>
      <c r="V7453" s="74">
        <v>523000</v>
      </c>
      <c r="X7453" s="74">
        <v>646500</v>
      </c>
      <c r="Z7453" s="829">
        <v>668400</v>
      </c>
      <c r="AB7453" s="74">
        <v>725600</v>
      </c>
      <c r="AD7453" s="944">
        <v>681600</v>
      </c>
      <c r="AF7453" s="74">
        <v>0</v>
      </c>
      <c r="AH7453" s="74">
        <f t="shared" si="1627"/>
        <v>681600</v>
      </c>
      <c r="AI7453" s="446"/>
      <c r="AJ7453" s="74">
        <f t="shared" ref="AJ7453" si="1628">CEILING(AB7453*34/100,10)</f>
        <v>246710</v>
      </c>
      <c r="AK7453" s="8"/>
      <c r="AL7453" s="74">
        <v>846100</v>
      </c>
      <c r="AM7453" s="74"/>
      <c r="AN7453" s="74">
        <v>915500</v>
      </c>
      <c r="AO7453" s="74"/>
      <c r="AP7453" s="74">
        <v>915500</v>
      </c>
      <c r="AQ7453" s="74"/>
    </row>
    <row r="7454" spans="2:43" ht="18" hidden="1" customHeight="1" x14ac:dyDescent="0.2">
      <c r="B7454" s="4"/>
      <c r="C7454" s="117"/>
      <c r="D7454" s="117"/>
      <c r="E7454" s="117"/>
      <c r="F7454" s="48"/>
      <c r="G7454" s="11"/>
      <c r="H7454" s="117"/>
      <c r="I7454" s="124"/>
      <c r="J7454" s="124"/>
      <c r="K7454" s="144"/>
      <c r="L7454" s="11"/>
      <c r="M7454" s="143"/>
      <c r="N7454" s="42"/>
      <c r="O7454" s="128"/>
      <c r="P7454" s="130"/>
      <c r="Q7454" s="130"/>
      <c r="R7454" s="72"/>
      <c r="S7454" s="181"/>
      <c r="T7454" s="73"/>
      <c r="V7454" s="74"/>
      <c r="W7454" s="449"/>
      <c r="X7454" s="74"/>
      <c r="Y7454" s="449"/>
      <c r="Z7454" s="74"/>
      <c r="AA7454" s="449"/>
      <c r="AB7454" s="74"/>
      <c r="AC7454" s="449"/>
      <c r="AD7454" s="74"/>
      <c r="AE7454" s="449"/>
      <c r="AF7454" s="74"/>
      <c r="AG7454" s="449"/>
      <c r="AH7454" s="74">
        <f t="shared" si="1627"/>
        <v>0</v>
      </c>
      <c r="AI7454" s="8"/>
      <c r="AJ7454" s="74"/>
      <c r="AK7454" s="8"/>
      <c r="AL7454" s="74"/>
      <c r="AM7454" s="74"/>
      <c r="AN7454" s="74"/>
      <c r="AO7454" s="74"/>
      <c r="AP7454" s="74"/>
      <c r="AQ7454" s="74"/>
    </row>
    <row r="7455" spans="2:43" ht="18" hidden="1" customHeight="1" x14ac:dyDescent="0.2">
      <c r="B7455" s="4"/>
      <c r="C7455" s="117"/>
      <c r="D7455" s="117"/>
      <c r="E7455" s="117"/>
      <c r="F7455" s="48"/>
      <c r="G7455" s="11"/>
      <c r="H7455" s="117"/>
      <c r="I7455" s="124"/>
      <c r="J7455" s="124"/>
      <c r="K7455" s="144"/>
      <c r="L7455" s="11"/>
      <c r="M7455" s="143"/>
      <c r="N7455" s="42"/>
      <c r="O7455" s="128"/>
      <c r="P7455" s="130"/>
      <c r="Q7455" s="130"/>
      <c r="R7455" s="72"/>
      <c r="S7455" s="181"/>
      <c r="T7455" s="73"/>
      <c r="V7455" s="74"/>
      <c r="X7455" s="74"/>
      <c r="Z7455" s="74"/>
      <c r="AB7455" s="74"/>
      <c r="AD7455" s="74"/>
      <c r="AF7455" s="74"/>
      <c r="AH7455" s="74">
        <f t="shared" si="1627"/>
        <v>0</v>
      </c>
      <c r="AI7455" s="8"/>
      <c r="AJ7455" s="74"/>
      <c r="AK7455" s="8"/>
      <c r="AL7455" s="74"/>
      <c r="AM7455" s="74"/>
      <c r="AN7455" s="74"/>
      <c r="AO7455" s="74"/>
      <c r="AP7455" s="74"/>
      <c r="AQ7455" s="74"/>
    </row>
    <row r="7456" spans="2:43" ht="18" hidden="1" customHeight="1" x14ac:dyDescent="0.2">
      <c r="B7456" s="4"/>
      <c r="C7456" s="117"/>
      <c r="D7456" s="117"/>
      <c r="E7456" s="117"/>
      <c r="F7456" s="48"/>
      <c r="G7456" s="11"/>
      <c r="H7456" s="117"/>
      <c r="I7456" s="124"/>
      <c r="J7456" s="124"/>
      <c r="K7456" s="144"/>
      <c r="L7456" s="11"/>
      <c r="M7456" s="143"/>
      <c r="N7456" s="42"/>
      <c r="O7456" s="128"/>
      <c r="P7456" s="130"/>
      <c r="Q7456" s="130"/>
      <c r="R7456" s="72"/>
      <c r="S7456" s="181"/>
      <c r="T7456" s="73"/>
      <c r="V7456" s="74"/>
      <c r="X7456" s="74"/>
      <c r="Z7456" s="74"/>
      <c r="AB7456" s="74"/>
      <c r="AD7456" s="74"/>
      <c r="AF7456" s="74"/>
      <c r="AH7456" s="74">
        <f t="shared" si="1627"/>
        <v>0</v>
      </c>
      <c r="AI7456" s="8"/>
      <c r="AJ7456" s="74"/>
      <c r="AK7456" s="8"/>
      <c r="AL7456" s="74"/>
      <c r="AM7456" s="74"/>
      <c r="AN7456" s="74"/>
      <c r="AO7456" s="74"/>
      <c r="AP7456" s="74"/>
      <c r="AQ7456" s="74"/>
    </row>
    <row r="7457" spans="2:43" ht="18" customHeight="1" x14ac:dyDescent="0.2">
      <c r="B7457" s="4"/>
      <c r="C7457" s="117"/>
      <c r="D7457" s="117"/>
      <c r="E7457" s="117"/>
      <c r="F7457" s="48"/>
      <c r="G7457" s="11"/>
      <c r="H7457" s="117"/>
      <c r="I7457" s="124"/>
      <c r="J7457" s="124"/>
      <c r="K7457" s="144"/>
      <c r="L7457" s="11"/>
      <c r="M7457" s="143"/>
      <c r="N7457" s="42"/>
      <c r="O7457" s="128"/>
      <c r="P7457" s="130"/>
      <c r="Q7457" s="131">
        <v>2</v>
      </c>
      <c r="R7457" s="68"/>
      <c r="S7457" s="35"/>
      <c r="T7457" s="69" t="s">
        <v>11</v>
      </c>
      <c r="U7457" s="92"/>
      <c r="V7457" s="70">
        <f>V7458+V7459+V7460+V7461</f>
        <v>344000</v>
      </c>
      <c r="X7457" s="447">
        <f>X7458+X7459+X7460+X7461</f>
        <v>459000</v>
      </c>
      <c r="Z7457" s="447">
        <f>Z7458+Z7459+Z7460+Z7461</f>
        <v>345200</v>
      </c>
      <c r="AB7457" s="447">
        <f>AB7458+AB7459+AB7460+AB7461</f>
        <v>361400</v>
      </c>
      <c r="AD7457" s="447">
        <f>AD7458+AD7459+AD7460+AD7461</f>
        <v>497200</v>
      </c>
      <c r="AF7457" s="447">
        <f>AF7458+AF7459+AF7460+AF7461</f>
        <v>0</v>
      </c>
      <c r="AH7457" s="447">
        <f t="shared" si="1627"/>
        <v>497200</v>
      </c>
      <c r="AI7457" s="8"/>
      <c r="AJ7457" s="447">
        <f>AJ7458+AJ7459+AJ7460+AJ7461</f>
        <v>122880</v>
      </c>
      <c r="AK7457" s="71"/>
      <c r="AL7457" s="447">
        <f>AL7458+AL7459+AL7460+AL7461</f>
        <v>709850</v>
      </c>
      <c r="AM7457" s="447"/>
      <c r="AN7457" s="447">
        <f>AN7458+AN7459+AN7460+AN7461</f>
        <v>768100</v>
      </c>
      <c r="AO7457" s="447"/>
      <c r="AP7457" s="447">
        <f>AP7458+AP7459+AP7460+AP7461</f>
        <v>768100</v>
      </c>
      <c r="AQ7457" s="447"/>
    </row>
    <row r="7458" spans="2:43" ht="18" customHeight="1" x14ac:dyDescent="0.2">
      <c r="B7458" s="4"/>
      <c r="C7458" s="117"/>
      <c r="D7458" s="117"/>
      <c r="E7458" s="117"/>
      <c r="F7458" s="48"/>
      <c r="G7458" s="11"/>
      <c r="H7458" s="117"/>
      <c r="I7458" s="124"/>
      <c r="J7458" s="124"/>
      <c r="K7458" s="144"/>
      <c r="L7458" s="11"/>
      <c r="M7458" s="143"/>
      <c r="N7458" s="42"/>
      <c r="O7458" s="128"/>
      <c r="P7458" s="130"/>
      <c r="Q7458" s="130"/>
      <c r="R7458" s="72" t="s">
        <v>3</v>
      </c>
      <c r="S7458" s="181"/>
      <c r="T7458" s="73" t="s">
        <v>11</v>
      </c>
      <c r="V7458" s="74">
        <v>344000</v>
      </c>
      <c r="X7458" s="74">
        <v>459000</v>
      </c>
      <c r="Z7458" s="829">
        <v>345200</v>
      </c>
      <c r="AB7458" s="74">
        <v>361400</v>
      </c>
      <c r="AD7458" s="944">
        <v>497200</v>
      </c>
      <c r="AF7458" s="74">
        <v>0</v>
      </c>
      <c r="AH7458" s="74">
        <f t="shared" si="1627"/>
        <v>497200</v>
      </c>
      <c r="AI7458" s="446"/>
      <c r="AJ7458" s="74">
        <f t="shared" ref="AJ7458" si="1629">CEILING(AB7458*34/100,10)</f>
        <v>122880</v>
      </c>
      <c r="AK7458" s="8"/>
      <c r="AL7458" s="74">
        <v>709850</v>
      </c>
      <c r="AM7458" s="74"/>
      <c r="AN7458" s="74">
        <v>768100</v>
      </c>
      <c r="AO7458" s="74"/>
      <c r="AP7458" s="74">
        <v>768100</v>
      </c>
      <c r="AQ7458" s="74"/>
    </row>
    <row r="7459" spans="2:43" ht="18" hidden="1" customHeight="1" x14ac:dyDescent="0.2">
      <c r="B7459" s="4"/>
      <c r="C7459" s="117"/>
      <c r="D7459" s="117"/>
      <c r="E7459" s="117"/>
      <c r="F7459" s="48"/>
      <c r="G7459" s="11"/>
      <c r="H7459" s="117"/>
      <c r="I7459" s="124"/>
      <c r="J7459" s="124"/>
      <c r="K7459" s="144"/>
      <c r="L7459" s="11"/>
      <c r="M7459" s="143"/>
      <c r="N7459" s="42"/>
      <c r="O7459" s="128"/>
      <c r="P7459" s="130"/>
      <c r="Q7459" s="130"/>
      <c r="R7459" s="72"/>
      <c r="S7459" s="181"/>
      <c r="T7459" s="73"/>
      <c r="V7459" s="74"/>
      <c r="X7459" s="74"/>
      <c r="Z7459" s="74"/>
      <c r="AB7459" s="74"/>
      <c r="AD7459" s="74"/>
      <c r="AF7459" s="74"/>
      <c r="AH7459" s="74">
        <f t="shared" si="1627"/>
        <v>0</v>
      </c>
      <c r="AI7459" s="8"/>
      <c r="AJ7459" s="74"/>
      <c r="AK7459" s="8"/>
      <c r="AL7459" s="74"/>
      <c r="AM7459" s="74"/>
      <c r="AN7459" s="74"/>
      <c r="AO7459" s="74"/>
      <c r="AP7459" s="74"/>
      <c r="AQ7459" s="74"/>
    </row>
    <row r="7460" spans="2:43" ht="18" hidden="1" customHeight="1" x14ac:dyDescent="0.2">
      <c r="B7460" s="4"/>
      <c r="C7460" s="117"/>
      <c r="D7460" s="117"/>
      <c r="E7460" s="117"/>
      <c r="F7460" s="48"/>
      <c r="G7460" s="11"/>
      <c r="H7460" s="117"/>
      <c r="I7460" s="124"/>
      <c r="J7460" s="124"/>
      <c r="K7460" s="144"/>
      <c r="L7460" s="11"/>
      <c r="M7460" s="143"/>
      <c r="N7460" s="42"/>
      <c r="O7460" s="128"/>
      <c r="P7460" s="130"/>
      <c r="Q7460" s="130"/>
      <c r="R7460" s="72"/>
      <c r="S7460" s="181"/>
      <c r="T7460" s="73"/>
      <c r="V7460" s="74"/>
      <c r="X7460" s="74"/>
      <c r="Z7460" s="74"/>
      <c r="AB7460" s="74"/>
      <c r="AD7460" s="74"/>
      <c r="AF7460" s="74"/>
      <c r="AH7460" s="74">
        <f t="shared" si="1627"/>
        <v>0</v>
      </c>
      <c r="AI7460" s="8"/>
      <c r="AJ7460" s="74"/>
      <c r="AK7460" s="8"/>
      <c r="AL7460" s="74"/>
      <c r="AM7460" s="74"/>
      <c r="AN7460" s="74"/>
      <c r="AO7460" s="74"/>
      <c r="AP7460" s="74"/>
      <c r="AQ7460" s="74"/>
    </row>
    <row r="7461" spans="2:43" ht="18" hidden="1" customHeight="1" x14ac:dyDescent="0.2">
      <c r="B7461" s="4"/>
      <c r="C7461" s="117"/>
      <c r="D7461" s="117"/>
      <c r="E7461" s="117"/>
      <c r="F7461" s="48"/>
      <c r="G7461" s="11"/>
      <c r="H7461" s="117"/>
      <c r="I7461" s="124"/>
      <c r="J7461" s="124"/>
      <c r="K7461" s="144"/>
      <c r="L7461" s="11"/>
      <c r="M7461" s="143"/>
      <c r="N7461" s="42"/>
      <c r="O7461" s="128"/>
      <c r="P7461" s="130"/>
      <c r="Q7461" s="130"/>
      <c r="R7461" s="72"/>
      <c r="S7461" s="181"/>
      <c r="T7461" s="73"/>
      <c r="V7461" s="74"/>
      <c r="X7461" s="74"/>
      <c r="Z7461" s="74"/>
      <c r="AB7461" s="74"/>
      <c r="AD7461" s="74"/>
      <c r="AF7461" s="74"/>
      <c r="AH7461" s="74">
        <f t="shared" si="1627"/>
        <v>0</v>
      </c>
      <c r="AI7461" s="8"/>
      <c r="AJ7461" s="74"/>
      <c r="AK7461" s="8"/>
      <c r="AL7461" s="74"/>
      <c r="AM7461" s="74"/>
      <c r="AN7461" s="74"/>
      <c r="AO7461" s="74"/>
      <c r="AP7461" s="74"/>
      <c r="AQ7461" s="74"/>
    </row>
    <row r="7462" spans="2:43" ht="18" customHeight="1" x14ac:dyDescent="0.2">
      <c r="B7462" s="4"/>
      <c r="C7462" s="117"/>
      <c r="D7462" s="117"/>
      <c r="E7462" s="117"/>
      <c r="F7462" s="48"/>
      <c r="G7462" s="11"/>
      <c r="H7462" s="117"/>
      <c r="I7462" s="124"/>
      <c r="J7462" s="124"/>
      <c r="K7462" s="144"/>
      <c r="L7462" s="11"/>
      <c r="M7462" s="143"/>
      <c r="N7462" s="42"/>
      <c r="O7462" s="128"/>
      <c r="P7462" s="130"/>
      <c r="Q7462" s="131">
        <v>3</v>
      </c>
      <c r="R7462" s="84"/>
      <c r="S7462" s="250"/>
      <c r="T7462" s="69" t="s">
        <v>12</v>
      </c>
      <c r="U7462" s="92"/>
      <c r="V7462" s="70">
        <f>V7463</f>
        <v>231000</v>
      </c>
      <c r="X7462" s="447">
        <f>X7463</f>
        <v>281700</v>
      </c>
      <c r="Z7462" s="447">
        <f>Z7463</f>
        <v>236800</v>
      </c>
      <c r="AB7462" s="447">
        <f>AB7463</f>
        <v>255900</v>
      </c>
      <c r="AD7462" s="447">
        <f>AD7463</f>
        <v>276000</v>
      </c>
      <c r="AF7462" s="447">
        <f>AF7463</f>
        <v>0</v>
      </c>
      <c r="AH7462" s="447">
        <f t="shared" si="1627"/>
        <v>276000</v>
      </c>
      <c r="AI7462" s="8"/>
      <c r="AJ7462" s="447">
        <f>AJ7463</f>
        <v>87010</v>
      </c>
      <c r="AK7462" s="71"/>
      <c r="AL7462" s="447">
        <f>AL7463</f>
        <v>391950</v>
      </c>
      <c r="AM7462" s="447"/>
      <c r="AN7462" s="447">
        <f>AN7463</f>
        <v>424100</v>
      </c>
      <c r="AO7462" s="447"/>
      <c r="AP7462" s="447">
        <f>AP7463</f>
        <v>424100</v>
      </c>
      <c r="AQ7462" s="447"/>
    </row>
    <row r="7463" spans="2:43" ht="18" customHeight="1" x14ac:dyDescent="0.2">
      <c r="B7463" s="4"/>
      <c r="C7463" s="117"/>
      <c r="D7463" s="117"/>
      <c r="E7463" s="117"/>
      <c r="F7463" s="48"/>
      <c r="G7463" s="11"/>
      <c r="H7463" s="117"/>
      <c r="I7463" s="124"/>
      <c r="J7463" s="124"/>
      <c r="K7463" s="144"/>
      <c r="L7463" s="11"/>
      <c r="M7463" s="143"/>
      <c r="N7463" s="42"/>
      <c r="O7463" s="128"/>
      <c r="P7463" s="130"/>
      <c r="Q7463" s="130"/>
      <c r="R7463" s="72" t="s">
        <v>3</v>
      </c>
      <c r="S7463" s="181"/>
      <c r="T7463" s="73" t="s">
        <v>12</v>
      </c>
      <c r="V7463" s="74">
        <v>231000</v>
      </c>
      <c r="X7463" s="74">
        <v>281700</v>
      </c>
      <c r="Z7463" s="829">
        <v>236800</v>
      </c>
      <c r="AB7463" s="74">
        <v>255900</v>
      </c>
      <c r="AD7463" s="944">
        <v>276000</v>
      </c>
      <c r="AF7463" s="74">
        <v>0</v>
      </c>
      <c r="AH7463" s="74">
        <f t="shared" si="1627"/>
        <v>276000</v>
      </c>
      <c r="AI7463" s="446"/>
      <c r="AJ7463" s="74">
        <f t="shared" ref="AJ7463" si="1630">CEILING(AB7463*34/100,10)</f>
        <v>87010</v>
      </c>
      <c r="AK7463" s="8"/>
      <c r="AL7463" s="74">
        <v>391950</v>
      </c>
      <c r="AM7463" s="74"/>
      <c r="AN7463" s="74">
        <v>424100</v>
      </c>
      <c r="AO7463" s="74"/>
      <c r="AP7463" s="74">
        <v>424100</v>
      </c>
      <c r="AQ7463" s="74"/>
    </row>
    <row r="7464" spans="2:43" ht="18" customHeight="1" x14ac:dyDescent="0.2">
      <c r="B7464" s="4"/>
      <c r="C7464" s="117"/>
      <c r="D7464" s="117"/>
      <c r="E7464" s="117"/>
      <c r="F7464" s="48"/>
      <c r="G7464" s="11"/>
      <c r="H7464" s="117"/>
      <c r="I7464" s="124"/>
      <c r="J7464" s="124"/>
      <c r="K7464" s="144"/>
      <c r="L7464" s="11"/>
      <c r="M7464" s="143"/>
      <c r="N7464" s="42"/>
      <c r="O7464" s="128"/>
      <c r="P7464" s="130"/>
      <c r="Q7464" s="131">
        <v>4</v>
      </c>
      <c r="R7464" s="68"/>
      <c r="S7464" s="35"/>
      <c r="T7464" s="69" t="s">
        <v>13</v>
      </c>
      <c r="U7464" s="92"/>
      <c r="V7464" s="70">
        <f>V7465+V7466+V7467+V7468</f>
        <v>24000</v>
      </c>
      <c r="X7464" s="447">
        <f>X7465+X7466+X7467+X7468</f>
        <v>41300</v>
      </c>
      <c r="Z7464" s="447">
        <f>Z7465+Z7466+Z7467+Z7468</f>
        <v>21200</v>
      </c>
      <c r="AB7464" s="447">
        <f>AB7465+AB7466+AB7467+AB7468</f>
        <v>20800</v>
      </c>
      <c r="AD7464" s="447">
        <f>AD7465+AD7466+AD7467+AD7468</f>
        <v>21300</v>
      </c>
      <c r="AF7464" s="447">
        <f>AF7465+AF7466+AF7467+AF7468</f>
        <v>0</v>
      </c>
      <c r="AH7464" s="447">
        <f t="shared" si="1627"/>
        <v>21300</v>
      </c>
      <c r="AI7464" s="8"/>
      <c r="AJ7464" s="447">
        <f>AJ7465+AJ7466+AJ7467+AJ7468</f>
        <v>7080</v>
      </c>
      <c r="AK7464" s="71"/>
      <c r="AL7464" s="447">
        <f>AL7465+AL7466+AL7467+AL7468</f>
        <v>24150</v>
      </c>
      <c r="AM7464" s="447"/>
      <c r="AN7464" s="447">
        <f>AN7465+AN7466+AN7467+AN7468</f>
        <v>26100</v>
      </c>
      <c r="AO7464" s="447"/>
      <c r="AP7464" s="447">
        <f>AP7465+AP7466+AP7467+AP7468</f>
        <v>26100</v>
      </c>
      <c r="AQ7464" s="447"/>
    </row>
    <row r="7465" spans="2:43" ht="18" customHeight="1" x14ac:dyDescent="0.2">
      <c r="B7465" s="4"/>
      <c r="C7465" s="117"/>
      <c r="D7465" s="117"/>
      <c r="E7465" s="117"/>
      <c r="F7465" s="48"/>
      <c r="G7465" s="11"/>
      <c r="H7465" s="117"/>
      <c r="I7465" s="124"/>
      <c r="J7465" s="124"/>
      <c r="K7465" s="144"/>
      <c r="L7465" s="11"/>
      <c r="M7465" s="143"/>
      <c r="N7465" s="42"/>
      <c r="O7465" s="128"/>
      <c r="P7465" s="130"/>
      <c r="Q7465" s="130"/>
      <c r="R7465" s="72" t="s">
        <v>3</v>
      </c>
      <c r="S7465" s="181"/>
      <c r="T7465" s="73" t="s">
        <v>13</v>
      </c>
      <c r="V7465" s="74">
        <v>24000</v>
      </c>
      <c r="X7465" s="74">
        <v>41300</v>
      </c>
      <c r="Z7465" s="829">
        <v>21200</v>
      </c>
      <c r="AB7465" s="74">
        <v>20800</v>
      </c>
      <c r="AD7465" s="944">
        <v>21300</v>
      </c>
      <c r="AF7465" s="74">
        <v>0</v>
      </c>
      <c r="AH7465" s="74">
        <f t="shared" si="1627"/>
        <v>21300</v>
      </c>
      <c r="AI7465" s="446"/>
      <c r="AJ7465" s="74">
        <f t="shared" ref="AJ7465" si="1631">CEILING(AB7465*34/100,10)</f>
        <v>7080</v>
      </c>
      <c r="AK7465" s="8"/>
      <c r="AL7465" s="74">
        <v>24150</v>
      </c>
      <c r="AM7465" s="74"/>
      <c r="AN7465" s="74">
        <v>26100</v>
      </c>
      <c r="AO7465" s="74"/>
      <c r="AP7465" s="74">
        <v>26100</v>
      </c>
      <c r="AQ7465" s="74"/>
    </row>
    <row r="7466" spans="2:43" ht="18" hidden="1" customHeight="1" x14ac:dyDescent="0.2">
      <c r="B7466" s="4"/>
      <c r="C7466" s="117"/>
      <c r="D7466" s="117"/>
      <c r="E7466" s="117"/>
      <c r="F7466" s="48"/>
      <c r="G7466" s="11"/>
      <c r="H7466" s="117"/>
      <c r="I7466" s="124"/>
      <c r="J7466" s="124"/>
      <c r="K7466" s="144"/>
      <c r="L7466" s="11"/>
      <c r="M7466" s="143"/>
      <c r="N7466" s="42"/>
      <c r="O7466" s="128"/>
      <c r="P7466" s="130"/>
      <c r="Q7466" s="130"/>
      <c r="R7466" s="72"/>
      <c r="S7466" s="181"/>
      <c r="T7466" s="73"/>
      <c r="V7466" s="74"/>
      <c r="X7466" s="74"/>
      <c r="Z7466" s="74"/>
      <c r="AB7466" s="74"/>
      <c r="AD7466" s="74"/>
      <c r="AF7466" s="74"/>
      <c r="AH7466" s="74">
        <f t="shared" si="1627"/>
        <v>0</v>
      </c>
      <c r="AI7466" s="8"/>
      <c r="AJ7466" s="74"/>
      <c r="AK7466" s="8"/>
      <c r="AL7466" s="74"/>
      <c r="AM7466" s="74"/>
      <c r="AN7466" s="74"/>
      <c r="AO7466" s="74"/>
      <c r="AP7466" s="74"/>
      <c r="AQ7466" s="74"/>
    </row>
    <row r="7467" spans="2:43" ht="18" hidden="1" customHeight="1" x14ac:dyDescent="0.2">
      <c r="B7467" s="4"/>
      <c r="C7467" s="117"/>
      <c r="D7467" s="117"/>
      <c r="E7467" s="117"/>
      <c r="F7467" s="48"/>
      <c r="G7467" s="11"/>
      <c r="H7467" s="117"/>
      <c r="I7467" s="124"/>
      <c r="J7467" s="124"/>
      <c r="K7467" s="144"/>
      <c r="L7467" s="11"/>
      <c r="M7467" s="143"/>
      <c r="N7467" s="42"/>
      <c r="O7467" s="128"/>
      <c r="P7467" s="130"/>
      <c r="Q7467" s="130"/>
      <c r="R7467" s="72"/>
      <c r="S7467" s="181"/>
      <c r="T7467" s="73"/>
      <c r="V7467" s="74"/>
      <c r="X7467" s="74"/>
      <c r="Z7467" s="74"/>
      <c r="AB7467" s="74"/>
      <c r="AD7467" s="74"/>
      <c r="AF7467" s="74"/>
      <c r="AH7467" s="74">
        <f t="shared" si="1627"/>
        <v>0</v>
      </c>
      <c r="AI7467" s="8"/>
      <c r="AJ7467" s="74"/>
      <c r="AK7467" s="8"/>
      <c r="AL7467" s="74"/>
      <c r="AM7467" s="74"/>
      <c r="AN7467" s="74"/>
      <c r="AO7467" s="74"/>
      <c r="AP7467" s="74"/>
      <c r="AQ7467" s="74"/>
    </row>
    <row r="7468" spans="2:43" ht="18" hidden="1" customHeight="1" x14ac:dyDescent="0.2">
      <c r="B7468" s="4"/>
      <c r="C7468" s="117"/>
      <c r="D7468" s="117"/>
      <c r="E7468" s="117"/>
      <c r="F7468" s="48"/>
      <c r="G7468" s="11"/>
      <c r="H7468" s="117"/>
      <c r="I7468" s="124"/>
      <c r="J7468" s="124"/>
      <c r="K7468" s="144"/>
      <c r="L7468" s="11"/>
      <c r="M7468" s="143"/>
      <c r="N7468" s="42"/>
      <c r="O7468" s="128"/>
      <c r="P7468" s="130"/>
      <c r="Q7468" s="130"/>
      <c r="R7468" s="72"/>
      <c r="S7468" s="181"/>
      <c r="T7468" s="73"/>
      <c r="V7468" s="74"/>
      <c r="X7468" s="74"/>
      <c r="Z7468" s="74"/>
      <c r="AB7468" s="74"/>
      <c r="AD7468" s="74"/>
      <c r="AF7468" s="74"/>
      <c r="AH7468" s="74">
        <f t="shared" si="1627"/>
        <v>0</v>
      </c>
      <c r="AI7468" s="8"/>
      <c r="AJ7468" s="74"/>
      <c r="AK7468" s="8"/>
      <c r="AL7468" s="74"/>
      <c r="AM7468" s="74"/>
      <c r="AN7468" s="74"/>
      <c r="AO7468" s="74"/>
      <c r="AP7468" s="74"/>
      <c r="AQ7468" s="74"/>
    </row>
    <row r="7469" spans="2:43" ht="18" customHeight="1" x14ac:dyDescent="0.2">
      <c r="B7469" s="4"/>
      <c r="C7469" s="117"/>
      <c r="D7469" s="117"/>
      <c r="E7469" s="117"/>
      <c r="F7469" s="48"/>
      <c r="G7469" s="11"/>
      <c r="H7469" s="117"/>
      <c r="I7469" s="124"/>
      <c r="J7469" s="124"/>
      <c r="K7469" s="144"/>
      <c r="L7469" s="11"/>
      <c r="M7469" s="143"/>
      <c r="N7469" s="42"/>
      <c r="O7469" s="128"/>
      <c r="P7469" s="130"/>
      <c r="Q7469" s="140" t="s">
        <v>173</v>
      </c>
      <c r="R7469" s="84"/>
      <c r="S7469" s="250"/>
      <c r="T7469" s="69" t="s">
        <v>204</v>
      </c>
      <c r="U7469" s="92"/>
      <c r="V7469" s="70">
        <f>V7470</f>
        <v>28000</v>
      </c>
      <c r="X7469" s="447">
        <f>X7470</f>
        <v>27400</v>
      </c>
      <c r="Z7469" s="447">
        <f>Z7470</f>
        <v>22500</v>
      </c>
      <c r="AB7469" s="447">
        <f>AB7470</f>
        <v>34500</v>
      </c>
      <c r="AD7469" s="447">
        <f>AD7470</f>
        <v>26000</v>
      </c>
      <c r="AF7469" s="447">
        <f>AF7470</f>
        <v>0</v>
      </c>
      <c r="AH7469" s="447">
        <f t="shared" si="1627"/>
        <v>26000</v>
      </c>
      <c r="AI7469" s="8"/>
      <c r="AJ7469" s="447">
        <f>AJ7470</f>
        <v>11730</v>
      </c>
      <c r="AK7469" s="71"/>
      <c r="AL7469" s="447">
        <f>AL7470</f>
        <v>70800</v>
      </c>
      <c r="AM7469" s="447"/>
      <c r="AN7469" s="447">
        <f>AN7470</f>
        <v>76750</v>
      </c>
      <c r="AO7469" s="447"/>
      <c r="AP7469" s="447">
        <f>AP7470</f>
        <v>76750</v>
      </c>
      <c r="AQ7469" s="447"/>
    </row>
    <row r="7470" spans="2:43" ht="18" customHeight="1" x14ac:dyDescent="0.2">
      <c r="B7470" s="4"/>
      <c r="C7470" s="117"/>
      <c r="D7470" s="117"/>
      <c r="E7470" s="117"/>
      <c r="F7470" s="48"/>
      <c r="G7470" s="11"/>
      <c r="H7470" s="117"/>
      <c r="I7470" s="124"/>
      <c r="J7470" s="124"/>
      <c r="K7470" s="144"/>
      <c r="L7470" s="11"/>
      <c r="M7470" s="143"/>
      <c r="N7470" s="42"/>
      <c r="O7470" s="128"/>
      <c r="P7470" s="130"/>
      <c r="Q7470" s="130"/>
      <c r="R7470" s="72" t="s">
        <v>3</v>
      </c>
      <c r="S7470" s="181"/>
      <c r="T7470" s="73" t="s">
        <v>204</v>
      </c>
      <c r="V7470" s="74">
        <v>28000</v>
      </c>
      <c r="X7470" s="74">
        <v>27400</v>
      </c>
      <c r="Z7470" s="829">
        <v>22500</v>
      </c>
      <c r="AB7470" s="74">
        <v>34500</v>
      </c>
      <c r="AD7470" s="944">
        <v>26000</v>
      </c>
      <c r="AF7470" s="74">
        <v>0</v>
      </c>
      <c r="AH7470" s="74">
        <f t="shared" si="1627"/>
        <v>26000</v>
      </c>
      <c r="AI7470" s="446"/>
      <c r="AJ7470" s="74">
        <f t="shared" ref="AJ7470" si="1632">CEILING(AB7470*34/100,10)</f>
        <v>11730</v>
      </c>
      <c r="AK7470" s="8"/>
      <c r="AL7470" s="74">
        <v>70800</v>
      </c>
      <c r="AM7470" s="74"/>
      <c r="AN7470" s="74">
        <v>76750</v>
      </c>
      <c r="AO7470" s="74"/>
      <c r="AP7470" s="74">
        <v>76750</v>
      </c>
      <c r="AQ7470" s="74"/>
    </row>
    <row r="7471" spans="2:43" ht="18" hidden="1" customHeight="1" x14ac:dyDescent="0.2">
      <c r="B7471" s="4"/>
      <c r="C7471" s="117"/>
      <c r="D7471" s="117"/>
      <c r="E7471" s="117"/>
      <c r="F7471" s="48"/>
      <c r="G7471" s="11"/>
      <c r="H7471" s="117"/>
      <c r="I7471" s="142"/>
      <c r="J7471" s="143"/>
      <c r="K7471" s="144"/>
      <c r="L7471" s="11"/>
      <c r="M7471" s="143"/>
      <c r="N7471" s="42"/>
      <c r="O7471" s="128"/>
      <c r="P7471" s="130"/>
      <c r="Q7471" s="131">
        <v>6</v>
      </c>
      <c r="R7471" s="68"/>
      <c r="S7471" s="35"/>
      <c r="T7471" s="69" t="s">
        <v>375</v>
      </c>
      <c r="U7471" s="92"/>
      <c r="V7471" s="70">
        <f>V7472</f>
        <v>0</v>
      </c>
      <c r="X7471" s="447">
        <f>X7472</f>
        <v>0</v>
      </c>
      <c r="Z7471" s="447">
        <f>Z7472</f>
        <v>0</v>
      </c>
      <c r="AB7471" s="447">
        <f>AB7472</f>
        <v>0</v>
      </c>
      <c r="AD7471" s="447" t="e">
        <f>#REF!</f>
        <v>#REF!</v>
      </c>
      <c r="AF7471" s="447">
        <f>AF7472</f>
        <v>0</v>
      </c>
      <c r="AH7471" s="447" t="e">
        <f t="shared" si="1627"/>
        <v>#REF!</v>
      </c>
      <c r="AI7471" s="8"/>
      <c r="AJ7471" s="447">
        <f>AJ7472</f>
        <v>0</v>
      </c>
      <c r="AK7471" s="71"/>
      <c r="AL7471" s="447">
        <f>AL7472</f>
        <v>0</v>
      </c>
      <c r="AM7471" s="447"/>
      <c r="AN7471" s="447">
        <f>AN7472</f>
        <v>0</v>
      </c>
      <c r="AO7471" s="447"/>
      <c r="AP7471" s="447">
        <f>AP7472</f>
        <v>0</v>
      </c>
      <c r="AQ7471" s="447"/>
    </row>
    <row r="7472" spans="2:43" ht="18" hidden="1" customHeight="1" x14ac:dyDescent="0.2">
      <c r="B7472" s="4"/>
      <c r="C7472" s="117"/>
      <c r="D7472" s="117"/>
      <c r="E7472" s="117"/>
      <c r="F7472" s="48"/>
      <c r="G7472" s="11"/>
      <c r="H7472" s="117"/>
      <c r="I7472" s="142"/>
      <c r="J7472" s="143"/>
      <c r="K7472" s="144"/>
      <c r="L7472" s="11"/>
      <c r="M7472" s="143"/>
      <c r="N7472" s="42"/>
      <c r="O7472" s="128"/>
      <c r="P7472" s="130"/>
      <c r="Q7472" s="130"/>
      <c r="R7472" s="72" t="s">
        <v>3</v>
      </c>
      <c r="S7472" s="181"/>
      <c r="T7472" s="73" t="s">
        <v>375</v>
      </c>
      <c r="V7472" s="74">
        <v>0</v>
      </c>
      <c r="X7472" s="74">
        <v>0</v>
      </c>
      <c r="Z7472" s="74">
        <v>0</v>
      </c>
      <c r="AB7472" s="74">
        <v>0</v>
      </c>
      <c r="AD7472" s="74">
        <v>0</v>
      </c>
      <c r="AF7472" s="74">
        <v>0</v>
      </c>
      <c r="AH7472" s="74">
        <f t="shared" si="1627"/>
        <v>0</v>
      </c>
      <c r="AI7472" s="446"/>
      <c r="AJ7472" s="74">
        <v>0</v>
      </c>
      <c r="AK7472" s="8"/>
      <c r="AL7472" s="74">
        <v>0</v>
      </c>
      <c r="AM7472" s="74"/>
      <c r="AN7472" s="74">
        <v>0</v>
      </c>
      <c r="AO7472" s="74"/>
      <c r="AP7472" s="74">
        <v>0</v>
      </c>
      <c r="AQ7472" s="74"/>
    </row>
    <row r="7473" spans="2:43" ht="18" customHeight="1" x14ac:dyDescent="0.2">
      <c r="B7473" s="4"/>
      <c r="C7473" s="117"/>
      <c r="D7473" s="117"/>
      <c r="E7473" s="117"/>
      <c r="F7473" s="48"/>
      <c r="G7473" s="11"/>
      <c r="H7473" s="117"/>
      <c r="I7473" s="124"/>
      <c r="J7473" s="124"/>
      <c r="K7473" s="144"/>
      <c r="L7473" s="11"/>
      <c r="M7473" s="143"/>
      <c r="N7473" s="42"/>
      <c r="O7473" s="128"/>
      <c r="P7473" s="129">
        <v>4</v>
      </c>
      <c r="Q7473" s="129"/>
      <c r="R7473" s="64"/>
      <c r="S7473" s="234"/>
      <c r="T7473" s="65" t="s">
        <v>376</v>
      </c>
      <c r="U7473" s="155"/>
      <c r="V7473" s="66">
        <f>V7474</f>
        <v>1500</v>
      </c>
      <c r="X7473" s="66">
        <f>X7474</f>
        <v>1400</v>
      </c>
      <c r="Z7473" s="66">
        <f>Z7474</f>
        <v>0</v>
      </c>
      <c r="AB7473" s="66">
        <f>AB7474</f>
        <v>300</v>
      </c>
      <c r="AD7473" s="66">
        <f>AD7474</f>
        <v>6000</v>
      </c>
      <c r="AF7473" s="66">
        <f>AF7474</f>
        <v>0</v>
      </c>
      <c r="AH7473" s="66">
        <f t="shared" si="1627"/>
        <v>6000</v>
      </c>
      <c r="AI7473" s="8"/>
      <c r="AJ7473" s="66">
        <f>AJ7474</f>
        <v>110</v>
      </c>
      <c r="AK7473" s="67"/>
      <c r="AL7473" s="66">
        <f>AL7474</f>
        <v>5050</v>
      </c>
      <c r="AM7473" s="66"/>
      <c r="AN7473" s="66">
        <f>AN7474</f>
        <v>5450</v>
      </c>
      <c r="AO7473" s="66"/>
      <c r="AP7473" s="66">
        <f>AP7474</f>
        <v>5450</v>
      </c>
      <c r="AQ7473" s="66"/>
    </row>
    <row r="7474" spans="2:43" ht="18" customHeight="1" x14ac:dyDescent="0.2">
      <c r="B7474" s="4"/>
      <c r="C7474" s="117"/>
      <c r="D7474" s="117"/>
      <c r="E7474" s="117"/>
      <c r="F7474" s="48"/>
      <c r="G7474" s="11"/>
      <c r="H7474" s="117"/>
      <c r="I7474" s="124"/>
      <c r="J7474" s="124"/>
      <c r="K7474" s="144"/>
      <c r="L7474" s="11"/>
      <c r="M7474" s="143"/>
      <c r="N7474" s="42"/>
      <c r="O7474" s="128"/>
      <c r="P7474" s="130"/>
      <c r="Q7474" s="131">
        <v>1</v>
      </c>
      <c r="R7474" s="84"/>
      <c r="S7474" s="250"/>
      <c r="T7474" s="69" t="s">
        <v>76</v>
      </c>
      <c r="U7474" s="92"/>
      <c r="V7474" s="70">
        <f>V7475+V7476</f>
        <v>1500</v>
      </c>
      <c r="X7474" s="447">
        <f>X7475+X7476</f>
        <v>1400</v>
      </c>
      <c r="Z7474" s="447">
        <f>Z7475+Z7476</f>
        <v>0</v>
      </c>
      <c r="AB7474" s="447">
        <f>AB7475+AB7476</f>
        <v>300</v>
      </c>
      <c r="AD7474" s="447">
        <f>AD7475+AD7476</f>
        <v>6000</v>
      </c>
      <c r="AF7474" s="447">
        <f>AF7475+AF7476</f>
        <v>0</v>
      </c>
      <c r="AH7474" s="447">
        <f t="shared" si="1627"/>
        <v>6000</v>
      </c>
      <c r="AI7474" s="67"/>
      <c r="AJ7474" s="447">
        <f>AJ7475+AJ7476</f>
        <v>110</v>
      </c>
      <c r="AK7474" s="71"/>
      <c r="AL7474" s="447">
        <f>AL7475+AL7476</f>
        <v>5050</v>
      </c>
      <c r="AM7474" s="447"/>
      <c r="AN7474" s="447">
        <f>AN7475+AN7476</f>
        <v>5450</v>
      </c>
      <c r="AO7474" s="447"/>
      <c r="AP7474" s="447">
        <f>AP7475+AP7476</f>
        <v>5450</v>
      </c>
      <c r="AQ7474" s="447"/>
    </row>
    <row r="7475" spans="2:43" ht="18" hidden="1" customHeight="1" x14ac:dyDescent="0.2">
      <c r="B7475" s="4"/>
      <c r="C7475" s="117"/>
      <c r="D7475" s="117"/>
      <c r="E7475" s="117"/>
      <c r="F7475" s="48"/>
      <c r="G7475" s="11"/>
      <c r="H7475" s="117"/>
      <c r="I7475" s="124"/>
      <c r="J7475" s="124"/>
      <c r="K7475" s="144"/>
      <c r="L7475" s="11"/>
      <c r="M7475" s="143"/>
      <c r="N7475" s="42"/>
      <c r="O7475" s="128"/>
      <c r="P7475" s="130"/>
      <c r="Q7475" s="130"/>
      <c r="R7475" s="72" t="s">
        <v>14</v>
      </c>
      <c r="S7475" s="181"/>
      <c r="T7475" s="73" t="s">
        <v>377</v>
      </c>
      <c r="V7475" s="74">
        <v>0</v>
      </c>
      <c r="X7475" s="74">
        <v>0</v>
      </c>
      <c r="Z7475" s="74">
        <v>0</v>
      </c>
      <c r="AB7475" s="74">
        <v>0</v>
      </c>
      <c r="AD7475" s="74">
        <v>0</v>
      </c>
      <c r="AF7475" s="74">
        <v>0</v>
      </c>
      <c r="AH7475" s="74">
        <f t="shared" si="1627"/>
        <v>0</v>
      </c>
      <c r="AI7475" s="446"/>
      <c r="AJ7475" s="74">
        <v>0</v>
      </c>
      <c r="AK7475" s="8"/>
      <c r="AL7475" s="74">
        <v>0</v>
      </c>
      <c r="AM7475" s="74"/>
      <c r="AN7475" s="74">
        <v>0</v>
      </c>
      <c r="AO7475" s="74"/>
      <c r="AP7475" s="74">
        <v>0</v>
      </c>
      <c r="AQ7475" s="74"/>
    </row>
    <row r="7476" spans="2:43" ht="18" customHeight="1" x14ac:dyDescent="0.2">
      <c r="B7476" s="4"/>
      <c r="C7476" s="117"/>
      <c r="D7476" s="117"/>
      <c r="E7476" s="117"/>
      <c r="F7476" s="48"/>
      <c r="G7476" s="11"/>
      <c r="H7476" s="117"/>
      <c r="I7476" s="124"/>
      <c r="J7476" s="124"/>
      <c r="K7476" s="144"/>
      <c r="L7476" s="11"/>
      <c r="M7476" s="143"/>
      <c r="N7476" s="42"/>
      <c r="O7476" s="128"/>
      <c r="P7476" s="130"/>
      <c r="Q7476" s="130"/>
      <c r="R7476" s="72">
        <v>90</v>
      </c>
      <c r="S7476" s="181"/>
      <c r="T7476" s="73" t="s">
        <v>500</v>
      </c>
      <c r="V7476" s="74">
        <v>1500</v>
      </c>
      <c r="X7476" s="74">
        <v>1400</v>
      </c>
      <c r="Z7476" s="74">
        <v>0</v>
      </c>
      <c r="AB7476" s="74">
        <v>300</v>
      </c>
      <c r="AD7476" s="944">
        <v>6000</v>
      </c>
      <c r="AF7476" s="74">
        <v>0</v>
      </c>
      <c r="AH7476" s="74">
        <f t="shared" si="1627"/>
        <v>6000</v>
      </c>
      <c r="AI7476" s="8"/>
      <c r="AJ7476" s="74">
        <f t="shared" ref="AJ7476" si="1633">CEILING(AB7476*34/100,10)</f>
        <v>110</v>
      </c>
      <c r="AK7476" s="8"/>
      <c r="AL7476" s="74">
        <v>5050</v>
      </c>
      <c r="AM7476" s="74"/>
      <c r="AN7476" s="74">
        <v>5450</v>
      </c>
      <c r="AO7476" s="74"/>
      <c r="AP7476" s="74">
        <v>5450</v>
      </c>
      <c r="AQ7476" s="74"/>
    </row>
    <row r="7477" spans="2:43" ht="18" customHeight="1" x14ac:dyDescent="0.2">
      <c r="B7477" s="4"/>
      <c r="C7477" s="117"/>
      <c r="D7477" s="117"/>
      <c r="E7477" s="117"/>
      <c r="F7477" s="48"/>
      <c r="G7477" s="11"/>
      <c r="H7477" s="117"/>
      <c r="I7477" s="124"/>
      <c r="J7477" s="124"/>
      <c r="K7477" s="144"/>
      <c r="L7477" s="11"/>
      <c r="M7477" s="143"/>
      <c r="N7477" s="42"/>
      <c r="O7477" s="127" t="s">
        <v>0</v>
      </c>
      <c r="P7477" s="123"/>
      <c r="Q7477" s="123"/>
      <c r="R7477" s="49"/>
      <c r="S7477" s="18"/>
      <c r="T7477" s="50" t="s">
        <v>60</v>
      </c>
      <c r="U7477" s="76"/>
      <c r="V7477" s="51">
        <f>V7478+V7483</f>
        <v>244250</v>
      </c>
      <c r="X7477" s="51">
        <f>X7478+X7483</f>
        <v>344600</v>
      </c>
      <c r="Z7477" s="51">
        <f>Z7478+Z7483</f>
        <v>273800</v>
      </c>
      <c r="AB7477" s="51">
        <f>AB7478+AB7483</f>
        <v>346200</v>
      </c>
      <c r="AD7477" s="51">
        <f>AD7478+AD7483</f>
        <v>373100</v>
      </c>
      <c r="AF7477" s="51">
        <f>AF7478+AF7483</f>
        <v>0</v>
      </c>
      <c r="AH7477" s="51">
        <f t="shared" si="1627"/>
        <v>373100</v>
      </c>
      <c r="AI7477" s="8"/>
      <c r="AJ7477" s="51">
        <f>AJ7478+AJ7483</f>
        <v>117730</v>
      </c>
      <c r="AK7477" s="5"/>
      <c r="AL7477" s="51">
        <f>AL7478+AL7483</f>
        <v>438200</v>
      </c>
      <c r="AM7477" s="51"/>
      <c r="AN7477" s="51">
        <f>AN7478+AN7483</f>
        <v>474150</v>
      </c>
      <c r="AO7477" s="51"/>
      <c r="AP7477" s="51">
        <f>AP7478+AP7483</f>
        <v>474150</v>
      </c>
      <c r="AQ7477" s="51"/>
    </row>
    <row r="7478" spans="2:43" ht="18" customHeight="1" x14ac:dyDescent="0.2">
      <c r="B7478" s="4"/>
      <c r="C7478" s="117"/>
      <c r="D7478" s="117"/>
      <c r="E7478" s="117"/>
      <c r="F7478" s="48"/>
      <c r="G7478" s="11"/>
      <c r="H7478" s="117"/>
      <c r="I7478" s="124"/>
      <c r="J7478" s="124"/>
      <c r="K7478" s="144"/>
      <c r="L7478" s="11"/>
      <c r="M7478" s="143"/>
      <c r="N7478" s="42"/>
      <c r="O7478" s="128"/>
      <c r="P7478" s="129">
        <v>1</v>
      </c>
      <c r="Q7478" s="129"/>
      <c r="R7478" s="64"/>
      <c r="S7478" s="234"/>
      <c r="T7478" s="65" t="s">
        <v>8</v>
      </c>
      <c r="U7478" s="155"/>
      <c r="V7478" s="66">
        <f>V7479</f>
        <v>244000</v>
      </c>
      <c r="X7478" s="66">
        <f>X7479</f>
        <v>344200</v>
      </c>
      <c r="Z7478" s="66">
        <f>Z7479</f>
        <v>273800</v>
      </c>
      <c r="AB7478" s="66">
        <f>AB7479</f>
        <v>346000</v>
      </c>
      <c r="AD7478" s="66">
        <f>AD7479</f>
        <v>371900</v>
      </c>
      <c r="AF7478" s="66">
        <f>AF7479</f>
        <v>0</v>
      </c>
      <c r="AH7478" s="66">
        <f t="shared" si="1627"/>
        <v>371900</v>
      </c>
      <c r="AI7478" s="5"/>
      <c r="AJ7478" s="66">
        <f>AJ7479</f>
        <v>117650</v>
      </c>
      <c r="AK7478" s="67"/>
      <c r="AL7478" s="66">
        <f>AL7479</f>
        <v>437650</v>
      </c>
      <c r="AM7478" s="66"/>
      <c r="AN7478" s="66">
        <f>AN7479</f>
        <v>473550</v>
      </c>
      <c r="AO7478" s="66"/>
      <c r="AP7478" s="66">
        <f>AP7479</f>
        <v>473550</v>
      </c>
      <c r="AQ7478" s="66"/>
    </row>
    <row r="7479" spans="2:43" ht="18" customHeight="1" x14ac:dyDescent="0.2">
      <c r="B7479" s="4"/>
      <c r="C7479" s="117"/>
      <c r="D7479" s="117"/>
      <c r="E7479" s="117"/>
      <c r="F7479" s="48"/>
      <c r="G7479" s="11"/>
      <c r="H7479" s="117"/>
      <c r="I7479" s="124"/>
      <c r="J7479" s="124"/>
      <c r="K7479" s="144"/>
      <c r="L7479" s="11"/>
      <c r="M7479" s="143"/>
      <c r="N7479" s="42"/>
      <c r="O7479" s="128"/>
      <c r="P7479" s="130"/>
      <c r="Q7479" s="131">
        <v>6</v>
      </c>
      <c r="R7479" s="72"/>
      <c r="S7479" s="181"/>
      <c r="T7479" s="69" t="s">
        <v>62</v>
      </c>
      <c r="U7479" s="92"/>
      <c r="V7479" s="70">
        <f>SUM(V7480:V7482)</f>
        <v>244000</v>
      </c>
      <c r="X7479" s="447">
        <f>SUM(X7480:X7482)</f>
        <v>344200</v>
      </c>
      <c r="Z7479" s="447">
        <f>SUM(Z7480:Z7482)</f>
        <v>273800</v>
      </c>
      <c r="AB7479" s="447">
        <f>SUM(AB7480:AB7482)</f>
        <v>346000</v>
      </c>
      <c r="AD7479" s="447">
        <f>SUM(AD7480:AD7482)</f>
        <v>371900</v>
      </c>
      <c r="AF7479" s="447">
        <f>SUM(AF7480:AF7482)</f>
        <v>0</v>
      </c>
      <c r="AH7479" s="447">
        <f t="shared" si="1627"/>
        <v>371900</v>
      </c>
      <c r="AI7479" s="67"/>
      <c r="AJ7479" s="447">
        <f>SUM(AJ7480:AJ7482)</f>
        <v>117650</v>
      </c>
      <c r="AK7479" s="71"/>
      <c r="AL7479" s="447">
        <f>SUM(AL7480:AL7482)</f>
        <v>437650</v>
      </c>
      <c r="AM7479" s="447"/>
      <c r="AN7479" s="447">
        <f>SUM(AN7480:AN7482)</f>
        <v>473550</v>
      </c>
      <c r="AO7479" s="447"/>
      <c r="AP7479" s="447">
        <f>SUM(AP7480:AP7482)</f>
        <v>473550</v>
      </c>
      <c r="AQ7479" s="447"/>
    </row>
    <row r="7480" spans="2:43" ht="18" customHeight="1" x14ac:dyDescent="0.2">
      <c r="B7480" s="4"/>
      <c r="C7480" s="117"/>
      <c r="D7480" s="117"/>
      <c r="E7480" s="117"/>
      <c r="F7480" s="48"/>
      <c r="G7480" s="11"/>
      <c r="H7480" s="117"/>
      <c r="I7480" s="124"/>
      <c r="J7480" s="124"/>
      <c r="K7480" s="144"/>
      <c r="L7480" s="11"/>
      <c r="M7480" s="143"/>
      <c r="N7480" s="42"/>
      <c r="O7480" s="128"/>
      <c r="P7480" s="130"/>
      <c r="Q7480" s="131"/>
      <c r="R7480" s="72">
        <v>1</v>
      </c>
      <c r="S7480" s="181"/>
      <c r="T7480" s="73" t="s">
        <v>430</v>
      </c>
      <c r="V7480" s="74">
        <v>148000</v>
      </c>
      <c r="X7480" s="74">
        <v>214600</v>
      </c>
      <c r="Z7480" s="829">
        <v>170900</v>
      </c>
      <c r="AB7480" s="74">
        <v>255900</v>
      </c>
      <c r="AD7480" s="944">
        <v>231300</v>
      </c>
      <c r="AF7480" s="74">
        <v>0</v>
      </c>
      <c r="AH7480" s="74">
        <f t="shared" si="1627"/>
        <v>231300</v>
      </c>
      <c r="AI7480" s="446"/>
      <c r="AJ7480" s="74">
        <f t="shared" ref="AJ7480:AJ7481" si="1634">CEILING(AB7480*34/100,10)</f>
        <v>87010</v>
      </c>
      <c r="AK7480" s="8"/>
      <c r="AL7480" s="74">
        <v>324300</v>
      </c>
      <c r="AM7480" s="74"/>
      <c r="AN7480" s="74">
        <v>350900</v>
      </c>
      <c r="AO7480" s="74"/>
      <c r="AP7480" s="74">
        <v>350900</v>
      </c>
      <c r="AQ7480" s="74"/>
    </row>
    <row r="7481" spans="2:43" ht="18" customHeight="1" x14ac:dyDescent="0.2">
      <c r="B7481" s="4"/>
      <c r="C7481" s="117"/>
      <c r="D7481" s="117"/>
      <c r="E7481" s="117"/>
      <c r="F7481" s="48"/>
      <c r="G7481" s="11"/>
      <c r="H7481" s="117"/>
      <c r="I7481" s="124"/>
      <c r="J7481" s="124"/>
      <c r="K7481" s="144"/>
      <c r="L7481" s="11"/>
      <c r="M7481" s="143"/>
      <c r="N7481" s="42"/>
      <c r="O7481" s="128"/>
      <c r="P7481" s="130"/>
      <c r="Q7481" s="131"/>
      <c r="R7481" s="72">
        <v>2</v>
      </c>
      <c r="S7481" s="181"/>
      <c r="T7481" s="73" t="s">
        <v>386</v>
      </c>
      <c r="V7481" s="74">
        <v>96000</v>
      </c>
      <c r="X7481" s="74">
        <v>129600</v>
      </c>
      <c r="Z7481" s="829">
        <v>102900</v>
      </c>
      <c r="AB7481" s="74">
        <v>90100</v>
      </c>
      <c r="AD7481" s="944">
        <v>140600</v>
      </c>
      <c r="AF7481" s="74">
        <v>0</v>
      </c>
      <c r="AH7481" s="74">
        <f t="shared" si="1627"/>
        <v>140600</v>
      </c>
      <c r="AI7481" s="8"/>
      <c r="AJ7481" s="74">
        <f t="shared" si="1634"/>
        <v>30640</v>
      </c>
      <c r="AK7481" s="8"/>
      <c r="AL7481" s="74">
        <v>113350</v>
      </c>
      <c r="AM7481" s="74"/>
      <c r="AN7481" s="74">
        <v>122650</v>
      </c>
      <c r="AO7481" s="74"/>
      <c r="AP7481" s="74">
        <v>122650</v>
      </c>
      <c r="AQ7481" s="74"/>
    </row>
    <row r="7482" spans="2:43" ht="18" hidden="1" customHeight="1" x14ac:dyDescent="0.2">
      <c r="B7482" s="4"/>
      <c r="C7482" s="117"/>
      <c r="D7482" s="117"/>
      <c r="E7482" s="117"/>
      <c r="F7482" s="48"/>
      <c r="G7482" s="11"/>
      <c r="H7482" s="117"/>
      <c r="I7482" s="124"/>
      <c r="J7482" s="124"/>
      <c r="K7482" s="144"/>
      <c r="L7482" s="11"/>
      <c r="M7482" s="143"/>
      <c r="N7482" s="42"/>
      <c r="O7482" s="128"/>
      <c r="P7482" s="130"/>
      <c r="Q7482" s="131"/>
      <c r="R7482" s="72">
        <v>8</v>
      </c>
      <c r="S7482" s="181"/>
      <c r="T7482" s="73" t="s">
        <v>463</v>
      </c>
      <c r="V7482" s="74">
        <v>0</v>
      </c>
      <c r="X7482" s="74">
        <v>0</v>
      </c>
      <c r="Z7482" s="74">
        <v>0</v>
      </c>
      <c r="AB7482" s="74">
        <v>0</v>
      </c>
      <c r="AD7482" s="74">
        <v>0</v>
      </c>
      <c r="AF7482" s="74">
        <v>0</v>
      </c>
      <c r="AH7482" s="74">
        <f t="shared" si="1627"/>
        <v>0</v>
      </c>
      <c r="AI7482" s="8"/>
      <c r="AJ7482" s="74">
        <v>0</v>
      </c>
      <c r="AK7482" s="8"/>
      <c r="AL7482" s="74">
        <v>0</v>
      </c>
      <c r="AM7482" s="74"/>
      <c r="AN7482" s="74">
        <v>0</v>
      </c>
      <c r="AO7482" s="74"/>
      <c r="AP7482" s="74">
        <v>0</v>
      </c>
      <c r="AQ7482" s="74"/>
    </row>
    <row r="7483" spans="2:43" ht="18" customHeight="1" x14ac:dyDescent="0.2">
      <c r="B7483" s="4"/>
      <c r="C7483" s="117"/>
      <c r="D7483" s="117"/>
      <c r="E7483" s="117"/>
      <c r="F7483" s="48"/>
      <c r="G7483" s="11"/>
      <c r="H7483" s="117"/>
      <c r="I7483" s="124"/>
      <c r="J7483" s="124"/>
      <c r="K7483" s="144"/>
      <c r="L7483" s="11"/>
      <c r="M7483" s="143"/>
      <c r="N7483" s="42"/>
      <c r="O7483" s="128"/>
      <c r="P7483" s="129">
        <v>4</v>
      </c>
      <c r="Q7483" s="129"/>
      <c r="R7483" s="64"/>
      <c r="S7483" s="234"/>
      <c r="T7483" s="65" t="s">
        <v>376</v>
      </c>
      <c r="U7483" s="155"/>
      <c r="V7483" s="66">
        <f>V7484</f>
        <v>250</v>
      </c>
      <c r="X7483" s="66">
        <f>X7484</f>
        <v>400</v>
      </c>
      <c r="Z7483" s="66">
        <f>Z7484</f>
        <v>0</v>
      </c>
      <c r="AB7483" s="66">
        <f>AB7484</f>
        <v>200</v>
      </c>
      <c r="AD7483" s="66">
        <f>AD7484</f>
        <v>1200</v>
      </c>
      <c r="AF7483" s="66">
        <f>AF7484</f>
        <v>0</v>
      </c>
      <c r="AH7483" s="66">
        <f t="shared" si="1627"/>
        <v>1200</v>
      </c>
      <c r="AI7483" s="8"/>
      <c r="AJ7483" s="66">
        <f>AJ7484</f>
        <v>80</v>
      </c>
      <c r="AK7483" s="67"/>
      <c r="AL7483" s="66">
        <f>AL7484</f>
        <v>550</v>
      </c>
      <c r="AM7483" s="66"/>
      <c r="AN7483" s="66">
        <f>AN7484</f>
        <v>600</v>
      </c>
      <c r="AO7483" s="66"/>
      <c r="AP7483" s="66">
        <f>AP7484</f>
        <v>600</v>
      </c>
      <c r="AQ7483" s="66"/>
    </row>
    <row r="7484" spans="2:43" ht="18" customHeight="1" x14ac:dyDescent="0.2">
      <c r="B7484" s="4"/>
      <c r="C7484" s="117"/>
      <c r="D7484" s="117"/>
      <c r="E7484" s="117"/>
      <c r="F7484" s="48"/>
      <c r="G7484" s="11"/>
      <c r="H7484" s="117"/>
      <c r="I7484" s="124"/>
      <c r="J7484" s="124"/>
      <c r="K7484" s="144"/>
      <c r="L7484" s="11"/>
      <c r="M7484" s="143"/>
      <c r="N7484" s="42"/>
      <c r="O7484" s="128"/>
      <c r="P7484" s="130"/>
      <c r="Q7484" s="131">
        <v>6</v>
      </c>
      <c r="R7484" s="72"/>
      <c r="S7484" s="181"/>
      <c r="T7484" s="69" t="s">
        <v>62</v>
      </c>
      <c r="U7484" s="92"/>
      <c r="V7484" s="70">
        <f>SUM(V7485:V7486)</f>
        <v>250</v>
      </c>
      <c r="X7484" s="447">
        <f>SUM(X7485:X7486)</f>
        <v>400</v>
      </c>
      <c r="Z7484" s="447">
        <f>SUM(Z7485:Z7486)</f>
        <v>0</v>
      </c>
      <c r="AB7484" s="447">
        <f>SUM(AB7485:AB7486)</f>
        <v>200</v>
      </c>
      <c r="AD7484" s="447">
        <f>SUM(AD7485:AD7486)</f>
        <v>1200</v>
      </c>
      <c r="AF7484" s="447">
        <f>SUM(AF7485:AF7486)</f>
        <v>0</v>
      </c>
      <c r="AH7484" s="447">
        <f t="shared" si="1627"/>
        <v>1200</v>
      </c>
      <c r="AI7484" s="67"/>
      <c r="AJ7484" s="447">
        <f>SUM(AJ7485:AJ7486)</f>
        <v>80</v>
      </c>
      <c r="AK7484" s="71"/>
      <c r="AL7484" s="447">
        <f>SUM(AL7485:AL7486)</f>
        <v>550</v>
      </c>
      <c r="AM7484" s="447"/>
      <c r="AN7484" s="447">
        <f>SUM(AN7485:AN7486)</f>
        <v>600</v>
      </c>
      <c r="AO7484" s="447"/>
      <c r="AP7484" s="447">
        <f>SUM(AP7485:AP7486)</f>
        <v>600</v>
      </c>
      <c r="AQ7484" s="447"/>
    </row>
    <row r="7485" spans="2:43" ht="18" customHeight="1" x14ac:dyDescent="0.25">
      <c r="B7485" s="4"/>
      <c r="C7485" s="117"/>
      <c r="D7485" s="117"/>
      <c r="E7485" s="117"/>
      <c r="F7485" s="48"/>
      <c r="G7485" s="11"/>
      <c r="H7485" s="117"/>
      <c r="I7485" s="124"/>
      <c r="J7485" s="124"/>
      <c r="K7485" s="144"/>
      <c r="L7485" s="11"/>
      <c r="M7485" s="143"/>
      <c r="N7485" s="42"/>
      <c r="O7485" s="128"/>
      <c r="P7485" s="130"/>
      <c r="Q7485" s="131"/>
      <c r="R7485" s="72">
        <v>1</v>
      </c>
      <c r="S7485" s="181"/>
      <c r="T7485" s="73" t="s">
        <v>430</v>
      </c>
      <c r="V7485" s="497">
        <v>250</v>
      </c>
      <c r="X7485" s="697">
        <v>200</v>
      </c>
      <c r="Z7485" s="74">
        <v>0</v>
      </c>
      <c r="AB7485" s="74">
        <v>100</v>
      </c>
      <c r="AD7485" s="952">
        <v>700</v>
      </c>
      <c r="AF7485" s="697">
        <v>0</v>
      </c>
      <c r="AH7485" s="697">
        <f t="shared" si="1627"/>
        <v>700</v>
      </c>
      <c r="AI7485" s="446"/>
      <c r="AJ7485" s="74">
        <f t="shared" ref="AJ7485:AJ7486" si="1635">CEILING(AB7485*34/100,10)</f>
        <v>40</v>
      </c>
      <c r="AK7485" s="8"/>
      <c r="AL7485" s="74">
        <v>400</v>
      </c>
      <c r="AM7485" s="74"/>
      <c r="AN7485" s="74">
        <v>450</v>
      </c>
      <c r="AO7485" s="74"/>
      <c r="AP7485" s="74">
        <v>450</v>
      </c>
      <c r="AQ7485" s="74"/>
    </row>
    <row r="7486" spans="2:43" ht="18" customHeight="1" x14ac:dyDescent="0.2">
      <c r="B7486" s="4"/>
      <c r="C7486" s="117"/>
      <c r="D7486" s="117"/>
      <c r="E7486" s="117"/>
      <c r="F7486" s="48"/>
      <c r="G7486" s="11"/>
      <c r="H7486" s="117"/>
      <c r="I7486" s="124"/>
      <c r="J7486" s="124"/>
      <c r="K7486" s="144"/>
      <c r="L7486" s="11"/>
      <c r="M7486" s="143"/>
      <c r="N7486" s="42"/>
      <c r="O7486" s="128"/>
      <c r="P7486" s="130"/>
      <c r="Q7486" s="131"/>
      <c r="R7486" s="72">
        <v>2</v>
      </c>
      <c r="S7486" s="181"/>
      <c r="T7486" s="73" t="s">
        <v>386</v>
      </c>
      <c r="V7486" s="74">
        <v>0</v>
      </c>
      <c r="X7486" s="74">
        <v>200</v>
      </c>
      <c r="Z7486" s="74">
        <v>0</v>
      </c>
      <c r="AB7486" s="74">
        <v>100</v>
      </c>
      <c r="AD7486" s="952">
        <v>500</v>
      </c>
      <c r="AF7486" s="74">
        <v>0</v>
      </c>
      <c r="AH7486" s="74">
        <f t="shared" si="1627"/>
        <v>500</v>
      </c>
      <c r="AI7486" s="8"/>
      <c r="AJ7486" s="74">
        <f t="shared" si="1635"/>
        <v>40</v>
      </c>
      <c r="AK7486" s="8"/>
      <c r="AL7486" s="74">
        <v>150</v>
      </c>
      <c r="AM7486" s="74"/>
      <c r="AN7486" s="74">
        <v>150</v>
      </c>
      <c r="AO7486" s="74"/>
      <c r="AP7486" s="74">
        <v>150</v>
      </c>
      <c r="AQ7486" s="74"/>
    </row>
    <row r="7487" spans="2:43" ht="18" customHeight="1" x14ac:dyDescent="0.2">
      <c r="B7487" s="4"/>
      <c r="C7487" s="117"/>
      <c r="D7487" s="117"/>
      <c r="E7487" s="117"/>
      <c r="F7487" s="48"/>
      <c r="G7487" s="11"/>
      <c r="H7487" s="117"/>
      <c r="I7487" s="124"/>
      <c r="J7487" s="124"/>
      <c r="K7487" s="144"/>
      <c r="L7487" s="11"/>
      <c r="M7487" s="143"/>
      <c r="N7487" s="42"/>
      <c r="O7487" s="127" t="s">
        <v>18</v>
      </c>
      <c r="P7487" s="123"/>
      <c r="Q7487" s="123"/>
      <c r="R7487" s="49"/>
      <c r="S7487" s="18"/>
      <c r="T7487" s="50" t="s">
        <v>190</v>
      </c>
      <c r="U7487" s="76"/>
      <c r="V7487" s="51">
        <f>V7488+V7505+V7512+V7517+V7522</f>
        <v>134000</v>
      </c>
      <c r="X7487" s="51">
        <f>X7488+X7505+X7512+X7517+X7522</f>
        <v>139000</v>
      </c>
      <c r="Z7487" s="51">
        <f>Z7488+Z7505+Z7512+Z7517+Z7522</f>
        <v>123580</v>
      </c>
      <c r="AB7487" s="51">
        <f>AB7488+AB7505+AB7512+AB7517+AB7522</f>
        <v>85600</v>
      </c>
      <c r="AD7487" s="51">
        <f>AD7488+AD7505+AD7512+AD7517+AD7522</f>
        <v>87750</v>
      </c>
      <c r="AF7487" s="51">
        <f>AF7488+AF7505+AF7512+AF7517+AF7522</f>
        <v>0</v>
      </c>
      <c r="AH7487" s="51">
        <f t="shared" si="1627"/>
        <v>87750</v>
      </c>
      <c r="AI7487" s="8"/>
      <c r="AJ7487" s="51">
        <f>AJ7488+AJ7505+AJ7512+AJ7517+AJ7522</f>
        <v>21560</v>
      </c>
      <c r="AK7487" s="5"/>
      <c r="AL7487" s="51">
        <f>AL7488+AL7505+AL7512+AL7517+AL7522</f>
        <v>97120</v>
      </c>
      <c r="AM7487" s="51"/>
      <c r="AN7487" s="51">
        <f>AN7488+AN7505+AN7512+AN7517+AN7522</f>
        <v>101470</v>
      </c>
      <c r="AO7487" s="51"/>
      <c r="AP7487" s="51">
        <f>AP7488+AP7505+AP7512+AP7517+AP7522</f>
        <v>101470</v>
      </c>
      <c r="AQ7487" s="51"/>
    </row>
    <row r="7488" spans="2:43" ht="18" customHeight="1" x14ac:dyDescent="0.2">
      <c r="B7488" s="4"/>
      <c r="C7488" s="117"/>
      <c r="D7488" s="117"/>
      <c r="E7488" s="117"/>
      <c r="F7488" s="48"/>
      <c r="G7488" s="11"/>
      <c r="H7488" s="117"/>
      <c r="I7488" s="124"/>
      <c r="J7488" s="124"/>
      <c r="K7488" s="144"/>
      <c r="L7488" s="11"/>
      <c r="M7488" s="143"/>
      <c r="N7488" s="42"/>
      <c r="O7488" s="128"/>
      <c r="P7488" s="129">
        <v>2</v>
      </c>
      <c r="Q7488" s="129"/>
      <c r="R7488" s="64"/>
      <c r="S7488" s="234"/>
      <c r="T7488" s="65" t="s">
        <v>195</v>
      </c>
      <c r="U7488" s="155"/>
      <c r="V7488" s="66">
        <f>V7489+V7493+V7496+V7499+V7502</f>
        <v>120000</v>
      </c>
      <c r="X7488" s="66">
        <f>X7489+X7493+X7496+X7499+X7502</f>
        <v>123500</v>
      </c>
      <c r="Z7488" s="66">
        <f>Z7489+Z7493+Z7496+Z7499+Z7502</f>
        <v>114560</v>
      </c>
      <c r="AB7488" s="66">
        <f>AB7489+AB7493+AB7496+AB7499+AB7502</f>
        <v>82000</v>
      </c>
      <c r="AD7488" s="66">
        <f>AD7489+AD7493+AD7496+AD7499+AD7502</f>
        <v>84000</v>
      </c>
      <c r="AF7488" s="66">
        <f>AF7489+AF7493+AF7496+AF7499+AF7502</f>
        <v>0</v>
      </c>
      <c r="AH7488" s="66">
        <f t="shared" si="1627"/>
        <v>84000</v>
      </c>
      <c r="AI7488" s="5"/>
      <c r="AJ7488" s="66">
        <f>AJ7489+AJ7493+AJ7496+AJ7499+AJ7502</f>
        <v>20520</v>
      </c>
      <c r="AK7488" s="67"/>
      <c r="AL7488" s="66">
        <f>AL7489+AL7493+AL7496+AL7499+AL7502</f>
        <v>87100</v>
      </c>
      <c r="AM7488" s="66"/>
      <c r="AN7488" s="66">
        <f>AN7489+AN7493+AN7496+AN7499+AN7502</f>
        <v>90100</v>
      </c>
      <c r="AO7488" s="66"/>
      <c r="AP7488" s="66">
        <f>AP7489+AP7493+AP7496+AP7499+AP7502</f>
        <v>90100</v>
      </c>
      <c r="AQ7488" s="66"/>
    </row>
    <row r="7489" spans="2:43" ht="18" customHeight="1" x14ac:dyDescent="0.2">
      <c r="B7489" s="4"/>
      <c r="C7489" s="117"/>
      <c r="D7489" s="117"/>
      <c r="E7489" s="117"/>
      <c r="F7489" s="48"/>
      <c r="G7489" s="11"/>
      <c r="H7489" s="117"/>
      <c r="I7489" s="124"/>
      <c r="J7489" s="124"/>
      <c r="K7489" s="144"/>
      <c r="L7489" s="11"/>
      <c r="M7489" s="143"/>
      <c r="N7489" s="42"/>
      <c r="O7489" s="128"/>
      <c r="P7489" s="130"/>
      <c r="Q7489" s="131">
        <v>1</v>
      </c>
      <c r="R7489" s="68"/>
      <c r="S7489" s="35"/>
      <c r="T7489" s="69" t="s">
        <v>47</v>
      </c>
      <c r="U7489" s="92"/>
      <c r="V7489" s="70">
        <f>SUM(V7490:V7492)</f>
        <v>22000</v>
      </c>
      <c r="X7489" s="447">
        <f>SUM(X7490:X7492)</f>
        <v>22000</v>
      </c>
      <c r="Z7489" s="447">
        <f>SUM(Z7490:Z7492)</f>
        <v>7540</v>
      </c>
      <c r="AB7489" s="447">
        <f>SUM(AB7490:AB7492)</f>
        <v>12300</v>
      </c>
      <c r="AD7489" s="447">
        <f>SUM(AD7490:AD7492)</f>
        <v>31900</v>
      </c>
      <c r="AF7489" s="447">
        <f>SUM(AF7490:AF7492)</f>
        <v>0</v>
      </c>
      <c r="AH7489" s="447">
        <f t="shared" si="1627"/>
        <v>31900</v>
      </c>
      <c r="AI7489" s="67"/>
      <c r="AJ7489" s="447">
        <f>SUM(AJ7490:AJ7492)</f>
        <v>3080</v>
      </c>
      <c r="AK7489" s="71"/>
      <c r="AL7489" s="447">
        <f>SUM(AL7490:AL7492)</f>
        <v>6100</v>
      </c>
      <c r="AM7489" s="447"/>
      <c r="AN7489" s="447">
        <f>SUM(AN7490:AN7492)</f>
        <v>6600</v>
      </c>
      <c r="AO7489" s="447"/>
      <c r="AP7489" s="447">
        <f>SUM(AP7490:AP7492)</f>
        <v>6600</v>
      </c>
      <c r="AQ7489" s="447"/>
    </row>
    <row r="7490" spans="2:43" ht="18" customHeight="1" x14ac:dyDescent="0.25">
      <c r="B7490" s="4"/>
      <c r="C7490" s="117"/>
      <c r="D7490" s="117"/>
      <c r="E7490" s="117"/>
      <c r="F7490" s="48"/>
      <c r="G7490" s="11"/>
      <c r="H7490" s="117"/>
      <c r="I7490" s="124"/>
      <c r="J7490" s="124"/>
      <c r="K7490" s="144"/>
      <c r="L7490" s="11"/>
      <c r="M7490" s="143"/>
      <c r="N7490" s="42"/>
      <c r="O7490" s="128"/>
      <c r="P7490" s="130"/>
      <c r="Q7490" s="130"/>
      <c r="R7490" s="72" t="s">
        <v>3</v>
      </c>
      <c r="S7490" s="181"/>
      <c r="T7490" s="73" t="s">
        <v>17</v>
      </c>
      <c r="V7490" s="74">
        <v>17000</v>
      </c>
      <c r="X7490" s="74">
        <v>17000</v>
      </c>
      <c r="Z7490" s="74">
        <v>6960</v>
      </c>
      <c r="AB7490" s="74">
        <v>12000</v>
      </c>
      <c r="AD7490" s="74">
        <v>11700</v>
      </c>
      <c r="AF7490" s="696">
        <v>0</v>
      </c>
      <c r="AH7490" s="696">
        <f t="shared" si="1627"/>
        <v>11700</v>
      </c>
      <c r="AI7490" s="446"/>
      <c r="AJ7490" s="74">
        <f t="shared" ref="AJ7490:AJ7492" si="1636">CEILING(AB7490*25/100,10)</f>
        <v>3000</v>
      </c>
      <c r="AK7490" s="8"/>
      <c r="AL7490" s="74">
        <v>5500</v>
      </c>
      <c r="AM7490" s="74"/>
      <c r="AN7490" s="74">
        <v>6000</v>
      </c>
      <c r="AO7490" s="74"/>
      <c r="AP7490" s="74">
        <v>6000</v>
      </c>
      <c r="AQ7490" s="74"/>
    </row>
    <row r="7491" spans="2:43" ht="18" hidden="1" customHeight="1" x14ac:dyDescent="0.25">
      <c r="B7491" s="4"/>
      <c r="C7491" s="117"/>
      <c r="D7491" s="117"/>
      <c r="E7491" s="117"/>
      <c r="F7491" s="48"/>
      <c r="G7491" s="11"/>
      <c r="H7491" s="117"/>
      <c r="I7491" s="124"/>
      <c r="J7491" s="124"/>
      <c r="K7491" s="144"/>
      <c r="L7491" s="11"/>
      <c r="M7491" s="143"/>
      <c r="N7491" s="42"/>
      <c r="O7491" s="128"/>
      <c r="P7491" s="130"/>
      <c r="Q7491" s="130"/>
      <c r="R7491" s="72">
        <v>2</v>
      </c>
      <c r="S7491" s="181"/>
      <c r="T7491" s="73" t="s">
        <v>168</v>
      </c>
      <c r="V7491" s="74"/>
      <c r="X7491" s="74"/>
      <c r="Z7491" s="74">
        <v>120</v>
      </c>
      <c r="AB7491" s="74">
        <v>0</v>
      </c>
      <c r="AD7491" s="74">
        <v>20000</v>
      </c>
      <c r="AF7491" s="696">
        <v>0</v>
      </c>
      <c r="AH7491" s="696">
        <f t="shared" si="1627"/>
        <v>20000</v>
      </c>
      <c r="AI7491" s="8"/>
      <c r="AJ7491" s="74">
        <f t="shared" si="1636"/>
        <v>0</v>
      </c>
      <c r="AK7491" s="8"/>
      <c r="AL7491" s="74">
        <v>0</v>
      </c>
      <c r="AM7491" s="74"/>
      <c r="AN7491" s="74">
        <v>0</v>
      </c>
      <c r="AO7491" s="74"/>
      <c r="AP7491" s="74">
        <v>0</v>
      </c>
      <c r="AQ7491" s="74"/>
    </row>
    <row r="7492" spans="2:43" ht="18" customHeight="1" x14ac:dyDescent="0.25">
      <c r="B7492" s="4"/>
      <c r="C7492" s="117"/>
      <c r="D7492" s="117"/>
      <c r="E7492" s="117"/>
      <c r="F7492" s="48"/>
      <c r="G7492" s="11"/>
      <c r="H7492" s="117"/>
      <c r="I7492" s="124"/>
      <c r="J7492" s="124"/>
      <c r="K7492" s="144"/>
      <c r="L7492" s="11"/>
      <c r="M7492" s="143"/>
      <c r="N7492" s="42"/>
      <c r="O7492" s="128"/>
      <c r="P7492" s="130"/>
      <c r="Q7492" s="130"/>
      <c r="R7492" s="72">
        <v>5</v>
      </c>
      <c r="S7492" s="181"/>
      <c r="T7492" s="73" t="s">
        <v>352</v>
      </c>
      <c r="V7492" s="74">
        <v>5000</v>
      </c>
      <c r="X7492" s="74">
        <v>5000</v>
      </c>
      <c r="Z7492" s="74">
        <v>460</v>
      </c>
      <c r="AB7492" s="74">
        <v>300</v>
      </c>
      <c r="AD7492" s="74">
        <v>200</v>
      </c>
      <c r="AF7492" s="696">
        <v>0</v>
      </c>
      <c r="AH7492" s="696">
        <f t="shared" si="1627"/>
        <v>200</v>
      </c>
      <c r="AI7492" s="8"/>
      <c r="AJ7492" s="74">
        <f t="shared" si="1636"/>
        <v>80</v>
      </c>
      <c r="AK7492" s="8"/>
      <c r="AL7492" s="74">
        <v>600</v>
      </c>
      <c r="AM7492" s="74"/>
      <c r="AN7492" s="74">
        <v>600</v>
      </c>
      <c r="AO7492" s="74"/>
      <c r="AP7492" s="74">
        <v>600</v>
      </c>
      <c r="AQ7492" s="74"/>
    </row>
    <row r="7493" spans="2:43" ht="18" customHeight="1" x14ac:dyDescent="0.2">
      <c r="B7493" s="4"/>
      <c r="C7493" s="117"/>
      <c r="D7493" s="117"/>
      <c r="E7493" s="117"/>
      <c r="F7493" s="48"/>
      <c r="G7493" s="11"/>
      <c r="H7493" s="117"/>
      <c r="I7493" s="124"/>
      <c r="J7493" s="124"/>
      <c r="K7493" s="144"/>
      <c r="L7493" s="11"/>
      <c r="M7493" s="143"/>
      <c r="N7493" s="42"/>
      <c r="O7493" s="128"/>
      <c r="P7493" s="130"/>
      <c r="Q7493" s="131">
        <v>2</v>
      </c>
      <c r="R7493" s="68"/>
      <c r="S7493" s="35"/>
      <c r="T7493" s="69" t="s">
        <v>227</v>
      </c>
      <c r="U7493" s="92"/>
      <c r="V7493" s="70">
        <f>V7494+V7495</f>
        <v>24000</v>
      </c>
      <c r="X7493" s="447">
        <f>X7494+X7495</f>
        <v>25500</v>
      </c>
      <c r="Z7493" s="447">
        <f>Z7494+Z7495</f>
        <v>29520</v>
      </c>
      <c r="AB7493" s="447">
        <f>AB7494+AB7495</f>
        <v>25000</v>
      </c>
      <c r="AD7493" s="447">
        <f>AD7494+AD7495</f>
        <v>25000</v>
      </c>
      <c r="AF7493" s="447">
        <f>AF7494+AF7495</f>
        <v>0</v>
      </c>
      <c r="AH7493" s="447">
        <f t="shared" si="1627"/>
        <v>25000</v>
      </c>
      <c r="AI7493" s="8"/>
      <c r="AJ7493" s="447">
        <f>AJ7494+AJ7495</f>
        <v>6260</v>
      </c>
      <c r="AK7493" s="71"/>
      <c r="AL7493" s="447">
        <f>AL7494+AL7495</f>
        <v>34000</v>
      </c>
      <c r="AM7493" s="447"/>
      <c r="AN7493" s="447">
        <f>AN7494+AN7495</f>
        <v>36000</v>
      </c>
      <c r="AO7493" s="447"/>
      <c r="AP7493" s="447">
        <f>AP7494+AP7495</f>
        <v>36000</v>
      </c>
      <c r="AQ7493" s="447"/>
    </row>
    <row r="7494" spans="2:43" ht="18" customHeight="1" x14ac:dyDescent="0.25">
      <c r="B7494" s="4"/>
      <c r="C7494" s="117"/>
      <c r="D7494" s="117"/>
      <c r="E7494" s="117"/>
      <c r="F7494" s="48"/>
      <c r="G7494" s="11"/>
      <c r="H7494" s="117"/>
      <c r="I7494" s="124"/>
      <c r="J7494" s="124"/>
      <c r="K7494" s="144"/>
      <c r="L7494" s="11"/>
      <c r="M7494" s="143"/>
      <c r="N7494" s="42"/>
      <c r="O7494" s="128"/>
      <c r="P7494" s="130"/>
      <c r="Q7494" s="130"/>
      <c r="R7494" s="72" t="s">
        <v>3</v>
      </c>
      <c r="S7494" s="181"/>
      <c r="T7494" s="73" t="s">
        <v>78</v>
      </c>
      <c r="V7494" s="74">
        <v>20000</v>
      </c>
      <c r="X7494" s="74">
        <v>21000</v>
      </c>
      <c r="Z7494" s="829">
        <v>26000</v>
      </c>
      <c r="AB7494" s="74">
        <v>15500</v>
      </c>
      <c r="AD7494" s="74">
        <v>16400</v>
      </c>
      <c r="AF7494" s="696">
        <v>0</v>
      </c>
      <c r="AH7494" s="696">
        <f t="shared" si="1627"/>
        <v>16400</v>
      </c>
      <c r="AI7494" s="446"/>
      <c r="AJ7494" s="74">
        <f t="shared" ref="AJ7494:AJ7495" si="1637">CEILING(AB7494*25/100,10)</f>
        <v>3880</v>
      </c>
      <c r="AK7494" s="8"/>
      <c r="AL7494" s="74">
        <v>28000</v>
      </c>
      <c r="AM7494" s="74"/>
      <c r="AN7494" s="74">
        <v>29000</v>
      </c>
      <c r="AO7494" s="74"/>
      <c r="AP7494" s="74">
        <v>29000</v>
      </c>
      <c r="AQ7494" s="74"/>
    </row>
    <row r="7495" spans="2:43" ht="18" customHeight="1" x14ac:dyDescent="0.25">
      <c r="B7495" s="4"/>
      <c r="C7495" s="117"/>
      <c r="D7495" s="117"/>
      <c r="E7495" s="117"/>
      <c r="F7495" s="48"/>
      <c r="G7495" s="11"/>
      <c r="H7495" s="117"/>
      <c r="I7495" s="124"/>
      <c r="J7495" s="124"/>
      <c r="K7495" s="144"/>
      <c r="L7495" s="11"/>
      <c r="M7495" s="143"/>
      <c r="N7495" s="42"/>
      <c r="O7495" s="128"/>
      <c r="P7495" s="130"/>
      <c r="Q7495" s="130"/>
      <c r="R7495" s="72" t="s">
        <v>0</v>
      </c>
      <c r="S7495" s="181"/>
      <c r="T7495" s="73" t="s">
        <v>228</v>
      </c>
      <c r="V7495" s="74">
        <v>4000</v>
      </c>
      <c r="X7495" s="74">
        <v>4500</v>
      </c>
      <c r="Z7495" s="74">
        <v>3520</v>
      </c>
      <c r="AB7495" s="74">
        <v>9500</v>
      </c>
      <c r="AD7495" s="74">
        <v>8600</v>
      </c>
      <c r="AF7495" s="696">
        <v>0</v>
      </c>
      <c r="AH7495" s="696">
        <f t="shared" si="1627"/>
        <v>8600</v>
      </c>
      <c r="AI7495" s="8"/>
      <c r="AJ7495" s="74">
        <f t="shared" si="1637"/>
        <v>2380</v>
      </c>
      <c r="AK7495" s="8"/>
      <c r="AL7495" s="74">
        <v>6000</v>
      </c>
      <c r="AM7495" s="74"/>
      <c r="AN7495" s="74">
        <v>7000</v>
      </c>
      <c r="AO7495" s="74"/>
      <c r="AP7495" s="74">
        <v>7000</v>
      </c>
      <c r="AQ7495" s="74"/>
    </row>
    <row r="7496" spans="2:43" ht="18" customHeight="1" x14ac:dyDescent="0.2">
      <c r="B7496" s="4"/>
      <c r="C7496" s="117"/>
      <c r="D7496" s="117"/>
      <c r="E7496" s="117"/>
      <c r="F7496" s="48"/>
      <c r="G7496" s="11"/>
      <c r="H7496" s="117"/>
      <c r="I7496" s="124"/>
      <c r="J7496" s="124"/>
      <c r="K7496" s="144"/>
      <c r="L7496" s="11"/>
      <c r="M7496" s="143"/>
      <c r="N7496" s="42"/>
      <c r="O7496" s="128"/>
      <c r="P7496" s="130"/>
      <c r="Q7496" s="131">
        <v>3</v>
      </c>
      <c r="R7496" s="68"/>
      <c r="S7496" s="35"/>
      <c r="T7496" s="69" t="s">
        <v>79</v>
      </c>
      <c r="U7496" s="92"/>
      <c r="V7496" s="70">
        <f>V7497+V7498</f>
        <v>74000</v>
      </c>
      <c r="X7496" s="447">
        <f>X7497+X7498</f>
        <v>76000</v>
      </c>
      <c r="Z7496" s="447">
        <f>Z7497+Z7498</f>
        <v>77500</v>
      </c>
      <c r="AB7496" s="447">
        <f>AB7497+AB7498</f>
        <v>44700</v>
      </c>
      <c r="AD7496" s="447">
        <f>AD7497+AD7498</f>
        <v>27100</v>
      </c>
      <c r="AF7496" s="447">
        <f>AF7497+AF7498</f>
        <v>0</v>
      </c>
      <c r="AH7496" s="447">
        <f t="shared" si="1627"/>
        <v>27100</v>
      </c>
      <c r="AI7496" s="8"/>
      <c r="AJ7496" s="447">
        <f>AJ7497+AJ7498</f>
        <v>11180</v>
      </c>
      <c r="AK7496" s="71"/>
      <c r="AL7496" s="447">
        <f>AL7497+AL7498</f>
        <v>47000</v>
      </c>
      <c r="AM7496" s="447"/>
      <c r="AN7496" s="447">
        <f>AN7497+AN7498</f>
        <v>47500</v>
      </c>
      <c r="AO7496" s="447"/>
      <c r="AP7496" s="447">
        <f>AP7497+AP7498</f>
        <v>47500</v>
      </c>
      <c r="AQ7496" s="447"/>
    </row>
    <row r="7497" spans="2:43" ht="18" customHeight="1" x14ac:dyDescent="0.25">
      <c r="B7497" s="4"/>
      <c r="C7497" s="117"/>
      <c r="D7497" s="117"/>
      <c r="E7497" s="117"/>
      <c r="F7497" s="48"/>
      <c r="G7497" s="11"/>
      <c r="H7497" s="117"/>
      <c r="I7497" s="124"/>
      <c r="J7497" s="124"/>
      <c r="K7497" s="144"/>
      <c r="L7497" s="11"/>
      <c r="M7497" s="143"/>
      <c r="N7497" s="42"/>
      <c r="O7497" s="128"/>
      <c r="P7497" s="130"/>
      <c r="Q7497" s="131"/>
      <c r="R7497" s="72" t="s">
        <v>3</v>
      </c>
      <c r="S7497" s="181"/>
      <c r="T7497" s="73" t="s">
        <v>80</v>
      </c>
      <c r="V7497" s="74">
        <v>46000</v>
      </c>
      <c r="X7497" s="74">
        <v>47000</v>
      </c>
      <c r="Z7497" s="829">
        <v>47500</v>
      </c>
      <c r="AB7497" s="448">
        <v>44700</v>
      </c>
      <c r="AD7497" s="74">
        <v>27100</v>
      </c>
      <c r="AF7497" s="696">
        <v>0</v>
      </c>
      <c r="AH7497" s="696">
        <f t="shared" si="1627"/>
        <v>27100</v>
      </c>
      <c r="AI7497" s="446"/>
      <c r="AJ7497" s="74">
        <f t="shared" ref="AJ7497" si="1638">CEILING(AB7497*25/100,10)</f>
        <v>11180</v>
      </c>
      <c r="AK7497" s="87"/>
      <c r="AL7497" s="448">
        <v>47000</v>
      </c>
      <c r="AM7497" s="448"/>
      <c r="AN7497" s="448">
        <v>47500</v>
      </c>
      <c r="AO7497" s="74"/>
      <c r="AP7497" s="448">
        <v>47500</v>
      </c>
      <c r="AQ7497" s="74"/>
    </row>
    <row r="7498" spans="2:43" ht="18" hidden="1" customHeight="1" x14ac:dyDescent="0.25">
      <c r="B7498" s="4"/>
      <c r="C7498" s="117"/>
      <c r="D7498" s="117"/>
      <c r="E7498" s="117"/>
      <c r="F7498" s="48"/>
      <c r="G7498" s="11"/>
      <c r="H7498" s="117"/>
      <c r="I7498" s="124"/>
      <c r="J7498" s="124"/>
      <c r="K7498" s="144"/>
      <c r="L7498" s="11"/>
      <c r="M7498" s="143"/>
      <c r="N7498" s="42"/>
      <c r="O7498" s="128"/>
      <c r="P7498" s="130"/>
      <c r="Q7498" s="130"/>
      <c r="R7498" s="72" t="s">
        <v>18</v>
      </c>
      <c r="S7498" s="181"/>
      <c r="T7498" s="73" t="s">
        <v>82</v>
      </c>
      <c r="V7498" s="74">
        <v>28000</v>
      </c>
      <c r="X7498" s="74">
        <v>29000</v>
      </c>
      <c r="Z7498" s="829">
        <v>30000</v>
      </c>
      <c r="AB7498" s="944">
        <v>0</v>
      </c>
      <c r="AD7498" s="74">
        <v>0</v>
      </c>
      <c r="AF7498" s="696">
        <v>0</v>
      </c>
      <c r="AH7498" s="696">
        <f t="shared" si="1627"/>
        <v>0</v>
      </c>
      <c r="AI7498" s="495"/>
      <c r="AJ7498" s="74">
        <v>0</v>
      </c>
      <c r="AK7498" s="8"/>
      <c r="AL7498" s="74">
        <v>0</v>
      </c>
      <c r="AM7498" s="74"/>
      <c r="AN7498" s="74">
        <v>0</v>
      </c>
      <c r="AO7498" s="74"/>
      <c r="AP7498" s="74">
        <v>0</v>
      </c>
      <c r="AQ7498" s="74"/>
    </row>
    <row r="7499" spans="2:43" ht="18" hidden="1" customHeight="1" x14ac:dyDescent="0.2">
      <c r="B7499" s="4"/>
      <c r="C7499" s="117"/>
      <c r="D7499" s="117"/>
      <c r="E7499" s="117"/>
      <c r="F7499" s="48"/>
      <c r="G7499" s="11"/>
      <c r="H7499" s="117"/>
      <c r="I7499" s="124"/>
      <c r="J7499" s="124"/>
      <c r="K7499" s="144"/>
      <c r="L7499" s="11"/>
      <c r="M7499" s="143"/>
      <c r="N7499" s="42"/>
      <c r="O7499" s="128"/>
      <c r="P7499" s="130"/>
      <c r="Q7499" s="131">
        <v>5</v>
      </c>
      <c r="R7499" s="68"/>
      <c r="S7499" s="35"/>
      <c r="T7499" s="69" t="s">
        <v>48</v>
      </c>
      <c r="U7499" s="92"/>
      <c r="V7499" s="70">
        <f>SUM(V7500:V7501)</f>
        <v>0</v>
      </c>
      <c r="X7499" s="447">
        <f>SUM(X7500:X7501)</f>
        <v>0</v>
      </c>
      <c r="Z7499" s="447">
        <f>SUM(Z7500:Z7501)</f>
        <v>0</v>
      </c>
      <c r="AB7499" s="447">
        <f>SUM(AB7500:AB7501)</f>
        <v>0</v>
      </c>
      <c r="AD7499" s="447">
        <f>SUM(AD7500:AD7501)</f>
        <v>0</v>
      </c>
      <c r="AF7499" s="447">
        <f>SUM(AF7500:AF7501)</f>
        <v>0</v>
      </c>
      <c r="AH7499" s="447">
        <f t="shared" si="1627"/>
        <v>0</v>
      </c>
      <c r="AI7499" s="8"/>
      <c r="AJ7499" s="447">
        <f>SUM(AJ7500:AJ7501)</f>
        <v>0</v>
      </c>
      <c r="AK7499" s="71"/>
      <c r="AL7499" s="447">
        <f>SUM(AL7500:AL7501)</f>
        <v>0</v>
      </c>
      <c r="AM7499" s="447"/>
      <c r="AN7499" s="447">
        <f>SUM(AN7500:AN7501)</f>
        <v>0</v>
      </c>
      <c r="AO7499" s="447"/>
      <c r="AP7499" s="447">
        <f>SUM(AP7500:AP7501)</f>
        <v>0</v>
      </c>
      <c r="AQ7499" s="447"/>
    </row>
    <row r="7500" spans="2:43" ht="18" hidden="1" customHeight="1" x14ac:dyDescent="0.2">
      <c r="B7500" s="4"/>
      <c r="C7500" s="117"/>
      <c r="D7500" s="117"/>
      <c r="E7500" s="117"/>
      <c r="F7500" s="48"/>
      <c r="G7500" s="11"/>
      <c r="H7500" s="117"/>
      <c r="I7500" s="124"/>
      <c r="J7500" s="124"/>
      <c r="K7500" s="144"/>
      <c r="L7500" s="11"/>
      <c r="M7500" s="143"/>
      <c r="N7500" s="42"/>
      <c r="O7500" s="128"/>
      <c r="P7500" s="130"/>
      <c r="Q7500" s="130"/>
      <c r="R7500" s="72" t="s">
        <v>3</v>
      </c>
      <c r="S7500" s="181"/>
      <c r="T7500" s="73" t="s">
        <v>551</v>
      </c>
      <c r="V7500" s="74">
        <v>0</v>
      </c>
      <c r="X7500" s="74">
        <v>0</v>
      </c>
      <c r="Z7500" s="74">
        <v>0</v>
      </c>
      <c r="AB7500" s="74">
        <v>0</v>
      </c>
      <c r="AD7500" s="74">
        <v>0</v>
      </c>
      <c r="AF7500" s="74">
        <v>0</v>
      </c>
      <c r="AH7500" s="74">
        <f t="shared" si="1627"/>
        <v>0</v>
      </c>
      <c r="AI7500" s="446"/>
      <c r="AJ7500" s="74">
        <v>0</v>
      </c>
      <c r="AK7500" s="8"/>
      <c r="AL7500" s="74">
        <v>0</v>
      </c>
      <c r="AM7500" s="74"/>
      <c r="AN7500" s="74">
        <v>0</v>
      </c>
      <c r="AO7500" s="74"/>
      <c r="AP7500" s="74">
        <v>0</v>
      </c>
      <c r="AQ7500" s="74"/>
    </row>
    <row r="7501" spans="2:43" ht="18" hidden="1" customHeight="1" x14ac:dyDescent="0.2">
      <c r="B7501" s="4"/>
      <c r="C7501" s="117"/>
      <c r="D7501" s="117"/>
      <c r="E7501" s="117"/>
      <c r="F7501" s="48"/>
      <c r="G7501" s="11"/>
      <c r="H7501" s="117"/>
      <c r="I7501" s="124"/>
      <c r="J7501" s="124"/>
      <c r="K7501" s="144"/>
      <c r="L7501" s="11"/>
      <c r="M7501" s="143"/>
      <c r="N7501" s="42"/>
      <c r="O7501" s="128"/>
      <c r="P7501" s="130"/>
      <c r="Q7501" s="130"/>
      <c r="R7501" s="72">
        <v>2</v>
      </c>
      <c r="S7501" s="181"/>
      <c r="T7501" s="73" t="s">
        <v>403</v>
      </c>
      <c r="V7501" s="74">
        <v>0</v>
      </c>
      <c r="X7501" s="74">
        <v>0</v>
      </c>
      <c r="Z7501" s="74">
        <v>0</v>
      </c>
      <c r="AB7501" s="74">
        <v>0</v>
      </c>
      <c r="AD7501" s="74">
        <v>0</v>
      </c>
      <c r="AF7501" s="74">
        <v>0</v>
      </c>
      <c r="AH7501" s="74">
        <f t="shared" si="1627"/>
        <v>0</v>
      </c>
      <c r="AI7501" s="8"/>
      <c r="AJ7501" s="74">
        <v>0</v>
      </c>
      <c r="AK7501" s="8"/>
      <c r="AL7501" s="74">
        <v>0</v>
      </c>
      <c r="AM7501" s="74"/>
      <c r="AN7501" s="74">
        <v>0</v>
      </c>
      <c r="AO7501" s="74"/>
      <c r="AP7501" s="74">
        <v>0</v>
      </c>
      <c r="AQ7501" s="74"/>
    </row>
    <row r="7502" spans="2:43" ht="18" hidden="1" customHeight="1" x14ac:dyDescent="0.2">
      <c r="B7502" s="4"/>
      <c r="C7502" s="117"/>
      <c r="D7502" s="117"/>
      <c r="E7502" s="117"/>
      <c r="F7502" s="48"/>
      <c r="G7502" s="11"/>
      <c r="H7502" s="117"/>
      <c r="I7502" s="124"/>
      <c r="J7502" s="124"/>
      <c r="K7502" s="144"/>
      <c r="L7502" s="11"/>
      <c r="M7502" s="143"/>
      <c r="N7502" s="42"/>
      <c r="O7502" s="128"/>
      <c r="P7502" s="130"/>
      <c r="Q7502" s="131">
        <v>6</v>
      </c>
      <c r="R7502" s="84"/>
      <c r="S7502" s="250"/>
      <c r="T7502" s="69" t="s">
        <v>19</v>
      </c>
      <c r="U7502" s="92"/>
      <c r="V7502" s="70">
        <f>SUM(V7503:V7504)</f>
        <v>0</v>
      </c>
      <c r="X7502" s="447">
        <f>SUM(X7503:X7504)</f>
        <v>0</v>
      </c>
      <c r="Z7502" s="447">
        <f>SUM(Z7503:Z7504)</f>
        <v>0</v>
      </c>
      <c r="AB7502" s="447">
        <f>SUM(AB7503:AB7504)</f>
        <v>0</v>
      </c>
      <c r="AD7502" s="447">
        <f>SUM(AD7503:AD7504)</f>
        <v>0</v>
      </c>
      <c r="AF7502" s="447">
        <f>SUM(AF7503:AF7504)</f>
        <v>0</v>
      </c>
      <c r="AH7502" s="447">
        <f t="shared" si="1627"/>
        <v>0</v>
      </c>
      <c r="AI7502" s="8"/>
      <c r="AJ7502" s="447">
        <f>SUM(AJ7503:AJ7504)</f>
        <v>0</v>
      </c>
      <c r="AK7502" s="71"/>
      <c r="AL7502" s="447">
        <f>SUM(AL7503:AL7504)</f>
        <v>0</v>
      </c>
      <c r="AM7502" s="447"/>
      <c r="AN7502" s="447">
        <f>SUM(AN7503:AN7504)</f>
        <v>0</v>
      </c>
      <c r="AO7502" s="447"/>
      <c r="AP7502" s="447">
        <f>SUM(AP7503:AP7504)</f>
        <v>0</v>
      </c>
      <c r="AQ7502" s="447"/>
    </row>
    <row r="7503" spans="2:43" ht="18" hidden="1" customHeight="1" x14ac:dyDescent="0.2">
      <c r="B7503" s="4"/>
      <c r="C7503" s="117"/>
      <c r="D7503" s="117"/>
      <c r="E7503" s="117"/>
      <c r="F7503" s="48"/>
      <c r="G7503" s="11"/>
      <c r="H7503" s="117"/>
      <c r="I7503" s="124"/>
      <c r="J7503" s="124"/>
      <c r="K7503" s="144"/>
      <c r="L7503" s="11"/>
      <c r="M7503" s="143"/>
      <c r="N7503" s="42"/>
      <c r="O7503" s="128"/>
      <c r="P7503" s="130"/>
      <c r="Q7503" s="130"/>
      <c r="R7503" s="72" t="s">
        <v>3</v>
      </c>
      <c r="S7503" s="181"/>
      <c r="T7503" s="73" t="s">
        <v>243</v>
      </c>
      <c r="V7503" s="74">
        <v>0</v>
      </c>
      <c r="X7503" s="74">
        <v>0</v>
      </c>
      <c r="Z7503" s="74">
        <v>0</v>
      </c>
      <c r="AB7503" s="74">
        <v>0</v>
      </c>
      <c r="AD7503" s="74">
        <v>0</v>
      </c>
      <c r="AF7503" s="74">
        <v>0</v>
      </c>
      <c r="AH7503" s="74">
        <f t="shared" si="1627"/>
        <v>0</v>
      </c>
      <c r="AI7503" s="446"/>
      <c r="AJ7503" s="74">
        <v>0</v>
      </c>
      <c r="AK7503" s="8"/>
      <c r="AL7503" s="74">
        <v>0</v>
      </c>
      <c r="AM7503" s="74"/>
      <c r="AN7503" s="74">
        <v>0</v>
      </c>
      <c r="AO7503" s="74"/>
      <c r="AP7503" s="74">
        <v>0</v>
      </c>
      <c r="AQ7503" s="74"/>
    </row>
    <row r="7504" spans="2:43" ht="18" hidden="1" customHeight="1" x14ac:dyDescent="0.2">
      <c r="B7504" s="4"/>
      <c r="C7504" s="117"/>
      <c r="D7504" s="117"/>
      <c r="E7504" s="117"/>
      <c r="F7504" s="48"/>
      <c r="G7504" s="11"/>
      <c r="H7504" s="117"/>
      <c r="I7504" s="124"/>
      <c r="J7504" s="124"/>
      <c r="K7504" s="144"/>
      <c r="L7504" s="11"/>
      <c r="M7504" s="143"/>
      <c r="N7504" s="42"/>
      <c r="O7504" s="128"/>
      <c r="P7504" s="130"/>
      <c r="Q7504" s="130"/>
      <c r="R7504" s="72">
        <v>90</v>
      </c>
      <c r="S7504" s="181"/>
      <c r="T7504" s="73" t="s">
        <v>225</v>
      </c>
      <c r="V7504" s="74">
        <v>0</v>
      </c>
      <c r="X7504" s="74">
        <v>0</v>
      </c>
      <c r="Z7504" s="74">
        <v>0</v>
      </c>
      <c r="AB7504" s="74">
        <v>0</v>
      </c>
      <c r="AD7504" s="74">
        <v>0</v>
      </c>
      <c r="AF7504" s="74">
        <v>0</v>
      </c>
      <c r="AH7504" s="74">
        <f t="shared" si="1627"/>
        <v>0</v>
      </c>
      <c r="AI7504" s="8"/>
      <c r="AJ7504" s="74">
        <v>0</v>
      </c>
      <c r="AK7504" s="8"/>
      <c r="AL7504" s="74">
        <v>0</v>
      </c>
      <c r="AM7504" s="74"/>
      <c r="AN7504" s="74">
        <v>0</v>
      </c>
      <c r="AO7504" s="74"/>
      <c r="AP7504" s="74">
        <v>0</v>
      </c>
      <c r="AQ7504" s="74"/>
    </row>
    <row r="7505" spans="2:43" ht="18" customHeight="1" x14ac:dyDescent="0.2">
      <c r="B7505" s="4"/>
      <c r="C7505" s="117"/>
      <c r="D7505" s="117"/>
      <c r="E7505" s="117"/>
      <c r="F7505" s="48"/>
      <c r="G7505" s="11"/>
      <c r="H7505" s="117"/>
      <c r="I7505" s="124"/>
      <c r="J7505" s="124"/>
      <c r="K7505" s="144"/>
      <c r="L7505" s="11"/>
      <c r="M7505" s="143"/>
      <c r="N7505" s="42"/>
      <c r="O7505" s="128"/>
      <c r="P7505" s="129">
        <v>3</v>
      </c>
      <c r="Q7505" s="129"/>
      <c r="R7505" s="64"/>
      <c r="S7505" s="234"/>
      <c r="T7505" s="65" t="s">
        <v>215</v>
      </c>
      <c r="U7505" s="155"/>
      <c r="V7505" s="66">
        <f>V7506+V7508+V7510</f>
        <v>6000</v>
      </c>
      <c r="X7505" s="66">
        <f>X7506+X7508+X7510</f>
        <v>7500</v>
      </c>
      <c r="Z7505" s="66">
        <f>Z7506+Z7508+Z7510</f>
        <v>6920</v>
      </c>
      <c r="AB7505" s="66">
        <f>AB7506+AB7508+AB7510</f>
        <v>1200</v>
      </c>
      <c r="AD7505" s="66">
        <f>AD7506+AD7508+AD7510</f>
        <v>1300</v>
      </c>
      <c r="AF7505" s="66">
        <f>AF7506+AF7508+AF7510</f>
        <v>0</v>
      </c>
      <c r="AH7505" s="66">
        <f t="shared" si="1627"/>
        <v>1300</v>
      </c>
      <c r="AI7505" s="8"/>
      <c r="AJ7505" s="66">
        <f>AJ7506+AJ7508+AJ7510</f>
        <v>300</v>
      </c>
      <c r="AK7505" s="67"/>
      <c r="AL7505" s="66">
        <f>AL7506+AL7508+AL7510</f>
        <v>5020</v>
      </c>
      <c r="AM7505" s="66"/>
      <c r="AN7505" s="66">
        <f>AN7506+AN7508+AN7510</f>
        <v>5370</v>
      </c>
      <c r="AO7505" s="66"/>
      <c r="AP7505" s="66">
        <f>AP7506+AP7508+AP7510</f>
        <v>5370</v>
      </c>
      <c r="AQ7505" s="66"/>
    </row>
    <row r="7506" spans="2:43" ht="18" customHeight="1" x14ac:dyDescent="0.2">
      <c r="B7506" s="4"/>
      <c r="C7506" s="117"/>
      <c r="D7506" s="117"/>
      <c r="E7506" s="117"/>
      <c r="F7506" s="48"/>
      <c r="G7506" s="11"/>
      <c r="H7506" s="117"/>
      <c r="I7506" s="124"/>
      <c r="J7506" s="124"/>
      <c r="K7506" s="144"/>
      <c r="L7506" s="11"/>
      <c r="M7506" s="143"/>
      <c r="N7506" s="42"/>
      <c r="O7506" s="128"/>
      <c r="P7506" s="130"/>
      <c r="Q7506" s="131">
        <v>1</v>
      </c>
      <c r="R7506" s="68"/>
      <c r="S7506" s="35"/>
      <c r="T7506" s="69" t="s">
        <v>20</v>
      </c>
      <c r="U7506" s="92"/>
      <c r="V7506" s="70">
        <f>V7507</f>
        <v>2000</v>
      </c>
      <c r="X7506" s="447">
        <f>X7507</f>
        <v>2000</v>
      </c>
      <c r="Z7506" s="447">
        <f>Z7507</f>
        <v>3020</v>
      </c>
      <c r="AB7506" s="447">
        <f>AB7507</f>
        <v>0</v>
      </c>
      <c r="AD7506" s="447">
        <f>AD7507</f>
        <v>0</v>
      </c>
      <c r="AF7506" s="447">
        <f>AF7507</f>
        <v>0</v>
      </c>
      <c r="AH7506" s="447">
        <f t="shared" si="1627"/>
        <v>0</v>
      </c>
      <c r="AI7506" s="67"/>
      <c r="AJ7506" s="447">
        <f>AJ7507</f>
        <v>0</v>
      </c>
      <c r="AK7506" s="71"/>
      <c r="AL7506" s="447">
        <f>AL7507</f>
        <v>1770</v>
      </c>
      <c r="AM7506" s="447"/>
      <c r="AN7506" s="447">
        <f>AN7507</f>
        <v>1890</v>
      </c>
      <c r="AO7506" s="447"/>
      <c r="AP7506" s="447">
        <f>AP7507</f>
        <v>1890</v>
      </c>
      <c r="AQ7506" s="447"/>
    </row>
    <row r="7507" spans="2:43" ht="18" customHeight="1" x14ac:dyDescent="0.25">
      <c r="B7507" s="4"/>
      <c r="C7507" s="117"/>
      <c r="D7507" s="117"/>
      <c r="E7507" s="117"/>
      <c r="F7507" s="48"/>
      <c r="G7507" s="11"/>
      <c r="H7507" s="117"/>
      <c r="I7507" s="124"/>
      <c r="J7507" s="124"/>
      <c r="K7507" s="144"/>
      <c r="L7507" s="11"/>
      <c r="M7507" s="143"/>
      <c r="N7507" s="42"/>
      <c r="O7507" s="128"/>
      <c r="P7507" s="130"/>
      <c r="Q7507" s="131"/>
      <c r="R7507" s="72" t="s">
        <v>3</v>
      </c>
      <c r="S7507" s="181"/>
      <c r="T7507" s="73" t="s">
        <v>20</v>
      </c>
      <c r="V7507" s="496">
        <v>2000</v>
      </c>
      <c r="X7507" s="699">
        <v>2000</v>
      </c>
      <c r="Z7507" s="699">
        <v>3020</v>
      </c>
      <c r="AB7507" s="699">
        <v>0</v>
      </c>
      <c r="AD7507" s="696">
        <v>0</v>
      </c>
      <c r="AF7507" s="696">
        <v>0</v>
      </c>
      <c r="AH7507" s="696">
        <f t="shared" si="1627"/>
        <v>0</v>
      </c>
      <c r="AI7507" s="446"/>
      <c r="AJ7507" s="74">
        <v>0</v>
      </c>
      <c r="AK7507" s="8"/>
      <c r="AL7507" s="74">
        <v>1770</v>
      </c>
      <c r="AM7507" s="74"/>
      <c r="AN7507" s="74">
        <v>1890</v>
      </c>
      <c r="AO7507" s="696"/>
      <c r="AP7507" s="74">
        <v>1890</v>
      </c>
      <c r="AQ7507" s="696"/>
    </row>
    <row r="7508" spans="2:43" ht="18" customHeight="1" x14ac:dyDescent="0.2">
      <c r="B7508" s="4"/>
      <c r="C7508" s="117"/>
      <c r="D7508" s="117"/>
      <c r="E7508" s="117"/>
      <c r="F7508" s="48"/>
      <c r="G7508" s="11"/>
      <c r="H7508" s="117"/>
      <c r="I7508" s="124"/>
      <c r="J7508" s="124"/>
      <c r="K7508" s="144"/>
      <c r="L7508" s="11"/>
      <c r="M7508" s="143"/>
      <c r="N7508" s="42"/>
      <c r="O7508" s="128"/>
      <c r="P7508" s="130"/>
      <c r="Q7508" s="131">
        <v>2</v>
      </c>
      <c r="R7508" s="68"/>
      <c r="S7508" s="35"/>
      <c r="T7508" s="69" t="s">
        <v>21</v>
      </c>
      <c r="U7508" s="92"/>
      <c r="V7508" s="70">
        <f>V7509</f>
        <v>2000</v>
      </c>
      <c r="X7508" s="447">
        <f>X7509</f>
        <v>3500</v>
      </c>
      <c r="Z7508" s="447">
        <f>Z7509</f>
        <v>1720</v>
      </c>
      <c r="AB7508" s="447">
        <f>AB7509</f>
        <v>1200</v>
      </c>
      <c r="AD7508" s="447">
        <f>AD7509</f>
        <v>1300</v>
      </c>
      <c r="AF7508" s="447">
        <f>AF7509</f>
        <v>0</v>
      </c>
      <c r="AH7508" s="447">
        <f t="shared" si="1627"/>
        <v>1300</v>
      </c>
      <c r="AI7508" s="8"/>
      <c r="AJ7508" s="447">
        <f>AJ7509</f>
        <v>300</v>
      </c>
      <c r="AK7508" s="71"/>
      <c r="AL7508" s="447">
        <f>AL7509</f>
        <v>1890</v>
      </c>
      <c r="AM7508" s="447"/>
      <c r="AN7508" s="447">
        <f>AN7509</f>
        <v>2010</v>
      </c>
      <c r="AO7508" s="447"/>
      <c r="AP7508" s="447">
        <f>AP7509</f>
        <v>2010</v>
      </c>
      <c r="AQ7508" s="447"/>
    </row>
    <row r="7509" spans="2:43" ht="18" customHeight="1" x14ac:dyDescent="0.25">
      <c r="B7509" s="4"/>
      <c r="C7509" s="117"/>
      <c r="D7509" s="117"/>
      <c r="E7509" s="117"/>
      <c r="F7509" s="48"/>
      <c r="G7509" s="11"/>
      <c r="H7509" s="117"/>
      <c r="I7509" s="124"/>
      <c r="J7509" s="124"/>
      <c r="K7509" s="144"/>
      <c r="L7509" s="11"/>
      <c r="M7509" s="143"/>
      <c r="N7509" s="42"/>
      <c r="O7509" s="128"/>
      <c r="P7509" s="130"/>
      <c r="Q7509" s="130"/>
      <c r="R7509" s="72" t="s">
        <v>3</v>
      </c>
      <c r="S7509" s="181"/>
      <c r="T7509" s="73" t="s">
        <v>21</v>
      </c>
      <c r="V7509" s="497">
        <v>2000</v>
      </c>
      <c r="X7509" s="697">
        <v>3500</v>
      </c>
      <c r="Z7509" s="697">
        <v>1720</v>
      </c>
      <c r="AB7509" s="74">
        <v>1200</v>
      </c>
      <c r="AD7509" s="696">
        <v>1300</v>
      </c>
      <c r="AF7509" s="696">
        <v>0</v>
      </c>
      <c r="AH7509" s="696">
        <f t="shared" si="1627"/>
        <v>1300</v>
      </c>
      <c r="AI7509" s="446"/>
      <c r="AJ7509" s="74">
        <f t="shared" ref="AJ7509" si="1639">CEILING(AB7509*25/100,10)</f>
        <v>300</v>
      </c>
      <c r="AK7509" s="8"/>
      <c r="AL7509" s="74">
        <v>1890</v>
      </c>
      <c r="AM7509" s="74"/>
      <c r="AN7509" s="74">
        <v>2010</v>
      </c>
      <c r="AO7509" s="696"/>
      <c r="AP7509" s="74">
        <v>2010</v>
      </c>
      <c r="AQ7509" s="696"/>
    </row>
    <row r="7510" spans="2:43" ht="18" customHeight="1" x14ac:dyDescent="0.2">
      <c r="B7510" s="4"/>
      <c r="C7510" s="117"/>
      <c r="D7510" s="117"/>
      <c r="E7510" s="117"/>
      <c r="F7510" s="48"/>
      <c r="G7510" s="11"/>
      <c r="H7510" s="117"/>
      <c r="I7510" s="124"/>
      <c r="J7510" s="124"/>
      <c r="K7510" s="144"/>
      <c r="L7510" s="11"/>
      <c r="M7510" s="143"/>
      <c r="N7510" s="42"/>
      <c r="O7510" s="128"/>
      <c r="P7510" s="130"/>
      <c r="Q7510" s="131">
        <v>3</v>
      </c>
      <c r="R7510" s="68"/>
      <c r="S7510" s="35"/>
      <c r="T7510" s="69" t="s">
        <v>22</v>
      </c>
      <c r="U7510" s="92"/>
      <c r="V7510" s="70">
        <f>V7511</f>
        <v>2000</v>
      </c>
      <c r="X7510" s="447">
        <f>X7511</f>
        <v>2000</v>
      </c>
      <c r="Z7510" s="447">
        <f>Z7511</f>
        <v>2180</v>
      </c>
      <c r="AB7510" s="447">
        <f>AB7511</f>
        <v>0</v>
      </c>
      <c r="AD7510" s="447">
        <f>AD7511</f>
        <v>0</v>
      </c>
      <c r="AF7510" s="447">
        <f>AF7511</f>
        <v>0</v>
      </c>
      <c r="AH7510" s="447">
        <f t="shared" si="1627"/>
        <v>0</v>
      </c>
      <c r="AI7510" s="8"/>
      <c r="AJ7510" s="447">
        <f>AJ7511</f>
        <v>0</v>
      </c>
      <c r="AK7510" s="71"/>
      <c r="AL7510" s="447">
        <f>AL7511</f>
        <v>1360</v>
      </c>
      <c r="AM7510" s="447"/>
      <c r="AN7510" s="447">
        <f>AN7511</f>
        <v>1470</v>
      </c>
      <c r="AO7510" s="447"/>
      <c r="AP7510" s="447">
        <f>AP7511</f>
        <v>1470</v>
      </c>
      <c r="AQ7510" s="447"/>
    </row>
    <row r="7511" spans="2:43" ht="18" customHeight="1" x14ac:dyDescent="0.25">
      <c r="B7511" s="4"/>
      <c r="C7511" s="117"/>
      <c r="D7511" s="117"/>
      <c r="E7511" s="117"/>
      <c r="F7511" s="48"/>
      <c r="G7511" s="11"/>
      <c r="H7511" s="117"/>
      <c r="I7511" s="124"/>
      <c r="J7511" s="124"/>
      <c r="K7511" s="144"/>
      <c r="L7511" s="11"/>
      <c r="M7511" s="143"/>
      <c r="N7511" s="42"/>
      <c r="O7511" s="128"/>
      <c r="P7511" s="130"/>
      <c r="Q7511" s="130"/>
      <c r="R7511" s="72" t="s">
        <v>3</v>
      </c>
      <c r="S7511" s="181"/>
      <c r="T7511" s="73" t="s">
        <v>22</v>
      </c>
      <c r="V7511" s="516">
        <v>2000</v>
      </c>
      <c r="X7511" s="826">
        <v>2000</v>
      </c>
      <c r="Z7511" s="942">
        <v>2180</v>
      </c>
      <c r="AB7511" s="942">
        <v>0</v>
      </c>
      <c r="AD7511" s="696">
        <v>0</v>
      </c>
      <c r="AF7511" s="696">
        <v>0</v>
      </c>
      <c r="AH7511" s="696">
        <f t="shared" ref="AH7511:AH7574" si="1640">AD7511+AF7511</f>
        <v>0</v>
      </c>
      <c r="AI7511" s="446"/>
      <c r="AJ7511" s="74">
        <v>0</v>
      </c>
      <c r="AK7511" s="8"/>
      <c r="AL7511" s="74">
        <v>1360</v>
      </c>
      <c r="AM7511" s="74"/>
      <c r="AN7511" s="74">
        <v>1470</v>
      </c>
      <c r="AO7511" s="696"/>
      <c r="AP7511" s="74">
        <v>1470</v>
      </c>
      <c r="AQ7511" s="696"/>
    </row>
    <row r="7512" spans="2:43" ht="18" customHeight="1" x14ac:dyDescent="0.2">
      <c r="B7512" s="4"/>
      <c r="C7512" s="117"/>
      <c r="D7512" s="117"/>
      <c r="E7512" s="117"/>
      <c r="F7512" s="48"/>
      <c r="G7512" s="11"/>
      <c r="H7512" s="117"/>
      <c r="I7512" s="124"/>
      <c r="J7512" s="124"/>
      <c r="K7512" s="144"/>
      <c r="L7512" s="11"/>
      <c r="M7512" s="143"/>
      <c r="N7512" s="42"/>
      <c r="O7512" s="128"/>
      <c r="P7512" s="129">
        <v>5</v>
      </c>
      <c r="Q7512" s="129"/>
      <c r="R7512" s="64"/>
      <c r="S7512" s="234"/>
      <c r="T7512" s="65" t="s">
        <v>24</v>
      </c>
      <c r="U7512" s="155"/>
      <c r="V7512" s="66">
        <f>V7513+V7515</f>
        <v>7000</v>
      </c>
      <c r="X7512" s="66">
        <f>X7513+X7515</f>
        <v>7000</v>
      </c>
      <c r="Z7512" s="66">
        <f>Z7513+Z7515</f>
        <v>1100</v>
      </c>
      <c r="AB7512" s="66">
        <f>AB7513+AB7515</f>
        <v>1400</v>
      </c>
      <c r="AD7512" s="66">
        <f>AD7513+AD7515</f>
        <v>1400</v>
      </c>
      <c r="AF7512" s="66">
        <f>AF7513+AF7515</f>
        <v>0</v>
      </c>
      <c r="AH7512" s="66">
        <f t="shared" si="1640"/>
        <v>1400</v>
      </c>
      <c r="AI7512" s="8"/>
      <c r="AJ7512" s="66">
        <f>AJ7513+AJ7515</f>
        <v>490</v>
      </c>
      <c r="AK7512" s="67"/>
      <c r="AL7512" s="66">
        <f>AL7513+AL7515</f>
        <v>2500</v>
      </c>
      <c r="AM7512" s="66"/>
      <c r="AN7512" s="66">
        <f>AN7513+AN7515</f>
        <v>3000</v>
      </c>
      <c r="AO7512" s="66"/>
      <c r="AP7512" s="66">
        <f>AP7513+AP7515</f>
        <v>3000</v>
      </c>
      <c r="AQ7512" s="66"/>
    </row>
    <row r="7513" spans="2:43" ht="18" customHeight="1" x14ac:dyDescent="0.2">
      <c r="B7513" s="4"/>
      <c r="C7513" s="117"/>
      <c r="D7513" s="117"/>
      <c r="E7513" s="117"/>
      <c r="F7513" s="48"/>
      <c r="G7513" s="11"/>
      <c r="H7513" s="117"/>
      <c r="I7513" s="124"/>
      <c r="J7513" s="124"/>
      <c r="K7513" s="144"/>
      <c r="L7513" s="11"/>
      <c r="M7513" s="143"/>
      <c r="N7513" s="42"/>
      <c r="O7513" s="128"/>
      <c r="P7513" s="130"/>
      <c r="Q7513" s="131">
        <v>2</v>
      </c>
      <c r="R7513" s="68"/>
      <c r="S7513" s="35"/>
      <c r="T7513" s="69" t="s">
        <v>25</v>
      </c>
      <c r="U7513" s="92"/>
      <c r="V7513" s="70">
        <f>V7514</f>
        <v>6000</v>
      </c>
      <c r="X7513" s="447">
        <f>X7514</f>
        <v>6000</v>
      </c>
      <c r="Z7513" s="447">
        <f>Z7514</f>
        <v>1100</v>
      </c>
      <c r="AB7513" s="447">
        <f>AB7514</f>
        <v>1400</v>
      </c>
      <c r="AD7513" s="447">
        <f>AD7514</f>
        <v>1400</v>
      </c>
      <c r="AF7513" s="447">
        <f>AF7514</f>
        <v>0</v>
      </c>
      <c r="AH7513" s="447">
        <f t="shared" si="1640"/>
        <v>1400</v>
      </c>
      <c r="AI7513" s="67"/>
      <c r="AJ7513" s="447">
        <f>AJ7514</f>
        <v>490</v>
      </c>
      <c r="AK7513" s="71"/>
      <c r="AL7513" s="447">
        <f>AL7514</f>
        <v>2500</v>
      </c>
      <c r="AM7513" s="447"/>
      <c r="AN7513" s="447">
        <f>AN7514</f>
        <v>3000</v>
      </c>
      <c r="AO7513" s="447"/>
      <c r="AP7513" s="447">
        <f>AP7514</f>
        <v>3000</v>
      </c>
      <c r="AQ7513" s="447"/>
    </row>
    <row r="7514" spans="2:43" ht="18" customHeight="1" x14ac:dyDescent="0.25">
      <c r="B7514" s="4"/>
      <c r="C7514" s="117"/>
      <c r="D7514" s="117"/>
      <c r="E7514" s="117"/>
      <c r="F7514" s="48"/>
      <c r="G7514" s="11"/>
      <c r="H7514" s="117"/>
      <c r="I7514" s="124"/>
      <c r="J7514" s="124"/>
      <c r="K7514" s="144"/>
      <c r="L7514" s="11"/>
      <c r="M7514" s="143"/>
      <c r="N7514" s="42"/>
      <c r="O7514" s="128"/>
      <c r="P7514" s="130"/>
      <c r="Q7514" s="130"/>
      <c r="R7514" s="72" t="s">
        <v>0</v>
      </c>
      <c r="S7514" s="181"/>
      <c r="T7514" s="73" t="s">
        <v>221</v>
      </c>
      <c r="V7514" s="539">
        <v>6000</v>
      </c>
      <c r="X7514" s="827">
        <v>6000</v>
      </c>
      <c r="Z7514" s="829">
        <v>1100</v>
      </c>
      <c r="AB7514" s="74">
        <v>1400</v>
      </c>
      <c r="AD7514" s="696">
        <v>1400</v>
      </c>
      <c r="AF7514" s="696">
        <v>0</v>
      </c>
      <c r="AH7514" s="696">
        <f t="shared" si="1640"/>
        <v>1400</v>
      </c>
      <c r="AI7514" s="446"/>
      <c r="AJ7514" s="74">
        <f>CEILING(AB7514*35/100,10)</f>
        <v>490</v>
      </c>
      <c r="AK7514" s="8"/>
      <c r="AL7514" s="74">
        <v>2500</v>
      </c>
      <c r="AM7514" s="74"/>
      <c r="AN7514" s="74">
        <v>3000</v>
      </c>
      <c r="AO7514" s="696"/>
      <c r="AP7514" s="74">
        <v>3000</v>
      </c>
      <c r="AQ7514" s="696"/>
    </row>
    <row r="7515" spans="2:43" ht="18" hidden="1" customHeight="1" x14ac:dyDescent="0.2">
      <c r="B7515" s="4"/>
      <c r="C7515" s="117"/>
      <c r="D7515" s="117"/>
      <c r="E7515" s="117"/>
      <c r="F7515" s="48"/>
      <c r="G7515" s="11"/>
      <c r="H7515" s="117"/>
      <c r="I7515" s="124"/>
      <c r="J7515" s="124"/>
      <c r="K7515" s="144"/>
      <c r="L7515" s="11"/>
      <c r="M7515" s="143"/>
      <c r="N7515" s="42"/>
      <c r="O7515" s="128"/>
      <c r="P7515" s="130"/>
      <c r="Q7515" s="131">
        <v>9</v>
      </c>
      <c r="R7515" s="68"/>
      <c r="S7515" s="35"/>
      <c r="T7515" s="69" t="s">
        <v>34</v>
      </c>
      <c r="U7515" s="92"/>
      <c r="V7515" s="70">
        <f>V7516</f>
        <v>1000</v>
      </c>
      <c r="X7515" s="447">
        <f>X7516</f>
        <v>1000</v>
      </c>
      <c r="Z7515" s="447">
        <f>Z7516</f>
        <v>0</v>
      </c>
      <c r="AB7515" s="447">
        <f>AB7516</f>
        <v>0</v>
      </c>
      <c r="AD7515" s="447">
        <f>AD7516</f>
        <v>0</v>
      </c>
      <c r="AF7515" s="447">
        <f>AF7516</f>
        <v>0</v>
      </c>
      <c r="AH7515" s="447">
        <f t="shared" si="1640"/>
        <v>0</v>
      </c>
      <c r="AI7515" s="8"/>
      <c r="AJ7515" s="447">
        <f>AJ7516</f>
        <v>0</v>
      </c>
      <c r="AK7515" s="71"/>
      <c r="AL7515" s="447">
        <f>AL7516</f>
        <v>0</v>
      </c>
      <c r="AM7515" s="447"/>
      <c r="AN7515" s="447">
        <f>AN7516</f>
        <v>0</v>
      </c>
      <c r="AO7515" s="447"/>
      <c r="AP7515" s="447">
        <f>AP7516</f>
        <v>0</v>
      </c>
      <c r="AQ7515" s="447"/>
    </row>
    <row r="7516" spans="2:43" ht="18" hidden="1" customHeight="1" x14ac:dyDescent="0.25">
      <c r="B7516" s="4"/>
      <c r="C7516" s="117"/>
      <c r="D7516" s="117"/>
      <c r="E7516" s="117"/>
      <c r="F7516" s="48"/>
      <c r="G7516" s="11"/>
      <c r="H7516" s="117"/>
      <c r="I7516" s="124"/>
      <c r="J7516" s="124"/>
      <c r="K7516" s="144"/>
      <c r="L7516" s="11"/>
      <c r="M7516" s="143"/>
      <c r="N7516" s="42"/>
      <c r="O7516" s="128"/>
      <c r="P7516" s="130"/>
      <c r="Q7516" s="130"/>
      <c r="R7516" s="72">
        <v>3</v>
      </c>
      <c r="S7516" s="181"/>
      <c r="T7516" s="73" t="s">
        <v>436</v>
      </c>
      <c r="V7516" s="74">
        <v>1000</v>
      </c>
      <c r="X7516" s="74">
        <v>1000</v>
      </c>
      <c r="Z7516" s="74">
        <v>0</v>
      </c>
      <c r="AB7516" s="74">
        <v>0</v>
      </c>
      <c r="AD7516" s="696">
        <v>0</v>
      </c>
      <c r="AF7516" s="696">
        <v>0</v>
      </c>
      <c r="AH7516" s="696">
        <f t="shared" si="1640"/>
        <v>0</v>
      </c>
      <c r="AI7516" s="446"/>
      <c r="AJ7516" s="74">
        <v>0</v>
      </c>
      <c r="AK7516" s="8"/>
      <c r="AL7516" s="74">
        <v>0</v>
      </c>
      <c r="AM7516" s="74"/>
      <c r="AN7516" s="74">
        <v>0</v>
      </c>
      <c r="AO7516" s="696"/>
      <c r="AP7516" s="74">
        <v>0</v>
      </c>
      <c r="AQ7516" s="696"/>
    </row>
    <row r="7517" spans="2:43" ht="18" customHeight="1" x14ac:dyDescent="0.2">
      <c r="B7517" s="4"/>
      <c r="C7517" s="117"/>
      <c r="D7517" s="117"/>
      <c r="E7517" s="117"/>
      <c r="F7517" s="48"/>
      <c r="G7517" s="11"/>
      <c r="H7517" s="117"/>
      <c r="I7517" s="124"/>
      <c r="J7517" s="124"/>
      <c r="K7517" s="144"/>
      <c r="L7517" s="11"/>
      <c r="M7517" s="143"/>
      <c r="N7517" s="42"/>
      <c r="O7517" s="128"/>
      <c r="P7517" s="129">
        <v>7</v>
      </c>
      <c r="Q7517" s="129"/>
      <c r="R7517" s="64"/>
      <c r="S7517" s="234"/>
      <c r="T7517" s="65" t="s">
        <v>343</v>
      </c>
      <c r="U7517" s="155"/>
      <c r="V7517" s="66">
        <f>V7518+V7520</f>
        <v>1000</v>
      </c>
      <c r="X7517" s="66">
        <f>X7518+X7520</f>
        <v>1000</v>
      </c>
      <c r="Z7517" s="66">
        <f>Z7518+Z7520</f>
        <v>1000</v>
      </c>
      <c r="AB7517" s="66">
        <f>AB7518+AB7520</f>
        <v>1000</v>
      </c>
      <c r="AD7517" s="66">
        <f>AD7518+AD7520</f>
        <v>1050</v>
      </c>
      <c r="AF7517" s="66">
        <f>AF7518+AF7520</f>
        <v>0</v>
      </c>
      <c r="AH7517" s="66">
        <f t="shared" si="1640"/>
        <v>1050</v>
      </c>
      <c r="AI7517" s="8"/>
      <c r="AJ7517" s="66">
        <f>AJ7518+AJ7520</f>
        <v>250</v>
      </c>
      <c r="AK7517" s="67"/>
      <c r="AL7517" s="66">
        <f>AL7518+AL7520</f>
        <v>2500</v>
      </c>
      <c r="AM7517" s="66"/>
      <c r="AN7517" s="66">
        <f>AN7518+AN7520</f>
        <v>3000</v>
      </c>
      <c r="AO7517" s="66"/>
      <c r="AP7517" s="66">
        <f>AP7518+AP7520</f>
        <v>3000</v>
      </c>
      <c r="AQ7517" s="66"/>
    </row>
    <row r="7518" spans="2:43" ht="18" hidden="1" customHeight="1" x14ac:dyDescent="0.2">
      <c r="B7518" s="4"/>
      <c r="C7518" s="117"/>
      <c r="D7518" s="117"/>
      <c r="E7518" s="117"/>
      <c r="F7518" s="48"/>
      <c r="G7518" s="11"/>
      <c r="H7518" s="117"/>
      <c r="I7518" s="124"/>
      <c r="J7518" s="124"/>
      <c r="K7518" s="144"/>
      <c r="L7518" s="11"/>
      <c r="M7518" s="143"/>
      <c r="N7518" s="42"/>
      <c r="O7518" s="128"/>
      <c r="P7518" s="129"/>
      <c r="Q7518" s="131">
        <v>1</v>
      </c>
      <c r="R7518" s="68"/>
      <c r="S7518" s="35"/>
      <c r="T7518" s="69" t="s">
        <v>234</v>
      </c>
      <c r="U7518" s="92"/>
      <c r="V7518" s="70">
        <f>V7519</f>
        <v>0</v>
      </c>
      <c r="X7518" s="447">
        <f>X7519</f>
        <v>0</v>
      </c>
      <c r="Z7518" s="447">
        <f>Z7519</f>
        <v>0</v>
      </c>
      <c r="AB7518" s="447">
        <f>AB7519</f>
        <v>0</v>
      </c>
      <c r="AD7518" s="447">
        <f>AD7519</f>
        <v>0</v>
      </c>
      <c r="AF7518" s="447">
        <f>AF7519</f>
        <v>0</v>
      </c>
      <c r="AH7518" s="447">
        <f t="shared" si="1640"/>
        <v>0</v>
      </c>
      <c r="AI7518" s="67"/>
      <c r="AJ7518" s="447">
        <f>AJ7519</f>
        <v>0</v>
      </c>
      <c r="AK7518" s="71"/>
      <c r="AL7518" s="447">
        <f>AL7519</f>
        <v>0</v>
      </c>
      <c r="AM7518" s="447"/>
      <c r="AN7518" s="447">
        <f>AN7519</f>
        <v>0</v>
      </c>
      <c r="AO7518" s="447"/>
      <c r="AP7518" s="447">
        <f>AP7519</f>
        <v>0</v>
      </c>
      <c r="AQ7518" s="447"/>
    </row>
    <row r="7519" spans="2:43" ht="18" hidden="1" customHeight="1" x14ac:dyDescent="0.2">
      <c r="B7519" s="4"/>
      <c r="C7519" s="117"/>
      <c r="D7519" s="117"/>
      <c r="E7519" s="117"/>
      <c r="F7519" s="48"/>
      <c r="G7519" s="11"/>
      <c r="H7519" s="117"/>
      <c r="I7519" s="124"/>
      <c r="J7519" s="124"/>
      <c r="K7519" s="144"/>
      <c r="L7519" s="11"/>
      <c r="M7519" s="143"/>
      <c r="N7519" s="42"/>
      <c r="O7519" s="128"/>
      <c r="P7519" s="129"/>
      <c r="Q7519" s="130"/>
      <c r="R7519" s="72" t="s">
        <v>3</v>
      </c>
      <c r="S7519" s="181"/>
      <c r="T7519" s="73" t="s">
        <v>333</v>
      </c>
      <c r="V7519" s="74">
        <v>0</v>
      </c>
      <c r="X7519" s="74">
        <v>0</v>
      </c>
      <c r="Z7519" s="74">
        <v>0</v>
      </c>
      <c r="AB7519" s="74">
        <v>0</v>
      </c>
      <c r="AD7519" s="74">
        <v>0</v>
      </c>
      <c r="AF7519" s="74">
        <v>0</v>
      </c>
      <c r="AH7519" s="74">
        <f t="shared" si="1640"/>
        <v>0</v>
      </c>
      <c r="AI7519" s="446"/>
      <c r="AJ7519" s="74">
        <v>0</v>
      </c>
      <c r="AK7519" s="8"/>
      <c r="AL7519" s="74">
        <v>0</v>
      </c>
      <c r="AM7519" s="74"/>
      <c r="AN7519" s="74">
        <v>0</v>
      </c>
      <c r="AO7519" s="74"/>
      <c r="AP7519" s="74">
        <v>0</v>
      </c>
      <c r="AQ7519" s="74"/>
    </row>
    <row r="7520" spans="2:43" ht="18" customHeight="1" x14ac:dyDescent="0.2">
      <c r="B7520" s="4"/>
      <c r="C7520" s="117"/>
      <c r="D7520" s="117"/>
      <c r="E7520" s="117"/>
      <c r="F7520" s="48"/>
      <c r="G7520" s="11"/>
      <c r="H7520" s="117"/>
      <c r="I7520" s="124"/>
      <c r="J7520" s="124"/>
      <c r="K7520" s="144"/>
      <c r="L7520" s="11"/>
      <c r="M7520" s="143"/>
      <c r="N7520" s="42"/>
      <c r="O7520" s="128"/>
      <c r="P7520" s="130"/>
      <c r="Q7520" s="131">
        <v>3</v>
      </c>
      <c r="R7520" s="68"/>
      <c r="S7520" s="35"/>
      <c r="T7520" s="69" t="s">
        <v>224</v>
      </c>
      <c r="U7520" s="92"/>
      <c r="V7520" s="70">
        <f>V7521</f>
        <v>1000</v>
      </c>
      <c r="X7520" s="447">
        <f>X7521</f>
        <v>1000</v>
      </c>
      <c r="Z7520" s="447">
        <f>Z7521</f>
        <v>1000</v>
      </c>
      <c r="AB7520" s="447">
        <f>AB7521</f>
        <v>1000</v>
      </c>
      <c r="AD7520" s="447">
        <f>AD7521</f>
        <v>1050</v>
      </c>
      <c r="AF7520" s="447">
        <f>AF7521</f>
        <v>0</v>
      </c>
      <c r="AH7520" s="447">
        <f t="shared" si="1640"/>
        <v>1050</v>
      </c>
      <c r="AI7520" s="8"/>
      <c r="AJ7520" s="447">
        <f>AJ7521</f>
        <v>250</v>
      </c>
      <c r="AK7520" s="71"/>
      <c r="AL7520" s="447">
        <f>AL7521</f>
        <v>2500</v>
      </c>
      <c r="AM7520" s="447"/>
      <c r="AN7520" s="447">
        <f>AN7521</f>
        <v>3000</v>
      </c>
      <c r="AO7520" s="447"/>
      <c r="AP7520" s="447">
        <f>AP7521</f>
        <v>3000</v>
      </c>
      <c r="AQ7520" s="447"/>
    </row>
    <row r="7521" spans="2:43" ht="18" customHeight="1" x14ac:dyDescent="0.25">
      <c r="B7521" s="4"/>
      <c r="C7521" s="117"/>
      <c r="D7521" s="117"/>
      <c r="E7521" s="117"/>
      <c r="F7521" s="48"/>
      <c r="G7521" s="11"/>
      <c r="H7521" s="117"/>
      <c r="I7521" s="124"/>
      <c r="J7521" s="124"/>
      <c r="K7521" s="144"/>
      <c r="L7521" s="11"/>
      <c r="M7521" s="143"/>
      <c r="N7521" s="42"/>
      <c r="O7521" s="128"/>
      <c r="P7521" s="130"/>
      <c r="Q7521" s="131"/>
      <c r="R7521" s="72" t="s">
        <v>0</v>
      </c>
      <c r="S7521" s="181"/>
      <c r="T7521" s="73" t="s">
        <v>53</v>
      </c>
      <c r="V7521" s="565">
        <v>1000</v>
      </c>
      <c r="X7521" s="828">
        <v>1000</v>
      </c>
      <c r="Z7521" s="943">
        <v>1000</v>
      </c>
      <c r="AB7521" s="74">
        <v>1000</v>
      </c>
      <c r="AD7521" s="696">
        <v>1050</v>
      </c>
      <c r="AF7521" s="696">
        <v>0</v>
      </c>
      <c r="AH7521" s="696">
        <f t="shared" si="1640"/>
        <v>1050</v>
      </c>
      <c r="AI7521" s="446"/>
      <c r="AJ7521" s="74">
        <f t="shared" ref="AJ7521" si="1641">CEILING(AB7521*25/100,10)</f>
        <v>250</v>
      </c>
      <c r="AK7521" s="8"/>
      <c r="AL7521" s="74">
        <v>2500</v>
      </c>
      <c r="AM7521" s="74"/>
      <c r="AN7521" s="74">
        <v>3000</v>
      </c>
      <c r="AO7521" s="696"/>
      <c r="AP7521" s="74">
        <v>3000</v>
      </c>
      <c r="AQ7521" s="696"/>
    </row>
    <row r="7522" spans="2:43" ht="18" hidden="1" customHeight="1" x14ac:dyDescent="0.2">
      <c r="B7522" s="4"/>
      <c r="C7522" s="117"/>
      <c r="D7522" s="117"/>
      <c r="E7522" s="117"/>
      <c r="F7522" s="48"/>
      <c r="G7522" s="11"/>
      <c r="H7522" s="117"/>
      <c r="I7522" s="124"/>
      <c r="J7522" s="124"/>
      <c r="K7522" s="144"/>
      <c r="L7522" s="11"/>
      <c r="M7522" s="143"/>
      <c r="N7522" s="42"/>
      <c r="O7522" s="128"/>
      <c r="P7522" s="129">
        <v>9</v>
      </c>
      <c r="Q7522" s="129"/>
      <c r="R7522" s="64"/>
      <c r="S7522" s="234"/>
      <c r="T7522" s="65" t="s">
        <v>217</v>
      </c>
      <c r="U7522" s="155"/>
      <c r="V7522" s="66">
        <f>V7523+V7525</f>
        <v>0</v>
      </c>
      <c r="X7522" s="66">
        <f>X7523+X7525</f>
        <v>0</v>
      </c>
      <c r="Z7522" s="66">
        <f>Z7523+Z7525</f>
        <v>0</v>
      </c>
      <c r="AB7522" s="66">
        <f>AB7523+AB7525</f>
        <v>0</v>
      </c>
      <c r="AD7522" s="66">
        <f>AD7523+AD7525</f>
        <v>0</v>
      </c>
      <c r="AF7522" s="66">
        <f>AF7523+AF7525</f>
        <v>0</v>
      </c>
      <c r="AH7522" s="66">
        <f t="shared" si="1640"/>
        <v>0</v>
      </c>
      <c r="AI7522" s="8"/>
      <c r="AJ7522" s="66">
        <f>AJ7523+AJ7525</f>
        <v>0</v>
      </c>
      <c r="AK7522" s="67"/>
      <c r="AL7522" s="66">
        <f>AL7523+AL7525</f>
        <v>0</v>
      </c>
      <c r="AM7522" s="66"/>
      <c r="AN7522" s="66">
        <f>AN7523+AN7525</f>
        <v>0</v>
      </c>
      <c r="AO7522" s="66"/>
      <c r="AP7522" s="66">
        <f>AP7523+AP7525</f>
        <v>0</v>
      </c>
      <c r="AQ7522" s="66"/>
    </row>
    <row r="7523" spans="2:43" ht="18" hidden="1" customHeight="1" x14ac:dyDescent="0.2">
      <c r="B7523" s="4"/>
      <c r="C7523" s="117"/>
      <c r="D7523" s="117"/>
      <c r="E7523" s="117"/>
      <c r="F7523" s="48"/>
      <c r="G7523" s="11"/>
      <c r="H7523" s="117"/>
      <c r="I7523" s="124"/>
      <c r="J7523" s="124"/>
      <c r="K7523" s="144"/>
      <c r="L7523" s="11"/>
      <c r="M7523" s="143"/>
      <c r="N7523" s="42"/>
      <c r="O7523" s="128"/>
      <c r="P7523" s="130"/>
      <c r="Q7523" s="131">
        <v>1</v>
      </c>
      <c r="R7523" s="68"/>
      <c r="S7523" s="35"/>
      <c r="T7523" s="69" t="s">
        <v>231</v>
      </c>
      <c r="U7523" s="92"/>
      <c r="V7523" s="70">
        <f>V7524</f>
        <v>0</v>
      </c>
      <c r="X7523" s="447">
        <f>X7524</f>
        <v>0</v>
      </c>
      <c r="Z7523" s="447">
        <f>Z7524</f>
        <v>0</v>
      </c>
      <c r="AB7523" s="447">
        <f>AB7524</f>
        <v>0</v>
      </c>
      <c r="AD7523" s="447">
        <f>AD7524</f>
        <v>0</v>
      </c>
      <c r="AF7523" s="447">
        <f>AF7524</f>
        <v>0</v>
      </c>
      <c r="AH7523" s="447">
        <f t="shared" si="1640"/>
        <v>0</v>
      </c>
      <c r="AI7523" s="67"/>
      <c r="AJ7523" s="447">
        <f>AJ7524</f>
        <v>0</v>
      </c>
      <c r="AK7523" s="71"/>
      <c r="AL7523" s="447">
        <f>AL7524</f>
        <v>0</v>
      </c>
      <c r="AM7523" s="447"/>
      <c r="AN7523" s="447">
        <f>AN7524</f>
        <v>0</v>
      </c>
      <c r="AO7523" s="447"/>
      <c r="AP7523" s="447">
        <f>AP7524</f>
        <v>0</v>
      </c>
      <c r="AQ7523" s="447"/>
    </row>
    <row r="7524" spans="2:43" ht="18" hidden="1" customHeight="1" x14ac:dyDescent="0.2">
      <c r="B7524" s="4"/>
      <c r="C7524" s="117"/>
      <c r="D7524" s="117"/>
      <c r="E7524" s="117"/>
      <c r="F7524" s="48"/>
      <c r="G7524" s="11"/>
      <c r="H7524" s="117"/>
      <c r="I7524" s="124"/>
      <c r="J7524" s="124"/>
      <c r="K7524" s="144"/>
      <c r="L7524" s="11"/>
      <c r="M7524" s="143"/>
      <c r="N7524" s="42"/>
      <c r="O7524" s="128"/>
      <c r="P7524" s="130"/>
      <c r="Q7524" s="131"/>
      <c r="R7524" s="72" t="s">
        <v>3</v>
      </c>
      <c r="S7524" s="181"/>
      <c r="T7524" s="73" t="s">
        <v>231</v>
      </c>
      <c r="V7524" s="74">
        <v>0</v>
      </c>
      <c r="X7524" s="74">
        <v>0</v>
      </c>
      <c r="Z7524" s="74">
        <v>0</v>
      </c>
      <c r="AB7524" s="74">
        <v>0</v>
      </c>
      <c r="AD7524" s="74">
        <v>0</v>
      </c>
      <c r="AF7524" s="74">
        <v>0</v>
      </c>
      <c r="AH7524" s="74">
        <f t="shared" si="1640"/>
        <v>0</v>
      </c>
      <c r="AI7524" s="446"/>
      <c r="AJ7524" s="74">
        <v>0</v>
      </c>
      <c r="AK7524" s="8"/>
      <c r="AL7524" s="74">
        <v>0</v>
      </c>
      <c r="AM7524" s="74"/>
      <c r="AN7524" s="74">
        <v>0</v>
      </c>
      <c r="AO7524" s="74"/>
      <c r="AP7524" s="74">
        <v>0</v>
      </c>
      <c r="AQ7524" s="74"/>
    </row>
    <row r="7525" spans="2:43" ht="18" hidden="1" customHeight="1" x14ac:dyDescent="0.2">
      <c r="B7525" s="4"/>
      <c r="C7525" s="117"/>
      <c r="D7525" s="117"/>
      <c r="E7525" s="117"/>
      <c r="F7525" s="48"/>
      <c r="G7525" s="11"/>
      <c r="H7525" s="117"/>
      <c r="I7525" s="124"/>
      <c r="J7525" s="124"/>
      <c r="K7525" s="144"/>
      <c r="L7525" s="11"/>
      <c r="M7525" s="143"/>
      <c r="N7525" s="42"/>
      <c r="O7525" s="128"/>
      <c r="P7525" s="130"/>
      <c r="Q7525" s="131">
        <v>2</v>
      </c>
      <c r="R7525" s="68"/>
      <c r="S7525" s="35"/>
      <c r="T7525" s="69" t="s">
        <v>232</v>
      </c>
      <c r="U7525" s="92"/>
      <c r="V7525" s="70">
        <f>V7526</f>
        <v>0</v>
      </c>
      <c r="X7525" s="447">
        <f>X7526</f>
        <v>0</v>
      </c>
      <c r="Z7525" s="447">
        <f>Z7526</f>
        <v>0</v>
      </c>
      <c r="AB7525" s="447">
        <f>AB7526</f>
        <v>0</v>
      </c>
      <c r="AD7525" s="447">
        <f>AD7526</f>
        <v>0</v>
      </c>
      <c r="AF7525" s="447">
        <f>AF7526</f>
        <v>0</v>
      </c>
      <c r="AH7525" s="447">
        <f t="shared" si="1640"/>
        <v>0</v>
      </c>
      <c r="AI7525" s="8"/>
      <c r="AJ7525" s="447">
        <f>AJ7526</f>
        <v>0</v>
      </c>
      <c r="AK7525" s="71"/>
      <c r="AL7525" s="447">
        <f>AL7526</f>
        <v>0</v>
      </c>
      <c r="AM7525" s="447"/>
      <c r="AN7525" s="447">
        <f>AN7526</f>
        <v>0</v>
      </c>
      <c r="AO7525" s="447"/>
      <c r="AP7525" s="447">
        <f>AP7526</f>
        <v>0</v>
      </c>
      <c r="AQ7525" s="447"/>
    </row>
    <row r="7526" spans="2:43" ht="18" hidden="1" customHeight="1" x14ac:dyDescent="0.2">
      <c r="B7526" s="4"/>
      <c r="C7526" s="117"/>
      <c r="D7526" s="117"/>
      <c r="E7526" s="117"/>
      <c r="F7526" s="48"/>
      <c r="G7526" s="11"/>
      <c r="H7526" s="117"/>
      <c r="I7526" s="124"/>
      <c r="J7526" s="124"/>
      <c r="K7526" s="144"/>
      <c r="L7526" s="11"/>
      <c r="M7526" s="143"/>
      <c r="N7526" s="42"/>
      <c r="O7526" s="128"/>
      <c r="P7526" s="130"/>
      <c r="Q7526" s="131"/>
      <c r="R7526" s="72" t="s">
        <v>3</v>
      </c>
      <c r="S7526" s="181"/>
      <c r="T7526" s="77" t="s">
        <v>232</v>
      </c>
      <c r="U7526" s="141"/>
      <c r="V7526" s="74">
        <v>0</v>
      </c>
      <c r="X7526" s="74">
        <v>0</v>
      </c>
      <c r="Z7526" s="74">
        <v>0</v>
      </c>
      <c r="AB7526" s="74">
        <v>0</v>
      </c>
      <c r="AD7526" s="74">
        <v>0</v>
      </c>
      <c r="AF7526" s="74">
        <v>0</v>
      </c>
      <c r="AH7526" s="74">
        <f t="shared" si="1640"/>
        <v>0</v>
      </c>
      <c r="AI7526" s="446"/>
      <c r="AJ7526" s="74">
        <v>0</v>
      </c>
      <c r="AK7526" s="8"/>
      <c r="AL7526" s="74">
        <v>0</v>
      </c>
      <c r="AM7526" s="74"/>
      <c r="AN7526" s="74">
        <v>0</v>
      </c>
      <c r="AO7526" s="74"/>
      <c r="AP7526" s="74">
        <v>0</v>
      </c>
      <c r="AQ7526" s="74"/>
    </row>
    <row r="7527" spans="2:43" ht="18" hidden="1" customHeight="1" x14ac:dyDescent="0.2">
      <c r="B7527" s="4"/>
      <c r="C7527" s="117"/>
      <c r="D7527" s="117"/>
      <c r="E7527" s="117"/>
      <c r="F7527" s="48"/>
      <c r="G7527" s="11"/>
      <c r="H7527" s="117"/>
      <c r="I7527" s="124"/>
      <c r="J7527" s="124"/>
      <c r="K7527" s="144"/>
      <c r="L7527" s="11"/>
      <c r="M7527" s="143"/>
      <c r="N7527" s="42"/>
      <c r="O7527" s="133" t="s">
        <v>55</v>
      </c>
      <c r="P7527" s="134"/>
      <c r="Q7527" s="134"/>
      <c r="R7527" s="79"/>
      <c r="S7527" s="252"/>
      <c r="T7527" s="80" t="s">
        <v>29</v>
      </c>
      <c r="U7527" s="242"/>
      <c r="V7527" s="88">
        <f>V7528</f>
        <v>0</v>
      </c>
      <c r="X7527" s="88">
        <f>X7528</f>
        <v>0</v>
      </c>
      <c r="Z7527" s="88">
        <f>Z7528</f>
        <v>0</v>
      </c>
      <c r="AB7527" s="88">
        <f>AB7528</f>
        <v>0</v>
      </c>
      <c r="AD7527" s="88" t="e">
        <f>#REF!</f>
        <v>#REF!</v>
      </c>
      <c r="AF7527" s="88">
        <f>AF7528</f>
        <v>0</v>
      </c>
      <c r="AH7527" s="88" t="e">
        <f t="shared" si="1640"/>
        <v>#REF!</v>
      </c>
      <c r="AI7527" s="8"/>
      <c r="AJ7527" s="88">
        <f>AJ7528</f>
        <v>0</v>
      </c>
      <c r="AK7527" s="89"/>
      <c r="AL7527" s="88">
        <f t="shared" ref="AL7527:AP7529" si="1642">AL7528</f>
        <v>0</v>
      </c>
      <c r="AM7527" s="88"/>
      <c r="AN7527" s="88">
        <f t="shared" si="1642"/>
        <v>0</v>
      </c>
      <c r="AO7527" s="88"/>
      <c r="AP7527" s="88">
        <f t="shared" si="1642"/>
        <v>0</v>
      </c>
      <c r="AQ7527" s="88"/>
    </row>
    <row r="7528" spans="2:43" ht="18" hidden="1" customHeight="1" x14ac:dyDescent="0.2">
      <c r="B7528" s="4"/>
      <c r="C7528" s="117"/>
      <c r="D7528" s="117"/>
      <c r="E7528" s="117"/>
      <c r="F7528" s="48"/>
      <c r="G7528" s="11"/>
      <c r="H7528" s="117"/>
      <c r="I7528" s="124"/>
      <c r="J7528" s="124"/>
      <c r="K7528" s="144"/>
      <c r="L7528" s="11"/>
      <c r="M7528" s="143"/>
      <c r="N7528" s="42"/>
      <c r="O7528" s="128"/>
      <c r="P7528" s="129">
        <v>3</v>
      </c>
      <c r="Q7528" s="129"/>
      <c r="R7528" s="64"/>
      <c r="S7528" s="234"/>
      <c r="T7528" s="65" t="s">
        <v>54</v>
      </c>
      <c r="U7528" s="155"/>
      <c r="V7528" s="66">
        <f>V7529</f>
        <v>0</v>
      </c>
      <c r="X7528" s="66">
        <f>X7529</f>
        <v>0</v>
      </c>
      <c r="Z7528" s="66">
        <f>Z7529</f>
        <v>0</v>
      </c>
      <c r="AB7528" s="66">
        <f>AB7529</f>
        <v>0</v>
      </c>
      <c r="AD7528" s="66" t="e">
        <f>#REF!</f>
        <v>#REF!</v>
      </c>
      <c r="AF7528" s="66">
        <f>AF7529</f>
        <v>0</v>
      </c>
      <c r="AH7528" s="66" t="e">
        <f t="shared" si="1640"/>
        <v>#REF!</v>
      </c>
      <c r="AI7528" s="89"/>
      <c r="AJ7528" s="66">
        <f>AJ7529</f>
        <v>0</v>
      </c>
      <c r="AK7528" s="67"/>
      <c r="AL7528" s="66">
        <f t="shared" si="1642"/>
        <v>0</v>
      </c>
      <c r="AM7528" s="66"/>
      <c r="AN7528" s="66">
        <f t="shared" si="1642"/>
        <v>0</v>
      </c>
      <c r="AO7528" s="66"/>
      <c r="AP7528" s="66">
        <f t="shared" si="1642"/>
        <v>0</v>
      </c>
      <c r="AQ7528" s="66"/>
    </row>
    <row r="7529" spans="2:43" ht="18" hidden="1" customHeight="1" x14ac:dyDescent="0.2">
      <c r="B7529" s="4"/>
      <c r="C7529" s="117"/>
      <c r="D7529" s="117"/>
      <c r="E7529" s="117"/>
      <c r="F7529" s="48"/>
      <c r="G7529" s="11"/>
      <c r="H7529" s="117"/>
      <c r="I7529" s="124"/>
      <c r="J7529" s="124"/>
      <c r="K7529" s="144"/>
      <c r="L7529" s="11"/>
      <c r="M7529" s="143"/>
      <c r="N7529" s="42"/>
      <c r="O7529" s="128"/>
      <c r="P7529" s="130"/>
      <c r="Q7529" s="131">
        <v>1</v>
      </c>
      <c r="R7529" s="68"/>
      <c r="S7529" s="35"/>
      <c r="T7529" s="69" t="s">
        <v>69</v>
      </c>
      <c r="U7529" s="92"/>
      <c r="V7529" s="70">
        <f>V7530</f>
        <v>0</v>
      </c>
      <c r="X7529" s="447">
        <f>X7530</f>
        <v>0</v>
      </c>
      <c r="Z7529" s="447">
        <f>Z7530</f>
        <v>0</v>
      </c>
      <c r="AB7529" s="447">
        <f>AB7530</f>
        <v>0</v>
      </c>
      <c r="AD7529" s="447" t="e">
        <f>#REF!</f>
        <v>#REF!</v>
      </c>
      <c r="AF7529" s="447">
        <f>AF7530</f>
        <v>0</v>
      </c>
      <c r="AH7529" s="447" t="e">
        <f t="shared" si="1640"/>
        <v>#REF!</v>
      </c>
      <c r="AI7529" s="67"/>
      <c r="AJ7529" s="447">
        <f>AJ7530</f>
        <v>0</v>
      </c>
      <c r="AK7529" s="71"/>
      <c r="AL7529" s="447">
        <f t="shared" si="1642"/>
        <v>0</v>
      </c>
      <c r="AM7529" s="447"/>
      <c r="AN7529" s="447">
        <f t="shared" si="1642"/>
        <v>0</v>
      </c>
      <c r="AO7529" s="447"/>
      <c r="AP7529" s="447">
        <f t="shared" si="1642"/>
        <v>0</v>
      </c>
      <c r="AQ7529" s="447"/>
    </row>
    <row r="7530" spans="2:43" ht="18" hidden="1" customHeight="1" x14ac:dyDescent="0.2">
      <c r="B7530" s="4"/>
      <c r="C7530" s="117"/>
      <c r="D7530" s="117"/>
      <c r="E7530" s="117"/>
      <c r="F7530" s="48"/>
      <c r="G7530" s="11"/>
      <c r="H7530" s="117"/>
      <c r="I7530" s="124"/>
      <c r="J7530" s="124"/>
      <c r="K7530" s="144"/>
      <c r="L7530" s="11"/>
      <c r="M7530" s="143"/>
      <c r="N7530" s="42"/>
      <c r="O7530" s="128"/>
      <c r="P7530" s="130"/>
      <c r="Q7530" s="130"/>
      <c r="R7530" s="72" t="s">
        <v>55</v>
      </c>
      <c r="S7530" s="181"/>
      <c r="T7530" s="73" t="s">
        <v>193</v>
      </c>
      <c r="V7530" s="74">
        <v>0</v>
      </c>
      <c r="X7530" s="74">
        <v>0</v>
      </c>
      <c r="Z7530" s="74">
        <v>0</v>
      </c>
      <c r="AB7530" s="74">
        <v>0</v>
      </c>
      <c r="AD7530" s="74">
        <v>0</v>
      </c>
      <c r="AF7530" s="74">
        <v>0</v>
      </c>
      <c r="AH7530" s="74">
        <f t="shared" si="1640"/>
        <v>0</v>
      </c>
      <c r="AI7530" s="446"/>
      <c r="AJ7530" s="74">
        <v>0</v>
      </c>
      <c r="AK7530" s="8"/>
      <c r="AL7530" s="74">
        <v>0</v>
      </c>
      <c r="AM7530" s="74"/>
      <c r="AN7530" s="74">
        <v>0</v>
      </c>
      <c r="AO7530" s="74"/>
      <c r="AP7530" s="74">
        <v>0</v>
      </c>
      <c r="AQ7530" s="74"/>
    </row>
    <row r="7531" spans="2:43" ht="18" customHeight="1" x14ac:dyDescent="0.2">
      <c r="B7531" s="4"/>
      <c r="C7531" s="117"/>
      <c r="D7531" s="117"/>
      <c r="E7531" s="117"/>
      <c r="F7531" s="48"/>
      <c r="G7531" s="11"/>
      <c r="H7531" s="117"/>
      <c r="I7531" s="124"/>
      <c r="J7531" s="124"/>
      <c r="K7531" s="144"/>
      <c r="L7531" s="11"/>
      <c r="M7531" s="143"/>
      <c r="N7531" s="42"/>
      <c r="O7531" s="128"/>
      <c r="P7531" s="130"/>
      <c r="Q7531" s="130"/>
      <c r="R7531" s="72"/>
      <c r="S7531" s="181"/>
      <c r="T7531" s="73"/>
      <c r="V7531" s="74"/>
      <c r="X7531" s="74"/>
      <c r="Z7531" s="74"/>
      <c r="AB7531" s="74"/>
      <c r="AD7531" s="74"/>
      <c r="AF7531" s="74"/>
      <c r="AH7531" s="74">
        <f t="shared" si="1640"/>
        <v>0</v>
      </c>
      <c r="AI7531" s="8"/>
      <c r="AJ7531" s="74"/>
      <c r="AK7531" s="8"/>
      <c r="AL7531" s="74"/>
      <c r="AM7531" s="74"/>
      <c r="AN7531" s="74"/>
      <c r="AO7531" s="74"/>
      <c r="AP7531" s="74"/>
      <c r="AQ7531" s="74"/>
    </row>
    <row r="7532" spans="2:43" ht="18" customHeight="1" x14ac:dyDescent="0.2">
      <c r="B7532" s="4"/>
      <c r="C7532" s="117"/>
      <c r="D7532" s="117"/>
      <c r="E7532" s="117"/>
      <c r="F7532" s="48"/>
      <c r="G7532" s="11"/>
      <c r="H7532" s="132"/>
      <c r="I7532" s="121"/>
      <c r="J7532" s="121"/>
      <c r="K7532" s="164">
        <v>7</v>
      </c>
      <c r="L7532" s="277"/>
      <c r="M7532" s="163"/>
      <c r="N7532" s="261"/>
      <c r="O7532" s="122"/>
      <c r="P7532" s="123"/>
      <c r="Q7532" s="123"/>
      <c r="R7532" s="49"/>
      <c r="S7532" s="18"/>
      <c r="T7532" s="50" t="s">
        <v>417</v>
      </c>
      <c r="U7532" s="76"/>
      <c r="V7532" s="51">
        <f>V7533</f>
        <v>348500</v>
      </c>
      <c r="X7532" s="51">
        <f>X7533</f>
        <v>263400</v>
      </c>
      <c r="Z7532" s="51">
        <f>Z7533</f>
        <v>256600</v>
      </c>
      <c r="AB7532" s="51">
        <f>AB7533</f>
        <v>174200</v>
      </c>
      <c r="AD7532" s="51">
        <f>AD7533</f>
        <v>157300</v>
      </c>
      <c r="AF7532" s="51">
        <f>AF7533</f>
        <v>0</v>
      </c>
      <c r="AH7532" s="51">
        <f t="shared" si="1640"/>
        <v>157300</v>
      </c>
      <c r="AI7532" s="8"/>
      <c r="AJ7532" s="51">
        <f>AJ7533</f>
        <v>54770</v>
      </c>
      <c r="AK7532" s="5"/>
      <c r="AL7532" s="51">
        <f>AL7533</f>
        <v>144100</v>
      </c>
      <c r="AM7532" s="51"/>
      <c r="AN7532" s="51">
        <f>AN7533</f>
        <v>159100</v>
      </c>
      <c r="AO7532" s="51"/>
      <c r="AP7532" s="51">
        <f>AP7533</f>
        <v>159100</v>
      </c>
      <c r="AQ7532" s="51"/>
    </row>
    <row r="7533" spans="2:43" ht="18" customHeight="1" x14ac:dyDescent="0.2">
      <c r="B7533" s="4"/>
      <c r="C7533" s="117"/>
      <c r="D7533" s="117"/>
      <c r="E7533" s="117"/>
      <c r="F7533" s="48"/>
      <c r="G7533" s="11"/>
      <c r="H7533" s="117"/>
      <c r="I7533" s="124"/>
      <c r="J7533" s="124"/>
      <c r="K7533" s="144"/>
      <c r="L7533" s="11"/>
      <c r="M7533" s="226">
        <v>2</v>
      </c>
      <c r="N7533" s="262"/>
      <c r="O7533" s="125"/>
      <c r="P7533" s="126"/>
      <c r="Q7533" s="126"/>
      <c r="R7533" s="60"/>
      <c r="S7533" s="249"/>
      <c r="T7533" s="61" t="s">
        <v>413</v>
      </c>
      <c r="U7533" s="241"/>
      <c r="V7533" s="62">
        <f>SUM(V7534+V7542+V7551)</f>
        <v>348500</v>
      </c>
      <c r="X7533" s="62">
        <f>SUM(X7534+X7542+X7551)</f>
        <v>263400</v>
      </c>
      <c r="Z7533" s="62">
        <f>SUM(Z7534+Z7542+Z7551)</f>
        <v>256600</v>
      </c>
      <c r="AB7533" s="62">
        <f>SUM(AB7534+AB7542+AB7551)</f>
        <v>174200</v>
      </c>
      <c r="AD7533" s="62">
        <f>SUM(AD7534+AD7542+AD7551)</f>
        <v>157300</v>
      </c>
      <c r="AF7533" s="62">
        <f>SUM(AF7534+AF7542+AF7551)</f>
        <v>0</v>
      </c>
      <c r="AH7533" s="62">
        <f t="shared" si="1640"/>
        <v>157300</v>
      </c>
      <c r="AI7533" s="5"/>
      <c r="AJ7533" s="62">
        <f>SUM(AJ7534+AJ7542+AJ7551)</f>
        <v>54770</v>
      </c>
      <c r="AK7533" s="63"/>
      <c r="AL7533" s="62">
        <f>SUM(AL7534+AL7542+AL7551)</f>
        <v>144100</v>
      </c>
      <c r="AM7533" s="62"/>
      <c r="AN7533" s="62">
        <f>SUM(AN7534+AN7542+AN7551)</f>
        <v>159100</v>
      </c>
      <c r="AO7533" s="62"/>
      <c r="AP7533" s="62">
        <f>SUM(AP7534+AP7542+AP7551)</f>
        <v>159100</v>
      </c>
      <c r="AQ7533" s="62"/>
    </row>
    <row r="7534" spans="2:43" ht="18" customHeight="1" x14ac:dyDescent="0.2">
      <c r="B7534" s="4"/>
      <c r="C7534" s="117"/>
      <c r="D7534" s="117"/>
      <c r="E7534" s="117"/>
      <c r="F7534" s="48"/>
      <c r="G7534" s="11"/>
      <c r="H7534" s="117"/>
      <c r="I7534" s="124"/>
      <c r="J7534" s="124"/>
      <c r="K7534" s="144"/>
      <c r="L7534" s="11"/>
      <c r="M7534" s="143"/>
      <c r="N7534" s="42"/>
      <c r="O7534" s="127" t="s">
        <v>3</v>
      </c>
      <c r="P7534" s="123"/>
      <c r="Q7534" s="123"/>
      <c r="R7534" s="49"/>
      <c r="S7534" s="18"/>
      <c r="T7534" s="50" t="s">
        <v>7</v>
      </c>
      <c r="U7534" s="76"/>
      <c r="V7534" s="51">
        <f>V7535+V7538</f>
        <v>232000</v>
      </c>
      <c r="X7534" s="51">
        <f>X7535+X7538</f>
        <v>183900</v>
      </c>
      <c r="Z7534" s="51">
        <f>Z7535+Z7538</f>
        <v>175600</v>
      </c>
      <c r="AB7534" s="51">
        <f>AB7535+AB7538</f>
        <v>120000</v>
      </c>
      <c r="AD7534" s="51">
        <f>AD7535+AD7538</f>
        <v>104100</v>
      </c>
      <c r="AE7534" s="8"/>
      <c r="AF7534" s="51">
        <f>AF7535+AF7538</f>
        <v>0</v>
      </c>
      <c r="AH7534" s="51">
        <f t="shared" si="1640"/>
        <v>104100</v>
      </c>
      <c r="AI7534" s="63"/>
      <c r="AJ7534" s="51">
        <f>AJ7535+AJ7538</f>
        <v>40790</v>
      </c>
      <c r="AK7534" s="5"/>
      <c r="AL7534" s="51">
        <f>AL7535+AL7538</f>
        <v>99000</v>
      </c>
      <c r="AM7534" s="51"/>
      <c r="AN7534" s="51">
        <f>AN7535+AN7538</f>
        <v>111000</v>
      </c>
      <c r="AO7534" s="51"/>
      <c r="AP7534" s="51">
        <f>AP7535+AP7538</f>
        <v>111000</v>
      </c>
      <c r="AQ7534" s="51"/>
    </row>
    <row r="7535" spans="2:43" ht="18" customHeight="1" x14ac:dyDescent="0.2">
      <c r="B7535" s="4"/>
      <c r="C7535" s="117"/>
      <c r="D7535" s="117"/>
      <c r="E7535" s="117"/>
      <c r="F7535" s="48"/>
      <c r="G7535" s="11"/>
      <c r="H7535" s="117"/>
      <c r="I7535" s="124"/>
      <c r="J7535" s="124"/>
      <c r="K7535" s="144"/>
      <c r="L7535" s="11"/>
      <c r="M7535" s="143"/>
      <c r="N7535" s="42"/>
      <c r="O7535" s="128"/>
      <c r="P7535" s="129">
        <v>1</v>
      </c>
      <c r="Q7535" s="129"/>
      <c r="R7535" s="64"/>
      <c r="S7535" s="234"/>
      <c r="T7535" s="65" t="s">
        <v>8</v>
      </c>
      <c r="U7535" s="155"/>
      <c r="V7535" s="66">
        <f>V7536</f>
        <v>216500</v>
      </c>
      <c r="X7535" s="66">
        <f>X7536</f>
        <v>168900</v>
      </c>
      <c r="Z7535" s="66">
        <f>Z7536</f>
        <v>164700</v>
      </c>
      <c r="AB7535" s="66">
        <f>AB7536</f>
        <v>109900</v>
      </c>
      <c r="AD7535" s="66">
        <f>AD7536</f>
        <v>94700</v>
      </c>
      <c r="AF7535" s="66">
        <f>AF7536</f>
        <v>0</v>
      </c>
      <c r="AH7535" s="66">
        <f t="shared" si="1640"/>
        <v>94700</v>
      </c>
      <c r="AI7535" s="5"/>
      <c r="AJ7535" s="66">
        <f>AJ7536</f>
        <v>37360</v>
      </c>
      <c r="AK7535" s="67"/>
      <c r="AL7535" s="66">
        <f t="shared" ref="AL7535:AP7536" si="1643">AL7536</f>
        <v>96000</v>
      </c>
      <c r="AM7535" s="66"/>
      <c r="AN7535" s="66">
        <f t="shared" si="1643"/>
        <v>107000</v>
      </c>
      <c r="AO7535" s="66"/>
      <c r="AP7535" s="66">
        <f t="shared" si="1643"/>
        <v>107000</v>
      </c>
      <c r="AQ7535" s="66"/>
    </row>
    <row r="7536" spans="2:43" ht="18" customHeight="1" x14ac:dyDescent="0.2">
      <c r="B7536" s="4"/>
      <c r="C7536" s="117"/>
      <c r="D7536" s="117"/>
      <c r="E7536" s="117"/>
      <c r="F7536" s="48"/>
      <c r="G7536" s="11"/>
      <c r="H7536" s="117"/>
      <c r="I7536" s="124"/>
      <c r="J7536" s="124"/>
      <c r="K7536" s="144"/>
      <c r="L7536" s="11"/>
      <c r="M7536" s="143"/>
      <c r="N7536" s="42"/>
      <c r="O7536" s="128"/>
      <c r="P7536" s="130"/>
      <c r="Q7536" s="140" t="s">
        <v>173</v>
      </c>
      <c r="R7536" s="84"/>
      <c r="S7536" s="250"/>
      <c r="T7536" s="69" t="s">
        <v>204</v>
      </c>
      <c r="U7536" s="92"/>
      <c r="V7536" s="70">
        <f>V7537</f>
        <v>216500</v>
      </c>
      <c r="X7536" s="447">
        <f>X7537</f>
        <v>168900</v>
      </c>
      <c r="Z7536" s="447">
        <f>Z7537</f>
        <v>164700</v>
      </c>
      <c r="AB7536" s="447">
        <f>AB7537</f>
        <v>109900</v>
      </c>
      <c r="AD7536" s="447">
        <f>AD7537</f>
        <v>94700</v>
      </c>
      <c r="AF7536" s="447">
        <f>AF7537</f>
        <v>0</v>
      </c>
      <c r="AH7536" s="447">
        <f t="shared" si="1640"/>
        <v>94700</v>
      </c>
      <c r="AI7536" s="67"/>
      <c r="AJ7536" s="447">
        <f>AJ7537</f>
        <v>37360</v>
      </c>
      <c r="AK7536" s="71"/>
      <c r="AL7536" s="447">
        <f t="shared" si="1643"/>
        <v>96000</v>
      </c>
      <c r="AM7536" s="447"/>
      <c r="AN7536" s="447">
        <f t="shared" si="1643"/>
        <v>107000</v>
      </c>
      <c r="AO7536" s="447"/>
      <c r="AP7536" s="447">
        <f t="shared" si="1643"/>
        <v>107000</v>
      </c>
      <c r="AQ7536" s="447"/>
    </row>
    <row r="7537" spans="2:43" ht="18" customHeight="1" x14ac:dyDescent="0.2">
      <c r="B7537" s="4"/>
      <c r="C7537" s="117"/>
      <c r="D7537" s="117"/>
      <c r="E7537" s="117"/>
      <c r="F7537" s="48"/>
      <c r="G7537" s="11"/>
      <c r="H7537" s="117"/>
      <c r="I7537" s="124"/>
      <c r="J7537" s="124"/>
      <c r="K7537" s="144"/>
      <c r="L7537" s="11"/>
      <c r="M7537" s="143"/>
      <c r="N7537" s="42"/>
      <c r="O7537" s="128"/>
      <c r="P7537" s="130"/>
      <c r="Q7537" s="130"/>
      <c r="R7537" s="72" t="s">
        <v>3</v>
      </c>
      <c r="S7537" s="181"/>
      <c r="T7537" s="73" t="s">
        <v>204</v>
      </c>
      <c r="V7537" s="74">
        <v>216500</v>
      </c>
      <c r="X7537" s="74">
        <v>168900</v>
      </c>
      <c r="Z7537" s="876">
        <v>164700</v>
      </c>
      <c r="AB7537" s="944">
        <v>109900</v>
      </c>
      <c r="AD7537" s="74">
        <v>94700</v>
      </c>
      <c r="AF7537" s="74">
        <v>0</v>
      </c>
      <c r="AH7537" s="74">
        <f t="shared" si="1640"/>
        <v>94700</v>
      </c>
      <c r="AI7537" s="446"/>
      <c r="AJ7537" s="74">
        <f>CEILING(AB7537*34/100,10)-10</f>
        <v>37360</v>
      </c>
      <c r="AK7537" s="8"/>
      <c r="AL7537" s="74">
        <v>96000</v>
      </c>
      <c r="AM7537" s="74"/>
      <c r="AN7537" s="74">
        <v>107000</v>
      </c>
      <c r="AO7537" s="74"/>
      <c r="AP7537" s="74">
        <v>107000</v>
      </c>
      <c r="AQ7537" s="74"/>
    </row>
    <row r="7538" spans="2:43" ht="18" customHeight="1" x14ac:dyDescent="0.2">
      <c r="B7538" s="4"/>
      <c r="C7538" s="117"/>
      <c r="D7538" s="117"/>
      <c r="E7538" s="117"/>
      <c r="F7538" s="48"/>
      <c r="G7538" s="11"/>
      <c r="H7538" s="117"/>
      <c r="I7538" s="124"/>
      <c r="J7538" s="124"/>
      <c r="K7538" s="144"/>
      <c r="L7538" s="11"/>
      <c r="M7538" s="143"/>
      <c r="N7538" s="42"/>
      <c r="O7538" s="128"/>
      <c r="P7538" s="129">
        <v>4</v>
      </c>
      <c r="Q7538" s="129"/>
      <c r="R7538" s="64"/>
      <c r="S7538" s="234"/>
      <c r="T7538" s="65" t="s">
        <v>376</v>
      </c>
      <c r="U7538" s="155"/>
      <c r="V7538" s="66">
        <f>V7539</f>
        <v>15500</v>
      </c>
      <c r="X7538" s="66">
        <f>X7539</f>
        <v>15000</v>
      </c>
      <c r="Z7538" s="66">
        <f>Z7539</f>
        <v>10900</v>
      </c>
      <c r="AB7538" s="66">
        <f>AB7539</f>
        <v>10100</v>
      </c>
      <c r="AD7538" s="66">
        <f>AD7539</f>
        <v>9400</v>
      </c>
      <c r="AF7538" s="66">
        <f>AF7539</f>
        <v>0</v>
      </c>
      <c r="AH7538" s="66">
        <f t="shared" si="1640"/>
        <v>9400</v>
      </c>
      <c r="AI7538" s="8"/>
      <c r="AJ7538" s="66">
        <f>AJ7539</f>
        <v>3430</v>
      </c>
      <c r="AK7538" s="67"/>
      <c r="AL7538" s="66">
        <f>AL7539</f>
        <v>3000</v>
      </c>
      <c r="AM7538" s="66"/>
      <c r="AN7538" s="66">
        <f>AN7539</f>
        <v>4000</v>
      </c>
      <c r="AO7538" s="66"/>
      <c r="AP7538" s="66">
        <f>AP7539</f>
        <v>4000</v>
      </c>
      <c r="AQ7538" s="66"/>
    </row>
    <row r="7539" spans="2:43" ht="18" customHeight="1" x14ac:dyDescent="0.2">
      <c r="B7539" s="4"/>
      <c r="C7539" s="117"/>
      <c r="D7539" s="117"/>
      <c r="E7539" s="117"/>
      <c r="F7539" s="48"/>
      <c r="G7539" s="11"/>
      <c r="H7539" s="117"/>
      <c r="I7539" s="124"/>
      <c r="J7539" s="124"/>
      <c r="K7539" s="144"/>
      <c r="L7539" s="11"/>
      <c r="M7539" s="143"/>
      <c r="N7539" s="42"/>
      <c r="O7539" s="128"/>
      <c r="P7539" s="130"/>
      <c r="Q7539" s="140">
        <v>1</v>
      </c>
      <c r="R7539" s="84"/>
      <c r="S7539" s="250"/>
      <c r="T7539" s="69" t="s">
        <v>76</v>
      </c>
      <c r="U7539" s="92"/>
      <c r="V7539" s="70">
        <f>V7540+V7541</f>
        <v>15500</v>
      </c>
      <c r="X7539" s="447">
        <f>X7540+X7541</f>
        <v>15000</v>
      </c>
      <c r="Z7539" s="447">
        <f>Z7540+Z7541</f>
        <v>10900</v>
      </c>
      <c r="AB7539" s="447">
        <f>AB7540+AB7541</f>
        <v>10100</v>
      </c>
      <c r="AD7539" s="447">
        <f>AD7540+AD7541</f>
        <v>9400</v>
      </c>
      <c r="AF7539" s="447">
        <f>AF7540+AF7541</f>
        <v>0</v>
      </c>
      <c r="AH7539" s="447">
        <f t="shared" si="1640"/>
        <v>9400</v>
      </c>
      <c r="AI7539" s="67"/>
      <c r="AJ7539" s="447">
        <f>AJ7540+AJ7541</f>
        <v>3430</v>
      </c>
      <c r="AK7539" s="70"/>
      <c r="AL7539" s="447">
        <f>AL7540+AL7541</f>
        <v>3000</v>
      </c>
      <c r="AM7539" s="447"/>
      <c r="AN7539" s="447">
        <f>AN7540+AN7541</f>
        <v>4000</v>
      </c>
      <c r="AO7539" s="447"/>
      <c r="AP7539" s="447">
        <f>AP7540+AP7541</f>
        <v>4000</v>
      </c>
      <c r="AQ7539" s="447"/>
    </row>
    <row r="7540" spans="2:43" ht="18" hidden="1" customHeight="1" x14ac:dyDescent="0.2">
      <c r="B7540" s="4"/>
      <c r="C7540" s="117"/>
      <c r="D7540" s="117"/>
      <c r="E7540" s="117"/>
      <c r="F7540" s="48"/>
      <c r="G7540" s="11"/>
      <c r="H7540" s="117"/>
      <c r="I7540" s="124"/>
      <c r="J7540" s="124"/>
      <c r="K7540" s="144"/>
      <c r="L7540" s="11"/>
      <c r="M7540" s="143"/>
      <c r="N7540" s="42"/>
      <c r="O7540" s="128"/>
      <c r="P7540" s="130"/>
      <c r="Q7540" s="130"/>
      <c r="R7540" s="72">
        <v>4</v>
      </c>
      <c r="S7540" s="181"/>
      <c r="T7540" s="73" t="s">
        <v>522</v>
      </c>
      <c r="V7540" s="74">
        <v>0</v>
      </c>
      <c r="X7540" s="74">
        <v>0</v>
      </c>
      <c r="Z7540" s="74">
        <v>0</v>
      </c>
      <c r="AB7540" s="74">
        <v>0</v>
      </c>
      <c r="AD7540" s="74">
        <v>0</v>
      </c>
      <c r="AF7540" s="74">
        <v>0</v>
      </c>
      <c r="AH7540" s="74">
        <f t="shared" si="1640"/>
        <v>0</v>
      </c>
      <c r="AI7540" s="447"/>
      <c r="AJ7540" s="74">
        <v>0</v>
      </c>
      <c r="AK7540" s="8"/>
      <c r="AL7540" s="74">
        <v>0</v>
      </c>
      <c r="AM7540" s="74"/>
      <c r="AN7540" s="74">
        <v>0</v>
      </c>
      <c r="AO7540" s="74"/>
      <c r="AP7540" s="74">
        <v>0</v>
      </c>
      <c r="AQ7540" s="74"/>
    </row>
    <row r="7541" spans="2:43" ht="18" customHeight="1" x14ac:dyDescent="0.2">
      <c r="B7541" s="4"/>
      <c r="C7541" s="117"/>
      <c r="D7541" s="117"/>
      <c r="E7541" s="117"/>
      <c r="F7541" s="48"/>
      <c r="G7541" s="11"/>
      <c r="H7541" s="117"/>
      <c r="I7541" s="124"/>
      <c r="J7541" s="124"/>
      <c r="K7541" s="144"/>
      <c r="L7541" s="11"/>
      <c r="M7541" s="143"/>
      <c r="N7541" s="42"/>
      <c r="O7541" s="128"/>
      <c r="P7541" s="130"/>
      <c r="Q7541" s="130"/>
      <c r="R7541" s="72">
        <v>90</v>
      </c>
      <c r="S7541" s="181"/>
      <c r="T7541" s="73" t="s">
        <v>500</v>
      </c>
      <c r="V7541" s="74">
        <v>15500</v>
      </c>
      <c r="X7541" s="74">
        <v>15000</v>
      </c>
      <c r="Z7541" s="876">
        <v>10900</v>
      </c>
      <c r="AB7541" s="944">
        <v>10100</v>
      </c>
      <c r="AD7541" s="74">
        <v>9400</v>
      </c>
      <c r="AF7541" s="74">
        <v>0</v>
      </c>
      <c r="AH7541" s="74">
        <f t="shared" si="1640"/>
        <v>9400</v>
      </c>
      <c r="AI7541" s="8"/>
      <c r="AJ7541" s="74">
        <f>CEILING(AB7541*34/100,10)-10</f>
        <v>3430</v>
      </c>
      <c r="AK7541" s="8"/>
      <c r="AL7541" s="74">
        <v>3000</v>
      </c>
      <c r="AM7541" s="74"/>
      <c r="AN7541" s="74">
        <v>4000</v>
      </c>
      <c r="AO7541" s="74"/>
      <c r="AP7541" s="74">
        <v>4000</v>
      </c>
      <c r="AQ7541" s="74"/>
    </row>
    <row r="7542" spans="2:43" ht="18" customHeight="1" x14ac:dyDescent="0.2">
      <c r="B7542" s="4"/>
      <c r="C7542" s="117"/>
      <c r="D7542" s="117"/>
      <c r="E7542" s="117"/>
      <c r="F7542" s="48"/>
      <c r="G7542" s="11"/>
      <c r="H7542" s="117"/>
      <c r="I7542" s="124"/>
      <c r="J7542" s="124"/>
      <c r="K7542" s="144"/>
      <c r="L7542" s="11"/>
      <c r="M7542" s="143"/>
      <c r="N7542" s="42"/>
      <c r="O7542" s="127" t="s">
        <v>0</v>
      </c>
      <c r="P7542" s="123"/>
      <c r="Q7542" s="123"/>
      <c r="R7542" s="49"/>
      <c r="S7542" s="18"/>
      <c r="T7542" s="50" t="s">
        <v>60</v>
      </c>
      <c r="U7542" s="76"/>
      <c r="V7542" s="51">
        <f>V7543+V7548</f>
        <v>3000</v>
      </c>
      <c r="X7542" s="51">
        <f>X7543+X7548</f>
        <v>2500</v>
      </c>
      <c r="Z7542" s="51">
        <f>Z7543+Z7548</f>
        <v>3700</v>
      </c>
      <c r="AB7542" s="51">
        <f>AB7543+AB7548</f>
        <v>4900</v>
      </c>
      <c r="AD7542" s="51">
        <f>AD7543+AD7548</f>
        <v>6000</v>
      </c>
      <c r="AF7542" s="51">
        <f>AF7543+AF7548</f>
        <v>0</v>
      </c>
      <c r="AH7542" s="51">
        <f t="shared" si="1640"/>
        <v>6000</v>
      </c>
      <c r="AI7542" s="8"/>
      <c r="AJ7542" s="51">
        <f>AJ7543+AJ7548</f>
        <v>1660</v>
      </c>
      <c r="AK7542" s="5"/>
      <c r="AL7542" s="51">
        <f>AL7543+AL7548</f>
        <v>100</v>
      </c>
      <c r="AM7542" s="51"/>
      <c r="AN7542" s="51">
        <f>AN7543+AN7548</f>
        <v>100</v>
      </c>
      <c r="AO7542" s="51"/>
      <c r="AP7542" s="51">
        <f>AP7543+AP7548</f>
        <v>100</v>
      </c>
      <c r="AQ7542" s="51"/>
    </row>
    <row r="7543" spans="2:43" ht="18" hidden="1" customHeight="1" x14ac:dyDescent="0.2">
      <c r="B7543" s="4"/>
      <c r="C7543" s="117"/>
      <c r="D7543" s="117"/>
      <c r="E7543" s="117"/>
      <c r="F7543" s="48"/>
      <c r="G7543" s="11"/>
      <c r="H7543" s="117"/>
      <c r="I7543" s="124"/>
      <c r="J7543" s="124"/>
      <c r="K7543" s="144"/>
      <c r="L7543" s="11"/>
      <c r="M7543" s="143"/>
      <c r="N7543" s="42"/>
      <c r="O7543" s="128"/>
      <c r="P7543" s="129">
        <v>1</v>
      </c>
      <c r="Q7543" s="129"/>
      <c r="R7543" s="64"/>
      <c r="S7543" s="234"/>
      <c r="T7543" s="65" t="s">
        <v>8</v>
      </c>
      <c r="U7543" s="155"/>
      <c r="V7543" s="66">
        <f>V7544</f>
        <v>0</v>
      </c>
      <c r="X7543" s="66">
        <f>X7544</f>
        <v>0</v>
      </c>
      <c r="Z7543" s="66">
        <f>Z7544</f>
        <v>0</v>
      </c>
      <c r="AB7543" s="66">
        <f>AB7544</f>
        <v>0</v>
      </c>
      <c r="AD7543" s="66">
        <f>AD7544</f>
        <v>0</v>
      </c>
      <c r="AF7543" s="66">
        <f>AF7544</f>
        <v>0</v>
      </c>
      <c r="AH7543" s="66">
        <f t="shared" si="1640"/>
        <v>0</v>
      </c>
      <c r="AI7543" s="5"/>
      <c r="AJ7543" s="66">
        <f>AJ7544</f>
        <v>0</v>
      </c>
      <c r="AK7543" s="67"/>
      <c r="AL7543" s="66">
        <f>AL7544</f>
        <v>0</v>
      </c>
      <c r="AM7543" s="66"/>
      <c r="AN7543" s="66">
        <f>AN7544</f>
        <v>0</v>
      </c>
      <c r="AO7543" s="66"/>
      <c r="AP7543" s="66">
        <f>AP7544</f>
        <v>0</v>
      </c>
      <c r="AQ7543" s="66"/>
    </row>
    <row r="7544" spans="2:43" ht="18" hidden="1" customHeight="1" x14ac:dyDescent="0.2">
      <c r="B7544" s="4"/>
      <c r="C7544" s="117"/>
      <c r="D7544" s="117"/>
      <c r="E7544" s="117"/>
      <c r="F7544" s="48"/>
      <c r="G7544" s="11"/>
      <c r="H7544" s="117"/>
      <c r="I7544" s="124"/>
      <c r="J7544" s="124"/>
      <c r="K7544" s="144"/>
      <c r="L7544" s="11"/>
      <c r="M7544" s="143"/>
      <c r="N7544" s="42"/>
      <c r="O7544" s="128"/>
      <c r="P7544" s="130"/>
      <c r="Q7544" s="131">
        <v>6</v>
      </c>
      <c r="R7544" s="72"/>
      <c r="S7544" s="181"/>
      <c r="T7544" s="69" t="s">
        <v>466</v>
      </c>
      <c r="U7544" s="92"/>
      <c r="V7544" s="70">
        <f>SUM(V7545:V7547)</f>
        <v>0</v>
      </c>
      <c r="X7544" s="447">
        <f>SUM(X7545:X7547)</f>
        <v>0</v>
      </c>
      <c r="Z7544" s="447">
        <f>SUM(Z7545:Z7547)</f>
        <v>0</v>
      </c>
      <c r="AB7544" s="447">
        <f>SUM(AB7545:AB7547)</f>
        <v>0</v>
      </c>
      <c r="AD7544" s="447">
        <f>SUM(AD7545:AD7547)</f>
        <v>0</v>
      </c>
      <c r="AF7544" s="447">
        <f>SUM(AF7545:AF7547)</f>
        <v>0</v>
      </c>
      <c r="AH7544" s="447">
        <f t="shared" si="1640"/>
        <v>0</v>
      </c>
      <c r="AI7544" s="67"/>
      <c r="AJ7544" s="447">
        <f>SUM(AJ7545:AJ7547)</f>
        <v>0</v>
      </c>
      <c r="AK7544" s="71"/>
      <c r="AL7544" s="447">
        <f>SUM(AL7545:AL7547)</f>
        <v>0</v>
      </c>
      <c r="AM7544" s="447"/>
      <c r="AN7544" s="447">
        <f>SUM(AN7545:AN7547)</f>
        <v>0</v>
      </c>
      <c r="AO7544" s="447"/>
      <c r="AP7544" s="447">
        <f>SUM(AP7545:AP7547)</f>
        <v>0</v>
      </c>
      <c r="AQ7544" s="447"/>
    </row>
    <row r="7545" spans="2:43" ht="18" hidden="1" customHeight="1" x14ac:dyDescent="0.2">
      <c r="B7545" s="4"/>
      <c r="C7545" s="117"/>
      <c r="D7545" s="117"/>
      <c r="E7545" s="117"/>
      <c r="F7545" s="48"/>
      <c r="G7545" s="11"/>
      <c r="H7545" s="117"/>
      <c r="I7545" s="124"/>
      <c r="J7545" s="124"/>
      <c r="K7545" s="144"/>
      <c r="L7545" s="11"/>
      <c r="M7545" s="143"/>
      <c r="N7545" s="42"/>
      <c r="O7545" s="128"/>
      <c r="P7545" s="130"/>
      <c r="Q7545" s="131"/>
      <c r="R7545" s="72">
        <v>1</v>
      </c>
      <c r="S7545" s="181"/>
      <c r="T7545" s="73" t="s">
        <v>430</v>
      </c>
      <c r="V7545" s="74">
        <v>0</v>
      </c>
      <c r="X7545" s="74">
        <v>0</v>
      </c>
      <c r="Z7545" s="74">
        <v>0</v>
      </c>
      <c r="AB7545" s="74">
        <v>0</v>
      </c>
      <c r="AD7545" s="74">
        <v>0</v>
      </c>
      <c r="AF7545" s="74">
        <v>0</v>
      </c>
      <c r="AH7545" s="74">
        <f t="shared" si="1640"/>
        <v>0</v>
      </c>
      <c r="AI7545" s="446"/>
      <c r="AJ7545" s="74">
        <v>0</v>
      </c>
      <c r="AK7545" s="8"/>
      <c r="AL7545" s="74">
        <v>0</v>
      </c>
      <c r="AM7545" s="74"/>
      <c r="AN7545" s="74">
        <v>0</v>
      </c>
      <c r="AO7545" s="74"/>
      <c r="AP7545" s="74">
        <v>0</v>
      </c>
      <c r="AQ7545" s="74"/>
    </row>
    <row r="7546" spans="2:43" ht="18" hidden="1" customHeight="1" x14ac:dyDescent="0.2">
      <c r="B7546" s="4"/>
      <c r="C7546" s="117"/>
      <c r="D7546" s="117"/>
      <c r="E7546" s="117"/>
      <c r="F7546" s="48"/>
      <c r="G7546" s="11"/>
      <c r="H7546" s="117"/>
      <c r="I7546" s="124"/>
      <c r="J7546" s="124"/>
      <c r="K7546" s="144"/>
      <c r="L7546" s="11"/>
      <c r="M7546" s="143"/>
      <c r="N7546" s="42"/>
      <c r="O7546" s="128"/>
      <c r="P7546" s="130"/>
      <c r="Q7546" s="131"/>
      <c r="R7546" s="72">
        <v>2</v>
      </c>
      <c r="S7546" s="181"/>
      <c r="T7546" s="73" t="s">
        <v>386</v>
      </c>
      <c r="V7546" s="74">
        <v>0</v>
      </c>
      <c r="X7546" s="74">
        <v>0</v>
      </c>
      <c r="Z7546" s="74">
        <v>0</v>
      </c>
      <c r="AB7546" s="74">
        <v>0</v>
      </c>
      <c r="AD7546" s="74">
        <v>0</v>
      </c>
      <c r="AF7546" s="74">
        <v>0</v>
      </c>
      <c r="AH7546" s="74">
        <f t="shared" si="1640"/>
        <v>0</v>
      </c>
      <c r="AI7546" s="8"/>
      <c r="AJ7546" s="74">
        <v>0</v>
      </c>
      <c r="AK7546" s="8"/>
      <c r="AL7546" s="74">
        <v>0</v>
      </c>
      <c r="AM7546" s="74"/>
      <c r="AN7546" s="74">
        <v>0</v>
      </c>
      <c r="AO7546" s="74"/>
      <c r="AP7546" s="74">
        <v>0</v>
      </c>
      <c r="AQ7546" s="74"/>
    </row>
    <row r="7547" spans="2:43" ht="18" hidden="1" customHeight="1" x14ac:dyDescent="0.2">
      <c r="B7547" s="4"/>
      <c r="C7547" s="117"/>
      <c r="D7547" s="117"/>
      <c r="E7547" s="117"/>
      <c r="F7547" s="48"/>
      <c r="G7547" s="11"/>
      <c r="H7547" s="117"/>
      <c r="I7547" s="124"/>
      <c r="J7547" s="124"/>
      <c r="K7547" s="144"/>
      <c r="L7547" s="11"/>
      <c r="M7547" s="143"/>
      <c r="N7547" s="42"/>
      <c r="O7547" s="128"/>
      <c r="P7547" s="130"/>
      <c r="Q7547" s="131"/>
      <c r="R7547" s="72">
        <v>8</v>
      </c>
      <c r="S7547" s="181"/>
      <c r="T7547" s="73" t="s">
        <v>463</v>
      </c>
      <c r="V7547" s="74">
        <v>0</v>
      </c>
      <c r="X7547" s="74">
        <v>0</v>
      </c>
      <c r="Z7547" s="74">
        <v>0</v>
      </c>
      <c r="AB7547" s="74">
        <v>0</v>
      </c>
      <c r="AD7547" s="74">
        <v>0</v>
      </c>
      <c r="AF7547" s="74">
        <v>0</v>
      </c>
      <c r="AH7547" s="74">
        <f t="shared" si="1640"/>
        <v>0</v>
      </c>
      <c r="AI7547" s="8"/>
      <c r="AJ7547" s="74">
        <v>0</v>
      </c>
      <c r="AK7547" s="8"/>
      <c r="AL7547" s="74">
        <v>0</v>
      </c>
      <c r="AM7547" s="74"/>
      <c r="AN7547" s="74">
        <v>0</v>
      </c>
      <c r="AO7547" s="74"/>
      <c r="AP7547" s="74">
        <v>0</v>
      </c>
      <c r="AQ7547" s="74"/>
    </row>
    <row r="7548" spans="2:43" ht="18" customHeight="1" x14ac:dyDescent="0.2">
      <c r="B7548" s="4"/>
      <c r="C7548" s="117"/>
      <c r="D7548" s="117"/>
      <c r="E7548" s="117"/>
      <c r="F7548" s="48"/>
      <c r="G7548" s="11"/>
      <c r="H7548" s="117"/>
      <c r="I7548" s="124"/>
      <c r="J7548" s="124"/>
      <c r="K7548" s="144"/>
      <c r="L7548" s="11"/>
      <c r="M7548" s="143"/>
      <c r="N7548" s="42"/>
      <c r="O7548" s="128"/>
      <c r="P7548" s="129">
        <v>4</v>
      </c>
      <c r="Q7548" s="129"/>
      <c r="R7548" s="64"/>
      <c r="S7548" s="234"/>
      <c r="T7548" s="65" t="s">
        <v>376</v>
      </c>
      <c r="U7548" s="155"/>
      <c r="V7548" s="66">
        <f>V7549</f>
        <v>3000</v>
      </c>
      <c r="X7548" s="66">
        <f>X7549</f>
        <v>2500</v>
      </c>
      <c r="Z7548" s="66">
        <f>Z7549</f>
        <v>3700</v>
      </c>
      <c r="AB7548" s="66">
        <f>AB7549</f>
        <v>4900</v>
      </c>
      <c r="AD7548" s="66">
        <f>AD7549</f>
        <v>6000</v>
      </c>
      <c r="AF7548" s="66">
        <f>AF7549</f>
        <v>0</v>
      </c>
      <c r="AH7548" s="66">
        <f t="shared" si="1640"/>
        <v>6000</v>
      </c>
      <c r="AI7548" s="8"/>
      <c r="AJ7548" s="66">
        <f>AJ7549</f>
        <v>1660</v>
      </c>
      <c r="AK7548" s="67"/>
      <c r="AL7548" s="66">
        <f t="shared" ref="AL7548:AP7549" si="1644">AL7549</f>
        <v>100</v>
      </c>
      <c r="AM7548" s="66"/>
      <c r="AN7548" s="66">
        <f t="shared" si="1644"/>
        <v>100</v>
      </c>
      <c r="AO7548" s="66"/>
      <c r="AP7548" s="66">
        <f t="shared" si="1644"/>
        <v>100</v>
      </c>
      <c r="AQ7548" s="66"/>
    </row>
    <row r="7549" spans="2:43" ht="18" customHeight="1" x14ac:dyDescent="0.2">
      <c r="B7549" s="4"/>
      <c r="C7549" s="117"/>
      <c r="D7549" s="117"/>
      <c r="E7549" s="117"/>
      <c r="F7549" s="48"/>
      <c r="G7549" s="11"/>
      <c r="H7549" s="117"/>
      <c r="I7549" s="124"/>
      <c r="J7549" s="124"/>
      <c r="K7549" s="144"/>
      <c r="L7549" s="11"/>
      <c r="M7549" s="143"/>
      <c r="N7549" s="42"/>
      <c r="O7549" s="128"/>
      <c r="P7549" s="130"/>
      <c r="Q7549" s="140">
        <v>6</v>
      </c>
      <c r="R7549" s="84"/>
      <c r="S7549" s="250"/>
      <c r="T7549" s="69" t="s">
        <v>466</v>
      </c>
      <c r="U7549" s="92"/>
      <c r="V7549" s="70">
        <f>V7550</f>
        <v>3000</v>
      </c>
      <c r="X7549" s="447">
        <f>X7550</f>
        <v>2500</v>
      </c>
      <c r="Z7549" s="447">
        <f>Z7550</f>
        <v>3700</v>
      </c>
      <c r="AB7549" s="447">
        <f>AB7550</f>
        <v>4900</v>
      </c>
      <c r="AD7549" s="447">
        <f>AD7550</f>
        <v>6000</v>
      </c>
      <c r="AF7549" s="447">
        <f>AF7550</f>
        <v>0</v>
      </c>
      <c r="AH7549" s="447">
        <f t="shared" si="1640"/>
        <v>6000</v>
      </c>
      <c r="AI7549" s="67"/>
      <c r="AJ7549" s="447">
        <f>AJ7550</f>
        <v>1660</v>
      </c>
      <c r="AK7549" s="71"/>
      <c r="AL7549" s="447">
        <f t="shared" si="1644"/>
        <v>100</v>
      </c>
      <c r="AM7549" s="447"/>
      <c r="AN7549" s="447">
        <f t="shared" si="1644"/>
        <v>100</v>
      </c>
      <c r="AO7549" s="447"/>
      <c r="AP7549" s="447">
        <f t="shared" si="1644"/>
        <v>100</v>
      </c>
      <c r="AQ7549" s="447"/>
    </row>
    <row r="7550" spans="2:43" ht="18" customHeight="1" x14ac:dyDescent="0.2">
      <c r="B7550" s="4"/>
      <c r="C7550" s="117"/>
      <c r="D7550" s="117"/>
      <c r="E7550" s="117"/>
      <c r="F7550" s="48"/>
      <c r="G7550" s="11"/>
      <c r="H7550" s="117"/>
      <c r="I7550" s="124"/>
      <c r="J7550" s="124"/>
      <c r="K7550" s="144"/>
      <c r="L7550" s="11"/>
      <c r="M7550" s="143"/>
      <c r="N7550" s="42"/>
      <c r="O7550" s="128"/>
      <c r="P7550" s="130"/>
      <c r="Q7550" s="130"/>
      <c r="R7550" s="72">
        <v>1</v>
      </c>
      <c r="S7550" s="181"/>
      <c r="T7550" s="73" t="s">
        <v>430</v>
      </c>
      <c r="V7550" s="74">
        <v>3000</v>
      </c>
      <c r="X7550" s="74">
        <v>2500</v>
      </c>
      <c r="Z7550" s="74">
        <v>3700</v>
      </c>
      <c r="AB7550" s="944">
        <v>4900</v>
      </c>
      <c r="AD7550" s="74">
        <v>6000</v>
      </c>
      <c r="AF7550" s="74">
        <v>0</v>
      </c>
      <c r="AH7550" s="74">
        <f t="shared" si="1640"/>
        <v>6000</v>
      </c>
      <c r="AI7550" s="446"/>
      <c r="AJ7550" s="74">
        <f>CEILING(AB7550*34/100,10)-10</f>
        <v>1660</v>
      </c>
      <c r="AK7550" s="8"/>
      <c r="AL7550" s="74">
        <v>100</v>
      </c>
      <c r="AM7550" s="74"/>
      <c r="AN7550" s="74">
        <v>100</v>
      </c>
      <c r="AO7550" s="74"/>
      <c r="AP7550" s="74">
        <v>100</v>
      </c>
      <c r="AQ7550" s="74"/>
    </row>
    <row r="7551" spans="2:43" ht="18" customHeight="1" x14ac:dyDescent="0.2">
      <c r="B7551" s="4"/>
      <c r="C7551" s="117"/>
      <c r="D7551" s="117"/>
      <c r="E7551" s="117"/>
      <c r="F7551" s="48"/>
      <c r="G7551" s="11"/>
      <c r="H7551" s="117"/>
      <c r="I7551" s="124"/>
      <c r="J7551" s="124"/>
      <c r="K7551" s="144"/>
      <c r="L7551" s="11"/>
      <c r="M7551" s="143"/>
      <c r="N7551" s="42"/>
      <c r="O7551" s="127" t="s">
        <v>18</v>
      </c>
      <c r="P7551" s="123"/>
      <c r="Q7551" s="123"/>
      <c r="R7551" s="49"/>
      <c r="S7551" s="18"/>
      <c r="T7551" s="50" t="s">
        <v>190</v>
      </c>
      <c r="U7551" s="76"/>
      <c r="V7551" s="51">
        <f>V7552+V7559+V7562+V7565+V7574</f>
        <v>113500</v>
      </c>
      <c r="X7551" s="51">
        <f>X7552+X7559+X7562+X7565+X7574</f>
        <v>77000</v>
      </c>
      <c r="Z7551" s="51">
        <f>Z7552+Z7559+Z7562+Z7565+Z7574</f>
        <v>77300</v>
      </c>
      <c r="AB7551" s="51">
        <f>AB7552+AB7559+AB7562+AB7565+AB7574</f>
        <v>49300</v>
      </c>
      <c r="AD7551" s="51">
        <f>AD7552+AD7559+AD7562+AD7565+AD7574</f>
        <v>47200</v>
      </c>
      <c r="AF7551" s="51">
        <f>AF7552+AF7559+AF7562+AF7565+AF7574</f>
        <v>0</v>
      </c>
      <c r="AH7551" s="51">
        <f t="shared" si="1640"/>
        <v>47200</v>
      </c>
      <c r="AI7551" s="8"/>
      <c r="AJ7551" s="51">
        <f>AJ7552+AJ7559+AJ7562+AJ7565+AJ7574</f>
        <v>12320</v>
      </c>
      <c r="AK7551" s="5"/>
      <c r="AL7551" s="51">
        <f>AL7552+AL7559+AL7562+AL7565+AL7574</f>
        <v>45000</v>
      </c>
      <c r="AM7551" s="51"/>
      <c r="AN7551" s="51">
        <f>AN7552+AN7559+AN7562+AN7565+AN7574</f>
        <v>48000</v>
      </c>
      <c r="AO7551" s="51"/>
      <c r="AP7551" s="51">
        <f>AP7552+AP7559+AP7562+AP7565+AP7574</f>
        <v>48000</v>
      </c>
      <c r="AQ7551" s="51"/>
    </row>
    <row r="7552" spans="2:43" ht="18" hidden="1" customHeight="1" x14ac:dyDescent="0.2">
      <c r="B7552" s="4"/>
      <c r="C7552" s="117"/>
      <c r="D7552" s="117"/>
      <c r="E7552" s="117"/>
      <c r="F7552" s="48"/>
      <c r="G7552" s="11"/>
      <c r="H7552" s="117"/>
      <c r="I7552" s="124"/>
      <c r="J7552" s="124"/>
      <c r="K7552" s="144"/>
      <c r="L7552" s="11"/>
      <c r="M7552" s="143"/>
      <c r="N7552" s="42"/>
      <c r="O7552" s="128"/>
      <c r="P7552" s="129">
        <v>2</v>
      </c>
      <c r="Q7552" s="129"/>
      <c r="R7552" s="64"/>
      <c r="S7552" s="234"/>
      <c r="T7552" s="65" t="s">
        <v>195</v>
      </c>
      <c r="U7552" s="155"/>
      <c r="V7552" s="66">
        <f>SUM(V7553+V7555+V7557)</f>
        <v>0</v>
      </c>
      <c r="X7552" s="66">
        <f>SUM(X7553+X7555+X7557)</f>
        <v>0</v>
      </c>
      <c r="Z7552" s="66">
        <f>SUM(Z7553+Z7555+Z7557)</f>
        <v>0</v>
      </c>
      <c r="AB7552" s="66">
        <f>SUM(AB7553+AB7555+AB7557)</f>
        <v>0</v>
      </c>
      <c r="AD7552" s="66">
        <f>SUM(AD7553+AD7555+AD7557)</f>
        <v>0</v>
      </c>
      <c r="AF7552" s="66">
        <f>SUM(AF7553+AF7555+AF7557)</f>
        <v>0</v>
      </c>
      <c r="AH7552" s="66">
        <f t="shared" si="1640"/>
        <v>0</v>
      </c>
      <c r="AI7552" s="5"/>
      <c r="AJ7552" s="66">
        <f>SUM(AJ7553+AJ7555+AJ7557)</f>
        <v>0</v>
      </c>
      <c r="AK7552" s="67"/>
      <c r="AL7552" s="66">
        <f>SUM(AL7553+AL7555+AL7557)</f>
        <v>0</v>
      </c>
      <c r="AM7552" s="66"/>
      <c r="AN7552" s="66">
        <f>SUM(AN7553+AN7555+AN7557)</f>
        <v>0</v>
      </c>
      <c r="AO7552" s="66"/>
      <c r="AP7552" s="66">
        <f>SUM(AP7553+AP7555+AP7557)</f>
        <v>0</v>
      </c>
      <c r="AQ7552" s="66"/>
    </row>
    <row r="7553" spans="2:43" ht="18" hidden="1" customHeight="1" x14ac:dyDescent="0.2">
      <c r="B7553" s="4"/>
      <c r="C7553" s="117"/>
      <c r="D7553" s="117"/>
      <c r="E7553" s="117"/>
      <c r="F7553" s="48"/>
      <c r="G7553" s="11"/>
      <c r="H7553" s="117"/>
      <c r="I7553" s="124"/>
      <c r="J7553" s="124"/>
      <c r="K7553" s="144"/>
      <c r="L7553" s="11"/>
      <c r="M7553" s="143"/>
      <c r="N7553" s="42"/>
      <c r="O7553" s="128"/>
      <c r="P7553" s="130"/>
      <c r="Q7553" s="131">
        <v>1</v>
      </c>
      <c r="R7553" s="68"/>
      <c r="S7553" s="35"/>
      <c r="T7553" s="69" t="s">
        <v>47</v>
      </c>
      <c r="U7553" s="92"/>
      <c r="V7553" s="70">
        <f>V7554</f>
        <v>0</v>
      </c>
      <c r="X7553" s="447">
        <f>X7554</f>
        <v>0</v>
      </c>
      <c r="Z7553" s="447">
        <f>Z7554</f>
        <v>0</v>
      </c>
      <c r="AB7553" s="447">
        <f>AB7554</f>
        <v>0</v>
      </c>
      <c r="AD7553" s="447">
        <f>AD7554</f>
        <v>0</v>
      </c>
      <c r="AF7553" s="447">
        <f>AF7554</f>
        <v>0</v>
      </c>
      <c r="AH7553" s="447">
        <f t="shared" si="1640"/>
        <v>0</v>
      </c>
      <c r="AI7553" s="67"/>
      <c r="AJ7553" s="447">
        <f>AJ7554</f>
        <v>0</v>
      </c>
      <c r="AK7553" s="71"/>
      <c r="AL7553" s="447">
        <f>AL7554</f>
        <v>0</v>
      </c>
      <c r="AM7553" s="447"/>
      <c r="AN7553" s="447">
        <f>AN7554</f>
        <v>0</v>
      </c>
      <c r="AO7553" s="447"/>
      <c r="AP7553" s="447">
        <f>AP7554</f>
        <v>0</v>
      </c>
      <c r="AQ7553" s="447"/>
    </row>
    <row r="7554" spans="2:43" ht="18" hidden="1" customHeight="1" x14ac:dyDescent="0.2">
      <c r="B7554" s="4"/>
      <c r="C7554" s="117"/>
      <c r="D7554" s="117"/>
      <c r="E7554" s="117"/>
      <c r="F7554" s="48"/>
      <c r="G7554" s="11"/>
      <c r="H7554" s="117"/>
      <c r="I7554" s="124"/>
      <c r="J7554" s="124"/>
      <c r="K7554" s="144"/>
      <c r="L7554" s="11"/>
      <c r="M7554" s="143"/>
      <c r="N7554" s="42"/>
      <c r="O7554" s="128"/>
      <c r="P7554" s="130"/>
      <c r="Q7554" s="130"/>
      <c r="R7554" s="72" t="s">
        <v>3</v>
      </c>
      <c r="S7554" s="181"/>
      <c r="T7554" s="73" t="s">
        <v>17</v>
      </c>
      <c r="V7554" s="74">
        <v>0</v>
      </c>
      <c r="X7554" s="74">
        <v>0</v>
      </c>
      <c r="Z7554" s="74">
        <v>0</v>
      </c>
      <c r="AB7554" s="74">
        <v>0</v>
      </c>
      <c r="AD7554" s="74">
        <v>0</v>
      </c>
      <c r="AF7554" s="74">
        <v>0</v>
      </c>
      <c r="AH7554" s="74">
        <f t="shared" si="1640"/>
        <v>0</v>
      </c>
      <c r="AI7554" s="446"/>
      <c r="AJ7554" s="74">
        <v>0</v>
      </c>
      <c r="AK7554" s="8"/>
      <c r="AL7554" s="74">
        <v>0</v>
      </c>
      <c r="AM7554" s="74"/>
      <c r="AN7554" s="74">
        <v>0</v>
      </c>
      <c r="AO7554" s="74"/>
      <c r="AP7554" s="74">
        <v>0</v>
      </c>
      <c r="AQ7554" s="74"/>
    </row>
    <row r="7555" spans="2:43" ht="18" hidden="1" customHeight="1" x14ac:dyDescent="0.2">
      <c r="B7555" s="4"/>
      <c r="C7555" s="117"/>
      <c r="D7555" s="117"/>
      <c r="E7555" s="117"/>
      <c r="F7555" s="48"/>
      <c r="G7555" s="11"/>
      <c r="H7555" s="117"/>
      <c r="I7555" s="124"/>
      <c r="J7555" s="124"/>
      <c r="K7555" s="144"/>
      <c r="L7555" s="11"/>
      <c r="M7555" s="143"/>
      <c r="N7555" s="42"/>
      <c r="O7555" s="128"/>
      <c r="P7555" s="130"/>
      <c r="Q7555" s="131">
        <v>2</v>
      </c>
      <c r="R7555" s="68"/>
      <c r="S7555" s="35"/>
      <c r="T7555" s="69" t="s">
        <v>227</v>
      </c>
      <c r="U7555" s="92"/>
      <c r="V7555" s="70">
        <f>SUM(V7556:V7556)</f>
        <v>0</v>
      </c>
      <c r="X7555" s="447">
        <f>SUM(X7556:X7556)</f>
        <v>0</v>
      </c>
      <c r="Z7555" s="447">
        <f>SUM(Z7556:Z7556)</f>
        <v>0</v>
      </c>
      <c r="AB7555" s="447">
        <f>SUM(AB7556:AB7556)</f>
        <v>0</v>
      </c>
      <c r="AD7555" s="447">
        <f>SUM(AD7556:AD7556)</f>
        <v>0</v>
      </c>
      <c r="AF7555" s="447">
        <f>SUM(AF7556:AF7556)</f>
        <v>0</v>
      </c>
      <c r="AH7555" s="447">
        <f t="shared" si="1640"/>
        <v>0</v>
      </c>
      <c r="AI7555" s="8"/>
      <c r="AJ7555" s="447">
        <f>SUM(AJ7556:AJ7556)</f>
        <v>0</v>
      </c>
      <c r="AK7555" s="71"/>
      <c r="AL7555" s="447">
        <f>SUM(AL7556:AL7556)</f>
        <v>0</v>
      </c>
      <c r="AM7555" s="447"/>
      <c r="AN7555" s="447">
        <f>SUM(AN7556:AN7556)</f>
        <v>0</v>
      </c>
      <c r="AO7555" s="447"/>
      <c r="AP7555" s="447">
        <f>SUM(AP7556:AP7556)</f>
        <v>0</v>
      </c>
      <c r="AQ7555" s="447"/>
    </row>
    <row r="7556" spans="2:43" ht="18" hidden="1" customHeight="1" x14ac:dyDescent="0.2">
      <c r="B7556" s="4"/>
      <c r="C7556" s="117"/>
      <c r="D7556" s="117"/>
      <c r="E7556" s="117"/>
      <c r="F7556" s="48"/>
      <c r="G7556" s="11"/>
      <c r="H7556" s="117"/>
      <c r="I7556" s="124"/>
      <c r="J7556" s="124"/>
      <c r="K7556" s="144"/>
      <c r="L7556" s="11"/>
      <c r="M7556" s="143"/>
      <c r="N7556" s="42"/>
      <c r="O7556" s="128"/>
      <c r="P7556" s="130"/>
      <c r="Q7556" s="130"/>
      <c r="R7556" s="72" t="s">
        <v>0</v>
      </c>
      <c r="S7556" s="181"/>
      <c r="T7556" s="73" t="s">
        <v>228</v>
      </c>
      <c r="V7556" s="74">
        <v>0</v>
      </c>
      <c r="X7556" s="74">
        <v>0</v>
      </c>
      <c r="Z7556" s="74">
        <v>0</v>
      </c>
      <c r="AB7556" s="74">
        <v>0</v>
      </c>
      <c r="AD7556" s="74">
        <v>0</v>
      </c>
      <c r="AF7556" s="74">
        <v>0</v>
      </c>
      <c r="AH7556" s="74">
        <f t="shared" si="1640"/>
        <v>0</v>
      </c>
      <c r="AI7556" s="446"/>
      <c r="AJ7556" s="74">
        <v>0</v>
      </c>
      <c r="AK7556" s="8"/>
      <c r="AL7556" s="74">
        <v>0</v>
      </c>
      <c r="AM7556" s="74"/>
      <c r="AN7556" s="74">
        <v>0</v>
      </c>
      <c r="AO7556" s="74"/>
      <c r="AP7556" s="74">
        <v>0</v>
      </c>
      <c r="AQ7556" s="74"/>
    </row>
    <row r="7557" spans="2:43" ht="18" hidden="1" customHeight="1" x14ac:dyDescent="0.2">
      <c r="B7557" s="4"/>
      <c r="C7557" s="117"/>
      <c r="D7557" s="117"/>
      <c r="E7557" s="117"/>
      <c r="F7557" s="48"/>
      <c r="G7557" s="11"/>
      <c r="H7557" s="117"/>
      <c r="I7557" s="124"/>
      <c r="J7557" s="124"/>
      <c r="K7557" s="144"/>
      <c r="L7557" s="11"/>
      <c r="M7557" s="143"/>
      <c r="N7557" s="42"/>
      <c r="O7557" s="128"/>
      <c r="P7557" s="130"/>
      <c r="Q7557" s="131">
        <v>6</v>
      </c>
      <c r="R7557" s="84"/>
      <c r="S7557" s="250"/>
      <c r="T7557" s="69" t="s">
        <v>19</v>
      </c>
      <c r="U7557" s="92"/>
      <c r="V7557" s="70">
        <f>V7558</f>
        <v>0</v>
      </c>
      <c r="X7557" s="447">
        <f>X7558</f>
        <v>0</v>
      </c>
      <c r="Z7557" s="447">
        <f>Z7558</f>
        <v>0</v>
      </c>
      <c r="AB7557" s="447">
        <f>AB7558</f>
        <v>0</v>
      </c>
      <c r="AD7557" s="447">
        <f>AD7558</f>
        <v>0</v>
      </c>
      <c r="AF7557" s="447">
        <f>AF7558</f>
        <v>0</v>
      </c>
      <c r="AH7557" s="447">
        <f t="shared" si="1640"/>
        <v>0</v>
      </c>
      <c r="AI7557" s="8"/>
      <c r="AJ7557" s="447">
        <f>AJ7558</f>
        <v>0</v>
      </c>
      <c r="AK7557" s="71"/>
      <c r="AL7557" s="447">
        <f>AL7558</f>
        <v>0</v>
      </c>
      <c r="AM7557" s="447"/>
      <c r="AN7557" s="447">
        <f>AN7558</f>
        <v>0</v>
      </c>
      <c r="AO7557" s="447"/>
      <c r="AP7557" s="447">
        <f>AP7558</f>
        <v>0</v>
      </c>
      <c r="AQ7557" s="447"/>
    </row>
    <row r="7558" spans="2:43" ht="18" hidden="1" customHeight="1" x14ac:dyDescent="0.2">
      <c r="B7558" s="4"/>
      <c r="C7558" s="117"/>
      <c r="D7558" s="117"/>
      <c r="E7558" s="117"/>
      <c r="F7558" s="48"/>
      <c r="G7558" s="11"/>
      <c r="H7558" s="117"/>
      <c r="I7558" s="124"/>
      <c r="J7558" s="124"/>
      <c r="K7558" s="144"/>
      <c r="L7558" s="11"/>
      <c r="M7558" s="143"/>
      <c r="N7558" s="42"/>
      <c r="O7558" s="128"/>
      <c r="P7558" s="130"/>
      <c r="Q7558" s="130"/>
      <c r="R7558" s="72" t="s">
        <v>3</v>
      </c>
      <c r="S7558" s="181"/>
      <c r="T7558" s="73" t="s">
        <v>243</v>
      </c>
      <c r="V7558" s="74">
        <v>0</v>
      </c>
      <c r="X7558" s="74">
        <v>0</v>
      </c>
      <c r="Z7558" s="74">
        <v>0</v>
      </c>
      <c r="AB7558" s="74">
        <v>0</v>
      </c>
      <c r="AD7558" s="74">
        <v>0</v>
      </c>
      <c r="AF7558" s="74">
        <v>0</v>
      </c>
      <c r="AH7558" s="74">
        <f t="shared" si="1640"/>
        <v>0</v>
      </c>
      <c r="AI7558" s="446"/>
      <c r="AJ7558" s="74">
        <v>0</v>
      </c>
      <c r="AK7558" s="8"/>
      <c r="AL7558" s="74">
        <v>0</v>
      </c>
      <c r="AM7558" s="74"/>
      <c r="AN7558" s="74">
        <v>0</v>
      </c>
      <c r="AO7558" s="74"/>
      <c r="AP7558" s="74">
        <v>0</v>
      </c>
      <c r="AQ7558" s="74"/>
    </row>
    <row r="7559" spans="2:43" ht="18" hidden="1" customHeight="1" x14ac:dyDescent="0.2">
      <c r="B7559" s="4"/>
      <c r="C7559" s="117"/>
      <c r="D7559" s="117"/>
      <c r="E7559" s="117"/>
      <c r="F7559" s="48"/>
      <c r="G7559" s="11"/>
      <c r="H7559" s="117"/>
      <c r="I7559" s="124"/>
      <c r="J7559" s="124"/>
      <c r="K7559" s="144"/>
      <c r="L7559" s="11"/>
      <c r="M7559" s="143"/>
      <c r="N7559" s="42"/>
      <c r="O7559" s="128"/>
      <c r="P7559" s="129">
        <v>3</v>
      </c>
      <c r="Q7559" s="129"/>
      <c r="R7559" s="64"/>
      <c r="S7559" s="234"/>
      <c r="T7559" s="65" t="s">
        <v>215</v>
      </c>
      <c r="U7559" s="155"/>
      <c r="V7559" s="66">
        <f>V7560</f>
        <v>2000</v>
      </c>
      <c r="X7559" s="66">
        <f>X7560</f>
        <v>5000</v>
      </c>
      <c r="Z7559" s="66">
        <f>Z7560</f>
        <v>3000</v>
      </c>
      <c r="AB7559" s="66">
        <f>AB7560</f>
        <v>2600</v>
      </c>
      <c r="AD7559" s="66">
        <f>AD7560</f>
        <v>2300</v>
      </c>
      <c r="AF7559" s="66">
        <f>AF7560</f>
        <v>0</v>
      </c>
      <c r="AH7559" s="66">
        <f t="shared" si="1640"/>
        <v>2300</v>
      </c>
      <c r="AI7559" s="8"/>
      <c r="AJ7559" s="66">
        <f>AJ7560</f>
        <v>650</v>
      </c>
      <c r="AK7559" s="67"/>
      <c r="AL7559" s="66">
        <f>AL7560</f>
        <v>0</v>
      </c>
      <c r="AM7559" s="66"/>
      <c r="AN7559" s="66">
        <f>AN7560</f>
        <v>0</v>
      </c>
      <c r="AO7559" s="66"/>
      <c r="AP7559" s="66">
        <f>AP7560</f>
        <v>0</v>
      </c>
      <c r="AQ7559" s="66"/>
    </row>
    <row r="7560" spans="2:43" ht="18" hidden="1" customHeight="1" x14ac:dyDescent="0.2">
      <c r="B7560" s="4"/>
      <c r="C7560" s="117"/>
      <c r="D7560" s="117"/>
      <c r="E7560" s="117"/>
      <c r="F7560" s="48"/>
      <c r="G7560" s="11"/>
      <c r="H7560" s="117"/>
      <c r="I7560" s="124"/>
      <c r="J7560" s="124"/>
      <c r="K7560" s="144"/>
      <c r="L7560" s="11"/>
      <c r="M7560" s="143"/>
      <c r="N7560" s="42"/>
      <c r="O7560" s="128"/>
      <c r="P7560" s="130"/>
      <c r="Q7560" s="131">
        <v>1</v>
      </c>
      <c r="R7560" s="68"/>
      <c r="S7560" s="35"/>
      <c r="T7560" s="69" t="s">
        <v>20</v>
      </c>
      <c r="U7560" s="92"/>
      <c r="V7560" s="70">
        <f>SUM(V7561)</f>
        <v>2000</v>
      </c>
      <c r="X7560" s="447">
        <f>SUM(X7561)</f>
        <v>5000</v>
      </c>
      <c r="Z7560" s="447">
        <f>SUM(Z7561)</f>
        <v>3000</v>
      </c>
      <c r="AB7560" s="447">
        <f>SUM(AB7561)</f>
        <v>2600</v>
      </c>
      <c r="AD7560" s="447">
        <f>SUM(AD7561)</f>
        <v>2300</v>
      </c>
      <c r="AF7560" s="447">
        <f>SUM(AF7561)</f>
        <v>0</v>
      </c>
      <c r="AH7560" s="447">
        <f t="shared" si="1640"/>
        <v>2300</v>
      </c>
      <c r="AI7560" s="67"/>
      <c r="AJ7560" s="447">
        <f>SUM(AJ7561)</f>
        <v>650</v>
      </c>
      <c r="AK7560" s="71"/>
      <c r="AL7560" s="447">
        <f>SUM(AL7561)</f>
        <v>0</v>
      </c>
      <c r="AM7560" s="447"/>
      <c r="AN7560" s="447">
        <f>SUM(AN7561)</f>
        <v>0</v>
      </c>
      <c r="AO7560" s="447"/>
      <c r="AP7560" s="447">
        <f>SUM(AP7561)</f>
        <v>0</v>
      </c>
      <c r="AQ7560" s="447"/>
    </row>
    <row r="7561" spans="2:43" ht="18" hidden="1" customHeight="1" x14ac:dyDescent="0.2">
      <c r="B7561" s="4"/>
      <c r="C7561" s="117"/>
      <c r="D7561" s="117"/>
      <c r="E7561" s="117"/>
      <c r="F7561" s="48"/>
      <c r="G7561" s="11"/>
      <c r="H7561" s="117"/>
      <c r="I7561" s="124"/>
      <c r="J7561" s="124"/>
      <c r="K7561" s="144"/>
      <c r="L7561" s="11"/>
      <c r="M7561" s="143"/>
      <c r="N7561" s="42"/>
      <c r="O7561" s="128"/>
      <c r="P7561" s="130"/>
      <c r="Q7561" s="131"/>
      <c r="R7561" s="72" t="s">
        <v>3</v>
      </c>
      <c r="S7561" s="181"/>
      <c r="T7561" s="73" t="s">
        <v>20</v>
      </c>
      <c r="V7561" s="74">
        <v>2000</v>
      </c>
      <c r="X7561" s="74">
        <v>5000</v>
      </c>
      <c r="Z7561" s="876">
        <v>3000</v>
      </c>
      <c r="AB7561" s="944">
        <v>2600</v>
      </c>
      <c r="AD7561" s="74">
        <v>2300</v>
      </c>
      <c r="AF7561" s="74">
        <v>0</v>
      </c>
      <c r="AH7561" s="74">
        <f t="shared" si="1640"/>
        <v>2300</v>
      </c>
      <c r="AI7561" s="446"/>
      <c r="AJ7561" s="74">
        <f t="shared" ref="AJ7561" si="1645">CEILING(AB7561*25/100,10)</f>
        <v>650</v>
      </c>
      <c r="AK7561" s="8"/>
      <c r="AL7561" s="74">
        <v>0</v>
      </c>
      <c r="AM7561" s="74"/>
      <c r="AN7561" s="74">
        <v>0</v>
      </c>
      <c r="AO7561" s="74"/>
      <c r="AP7561" s="74">
        <v>0</v>
      </c>
      <c r="AQ7561" s="74"/>
    </row>
    <row r="7562" spans="2:43" ht="18" hidden="1" customHeight="1" x14ac:dyDescent="0.2">
      <c r="B7562" s="4"/>
      <c r="C7562" s="117"/>
      <c r="D7562" s="117"/>
      <c r="E7562" s="117"/>
      <c r="F7562" s="48"/>
      <c r="G7562" s="11"/>
      <c r="H7562" s="117"/>
      <c r="I7562" s="124"/>
      <c r="J7562" s="124"/>
      <c r="K7562" s="144"/>
      <c r="L7562" s="11"/>
      <c r="M7562" s="143"/>
      <c r="N7562" s="42"/>
      <c r="O7562" s="128"/>
      <c r="P7562" s="129">
        <v>5</v>
      </c>
      <c r="Q7562" s="129"/>
      <c r="R7562" s="64"/>
      <c r="S7562" s="234"/>
      <c r="T7562" s="65" t="s">
        <v>24</v>
      </c>
      <c r="U7562" s="155"/>
      <c r="V7562" s="66">
        <f>V7563</f>
        <v>0</v>
      </c>
      <c r="X7562" s="66">
        <f>X7563</f>
        <v>0</v>
      </c>
      <c r="Z7562" s="66">
        <f>Z7563</f>
        <v>0</v>
      </c>
      <c r="AB7562" s="66">
        <f>AB7563</f>
        <v>0</v>
      </c>
      <c r="AD7562" s="66">
        <f>AD7563</f>
        <v>0</v>
      </c>
      <c r="AF7562" s="66">
        <f>AF7563</f>
        <v>0</v>
      </c>
      <c r="AH7562" s="66">
        <f t="shared" si="1640"/>
        <v>0</v>
      </c>
      <c r="AI7562" s="8"/>
      <c r="AJ7562" s="66">
        <f>AJ7563</f>
        <v>0</v>
      </c>
      <c r="AK7562" s="67"/>
      <c r="AL7562" s="66">
        <f t="shared" ref="AL7562:AP7563" si="1646">AL7563</f>
        <v>0</v>
      </c>
      <c r="AM7562" s="66"/>
      <c r="AN7562" s="66">
        <f t="shared" si="1646"/>
        <v>0</v>
      </c>
      <c r="AO7562" s="66"/>
      <c r="AP7562" s="66">
        <f t="shared" si="1646"/>
        <v>0</v>
      </c>
      <c r="AQ7562" s="66"/>
    </row>
    <row r="7563" spans="2:43" ht="18" hidden="1" customHeight="1" x14ac:dyDescent="0.2">
      <c r="B7563" s="4"/>
      <c r="C7563" s="117"/>
      <c r="D7563" s="117"/>
      <c r="E7563" s="117"/>
      <c r="F7563" s="48"/>
      <c r="G7563" s="11"/>
      <c r="H7563" s="117"/>
      <c r="I7563" s="124"/>
      <c r="J7563" s="124"/>
      <c r="K7563" s="144"/>
      <c r="L7563" s="11"/>
      <c r="M7563" s="143"/>
      <c r="N7563" s="42"/>
      <c r="O7563" s="128"/>
      <c r="P7563" s="130"/>
      <c r="Q7563" s="131">
        <v>2</v>
      </c>
      <c r="R7563" s="68"/>
      <c r="S7563" s="35"/>
      <c r="T7563" s="69" t="s">
        <v>25</v>
      </c>
      <c r="U7563" s="92"/>
      <c r="V7563" s="70">
        <f>V7564</f>
        <v>0</v>
      </c>
      <c r="X7563" s="447">
        <f>X7564</f>
        <v>0</v>
      </c>
      <c r="Z7563" s="447">
        <f>Z7564</f>
        <v>0</v>
      </c>
      <c r="AB7563" s="447">
        <f>AB7564</f>
        <v>0</v>
      </c>
      <c r="AD7563" s="447">
        <f>AD7564</f>
        <v>0</v>
      </c>
      <c r="AF7563" s="447">
        <f>AF7564</f>
        <v>0</v>
      </c>
      <c r="AH7563" s="447">
        <f t="shared" si="1640"/>
        <v>0</v>
      </c>
      <c r="AI7563" s="67"/>
      <c r="AJ7563" s="447">
        <f>AJ7564</f>
        <v>0</v>
      </c>
      <c r="AK7563" s="71"/>
      <c r="AL7563" s="447">
        <f t="shared" si="1646"/>
        <v>0</v>
      </c>
      <c r="AM7563" s="447"/>
      <c r="AN7563" s="447">
        <f t="shared" si="1646"/>
        <v>0</v>
      </c>
      <c r="AO7563" s="447"/>
      <c r="AP7563" s="447">
        <f t="shared" si="1646"/>
        <v>0</v>
      </c>
      <c r="AQ7563" s="447"/>
    </row>
    <row r="7564" spans="2:43" ht="18" hidden="1" customHeight="1" x14ac:dyDescent="0.2">
      <c r="B7564" s="4"/>
      <c r="C7564" s="117"/>
      <c r="D7564" s="117"/>
      <c r="E7564" s="117"/>
      <c r="F7564" s="48"/>
      <c r="G7564" s="11"/>
      <c r="H7564" s="117"/>
      <c r="I7564" s="124"/>
      <c r="J7564" s="124"/>
      <c r="K7564" s="144"/>
      <c r="L7564" s="11"/>
      <c r="M7564" s="143"/>
      <c r="N7564" s="42"/>
      <c r="O7564" s="128"/>
      <c r="P7564" s="130"/>
      <c r="Q7564" s="130"/>
      <c r="R7564" s="72" t="s">
        <v>0</v>
      </c>
      <c r="S7564" s="181"/>
      <c r="T7564" s="73" t="s">
        <v>221</v>
      </c>
      <c r="V7564" s="74">
        <v>0</v>
      </c>
      <c r="X7564" s="74">
        <v>0</v>
      </c>
      <c r="Z7564" s="74">
        <v>0</v>
      </c>
      <c r="AB7564" s="74">
        <v>0</v>
      </c>
      <c r="AD7564" s="74">
        <v>0</v>
      </c>
      <c r="AF7564" s="74">
        <v>0</v>
      </c>
      <c r="AH7564" s="74">
        <f t="shared" si="1640"/>
        <v>0</v>
      </c>
      <c r="AI7564" s="446"/>
      <c r="AJ7564" s="74">
        <v>0</v>
      </c>
      <c r="AK7564" s="8"/>
      <c r="AL7564" s="74">
        <v>0</v>
      </c>
      <c r="AM7564" s="74"/>
      <c r="AN7564" s="74">
        <v>0</v>
      </c>
      <c r="AO7564" s="74"/>
      <c r="AP7564" s="74">
        <v>0</v>
      </c>
      <c r="AQ7564" s="74"/>
    </row>
    <row r="7565" spans="2:43" ht="18" customHeight="1" x14ac:dyDescent="0.2">
      <c r="B7565" s="4"/>
      <c r="C7565" s="117"/>
      <c r="D7565" s="117"/>
      <c r="E7565" s="117"/>
      <c r="F7565" s="48"/>
      <c r="G7565" s="11"/>
      <c r="H7565" s="117"/>
      <c r="I7565" s="124"/>
      <c r="J7565" s="124"/>
      <c r="K7565" s="144"/>
      <c r="L7565" s="11"/>
      <c r="M7565" s="143"/>
      <c r="N7565" s="42"/>
      <c r="O7565" s="128"/>
      <c r="P7565" s="129">
        <v>7</v>
      </c>
      <c r="Q7565" s="129"/>
      <c r="R7565" s="64"/>
      <c r="S7565" s="234"/>
      <c r="T7565" s="65" t="s">
        <v>216</v>
      </c>
      <c r="U7565" s="155"/>
      <c r="V7565" s="66">
        <f>V7566+V7571</f>
        <v>63500</v>
      </c>
      <c r="X7565" s="66">
        <f>X7566+X7571</f>
        <v>59000</v>
      </c>
      <c r="Z7565" s="66">
        <f>Z7566+Z7571</f>
        <v>58300</v>
      </c>
      <c r="AB7565" s="66">
        <f>AB7566+AB7571</f>
        <v>36700</v>
      </c>
      <c r="AD7565" s="66">
        <f>AD7566+AD7571</f>
        <v>35000</v>
      </c>
      <c r="AF7565" s="66">
        <f>AF7566+AF7571</f>
        <v>0</v>
      </c>
      <c r="AH7565" s="66">
        <f t="shared" si="1640"/>
        <v>35000</v>
      </c>
      <c r="AI7565" s="8"/>
      <c r="AJ7565" s="66">
        <f>AJ7566+AJ7571</f>
        <v>9170</v>
      </c>
      <c r="AK7565" s="67"/>
      <c r="AL7565" s="66">
        <f>AL7566+AL7571</f>
        <v>33000</v>
      </c>
      <c r="AM7565" s="66"/>
      <c r="AN7565" s="66">
        <f>AN7566+AN7571</f>
        <v>35000</v>
      </c>
      <c r="AO7565" s="66"/>
      <c r="AP7565" s="66">
        <f>AP7566+AP7571</f>
        <v>35000</v>
      </c>
      <c r="AQ7565" s="66"/>
    </row>
    <row r="7566" spans="2:43" ht="18" customHeight="1" x14ac:dyDescent="0.2">
      <c r="B7566" s="4"/>
      <c r="C7566" s="117"/>
      <c r="D7566" s="117"/>
      <c r="E7566" s="117"/>
      <c r="F7566" s="48"/>
      <c r="G7566" s="11"/>
      <c r="H7566" s="117"/>
      <c r="I7566" s="124"/>
      <c r="J7566" s="124"/>
      <c r="K7566" s="144"/>
      <c r="L7566" s="11"/>
      <c r="M7566" s="143"/>
      <c r="N7566" s="42"/>
      <c r="O7566" s="128"/>
      <c r="P7566" s="129"/>
      <c r="Q7566" s="131">
        <v>1</v>
      </c>
      <c r="R7566" s="68"/>
      <c r="S7566" s="35"/>
      <c r="T7566" s="69" t="s">
        <v>234</v>
      </c>
      <c r="U7566" s="92"/>
      <c r="V7566" s="70">
        <f>V7567+V7568+V7569+V7570</f>
        <v>53500</v>
      </c>
      <c r="X7566" s="447">
        <f>X7567+X7568+X7569+X7570</f>
        <v>44000</v>
      </c>
      <c r="Z7566" s="447">
        <f>Z7567+Z7568+Z7569+Z7570</f>
        <v>45500</v>
      </c>
      <c r="AB7566" s="447">
        <f>AB7567+AB7568+AB7569+AB7570</f>
        <v>26700</v>
      </c>
      <c r="AD7566" s="447">
        <f>AD7567+AD7568+AD7569+AD7570</f>
        <v>25500</v>
      </c>
      <c r="AF7566" s="447">
        <f>AF7567+AF7568+AF7569+AF7570</f>
        <v>0</v>
      </c>
      <c r="AH7566" s="447">
        <f t="shared" si="1640"/>
        <v>25500</v>
      </c>
      <c r="AI7566" s="67"/>
      <c r="AJ7566" s="447">
        <f>AJ7567+AJ7568+AJ7569+AJ7570</f>
        <v>6670</v>
      </c>
      <c r="AK7566" s="71"/>
      <c r="AL7566" s="447">
        <f>AL7567+AL7568+AL7569+AL7570</f>
        <v>22500</v>
      </c>
      <c r="AM7566" s="447"/>
      <c r="AN7566" s="447">
        <f>AN7567+AN7568+AN7569+AN7570</f>
        <v>23500</v>
      </c>
      <c r="AO7566" s="447"/>
      <c r="AP7566" s="447">
        <f>AP7567+AP7568+AP7569+AP7570</f>
        <v>23500</v>
      </c>
      <c r="AQ7566" s="447"/>
    </row>
    <row r="7567" spans="2:43" ht="18" customHeight="1" x14ac:dyDescent="0.2">
      <c r="B7567" s="4"/>
      <c r="C7567" s="117"/>
      <c r="D7567" s="117"/>
      <c r="E7567" s="117"/>
      <c r="F7567" s="48"/>
      <c r="G7567" s="11"/>
      <c r="H7567" s="117"/>
      <c r="I7567" s="124"/>
      <c r="J7567" s="124"/>
      <c r="K7567" s="144"/>
      <c r="L7567" s="11"/>
      <c r="M7567" s="143"/>
      <c r="N7567" s="42"/>
      <c r="O7567" s="128"/>
      <c r="P7567" s="129"/>
      <c r="Q7567" s="130"/>
      <c r="R7567" s="72" t="s">
        <v>3</v>
      </c>
      <c r="S7567" s="181"/>
      <c r="T7567" s="73" t="s">
        <v>333</v>
      </c>
      <c r="V7567" s="74">
        <v>20000</v>
      </c>
      <c r="X7567" s="74">
        <v>15000</v>
      </c>
      <c r="Z7567" s="876">
        <v>15000</v>
      </c>
      <c r="AB7567" s="944">
        <v>9800</v>
      </c>
      <c r="AD7567" s="74">
        <v>9500</v>
      </c>
      <c r="AF7567" s="74">
        <v>0</v>
      </c>
      <c r="AH7567" s="74">
        <f t="shared" si="1640"/>
        <v>9500</v>
      </c>
      <c r="AI7567" s="446"/>
      <c r="AJ7567" s="74">
        <f t="shared" ref="AJ7567:AJ7569" si="1647">CEILING(AB7567*25/100,10)</f>
        <v>2450</v>
      </c>
      <c r="AK7567" s="8"/>
      <c r="AL7567" s="74">
        <v>10000</v>
      </c>
      <c r="AM7567" s="74"/>
      <c r="AN7567" s="74">
        <v>10500</v>
      </c>
      <c r="AO7567" s="74"/>
      <c r="AP7567" s="74">
        <v>10500</v>
      </c>
      <c r="AQ7567" s="74"/>
    </row>
    <row r="7568" spans="2:43" ht="18" customHeight="1" x14ac:dyDescent="0.2">
      <c r="B7568" s="4"/>
      <c r="C7568" s="117"/>
      <c r="D7568" s="117"/>
      <c r="E7568" s="117"/>
      <c r="F7568" s="48"/>
      <c r="G7568" s="11"/>
      <c r="H7568" s="117"/>
      <c r="I7568" s="124"/>
      <c r="J7568" s="124"/>
      <c r="K7568" s="144"/>
      <c r="L7568" s="11"/>
      <c r="M7568" s="143"/>
      <c r="N7568" s="42"/>
      <c r="O7568" s="128"/>
      <c r="P7568" s="130"/>
      <c r="Q7568" s="130"/>
      <c r="R7568" s="72" t="s">
        <v>0</v>
      </c>
      <c r="S7568" s="181"/>
      <c r="T7568" s="73" t="s">
        <v>334</v>
      </c>
      <c r="V7568" s="74">
        <v>23000</v>
      </c>
      <c r="X7568" s="74">
        <v>15000</v>
      </c>
      <c r="Z7568" s="876">
        <v>22500</v>
      </c>
      <c r="AB7568" s="944">
        <v>15000</v>
      </c>
      <c r="AD7568" s="74">
        <v>14000</v>
      </c>
      <c r="AF7568" s="74">
        <v>0</v>
      </c>
      <c r="AH7568" s="74">
        <f t="shared" si="1640"/>
        <v>14000</v>
      </c>
      <c r="AI7568" s="8"/>
      <c r="AJ7568" s="74">
        <f t="shared" si="1647"/>
        <v>3750</v>
      </c>
      <c r="AK7568" s="8"/>
      <c r="AL7568" s="74">
        <v>10500</v>
      </c>
      <c r="AM7568" s="74"/>
      <c r="AN7568" s="74">
        <v>11000</v>
      </c>
      <c r="AO7568" s="74"/>
      <c r="AP7568" s="74">
        <v>11000</v>
      </c>
      <c r="AQ7568" s="74"/>
    </row>
    <row r="7569" spans="2:43" ht="18" customHeight="1" x14ac:dyDescent="0.2">
      <c r="B7569" s="4"/>
      <c r="C7569" s="117"/>
      <c r="D7569" s="117"/>
      <c r="E7569" s="117"/>
      <c r="F7569" s="48"/>
      <c r="G7569" s="11"/>
      <c r="H7569" s="117"/>
      <c r="I7569" s="124"/>
      <c r="J7569" s="124"/>
      <c r="K7569" s="144"/>
      <c r="L7569" s="11"/>
      <c r="M7569" s="143"/>
      <c r="N7569" s="42"/>
      <c r="O7569" s="128"/>
      <c r="P7569" s="130"/>
      <c r="Q7569" s="130"/>
      <c r="R7569" s="72">
        <v>3</v>
      </c>
      <c r="S7569" s="181"/>
      <c r="T7569" s="73" t="s">
        <v>523</v>
      </c>
      <c r="V7569" s="74">
        <v>7500</v>
      </c>
      <c r="X7569" s="74">
        <v>9000</v>
      </c>
      <c r="Z7569" s="876">
        <v>5000</v>
      </c>
      <c r="AB7569" s="944">
        <v>1000</v>
      </c>
      <c r="AD7569" s="74">
        <v>1000</v>
      </c>
      <c r="AF7569" s="74">
        <v>0</v>
      </c>
      <c r="AH7569" s="74">
        <f t="shared" si="1640"/>
        <v>1000</v>
      </c>
      <c r="AI7569" s="8"/>
      <c r="AJ7569" s="74">
        <f t="shared" si="1647"/>
        <v>250</v>
      </c>
      <c r="AK7569" s="8"/>
      <c r="AL7569" s="74">
        <v>1000</v>
      </c>
      <c r="AM7569" s="74"/>
      <c r="AN7569" s="74">
        <v>1000</v>
      </c>
      <c r="AO7569" s="74"/>
      <c r="AP7569" s="74">
        <v>1000</v>
      </c>
      <c r="AQ7569" s="74"/>
    </row>
    <row r="7570" spans="2:43" ht="18" customHeight="1" x14ac:dyDescent="0.2">
      <c r="B7570" s="4"/>
      <c r="C7570" s="117"/>
      <c r="D7570" s="117"/>
      <c r="E7570" s="117"/>
      <c r="F7570" s="48"/>
      <c r="G7570" s="11"/>
      <c r="H7570" s="117"/>
      <c r="I7570" s="124"/>
      <c r="J7570" s="124"/>
      <c r="K7570" s="144"/>
      <c r="L7570" s="11"/>
      <c r="M7570" s="143"/>
      <c r="N7570" s="42"/>
      <c r="O7570" s="128"/>
      <c r="P7570" s="130"/>
      <c r="Q7570" s="131"/>
      <c r="R7570" s="72">
        <v>90</v>
      </c>
      <c r="S7570" s="181"/>
      <c r="T7570" s="73" t="s">
        <v>296</v>
      </c>
      <c r="V7570" s="74">
        <v>3000</v>
      </c>
      <c r="X7570" s="74">
        <v>5000</v>
      </c>
      <c r="Z7570" s="876">
        <v>3000</v>
      </c>
      <c r="AB7570" s="951">
        <v>900</v>
      </c>
      <c r="AD7570" s="74">
        <v>1000</v>
      </c>
      <c r="AF7570" s="74">
        <v>0</v>
      </c>
      <c r="AH7570" s="74">
        <f t="shared" si="1640"/>
        <v>1000</v>
      </c>
      <c r="AI7570" s="8"/>
      <c r="AJ7570" s="74">
        <f>CEILING(AB7570*25/100,10)-10</f>
        <v>220</v>
      </c>
      <c r="AK7570" s="8"/>
      <c r="AL7570" s="74">
        <v>1000</v>
      </c>
      <c r="AM7570" s="74"/>
      <c r="AN7570" s="74">
        <v>1000</v>
      </c>
      <c r="AO7570" s="74"/>
      <c r="AP7570" s="74">
        <v>1000</v>
      </c>
      <c r="AQ7570" s="74"/>
    </row>
    <row r="7571" spans="2:43" ht="18" customHeight="1" x14ac:dyDescent="0.2">
      <c r="B7571" s="4"/>
      <c r="C7571" s="117"/>
      <c r="D7571" s="117"/>
      <c r="E7571" s="117"/>
      <c r="F7571" s="48"/>
      <c r="G7571" s="11"/>
      <c r="H7571" s="117"/>
      <c r="I7571" s="124"/>
      <c r="J7571" s="124"/>
      <c r="K7571" s="144"/>
      <c r="L7571" s="11"/>
      <c r="M7571" s="143"/>
      <c r="N7571" s="42"/>
      <c r="O7571" s="128"/>
      <c r="P7571" s="130"/>
      <c r="Q7571" s="131">
        <v>3</v>
      </c>
      <c r="R7571" s="68"/>
      <c r="S7571" s="35"/>
      <c r="T7571" s="69" t="s">
        <v>224</v>
      </c>
      <c r="U7571" s="92"/>
      <c r="V7571" s="70">
        <f>V7573+V7572</f>
        <v>10000</v>
      </c>
      <c r="X7571" s="447">
        <f>X7573+X7572</f>
        <v>15000</v>
      </c>
      <c r="Z7571" s="447">
        <f>Z7573+Z7572</f>
        <v>12800</v>
      </c>
      <c r="AB7571" s="447">
        <f>AB7573+AB7572</f>
        <v>10000</v>
      </c>
      <c r="AD7571" s="447">
        <f>AD7573+AD7572</f>
        <v>9500</v>
      </c>
      <c r="AF7571" s="447">
        <f>AF7573+AF7572</f>
        <v>0</v>
      </c>
      <c r="AH7571" s="447">
        <f t="shared" si="1640"/>
        <v>9500</v>
      </c>
      <c r="AI7571" s="8"/>
      <c r="AJ7571" s="447">
        <f>AJ7573+AJ7572</f>
        <v>2500</v>
      </c>
      <c r="AK7571" s="71"/>
      <c r="AL7571" s="447">
        <f>AL7573+AL7572</f>
        <v>10500</v>
      </c>
      <c r="AM7571" s="447"/>
      <c r="AN7571" s="447">
        <f>AN7573+AN7572</f>
        <v>11500</v>
      </c>
      <c r="AO7571" s="447"/>
      <c r="AP7571" s="447">
        <f>AP7573+AP7572</f>
        <v>11500</v>
      </c>
      <c r="AQ7571" s="447"/>
    </row>
    <row r="7572" spans="2:43" ht="18" customHeight="1" x14ac:dyDescent="0.2">
      <c r="B7572" s="4"/>
      <c r="C7572" s="117"/>
      <c r="D7572" s="117"/>
      <c r="E7572" s="117"/>
      <c r="F7572" s="48"/>
      <c r="G7572" s="11"/>
      <c r="H7572" s="117"/>
      <c r="I7572" s="124"/>
      <c r="J7572" s="124"/>
      <c r="K7572" s="144"/>
      <c r="L7572" s="11"/>
      <c r="M7572" s="143"/>
      <c r="N7572" s="42"/>
      <c r="O7572" s="128"/>
      <c r="P7572" s="130"/>
      <c r="Q7572" s="131"/>
      <c r="R7572" s="72">
        <v>1</v>
      </c>
      <c r="S7572" s="181"/>
      <c r="T7572" s="73" t="s">
        <v>441</v>
      </c>
      <c r="V7572" s="74">
        <v>3000</v>
      </c>
      <c r="X7572" s="74">
        <v>5000</v>
      </c>
      <c r="Z7572" s="876">
        <v>5000</v>
      </c>
      <c r="AB7572" s="74">
        <v>1000</v>
      </c>
      <c r="AD7572" s="74">
        <v>1000</v>
      </c>
      <c r="AF7572" s="74">
        <v>0</v>
      </c>
      <c r="AH7572" s="74">
        <f t="shared" si="1640"/>
        <v>1000</v>
      </c>
      <c r="AI7572" s="446"/>
      <c r="AJ7572" s="74">
        <f t="shared" ref="AJ7572:AJ7573" si="1648">CEILING(AB7572*25/100,10)</f>
        <v>250</v>
      </c>
      <c r="AK7572" s="8"/>
      <c r="AL7572" s="74">
        <v>1000</v>
      </c>
      <c r="AM7572" s="74"/>
      <c r="AN7572" s="74">
        <v>1000</v>
      </c>
      <c r="AO7572" s="74"/>
      <c r="AP7572" s="74">
        <v>1000</v>
      </c>
      <c r="AQ7572" s="74"/>
    </row>
    <row r="7573" spans="2:43" ht="18" customHeight="1" x14ac:dyDescent="0.2">
      <c r="B7573" s="4"/>
      <c r="C7573" s="117"/>
      <c r="D7573" s="117"/>
      <c r="E7573" s="117"/>
      <c r="F7573" s="48"/>
      <c r="G7573" s="11"/>
      <c r="H7573" s="117"/>
      <c r="I7573" s="124"/>
      <c r="J7573" s="124"/>
      <c r="K7573" s="144"/>
      <c r="L7573" s="11"/>
      <c r="M7573" s="143"/>
      <c r="N7573" s="42"/>
      <c r="O7573" s="128"/>
      <c r="P7573" s="130"/>
      <c r="Q7573" s="131"/>
      <c r="R7573" s="72" t="s">
        <v>0</v>
      </c>
      <c r="S7573" s="181"/>
      <c r="T7573" s="73" t="s">
        <v>53</v>
      </c>
      <c r="V7573" s="74">
        <v>7000</v>
      </c>
      <c r="X7573" s="74">
        <v>10000</v>
      </c>
      <c r="Z7573" s="876">
        <v>7800</v>
      </c>
      <c r="AB7573" s="944">
        <v>9000</v>
      </c>
      <c r="AD7573" s="74">
        <v>8500</v>
      </c>
      <c r="AF7573" s="74">
        <v>0</v>
      </c>
      <c r="AH7573" s="74">
        <f t="shared" si="1640"/>
        <v>8500</v>
      </c>
      <c r="AI7573" s="8"/>
      <c r="AJ7573" s="74">
        <f t="shared" si="1648"/>
        <v>2250</v>
      </c>
      <c r="AK7573" s="8"/>
      <c r="AL7573" s="74">
        <v>9500</v>
      </c>
      <c r="AM7573" s="74"/>
      <c r="AN7573" s="74">
        <v>10500</v>
      </c>
      <c r="AO7573" s="74"/>
      <c r="AP7573" s="74">
        <v>10500</v>
      </c>
      <c r="AQ7573" s="74"/>
    </row>
    <row r="7574" spans="2:43" ht="18" customHeight="1" x14ac:dyDescent="0.2">
      <c r="B7574" s="4"/>
      <c r="C7574" s="117"/>
      <c r="D7574" s="117"/>
      <c r="E7574" s="117"/>
      <c r="F7574" s="48"/>
      <c r="G7574" s="11"/>
      <c r="H7574" s="117"/>
      <c r="I7574" s="124"/>
      <c r="J7574" s="124"/>
      <c r="K7574" s="144"/>
      <c r="L7574" s="11"/>
      <c r="M7574" s="143"/>
      <c r="N7574" s="42"/>
      <c r="O7574" s="128"/>
      <c r="P7574" s="129">
        <v>8</v>
      </c>
      <c r="Q7574" s="129"/>
      <c r="R7574" s="64"/>
      <c r="S7574" s="234"/>
      <c r="T7574" s="65" t="s">
        <v>338</v>
      </c>
      <c r="U7574" s="155"/>
      <c r="V7574" s="66">
        <f>V7575</f>
        <v>48000</v>
      </c>
      <c r="X7574" s="66">
        <f>X7575</f>
        <v>13000</v>
      </c>
      <c r="Z7574" s="66">
        <f>Z7575</f>
        <v>16000</v>
      </c>
      <c r="AB7574" s="66">
        <f>AB7575</f>
        <v>10000</v>
      </c>
      <c r="AD7574" s="66">
        <f>AD7575</f>
        <v>9900</v>
      </c>
      <c r="AF7574" s="66">
        <f>AF7575</f>
        <v>0</v>
      </c>
      <c r="AH7574" s="66">
        <f t="shared" si="1640"/>
        <v>9900</v>
      </c>
      <c r="AI7574" s="8"/>
      <c r="AJ7574" s="66">
        <f>AJ7575</f>
        <v>2500</v>
      </c>
      <c r="AK7574" s="67"/>
      <c r="AL7574" s="66">
        <f t="shared" ref="AL7574:AP7575" si="1649">AL7575</f>
        <v>12000</v>
      </c>
      <c r="AM7574" s="66"/>
      <c r="AN7574" s="66">
        <f t="shared" si="1649"/>
        <v>13000</v>
      </c>
      <c r="AO7574" s="66"/>
      <c r="AP7574" s="66">
        <f t="shared" si="1649"/>
        <v>13000</v>
      </c>
      <c r="AQ7574" s="66"/>
    </row>
    <row r="7575" spans="2:43" ht="18" customHeight="1" x14ac:dyDescent="0.2">
      <c r="B7575" s="4"/>
      <c r="C7575" s="117"/>
      <c r="D7575" s="117"/>
      <c r="E7575" s="117"/>
      <c r="F7575" s="48"/>
      <c r="G7575" s="11"/>
      <c r="H7575" s="117"/>
      <c r="I7575" s="124"/>
      <c r="J7575" s="124"/>
      <c r="K7575" s="144"/>
      <c r="L7575" s="11"/>
      <c r="M7575" s="143"/>
      <c r="N7575" s="42"/>
      <c r="O7575" s="128"/>
      <c r="P7575" s="130"/>
      <c r="Q7575" s="140">
        <v>1</v>
      </c>
      <c r="R7575" s="84"/>
      <c r="S7575" s="250"/>
      <c r="T7575" s="69" t="s">
        <v>87</v>
      </c>
      <c r="U7575" s="92"/>
      <c r="V7575" s="70">
        <f>V7576</f>
        <v>48000</v>
      </c>
      <c r="X7575" s="447">
        <f>X7576</f>
        <v>13000</v>
      </c>
      <c r="Z7575" s="447">
        <f>Z7576</f>
        <v>16000</v>
      </c>
      <c r="AB7575" s="447">
        <f>AB7576</f>
        <v>10000</v>
      </c>
      <c r="AD7575" s="447">
        <f>AD7576</f>
        <v>9900</v>
      </c>
      <c r="AF7575" s="447">
        <f>AF7576</f>
        <v>0</v>
      </c>
      <c r="AH7575" s="447">
        <f t="shared" ref="AH7575:AH7638" si="1650">AD7575+AF7575</f>
        <v>9900</v>
      </c>
      <c r="AI7575" s="67"/>
      <c r="AJ7575" s="447">
        <f>AJ7576</f>
        <v>2500</v>
      </c>
      <c r="AK7575" s="71"/>
      <c r="AL7575" s="447">
        <f t="shared" si="1649"/>
        <v>12000</v>
      </c>
      <c r="AM7575" s="447"/>
      <c r="AN7575" s="447">
        <f t="shared" si="1649"/>
        <v>13000</v>
      </c>
      <c r="AO7575" s="447"/>
      <c r="AP7575" s="447">
        <f t="shared" si="1649"/>
        <v>13000</v>
      </c>
      <c r="AQ7575" s="447"/>
    </row>
    <row r="7576" spans="2:43" ht="18" customHeight="1" x14ac:dyDescent="0.2">
      <c r="B7576" s="4"/>
      <c r="C7576" s="117"/>
      <c r="D7576" s="117"/>
      <c r="E7576" s="117"/>
      <c r="F7576" s="48"/>
      <c r="G7576" s="11"/>
      <c r="H7576" s="117"/>
      <c r="I7576" s="124"/>
      <c r="J7576" s="124"/>
      <c r="K7576" s="144"/>
      <c r="L7576" s="11"/>
      <c r="M7576" s="143"/>
      <c r="N7576" s="42"/>
      <c r="O7576" s="128"/>
      <c r="P7576" s="130"/>
      <c r="Q7576" s="130"/>
      <c r="R7576" s="72">
        <v>2</v>
      </c>
      <c r="S7576" s="181"/>
      <c r="T7576" s="73" t="s">
        <v>282</v>
      </c>
      <c r="V7576" s="74">
        <v>48000</v>
      </c>
      <c r="X7576" s="74">
        <v>13000</v>
      </c>
      <c r="Z7576" s="876">
        <v>16000</v>
      </c>
      <c r="AB7576" s="74">
        <v>10000</v>
      </c>
      <c r="AD7576" s="74">
        <v>9900</v>
      </c>
      <c r="AF7576" s="74">
        <v>0</v>
      </c>
      <c r="AH7576" s="74">
        <f t="shared" si="1650"/>
        <v>9900</v>
      </c>
      <c r="AI7576" s="446"/>
      <c r="AJ7576" s="74">
        <f t="shared" ref="AJ7576" si="1651">CEILING(AB7576*25/100,10)</f>
        <v>2500</v>
      </c>
      <c r="AK7576" s="8"/>
      <c r="AL7576" s="74">
        <v>12000</v>
      </c>
      <c r="AM7576" s="74"/>
      <c r="AN7576" s="74">
        <v>13000</v>
      </c>
      <c r="AO7576" s="74"/>
      <c r="AP7576" s="74">
        <v>13000</v>
      </c>
      <c r="AQ7576" s="74"/>
    </row>
    <row r="7577" spans="2:43" ht="18" customHeight="1" x14ac:dyDescent="0.2">
      <c r="B7577" s="4"/>
      <c r="C7577" s="117"/>
      <c r="D7577" s="117"/>
      <c r="E7577" s="117"/>
      <c r="F7577" s="48"/>
      <c r="G7577" s="11"/>
      <c r="H7577" s="117"/>
      <c r="I7577" s="124"/>
      <c r="J7577" s="124"/>
      <c r="K7577" s="144"/>
      <c r="L7577" s="11"/>
      <c r="M7577" s="143"/>
      <c r="N7577" s="42"/>
      <c r="O7577" s="128"/>
      <c r="P7577" s="130"/>
      <c r="Q7577" s="130"/>
      <c r="R7577" s="72"/>
      <c r="S7577" s="181"/>
      <c r="T7577" s="73"/>
      <c r="V7577" s="74"/>
      <c r="X7577" s="74"/>
      <c r="Z7577" s="74"/>
      <c r="AB7577" s="74"/>
      <c r="AD7577" s="74"/>
      <c r="AF7577" s="74"/>
      <c r="AH7577" s="74">
        <f t="shared" si="1650"/>
        <v>0</v>
      </c>
      <c r="AI7577" s="8"/>
      <c r="AJ7577" s="74"/>
      <c r="AK7577" s="8"/>
      <c r="AL7577" s="74"/>
      <c r="AM7577" s="74"/>
      <c r="AN7577" s="74"/>
      <c r="AO7577" s="74"/>
      <c r="AP7577" s="74"/>
      <c r="AQ7577" s="74"/>
    </row>
    <row r="7578" spans="2:43" ht="18" customHeight="1" x14ac:dyDescent="0.2">
      <c r="B7578" s="4"/>
      <c r="C7578" s="117"/>
      <c r="D7578" s="117"/>
      <c r="E7578" s="117"/>
      <c r="F7578" s="48"/>
      <c r="G7578" s="11"/>
      <c r="H7578" s="132"/>
      <c r="I7578" s="121"/>
      <c r="J7578" s="121"/>
      <c r="K7578" s="164">
        <v>8</v>
      </c>
      <c r="L7578" s="277"/>
      <c r="M7578" s="163"/>
      <c r="N7578" s="261"/>
      <c r="O7578" s="122"/>
      <c r="P7578" s="123"/>
      <c r="Q7578" s="123"/>
      <c r="R7578" s="49"/>
      <c r="S7578" s="18"/>
      <c r="T7578" s="50" t="s">
        <v>418</v>
      </c>
      <c r="U7578" s="76"/>
      <c r="V7578" s="51">
        <f>V7579</f>
        <v>27150</v>
      </c>
      <c r="X7578" s="51">
        <f>X7579</f>
        <v>22700</v>
      </c>
      <c r="Z7578" s="51">
        <f>Z7579</f>
        <v>23200</v>
      </c>
      <c r="AB7578" s="51">
        <f>AB7579</f>
        <v>20100</v>
      </c>
      <c r="AD7578" s="51" t="e">
        <f>AD7579</f>
        <v>#REF!</v>
      </c>
      <c r="AF7578" s="51">
        <f>AF7579</f>
        <v>0</v>
      </c>
      <c r="AH7578" s="51" t="e">
        <f t="shared" si="1650"/>
        <v>#REF!</v>
      </c>
      <c r="AI7578" s="8"/>
      <c r="AJ7578" s="51">
        <f>AJ7579</f>
        <v>6570</v>
      </c>
      <c r="AK7578" s="5"/>
      <c r="AL7578" s="51">
        <f>AL7579</f>
        <v>19000</v>
      </c>
      <c r="AM7578" s="51"/>
      <c r="AN7578" s="51">
        <f>AN7579</f>
        <v>20000</v>
      </c>
      <c r="AO7578" s="51"/>
      <c r="AP7578" s="51">
        <f>AP7579</f>
        <v>20000</v>
      </c>
      <c r="AQ7578" s="51"/>
    </row>
    <row r="7579" spans="2:43" ht="18" customHeight="1" x14ac:dyDescent="0.2">
      <c r="B7579" s="4"/>
      <c r="C7579" s="117"/>
      <c r="D7579" s="117"/>
      <c r="E7579" s="117"/>
      <c r="F7579" s="48"/>
      <c r="G7579" s="11"/>
      <c r="H7579" s="117"/>
      <c r="I7579" s="124"/>
      <c r="J7579" s="124"/>
      <c r="K7579" s="144"/>
      <c r="L7579" s="11"/>
      <c r="M7579" s="226">
        <v>2</v>
      </c>
      <c r="N7579" s="262"/>
      <c r="O7579" s="125"/>
      <c r="P7579" s="126"/>
      <c r="Q7579" s="126"/>
      <c r="R7579" s="60"/>
      <c r="S7579" s="249"/>
      <c r="T7579" s="61" t="s">
        <v>413</v>
      </c>
      <c r="U7579" s="241"/>
      <c r="V7579" s="62">
        <f>SUM(V7580+V7588+V7597)</f>
        <v>27150</v>
      </c>
      <c r="X7579" s="62">
        <f>SUM(X7580+X7588+X7597)</f>
        <v>22700</v>
      </c>
      <c r="Z7579" s="62">
        <f>SUM(Z7580+Z7588+Z7597)</f>
        <v>23200</v>
      </c>
      <c r="AB7579" s="62">
        <f>SUM(AB7580+AB7588+AB7597)</f>
        <v>20100</v>
      </c>
      <c r="AD7579" s="62" t="e">
        <f>SUM(AD7580+AD7588+AD7597)</f>
        <v>#REF!</v>
      </c>
      <c r="AF7579" s="62">
        <f>SUM(AF7580+AF7588+AF7597)</f>
        <v>0</v>
      </c>
      <c r="AH7579" s="62" t="e">
        <f t="shared" si="1650"/>
        <v>#REF!</v>
      </c>
      <c r="AI7579" s="5"/>
      <c r="AJ7579" s="62">
        <f>SUM(AJ7580+AJ7588+AJ7597)</f>
        <v>6570</v>
      </c>
      <c r="AK7579" s="63"/>
      <c r="AL7579" s="62">
        <f>SUM(AL7580+AL7588+AL7597)</f>
        <v>19000</v>
      </c>
      <c r="AM7579" s="62"/>
      <c r="AN7579" s="62">
        <f>SUM(AN7580+AN7588+AN7597)</f>
        <v>20000</v>
      </c>
      <c r="AO7579" s="62"/>
      <c r="AP7579" s="62">
        <f>SUM(AP7580+AP7588+AP7597)</f>
        <v>20000</v>
      </c>
      <c r="AQ7579" s="62"/>
    </row>
    <row r="7580" spans="2:43" ht="18" customHeight="1" x14ac:dyDescent="0.2">
      <c r="B7580" s="4"/>
      <c r="C7580" s="117"/>
      <c r="D7580" s="117"/>
      <c r="E7580" s="117"/>
      <c r="F7580" s="48"/>
      <c r="G7580" s="11"/>
      <c r="H7580" s="117"/>
      <c r="I7580" s="124"/>
      <c r="J7580" s="124"/>
      <c r="K7580" s="144"/>
      <c r="L7580" s="11"/>
      <c r="M7580" s="143"/>
      <c r="N7580" s="42"/>
      <c r="O7580" s="127" t="s">
        <v>3</v>
      </c>
      <c r="P7580" s="123"/>
      <c r="Q7580" s="123"/>
      <c r="R7580" s="49"/>
      <c r="S7580" s="18"/>
      <c r="T7580" s="50" t="s">
        <v>7</v>
      </c>
      <c r="U7580" s="76"/>
      <c r="V7580" s="51">
        <f>V7581+V7584</f>
        <v>24150</v>
      </c>
      <c r="X7580" s="51">
        <f>X7581+X7584</f>
        <v>19200</v>
      </c>
      <c r="Z7580" s="51">
        <f>Z7581+Z7584</f>
        <v>20200</v>
      </c>
      <c r="AB7580" s="51">
        <f>AB7581+AB7584</f>
        <v>17100</v>
      </c>
      <c r="AD7580" s="51">
        <f>AD7581+AD7584</f>
        <v>15100</v>
      </c>
      <c r="AF7580" s="51">
        <f>AF7581+AF7584</f>
        <v>0</v>
      </c>
      <c r="AH7580" s="51">
        <f t="shared" si="1650"/>
        <v>15100</v>
      </c>
      <c r="AI7580" s="63"/>
      <c r="AJ7580" s="51">
        <f>AJ7581+AJ7584</f>
        <v>5820</v>
      </c>
      <c r="AK7580" s="5"/>
      <c r="AL7580" s="51">
        <f>AL7581+AL7584</f>
        <v>16000</v>
      </c>
      <c r="AM7580" s="51"/>
      <c r="AN7580" s="51">
        <f>AN7581+AN7584</f>
        <v>17000</v>
      </c>
      <c r="AO7580" s="51"/>
      <c r="AP7580" s="51">
        <f>AP7581+AP7584</f>
        <v>17000</v>
      </c>
      <c r="AQ7580" s="51"/>
    </row>
    <row r="7581" spans="2:43" ht="18" customHeight="1" x14ac:dyDescent="0.2">
      <c r="B7581" s="4"/>
      <c r="C7581" s="117"/>
      <c r="D7581" s="117"/>
      <c r="E7581" s="117"/>
      <c r="F7581" s="48"/>
      <c r="G7581" s="11"/>
      <c r="H7581" s="117"/>
      <c r="I7581" s="124"/>
      <c r="J7581" s="124"/>
      <c r="K7581" s="144"/>
      <c r="L7581" s="11"/>
      <c r="M7581" s="143"/>
      <c r="N7581" s="42"/>
      <c r="O7581" s="128"/>
      <c r="P7581" s="129">
        <v>1</v>
      </c>
      <c r="Q7581" s="129"/>
      <c r="R7581" s="64"/>
      <c r="S7581" s="234"/>
      <c r="T7581" s="65" t="s">
        <v>8</v>
      </c>
      <c r="U7581" s="155"/>
      <c r="V7581" s="66">
        <f>V7582</f>
        <v>24150</v>
      </c>
      <c r="X7581" s="66">
        <f>X7582</f>
        <v>19200</v>
      </c>
      <c r="Z7581" s="66">
        <f>Z7582</f>
        <v>20200</v>
      </c>
      <c r="AB7581" s="66">
        <f>AB7582</f>
        <v>17100</v>
      </c>
      <c r="AD7581" s="66">
        <f>AD7582</f>
        <v>15100</v>
      </c>
      <c r="AF7581" s="66">
        <f>AF7582</f>
        <v>0</v>
      </c>
      <c r="AH7581" s="66">
        <f t="shared" si="1650"/>
        <v>15100</v>
      </c>
      <c r="AI7581" s="5"/>
      <c r="AJ7581" s="66">
        <f>AJ7582</f>
        <v>5820</v>
      </c>
      <c r="AK7581" s="67"/>
      <c r="AL7581" s="66">
        <f t="shared" ref="AL7581:AP7582" si="1652">AL7582</f>
        <v>16000</v>
      </c>
      <c r="AM7581" s="66"/>
      <c r="AN7581" s="66">
        <f t="shared" si="1652"/>
        <v>17000</v>
      </c>
      <c r="AO7581" s="66"/>
      <c r="AP7581" s="66">
        <f t="shared" si="1652"/>
        <v>17000</v>
      </c>
      <c r="AQ7581" s="66"/>
    </row>
    <row r="7582" spans="2:43" ht="18" customHeight="1" x14ac:dyDescent="0.2">
      <c r="B7582" s="4"/>
      <c r="C7582" s="117"/>
      <c r="D7582" s="117"/>
      <c r="E7582" s="117"/>
      <c r="F7582" s="48"/>
      <c r="G7582" s="11"/>
      <c r="H7582" s="117"/>
      <c r="I7582" s="124"/>
      <c r="J7582" s="124"/>
      <c r="K7582" s="144"/>
      <c r="L7582" s="11"/>
      <c r="M7582" s="143"/>
      <c r="N7582" s="42"/>
      <c r="O7582" s="128"/>
      <c r="P7582" s="130"/>
      <c r="Q7582" s="140" t="s">
        <v>173</v>
      </c>
      <c r="R7582" s="84"/>
      <c r="S7582" s="250"/>
      <c r="T7582" s="69" t="s">
        <v>204</v>
      </c>
      <c r="U7582" s="92"/>
      <c r="V7582" s="70">
        <f>V7583</f>
        <v>24150</v>
      </c>
      <c r="X7582" s="447">
        <f>X7583</f>
        <v>19200</v>
      </c>
      <c r="Z7582" s="447">
        <f>Z7583</f>
        <v>20200</v>
      </c>
      <c r="AB7582" s="447">
        <f>AB7583</f>
        <v>17100</v>
      </c>
      <c r="AD7582" s="447">
        <f>AD7583</f>
        <v>15100</v>
      </c>
      <c r="AF7582" s="447">
        <f>AF7583</f>
        <v>0</v>
      </c>
      <c r="AH7582" s="447">
        <f t="shared" si="1650"/>
        <v>15100</v>
      </c>
      <c r="AI7582" s="67"/>
      <c r="AJ7582" s="447">
        <f>AJ7583</f>
        <v>5820</v>
      </c>
      <c r="AK7582" s="71"/>
      <c r="AL7582" s="447">
        <f t="shared" si="1652"/>
        <v>16000</v>
      </c>
      <c r="AM7582" s="447"/>
      <c r="AN7582" s="447">
        <f t="shared" si="1652"/>
        <v>17000</v>
      </c>
      <c r="AO7582" s="447"/>
      <c r="AP7582" s="447">
        <f t="shared" si="1652"/>
        <v>17000</v>
      </c>
      <c r="AQ7582" s="447"/>
    </row>
    <row r="7583" spans="2:43" ht="18" customHeight="1" x14ac:dyDescent="0.2">
      <c r="B7583" s="4"/>
      <c r="C7583" s="117"/>
      <c r="D7583" s="117"/>
      <c r="E7583" s="117"/>
      <c r="F7583" s="48"/>
      <c r="G7583" s="11"/>
      <c r="H7583" s="117"/>
      <c r="I7583" s="124"/>
      <c r="J7583" s="124"/>
      <c r="K7583" s="144"/>
      <c r="L7583" s="11"/>
      <c r="M7583" s="143"/>
      <c r="N7583" s="42"/>
      <c r="O7583" s="128"/>
      <c r="P7583" s="130"/>
      <c r="Q7583" s="130"/>
      <c r="R7583" s="72" t="s">
        <v>3</v>
      </c>
      <c r="S7583" s="181"/>
      <c r="T7583" s="73" t="s">
        <v>204</v>
      </c>
      <c r="V7583" s="74">
        <v>24150</v>
      </c>
      <c r="X7583" s="74">
        <v>19200</v>
      </c>
      <c r="Z7583" s="876">
        <v>20200</v>
      </c>
      <c r="AB7583" s="944">
        <v>17100</v>
      </c>
      <c r="AD7583" s="74">
        <v>15100</v>
      </c>
      <c r="AF7583" s="74">
        <v>0</v>
      </c>
      <c r="AH7583" s="74">
        <f t="shared" si="1650"/>
        <v>15100</v>
      </c>
      <c r="AI7583" s="446"/>
      <c r="AJ7583" s="74">
        <f t="shared" ref="AJ7583" si="1653">CEILING(AB7583*34/100,10)</f>
        <v>5820</v>
      </c>
      <c r="AK7583" s="8"/>
      <c r="AL7583" s="74">
        <v>16000</v>
      </c>
      <c r="AM7583" s="74"/>
      <c r="AN7583" s="74">
        <v>17000</v>
      </c>
      <c r="AO7583" s="74"/>
      <c r="AP7583" s="74">
        <v>17000</v>
      </c>
      <c r="AQ7583" s="74"/>
    </row>
    <row r="7584" spans="2:43" ht="18" hidden="1" customHeight="1" x14ac:dyDescent="0.2">
      <c r="B7584" s="4"/>
      <c r="C7584" s="117"/>
      <c r="D7584" s="117"/>
      <c r="E7584" s="117"/>
      <c r="F7584" s="48"/>
      <c r="G7584" s="11"/>
      <c r="H7584" s="117"/>
      <c r="I7584" s="124"/>
      <c r="J7584" s="124"/>
      <c r="K7584" s="144"/>
      <c r="L7584" s="11"/>
      <c r="M7584" s="143"/>
      <c r="N7584" s="42"/>
      <c r="O7584" s="128"/>
      <c r="P7584" s="129">
        <v>4</v>
      </c>
      <c r="Q7584" s="129"/>
      <c r="R7584" s="64"/>
      <c r="S7584" s="234"/>
      <c r="T7584" s="65" t="s">
        <v>376</v>
      </c>
      <c r="U7584" s="155"/>
      <c r="V7584" s="66">
        <f>V7585</f>
        <v>0</v>
      </c>
      <c r="X7584" s="66">
        <f>X7585</f>
        <v>0</v>
      </c>
      <c r="Z7584" s="66">
        <f>Z7585</f>
        <v>0</v>
      </c>
      <c r="AB7584" s="66">
        <f>AB7585</f>
        <v>0</v>
      </c>
      <c r="AD7584" s="66">
        <f>AD7585</f>
        <v>0</v>
      </c>
      <c r="AF7584" s="66">
        <f>AF7585</f>
        <v>0</v>
      </c>
      <c r="AH7584" s="66">
        <f t="shared" si="1650"/>
        <v>0</v>
      </c>
      <c r="AI7584" s="8"/>
      <c r="AJ7584" s="66">
        <f>AJ7585</f>
        <v>0</v>
      </c>
      <c r="AK7584" s="67"/>
      <c r="AL7584" s="66">
        <f>AL7585</f>
        <v>0</v>
      </c>
      <c r="AM7584" s="66"/>
      <c r="AN7584" s="66">
        <f>AN7585</f>
        <v>0</v>
      </c>
      <c r="AO7584" s="66"/>
      <c r="AP7584" s="66">
        <f>AP7585</f>
        <v>0</v>
      </c>
      <c r="AQ7584" s="66"/>
    </row>
    <row r="7585" spans="2:43" ht="18" hidden="1" customHeight="1" x14ac:dyDescent="0.2">
      <c r="B7585" s="4"/>
      <c r="C7585" s="117"/>
      <c r="D7585" s="117"/>
      <c r="E7585" s="117"/>
      <c r="F7585" s="48"/>
      <c r="G7585" s="11"/>
      <c r="H7585" s="117"/>
      <c r="I7585" s="124"/>
      <c r="J7585" s="124"/>
      <c r="K7585" s="144"/>
      <c r="L7585" s="11"/>
      <c r="M7585" s="143"/>
      <c r="N7585" s="42"/>
      <c r="O7585" s="128"/>
      <c r="P7585" s="130"/>
      <c r="Q7585" s="140">
        <v>1</v>
      </c>
      <c r="R7585" s="84"/>
      <c r="S7585" s="250"/>
      <c r="T7585" s="69" t="s">
        <v>76</v>
      </c>
      <c r="U7585" s="92"/>
      <c r="V7585" s="447">
        <f>V7586+V7587</f>
        <v>0</v>
      </c>
      <c r="W7585" s="447"/>
      <c r="X7585" s="447">
        <f>X7586+X7587</f>
        <v>0</v>
      </c>
      <c r="Y7585" s="447"/>
      <c r="Z7585" s="447">
        <f>Z7586+Z7587</f>
        <v>0</v>
      </c>
      <c r="AA7585" s="447"/>
      <c r="AB7585" s="447">
        <f>AB7586+AB7587</f>
        <v>0</v>
      </c>
      <c r="AC7585" s="447"/>
      <c r="AD7585" s="447">
        <f>AD7586+AD7587</f>
        <v>0</v>
      </c>
      <c r="AE7585" s="447"/>
      <c r="AF7585" s="447">
        <f>AF7586+AF7587</f>
        <v>0</v>
      </c>
      <c r="AG7585" s="447"/>
      <c r="AH7585" s="447">
        <f t="shared" si="1650"/>
        <v>0</v>
      </c>
      <c r="AI7585" s="67"/>
      <c r="AJ7585" s="447">
        <f>AJ7586+AJ7587</f>
        <v>0</v>
      </c>
      <c r="AK7585" s="447"/>
      <c r="AL7585" s="447">
        <f>AL7586+AL7587</f>
        <v>0</v>
      </c>
      <c r="AM7585" s="447"/>
      <c r="AN7585" s="447">
        <f>AN7586+AN7587</f>
        <v>0</v>
      </c>
      <c r="AO7585" s="447"/>
      <c r="AP7585" s="447">
        <f>AP7586+AP7587</f>
        <v>0</v>
      </c>
      <c r="AQ7585" s="447"/>
    </row>
    <row r="7586" spans="2:43" ht="18" hidden="1" customHeight="1" x14ac:dyDescent="0.2">
      <c r="B7586" s="4"/>
      <c r="C7586" s="117"/>
      <c r="D7586" s="117"/>
      <c r="E7586" s="117"/>
      <c r="F7586" s="48"/>
      <c r="G7586" s="11"/>
      <c r="H7586" s="117"/>
      <c r="I7586" s="124"/>
      <c r="J7586" s="124"/>
      <c r="K7586" s="144"/>
      <c r="L7586" s="11"/>
      <c r="M7586" s="143"/>
      <c r="N7586" s="42"/>
      <c r="O7586" s="128"/>
      <c r="P7586" s="130"/>
      <c r="Q7586" s="130"/>
      <c r="R7586" s="72">
        <v>4</v>
      </c>
      <c r="S7586" s="181"/>
      <c r="T7586" s="73" t="s">
        <v>522</v>
      </c>
      <c r="V7586" s="74">
        <v>0</v>
      </c>
      <c r="X7586" s="74">
        <v>0</v>
      </c>
      <c r="Z7586" s="74">
        <v>0</v>
      </c>
      <c r="AB7586" s="74">
        <v>0</v>
      </c>
      <c r="AD7586" s="74">
        <v>0</v>
      </c>
      <c r="AF7586" s="74">
        <v>0</v>
      </c>
      <c r="AH7586" s="74">
        <f t="shared" si="1650"/>
        <v>0</v>
      </c>
      <c r="AI7586" s="447"/>
      <c r="AJ7586" s="74">
        <v>0</v>
      </c>
      <c r="AK7586" s="8"/>
      <c r="AL7586" s="74">
        <v>0</v>
      </c>
      <c r="AM7586" s="74"/>
      <c r="AN7586" s="74">
        <v>0</v>
      </c>
      <c r="AO7586" s="74"/>
      <c r="AP7586" s="74">
        <v>0</v>
      </c>
      <c r="AQ7586" s="74"/>
    </row>
    <row r="7587" spans="2:43" ht="18" hidden="1" customHeight="1" x14ac:dyDescent="0.2">
      <c r="B7587" s="4"/>
      <c r="C7587" s="117"/>
      <c r="D7587" s="117"/>
      <c r="E7587" s="117"/>
      <c r="F7587" s="48"/>
      <c r="G7587" s="11"/>
      <c r="H7587" s="117"/>
      <c r="I7587" s="124"/>
      <c r="J7587" s="124"/>
      <c r="K7587" s="144"/>
      <c r="L7587" s="11"/>
      <c r="M7587" s="143"/>
      <c r="N7587" s="42"/>
      <c r="O7587" s="128"/>
      <c r="P7587" s="130"/>
      <c r="Q7587" s="130"/>
      <c r="R7587" s="72">
        <v>90</v>
      </c>
      <c r="S7587" s="181"/>
      <c r="T7587" s="73" t="s">
        <v>500</v>
      </c>
      <c r="V7587" s="74">
        <v>0</v>
      </c>
      <c r="X7587" s="74">
        <v>0</v>
      </c>
      <c r="Z7587" s="74">
        <v>0</v>
      </c>
      <c r="AB7587" s="74">
        <v>0</v>
      </c>
      <c r="AD7587" s="74">
        <v>0</v>
      </c>
      <c r="AF7587" s="74">
        <v>0</v>
      </c>
      <c r="AH7587" s="74">
        <f t="shared" si="1650"/>
        <v>0</v>
      </c>
      <c r="AI7587" s="8"/>
      <c r="AJ7587" s="74">
        <v>0</v>
      </c>
      <c r="AK7587" s="8"/>
      <c r="AL7587" s="74">
        <v>0</v>
      </c>
      <c r="AM7587" s="74"/>
      <c r="AN7587" s="74">
        <v>0</v>
      </c>
      <c r="AO7587" s="74"/>
      <c r="AP7587" s="74">
        <v>0</v>
      </c>
      <c r="AQ7587" s="74"/>
    </row>
    <row r="7588" spans="2:43" ht="18" hidden="1" customHeight="1" x14ac:dyDescent="0.2">
      <c r="B7588" s="4"/>
      <c r="C7588" s="117"/>
      <c r="D7588" s="117"/>
      <c r="E7588" s="117"/>
      <c r="F7588" s="48"/>
      <c r="G7588" s="11"/>
      <c r="H7588" s="117"/>
      <c r="I7588" s="124"/>
      <c r="J7588" s="124"/>
      <c r="K7588" s="144"/>
      <c r="L7588" s="11"/>
      <c r="M7588" s="143"/>
      <c r="N7588" s="42"/>
      <c r="O7588" s="127" t="s">
        <v>0</v>
      </c>
      <c r="P7588" s="123"/>
      <c r="Q7588" s="123"/>
      <c r="R7588" s="49"/>
      <c r="S7588" s="18"/>
      <c r="T7588" s="50" t="s">
        <v>60</v>
      </c>
      <c r="U7588" s="76"/>
      <c r="V7588" s="51">
        <f>V7589+V7594</f>
        <v>0</v>
      </c>
      <c r="X7588" s="51">
        <f>X7589+X7594</f>
        <v>0</v>
      </c>
      <c r="Z7588" s="51">
        <f>Z7589+Z7594</f>
        <v>0</v>
      </c>
      <c r="AB7588" s="51">
        <f>AB7589+AB7594</f>
        <v>0</v>
      </c>
      <c r="AD7588" s="51">
        <f>AD7589+AD7594</f>
        <v>0</v>
      </c>
      <c r="AF7588" s="51">
        <f>AF7589+AF7594</f>
        <v>0</v>
      </c>
      <c r="AH7588" s="51">
        <f t="shared" si="1650"/>
        <v>0</v>
      </c>
      <c r="AI7588" s="8"/>
      <c r="AJ7588" s="51">
        <f>AJ7589+AJ7594</f>
        <v>0</v>
      </c>
      <c r="AK7588" s="5"/>
      <c r="AL7588" s="51">
        <f>AL7589+AL7594</f>
        <v>0</v>
      </c>
      <c r="AM7588" s="51"/>
      <c r="AN7588" s="51">
        <f>AN7589+AN7594</f>
        <v>0</v>
      </c>
      <c r="AO7588" s="51"/>
      <c r="AP7588" s="51">
        <f>AP7589+AP7594</f>
        <v>0</v>
      </c>
      <c r="AQ7588" s="51"/>
    </row>
    <row r="7589" spans="2:43" ht="18" hidden="1" customHeight="1" x14ac:dyDescent="0.2">
      <c r="B7589" s="4"/>
      <c r="C7589" s="117"/>
      <c r="D7589" s="117"/>
      <c r="E7589" s="117"/>
      <c r="F7589" s="48"/>
      <c r="G7589" s="11"/>
      <c r="H7589" s="117"/>
      <c r="I7589" s="124"/>
      <c r="J7589" s="124"/>
      <c r="K7589" s="144"/>
      <c r="L7589" s="11"/>
      <c r="M7589" s="143"/>
      <c r="N7589" s="42"/>
      <c r="O7589" s="128"/>
      <c r="P7589" s="129">
        <v>1</v>
      </c>
      <c r="Q7589" s="129"/>
      <c r="R7589" s="64"/>
      <c r="S7589" s="234"/>
      <c r="T7589" s="65" t="s">
        <v>8</v>
      </c>
      <c r="U7589" s="155"/>
      <c r="V7589" s="66">
        <f>V7590</f>
        <v>0</v>
      </c>
      <c r="X7589" s="66">
        <f>X7590</f>
        <v>0</v>
      </c>
      <c r="Z7589" s="66">
        <f>Z7590</f>
        <v>0</v>
      </c>
      <c r="AB7589" s="66">
        <f>AB7590</f>
        <v>0</v>
      </c>
      <c r="AD7589" s="66">
        <f>AD7590</f>
        <v>0</v>
      </c>
      <c r="AF7589" s="66">
        <f>AF7590</f>
        <v>0</v>
      </c>
      <c r="AH7589" s="66">
        <f t="shared" si="1650"/>
        <v>0</v>
      </c>
      <c r="AI7589" s="5"/>
      <c r="AJ7589" s="66">
        <f>AJ7590</f>
        <v>0</v>
      </c>
      <c r="AK7589" s="67"/>
      <c r="AL7589" s="66">
        <f>AL7590</f>
        <v>0</v>
      </c>
      <c r="AM7589" s="66"/>
      <c r="AN7589" s="66">
        <f>AN7590</f>
        <v>0</v>
      </c>
      <c r="AO7589" s="66"/>
      <c r="AP7589" s="66">
        <f>AP7590</f>
        <v>0</v>
      </c>
      <c r="AQ7589" s="66"/>
    </row>
    <row r="7590" spans="2:43" ht="18" hidden="1" customHeight="1" x14ac:dyDescent="0.2">
      <c r="B7590" s="4"/>
      <c r="C7590" s="117"/>
      <c r="D7590" s="117"/>
      <c r="E7590" s="117"/>
      <c r="F7590" s="48"/>
      <c r="G7590" s="11"/>
      <c r="H7590" s="117"/>
      <c r="I7590" s="124"/>
      <c r="J7590" s="124"/>
      <c r="K7590" s="144"/>
      <c r="L7590" s="11"/>
      <c r="M7590" s="143"/>
      <c r="N7590" s="42"/>
      <c r="O7590" s="128"/>
      <c r="P7590" s="130"/>
      <c r="Q7590" s="131">
        <v>6</v>
      </c>
      <c r="R7590" s="72"/>
      <c r="S7590" s="181"/>
      <c r="T7590" s="69" t="s">
        <v>62</v>
      </c>
      <c r="U7590" s="92"/>
      <c r="V7590" s="70">
        <f>SUM(V7591:V7593)</f>
        <v>0</v>
      </c>
      <c r="X7590" s="447">
        <f>SUM(X7591:X7593)</f>
        <v>0</v>
      </c>
      <c r="Z7590" s="447">
        <f>SUM(Z7591:Z7593)</f>
        <v>0</v>
      </c>
      <c r="AB7590" s="447">
        <f>SUM(AB7591:AB7593)</f>
        <v>0</v>
      </c>
      <c r="AD7590" s="447">
        <f>SUM(AD7591:AD7593)</f>
        <v>0</v>
      </c>
      <c r="AF7590" s="447">
        <f>SUM(AF7591:AF7593)</f>
        <v>0</v>
      </c>
      <c r="AH7590" s="447">
        <f t="shared" si="1650"/>
        <v>0</v>
      </c>
      <c r="AI7590" s="67"/>
      <c r="AJ7590" s="447">
        <f>SUM(AJ7591:AJ7593)</f>
        <v>0</v>
      </c>
      <c r="AK7590" s="71"/>
      <c r="AL7590" s="447">
        <f>SUM(AL7591:AL7593)</f>
        <v>0</v>
      </c>
      <c r="AM7590" s="447"/>
      <c r="AN7590" s="447">
        <f>SUM(AN7591:AN7593)</f>
        <v>0</v>
      </c>
      <c r="AO7590" s="447"/>
      <c r="AP7590" s="447">
        <f>SUM(AP7591:AP7593)</f>
        <v>0</v>
      </c>
      <c r="AQ7590" s="447"/>
    </row>
    <row r="7591" spans="2:43" ht="18" hidden="1" customHeight="1" x14ac:dyDescent="0.2">
      <c r="B7591" s="4"/>
      <c r="C7591" s="117"/>
      <c r="D7591" s="117"/>
      <c r="E7591" s="117"/>
      <c r="F7591" s="48"/>
      <c r="G7591" s="11"/>
      <c r="H7591" s="117"/>
      <c r="I7591" s="124"/>
      <c r="J7591" s="124"/>
      <c r="K7591" s="144"/>
      <c r="L7591" s="11"/>
      <c r="M7591" s="143"/>
      <c r="N7591" s="42"/>
      <c r="O7591" s="128"/>
      <c r="P7591" s="130"/>
      <c r="Q7591" s="131"/>
      <c r="R7591" s="72">
        <v>1</v>
      </c>
      <c r="S7591" s="181"/>
      <c r="T7591" s="73" t="s">
        <v>430</v>
      </c>
      <c r="V7591" s="74">
        <v>0</v>
      </c>
      <c r="X7591" s="74">
        <v>0</v>
      </c>
      <c r="Z7591" s="74">
        <v>0</v>
      </c>
      <c r="AB7591" s="74">
        <v>0</v>
      </c>
      <c r="AD7591" s="74">
        <v>0</v>
      </c>
      <c r="AF7591" s="74">
        <v>0</v>
      </c>
      <c r="AH7591" s="74">
        <f t="shared" si="1650"/>
        <v>0</v>
      </c>
      <c r="AI7591" s="446"/>
      <c r="AJ7591" s="74">
        <v>0</v>
      </c>
      <c r="AK7591" s="8"/>
      <c r="AL7591" s="74">
        <v>0</v>
      </c>
      <c r="AM7591" s="74"/>
      <c r="AN7591" s="74">
        <v>0</v>
      </c>
      <c r="AO7591" s="74"/>
      <c r="AP7591" s="74">
        <v>0</v>
      </c>
      <c r="AQ7591" s="74"/>
    </row>
    <row r="7592" spans="2:43" ht="18" hidden="1" customHeight="1" x14ac:dyDescent="0.2">
      <c r="B7592" s="4"/>
      <c r="C7592" s="117"/>
      <c r="D7592" s="117"/>
      <c r="E7592" s="117"/>
      <c r="F7592" s="48"/>
      <c r="G7592" s="11"/>
      <c r="H7592" s="117"/>
      <c r="I7592" s="124"/>
      <c r="J7592" s="124"/>
      <c r="K7592" s="144"/>
      <c r="L7592" s="11"/>
      <c r="M7592" s="143"/>
      <c r="N7592" s="42"/>
      <c r="O7592" s="128"/>
      <c r="P7592" s="130"/>
      <c r="Q7592" s="131"/>
      <c r="R7592" s="72">
        <v>2</v>
      </c>
      <c r="S7592" s="181"/>
      <c r="T7592" s="73" t="s">
        <v>386</v>
      </c>
      <c r="V7592" s="74">
        <v>0</v>
      </c>
      <c r="X7592" s="74">
        <v>0</v>
      </c>
      <c r="Z7592" s="74">
        <v>0</v>
      </c>
      <c r="AB7592" s="74">
        <v>0</v>
      </c>
      <c r="AD7592" s="74">
        <v>0</v>
      </c>
      <c r="AF7592" s="74">
        <v>0</v>
      </c>
      <c r="AH7592" s="74">
        <f t="shared" si="1650"/>
        <v>0</v>
      </c>
      <c r="AI7592" s="8"/>
      <c r="AJ7592" s="74">
        <v>0</v>
      </c>
      <c r="AK7592" s="8"/>
      <c r="AL7592" s="74">
        <v>0</v>
      </c>
      <c r="AM7592" s="74"/>
      <c r="AN7592" s="74">
        <v>0</v>
      </c>
      <c r="AO7592" s="74"/>
      <c r="AP7592" s="74">
        <v>0</v>
      </c>
      <c r="AQ7592" s="74"/>
    </row>
    <row r="7593" spans="2:43" ht="18" hidden="1" customHeight="1" x14ac:dyDescent="0.2">
      <c r="B7593" s="4"/>
      <c r="C7593" s="117"/>
      <c r="D7593" s="117"/>
      <c r="E7593" s="117"/>
      <c r="F7593" s="48"/>
      <c r="G7593" s="11"/>
      <c r="H7593" s="117"/>
      <c r="I7593" s="124"/>
      <c r="J7593" s="124"/>
      <c r="K7593" s="144"/>
      <c r="L7593" s="11"/>
      <c r="M7593" s="143"/>
      <c r="N7593" s="42"/>
      <c r="O7593" s="128"/>
      <c r="P7593" s="130"/>
      <c r="Q7593" s="131"/>
      <c r="R7593" s="72">
        <v>8</v>
      </c>
      <c r="S7593" s="181"/>
      <c r="T7593" s="73" t="s">
        <v>463</v>
      </c>
      <c r="V7593" s="74">
        <v>0</v>
      </c>
      <c r="X7593" s="74">
        <v>0</v>
      </c>
      <c r="Z7593" s="74">
        <v>0</v>
      </c>
      <c r="AB7593" s="74">
        <v>0</v>
      </c>
      <c r="AD7593" s="74">
        <v>0</v>
      </c>
      <c r="AF7593" s="74">
        <v>0</v>
      </c>
      <c r="AH7593" s="74">
        <f t="shared" si="1650"/>
        <v>0</v>
      </c>
      <c r="AI7593" s="8"/>
      <c r="AJ7593" s="74">
        <v>0</v>
      </c>
      <c r="AK7593" s="8"/>
      <c r="AL7593" s="74">
        <v>0</v>
      </c>
      <c r="AM7593" s="74"/>
      <c r="AN7593" s="74">
        <v>0</v>
      </c>
      <c r="AO7593" s="74"/>
      <c r="AP7593" s="74">
        <v>0</v>
      </c>
      <c r="AQ7593" s="74"/>
    </row>
    <row r="7594" spans="2:43" ht="18" hidden="1" customHeight="1" x14ac:dyDescent="0.2">
      <c r="B7594" s="4"/>
      <c r="C7594" s="117"/>
      <c r="D7594" s="117"/>
      <c r="E7594" s="117"/>
      <c r="F7594" s="48"/>
      <c r="G7594" s="11"/>
      <c r="H7594" s="117"/>
      <c r="I7594" s="124"/>
      <c r="J7594" s="124"/>
      <c r="K7594" s="144"/>
      <c r="L7594" s="11"/>
      <c r="M7594" s="143"/>
      <c r="N7594" s="42"/>
      <c r="O7594" s="128"/>
      <c r="P7594" s="129">
        <v>4</v>
      </c>
      <c r="Q7594" s="129"/>
      <c r="R7594" s="64"/>
      <c r="S7594" s="234"/>
      <c r="T7594" s="65" t="s">
        <v>376</v>
      </c>
      <c r="U7594" s="155"/>
      <c r="V7594" s="66">
        <f>V7595</f>
        <v>0</v>
      </c>
      <c r="X7594" s="66">
        <f>X7595</f>
        <v>0</v>
      </c>
      <c r="Z7594" s="66">
        <f>Z7595</f>
        <v>0</v>
      </c>
      <c r="AB7594" s="66">
        <f>AB7595</f>
        <v>0</v>
      </c>
      <c r="AD7594" s="66">
        <f>AD7595</f>
        <v>0</v>
      </c>
      <c r="AF7594" s="66">
        <f>AF7595</f>
        <v>0</v>
      </c>
      <c r="AH7594" s="66">
        <f t="shared" si="1650"/>
        <v>0</v>
      </c>
      <c r="AI7594" s="8"/>
      <c r="AJ7594" s="66">
        <f>AJ7595</f>
        <v>0</v>
      </c>
      <c r="AK7594" s="67"/>
      <c r="AL7594" s="66">
        <f t="shared" ref="AL7594:AP7595" si="1654">AL7595</f>
        <v>0</v>
      </c>
      <c r="AM7594" s="66"/>
      <c r="AN7594" s="66">
        <f t="shared" si="1654"/>
        <v>0</v>
      </c>
      <c r="AO7594" s="66"/>
      <c r="AP7594" s="66">
        <f t="shared" si="1654"/>
        <v>0</v>
      </c>
      <c r="AQ7594" s="66"/>
    </row>
    <row r="7595" spans="2:43" ht="18" hidden="1" customHeight="1" x14ac:dyDescent="0.2">
      <c r="B7595" s="4"/>
      <c r="C7595" s="117"/>
      <c r="D7595" s="117"/>
      <c r="E7595" s="117"/>
      <c r="F7595" s="48"/>
      <c r="G7595" s="11"/>
      <c r="H7595" s="117"/>
      <c r="I7595" s="124"/>
      <c r="J7595" s="124"/>
      <c r="K7595" s="144"/>
      <c r="L7595" s="11"/>
      <c r="M7595" s="143"/>
      <c r="N7595" s="42"/>
      <c r="O7595" s="128"/>
      <c r="P7595" s="130"/>
      <c r="Q7595" s="140">
        <v>6</v>
      </c>
      <c r="R7595" s="84"/>
      <c r="S7595" s="250"/>
      <c r="T7595" s="69" t="s">
        <v>466</v>
      </c>
      <c r="U7595" s="92"/>
      <c r="V7595" s="70">
        <f>V7596</f>
        <v>0</v>
      </c>
      <c r="X7595" s="447">
        <f>X7596</f>
        <v>0</v>
      </c>
      <c r="Z7595" s="447">
        <f>Z7596</f>
        <v>0</v>
      </c>
      <c r="AB7595" s="447">
        <f>AB7596</f>
        <v>0</v>
      </c>
      <c r="AD7595" s="447">
        <f>AD7596</f>
        <v>0</v>
      </c>
      <c r="AF7595" s="447">
        <f>AF7596</f>
        <v>0</v>
      </c>
      <c r="AH7595" s="447">
        <f t="shared" si="1650"/>
        <v>0</v>
      </c>
      <c r="AI7595" s="67"/>
      <c r="AJ7595" s="447">
        <f>AJ7596</f>
        <v>0</v>
      </c>
      <c r="AK7595" s="71"/>
      <c r="AL7595" s="447">
        <f t="shared" si="1654"/>
        <v>0</v>
      </c>
      <c r="AM7595" s="447"/>
      <c r="AN7595" s="447">
        <f t="shared" si="1654"/>
        <v>0</v>
      </c>
      <c r="AO7595" s="447"/>
      <c r="AP7595" s="447">
        <f t="shared" si="1654"/>
        <v>0</v>
      </c>
      <c r="AQ7595" s="447"/>
    </row>
    <row r="7596" spans="2:43" ht="18" hidden="1" customHeight="1" x14ac:dyDescent="0.2">
      <c r="B7596" s="4"/>
      <c r="C7596" s="117"/>
      <c r="D7596" s="117"/>
      <c r="E7596" s="117"/>
      <c r="F7596" s="48"/>
      <c r="G7596" s="11"/>
      <c r="H7596" s="117"/>
      <c r="I7596" s="124"/>
      <c r="J7596" s="124"/>
      <c r="K7596" s="144"/>
      <c r="L7596" s="11"/>
      <c r="M7596" s="143"/>
      <c r="N7596" s="42"/>
      <c r="O7596" s="128"/>
      <c r="P7596" s="130"/>
      <c r="Q7596" s="130"/>
      <c r="R7596" s="72">
        <v>1</v>
      </c>
      <c r="S7596" s="181"/>
      <c r="T7596" s="73" t="s">
        <v>430</v>
      </c>
      <c r="V7596" s="74">
        <v>0</v>
      </c>
      <c r="X7596" s="74">
        <v>0</v>
      </c>
      <c r="Z7596" s="74">
        <v>0</v>
      </c>
      <c r="AB7596" s="74">
        <v>0</v>
      </c>
      <c r="AD7596" s="74">
        <v>0</v>
      </c>
      <c r="AF7596" s="74">
        <v>0</v>
      </c>
      <c r="AH7596" s="74">
        <f t="shared" si="1650"/>
        <v>0</v>
      </c>
      <c r="AI7596" s="446"/>
      <c r="AJ7596" s="74">
        <v>0</v>
      </c>
      <c r="AK7596" s="8"/>
      <c r="AL7596" s="74">
        <v>0</v>
      </c>
      <c r="AM7596" s="74"/>
      <c r="AN7596" s="74">
        <v>0</v>
      </c>
      <c r="AO7596" s="74"/>
      <c r="AP7596" s="74">
        <v>0</v>
      </c>
      <c r="AQ7596" s="74"/>
    </row>
    <row r="7597" spans="2:43" ht="18" customHeight="1" x14ac:dyDescent="0.2">
      <c r="B7597" s="4"/>
      <c r="C7597" s="117"/>
      <c r="D7597" s="117"/>
      <c r="E7597" s="117"/>
      <c r="F7597" s="48"/>
      <c r="G7597" s="11"/>
      <c r="H7597" s="117"/>
      <c r="I7597" s="124"/>
      <c r="J7597" s="124"/>
      <c r="K7597" s="144"/>
      <c r="L7597" s="11"/>
      <c r="M7597" s="143"/>
      <c r="N7597" s="42"/>
      <c r="O7597" s="127" t="s">
        <v>18</v>
      </c>
      <c r="P7597" s="123"/>
      <c r="Q7597" s="123"/>
      <c r="R7597" s="49"/>
      <c r="S7597" s="18"/>
      <c r="T7597" s="50" t="s">
        <v>190</v>
      </c>
      <c r="U7597" s="76"/>
      <c r="V7597" s="51">
        <f>V7598+V7605+V7608+V7611</f>
        <v>3000</v>
      </c>
      <c r="X7597" s="51">
        <f>X7598+X7605+X7608+X7611</f>
        <v>3500</v>
      </c>
      <c r="Z7597" s="51">
        <f>Z7598+Z7605+Z7608+Z7611</f>
        <v>3000</v>
      </c>
      <c r="AB7597" s="51">
        <f>AB7598+AB7605+AB7608+AB7611</f>
        <v>3000</v>
      </c>
      <c r="AD7597" s="51" t="e">
        <f>AD7598+AD7605+AD7608+AD7611</f>
        <v>#REF!</v>
      </c>
      <c r="AF7597" s="51">
        <f>AF7598+AF7605+AF7608+AF7611</f>
        <v>0</v>
      </c>
      <c r="AH7597" s="51" t="e">
        <f t="shared" si="1650"/>
        <v>#REF!</v>
      </c>
      <c r="AI7597" s="8"/>
      <c r="AJ7597" s="51">
        <f>AJ7598+AJ7605+AJ7608+AJ7611</f>
        <v>750</v>
      </c>
      <c r="AK7597" s="5"/>
      <c r="AL7597" s="51">
        <f>AL7598+AL7605+AL7608+AL7611</f>
        <v>3000</v>
      </c>
      <c r="AM7597" s="51"/>
      <c r="AN7597" s="51">
        <f>AN7598+AN7605+AN7608+AN7611</f>
        <v>3000</v>
      </c>
      <c r="AO7597" s="51"/>
      <c r="AP7597" s="51">
        <f>AP7598+AP7605+AP7608+AP7611</f>
        <v>3000</v>
      </c>
      <c r="AQ7597" s="51"/>
    </row>
    <row r="7598" spans="2:43" ht="18" hidden="1" customHeight="1" x14ac:dyDescent="0.2">
      <c r="B7598" s="4"/>
      <c r="C7598" s="117"/>
      <c r="D7598" s="117"/>
      <c r="E7598" s="117"/>
      <c r="F7598" s="48"/>
      <c r="G7598" s="11"/>
      <c r="H7598" s="117"/>
      <c r="I7598" s="124"/>
      <c r="J7598" s="124"/>
      <c r="K7598" s="144"/>
      <c r="L7598" s="11"/>
      <c r="M7598" s="143"/>
      <c r="N7598" s="42"/>
      <c r="O7598" s="128"/>
      <c r="P7598" s="129">
        <v>2</v>
      </c>
      <c r="Q7598" s="129"/>
      <c r="R7598" s="64"/>
      <c r="S7598" s="234"/>
      <c r="T7598" s="65" t="s">
        <v>195</v>
      </c>
      <c r="U7598" s="155"/>
      <c r="V7598" s="66">
        <f>SUM(V7599+V7601+V7603)</f>
        <v>0</v>
      </c>
      <c r="X7598" s="66">
        <f>SUM(X7599+X7601+X7603)</f>
        <v>0</v>
      </c>
      <c r="Z7598" s="66">
        <f>SUM(Z7599+Z7601+Z7603)</f>
        <v>0</v>
      </c>
      <c r="AB7598" s="66">
        <f>SUM(AB7599+AB7601+AB7603)</f>
        <v>0</v>
      </c>
      <c r="AD7598" s="66">
        <f>SUM(AD7599+AD7601+AD7603)</f>
        <v>0</v>
      </c>
      <c r="AF7598" s="66">
        <f>SUM(AF7599+AF7601+AF7603)</f>
        <v>0</v>
      </c>
      <c r="AH7598" s="66">
        <f t="shared" si="1650"/>
        <v>0</v>
      </c>
      <c r="AI7598" s="5"/>
      <c r="AJ7598" s="66">
        <f>SUM(AJ7599+AJ7601+AJ7603)</f>
        <v>0</v>
      </c>
      <c r="AK7598" s="67"/>
      <c r="AL7598" s="66">
        <f>SUM(AL7599+AL7601+AL7603)</f>
        <v>0</v>
      </c>
      <c r="AM7598" s="66"/>
      <c r="AN7598" s="66">
        <f>SUM(AN7599+AN7601+AN7603)</f>
        <v>0</v>
      </c>
      <c r="AO7598" s="66"/>
      <c r="AP7598" s="66">
        <f>SUM(AP7599+AP7601+AP7603)</f>
        <v>0</v>
      </c>
      <c r="AQ7598" s="66"/>
    </row>
    <row r="7599" spans="2:43" ht="18" hidden="1" customHeight="1" x14ac:dyDescent="0.2">
      <c r="B7599" s="4"/>
      <c r="C7599" s="117"/>
      <c r="D7599" s="117"/>
      <c r="E7599" s="117"/>
      <c r="F7599" s="48"/>
      <c r="G7599" s="11"/>
      <c r="H7599" s="117"/>
      <c r="I7599" s="124"/>
      <c r="J7599" s="124"/>
      <c r="K7599" s="144"/>
      <c r="L7599" s="11"/>
      <c r="M7599" s="143"/>
      <c r="N7599" s="42"/>
      <c r="O7599" s="128"/>
      <c r="P7599" s="130"/>
      <c r="Q7599" s="131">
        <v>1</v>
      </c>
      <c r="R7599" s="68"/>
      <c r="S7599" s="35"/>
      <c r="T7599" s="69" t="s">
        <v>47</v>
      </c>
      <c r="U7599" s="92"/>
      <c r="V7599" s="70">
        <f>V7600</f>
        <v>0</v>
      </c>
      <c r="X7599" s="447">
        <f>X7600</f>
        <v>0</v>
      </c>
      <c r="Z7599" s="447">
        <f>Z7600</f>
        <v>0</v>
      </c>
      <c r="AB7599" s="447">
        <f>AB7600</f>
        <v>0</v>
      </c>
      <c r="AD7599" s="447">
        <f>AD7600</f>
        <v>0</v>
      </c>
      <c r="AF7599" s="447">
        <f>AF7600</f>
        <v>0</v>
      </c>
      <c r="AH7599" s="447">
        <f t="shared" si="1650"/>
        <v>0</v>
      </c>
      <c r="AI7599" s="67"/>
      <c r="AJ7599" s="447">
        <f>AJ7600</f>
        <v>0</v>
      </c>
      <c r="AK7599" s="71"/>
      <c r="AL7599" s="447">
        <f>AL7600</f>
        <v>0</v>
      </c>
      <c r="AM7599" s="447"/>
      <c r="AN7599" s="447">
        <f>AN7600</f>
        <v>0</v>
      </c>
      <c r="AO7599" s="447"/>
      <c r="AP7599" s="447">
        <f>AP7600</f>
        <v>0</v>
      </c>
      <c r="AQ7599" s="447"/>
    </row>
    <row r="7600" spans="2:43" ht="18" hidden="1" customHeight="1" x14ac:dyDescent="0.2">
      <c r="B7600" s="4"/>
      <c r="C7600" s="117"/>
      <c r="D7600" s="117"/>
      <c r="E7600" s="117"/>
      <c r="F7600" s="48"/>
      <c r="G7600" s="11"/>
      <c r="H7600" s="117"/>
      <c r="I7600" s="124"/>
      <c r="J7600" s="124"/>
      <c r="K7600" s="144"/>
      <c r="L7600" s="11"/>
      <c r="M7600" s="143"/>
      <c r="N7600" s="42"/>
      <c r="O7600" s="128"/>
      <c r="P7600" s="130"/>
      <c r="Q7600" s="130"/>
      <c r="R7600" s="72" t="s">
        <v>3</v>
      </c>
      <c r="S7600" s="181"/>
      <c r="T7600" s="73" t="s">
        <v>17</v>
      </c>
      <c r="V7600" s="74">
        <v>0</v>
      </c>
      <c r="X7600" s="74">
        <v>0</v>
      </c>
      <c r="Z7600" s="74">
        <v>0</v>
      </c>
      <c r="AB7600" s="74">
        <v>0</v>
      </c>
      <c r="AD7600" s="74">
        <v>0</v>
      </c>
      <c r="AF7600" s="74">
        <v>0</v>
      </c>
      <c r="AH7600" s="74">
        <f t="shared" si="1650"/>
        <v>0</v>
      </c>
      <c r="AI7600" s="446"/>
      <c r="AJ7600" s="74">
        <v>0</v>
      </c>
      <c r="AK7600" s="8"/>
      <c r="AL7600" s="74">
        <v>0</v>
      </c>
      <c r="AM7600" s="74"/>
      <c r="AN7600" s="74">
        <v>0</v>
      </c>
      <c r="AO7600" s="74"/>
      <c r="AP7600" s="74">
        <v>0</v>
      </c>
      <c r="AQ7600" s="74"/>
    </row>
    <row r="7601" spans="2:43" ht="18" hidden="1" customHeight="1" x14ac:dyDescent="0.2">
      <c r="B7601" s="4"/>
      <c r="C7601" s="117"/>
      <c r="D7601" s="117"/>
      <c r="E7601" s="117"/>
      <c r="F7601" s="48"/>
      <c r="G7601" s="11"/>
      <c r="H7601" s="117"/>
      <c r="I7601" s="124"/>
      <c r="J7601" s="124"/>
      <c r="K7601" s="144"/>
      <c r="L7601" s="11"/>
      <c r="M7601" s="143"/>
      <c r="N7601" s="42"/>
      <c r="O7601" s="128"/>
      <c r="P7601" s="130"/>
      <c r="Q7601" s="131">
        <v>2</v>
      </c>
      <c r="R7601" s="68"/>
      <c r="S7601" s="35"/>
      <c r="T7601" s="69" t="s">
        <v>227</v>
      </c>
      <c r="U7601" s="92"/>
      <c r="V7601" s="70">
        <f>SUM(V7602:V7602)</f>
        <v>0</v>
      </c>
      <c r="X7601" s="447">
        <f>SUM(X7602:X7602)</f>
        <v>0</v>
      </c>
      <c r="Z7601" s="447">
        <f>SUM(Z7602:Z7602)</f>
        <v>0</v>
      </c>
      <c r="AB7601" s="447">
        <f>SUM(AB7602:AB7602)</f>
        <v>0</v>
      </c>
      <c r="AD7601" s="447">
        <f>SUM(AD7602:AD7602)</f>
        <v>0</v>
      </c>
      <c r="AF7601" s="447">
        <f>SUM(AF7602:AF7602)</f>
        <v>0</v>
      </c>
      <c r="AH7601" s="447">
        <f t="shared" si="1650"/>
        <v>0</v>
      </c>
      <c r="AI7601" s="8"/>
      <c r="AJ7601" s="447">
        <f>SUM(AJ7602:AJ7602)</f>
        <v>0</v>
      </c>
      <c r="AK7601" s="71"/>
      <c r="AL7601" s="447">
        <f>SUM(AL7602:AL7602)</f>
        <v>0</v>
      </c>
      <c r="AM7601" s="447"/>
      <c r="AN7601" s="447">
        <f>SUM(AN7602:AN7602)</f>
        <v>0</v>
      </c>
      <c r="AO7601" s="447"/>
      <c r="AP7601" s="447">
        <f>SUM(AP7602:AP7602)</f>
        <v>0</v>
      </c>
      <c r="AQ7601" s="447"/>
    </row>
    <row r="7602" spans="2:43" ht="18" hidden="1" customHeight="1" x14ac:dyDescent="0.2">
      <c r="B7602" s="4"/>
      <c r="C7602" s="117"/>
      <c r="D7602" s="117"/>
      <c r="E7602" s="117"/>
      <c r="F7602" s="48"/>
      <c r="G7602" s="11"/>
      <c r="H7602" s="117"/>
      <c r="I7602" s="124"/>
      <c r="J7602" s="124"/>
      <c r="K7602" s="144"/>
      <c r="L7602" s="11"/>
      <c r="M7602" s="143"/>
      <c r="N7602" s="42"/>
      <c r="O7602" s="128"/>
      <c r="P7602" s="130"/>
      <c r="Q7602" s="130"/>
      <c r="R7602" s="72" t="s">
        <v>0</v>
      </c>
      <c r="S7602" s="181"/>
      <c r="T7602" s="73" t="s">
        <v>228</v>
      </c>
      <c r="V7602" s="74">
        <v>0</v>
      </c>
      <c r="X7602" s="74">
        <v>0</v>
      </c>
      <c r="Z7602" s="74">
        <v>0</v>
      </c>
      <c r="AB7602" s="74">
        <v>0</v>
      </c>
      <c r="AD7602" s="74">
        <v>0</v>
      </c>
      <c r="AF7602" s="74">
        <v>0</v>
      </c>
      <c r="AH7602" s="74">
        <f t="shared" si="1650"/>
        <v>0</v>
      </c>
      <c r="AI7602" s="446"/>
      <c r="AJ7602" s="74">
        <v>0</v>
      </c>
      <c r="AK7602" s="8"/>
      <c r="AL7602" s="74">
        <v>0</v>
      </c>
      <c r="AM7602" s="74"/>
      <c r="AN7602" s="74">
        <v>0</v>
      </c>
      <c r="AO7602" s="74"/>
      <c r="AP7602" s="74">
        <v>0</v>
      </c>
      <c r="AQ7602" s="74"/>
    </row>
    <row r="7603" spans="2:43" ht="18" hidden="1" customHeight="1" x14ac:dyDescent="0.2">
      <c r="B7603" s="4"/>
      <c r="C7603" s="117"/>
      <c r="D7603" s="117"/>
      <c r="E7603" s="117"/>
      <c r="F7603" s="48"/>
      <c r="G7603" s="11"/>
      <c r="H7603" s="117"/>
      <c r="I7603" s="124"/>
      <c r="J7603" s="124"/>
      <c r="K7603" s="144"/>
      <c r="L7603" s="11"/>
      <c r="M7603" s="143"/>
      <c r="N7603" s="42"/>
      <c r="O7603" s="128"/>
      <c r="P7603" s="130"/>
      <c r="Q7603" s="131">
        <v>6</v>
      </c>
      <c r="R7603" s="84"/>
      <c r="S7603" s="250"/>
      <c r="T7603" s="69" t="s">
        <v>19</v>
      </c>
      <c r="U7603" s="92"/>
      <c r="V7603" s="70">
        <f>V7604</f>
        <v>0</v>
      </c>
      <c r="X7603" s="447">
        <f>X7604</f>
        <v>0</v>
      </c>
      <c r="Z7603" s="447">
        <f>Z7604</f>
        <v>0</v>
      </c>
      <c r="AB7603" s="447">
        <f>AB7604</f>
        <v>0</v>
      </c>
      <c r="AD7603" s="447">
        <f>AD7604</f>
        <v>0</v>
      </c>
      <c r="AF7603" s="447">
        <f>AF7604</f>
        <v>0</v>
      </c>
      <c r="AH7603" s="447">
        <f t="shared" si="1650"/>
        <v>0</v>
      </c>
      <c r="AI7603" s="8"/>
      <c r="AJ7603" s="447">
        <f>AJ7604</f>
        <v>0</v>
      </c>
      <c r="AK7603" s="71"/>
      <c r="AL7603" s="447">
        <f>AL7604</f>
        <v>0</v>
      </c>
      <c r="AM7603" s="447"/>
      <c r="AN7603" s="447">
        <f>AN7604</f>
        <v>0</v>
      </c>
      <c r="AO7603" s="447"/>
      <c r="AP7603" s="447">
        <f>AP7604</f>
        <v>0</v>
      </c>
      <c r="AQ7603" s="447"/>
    </row>
    <row r="7604" spans="2:43" ht="18" hidden="1" customHeight="1" x14ac:dyDescent="0.2">
      <c r="B7604" s="4"/>
      <c r="C7604" s="117"/>
      <c r="D7604" s="117"/>
      <c r="E7604" s="117"/>
      <c r="F7604" s="48"/>
      <c r="G7604" s="11"/>
      <c r="H7604" s="117"/>
      <c r="I7604" s="124"/>
      <c r="J7604" s="124"/>
      <c r="K7604" s="144"/>
      <c r="L7604" s="11"/>
      <c r="M7604" s="143"/>
      <c r="N7604" s="42"/>
      <c r="O7604" s="128"/>
      <c r="P7604" s="130"/>
      <c r="Q7604" s="130"/>
      <c r="R7604" s="72" t="s">
        <v>3</v>
      </c>
      <c r="S7604" s="181"/>
      <c r="T7604" s="73" t="s">
        <v>243</v>
      </c>
      <c r="V7604" s="74">
        <v>0</v>
      </c>
      <c r="X7604" s="74">
        <v>0</v>
      </c>
      <c r="Z7604" s="74">
        <v>0</v>
      </c>
      <c r="AB7604" s="74">
        <v>0</v>
      </c>
      <c r="AD7604" s="74">
        <v>0</v>
      </c>
      <c r="AF7604" s="74">
        <v>0</v>
      </c>
      <c r="AH7604" s="74">
        <f t="shared" si="1650"/>
        <v>0</v>
      </c>
      <c r="AI7604" s="446"/>
      <c r="AJ7604" s="74">
        <v>0</v>
      </c>
      <c r="AK7604" s="8"/>
      <c r="AL7604" s="74">
        <v>0</v>
      </c>
      <c r="AM7604" s="74"/>
      <c r="AN7604" s="74">
        <v>0</v>
      </c>
      <c r="AO7604" s="74"/>
      <c r="AP7604" s="74">
        <v>0</v>
      </c>
      <c r="AQ7604" s="74"/>
    </row>
    <row r="7605" spans="2:43" ht="18" hidden="1" customHeight="1" x14ac:dyDescent="0.2">
      <c r="B7605" s="4"/>
      <c r="C7605" s="117"/>
      <c r="D7605" s="117"/>
      <c r="E7605" s="117"/>
      <c r="F7605" s="48"/>
      <c r="G7605" s="11"/>
      <c r="H7605" s="117"/>
      <c r="I7605" s="124"/>
      <c r="J7605" s="124"/>
      <c r="K7605" s="144"/>
      <c r="L7605" s="11"/>
      <c r="M7605" s="143"/>
      <c r="N7605" s="42"/>
      <c r="O7605" s="128"/>
      <c r="P7605" s="129">
        <v>3</v>
      </c>
      <c r="Q7605" s="129"/>
      <c r="R7605" s="64"/>
      <c r="S7605" s="234"/>
      <c r="T7605" s="65" t="s">
        <v>215</v>
      </c>
      <c r="U7605" s="155"/>
      <c r="V7605" s="66">
        <f>V7606</f>
        <v>0</v>
      </c>
      <c r="X7605" s="66">
        <f>X7606</f>
        <v>0</v>
      </c>
      <c r="Z7605" s="66">
        <f>Z7606</f>
        <v>0</v>
      </c>
      <c r="AB7605" s="66">
        <f>AB7606</f>
        <v>0</v>
      </c>
      <c r="AD7605" s="66">
        <f>AD7606</f>
        <v>0</v>
      </c>
      <c r="AF7605" s="66">
        <f>AF7606</f>
        <v>0</v>
      </c>
      <c r="AH7605" s="66">
        <f t="shared" si="1650"/>
        <v>0</v>
      </c>
      <c r="AI7605" s="8"/>
      <c r="AJ7605" s="66">
        <f>AJ7606</f>
        <v>0</v>
      </c>
      <c r="AK7605" s="67"/>
      <c r="AL7605" s="66">
        <f>AL7606</f>
        <v>0</v>
      </c>
      <c r="AM7605" s="66"/>
      <c r="AN7605" s="66">
        <f>AN7606</f>
        <v>0</v>
      </c>
      <c r="AO7605" s="66"/>
      <c r="AP7605" s="66">
        <f>AP7606</f>
        <v>0</v>
      </c>
      <c r="AQ7605" s="66"/>
    </row>
    <row r="7606" spans="2:43" ht="18" hidden="1" customHeight="1" x14ac:dyDescent="0.2">
      <c r="B7606" s="4"/>
      <c r="C7606" s="117"/>
      <c r="D7606" s="117"/>
      <c r="E7606" s="117"/>
      <c r="F7606" s="48"/>
      <c r="G7606" s="11"/>
      <c r="H7606" s="117"/>
      <c r="I7606" s="124"/>
      <c r="J7606" s="124"/>
      <c r="K7606" s="144"/>
      <c r="L7606" s="11"/>
      <c r="M7606" s="143"/>
      <c r="N7606" s="42"/>
      <c r="O7606" s="128"/>
      <c r="P7606" s="130"/>
      <c r="Q7606" s="131">
        <v>1</v>
      </c>
      <c r="R7606" s="68"/>
      <c r="S7606" s="35"/>
      <c r="T7606" s="69" t="s">
        <v>20</v>
      </c>
      <c r="U7606" s="92"/>
      <c r="V7606" s="70">
        <f>SUM(V7607)</f>
        <v>0</v>
      </c>
      <c r="X7606" s="447">
        <f>SUM(X7607)</f>
        <v>0</v>
      </c>
      <c r="Z7606" s="447">
        <f>SUM(Z7607)</f>
        <v>0</v>
      </c>
      <c r="AB7606" s="447">
        <f>SUM(AB7607)</f>
        <v>0</v>
      </c>
      <c r="AD7606" s="447">
        <f>SUM(AD7607)</f>
        <v>0</v>
      </c>
      <c r="AF7606" s="447">
        <f>SUM(AF7607)</f>
        <v>0</v>
      </c>
      <c r="AH7606" s="447">
        <f t="shared" si="1650"/>
        <v>0</v>
      </c>
      <c r="AI7606" s="67"/>
      <c r="AJ7606" s="447">
        <f>SUM(AJ7607)</f>
        <v>0</v>
      </c>
      <c r="AK7606" s="71"/>
      <c r="AL7606" s="447">
        <f>SUM(AL7607)</f>
        <v>0</v>
      </c>
      <c r="AM7606" s="447"/>
      <c r="AN7606" s="447">
        <f>SUM(AN7607)</f>
        <v>0</v>
      </c>
      <c r="AO7606" s="447"/>
      <c r="AP7606" s="447">
        <f>SUM(AP7607)</f>
        <v>0</v>
      </c>
      <c r="AQ7606" s="447"/>
    </row>
    <row r="7607" spans="2:43" ht="18" hidden="1" customHeight="1" x14ac:dyDescent="0.2">
      <c r="B7607" s="4"/>
      <c r="C7607" s="117"/>
      <c r="D7607" s="117"/>
      <c r="E7607" s="117"/>
      <c r="F7607" s="48"/>
      <c r="G7607" s="11"/>
      <c r="H7607" s="117"/>
      <c r="I7607" s="124"/>
      <c r="J7607" s="124"/>
      <c r="K7607" s="144"/>
      <c r="L7607" s="11"/>
      <c r="M7607" s="143"/>
      <c r="N7607" s="42"/>
      <c r="O7607" s="128"/>
      <c r="P7607" s="130"/>
      <c r="Q7607" s="131"/>
      <c r="R7607" s="72" t="s">
        <v>3</v>
      </c>
      <c r="S7607" s="181"/>
      <c r="T7607" s="73" t="s">
        <v>20</v>
      </c>
      <c r="V7607" s="74">
        <v>0</v>
      </c>
      <c r="X7607" s="74">
        <v>0</v>
      </c>
      <c r="Z7607" s="74">
        <v>0</v>
      </c>
      <c r="AB7607" s="74">
        <v>0</v>
      </c>
      <c r="AD7607" s="74">
        <v>0</v>
      </c>
      <c r="AF7607" s="74">
        <v>0</v>
      </c>
      <c r="AH7607" s="74">
        <f t="shared" si="1650"/>
        <v>0</v>
      </c>
      <c r="AI7607" s="446"/>
      <c r="AJ7607" s="74">
        <v>0</v>
      </c>
      <c r="AK7607" s="8"/>
      <c r="AL7607" s="74">
        <v>0</v>
      </c>
      <c r="AM7607" s="74"/>
      <c r="AN7607" s="74">
        <v>0</v>
      </c>
      <c r="AO7607" s="74"/>
      <c r="AP7607" s="74">
        <v>0</v>
      </c>
      <c r="AQ7607" s="74"/>
    </row>
    <row r="7608" spans="2:43" ht="18" hidden="1" customHeight="1" x14ac:dyDescent="0.2">
      <c r="B7608" s="4"/>
      <c r="C7608" s="117"/>
      <c r="D7608" s="117"/>
      <c r="E7608" s="117"/>
      <c r="F7608" s="48"/>
      <c r="G7608" s="11"/>
      <c r="H7608" s="117"/>
      <c r="I7608" s="124"/>
      <c r="J7608" s="124"/>
      <c r="K7608" s="144"/>
      <c r="L7608" s="11"/>
      <c r="M7608" s="143"/>
      <c r="N7608" s="42"/>
      <c r="O7608" s="128"/>
      <c r="P7608" s="129">
        <v>5</v>
      </c>
      <c r="Q7608" s="129"/>
      <c r="R7608" s="64"/>
      <c r="S7608" s="234"/>
      <c r="T7608" s="65" t="s">
        <v>24</v>
      </c>
      <c r="U7608" s="155"/>
      <c r="V7608" s="66">
        <f>V7609</f>
        <v>0</v>
      </c>
      <c r="X7608" s="66">
        <f>X7609</f>
        <v>0</v>
      </c>
      <c r="Z7608" s="66">
        <f>Z7609</f>
        <v>0</v>
      </c>
      <c r="AB7608" s="66">
        <f>AB7609</f>
        <v>0</v>
      </c>
      <c r="AD7608" s="66">
        <f>AD7609</f>
        <v>0</v>
      </c>
      <c r="AF7608" s="66">
        <f>AF7609</f>
        <v>0</v>
      </c>
      <c r="AH7608" s="66">
        <f t="shared" si="1650"/>
        <v>0</v>
      </c>
      <c r="AI7608" s="8"/>
      <c r="AJ7608" s="66">
        <f>AJ7609</f>
        <v>0</v>
      </c>
      <c r="AK7608" s="67"/>
      <c r="AL7608" s="66">
        <f t="shared" ref="AL7608:AP7609" si="1655">AL7609</f>
        <v>0</v>
      </c>
      <c r="AM7608" s="66"/>
      <c r="AN7608" s="66">
        <f t="shared" si="1655"/>
        <v>0</v>
      </c>
      <c r="AO7608" s="66"/>
      <c r="AP7608" s="66">
        <f t="shared" si="1655"/>
        <v>0</v>
      </c>
      <c r="AQ7608" s="66"/>
    </row>
    <row r="7609" spans="2:43" ht="18" hidden="1" customHeight="1" x14ac:dyDescent="0.2">
      <c r="B7609" s="4"/>
      <c r="C7609" s="117"/>
      <c r="D7609" s="117"/>
      <c r="E7609" s="117"/>
      <c r="F7609" s="48"/>
      <c r="G7609" s="11"/>
      <c r="H7609" s="117"/>
      <c r="I7609" s="124"/>
      <c r="J7609" s="124"/>
      <c r="K7609" s="144"/>
      <c r="L7609" s="11"/>
      <c r="M7609" s="143"/>
      <c r="N7609" s="42"/>
      <c r="O7609" s="128"/>
      <c r="P7609" s="130"/>
      <c r="Q7609" s="131">
        <v>2</v>
      </c>
      <c r="R7609" s="68"/>
      <c r="S7609" s="35"/>
      <c r="T7609" s="69" t="s">
        <v>25</v>
      </c>
      <c r="U7609" s="92"/>
      <c r="V7609" s="70">
        <f>V7610</f>
        <v>0</v>
      </c>
      <c r="X7609" s="447">
        <f>X7610</f>
        <v>0</v>
      </c>
      <c r="Z7609" s="447">
        <f>Z7610</f>
        <v>0</v>
      </c>
      <c r="AB7609" s="447">
        <f>AB7610</f>
        <v>0</v>
      </c>
      <c r="AD7609" s="447">
        <f>AD7610</f>
        <v>0</v>
      </c>
      <c r="AF7609" s="447">
        <f>AF7610</f>
        <v>0</v>
      </c>
      <c r="AH7609" s="447">
        <f t="shared" si="1650"/>
        <v>0</v>
      </c>
      <c r="AI7609" s="67"/>
      <c r="AJ7609" s="447">
        <f>AJ7610</f>
        <v>0</v>
      </c>
      <c r="AK7609" s="71"/>
      <c r="AL7609" s="447">
        <f t="shared" si="1655"/>
        <v>0</v>
      </c>
      <c r="AM7609" s="447"/>
      <c r="AN7609" s="447">
        <f t="shared" si="1655"/>
        <v>0</v>
      </c>
      <c r="AO7609" s="447"/>
      <c r="AP7609" s="447">
        <f t="shared" si="1655"/>
        <v>0</v>
      </c>
      <c r="AQ7609" s="447"/>
    </row>
    <row r="7610" spans="2:43" ht="18" hidden="1" customHeight="1" x14ac:dyDescent="0.2">
      <c r="B7610" s="4"/>
      <c r="C7610" s="117"/>
      <c r="D7610" s="117"/>
      <c r="E7610" s="117"/>
      <c r="F7610" s="48"/>
      <c r="G7610" s="11"/>
      <c r="H7610" s="117"/>
      <c r="I7610" s="124"/>
      <c r="J7610" s="124"/>
      <c r="K7610" s="144"/>
      <c r="L7610" s="11"/>
      <c r="M7610" s="143"/>
      <c r="N7610" s="42"/>
      <c r="O7610" s="128"/>
      <c r="P7610" s="130"/>
      <c r="Q7610" s="130"/>
      <c r="R7610" s="72" t="s">
        <v>0</v>
      </c>
      <c r="S7610" s="181"/>
      <c r="T7610" s="73" t="s">
        <v>221</v>
      </c>
      <c r="V7610" s="74">
        <v>0</v>
      </c>
      <c r="X7610" s="74">
        <v>0</v>
      </c>
      <c r="Z7610" s="74">
        <v>0</v>
      </c>
      <c r="AB7610" s="74">
        <v>0</v>
      </c>
      <c r="AD7610" s="74">
        <v>0</v>
      </c>
      <c r="AF7610" s="74">
        <v>0</v>
      </c>
      <c r="AH7610" s="74">
        <f t="shared" si="1650"/>
        <v>0</v>
      </c>
      <c r="AI7610" s="446"/>
      <c r="AJ7610" s="74">
        <v>0</v>
      </c>
      <c r="AK7610" s="8"/>
      <c r="AL7610" s="74">
        <v>0</v>
      </c>
      <c r="AM7610" s="74"/>
      <c r="AN7610" s="74">
        <v>0</v>
      </c>
      <c r="AO7610" s="74"/>
      <c r="AP7610" s="74">
        <v>0</v>
      </c>
      <c r="AQ7610" s="74"/>
    </row>
    <row r="7611" spans="2:43" ht="18" customHeight="1" x14ac:dyDescent="0.2">
      <c r="B7611" s="4"/>
      <c r="C7611" s="117"/>
      <c r="D7611" s="117"/>
      <c r="E7611" s="117"/>
      <c r="F7611" s="48"/>
      <c r="G7611" s="11"/>
      <c r="H7611" s="117"/>
      <c r="I7611" s="124"/>
      <c r="J7611" s="124"/>
      <c r="K7611" s="144"/>
      <c r="L7611" s="11"/>
      <c r="M7611" s="143"/>
      <c r="N7611" s="42"/>
      <c r="O7611" s="128"/>
      <c r="P7611" s="129">
        <v>7</v>
      </c>
      <c r="Q7611" s="129"/>
      <c r="R7611" s="64"/>
      <c r="S7611" s="234"/>
      <c r="T7611" s="65" t="s">
        <v>216</v>
      </c>
      <c r="U7611" s="155"/>
      <c r="V7611" s="66">
        <f>V7612+V7615</f>
        <v>3000</v>
      </c>
      <c r="X7611" s="66">
        <f>X7612+X7615</f>
        <v>3500</v>
      </c>
      <c r="Z7611" s="66">
        <f>Z7612+Z7615</f>
        <v>3000</v>
      </c>
      <c r="AB7611" s="66">
        <f>AB7612+AB7615</f>
        <v>3000</v>
      </c>
      <c r="AD7611" s="66" t="e">
        <f>AD7612+AD7615</f>
        <v>#REF!</v>
      </c>
      <c r="AF7611" s="66">
        <f>AF7612+AF7615</f>
        <v>0</v>
      </c>
      <c r="AH7611" s="66" t="e">
        <f t="shared" si="1650"/>
        <v>#REF!</v>
      </c>
      <c r="AI7611" s="8"/>
      <c r="AJ7611" s="66">
        <f>AJ7612+AJ7615</f>
        <v>750</v>
      </c>
      <c r="AK7611" s="67"/>
      <c r="AL7611" s="66">
        <f>AL7612+AL7615</f>
        <v>3000</v>
      </c>
      <c r="AM7611" s="66"/>
      <c r="AN7611" s="66">
        <f>AN7612+AN7615</f>
        <v>3000</v>
      </c>
      <c r="AO7611" s="66"/>
      <c r="AP7611" s="66">
        <f>AP7612+AP7615</f>
        <v>3000</v>
      </c>
      <c r="AQ7611" s="66"/>
    </row>
    <row r="7612" spans="2:43" ht="18" customHeight="1" x14ac:dyDescent="0.2">
      <c r="B7612" s="4"/>
      <c r="C7612" s="117"/>
      <c r="D7612" s="117"/>
      <c r="E7612" s="117"/>
      <c r="F7612" s="48"/>
      <c r="G7612" s="11"/>
      <c r="H7612" s="117"/>
      <c r="I7612" s="124"/>
      <c r="J7612" s="124"/>
      <c r="K7612" s="144"/>
      <c r="L7612" s="11"/>
      <c r="M7612" s="143"/>
      <c r="N7612" s="42"/>
      <c r="O7612" s="128"/>
      <c r="P7612" s="129"/>
      <c r="Q7612" s="131">
        <v>1</v>
      </c>
      <c r="R7612" s="68"/>
      <c r="S7612" s="35"/>
      <c r="T7612" s="69" t="s">
        <v>234</v>
      </c>
      <c r="U7612" s="92"/>
      <c r="V7612" s="70">
        <f>V7613+V7614</f>
        <v>3000</v>
      </c>
      <c r="X7612" s="447">
        <f>X7613+X7614</f>
        <v>3500</v>
      </c>
      <c r="Z7612" s="447">
        <f>Z7613+Z7614</f>
        <v>3000</v>
      </c>
      <c r="AB7612" s="447">
        <f>AB7613+AB7614</f>
        <v>3000</v>
      </c>
      <c r="AD7612" s="447">
        <f>AD7613+AD7614</f>
        <v>2600</v>
      </c>
      <c r="AF7612" s="447">
        <f>AF7613+AF7614</f>
        <v>0</v>
      </c>
      <c r="AH7612" s="447">
        <f t="shared" si="1650"/>
        <v>2600</v>
      </c>
      <c r="AI7612" s="67"/>
      <c r="AJ7612" s="447">
        <f>AJ7613+AJ7614</f>
        <v>750</v>
      </c>
      <c r="AK7612" s="71"/>
      <c r="AL7612" s="447">
        <f>AL7613+AL7614</f>
        <v>3000</v>
      </c>
      <c r="AM7612" s="447"/>
      <c r="AN7612" s="447">
        <f>AN7613+AN7614</f>
        <v>3000</v>
      </c>
      <c r="AO7612" s="447"/>
      <c r="AP7612" s="447">
        <f>AP7613+AP7614</f>
        <v>3000</v>
      </c>
      <c r="AQ7612" s="447"/>
    </row>
    <row r="7613" spans="2:43" ht="18" customHeight="1" x14ac:dyDescent="0.2">
      <c r="B7613" s="4"/>
      <c r="C7613" s="117"/>
      <c r="D7613" s="117"/>
      <c r="E7613" s="117"/>
      <c r="F7613" s="48"/>
      <c r="G7613" s="11"/>
      <c r="H7613" s="117"/>
      <c r="I7613" s="124"/>
      <c r="J7613" s="124"/>
      <c r="K7613" s="144"/>
      <c r="L7613" s="11"/>
      <c r="M7613" s="143"/>
      <c r="N7613" s="42"/>
      <c r="O7613" s="128"/>
      <c r="P7613" s="129"/>
      <c r="Q7613" s="130"/>
      <c r="R7613" s="72" t="s">
        <v>3</v>
      </c>
      <c r="S7613" s="181"/>
      <c r="T7613" s="73" t="s">
        <v>333</v>
      </c>
      <c r="V7613" s="74">
        <v>3000</v>
      </c>
      <c r="X7613" s="74">
        <v>3500</v>
      </c>
      <c r="Z7613" s="876">
        <v>3000</v>
      </c>
      <c r="AB7613" s="74">
        <v>3000</v>
      </c>
      <c r="AD7613" s="74">
        <v>2600</v>
      </c>
      <c r="AF7613" s="74">
        <v>0</v>
      </c>
      <c r="AH7613" s="74">
        <f t="shared" si="1650"/>
        <v>2600</v>
      </c>
      <c r="AI7613" s="446"/>
      <c r="AJ7613" s="74">
        <f t="shared" ref="AJ7613" si="1656">CEILING(AB7613*25/100,10)</f>
        <v>750</v>
      </c>
      <c r="AK7613" s="8"/>
      <c r="AL7613" s="74">
        <v>3000</v>
      </c>
      <c r="AM7613" s="74"/>
      <c r="AN7613" s="74">
        <v>3000</v>
      </c>
      <c r="AO7613" s="74"/>
      <c r="AP7613" s="74">
        <v>3000</v>
      </c>
      <c r="AQ7613" s="74"/>
    </row>
    <row r="7614" spans="2:43" ht="18" hidden="1" customHeight="1" x14ac:dyDescent="0.2">
      <c r="B7614" s="4"/>
      <c r="C7614" s="117"/>
      <c r="D7614" s="117"/>
      <c r="E7614" s="117"/>
      <c r="F7614" s="48"/>
      <c r="G7614" s="11"/>
      <c r="H7614" s="117"/>
      <c r="I7614" s="124"/>
      <c r="J7614" s="124"/>
      <c r="K7614" s="144"/>
      <c r="L7614" s="11"/>
      <c r="M7614" s="143"/>
      <c r="N7614" s="42"/>
      <c r="O7614" s="128"/>
      <c r="P7614" s="130"/>
      <c r="Q7614" s="130"/>
      <c r="R7614" s="72" t="s">
        <v>0</v>
      </c>
      <c r="S7614" s="181"/>
      <c r="T7614" s="73" t="s">
        <v>334</v>
      </c>
      <c r="V7614" s="74">
        <v>0</v>
      </c>
      <c r="X7614" s="74">
        <v>0</v>
      </c>
      <c r="Z7614" s="74">
        <v>0</v>
      </c>
      <c r="AB7614" s="74">
        <v>0</v>
      </c>
      <c r="AD7614" s="74">
        <v>0</v>
      </c>
      <c r="AF7614" s="74">
        <v>0</v>
      </c>
      <c r="AH7614" s="74">
        <f t="shared" si="1650"/>
        <v>0</v>
      </c>
      <c r="AI7614" s="8"/>
      <c r="AJ7614" s="74">
        <v>0</v>
      </c>
      <c r="AK7614" s="8">
        <v>0</v>
      </c>
      <c r="AL7614" s="74">
        <v>0</v>
      </c>
      <c r="AM7614" s="74"/>
      <c r="AN7614" s="74">
        <v>0</v>
      </c>
      <c r="AO7614" s="74"/>
      <c r="AP7614" s="74">
        <v>0</v>
      </c>
      <c r="AQ7614" s="74"/>
    </row>
    <row r="7615" spans="2:43" ht="18" hidden="1" customHeight="1" x14ac:dyDescent="0.2">
      <c r="B7615" s="4"/>
      <c r="C7615" s="117"/>
      <c r="D7615" s="117"/>
      <c r="E7615" s="117"/>
      <c r="F7615" s="48"/>
      <c r="G7615" s="11"/>
      <c r="H7615" s="117"/>
      <c r="I7615" s="124"/>
      <c r="J7615" s="124"/>
      <c r="K7615" s="144"/>
      <c r="L7615" s="11"/>
      <c r="M7615" s="143"/>
      <c r="N7615" s="42"/>
      <c r="O7615" s="128"/>
      <c r="P7615" s="130"/>
      <c r="Q7615" s="131">
        <v>3</v>
      </c>
      <c r="R7615" s="68"/>
      <c r="S7615" s="35"/>
      <c r="T7615" s="69" t="s">
        <v>224</v>
      </c>
      <c r="U7615" s="92"/>
      <c r="V7615" s="70">
        <f>V7616</f>
        <v>0</v>
      </c>
      <c r="X7615" s="447">
        <f>X7616</f>
        <v>0</v>
      </c>
      <c r="Z7615" s="447">
        <f>Z7616</f>
        <v>0</v>
      </c>
      <c r="AB7615" s="447">
        <f>AB7616</f>
        <v>0</v>
      </c>
      <c r="AD7615" s="447" t="e">
        <f>#REF!</f>
        <v>#REF!</v>
      </c>
      <c r="AF7615" s="447">
        <f>AF7616</f>
        <v>0</v>
      </c>
      <c r="AH7615" s="447" t="e">
        <f t="shared" si="1650"/>
        <v>#REF!</v>
      </c>
      <c r="AI7615" s="8">
        <v>0</v>
      </c>
      <c r="AJ7615" s="447">
        <f t="shared" ref="AJ7615" si="1657">AJ7616</f>
        <v>0</v>
      </c>
      <c r="AK7615" s="71">
        <f t="shared" ref="AK7615" si="1658">AK7616</f>
        <v>0</v>
      </c>
      <c r="AL7615" s="447">
        <f t="shared" ref="AL7615:AP7615" si="1659">AL7616</f>
        <v>0</v>
      </c>
      <c r="AM7615" s="447"/>
      <c r="AN7615" s="447">
        <f t="shared" si="1659"/>
        <v>0</v>
      </c>
      <c r="AO7615" s="447"/>
      <c r="AP7615" s="447">
        <f t="shared" si="1659"/>
        <v>0</v>
      </c>
      <c r="AQ7615" s="447"/>
    </row>
    <row r="7616" spans="2:43" ht="18" hidden="1" customHeight="1" x14ac:dyDescent="0.2">
      <c r="B7616" s="4"/>
      <c r="C7616" s="117"/>
      <c r="D7616" s="117"/>
      <c r="E7616" s="117"/>
      <c r="F7616" s="48"/>
      <c r="G7616" s="11"/>
      <c r="H7616" s="117"/>
      <c r="I7616" s="124"/>
      <c r="J7616" s="124"/>
      <c r="K7616" s="144"/>
      <c r="L7616" s="11"/>
      <c r="M7616" s="143"/>
      <c r="N7616" s="42"/>
      <c r="O7616" s="128"/>
      <c r="P7616" s="130"/>
      <c r="Q7616" s="131"/>
      <c r="R7616" s="72" t="s">
        <v>0</v>
      </c>
      <c r="S7616" s="181"/>
      <c r="T7616" s="73" t="s">
        <v>53</v>
      </c>
      <c r="V7616" s="74">
        <v>0</v>
      </c>
      <c r="X7616" s="74">
        <v>0</v>
      </c>
      <c r="Z7616" s="74">
        <v>0</v>
      </c>
      <c r="AB7616" s="74">
        <v>0</v>
      </c>
      <c r="AD7616" s="74">
        <v>0</v>
      </c>
      <c r="AF7616" s="74">
        <v>0</v>
      </c>
      <c r="AH7616" s="74">
        <f t="shared" si="1650"/>
        <v>0</v>
      </c>
      <c r="AI7616" s="446">
        <f t="shared" ref="AI7616" si="1660">AI7617</f>
        <v>0</v>
      </c>
      <c r="AJ7616" s="74">
        <v>0</v>
      </c>
      <c r="AK7616" s="8">
        <v>0</v>
      </c>
      <c r="AL7616" s="74">
        <v>0</v>
      </c>
      <c r="AM7616" s="74"/>
      <c r="AN7616" s="74">
        <v>0</v>
      </c>
      <c r="AO7616" s="74"/>
      <c r="AP7616" s="74">
        <v>0</v>
      </c>
      <c r="AQ7616" s="74"/>
    </row>
    <row r="7617" spans="2:43" ht="18" customHeight="1" x14ac:dyDescent="0.2">
      <c r="B7617" s="4"/>
      <c r="C7617" s="117"/>
      <c r="D7617" s="117"/>
      <c r="E7617" s="117"/>
      <c r="F7617" s="48"/>
      <c r="G7617" s="11"/>
      <c r="H7617" s="117"/>
      <c r="I7617" s="124"/>
      <c r="J7617" s="124"/>
      <c r="K7617" s="144"/>
      <c r="L7617" s="11"/>
      <c r="M7617" s="143"/>
      <c r="N7617" s="42"/>
      <c r="O7617" s="128"/>
      <c r="P7617" s="130"/>
      <c r="Q7617" s="130"/>
      <c r="R7617" s="72"/>
      <c r="S7617" s="181"/>
      <c r="T7617" s="73"/>
      <c r="V7617" s="74"/>
      <c r="X7617" s="74"/>
      <c r="Z7617" s="74"/>
      <c r="AB7617" s="74"/>
      <c r="AD7617" s="74"/>
      <c r="AF7617" s="74"/>
      <c r="AH7617" s="74"/>
      <c r="AI7617" s="8">
        <v>0</v>
      </c>
      <c r="AJ7617" s="74"/>
      <c r="AL7617" s="74"/>
      <c r="AM7617" s="74"/>
      <c r="AN7617" s="74"/>
      <c r="AO7617" s="74"/>
      <c r="AP7617" s="74"/>
      <c r="AQ7617" s="74"/>
    </row>
    <row r="7618" spans="2:43" ht="18" hidden="1" customHeight="1" x14ac:dyDescent="0.2">
      <c r="B7618" s="4"/>
      <c r="C7618" s="117"/>
      <c r="D7618" s="117"/>
      <c r="E7618" s="132">
        <v>7</v>
      </c>
      <c r="F7618" s="94"/>
      <c r="G7618" s="277"/>
      <c r="H7618" s="132"/>
      <c r="I7618" s="121"/>
      <c r="J7618" s="121"/>
      <c r="K7618" s="164"/>
      <c r="L7618" s="277"/>
      <c r="M7618" s="163"/>
      <c r="N7618" s="261"/>
      <c r="O7618" s="122"/>
      <c r="P7618" s="123"/>
      <c r="Q7618" s="123"/>
      <c r="R7618" s="233"/>
      <c r="S7618" s="256"/>
      <c r="T7618" s="50" t="s">
        <v>599</v>
      </c>
      <c r="U7618" s="76"/>
      <c r="V7618" s="51">
        <f>V7619</f>
        <v>0</v>
      </c>
      <c r="X7618" s="51">
        <f>X7619</f>
        <v>0</v>
      </c>
      <c r="Z7618" s="51">
        <f>Z7619</f>
        <v>0</v>
      </c>
      <c r="AB7618" s="51">
        <f>AB7619</f>
        <v>0</v>
      </c>
      <c r="AD7618" s="51" t="e">
        <f>AD7619</f>
        <v>#REF!</v>
      </c>
      <c r="AF7618" s="51">
        <f>AF7619</f>
        <v>0</v>
      </c>
      <c r="AH7618" s="51" t="e">
        <f t="shared" si="1650"/>
        <v>#REF!</v>
      </c>
      <c r="AJ7618" s="51">
        <f>AJ7619</f>
        <v>0</v>
      </c>
      <c r="AL7618" s="51">
        <f t="shared" ref="AL7618:AP7622" si="1661">AL7619</f>
        <v>0</v>
      </c>
      <c r="AM7618" s="51"/>
      <c r="AN7618" s="51">
        <f t="shared" si="1661"/>
        <v>0</v>
      </c>
      <c r="AO7618" s="51"/>
      <c r="AP7618" s="51">
        <f t="shared" si="1661"/>
        <v>0</v>
      </c>
      <c r="AQ7618" s="51"/>
    </row>
    <row r="7619" spans="2:43" ht="22.5" hidden="1" customHeight="1" x14ac:dyDescent="0.2">
      <c r="B7619" s="4"/>
      <c r="C7619" s="117"/>
      <c r="D7619" s="117"/>
      <c r="E7619" s="117"/>
      <c r="F7619" s="113">
        <v>59</v>
      </c>
      <c r="G7619" s="283"/>
      <c r="H7619" s="171"/>
      <c r="I7619" s="114"/>
      <c r="J7619" s="114"/>
      <c r="K7619" s="167"/>
      <c r="L7619" s="276"/>
      <c r="M7619" s="166"/>
      <c r="N7619" s="259"/>
      <c r="O7619" s="115"/>
      <c r="P7619" s="116"/>
      <c r="Q7619" s="116"/>
      <c r="R7619" s="52"/>
      <c r="S7619" s="247"/>
      <c r="T7619" s="664" t="s">
        <v>601</v>
      </c>
      <c r="U7619" s="240"/>
      <c r="V7619" s="54">
        <f>V7620</f>
        <v>0</v>
      </c>
      <c r="X7619" s="54">
        <f>X7620</f>
        <v>0</v>
      </c>
      <c r="Z7619" s="54">
        <f>Z7620</f>
        <v>0</v>
      </c>
      <c r="AB7619" s="54">
        <f>AB7620</f>
        <v>0</v>
      </c>
      <c r="AD7619" s="54" t="e">
        <f>AD7620</f>
        <v>#REF!</v>
      </c>
      <c r="AF7619" s="54">
        <f>AF7620</f>
        <v>0</v>
      </c>
      <c r="AH7619" s="54" t="e">
        <f t="shared" si="1650"/>
        <v>#REF!</v>
      </c>
      <c r="AJ7619" s="54">
        <f>AJ7620</f>
        <v>0</v>
      </c>
      <c r="AL7619" s="54">
        <f t="shared" si="1661"/>
        <v>0</v>
      </c>
      <c r="AM7619" s="54"/>
      <c r="AN7619" s="54">
        <f t="shared" si="1661"/>
        <v>0</v>
      </c>
      <c r="AO7619" s="54"/>
      <c r="AP7619" s="54">
        <f t="shared" si="1661"/>
        <v>0</v>
      </c>
      <c r="AQ7619" s="54"/>
    </row>
    <row r="7620" spans="2:43" ht="18" hidden="1" customHeight="1" x14ac:dyDescent="0.2">
      <c r="B7620" s="4"/>
      <c r="C7620" s="117"/>
      <c r="D7620" s="117"/>
      <c r="E7620" s="117"/>
      <c r="F7620" s="48"/>
      <c r="G7620" s="11"/>
      <c r="H7620" s="112" t="s">
        <v>3</v>
      </c>
      <c r="I7620" s="118"/>
      <c r="J7620" s="118"/>
      <c r="K7620" s="170"/>
      <c r="L7620" s="34"/>
      <c r="M7620" s="169"/>
      <c r="N7620" s="260"/>
      <c r="O7620" s="119"/>
      <c r="P7620" s="120"/>
      <c r="Q7620" s="120"/>
      <c r="R7620" s="56"/>
      <c r="S7620" s="248"/>
      <c r="T7620" s="57" t="s">
        <v>4</v>
      </c>
      <c r="U7620" s="236"/>
      <c r="V7620" s="659">
        <f>V7621</f>
        <v>0</v>
      </c>
      <c r="X7620" s="659">
        <f>X7621</f>
        <v>0</v>
      </c>
      <c r="Z7620" s="659">
        <f>Z7621</f>
        <v>0</v>
      </c>
      <c r="AB7620" s="659">
        <f>AB7621</f>
        <v>0</v>
      </c>
      <c r="AD7620" s="659" t="e">
        <f>AD7621</f>
        <v>#REF!</v>
      </c>
      <c r="AF7620" s="659">
        <f>AF7621</f>
        <v>0</v>
      </c>
      <c r="AH7620" s="659" t="e">
        <f t="shared" si="1650"/>
        <v>#REF!</v>
      </c>
      <c r="AJ7620" s="659">
        <f>AJ7621</f>
        <v>0</v>
      </c>
      <c r="AL7620" s="659">
        <f t="shared" si="1661"/>
        <v>0</v>
      </c>
      <c r="AM7620" s="659"/>
      <c r="AN7620" s="659">
        <f t="shared" si="1661"/>
        <v>0</v>
      </c>
      <c r="AO7620" s="659"/>
      <c r="AP7620" s="659">
        <f t="shared" si="1661"/>
        <v>0</v>
      </c>
      <c r="AQ7620" s="659"/>
    </row>
    <row r="7621" spans="2:43" ht="18" hidden="1" customHeight="1" x14ac:dyDescent="0.2">
      <c r="B7621" s="4"/>
      <c r="C7621" s="117"/>
      <c r="D7621" s="117"/>
      <c r="E7621" s="117"/>
      <c r="F7621" s="48"/>
      <c r="G7621" s="11"/>
      <c r="H7621" s="132"/>
      <c r="I7621" s="121">
        <v>4</v>
      </c>
      <c r="J7621" s="121"/>
      <c r="K7621" s="164"/>
      <c r="L7621" s="277"/>
      <c r="M7621" s="163"/>
      <c r="N7621" s="261"/>
      <c r="O7621" s="122"/>
      <c r="P7621" s="123"/>
      <c r="Q7621" s="123"/>
      <c r="R7621" s="49"/>
      <c r="S7621" s="18"/>
      <c r="T7621" s="50" t="s">
        <v>141</v>
      </c>
      <c r="U7621" s="76"/>
      <c r="V7621" s="51">
        <f>V7622</f>
        <v>0</v>
      </c>
      <c r="X7621" s="51">
        <f>X7622</f>
        <v>0</v>
      </c>
      <c r="Z7621" s="51">
        <f>Z7622</f>
        <v>0</v>
      </c>
      <c r="AB7621" s="51">
        <f>AB7622</f>
        <v>0</v>
      </c>
      <c r="AD7621" s="51" t="e">
        <f>AD7622</f>
        <v>#REF!</v>
      </c>
      <c r="AF7621" s="51">
        <f>AF7622</f>
        <v>0</v>
      </c>
      <c r="AH7621" s="51" t="e">
        <f t="shared" si="1650"/>
        <v>#REF!</v>
      </c>
      <c r="AJ7621" s="51">
        <f>AJ7622</f>
        <v>0</v>
      </c>
      <c r="AL7621" s="51">
        <f t="shared" si="1661"/>
        <v>0</v>
      </c>
      <c r="AM7621" s="51"/>
      <c r="AN7621" s="51">
        <f t="shared" si="1661"/>
        <v>0</v>
      </c>
      <c r="AO7621" s="51"/>
      <c r="AP7621" s="51">
        <f t="shared" si="1661"/>
        <v>0</v>
      </c>
      <c r="AQ7621" s="51"/>
    </row>
    <row r="7622" spans="2:43" ht="18" hidden="1" customHeight="1" x14ac:dyDescent="0.2">
      <c r="B7622" s="4"/>
      <c r="C7622" s="117"/>
      <c r="D7622" s="117"/>
      <c r="E7622" s="117"/>
      <c r="F7622" s="48"/>
      <c r="G7622" s="11"/>
      <c r="H7622" s="132"/>
      <c r="I7622" s="121"/>
      <c r="J7622" s="121">
        <v>3</v>
      </c>
      <c r="K7622" s="164"/>
      <c r="L7622" s="277"/>
      <c r="M7622" s="163"/>
      <c r="N7622" s="261"/>
      <c r="O7622" s="122"/>
      <c r="P7622" s="123"/>
      <c r="Q7622" s="123"/>
      <c r="R7622" s="49"/>
      <c r="S7622" s="18"/>
      <c r="T7622" s="50" t="s">
        <v>142</v>
      </c>
      <c r="U7622" s="76"/>
      <c r="V7622" s="51">
        <f>V7623</f>
        <v>0</v>
      </c>
      <c r="X7622" s="51">
        <f>X7623</f>
        <v>0</v>
      </c>
      <c r="Z7622" s="51">
        <f>Z7623</f>
        <v>0</v>
      </c>
      <c r="AB7622" s="51">
        <f>AB7623</f>
        <v>0</v>
      </c>
      <c r="AD7622" s="51" t="e">
        <f>AD7623</f>
        <v>#REF!</v>
      </c>
      <c r="AF7622" s="51">
        <f>AF7623</f>
        <v>0</v>
      </c>
      <c r="AH7622" s="51" t="e">
        <f t="shared" si="1650"/>
        <v>#REF!</v>
      </c>
      <c r="AJ7622" s="51">
        <f>AJ7623</f>
        <v>0</v>
      </c>
      <c r="AL7622" s="51">
        <f t="shared" si="1661"/>
        <v>0</v>
      </c>
      <c r="AM7622" s="51"/>
      <c r="AN7622" s="51">
        <f t="shared" si="1661"/>
        <v>0</v>
      </c>
      <c r="AO7622" s="51"/>
      <c r="AP7622" s="51">
        <f t="shared" si="1661"/>
        <v>0</v>
      </c>
      <c r="AQ7622" s="51"/>
    </row>
    <row r="7623" spans="2:43" ht="18" hidden="1" customHeight="1" x14ac:dyDescent="0.2">
      <c r="B7623" s="4"/>
      <c r="C7623" s="117"/>
      <c r="D7623" s="117"/>
      <c r="E7623" s="117"/>
      <c r="F7623" s="48"/>
      <c r="G7623" s="11"/>
      <c r="H7623" s="117"/>
      <c r="I7623" s="124"/>
      <c r="J7623" s="124"/>
      <c r="K7623" s="144"/>
      <c r="L7623" s="11"/>
      <c r="M7623" s="226">
        <v>2</v>
      </c>
      <c r="N7623" s="262"/>
      <c r="O7623" s="125"/>
      <c r="P7623" s="126"/>
      <c r="Q7623" s="126"/>
      <c r="R7623" s="60"/>
      <c r="S7623" s="249"/>
      <c r="T7623" s="61" t="s">
        <v>413</v>
      </c>
      <c r="U7623" s="241"/>
      <c r="V7623" s="62">
        <f>V7624+V7638+V7644</f>
        <v>0</v>
      </c>
      <c r="X7623" s="62">
        <f>X7624+X7638+X7644</f>
        <v>0</v>
      </c>
      <c r="Z7623" s="62">
        <f>Z7624+Z7638+Z7644</f>
        <v>0</v>
      </c>
      <c r="AB7623" s="62">
        <f>AB7624+AB7638+AB7644</f>
        <v>0</v>
      </c>
      <c r="AD7623" s="62" t="e">
        <f>AD7624+AD7638+AD7644</f>
        <v>#REF!</v>
      </c>
      <c r="AF7623" s="62">
        <f>AF7624+AF7638+AF7644</f>
        <v>0</v>
      </c>
      <c r="AH7623" s="62" t="e">
        <f t="shared" si="1650"/>
        <v>#REF!</v>
      </c>
      <c r="AJ7623" s="62">
        <f>AJ7624+AJ7638+AJ7644</f>
        <v>0</v>
      </c>
      <c r="AL7623" s="62">
        <f>AL7624+AL7638+AL7644</f>
        <v>0</v>
      </c>
      <c r="AM7623" s="62"/>
      <c r="AN7623" s="62">
        <f>AN7624+AN7638+AN7644</f>
        <v>0</v>
      </c>
      <c r="AO7623" s="62"/>
      <c r="AP7623" s="62">
        <f>AP7624+AP7638+AP7644</f>
        <v>0</v>
      </c>
      <c r="AQ7623" s="62"/>
    </row>
    <row r="7624" spans="2:43" ht="18" hidden="1" customHeight="1" x14ac:dyDescent="0.2">
      <c r="B7624" s="4"/>
      <c r="C7624" s="117"/>
      <c r="D7624" s="117"/>
      <c r="E7624" s="117"/>
      <c r="F7624" s="48"/>
      <c r="G7624" s="11"/>
      <c r="H7624" s="117"/>
      <c r="I7624" s="124"/>
      <c r="J7624" s="124"/>
      <c r="K7624" s="144"/>
      <c r="L7624" s="11"/>
      <c r="M7624" s="143"/>
      <c r="N7624" s="42"/>
      <c r="O7624" s="127" t="s">
        <v>3</v>
      </c>
      <c r="P7624" s="123"/>
      <c r="Q7624" s="123"/>
      <c r="R7624" s="49"/>
      <c r="S7624" s="18"/>
      <c r="T7624" s="50" t="s">
        <v>7</v>
      </c>
      <c r="U7624" s="76"/>
      <c r="V7624" s="51">
        <f>V7625</f>
        <v>0</v>
      </c>
      <c r="X7624" s="51">
        <f>X7625</f>
        <v>0</v>
      </c>
      <c r="Z7624" s="51">
        <f>Z7625</f>
        <v>0</v>
      </c>
      <c r="AB7624" s="51">
        <f>AB7625</f>
        <v>0</v>
      </c>
      <c r="AD7624" s="51">
        <f>AD7625</f>
        <v>0</v>
      </c>
      <c r="AF7624" s="51">
        <f>AF7625</f>
        <v>0</v>
      </c>
      <c r="AH7624" s="51">
        <f t="shared" si="1650"/>
        <v>0</v>
      </c>
      <c r="AJ7624" s="51">
        <f>AJ7625</f>
        <v>0</v>
      </c>
      <c r="AL7624" s="51">
        <f>AL7625</f>
        <v>0</v>
      </c>
      <c r="AM7624" s="51"/>
      <c r="AN7624" s="51">
        <f>AN7625</f>
        <v>0</v>
      </c>
      <c r="AO7624" s="51"/>
      <c r="AP7624" s="51">
        <f>AP7625</f>
        <v>0</v>
      </c>
      <c r="AQ7624" s="51"/>
    </row>
    <row r="7625" spans="2:43" ht="18" hidden="1" customHeight="1" x14ac:dyDescent="0.2">
      <c r="B7625" s="4"/>
      <c r="C7625" s="117"/>
      <c r="D7625" s="117"/>
      <c r="E7625" s="117"/>
      <c r="F7625" s="48"/>
      <c r="G7625" s="11"/>
      <c r="H7625" s="117"/>
      <c r="I7625" s="124"/>
      <c r="J7625" s="124"/>
      <c r="K7625" s="144"/>
      <c r="L7625" s="11"/>
      <c r="M7625" s="143"/>
      <c r="N7625" s="42"/>
      <c r="O7625" s="128"/>
      <c r="P7625" s="129">
        <v>1</v>
      </c>
      <c r="Q7625" s="129"/>
      <c r="R7625" s="64"/>
      <c r="S7625" s="234"/>
      <c r="T7625" s="65" t="s">
        <v>8</v>
      </c>
      <c r="U7625" s="155"/>
      <c r="V7625" s="66">
        <f>V7626+V7630+V7634+V7636</f>
        <v>0</v>
      </c>
      <c r="X7625" s="66">
        <f>X7626+X7630+X7634+X7636</f>
        <v>0</v>
      </c>
      <c r="Z7625" s="66">
        <f>Z7626+Z7630+Z7634+Z7636</f>
        <v>0</v>
      </c>
      <c r="AB7625" s="66">
        <f>AB7626+AB7630+AB7634+AB7636</f>
        <v>0</v>
      </c>
      <c r="AD7625" s="66">
        <f>AD7626+AD7630+AD7634+AD7636</f>
        <v>0</v>
      </c>
      <c r="AF7625" s="66">
        <f>AF7626+AF7630+AF7634+AF7636</f>
        <v>0</v>
      </c>
      <c r="AH7625" s="66">
        <f t="shared" si="1650"/>
        <v>0</v>
      </c>
      <c r="AJ7625" s="66">
        <f>AJ7626+AJ7630+AJ7634+AJ7636</f>
        <v>0</v>
      </c>
      <c r="AL7625" s="66">
        <f>AL7626+AL7630+AL7634+AL7636</f>
        <v>0</v>
      </c>
      <c r="AM7625" s="66"/>
      <c r="AN7625" s="66">
        <f>AN7626+AN7630+AN7634+AN7636</f>
        <v>0</v>
      </c>
      <c r="AO7625" s="66"/>
      <c r="AP7625" s="66">
        <f>AP7626+AP7630+AP7634+AP7636</f>
        <v>0</v>
      </c>
      <c r="AQ7625" s="66"/>
    </row>
    <row r="7626" spans="2:43" ht="18" hidden="1" customHeight="1" x14ac:dyDescent="0.2">
      <c r="B7626" s="4"/>
      <c r="C7626" s="117"/>
      <c r="D7626" s="117"/>
      <c r="E7626" s="117"/>
      <c r="F7626" s="48"/>
      <c r="G7626" s="11"/>
      <c r="H7626" s="117"/>
      <c r="I7626" s="124"/>
      <c r="J7626" s="124"/>
      <c r="K7626" s="144"/>
      <c r="L7626" s="11"/>
      <c r="M7626" s="143"/>
      <c r="N7626" s="42"/>
      <c r="O7626" s="128"/>
      <c r="P7626" s="130"/>
      <c r="Q7626" s="140">
        <v>1</v>
      </c>
      <c r="R7626" s="68"/>
      <c r="S7626" s="35"/>
      <c r="T7626" s="69" t="s">
        <v>9</v>
      </c>
      <c r="U7626" s="92"/>
      <c r="V7626" s="447">
        <f>V7627+V7628+V7629</f>
        <v>0</v>
      </c>
      <c r="X7626" s="447">
        <f>X7627+X7628+X7629</f>
        <v>0</v>
      </c>
      <c r="Z7626" s="447">
        <f>Z7627+Z7628+Z7629</f>
        <v>0</v>
      </c>
      <c r="AB7626" s="447">
        <f>AB7627+AB7628+AB7629</f>
        <v>0</v>
      </c>
      <c r="AD7626" s="447">
        <f>AD7627+AD7628+AD7629</f>
        <v>0</v>
      </c>
      <c r="AF7626" s="447">
        <f>AF7627+AF7628+AF7629</f>
        <v>0</v>
      </c>
      <c r="AH7626" s="447">
        <f t="shared" si="1650"/>
        <v>0</v>
      </c>
      <c r="AJ7626" s="447">
        <f>AJ7627+AJ7628+AJ7629</f>
        <v>0</v>
      </c>
      <c r="AL7626" s="447">
        <f>AL7627+AL7628+AL7629</f>
        <v>0</v>
      </c>
      <c r="AM7626" s="447"/>
      <c r="AN7626" s="447">
        <f>AN7627+AN7628+AN7629</f>
        <v>0</v>
      </c>
      <c r="AO7626" s="447"/>
      <c r="AP7626" s="447">
        <f>AP7627+AP7628+AP7629</f>
        <v>0</v>
      </c>
      <c r="AQ7626" s="447"/>
    </row>
    <row r="7627" spans="2:43" ht="18" hidden="1" customHeight="1" x14ac:dyDescent="0.2">
      <c r="B7627" s="4"/>
      <c r="C7627" s="117"/>
      <c r="D7627" s="117"/>
      <c r="E7627" s="117"/>
      <c r="F7627" s="48"/>
      <c r="G7627" s="11"/>
      <c r="H7627" s="117"/>
      <c r="I7627" s="124"/>
      <c r="J7627" s="124"/>
      <c r="K7627" s="144"/>
      <c r="L7627" s="11"/>
      <c r="M7627" s="143"/>
      <c r="N7627" s="42"/>
      <c r="O7627" s="128"/>
      <c r="P7627" s="130"/>
      <c r="Q7627" s="130"/>
      <c r="R7627" s="72" t="s">
        <v>3</v>
      </c>
      <c r="S7627" s="181"/>
      <c r="T7627" s="73" t="s">
        <v>9</v>
      </c>
      <c r="V7627" s="74">
        <v>0</v>
      </c>
      <c r="X7627" s="74">
        <v>0</v>
      </c>
      <c r="Z7627" s="74">
        <v>0</v>
      </c>
      <c r="AB7627" s="74">
        <v>0</v>
      </c>
      <c r="AD7627" s="74">
        <v>0</v>
      </c>
      <c r="AF7627" s="74">
        <v>0</v>
      </c>
      <c r="AH7627" s="74">
        <f t="shared" si="1650"/>
        <v>0</v>
      </c>
      <c r="AJ7627" s="74">
        <v>0</v>
      </c>
      <c r="AL7627" s="74">
        <v>0</v>
      </c>
      <c r="AM7627" s="74"/>
      <c r="AN7627" s="74">
        <v>0</v>
      </c>
      <c r="AO7627" s="74"/>
      <c r="AP7627" s="74">
        <v>0</v>
      </c>
      <c r="AQ7627" s="74"/>
    </row>
    <row r="7628" spans="2:43" ht="18" hidden="1" customHeight="1" x14ac:dyDescent="0.2">
      <c r="B7628" s="4"/>
      <c r="C7628" s="117"/>
      <c r="D7628" s="117"/>
      <c r="E7628" s="117"/>
      <c r="F7628" s="48"/>
      <c r="G7628" s="11"/>
      <c r="H7628" s="117"/>
      <c r="I7628" s="124"/>
      <c r="J7628" s="124"/>
      <c r="K7628" s="144"/>
      <c r="L7628" s="11"/>
      <c r="M7628" s="143"/>
      <c r="N7628" s="42"/>
      <c r="O7628" s="128"/>
      <c r="P7628" s="130"/>
      <c r="Q7628" s="130"/>
      <c r="R7628" s="72"/>
      <c r="S7628" s="181"/>
      <c r="T7628" s="73"/>
      <c r="V7628" s="74"/>
      <c r="X7628" s="74"/>
      <c r="Z7628" s="74"/>
      <c r="AB7628" s="74"/>
      <c r="AD7628" s="74"/>
      <c r="AF7628" s="74"/>
      <c r="AH7628" s="74">
        <f t="shared" si="1650"/>
        <v>0</v>
      </c>
      <c r="AJ7628" s="74"/>
      <c r="AL7628" s="74"/>
      <c r="AM7628" s="74"/>
      <c r="AN7628" s="74"/>
      <c r="AO7628" s="74"/>
      <c r="AP7628" s="74"/>
      <c r="AQ7628" s="74"/>
    </row>
    <row r="7629" spans="2:43" ht="18" hidden="1" customHeight="1" x14ac:dyDescent="0.2">
      <c r="B7629" s="4"/>
      <c r="C7629" s="117"/>
      <c r="D7629" s="117"/>
      <c r="E7629" s="117"/>
      <c r="F7629" s="48"/>
      <c r="G7629" s="11"/>
      <c r="H7629" s="117"/>
      <c r="I7629" s="124"/>
      <c r="J7629" s="124"/>
      <c r="K7629" s="144"/>
      <c r="L7629" s="11"/>
      <c r="M7629" s="143"/>
      <c r="N7629" s="42"/>
      <c r="O7629" s="128"/>
      <c r="P7629" s="130"/>
      <c r="Q7629" s="130"/>
      <c r="R7629" s="72"/>
      <c r="S7629" s="181"/>
      <c r="T7629" s="73"/>
      <c r="V7629" s="74"/>
      <c r="X7629" s="74"/>
      <c r="Z7629" s="74"/>
      <c r="AB7629" s="74"/>
      <c r="AD7629" s="74"/>
      <c r="AF7629" s="74"/>
      <c r="AH7629" s="74">
        <f t="shared" si="1650"/>
        <v>0</v>
      </c>
      <c r="AJ7629" s="74"/>
      <c r="AL7629" s="74"/>
      <c r="AM7629" s="74"/>
      <c r="AN7629" s="74"/>
      <c r="AO7629" s="74"/>
      <c r="AP7629" s="74"/>
      <c r="AQ7629" s="74"/>
    </row>
    <row r="7630" spans="2:43" ht="18" hidden="1" customHeight="1" x14ac:dyDescent="0.2">
      <c r="B7630" s="4"/>
      <c r="C7630" s="117"/>
      <c r="D7630" s="117"/>
      <c r="E7630" s="117"/>
      <c r="F7630" s="48"/>
      <c r="G7630" s="11"/>
      <c r="H7630" s="117"/>
      <c r="I7630" s="124"/>
      <c r="J7630" s="124"/>
      <c r="K7630" s="144"/>
      <c r="L7630" s="11"/>
      <c r="M7630" s="143"/>
      <c r="N7630" s="42"/>
      <c r="O7630" s="128"/>
      <c r="P7630" s="130"/>
      <c r="Q7630" s="131">
        <v>2</v>
      </c>
      <c r="R7630" s="68"/>
      <c r="S7630" s="35"/>
      <c r="T7630" s="69" t="s">
        <v>11</v>
      </c>
      <c r="U7630" s="92"/>
      <c r="V7630" s="447">
        <f>V7631+V7632+V7633</f>
        <v>0</v>
      </c>
      <c r="X7630" s="447">
        <f>X7631+X7632+X7633</f>
        <v>0</v>
      </c>
      <c r="Z7630" s="447">
        <f>Z7631+Z7632+Z7633</f>
        <v>0</v>
      </c>
      <c r="AB7630" s="447">
        <f>AB7631+AB7632+AB7633</f>
        <v>0</v>
      </c>
      <c r="AD7630" s="447">
        <f>AD7631+AD7632+AD7633</f>
        <v>0</v>
      </c>
      <c r="AF7630" s="447">
        <f>AF7631+AF7632+AF7633</f>
        <v>0</v>
      </c>
      <c r="AH7630" s="447">
        <f t="shared" si="1650"/>
        <v>0</v>
      </c>
      <c r="AJ7630" s="447">
        <f>AJ7631+AJ7632+AJ7633</f>
        <v>0</v>
      </c>
      <c r="AL7630" s="447">
        <f>AL7631+AL7632+AL7633</f>
        <v>0</v>
      </c>
      <c r="AM7630" s="447"/>
      <c r="AN7630" s="447">
        <f>AN7631+AN7632+AN7633</f>
        <v>0</v>
      </c>
      <c r="AO7630" s="447"/>
      <c r="AP7630" s="447">
        <f>AP7631+AP7632+AP7633</f>
        <v>0</v>
      </c>
      <c r="AQ7630" s="447"/>
    </row>
    <row r="7631" spans="2:43" ht="18" hidden="1" customHeight="1" x14ac:dyDescent="0.2">
      <c r="B7631" s="4"/>
      <c r="C7631" s="117"/>
      <c r="D7631" s="117"/>
      <c r="E7631" s="117"/>
      <c r="F7631" s="48"/>
      <c r="G7631" s="11"/>
      <c r="H7631" s="117"/>
      <c r="I7631" s="124"/>
      <c r="J7631" s="124"/>
      <c r="K7631" s="144"/>
      <c r="L7631" s="11"/>
      <c r="M7631" s="143"/>
      <c r="N7631" s="42"/>
      <c r="O7631" s="128"/>
      <c r="P7631" s="130"/>
      <c r="Q7631" s="130"/>
      <c r="R7631" s="72" t="s">
        <v>3</v>
      </c>
      <c r="S7631" s="181"/>
      <c r="T7631" s="73" t="s">
        <v>11</v>
      </c>
      <c r="V7631" s="74">
        <v>0</v>
      </c>
      <c r="X7631" s="74">
        <v>0</v>
      </c>
      <c r="Z7631" s="74">
        <v>0</v>
      </c>
      <c r="AB7631" s="74">
        <v>0</v>
      </c>
      <c r="AD7631" s="74">
        <v>0</v>
      </c>
      <c r="AF7631" s="74">
        <v>0</v>
      </c>
      <c r="AH7631" s="74">
        <f t="shared" si="1650"/>
        <v>0</v>
      </c>
      <c r="AJ7631" s="74">
        <v>0</v>
      </c>
      <c r="AL7631" s="74">
        <v>0</v>
      </c>
      <c r="AM7631" s="74"/>
      <c r="AN7631" s="74">
        <v>0</v>
      </c>
      <c r="AO7631" s="74"/>
      <c r="AP7631" s="74">
        <v>0</v>
      </c>
      <c r="AQ7631" s="74"/>
    </row>
    <row r="7632" spans="2:43" ht="18" hidden="1" customHeight="1" x14ac:dyDescent="0.2">
      <c r="B7632" s="4"/>
      <c r="C7632" s="117"/>
      <c r="D7632" s="117"/>
      <c r="E7632" s="117"/>
      <c r="F7632" s="48"/>
      <c r="G7632" s="11"/>
      <c r="H7632" s="117"/>
      <c r="I7632" s="124"/>
      <c r="J7632" s="124"/>
      <c r="K7632" s="144"/>
      <c r="L7632" s="11"/>
      <c r="M7632" s="143"/>
      <c r="N7632" s="42"/>
      <c r="O7632" s="128"/>
      <c r="P7632" s="130"/>
      <c r="Q7632" s="130"/>
      <c r="R7632" s="72"/>
      <c r="S7632" s="181"/>
      <c r="T7632" s="73"/>
      <c r="V7632" s="74"/>
      <c r="X7632" s="74"/>
      <c r="Z7632" s="74"/>
      <c r="AB7632" s="74"/>
      <c r="AD7632" s="74"/>
      <c r="AF7632" s="74"/>
      <c r="AH7632" s="74">
        <f t="shared" si="1650"/>
        <v>0</v>
      </c>
      <c r="AJ7632" s="74"/>
      <c r="AL7632" s="74"/>
      <c r="AM7632" s="74"/>
      <c r="AN7632" s="74"/>
      <c r="AO7632" s="74"/>
      <c r="AP7632" s="74"/>
      <c r="AQ7632" s="74"/>
    </row>
    <row r="7633" spans="2:43" ht="18" hidden="1" customHeight="1" x14ac:dyDescent="0.2">
      <c r="B7633" s="4"/>
      <c r="C7633" s="117"/>
      <c r="D7633" s="117"/>
      <c r="E7633" s="117"/>
      <c r="F7633" s="48"/>
      <c r="G7633" s="11"/>
      <c r="H7633" s="117"/>
      <c r="I7633" s="124"/>
      <c r="J7633" s="124"/>
      <c r="K7633" s="144"/>
      <c r="L7633" s="11"/>
      <c r="M7633" s="143"/>
      <c r="N7633" s="42"/>
      <c r="O7633" s="128"/>
      <c r="P7633" s="130"/>
      <c r="Q7633" s="130"/>
      <c r="R7633" s="72"/>
      <c r="S7633" s="181"/>
      <c r="T7633" s="73"/>
      <c r="V7633" s="74"/>
      <c r="X7633" s="74"/>
      <c r="Z7633" s="74"/>
      <c r="AB7633" s="74"/>
      <c r="AD7633" s="74"/>
      <c r="AF7633" s="74"/>
      <c r="AH7633" s="74">
        <f t="shared" si="1650"/>
        <v>0</v>
      </c>
      <c r="AJ7633" s="74"/>
      <c r="AL7633" s="74"/>
      <c r="AM7633" s="74"/>
      <c r="AN7633" s="74"/>
      <c r="AO7633" s="74"/>
      <c r="AP7633" s="74"/>
      <c r="AQ7633" s="74"/>
    </row>
    <row r="7634" spans="2:43" ht="18" hidden="1" customHeight="1" x14ac:dyDescent="0.2">
      <c r="B7634" s="4"/>
      <c r="C7634" s="117"/>
      <c r="D7634" s="117"/>
      <c r="E7634" s="117"/>
      <c r="F7634" s="48"/>
      <c r="G7634" s="11"/>
      <c r="H7634" s="117"/>
      <c r="I7634" s="124"/>
      <c r="J7634" s="124"/>
      <c r="K7634" s="144"/>
      <c r="L7634" s="11"/>
      <c r="M7634" s="143"/>
      <c r="N7634" s="42"/>
      <c r="O7634" s="128"/>
      <c r="P7634" s="130"/>
      <c r="Q7634" s="131">
        <v>4</v>
      </c>
      <c r="R7634" s="68"/>
      <c r="S7634" s="35"/>
      <c r="T7634" s="69" t="s">
        <v>13</v>
      </c>
      <c r="U7634" s="92"/>
      <c r="V7634" s="447">
        <f>V7635</f>
        <v>0</v>
      </c>
      <c r="X7634" s="447">
        <f>X7635</f>
        <v>0</v>
      </c>
      <c r="Z7634" s="447">
        <f>Z7635</f>
        <v>0</v>
      </c>
      <c r="AB7634" s="447">
        <f>AB7635</f>
        <v>0</v>
      </c>
      <c r="AD7634" s="447">
        <f>AD7635</f>
        <v>0</v>
      </c>
      <c r="AF7634" s="447">
        <f>AF7635</f>
        <v>0</v>
      </c>
      <c r="AH7634" s="447">
        <f t="shared" si="1650"/>
        <v>0</v>
      </c>
      <c r="AJ7634" s="447">
        <f>AJ7635</f>
        <v>0</v>
      </c>
      <c r="AL7634" s="447">
        <f>AL7635</f>
        <v>0</v>
      </c>
      <c r="AM7634" s="447"/>
      <c r="AN7634" s="447">
        <f>AN7635</f>
        <v>0</v>
      </c>
      <c r="AO7634" s="447"/>
      <c r="AP7634" s="447">
        <f>AP7635</f>
        <v>0</v>
      </c>
      <c r="AQ7634" s="447"/>
    </row>
    <row r="7635" spans="2:43" ht="18" hidden="1" customHeight="1" x14ac:dyDescent="0.2">
      <c r="B7635" s="4"/>
      <c r="C7635" s="117"/>
      <c r="D7635" s="117"/>
      <c r="E7635" s="117"/>
      <c r="F7635" s="48"/>
      <c r="G7635" s="11"/>
      <c r="H7635" s="117"/>
      <c r="I7635" s="124"/>
      <c r="J7635" s="124"/>
      <c r="K7635" s="144"/>
      <c r="L7635" s="11"/>
      <c r="M7635" s="143"/>
      <c r="N7635" s="42"/>
      <c r="O7635" s="128"/>
      <c r="P7635" s="130"/>
      <c r="Q7635" s="130"/>
      <c r="R7635" s="72" t="s">
        <v>3</v>
      </c>
      <c r="S7635" s="181"/>
      <c r="T7635" s="73" t="s">
        <v>13</v>
      </c>
      <c r="V7635" s="74">
        <v>0</v>
      </c>
      <c r="X7635" s="74">
        <v>0</v>
      </c>
      <c r="Z7635" s="74">
        <v>0</v>
      </c>
      <c r="AB7635" s="74">
        <v>0</v>
      </c>
      <c r="AD7635" s="74">
        <v>0</v>
      </c>
      <c r="AF7635" s="74">
        <v>0</v>
      </c>
      <c r="AH7635" s="74">
        <f t="shared" si="1650"/>
        <v>0</v>
      </c>
      <c r="AJ7635" s="74">
        <v>0</v>
      </c>
      <c r="AL7635" s="74">
        <v>0</v>
      </c>
      <c r="AM7635" s="74"/>
      <c r="AN7635" s="74">
        <v>0</v>
      </c>
      <c r="AO7635" s="74"/>
      <c r="AP7635" s="74">
        <v>0</v>
      </c>
      <c r="AQ7635" s="74"/>
    </row>
    <row r="7636" spans="2:43" ht="18" hidden="1" customHeight="1" x14ac:dyDescent="0.2">
      <c r="B7636" s="4"/>
      <c r="C7636" s="117"/>
      <c r="D7636" s="117"/>
      <c r="E7636" s="117"/>
      <c r="F7636" s="48"/>
      <c r="G7636" s="11"/>
      <c r="H7636" s="117"/>
      <c r="I7636" s="142"/>
      <c r="J7636" s="143"/>
      <c r="K7636" s="144"/>
      <c r="L7636" s="11"/>
      <c r="M7636" s="143"/>
      <c r="N7636" s="42"/>
      <c r="O7636" s="128"/>
      <c r="P7636" s="130"/>
      <c r="Q7636" s="131">
        <v>6</v>
      </c>
      <c r="R7636" s="68"/>
      <c r="S7636" s="35"/>
      <c r="T7636" s="69" t="s">
        <v>375</v>
      </c>
      <c r="U7636" s="92"/>
      <c r="V7636" s="447">
        <f>V7637</f>
        <v>0</v>
      </c>
      <c r="X7636" s="447">
        <f>X7637</f>
        <v>0</v>
      </c>
      <c r="Z7636" s="447">
        <f>Z7637</f>
        <v>0</v>
      </c>
      <c r="AB7636" s="447">
        <f>AB7637</f>
        <v>0</v>
      </c>
      <c r="AD7636" s="447">
        <f>AD7637</f>
        <v>0</v>
      </c>
      <c r="AF7636" s="447">
        <f>AF7637</f>
        <v>0</v>
      </c>
      <c r="AH7636" s="447">
        <f t="shared" si="1650"/>
        <v>0</v>
      </c>
      <c r="AJ7636" s="447">
        <f>AJ7637</f>
        <v>0</v>
      </c>
      <c r="AL7636" s="447">
        <f>AL7637</f>
        <v>0</v>
      </c>
      <c r="AM7636" s="447"/>
      <c r="AN7636" s="447">
        <f>AN7637</f>
        <v>0</v>
      </c>
      <c r="AO7636" s="447"/>
      <c r="AP7636" s="447">
        <f>AP7637</f>
        <v>0</v>
      </c>
      <c r="AQ7636" s="447"/>
    </row>
    <row r="7637" spans="2:43" ht="18" hidden="1" customHeight="1" x14ac:dyDescent="0.2">
      <c r="B7637" s="4"/>
      <c r="C7637" s="117"/>
      <c r="D7637" s="117"/>
      <c r="E7637" s="117"/>
      <c r="F7637" s="48"/>
      <c r="G7637" s="11"/>
      <c r="H7637" s="117"/>
      <c r="I7637" s="142"/>
      <c r="J7637" s="143"/>
      <c r="K7637" s="144"/>
      <c r="L7637" s="11"/>
      <c r="M7637" s="143"/>
      <c r="N7637" s="42"/>
      <c r="O7637" s="128"/>
      <c r="P7637" s="130"/>
      <c r="Q7637" s="130"/>
      <c r="R7637" s="72" t="s">
        <v>3</v>
      </c>
      <c r="S7637" s="181"/>
      <c r="T7637" s="73" t="s">
        <v>375</v>
      </c>
      <c r="V7637" s="74">
        <v>0</v>
      </c>
      <c r="X7637" s="74">
        <v>0</v>
      </c>
      <c r="Z7637" s="74">
        <v>0</v>
      </c>
      <c r="AB7637" s="74">
        <v>0</v>
      </c>
      <c r="AD7637" s="74">
        <v>0</v>
      </c>
      <c r="AF7637" s="74">
        <v>0</v>
      </c>
      <c r="AH7637" s="74">
        <f t="shared" si="1650"/>
        <v>0</v>
      </c>
      <c r="AJ7637" s="74">
        <v>0</v>
      </c>
      <c r="AL7637" s="74">
        <v>0</v>
      </c>
      <c r="AM7637" s="74"/>
      <c r="AN7637" s="74">
        <v>0</v>
      </c>
      <c r="AO7637" s="74"/>
      <c r="AP7637" s="74">
        <v>0</v>
      </c>
      <c r="AQ7637" s="74"/>
    </row>
    <row r="7638" spans="2:43" ht="18" hidden="1" customHeight="1" x14ac:dyDescent="0.2">
      <c r="B7638" s="4"/>
      <c r="C7638" s="117"/>
      <c r="D7638" s="117"/>
      <c r="E7638" s="117"/>
      <c r="F7638" s="48"/>
      <c r="G7638" s="11"/>
      <c r="H7638" s="117"/>
      <c r="I7638" s="124"/>
      <c r="J7638" s="124"/>
      <c r="K7638" s="144"/>
      <c r="L7638" s="11"/>
      <c r="M7638" s="143"/>
      <c r="N7638" s="42"/>
      <c r="O7638" s="127" t="s">
        <v>0</v>
      </c>
      <c r="P7638" s="123"/>
      <c r="Q7638" s="123"/>
      <c r="R7638" s="49"/>
      <c r="S7638" s="18"/>
      <c r="T7638" s="50" t="s">
        <v>60</v>
      </c>
      <c r="U7638" s="76"/>
      <c r="V7638" s="51">
        <f>V7639</f>
        <v>0</v>
      </c>
      <c r="X7638" s="51">
        <f>X7639</f>
        <v>0</v>
      </c>
      <c r="Z7638" s="51">
        <f>Z7639</f>
        <v>0</v>
      </c>
      <c r="AB7638" s="51">
        <f>AB7639</f>
        <v>0</v>
      </c>
      <c r="AD7638" s="51">
        <f>AD7639</f>
        <v>0</v>
      </c>
      <c r="AF7638" s="51">
        <f>AF7639</f>
        <v>0</v>
      </c>
      <c r="AH7638" s="51">
        <f t="shared" si="1650"/>
        <v>0</v>
      </c>
      <c r="AJ7638" s="51">
        <f>AJ7639</f>
        <v>0</v>
      </c>
      <c r="AL7638" s="51">
        <f t="shared" ref="AL7638:AP7639" si="1662">AL7639</f>
        <v>0</v>
      </c>
      <c r="AM7638" s="51"/>
      <c r="AN7638" s="51">
        <f t="shared" si="1662"/>
        <v>0</v>
      </c>
      <c r="AO7638" s="51"/>
      <c r="AP7638" s="51">
        <f t="shared" si="1662"/>
        <v>0</v>
      </c>
      <c r="AQ7638" s="51"/>
    </row>
    <row r="7639" spans="2:43" ht="18" hidden="1" customHeight="1" x14ac:dyDescent="0.2">
      <c r="B7639" s="4"/>
      <c r="C7639" s="117"/>
      <c r="D7639" s="117"/>
      <c r="E7639" s="117"/>
      <c r="F7639" s="48"/>
      <c r="G7639" s="11"/>
      <c r="H7639" s="117"/>
      <c r="I7639" s="124"/>
      <c r="J7639" s="124"/>
      <c r="K7639" s="144"/>
      <c r="L7639" s="11"/>
      <c r="M7639" s="143"/>
      <c r="N7639" s="42"/>
      <c r="O7639" s="128"/>
      <c r="P7639" s="129">
        <v>1</v>
      </c>
      <c r="Q7639" s="129"/>
      <c r="R7639" s="64"/>
      <c r="S7639" s="234"/>
      <c r="T7639" s="65" t="s">
        <v>8</v>
      </c>
      <c r="U7639" s="155"/>
      <c r="V7639" s="66">
        <f>V7640</f>
        <v>0</v>
      </c>
      <c r="X7639" s="66">
        <f>X7640</f>
        <v>0</v>
      </c>
      <c r="Z7639" s="66">
        <f>Z7640</f>
        <v>0</v>
      </c>
      <c r="AB7639" s="66">
        <f>AB7640</f>
        <v>0</v>
      </c>
      <c r="AD7639" s="66">
        <f>AD7640</f>
        <v>0</v>
      </c>
      <c r="AF7639" s="66">
        <f>AF7640</f>
        <v>0</v>
      </c>
      <c r="AH7639" s="66">
        <f t="shared" ref="AH7639:AH7668" si="1663">AD7639+AF7639</f>
        <v>0</v>
      </c>
      <c r="AJ7639" s="66">
        <f>AJ7640</f>
        <v>0</v>
      </c>
      <c r="AL7639" s="66">
        <f t="shared" si="1662"/>
        <v>0</v>
      </c>
      <c r="AM7639" s="66"/>
      <c r="AN7639" s="66">
        <f t="shared" si="1662"/>
        <v>0</v>
      </c>
      <c r="AO7639" s="66"/>
      <c r="AP7639" s="66">
        <f t="shared" si="1662"/>
        <v>0</v>
      </c>
      <c r="AQ7639" s="66"/>
    </row>
    <row r="7640" spans="2:43" ht="18" hidden="1" customHeight="1" x14ac:dyDescent="0.2">
      <c r="B7640" s="4"/>
      <c r="C7640" s="117"/>
      <c r="D7640" s="117"/>
      <c r="E7640" s="117"/>
      <c r="F7640" s="48"/>
      <c r="G7640" s="11"/>
      <c r="H7640" s="117"/>
      <c r="I7640" s="124"/>
      <c r="J7640" s="124"/>
      <c r="K7640" s="144"/>
      <c r="L7640" s="11"/>
      <c r="M7640" s="143"/>
      <c r="N7640" s="42"/>
      <c r="O7640" s="128"/>
      <c r="P7640" s="130"/>
      <c r="Q7640" s="131">
        <v>6</v>
      </c>
      <c r="R7640" s="72"/>
      <c r="S7640" s="181"/>
      <c r="T7640" s="69" t="s">
        <v>62</v>
      </c>
      <c r="U7640" s="92"/>
      <c r="V7640" s="447">
        <f>SUM(V7641:V7643)</f>
        <v>0</v>
      </c>
      <c r="X7640" s="447">
        <f>SUM(X7641:X7643)</f>
        <v>0</v>
      </c>
      <c r="Z7640" s="447">
        <f>SUM(Z7641:Z7643)</f>
        <v>0</v>
      </c>
      <c r="AB7640" s="447">
        <f>SUM(AB7641:AB7643)</f>
        <v>0</v>
      </c>
      <c r="AD7640" s="447">
        <f>SUM(AD7641:AD7643)</f>
        <v>0</v>
      </c>
      <c r="AF7640" s="447">
        <f>SUM(AF7641:AF7643)</f>
        <v>0</v>
      </c>
      <c r="AH7640" s="447">
        <f t="shared" si="1663"/>
        <v>0</v>
      </c>
      <c r="AJ7640" s="447">
        <f>SUM(AJ7641:AJ7643)</f>
        <v>0</v>
      </c>
      <c r="AL7640" s="447">
        <f>SUM(AL7641:AL7643)</f>
        <v>0</v>
      </c>
      <c r="AM7640" s="447"/>
      <c r="AN7640" s="447">
        <f>SUM(AN7641:AN7643)</f>
        <v>0</v>
      </c>
      <c r="AO7640" s="447"/>
      <c r="AP7640" s="447">
        <f>SUM(AP7641:AP7643)</f>
        <v>0</v>
      </c>
      <c r="AQ7640" s="447"/>
    </row>
    <row r="7641" spans="2:43" ht="18" hidden="1" customHeight="1" x14ac:dyDescent="0.2">
      <c r="B7641" s="4"/>
      <c r="C7641" s="117"/>
      <c r="D7641" s="117"/>
      <c r="E7641" s="117"/>
      <c r="F7641" s="48"/>
      <c r="G7641" s="11"/>
      <c r="H7641" s="117"/>
      <c r="I7641" s="124"/>
      <c r="J7641" s="124"/>
      <c r="K7641" s="144"/>
      <c r="L7641" s="11"/>
      <c r="M7641" s="143"/>
      <c r="N7641" s="42"/>
      <c r="O7641" s="128"/>
      <c r="P7641" s="130"/>
      <c r="Q7641" s="131"/>
      <c r="R7641" s="72">
        <v>1</v>
      </c>
      <c r="S7641" s="181"/>
      <c r="T7641" s="73" t="s">
        <v>430</v>
      </c>
      <c r="V7641" s="74">
        <v>0</v>
      </c>
      <c r="X7641" s="74">
        <v>0</v>
      </c>
      <c r="Z7641" s="74">
        <v>0</v>
      </c>
      <c r="AB7641" s="74">
        <v>0</v>
      </c>
      <c r="AD7641" s="74">
        <v>0</v>
      </c>
      <c r="AF7641" s="74">
        <v>0</v>
      </c>
      <c r="AH7641" s="74">
        <f t="shared" si="1663"/>
        <v>0</v>
      </c>
      <c r="AJ7641" s="74">
        <v>0</v>
      </c>
      <c r="AL7641" s="74">
        <v>0</v>
      </c>
      <c r="AM7641" s="74"/>
      <c r="AN7641" s="74">
        <v>0</v>
      </c>
      <c r="AO7641" s="74"/>
      <c r="AP7641" s="74">
        <v>0</v>
      </c>
      <c r="AQ7641" s="74"/>
    </row>
    <row r="7642" spans="2:43" ht="18" hidden="1" customHeight="1" x14ac:dyDescent="0.2">
      <c r="B7642" s="4"/>
      <c r="C7642" s="117"/>
      <c r="D7642" s="117"/>
      <c r="E7642" s="117"/>
      <c r="F7642" s="48"/>
      <c r="G7642" s="11"/>
      <c r="H7642" s="117"/>
      <c r="I7642" s="124"/>
      <c r="J7642" s="124"/>
      <c r="K7642" s="144"/>
      <c r="L7642" s="11"/>
      <c r="M7642" s="143"/>
      <c r="N7642" s="42"/>
      <c r="O7642" s="128"/>
      <c r="P7642" s="130"/>
      <c r="Q7642" s="131"/>
      <c r="R7642" s="72">
        <v>2</v>
      </c>
      <c r="S7642" s="181"/>
      <c r="T7642" s="73" t="s">
        <v>386</v>
      </c>
      <c r="V7642" s="74">
        <v>0</v>
      </c>
      <c r="X7642" s="74">
        <v>0</v>
      </c>
      <c r="Z7642" s="74">
        <v>0</v>
      </c>
      <c r="AB7642" s="74">
        <v>0</v>
      </c>
      <c r="AD7642" s="74">
        <v>0</v>
      </c>
      <c r="AF7642" s="74">
        <v>0</v>
      </c>
      <c r="AH7642" s="74">
        <f t="shared" si="1663"/>
        <v>0</v>
      </c>
      <c r="AJ7642" s="74">
        <v>0</v>
      </c>
      <c r="AL7642" s="74">
        <v>0</v>
      </c>
      <c r="AM7642" s="74"/>
      <c r="AN7642" s="74">
        <v>0</v>
      </c>
      <c r="AO7642" s="74"/>
      <c r="AP7642" s="74">
        <v>0</v>
      </c>
      <c r="AQ7642" s="74"/>
    </row>
    <row r="7643" spans="2:43" ht="18" hidden="1" customHeight="1" x14ac:dyDescent="0.2">
      <c r="B7643" s="4"/>
      <c r="C7643" s="117"/>
      <c r="D7643" s="117"/>
      <c r="E7643" s="117"/>
      <c r="F7643" s="48"/>
      <c r="G7643" s="11"/>
      <c r="H7643" s="117"/>
      <c r="I7643" s="124"/>
      <c r="J7643" s="124"/>
      <c r="K7643" s="144"/>
      <c r="L7643" s="11"/>
      <c r="M7643" s="143"/>
      <c r="N7643" s="42"/>
      <c r="O7643" s="128"/>
      <c r="P7643" s="130"/>
      <c r="Q7643" s="131"/>
      <c r="R7643" s="72">
        <v>8</v>
      </c>
      <c r="S7643" s="181"/>
      <c r="T7643" s="73" t="s">
        <v>463</v>
      </c>
      <c r="V7643" s="74">
        <v>0</v>
      </c>
      <c r="X7643" s="74">
        <v>0</v>
      </c>
      <c r="Z7643" s="74">
        <v>0</v>
      </c>
      <c r="AB7643" s="74">
        <v>0</v>
      </c>
      <c r="AD7643" s="74">
        <v>0</v>
      </c>
      <c r="AF7643" s="74">
        <v>0</v>
      </c>
      <c r="AH7643" s="74">
        <f t="shared" si="1663"/>
        <v>0</v>
      </c>
      <c r="AJ7643" s="74">
        <v>0</v>
      </c>
      <c r="AL7643" s="74">
        <v>0</v>
      </c>
      <c r="AM7643" s="74"/>
      <c r="AN7643" s="74">
        <v>0</v>
      </c>
      <c r="AO7643" s="74"/>
      <c r="AP7643" s="74">
        <v>0</v>
      </c>
      <c r="AQ7643" s="74"/>
    </row>
    <row r="7644" spans="2:43" ht="18" hidden="1" customHeight="1" x14ac:dyDescent="0.2">
      <c r="B7644" s="4"/>
      <c r="C7644" s="117"/>
      <c r="D7644" s="117"/>
      <c r="E7644" s="117"/>
      <c r="F7644" s="48"/>
      <c r="G7644" s="11"/>
      <c r="H7644" s="117"/>
      <c r="I7644" s="124"/>
      <c r="J7644" s="124"/>
      <c r="K7644" s="144"/>
      <c r="L7644" s="11"/>
      <c r="M7644" s="143"/>
      <c r="N7644" s="42"/>
      <c r="O7644" s="127" t="s">
        <v>18</v>
      </c>
      <c r="P7644" s="123"/>
      <c r="Q7644" s="123"/>
      <c r="R7644" s="49"/>
      <c r="S7644" s="18"/>
      <c r="T7644" s="50" t="s">
        <v>190</v>
      </c>
      <c r="U7644" s="76"/>
      <c r="V7644" s="51">
        <f>V7645+V7659+V7662+V7665</f>
        <v>0</v>
      </c>
      <c r="X7644" s="51">
        <f>X7645+X7659+X7662+X7665</f>
        <v>0</v>
      </c>
      <c r="Z7644" s="51">
        <f>Z7645+Z7659+Z7662+Z7665</f>
        <v>0</v>
      </c>
      <c r="AB7644" s="51">
        <f>AB7645+AB7659+AB7662+AB7665</f>
        <v>0</v>
      </c>
      <c r="AD7644" s="51" t="e">
        <f>AD7645+AD7659+AD7662+AD7665</f>
        <v>#REF!</v>
      </c>
      <c r="AF7644" s="51">
        <f>AF7645+AF7659+AF7662+AF7665</f>
        <v>0</v>
      </c>
      <c r="AH7644" s="51" t="e">
        <f t="shared" si="1663"/>
        <v>#REF!</v>
      </c>
      <c r="AJ7644" s="51">
        <f>AJ7645+AJ7659+AJ7662+AJ7665</f>
        <v>0</v>
      </c>
      <c r="AL7644" s="51">
        <f>AL7645+AL7659+AL7662+AL7665</f>
        <v>0</v>
      </c>
      <c r="AM7644" s="51"/>
      <c r="AN7644" s="51">
        <f>AN7645+AN7659+AN7662+AN7665</f>
        <v>0</v>
      </c>
      <c r="AO7644" s="51"/>
      <c r="AP7644" s="51">
        <f>AP7645+AP7659+AP7662+AP7665</f>
        <v>0</v>
      </c>
      <c r="AQ7644" s="51"/>
    </row>
    <row r="7645" spans="2:43" ht="18" hidden="1" customHeight="1" x14ac:dyDescent="0.2">
      <c r="B7645" s="4"/>
      <c r="C7645" s="117"/>
      <c r="D7645" s="117"/>
      <c r="E7645" s="117"/>
      <c r="F7645" s="48"/>
      <c r="G7645" s="11"/>
      <c r="H7645" s="117"/>
      <c r="I7645" s="124"/>
      <c r="J7645" s="124"/>
      <c r="K7645" s="144"/>
      <c r="L7645" s="11"/>
      <c r="M7645" s="143"/>
      <c r="N7645" s="42"/>
      <c r="O7645" s="128"/>
      <c r="P7645" s="129">
        <v>2</v>
      </c>
      <c r="Q7645" s="129"/>
      <c r="R7645" s="64"/>
      <c r="S7645" s="234"/>
      <c r="T7645" s="65" t="s">
        <v>195</v>
      </c>
      <c r="U7645" s="155"/>
      <c r="V7645" s="66">
        <f>V7646+V7649+V7652+V7655+V7657</f>
        <v>0</v>
      </c>
      <c r="X7645" s="66">
        <f>X7646+X7649+X7652+X7655+X7657</f>
        <v>0</v>
      </c>
      <c r="Z7645" s="66">
        <f>Z7646+Z7649+Z7652+Z7655+Z7657</f>
        <v>0</v>
      </c>
      <c r="AB7645" s="66">
        <f>AB7646+AB7649+AB7652+AB7655+AB7657</f>
        <v>0</v>
      </c>
      <c r="AD7645" s="66" t="e">
        <f>AD7646+AD7649+AD7652+AD7655+AD7657</f>
        <v>#REF!</v>
      </c>
      <c r="AF7645" s="66">
        <f>AF7646+AF7649+AF7652+AF7655+AF7657</f>
        <v>0</v>
      </c>
      <c r="AH7645" s="66" t="e">
        <f t="shared" si="1663"/>
        <v>#REF!</v>
      </c>
      <c r="AJ7645" s="66">
        <f>AJ7646+AJ7649+AJ7652+AJ7655+AJ7657</f>
        <v>0</v>
      </c>
      <c r="AL7645" s="66">
        <f>AL7646+AL7649+AL7652+AL7655+AL7657</f>
        <v>0</v>
      </c>
      <c r="AM7645" s="66"/>
      <c r="AN7645" s="66">
        <f>AN7646+AN7649+AN7652+AN7655+AN7657</f>
        <v>0</v>
      </c>
      <c r="AO7645" s="66"/>
      <c r="AP7645" s="66">
        <f>AP7646+AP7649+AP7652+AP7655+AP7657</f>
        <v>0</v>
      </c>
      <c r="AQ7645" s="66"/>
    </row>
    <row r="7646" spans="2:43" ht="18" hidden="1" customHeight="1" x14ac:dyDescent="0.2">
      <c r="B7646" s="4"/>
      <c r="C7646" s="117"/>
      <c r="D7646" s="117"/>
      <c r="E7646" s="117"/>
      <c r="F7646" s="48"/>
      <c r="G7646" s="11"/>
      <c r="H7646" s="117"/>
      <c r="I7646" s="124"/>
      <c r="J7646" s="124"/>
      <c r="K7646" s="144"/>
      <c r="L7646" s="11"/>
      <c r="M7646" s="143"/>
      <c r="N7646" s="42"/>
      <c r="O7646" s="128"/>
      <c r="P7646" s="130"/>
      <c r="Q7646" s="131">
        <v>1</v>
      </c>
      <c r="R7646" s="68"/>
      <c r="S7646" s="35"/>
      <c r="T7646" s="69" t="s">
        <v>47</v>
      </c>
      <c r="U7646" s="92"/>
      <c r="V7646" s="447">
        <f>V7647+V7648</f>
        <v>0</v>
      </c>
      <c r="X7646" s="447">
        <f>X7647+X7648</f>
        <v>0</v>
      </c>
      <c r="Z7646" s="447">
        <f>Z7647+Z7648</f>
        <v>0</v>
      </c>
      <c r="AB7646" s="447">
        <f>AB7647+AB7648</f>
        <v>0</v>
      </c>
      <c r="AD7646" s="447">
        <f>AD7647+AD7648</f>
        <v>0</v>
      </c>
      <c r="AF7646" s="447">
        <f>AF7647+AF7648</f>
        <v>0</v>
      </c>
      <c r="AH7646" s="447">
        <f t="shared" si="1663"/>
        <v>0</v>
      </c>
      <c r="AJ7646" s="447">
        <f>AJ7647+AJ7648</f>
        <v>0</v>
      </c>
      <c r="AL7646" s="447">
        <f>AL7647+AL7648</f>
        <v>0</v>
      </c>
      <c r="AM7646" s="447"/>
      <c r="AN7646" s="447">
        <f>AN7647+AN7648</f>
        <v>0</v>
      </c>
      <c r="AO7646" s="447"/>
      <c r="AP7646" s="447">
        <f>AP7647+AP7648</f>
        <v>0</v>
      </c>
      <c r="AQ7646" s="447"/>
    </row>
    <row r="7647" spans="2:43" ht="18" hidden="1" customHeight="1" x14ac:dyDescent="0.2">
      <c r="B7647" s="4"/>
      <c r="C7647" s="117"/>
      <c r="D7647" s="117"/>
      <c r="E7647" s="117"/>
      <c r="F7647" s="48"/>
      <c r="G7647" s="11"/>
      <c r="H7647" s="117"/>
      <c r="I7647" s="124"/>
      <c r="J7647" s="124"/>
      <c r="K7647" s="144"/>
      <c r="L7647" s="11"/>
      <c r="M7647" s="143"/>
      <c r="N7647" s="42"/>
      <c r="O7647" s="128"/>
      <c r="P7647" s="130"/>
      <c r="Q7647" s="130"/>
      <c r="R7647" s="72" t="s">
        <v>3</v>
      </c>
      <c r="S7647" s="181"/>
      <c r="T7647" s="73" t="s">
        <v>17</v>
      </c>
      <c r="V7647" s="74">
        <v>0</v>
      </c>
      <c r="X7647" s="74">
        <v>0</v>
      </c>
      <c r="Z7647" s="74">
        <v>0</v>
      </c>
      <c r="AB7647" s="74">
        <v>0</v>
      </c>
      <c r="AD7647" s="74">
        <v>0</v>
      </c>
      <c r="AF7647" s="74">
        <v>0</v>
      </c>
      <c r="AH7647" s="74">
        <f t="shared" si="1663"/>
        <v>0</v>
      </c>
      <c r="AJ7647" s="74">
        <v>0</v>
      </c>
      <c r="AL7647" s="74">
        <v>0</v>
      </c>
      <c r="AM7647" s="74"/>
      <c r="AN7647" s="74">
        <v>0</v>
      </c>
      <c r="AO7647" s="74"/>
      <c r="AP7647" s="74">
        <v>0</v>
      </c>
      <c r="AQ7647" s="74"/>
    </row>
    <row r="7648" spans="2:43" ht="18" hidden="1" customHeight="1" x14ac:dyDescent="0.2">
      <c r="B7648" s="4"/>
      <c r="C7648" s="117"/>
      <c r="D7648" s="117"/>
      <c r="E7648" s="117"/>
      <c r="F7648" s="48"/>
      <c r="G7648" s="11"/>
      <c r="H7648" s="117"/>
      <c r="I7648" s="124"/>
      <c r="J7648" s="124"/>
      <c r="K7648" s="144"/>
      <c r="L7648" s="11"/>
      <c r="M7648" s="143"/>
      <c r="N7648" s="42"/>
      <c r="O7648" s="128"/>
      <c r="P7648" s="130"/>
      <c r="Q7648" s="130"/>
      <c r="R7648" s="72">
        <v>3</v>
      </c>
      <c r="S7648" s="181"/>
      <c r="T7648" s="73" t="s">
        <v>367</v>
      </c>
      <c r="V7648" s="74">
        <v>0</v>
      </c>
      <c r="X7648" s="74">
        <v>0</v>
      </c>
      <c r="Z7648" s="74">
        <v>0</v>
      </c>
      <c r="AB7648" s="74">
        <v>0</v>
      </c>
      <c r="AD7648" s="74">
        <v>0</v>
      </c>
      <c r="AF7648" s="74">
        <v>0</v>
      </c>
      <c r="AH7648" s="74">
        <f t="shared" si="1663"/>
        <v>0</v>
      </c>
      <c r="AJ7648" s="74">
        <v>0</v>
      </c>
      <c r="AL7648" s="74">
        <v>0</v>
      </c>
      <c r="AM7648" s="74"/>
      <c r="AN7648" s="74">
        <v>0</v>
      </c>
      <c r="AO7648" s="74"/>
      <c r="AP7648" s="74">
        <v>0</v>
      </c>
      <c r="AQ7648" s="74"/>
    </row>
    <row r="7649" spans="2:43" ht="18" hidden="1" customHeight="1" x14ac:dyDescent="0.2">
      <c r="B7649" s="4"/>
      <c r="C7649" s="117"/>
      <c r="D7649" s="117"/>
      <c r="E7649" s="117"/>
      <c r="F7649" s="48"/>
      <c r="G7649" s="11"/>
      <c r="H7649" s="117"/>
      <c r="I7649" s="124"/>
      <c r="J7649" s="124"/>
      <c r="K7649" s="144"/>
      <c r="L7649" s="11"/>
      <c r="M7649" s="143"/>
      <c r="N7649" s="42"/>
      <c r="O7649" s="128"/>
      <c r="P7649" s="130"/>
      <c r="Q7649" s="131">
        <v>2</v>
      </c>
      <c r="R7649" s="68"/>
      <c r="S7649" s="35"/>
      <c r="T7649" s="69" t="s">
        <v>227</v>
      </c>
      <c r="U7649" s="92"/>
      <c r="V7649" s="447">
        <f>V7650+V7651</f>
        <v>0</v>
      </c>
      <c r="X7649" s="447">
        <f>X7650+X7651</f>
        <v>0</v>
      </c>
      <c r="Z7649" s="447">
        <f>Z7650+Z7651</f>
        <v>0</v>
      </c>
      <c r="AB7649" s="447">
        <f>AB7650+AB7651</f>
        <v>0</v>
      </c>
      <c r="AD7649" s="447" t="e">
        <f>#REF!+AD7651</f>
        <v>#REF!</v>
      </c>
      <c r="AF7649" s="447">
        <f>AF7650+AF7651</f>
        <v>0</v>
      </c>
      <c r="AH7649" s="447" t="e">
        <f t="shared" si="1663"/>
        <v>#REF!</v>
      </c>
      <c r="AJ7649" s="447">
        <f>AJ7650+AJ7651</f>
        <v>0</v>
      </c>
      <c r="AL7649" s="447">
        <f>AL7650+AL7651</f>
        <v>0</v>
      </c>
      <c r="AM7649" s="447"/>
      <c r="AN7649" s="447">
        <f>AN7650+AN7651</f>
        <v>0</v>
      </c>
      <c r="AO7649" s="447"/>
      <c r="AP7649" s="447">
        <f>AP7650+AP7651</f>
        <v>0</v>
      </c>
      <c r="AQ7649" s="447"/>
    </row>
    <row r="7650" spans="2:43" ht="18" hidden="1" customHeight="1" x14ac:dyDescent="0.2">
      <c r="B7650" s="4"/>
      <c r="C7650" s="117"/>
      <c r="D7650" s="117"/>
      <c r="E7650" s="117"/>
      <c r="F7650" s="48"/>
      <c r="G7650" s="11"/>
      <c r="H7650" s="117"/>
      <c r="I7650" s="124"/>
      <c r="J7650" s="124"/>
      <c r="K7650" s="144"/>
      <c r="L7650" s="11"/>
      <c r="M7650" s="143"/>
      <c r="N7650" s="42"/>
      <c r="O7650" s="128"/>
      <c r="P7650" s="130"/>
      <c r="Q7650" s="130"/>
      <c r="R7650" s="72" t="s">
        <v>3</v>
      </c>
      <c r="S7650" s="181"/>
      <c r="T7650" s="73" t="s">
        <v>78</v>
      </c>
      <c r="V7650" s="74">
        <v>0</v>
      </c>
      <c r="X7650" s="74">
        <v>0</v>
      </c>
      <c r="Z7650" s="74">
        <v>0</v>
      </c>
      <c r="AB7650" s="74">
        <v>0</v>
      </c>
      <c r="AD7650" s="74">
        <v>0</v>
      </c>
      <c r="AF7650" s="74">
        <v>0</v>
      </c>
      <c r="AH7650" s="74">
        <f t="shared" si="1663"/>
        <v>0</v>
      </c>
      <c r="AJ7650" s="74">
        <v>0</v>
      </c>
      <c r="AL7650" s="74">
        <v>0</v>
      </c>
      <c r="AM7650" s="74"/>
      <c r="AN7650" s="74">
        <v>0</v>
      </c>
      <c r="AO7650" s="74"/>
      <c r="AP7650" s="74">
        <v>0</v>
      </c>
      <c r="AQ7650" s="74"/>
    </row>
    <row r="7651" spans="2:43" ht="18" hidden="1" customHeight="1" x14ac:dyDescent="0.2">
      <c r="B7651" s="4"/>
      <c r="C7651" s="117"/>
      <c r="D7651" s="117"/>
      <c r="E7651" s="117"/>
      <c r="F7651" s="48"/>
      <c r="G7651" s="11"/>
      <c r="H7651" s="117"/>
      <c r="I7651" s="124"/>
      <c r="J7651" s="124"/>
      <c r="K7651" s="144"/>
      <c r="L7651" s="11"/>
      <c r="M7651" s="143"/>
      <c r="N7651" s="42"/>
      <c r="O7651" s="128"/>
      <c r="P7651" s="130"/>
      <c r="Q7651" s="130"/>
      <c r="R7651" s="72" t="s">
        <v>0</v>
      </c>
      <c r="S7651" s="181"/>
      <c r="T7651" s="73" t="s">
        <v>228</v>
      </c>
      <c r="V7651" s="74">
        <v>0</v>
      </c>
      <c r="X7651" s="74">
        <v>0</v>
      </c>
      <c r="Z7651" s="74">
        <v>0</v>
      </c>
      <c r="AB7651" s="74">
        <v>0</v>
      </c>
      <c r="AD7651" s="74">
        <v>0</v>
      </c>
      <c r="AF7651" s="74">
        <v>0</v>
      </c>
      <c r="AH7651" s="74">
        <f t="shared" si="1663"/>
        <v>0</v>
      </c>
      <c r="AJ7651" s="74">
        <v>0</v>
      </c>
      <c r="AL7651" s="74">
        <v>0</v>
      </c>
      <c r="AM7651" s="74"/>
      <c r="AN7651" s="74">
        <v>0</v>
      </c>
      <c r="AO7651" s="74"/>
      <c r="AP7651" s="74">
        <v>0</v>
      </c>
      <c r="AQ7651" s="74"/>
    </row>
    <row r="7652" spans="2:43" ht="18" hidden="1" customHeight="1" x14ac:dyDescent="0.2">
      <c r="B7652" s="4"/>
      <c r="C7652" s="117"/>
      <c r="D7652" s="117"/>
      <c r="E7652" s="117"/>
      <c r="F7652" s="48"/>
      <c r="G7652" s="11"/>
      <c r="H7652" s="117"/>
      <c r="I7652" s="124"/>
      <c r="J7652" s="124"/>
      <c r="K7652" s="144"/>
      <c r="L7652" s="11"/>
      <c r="M7652" s="143"/>
      <c r="N7652" s="42"/>
      <c r="O7652" s="128"/>
      <c r="P7652" s="130"/>
      <c r="Q7652" s="131">
        <v>3</v>
      </c>
      <c r="R7652" s="68"/>
      <c r="S7652" s="35"/>
      <c r="T7652" s="69" t="s">
        <v>79</v>
      </c>
      <c r="U7652" s="92"/>
      <c r="V7652" s="447">
        <f>V7653+V7654</f>
        <v>0</v>
      </c>
      <c r="X7652" s="447">
        <f>X7653+X7654</f>
        <v>0</v>
      </c>
      <c r="Z7652" s="447">
        <f>Z7653+Z7654</f>
        <v>0</v>
      </c>
      <c r="AB7652" s="447">
        <f>AB7653+AB7654</f>
        <v>0</v>
      </c>
      <c r="AD7652" s="447" t="e">
        <f>#REF!+AD7654</f>
        <v>#REF!</v>
      </c>
      <c r="AF7652" s="447">
        <f>AF7653+AF7654</f>
        <v>0</v>
      </c>
      <c r="AH7652" s="447" t="e">
        <f t="shared" si="1663"/>
        <v>#REF!</v>
      </c>
      <c r="AJ7652" s="447">
        <f>AJ7653+AJ7654</f>
        <v>0</v>
      </c>
      <c r="AL7652" s="447">
        <f>AL7653+AL7654</f>
        <v>0</v>
      </c>
      <c r="AM7652" s="447"/>
      <c r="AN7652" s="447">
        <f>AN7653+AN7654</f>
        <v>0</v>
      </c>
      <c r="AO7652" s="447"/>
      <c r="AP7652" s="447">
        <f>AP7653+AP7654</f>
        <v>0</v>
      </c>
      <c r="AQ7652" s="447"/>
    </row>
    <row r="7653" spans="2:43" ht="18" hidden="1" customHeight="1" x14ac:dyDescent="0.2">
      <c r="B7653" s="4"/>
      <c r="C7653" s="117"/>
      <c r="D7653" s="117"/>
      <c r="E7653" s="117"/>
      <c r="F7653" s="48"/>
      <c r="G7653" s="11"/>
      <c r="H7653" s="117"/>
      <c r="I7653" s="124"/>
      <c r="J7653" s="124"/>
      <c r="K7653" s="144"/>
      <c r="L7653" s="11"/>
      <c r="M7653" s="143"/>
      <c r="N7653" s="42"/>
      <c r="O7653" s="128"/>
      <c r="P7653" s="130"/>
      <c r="Q7653" s="131"/>
      <c r="R7653" s="72" t="s">
        <v>3</v>
      </c>
      <c r="S7653" s="181"/>
      <c r="T7653" s="73" t="s">
        <v>80</v>
      </c>
      <c r="V7653" s="448">
        <v>0</v>
      </c>
      <c r="X7653" s="448">
        <v>0</v>
      </c>
      <c r="Z7653" s="448">
        <v>0</v>
      </c>
      <c r="AB7653" s="448">
        <v>0</v>
      </c>
      <c r="AD7653" s="448">
        <v>0</v>
      </c>
      <c r="AF7653" s="448">
        <v>0</v>
      </c>
      <c r="AH7653" s="448">
        <f t="shared" si="1663"/>
        <v>0</v>
      </c>
      <c r="AJ7653" s="448">
        <v>0</v>
      </c>
      <c r="AL7653" s="448">
        <v>0</v>
      </c>
      <c r="AM7653" s="448"/>
      <c r="AN7653" s="448">
        <v>0</v>
      </c>
      <c r="AO7653" s="448"/>
      <c r="AP7653" s="448">
        <v>0</v>
      </c>
      <c r="AQ7653" s="448"/>
    </row>
    <row r="7654" spans="2:43" ht="18" hidden="1" customHeight="1" x14ac:dyDescent="0.2">
      <c r="B7654" s="4"/>
      <c r="C7654" s="117"/>
      <c r="D7654" s="117"/>
      <c r="E7654" s="117"/>
      <c r="F7654" s="48"/>
      <c r="G7654" s="11"/>
      <c r="H7654" s="117"/>
      <c r="I7654" s="124"/>
      <c r="J7654" s="124"/>
      <c r="K7654" s="144"/>
      <c r="L7654" s="11"/>
      <c r="M7654" s="143"/>
      <c r="N7654" s="42"/>
      <c r="O7654" s="128"/>
      <c r="P7654" s="130"/>
      <c r="Q7654" s="130"/>
      <c r="R7654" s="72" t="s">
        <v>18</v>
      </c>
      <c r="S7654" s="181"/>
      <c r="T7654" s="73" t="s">
        <v>82</v>
      </c>
      <c r="V7654" s="74">
        <v>0</v>
      </c>
      <c r="X7654" s="74">
        <v>0</v>
      </c>
      <c r="Z7654" s="74">
        <v>0</v>
      </c>
      <c r="AB7654" s="74">
        <v>0</v>
      </c>
      <c r="AD7654" s="74">
        <v>0</v>
      </c>
      <c r="AF7654" s="74">
        <v>0</v>
      </c>
      <c r="AH7654" s="74">
        <f t="shared" si="1663"/>
        <v>0</v>
      </c>
      <c r="AJ7654" s="74">
        <v>0</v>
      </c>
      <c r="AL7654" s="74">
        <v>0</v>
      </c>
      <c r="AM7654" s="74"/>
      <c r="AN7654" s="74">
        <v>0</v>
      </c>
      <c r="AO7654" s="74"/>
      <c r="AP7654" s="74">
        <v>0</v>
      </c>
      <c r="AQ7654" s="74"/>
    </row>
    <row r="7655" spans="2:43" ht="18" hidden="1" customHeight="1" x14ac:dyDescent="0.2">
      <c r="B7655" s="4"/>
      <c r="C7655" s="117"/>
      <c r="D7655" s="117"/>
      <c r="E7655" s="117"/>
      <c r="F7655" s="48"/>
      <c r="G7655" s="11"/>
      <c r="H7655" s="117"/>
      <c r="I7655" s="124"/>
      <c r="J7655" s="124"/>
      <c r="K7655" s="144"/>
      <c r="L7655" s="11"/>
      <c r="M7655" s="143"/>
      <c r="N7655" s="42"/>
      <c r="O7655" s="128"/>
      <c r="P7655" s="130"/>
      <c r="Q7655" s="131">
        <v>5</v>
      </c>
      <c r="R7655" s="68"/>
      <c r="S7655" s="35"/>
      <c r="T7655" s="69" t="s">
        <v>48</v>
      </c>
      <c r="U7655" s="92"/>
      <c r="V7655" s="447">
        <f>V7656</f>
        <v>0</v>
      </c>
      <c r="X7655" s="447">
        <f>X7656</f>
        <v>0</v>
      </c>
      <c r="Z7655" s="447">
        <f>Z7656</f>
        <v>0</v>
      </c>
      <c r="AB7655" s="447">
        <f>AB7656</f>
        <v>0</v>
      </c>
      <c r="AD7655" s="447">
        <f>AD7656</f>
        <v>0</v>
      </c>
      <c r="AF7655" s="447">
        <f>AF7656</f>
        <v>0</v>
      </c>
      <c r="AH7655" s="447">
        <f t="shared" si="1663"/>
        <v>0</v>
      </c>
      <c r="AJ7655" s="447">
        <f>AJ7656</f>
        <v>0</v>
      </c>
      <c r="AL7655" s="447">
        <f>AL7656</f>
        <v>0</v>
      </c>
      <c r="AM7655" s="447"/>
      <c r="AN7655" s="447">
        <f>AN7656</f>
        <v>0</v>
      </c>
      <c r="AO7655" s="447"/>
      <c r="AP7655" s="447">
        <f>AP7656</f>
        <v>0</v>
      </c>
      <c r="AQ7655" s="447"/>
    </row>
    <row r="7656" spans="2:43" ht="18" hidden="1" customHeight="1" x14ac:dyDescent="0.2">
      <c r="B7656" s="4"/>
      <c r="C7656" s="117"/>
      <c r="D7656" s="117"/>
      <c r="E7656" s="117"/>
      <c r="F7656" s="48"/>
      <c r="G7656" s="11"/>
      <c r="H7656" s="117"/>
      <c r="I7656" s="124"/>
      <c r="J7656" s="124"/>
      <c r="K7656" s="144"/>
      <c r="L7656" s="11"/>
      <c r="M7656" s="143"/>
      <c r="N7656" s="42"/>
      <c r="O7656" s="128"/>
      <c r="P7656" s="130"/>
      <c r="Q7656" s="130"/>
      <c r="R7656" s="72">
        <v>4</v>
      </c>
      <c r="S7656" s="181"/>
      <c r="T7656" s="73" t="s">
        <v>456</v>
      </c>
      <c r="V7656" s="74">
        <v>0</v>
      </c>
      <c r="X7656" s="74">
        <v>0</v>
      </c>
      <c r="Z7656" s="74">
        <v>0</v>
      </c>
      <c r="AB7656" s="74">
        <v>0</v>
      </c>
      <c r="AD7656" s="74">
        <v>0</v>
      </c>
      <c r="AF7656" s="74">
        <v>0</v>
      </c>
      <c r="AH7656" s="74">
        <f t="shared" si="1663"/>
        <v>0</v>
      </c>
      <c r="AJ7656" s="74">
        <v>0</v>
      </c>
      <c r="AL7656" s="74">
        <v>0</v>
      </c>
      <c r="AM7656" s="74"/>
      <c r="AN7656" s="74">
        <v>0</v>
      </c>
      <c r="AO7656" s="74"/>
      <c r="AP7656" s="74">
        <v>0</v>
      </c>
      <c r="AQ7656" s="74"/>
    </row>
    <row r="7657" spans="2:43" ht="18" hidden="1" customHeight="1" x14ac:dyDescent="0.2">
      <c r="B7657" s="4"/>
      <c r="C7657" s="117"/>
      <c r="D7657" s="117"/>
      <c r="E7657" s="117"/>
      <c r="F7657" s="48"/>
      <c r="G7657" s="11"/>
      <c r="H7657" s="117"/>
      <c r="I7657" s="124"/>
      <c r="J7657" s="124"/>
      <c r="K7657" s="144"/>
      <c r="L7657" s="11"/>
      <c r="M7657" s="143"/>
      <c r="N7657" s="42"/>
      <c r="O7657" s="128"/>
      <c r="P7657" s="130"/>
      <c r="Q7657" s="131">
        <v>6</v>
      </c>
      <c r="R7657" s="84"/>
      <c r="S7657" s="250"/>
      <c r="T7657" s="69" t="s">
        <v>19</v>
      </c>
      <c r="U7657" s="92"/>
      <c r="V7657" s="447">
        <f>V7658</f>
        <v>0</v>
      </c>
      <c r="X7657" s="447">
        <f>X7658</f>
        <v>0</v>
      </c>
      <c r="Z7657" s="447">
        <f>Z7658</f>
        <v>0</v>
      </c>
      <c r="AB7657" s="447">
        <f>AB7658</f>
        <v>0</v>
      </c>
      <c r="AD7657" s="447" t="e">
        <f>#REF!</f>
        <v>#REF!</v>
      </c>
      <c r="AF7657" s="447">
        <f>AF7658</f>
        <v>0</v>
      </c>
      <c r="AH7657" s="447" t="e">
        <f t="shared" si="1663"/>
        <v>#REF!</v>
      </c>
      <c r="AJ7657" s="447">
        <f>AJ7658</f>
        <v>0</v>
      </c>
      <c r="AL7657" s="447">
        <f>AL7658</f>
        <v>0</v>
      </c>
      <c r="AM7657" s="447"/>
      <c r="AN7657" s="447">
        <f>AN7658</f>
        <v>0</v>
      </c>
      <c r="AO7657" s="447"/>
      <c r="AP7657" s="447">
        <f>AP7658</f>
        <v>0</v>
      </c>
      <c r="AQ7657" s="447"/>
    </row>
    <row r="7658" spans="2:43" ht="18" hidden="1" customHeight="1" x14ac:dyDescent="0.2">
      <c r="B7658" s="4"/>
      <c r="C7658" s="117"/>
      <c r="D7658" s="117"/>
      <c r="E7658" s="117"/>
      <c r="F7658" s="48"/>
      <c r="G7658" s="11"/>
      <c r="H7658" s="117"/>
      <c r="I7658" s="124"/>
      <c r="J7658" s="124"/>
      <c r="K7658" s="144"/>
      <c r="L7658" s="11"/>
      <c r="M7658" s="143"/>
      <c r="N7658" s="42"/>
      <c r="O7658" s="128"/>
      <c r="P7658" s="130"/>
      <c r="Q7658" s="130"/>
      <c r="R7658" s="72" t="s">
        <v>3</v>
      </c>
      <c r="S7658" s="181"/>
      <c r="T7658" s="73" t="s">
        <v>243</v>
      </c>
      <c r="V7658" s="74">
        <v>0</v>
      </c>
      <c r="X7658" s="74">
        <v>0</v>
      </c>
      <c r="Z7658" s="74">
        <v>0</v>
      </c>
      <c r="AB7658" s="74">
        <v>0</v>
      </c>
      <c r="AD7658" s="74">
        <v>0</v>
      </c>
      <c r="AF7658" s="74">
        <v>0</v>
      </c>
      <c r="AH7658" s="74">
        <f t="shared" si="1663"/>
        <v>0</v>
      </c>
      <c r="AJ7658" s="74">
        <v>0</v>
      </c>
      <c r="AL7658" s="74">
        <v>0</v>
      </c>
      <c r="AM7658" s="74"/>
      <c r="AN7658" s="74">
        <v>0</v>
      </c>
      <c r="AO7658" s="74"/>
      <c r="AP7658" s="74">
        <v>0</v>
      </c>
      <c r="AQ7658" s="74"/>
    </row>
    <row r="7659" spans="2:43" ht="18" hidden="1" customHeight="1" x14ac:dyDescent="0.2">
      <c r="B7659" s="4"/>
      <c r="C7659" s="117"/>
      <c r="D7659" s="117"/>
      <c r="E7659" s="117"/>
      <c r="F7659" s="48"/>
      <c r="G7659" s="11"/>
      <c r="H7659" s="117"/>
      <c r="I7659" s="124"/>
      <c r="J7659" s="124"/>
      <c r="K7659" s="144"/>
      <c r="L7659" s="11"/>
      <c r="M7659" s="143"/>
      <c r="N7659" s="42"/>
      <c r="O7659" s="128"/>
      <c r="P7659" s="129">
        <v>3</v>
      </c>
      <c r="Q7659" s="129"/>
      <c r="R7659" s="64"/>
      <c r="S7659" s="234"/>
      <c r="T7659" s="65" t="s">
        <v>41</v>
      </c>
      <c r="U7659" s="155"/>
      <c r="V7659" s="66">
        <f>V7660</f>
        <v>0</v>
      </c>
      <c r="X7659" s="66">
        <f>X7660</f>
        <v>0</v>
      </c>
      <c r="Z7659" s="66">
        <f>Z7660</f>
        <v>0</v>
      </c>
      <c r="AB7659" s="66">
        <f>AB7660</f>
        <v>0</v>
      </c>
      <c r="AD7659" s="66">
        <f>AD7660</f>
        <v>0</v>
      </c>
      <c r="AF7659" s="66">
        <f>AF7660</f>
        <v>0</v>
      </c>
      <c r="AH7659" s="66">
        <f t="shared" si="1663"/>
        <v>0</v>
      </c>
      <c r="AJ7659" s="66">
        <f>AJ7660</f>
        <v>0</v>
      </c>
      <c r="AL7659" s="66">
        <f t="shared" ref="AL7659:AP7660" si="1664">AL7660</f>
        <v>0</v>
      </c>
      <c r="AM7659" s="66"/>
      <c r="AN7659" s="66">
        <f t="shared" si="1664"/>
        <v>0</v>
      </c>
      <c r="AO7659" s="66"/>
      <c r="AP7659" s="66">
        <f t="shared" si="1664"/>
        <v>0</v>
      </c>
      <c r="AQ7659" s="66"/>
    </row>
    <row r="7660" spans="2:43" ht="18" hidden="1" customHeight="1" x14ac:dyDescent="0.2">
      <c r="B7660" s="4"/>
      <c r="C7660" s="117"/>
      <c r="D7660" s="117"/>
      <c r="E7660" s="117"/>
      <c r="F7660" s="48"/>
      <c r="G7660" s="11"/>
      <c r="H7660" s="117"/>
      <c r="I7660" s="124"/>
      <c r="J7660" s="124"/>
      <c r="K7660" s="144"/>
      <c r="L7660" s="11"/>
      <c r="M7660" s="143"/>
      <c r="N7660" s="42"/>
      <c r="O7660" s="128"/>
      <c r="P7660" s="130"/>
      <c r="Q7660" s="131">
        <v>1</v>
      </c>
      <c r="R7660" s="68"/>
      <c r="S7660" s="35"/>
      <c r="T7660" s="69" t="s">
        <v>36</v>
      </c>
      <c r="U7660" s="92"/>
      <c r="V7660" s="447">
        <f>V7661</f>
        <v>0</v>
      </c>
      <c r="X7660" s="447">
        <f>X7661</f>
        <v>0</v>
      </c>
      <c r="Z7660" s="447">
        <f>Z7661</f>
        <v>0</v>
      </c>
      <c r="AB7660" s="447">
        <f>AB7661</f>
        <v>0</v>
      </c>
      <c r="AD7660" s="447">
        <f>AD7661</f>
        <v>0</v>
      </c>
      <c r="AF7660" s="447">
        <f>AF7661</f>
        <v>0</v>
      </c>
      <c r="AH7660" s="447">
        <f t="shared" si="1663"/>
        <v>0</v>
      </c>
      <c r="AJ7660" s="447">
        <f>AJ7661</f>
        <v>0</v>
      </c>
      <c r="AL7660" s="447">
        <f t="shared" si="1664"/>
        <v>0</v>
      </c>
      <c r="AM7660" s="447"/>
      <c r="AN7660" s="447">
        <f t="shared" si="1664"/>
        <v>0</v>
      </c>
      <c r="AO7660" s="447"/>
      <c r="AP7660" s="447">
        <f t="shared" si="1664"/>
        <v>0</v>
      </c>
      <c r="AQ7660" s="447"/>
    </row>
    <row r="7661" spans="2:43" ht="18" hidden="1" customHeight="1" x14ac:dyDescent="0.2">
      <c r="B7661" s="4"/>
      <c r="C7661" s="117"/>
      <c r="D7661" s="117"/>
      <c r="E7661" s="117"/>
      <c r="F7661" s="48"/>
      <c r="G7661" s="11"/>
      <c r="H7661" s="117"/>
      <c r="I7661" s="124"/>
      <c r="J7661" s="124"/>
      <c r="K7661" s="144"/>
      <c r="L7661" s="11"/>
      <c r="M7661" s="143"/>
      <c r="N7661" s="42"/>
      <c r="O7661" s="128"/>
      <c r="P7661" s="130"/>
      <c r="Q7661" s="130"/>
      <c r="R7661" s="72">
        <v>1</v>
      </c>
      <c r="S7661" s="181"/>
      <c r="T7661" s="73" t="s">
        <v>20</v>
      </c>
      <c r="V7661" s="74">
        <v>0</v>
      </c>
      <c r="X7661" s="74">
        <v>0</v>
      </c>
      <c r="Z7661" s="74">
        <v>0</v>
      </c>
      <c r="AB7661" s="74">
        <v>0</v>
      </c>
      <c r="AD7661" s="74">
        <v>0</v>
      </c>
      <c r="AF7661" s="74">
        <v>0</v>
      </c>
      <c r="AH7661" s="74">
        <f t="shared" si="1663"/>
        <v>0</v>
      </c>
      <c r="AJ7661" s="74">
        <v>0</v>
      </c>
      <c r="AL7661" s="74">
        <v>0</v>
      </c>
      <c r="AM7661" s="74"/>
      <c r="AN7661" s="74">
        <v>0</v>
      </c>
      <c r="AO7661" s="74"/>
      <c r="AP7661" s="74">
        <v>0</v>
      </c>
      <c r="AQ7661" s="74"/>
    </row>
    <row r="7662" spans="2:43" ht="18" hidden="1" customHeight="1" x14ac:dyDescent="0.2">
      <c r="B7662" s="4"/>
      <c r="C7662" s="117"/>
      <c r="D7662" s="117"/>
      <c r="E7662" s="117"/>
      <c r="F7662" s="48"/>
      <c r="G7662" s="11"/>
      <c r="H7662" s="117"/>
      <c r="I7662" s="124"/>
      <c r="J7662" s="124"/>
      <c r="K7662" s="144"/>
      <c r="L7662" s="11"/>
      <c r="M7662" s="143"/>
      <c r="N7662" s="42"/>
      <c r="O7662" s="128"/>
      <c r="P7662" s="129">
        <v>5</v>
      </c>
      <c r="Q7662" s="129"/>
      <c r="R7662" s="64"/>
      <c r="S7662" s="234"/>
      <c r="T7662" s="65" t="s">
        <v>24</v>
      </c>
      <c r="U7662" s="155"/>
      <c r="V7662" s="66">
        <f>V7663</f>
        <v>0</v>
      </c>
      <c r="X7662" s="66">
        <f>X7663</f>
        <v>0</v>
      </c>
      <c r="Z7662" s="66">
        <f>Z7663</f>
        <v>0</v>
      </c>
      <c r="AB7662" s="66">
        <f>AB7663</f>
        <v>0</v>
      </c>
      <c r="AD7662" s="66">
        <f>AD7663</f>
        <v>0</v>
      </c>
      <c r="AF7662" s="66">
        <f>AF7663</f>
        <v>0</v>
      </c>
      <c r="AH7662" s="66">
        <f t="shared" si="1663"/>
        <v>0</v>
      </c>
      <c r="AJ7662" s="66">
        <f>AJ7663</f>
        <v>0</v>
      </c>
      <c r="AL7662" s="66">
        <f t="shared" ref="AL7662:AP7663" si="1665">AL7663</f>
        <v>0</v>
      </c>
      <c r="AM7662" s="66"/>
      <c r="AN7662" s="66">
        <f t="shared" si="1665"/>
        <v>0</v>
      </c>
      <c r="AO7662" s="66"/>
      <c r="AP7662" s="66">
        <f t="shared" si="1665"/>
        <v>0</v>
      </c>
      <c r="AQ7662" s="66"/>
    </row>
    <row r="7663" spans="2:43" ht="18" hidden="1" customHeight="1" x14ac:dyDescent="0.2">
      <c r="B7663" s="4"/>
      <c r="C7663" s="117"/>
      <c r="D7663" s="117"/>
      <c r="E7663" s="117"/>
      <c r="F7663" s="48"/>
      <c r="G7663" s="11"/>
      <c r="H7663" s="117"/>
      <c r="I7663" s="124"/>
      <c r="J7663" s="124"/>
      <c r="K7663" s="144"/>
      <c r="L7663" s="11"/>
      <c r="M7663" s="143"/>
      <c r="N7663" s="42"/>
      <c r="O7663" s="128"/>
      <c r="P7663" s="130"/>
      <c r="Q7663" s="131">
        <v>3</v>
      </c>
      <c r="R7663" s="68"/>
      <c r="S7663" s="35"/>
      <c r="T7663" s="450" t="s">
        <v>49</v>
      </c>
      <c r="U7663" s="92"/>
      <c r="V7663" s="447">
        <f>V7664</f>
        <v>0</v>
      </c>
      <c r="X7663" s="447">
        <f>X7664</f>
        <v>0</v>
      </c>
      <c r="Z7663" s="447">
        <f>Z7664</f>
        <v>0</v>
      </c>
      <c r="AB7663" s="447">
        <f>AB7664</f>
        <v>0</v>
      </c>
      <c r="AD7663" s="447">
        <f>AD7664</f>
        <v>0</v>
      </c>
      <c r="AF7663" s="447">
        <f>AF7664</f>
        <v>0</v>
      </c>
      <c r="AH7663" s="447">
        <f t="shared" si="1663"/>
        <v>0</v>
      </c>
      <c r="AJ7663" s="447">
        <f>AJ7664</f>
        <v>0</v>
      </c>
      <c r="AL7663" s="447">
        <f t="shared" si="1665"/>
        <v>0</v>
      </c>
      <c r="AM7663" s="447"/>
      <c r="AN7663" s="447">
        <f t="shared" si="1665"/>
        <v>0</v>
      </c>
      <c r="AO7663" s="447"/>
      <c r="AP7663" s="447">
        <f t="shared" si="1665"/>
        <v>0</v>
      </c>
      <c r="AQ7663" s="447"/>
    </row>
    <row r="7664" spans="2:43" ht="18" hidden="1" customHeight="1" x14ac:dyDescent="0.2">
      <c r="B7664" s="4"/>
      <c r="C7664" s="117"/>
      <c r="D7664" s="117"/>
      <c r="E7664" s="117"/>
      <c r="F7664" s="48"/>
      <c r="G7664" s="11"/>
      <c r="H7664" s="117"/>
      <c r="I7664" s="124"/>
      <c r="J7664" s="124"/>
      <c r="K7664" s="144"/>
      <c r="L7664" s="11"/>
      <c r="M7664" s="143"/>
      <c r="N7664" s="42"/>
      <c r="O7664" s="128"/>
      <c r="P7664" s="130"/>
      <c r="Q7664" s="130"/>
      <c r="R7664" s="72" t="s">
        <v>0</v>
      </c>
      <c r="S7664" s="181"/>
      <c r="T7664" s="73" t="s">
        <v>359</v>
      </c>
      <c r="V7664" s="74">
        <v>0</v>
      </c>
      <c r="X7664" s="74">
        <v>0</v>
      </c>
      <c r="Z7664" s="74">
        <v>0</v>
      </c>
      <c r="AB7664" s="74">
        <v>0</v>
      </c>
      <c r="AD7664" s="74">
        <v>0</v>
      </c>
      <c r="AF7664" s="74">
        <v>0</v>
      </c>
      <c r="AH7664" s="74">
        <f t="shared" si="1663"/>
        <v>0</v>
      </c>
      <c r="AJ7664" s="74">
        <v>0</v>
      </c>
      <c r="AL7664" s="74">
        <v>0</v>
      </c>
      <c r="AM7664" s="74"/>
      <c r="AN7664" s="74">
        <v>0</v>
      </c>
      <c r="AO7664" s="74"/>
      <c r="AP7664" s="74">
        <v>0</v>
      </c>
      <c r="AQ7664" s="74"/>
    </row>
    <row r="7665" spans="2:43" ht="18" hidden="1" customHeight="1" x14ac:dyDescent="0.2">
      <c r="B7665" s="4"/>
      <c r="C7665" s="172"/>
      <c r="D7665" s="172"/>
      <c r="E7665" s="172"/>
      <c r="F7665" s="173"/>
      <c r="G7665" s="11"/>
      <c r="H7665" s="117"/>
      <c r="I7665" s="124"/>
      <c r="J7665" s="124"/>
      <c r="K7665" s="144"/>
      <c r="L7665" s="11"/>
      <c r="M7665" s="42"/>
      <c r="N7665" s="42"/>
      <c r="O7665" s="174"/>
      <c r="P7665" s="175">
        <v>7</v>
      </c>
      <c r="Q7665" s="175"/>
      <c r="R7665" s="234"/>
      <c r="S7665" s="234"/>
      <c r="T7665" s="65" t="s">
        <v>216</v>
      </c>
      <c r="U7665" s="155"/>
      <c r="V7665" s="67">
        <f>V7666</f>
        <v>0</v>
      </c>
      <c r="X7665" s="67">
        <f>X7666</f>
        <v>0</v>
      </c>
      <c r="Z7665" s="67">
        <f>Z7666</f>
        <v>0</v>
      </c>
      <c r="AB7665" s="67">
        <f>AB7666</f>
        <v>0</v>
      </c>
      <c r="AD7665" s="67">
        <f>AD7666</f>
        <v>0</v>
      </c>
      <c r="AF7665" s="67">
        <f>AF7666</f>
        <v>0</v>
      </c>
      <c r="AH7665" s="67">
        <f t="shared" si="1663"/>
        <v>0</v>
      </c>
      <c r="AJ7665" s="67">
        <f>AJ7666</f>
        <v>0</v>
      </c>
      <c r="AL7665" s="67">
        <f>AL7666</f>
        <v>0</v>
      </c>
      <c r="AM7665" s="67"/>
      <c r="AN7665" s="67">
        <f>AN7666</f>
        <v>0</v>
      </c>
      <c r="AO7665" s="67"/>
      <c r="AP7665" s="67">
        <f>AP7666</f>
        <v>0</v>
      </c>
      <c r="AQ7665" s="67"/>
    </row>
    <row r="7666" spans="2:43" ht="18" hidden="1" customHeight="1" x14ac:dyDescent="0.2">
      <c r="B7666" s="4"/>
      <c r="C7666" s="172"/>
      <c r="D7666" s="172"/>
      <c r="E7666" s="172"/>
      <c r="F7666" s="173"/>
      <c r="G7666" s="11"/>
      <c r="H7666" s="117"/>
      <c r="I7666" s="124"/>
      <c r="J7666" s="124"/>
      <c r="K7666" s="144"/>
      <c r="L7666" s="11"/>
      <c r="M7666" s="42"/>
      <c r="N7666" s="42"/>
      <c r="O7666" s="174"/>
      <c r="P7666" s="176"/>
      <c r="Q7666" s="103">
        <v>1</v>
      </c>
      <c r="R7666" s="35"/>
      <c r="S7666" s="35"/>
      <c r="T7666" s="69" t="s">
        <v>234</v>
      </c>
      <c r="U7666" s="92"/>
      <c r="V7666" s="446">
        <f>SUM(V7667:V7668)</f>
        <v>0</v>
      </c>
      <c r="X7666" s="446">
        <f>SUM(X7667:X7668)</f>
        <v>0</v>
      </c>
      <c r="Z7666" s="446">
        <f>SUM(Z7667:Z7668)</f>
        <v>0</v>
      </c>
      <c r="AB7666" s="446">
        <f>SUM(AB7667:AB7668)</f>
        <v>0</v>
      </c>
      <c r="AD7666" s="446">
        <f>SUM(AD7667:AD7668)</f>
        <v>0</v>
      </c>
      <c r="AF7666" s="446">
        <f>SUM(AF7667:AF7668)</f>
        <v>0</v>
      </c>
      <c r="AH7666" s="446">
        <f t="shared" si="1663"/>
        <v>0</v>
      </c>
      <c r="AJ7666" s="446">
        <f>SUM(AJ7667:AJ7668)</f>
        <v>0</v>
      </c>
      <c r="AL7666" s="446">
        <f>SUM(AL7667:AL7668)</f>
        <v>0</v>
      </c>
      <c r="AM7666" s="446"/>
      <c r="AN7666" s="446">
        <f>SUM(AN7667:AN7668)</f>
        <v>0</v>
      </c>
      <c r="AO7666" s="446"/>
      <c r="AP7666" s="446">
        <f>SUM(AP7667:AP7668)</f>
        <v>0</v>
      </c>
      <c r="AQ7666" s="446"/>
    </row>
    <row r="7667" spans="2:43" ht="18" hidden="1" customHeight="1" x14ac:dyDescent="0.2">
      <c r="B7667" s="4"/>
      <c r="C7667" s="172"/>
      <c r="D7667" s="172"/>
      <c r="E7667" s="172"/>
      <c r="F7667" s="173"/>
      <c r="G7667" s="11"/>
      <c r="H7667" s="117"/>
      <c r="I7667" s="124"/>
      <c r="J7667" s="124"/>
      <c r="K7667" s="144"/>
      <c r="L7667" s="11"/>
      <c r="M7667" s="42"/>
      <c r="N7667" s="42"/>
      <c r="O7667" s="174"/>
      <c r="P7667" s="176"/>
      <c r="Q7667" s="103"/>
      <c r="R7667" s="181" t="s">
        <v>3</v>
      </c>
      <c r="S7667" s="181"/>
      <c r="T7667" s="73" t="s">
        <v>333</v>
      </c>
      <c r="V7667" s="8">
        <v>0</v>
      </c>
      <c r="X7667" s="8">
        <v>0</v>
      </c>
      <c r="Z7667" s="8">
        <v>0</v>
      </c>
      <c r="AB7667" s="8">
        <v>0</v>
      </c>
      <c r="AD7667" s="8">
        <v>0</v>
      </c>
      <c r="AF7667" s="8">
        <v>0</v>
      </c>
      <c r="AH7667" s="8">
        <f t="shared" si="1663"/>
        <v>0</v>
      </c>
      <c r="AJ7667" s="8">
        <v>0</v>
      </c>
      <c r="AL7667" s="8">
        <v>0</v>
      </c>
      <c r="AM7667" s="8"/>
      <c r="AN7667" s="8">
        <v>0</v>
      </c>
      <c r="AO7667" s="8"/>
      <c r="AP7667" s="8">
        <v>0</v>
      </c>
      <c r="AQ7667" s="8"/>
    </row>
    <row r="7668" spans="2:43" ht="18" hidden="1" customHeight="1" x14ac:dyDescent="0.2">
      <c r="B7668" s="4"/>
      <c r="C7668" s="172"/>
      <c r="D7668" s="172"/>
      <c r="E7668" s="172"/>
      <c r="F7668" s="173"/>
      <c r="G7668" s="11"/>
      <c r="H7668" s="117"/>
      <c r="I7668" s="124"/>
      <c r="J7668" s="124"/>
      <c r="K7668" s="144"/>
      <c r="L7668" s="11"/>
      <c r="M7668" s="42"/>
      <c r="N7668" s="42"/>
      <c r="O7668" s="174"/>
      <c r="P7668" s="176"/>
      <c r="Q7668" s="103"/>
      <c r="R7668" s="181">
        <v>2</v>
      </c>
      <c r="S7668" s="181"/>
      <c r="T7668" s="73" t="s">
        <v>600</v>
      </c>
      <c r="U7668" s="141"/>
      <c r="V7668" s="8">
        <v>0</v>
      </c>
      <c r="X7668" s="8">
        <v>0</v>
      </c>
      <c r="Z7668" s="8">
        <v>0</v>
      </c>
      <c r="AB7668" s="8">
        <v>0</v>
      </c>
      <c r="AD7668" s="8">
        <v>0</v>
      </c>
      <c r="AF7668" s="8">
        <v>0</v>
      </c>
      <c r="AH7668" s="8">
        <f t="shared" si="1663"/>
        <v>0</v>
      </c>
      <c r="AJ7668" s="8">
        <v>0</v>
      </c>
      <c r="AL7668" s="8">
        <v>0</v>
      </c>
      <c r="AM7668" s="8"/>
      <c r="AN7668" s="8">
        <v>0</v>
      </c>
      <c r="AO7668" s="8"/>
      <c r="AP7668" s="8">
        <v>0</v>
      </c>
      <c r="AQ7668" s="8"/>
    </row>
    <row r="7669" spans="2:43" ht="18" customHeight="1" x14ac:dyDescent="0.2">
      <c r="B7669" s="10"/>
      <c r="C7669" s="11"/>
      <c r="D7669" s="11"/>
      <c r="E7669" s="11"/>
      <c r="F7669" s="173"/>
      <c r="G7669" s="11"/>
      <c r="H7669" s="11"/>
      <c r="I7669" s="42"/>
      <c r="J7669" s="178"/>
      <c r="K7669" s="173"/>
      <c r="L7669" s="11"/>
      <c r="M7669" s="42"/>
      <c r="N7669" s="42"/>
      <c r="O7669" s="20"/>
      <c r="P7669" s="179"/>
      <c r="Q7669" s="180"/>
      <c r="R7669" s="181"/>
      <c r="S7669" s="181"/>
      <c r="T7669" s="177"/>
      <c r="U7669" s="141"/>
      <c r="V7669" s="8"/>
      <c r="X7669" s="8"/>
      <c r="Z7669" s="8"/>
      <c r="AB7669" s="8"/>
      <c r="AD7669" s="8"/>
      <c r="AF7669" s="8"/>
      <c r="AH7669" s="8"/>
      <c r="AJ7669" s="8"/>
      <c r="AL7669" s="8"/>
      <c r="AM7669" s="8"/>
      <c r="AN7669" s="8"/>
      <c r="AO7669" s="8"/>
      <c r="AP7669" s="8"/>
      <c r="AQ7669" s="8"/>
    </row>
    <row r="7670" spans="2:43" ht="18" customHeight="1" x14ac:dyDescent="0.2">
      <c r="B7670" s="10"/>
      <c r="C7670" s="11"/>
      <c r="D7670" s="11"/>
      <c r="E7670" s="11"/>
      <c r="F7670" s="173"/>
      <c r="G7670" s="11"/>
      <c r="H7670" s="11"/>
      <c r="I7670" s="42"/>
      <c r="J7670" s="178"/>
      <c r="K7670" s="173"/>
      <c r="L7670" s="11"/>
      <c r="M7670" s="42"/>
      <c r="N7670" s="42"/>
      <c r="O7670" s="20"/>
      <c r="P7670" s="179"/>
      <c r="Q7670" s="180"/>
      <c r="R7670" s="181"/>
      <c r="S7670" s="181"/>
      <c r="T7670" s="177"/>
      <c r="U7670" s="141"/>
      <c r="V7670" s="8"/>
      <c r="X7670" s="8"/>
      <c r="Z7670" s="8"/>
      <c r="AB7670" s="8"/>
      <c r="AD7670" s="8"/>
      <c r="AF7670" s="8"/>
      <c r="AH7670" s="8"/>
      <c r="AJ7670" s="8"/>
      <c r="AL7670" s="8"/>
      <c r="AM7670" s="8"/>
      <c r="AN7670" s="8"/>
      <c r="AO7670" s="8"/>
      <c r="AP7670" s="8"/>
      <c r="AQ7670" s="8"/>
    </row>
    <row r="7671" spans="2:43" x14ac:dyDescent="0.2">
      <c r="B7671" s="10"/>
      <c r="T7671" s="98"/>
      <c r="U7671" s="98"/>
      <c r="V7671" s="9"/>
      <c r="X7671" s="9"/>
      <c r="Z7671" s="9"/>
      <c r="AB7671" s="9"/>
      <c r="AD7671" s="9"/>
      <c r="AF7671" s="9"/>
      <c r="AH7671" s="9"/>
      <c r="AJ7671" s="9"/>
      <c r="AL7671" s="9"/>
      <c r="AM7671" s="9"/>
      <c r="AN7671" s="9"/>
      <c r="AO7671" s="9"/>
      <c r="AP7671" s="9"/>
      <c r="AQ7671" s="9"/>
    </row>
    <row r="7672" spans="2:43" x14ac:dyDescent="0.2">
      <c r="B7672" s="10"/>
      <c r="T7672" s="98"/>
      <c r="U7672" s="98"/>
      <c r="V7672" s="9"/>
      <c r="X7672" s="9"/>
      <c r="Z7672" s="9"/>
      <c r="AB7672" s="9"/>
      <c r="AD7672" s="9"/>
      <c r="AF7672" s="9"/>
      <c r="AH7672" s="9"/>
      <c r="AJ7672" s="9"/>
      <c r="AL7672" s="9"/>
      <c r="AM7672" s="9"/>
      <c r="AN7672" s="9"/>
      <c r="AO7672" s="9"/>
      <c r="AP7672" s="9"/>
      <c r="AQ7672" s="9"/>
    </row>
    <row r="7673" spans="2:43" x14ac:dyDescent="0.2">
      <c r="B7673" s="10"/>
      <c r="T7673" s="182"/>
      <c r="U7673" s="29"/>
      <c r="V7673" s="9"/>
      <c r="X7673" s="9"/>
      <c r="Z7673" s="9"/>
      <c r="AB7673" s="9"/>
      <c r="AD7673" s="9"/>
      <c r="AF7673" s="9"/>
      <c r="AH7673" s="9"/>
      <c r="AJ7673" s="9"/>
      <c r="AL7673" s="9"/>
      <c r="AM7673" s="9"/>
      <c r="AN7673" s="9"/>
      <c r="AO7673" s="9"/>
      <c r="AP7673" s="9"/>
      <c r="AQ7673" s="9"/>
    </row>
    <row r="7674" spans="2:43" x14ac:dyDescent="0.2">
      <c r="B7674" s="10"/>
      <c r="R7674" s="22" t="s">
        <v>414</v>
      </c>
    </row>
    <row r="7675" spans="2:43" x14ac:dyDescent="0.2">
      <c r="B7675" s="10"/>
    </row>
    <row r="7676" spans="2:43" x14ac:dyDescent="0.2">
      <c r="B7676" s="10"/>
    </row>
    <row r="7677" spans="2:43" x14ac:dyDescent="0.2">
      <c r="B7677" s="10"/>
    </row>
    <row r="7678" spans="2:43" x14ac:dyDescent="0.2">
      <c r="B7678" s="10"/>
    </row>
    <row r="7679" spans="2:43" x14ac:dyDescent="0.2">
      <c r="B7679" s="10"/>
    </row>
    <row r="7680" spans="2:43" x14ac:dyDescent="0.2">
      <c r="B7680" s="10"/>
    </row>
    <row r="7681" spans="2:37" x14ac:dyDescent="0.2">
      <c r="B7681" s="10"/>
    </row>
    <row r="7682" spans="2:37" x14ac:dyDescent="0.2">
      <c r="B7682" s="10"/>
    </row>
    <row r="7683" spans="2:37" ht="15" x14ac:dyDescent="0.2">
      <c r="B7683" s="10"/>
      <c r="C7683" s="10"/>
      <c r="D7683" s="10"/>
      <c r="E7683" s="10"/>
      <c r="F7683" s="10"/>
      <c r="G7683" s="10"/>
      <c r="H7683" s="10"/>
      <c r="K7683" s="10"/>
      <c r="L7683" s="10"/>
      <c r="N7683" s="10"/>
      <c r="O7683" s="10"/>
      <c r="P7683" s="10"/>
      <c r="Q7683" s="10"/>
      <c r="R7683" s="10"/>
      <c r="S7683" s="10"/>
      <c r="U7683" s="10"/>
      <c r="W7683" s="10"/>
      <c r="Y7683" s="10"/>
      <c r="AA7683" s="10"/>
      <c r="AC7683" s="10"/>
      <c r="AE7683" s="10"/>
      <c r="AG7683" s="10"/>
      <c r="AK7683" s="10"/>
    </row>
    <row r="7684" spans="2:37" ht="15" x14ac:dyDescent="0.2">
      <c r="B7684" s="10"/>
      <c r="C7684" s="10"/>
      <c r="D7684" s="10"/>
      <c r="E7684" s="10"/>
      <c r="F7684" s="10"/>
      <c r="G7684" s="10"/>
      <c r="H7684" s="10"/>
      <c r="K7684" s="10"/>
      <c r="L7684" s="10"/>
      <c r="N7684" s="10"/>
      <c r="O7684" s="10"/>
      <c r="P7684" s="10"/>
      <c r="Q7684" s="10"/>
      <c r="R7684" s="10"/>
      <c r="S7684" s="10"/>
      <c r="U7684" s="10"/>
      <c r="W7684" s="10"/>
      <c r="Y7684" s="10"/>
      <c r="AA7684" s="10"/>
      <c r="AC7684" s="10"/>
      <c r="AE7684" s="10"/>
      <c r="AG7684" s="10"/>
      <c r="AI7684" s="10"/>
      <c r="AK7684" s="10"/>
    </row>
    <row r="7685" spans="2:37" ht="15" x14ac:dyDescent="0.2">
      <c r="B7685" s="10"/>
      <c r="C7685" s="10"/>
      <c r="D7685" s="10"/>
      <c r="E7685" s="10"/>
      <c r="F7685" s="10"/>
      <c r="G7685" s="10"/>
      <c r="H7685" s="10"/>
      <c r="K7685" s="10"/>
      <c r="L7685" s="10"/>
      <c r="N7685" s="10"/>
      <c r="O7685" s="10"/>
      <c r="P7685" s="10"/>
      <c r="Q7685" s="10"/>
      <c r="R7685" s="10"/>
      <c r="S7685" s="10"/>
      <c r="U7685" s="10"/>
      <c r="W7685" s="10"/>
      <c r="Y7685" s="10"/>
      <c r="AA7685" s="10"/>
      <c r="AC7685" s="10"/>
      <c r="AE7685" s="10"/>
      <c r="AG7685" s="10"/>
      <c r="AI7685" s="10"/>
      <c r="AK7685" s="10"/>
    </row>
    <row r="7686" spans="2:37" ht="15" x14ac:dyDescent="0.2">
      <c r="B7686" s="10"/>
      <c r="C7686" s="10"/>
      <c r="D7686" s="10"/>
      <c r="E7686" s="10"/>
      <c r="F7686" s="10"/>
      <c r="G7686" s="10"/>
      <c r="H7686" s="10"/>
      <c r="K7686" s="10"/>
      <c r="L7686" s="10"/>
      <c r="N7686" s="10"/>
      <c r="O7686" s="10"/>
      <c r="P7686" s="10"/>
      <c r="Q7686" s="10"/>
      <c r="R7686" s="10"/>
      <c r="S7686" s="10"/>
      <c r="U7686" s="10"/>
      <c r="W7686" s="10"/>
      <c r="Y7686" s="10"/>
      <c r="AA7686" s="10"/>
      <c r="AC7686" s="10"/>
      <c r="AE7686" s="10"/>
      <c r="AG7686" s="10"/>
      <c r="AI7686" s="10"/>
      <c r="AK7686" s="10"/>
    </row>
    <row r="7687" spans="2:37" ht="15" x14ac:dyDescent="0.2">
      <c r="B7687" s="10"/>
      <c r="C7687" s="10"/>
      <c r="D7687" s="10"/>
      <c r="E7687" s="10"/>
      <c r="F7687" s="10"/>
      <c r="G7687" s="10"/>
      <c r="H7687" s="10"/>
      <c r="K7687" s="10"/>
      <c r="L7687" s="10"/>
      <c r="N7687" s="10"/>
      <c r="O7687" s="10"/>
      <c r="P7687" s="10"/>
      <c r="Q7687" s="10"/>
      <c r="R7687" s="10"/>
      <c r="S7687" s="10"/>
      <c r="U7687" s="10"/>
      <c r="W7687" s="10"/>
      <c r="Y7687" s="10"/>
      <c r="AA7687" s="10"/>
      <c r="AC7687" s="10"/>
      <c r="AE7687" s="10"/>
      <c r="AG7687" s="10"/>
      <c r="AI7687" s="10"/>
      <c r="AK7687" s="10"/>
    </row>
    <row r="7688" spans="2:37" ht="15" x14ac:dyDescent="0.2">
      <c r="B7688" s="10"/>
      <c r="C7688" s="10"/>
      <c r="D7688" s="10"/>
      <c r="E7688" s="10"/>
      <c r="F7688" s="10"/>
      <c r="G7688" s="10"/>
      <c r="H7688" s="10"/>
      <c r="K7688" s="10"/>
      <c r="L7688" s="10"/>
      <c r="N7688" s="10"/>
      <c r="O7688" s="10"/>
      <c r="P7688" s="10"/>
      <c r="Q7688" s="10"/>
      <c r="R7688" s="10"/>
      <c r="S7688" s="10"/>
      <c r="U7688" s="10"/>
      <c r="W7688" s="10"/>
      <c r="Y7688" s="10"/>
      <c r="AA7688" s="10"/>
      <c r="AC7688" s="10"/>
      <c r="AE7688" s="10"/>
      <c r="AG7688" s="10"/>
      <c r="AI7688" s="10"/>
      <c r="AK7688" s="10"/>
    </row>
    <row r="7689" spans="2:37" ht="15" x14ac:dyDescent="0.2">
      <c r="B7689" s="10"/>
      <c r="C7689" s="10"/>
      <c r="D7689" s="10"/>
      <c r="E7689" s="10"/>
      <c r="F7689" s="10"/>
      <c r="G7689" s="10"/>
      <c r="H7689" s="10"/>
      <c r="K7689" s="10"/>
      <c r="L7689" s="10"/>
      <c r="N7689" s="10"/>
      <c r="O7689" s="10"/>
      <c r="P7689" s="10"/>
      <c r="Q7689" s="10"/>
      <c r="R7689" s="10"/>
      <c r="S7689" s="10"/>
      <c r="U7689" s="10"/>
      <c r="W7689" s="10"/>
      <c r="Y7689" s="10"/>
      <c r="AA7689" s="10"/>
      <c r="AC7689" s="10"/>
      <c r="AE7689" s="10"/>
      <c r="AG7689" s="10"/>
      <c r="AI7689" s="10"/>
      <c r="AK7689" s="10"/>
    </row>
    <row r="7690" spans="2:37" ht="15" x14ac:dyDescent="0.2">
      <c r="B7690" s="10"/>
      <c r="C7690" s="10"/>
      <c r="D7690" s="10"/>
      <c r="E7690" s="10"/>
      <c r="F7690" s="10"/>
      <c r="G7690" s="10"/>
      <c r="H7690" s="10"/>
      <c r="K7690" s="10"/>
      <c r="L7690" s="10"/>
      <c r="N7690" s="10"/>
      <c r="O7690" s="10"/>
      <c r="P7690" s="10"/>
      <c r="Q7690" s="10"/>
      <c r="R7690" s="10"/>
      <c r="S7690" s="10"/>
      <c r="U7690" s="10"/>
      <c r="W7690" s="10"/>
      <c r="Y7690" s="10"/>
      <c r="AA7690" s="10"/>
      <c r="AC7690" s="10"/>
      <c r="AE7690" s="10"/>
      <c r="AG7690" s="10"/>
      <c r="AI7690" s="10"/>
      <c r="AK7690" s="10"/>
    </row>
    <row r="7691" spans="2:37" ht="15" x14ac:dyDescent="0.2">
      <c r="B7691" s="10"/>
      <c r="C7691" s="10"/>
      <c r="D7691" s="10"/>
      <c r="E7691" s="10"/>
      <c r="F7691" s="10"/>
      <c r="G7691" s="10"/>
      <c r="H7691" s="10"/>
      <c r="K7691" s="10"/>
      <c r="L7691" s="10"/>
      <c r="N7691" s="10"/>
      <c r="O7691" s="10"/>
      <c r="P7691" s="10"/>
      <c r="Q7691" s="10"/>
      <c r="R7691" s="10"/>
      <c r="S7691" s="10"/>
      <c r="U7691" s="10"/>
      <c r="W7691" s="10"/>
      <c r="Y7691" s="10"/>
      <c r="AA7691" s="10"/>
      <c r="AC7691" s="10"/>
      <c r="AE7691" s="10"/>
      <c r="AG7691" s="10"/>
      <c r="AI7691" s="10"/>
      <c r="AK7691" s="10"/>
    </row>
    <row r="7692" spans="2:37" ht="15" x14ac:dyDescent="0.2">
      <c r="B7692" s="10"/>
      <c r="C7692" s="10"/>
      <c r="D7692" s="10"/>
      <c r="E7692" s="10"/>
      <c r="F7692" s="10"/>
      <c r="G7692" s="10"/>
      <c r="H7692" s="10"/>
      <c r="K7692" s="10"/>
      <c r="L7692" s="10"/>
      <c r="N7692" s="10"/>
      <c r="O7692" s="10"/>
      <c r="P7692" s="10"/>
      <c r="Q7692" s="10"/>
      <c r="R7692" s="10"/>
      <c r="S7692" s="10"/>
      <c r="U7692" s="10"/>
      <c r="W7692" s="10"/>
      <c r="Y7692" s="10"/>
      <c r="AA7692" s="10"/>
      <c r="AC7692" s="10"/>
      <c r="AE7692" s="10"/>
      <c r="AG7692" s="10"/>
      <c r="AI7692" s="10"/>
      <c r="AK7692" s="10"/>
    </row>
    <row r="7693" spans="2:37" ht="15" x14ac:dyDescent="0.2">
      <c r="B7693" s="10"/>
      <c r="C7693" s="10"/>
      <c r="D7693" s="10"/>
      <c r="E7693" s="10"/>
      <c r="F7693" s="10"/>
      <c r="G7693" s="10"/>
      <c r="H7693" s="10"/>
      <c r="K7693" s="10"/>
      <c r="L7693" s="10"/>
      <c r="N7693" s="10"/>
      <c r="O7693" s="10"/>
      <c r="P7693" s="10"/>
      <c r="Q7693" s="10"/>
      <c r="R7693" s="10"/>
      <c r="S7693" s="10"/>
      <c r="U7693" s="10"/>
      <c r="W7693" s="10"/>
      <c r="Y7693" s="10"/>
      <c r="AA7693" s="10"/>
      <c r="AC7693" s="10"/>
      <c r="AE7693" s="10"/>
      <c r="AG7693" s="10"/>
      <c r="AI7693" s="10"/>
      <c r="AK7693" s="10"/>
    </row>
    <row r="7694" spans="2:37" ht="15" x14ac:dyDescent="0.2">
      <c r="B7694" s="10"/>
      <c r="C7694" s="10"/>
      <c r="D7694" s="10"/>
      <c r="E7694" s="10"/>
      <c r="F7694" s="10"/>
      <c r="G7694" s="10"/>
      <c r="H7694" s="10"/>
      <c r="K7694" s="10"/>
      <c r="L7694" s="10"/>
      <c r="N7694" s="10"/>
      <c r="O7694" s="10"/>
      <c r="P7694" s="10"/>
      <c r="Q7694" s="10"/>
      <c r="R7694" s="10"/>
      <c r="S7694" s="10"/>
      <c r="U7694" s="10"/>
      <c r="W7694" s="10"/>
      <c r="Y7694" s="10"/>
      <c r="AA7694" s="10"/>
      <c r="AC7694" s="10"/>
      <c r="AE7694" s="10"/>
      <c r="AG7694" s="10"/>
      <c r="AI7694" s="10"/>
      <c r="AK7694" s="10"/>
    </row>
    <row r="7695" spans="2:37" ht="15" x14ac:dyDescent="0.2">
      <c r="B7695" s="10"/>
      <c r="C7695" s="10"/>
      <c r="D7695" s="10"/>
      <c r="E7695" s="10"/>
      <c r="F7695" s="10"/>
      <c r="G7695" s="10"/>
      <c r="H7695" s="10"/>
      <c r="K7695" s="10"/>
      <c r="L7695" s="10"/>
      <c r="N7695" s="10"/>
      <c r="O7695" s="10"/>
      <c r="P7695" s="10"/>
      <c r="Q7695" s="10"/>
      <c r="R7695" s="10"/>
      <c r="S7695" s="10"/>
      <c r="U7695" s="10"/>
      <c r="W7695" s="10"/>
      <c r="Y7695" s="10"/>
      <c r="AA7695" s="10"/>
      <c r="AC7695" s="10"/>
      <c r="AE7695" s="10"/>
      <c r="AG7695" s="10"/>
      <c r="AI7695" s="10"/>
      <c r="AK7695" s="10"/>
    </row>
    <row r="7696" spans="2:37" ht="15" x14ac:dyDescent="0.2">
      <c r="B7696" s="10"/>
      <c r="C7696" s="10"/>
      <c r="D7696" s="10"/>
      <c r="E7696" s="10"/>
      <c r="F7696" s="10"/>
      <c r="G7696" s="10"/>
      <c r="H7696" s="10"/>
      <c r="K7696" s="10"/>
      <c r="L7696" s="10"/>
      <c r="N7696" s="10"/>
      <c r="O7696" s="10"/>
      <c r="P7696" s="10"/>
      <c r="Q7696" s="10"/>
      <c r="R7696" s="10"/>
      <c r="S7696" s="10"/>
      <c r="U7696" s="10"/>
      <c r="W7696" s="10"/>
      <c r="Y7696" s="10"/>
      <c r="AA7696" s="10"/>
      <c r="AC7696" s="10"/>
      <c r="AE7696" s="10"/>
      <c r="AG7696" s="10"/>
      <c r="AI7696" s="10"/>
      <c r="AK7696" s="10"/>
    </row>
    <row r="7697" spans="2:37" ht="15" x14ac:dyDescent="0.2">
      <c r="B7697" s="10"/>
      <c r="C7697" s="10"/>
      <c r="D7697" s="10"/>
      <c r="E7697" s="10"/>
      <c r="F7697" s="10"/>
      <c r="G7697" s="10"/>
      <c r="H7697" s="10"/>
      <c r="K7697" s="10"/>
      <c r="L7697" s="10"/>
      <c r="N7697" s="10"/>
      <c r="O7697" s="10"/>
      <c r="P7697" s="10"/>
      <c r="Q7697" s="10"/>
      <c r="R7697" s="10"/>
      <c r="S7697" s="10"/>
      <c r="U7697" s="10"/>
      <c r="W7697" s="10"/>
      <c r="Y7697" s="10"/>
      <c r="AA7697" s="10"/>
      <c r="AC7697" s="10"/>
      <c r="AE7697" s="10"/>
      <c r="AG7697" s="10"/>
      <c r="AI7697" s="10"/>
      <c r="AK7697" s="10"/>
    </row>
    <row r="7698" spans="2:37" ht="15" x14ac:dyDescent="0.2">
      <c r="B7698" s="10"/>
      <c r="C7698" s="10"/>
      <c r="D7698" s="10"/>
      <c r="E7698" s="10"/>
      <c r="F7698" s="10"/>
      <c r="G7698" s="10"/>
      <c r="H7698" s="10"/>
      <c r="K7698" s="10"/>
      <c r="L7698" s="10"/>
      <c r="N7698" s="10"/>
      <c r="O7698" s="10"/>
      <c r="P7698" s="10"/>
      <c r="Q7698" s="10"/>
      <c r="R7698" s="10"/>
      <c r="S7698" s="10"/>
      <c r="U7698" s="10"/>
      <c r="W7698" s="10"/>
      <c r="Y7698" s="10"/>
      <c r="AA7698" s="10"/>
      <c r="AC7698" s="10"/>
      <c r="AE7698" s="10"/>
      <c r="AG7698" s="10"/>
      <c r="AI7698" s="10"/>
      <c r="AK7698" s="10"/>
    </row>
    <row r="7699" spans="2:37" ht="15" x14ac:dyDescent="0.2">
      <c r="B7699" s="10"/>
      <c r="C7699" s="10"/>
      <c r="D7699" s="10"/>
      <c r="E7699" s="10"/>
      <c r="F7699" s="10"/>
      <c r="G7699" s="10"/>
      <c r="H7699" s="10"/>
      <c r="K7699" s="10"/>
      <c r="L7699" s="10"/>
      <c r="N7699" s="10"/>
      <c r="O7699" s="10"/>
      <c r="P7699" s="10"/>
      <c r="Q7699" s="10"/>
      <c r="R7699" s="10"/>
      <c r="S7699" s="10"/>
      <c r="U7699" s="10"/>
      <c r="W7699" s="10"/>
      <c r="Y7699" s="10"/>
      <c r="AA7699" s="10"/>
      <c r="AC7699" s="10"/>
      <c r="AE7699" s="10"/>
      <c r="AG7699" s="10"/>
      <c r="AI7699" s="10"/>
      <c r="AK7699" s="10"/>
    </row>
    <row r="7700" spans="2:37" ht="15" x14ac:dyDescent="0.2">
      <c r="B7700" s="10"/>
      <c r="C7700" s="10"/>
      <c r="D7700" s="10"/>
      <c r="E7700" s="10"/>
      <c r="F7700" s="10"/>
      <c r="G7700" s="10"/>
      <c r="H7700" s="10"/>
      <c r="K7700" s="10"/>
      <c r="L7700" s="10"/>
      <c r="N7700" s="10"/>
      <c r="O7700" s="10"/>
      <c r="P7700" s="10"/>
      <c r="Q7700" s="10"/>
      <c r="R7700" s="10"/>
      <c r="S7700" s="10"/>
      <c r="U7700" s="10"/>
      <c r="W7700" s="10"/>
      <c r="Y7700" s="10"/>
      <c r="AA7700" s="10"/>
      <c r="AC7700" s="10"/>
      <c r="AE7700" s="10"/>
      <c r="AG7700" s="10"/>
      <c r="AI7700" s="10"/>
      <c r="AK7700" s="10"/>
    </row>
    <row r="7701" spans="2:37" ht="15" x14ac:dyDescent="0.2">
      <c r="B7701" s="10"/>
      <c r="C7701" s="10"/>
      <c r="D7701" s="10"/>
      <c r="E7701" s="10"/>
      <c r="F7701" s="10"/>
      <c r="G7701" s="10"/>
      <c r="H7701" s="10"/>
      <c r="K7701" s="10"/>
      <c r="L7701" s="10"/>
      <c r="N7701" s="10"/>
      <c r="O7701" s="10"/>
      <c r="P7701" s="10"/>
      <c r="Q7701" s="10"/>
      <c r="R7701" s="10"/>
      <c r="S7701" s="10"/>
      <c r="U7701" s="10"/>
      <c r="W7701" s="10"/>
      <c r="Y7701" s="10"/>
      <c r="AA7701" s="10"/>
      <c r="AC7701" s="10"/>
      <c r="AE7701" s="10"/>
      <c r="AG7701" s="10"/>
      <c r="AI7701" s="10"/>
      <c r="AK7701" s="10"/>
    </row>
    <row r="7702" spans="2:37" ht="15" x14ac:dyDescent="0.2">
      <c r="B7702" s="10"/>
      <c r="C7702" s="10"/>
      <c r="D7702" s="10"/>
      <c r="E7702" s="10"/>
      <c r="F7702" s="10"/>
      <c r="G7702" s="10"/>
      <c r="H7702" s="10"/>
      <c r="K7702" s="10"/>
      <c r="L7702" s="10"/>
      <c r="N7702" s="10"/>
      <c r="O7702" s="10"/>
      <c r="P7702" s="10"/>
      <c r="Q7702" s="10"/>
      <c r="R7702" s="10"/>
      <c r="S7702" s="10"/>
      <c r="U7702" s="10"/>
      <c r="W7702" s="10"/>
      <c r="Y7702" s="10"/>
      <c r="AA7702" s="10"/>
      <c r="AC7702" s="10"/>
      <c r="AE7702" s="10"/>
      <c r="AG7702" s="10"/>
      <c r="AI7702" s="10"/>
      <c r="AK7702" s="10"/>
    </row>
    <row r="7703" spans="2:37" ht="15" x14ac:dyDescent="0.2">
      <c r="B7703" s="10"/>
      <c r="C7703" s="10"/>
      <c r="D7703" s="10"/>
      <c r="E7703" s="10"/>
      <c r="F7703" s="10"/>
      <c r="G7703" s="10"/>
      <c r="H7703" s="10"/>
      <c r="K7703" s="10"/>
      <c r="L7703" s="10"/>
      <c r="N7703" s="10"/>
      <c r="O7703" s="10"/>
      <c r="P7703" s="10"/>
      <c r="Q7703" s="10"/>
      <c r="R7703" s="10"/>
      <c r="S7703" s="10"/>
      <c r="U7703" s="10"/>
      <c r="W7703" s="10"/>
      <c r="Y7703" s="10"/>
      <c r="AA7703" s="10"/>
      <c r="AC7703" s="10"/>
      <c r="AE7703" s="10"/>
      <c r="AG7703" s="10"/>
      <c r="AI7703" s="10"/>
      <c r="AK7703" s="10"/>
    </row>
    <row r="7704" spans="2:37" ht="15" x14ac:dyDescent="0.2">
      <c r="B7704" s="10"/>
      <c r="C7704" s="10"/>
      <c r="D7704" s="10"/>
      <c r="E7704" s="10"/>
      <c r="F7704" s="10"/>
      <c r="G7704" s="10"/>
      <c r="H7704" s="10"/>
      <c r="K7704" s="10"/>
      <c r="L7704" s="10"/>
      <c r="N7704" s="10"/>
      <c r="O7704" s="10"/>
      <c r="P7704" s="10"/>
      <c r="Q7704" s="10"/>
      <c r="R7704" s="10"/>
      <c r="S7704" s="10"/>
      <c r="U7704" s="10"/>
      <c r="W7704" s="10"/>
      <c r="Y7704" s="10"/>
      <c r="AA7704" s="10"/>
      <c r="AC7704" s="10"/>
      <c r="AE7704" s="10"/>
      <c r="AG7704" s="10"/>
      <c r="AI7704" s="10"/>
      <c r="AK7704" s="10"/>
    </row>
    <row r="7705" spans="2:37" ht="15" x14ac:dyDescent="0.2">
      <c r="B7705" s="10"/>
      <c r="C7705" s="10"/>
      <c r="D7705" s="10"/>
      <c r="E7705" s="10"/>
      <c r="F7705" s="10"/>
      <c r="G7705" s="10"/>
      <c r="H7705" s="10"/>
      <c r="K7705" s="10"/>
      <c r="L7705" s="10"/>
      <c r="N7705" s="10"/>
      <c r="O7705" s="10"/>
      <c r="P7705" s="10"/>
      <c r="Q7705" s="10"/>
      <c r="R7705" s="10"/>
      <c r="S7705" s="10"/>
      <c r="U7705" s="10"/>
      <c r="W7705" s="10"/>
      <c r="Y7705" s="10"/>
      <c r="AA7705" s="10"/>
      <c r="AC7705" s="10"/>
      <c r="AE7705" s="10"/>
      <c r="AG7705" s="10"/>
      <c r="AI7705" s="10"/>
      <c r="AK7705" s="10"/>
    </row>
    <row r="7706" spans="2:37" ht="15" x14ac:dyDescent="0.2">
      <c r="B7706" s="10"/>
      <c r="C7706" s="10"/>
      <c r="D7706" s="10"/>
      <c r="E7706" s="10"/>
      <c r="F7706" s="10"/>
      <c r="G7706" s="10"/>
      <c r="H7706" s="10"/>
      <c r="K7706" s="10"/>
      <c r="L7706" s="10"/>
      <c r="N7706" s="10"/>
      <c r="O7706" s="10"/>
      <c r="P7706" s="10"/>
      <c r="Q7706" s="10"/>
      <c r="R7706" s="10"/>
      <c r="S7706" s="10"/>
      <c r="U7706" s="10"/>
      <c r="W7706" s="10"/>
      <c r="Y7706" s="10"/>
      <c r="AA7706" s="10"/>
      <c r="AC7706" s="10"/>
      <c r="AE7706" s="10"/>
      <c r="AG7706" s="10"/>
      <c r="AI7706" s="10"/>
      <c r="AK7706" s="10"/>
    </row>
    <row r="7707" spans="2:37" ht="15" x14ac:dyDescent="0.2">
      <c r="B7707" s="10"/>
      <c r="C7707" s="10"/>
      <c r="D7707" s="10"/>
      <c r="E7707" s="10"/>
      <c r="F7707" s="10"/>
      <c r="G7707" s="10"/>
      <c r="H7707" s="10"/>
      <c r="K7707" s="10"/>
      <c r="L7707" s="10"/>
      <c r="N7707" s="10"/>
      <c r="O7707" s="10"/>
      <c r="P7707" s="10"/>
      <c r="Q7707" s="10"/>
      <c r="R7707" s="10"/>
      <c r="S7707" s="10"/>
      <c r="U7707" s="10"/>
      <c r="W7707" s="10"/>
      <c r="Y7707" s="10"/>
      <c r="AA7707" s="10"/>
      <c r="AC7707" s="10"/>
      <c r="AE7707" s="10"/>
      <c r="AG7707" s="10"/>
      <c r="AI7707" s="10"/>
      <c r="AK7707" s="10"/>
    </row>
    <row r="7708" spans="2:37" ht="15" x14ac:dyDescent="0.2">
      <c r="B7708" s="10"/>
      <c r="C7708" s="10"/>
      <c r="D7708" s="10"/>
      <c r="E7708" s="10"/>
      <c r="F7708" s="10"/>
      <c r="G7708" s="10"/>
      <c r="H7708" s="10"/>
      <c r="K7708" s="10"/>
      <c r="L7708" s="10"/>
      <c r="N7708" s="10"/>
      <c r="O7708" s="10"/>
      <c r="P7708" s="10"/>
      <c r="Q7708" s="10"/>
      <c r="R7708" s="10"/>
      <c r="S7708" s="10"/>
      <c r="U7708" s="10"/>
      <c r="W7708" s="10"/>
      <c r="Y7708" s="10"/>
      <c r="AA7708" s="10"/>
      <c r="AC7708" s="10"/>
      <c r="AE7708" s="10"/>
      <c r="AG7708" s="10"/>
      <c r="AI7708" s="10"/>
      <c r="AK7708" s="10"/>
    </row>
    <row r="7709" spans="2:37" ht="15" x14ac:dyDescent="0.2">
      <c r="B7709" s="10"/>
      <c r="C7709" s="10"/>
      <c r="D7709" s="10"/>
      <c r="E7709" s="10"/>
      <c r="F7709" s="10"/>
      <c r="G7709" s="10"/>
      <c r="H7709" s="10"/>
      <c r="K7709" s="10"/>
      <c r="L7709" s="10"/>
      <c r="N7709" s="10"/>
      <c r="O7709" s="10"/>
      <c r="P7709" s="10"/>
      <c r="Q7709" s="10"/>
      <c r="R7709" s="10"/>
      <c r="S7709" s="10"/>
      <c r="U7709" s="10"/>
      <c r="W7709" s="10"/>
      <c r="Y7709" s="10"/>
      <c r="AA7709" s="10"/>
      <c r="AC7709" s="10"/>
      <c r="AE7709" s="10"/>
      <c r="AG7709" s="10"/>
      <c r="AI7709" s="10"/>
      <c r="AK7709" s="10"/>
    </row>
    <row r="7710" spans="2:37" ht="15" x14ac:dyDescent="0.2">
      <c r="B7710" s="10"/>
      <c r="C7710" s="10"/>
      <c r="D7710" s="10"/>
      <c r="E7710" s="10"/>
      <c r="F7710" s="10"/>
      <c r="G7710" s="10"/>
      <c r="H7710" s="10"/>
      <c r="K7710" s="10"/>
      <c r="L7710" s="10"/>
      <c r="N7710" s="10"/>
      <c r="O7710" s="10"/>
      <c r="P7710" s="10"/>
      <c r="Q7710" s="10"/>
      <c r="R7710" s="10"/>
      <c r="S7710" s="10"/>
      <c r="U7710" s="10"/>
      <c r="W7710" s="10"/>
      <c r="Y7710" s="10"/>
      <c r="AA7710" s="10"/>
      <c r="AC7710" s="10"/>
      <c r="AE7710" s="10"/>
      <c r="AG7710" s="10"/>
      <c r="AI7710" s="10"/>
      <c r="AK7710" s="10"/>
    </row>
    <row r="7711" spans="2:37" ht="15" x14ac:dyDescent="0.2">
      <c r="B7711" s="10"/>
      <c r="C7711" s="10"/>
      <c r="D7711" s="10"/>
      <c r="E7711" s="10"/>
      <c r="F7711" s="10"/>
      <c r="G7711" s="10"/>
      <c r="H7711" s="10"/>
      <c r="K7711" s="10"/>
      <c r="L7711" s="10"/>
      <c r="N7711" s="10"/>
      <c r="O7711" s="10"/>
      <c r="P7711" s="10"/>
      <c r="Q7711" s="10"/>
      <c r="R7711" s="10"/>
      <c r="S7711" s="10"/>
      <c r="U7711" s="10"/>
      <c r="W7711" s="10"/>
      <c r="Y7711" s="10"/>
      <c r="AA7711" s="10"/>
      <c r="AC7711" s="10"/>
      <c r="AE7711" s="10"/>
      <c r="AG7711" s="10"/>
      <c r="AI7711" s="10"/>
      <c r="AK7711" s="10"/>
    </row>
    <row r="7712" spans="2:37" ht="15" x14ac:dyDescent="0.2">
      <c r="B7712" s="10"/>
      <c r="C7712" s="10"/>
      <c r="D7712" s="10"/>
      <c r="E7712" s="10"/>
      <c r="F7712" s="10"/>
      <c r="G7712" s="10"/>
      <c r="H7712" s="10"/>
      <c r="K7712" s="10"/>
      <c r="L7712" s="10"/>
      <c r="N7712" s="10"/>
      <c r="O7712" s="10"/>
      <c r="P7712" s="10"/>
      <c r="Q7712" s="10"/>
      <c r="R7712" s="10"/>
      <c r="S7712" s="10"/>
      <c r="U7712" s="10"/>
      <c r="W7712" s="10"/>
      <c r="Y7712" s="10"/>
      <c r="AA7712" s="10"/>
      <c r="AC7712" s="10"/>
      <c r="AE7712" s="10"/>
      <c r="AG7712" s="10"/>
      <c r="AI7712" s="10"/>
      <c r="AK7712" s="10"/>
    </row>
    <row r="7713" spans="2:37" ht="15" x14ac:dyDescent="0.2">
      <c r="B7713" s="10"/>
      <c r="C7713" s="10"/>
      <c r="D7713" s="10"/>
      <c r="E7713" s="10"/>
      <c r="F7713" s="10"/>
      <c r="G7713" s="10"/>
      <c r="H7713" s="10"/>
      <c r="K7713" s="10"/>
      <c r="L7713" s="10"/>
      <c r="N7713" s="10"/>
      <c r="O7713" s="10"/>
      <c r="P7713" s="10"/>
      <c r="Q7713" s="10"/>
      <c r="R7713" s="10"/>
      <c r="S7713" s="10"/>
      <c r="U7713" s="10"/>
      <c r="W7713" s="10"/>
      <c r="Y7713" s="10"/>
      <c r="AA7713" s="10"/>
      <c r="AC7713" s="10"/>
      <c r="AE7713" s="10"/>
      <c r="AG7713" s="10"/>
      <c r="AI7713" s="10"/>
      <c r="AK7713" s="10"/>
    </row>
    <row r="7714" spans="2:37" ht="15" x14ac:dyDescent="0.2">
      <c r="B7714" s="10"/>
      <c r="C7714" s="10"/>
      <c r="D7714" s="10"/>
      <c r="E7714" s="10"/>
      <c r="F7714" s="10"/>
      <c r="G7714" s="10"/>
      <c r="H7714" s="10"/>
      <c r="K7714" s="10"/>
      <c r="L7714" s="10"/>
      <c r="N7714" s="10"/>
      <c r="O7714" s="10"/>
      <c r="P7714" s="10"/>
      <c r="Q7714" s="10"/>
      <c r="R7714" s="10"/>
      <c r="S7714" s="10"/>
      <c r="U7714" s="10"/>
      <c r="W7714" s="10"/>
      <c r="Y7714" s="10"/>
      <c r="AA7714" s="10"/>
      <c r="AC7714" s="10"/>
      <c r="AE7714" s="10"/>
      <c r="AG7714" s="10"/>
      <c r="AI7714" s="10"/>
      <c r="AK7714" s="10"/>
    </row>
    <row r="7715" spans="2:37" ht="15" x14ac:dyDescent="0.2">
      <c r="B7715" s="10"/>
      <c r="C7715" s="10"/>
      <c r="D7715" s="10"/>
      <c r="E7715" s="10"/>
      <c r="F7715" s="10"/>
      <c r="G7715" s="10"/>
      <c r="H7715" s="10"/>
      <c r="K7715" s="10"/>
      <c r="L7715" s="10"/>
      <c r="N7715" s="10"/>
      <c r="O7715" s="10"/>
      <c r="P7715" s="10"/>
      <c r="Q7715" s="10"/>
      <c r="R7715" s="10"/>
      <c r="S7715" s="10"/>
      <c r="U7715" s="10"/>
      <c r="W7715" s="10"/>
      <c r="Y7715" s="10"/>
      <c r="AA7715" s="10"/>
      <c r="AC7715" s="10"/>
      <c r="AE7715" s="10"/>
      <c r="AG7715" s="10"/>
      <c r="AI7715" s="10"/>
      <c r="AK7715" s="10"/>
    </row>
    <row r="7716" spans="2:37" ht="15" x14ac:dyDescent="0.2">
      <c r="B7716" s="10"/>
      <c r="C7716" s="10"/>
      <c r="D7716" s="10"/>
      <c r="E7716" s="10"/>
      <c r="F7716" s="10"/>
      <c r="G7716" s="10"/>
      <c r="H7716" s="10"/>
      <c r="K7716" s="10"/>
      <c r="L7716" s="10"/>
      <c r="N7716" s="10"/>
      <c r="O7716" s="10"/>
      <c r="P7716" s="10"/>
      <c r="Q7716" s="10"/>
      <c r="R7716" s="10"/>
      <c r="S7716" s="10"/>
      <c r="U7716" s="10"/>
      <c r="W7716" s="10"/>
      <c r="Y7716" s="10"/>
      <c r="AA7716" s="10"/>
      <c r="AC7716" s="10"/>
      <c r="AE7716" s="10"/>
      <c r="AG7716" s="10"/>
      <c r="AI7716" s="10"/>
      <c r="AK7716" s="10"/>
    </row>
    <row r="7717" spans="2:37" ht="15" x14ac:dyDescent="0.2">
      <c r="B7717" s="10"/>
      <c r="C7717" s="10"/>
      <c r="D7717" s="10"/>
      <c r="E7717" s="10"/>
      <c r="F7717" s="10"/>
      <c r="G7717" s="10"/>
      <c r="H7717" s="10"/>
      <c r="K7717" s="10"/>
      <c r="L7717" s="10"/>
      <c r="N7717" s="10"/>
      <c r="O7717" s="10"/>
      <c r="P7717" s="10"/>
      <c r="Q7717" s="10"/>
      <c r="R7717" s="10"/>
      <c r="S7717" s="10"/>
      <c r="U7717" s="10"/>
      <c r="W7717" s="10"/>
      <c r="Y7717" s="10"/>
      <c r="AA7717" s="10"/>
      <c r="AC7717" s="10"/>
      <c r="AE7717" s="10"/>
      <c r="AG7717" s="10"/>
      <c r="AI7717" s="10"/>
      <c r="AK7717" s="10"/>
    </row>
    <row r="7718" spans="2:37" ht="15" x14ac:dyDescent="0.2">
      <c r="B7718" s="10"/>
      <c r="C7718" s="10"/>
      <c r="D7718" s="10"/>
      <c r="E7718" s="10"/>
      <c r="F7718" s="10"/>
      <c r="G7718" s="10"/>
      <c r="H7718" s="10"/>
      <c r="K7718" s="10"/>
      <c r="L7718" s="10"/>
      <c r="N7718" s="10"/>
      <c r="O7718" s="10"/>
      <c r="P7718" s="10"/>
      <c r="Q7718" s="10"/>
      <c r="R7718" s="10"/>
      <c r="S7718" s="10"/>
      <c r="U7718" s="10"/>
      <c r="W7718" s="10"/>
      <c r="Y7718" s="10"/>
      <c r="AA7718" s="10"/>
      <c r="AC7718" s="10"/>
      <c r="AE7718" s="10"/>
      <c r="AG7718" s="10"/>
      <c r="AI7718" s="10"/>
      <c r="AK7718" s="10"/>
    </row>
    <row r="7719" spans="2:37" ht="15" x14ac:dyDescent="0.2">
      <c r="B7719" s="10"/>
      <c r="C7719" s="10"/>
      <c r="D7719" s="10"/>
      <c r="E7719" s="10"/>
      <c r="F7719" s="10"/>
      <c r="G7719" s="10"/>
      <c r="H7719" s="10"/>
      <c r="K7719" s="10"/>
      <c r="L7719" s="10"/>
      <c r="N7719" s="10"/>
      <c r="O7719" s="10"/>
      <c r="P7719" s="10"/>
      <c r="Q7719" s="10"/>
      <c r="R7719" s="10"/>
      <c r="S7719" s="10"/>
      <c r="U7719" s="10"/>
      <c r="W7719" s="10"/>
      <c r="Y7719" s="10"/>
      <c r="AA7719" s="10"/>
      <c r="AC7719" s="10"/>
      <c r="AE7719" s="10"/>
      <c r="AG7719" s="10"/>
      <c r="AI7719" s="10"/>
      <c r="AK7719" s="10"/>
    </row>
    <row r="7720" spans="2:37" ht="15" x14ac:dyDescent="0.2">
      <c r="B7720" s="10"/>
      <c r="C7720" s="10"/>
      <c r="D7720" s="10"/>
      <c r="E7720" s="10"/>
      <c r="F7720" s="10"/>
      <c r="G7720" s="10"/>
      <c r="H7720" s="10"/>
      <c r="K7720" s="10"/>
      <c r="L7720" s="10"/>
      <c r="N7720" s="10"/>
      <c r="O7720" s="10"/>
      <c r="P7720" s="10"/>
      <c r="Q7720" s="10"/>
      <c r="R7720" s="10"/>
      <c r="S7720" s="10"/>
      <c r="U7720" s="10"/>
      <c r="W7720" s="10"/>
      <c r="Y7720" s="10"/>
      <c r="AA7720" s="10"/>
      <c r="AC7720" s="10"/>
      <c r="AE7720" s="10"/>
      <c r="AG7720" s="10"/>
      <c r="AI7720" s="10"/>
      <c r="AK7720" s="10"/>
    </row>
    <row r="7721" spans="2:37" ht="15" x14ac:dyDescent="0.2">
      <c r="B7721" s="10"/>
      <c r="C7721" s="10"/>
      <c r="D7721" s="10"/>
      <c r="E7721" s="10"/>
      <c r="F7721" s="10"/>
      <c r="G7721" s="10"/>
      <c r="H7721" s="10"/>
      <c r="K7721" s="10"/>
      <c r="L7721" s="10"/>
      <c r="N7721" s="10"/>
      <c r="O7721" s="10"/>
      <c r="P7721" s="10"/>
      <c r="Q7721" s="10"/>
      <c r="R7721" s="10"/>
      <c r="S7721" s="10"/>
      <c r="U7721" s="10"/>
      <c r="W7721" s="10"/>
      <c r="Y7721" s="10"/>
      <c r="AA7721" s="10"/>
      <c r="AC7721" s="10"/>
      <c r="AE7721" s="10"/>
      <c r="AG7721" s="10"/>
      <c r="AI7721" s="10"/>
      <c r="AK7721" s="10"/>
    </row>
    <row r="7722" spans="2:37" ht="15" x14ac:dyDescent="0.2">
      <c r="B7722" s="10"/>
      <c r="C7722" s="10"/>
      <c r="D7722" s="10"/>
      <c r="E7722" s="10"/>
      <c r="F7722" s="10"/>
      <c r="G7722" s="10"/>
      <c r="H7722" s="10"/>
      <c r="K7722" s="10"/>
      <c r="L7722" s="10"/>
      <c r="N7722" s="10"/>
      <c r="O7722" s="10"/>
      <c r="P7722" s="10"/>
      <c r="Q7722" s="10"/>
      <c r="R7722" s="10"/>
      <c r="S7722" s="10"/>
      <c r="U7722" s="10"/>
      <c r="W7722" s="10"/>
      <c r="Y7722" s="10"/>
      <c r="AA7722" s="10"/>
      <c r="AC7722" s="10"/>
      <c r="AE7722" s="10"/>
      <c r="AG7722" s="10"/>
      <c r="AI7722" s="10"/>
      <c r="AK7722" s="10"/>
    </row>
    <row r="7723" spans="2:37" ht="15" x14ac:dyDescent="0.2">
      <c r="B7723" s="10"/>
      <c r="C7723" s="10"/>
      <c r="D7723" s="10"/>
      <c r="E7723" s="10"/>
      <c r="F7723" s="10"/>
      <c r="G7723" s="10"/>
      <c r="H7723" s="10"/>
      <c r="K7723" s="10"/>
      <c r="L7723" s="10"/>
      <c r="N7723" s="10"/>
      <c r="O7723" s="10"/>
      <c r="P7723" s="10"/>
      <c r="Q7723" s="10"/>
      <c r="R7723" s="10"/>
      <c r="S7723" s="10"/>
      <c r="U7723" s="10"/>
      <c r="W7723" s="10"/>
      <c r="Y7723" s="10"/>
      <c r="AA7723" s="10"/>
      <c r="AC7723" s="10"/>
      <c r="AE7723" s="10"/>
      <c r="AG7723" s="10"/>
      <c r="AI7723" s="10"/>
      <c r="AK7723" s="10"/>
    </row>
    <row r="7724" spans="2:37" ht="15" x14ac:dyDescent="0.2">
      <c r="B7724" s="10"/>
      <c r="C7724" s="10"/>
      <c r="D7724" s="10"/>
      <c r="E7724" s="10"/>
      <c r="F7724" s="10"/>
      <c r="G7724" s="10"/>
      <c r="H7724" s="10"/>
      <c r="K7724" s="10"/>
      <c r="L7724" s="10"/>
      <c r="N7724" s="10"/>
      <c r="O7724" s="10"/>
      <c r="P7724" s="10"/>
      <c r="Q7724" s="10"/>
      <c r="R7724" s="10"/>
      <c r="S7724" s="10"/>
      <c r="U7724" s="10"/>
      <c r="W7724" s="10"/>
      <c r="Y7724" s="10"/>
      <c r="AA7724" s="10"/>
      <c r="AC7724" s="10"/>
      <c r="AE7724" s="10"/>
      <c r="AG7724" s="10"/>
      <c r="AI7724" s="10"/>
      <c r="AK7724" s="10"/>
    </row>
    <row r="7725" spans="2:37" ht="15" x14ac:dyDescent="0.2">
      <c r="B7725" s="10"/>
      <c r="C7725" s="10"/>
      <c r="D7725" s="10"/>
      <c r="E7725" s="10"/>
      <c r="F7725" s="10"/>
      <c r="G7725" s="10"/>
      <c r="H7725" s="10"/>
      <c r="K7725" s="10"/>
      <c r="L7725" s="10"/>
      <c r="N7725" s="10"/>
      <c r="O7725" s="10"/>
      <c r="P7725" s="10"/>
      <c r="Q7725" s="10"/>
      <c r="R7725" s="10"/>
      <c r="S7725" s="10"/>
      <c r="U7725" s="10"/>
      <c r="W7725" s="10"/>
      <c r="Y7725" s="10"/>
      <c r="AA7725" s="10"/>
      <c r="AC7725" s="10"/>
      <c r="AE7725" s="10"/>
      <c r="AG7725" s="10"/>
      <c r="AI7725" s="10"/>
      <c r="AK7725" s="10"/>
    </row>
    <row r="7726" spans="2:37" ht="15" x14ac:dyDescent="0.2">
      <c r="B7726" s="10"/>
      <c r="C7726" s="10"/>
      <c r="D7726" s="10"/>
      <c r="E7726" s="10"/>
      <c r="F7726" s="10"/>
      <c r="G7726" s="10"/>
      <c r="H7726" s="10"/>
      <c r="K7726" s="10"/>
      <c r="L7726" s="10"/>
      <c r="N7726" s="10"/>
      <c r="O7726" s="10"/>
      <c r="P7726" s="10"/>
      <c r="Q7726" s="10"/>
      <c r="R7726" s="10"/>
      <c r="S7726" s="10"/>
      <c r="U7726" s="10"/>
      <c r="W7726" s="10"/>
      <c r="Y7726" s="10"/>
      <c r="AA7726" s="10"/>
      <c r="AC7726" s="10"/>
      <c r="AE7726" s="10"/>
      <c r="AG7726" s="10"/>
      <c r="AI7726" s="10"/>
      <c r="AK7726" s="10"/>
    </row>
    <row r="7727" spans="2:37" ht="15" x14ac:dyDescent="0.2">
      <c r="B7727" s="10"/>
      <c r="C7727" s="10"/>
      <c r="D7727" s="10"/>
      <c r="E7727" s="10"/>
      <c r="F7727" s="10"/>
      <c r="G7727" s="10"/>
      <c r="H7727" s="10"/>
      <c r="K7727" s="10"/>
      <c r="L7727" s="10"/>
      <c r="N7727" s="10"/>
      <c r="O7727" s="10"/>
      <c r="P7727" s="10"/>
      <c r="Q7727" s="10"/>
      <c r="R7727" s="10"/>
      <c r="S7727" s="10"/>
      <c r="U7727" s="10"/>
      <c r="W7727" s="10"/>
      <c r="Y7727" s="10"/>
      <c r="AA7727" s="10"/>
      <c r="AC7727" s="10"/>
      <c r="AE7727" s="10"/>
      <c r="AG7727" s="10"/>
      <c r="AI7727" s="10"/>
      <c r="AK7727" s="10"/>
    </row>
    <row r="7728" spans="2:37" ht="15" x14ac:dyDescent="0.2">
      <c r="B7728" s="10"/>
      <c r="C7728" s="10"/>
      <c r="D7728" s="10"/>
      <c r="E7728" s="10"/>
      <c r="F7728" s="10"/>
      <c r="G7728" s="10"/>
      <c r="H7728" s="10"/>
      <c r="K7728" s="10"/>
      <c r="L7728" s="10"/>
      <c r="N7728" s="10"/>
      <c r="O7728" s="10"/>
      <c r="P7728" s="10"/>
      <c r="Q7728" s="10"/>
      <c r="R7728" s="10"/>
      <c r="S7728" s="10"/>
      <c r="U7728" s="10"/>
      <c r="W7728" s="10"/>
      <c r="Y7728" s="10"/>
      <c r="AA7728" s="10"/>
      <c r="AC7728" s="10"/>
      <c r="AE7728" s="10"/>
      <c r="AG7728" s="10"/>
      <c r="AI7728" s="10"/>
      <c r="AK7728" s="10"/>
    </row>
    <row r="7729" spans="2:37" ht="15" x14ac:dyDescent="0.2">
      <c r="B7729" s="10"/>
      <c r="C7729" s="10"/>
      <c r="D7729" s="10"/>
      <c r="E7729" s="10"/>
      <c r="F7729" s="10"/>
      <c r="G7729" s="10"/>
      <c r="H7729" s="10"/>
      <c r="K7729" s="10"/>
      <c r="L7729" s="10"/>
      <c r="N7729" s="10"/>
      <c r="O7729" s="10"/>
      <c r="P7729" s="10"/>
      <c r="Q7729" s="10"/>
      <c r="R7729" s="10"/>
      <c r="S7729" s="10"/>
      <c r="U7729" s="10"/>
      <c r="W7729" s="10"/>
      <c r="Y7729" s="10"/>
      <c r="AA7729" s="10"/>
      <c r="AC7729" s="10"/>
      <c r="AE7729" s="10"/>
      <c r="AG7729" s="10"/>
      <c r="AI7729" s="10"/>
      <c r="AK7729" s="10"/>
    </row>
    <row r="7730" spans="2:37" ht="15" x14ac:dyDescent="0.2">
      <c r="B7730" s="10"/>
      <c r="C7730" s="10"/>
      <c r="D7730" s="10"/>
      <c r="E7730" s="10"/>
      <c r="F7730" s="10"/>
      <c r="G7730" s="10"/>
      <c r="H7730" s="10"/>
      <c r="K7730" s="10"/>
      <c r="L7730" s="10"/>
      <c r="N7730" s="10"/>
      <c r="O7730" s="10"/>
      <c r="P7730" s="10"/>
      <c r="Q7730" s="10"/>
      <c r="R7730" s="10"/>
      <c r="S7730" s="10"/>
      <c r="U7730" s="10"/>
      <c r="W7730" s="10"/>
      <c r="Y7730" s="10"/>
      <c r="AA7730" s="10"/>
      <c r="AC7730" s="10"/>
      <c r="AE7730" s="10"/>
      <c r="AG7730" s="10"/>
      <c r="AI7730" s="10"/>
      <c r="AK7730" s="10"/>
    </row>
    <row r="7731" spans="2:37" ht="15" x14ac:dyDescent="0.2">
      <c r="B7731" s="10"/>
      <c r="C7731" s="10"/>
      <c r="D7731" s="10"/>
      <c r="E7731" s="10"/>
      <c r="F7731" s="10"/>
      <c r="G7731" s="10"/>
      <c r="H7731" s="10"/>
      <c r="K7731" s="10"/>
      <c r="L7731" s="10"/>
      <c r="N7731" s="10"/>
      <c r="O7731" s="10"/>
      <c r="P7731" s="10"/>
      <c r="Q7731" s="10"/>
      <c r="R7731" s="10"/>
      <c r="S7731" s="10"/>
      <c r="U7731" s="10"/>
      <c r="W7731" s="10"/>
      <c r="Y7731" s="10"/>
      <c r="AA7731" s="10"/>
      <c r="AC7731" s="10"/>
      <c r="AE7731" s="10"/>
      <c r="AG7731" s="10"/>
      <c r="AI7731" s="10"/>
      <c r="AK7731" s="10"/>
    </row>
    <row r="7732" spans="2:37" ht="15" x14ac:dyDescent="0.2">
      <c r="B7732" s="10"/>
      <c r="C7732" s="10"/>
      <c r="D7732" s="10"/>
      <c r="E7732" s="10"/>
      <c r="F7732" s="10"/>
      <c r="G7732" s="10"/>
      <c r="H7732" s="10"/>
      <c r="K7732" s="10"/>
      <c r="L7732" s="10"/>
      <c r="N7732" s="10"/>
      <c r="O7732" s="10"/>
      <c r="P7732" s="10"/>
      <c r="Q7732" s="10"/>
      <c r="R7732" s="10"/>
      <c r="S7732" s="10"/>
      <c r="U7732" s="10"/>
      <c r="W7732" s="10"/>
      <c r="Y7732" s="10"/>
      <c r="AA7732" s="10"/>
      <c r="AC7732" s="10"/>
      <c r="AE7732" s="10"/>
      <c r="AG7732" s="10"/>
      <c r="AI7732" s="10"/>
      <c r="AK7732" s="10"/>
    </row>
    <row r="7733" spans="2:37" ht="15" x14ac:dyDescent="0.2">
      <c r="B7733" s="10"/>
      <c r="C7733" s="10"/>
      <c r="D7733" s="10"/>
      <c r="E7733" s="10"/>
      <c r="F7733" s="10"/>
      <c r="G7733" s="10"/>
      <c r="H7733" s="10"/>
      <c r="K7733" s="10"/>
      <c r="L7733" s="10"/>
      <c r="N7733" s="10"/>
      <c r="O7733" s="10"/>
      <c r="P7733" s="10"/>
      <c r="Q7733" s="10"/>
      <c r="R7733" s="10"/>
      <c r="S7733" s="10"/>
      <c r="U7733" s="10"/>
      <c r="W7733" s="10"/>
      <c r="Y7733" s="10"/>
      <c r="AA7733" s="10"/>
      <c r="AC7733" s="10"/>
      <c r="AE7733" s="10"/>
      <c r="AG7733" s="10"/>
      <c r="AI7733" s="10"/>
      <c r="AK7733" s="10"/>
    </row>
    <row r="7734" spans="2:37" ht="15" x14ac:dyDescent="0.2">
      <c r="B7734" s="10"/>
      <c r="C7734" s="10"/>
      <c r="D7734" s="10"/>
      <c r="E7734" s="10"/>
      <c r="F7734" s="10"/>
      <c r="G7734" s="10"/>
      <c r="H7734" s="10"/>
      <c r="K7734" s="10"/>
      <c r="L7734" s="10"/>
      <c r="N7734" s="10"/>
      <c r="O7734" s="10"/>
      <c r="P7734" s="10"/>
      <c r="Q7734" s="10"/>
      <c r="R7734" s="10"/>
      <c r="S7734" s="10"/>
      <c r="U7734" s="10"/>
      <c r="W7734" s="10"/>
      <c r="Y7734" s="10"/>
      <c r="AA7734" s="10"/>
      <c r="AC7734" s="10"/>
      <c r="AE7734" s="10"/>
      <c r="AG7734" s="10"/>
      <c r="AI7734" s="10"/>
      <c r="AK7734" s="10"/>
    </row>
    <row r="7735" spans="2:37" ht="15" x14ac:dyDescent="0.2">
      <c r="B7735" s="10"/>
      <c r="C7735" s="10"/>
      <c r="D7735" s="10"/>
      <c r="E7735" s="10"/>
      <c r="F7735" s="10"/>
      <c r="G7735" s="10"/>
      <c r="H7735" s="10"/>
      <c r="K7735" s="10"/>
      <c r="L7735" s="10"/>
      <c r="N7735" s="10"/>
      <c r="O7735" s="10"/>
      <c r="P7735" s="10"/>
      <c r="Q7735" s="10"/>
      <c r="R7735" s="10"/>
      <c r="S7735" s="10"/>
      <c r="U7735" s="10"/>
      <c r="W7735" s="10"/>
      <c r="Y7735" s="10"/>
      <c r="AA7735" s="10"/>
      <c r="AC7735" s="10"/>
      <c r="AE7735" s="10"/>
      <c r="AG7735" s="10"/>
      <c r="AI7735" s="10"/>
      <c r="AK7735" s="10"/>
    </row>
    <row r="7736" spans="2:37" ht="15" x14ac:dyDescent="0.2">
      <c r="B7736" s="10"/>
      <c r="C7736" s="10"/>
      <c r="D7736" s="10"/>
      <c r="E7736" s="10"/>
      <c r="F7736" s="10"/>
      <c r="G7736" s="10"/>
      <c r="H7736" s="10"/>
      <c r="K7736" s="10"/>
      <c r="L7736" s="10"/>
      <c r="N7736" s="10"/>
      <c r="O7736" s="10"/>
      <c r="P7736" s="10"/>
      <c r="Q7736" s="10"/>
      <c r="R7736" s="10"/>
      <c r="S7736" s="10"/>
      <c r="U7736" s="10"/>
      <c r="W7736" s="10"/>
      <c r="Y7736" s="10"/>
      <c r="AA7736" s="10"/>
      <c r="AC7736" s="10"/>
      <c r="AE7736" s="10"/>
      <c r="AG7736" s="10"/>
      <c r="AI7736" s="10"/>
      <c r="AK7736" s="10"/>
    </row>
    <row r="7737" spans="2:37" ht="15" x14ac:dyDescent="0.2">
      <c r="B7737" s="10"/>
      <c r="C7737" s="10"/>
      <c r="D7737" s="10"/>
      <c r="E7737" s="10"/>
      <c r="F7737" s="10"/>
      <c r="G7737" s="10"/>
      <c r="H7737" s="10"/>
      <c r="K7737" s="10"/>
      <c r="L7737" s="10"/>
      <c r="N7737" s="10"/>
      <c r="O7737" s="10"/>
      <c r="P7737" s="10"/>
      <c r="Q7737" s="10"/>
      <c r="R7737" s="10"/>
      <c r="S7737" s="10"/>
      <c r="U7737" s="10"/>
      <c r="W7737" s="10"/>
      <c r="Y7737" s="10"/>
      <c r="AA7737" s="10"/>
      <c r="AC7737" s="10"/>
      <c r="AE7737" s="10"/>
      <c r="AG7737" s="10"/>
      <c r="AI7737" s="10"/>
      <c r="AK7737" s="10"/>
    </row>
    <row r="7738" spans="2:37" ht="15" x14ac:dyDescent="0.2">
      <c r="B7738" s="10"/>
      <c r="C7738" s="10"/>
      <c r="D7738" s="10"/>
      <c r="E7738" s="10"/>
      <c r="F7738" s="10"/>
      <c r="G7738" s="10"/>
      <c r="H7738" s="10"/>
      <c r="K7738" s="10"/>
      <c r="L7738" s="10"/>
      <c r="N7738" s="10"/>
      <c r="O7738" s="10"/>
      <c r="P7738" s="10"/>
      <c r="Q7738" s="10"/>
      <c r="R7738" s="10"/>
      <c r="S7738" s="10"/>
      <c r="U7738" s="10"/>
      <c r="W7738" s="10"/>
      <c r="Y7738" s="10"/>
      <c r="AA7738" s="10"/>
      <c r="AC7738" s="10"/>
      <c r="AE7738" s="10"/>
      <c r="AG7738" s="10"/>
      <c r="AI7738" s="10"/>
      <c r="AK7738" s="10"/>
    </row>
    <row r="7739" spans="2:37" ht="15" x14ac:dyDescent="0.2">
      <c r="B7739" s="10"/>
      <c r="C7739" s="10"/>
      <c r="D7739" s="10"/>
      <c r="E7739" s="10"/>
      <c r="F7739" s="10"/>
      <c r="G7739" s="10"/>
      <c r="H7739" s="10"/>
      <c r="K7739" s="10"/>
      <c r="L7739" s="10"/>
      <c r="N7739" s="10"/>
      <c r="O7739" s="10"/>
      <c r="P7739" s="10"/>
      <c r="Q7739" s="10"/>
      <c r="R7739" s="10"/>
      <c r="S7739" s="10"/>
      <c r="U7739" s="10"/>
      <c r="W7739" s="10"/>
      <c r="Y7739" s="10"/>
      <c r="AA7739" s="10"/>
      <c r="AC7739" s="10"/>
      <c r="AE7739" s="10"/>
      <c r="AG7739" s="10"/>
      <c r="AI7739" s="10"/>
      <c r="AK7739" s="10"/>
    </row>
    <row r="7740" spans="2:37" ht="15" x14ac:dyDescent="0.2">
      <c r="B7740" s="10"/>
      <c r="C7740" s="10"/>
      <c r="D7740" s="10"/>
      <c r="E7740" s="10"/>
      <c r="F7740" s="10"/>
      <c r="G7740" s="10"/>
      <c r="H7740" s="10"/>
      <c r="K7740" s="10"/>
      <c r="L7740" s="10"/>
      <c r="N7740" s="10"/>
      <c r="O7740" s="10"/>
      <c r="P7740" s="10"/>
      <c r="Q7740" s="10"/>
      <c r="R7740" s="10"/>
      <c r="S7740" s="10"/>
      <c r="U7740" s="10"/>
      <c r="W7740" s="10"/>
      <c r="Y7740" s="10"/>
      <c r="AA7740" s="10"/>
      <c r="AC7740" s="10"/>
      <c r="AE7740" s="10"/>
      <c r="AG7740" s="10"/>
      <c r="AI7740" s="10"/>
      <c r="AK7740" s="10"/>
    </row>
    <row r="7741" spans="2:37" ht="15" x14ac:dyDescent="0.2">
      <c r="B7741" s="10"/>
      <c r="C7741" s="10"/>
      <c r="D7741" s="10"/>
      <c r="E7741" s="10"/>
      <c r="F7741" s="10"/>
      <c r="G7741" s="10"/>
      <c r="H7741" s="10"/>
      <c r="K7741" s="10"/>
      <c r="L7741" s="10"/>
      <c r="N7741" s="10"/>
      <c r="O7741" s="10"/>
      <c r="P7741" s="10"/>
      <c r="Q7741" s="10"/>
      <c r="R7741" s="10"/>
      <c r="S7741" s="10"/>
      <c r="U7741" s="10"/>
      <c r="W7741" s="10"/>
      <c r="Y7741" s="10"/>
      <c r="AA7741" s="10"/>
      <c r="AC7741" s="10"/>
      <c r="AE7741" s="10"/>
      <c r="AG7741" s="10"/>
      <c r="AI7741" s="10"/>
      <c r="AK7741" s="10"/>
    </row>
    <row r="7742" spans="2:37" ht="15" x14ac:dyDescent="0.2">
      <c r="B7742" s="10"/>
      <c r="C7742" s="10"/>
      <c r="D7742" s="10"/>
      <c r="E7742" s="10"/>
      <c r="F7742" s="10"/>
      <c r="G7742" s="10"/>
      <c r="H7742" s="10"/>
      <c r="K7742" s="10"/>
      <c r="L7742" s="10"/>
      <c r="N7742" s="10"/>
      <c r="O7742" s="10"/>
      <c r="P7742" s="10"/>
      <c r="Q7742" s="10"/>
      <c r="R7742" s="10"/>
      <c r="S7742" s="10"/>
      <c r="U7742" s="10"/>
      <c r="W7742" s="10"/>
      <c r="Y7742" s="10"/>
      <c r="AA7742" s="10"/>
      <c r="AC7742" s="10"/>
      <c r="AE7742" s="10"/>
      <c r="AG7742" s="10"/>
      <c r="AI7742" s="10"/>
      <c r="AK7742" s="10"/>
    </row>
    <row r="7743" spans="2:37" ht="15" x14ac:dyDescent="0.2">
      <c r="B7743" s="10"/>
      <c r="C7743" s="10"/>
      <c r="D7743" s="10"/>
      <c r="E7743" s="10"/>
      <c r="F7743" s="10"/>
      <c r="G7743" s="10"/>
      <c r="H7743" s="10"/>
      <c r="K7743" s="10"/>
      <c r="L7743" s="10"/>
      <c r="N7743" s="10"/>
      <c r="O7743" s="10"/>
      <c r="P7743" s="10"/>
      <c r="Q7743" s="10"/>
      <c r="R7743" s="10"/>
      <c r="S7743" s="10"/>
      <c r="U7743" s="10"/>
      <c r="W7743" s="10"/>
      <c r="Y7743" s="10"/>
      <c r="AA7743" s="10"/>
      <c r="AC7743" s="10"/>
      <c r="AE7743" s="10"/>
      <c r="AG7743" s="10"/>
      <c r="AI7743" s="10"/>
      <c r="AK7743" s="10"/>
    </row>
    <row r="7744" spans="2:37" ht="15" x14ac:dyDescent="0.2">
      <c r="B7744" s="10"/>
      <c r="C7744" s="10"/>
      <c r="D7744" s="10"/>
      <c r="E7744" s="10"/>
      <c r="F7744" s="10"/>
      <c r="G7744" s="10"/>
      <c r="H7744" s="10"/>
      <c r="K7744" s="10"/>
      <c r="L7744" s="10"/>
      <c r="N7744" s="10"/>
      <c r="O7744" s="10"/>
      <c r="P7744" s="10"/>
      <c r="Q7744" s="10"/>
      <c r="R7744" s="10"/>
      <c r="S7744" s="10"/>
      <c r="U7744" s="10"/>
      <c r="W7744" s="10"/>
      <c r="Y7744" s="10"/>
      <c r="AA7744" s="10"/>
      <c r="AC7744" s="10"/>
      <c r="AE7744" s="10"/>
      <c r="AG7744" s="10"/>
      <c r="AI7744" s="10"/>
      <c r="AK7744" s="10"/>
    </row>
    <row r="7745" spans="2:37" ht="15" x14ac:dyDescent="0.2">
      <c r="B7745" s="10"/>
      <c r="C7745" s="10"/>
      <c r="D7745" s="10"/>
      <c r="E7745" s="10"/>
      <c r="F7745" s="10"/>
      <c r="G7745" s="10"/>
      <c r="H7745" s="10"/>
      <c r="K7745" s="10"/>
      <c r="L7745" s="10"/>
      <c r="N7745" s="10"/>
      <c r="O7745" s="10"/>
      <c r="P7745" s="10"/>
      <c r="Q7745" s="10"/>
      <c r="R7745" s="10"/>
      <c r="S7745" s="10"/>
      <c r="U7745" s="10"/>
      <c r="W7745" s="10"/>
      <c r="Y7745" s="10"/>
      <c r="AA7745" s="10"/>
      <c r="AC7745" s="10"/>
      <c r="AE7745" s="10"/>
      <c r="AG7745" s="10"/>
      <c r="AI7745" s="10"/>
      <c r="AK7745" s="10"/>
    </row>
    <row r="7746" spans="2:37" ht="15" x14ac:dyDescent="0.2">
      <c r="B7746" s="10"/>
      <c r="C7746" s="10"/>
      <c r="D7746" s="10"/>
      <c r="E7746" s="10"/>
      <c r="F7746" s="10"/>
      <c r="G7746" s="10"/>
      <c r="H7746" s="10"/>
      <c r="K7746" s="10"/>
      <c r="L7746" s="10"/>
      <c r="N7746" s="10"/>
      <c r="O7746" s="10"/>
      <c r="P7746" s="10"/>
      <c r="Q7746" s="10"/>
      <c r="R7746" s="10"/>
      <c r="S7746" s="10"/>
      <c r="U7746" s="10"/>
      <c r="W7746" s="10"/>
      <c r="Y7746" s="10"/>
      <c r="AA7746" s="10"/>
      <c r="AC7746" s="10"/>
      <c r="AE7746" s="10"/>
      <c r="AG7746" s="10"/>
      <c r="AI7746" s="10"/>
      <c r="AK7746" s="10"/>
    </row>
    <row r="7747" spans="2:37" ht="15" x14ac:dyDescent="0.2">
      <c r="B7747" s="10"/>
      <c r="C7747" s="10"/>
      <c r="D7747" s="10"/>
      <c r="E7747" s="10"/>
      <c r="F7747" s="10"/>
      <c r="G7747" s="10"/>
      <c r="H7747" s="10"/>
      <c r="K7747" s="10"/>
      <c r="L7747" s="10"/>
      <c r="N7747" s="10"/>
      <c r="O7747" s="10"/>
      <c r="P7747" s="10"/>
      <c r="Q7747" s="10"/>
      <c r="R7747" s="10"/>
      <c r="S7747" s="10"/>
      <c r="U7747" s="10"/>
      <c r="W7747" s="10"/>
      <c r="Y7747" s="10"/>
      <c r="AA7747" s="10"/>
      <c r="AC7747" s="10"/>
      <c r="AE7747" s="10"/>
      <c r="AG7747" s="10"/>
      <c r="AI7747" s="10"/>
      <c r="AK7747" s="10"/>
    </row>
    <row r="7748" spans="2:37" ht="15" x14ac:dyDescent="0.2">
      <c r="B7748" s="10"/>
      <c r="C7748" s="10"/>
      <c r="D7748" s="10"/>
      <c r="E7748" s="10"/>
      <c r="F7748" s="10"/>
      <c r="G7748" s="10"/>
      <c r="H7748" s="10"/>
      <c r="K7748" s="10"/>
      <c r="L7748" s="10"/>
      <c r="N7748" s="10"/>
      <c r="O7748" s="10"/>
      <c r="P7748" s="10"/>
      <c r="Q7748" s="10"/>
      <c r="R7748" s="10"/>
      <c r="S7748" s="10"/>
      <c r="U7748" s="10"/>
      <c r="W7748" s="10"/>
      <c r="Y7748" s="10"/>
      <c r="AA7748" s="10"/>
      <c r="AC7748" s="10"/>
      <c r="AE7748" s="10"/>
      <c r="AG7748" s="10"/>
      <c r="AI7748" s="10"/>
      <c r="AK7748" s="10"/>
    </row>
    <row r="7749" spans="2:37" ht="15" x14ac:dyDescent="0.2">
      <c r="B7749" s="10"/>
      <c r="C7749" s="10"/>
      <c r="D7749" s="10"/>
      <c r="E7749" s="10"/>
      <c r="F7749" s="10"/>
      <c r="G7749" s="10"/>
      <c r="H7749" s="10"/>
      <c r="K7749" s="10"/>
      <c r="L7749" s="10"/>
      <c r="N7749" s="10"/>
      <c r="O7749" s="10"/>
      <c r="P7749" s="10"/>
      <c r="Q7749" s="10"/>
      <c r="R7749" s="10"/>
      <c r="S7749" s="10"/>
      <c r="U7749" s="10"/>
      <c r="W7749" s="10"/>
      <c r="Y7749" s="10"/>
      <c r="AA7749" s="10"/>
      <c r="AC7749" s="10"/>
      <c r="AE7749" s="10"/>
      <c r="AG7749" s="10"/>
      <c r="AI7749" s="10"/>
      <c r="AK7749" s="10"/>
    </row>
    <row r="7750" spans="2:37" ht="15" x14ac:dyDescent="0.2">
      <c r="B7750" s="10"/>
      <c r="C7750" s="10"/>
      <c r="D7750" s="10"/>
      <c r="E7750" s="10"/>
      <c r="F7750" s="10"/>
      <c r="G7750" s="10"/>
      <c r="H7750" s="10"/>
      <c r="K7750" s="10"/>
      <c r="L7750" s="10"/>
      <c r="N7750" s="10"/>
      <c r="O7750" s="10"/>
      <c r="P7750" s="10"/>
      <c r="Q7750" s="10"/>
      <c r="R7750" s="10"/>
      <c r="S7750" s="10"/>
      <c r="U7750" s="10"/>
      <c r="W7750" s="10"/>
      <c r="Y7750" s="10"/>
      <c r="AA7750" s="10"/>
      <c r="AC7750" s="10"/>
      <c r="AE7750" s="10"/>
      <c r="AG7750" s="10"/>
      <c r="AI7750" s="10"/>
      <c r="AK7750" s="10"/>
    </row>
    <row r="7751" spans="2:37" ht="15" x14ac:dyDescent="0.2">
      <c r="B7751" s="10"/>
      <c r="C7751" s="10"/>
      <c r="D7751" s="10"/>
      <c r="E7751" s="10"/>
      <c r="F7751" s="10"/>
      <c r="G7751" s="10"/>
      <c r="H7751" s="10"/>
      <c r="K7751" s="10"/>
      <c r="L7751" s="10"/>
      <c r="N7751" s="10"/>
      <c r="O7751" s="10"/>
      <c r="P7751" s="10"/>
      <c r="Q7751" s="10"/>
      <c r="R7751" s="10"/>
      <c r="S7751" s="10"/>
      <c r="U7751" s="10"/>
      <c r="W7751" s="10"/>
      <c r="Y7751" s="10"/>
      <c r="AA7751" s="10"/>
      <c r="AC7751" s="10"/>
      <c r="AE7751" s="10"/>
      <c r="AG7751" s="10"/>
      <c r="AI7751" s="10"/>
      <c r="AK7751" s="10"/>
    </row>
    <row r="7752" spans="2:37" ht="15" x14ac:dyDescent="0.2">
      <c r="B7752" s="10"/>
      <c r="C7752" s="10"/>
      <c r="D7752" s="10"/>
      <c r="E7752" s="10"/>
      <c r="F7752" s="10"/>
      <c r="G7752" s="10"/>
      <c r="H7752" s="10"/>
      <c r="K7752" s="10"/>
      <c r="L7752" s="10"/>
      <c r="N7752" s="10"/>
      <c r="O7752" s="10"/>
      <c r="P7752" s="10"/>
      <c r="Q7752" s="10"/>
      <c r="R7752" s="10"/>
      <c r="S7752" s="10"/>
      <c r="U7752" s="10"/>
      <c r="W7752" s="10"/>
      <c r="Y7752" s="10"/>
      <c r="AA7752" s="10"/>
      <c r="AC7752" s="10"/>
      <c r="AE7752" s="10"/>
      <c r="AG7752" s="10"/>
      <c r="AI7752" s="10"/>
      <c r="AK7752" s="10"/>
    </row>
    <row r="7753" spans="2:37" ht="15" x14ac:dyDescent="0.2">
      <c r="B7753" s="10"/>
      <c r="C7753" s="10"/>
      <c r="D7753" s="10"/>
      <c r="E7753" s="10"/>
      <c r="F7753" s="10"/>
      <c r="G7753" s="10"/>
      <c r="H7753" s="10"/>
      <c r="K7753" s="10"/>
      <c r="L7753" s="10"/>
      <c r="N7753" s="10"/>
      <c r="O7753" s="10"/>
      <c r="P7753" s="10"/>
      <c r="Q7753" s="10"/>
      <c r="R7753" s="10"/>
      <c r="S7753" s="10"/>
      <c r="U7753" s="10"/>
      <c r="W7753" s="10"/>
      <c r="Y7753" s="10"/>
      <c r="AA7753" s="10"/>
      <c r="AC7753" s="10"/>
      <c r="AE7753" s="10"/>
      <c r="AG7753" s="10"/>
      <c r="AI7753" s="10"/>
      <c r="AK7753" s="10"/>
    </row>
    <row r="7754" spans="2:37" ht="15" x14ac:dyDescent="0.2">
      <c r="B7754" s="10"/>
      <c r="C7754" s="10"/>
      <c r="D7754" s="10"/>
      <c r="E7754" s="10"/>
      <c r="F7754" s="10"/>
      <c r="G7754" s="10"/>
      <c r="H7754" s="10"/>
      <c r="K7754" s="10"/>
      <c r="L7754" s="10"/>
      <c r="N7754" s="10"/>
      <c r="O7754" s="10"/>
      <c r="P7754" s="10"/>
      <c r="Q7754" s="10"/>
      <c r="R7754" s="10"/>
      <c r="S7754" s="10"/>
      <c r="U7754" s="10"/>
      <c r="W7754" s="10"/>
      <c r="Y7754" s="10"/>
      <c r="AA7754" s="10"/>
      <c r="AC7754" s="10"/>
      <c r="AE7754" s="10"/>
      <c r="AG7754" s="10"/>
      <c r="AI7754" s="10"/>
      <c r="AK7754" s="10"/>
    </row>
    <row r="7755" spans="2:37" ht="15" x14ac:dyDescent="0.2">
      <c r="B7755" s="10"/>
      <c r="C7755" s="10"/>
      <c r="D7755" s="10"/>
      <c r="E7755" s="10"/>
      <c r="F7755" s="10"/>
      <c r="G7755" s="10"/>
      <c r="H7755" s="10"/>
      <c r="K7755" s="10"/>
      <c r="L7755" s="10"/>
      <c r="N7755" s="10"/>
      <c r="O7755" s="10"/>
      <c r="P7755" s="10"/>
      <c r="Q7755" s="10"/>
      <c r="R7755" s="10"/>
      <c r="S7755" s="10"/>
      <c r="U7755" s="10"/>
      <c r="W7755" s="10"/>
      <c r="Y7755" s="10"/>
      <c r="AA7755" s="10"/>
      <c r="AC7755" s="10"/>
      <c r="AE7755" s="10"/>
      <c r="AG7755" s="10"/>
      <c r="AI7755" s="10"/>
      <c r="AK7755" s="10"/>
    </row>
    <row r="7756" spans="2:37" ht="15" x14ac:dyDescent="0.2">
      <c r="B7756" s="10"/>
      <c r="C7756" s="10"/>
      <c r="D7756" s="10"/>
      <c r="E7756" s="10"/>
      <c r="F7756" s="10"/>
      <c r="G7756" s="10"/>
      <c r="H7756" s="10"/>
      <c r="K7756" s="10"/>
      <c r="L7756" s="10"/>
      <c r="N7756" s="10"/>
      <c r="O7756" s="10"/>
      <c r="P7756" s="10"/>
      <c r="Q7756" s="10"/>
      <c r="R7756" s="10"/>
      <c r="S7756" s="10"/>
      <c r="U7756" s="10"/>
      <c r="W7756" s="10"/>
      <c r="Y7756" s="10"/>
      <c r="AA7756" s="10"/>
      <c r="AC7756" s="10"/>
      <c r="AE7756" s="10"/>
      <c r="AG7756" s="10"/>
      <c r="AI7756" s="10"/>
      <c r="AK7756" s="10"/>
    </row>
    <row r="7757" spans="2:37" ht="15" x14ac:dyDescent="0.2">
      <c r="B7757" s="10"/>
      <c r="C7757" s="10"/>
      <c r="D7757" s="10"/>
      <c r="E7757" s="10"/>
      <c r="F7757" s="10"/>
      <c r="G7757" s="10"/>
      <c r="H7757" s="10"/>
      <c r="K7757" s="10"/>
      <c r="L7757" s="10"/>
      <c r="N7757" s="10"/>
      <c r="O7757" s="10"/>
      <c r="P7757" s="10"/>
      <c r="Q7757" s="10"/>
      <c r="R7757" s="10"/>
      <c r="S7757" s="10"/>
      <c r="U7757" s="10"/>
      <c r="W7757" s="10"/>
      <c r="Y7757" s="10"/>
      <c r="AA7757" s="10"/>
      <c r="AC7757" s="10"/>
      <c r="AE7757" s="10"/>
      <c r="AG7757" s="10"/>
      <c r="AI7757" s="10"/>
      <c r="AK7757" s="10"/>
    </row>
    <row r="7758" spans="2:37" ht="15" x14ac:dyDescent="0.2">
      <c r="B7758" s="10"/>
      <c r="C7758" s="10"/>
      <c r="D7758" s="10"/>
      <c r="E7758" s="10"/>
      <c r="F7758" s="10"/>
      <c r="G7758" s="10"/>
      <c r="H7758" s="10"/>
      <c r="K7758" s="10"/>
      <c r="L7758" s="10"/>
      <c r="N7758" s="10"/>
      <c r="O7758" s="10"/>
      <c r="P7758" s="10"/>
      <c r="Q7758" s="10"/>
      <c r="R7758" s="10"/>
      <c r="S7758" s="10"/>
      <c r="U7758" s="10"/>
      <c r="W7758" s="10"/>
      <c r="Y7758" s="10"/>
      <c r="AA7758" s="10"/>
      <c r="AC7758" s="10"/>
      <c r="AE7758" s="10"/>
      <c r="AG7758" s="10"/>
      <c r="AI7758" s="10"/>
      <c r="AK7758" s="10"/>
    </row>
    <row r="7759" spans="2:37" ht="15" x14ac:dyDescent="0.2">
      <c r="B7759" s="10"/>
      <c r="C7759" s="10"/>
      <c r="D7759" s="10"/>
      <c r="E7759" s="10"/>
      <c r="F7759" s="10"/>
      <c r="G7759" s="10"/>
      <c r="H7759" s="10"/>
      <c r="K7759" s="10"/>
      <c r="L7759" s="10"/>
      <c r="N7759" s="10"/>
      <c r="O7759" s="10"/>
      <c r="P7759" s="10"/>
      <c r="Q7759" s="10"/>
      <c r="R7759" s="10"/>
      <c r="S7759" s="10"/>
      <c r="U7759" s="10"/>
      <c r="W7759" s="10"/>
      <c r="Y7759" s="10"/>
      <c r="AA7759" s="10"/>
      <c r="AC7759" s="10"/>
      <c r="AE7759" s="10"/>
      <c r="AG7759" s="10"/>
      <c r="AI7759" s="10"/>
      <c r="AK7759" s="10"/>
    </row>
    <row r="7760" spans="2:37" ht="15" x14ac:dyDescent="0.2">
      <c r="B7760" s="10"/>
      <c r="C7760" s="10"/>
      <c r="D7760" s="10"/>
      <c r="E7760" s="10"/>
      <c r="F7760" s="10"/>
      <c r="G7760" s="10"/>
      <c r="H7760" s="10"/>
      <c r="K7760" s="10"/>
      <c r="L7760" s="10"/>
      <c r="N7760" s="10"/>
      <c r="O7760" s="10"/>
      <c r="P7760" s="10"/>
      <c r="Q7760" s="10"/>
      <c r="R7760" s="10"/>
      <c r="S7760" s="10"/>
      <c r="U7760" s="10"/>
      <c r="W7760" s="10"/>
      <c r="Y7760" s="10"/>
      <c r="AA7760" s="10"/>
      <c r="AC7760" s="10"/>
      <c r="AE7760" s="10"/>
      <c r="AG7760" s="10"/>
      <c r="AI7760" s="10"/>
      <c r="AK7760" s="10"/>
    </row>
    <row r="7761" spans="2:37" ht="15" x14ac:dyDescent="0.2">
      <c r="B7761" s="10"/>
      <c r="C7761" s="10"/>
      <c r="D7761" s="10"/>
      <c r="E7761" s="10"/>
      <c r="F7761" s="10"/>
      <c r="G7761" s="10"/>
      <c r="H7761" s="10"/>
      <c r="K7761" s="10"/>
      <c r="L7761" s="10"/>
      <c r="N7761" s="10"/>
      <c r="O7761" s="10"/>
      <c r="P7761" s="10"/>
      <c r="Q7761" s="10"/>
      <c r="R7761" s="10"/>
      <c r="S7761" s="10"/>
      <c r="U7761" s="10"/>
      <c r="W7761" s="10"/>
      <c r="Y7761" s="10"/>
      <c r="AA7761" s="10"/>
      <c r="AC7761" s="10"/>
      <c r="AE7761" s="10"/>
      <c r="AG7761" s="10"/>
      <c r="AI7761" s="10"/>
      <c r="AK7761" s="10"/>
    </row>
    <row r="7762" spans="2:37" ht="15" x14ac:dyDescent="0.2">
      <c r="B7762" s="10"/>
      <c r="C7762" s="10"/>
      <c r="D7762" s="10"/>
      <c r="E7762" s="10"/>
      <c r="F7762" s="10"/>
      <c r="G7762" s="10"/>
      <c r="H7762" s="10"/>
      <c r="K7762" s="10"/>
      <c r="L7762" s="10"/>
      <c r="N7762" s="10"/>
      <c r="O7762" s="10"/>
      <c r="P7762" s="10"/>
      <c r="Q7762" s="10"/>
      <c r="R7762" s="10"/>
      <c r="S7762" s="10"/>
      <c r="U7762" s="10"/>
      <c r="W7762" s="10"/>
      <c r="Y7762" s="10"/>
      <c r="AA7762" s="10"/>
      <c r="AC7762" s="10"/>
      <c r="AE7762" s="10"/>
      <c r="AG7762" s="10"/>
      <c r="AI7762" s="10"/>
      <c r="AK7762" s="10"/>
    </row>
    <row r="7763" spans="2:37" ht="15" x14ac:dyDescent="0.2">
      <c r="B7763" s="10"/>
      <c r="C7763" s="10"/>
      <c r="D7763" s="10"/>
      <c r="E7763" s="10"/>
      <c r="F7763" s="10"/>
      <c r="G7763" s="10"/>
      <c r="H7763" s="10"/>
      <c r="K7763" s="10"/>
      <c r="L7763" s="10"/>
      <c r="N7763" s="10"/>
      <c r="O7763" s="10"/>
      <c r="P7763" s="10"/>
      <c r="Q7763" s="10"/>
      <c r="R7763" s="10"/>
      <c r="S7763" s="10"/>
      <c r="U7763" s="10"/>
      <c r="W7763" s="10"/>
      <c r="Y7763" s="10"/>
      <c r="AA7763" s="10"/>
      <c r="AC7763" s="10"/>
      <c r="AE7763" s="10"/>
      <c r="AG7763" s="10"/>
      <c r="AI7763" s="10"/>
      <c r="AK7763" s="10"/>
    </row>
    <row r="7764" spans="2:37" ht="15" x14ac:dyDescent="0.2">
      <c r="B7764" s="10"/>
      <c r="C7764" s="10"/>
      <c r="D7764" s="10"/>
      <c r="E7764" s="10"/>
      <c r="F7764" s="10"/>
      <c r="G7764" s="10"/>
      <c r="H7764" s="10"/>
      <c r="K7764" s="10"/>
      <c r="L7764" s="10"/>
      <c r="N7764" s="10"/>
      <c r="O7764" s="10"/>
      <c r="P7764" s="10"/>
      <c r="Q7764" s="10"/>
      <c r="R7764" s="10"/>
      <c r="S7764" s="10"/>
      <c r="U7764" s="10"/>
      <c r="W7764" s="10"/>
      <c r="Y7764" s="10"/>
      <c r="AA7764" s="10"/>
      <c r="AC7764" s="10"/>
      <c r="AE7764" s="10"/>
      <c r="AG7764" s="10"/>
      <c r="AI7764" s="10"/>
      <c r="AK7764" s="10"/>
    </row>
    <row r="7765" spans="2:37" ht="15" x14ac:dyDescent="0.2">
      <c r="B7765" s="10"/>
      <c r="C7765" s="10"/>
      <c r="D7765" s="10"/>
      <c r="E7765" s="10"/>
      <c r="F7765" s="10"/>
      <c r="G7765" s="10"/>
      <c r="H7765" s="10"/>
      <c r="K7765" s="10"/>
      <c r="L7765" s="10"/>
      <c r="N7765" s="10"/>
      <c r="O7765" s="10"/>
      <c r="P7765" s="10"/>
      <c r="Q7765" s="10"/>
      <c r="R7765" s="10"/>
      <c r="S7765" s="10"/>
      <c r="U7765" s="10"/>
      <c r="W7765" s="10"/>
      <c r="Y7765" s="10"/>
      <c r="AA7765" s="10"/>
      <c r="AC7765" s="10"/>
      <c r="AE7765" s="10"/>
      <c r="AG7765" s="10"/>
      <c r="AI7765" s="10"/>
      <c r="AK7765" s="10"/>
    </row>
    <row r="7766" spans="2:37" ht="15" x14ac:dyDescent="0.2">
      <c r="B7766" s="10"/>
      <c r="C7766" s="10"/>
      <c r="D7766" s="10"/>
      <c r="E7766" s="10"/>
      <c r="F7766" s="10"/>
      <c r="G7766" s="10"/>
      <c r="H7766" s="10"/>
      <c r="K7766" s="10"/>
      <c r="L7766" s="10"/>
      <c r="N7766" s="10"/>
      <c r="O7766" s="10"/>
      <c r="P7766" s="10"/>
      <c r="Q7766" s="10"/>
      <c r="R7766" s="10"/>
      <c r="S7766" s="10"/>
      <c r="U7766" s="10"/>
      <c r="W7766" s="10"/>
      <c r="Y7766" s="10"/>
      <c r="AA7766" s="10"/>
      <c r="AC7766" s="10"/>
      <c r="AE7766" s="10"/>
      <c r="AG7766" s="10"/>
      <c r="AI7766" s="10"/>
      <c r="AK7766" s="10"/>
    </row>
    <row r="7767" spans="2:37" ht="15" x14ac:dyDescent="0.2">
      <c r="B7767" s="10"/>
      <c r="C7767" s="10"/>
      <c r="D7767" s="10"/>
      <c r="E7767" s="10"/>
      <c r="F7767" s="10"/>
      <c r="G7767" s="10"/>
      <c r="H7767" s="10"/>
      <c r="K7767" s="10"/>
      <c r="L7767" s="10"/>
      <c r="N7767" s="10"/>
      <c r="O7767" s="10"/>
      <c r="P7767" s="10"/>
      <c r="Q7767" s="10"/>
      <c r="R7767" s="10"/>
      <c r="S7767" s="10"/>
      <c r="U7767" s="10"/>
      <c r="W7767" s="10"/>
      <c r="Y7767" s="10"/>
      <c r="AA7767" s="10"/>
      <c r="AC7767" s="10"/>
      <c r="AE7767" s="10"/>
      <c r="AG7767" s="10"/>
      <c r="AI7767" s="10"/>
      <c r="AK7767" s="10"/>
    </row>
    <row r="7768" spans="2:37" ht="15" x14ac:dyDescent="0.2">
      <c r="B7768" s="10"/>
      <c r="C7768" s="10"/>
      <c r="D7768" s="10"/>
      <c r="E7768" s="10"/>
      <c r="F7768" s="10"/>
      <c r="G7768" s="10"/>
      <c r="H7768" s="10"/>
      <c r="K7768" s="10"/>
      <c r="L7768" s="10"/>
      <c r="N7768" s="10"/>
      <c r="O7768" s="10"/>
      <c r="P7768" s="10"/>
      <c r="Q7768" s="10"/>
      <c r="R7768" s="10"/>
      <c r="S7768" s="10"/>
      <c r="U7768" s="10"/>
      <c r="W7768" s="10"/>
      <c r="Y7768" s="10"/>
      <c r="AA7768" s="10"/>
      <c r="AC7768" s="10"/>
      <c r="AE7768" s="10"/>
      <c r="AG7768" s="10"/>
      <c r="AI7768" s="10"/>
      <c r="AK7768" s="10"/>
    </row>
    <row r="7769" spans="2:37" ht="15" x14ac:dyDescent="0.2">
      <c r="B7769" s="10"/>
      <c r="C7769" s="10"/>
      <c r="D7769" s="10"/>
      <c r="E7769" s="10"/>
      <c r="F7769" s="10"/>
      <c r="G7769" s="10"/>
      <c r="H7769" s="10"/>
      <c r="K7769" s="10"/>
      <c r="L7769" s="10"/>
      <c r="N7769" s="10"/>
      <c r="O7769" s="10"/>
      <c r="P7769" s="10"/>
      <c r="Q7769" s="10"/>
      <c r="R7769" s="10"/>
      <c r="S7769" s="10"/>
      <c r="U7769" s="10"/>
      <c r="W7769" s="10"/>
      <c r="Y7769" s="10"/>
      <c r="AA7769" s="10"/>
      <c r="AC7769" s="10"/>
      <c r="AE7769" s="10"/>
      <c r="AG7769" s="10"/>
      <c r="AI7769" s="10"/>
      <c r="AK7769" s="10"/>
    </row>
    <row r="7770" spans="2:37" ht="15" x14ac:dyDescent="0.2">
      <c r="B7770" s="10"/>
      <c r="C7770" s="10"/>
      <c r="D7770" s="10"/>
      <c r="E7770" s="10"/>
      <c r="F7770" s="10"/>
      <c r="G7770" s="10"/>
      <c r="H7770" s="10"/>
      <c r="K7770" s="10"/>
      <c r="L7770" s="10"/>
      <c r="N7770" s="10"/>
      <c r="O7770" s="10"/>
      <c r="P7770" s="10"/>
      <c r="Q7770" s="10"/>
      <c r="R7770" s="10"/>
      <c r="S7770" s="10"/>
      <c r="U7770" s="10"/>
      <c r="W7770" s="10"/>
      <c r="Y7770" s="10"/>
      <c r="AA7770" s="10"/>
      <c r="AC7770" s="10"/>
      <c r="AE7770" s="10"/>
      <c r="AG7770" s="10"/>
      <c r="AI7770" s="10"/>
      <c r="AK7770" s="10"/>
    </row>
    <row r="7771" spans="2:37" ht="15" x14ac:dyDescent="0.2">
      <c r="B7771" s="10"/>
      <c r="C7771" s="10"/>
      <c r="D7771" s="10"/>
      <c r="E7771" s="10"/>
      <c r="F7771" s="10"/>
      <c r="G7771" s="10"/>
      <c r="H7771" s="10"/>
      <c r="K7771" s="10"/>
      <c r="L7771" s="10"/>
      <c r="N7771" s="10"/>
      <c r="O7771" s="10"/>
      <c r="P7771" s="10"/>
      <c r="Q7771" s="10"/>
      <c r="R7771" s="10"/>
      <c r="S7771" s="10"/>
      <c r="U7771" s="10"/>
      <c r="W7771" s="10"/>
      <c r="Y7771" s="10"/>
      <c r="AA7771" s="10"/>
      <c r="AC7771" s="10"/>
      <c r="AE7771" s="10"/>
      <c r="AG7771" s="10"/>
      <c r="AI7771" s="10"/>
      <c r="AK7771" s="10"/>
    </row>
    <row r="7772" spans="2:37" ht="15" x14ac:dyDescent="0.2">
      <c r="B7772" s="10"/>
      <c r="C7772" s="10"/>
      <c r="D7772" s="10"/>
      <c r="E7772" s="10"/>
      <c r="F7772" s="10"/>
      <c r="G7772" s="10"/>
      <c r="H7772" s="10"/>
      <c r="K7772" s="10"/>
      <c r="L7772" s="10"/>
      <c r="N7772" s="10"/>
      <c r="O7772" s="10"/>
      <c r="P7772" s="10"/>
      <c r="Q7772" s="10"/>
      <c r="R7772" s="10"/>
      <c r="S7772" s="10"/>
      <c r="U7772" s="10"/>
      <c r="W7772" s="10"/>
      <c r="Y7772" s="10"/>
      <c r="AA7772" s="10"/>
      <c r="AC7772" s="10"/>
      <c r="AE7772" s="10"/>
      <c r="AG7772" s="10"/>
      <c r="AI7772" s="10"/>
      <c r="AK7772" s="10"/>
    </row>
    <row r="7773" spans="2:37" ht="15" x14ac:dyDescent="0.2">
      <c r="B7773" s="10"/>
      <c r="C7773" s="10"/>
      <c r="D7773" s="10"/>
      <c r="E7773" s="10"/>
      <c r="F7773" s="10"/>
      <c r="G7773" s="10"/>
      <c r="H7773" s="10"/>
      <c r="K7773" s="10"/>
      <c r="L7773" s="10"/>
      <c r="N7773" s="10"/>
      <c r="O7773" s="10"/>
      <c r="P7773" s="10"/>
      <c r="Q7773" s="10"/>
      <c r="R7773" s="10"/>
      <c r="S7773" s="10"/>
      <c r="U7773" s="10"/>
      <c r="W7773" s="10"/>
      <c r="Y7773" s="10"/>
      <c r="AA7773" s="10"/>
      <c r="AC7773" s="10"/>
      <c r="AE7773" s="10"/>
      <c r="AG7773" s="10"/>
      <c r="AI7773" s="10"/>
      <c r="AK7773" s="10"/>
    </row>
    <row r="7774" spans="2:37" ht="15" x14ac:dyDescent="0.2">
      <c r="B7774" s="10"/>
      <c r="C7774" s="10"/>
      <c r="D7774" s="10"/>
      <c r="E7774" s="10"/>
      <c r="F7774" s="10"/>
      <c r="G7774" s="10"/>
      <c r="H7774" s="10"/>
      <c r="K7774" s="10"/>
      <c r="L7774" s="10"/>
      <c r="N7774" s="10"/>
      <c r="O7774" s="10"/>
      <c r="P7774" s="10"/>
      <c r="Q7774" s="10"/>
      <c r="R7774" s="10"/>
      <c r="S7774" s="10"/>
      <c r="U7774" s="10"/>
      <c r="W7774" s="10"/>
      <c r="Y7774" s="10"/>
      <c r="AA7774" s="10"/>
      <c r="AC7774" s="10"/>
      <c r="AE7774" s="10"/>
      <c r="AG7774" s="10"/>
      <c r="AI7774" s="10"/>
      <c r="AK7774" s="10"/>
    </row>
    <row r="7775" spans="2:37" ht="15" x14ac:dyDescent="0.2">
      <c r="B7775" s="10"/>
      <c r="C7775" s="10"/>
      <c r="D7775" s="10"/>
      <c r="E7775" s="10"/>
      <c r="F7775" s="10"/>
      <c r="G7775" s="10"/>
      <c r="H7775" s="10"/>
      <c r="K7775" s="10"/>
      <c r="L7775" s="10"/>
      <c r="N7775" s="10"/>
      <c r="O7775" s="10"/>
      <c r="P7775" s="10"/>
      <c r="Q7775" s="10"/>
      <c r="R7775" s="10"/>
      <c r="S7775" s="10"/>
      <c r="U7775" s="10"/>
      <c r="W7775" s="10"/>
      <c r="Y7775" s="10"/>
      <c r="AA7775" s="10"/>
      <c r="AC7775" s="10"/>
      <c r="AE7775" s="10"/>
      <c r="AG7775" s="10"/>
      <c r="AI7775" s="10"/>
      <c r="AK7775" s="10"/>
    </row>
    <row r="7776" spans="2:37" ht="15" x14ac:dyDescent="0.2">
      <c r="B7776" s="10"/>
      <c r="C7776" s="10"/>
      <c r="D7776" s="10"/>
      <c r="E7776" s="10"/>
      <c r="F7776" s="10"/>
      <c r="G7776" s="10"/>
      <c r="H7776" s="10"/>
      <c r="K7776" s="10"/>
      <c r="L7776" s="10"/>
      <c r="N7776" s="10"/>
      <c r="O7776" s="10"/>
      <c r="P7776" s="10"/>
      <c r="Q7776" s="10"/>
      <c r="R7776" s="10"/>
      <c r="S7776" s="10"/>
      <c r="U7776" s="10"/>
      <c r="W7776" s="10"/>
      <c r="Y7776" s="10"/>
      <c r="AA7776" s="10"/>
      <c r="AC7776" s="10"/>
      <c r="AE7776" s="10"/>
      <c r="AG7776" s="10"/>
      <c r="AI7776" s="10"/>
      <c r="AK7776" s="10"/>
    </row>
    <row r="7777" spans="2:37" ht="15" x14ac:dyDescent="0.2">
      <c r="B7777" s="10"/>
      <c r="C7777" s="10"/>
      <c r="D7777" s="10"/>
      <c r="E7777" s="10"/>
      <c r="F7777" s="10"/>
      <c r="G7777" s="10"/>
      <c r="H7777" s="10"/>
      <c r="K7777" s="10"/>
      <c r="L7777" s="10"/>
      <c r="N7777" s="10"/>
      <c r="O7777" s="10"/>
      <c r="P7777" s="10"/>
      <c r="Q7777" s="10"/>
      <c r="R7777" s="10"/>
      <c r="S7777" s="10"/>
      <c r="U7777" s="10"/>
      <c r="W7777" s="10"/>
      <c r="Y7777" s="10"/>
      <c r="AA7777" s="10"/>
      <c r="AC7777" s="10"/>
      <c r="AE7777" s="10"/>
      <c r="AG7777" s="10"/>
      <c r="AI7777" s="10"/>
      <c r="AK7777" s="10"/>
    </row>
    <row r="7778" spans="2:37" ht="15" x14ac:dyDescent="0.2">
      <c r="B7778" s="10"/>
      <c r="C7778" s="10"/>
      <c r="D7778" s="10"/>
      <c r="E7778" s="10"/>
      <c r="F7778" s="10"/>
      <c r="G7778" s="10"/>
      <c r="H7778" s="10"/>
      <c r="K7778" s="10"/>
      <c r="L7778" s="10"/>
      <c r="N7778" s="10"/>
      <c r="O7778" s="10"/>
      <c r="P7778" s="10"/>
      <c r="Q7778" s="10"/>
      <c r="R7778" s="10"/>
      <c r="S7778" s="10"/>
      <c r="U7778" s="10"/>
      <c r="W7778" s="10"/>
      <c r="Y7778" s="10"/>
      <c r="AA7778" s="10"/>
      <c r="AC7778" s="10"/>
      <c r="AE7778" s="10"/>
      <c r="AG7778" s="10"/>
      <c r="AI7778" s="10"/>
      <c r="AK7778" s="10"/>
    </row>
    <row r="7779" spans="2:37" ht="15" x14ac:dyDescent="0.2">
      <c r="B7779" s="10"/>
      <c r="C7779" s="10"/>
      <c r="D7779" s="10"/>
      <c r="E7779" s="10"/>
      <c r="F7779" s="10"/>
      <c r="G7779" s="10"/>
      <c r="H7779" s="10"/>
      <c r="K7779" s="10"/>
      <c r="L7779" s="10"/>
      <c r="N7779" s="10"/>
      <c r="O7779" s="10"/>
      <c r="P7779" s="10"/>
      <c r="Q7779" s="10"/>
      <c r="R7779" s="10"/>
      <c r="S7779" s="10"/>
      <c r="U7779" s="10"/>
      <c r="W7779" s="10"/>
      <c r="Y7779" s="10"/>
      <c r="AA7779" s="10"/>
      <c r="AC7779" s="10"/>
      <c r="AE7779" s="10"/>
      <c r="AG7779" s="10"/>
      <c r="AI7779" s="10"/>
      <c r="AK7779" s="10"/>
    </row>
    <row r="7780" spans="2:37" ht="15" x14ac:dyDescent="0.2">
      <c r="B7780" s="10"/>
      <c r="C7780" s="10"/>
      <c r="D7780" s="10"/>
      <c r="E7780" s="10"/>
      <c r="F7780" s="10"/>
      <c r="G7780" s="10"/>
      <c r="H7780" s="10"/>
      <c r="K7780" s="10"/>
      <c r="L7780" s="10"/>
      <c r="N7780" s="10"/>
      <c r="O7780" s="10"/>
      <c r="P7780" s="10"/>
      <c r="Q7780" s="10"/>
      <c r="R7780" s="10"/>
      <c r="S7780" s="10"/>
      <c r="U7780" s="10"/>
      <c r="W7780" s="10"/>
      <c r="Y7780" s="10"/>
      <c r="AA7780" s="10"/>
      <c r="AC7780" s="10"/>
      <c r="AE7780" s="10"/>
      <c r="AG7780" s="10"/>
      <c r="AI7780" s="10"/>
      <c r="AK7780" s="10"/>
    </row>
    <row r="7781" spans="2:37" ht="15" x14ac:dyDescent="0.2">
      <c r="B7781" s="10"/>
      <c r="C7781" s="10"/>
      <c r="D7781" s="10"/>
      <c r="E7781" s="10"/>
      <c r="F7781" s="10"/>
      <c r="G7781" s="10"/>
      <c r="H7781" s="10"/>
      <c r="K7781" s="10"/>
      <c r="L7781" s="10"/>
      <c r="N7781" s="10"/>
      <c r="O7781" s="10"/>
      <c r="P7781" s="10"/>
      <c r="Q7781" s="10"/>
      <c r="R7781" s="10"/>
      <c r="S7781" s="10"/>
      <c r="U7781" s="10"/>
      <c r="W7781" s="10"/>
      <c r="Y7781" s="10"/>
      <c r="AA7781" s="10"/>
      <c r="AC7781" s="10"/>
      <c r="AE7781" s="10"/>
      <c r="AG7781" s="10"/>
      <c r="AI7781" s="10"/>
      <c r="AK7781" s="10"/>
    </row>
    <row r="7782" spans="2:37" ht="15" x14ac:dyDescent="0.2">
      <c r="B7782" s="10"/>
      <c r="C7782" s="10"/>
      <c r="D7782" s="10"/>
      <c r="E7782" s="10"/>
      <c r="F7782" s="10"/>
      <c r="G7782" s="10"/>
      <c r="H7782" s="10"/>
      <c r="K7782" s="10"/>
      <c r="L7782" s="10"/>
      <c r="N7782" s="10"/>
      <c r="O7782" s="10"/>
      <c r="P7782" s="10"/>
      <c r="Q7782" s="10"/>
      <c r="R7782" s="10"/>
      <c r="S7782" s="10"/>
      <c r="U7782" s="10"/>
      <c r="W7782" s="10"/>
      <c r="Y7782" s="10"/>
      <c r="AA7782" s="10"/>
      <c r="AC7782" s="10"/>
      <c r="AE7782" s="10"/>
      <c r="AG7782" s="10"/>
      <c r="AI7782" s="10"/>
      <c r="AK7782" s="10"/>
    </row>
    <row r="7783" spans="2:37" ht="15" x14ac:dyDescent="0.2">
      <c r="B7783" s="10"/>
      <c r="C7783" s="10"/>
      <c r="D7783" s="10"/>
      <c r="E7783" s="10"/>
      <c r="F7783" s="10"/>
      <c r="G7783" s="10"/>
      <c r="H7783" s="10"/>
      <c r="K7783" s="10"/>
      <c r="L7783" s="10"/>
      <c r="N7783" s="10"/>
      <c r="O7783" s="10"/>
      <c r="P7783" s="10"/>
      <c r="Q7783" s="10"/>
      <c r="R7783" s="10"/>
      <c r="S7783" s="10"/>
      <c r="U7783" s="10"/>
      <c r="W7783" s="10"/>
      <c r="Y7783" s="10"/>
      <c r="AA7783" s="10"/>
      <c r="AC7783" s="10"/>
      <c r="AE7783" s="10"/>
      <c r="AG7783" s="10"/>
      <c r="AI7783" s="10"/>
      <c r="AK7783" s="10"/>
    </row>
    <row r="7784" spans="2:37" ht="15" x14ac:dyDescent="0.2">
      <c r="B7784" s="10"/>
      <c r="C7784" s="10"/>
      <c r="D7784" s="10"/>
      <c r="E7784" s="10"/>
      <c r="F7784" s="10"/>
      <c r="G7784" s="10"/>
      <c r="H7784" s="10"/>
      <c r="K7784" s="10"/>
      <c r="L7784" s="10"/>
      <c r="N7784" s="10"/>
      <c r="O7784" s="10"/>
      <c r="P7784" s="10"/>
      <c r="Q7784" s="10"/>
      <c r="R7784" s="10"/>
      <c r="S7784" s="10"/>
      <c r="U7784" s="10"/>
      <c r="W7784" s="10"/>
      <c r="Y7784" s="10"/>
      <c r="AA7784" s="10"/>
      <c r="AC7784" s="10"/>
      <c r="AE7784" s="10"/>
      <c r="AG7784" s="10"/>
      <c r="AI7784" s="10"/>
      <c r="AK7784" s="10"/>
    </row>
    <row r="7785" spans="2:37" ht="15" x14ac:dyDescent="0.2">
      <c r="B7785" s="10"/>
      <c r="C7785" s="10"/>
      <c r="D7785" s="10"/>
      <c r="E7785" s="10"/>
      <c r="F7785" s="10"/>
      <c r="G7785" s="10"/>
      <c r="H7785" s="10"/>
      <c r="K7785" s="10"/>
      <c r="L7785" s="10"/>
      <c r="N7785" s="10"/>
      <c r="O7785" s="10"/>
      <c r="P7785" s="10"/>
      <c r="Q7785" s="10"/>
      <c r="R7785" s="10"/>
      <c r="S7785" s="10"/>
      <c r="U7785" s="10"/>
      <c r="W7785" s="10"/>
      <c r="Y7785" s="10"/>
      <c r="AA7785" s="10"/>
      <c r="AC7785" s="10"/>
      <c r="AE7785" s="10"/>
      <c r="AG7785" s="10"/>
      <c r="AI7785" s="10"/>
      <c r="AK7785" s="10"/>
    </row>
    <row r="7786" spans="2:37" ht="15" x14ac:dyDescent="0.2">
      <c r="B7786" s="10"/>
      <c r="C7786" s="10"/>
      <c r="D7786" s="10"/>
      <c r="E7786" s="10"/>
      <c r="F7786" s="10"/>
      <c r="G7786" s="10"/>
      <c r="H7786" s="10"/>
      <c r="K7786" s="10"/>
      <c r="L7786" s="10"/>
      <c r="N7786" s="10"/>
      <c r="O7786" s="10"/>
      <c r="P7786" s="10"/>
      <c r="Q7786" s="10"/>
      <c r="R7786" s="10"/>
      <c r="S7786" s="10"/>
      <c r="U7786" s="10"/>
      <c r="W7786" s="10"/>
      <c r="Y7786" s="10"/>
      <c r="AA7786" s="10"/>
      <c r="AC7786" s="10"/>
      <c r="AE7786" s="10"/>
      <c r="AG7786" s="10"/>
      <c r="AI7786" s="10"/>
      <c r="AK7786" s="10"/>
    </row>
    <row r="7787" spans="2:37" ht="15" x14ac:dyDescent="0.2">
      <c r="B7787" s="10"/>
      <c r="C7787" s="10"/>
      <c r="D7787" s="10"/>
      <c r="E7787" s="10"/>
      <c r="F7787" s="10"/>
      <c r="G7787" s="10"/>
      <c r="H7787" s="10"/>
      <c r="K7787" s="10"/>
      <c r="L7787" s="10"/>
      <c r="N7787" s="10"/>
      <c r="O7787" s="10"/>
      <c r="P7787" s="10"/>
      <c r="Q7787" s="10"/>
      <c r="R7787" s="10"/>
      <c r="S7787" s="10"/>
      <c r="U7787" s="10"/>
      <c r="W7787" s="10"/>
      <c r="Y7787" s="10"/>
      <c r="AA7787" s="10"/>
      <c r="AC7787" s="10"/>
      <c r="AE7787" s="10"/>
      <c r="AG7787" s="10"/>
      <c r="AI7787" s="10"/>
      <c r="AK7787" s="10"/>
    </row>
    <row r="7788" spans="2:37" ht="15" x14ac:dyDescent="0.2">
      <c r="B7788" s="10"/>
      <c r="C7788" s="10"/>
      <c r="D7788" s="10"/>
      <c r="E7788" s="10"/>
      <c r="F7788" s="10"/>
      <c r="G7788" s="10"/>
      <c r="H7788" s="10"/>
      <c r="K7788" s="10"/>
      <c r="L7788" s="10"/>
      <c r="N7788" s="10"/>
      <c r="O7788" s="10"/>
      <c r="P7788" s="10"/>
      <c r="Q7788" s="10"/>
      <c r="R7788" s="10"/>
      <c r="S7788" s="10"/>
      <c r="U7788" s="10"/>
      <c r="W7788" s="10"/>
      <c r="Y7788" s="10"/>
      <c r="AA7788" s="10"/>
      <c r="AC7788" s="10"/>
      <c r="AE7788" s="10"/>
      <c r="AG7788" s="10"/>
      <c r="AI7788" s="10"/>
      <c r="AK7788" s="10"/>
    </row>
    <row r="7789" spans="2:37" ht="15" x14ac:dyDescent="0.2">
      <c r="B7789" s="10"/>
      <c r="C7789" s="10"/>
      <c r="D7789" s="10"/>
      <c r="E7789" s="10"/>
      <c r="F7789" s="10"/>
      <c r="G7789" s="10"/>
      <c r="H7789" s="10"/>
      <c r="K7789" s="10"/>
      <c r="L7789" s="10"/>
      <c r="N7789" s="10"/>
      <c r="O7789" s="10"/>
      <c r="P7789" s="10"/>
      <c r="Q7789" s="10"/>
      <c r="R7789" s="10"/>
      <c r="S7789" s="10"/>
      <c r="U7789" s="10"/>
      <c r="W7789" s="10"/>
      <c r="Y7789" s="10"/>
      <c r="AA7789" s="10"/>
      <c r="AC7789" s="10"/>
      <c r="AE7789" s="10"/>
      <c r="AG7789" s="10"/>
      <c r="AI7789" s="10"/>
      <c r="AK7789" s="10"/>
    </row>
    <row r="7790" spans="2:37" ht="15" x14ac:dyDescent="0.2">
      <c r="B7790" s="10"/>
      <c r="C7790" s="10"/>
      <c r="D7790" s="10"/>
      <c r="E7790" s="10"/>
      <c r="F7790" s="10"/>
      <c r="G7790" s="10"/>
      <c r="H7790" s="10"/>
      <c r="K7790" s="10"/>
      <c r="L7790" s="10"/>
      <c r="N7790" s="10"/>
      <c r="O7790" s="10"/>
      <c r="P7790" s="10"/>
      <c r="Q7790" s="10"/>
      <c r="R7790" s="10"/>
      <c r="S7790" s="10"/>
      <c r="U7790" s="10"/>
      <c r="W7790" s="10"/>
      <c r="Y7790" s="10"/>
      <c r="AA7790" s="10"/>
      <c r="AC7790" s="10"/>
      <c r="AE7790" s="10"/>
      <c r="AG7790" s="10"/>
      <c r="AI7790" s="10"/>
      <c r="AK7790" s="10"/>
    </row>
    <row r="7791" spans="2:37" ht="15" x14ac:dyDescent="0.2">
      <c r="B7791" s="10"/>
      <c r="C7791" s="10"/>
      <c r="D7791" s="10"/>
      <c r="E7791" s="10"/>
      <c r="F7791" s="10"/>
      <c r="G7791" s="10"/>
      <c r="H7791" s="10"/>
      <c r="K7791" s="10"/>
      <c r="L7791" s="10"/>
      <c r="N7791" s="10"/>
      <c r="O7791" s="10"/>
      <c r="P7791" s="10"/>
      <c r="Q7791" s="10"/>
      <c r="R7791" s="10"/>
      <c r="S7791" s="10"/>
      <c r="U7791" s="10"/>
      <c r="W7791" s="10"/>
      <c r="Y7791" s="10"/>
      <c r="AA7791" s="10"/>
      <c r="AC7791" s="10"/>
      <c r="AE7791" s="10"/>
      <c r="AG7791" s="10"/>
      <c r="AI7791" s="10"/>
      <c r="AK7791" s="10"/>
    </row>
    <row r="7792" spans="2:37" ht="15" x14ac:dyDescent="0.2">
      <c r="B7792" s="10"/>
      <c r="C7792" s="10"/>
      <c r="D7792" s="10"/>
      <c r="E7792" s="10"/>
      <c r="F7792" s="10"/>
      <c r="G7792" s="10"/>
      <c r="H7792" s="10"/>
      <c r="K7792" s="10"/>
      <c r="L7792" s="10"/>
      <c r="N7792" s="10"/>
      <c r="O7792" s="10"/>
      <c r="P7792" s="10"/>
      <c r="Q7792" s="10"/>
      <c r="R7792" s="10"/>
      <c r="S7792" s="10"/>
      <c r="U7792" s="10"/>
      <c r="W7792" s="10"/>
      <c r="Y7792" s="10"/>
      <c r="AA7792" s="10"/>
      <c r="AC7792" s="10"/>
      <c r="AE7792" s="10"/>
      <c r="AG7792" s="10"/>
      <c r="AI7792" s="10"/>
      <c r="AK7792" s="10"/>
    </row>
    <row r="7793" spans="2:37" ht="15" x14ac:dyDescent="0.2">
      <c r="B7793" s="10"/>
      <c r="C7793" s="10"/>
      <c r="D7793" s="10"/>
      <c r="E7793" s="10"/>
      <c r="F7793" s="10"/>
      <c r="G7793" s="10"/>
      <c r="H7793" s="10"/>
      <c r="K7793" s="10"/>
      <c r="L7793" s="10"/>
      <c r="N7793" s="10"/>
      <c r="O7793" s="10"/>
      <c r="P7793" s="10"/>
      <c r="Q7793" s="10"/>
      <c r="R7793" s="10"/>
      <c r="S7793" s="10"/>
      <c r="U7793" s="10"/>
      <c r="W7793" s="10"/>
      <c r="Y7793" s="10"/>
      <c r="AA7793" s="10"/>
      <c r="AC7793" s="10"/>
      <c r="AE7793" s="10"/>
      <c r="AG7793" s="10"/>
      <c r="AI7793" s="10"/>
      <c r="AK7793" s="10"/>
    </row>
    <row r="7794" spans="2:37" ht="15" x14ac:dyDescent="0.2">
      <c r="B7794" s="10"/>
      <c r="C7794" s="10"/>
      <c r="D7794" s="10"/>
      <c r="E7794" s="10"/>
      <c r="F7794" s="10"/>
      <c r="G7794" s="10"/>
      <c r="H7794" s="10"/>
      <c r="K7794" s="10"/>
      <c r="L7794" s="10"/>
      <c r="N7794" s="10"/>
      <c r="O7794" s="10"/>
      <c r="P7794" s="10"/>
      <c r="Q7794" s="10"/>
      <c r="R7794" s="10"/>
      <c r="S7794" s="10"/>
      <c r="U7794" s="10"/>
      <c r="W7794" s="10"/>
      <c r="Y7794" s="10"/>
      <c r="AA7794" s="10"/>
      <c r="AC7794" s="10"/>
      <c r="AE7794" s="10"/>
      <c r="AG7794" s="10"/>
      <c r="AI7794" s="10"/>
      <c r="AK7794" s="10"/>
    </row>
    <row r="7795" spans="2:37" ht="15" x14ac:dyDescent="0.2">
      <c r="B7795" s="10"/>
      <c r="C7795" s="10"/>
      <c r="D7795" s="10"/>
      <c r="E7795" s="10"/>
      <c r="F7795" s="10"/>
      <c r="G7795" s="10"/>
      <c r="H7795" s="10"/>
      <c r="K7795" s="10"/>
      <c r="L7795" s="10"/>
      <c r="N7795" s="10"/>
      <c r="O7795" s="10"/>
      <c r="P7795" s="10"/>
      <c r="Q7795" s="10"/>
      <c r="R7795" s="10"/>
      <c r="S7795" s="10"/>
      <c r="U7795" s="10"/>
      <c r="W7795" s="10"/>
      <c r="Y7795" s="10"/>
      <c r="AA7795" s="10"/>
      <c r="AC7795" s="10"/>
      <c r="AE7795" s="10"/>
      <c r="AG7795" s="10"/>
      <c r="AI7795" s="10"/>
      <c r="AK7795" s="10"/>
    </row>
    <row r="7796" spans="2:37" ht="15" x14ac:dyDescent="0.2">
      <c r="B7796" s="10"/>
      <c r="C7796" s="10"/>
      <c r="D7796" s="10"/>
      <c r="E7796" s="10"/>
      <c r="F7796" s="10"/>
      <c r="G7796" s="10"/>
      <c r="H7796" s="10"/>
      <c r="K7796" s="10"/>
      <c r="L7796" s="10"/>
      <c r="N7796" s="10"/>
      <c r="O7796" s="10"/>
      <c r="P7796" s="10"/>
      <c r="Q7796" s="10"/>
      <c r="R7796" s="10"/>
      <c r="S7796" s="10"/>
      <c r="U7796" s="10"/>
      <c r="W7796" s="10"/>
      <c r="Y7796" s="10"/>
      <c r="AA7796" s="10"/>
      <c r="AC7796" s="10"/>
      <c r="AE7796" s="10"/>
      <c r="AG7796" s="10"/>
      <c r="AI7796" s="10"/>
      <c r="AK7796" s="10"/>
    </row>
    <row r="7797" spans="2:37" ht="15" x14ac:dyDescent="0.2">
      <c r="B7797" s="10"/>
      <c r="C7797" s="10"/>
      <c r="D7797" s="10"/>
      <c r="E7797" s="10"/>
      <c r="F7797" s="10"/>
      <c r="G7797" s="10"/>
      <c r="H7797" s="10"/>
      <c r="K7797" s="10"/>
      <c r="L7797" s="10"/>
      <c r="N7797" s="10"/>
      <c r="O7797" s="10"/>
      <c r="P7797" s="10"/>
      <c r="Q7797" s="10"/>
      <c r="R7797" s="10"/>
      <c r="S7797" s="10"/>
      <c r="U7797" s="10"/>
      <c r="W7797" s="10"/>
      <c r="Y7797" s="10"/>
      <c r="AA7797" s="10"/>
      <c r="AC7797" s="10"/>
      <c r="AE7797" s="10"/>
      <c r="AG7797" s="10"/>
      <c r="AI7797" s="10"/>
      <c r="AK7797" s="10"/>
    </row>
    <row r="7798" spans="2:37" ht="15" x14ac:dyDescent="0.2">
      <c r="B7798" s="10"/>
      <c r="C7798" s="10"/>
      <c r="D7798" s="10"/>
      <c r="E7798" s="10"/>
      <c r="F7798" s="10"/>
      <c r="G7798" s="10"/>
      <c r="H7798" s="10"/>
      <c r="K7798" s="10"/>
      <c r="L7798" s="10"/>
      <c r="N7798" s="10"/>
      <c r="O7798" s="10"/>
      <c r="P7798" s="10"/>
      <c r="Q7798" s="10"/>
      <c r="R7798" s="10"/>
      <c r="S7798" s="10"/>
      <c r="U7798" s="10"/>
      <c r="W7798" s="10"/>
      <c r="Y7798" s="10"/>
      <c r="AA7798" s="10"/>
      <c r="AC7798" s="10"/>
      <c r="AE7798" s="10"/>
      <c r="AG7798" s="10"/>
      <c r="AI7798" s="10"/>
      <c r="AK7798" s="10"/>
    </row>
    <row r="7799" spans="2:37" ht="15" x14ac:dyDescent="0.2">
      <c r="B7799" s="10"/>
      <c r="C7799" s="10"/>
      <c r="D7799" s="10"/>
      <c r="E7799" s="10"/>
      <c r="F7799" s="10"/>
      <c r="G7799" s="10"/>
      <c r="H7799" s="10"/>
      <c r="K7799" s="10"/>
      <c r="L7799" s="10"/>
      <c r="N7799" s="10"/>
      <c r="O7799" s="10"/>
      <c r="P7799" s="10"/>
      <c r="Q7799" s="10"/>
      <c r="R7799" s="10"/>
      <c r="S7799" s="10"/>
      <c r="U7799" s="10"/>
      <c r="W7799" s="10"/>
      <c r="Y7799" s="10"/>
      <c r="AA7799" s="10"/>
      <c r="AC7799" s="10"/>
      <c r="AE7799" s="10"/>
      <c r="AG7799" s="10"/>
      <c r="AI7799" s="10"/>
      <c r="AK7799" s="10"/>
    </row>
    <row r="7800" spans="2:37" ht="15" x14ac:dyDescent="0.2">
      <c r="B7800" s="10"/>
      <c r="C7800" s="10"/>
      <c r="D7800" s="10"/>
      <c r="E7800" s="10"/>
      <c r="F7800" s="10"/>
      <c r="G7800" s="10"/>
      <c r="H7800" s="10"/>
      <c r="K7800" s="10"/>
      <c r="L7800" s="10"/>
      <c r="N7800" s="10"/>
      <c r="O7800" s="10"/>
      <c r="P7800" s="10"/>
      <c r="Q7800" s="10"/>
      <c r="R7800" s="10"/>
      <c r="S7800" s="10"/>
      <c r="U7800" s="10"/>
      <c r="W7800" s="10"/>
      <c r="Y7800" s="10"/>
      <c r="AA7800" s="10"/>
      <c r="AC7800" s="10"/>
      <c r="AE7800" s="10"/>
      <c r="AG7800" s="10"/>
      <c r="AI7800" s="10"/>
      <c r="AK7800" s="10"/>
    </row>
    <row r="7801" spans="2:37" ht="15" x14ac:dyDescent="0.2">
      <c r="B7801" s="10"/>
      <c r="C7801" s="10"/>
      <c r="D7801" s="10"/>
      <c r="E7801" s="10"/>
      <c r="F7801" s="10"/>
      <c r="G7801" s="10"/>
      <c r="H7801" s="10"/>
      <c r="K7801" s="10"/>
      <c r="L7801" s="10"/>
      <c r="N7801" s="10"/>
      <c r="O7801" s="10"/>
      <c r="P7801" s="10"/>
      <c r="Q7801" s="10"/>
      <c r="R7801" s="10"/>
      <c r="S7801" s="10"/>
      <c r="U7801" s="10"/>
      <c r="W7801" s="10"/>
      <c r="Y7801" s="10"/>
      <c r="AA7801" s="10"/>
      <c r="AC7801" s="10"/>
      <c r="AE7801" s="10"/>
      <c r="AG7801" s="10"/>
      <c r="AI7801" s="10"/>
      <c r="AK7801" s="10"/>
    </row>
    <row r="7802" spans="2:37" ht="15" x14ac:dyDescent="0.2">
      <c r="B7802" s="10"/>
      <c r="C7802" s="10"/>
      <c r="D7802" s="10"/>
      <c r="E7802" s="10"/>
      <c r="F7802" s="10"/>
      <c r="G7802" s="10"/>
      <c r="H7802" s="10"/>
      <c r="K7802" s="10"/>
      <c r="L7802" s="10"/>
      <c r="N7802" s="10"/>
      <c r="O7802" s="10"/>
      <c r="P7802" s="10"/>
      <c r="Q7802" s="10"/>
      <c r="R7802" s="10"/>
      <c r="S7802" s="10"/>
      <c r="U7802" s="10"/>
      <c r="W7802" s="10"/>
      <c r="Y7802" s="10"/>
      <c r="AA7802" s="10"/>
      <c r="AC7802" s="10"/>
      <c r="AE7802" s="10"/>
      <c r="AG7802" s="10"/>
      <c r="AI7802" s="10"/>
      <c r="AK7802" s="10"/>
    </row>
    <row r="7803" spans="2:37" ht="15" x14ac:dyDescent="0.2">
      <c r="B7803" s="10"/>
      <c r="C7803" s="10"/>
      <c r="D7803" s="10"/>
      <c r="E7803" s="10"/>
      <c r="F7803" s="10"/>
      <c r="G7803" s="10"/>
      <c r="H7803" s="10"/>
      <c r="K7803" s="10"/>
      <c r="L7803" s="10"/>
      <c r="N7803" s="10"/>
      <c r="O7803" s="10"/>
      <c r="P7803" s="10"/>
      <c r="Q7803" s="10"/>
      <c r="R7803" s="10"/>
      <c r="S7803" s="10"/>
      <c r="U7803" s="10"/>
      <c r="W7803" s="10"/>
      <c r="Y7803" s="10"/>
      <c r="AA7803" s="10"/>
      <c r="AC7803" s="10"/>
      <c r="AE7803" s="10"/>
      <c r="AG7803" s="10"/>
      <c r="AI7803" s="10"/>
      <c r="AK7803" s="10"/>
    </row>
    <row r="7804" spans="2:37" ht="15" x14ac:dyDescent="0.2">
      <c r="B7804" s="10"/>
      <c r="C7804" s="10"/>
      <c r="D7804" s="10"/>
      <c r="E7804" s="10"/>
      <c r="F7804" s="10"/>
      <c r="G7804" s="10"/>
      <c r="H7804" s="10"/>
      <c r="K7804" s="10"/>
      <c r="L7804" s="10"/>
      <c r="N7804" s="10"/>
      <c r="O7804" s="10"/>
      <c r="P7804" s="10"/>
      <c r="Q7804" s="10"/>
      <c r="R7804" s="10"/>
      <c r="S7804" s="10"/>
      <c r="U7804" s="10"/>
      <c r="W7804" s="10"/>
      <c r="Y7804" s="10"/>
      <c r="AA7804" s="10"/>
      <c r="AC7804" s="10"/>
      <c r="AE7804" s="10"/>
      <c r="AG7804" s="10"/>
      <c r="AI7804" s="10"/>
      <c r="AK7804" s="10"/>
    </row>
    <row r="7805" spans="2:37" ht="15" x14ac:dyDescent="0.2">
      <c r="B7805" s="10"/>
      <c r="C7805" s="10"/>
      <c r="D7805" s="10"/>
      <c r="E7805" s="10"/>
      <c r="F7805" s="10"/>
      <c r="G7805" s="10"/>
      <c r="H7805" s="10"/>
      <c r="K7805" s="10"/>
      <c r="L7805" s="10"/>
      <c r="N7805" s="10"/>
      <c r="O7805" s="10"/>
      <c r="P7805" s="10"/>
      <c r="Q7805" s="10"/>
      <c r="R7805" s="10"/>
      <c r="S7805" s="10"/>
      <c r="U7805" s="10"/>
      <c r="W7805" s="10"/>
      <c r="Y7805" s="10"/>
      <c r="AA7805" s="10"/>
      <c r="AC7805" s="10"/>
      <c r="AE7805" s="10"/>
      <c r="AG7805" s="10"/>
      <c r="AI7805" s="10"/>
      <c r="AK7805" s="10"/>
    </row>
    <row r="7806" spans="2:37" ht="15" x14ac:dyDescent="0.2">
      <c r="B7806" s="10"/>
      <c r="C7806" s="10"/>
      <c r="D7806" s="10"/>
      <c r="E7806" s="10"/>
      <c r="F7806" s="10"/>
      <c r="G7806" s="10"/>
      <c r="H7806" s="10"/>
      <c r="K7806" s="10"/>
      <c r="L7806" s="10"/>
      <c r="N7806" s="10"/>
      <c r="O7806" s="10"/>
      <c r="P7806" s="10"/>
      <c r="Q7806" s="10"/>
      <c r="R7806" s="10"/>
      <c r="S7806" s="10"/>
      <c r="U7806" s="10"/>
      <c r="W7806" s="10"/>
      <c r="Y7806" s="10"/>
      <c r="AA7806" s="10"/>
      <c r="AC7806" s="10"/>
      <c r="AE7806" s="10"/>
      <c r="AG7806" s="10"/>
      <c r="AI7806" s="10"/>
      <c r="AK7806" s="10"/>
    </row>
    <row r="7807" spans="2:37" ht="15" x14ac:dyDescent="0.2">
      <c r="B7807" s="10"/>
      <c r="C7807" s="10"/>
      <c r="D7807" s="10"/>
      <c r="E7807" s="10"/>
      <c r="F7807" s="10"/>
      <c r="G7807" s="10"/>
      <c r="H7807" s="10"/>
      <c r="K7807" s="10"/>
      <c r="L7807" s="10"/>
      <c r="N7807" s="10"/>
      <c r="O7807" s="10"/>
      <c r="P7807" s="10"/>
      <c r="Q7807" s="10"/>
      <c r="R7807" s="10"/>
      <c r="S7807" s="10"/>
      <c r="U7807" s="10"/>
      <c r="W7807" s="10"/>
      <c r="Y7807" s="10"/>
      <c r="AA7807" s="10"/>
      <c r="AC7807" s="10"/>
      <c r="AE7807" s="10"/>
      <c r="AG7807" s="10"/>
      <c r="AI7807" s="10"/>
      <c r="AK7807" s="10"/>
    </row>
    <row r="7808" spans="2:37" ht="15" x14ac:dyDescent="0.2">
      <c r="B7808" s="10"/>
      <c r="C7808" s="10"/>
      <c r="D7808" s="10"/>
      <c r="E7808" s="10"/>
      <c r="F7808" s="10"/>
      <c r="G7808" s="10"/>
      <c r="H7808" s="10"/>
      <c r="K7808" s="10"/>
      <c r="L7808" s="10"/>
      <c r="N7808" s="10"/>
      <c r="O7808" s="10"/>
      <c r="P7808" s="10"/>
      <c r="Q7808" s="10"/>
      <c r="R7808" s="10"/>
      <c r="S7808" s="10"/>
      <c r="U7808" s="10"/>
      <c r="W7808" s="10"/>
      <c r="Y7808" s="10"/>
      <c r="AA7808" s="10"/>
      <c r="AC7808" s="10"/>
      <c r="AE7808" s="10"/>
      <c r="AG7808" s="10"/>
      <c r="AI7808" s="10"/>
      <c r="AK7808" s="10"/>
    </row>
    <row r="7809" spans="2:37" ht="15" x14ac:dyDescent="0.2">
      <c r="B7809" s="10"/>
      <c r="C7809" s="10"/>
      <c r="D7809" s="10"/>
      <c r="E7809" s="10"/>
      <c r="F7809" s="10"/>
      <c r="G7809" s="10"/>
      <c r="H7809" s="10"/>
      <c r="K7809" s="10"/>
      <c r="L7809" s="10"/>
      <c r="N7809" s="10"/>
      <c r="O7809" s="10"/>
      <c r="P7809" s="10"/>
      <c r="Q7809" s="10"/>
      <c r="R7809" s="10"/>
      <c r="S7809" s="10"/>
      <c r="U7809" s="10"/>
      <c r="W7809" s="10"/>
      <c r="Y7809" s="10"/>
      <c r="AA7809" s="10"/>
      <c r="AC7809" s="10"/>
      <c r="AE7809" s="10"/>
      <c r="AG7809" s="10"/>
      <c r="AI7809" s="10"/>
      <c r="AK7809" s="10"/>
    </row>
    <row r="7810" spans="2:37" ht="15" x14ac:dyDescent="0.2">
      <c r="B7810" s="10"/>
      <c r="C7810" s="10"/>
      <c r="D7810" s="10"/>
      <c r="E7810" s="10"/>
      <c r="F7810" s="10"/>
      <c r="G7810" s="10"/>
      <c r="H7810" s="10"/>
      <c r="K7810" s="10"/>
      <c r="L7810" s="10"/>
      <c r="N7810" s="10"/>
      <c r="O7810" s="10"/>
      <c r="P7810" s="10"/>
      <c r="Q7810" s="10"/>
      <c r="R7810" s="10"/>
      <c r="S7810" s="10"/>
      <c r="U7810" s="10"/>
      <c r="W7810" s="10"/>
      <c r="Y7810" s="10"/>
      <c r="AA7810" s="10"/>
      <c r="AC7810" s="10"/>
      <c r="AE7810" s="10"/>
      <c r="AG7810" s="10"/>
      <c r="AI7810" s="10"/>
      <c r="AK7810" s="10"/>
    </row>
    <row r="7811" spans="2:37" ht="15" x14ac:dyDescent="0.2">
      <c r="B7811" s="10"/>
      <c r="C7811" s="10"/>
      <c r="D7811" s="10"/>
      <c r="E7811" s="10"/>
      <c r="F7811" s="10"/>
      <c r="G7811" s="10"/>
      <c r="H7811" s="10"/>
      <c r="K7811" s="10"/>
      <c r="L7811" s="10"/>
      <c r="N7811" s="10"/>
      <c r="O7811" s="10"/>
      <c r="P7811" s="10"/>
      <c r="Q7811" s="10"/>
      <c r="R7811" s="10"/>
      <c r="S7811" s="10"/>
      <c r="U7811" s="10"/>
      <c r="W7811" s="10"/>
      <c r="Y7811" s="10"/>
      <c r="AA7811" s="10"/>
      <c r="AC7811" s="10"/>
      <c r="AE7811" s="10"/>
      <c r="AG7811" s="10"/>
      <c r="AI7811" s="10"/>
      <c r="AK7811" s="10"/>
    </row>
    <row r="7812" spans="2:37" ht="15" x14ac:dyDescent="0.2">
      <c r="B7812" s="10"/>
      <c r="C7812" s="10"/>
      <c r="D7812" s="10"/>
      <c r="E7812" s="10"/>
      <c r="F7812" s="10"/>
      <c r="G7812" s="10"/>
      <c r="H7812" s="10"/>
      <c r="K7812" s="10"/>
      <c r="L7812" s="10"/>
      <c r="N7812" s="10"/>
      <c r="O7812" s="10"/>
      <c r="P7812" s="10"/>
      <c r="Q7812" s="10"/>
      <c r="R7812" s="10"/>
      <c r="S7812" s="10"/>
      <c r="U7812" s="10"/>
      <c r="W7812" s="10"/>
      <c r="Y7812" s="10"/>
      <c r="AA7812" s="10"/>
      <c r="AC7812" s="10"/>
      <c r="AE7812" s="10"/>
      <c r="AG7812" s="10"/>
      <c r="AI7812" s="10"/>
      <c r="AK7812" s="10"/>
    </row>
    <row r="7813" spans="2:37" ht="15" x14ac:dyDescent="0.2">
      <c r="B7813" s="10"/>
      <c r="C7813" s="10"/>
      <c r="D7813" s="10"/>
      <c r="E7813" s="10"/>
      <c r="F7813" s="10"/>
      <c r="G7813" s="10"/>
      <c r="H7813" s="10"/>
      <c r="K7813" s="10"/>
      <c r="L7813" s="10"/>
      <c r="N7813" s="10"/>
      <c r="O7813" s="10"/>
      <c r="P7813" s="10"/>
      <c r="Q7813" s="10"/>
      <c r="R7813" s="10"/>
      <c r="S7813" s="10"/>
      <c r="U7813" s="10"/>
      <c r="W7813" s="10"/>
      <c r="Y7813" s="10"/>
      <c r="AA7813" s="10"/>
      <c r="AC7813" s="10"/>
      <c r="AE7813" s="10"/>
      <c r="AG7813" s="10"/>
      <c r="AI7813" s="10"/>
      <c r="AK7813" s="10"/>
    </row>
    <row r="7814" spans="2:37" ht="15" x14ac:dyDescent="0.2">
      <c r="B7814" s="10"/>
      <c r="C7814" s="10"/>
      <c r="D7814" s="10"/>
      <c r="E7814" s="10"/>
      <c r="F7814" s="10"/>
      <c r="G7814" s="10"/>
      <c r="H7814" s="10"/>
      <c r="K7814" s="10"/>
      <c r="L7814" s="10"/>
      <c r="N7814" s="10"/>
      <c r="O7814" s="10"/>
      <c r="P7814" s="10"/>
      <c r="Q7814" s="10"/>
      <c r="R7814" s="10"/>
      <c r="S7814" s="10"/>
      <c r="U7814" s="10"/>
      <c r="W7814" s="10"/>
      <c r="Y7814" s="10"/>
      <c r="AA7814" s="10"/>
      <c r="AC7814" s="10"/>
      <c r="AE7814" s="10"/>
      <c r="AG7814" s="10"/>
      <c r="AI7814" s="10"/>
      <c r="AK7814" s="10"/>
    </row>
    <row r="7815" spans="2:37" ht="15" x14ac:dyDescent="0.2">
      <c r="B7815" s="10"/>
      <c r="C7815" s="10"/>
      <c r="D7815" s="10"/>
      <c r="E7815" s="10"/>
      <c r="F7815" s="10"/>
      <c r="G7815" s="10"/>
      <c r="H7815" s="10"/>
      <c r="K7815" s="10"/>
      <c r="L7815" s="10"/>
      <c r="N7815" s="10"/>
      <c r="O7815" s="10"/>
      <c r="P7815" s="10"/>
      <c r="Q7815" s="10"/>
      <c r="R7815" s="10"/>
      <c r="S7815" s="10"/>
      <c r="U7815" s="10"/>
      <c r="W7815" s="10"/>
      <c r="Y7815" s="10"/>
      <c r="AA7815" s="10"/>
      <c r="AC7815" s="10"/>
      <c r="AE7815" s="10"/>
      <c r="AG7815" s="10"/>
      <c r="AI7815" s="10"/>
      <c r="AK7815" s="10"/>
    </row>
    <row r="7816" spans="2:37" ht="15" x14ac:dyDescent="0.2">
      <c r="B7816" s="10"/>
      <c r="C7816" s="10"/>
      <c r="D7816" s="10"/>
      <c r="E7816" s="10"/>
      <c r="F7816" s="10"/>
      <c r="G7816" s="10"/>
      <c r="H7816" s="10"/>
      <c r="K7816" s="10"/>
      <c r="L7816" s="10"/>
      <c r="N7816" s="10"/>
      <c r="O7816" s="10"/>
      <c r="P7816" s="10"/>
      <c r="Q7816" s="10"/>
      <c r="R7816" s="10"/>
      <c r="S7816" s="10"/>
      <c r="U7816" s="10"/>
      <c r="W7816" s="10"/>
      <c r="Y7816" s="10"/>
      <c r="AA7816" s="10"/>
      <c r="AC7816" s="10"/>
      <c r="AE7816" s="10"/>
      <c r="AG7816" s="10"/>
      <c r="AI7816" s="10"/>
      <c r="AK7816" s="10"/>
    </row>
    <row r="7817" spans="2:37" ht="15" x14ac:dyDescent="0.2">
      <c r="B7817" s="10"/>
      <c r="C7817" s="10"/>
      <c r="D7817" s="10"/>
      <c r="E7817" s="10"/>
      <c r="F7817" s="10"/>
      <c r="G7817" s="10"/>
      <c r="H7817" s="10"/>
      <c r="K7817" s="10"/>
      <c r="L7817" s="10"/>
      <c r="N7817" s="10"/>
      <c r="O7817" s="10"/>
      <c r="P7817" s="10"/>
      <c r="Q7817" s="10"/>
      <c r="R7817" s="10"/>
      <c r="S7817" s="10"/>
      <c r="U7817" s="10"/>
      <c r="W7817" s="10"/>
      <c r="Y7817" s="10"/>
      <c r="AA7817" s="10"/>
      <c r="AC7817" s="10"/>
      <c r="AE7817" s="10"/>
      <c r="AG7817" s="10"/>
      <c r="AI7817" s="10"/>
      <c r="AK7817" s="10"/>
    </row>
    <row r="7818" spans="2:37" ht="15" x14ac:dyDescent="0.2">
      <c r="B7818" s="10"/>
      <c r="C7818" s="10"/>
      <c r="D7818" s="10"/>
      <c r="E7818" s="10"/>
      <c r="F7818" s="10"/>
      <c r="G7818" s="10"/>
      <c r="H7818" s="10"/>
      <c r="K7818" s="10"/>
      <c r="L7818" s="10"/>
      <c r="N7818" s="10"/>
      <c r="O7818" s="10"/>
      <c r="P7818" s="10"/>
      <c r="Q7818" s="10"/>
      <c r="R7818" s="10"/>
      <c r="S7818" s="10"/>
      <c r="U7818" s="10"/>
      <c r="W7818" s="10"/>
      <c r="Y7818" s="10"/>
      <c r="AA7818" s="10"/>
      <c r="AC7818" s="10"/>
      <c r="AE7818" s="10"/>
      <c r="AG7818" s="10"/>
      <c r="AI7818" s="10"/>
      <c r="AK7818" s="10"/>
    </row>
    <row r="7819" spans="2:37" ht="15" x14ac:dyDescent="0.2">
      <c r="B7819" s="10"/>
      <c r="C7819" s="10"/>
      <c r="D7819" s="10"/>
      <c r="E7819" s="10"/>
      <c r="F7819" s="10"/>
      <c r="G7819" s="10"/>
      <c r="H7819" s="10"/>
      <c r="K7819" s="10"/>
      <c r="L7819" s="10"/>
      <c r="N7819" s="10"/>
      <c r="O7819" s="10"/>
      <c r="P7819" s="10"/>
      <c r="Q7819" s="10"/>
      <c r="R7819" s="10"/>
      <c r="S7819" s="10"/>
      <c r="U7819" s="10"/>
      <c r="W7819" s="10"/>
      <c r="Y7819" s="10"/>
      <c r="AA7819" s="10"/>
      <c r="AC7819" s="10"/>
      <c r="AE7819" s="10"/>
      <c r="AG7819" s="10"/>
      <c r="AI7819" s="10"/>
      <c r="AK7819" s="10"/>
    </row>
    <row r="7820" spans="2:37" ht="15" x14ac:dyDescent="0.2">
      <c r="B7820" s="10"/>
      <c r="C7820" s="10"/>
      <c r="D7820" s="10"/>
      <c r="E7820" s="10"/>
      <c r="F7820" s="10"/>
      <c r="G7820" s="10"/>
      <c r="H7820" s="10"/>
      <c r="K7820" s="10"/>
      <c r="L7820" s="10"/>
      <c r="N7820" s="10"/>
      <c r="O7820" s="10"/>
      <c r="P7820" s="10"/>
      <c r="Q7820" s="10"/>
      <c r="R7820" s="10"/>
      <c r="S7820" s="10"/>
      <c r="U7820" s="10"/>
      <c r="W7820" s="10"/>
      <c r="Y7820" s="10"/>
      <c r="AA7820" s="10"/>
      <c r="AC7820" s="10"/>
      <c r="AE7820" s="10"/>
      <c r="AG7820" s="10"/>
      <c r="AI7820" s="10"/>
      <c r="AK7820" s="10"/>
    </row>
    <row r="7821" spans="2:37" ht="15" x14ac:dyDescent="0.2">
      <c r="B7821" s="10"/>
      <c r="C7821" s="10"/>
      <c r="D7821" s="10"/>
      <c r="E7821" s="10"/>
      <c r="F7821" s="10"/>
      <c r="G7821" s="10"/>
      <c r="H7821" s="10"/>
      <c r="K7821" s="10"/>
      <c r="L7821" s="10"/>
      <c r="N7821" s="10"/>
      <c r="O7821" s="10"/>
      <c r="P7821" s="10"/>
      <c r="Q7821" s="10"/>
      <c r="R7821" s="10"/>
      <c r="S7821" s="10"/>
      <c r="U7821" s="10"/>
      <c r="W7821" s="10"/>
      <c r="Y7821" s="10"/>
      <c r="AA7821" s="10"/>
      <c r="AC7821" s="10"/>
      <c r="AE7821" s="10"/>
      <c r="AG7821" s="10"/>
      <c r="AI7821" s="10"/>
      <c r="AK7821" s="10"/>
    </row>
    <row r="7822" spans="2:37" ht="15" x14ac:dyDescent="0.2">
      <c r="B7822" s="10"/>
      <c r="C7822" s="10"/>
      <c r="D7822" s="10"/>
      <c r="E7822" s="10"/>
      <c r="F7822" s="10"/>
      <c r="G7822" s="10"/>
      <c r="H7822" s="10"/>
      <c r="K7822" s="10"/>
      <c r="L7822" s="10"/>
      <c r="N7822" s="10"/>
      <c r="O7822" s="10"/>
      <c r="P7822" s="10"/>
      <c r="Q7822" s="10"/>
      <c r="R7822" s="10"/>
      <c r="S7822" s="10"/>
      <c r="U7822" s="10"/>
      <c r="W7822" s="10"/>
      <c r="Y7822" s="10"/>
      <c r="AA7822" s="10"/>
      <c r="AC7822" s="10"/>
      <c r="AE7822" s="10"/>
      <c r="AG7822" s="10"/>
      <c r="AI7822" s="10"/>
      <c r="AK7822" s="10"/>
    </row>
    <row r="7823" spans="2:37" ht="15" x14ac:dyDescent="0.2">
      <c r="B7823" s="10"/>
      <c r="C7823" s="10"/>
      <c r="D7823" s="10"/>
      <c r="E7823" s="10"/>
      <c r="F7823" s="10"/>
      <c r="G7823" s="10"/>
      <c r="H7823" s="10"/>
      <c r="K7823" s="10"/>
      <c r="L7823" s="10"/>
      <c r="N7823" s="10"/>
      <c r="O7823" s="10"/>
      <c r="P7823" s="10"/>
      <c r="Q7823" s="10"/>
      <c r="R7823" s="10"/>
      <c r="S7823" s="10"/>
      <c r="U7823" s="10"/>
      <c r="W7823" s="10"/>
      <c r="Y7823" s="10"/>
      <c r="AA7823" s="10"/>
      <c r="AC7823" s="10"/>
      <c r="AE7823" s="10"/>
      <c r="AG7823" s="10"/>
      <c r="AI7823" s="10"/>
      <c r="AK7823" s="10"/>
    </row>
    <row r="7824" spans="2:37" ht="15" x14ac:dyDescent="0.2">
      <c r="B7824" s="10"/>
      <c r="C7824" s="10"/>
      <c r="D7824" s="10"/>
      <c r="E7824" s="10"/>
      <c r="F7824" s="10"/>
      <c r="G7824" s="10"/>
      <c r="H7824" s="10"/>
      <c r="K7824" s="10"/>
      <c r="L7824" s="10"/>
      <c r="N7824" s="10"/>
      <c r="O7824" s="10"/>
      <c r="P7824" s="10"/>
      <c r="Q7824" s="10"/>
      <c r="R7824" s="10"/>
      <c r="S7824" s="10"/>
      <c r="U7824" s="10"/>
      <c r="W7824" s="10"/>
      <c r="Y7824" s="10"/>
      <c r="AA7824" s="10"/>
      <c r="AC7824" s="10"/>
      <c r="AE7824" s="10"/>
      <c r="AG7824" s="10"/>
      <c r="AI7824" s="10"/>
      <c r="AK7824" s="10"/>
    </row>
    <row r="7825" spans="2:37" ht="15" x14ac:dyDescent="0.2">
      <c r="B7825" s="10"/>
      <c r="C7825" s="10"/>
      <c r="D7825" s="10"/>
      <c r="E7825" s="10"/>
      <c r="F7825" s="10"/>
      <c r="G7825" s="10"/>
      <c r="H7825" s="10"/>
      <c r="K7825" s="10"/>
      <c r="L7825" s="10"/>
      <c r="N7825" s="10"/>
      <c r="O7825" s="10"/>
      <c r="P7825" s="10"/>
      <c r="Q7825" s="10"/>
      <c r="R7825" s="10"/>
      <c r="S7825" s="10"/>
      <c r="U7825" s="10"/>
      <c r="W7825" s="10"/>
      <c r="Y7825" s="10"/>
      <c r="AA7825" s="10"/>
      <c r="AC7825" s="10"/>
      <c r="AE7825" s="10"/>
      <c r="AG7825" s="10"/>
      <c r="AI7825" s="10"/>
      <c r="AK7825" s="10"/>
    </row>
    <row r="7826" spans="2:37" ht="15" x14ac:dyDescent="0.2">
      <c r="B7826" s="10"/>
      <c r="C7826" s="10"/>
      <c r="D7826" s="10"/>
      <c r="E7826" s="10"/>
      <c r="F7826" s="10"/>
      <c r="G7826" s="10"/>
      <c r="H7826" s="10"/>
      <c r="K7826" s="10"/>
      <c r="L7826" s="10"/>
      <c r="N7826" s="10"/>
      <c r="O7826" s="10"/>
      <c r="P7826" s="10"/>
      <c r="Q7826" s="10"/>
      <c r="R7826" s="10"/>
      <c r="S7826" s="10"/>
      <c r="U7826" s="10"/>
      <c r="W7826" s="10"/>
      <c r="Y7826" s="10"/>
      <c r="AA7826" s="10"/>
      <c r="AC7826" s="10"/>
      <c r="AE7826" s="10"/>
      <c r="AG7826" s="10"/>
      <c r="AI7826" s="10"/>
      <c r="AK7826" s="10"/>
    </row>
    <row r="7827" spans="2:37" ht="15" x14ac:dyDescent="0.2">
      <c r="B7827" s="10"/>
      <c r="C7827" s="10"/>
      <c r="D7827" s="10"/>
      <c r="E7827" s="10"/>
      <c r="F7827" s="10"/>
      <c r="G7827" s="10"/>
      <c r="H7827" s="10"/>
      <c r="K7827" s="10"/>
      <c r="L7827" s="10"/>
      <c r="N7827" s="10"/>
      <c r="O7827" s="10"/>
      <c r="P7827" s="10"/>
      <c r="Q7827" s="10"/>
      <c r="R7827" s="10"/>
      <c r="S7827" s="10"/>
      <c r="U7827" s="10"/>
      <c r="W7827" s="10"/>
      <c r="Y7827" s="10"/>
      <c r="AA7827" s="10"/>
      <c r="AC7827" s="10"/>
      <c r="AE7827" s="10"/>
      <c r="AG7827" s="10"/>
      <c r="AI7827" s="10"/>
      <c r="AK7827" s="10"/>
    </row>
    <row r="7828" spans="2:37" ht="15" x14ac:dyDescent="0.2">
      <c r="B7828" s="10"/>
      <c r="C7828" s="10"/>
      <c r="D7828" s="10"/>
      <c r="E7828" s="10"/>
      <c r="F7828" s="10"/>
      <c r="G7828" s="10"/>
      <c r="H7828" s="10"/>
      <c r="K7828" s="10"/>
      <c r="L7828" s="10"/>
      <c r="N7828" s="10"/>
      <c r="O7828" s="10"/>
      <c r="P7828" s="10"/>
      <c r="Q7828" s="10"/>
      <c r="R7828" s="10"/>
      <c r="S7828" s="10"/>
      <c r="U7828" s="10"/>
      <c r="W7828" s="10"/>
      <c r="Y7828" s="10"/>
      <c r="AA7828" s="10"/>
      <c r="AC7828" s="10"/>
      <c r="AE7828" s="10"/>
      <c r="AG7828" s="10"/>
      <c r="AI7828" s="10"/>
      <c r="AK7828" s="10"/>
    </row>
    <row r="7829" spans="2:37" ht="15" x14ac:dyDescent="0.2">
      <c r="B7829" s="10"/>
      <c r="C7829" s="10"/>
      <c r="D7829" s="10"/>
      <c r="E7829" s="10"/>
      <c r="F7829" s="10"/>
      <c r="G7829" s="10"/>
      <c r="H7829" s="10"/>
      <c r="K7829" s="10"/>
      <c r="L7829" s="10"/>
      <c r="N7829" s="10"/>
      <c r="O7829" s="10"/>
      <c r="P7829" s="10"/>
      <c r="Q7829" s="10"/>
      <c r="R7829" s="10"/>
      <c r="S7829" s="10"/>
      <c r="U7829" s="10"/>
      <c r="W7829" s="10"/>
      <c r="Y7829" s="10"/>
      <c r="AA7829" s="10"/>
      <c r="AC7829" s="10"/>
      <c r="AE7829" s="10"/>
      <c r="AG7829" s="10"/>
      <c r="AI7829" s="10"/>
      <c r="AK7829" s="10"/>
    </row>
    <row r="7830" spans="2:37" ht="15" x14ac:dyDescent="0.2">
      <c r="B7830" s="10"/>
      <c r="C7830" s="10"/>
      <c r="D7830" s="10"/>
      <c r="E7830" s="10"/>
      <c r="F7830" s="10"/>
      <c r="G7830" s="10"/>
      <c r="H7830" s="10"/>
      <c r="K7830" s="10"/>
      <c r="L7830" s="10"/>
      <c r="N7830" s="10"/>
      <c r="O7830" s="10"/>
      <c r="P7830" s="10"/>
      <c r="Q7830" s="10"/>
      <c r="R7830" s="10"/>
      <c r="S7830" s="10"/>
      <c r="U7830" s="10"/>
      <c r="W7830" s="10"/>
      <c r="Y7830" s="10"/>
      <c r="AA7830" s="10"/>
      <c r="AC7830" s="10"/>
      <c r="AE7830" s="10"/>
      <c r="AG7830" s="10"/>
      <c r="AI7830" s="10"/>
      <c r="AK7830" s="10"/>
    </row>
    <row r="7831" spans="2:37" ht="15" x14ac:dyDescent="0.2">
      <c r="B7831" s="10"/>
      <c r="C7831" s="10"/>
      <c r="D7831" s="10"/>
      <c r="E7831" s="10"/>
      <c r="F7831" s="10"/>
      <c r="G7831" s="10"/>
      <c r="H7831" s="10"/>
      <c r="K7831" s="10"/>
      <c r="L7831" s="10"/>
      <c r="N7831" s="10"/>
      <c r="O7831" s="10"/>
      <c r="P7831" s="10"/>
      <c r="Q7831" s="10"/>
      <c r="R7831" s="10"/>
      <c r="S7831" s="10"/>
      <c r="U7831" s="10"/>
      <c r="W7831" s="10"/>
      <c r="Y7831" s="10"/>
      <c r="AA7831" s="10"/>
      <c r="AC7831" s="10"/>
      <c r="AE7831" s="10"/>
      <c r="AG7831" s="10"/>
      <c r="AI7831" s="10"/>
      <c r="AK7831" s="10"/>
    </row>
    <row r="7832" spans="2:37" ht="15" x14ac:dyDescent="0.2">
      <c r="B7832" s="10"/>
      <c r="C7832" s="10"/>
      <c r="D7832" s="10"/>
      <c r="E7832" s="10"/>
      <c r="F7832" s="10"/>
      <c r="G7832" s="10"/>
      <c r="H7832" s="10"/>
      <c r="K7832" s="10"/>
      <c r="L7832" s="10"/>
      <c r="N7832" s="10"/>
      <c r="O7832" s="10"/>
      <c r="P7832" s="10"/>
      <c r="Q7832" s="10"/>
      <c r="R7832" s="10"/>
      <c r="S7832" s="10"/>
      <c r="U7832" s="10"/>
      <c r="W7832" s="10"/>
      <c r="Y7832" s="10"/>
      <c r="AA7832" s="10"/>
      <c r="AC7832" s="10"/>
      <c r="AE7832" s="10"/>
      <c r="AG7832" s="10"/>
      <c r="AI7832" s="10"/>
      <c r="AK7832" s="10"/>
    </row>
    <row r="7833" spans="2:37" ht="15" x14ac:dyDescent="0.2">
      <c r="B7833" s="10"/>
      <c r="C7833" s="10"/>
      <c r="D7833" s="10"/>
      <c r="E7833" s="10"/>
      <c r="F7833" s="10"/>
      <c r="G7833" s="10"/>
      <c r="H7833" s="10"/>
      <c r="K7833" s="10"/>
      <c r="L7833" s="10"/>
      <c r="N7833" s="10"/>
      <c r="O7833" s="10"/>
      <c r="P7833" s="10"/>
      <c r="Q7833" s="10"/>
      <c r="R7833" s="10"/>
      <c r="S7833" s="10"/>
      <c r="U7833" s="10"/>
      <c r="W7833" s="10"/>
      <c r="Y7833" s="10"/>
      <c r="AA7833" s="10"/>
      <c r="AC7833" s="10"/>
      <c r="AE7833" s="10"/>
      <c r="AG7833" s="10"/>
      <c r="AI7833" s="10"/>
      <c r="AK7833" s="10"/>
    </row>
    <row r="7834" spans="2:37" ht="15" x14ac:dyDescent="0.2">
      <c r="B7834" s="10"/>
      <c r="C7834" s="10"/>
      <c r="D7834" s="10"/>
      <c r="E7834" s="10"/>
      <c r="F7834" s="10"/>
      <c r="G7834" s="10"/>
      <c r="H7834" s="10"/>
      <c r="K7834" s="10"/>
      <c r="L7834" s="10"/>
      <c r="N7834" s="10"/>
      <c r="O7834" s="10"/>
      <c r="P7834" s="10"/>
      <c r="Q7834" s="10"/>
      <c r="R7834" s="10"/>
      <c r="S7834" s="10"/>
      <c r="U7834" s="10"/>
      <c r="W7834" s="10"/>
      <c r="Y7834" s="10"/>
      <c r="AA7834" s="10"/>
      <c r="AC7834" s="10"/>
      <c r="AE7834" s="10"/>
      <c r="AG7834" s="10"/>
      <c r="AI7834" s="10"/>
      <c r="AK7834" s="10"/>
    </row>
    <row r="7835" spans="2:37" ht="15" x14ac:dyDescent="0.2">
      <c r="B7835" s="10"/>
      <c r="C7835" s="10"/>
      <c r="D7835" s="10"/>
      <c r="E7835" s="10"/>
      <c r="F7835" s="10"/>
      <c r="G7835" s="10"/>
      <c r="H7835" s="10"/>
      <c r="K7835" s="10"/>
      <c r="L7835" s="10"/>
      <c r="N7835" s="10"/>
      <c r="O7835" s="10"/>
      <c r="P7835" s="10"/>
      <c r="Q7835" s="10"/>
      <c r="R7835" s="10"/>
      <c r="S7835" s="10"/>
      <c r="U7835" s="10"/>
      <c r="W7835" s="10"/>
      <c r="Y7835" s="10"/>
      <c r="AA7835" s="10"/>
      <c r="AC7835" s="10"/>
      <c r="AE7835" s="10"/>
      <c r="AG7835" s="10"/>
      <c r="AI7835" s="10"/>
      <c r="AK7835" s="10"/>
    </row>
    <row r="7836" spans="2:37" ht="15" x14ac:dyDescent="0.2">
      <c r="B7836" s="10"/>
      <c r="C7836" s="10"/>
      <c r="D7836" s="10"/>
      <c r="E7836" s="10"/>
      <c r="F7836" s="10"/>
      <c r="G7836" s="10"/>
      <c r="H7836" s="10"/>
      <c r="K7836" s="10"/>
      <c r="L7836" s="10"/>
      <c r="N7836" s="10"/>
      <c r="O7836" s="10"/>
      <c r="P7836" s="10"/>
      <c r="Q7836" s="10"/>
      <c r="R7836" s="10"/>
      <c r="S7836" s="10"/>
      <c r="U7836" s="10"/>
      <c r="W7836" s="10"/>
      <c r="Y7836" s="10"/>
      <c r="AA7836" s="10"/>
      <c r="AC7836" s="10"/>
      <c r="AE7836" s="10"/>
      <c r="AG7836" s="10"/>
      <c r="AI7836" s="10"/>
      <c r="AK7836" s="10"/>
    </row>
    <row r="7837" spans="2:37" ht="15" x14ac:dyDescent="0.2">
      <c r="B7837" s="10"/>
      <c r="C7837" s="10"/>
      <c r="D7837" s="10"/>
      <c r="E7837" s="10"/>
      <c r="F7837" s="10"/>
      <c r="G7837" s="10"/>
      <c r="H7837" s="10"/>
      <c r="K7837" s="10"/>
      <c r="L7837" s="10"/>
      <c r="N7837" s="10"/>
      <c r="O7837" s="10"/>
      <c r="P7837" s="10"/>
      <c r="Q7837" s="10"/>
      <c r="R7837" s="10"/>
      <c r="S7837" s="10"/>
      <c r="U7837" s="10"/>
      <c r="W7837" s="10"/>
      <c r="Y7837" s="10"/>
      <c r="AA7837" s="10"/>
      <c r="AC7837" s="10"/>
      <c r="AE7837" s="10"/>
      <c r="AG7837" s="10"/>
      <c r="AI7837" s="10"/>
      <c r="AK7837" s="10"/>
    </row>
    <row r="7838" spans="2:37" ht="15" x14ac:dyDescent="0.2">
      <c r="B7838" s="10"/>
      <c r="C7838" s="10"/>
      <c r="D7838" s="10"/>
      <c r="E7838" s="10"/>
      <c r="F7838" s="10"/>
      <c r="G7838" s="10"/>
      <c r="H7838" s="10"/>
      <c r="K7838" s="10"/>
      <c r="L7838" s="10"/>
      <c r="N7838" s="10"/>
      <c r="O7838" s="10"/>
      <c r="P7838" s="10"/>
      <c r="Q7838" s="10"/>
      <c r="R7838" s="10"/>
      <c r="S7838" s="10"/>
      <c r="U7838" s="10"/>
      <c r="W7838" s="10"/>
      <c r="Y7838" s="10"/>
      <c r="AA7838" s="10"/>
      <c r="AC7838" s="10"/>
      <c r="AE7838" s="10"/>
      <c r="AG7838" s="10"/>
      <c r="AI7838" s="10"/>
      <c r="AK7838" s="10"/>
    </row>
    <row r="7839" spans="2:37" ht="15" x14ac:dyDescent="0.2">
      <c r="B7839" s="10"/>
      <c r="C7839" s="10"/>
      <c r="D7839" s="10"/>
      <c r="E7839" s="10"/>
      <c r="F7839" s="10"/>
      <c r="G7839" s="10"/>
      <c r="H7839" s="10"/>
      <c r="K7839" s="10"/>
      <c r="L7839" s="10"/>
      <c r="N7839" s="10"/>
      <c r="O7839" s="10"/>
      <c r="P7839" s="10"/>
      <c r="Q7839" s="10"/>
      <c r="R7839" s="10"/>
      <c r="S7839" s="10"/>
      <c r="U7839" s="10"/>
      <c r="W7839" s="10"/>
      <c r="Y7839" s="10"/>
      <c r="AA7839" s="10"/>
      <c r="AC7839" s="10"/>
      <c r="AE7839" s="10"/>
      <c r="AG7839" s="10"/>
      <c r="AI7839" s="10"/>
      <c r="AK7839" s="10"/>
    </row>
    <row r="7840" spans="2:37" ht="15" x14ac:dyDescent="0.2">
      <c r="B7840" s="10"/>
      <c r="C7840" s="10"/>
      <c r="D7840" s="10"/>
      <c r="E7840" s="10"/>
      <c r="F7840" s="10"/>
      <c r="G7840" s="10"/>
      <c r="H7840" s="10"/>
      <c r="K7840" s="10"/>
      <c r="L7840" s="10"/>
      <c r="N7840" s="10"/>
      <c r="O7840" s="10"/>
      <c r="P7840" s="10"/>
      <c r="Q7840" s="10"/>
      <c r="R7840" s="10"/>
      <c r="S7840" s="10"/>
      <c r="U7840" s="10"/>
      <c r="W7840" s="10"/>
      <c r="Y7840" s="10"/>
      <c r="AA7840" s="10"/>
      <c r="AC7840" s="10"/>
      <c r="AE7840" s="10"/>
      <c r="AG7840" s="10"/>
      <c r="AI7840" s="10"/>
      <c r="AK7840" s="10"/>
    </row>
    <row r="7841" spans="2:37" ht="15" x14ac:dyDescent="0.2">
      <c r="B7841" s="10"/>
      <c r="C7841" s="10"/>
      <c r="D7841" s="10"/>
      <c r="E7841" s="10"/>
      <c r="F7841" s="10"/>
      <c r="G7841" s="10"/>
      <c r="H7841" s="10"/>
      <c r="K7841" s="10"/>
      <c r="L7841" s="10"/>
      <c r="N7841" s="10"/>
      <c r="O7841" s="10"/>
      <c r="P7841" s="10"/>
      <c r="Q7841" s="10"/>
      <c r="R7841" s="10"/>
      <c r="S7841" s="10"/>
      <c r="U7841" s="10"/>
      <c r="W7841" s="10"/>
      <c r="Y7841" s="10"/>
      <c r="AA7841" s="10"/>
      <c r="AC7841" s="10"/>
      <c r="AE7841" s="10"/>
      <c r="AG7841" s="10"/>
      <c r="AI7841" s="10"/>
      <c r="AK7841" s="10"/>
    </row>
    <row r="7842" spans="2:37" ht="15" x14ac:dyDescent="0.2">
      <c r="B7842" s="10"/>
      <c r="C7842" s="10"/>
      <c r="D7842" s="10"/>
      <c r="E7842" s="10"/>
      <c r="F7842" s="10"/>
      <c r="G7842" s="10"/>
      <c r="H7842" s="10"/>
      <c r="K7842" s="10"/>
      <c r="L7842" s="10"/>
      <c r="N7842" s="10"/>
      <c r="O7842" s="10"/>
      <c r="P7842" s="10"/>
      <c r="Q7842" s="10"/>
      <c r="R7842" s="10"/>
      <c r="S7842" s="10"/>
      <c r="U7842" s="10"/>
      <c r="W7842" s="10"/>
      <c r="Y7842" s="10"/>
      <c r="AA7842" s="10"/>
      <c r="AC7842" s="10"/>
      <c r="AE7842" s="10"/>
      <c r="AG7842" s="10"/>
      <c r="AI7842" s="10"/>
      <c r="AK7842" s="10"/>
    </row>
    <row r="7843" spans="2:37" ht="15" x14ac:dyDescent="0.2">
      <c r="B7843" s="10"/>
      <c r="C7843" s="10"/>
      <c r="D7843" s="10"/>
      <c r="E7843" s="10"/>
      <c r="F7843" s="10"/>
      <c r="G7843" s="10"/>
      <c r="H7843" s="10"/>
      <c r="K7843" s="10"/>
      <c r="L7843" s="10"/>
      <c r="N7843" s="10"/>
      <c r="O7843" s="10"/>
      <c r="P7843" s="10"/>
      <c r="Q7843" s="10"/>
      <c r="R7843" s="10"/>
      <c r="S7843" s="10"/>
      <c r="U7843" s="10"/>
      <c r="W7843" s="10"/>
      <c r="Y7843" s="10"/>
      <c r="AA7843" s="10"/>
      <c r="AC7843" s="10"/>
      <c r="AE7843" s="10"/>
      <c r="AG7843" s="10"/>
      <c r="AI7843" s="10"/>
      <c r="AK7843" s="10"/>
    </row>
    <row r="7844" spans="2:37" ht="15" x14ac:dyDescent="0.2">
      <c r="B7844" s="10"/>
      <c r="C7844" s="10"/>
      <c r="D7844" s="10"/>
      <c r="E7844" s="10"/>
      <c r="F7844" s="10"/>
      <c r="G7844" s="10"/>
      <c r="H7844" s="10"/>
      <c r="K7844" s="10"/>
      <c r="L7844" s="10"/>
      <c r="N7844" s="10"/>
      <c r="O7844" s="10"/>
      <c r="P7844" s="10"/>
      <c r="Q7844" s="10"/>
      <c r="R7844" s="10"/>
      <c r="S7844" s="10"/>
      <c r="U7844" s="10"/>
      <c r="W7844" s="10"/>
      <c r="Y7844" s="10"/>
      <c r="AA7844" s="10"/>
      <c r="AC7844" s="10"/>
      <c r="AE7844" s="10"/>
      <c r="AG7844" s="10"/>
      <c r="AI7844" s="10"/>
      <c r="AK7844" s="10"/>
    </row>
    <row r="7845" spans="2:37" ht="15" x14ac:dyDescent="0.2">
      <c r="B7845" s="10"/>
      <c r="C7845" s="10"/>
      <c r="D7845" s="10"/>
      <c r="E7845" s="10"/>
      <c r="F7845" s="10"/>
      <c r="G7845" s="10"/>
      <c r="H7845" s="10"/>
      <c r="K7845" s="10"/>
      <c r="L7845" s="10"/>
      <c r="N7845" s="10"/>
      <c r="O7845" s="10"/>
      <c r="P7845" s="10"/>
      <c r="Q7845" s="10"/>
      <c r="R7845" s="10"/>
      <c r="S7845" s="10"/>
      <c r="U7845" s="10"/>
      <c r="W7845" s="10"/>
      <c r="Y7845" s="10"/>
      <c r="AA7845" s="10"/>
      <c r="AC7845" s="10"/>
      <c r="AE7845" s="10"/>
      <c r="AG7845" s="10"/>
      <c r="AI7845" s="10"/>
      <c r="AK7845" s="10"/>
    </row>
    <row r="7846" spans="2:37" ht="15" x14ac:dyDescent="0.2">
      <c r="B7846" s="10"/>
      <c r="C7846" s="10"/>
      <c r="D7846" s="10"/>
      <c r="E7846" s="10"/>
      <c r="F7846" s="10"/>
      <c r="G7846" s="10"/>
      <c r="H7846" s="10"/>
      <c r="K7846" s="10"/>
      <c r="L7846" s="10"/>
      <c r="N7846" s="10"/>
      <c r="O7846" s="10"/>
      <c r="P7846" s="10"/>
      <c r="Q7846" s="10"/>
      <c r="R7846" s="10"/>
      <c r="S7846" s="10"/>
      <c r="U7846" s="10"/>
      <c r="W7846" s="10"/>
      <c r="Y7846" s="10"/>
      <c r="AA7846" s="10"/>
      <c r="AC7846" s="10"/>
      <c r="AE7846" s="10"/>
      <c r="AG7846" s="10"/>
      <c r="AI7846" s="10"/>
      <c r="AK7846" s="10"/>
    </row>
    <row r="7847" spans="2:37" ht="15" x14ac:dyDescent="0.2">
      <c r="B7847" s="10"/>
      <c r="C7847" s="10"/>
      <c r="D7847" s="10"/>
      <c r="E7847" s="10"/>
      <c r="F7847" s="10"/>
      <c r="G7847" s="10"/>
      <c r="H7847" s="10"/>
      <c r="K7847" s="10"/>
      <c r="L7847" s="10"/>
      <c r="N7847" s="10"/>
      <c r="O7847" s="10"/>
      <c r="P7847" s="10"/>
      <c r="Q7847" s="10"/>
      <c r="R7847" s="10"/>
      <c r="S7847" s="10"/>
      <c r="U7847" s="10"/>
      <c r="W7847" s="10"/>
      <c r="Y7847" s="10"/>
      <c r="AA7847" s="10"/>
      <c r="AC7847" s="10"/>
      <c r="AE7847" s="10"/>
      <c r="AG7847" s="10"/>
      <c r="AI7847" s="10"/>
      <c r="AK7847" s="10"/>
    </row>
    <row r="7848" spans="2:37" ht="15" x14ac:dyDescent="0.2">
      <c r="B7848" s="10"/>
      <c r="C7848" s="10"/>
      <c r="D7848" s="10"/>
      <c r="E7848" s="10"/>
      <c r="F7848" s="10"/>
      <c r="G7848" s="10"/>
      <c r="H7848" s="10"/>
      <c r="K7848" s="10"/>
      <c r="L7848" s="10"/>
      <c r="N7848" s="10"/>
      <c r="O7848" s="10"/>
      <c r="P7848" s="10"/>
      <c r="Q7848" s="10"/>
      <c r="R7848" s="10"/>
      <c r="S7848" s="10"/>
      <c r="U7848" s="10"/>
      <c r="W7848" s="10"/>
      <c r="Y7848" s="10"/>
      <c r="AA7848" s="10"/>
      <c r="AC7848" s="10"/>
      <c r="AE7848" s="10"/>
      <c r="AG7848" s="10"/>
      <c r="AI7848" s="10"/>
      <c r="AK7848" s="10"/>
    </row>
    <row r="7849" spans="2:37" ht="15" x14ac:dyDescent="0.2">
      <c r="B7849" s="10"/>
      <c r="C7849" s="10"/>
      <c r="D7849" s="10"/>
      <c r="E7849" s="10"/>
      <c r="F7849" s="10"/>
      <c r="G7849" s="10"/>
      <c r="H7849" s="10"/>
      <c r="K7849" s="10"/>
      <c r="L7849" s="10"/>
      <c r="N7849" s="10"/>
      <c r="O7849" s="10"/>
      <c r="P7849" s="10"/>
      <c r="Q7849" s="10"/>
      <c r="R7849" s="10"/>
      <c r="S7849" s="10"/>
      <c r="U7849" s="10"/>
      <c r="W7849" s="10"/>
      <c r="Y7849" s="10"/>
      <c r="AA7849" s="10"/>
      <c r="AC7849" s="10"/>
      <c r="AE7849" s="10"/>
      <c r="AG7849" s="10"/>
      <c r="AI7849" s="10"/>
      <c r="AK7849" s="10"/>
    </row>
    <row r="7850" spans="2:37" ht="15" x14ac:dyDescent="0.2">
      <c r="B7850" s="10"/>
      <c r="C7850" s="10"/>
      <c r="D7850" s="10"/>
      <c r="E7850" s="10"/>
      <c r="F7850" s="10"/>
      <c r="G7850" s="10"/>
      <c r="H7850" s="10"/>
      <c r="K7850" s="10"/>
      <c r="L7850" s="10"/>
      <c r="N7850" s="10"/>
      <c r="O7850" s="10"/>
      <c r="P7850" s="10"/>
      <c r="Q7850" s="10"/>
      <c r="R7850" s="10"/>
      <c r="S7850" s="10"/>
      <c r="U7850" s="10"/>
      <c r="W7850" s="10"/>
      <c r="Y7850" s="10"/>
      <c r="AA7850" s="10"/>
      <c r="AC7850" s="10"/>
      <c r="AE7850" s="10"/>
      <c r="AG7850" s="10"/>
      <c r="AI7850" s="10"/>
      <c r="AK7850" s="10"/>
    </row>
    <row r="7851" spans="2:37" ht="15" x14ac:dyDescent="0.2">
      <c r="B7851" s="10"/>
      <c r="C7851" s="10"/>
      <c r="D7851" s="10"/>
      <c r="E7851" s="10"/>
      <c r="F7851" s="10"/>
      <c r="G7851" s="10"/>
      <c r="H7851" s="10"/>
      <c r="K7851" s="10"/>
      <c r="L7851" s="10"/>
      <c r="N7851" s="10"/>
      <c r="O7851" s="10"/>
      <c r="P7851" s="10"/>
      <c r="Q7851" s="10"/>
      <c r="R7851" s="10"/>
      <c r="S7851" s="10"/>
      <c r="U7851" s="10"/>
      <c r="W7851" s="10"/>
      <c r="Y7851" s="10"/>
      <c r="AA7851" s="10"/>
      <c r="AC7851" s="10"/>
      <c r="AE7851" s="10"/>
      <c r="AG7851" s="10"/>
      <c r="AI7851" s="10"/>
      <c r="AK7851" s="10"/>
    </row>
    <row r="7852" spans="2:37" ht="15" x14ac:dyDescent="0.2">
      <c r="B7852" s="10"/>
      <c r="C7852" s="10"/>
      <c r="D7852" s="10"/>
      <c r="E7852" s="10"/>
      <c r="F7852" s="10"/>
      <c r="G7852" s="10"/>
      <c r="H7852" s="10"/>
      <c r="K7852" s="10"/>
      <c r="L7852" s="10"/>
      <c r="N7852" s="10"/>
      <c r="O7852" s="10"/>
      <c r="P7852" s="10"/>
      <c r="Q7852" s="10"/>
      <c r="R7852" s="10"/>
      <c r="S7852" s="10"/>
      <c r="U7852" s="10"/>
      <c r="W7852" s="10"/>
      <c r="Y7852" s="10"/>
      <c r="AA7852" s="10"/>
      <c r="AC7852" s="10"/>
      <c r="AE7852" s="10"/>
      <c r="AG7852" s="10"/>
      <c r="AI7852" s="10"/>
      <c r="AK7852" s="10"/>
    </row>
    <row r="7853" spans="2:37" ht="15" x14ac:dyDescent="0.2">
      <c r="B7853" s="10"/>
      <c r="C7853" s="10"/>
      <c r="D7853" s="10"/>
      <c r="E7853" s="10"/>
      <c r="F7853" s="10"/>
      <c r="G7853" s="10"/>
      <c r="H7853" s="10"/>
      <c r="K7853" s="10"/>
      <c r="L7853" s="10"/>
      <c r="N7853" s="10"/>
      <c r="O7853" s="10"/>
      <c r="P7853" s="10"/>
      <c r="Q7853" s="10"/>
      <c r="R7853" s="10"/>
      <c r="S7853" s="10"/>
      <c r="U7853" s="10"/>
      <c r="W7853" s="10"/>
      <c r="Y7853" s="10"/>
      <c r="AA7853" s="10"/>
      <c r="AC7853" s="10"/>
      <c r="AE7853" s="10"/>
      <c r="AG7853" s="10"/>
      <c r="AI7853" s="10"/>
      <c r="AK7853" s="10"/>
    </row>
    <row r="7854" spans="2:37" ht="15" x14ac:dyDescent="0.2">
      <c r="B7854" s="10"/>
      <c r="C7854" s="10"/>
      <c r="D7854" s="10"/>
      <c r="E7854" s="10"/>
      <c r="F7854" s="10"/>
      <c r="G7854" s="10"/>
      <c r="H7854" s="10"/>
      <c r="K7854" s="10"/>
      <c r="L7854" s="10"/>
      <c r="N7854" s="10"/>
      <c r="O7854" s="10"/>
      <c r="P7854" s="10"/>
      <c r="Q7854" s="10"/>
      <c r="R7854" s="10"/>
      <c r="S7854" s="10"/>
      <c r="U7854" s="10"/>
      <c r="W7854" s="10"/>
      <c r="Y7854" s="10"/>
      <c r="AA7854" s="10"/>
      <c r="AC7854" s="10"/>
      <c r="AE7854" s="10"/>
      <c r="AG7854" s="10"/>
      <c r="AI7854" s="10"/>
      <c r="AK7854" s="10"/>
    </row>
    <row r="7855" spans="2:37" ht="15" x14ac:dyDescent="0.2">
      <c r="B7855" s="10"/>
      <c r="C7855" s="10"/>
      <c r="D7855" s="10"/>
      <c r="E7855" s="10"/>
      <c r="F7855" s="10"/>
      <c r="G7855" s="10"/>
      <c r="H7855" s="10"/>
      <c r="K7855" s="10"/>
      <c r="L7855" s="10"/>
      <c r="N7855" s="10"/>
      <c r="O7855" s="10"/>
      <c r="P7855" s="10"/>
      <c r="Q7855" s="10"/>
      <c r="R7855" s="10"/>
      <c r="S7855" s="10"/>
      <c r="U7855" s="10"/>
      <c r="W7855" s="10"/>
      <c r="Y7855" s="10"/>
      <c r="AA7855" s="10"/>
      <c r="AC7855" s="10"/>
      <c r="AE7855" s="10"/>
      <c r="AG7855" s="10"/>
      <c r="AI7855" s="10"/>
      <c r="AK7855" s="10"/>
    </row>
    <row r="7856" spans="2:37" ht="15" x14ac:dyDescent="0.2">
      <c r="B7856" s="10"/>
      <c r="C7856" s="10"/>
      <c r="D7856" s="10"/>
      <c r="E7856" s="10"/>
      <c r="F7856" s="10"/>
      <c r="G7856" s="10"/>
      <c r="H7856" s="10"/>
      <c r="K7856" s="10"/>
      <c r="L7856" s="10"/>
      <c r="N7856" s="10"/>
      <c r="O7856" s="10"/>
      <c r="P7856" s="10"/>
      <c r="Q7856" s="10"/>
      <c r="R7856" s="10"/>
      <c r="S7856" s="10"/>
      <c r="U7856" s="10"/>
      <c r="W7856" s="10"/>
      <c r="Y7856" s="10"/>
      <c r="AA7856" s="10"/>
      <c r="AC7856" s="10"/>
      <c r="AE7856" s="10"/>
      <c r="AG7856" s="10"/>
      <c r="AI7856" s="10"/>
      <c r="AK7856" s="10"/>
    </row>
    <row r="7857" spans="2:37" ht="15" x14ac:dyDescent="0.2">
      <c r="B7857" s="10"/>
      <c r="C7857" s="10"/>
      <c r="D7857" s="10"/>
      <c r="E7857" s="10"/>
      <c r="F7857" s="10"/>
      <c r="G7857" s="10"/>
      <c r="H7857" s="10"/>
      <c r="K7857" s="10"/>
      <c r="L7857" s="10"/>
      <c r="N7857" s="10"/>
      <c r="O7857" s="10"/>
      <c r="P7857" s="10"/>
      <c r="Q7857" s="10"/>
      <c r="R7857" s="10"/>
      <c r="S7857" s="10"/>
      <c r="U7857" s="10"/>
      <c r="W7857" s="10"/>
      <c r="Y7857" s="10"/>
      <c r="AA7857" s="10"/>
      <c r="AC7857" s="10"/>
      <c r="AE7857" s="10"/>
      <c r="AG7857" s="10"/>
      <c r="AI7857" s="10"/>
      <c r="AK7857" s="10"/>
    </row>
    <row r="7858" spans="2:37" ht="15" x14ac:dyDescent="0.2">
      <c r="B7858" s="10"/>
      <c r="C7858" s="10"/>
      <c r="D7858" s="10"/>
      <c r="E7858" s="10"/>
      <c r="F7858" s="10"/>
      <c r="G7858" s="10"/>
      <c r="H7858" s="10"/>
      <c r="K7858" s="10"/>
      <c r="L7858" s="10"/>
      <c r="N7858" s="10"/>
      <c r="O7858" s="10"/>
      <c r="P7858" s="10"/>
      <c r="Q7858" s="10"/>
      <c r="R7858" s="10"/>
      <c r="S7858" s="10"/>
      <c r="U7858" s="10"/>
      <c r="W7858" s="10"/>
      <c r="Y7858" s="10"/>
      <c r="AA7858" s="10"/>
      <c r="AC7858" s="10"/>
      <c r="AE7858" s="10"/>
      <c r="AG7858" s="10"/>
      <c r="AI7858" s="10"/>
      <c r="AK7858" s="10"/>
    </row>
    <row r="7859" spans="2:37" ht="15" x14ac:dyDescent="0.2">
      <c r="B7859" s="10"/>
      <c r="C7859" s="10"/>
      <c r="D7859" s="10"/>
      <c r="E7859" s="10"/>
      <c r="F7859" s="10"/>
      <c r="G7859" s="10"/>
      <c r="H7859" s="10"/>
      <c r="K7859" s="10"/>
      <c r="L7859" s="10"/>
      <c r="N7859" s="10"/>
      <c r="O7859" s="10"/>
      <c r="P7859" s="10"/>
      <c r="Q7859" s="10"/>
      <c r="R7859" s="10"/>
      <c r="S7859" s="10"/>
      <c r="U7859" s="10"/>
      <c r="W7859" s="10"/>
      <c r="Y7859" s="10"/>
      <c r="AA7859" s="10"/>
      <c r="AC7859" s="10"/>
      <c r="AE7859" s="10"/>
      <c r="AG7859" s="10"/>
      <c r="AI7859" s="10"/>
      <c r="AK7859" s="10"/>
    </row>
    <row r="7860" spans="2:37" ht="15" x14ac:dyDescent="0.2">
      <c r="B7860" s="10"/>
      <c r="C7860" s="10"/>
      <c r="D7860" s="10"/>
      <c r="E7860" s="10"/>
      <c r="F7860" s="10"/>
      <c r="G7860" s="10"/>
      <c r="H7860" s="10"/>
      <c r="K7860" s="10"/>
      <c r="L7860" s="10"/>
      <c r="N7860" s="10"/>
      <c r="O7860" s="10"/>
      <c r="P7860" s="10"/>
      <c r="Q7860" s="10"/>
      <c r="R7860" s="10"/>
      <c r="S7860" s="10"/>
      <c r="U7860" s="10"/>
      <c r="W7860" s="10"/>
      <c r="Y7860" s="10"/>
      <c r="AA7860" s="10"/>
      <c r="AC7860" s="10"/>
      <c r="AE7860" s="10"/>
      <c r="AG7860" s="10"/>
      <c r="AI7860" s="10"/>
      <c r="AK7860" s="10"/>
    </row>
    <row r="7861" spans="2:37" ht="15" x14ac:dyDescent="0.2">
      <c r="B7861" s="10"/>
      <c r="C7861" s="10"/>
      <c r="D7861" s="10"/>
      <c r="E7861" s="10"/>
      <c r="F7861" s="10"/>
      <c r="G7861" s="10"/>
      <c r="H7861" s="10"/>
      <c r="K7861" s="10"/>
      <c r="L7861" s="10"/>
      <c r="N7861" s="10"/>
      <c r="O7861" s="10"/>
      <c r="P7861" s="10"/>
      <c r="Q7861" s="10"/>
      <c r="R7861" s="10"/>
      <c r="S7861" s="10"/>
      <c r="U7861" s="10"/>
      <c r="W7861" s="10"/>
      <c r="Y7861" s="10"/>
      <c r="AA7861" s="10"/>
      <c r="AC7861" s="10"/>
      <c r="AE7861" s="10"/>
      <c r="AG7861" s="10"/>
      <c r="AI7861" s="10"/>
      <c r="AK7861" s="10"/>
    </row>
    <row r="7862" spans="2:37" ht="15" x14ac:dyDescent="0.2">
      <c r="B7862" s="10"/>
      <c r="C7862" s="10"/>
      <c r="D7862" s="10"/>
      <c r="E7862" s="10"/>
      <c r="F7862" s="10"/>
      <c r="G7862" s="10"/>
      <c r="H7862" s="10"/>
      <c r="K7862" s="10"/>
      <c r="L7862" s="10"/>
      <c r="N7862" s="10"/>
      <c r="O7862" s="10"/>
      <c r="P7862" s="10"/>
      <c r="Q7862" s="10"/>
      <c r="R7862" s="10"/>
      <c r="S7862" s="10"/>
      <c r="U7862" s="10"/>
      <c r="W7862" s="10"/>
      <c r="Y7862" s="10"/>
      <c r="AA7862" s="10"/>
      <c r="AC7862" s="10"/>
      <c r="AE7862" s="10"/>
      <c r="AG7862" s="10"/>
      <c r="AI7862" s="10"/>
      <c r="AK7862" s="10"/>
    </row>
    <row r="7863" spans="2:37" ht="15" x14ac:dyDescent="0.2">
      <c r="B7863" s="10"/>
      <c r="C7863" s="10"/>
      <c r="D7863" s="10"/>
      <c r="E7863" s="10"/>
      <c r="F7863" s="10"/>
      <c r="G7863" s="10"/>
      <c r="H7863" s="10"/>
      <c r="K7863" s="10"/>
      <c r="L7863" s="10"/>
      <c r="N7863" s="10"/>
      <c r="O7863" s="10"/>
      <c r="P7863" s="10"/>
      <c r="Q7863" s="10"/>
      <c r="R7863" s="10"/>
      <c r="S7863" s="10"/>
      <c r="U7863" s="10"/>
      <c r="W7863" s="10"/>
      <c r="Y7863" s="10"/>
      <c r="AA7863" s="10"/>
      <c r="AC7863" s="10"/>
      <c r="AE7863" s="10"/>
      <c r="AG7863" s="10"/>
      <c r="AI7863" s="10"/>
      <c r="AK7863" s="10"/>
    </row>
    <row r="7864" spans="2:37" ht="15" x14ac:dyDescent="0.2">
      <c r="B7864" s="10"/>
      <c r="C7864" s="10"/>
      <c r="D7864" s="10"/>
      <c r="E7864" s="10"/>
      <c r="F7864" s="10"/>
      <c r="G7864" s="10"/>
      <c r="H7864" s="10"/>
      <c r="K7864" s="10"/>
      <c r="L7864" s="10"/>
      <c r="N7864" s="10"/>
      <c r="O7864" s="10"/>
      <c r="P7864" s="10"/>
      <c r="Q7864" s="10"/>
      <c r="R7864" s="10"/>
      <c r="S7864" s="10"/>
      <c r="U7864" s="10"/>
      <c r="W7864" s="10"/>
      <c r="Y7864" s="10"/>
      <c r="AA7864" s="10"/>
      <c r="AC7864" s="10"/>
      <c r="AE7864" s="10"/>
      <c r="AG7864" s="10"/>
      <c r="AI7864" s="10"/>
      <c r="AK7864" s="10"/>
    </row>
    <row r="7865" spans="2:37" ht="15" x14ac:dyDescent="0.2">
      <c r="B7865" s="10"/>
      <c r="C7865" s="10"/>
      <c r="D7865" s="10"/>
      <c r="E7865" s="10"/>
      <c r="F7865" s="10"/>
      <c r="G7865" s="10"/>
      <c r="H7865" s="10"/>
      <c r="K7865" s="10"/>
      <c r="L7865" s="10"/>
      <c r="N7865" s="10"/>
      <c r="O7865" s="10"/>
      <c r="P7865" s="10"/>
      <c r="Q7865" s="10"/>
      <c r="R7865" s="10"/>
      <c r="S7865" s="10"/>
      <c r="U7865" s="10"/>
      <c r="W7865" s="10"/>
      <c r="Y7865" s="10"/>
      <c r="AA7865" s="10"/>
      <c r="AC7865" s="10"/>
      <c r="AE7865" s="10"/>
      <c r="AG7865" s="10"/>
      <c r="AI7865" s="10"/>
      <c r="AK7865" s="10"/>
    </row>
    <row r="7866" spans="2:37" ht="15" x14ac:dyDescent="0.2">
      <c r="B7866" s="10"/>
      <c r="C7866" s="10"/>
      <c r="D7866" s="10"/>
      <c r="E7866" s="10"/>
      <c r="F7866" s="10"/>
      <c r="G7866" s="10"/>
      <c r="H7866" s="10"/>
      <c r="K7866" s="10"/>
      <c r="L7866" s="10"/>
      <c r="N7866" s="10"/>
      <c r="O7866" s="10"/>
      <c r="P7866" s="10"/>
      <c r="Q7866" s="10"/>
      <c r="R7866" s="10"/>
      <c r="S7866" s="10"/>
      <c r="U7866" s="10"/>
      <c r="W7866" s="10"/>
      <c r="Y7866" s="10"/>
      <c r="AA7866" s="10"/>
      <c r="AC7866" s="10"/>
      <c r="AE7866" s="10"/>
      <c r="AG7866" s="10"/>
      <c r="AI7866" s="10"/>
      <c r="AK7866" s="10"/>
    </row>
    <row r="7867" spans="2:37" ht="15" x14ac:dyDescent="0.2">
      <c r="B7867" s="10"/>
      <c r="C7867" s="10"/>
      <c r="D7867" s="10"/>
      <c r="E7867" s="10"/>
      <c r="F7867" s="10"/>
      <c r="G7867" s="10"/>
      <c r="H7867" s="10"/>
      <c r="K7867" s="10"/>
      <c r="L7867" s="10"/>
      <c r="N7867" s="10"/>
      <c r="O7867" s="10"/>
      <c r="P7867" s="10"/>
      <c r="Q7867" s="10"/>
      <c r="R7867" s="10"/>
      <c r="S7867" s="10"/>
      <c r="U7867" s="10"/>
      <c r="W7867" s="10"/>
      <c r="Y7867" s="10"/>
      <c r="AA7867" s="10"/>
      <c r="AC7867" s="10"/>
      <c r="AE7867" s="10"/>
      <c r="AG7867" s="10"/>
      <c r="AI7867" s="10"/>
      <c r="AK7867" s="10"/>
    </row>
    <row r="7868" spans="2:37" ht="15" x14ac:dyDescent="0.2">
      <c r="B7868" s="10"/>
      <c r="C7868" s="10"/>
      <c r="D7868" s="10"/>
      <c r="E7868" s="10"/>
      <c r="F7868" s="10"/>
      <c r="G7868" s="10"/>
      <c r="H7868" s="10"/>
      <c r="K7868" s="10"/>
      <c r="L7868" s="10"/>
      <c r="N7868" s="10"/>
      <c r="O7868" s="10"/>
      <c r="P7868" s="10"/>
      <c r="Q7868" s="10"/>
      <c r="R7868" s="10"/>
      <c r="S7868" s="10"/>
      <c r="U7868" s="10"/>
      <c r="W7868" s="10"/>
      <c r="Y7868" s="10"/>
      <c r="AA7868" s="10"/>
      <c r="AC7868" s="10"/>
      <c r="AE7868" s="10"/>
      <c r="AG7868" s="10"/>
      <c r="AI7868" s="10"/>
      <c r="AK7868" s="10"/>
    </row>
    <row r="7869" spans="2:37" ht="15" x14ac:dyDescent="0.2">
      <c r="B7869" s="10"/>
      <c r="C7869" s="10"/>
      <c r="D7869" s="10"/>
      <c r="E7869" s="10"/>
      <c r="F7869" s="10"/>
      <c r="G7869" s="10"/>
      <c r="H7869" s="10"/>
      <c r="K7869" s="10"/>
      <c r="L7869" s="10"/>
      <c r="N7869" s="10"/>
      <c r="O7869" s="10"/>
      <c r="P7869" s="10"/>
      <c r="Q7869" s="10"/>
      <c r="R7869" s="10"/>
      <c r="S7869" s="10"/>
      <c r="U7869" s="10"/>
      <c r="W7869" s="10"/>
      <c r="Y7869" s="10"/>
      <c r="AA7869" s="10"/>
      <c r="AC7869" s="10"/>
      <c r="AE7869" s="10"/>
      <c r="AG7869" s="10"/>
      <c r="AI7869" s="10"/>
      <c r="AK7869" s="10"/>
    </row>
    <row r="7870" spans="2:37" ht="15" x14ac:dyDescent="0.2">
      <c r="B7870" s="10"/>
      <c r="C7870" s="10"/>
      <c r="D7870" s="10"/>
      <c r="E7870" s="10"/>
      <c r="F7870" s="10"/>
      <c r="G7870" s="10"/>
      <c r="H7870" s="10"/>
      <c r="K7870" s="10"/>
      <c r="L7870" s="10"/>
      <c r="N7870" s="10"/>
      <c r="O7870" s="10"/>
      <c r="P7870" s="10"/>
      <c r="Q7870" s="10"/>
      <c r="R7870" s="10"/>
      <c r="S7870" s="10"/>
      <c r="U7870" s="10"/>
      <c r="W7870" s="10"/>
      <c r="Y7870" s="10"/>
      <c r="AA7870" s="10"/>
      <c r="AC7870" s="10"/>
      <c r="AE7870" s="10"/>
      <c r="AG7870" s="10"/>
      <c r="AI7870" s="10"/>
      <c r="AK7870" s="10"/>
    </row>
    <row r="7871" spans="2:37" ht="15" x14ac:dyDescent="0.2">
      <c r="B7871" s="10"/>
      <c r="C7871" s="10"/>
      <c r="D7871" s="10"/>
      <c r="E7871" s="10"/>
      <c r="F7871" s="10"/>
      <c r="G7871" s="10"/>
      <c r="H7871" s="10"/>
      <c r="K7871" s="10"/>
      <c r="L7871" s="10"/>
      <c r="N7871" s="10"/>
      <c r="O7871" s="10"/>
      <c r="P7871" s="10"/>
      <c r="Q7871" s="10"/>
      <c r="R7871" s="10"/>
      <c r="S7871" s="10"/>
      <c r="U7871" s="10"/>
      <c r="W7871" s="10"/>
      <c r="Y7871" s="10"/>
      <c r="AA7871" s="10"/>
      <c r="AC7871" s="10"/>
      <c r="AE7871" s="10"/>
      <c r="AG7871" s="10"/>
      <c r="AI7871" s="10"/>
      <c r="AK7871" s="10"/>
    </row>
    <row r="7872" spans="2:37" ht="15" x14ac:dyDescent="0.2">
      <c r="B7872" s="10"/>
      <c r="C7872" s="10"/>
      <c r="D7872" s="10"/>
      <c r="E7872" s="10"/>
      <c r="F7872" s="10"/>
      <c r="G7872" s="10"/>
      <c r="H7872" s="10"/>
      <c r="K7872" s="10"/>
      <c r="L7872" s="10"/>
      <c r="N7872" s="10"/>
      <c r="O7872" s="10"/>
      <c r="P7872" s="10"/>
      <c r="Q7872" s="10"/>
      <c r="R7872" s="10"/>
      <c r="S7872" s="10"/>
      <c r="U7872" s="10"/>
      <c r="W7872" s="10"/>
      <c r="Y7872" s="10"/>
      <c r="AA7872" s="10"/>
      <c r="AC7872" s="10"/>
      <c r="AE7872" s="10"/>
      <c r="AG7872" s="10"/>
      <c r="AI7872" s="10"/>
      <c r="AK7872" s="10"/>
    </row>
    <row r="7873" spans="2:37" ht="15" x14ac:dyDescent="0.2">
      <c r="B7873" s="10"/>
      <c r="C7873" s="10"/>
      <c r="D7873" s="10"/>
      <c r="E7873" s="10"/>
      <c r="F7873" s="10"/>
      <c r="G7873" s="10"/>
      <c r="H7873" s="10"/>
      <c r="K7873" s="10"/>
      <c r="L7873" s="10"/>
      <c r="N7873" s="10"/>
      <c r="O7873" s="10"/>
      <c r="P7873" s="10"/>
      <c r="Q7873" s="10"/>
      <c r="R7873" s="10"/>
      <c r="S7873" s="10"/>
      <c r="U7873" s="10"/>
      <c r="W7873" s="10"/>
      <c r="Y7873" s="10"/>
      <c r="AA7873" s="10"/>
      <c r="AC7873" s="10"/>
      <c r="AE7873" s="10"/>
      <c r="AG7873" s="10"/>
      <c r="AI7873" s="10"/>
      <c r="AK7873" s="10"/>
    </row>
    <row r="7874" spans="2:37" ht="15" x14ac:dyDescent="0.2">
      <c r="B7874" s="10"/>
      <c r="C7874" s="10"/>
      <c r="D7874" s="10"/>
      <c r="E7874" s="10"/>
      <c r="F7874" s="10"/>
      <c r="G7874" s="10"/>
      <c r="H7874" s="10"/>
      <c r="K7874" s="10"/>
      <c r="L7874" s="10"/>
      <c r="N7874" s="10"/>
      <c r="O7874" s="10"/>
      <c r="P7874" s="10"/>
      <c r="Q7874" s="10"/>
      <c r="R7874" s="10"/>
      <c r="S7874" s="10"/>
      <c r="U7874" s="10"/>
      <c r="W7874" s="10"/>
      <c r="Y7874" s="10"/>
      <c r="AA7874" s="10"/>
      <c r="AC7874" s="10"/>
      <c r="AE7874" s="10"/>
      <c r="AG7874" s="10"/>
      <c r="AI7874" s="10"/>
      <c r="AK7874" s="10"/>
    </row>
    <row r="7875" spans="2:37" ht="15" x14ac:dyDescent="0.2">
      <c r="B7875" s="10"/>
      <c r="C7875" s="10"/>
      <c r="D7875" s="10"/>
      <c r="E7875" s="10"/>
      <c r="F7875" s="10"/>
      <c r="G7875" s="10"/>
      <c r="H7875" s="10"/>
      <c r="K7875" s="10"/>
      <c r="L7875" s="10"/>
      <c r="N7875" s="10"/>
      <c r="O7875" s="10"/>
      <c r="P7875" s="10"/>
      <c r="Q7875" s="10"/>
      <c r="R7875" s="10"/>
      <c r="S7875" s="10"/>
      <c r="U7875" s="10"/>
      <c r="W7875" s="10"/>
      <c r="Y7875" s="10"/>
      <c r="AA7875" s="10"/>
      <c r="AC7875" s="10"/>
      <c r="AE7875" s="10"/>
      <c r="AG7875" s="10"/>
      <c r="AI7875" s="10"/>
      <c r="AK7875" s="10"/>
    </row>
    <row r="7876" spans="2:37" ht="15" x14ac:dyDescent="0.2">
      <c r="B7876" s="10"/>
      <c r="C7876" s="10"/>
      <c r="D7876" s="10"/>
      <c r="E7876" s="10"/>
      <c r="F7876" s="10"/>
      <c r="G7876" s="10"/>
      <c r="H7876" s="10"/>
      <c r="K7876" s="10"/>
      <c r="L7876" s="10"/>
      <c r="N7876" s="10"/>
      <c r="O7876" s="10"/>
      <c r="P7876" s="10"/>
      <c r="Q7876" s="10"/>
      <c r="R7876" s="10"/>
      <c r="S7876" s="10"/>
      <c r="U7876" s="10"/>
      <c r="W7876" s="10"/>
      <c r="Y7876" s="10"/>
      <c r="AA7876" s="10"/>
      <c r="AC7876" s="10"/>
      <c r="AE7876" s="10"/>
      <c r="AG7876" s="10"/>
      <c r="AI7876" s="10"/>
      <c r="AK7876" s="10"/>
    </row>
    <row r="7877" spans="2:37" ht="15" x14ac:dyDescent="0.2">
      <c r="B7877" s="10"/>
      <c r="C7877" s="10"/>
      <c r="D7877" s="10"/>
      <c r="E7877" s="10"/>
      <c r="F7877" s="10"/>
      <c r="G7877" s="10"/>
      <c r="H7877" s="10"/>
      <c r="K7877" s="10"/>
      <c r="L7877" s="10"/>
      <c r="N7877" s="10"/>
      <c r="O7877" s="10"/>
      <c r="P7877" s="10"/>
      <c r="Q7877" s="10"/>
      <c r="R7877" s="10"/>
      <c r="S7877" s="10"/>
      <c r="U7877" s="10"/>
      <c r="W7877" s="10"/>
      <c r="Y7877" s="10"/>
      <c r="AA7877" s="10"/>
      <c r="AC7877" s="10"/>
      <c r="AE7877" s="10"/>
      <c r="AG7877" s="10"/>
      <c r="AI7877" s="10"/>
      <c r="AK7877" s="10"/>
    </row>
    <row r="7878" spans="2:37" ht="15" x14ac:dyDescent="0.2">
      <c r="B7878" s="10"/>
      <c r="C7878" s="10"/>
      <c r="D7878" s="10"/>
      <c r="E7878" s="10"/>
      <c r="F7878" s="10"/>
      <c r="G7878" s="10"/>
      <c r="H7878" s="10"/>
      <c r="K7878" s="10"/>
      <c r="L7878" s="10"/>
      <c r="N7878" s="10"/>
      <c r="O7878" s="10"/>
      <c r="P7878" s="10"/>
      <c r="Q7878" s="10"/>
      <c r="R7878" s="10"/>
      <c r="S7878" s="10"/>
      <c r="U7878" s="10"/>
      <c r="W7878" s="10"/>
      <c r="Y7878" s="10"/>
      <c r="AA7878" s="10"/>
      <c r="AC7878" s="10"/>
      <c r="AE7878" s="10"/>
      <c r="AG7878" s="10"/>
      <c r="AI7878" s="10"/>
      <c r="AK7878" s="10"/>
    </row>
    <row r="7879" spans="2:37" ht="15" x14ac:dyDescent="0.2">
      <c r="B7879" s="10"/>
      <c r="C7879" s="10"/>
      <c r="D7879" s="10"/>
      <c r="E7879" s="10"/>
      <c r="F7879" s="10"/>
      <c r="G7879" s="10"/>
      <c r="H7879" s="10"/>
      <c r="K7879" s="10"/>
      <c r="L7879" s="10"/>
      <c r="N7879" s="10"/>
      <c r="O7879" s="10"/>
      <c r="P7879" s="10"/>
      <c r="Q7879" s="10"/>
      <c r="R7879" s="10"/>
      <c r="S7879" s="10"/>
      <c r="U7879" s="10"/>
      <c r="W7879" s="10"/>
      <c r="Y7879" s="10"/>
      <c r="AA7879" s="10"/>
      <c r="AC7879" s="10"/>
      <c r="AE7879" s="10"/>
      <c r="AG7879" s="10"/>
      <c r="AI7879" s="10"/>
      <c r="AK7879" s="10"/>
    </row>
    <row r="7880" spans="2:37" ht="15" x14ac:dyDescent="0.2">
      <c r="B7880" s="10"/>
      <c r="C7880" s="10"/>
      <c r="D7880" s="10"/>
      <c r="E7880" s="10"/>
      <c r="F7880" s="10"/>
      <c r="G7880" s="10"/>
      <c r="H7880" s="10"/>
      <c r="K7880" s="10"/>
      <c r="L7880" s="10"/>
      <c r="N7880" s="10"/>
      <c r="O7880" s="10"/>
      <c r="P7880" s="10"/>
      <c r="Q7880" s="10"/>
      <c r="R7880" s="10"/>
      <c r="S7880" s="10"/>
      <c r="U7880" s="10"/>
      <c r="W7880" s="10"/>
      <c r="Y7880" s="10"/>
      <c r="AA7880" s="10"/>
      <c r="AC7880" s="10"/>
      <c r="AE7880" s="10"/>
      <c r="AG7880" s="10"/>
      <c r="AI7880" s="10"/>
      <c r="AK7880" s="10"/>
    </row>
    <row r="7881" spans="2:37" ht="15" x14ac:dyDescent="0.2">
      <c r="B7881" s="10"/>
      <c r="C7881" s="10"/>
      <c r="D7881" s="10"/>
      <c r="E7881" s="10"/>
      <c r="F7881" s="10"/>
      <c r="G7881" s="10"/>
      <c r="H7881" s="10"/>
      <c r="K7881" s="10"/>
      <c r="L7881" s="10"/>
      <c r="N7881" s="10"/>
      <c r="O7881" s="10"/>
      <c r="P7881" s="10"/>
      <c r="Q7881" s="10"/>
      <c r="R7881" s="10"/>
      <c r="S7881" s="10"/>
      <c r="U7881" s="10"/>
      <c r="W7881" s="10"/>
      <c r="Y7881" s="10"/>
      <c r="AA7881" s="10"/>
      <c r="AC7881" s="10"/>
      <c r="AE7881" s="10"/>
      <c r="AG7881" s="10"/>
      <c r="AI7881" s="10"/>
      <c r="AK7881" s="10"/>
    </row>
    <row r="7882" spans="2:37" ht="15" x14ac:dyDescent="0.2">
      <c r="B7882" s="10"/>
      <c r="C7882" s="10"/>
      <c r="D7882" s="10"/>
      <c r="E7882" s="10"/>
      <c r="F7882" s="10"/>
      <c r="G7882" s="10"/>
      <c r="H7882" s="10"/>
      <c r="K7882" s="10"/>
      <c r="L7882" s="10"/>
      <c r="N7882" s="10"/>
      <c r="O7882" s="10"/>
      <c r="P7882" s="10"/>
      <c r="Q7882" s="10"/>
      <c r="R7882" s="10"/>
      <c r="S7882" s="10"/>
      <c r="U7882" s="10"/>
      <c r="W7882" s="10"/>
      <c r="Y7882" s="10"/>
      <c r="AA7882" s="10"/>
      <c r="AC7882" s="10"/>
      <c r="AE7882" s="10"/>
      <c r="AG7882" s="10"/>
      <c r="AI7882" s="10"/>
      <c r="AK7882" s="10"/>
    </row>
    <row r="7883" spans="2:37" ht="15" x14ac:dyDescent="0.2">
      <c r="B7883" s="10"/>
      <c r="C7883" s="10"/>
      <c r="D7883" s="10"/>
      <c r="E7883" s="10"/>
      <c r="F7883" s="10"/>
      <c r="G7883" s="10"/>
      <c r="H7883" s="10"/>
      <c r="K7883" s="10"/>
      <c r="L7883" s="10"/>
      <c r="N7883" s="10"/>
      <c r="O7883" s="10"/>
      <c r="P7883" s="10"/>
      <c r="Q7883" s="10"/>
      <c r="R7883" s="10"/>
      <c r="S7883" s="10"/>
      <c r="U7883" s="10"/>
      <c r="W7883" s="10"/>
      <c r="Y7883" s="10"/>
      <c r="AA7883" s="10"/>
      <c r="AC7883" s="10"/>
      <c r="AE7883" s="10"/>
      <c r="AG7883" s="10"/>
      <c r="AI7883" s="10"/>
      <c r="AK7883" s="10"/>
    </row>
    <row r="7884" spans="2:37" ht="15" x14ac:dyDescent="0.2">
      <c r="B7884" s="10"/>
      <c r="C7884" s="10"/>
      <c r="D7884" s="10"/>
      <c r="E7884" s="10"/>
      <c r="F7884" s="10"/>
      <c r="G7884" s="10"/>
      <c r="H7884" s="10"/>
      <c r="K7884" s="10"/>
      <c r="L7884" s="10"/>
      <c r="N7884" s="10"/>
      <c r="O7884" s="10"/>
      <c r="P7884" s="10"/>
      <c r="Q7884" s="10"/>
      <c r="R7884" s="10"/>
      <c r="S7884" s="10"/>
      <c r="U7884" s="10"/>
      <c r="W7884" s="10"/>
      <c r="Y7884" s="10"/>
      <c r="AA7884" s="10"/>
      <c r="AC7884" s="10"/>
      <c r="AE7884" s="10"/>
      <c r="AG7884" s="10"/>
      <c r="AI7884" s="10"/>
      <c r="AK7884" s="10"/>
    </row>
    <row r="7885" spans="2:37" ht="15" x14ac:dyDescent="0.2">
      <c r="B7885" s="10"/>
      <c r="C7885" s="10"/>
      <c r="D7885" s="10"/>
      <c r="E7885" s="10"/>
      <c r="F7885" s="10"/>
      <c r="G7885" s="10"/>
      <c r="H7885" s="10"/>
      <c r="K7885" s="10"/>
      <c r="L7885" s="10"/>
      <c r="N7885" s="10"/>
      <c r="O7885" s="10"/>
      <c r="P7885" s="10"/>
      <c r="Q7885" s="10"/>
      <c r="R7885" s="10"/>
      <c r="S7885" s="10"/>
      <c r="U7885" s="10"/>
      <c r="W7885" s="10"/>
      <c r="Y7885" s="10"/>
      <c r="AA7885" s="10"/>
      <c r="AC7885" s="10"/>
      <c r="AE7885" s="10"/>
      <c r="AG7885" s="10"/>
      <c r="AI7885" s="10"/>
      <c r="AK7885" s="10"/>
    </row>
    <row r="7886" spans="2:37" ht="15" x14ac:dyDescent="0.2">
      <c r="B7886" s="10"/>
      <c r="C7886" s="10"/>
      <c r="D7886" s="10"/>
      <c r="E7886" s="10"/>
      <c r="F7886" s="10"/>
      <c r="G7886" s="10"/>
      <c r="H7886" s="10"/>
      <c r="K7886" s="10"/>
      <c r="L7886" s="10"/>
      <c r="N7886" s="10"/>
      <c r="O7886" s="10"/>
      <c r="P7886" s="10"/>
      <c r="Q7886" s="10"/>
      <c r="R7886" s="10"/>
      <c r="S7886" s="10"/>
      <c r="U7886" s="10"/>
      <c r="W7886" s="10"/>
      <c r="Y7886" s="10"/>
      <c r="AA7886" s="10"/>
      <c r="AC7886" s="10"/>
      <c r="AE7886" s="10"/>
      <c r="AG7886" s="10"/>
      <c r="AI7886" s="10"/>
      <c r="AK7886" s="10"/>
    </row>
    <row r="7887" spans="2:37" ht="15" x14ac:dyDescent="0.2">
      <c r="B7887" s="10"/>
      <c r="C7887" s="10"/>
      <c r="D7887" s="10"/>
      <c r="E7887" s="10"/>
      <c r="F7887" s="10"/>
      <c r="G7887" s="10"/>
      <c r="H7887" s="10"/>
      <c r="K7887" s="10"/>
      <c r="L7887" s="10"/>
      <c r="N7887" s="10"/>
      <c r="O7887" s="10"/>
      <c r="P7887" s="10"/>
      <c r="Q7887" s="10"/>
      <c r="R7887" s="10"/>
      <c r="S7887" s="10"/>
      <c r="U7887" s="10"/>
      <c r="W7887" s="10"/>
      <c r="Y7887" s="10"/>
      <c r="AA7887" s="10"/>
      <c r="AC7887" s="10"/>
      <c r="AE7887" s="10"/>
      <c r="AG7887" s="10"/>
      <c r="AI7887" s="10"/>
      <c r="AK7887" s="10"/>
    </row>
    <row r="7888" spans="2:37" ht="15" x14ac:dyDescent="0.2">
      <c r="B7888" s="10"/>
      <c r="C7888" s="10"/>
      <c r="D7888" s="10"/>
      <c r="E7888" s="10"/>
      <c r="F7888" s="10"/>
      <c r="G7888" s="10"/>
      <c r="H7888" s="10"/>
      <c r="K7888" s="10"/>
      <c r="L7888" s="10"/>
      <c r="N7888" s="10"/>
      <c r="O7888" s="10"/>
      <c r="P7888" s="10"/>
      <c r="Q7888" s="10"/>
      <c r="R7888" s="10"/>
      <c r="S7888" s="10"/>
      <c r="U7888" s="10"/>
      <c r="W7888" s="10"/>
      <c r="Y7888" s="10"/>
      <c r="AA7888" s="10"/>
      <c r="AC7888" s="10"/>
      <c r="AE7888" s="10"/>
      <c r="AG7888" s="10"/>
      <c r="AI7888" s="10"/>
      <c r="AK7888" s="10"/>
    </row>
    <row r="7889" spans="2:37" ht="15" x14ac:dyDescent="0.2">
      <c r="B7889" s="10"/>
      <c r="C7889" s="10"/>
      <c r="D7889" s="10"/>
      <c r="E7889" s="10"/>
      <c r="F7889" s="10"/>
      <c r="G7889" s="10"/>
      <c r="H7889" s="10"/>
      <c r="K7889" s="10"/>
      <c r="L7889" s="10"/>
      <c r="N7889" s="10"/>
      <c r="O7889" s="10"/>
      <c r="P7889" s="10"/>
      <c r="Q7889" s="10"/>
      <c r="R7889" s="10"/>
      <c r="S7889" s="10"/>
      <c r="U7889" s="10"/>
      <c r="W7889" s="10"/>
      <c r="Y7889" s="10"/>
      <c r="AA7889" s="10"/>
      <c r="AC7889" s="10"/>
      <c r="AE7889" s="10"/>
      <c r="AG7889" s="10"/>
      <c r="AI7889" s="10"/>
      <c r="AK7889" s="10"/>
    </row>
    <row r="7890" spans="2:37" ht="15" x14ac:dyDescent="0.2">
      <c r="B7890" s="10"/>
      <c r="C7890" s="10"/>
      <c r="D7890" s="10"/>
      <c r="E7890" s="10"/>
      <c r="F7890" s="10"/>
      <c r="G7890" s="10"/>
      <c r="H7890" s="10"/>
      <c r="K7890" s="10"/>
      <c r="L7890" s="10"/>
      <c r="N7890" s="10"/>
      <c r="O7890" s="10"/>
      <c r="P7890" s="10"/>
      <c r="Q7890" s="10"/>
      <c r="R7890" s="10"/>
      <c r="S7890" s="10"/>
      <c r="U7890" s="10"/>
      <c r="W7890" s="10"/>
      <c r="Y7890" s="10"/>
      <c r="AA7890" s="10"/>
      <c r="AC7890" s="10"/>
      <c r="AE7890" s="10"/>
      <c r="AG7890" s="10"/>
      <c r="AI7890" s="10"/>
      <c r="AK7890" s="10"/>
    </row>
    <row r="7891" spans="2:37" ht="15" x14ac:dyDescent="0.2">
      <c r="B7891" s="10"/>
      <c r="C7891" s="10"/>
      <c r="D7891" s="10"/>
      <c r="E7891" s="10"/>
      <c r="F7891" s="10"/>
      <c r="G7891" s="10"/>
      <c r="H7891" s="10"/>
      <c r="K7891" s="10"/>
      <c r="L7891" s="10"/>
      <c r="N7891" s="10"/>
      <c r="O7891" s="10"/>
      <c r="P7891" s="10"/>
      <c r="Q7891" s="10"/>
      <c r="R7891" s="10"/>
      <c r="S7891" s="10"/>
      <c r="U7891" s="10"/>
      <c r="W7891" s="10"/>
      <c r="Y7891" s="10"/>
      <c r="AA7891" s="10"/>
      <c r="AC7891" s="10"/>
      <c r="AE7891" s="10"/>
      <c r="AG7891" s="10"/>
      <c r="AI7891" s="10"/>
      <c r="AK7891" s="10"/>
    </row>
    <row r="7892" spans="2:37" ht="15" x14ac:dyDescent="0.2">
      <c r="B7892" s="10"/>
      <c r="C7892" s="10"/>
      <c r="D7892" s="10"/>
      <c r="E7892" s="10"/>
      <c r="F7892" s="10"/>
      <c r="G7892" s="10"/>
      <c r="H7892" s="10"/>
      <c r="K7892" s="10"/>
      <c r="L7892" s="10"/>
      <c r="N7892" s="10"/>
      <c r="O7892" s="10"/>
      <c r="P7892" s="10"/>
      <c r="Q7892" s="10"/>
      <c r="R7892" s="10"/>
      <c r="S7892" s="10"/>
      <c r="U7892" s="10"/>
      <c r="W7892" s="10"/>
      <c r="Y7892" s="10"/>
      <c r="AA7892" s="10"/>
      <c r="AC7892" s="10"/>
      <c r="AE7892" s="10"/>
      <c r="AG7892" s="10"/>
      <c r="AI7892" s="10"/>
      <c r="AK7892" s="10"/>
    </row>
    <row r="7893" spans="2:37" ht="15" x14ac:dyDescent="0.2">
      <c r="B7893" s="10"/>
      <c r="C7893" s="10"/>
      <c r="D7893" s="10"/>
      <c r="E7893" s="10"/>
      <c r="F7893" s="10"/>
      <c r="G7893" s="10"/>
      <c r="H7893" s="10"/>
      <c r="K7893" s="10"/>
      <c r="L7893" s="10"/>
      <c r="N7893" s="10"/>
      <c r="O7893" s="10"/>
      <c r="P7893" s="10"/>
      <c r="Q7893" s="10"/>
      <c r="R7893" s="10"/>
      <c r="S7893" s="10"/>
      <c r="U7893" s="10"/>
      <c r="W7893" s="10"/>
      <c r="Y7893" s="10"/>
      <c r="AA7893" s="10"/>
      <c r="AC7893" s="10"/>
      <c r="AE7893" s="10"/>
      <c r="AG7893" s="10"/>
      <c r="AI7893" s="10"/>
      <c r="AK7893" s="10"/>
    </row>
    <row r="7894" spans="2:37" ht="15" x14ac:dyDescent="0.2">
      <c r="B7894" s="10"/>
      <c r="C7894" s="10"/>
      <c r="D7894" s="10"/>
      <c r="E7894" s="10"/>
      <c r="F7894" s="10"/>
      <c r="G7894" s="10"/>
      <c r="H7894" s="10"/>
      <c r="K7894" s="10"/>
      <c r="L7894" s="10"/>
      <c r="N7894" s="10"/>
      <c r="O7894" s="10"/>
      <c r="P7894" s="10"/>
      <c r="Q7894" s="10"/>
      <c r="R7894" s="10"/>
      <c r="S7894" s="10"/>
      <c r="U7894" s="10"/>
      <c r="W7894" s="10"/>
      <c r="Y7894" s="10"/>
      <c r="AA7894" s="10"/>
      <c r="AC7894" s="10"/>
      <c r="AE7894" s="10"/>
      <c r="AG7894" s="10"/>
      <c r="AI7894" s="10"/>
      <c r="AK7894" s="10"/>
    </row>
    <row r="7895" spans="2:37" ht="15" x14ac:dyDescent="0.2">
      <c r="B7895" s="10"/>
      <c r="C7895" s="10"/>
      <c r="D7895" s="10"/>
      <c r="E7895" s="10"/>
      <c r="F7895" s="10"/>
      <c r="G7895" s="10"/>
      <c r="H7895" s="10"/>
      <c r="K7895" s="10"/>
      <c r="L7895" s="10"/>
      <c r="N7895" s="10"/>
      <c r="O7895" s="10"/>
      <c r="P7895" s="10"/>
      <c r="Q7895" s="10"/>
      <c r="R7895" s="10"/>
      <c r="S7895" s="10"/>
      <c r="U7895" s="10"/>
      <c r="W7895" s="10"/>
      <c r="Y7895" s="10"/>
      <c r="AA7895" s="10"/>
      <c r="AC7895" s="10"/>
      <c r="AE7895" s="10"/>
      <c r="AG7895" s="10"/>
      <c r="AI7895" s="10"/>
      <c r="AK7895" s="10"/>
    </row>
    <row r="7896" spans="2:37" ht="15" x14ac:dyDescent="0.2">
      <c r="B7896" s="10"/>
      <c r="C7896" s="10"/>
      <c r="D7896" s="10"/>
      <c r="E7896" s="10"/>
      <c r="F7896" s="10"/>
      <c r="G7896" s="10"/>
      <c r="H7896" s="10"/>
      <c r="K7896" s="10"/>
      <c r="L7896" s="10"/>
      <c r="N7896" s="10"/>
      <c r="O7896" s="10"/>
      <c r="P7896" s="10"/>
      <c r="Q7896" s="10"/>
      <c r="R7896" s="10"/>
      <c r="S7896" s="10"/>
      <c r="U7896" s="10"/>
      <c r="W7896" s="10"/>
      <c r="Y7896" s="10"/>
      <c r="AA7896" s="10"/>
      <c r="AC7896" s="10"/>
      <c r="AE7896" s="10"/>
      <c r="AG7896" s="10"/>
      <c r="AI7896" s="10"/>
      <c r="AK7896" s="10"/>
    </row>
    <row r="7897" spans="2:37" ht="15" x14ac:dyDescent="0.2">
      <c r="B7897" s="10"/>
      <c r="C7897" s="10"/>
      <c r="D7897" s="10"/>
      <c r="E7897" s="10"/>
      <c r="F7897" s="10"/>
      <c r="G7897" s="10"/>
      <c r="H7897" s="10"/>
      <c r="K7897" s="10"/>
      <c r="L7897" s="10"/>
      <c r="N7897" s="10"/>
      <c r="O7897" s="10"/>
      <c r="P7897" s="10"/>
      <c r="Q7897" s="10"/>
      <c r="R7897" s="10"/>
      <c r="S7897" s="10"/>
      <c r="U7897" s="10"/>
      <c r="W7897" s="10"/>
      <c r="Y7897" s="10"/>
      <c r="AA7897" s="10"/>
      <c r="AC7897" s="10"/>
      <c r="AE7897" s="10"/>
      <c r="AG7897" s="10"/>
      <c r="AI7897" s="10"/>
      <c r="AK7897" s="10"/>
    </row>
    <row r="7898" spans="2:37" ht="15" x14ac:dyDescent="0.2">
      <c r="B7898" s="10"/>
      <c r="C7898" s="10"/>
      <c r="D7898" s="10"/>
      <c r="E7898" s="10"/>
      <c r="F7898" s="10"/>
      <c r="G7898" s="10"/>
      <c r="H7898" s="10"/>
      <c r="K7898" s="10"/>
      <c r="L7898" s="10"/>
      <c r="N7898" s="10"/>
      <c r="O7898" s="10"/>
      <c r="P7898" s="10"/>
      <c r="Q7898" s="10"/>
      <c r="R7898" s="10"/>
      <c r="S7898" s="10"/>
      <c r="U7898" s="10"/>
      <c r="W7898" s="10"/>
      <c r="Y7898" s="10"/>
      <c r="AA7898" s="10"/>
      <c r="AC7898" s="10"/>
      <c r="AE7898" s="10"/>
      <c r="AG7898" s="10"/>
      <c r="AI7898" s="10"/>
      <c r="AK7898" s="10"/>
    </row>
    <row r="7899" spans="2:37" ht="15" x14ac:dyDescent="0.2">
      <c r="B7899" s="10"/>
      <c r="C7899" s="10"/>
      <c r="D7899" s="10"/>
      <c r="E7899" s="10"/>
      <c r="F7899" s="10"/>
      <c r="G7899" s="10"/>
      <c r="H7899" s="10"/>
      <c r="K7899" s="10"/>
      <c r="L7899" s="10"/>
      <c r="N7899" s="10"/>
      <c r="O7899" s="10"/>
      <c r="P7899" s="10"/>
      <c r="Q7899" s="10"/>
      <c r="R7899" s="10"/>
      <c r="S7899" s="10"/>
      <c r="U7899" s="10"/>
      <c r="W7899" s="10"/>
      <c r="Y7899" s="10"/>
      <c r="AA7899" s="10"/>
      <c r="AC7899" s="10"/>
      <c r="AE7899" s="10"/>
      <c r="AG7899" s="10"/>
      <c r="AI7899" s="10"/>
      <c r="AK7899" s="10"/>
    </row>
    <row r="7900" spans="2:37" ht="15" x14ac:dyDescent="0.2">
      <c r="B7900" s="10"/>
      <c r="C7900" s="10"/>
      <c r="D7900" s="10"/>
      <c r="E7900" s="10"/>
      <c r="F7900" s="10"/>
      <c r="G7900" s="10"/>
      <c r="H7900" s="10"/>
      <c r="K7900" s="10"/>
      <c r="L7900" s="10"/>
      <c r="N7900" s="10"/>
      <c r="O7900" s="10"/>
      <c r="P7900" s="10"/>
      <c r="Q7900" s="10"/>
      <c r="R7900" s="10"/>
      <c r="S7900" s="10"/>
      <c r="U7900" s="10"/>
      <c r="W7900" s="10"/>
      <c r="Y7900" s="10"/>
      <c r="AA7900" s="10"/>
      <c r="AC7900" s="10"/>
      <c r="AE7900" s="10"/>
      <c r="AG7900" s="10"/>
      <c r="AI7900" s="10"/>
      <c r="AK7900" s="10"/>
    </row>
    <row r="7901" spans="2:37" ht="15" x14ac:dyDescent="0.2">
      <c r="B7901" s="10"/>
      <c r="C7901" s="10"/>
      <c r="D7901" s="10"/>
      <c r="E7901" s="10"/>
      <c r="F7901" s="10"/>
      <c r="G7901" s="10"/>
      <c r="H7901" s="10"/>
      <c r="K7901" s="10"/>
      <c r="L7901" s="10"/>
      <c r="N7901" s="10"/>
      <c r="O7901" s="10"/>
      <c r="P7901" s="10"/>
      <c r="Q7901" s="10"/>
      <c r="R7901" s="10"/>
      <c r="S7901" s="10"/>
      <c r="U7901" s="10"/>
      <c r="W7901" s="10"/>
      <c r="Y7901" s="10"/>
      <c r="AA7901" s="10"/>
      <c r="AC7901" s="10"/>
      <c r="AE7901" s="10"/>
      <c r="AG7901" s="10"/>
      <c r="AI7901" s="10"/>
      <c r="AK7901" s="10"/>
    </row>
    <row r="7902" spans="2:37" ht="15" x14ac:dyDescent="0.2">
      <c r="B7902" s="10"/>
      <c r="C7902" s="10"/>
      <c r="D7902" s="10"/>
      <c r="E7902" s="10"/>
      <c r="F7902" s="10"/>
      <c r="G7902" s="10"/>
      <c r="H7902" s="10"/>
      <c r="K7902" s="10"/>
      <c r="L7902" s="10"/>
      <c r="N7902" s="10"/>
      <c r="O7902" s="10"/>
      <c r="P7902" s="10"/>
      <c r="Q7902" s="10"/>
      <c r="R7902" s="10"/>
      <c r="S7902" s="10"/>
      <c r="U7902" s="10"/>
      <c r="W7902" s="10"/>
      <c r="Y7902" s="10"/>
      <c r="AA7902" s="10"/>
      <c r="AC7902" s="10"/>
      <c r="AE7902" s="10"/>
      <c r="AG7902" s="10"/>
      <c r="AI7902" s="10"/>
      <c r="AK7902" s="10"/>
    </row>
    <row r="7903" spans="2:37" ht="15" x14ac:dyDescent="0.2">
      <c r="B7903" s="10"/>
      <c r="C7903" s="10"/>
      <c r="D7903" s="10"/>
      <c r="E7903" s="10"/>
      <c r="F7903" s="10"/>
      <c r="G7903" s="10"/>
      <c r="H7903" s="10"/>
      <c r="K7903" s="10"/>
      <c r="L7903" s="10"/>
      <c r="N7903" s="10"/>
      <c r="O7903" s="10"/>
      <c r="P7903" s="10"/>
      <c r="Q7903" s="10"/>
      <c r="R7903" s="10"/>
      <c r="S7903" s="10"/>
      <c r="U7903" s="10"/>
      <c r="W7903" s="10"/>
      <c r="Y7903" s="10"/>
      <c r="AA7903" s="10"/>
      <c r="AC7903" s="10"/>
      <c r="AE7903" s="10"/>
      <c r="AG7903" s="10"/>
      <c r="AI7903" s="10"/>
      <c r="AK7903" s="10"/>
    </row>
    <row r="7904" spans="2:37" ht="15" x14ac:dyDescent="0.2">
      <c r="B7904" s="10"/>
      <c r="C7904" s="10"/>
      <c r="D7904" s="10"/>
      <c r="E7904" s="10"/>
      <c r="F7904" s="10"/>
      <c r="G7904" s="10"/>
      <c r="H7904" s="10"/>
      <c r="K7904" s="10"/>
      <c r="L7904" s="10"/>
      <c r="N7904" s="10"/>
      <c r="O7904" s="10"/>
      <c r="P7904" s="10"/>
      <c r="Q7904" s="10"/>
      <c r="R7904" s="10"/>
      <c r="S7904" s="10"/>
      <c r="U7904" s="10"/>
      <c r="W7904" s="10"/>
      <c r="Y7904" s="10"/>
      <c r="AA7904" s="10"/>
      <c r="AC7904" s="10"/>
      <c r="AE7904" s="10"/>
      <c r="AG7904" s="10"/>
      <c r="AI7904" s="10"/>
      <c r="AK7904" s="10"/>
    </row>
    <row r="7905" spans="2:37" ht="15" x14ac:dyDescent="0.2">
      <c r="B7905" s="10"/>
      <c r="C7905" s="10"/>
      <c r="D7905" s="10"/>
      <c r="E7905" s="10"/>
      <c r="F7905" s="10"/>
      <c r="G7905" s="10"/>
      <c r="H7905" s="10"/>
      <c r="K7905" s="10"/>
      <c r="L7905" s="10"/>
      <c r="N7905" s="10"/>
      <c r="O7905" s="10"/>
      <c r="P7905" s="10"/>
      <c r="Q7905" s="10"/>
      <c r="R7905" s="10"/>
      <c r="S7905" s="10"/>
      <c r="U7905" s="10"/>
      <c r="W7905" s="10"/>
      <c r="Y7905" s="10"/>
      <c r="AA7905" s="10"/>
      <c r="AC7905" s="10"/>
      <c r="AE7905" s="10"/>
      <c r="AG7905" s="10"/>
      <c r="AI7905" s="10"/>
      <c r="AK7905" s="10"/>
    </row>
    <row r="7906" spans="2:37" ht="15" x14ac:dyDescent="0.2">
      <c r="B7906" s="10"/>
      <c r="C7906" s="10"/>
      <c r="D7906" s="10"/>
      <c r="E7906" s="10"/>
      <c r="F7906" s="10"/>
      <c r="G7906" s="10"/>
      <c r="H7906" s="10"/>
      <c r="K7906" s="10"/>
      <c r="L7906" s="10"/>
      <c r="N7906" s="10"/>
      <c r="O7906" s="10"/>
      <c r="P7906" s="10"/>
      <c r="Q7906" s="10"/>
      <c r="R7906" s="10"/>
      <c r="S7906" s="10"/>
      <c r="U7906" s="10"/>
      <c r="W7906" s="10"/>
      <c r="Y7906" s="10"/>
      <c r="AA7906" s="10"/>
      <c r="AC7906" s="10"/>
      <c r="AE7906" s="10"/>
      <c r="AG7906" s="10"/>
      <c r="AI7906" s="10"/>
      <c r="AK7906" s="10"/>
    </row>
    <row r="7907" spans="2:37" ht="15" x14ac:dyDescent="0.2">
      <c r="B7907" s="10"/>
      <c r="C7907" s="10"/>
      <c r="D7907" s="10"/>
      <c r="E7907" s="10"/>
      <c r="F7907" s="10"/>
      <c r="G7907" s="10"/>
      <c r="H7907" s="10"/>
      <c r="K7907" s="10"/>
      <c r="L7907" s="10"/>
      <c r="N7907" s="10"/>
      <c r="O7907" s="10"/>
      <c r="P7907" s="10"/>
      <c r="Q7907" s="10"/>
      <c r="R7907" s="10"/>
      <c r="S7907" s="10"/>
      <c r="U7907" s="10"/>
      <c r="W7907" s="10"/>
      <c r="Y7907" s="10"/>
      <c r="AA7907" s="10"/>
      <c r="AC7907" s="10"/>
      <c r="AE7907" s="10"/>
      <c r="AG7907" s="10"/>
      <c r="AI7907" s="10"/>
      <c r="AK7907" s="10"/>
    </row>
    <row r="7908" spans="2:37" ht="15" x14ac:dyDescent="0.2">
      <c r="B7908" s="10"/>
      <c r="C7908" s="10"/>
      <c r="D7908" s="10"/>
      <c r="E7908" s="10"/>
      <c r="F7908" s="10"/>
      <c r="G7908" s="10"/>
      <c r="H7908" s="10"/>
      <c r="K7908" s="10"/>
      <c r="L7908" s="10"/>
      <c r="N7908" s="10"/>
      <c r="O7908" s="10"/>
      <c r="P7908" s="10"/>
      <c r="Q7908" s="10"/>
      <c r="R7908" s="10"/>
      <c r="S7908" s="10"/>
      <c r="U7908" s="10"/>
      <c r="W7908" s="10"/>
      <c r="Y7908" s="10"/>
      <c r="AA7908" s="10"/>
      <c r="AC7908" s="10"/>
      <c r="AE7908" s="10"/>
      <c r="AG7908" s="10"/>
      <c r="AI7908" s="10"/>
      <c r="AK7908" s="10"/>
    </row>
    <row r="7909" spans="2:37" ht="15" x14ac:dyDescent="0.2">
      <c r="B7909" s="10"/>
      <c r="C7909" s="10"/>
      <c r="D7909" s="10"/>
      <c r="E7909" s="10"/>
      <c r="F7909" s="10"/>
      <c r="G7909" s="10"/>
      <c r="H7909" s="10"/>
      <c r="K7909" s="10"/>
      <c r="L7909" s="10"/>
      <c r="N7909" s="10"/>
      <c r="O7909" s="10"/>
      <c r="P7909" s="10"/>
      <c r="Q7909" s="10"/>
      <c r="R7909" s="10"/>
      <c r="S7909" s="10"/>
      <c r="U7909" s="10"/>
      <c r="W7909" s="10"/>
      <c r="Y7909" s="10"/>
      <c r="AA7909" s="10"/>
      <c r="AC7909" s="10"/>
      <c r="AE7909" s="10"/>
      <c r="AG7909" s="10"/>
      <c r="AI7909" s="10"/>
      <c r="AK7909" s="10"/>
    </row>
    <row r="7910" spans="2:37" ht="15" x14ac:dyDescent="0.2">
      <c r="B7910" s="10"/>
      <c r="C7910" s="10"/>
      <c r="D7910" s="10"/>
      <c r="E7910" s="10"/>
      <c r="F7910" s="10"/>
      <c r="G7910" s="10"/>
      <c r="H7910" s="10"/>
      <c r="K7910" s="10"/>
      <c r="L7910" s="10"/>
      <c r="N7910" s="10"/>
      <c r="O7910" s="10"/>
      <c r="P7910" s="10"/>
      <c r="Q7910" s="10"/>
      <c r="R7910" s="10"/>
      <c r="S7910" s="10"/>
      <c r="U7910" s="10"/>
      <c r="W7910" s="10"/>
      <c r="Y7910" s="10"/>
      <c r="AA7910" s="10"/>
      <c r="AC7910" s="10"/>
      <c r="AE7910" s="10"/>
      <c r="AG7910" s="10"/>
      <c r="AI7910" s="10"/>
      <c r="AK7910" s="10"/>
    </row>
    <row r="7911" spans="2:37" ht="15" x14ac:dyDescent="0.2">
      <c r="B7911" s="10"/>
      <c r="C7911" s="10"/>
      <c r="D7911" s="10"/>
      <c r="E7911" s="10"/>
      <c r="F7911" s="10"/>
      <c r="G7911" s="10"/>
      <c r="H7911" s="10"/>
      <c r="K7911" s="10"/>
      <c r="L7911" s="10"/>
      <c r="N7911" s="10"/>
      <c r="O7911" s="10"/>
      <c r="P7911" s="10"/>
      <c r="Q7911" s="10"/>
      <c r="R7911" s="10"/>
      <c r="S7911" s="10"/>
      <c r="U7911" s="10"/>
      <c r="W7911" s="10"/>
      <c r="Y7911" s="10"/>
      <c r="AA7911" s="10"/>
      <c r="AC7911" s="10"/>
      <c r="AE7911" s="10"/>
      <c r="AG7911" s="10"/>
      <c r="AI7911" s="10"/>
      <c r="AK7911" s="10"/>
    </row>
    <row r="7912" spans="2:37" ht="15" x14ac:dyDescent="0.2">
      <c r="B7912" s="10"/>
      <c r="C7912" s="10"/>
      <c r="D7912" s="10"/>
      <c r="E7912" s="10"/>
      <c r="F7912" s="10"/>
      <c r="G7912" s="10"/>
      <c r="H7912" s="10"/>
      <c r="K7912" s="10"/>
      <c r="L7912" s="10"/>
      <c r="N7912" s="10"/>
      <c r="O7912" s="10"/>
      <c r="P7912" s="10"/>
      <c r="Q7912" s="10"/>
      <c r="R7912" s="10"/>
      <c r="S7912" s="10"/>
      <c r="U7912" s="10"/>
      <c r="W7912" s="10"/>
      <c r="Y7912" s="10"/>
      <c r="AA7912" s="10"/>
      <c r="AC7912" s="10"/>
      <c r="AE7912" s="10"/>
      <c r="AG7912" s="10"/>
      <c r="AI7912" s="10"/>
      <c r="AK7912" s="10"/>
    </row>
    <row r="7913" spans="2:37" ht="15" x14ac:dyDescent="0.2">
      <c r="B7913" s="10"/>
      <c r="C7913" s="10"/>
      <c r="D7913" s="10"/>
      <c r="E7913" s="10"/>
      <c r="F7913" s="10"/>
      <c r="G7913" s="10"/>
      <c r="H7913" s="10"/>
      <c r="K7913" s="10"/>
      <c r="L7913" s="10"/>
      <c r="N7913" s="10"/>
      <c r="O7913" s="10"/>
      <c r="P7913" s="10"/>
      <c r="Q7913" s="10"/>
      <c r="R7913" s="10"/>
      <c r="S7913" s="10"/>
      <c r="U7913" s="10"/>
      <c r="W7913" s="10"/>
      <c r="Y7913" s="10"/>
      <c r="AA7913" s="10"/>
      <c r="AC7913" s="10"/>
      <c r="AE7913" s="10"/>
      <c r="AG7913" s="10"/>
      <c r="AI7913" s="10"/>
      <c r="AK7913" s="10"/>
    </row>
    <row r="7914" spans="2:37" ht="15" x14ac:dyDescent="0.2">
      <c r="B7914" s="10"/>
      <c r="C7914" s="10"/>
      <c r="D7914" s="10"/>
      <c r="E7914" s="10"/>
      <c r="F7914" s="10"/>
      <c r="G7914" s="10"/>
      <c r="H7914" s="10"/>
      <c r="K7914" s="10"/>
      <c r="L7914" s="10"/>
      <c r="N7914" s="10"/>
      <c r="O7914" s="10"/>
      <c r="P7914" s="10"/>
      <c r="Q7914" s="10"/>
      <c r="R7914" s="10"/>
      <c r="S7914" s="10"/>
      <c r="U7914" s="10"/>
      <c r="W7914" s="10"/>
      <c r="Y7914" s="10"/>
      <c r="AA7914" s="10"/>
      <c r="AC7914" s="10"/>
      <c r="AE7914" s="10"/>
      <c r="AG7914" s="10"/>
      <c r="AI7914" s="10"/>
      <c r="AK7914" s="10"/>
    </row>
    <row r="7915" spans="2:37" ht="15" x14ac:dyDescent="0.2">
      <c r="B7915" s="10"/>
      <c r="C7915" s="10"/>
      <c r="D7915" s="10"/>
      <c r="E7915" s="10"/>
      <c r="F7915" s="10"/>
      <c r="G7915" s="10"/>
      <c r="H7915" s="10"/>
      <c r="K7915" s="10"/>
      <c r="L7915" s="10"/>
      <c r="N7915" s="10"/>
      <c r="O7915" s="10"/>
      <c r="P7915" s="10"/>
      <c r="Q7915" s="10"/>
      <c r="R7915" s="10"/>
      <c r="S7915" s="10"/>
      <c r="U7915" s="10"/>
      <c r="W7915" s="10"/>
      <c r="Y7915" s="10"/>
      <c r="AA7915" s="10"/>
      <c r="AC7915" s="10"/>
      <c r="AE7915" s="10"/>
      <c r="AG7915" s="10"/>
      <c r="AI7915" s="10"/>
      <c r="AK7915" s="10"/>
    </row>
    <row r="7916" spans="2:37" ht="15" x14ac:dyDescent="0.2">
      <c r="B7916" s="10"/>
      <c r="C7916" s="10"/>
      <c r="D7916" s="10"/>
      <c r="E7916" s="10"/>
      <c r="F7916" s="10"/>
      <c r="G7916" s="10"/>
      <c r="H7916" s="10"/>
      <c r="K7916" s="10"/>
      <c r="L7916" s="10"/>
      <c r="N7916" s="10"/>
      <c r="O7916" s="10"/>
      <c r="P7916" s="10"/>
      <c r="Q7916" s="10"/>
      <c r="R7916" s="10"/>
      <c r="S7916" s="10"/>
      <c r="U7916" s="10"/>
      <c r="W7916" s="10"/>
      <c r="Y7916" s="10"/>
      <c r="AA7916" s="10"/>
      <c r="AC7916" s="10"/>
      <c r="AE7916" s="10"/>
      <c r="AG7916" s="10"/>
      <c r="AI7916" s="10"/>
      <c r="AK7916" s="10"/>
    </row>
    <row r="7917" spans="2:37" ht="15" x14ac:dyDescent="0.2">
      <c r="B7917" s="10"/>
      <c r="C7917" s="10"/>
      <c r="D7917" s="10"/>
      <c r="E7917" s="10"/>
      <c r="F7917" s="10"/>
      <c r="G7917" s="10"/>
      <c r="H7917" s="10"/>
      <c r="K7917" s="10"/>
      <c r="L7917" s="10"/>
      <c r="N7917" s="10"/>
      <c r="O7917" s="10"/>
      <c r="P7917" s="10"/>
      <c r="Q7917" s="10"/>
      <c r="R7917" s="10"/>
      <c r="S7917" s="10"/>
      <c r="U7917" s="10"/>
      <c r="W7917" s="10"/>
      <c r="Y7917" s="10"/>
      <c r="AA7917" s="10"/>
      <c r="AC7917" s="10"/>
      <c r="AE7917" s="10"/>
      <c r="AG7917" s="10"/>
      <c r="AI7917" s="10"/>
      <c r="AK7917" s="10"/>
    </row>
    <row r="7918" spans="2:37" ht="15" x14ac:dyDescent="0.2">
      <c r="B7918" s="10"/>
      <c r="C7918" s="10"/>
      <c r="D7918" s="10"/>
      <c r="E7918" s="10"/>
      <c r="F7918" s="10"/>
      <c r="G7918" s="10"/>
      <c r="H7918" s="10"/>
      <c r="K7918" s="10"/>
      <c r="L7918" s="10"/>
      <c r="N7918" s="10"/>
      <c r="O7918" s="10"/>
      <c r="P7918" s="10"/>
      <c r="Q7918" s="10"/>
      <c r="R7918" s="10"/>
      <c r="S7918" s="10"/>
      <c r="U7918" s="10"/>
      <c r="W7918" s="10"/>
      <c r="Y7918" s="10"/>
      <c r="AA7918" s="10"/>
      <c r="AC7918" s="10"/>
      <c r="AE7918" s="10"/>
      <c r="AG7918" s="10"/>
      <c r="AI7918" s="10"/>
      <c r="AK7918" s="10"/>
    </row>
    <row r="7919" spans="2:37" ht="15" x14ac:dyDescent="0.2">
      <c r="B7919" s="10"/>
      <c r="C7919" s="10"/>
      <c r="D7919" s="10"/>
      <c r="E7919" s="10"/>
      <c r="F7919" s="10"/>
      <c r="G7919" s="10"/>
      <c r="H7919" s="10"/>
      <c r="K7919" s="10"/>
      <c r="L7919" s="10"/>
      <c r="N7919" s="10"/>
      <c r="O7919" s="10"/>
      <c r="P7919" s="10"/>
      <c r="Q7919" s="10"/>
      <c r="R7919" s="10"/>
      <c r="S7919" s="10"/>
      <c r="U7919" s="10"/>
      <c r="W7919" s="10"/>
      <c r="Y7919" s="10"/>
      <c r="AA7919" s="10"/>
      <c r="AC7919" s="10"/>
      <c r="AE7919" s="10"/>
      <c r="AG7919" s="10"/>
      <c r="AI7919" s="10"/>
      <c r="AK7919" s="10"/>
    </row>
    <row r="7920" spans="2:37" ht="15" x14ac:dyDescent="0.2">
      <c r="B7920" s="10"/>
      <c r="C7920" s="10"/>
      <c r="D7920" s="10"/>
      <c r="E7920" s="10"/>
      <c r="F7920" s="10"/>
      <c r="G7920" s="10"/>
      <c r="H7920" s="10"/>
      <c r="K7920" s="10"/>
      <c r="L7920" s="10"/>
      <c r="N7920" s="10"/>
      <c r="O7920" s="10"/>
      <c r="P7920" s="10"/>
      <c r="Q7920" s="10"/>
      <c r="R7920" s="10"/>
      <c r="S7920" s="10"/>
      <c r="U7920" s="10"/>
      <c r="W7920" s="10"/>
      <c r="Y7920" s="10"/>
      <c r="AA7920" s="10"/>
      <c r="AC7920" s="10"/>
      <c r="AE7920" s="10"/>
      <c r="AG7920" s="10"/>
      <c r="AI7920" s="10"/>
      <c r="AK7920" s="10"/>
    </row>
    <row r="7921" spans="2:37" ht="15" x14ac:dyDescent="0.2">
      <c r="B7921" s="10"/>
      <c r="C7921" s="10"/>
      <c r="D7921" s="10"/>
      <c r="E7921" s="10"/>
      <c r="F7921" s="10"/>
      <c r="G7921" s="10"/>
      <c r="H7921" s="10"/>
      <c r="K7921" s="10"/>
      <c r="L7921" s="10"/>
      <c r="N7921" s="10"/>
      <c r="O7921" s="10"/>
      <c r="P7921" s="10"/>
      <c r="Q7921" s="10"/>
      <c r="R7921" s="10"/>
      <c r="S7921" s="10"/>
      <c r="U7921" s="10"/>
      <c r="W7921" s="10"/>
      <c r="Y7921" s="10"/>
      <c r="AA7921" s="10"/>
      <c r="AC7921" s="10"/>
      <c r="AE7921" s="10"/>
      <c r="AG7921" s="10"/>
      <c r="AI7921" s="10"/>
      <c r="AK7921" s="10"/>
    </row>
    <row r="7922" spans="2:37" ht="15" x14ac:dyDescent="0.2">
      <c r="B7922" s="10"/>
      <c r="C7922" s="10"/>
      <c r="D7922" s="10"/>
      <c r="E7922" s="10"/>
      <c r="F7922" s="10"/>
      <c r="G7922" s="10"/>
      <c r="H7922" s="10"/>
      <c r="K7922" s="10"/>
      <c r="L7922" s="10"/>
      <c r="N7922" s="10"/>
      <c r="O7922" s="10"/>
      <c r="P7922" s="10"/>
      <c r="Q7922" s="10"/>
      <c r="R7922" s="10"/>
      <c r="S7922" s="10"/>
      <c r="U7922" s="10"/>
      <c r="W7922" s="10"/>
      <c r="Y7922" s="10"/>
      <c r="AA7922" s="10"/>
      <c r="AC7922" s="10"/>
      <c r="AE7922" s="10"/>
      <c r="AG7922" s="10"/>
      <c r="AI7922" s="10"/>
      <c r="AK7922" s="10"/>
    </row>
    <row r="7923" spans="2:37" ht="15" x14ac:dyDescent="0.2">
      <c r="B7923" s="10"/>
      <c r="C7923" s="10"/>
      <c r="D7923" s="10"/>
      <c r="E7923" s="10"/>
      <c r="F7923" s="10"/>
      <c r="G7923" s="10"/>
      <c r="H7923" s="10"/>
      <c r="K7923" s="10"/>
      <c r="L7923" s="10"/>
      <c r="N7923" s="10"/>
      <c r="O7923" s="10"/>
      <c r="P7923" s="10"/>
      <c r="Q7923" s="10"/>
      <c r="R7923" s="10"/>
      <c r="S7923" s="10"/>
      <c r="U7923" s="10"/>
      <c r="W7923" s="10"/>
      <c r="Y7923" s="10"/>
      <c r="AA7923" s="10"/>
      <c r="AC7923" s="10"/>
      <c r="AE7923" s="10"/>
      <c r="AG7923" s="10"/>
      <c r="AI7923" s="10"/>
      <c r="AK7923" s="10"/>
    </row>
    <row r="7924" spans="2:37" ht="15" x14ac:dyDescent="0.2">
      <c r="B7924" s="10"/>
      <c r="C7924" s="10"/>
      <c r="D7924" s="10"/>
      <c r="E7924" s="10"/>
      <c r="F7924" s="10"/>
      <c r="G7924" s="10"/>
      <c r="H7924" s="10"/>
      <c r="K7924" s="10"/>
      <c r="L7924" s="10"/>
      <c r="N7924" s="10"/>
      <c r="O7924" s="10"/>
      <c r="P7924" s="10"/>
      <c r="Q7924" s="10"/>
      <c r="R7924" s="10"/>
      <c r="S7924" s="10"/>
      <c r="U7924" s="10"/>
      <c r="W7924" s="10"/>
      <c r="Y7924" s="10"/>
      <c r="AA7924" s="10"/>
      <c r="AC7924" s="10"/>
      <c r="AE7924" s="10"/>
      <c r="AG7924" s="10"/>
      <c r="AI7924" s="10"/>
      <c r="AK7924" s="10"/>
    </row>
    <row r="7925" spans="2:37" ht="15" x14ac:dyDescent="0.2">
      <c r="B7925" s="10"/>
      <c r="C7925" s="10"/>
      <c r="D7925" s="10"/>
      <c r="E7925" s="10"/>
      <c r="F7925" s="10"/>
      <c r="G7925" s="10"/>
      <c r="H7925" s="10"/>
      <c r="K7925" s="10"/>
      <c r="L7925" s="10"/>
      <c r="N7925" s="10"/>
      <c r="O7925" s="10"/>
      <c r="P7925" s="10"/>
      <c r="Q7925" s="10"/>
      <c r="R7925" s="10"/>
      <c r="S7925" s="10"/>
      <c r="U7925" s="10"/>
      <c r="W7925" s="10"/>
      <c r="Y7925" s="10"/>
      <c r="AA7925" s="10"/>
      <c r="AC7925" s="10"/>
      <c r="AE7925" s="10"/>
      <c r="AG7925" s="10"/>
      <c r="AI7925" s="10"/>
      <c r="AK7925" s="10"/>
    </row>
    <row r="7926" spans="2:37" ht="15" x14ac:dyDescent="0.2">
      <c r="B7926" s="10"/>
      <c r="C7926" s="10"/>
      <c r="D7926" s="10"/>
      <c r="E7926" s="10"/>
      <c r="F7926" s="10"/>
      <c r="G7926" s="10"/>
      <c r="H7926" s="10"/>
      <c r="K7926" s="10"/>
      <c r="L7926" s="10"/>
      <c r="N7926" s="10"/>
      <c r="O7926" s="10"/>
      <c r="P7926" s="10"/>
      <c r="Q7926" s="10"/>
      <c r="R7926" s="10"/>
      <c r="S7926" s="10"/>
      <c r="U7926" s="10"/>
      <c r="W7926" s="10"/>
      <c r="Y7926" s="10"/>
      <c r="AA7926" s="10"/>
      <c r="AC7926" s="10"/>
      <c r="AE7926" s="10"/>
      <c r="AG7926" s="10"/>
      <c r="AI7926" s="10"/>
      <c r="AK7926" s="10"/>
    </row>
    <row r="7927" spans="2:37" ht="15" x14ac:dyDescent="0.2">
      <c r="B7927" s="10"/>
      <c r="C7927" s="10"/>
      <c r="D7927" s="10"/>
      <c r="E7927" s="10"/>
      <c r="F7927" s="10"/>
      <c r="G7927" s="10"/>
      <c r="H7927" s="10"/>
      <c r="K7927" s="10"/>
      <c r="L7927" s="10"/>
      <c r="N7927" s="10"/>
      <c r="O7927" s="10"/>
      <c r="P7927" s="10"/>
      <c r="Q7927" s="10"/>
      <c r="R7927" s="10"/>
      <c r="S7927" s="10"/>
      <c r="U7927" s="10"/>
      <c r="W7927" s="10"/>
      <c r="Y7927" s="10"/>
      <c r="AA7927" s="10"/>
      <c r="AC7927" s="10"/>
      <c r="AE7927" s="10"/>
      <c r="AG7927" s="10"/>
      <c r="AI7927" s="10"/>
      <c r="AK7927" s="10"/>
    </row>
    <row r="7928" spans="2:37" ht="15" x14ac:dyDescent="0.2">
      <c r="B7928" s="10"/>
      <c r="C7928" s="10"/>
      <c r="D7928" s="10"/>
      <c r="E7928" s="10"/>
      <c r="F7928" s="10"/>
      <c r="G7928" s="10"/>
      <c r="H7928" s="10"/>
      <c r="K7928" s="10"/>
      <c r="L7928" s="10"/>
      <c r="N7928" s="10"/>
      <c r="O7928" s="10"/>
      <c r="P7928" s="10"/>
      <c r="Q7928" s="10"/>
      <c r="R7928" s="10"/>
      <c r="S7928" s="10"/>
      <c r="U7928" s="10"/>
      <c r="W7928" s="10"/>
      <c r="Y7928" s="10"/>
      <c r="AA7928" s="10"/>
      <c r="AC7928" s="10"/>
      <c r="AE7928" s="10"/>
      <c r="AG7928" s="10"/>
      <c r="AI7928" s="10"/>
      <c r="AK7928" s="10"/>
    </row>
    <row r="7929" spans="2:37" ht="15" x14ac:dyDescent="0.2">
      <c r="B7929" s="10"/>
      <c r="C7929" s="10"/>
      <c r="D7929" s="10"/>
      <c r="E7929" s="10"/>
      <c r="F7929" s="10"/>
      <c r="G7929" s="10"/>
      <c r="H7929" s="10"/>
      <c r="K7929" s="10"/>
      <c r="L7929" s="10"/>
      <c r="N7929" s="10"/>
      <c r="O7929" s="10"/>
      <c r="P7929" s="10"/>
      <c r="Q7929" s="10"/>
      <c r="R7929" s="10"/>
      <c r="S7929" s="10"/>
      <c r="U7929" s="10"/>
      <c r="W7929" s="10"/>
      <c r="Y7929" s="10"/>
      <c r="AA7929" s="10"/>
      <c r="AC7929" s="10"/>
      <c r="AE7929" s="10"/>
      <c r="AG7929" s="10"/>
      <c r="AI7929" s="10"/>
      <c r="AK7929" s="10"/>
    </row>
    <row r="7930" spans="2:37" ht="15" x14ac:dyDescent="0.2">
      <c r="B7930" s="10"/>
      <c r="C7930" s="10"/>
      <c r="D7930" s="10"/>
      <c r="E7930" s="10"/>
      <c r="F7930" s="10"/>
      <c r="G7930" s="10"/>
      <c r="H7930" s="10"/>
      <c r="K7930" s="10"/>
      <c r="L7930" s="10"/>
      <c r="N7930" s="10"/>
      <c r="O7930" s="10"/>
      <c r="P7930" s="10"/>
      <c r="Q7930" s="10"/>
      <c r="R7930" s="10"/>
      <c r="S7930" s="10"/>
      <c r="U7930" s="10"/>
      <c r="W7930" s="10"/>
      <c r="Y7930" s="10"/>
      <c r="AA7930" s="10"/>
      <c r="AC7930" s="10"/>
      <c r="AE7930" s="10"/>
      <c r="AG7930" s="10"/>
      <c r="AI7930" s="10"/>
      <c r="AK7930" s="10"/>
    </row>
    <row r="7931" spans="2:37" ht="15" x14ac:dyDescent="0.2">
      <c r="B7931" s="10"/>
      <c r="C7931" s="10"/>
      <c r="D7931" s="10"/>
      <c r="E7931" s="10"/>
      <c r="F7931" s="10"/>
      <c r="G7931" s="10"/>
      <c r="H7931" s="10"/>
      <c r="K7931" s="10"/>
      <c r="L7931" s="10"/>
      <c r="N7931" s="10"/>
      <c r="O7931" s="10"/>
      <c r="P7931" s="10"/>
      <c r="Q7931" s="10"/>
      <c r="R7931" s="10"/>
      <c r="S7931" s="10"/>
      <c r="U7931" s="10"/>
      <c r="W7931" s="10"/>
      <c r="Y7931" s="10"/>
      <c r="AA7931" s="10"/>
      <c r="AC7931" s="10"/>
      <c r="AE7931" s="10"/>
      <c r="AG7931" s="10"/>
      <c r="AI7931" s="10"/>
      <c r="AK7931" s="10"/>
    </row>
    <row r="7932" spans="2:37" ht="15" x14ac:dyDescent="0.2">
      <c r="B7932" s="10"/>
      <c r="C7932" s="10"/>
      <c r="D7932" s="10"/>
      <c r="E7932" s="10"/>
      <c r="F7932" s="10"/>
      <c r="G7932" s="10"/>
      <c r="H7932" s="10"/>
      <c r="K7932" s="10"/>
      <c r="L7932" s="10"/>
      <c r="N7932" s="10"/>
      <c r="O7932" s="10"/>
      <c r="P7932" s="10"/>
      <c r="Q7932" s="10"/>
      <c r="R7932" s="10"/>
      <c r="S7932" s="10"/>
      <c r="U7932" s="10"/>
      <c r="W7932" s="10"/>
      <c r="Y7932" s="10"/>
      <c r="AA7932" s="10"/>
      <c r="AC7932" s="10"/>
      <c r="AE7932" s="10"/>
      <c r="AG7932" s="10"/>
      <c r="AI7932" s="10"/>
      <c r="AK7932" s="10"/>
    </row>
    <row r="7933" spans="2:37" ht="15" x14ac:dyDescent="0.2">
      <c r="B7933" s="10"/>
      <c r="C7933" s="10"/>
      <c r="D7933" s="10"/>
      <c r="E7933" s="10"/>
      <c r="F7933" s="10"/>
      <c r="G7933" s="10"/>
      <c r="H7933" s="10"/>
      <c r="K7933" s="10"/>
      <c r="L7933" s="10"/>
      <c r="N7933" s="10"/>
      <c r="O7933" s="10"/>
      <c r="P7933" s="10"/>
      <c r="Q7933" s="10"/>
      <c r="R7933" s="10"/>
      <c r="S7933" s="10"/>
      <c r="U7933" s="10"/>
      <c r="W7933" s="10"/>
      <c r="Y7933" s="10"/>
      <c r="AA7933" s="10"/>
      <c r="AC7933" s="10"/>
      <c r="AE7933" s="10"/>
      <c r="AG7933" s="10"/>
      <c r="AI7933" s="10"/>
      <c r="AK7933" s="10"/>
    </row>
    <row r="7934" spans="2:37" ht="15" x14ac:dyDescent="0.2">
      <c r="B7934" s="10"/>
      <c r="C7934" s="10"/>
      <c r="D7934" s="10"/>
      <c r="E7934" s="10"/>
      <c r="F7934" s="10"/>
      <c r="G7934" s="10"/>
      <c r="H7934" s="10"/>
      <c r="K7934" s="10"/>
      <c r="L7934" s="10"/>
      <c r="N7934" s="10"/>
      <c r="O7934" s="10"/>
      <c r="P7934" s="10"/>
      <c r="Q7934" s="10"/>
      <c r="R7934" s="10"/>
      <c r="S7934" s="10"/>
      <c r="U7934" s="10"/>
      <c r="W7934" s="10"/>
      <c r="Y7934" s="10"/>
      <c r="AA7934" s="10"/>
      <c r="AC7934" s="10"/>
      <c r="AE7934" s="10"/>
      <c r="AG7934" s="10"/>
      <c r="AI7934" s="10"/>
      <c r="AK7934" s="10"/>
    </row>
    <row r="7935" spans="2:37" ht="15" x14ac:dyDescent="0.2">
      <c r="B7935" s="10"/>
      <c r="C7935" s="10"/>
      <c r="D7935" s="10"/>
      <c r="E7935" s="10"/>
      <c r="F7935" s="10"/>
      <c r="G7935" s="10"/>
      <c r="H7935" s="10"/>
      <c r="K7935" s="10"/>
      <c r="L7935" s="10"/>
      <c r="N7935" s="10"/>
      <c r="O7935" s="10"/>
      <c r="P7935" s="10"/>
      <c r="Q7935" s="10"/>
      <c r="R7935" s="10"/>
      <c r="S7935" s="10"/>
      <c r="U7935" s="10"/>
      <c r="W7935" s="10"/>
      <c r="Y7935" s="10"/>
      <c r="AA7935" s="10"/>
      <c r="AC7935" s="10"/>
      <c r="AE7935" s="10"/>
      <c r="AG7935" s="10"/>
      <c r="AI7935" s="10"/>
      <c r="AK7935" s="10"/>
    </row>
    <row r="7936" spans="2:37" ht="15" x14ac:dyDescent="0.2">
      <c r="B7936" s="10"/>
      <c r="C7936" s="10"/>
      <c r="D7936" s="10"/>
      <c r="E7936" s="10"/>
      <c r="F7936" s="10"/>
      <c r="G7936" s="10"/>
      <c r="H7936" s="10"/>
      <c r="K7936" s="10"/>
      <c r="L7936" s="10"/>
      <c r="N7936" s="10"/>
      <c r="O7936" s="10"/>
      <c r="P7936" s="10"/>
      <c r="Q7936" s="10"/>
      <c r="R7936" s="10"/>
      <c r="S7936" s="10"/>
      <c r="U7936" s="10"/>
      <c r="W7936" s="10"/>
      <c r="Y7936" s="10"/>
      <c r="AA7936" s="10"/>
      <c r="AC7936" s="10"/>
      <c r="AE7936" s="10"/>
      <c r="AG7936" s="10"/>
      <c r="AI7936" s="10"/>
      <c r="AK7936" s="10"/>
    </row>
    <row r="7937" spans="2:37" ht="15" x14ac:dyDescent="0.2">
      <c r="B7937" s="10"/>
      <c r="C7937" s="10"/>
      <c r="D7937" s="10"/>
      <c r="E7937" s="10"/>
      <c r="F7937" s="10"/>
      <c r="G7937" s="10"/>
      <c r="H7937" s="10"/>
      <c r="K7937" s="10"/>
      <c r="L7937" s="10"/>
      <c r="N7937" s="10"/>
      <c r="O7937" s="10"/>
      <c r="P7937" s="10"/>
      <c r="Q7937" s="10"/>
      <c r="R7937" s="10"/>
      <c r="S7937" s="10"/>
      <c r="U7937" s="10"/>
      <c r="W7937" s="10"/>
      <c r="Y7937" s="10"/>
      <c r="AA7937" s="10"/>
      <c r="AC7937" s="10"/>
      <c r="AE7937" s="10"/>
      <c r="AG7937" s="10"/>
      <c r="AI7937" s="10"/>
      <c r="AK7937" s="10"/>
    </row>
    <row r="7938" spans="2:37" ht="15" x14ac:dyDescent="0.2">
      <c r="B7938" s="10"/>
      <c r="C7938" s="10"/>
      <c r="D7938" s="10"/>
      <c r="E7938" s="10"/>
      <c r="F7938" s="10"/>
      <c r="G7938" s="10"/>
      <c r="H7938" s="10"/>
      <c r="K7938" s="10"/>
      <c r="L7938" s="10"/>
      <c r="N7938" s="10"/>
      <c r="O7938" s="10"/>
      <c r="P7938" s="10"/>
      <c r="Q7938" s="10"/>
      <c r="R7938" s="10"/>
      <c r="S7938" s="10"/>
      <c r="U7938" s="10"/>
      <c r="W7938" s="10"/>
      <c r="Y7938" s="10"/>
      <c r="AA7938" s="10"/>
      <c r="AC7938" s="10"/>
      <c r="AE7938" s="10"/>
      <c r="AG7938" s="10"/>
      <c r="AI7938" s="10"/>
      <c r="AK7938" s="10"/>
    </row>
    <row r="7939" spans="2:37" ht="15" x14ac:dyDescent="0.2">
      <c r="B7939" s="10"/>
      <c r="C7939" s="10"/>
      <c r="D7939" s="10"/>
      <c r="E7939" s="10"/>
      <c r="F7939" s="10"/>
      <c r="G7939" s="10"/>
      <c r="H7939" s="10"/>
      <c r="K7939" s="10"/>
      <c r="L7939" s="10"/>
      <c r="N7939" s="10"/>
      <c r="O7939" s="10"/>
      <c r="P7939" s="10"/>
      <c r="Q7939" s="10"/>
      <c r="R7939" s="10"/>
      <c r="S7939" s="10"/>
      <c r="U7939" s="10"/>
      <c r="W7939" s="10"/>
      <c r="Y7939" s="10"/>
      <c r="AA7939" s="10"/>
      <c r="AC7939" s="10"/>
      <c r="AE7939" s="10"/>
      <c r="AG7939" s="10"/>
      <c r="AI7939" s="10"/>
      <c r="AK7939" s="10"/>
    </row>
    <row r="7940" spans="2:37" ht="15" x14ac:dyDescent="0.2">
      <c r="B7940" s="10"/>
      <c r="C7940" s="10"/>
      <c r="D7940" s="10"/>
      <c r="E7940" s="10"/>
      <c r="F7940" s="10"/>
      <c r="G7940" s="10"/>
      <c r="H7940" s="10"/>
      <c r="K7940" s="10"/>
      <c r="L7940" s="10"/>
      <c r="N7940" s="10"/>
      <c r="O7940" s="10"/>
      <c r="P7940" s="10"/>
      <c r="Q7940" s="10"/>
      <c r="R7940" s="10"/>
      <c r="S7940" s="10"/>
      <c r="U7940" s="10"/>
      <c r="W7940" s="10"/>
      <c r="Y7940" s="10"/>
      <c r="AA7940" s="10"/>
      <c r="AC7940" s="10"/>
      <c r="AE7940" s="10"/>
      <c r="AG7940" s="10"/>
      <c r="AI7940" s="10"/>
      <c r="AK7940" s="10"/>
    </row>
    <row r="7941" spans="2:37" ht="15" x14ac:dyDescent="0.2">
      <c r="B7941" s="10"/>
      <c r="C7941" s="10"/>
      <c r="D7941" s="10"/>
      <c r="E7941" s="10"/>
      <c r="F7941" s="10"/>
      <c r="G7941" s="10"/>
      <c r="H7941" s="10"/>
      <c r="K7941" s="10"/>
      <c r="L7941" s="10"/>
      <c r="N7941" s="10"/>
      <c r="O7941" s="10"/>
      <c r="P7941" s="10"/>
      <c r="Q7941" s="10"/>
      <c r="R7941" s="10"/>
      <c r="S7941" s="10"/>
      <c r="U7941" s="10"/>
      <c r="W7941" s="10"/>
      <c r="Y7941" s="10"/>
      <c r="AA7941" s="10"/>
      <c r="AC7941" s="10"/>
      <c r="AE7941" s="10"/>
      <c r="AG7941" s="10"/>
      <c r="AI7941" s="10"/>
      <c r="AK7941" s="10"/>
    </row>
    <row r="7942" spans="2:37" ht="15" x14ac:dyDescent="0.2">
      <c r="B7942" s="10"/>
      <c r="C7942" s="10"/>
      <c r="D7942" s="10"/>
      <c r="E7942" s="10"/>
      <c r="F7942" s="10"/>
      <c r="G7942" s="10"/>
      <c r="H7942" s="10"/>
      <c r="K7942" s="10"/>
      <c r="L7942" s="10"/>
      <c r="N7942" s="10"/>
      <c r="O7942" s="10"/>
      <c r="P7942" s="10"/>
      <c r="Q7942" s="10"/>
      <c r="R7942" s="10"/>
      <c r="S7942" s="10"/>
      <c r="U7942" s="10"/>
      <c r="W7942" s="10"/>
      <c r="Y7942" s="10"/>
      <c r="AA7942" s="10"/>
      <c r="AC7942" s="10"/>
      <c r="AE7942" s="10"/>
      <c r="AG7942" s="10"/>
      <c r="AI7942" s="10"/>
      <c r="AK7942" s="10"/>
    </row>
    <row r="7943" spans="2:37" ht="15" x14ac:dyDescent="0.2">
      <c r="B7943" s="10"/>
      <c r="C7943" s="10"/>
      <c r="D7943" s="10"/>
      <c r="E7943" s="10"/>
      <c r="F7943" s="10"/>
      <c r="G7943" s="10"/>
      <c r="H7943" s="10"/>
      <c r="K7943" s="10"/>
      <c r="L7943" s="10"/>
      <c r="N7943" s="10"/>
      <c r="O7943" s="10"/>
      <c r="P7943" s="10"/>
      <c r="Q7943" s="10"/>
      <c r="R7943" s="10"/>
      <c r="S7943" s="10"/>
      <c r="U7943" s="10"/>
      <c r="W7943" s="10"/>
      <c r="Y7943" s="10"/>
      <c r="AA7943" s="10"/>
      <c r="AC7943" s="10"/>
      <c r="AE7943" s="10"/>
      <c r="AG7943" s="10"/>
      <c r="AI7943" s="10"/>
      <c r="AK7943" s="10"/>
    </row>
    <row r="7944" spans="2:37" ht="15" x14ac:dyDescent="0.2">
      <c r="B7944" s="10"/>
      <c r="C7944" s="10"/>
      <c r="D7944" s="10"/>
      <c r="E7944" s="10"/>
      <c r="F7944" s="10"/>
      <c r="G7944" s="10"/>
      <c r="H7944" s="10"/>
      <c r="K7944" s="10"/>
      <c r="L7944" s="10"/>
      <c r="N7944" s="10"/>
      <c r="O7944" s="10"/>
      <c r="P7944" s="10"/>
      <c r="Q7944" s="10"/>
      <c r="R7944" s="10"/>
      <c r="S7944" s="10"/>
      <c r="U7944" s="10"/>
      <c r="W7944" s="10"/>
      <c r="Y7944" s="10"/>
      <c r="AA7944" s="10"/>
      <c r="AC7944" s="10"/>
      <c r="AE7944" s="10"/>
      <c r="AG7944" s="10"/>
      <c r="AI7944" s="10"/>
      <c r="AK7944" s="10"/>
    </row>
    <row r="7945" spans="2:37" ht="15" x14ac:dyDescent="0.2">
      <c r="B7945" s="10"/>
      <c r="C7945" s="10"/>
      <c r="D7945" s="10"/>
      <c r="E7945" s="10"/>
      <c r="F7945" s="10"/>
      <c r="G7945" s="10"/>
      <c r="H7945" s="10"/>
      <c r="K7945" s="10"/>
      <c r="L7945" s="10"/>
      <c r="N7945" s="10"/>
      <c r="O7945" s="10"/>
      <c r="P7945" s="10"/>
      <c r="Q7945" s="10"/>
      <c r="R7945" s="10"/>
      <c r="S7945" s="10"/>
      <c r="U7945" s="10"/>
      <c r="W7945" s="10"/>
      <c r="Y7945" s="10"/>
      <c r="AA7945" s="10"/>
      <c r="AC7945" s="10"/>
      <c r="AE7945" s="10"/>
      <c r="AG7945" s="10"/>
      <c r="AI7945" s="10"/>
      <c r="AK7945" s="10"/>
    </row>
    <row r="7946" spans="2:37" ht="15" x14ac:dyDescent="0.2">
      <c r="B7946" s="10"/>
      <c r="C7946" s="10"/>
      <c r="D7946" s="10"/>
      <c r="E7946" s="10"/>
      <c r="F7946" s="10"/>
      <c r="G7946" s="10"/>
      <c r="H7946" s="10"/>
      <c r="K7946" s="10"/>
      <c r="L7946" s="10"/>
      <c r="N7946" s="10"/>
      <c r="O7946" s="10"/>
      <c r="P7946" s="10"/>
      <c r="Q7946" s="10"/>
      <c r="R7946" s="10"/>
      <c r="S7946" s="10"/>
      <c r="U7946" s="10"/>
      <c r="W7946" s="10"/>
      <c r="Y7946" s="10"/>
      <c r="AA7946" s="10"/>
      <c r="AC7946" s="10"/>
      <c r="AE7946" s="10"/>
      <c r="AG7946" s="10"/>
      <c r="AI7946" s="10"/>
      <c r="AK7946" s="10"/>
    </row>
    <row r="7947" spans="2:37" ht="15" x14ac:dyDescent="0.2">
      <c r="B7947" s="10"/>
      <c r="C7947" s="10"/>
      <c r="D7947" s="10"/>
      <c r="E7947" s="10"/>
      <c r="F7947" s="10"/>
      <c r="G7947" s="10"/>
      <c r="H7947" s="10"/>
      <c r="K7947" s="10"/>
      <c r="L7947" s="10"/>
      <c r="N7947" s="10"/>
      <c r="O7947" s="10"/>
      <c r="P7947" s="10"/>
      <c r="Q7947" s="10"/>
      <c r="R7947" s="10"/>
      <c r="S7947" s="10"/>
      <c r="U7947" s="10"/>
      <c r="W7947" s="10"/>
      <c r="Y7947" s="10"/>
      <c r="AA7947" s="10"/>
      <c r="AC7947" s="10"/>
      <c r="AE7947" s="10"/>
      <c r="AG7947" s="10"/>
      <c r="AI7947" s="10"/>
      <c r="AK7947" s="10"/>
    </row>
    <row r="7948" spans="2:37" ht="15" x14ac:dyDescent="0.2">
      <c r="B7948" s="10"/>
      <c r="C7948" s="10"/>
      <c r="D7948" s="10"/>
      <c r="E7948" s="10"/>
      <c r="F7948" s="10"/>
      <c r="G7948" s="10"/>
      <c r="H7948" s="10"/>
      <c r="K7948" s="10"/>
      <c r="L7948" s="10"/>
      <c r="N7948" s="10"/>
      <c r="O7948" s="10"/>
      <c r="P7948" s="10"/>
      <c r="Q7948" s="10"/>
      <c r="R7948" s="10"/>
      <c r="S7948" s="10"/>
      <c r="U7948" s="10"/>
      <c r="W7948" s="10"/>
      <c r="Y7948" s="10"/>
      <c r="AA7948" s="10"/>
      <c r="AC7948" s="10"/>
      <c r="AE7948" s="10"/>
      <c r="AG7948" s="10"/>
      <c r="AI7948" s="10"/>
      <c r="AK7948" s="10"/>
    </row>
    <row r="7949" spans="2:37" ht="15" x14ac:dyDescent="0.2">
      <c r="B7949" s="10"/>
      <c r="C7949" s="10"/>
      <c r="D7949" s="10"/>
      <c r="E7949" s="10"/>
      <c r="F7949" s="10"/>
      <c r="G7949" s="10"/>
      <c r="H7949" s="10"/>
      <c r="K7949" s="10"/>
      <c r="L7949" s="10"/>
      <c r="N7949" s="10"/>
      <c r="O7949" s="10"/>
      <c r="P7949" s="10"/>
      <c r="Q7949" s="10"/>
      <c r="R7949" s="10"/>
      <c r="S7949" s="10"/>
      <c r="U7949" s="10"/>
      <c r="W7949" s="10"/>
      <c r="Y7949" s="10"/>
      <c r="AA7949" s="10"/>
      <c r="AC7949" s="10"/>
      <c r="AE7949" s="10"/>
      <c r="AG7949" s="10"/>
      <c r="AI7949" s="10"/>
      <c r="AK7949" s="10"/>
    </row>
    <row r="7950" spans="2:37" ht="15" x14ac:dyDescent="0.2">
      <c r="B7950" s="10"/>
      <c r="C7950" s="10"/>
      <c r="D7950" s="10"/>
      <c r="E7950" s="10"/>
      <c r="F7950" s="10"/>
      <c r="G7950" s="10"/>
      <c r="H7950" s="10"/>
      <c r="K7950" s="10"/>
      <c r="L7950" s="10"/>
      <c r="N7950" s="10"/>
      <c r="O7950" s="10"/>
      <c r="P7950" s="10"/>
      <c r="Q7950" s="10"/>
      <c r="R7950" s="10"/>
      <c r="S7950" s="10"/>
      <c r="U7950" s="10"/>
      <c r="W7950" s="10"/>
      <c r="Y7950" s="10"/>
      <c r="AA7950" s="10"/>
      <c r="AC7950" s="10"/>
      <c r="AE7950" s="10"/>
      <c r="AG7950" s="10"/>
      <c r="AI7950" s="10"/>
      <c r="AK7950" s="10"/>
    </row>
    <row r="7951" spans="2:37" ht="15" x14ac:dyDescent="0.2">
      <c r="B7951" s="10"/>
      <c r="C7951" s="10"/>
      <c r="D7951" s="10"/>
      <c r="E7951" s="10"/>
      <c r="F7951" s="10"/>
      <c r="G7951" s="10"/>
      <c r="H7951" s="10"/>
      <c r="K7951" s="10"/>
      <c r="L7951" s="10"/>
      <c r="N7951" s="10"/>
      <c r="O7951" s="10"/>
      <c r="P7951" s="10"/>
      <c r="Q7951" s="10"/>
      <c r="R7951" s="10"/>
      <c r="S7951" s="10"/>
      <c r="U7951" s="10"/>
      <c r="W7951" s="10"/>
      <c r="Y7951" s="10"/>
      <c r="AA7951" s="10"/>
      <c r="AC7951" s="10"/>
      <c r="AE7951" s="10"/>
      <c r="AG7951" s="10"/>
      <c r="AI7951" s="10"/>
      <c r="AK7951" s="10"/>
    </row>
    <row r="7952" spans="2:37" ht="15" x14ac:dyDescent="0.2">
      <c r="B7952" s="10"/>
      <c r="C7952" s="10"/>
      <c r="D7952" s="10"/>
      <c r="E7952" s="10"/>
      <c r="F7952" s="10"/>
      <c r="G7952" s="10"/>
      <c r="H7952" s="10"/>
      <c r="K7952" s="10"/>
      <c r="L7952" s="10"/>
      <c r="N7952" s="10"/>
      <c r="O7952" s="10"/>
      <c r="P7952" s="10"/>
      <c r="Q7952" s="10"/>
      <c r="R7952" s="10"/>
      <c r="S7952" s="10"/>
      <c r="U7952" s="10"/>
      <c r="W7952" s="10"/>
      <c r="Y7952" s="10"/>
      <c r="AA7952" s="10"/>
      <c r="AC7952" s="10"/>
      <c r="AE7952" s="10"/>
      <c r="AG7952" s="10"/>
      <c r="AI7952" s="10"/>
      <c r="AK7952" s="10"/>
    </row>
    <row r="7953" spans="2:37" ht="15" x14ac:dyDescent="0.2">
      <c r="B7953" s="10"/>
      <c r="C7953" s="10"/>
      <c r="D7953" s="10"/>
      <c r="E7953" s="10"/>
      <c r="F7953" s="10"/>
      <c r="G7953" s="10"/>
      <c r="H7953" s="10"/>
      <c r="K7953" s="10"/>
      <c r="L7953" s="10"/>
      <c r="N7953" s="10"/>
      <c r="O7953" s="10"/>
      <c r="P7953" s="10"/>
      <c r="Q7953" s="10"/>
      <c r="R7953" s="10"/>
      <c r="S7953" s="10"/>
      <c r="U7953" s="10"/>
      <c r="W7953" s="10"/>
      <c r="Y7953" s="10"/>
      <c r="AA7953" s="10"/>
      <c r="AC7953" s="10"/>
      <c r="AE7953" s="10"/>
      <c r="AG7953" s="10"/>
      <c r="AI7953" s="10"/>
      <c r="AK7953" s="10"/>
    </row>
    <row r="7954" spans="2:37" ht="15" x14ac:dyDescent="0.2">
      <c r="B7954" s="10"/>
      <c r="C7954" s="10"/>
      <c r="D7954" s="10"/>
      <c r="E7954" s="10"/>
      <c r="F7954" s="10"/>
      <c r="G7954" s="10"/>
      <c r="H7954" s="10"/>
      <c r="K7954" s="10"/>
      <c r="L7954" s="10"/>
      <c r="N7954" s="10"/>
      <c r="O7954" s="10"/>
      <c r="P7954" s="10"/>
      <c r="Q7954" s="10"/>
      <c r="R7954" s="10"/>
      <c r="S7954" s="10"/>
      <c r="U7954" s="10"/>
      <c r="W7954" s="10"/>
      <c r="Y7954" s="10"/>
      <c r="AA7954" s="10"/>
      <c r="AC7954" s="10"/>
      <c r="AE7954" s="10"/>
      <c r="AG7954" s="10"/>
      <c r="AI7954" s="10"/>
      <c r="AK7954" s="10"/>
    </row>
    <row r="7955" spans="2:37" ht="15" x14ac:dyDescent="0.2">
      <c r="B7955" s="10"/>
      <c r="C7955" s="10"/>
      <c r="D7955" s="10"/>
      <c r="E7955" s="10"/>
      <c r="F7955" s="10"/>
      <c r="G7955" s="10"/>
      <c r="H7955" s="10"/>
      <c r="K7955" s="10"/>
      <c r="L7955" s="10"/>
      <c r="N7955" s="10"/>
      <c r="O7955" s="10"/>
      <c r="P7955" s="10"/>
      <c r="Q7955" s="10"/>
      <c r="R7955" s="10"/>
      <c r="S7955" s="10"/>
      <c r="U7955" s="10"/>
      <c r="W7955" s="10"/>
      <c r="Y7955" s="10"/>
      <c r="AA7955" s="10"/>
      <c r="AC7955" s="10"/>
      <c r="AE7955" s="10"/>
      <c r="AG7955" s="10"/>
      <c r="AI7955" s="10"/>
      <c r="AK7955" s="10"/>
    </row>
    <row r="7956" spans="2:37" ht="15" x14ac:dyDescent="0.2">
      <c r="B7956" s="10"/>
      <c r="C7956" s="10"/>
      <c r="D7956" s="10"/>
      <c r="E7956" s="10"/>
      <c r="F7956" s="10"/>
      <c r="G7956" s="10"/>
      <c r="H7956" s="10"/>
      <c r="K7956" s="10"/>
      <c r="L7956" s="10"/>
      <c r="N7956" s="10"/>
      <c r="O7956" s="10"/>
      <c r="P7956" s="10"/>
      <c r="Q7956" s="10"/>
      <c r="R7956" s="10"/>
      <c r="S7956" s="10"/>
      <c r="U7956" s="10"/>
      <c r="W7956" s="10"/>
      <c r="Y7956" s="10"/>
      <c r="AA7956" s="10"/>
      <c r="AC7956" s="10"/>
      <c r="AE7956" s="10"/>
      <c r="AG7956" s="10"/>
      <c r="AI7956" s="10"/>
      <c r="AK7956" s="10"/>
    </row>
    <row r="7957" spans="2:37" ht="15" x14ac:dyDescent="0.2">
      <c r="B7957" s="10"/>
      <c r="C7957" s="10"/>
      <c r="D7957" s="10"/>
      <c r="E7957" s="10"/>
      <c r="F7957" s="10"/>
      <c r="G7957" s="10"/>
      <c r="H7957" s="10"/>
      <c r="K7957" s="10"/>
      <c r="L7957" s="10"/>
      <c r="N7957" s="10"/>
      <c r="O7957" s="10"/>
      <c r="P7957" s="10"/>
      <c r="Q7957" s="10"/>
      <c r="R7957" s="10"/>
      <c r="S7957" s="10"/>
      <c r="U7957" s="10"/>
      <c r="W7957" s="10"/>
      <c r="Y7957" s="10"/>
      <c r="AA7957" s="10"/>
      <c r="AC7957" s="10"/>
      <c r="AE7957" s="10"/>
      <c r="AG7957" s="10"/>
      <c r="AI7957" s="10"/>
      <c r="AK7957" s="10"/>
    </row>
    <row r="7958" spans="2:37" ht="15" x14ac:dyDescent="0.2">
      <c r="B7958" s="10"/>
      <c r="C7958" s="10"/>
      <c r="D7958" s="10"/>
      <c r="E7958" s="10"/>
      <c r="F7958" s="10"/>
      <c r="G7958" s="10"/>
      <c r="H7958" s="10"/>
      <c r="K7958" s="10"/>
      <c r="L7958" s="10"/>
      <c r="N7958" s="10"/>
      <c r="O7958" s="10"/>
      <c r="P7958" s="10"/>
      <c r="Q7958" s="10"/>
      <c r="R7958" s="10"/>
      <c r="S7958" s="10"/>
      <c r="U7958" s="10"/>
      <c r="W7958" s="10"/>
      <c r="Y7958" s="10"/>
      <c r="AA7958" s="10"/>
      <c r="AC7958" s="10"/>
      <c r="AE7958" s="10"/>
      <c r="AG7958" s="10"/>
      <c r="AI7958" s="10"/>
      <c r="AK7958" s="10"/>
    </row>
    <row r="7959" spans="2:37" ht="15" x14ac:dyDescent="0.2">
      <c r="B7959" s="10"/>
      <c r="C7959" s="10"/>
      <c r="D7959" s="10"/>
      <c r="E7959" s="10"/>
      <c r="F7959" s="10"/>
      <c r="G7959" s="10"/>
      <c r="H7959" s="10"/>
      <c r="K7959" s="10"/>
      <c r="L7959" s="10"/>
      <c r="N7959" s="10"/>
      <c r="O7959" s="10"/>
      <c r="P7959" s="10"/>
      <c r="Q7959" s="10"/>
      <c r="R7959" s="10"/>
      <c r="S7959" s="10"/>
      <c r="U7959" s="10"/>
      <c r="W7959" s="10"/>
      <c r="Y7959" s="10"/>
      <c r="AA7959" s="10"/>
      <c r="AC7959" s="10"/>
      <c r="AE7959" s="10"/>
      <c r="AG7959" s="10"/>
      <c r="AI7959" s="10"/>
      <c r="AK7959" s="10"/>
    </row>
    <row r="7960" spans="2:37" ht="15" x14ac:dyDescent="0.2">
      <c r="B7960" s="10"/>
      <c r="C7960" s="10"/>
      <c r="D7960" s="10"/>
      <c r="E7960" s="10"/>
      <c r="F7960" s="10"/>
      <c r="G7960" s="10"/>
      <c r="H7960" s="10"/>
      <c r="K7960" s="10"/>
      <c r="L7960" s="10"/>
      <c r="N7960" s="10"/>
      <c r="O7960" s="10"/>
      <c r="P7960" s="10"/>
      <c r="Q7960" s="10"/>
      <c r="R7960" s="10"/>
      <c r="S7960" s="10"/>
      <c r="U7960" s="10"/>
      <c r="W7960" s="10"/>
      <c r="Y7960" s="10"/>
      <c r="AA7960" s="10"/>
      <c r="AC7960" s="10"/>
      <c r="AE7960" s="10"/>
      <c r="AG7960" s="10"/>
      <c r="AI7960" s="10"/>
      <c r="AK7960" s="10"/>
    </row>
    <row r="7961" spans="2:37" ht="15" x14ac:dyDescent="0.2">
      <c r="B7961" s="10"/>
      <c r="C7961" s="10"/>
      <c r="D7961" s="10"/>
      <c r="E7961" s="10"/>
      <c r="F7961" s="10"/>
      <c r="G7961" s="10"/>
      <c r="H7961" s="10"/>
      <c r="K7961" s="10"/>
      <c r="L7961" s="10"/>
      <c r="N7961" s="10"/>
      <c r="O7961" s="10"/>
      <c r="P7961" s="10"/>
      <c r="Q7961" s="10"/>
      <c r="R7961" s="10"/>
      <c r="S7961" s="10"/>
      <c r="U7961" s="10"/>
      <c r="W7961" s="10"/>
      <c r="Y7961" s="10"/>
      <c r="AA7961" s="10"/>
      <c r="AC7961" s="10"/>
      <c r="AE7961" s="10"/>
      <c r="AG7961" s="10"/>
      <c r="AI7961" s="10"/>
      <c r="AK7961" s="10"/>
    </row>
    <row r="7962" spans="2:37" ht="15" x14ac:dyDescent="0.2">
      <c r="B7962" s="10"/>
      <c r="C7962" s="10"/>
      <c r="D7962" s="10"/>
      <c r="E7962" s="10"/>
      <c r="F7962" s="10"/>
      <c r="G7962" s="10"/>
      <c r="H7962" s="10"/>
      <c r="K7962" s="10"/>
      <c r="L7962" s="10"/>
      <c r="N7962" s="10"/>
      <c r="O7962" s="10"/>
      <c r="P7962" s="10"/>
      <c r="Q7962" s="10"/>
      <c r="R7962" s="10"/>
      <c r="S7962" s="10"/>
      <c r="U7962" s="10"/>
      <c r="W7962" s="10"/>
      <c r="Y7962" s="10"/>
      <c r="AA7962" s="10"/>
      <c r="AC7962" s="10"/>
      <c r="AE7962" s="10"/>
      <c r="AG7962" s="10"/>
      <c r="AI7962" s="10"/>
      <c r="AK7962" s="10"/>
    </row>
    <row r="7963" spans="2:37" ht="15" x14ac:dyDescent="0.2">
      <c r="B7963" s="10"/>
      <c r="C7963" s="10"/>
      <c r="D7963" s="10"/>
      <c r="E7963" s="10"/>
      <c r="F7963" s="10"/>
      <c r="G7963" s="10"/>
      <c r="H7963" s="10"/>
      <c r="K7963" s="10"/>
      <c r="L7963" s="10"/>
      <c r="N7963" s="10"/>
      <c r="O7963" s="10"/>
      <c r="P7963" s="10"/>
      <c r="Q7963" s="10"/>
      <c r="R7963" s="10"/>
      <c r="S7963" s="10"/>
      <c r="U7963" s="10"/>
      <c r="W7963" s="10"/>
      <c r="Y7963" s="10"/>
      <c r="AA7963" s="10"/>
      <c r="AC7963" s="10"/>
      <c r="AE7963" s="10"/>
      <c r="AG7963" s="10"/>
      <c r="AI7963" s="10"/>
      <c r="AK7963" s="10"/>
    </row>
    <row r="7964" spans="2:37" ht="15" x14ac:dyDescent="0.2">
      <c r="B7964" s="10"/>
      <c r="C7964" s="10"/>
      <c r="D7964" s="10"/>
      <c r="E7964" s="10"/>
      <c r="F7964" s="10"/>
      <c r="G7964" s="10"/>
      <c r="H7964" s="10"/>
      <c r="K7964" s="10"/>
      <c r="L7964" s="10"/>
      <c r="N7964" s="10"/>
      <c r="O7964" s="10"/>
      <c r="P7964" s="10"/>
      <c r="Q7964" s="10"/>
      <c r="R7964" s="10"/>
      <c r="S7964" s="10"/>
      <c r="U7964" s="10"/>
      <c r="W7964" s="10"/>
      <c r="Y7964" s="10"/>
      <c r="AA7964" s="10"/>
      <c r="AC7964" s="10"/>
      <c r="AE7964" s="10"/>
      <c r="AG7964" s="10"/>
      <c r="AI7964" s="10"/>
      <c r="AK7964" s="10"/>
    </row>
    <row r="7965" spans="2:37" ht="15" x14ac:dyDescent="0.2">
      <c r="B7965" s="10"/>
      <c r="C7965" s="10"/>
      <c r="D7965" s="10"/>
      <c r="E7965" s="10"/>
      <c r="F7965" s="10"/>
      <c r="G7965" s="10"/>
      <c r="H7965" s="10"/>
      <c r="K7965" s="10"/>
      <c r="L7965" s="10"/>
      <c r="N7965" s="10"/>
      <c r="O7965" s="10"/>
      <c r="P7965" s="10"/>
      <c r="Q7965" s="10"/>
      <c r="R7965" s="10"/>
      <c r="S7965" s="10"/>
      <c r="U7965" s="10"/>
      <c r="W7965" s="10"/>
      <c r="Y7965" s="10"/>
      <c r="AA7965" s="10"/>
      <c r="AC7965" s="10"/>
      <c r="AE7965" s="10"/>
      <c r="AG7965" s="10"/>
      <c r="AI7965" s="10"/>
      <c r="AK7965" s="10"/>
    </row>
    <row r="7966" spans="2:37" ht="15" x14ac:dyDescent="0.2">
      <c r="B7966" s="10"/>
      <c r="C7966" s="10"/>
      <c r="D7966" s="10"/>
      <c r="E7966" s="10"/>
      <c r="F7966" s="10"/>
      <c r="G7966" s="10"/>
      <c r="H7966" s="10"/>
      <c r="K7966" s="10"/>
      <c r="L7966" s="10"/>
      <c r="N7966" s="10"/>
      <c r="O7966" s="10"/>
      <c r="P7966" s="10"/>
      <c r="Q7966" s="10"/>
      <c r="R7966" s="10"/>
      <c r="S7966" s="10"/>
      <c r="U7966" s="10"/>
      <c r="W7966" s="10"/>
      <c r="Y7966" s="10"/>
      <c r="AA7966" s="10"/>
      <c r="AC7966" s="10"/>
      <c r="AE7966" s="10"/>
      <c r="AG7966" s="10"/>
      <c r="AI7966" s="10"/>
      <c r="AK7966" s="10"/>
    </row>
    <row r="7967" spans="2:37" ht="15" x14ac:dyDescent="0.2">
      <c r="B7967" s="10"/>
      <c r="C7967" s="10"/>
      <c r="D7967" s="10"/>
      <c r="E7967" s="10"/>
      <c r="F7967" s="10"/>
      <c r="G7967" s="10"/>
      <c r="H7967" s="10"/>
      <c r="K7967" s="10"/>
      <c r="L7967" s="10"/>
      <c r="N7967" s="10"/>
      <c r="O7967" s="10"/>
      <c r="P7967" s="10"/>
      <c r="Q7967" s="10"/>
      <c r="R7967" s="10"/>
      <c r="S7967" s="10"/>
      <c r="U7967" s="10"/>
      <c r="W7967" s="10"/>
      <c r="Y7967" s="10"/>
      <c r="AA7967" s="10"/>
      <c r="AC7967" s="10"/>
      <c r="AE7967" s="10"/>
      <c r="AG7967" s="10"/>
      <c r="AI7967" s="10"/>
      <c r="AK7967" s="10"/>
    </row>
    <row r="7968" spans="2:37" ht="15" x14ac:dyDescent="0.2">
      <c r="B7968" s="10"/>
      <c r="C7968" s="10"/>
      <c r="D7968" s="10"/>
      <c r="E7968" s="10"/>
      <c r="F7968" s="10"/>
      <c r="G7968" s="10"/>
      <c r="H7968" s="10"/>
      <c r="K7968" s="10"/>
      <c r="L7968" s="10"/>
      <c r="N7968" s="10"/>
      <c r="O7968" s="10"/>
      <c r="P7968" s="10"/>
      <c r="Q7968" s="10"/>
      <c r="R7968" s="10"/>
      <c r="S7968" s="10"/>
      <c r="U7968" s="10"/>
      <c r="W7968" s="10"/>
      <c r="Y7968" s="10"/>
      <c r="AA7968" s="10"/>
      <c r="AC7968" s="10"/>
      <c r="AE7968" s="10"/>
      <c r="AG7968" s="10"/>
      <c r="AI7968" s="10"/>
      <c r="AK7968" s="10"/>
    </row>
    <row r="7969" spans="2:37" ht="15" x14ac:dyDescent="0.2">
      <c r="B7969" s="10"/>
      <c r="C7969" s="10"/>
      <c r="D7969" s="10"/>
      <c r="E7969" s="10"/>
      <c r="F7969" s="10"/>
      <c r="G7969" s="10"/>
      <c r="H7969" s="10"/>
      <c r="K7969" s="10"/>
      <c r="L7969" s="10"/>
      <c r="N7969" s="10"/>
      <c r="O7969" s="10"/>
      <c r="P7969" s="10"/>
      <c r="Q7969" s="10"/>
      <c r="R7969" s="10"/>
      <c r="S7969" s="10"/>
      <c r="U7969" s="10"/>
      <c r="W7969" s="10"/>
      <c r="Y7969" s="10"/>
      <c r="AA7969" s="10"/>
      <c r="AC7969" s="10"/>
      <c r="AE7969" s="10"/>
      <c r="AG7969" s="10"/>
      <c r="AI7969" s="10"/>
      <c r="AK7969" s="10"/>
    </row>
    <row r="7970" spans="2:37" ht="15" x14ac:dyDescent="0.2">
      <c r="B7970" s="10"/>
      <c r="C7970" s="10"/>
      <c r="D7970" s="10"/>
      <c r="E7970" s="10"/>
      <c r="F7970" s="10"/>
      <c r="G7970" s="10"/>
      <c r="H7970" s="10"/>
      <c r="K7970" s="10"/>
      <c r="L7970" s="10"/>
      <c r="N7970" s="10"/>
      <c r="O7970" s="10"/>
      <c r="P7970" s="10"/>
      <c r="Q7970" s="10"/>
      <c r="R7970" s="10"/>
      <c r="S7970" s="10"/>
      <c r="U7970" s="10"/>
      <c r="W7970" s="10"/>
      <c r="Y7970" s="10"/>
      <c r="AA7970" s="10"/>
      <c r="AC7970" s="10"/>
      <c r="AE7970" s="10"/>
      <c r="AG7970" s="10"/>
      <c r="AI7970" s="10"/>
      <c r="AK7970" s="10"/>
    </row>
    <row r="7971" spans="2:37" ht="15" x14ac:dyDescent="0.2">
      <c r="B7971" s="10"/>
      <c r="C7971" s="10"/>
      <c r="D7971" s="10"/>
      <c r="E7971" s="10"/>
      <c r="F7971" s="10"/>
      <c r="G7971" s="10"/>
      <c r="H7971" s="10"/>
      <c r="K7971" s="10"/>
      <c r="L7971" s="10"/>
      <c r="N7971" s="10"/>
      <c r="O7971" s="10"/>
      <c r="P7971" s="10"/>
      <c r="Q7971" s="10"/>
      <c r="R7971" s="10"/>
      <c r="S7971" s="10"/>
      <c r="U7971" s="10"/>
      <c r="W7971" s="10"/>
      <c r="Y7971" s="10"/>
      <c r="AA7971" s="10"/>
      <c r="AC7971" s="10"/>
      <c r="AE7971" s="10"/>
      <c r="AG7971" s="10"/>
      <c r="AI7971" s="10"/>
      <c r="AK7971" s="10"/>
    </row>
    <row r="7972" spans="2:37" ht="15" x14ac:dyDescent="0.2">
      <c r="B7972" s="10"/>
      <c r="C7972" s="10"/>
      <c r="D7972" s="10"/>
      <c r="E7972" s="10"/>
      <c r="F7972" s="10"/>
      <c r="G7972" s="10"/>
      <c r="H7972" s="10"/>
      <c r="K7972" s="10"/>
      <c r="L7972" s="10"/>
      <c r="N7972" s="10"/>
      <c r="O7972" s="10"/>
      <c r="P7972" s="10"/>
      <c r="Q7972" s="10"/>
      <c r="R7972" s="10"/>
      <c r="S7972" s="10"/>
      <c r="U7972" s="10"/>
      <c r="W7972" s="10"/>
      <c r="Y7972" s="10"/>
      <c r="AA7972" s="10"/>
      <c r="AC7972" s="10"/>
      <c r="AE7972" s="10"/>
      <c r="AG7972" s="10"/>
      <c r="AI7972" s="10"/>
      <c r="AK7972" s="10"/>
    </row>
    <row r="7973" spans="2:37" ht="15" x14ac:dyDescent="0.2">
      <c r="B7973" s="10"/>
      <c r="C7973" s="10"/>
      <c r="D7973" s="10"/>
      <c r="E7973" s="10"/>
      <c r="F7973" s="10"/>
      <c r="G7973" s="10"/>
      <c r="H7973" s="10"/>
      <c r="K7973" s="10"/>
      <c r="L7973" s="10"/>
      <c r="N7973" s="10"/>
      <c r="O7973" s="10"/>
      <c r="P7973" s="10"/>
      <c r="Q7973" s="10"/>
      <c r="R7973" s="10"/>
      <c r="S7973" s="10"/>
      <c r="U7973" s="10"/>
      <c r="W7973" s="10"/>
      <c r="Y7973" s="10"/>
      <c r="AA7973" s="10"/>
      <c r="AC7973" s="10"/>
      <c r="AE7973" s="10"/>
      <c r="AG7973" s="10"/>
      <c r="AI7973" s="10"/>
      <c r="AK7973" s="10"/>
    </row>
    <row r="7974" spans="2:37" ht="15" x14ac:dyDescent="0.2">
      <c r="B7974" s="10"/>
      <c r="C7974" s="10"/>
      <c r="D7974" s="10"/>
      <c r="E7974" s="10"/>
      <c r="F7974" s="10"/>
      <c r="G7974" s="10"/>
      <c r="H7974" s="10"/>
      <c r="K7974" s="10"/>
      <c r="L7974" s="10"/>
      <c r="N7974" s="10"/>
      <c r="O7974" s="10"/>
      <c r="P7974" s="10"/>
      <c r="Q7974" s="10"/>
      <c r="R7974" s="10"/>
      <c r="S7974" s="10"/>
      <c r="U7974" s="10"/>
      <c r="W7974" s="10"/>
      <c r="Y7974" s="10"/>
      <c r="AA7974" s="10"/>
      <c r="AC7974" s="10"/>
      <c r="AE7974" s="10"/>
      <c r="AG7974" s="10"/>
      <c r="AI7974" s="10"/>
      <c r="AK7974" s="10"/>
    </row>
    <row r="7975" spans="2:37" ht="15" x14ac:dyDescent="0.2">
      <c r="B7975" s="10"/>
      <c r="C7975" s="10"/>
      <c r="D7975" s="10"/>
      <c r="E7975" s="10"/>
      <c r="F7975" s="10"/>
      <c r="G7975" s="10"/>
      <c r="H7975" s="10"/>
      <c r="K7975" s="10"/>
      <c r="L7975" s="10"/>
      <c r="N7975" s="10"/>
      <c r="O7975" s="10"/>
      <c r="P7975" s="10"/>
      <c r="Q7975" s="10"/>
      <c r="R7975" s="10"/>
      <c r="S7975" s="10"/>
      <c r="U7975" s="10"/>
      <c r="W7975" s="10"/>
      <c r="Y7975" s="10"/>
      <c r="AA7975" s="10"/>
      <c r="AC7975" s="10"/>
      <c r="AE7975" s="10"/>
      <c r="AG7975" s="10"/>
      <c r="AI7975" s="10"/>
      <c r="AK7975" s="10"/>
    </row>
    <row r="7976" spans="2:37" ht="15" x14ac:dyDescent="0.2">
      <c r="B7976" s="10"/>
      <c r="C7976" s="10"/>
      <c r="D7976" s="10"/>
      <c r="E7976" s="10"/>
      <c r="F7976" s="10"/>
      <c r="G7976" s="10"/>
      <c r="H7976" s="10"/>
      <c r="K7976" s="10"/>
      <c r="L7976" s="10"/>
      <c r="N7976" s="10"/>
      <c r="O7976" s="10"/>
      <c r="P7976" s="10"/>
      <c r="Q7976" s="10"/>
      <c r="R7976" s="10"/>
      <c r="S7976" s="10"/>
      <c r="U7976" s="10"/>
      <c r="W7976" s="10"/>
      <c r="Y7976" s="10"/>
      <c r="AA7976" s="10"/>
      <c r="AC7976" s="10"/>
      <c r="AE7976" s="10"/>
      <c r="AG7976" s="10"/>
      <c r="AI7976" s="10"/>
      <c r="AK7976" s="10"/>
    </row>
    <row r="7977" spans="2:37" ht="15" x14ac:dyDescent="0.2">
      <c r="B7977" s="10"/>
      <c r="C7977" s="10"/>
      <c r="D7977" s="10"/>
      <c r="E7977" s="10"/>
      <c r="F7977" s="10"/>
      <c r="G7977" s="10"/>
      <c r="H7977" s="10"/>
      <c r="K7977" s="10"/>
      <c r="L7977" s="10"/>
      <c r="N7977" s="10"/>
      <c r="O7977" s="10"/>
      <c r="P7977" s="10"/>
      <c r="Q7977" s="10"/>
      <c r="R7977" s="10"/>
      <c r="S7977" s="10"/>
      <c r="U7977" s="10"/>
      <c r="W7977" s="10"/>
      <c r="Y7977" s="10"/>
      <c r="AA7977" s="10"/>
      <c r="AC7977" s="10"/>
      <c r="AE7977" s="10"/>
      <c r="AG7977" s="10"/>
      <c r="AI7977" s="10"/>
      <c r="AK7977" s="10"/>
    </row>
    <row r="7978" spans="2:37" ht="15" x14ac:dyDescent="0.2">
      <c r="B7978" s="10"/>
      <c r="C7978" s="10"/>
      <c r="D7978" s="10"/>
      <c r="E7978" s="10"/>
      <c r="F7978" s="10"/>
      <c r="G7978" s="10"/>
      <c r="H7978" s="10"/>
      <c r="K7978" s="10"/>
      <c r="L7978" s="10"/>
      <c r="N7978" s="10"/>
      <c r="O7978" s="10"/>
      <c r="P7978" s="10"/>
      <c r="Q7978" s="10"/>
      <c r="R7978" s="10"/>
      <c r="S7978" s="10"/>
      <c r="U7978" s="10"/>
      <c r="W7978" s="10"/>
      <c r="Y7978" s="10"/>
      <c r="AA7978" s="10"/>
      <c r="AC7978" s="10"/>
      <c r="AE7978" s="10"/>
      <c r="AG7978" s="10"/>
      <c r="AI7978" s="10"/>
      <c r="AK7978" s="10"/>
    </row>
    <row r="7979" spans="2:37" ht="15" x14ac:dyDescent="0.2">
      <c r="B7979" s="10"/>
      <c r="C7979" s="10"/>
      <c r="D7979" s="10"/>
      <c r="E7979" s="10"/>
      <c r="F7979" s="10"/>
      <c r="G7979" s="10"/>
      <c r="H7979" s="10"/>
      <c r="K7979" s="10"/>
      <c r="L7979" s="10"/>
      <c r="N7979" s="10"/>
      <c r="O7979" s="10"/>
      <c r="P7979" s="10"/>
      <c r="Q7979" s="10"/>
      <c r="R7979" s="10"/>
      <c r="S7979" s="10"/>
      <c r="U7979" s="10"/>
      <c r="W7979" s="10"/>
      <c r="Y7979" s="10"/>
      <c r="AA7979" s="10"/>
      <c r="AC7979" s="10"/>
      <c r="AE7979" s="10"/>
      <c r="AG7979" s="10"/>
      <c r="AI7979" s="10"/>
      <c r="AK7979" s="10"/>
    </row>
    <row r="7980" spans="2:37" ht="15" x14ac:dyDescent="0.2">
      <c r="B7980" s="10"/>
      <c r="C7980" s="10"/>
      <c r="D7980" s="10"/>
      <c r="E7980" s="10"/>
      <c r="F7980" s="10"/>
      <c r="G7980" s="10"/>
      <c r="H7980" s="10"/>
      <c r="K7980" s="10"/>
      <c r="L7980" s="10"/>
      <c r="N7980" s="10"/>
      <c r="O7980" s="10"/>
      <c r="P7980" s="10"/>
      <c r="Q7980" s="10"/>
      <c r="R7980" s="10"/>
      <c r="S7980" s="10"/>
      <c r="U7980" s="10"/>
      <c r="W7980" s="10"/>
      <c r="Y7980" s="10"/>
      <c r="AA7980" s="10"/>
      <c r="AC7980" s="10"/>
      <c r="AE7980" s="10"/>
      <c r="AG7980" s="10"/>
      <c r="AI7980" s="10"/>
      <c r="AK7980" s="10"/>
    </row>
    <row r="7981" spans="2:37" ht="15" x14ac:dyDescent="0.2">
      <c r="B7981" s="10"/>
      <c r="C7981" s="10"/>
      <c r="D7981" s="10"/>
      <c r="E7981" s="10"/>
      <c r="F7981" s="10"/>
      <c r="G7981" s="10"/>
      <c r="H7981" s="10"/>
      <c r="K7981" s="10"/>
      <c r="L7981" s="10"/>
      <c r="N7981" s="10"/>
      <c r="O7981" s="10"/>
      <c r="P7981" s="10"/>
      <c r="Q7981" s="10"/>
      <c r="R7981" s="10"/>
      <c r="S7981" s="10"/>
      <c r="U7981" s="10"/>
      <c r="W7981" s="10"/>
      <c r="Y7981" s="10"/>
      <c r="AA7981" s="10"/>
      <c r="AC7981" s="10"/>
      <c r="AE7981" s="10"/>
      <c r="AG7981" s="10"/>
      <c r="AI7981" s="10"/>
      <c r="AK7981" s="10"/>
    </row>
    <row r="7982" spans="2:37" ht="15" x14ac:dyDescent="0.2">
      <c r="B7982" s="10"/>
      <c r="C7982" s="10"/>
      <c r="D7982" s="10"/>
      <c r="E7982" s="10"/>
      <c r="F7982" s="10"/>
      <c r="G7982" s="10"/>
      <c r="H7982" s="10"/>
      <c r="K7982" s="10"/>
      <c r="L7982" s="10"/>
      <c r="N7982" s="10"/>
      <c r="O7982" s="10"/>
      <c r="P7982" s="10"/>
      <c r="Q7982" s="10"/>
      <c r="R7982" s="10"/>
      <c r="S7982" s="10"/>
      <c r="U7982" s="10"/>
      <c r="W7982" s="10"/>
      <c r="Y7982" s="10"/>
      <c r="AA7982" s="10"/>
      <c r="AC7982" s="10"/>
      <c r="AE7982" s="10"/>
      <c r="AG7982" s="10"/>
      <c r="AI7982" s="10"/>
      <c r="AK7982" s="10"/>
    </row>
    <row r="7983" spans="2:37" ht="15" x14ac:dyDescent="0.2">
      <c r="B7983" s="10"/>
      <c r="C7983" s="10"/>
      <c r="D7983" s="10"/>
      <c r="E7983" s="10"/>
      <c r="F7983" s="10"/>
      <c r="G7983" s="10"/>
      <c r="H7983" s="10"/>
      <c r="K7983" s="10"/>
      <c r="L7983" s="10"/>
      <c r="N7983" s="10"/>
      <c r="O7983" s="10"/>
      <c r="P7983" s="10"/>
      <c r="Q7983" s="10"/>
      <c r="R7983" s="10"/>
      <c r="S7983" s="10"/>
      <c r="U7983" s="10"/>
      <c r="W7983" s="10"/>
      <c r="Y7983" s="10"/>
      <c r="AA7983" s="10"/>
      <c r="AC7983" s="10"/>
      <c r="AE7983" s="10"/>
      <c r="AG7983" s="10"/>
      <c r="AI7983" s="10"/>
      <c r="AK7983" s="10"/>
    </row>
    <row r="7984" spans="2:37" ht="15" x14ac:dyDescent="0.2">
      <c r="B7984" s="10"/>
      <c r="C7984" s="10"/>
      <c r="D7984" s="10"/>
      <c r="E7984" s="10"/>
      <c r="F7984" s="10"/>
      <c r="G7984" s="10"/>
      <c r="H7984" s="10"/>
      <c r="K7984" s="10"/>
      <c r="L7984" s="10"/>
      <c r="N7984" s="10"/>
      <c r="O7984" s="10"/>
      <c r="P7984" s="10"/>
      <c r="Q7984" s="10"/>
      <c r="R7984" s="10"/>
      <c r="S7984" s="10"/>
      <c r="U7984" s="10"/>
      <c r="W7984" s="10"/>
      <c r="Y7984" s="10"/>
      <c r="AA7984" s="10"/>
      <c r="AC7984" s="10"/>
      <c r="AE7984" s="10"/>
      <c r="AG7984" s="10"/>
      <c r="AI7984" s="10"/>
      <c r="AK7984" s="10"/>
    </row>
    <row r="7985" spans="2:37" ht="15" x14ac:dyDescent="0.2">
      <c r="B7985" s="10"/>
      <c r="C7985" s="10"/>
      <c r="D7985" s="10"/>
      <c r="E7985" s="10"/>
      <c r="F7985" s="10"/>
      <c r="G7985" s="10"/>
      <c r="H7985" s="10"/>
      <c r="K7985" s="10"/>
      <c r="L7985" s="10"/>
      <c r="N7985" s="10"/>
      <c r="O7985" s="10"/>
      <c r="P7985" s="10"/>
      <c r="Q7985" s="10"/>
      <c r="R7985" s="10"/>
      <c r="S7985" s="10"/>
      <c r="U7985" s="10"/>
      <c r="W7985" s="10"/>
      <c r="Y7985" s="10"/>
      <c r="AA7985" s="10"/>
      <c r="AC7985" s="10"/>
      <c r="AE7985" s="10"/>
      <c r="AG7985" s="10"/>
      <c r="AI7985" s="10"/>
      <c r="AK7985" s="10"/>
    </row>
    <row r="7986" spans="2:37" ht="15" x14ac:dyDescent="0.2">
      <c r="B7986" s="10"/>
      <c r="C7986" s="10"/>
      <c r="D7986" s="10"/>
      <c r="E7986" s="10"/>
      <c r="F7986" s="10"/>
      <c r="G7986" s="10"/>
      <c r="H7986" s="10"/>
      <c r="K7986" s="10"/>
      <c r="L7986" s="10"/>
      <c r="N7986" s="10"/>
      <c r="O7986" s="10"/>
      <c r="P7986" s="10"/>
      <c r="Q7986" s="10"/>
      <c r="R7986" s="10"/>
      <c r="S7986" s="10"/>
      <c r="U7986" s="10"/>
      <c r="W7986" s="10"/>
      <c r="Y7986" s="10"/>
      <c r="AA7986" s="10"/>
      <c r="AC7986" s="10"/>
      <c r="AE7986" s="10"/>
      <c r="AG7986" s="10"/>
      <c r="AI7986" s="10"/>
      <c r="AK7986" s="10"/>
    </row>
    <row r="7987" spans="2:37" ht="15" x14ac:dyDescent="0.2">
      <c r="B7987" s="10"/>
      <c r="C7987" s="10"/>
      <c r="D7987" s="10"/>
      <c r="E7987" s="10"/>
      <c r="F7987" s="10"/>
      <c r="G7987" s="10"/>
      <c r="H7987" s="10"/>
      <c r="K7987" s="10"/>
      <c r="L7987" s="10"/>
      <c r="N7987" s="10"/>
      <c r="O7987" s="10"/>
      <c r="P7987" s="10"/>
      <c r="Q7987" s="10"/>
      <c r="R7987" s="10"/>
      <c r="S7987" s="10"/>
      <c r="U7987" s="10"/>
      <c r="W7987" s="10"/>
      <c r="Y7987" s="10"/>
      <c r="AA7987" s="10"/>
      <c r="AC7987" s="10"/>
      <c r="AE7987" s="10"/>
      <c r="AG7987" s="10"/>
      <c r="AI7987" s="10"/>
      <c r="AK7987" s="10"/>
    </row>
    <row r="7988" spans="2:37" ht="15" x14ac:dyDescent="0.2">
      <c r="B7988" s="10"/>
      <c r="C7988" s="10"/>
      <c r="D7988" s="10"/>
      <c r="E7988" s="10"/>
      <c r="F7988" s="10"/>
      <c r="G7988" s="10"/>
      <c r="H7988" s="10"/>
      <c r="K7988" s="10"/>
      <c r="L7988" s="10"/>
      <c r="N7988" s="10"/>
      <c r="O7988" s="10"/>
      <c r="P7988" s="10"/>
      <c r="Q7988" s="10"/>
      <c r="R7988" s="10"/>
      <c r="S7988" s="10"/>
      <c r="U7988" s="10"/>
      <c r="W7988" s="10"/>
      <c r="Y7988" s="10"/>
      <c r="AA7988" s="10"/>
      <c r="AC7988" s="10"/>
      <c r="AE7988" s="10"/>
      <c r="AG7988" s="10"/>
      <c r="AI7988" s="10"/>
      <c r="AK7988" s="10"/>
    </row>
    <row r="7989" spans="2:37" ht="15" x14ac:dyDescent="0.2">
      <c r="B7989" s="10"/>
      <c r="C7989" s="10"/>
      <c r="D7989" s="10"/>
      <c r="E7989" s="10"/>
      <c r="F7989" s="10"/>
      <c r="G7989" s="10"/>
      <c r="H7989" s="10"/>
      <c r="K7989" s="10"/>
      <c r="L7989" s="10"/>
      <c r="N7989" s="10"/>
      <c r="O7989" s="10"/>
      <c r="P7989" s="10"/>
      <c r="Q7989" s="10"/>
      <c r="R7989" s="10"/>
      <c r="S7989" s="10"/>
      <c r="U7989" s="10"/>
      <c r="W7989" s="10"/>
      <c r="Y7989" s="10"/>
      <c r="AA7989" s="10"/>
      <c r="AC7989" s="10"/>
      <c r="AE7989" s="10"/>
      <c r="AG7989" s="10"/>
      <c r="AI7989" s="10"/>
      <c r="AK7989" s="10"/>
    </row>
    <row r="7990" spans="2:37" ht="15" x14ac:dyDescent="0.2">
      <c r="B7990" s="10"/>
      <c r="C7990" s="10"/>
      <c r="D7990" s="10"/>
      <c r="E7990" s="10"/>
      <c r="F7990" s="10"/>
      <c r="G7990" s="10"/>
      <c r="H7990" s="10"/>
      <c r="K7990" s="10"/>
      <c r="L7990" s="10"/>
      <c r="N7990" s="10"/>
      <c r="O7990" s="10"/>
      <c r="P7990" s="10"/>
      <c r="Q7990" s="10"/>
      <c r="R7990" s="10"/>
      <c r="S7990" s="10"/>
      <c r="U7990" s="10"/>
      <c r="W7990" s="10"/>
      <c r="Y7990" s="10"/>
      <c r="AA7990" s="10"/>
      <c r="AC7990" s="10"/>
      <c r="AE7990" s="10"/>
      <c r="AG7990" s="10"/>
      <c r="AI7990" s="10"/>
      <c r="AK7990" s="10"/>
    </row>
    <row r="7991" spans="2:37" ht="15" x14ac:dyDescent="0.2">
      <c r="B7991" s="10"/>
      <c r="C7991" s="10"/>
      <c r="D7991" s="10"/>
      <c r="E7991" s="10"/>
      <c r="F7991" s="10"/>
      <c r="G7991" s="10"/>
      <c r="H7991" s="10"/>
      <c r="K7991" s="10"/>
      <c r="L7991" s="10"/>
      <c r="N7991" s="10"/>
      <c r="O7991" s="10"/>
      <c r="P7991" s="10"/>
      <c r="Q7991" s="10"/>
      <c r="R7991" s="10"/>
      <c r="S7991" s="10"/>
      <c r="U7991" s="10"/>
      <c r="W7991" s="10"/>
      <c r="Y7991" s="10"/>
      <c r="AA7991" s="10"/>
      <c r="AC7991" s="10"/>
      <c r="AE7991" s="10"/>
      <c r="AG7991" s="10"/>
      <c r="AI7991" s="10"/>
      <c r="AK7991" s="10"/>
    </row>
    <row r="7992" spans="2:37" ht="15" x14ac:dyDescent="0.2">
      <c r="B7992" s="10"/>
      <c r="C7992" s="10"/>
      <c r="D7992" s="10"/>
      <c r="E7992" s="10"/>
      <c r="F7992" s="10"/>
      <c r="G7992" s="10"/>
      <c r="H7992" s="10"/>
      <c r="K7992" s="10"/>
      <c r="L7992" s="10"/>
      <c r="N7992" s="10"/>
      <c r="O7992" s="10"/>
      <c r="P7992" s="10"/>
      <c r="Q7992" s="10"/>
      <c r="R7992" s="10"/>
      <c r="S7992" s="10"/>
      <c r="U7992" s="10"/>
      <c r="W7992" s="10"/>
      <c r="Y7992" s="10"/>
      <c r="AA7992" s="10"/>
      <c r="AC7992" s="10"/>
      <c r="AE7992" s="10"/>
      <c r="AG7992" s="10"/>
      <c r="AI7992" s="10"/>
      <c r="AK7992" s="10"/>
    </row>
    <row r="7993" spans="2:37" ht="15" x14ac:dyDescent="0.2">
      <c r="B7993" s="10"/>
      <c r="C7993" s="10"/>
      <c r="D7993" s="10"/>
      <c r="E7993" s="10"/>
      <c r="F7993" s="10"/>
      <c r="G7993" s="10"/>
      <c r="H7993" s="10"/>
      <c r="K7993" s="10"/>
      <c r="L7993" s="10"/>
      <c r="N7993" s="10"/>
      <c r="O7993" s="10"/>
      <c r="P7993" s="10"/>
      <c r="Q7993" s="10"/>
      <c r="R7993" s="10"/>
      <c r="S7993" s="10"/>
      <c r="U7993" s="10"/>
      <c r="W7993" s="10"/>
      <c r="Y7993" s="10"/>
      <c r="AA7993" s="10"/>
      <c r="AC7993" s="10"/>
      <c r="AE7993" s="10"/>
      <c r="AG7993" s="10"/>
      <c r="AI7993" s="10"/>
      <c r="AK7993" s="10"/>
    </row>
    <row r="7994" spans="2:37" ht="15" x14ac:dyDescent="0.2">
      <c r="B7994" s="10"/>
      <c r="C7994" s="10"/>
      <c r="D7994" s="10"/>
      <c r="E7994" s="10"/>
      <c r="F7994" s="10"/>
      <c r="G7994" s="10"/>
      <c r="H7994" s="10"/>
      <c r="K7994" s="10"/>
      <c r="L7994" s="10"/>
      <c r="N7994" s="10"/>
      <c r="O7994" s="10"/>
      <c r="P7994" s="10"/>
      <c r="Q7994" s="10"/>
      <c r="R7994" s="10"/>
      <c r="S7994" s="10"/>
      <c r="U7994" s="10"/>
      <c r="W7994" s="10"/>
      <c r="Y7994" s="10"/>
      <c r="AA7994" s="10"/>
      <c r="AC7994" s="10"/>
      <c r="AE7994" s="10"/>
      <c r="AG7994" s="10"/>
      <c r="AI7994" s="10"/>
      <c r="AK7994" s="10"/>
    </row>
    <row r="7995" spans="2:37" ht="15" x14ac:dyDescent="0.2">
      <c r="B7995" s="10"/>
      <c r="C7995" s="10"/>
      <c r="D7995" s="10"/>
      <c r="E7995" s="10"/>
      <c r="F7995" s="10"/>
      <c r="G7995" s="10"/>
      <c r="H7995" s="10"/>
      <c r="K7995" s="10"/>
      <c r="L7995" s="10"/>
      <c r="N7995" s="10"/>
      <c r="O7995" s="10"/>
      <c r="P7995" s="10"/>
      <c r="Q7995" s="10"/>
      <c r="R7995" s="10"/>
      <c r="S7995" s="10"/>
      <c r="U7995" s="10"/>
      <c r="W7995" s="10"/>
      <c r="Y7995" s="10"/>
      <c r="AA7995" s="10"/>
      <c r="AC7995" s="10"/>
      <c r="AE7995" s="10"/>
      <c r="AG7995" s="10"/>
      <c r="AI7995" s="10"/>
      <c r="AK7995" s="10"/>
    </row>
    <row r="7996" spans="2:37" ht="15" x14ac:dyDescent="0.2">
      <c r="B7996" s="10"/>
      <c r="C7996" s="10"/>
      <c r="D7996" s="10"/>
      <c r="E7996" s="10"/>
      <c r="F7996" s="10"/>
      <c r="G7996" s="10"/>
      <c r="H7996" s="10"/>
      <c r="K7996" s="10"/>
      <c r="L7996" s="10"/>
      <c r="N7996" s="10"/>
      <c r="O7996" s="10"/>
      <c r="P7996" s="10"/>
      <c r="Q7996" s="10"/>
      <c r="R7996" s="10"/>
      <c r="S7996" s="10"/>
      <c r="U7996" s="10"/>
      <c r="W7996" s="10"/>
      <c r="Y7996" s="10"/>
      <c r="AA7996" s="10"/>
      <c r="AC7996" s="10"/>
      <c r="AE7996" s="10"/>
      <c r="AG7996" s="10"/>
      <c r="AI7996" s="10"/>
      <c r="AK7996" s="10"/>
    </row>
    <row r="7997" spans="2:37" ht="15" x14ac:dyDescent="0.2">
      <c r="B7997" s="10"/>
      <c r="C7997" s="10"/>
      <c r="D7997" s="10"/>
      <c r="E7997" s="10"/>
      <c r="F7997" s="10"/>
      <c r="G7997" s="10"/>
      <c r="H7997" s="10"/>
      <c r="K7997" s="10"/>
      <c r="L7997" s="10"/>
      <c r="N7997" s="10"/>
      <c r="O7997" s="10"/>
      <c r="P7997" s="10"/>
      <c r="Q7997" s="10"/>
      <c r="R7997" s="10"/>
      <c r="S7997" s="10"/>
      <c r="U7997" s="10"/>
      <c r="W7997" s="10"/>
      <c r="Y7997" s="10"/>
      <c r="AA7997" s="10"/>
      <c r="AC7997" s="10"/>
      <c r="AE7997" s="10"/>
      <c r="AG7997" s="10"/>
      <c r="AI7997" s="10"/>
      <c r="AK7997" s="10"/>
    </row>
    <row r="7998" spans="2:37" ht="15" x14ac:dyDescent="0.2">
      <c r="B7998" s="10"/>
      <c r="C7998" s="10"/>
      <c r="D7998" s="10"/>
      <c r="E7998" s="10"/>
      <c r="F7998" s="10"/>
      <c r="G7998" s="10"/>
      <c r="H7998" s="10"/>
      <c r="K7998" s="10"/>
      <c r="L7998" s="10"/>
      <c r="N7998" s="10"/>
      <c r="O7998" s="10"/>
      <c r="P7998" s="10"/>
      <c r="Q7998" s="10"/>
      <c r="R7998" s="10"/>
      <c r="S7998" s="10"/>
      <c r="U7998" s="10"/>
      <c r="W7998" s="10"/>
      <c r="Y7998" s="10"/>
      <c r="AA7998" s="10"/>
      <c r="AC7998" s="10"/>
      <c r="AE7998" s="10"/>
      <c r="AG7998" s="10"/>
      <c r="AI7998" s="10"/>
      <c r="AK7998" s="10"/>
    </row>
    <row r="7999" spans="2:37" ht="15" x14ac:dyDescent="0.2">
      <c r="B7999" s="10"/>
      <c r="C7999" s="10"/>
      <c r="D7999" s="10"/>
      <c r="E7999" s="10"/>
      <c r="F7999" s="10"/>
      <c r="G7999" s="10"/>
      <c r="H7999" s="10"/>
      <c r="K7999" s="10"/>
      <c r="L7999" s="10"/>
      <c r="N7999" s="10"/>
      <c r="O7999" s="10"/>
      <c r="P7999" s="10"/>
      <c r="Q7999" s="10"/>
      <c r="R7999" s="10"/>
      <c r="S7999" s="10"/>
      <c r="U7999" s="10"/>
      <c r="W7999" s="10"/>
      <c r="Y7999" s="10"/>
      <c r="AA7999" s="10"/>
      <c r="AC7999" s="10"/>
      <c r="AE7999" s="10"/>
      <c r="AG7999" s="10"/>
      <c r="AI7999" s="10"/>
      <c r="AK7999" s="10"/>
    </row>
    <row r="8000" spans="2:37" ht="15" x14ac:dyDescent="0.2">
      <c r="B8000" s="10"/>
      <c r="C8000" s="10"/>
      <c r="D8000" s="10"/>
      <c r="E8000" s="10"/>
      <c r="F8000" s="10"/>
      <c r="G8000" s="10"/>
      <c r="H8000" s="10"/>
      <c r="K8000" s="10"/>
      <c r="L8000" s="10"/>
      <c r="N8000" s="10"/>
      <c r="O8000" s="10"/>
      <c r="P8000" s="10"/>
      <c r="Q8000" s="10"/>
      <c r="R8000" s="10"/>
      <c r="S8000" s="10"/>
      <c r="U8000" s="10"/>
      <c r="W8000" s="10"/>
      <c r="Y8000" s="10"/>
      <c r="AA8000" s="10"/>
      <c r="AC8000" s="10"/>
      <c r="AE8000" s="10"/>
      <c r="AG8000" s="10"/>
      <c r="AI8000" s="10"/>
      <c r="AK8000" s="10"/>
    </row>
    <row r="8001" spans="2:37" ht="15" x14ac:dyDescent="0.2">
      <c r="B8001" s="10"/>
      <c r="C8001" s="10"/>
      <c r="D8001" s="10"/>
      <c r="E8001" s="10"/>
      <c r="F8001" s="10"/>
      <c r="G8001" s="10"/>
      <c r="H8001" s="10"/>
      <c r="K8001" s="10"/>
      <c r="L8001" s="10"/>
      <c r="N8001" s="10"/>
      <c r="O8001" s="10"/>
      <c r="P8001" s="10"/>
      <c r="Q8001" s="10"/>
      <c r="R8001" s="10"/>
      <c r="S8001" s="10"/>
      <c r="U8001" s="10"/>
      <c r="W8001" s="10"/>
      <c r="Y8001" s="10"/>
      <c r="AA8001" s="10"/>
      <c r="AC8001" s="10"/>
      <c r="AE8001" s="10"/>
      <c r="AG8001" s="10"/>
      <c r="AI8001" s="10"/>
      <c r="AK8001" s="10"/>
    </row>
    <row r="8002" spans="2:37" ht="15" x14ac:dyDescent="0.2">
      <c r="B8002" s="10"/>
      <c r="C8002" s="10"/>
      <c r="D8002" s="10"/>
      <c r="E8002" s="10"/>
      <c r="F8002" s="10"/>
      <c r="G8002" s="10"/>
      <c r="H8002" s="10"/>
      <c r="K8002" s="10"/>
      <c r="L8002" s="10"/>
      <c r="N8002" s="10"/>
      <c r="O8002" s="10"/>
      <c r="P8002" s="10"/>
      <c r="Q8002" s="10"/>
      <c r="R8002" s="10"/>
      <c r="S8002" s="10"/>
      <c r="U8002" s="10"/>
      <c r="W8002" s="10"/>
      <c r="Y8002" s="10"/>
      <c r="AA8002" s="10"/>
      <c r="AC8002" s="10"/>
      <c r="AE8002" s="10"/>
      <c r="AG8002" s="10"/>
      <c r="AI8002" s="10"/>
      <c r="AK8002" s="10"/>
    </row>
    <row r="8003" spans="2:37" ht="15" x14ac:dyDescent="0.2">
      <c r="B8003" s="10"/>
      <c r="C8003" s="10"/>
      <c r="D8003" s="10"/>
      <c r="E8003" s="10"/>
      <c r="F8003" s="10"/>
      <c r="G8003" s="10"/>
      <c r="H8003" s="10"/>
      <c r="K8003" s="10"/>
      <c r="L8003" s="10"/>
      <c r="N8003" s="10"/>
      <c r="O8003" s="10"/>
      <c r="P8003" s="10"/>
      <c r="Q8003" s="10"/>
      <c r="R8003" s="10"/>
      <c r="S8003" s="10"/>
      <c r="U8003" s="10"/>
      <c r="W8003" s="10"/>
      <c r="Y8003" s="10"/>
      <c r="AA8003" s="10"/>
      <c r="AC8003" s="10"/>
      <c r="AE8003" s="10"/>
      <c r="AG8003" s="10"/>
      <c r="AI8003" s="10"/>
      <c r="AK8003" s="10"/>
    </row>
    <row r="8004" spans="2:37" ht="15" x14ac:dyDescent="0.2">
      <c r="B8004" s="10"/>
      <c r="C8004" s="10"/>
      <c r="D8004" s="10"/>
      <c r="E8004" s="10"/>
      <c r="F8004" s="10"/>
      <c r="G8004" s="10"/>
      <c r="H8004" s="10"/>
      <c r="K8004" s="10"/>
      <c r="L8004" s="10"/>
      <c r="N8004" s="10"/>
      <c r="O8004" s="10"/>
      <c r="P8004" s="10"/>
      <c r="Q8004" s="10"/>
      <c r="R8004" s="10"/>
      <c r="S8004" s="10"/>
      <c r="U8004" s="10"/>
      <c r="W8004" s="10"/>
      <c r="Y8004" s="10"/>
      <c r="AA8004" s="10"/>
      <c r="AC8004" s="10"/>
      <c r="AE8004" s="10"/>
      <c r="AG8004" s="10"/>
      <c r="AI8004" s="10"/>
      <c r="AK8004" s="10"/>
    </row>
    <row r="8005" spans="2:37" ht="15" x14ac:dyDescent="0.2">
      <c r="B8005" s="10"/>
      <c r="C8005" s="10"/>
      <c r="D8005" s="10"/>
      <c r="E8005" s="10"/>
      <c r="F8005" s="10"/>
      <c r="G8005" s="10"/>
      <c r="H8005" s="10"/>
      <c r="K8005" s="10"/>
      <c r="L8005" s="10"/>
      <c r="N8005" s="10"/>
      <c r="O8005" s="10"/>
      <c r="P8005" s="10"/>
      <c r="Q8005" s="10"/>
      <c r="R8005" s="10"/>
      <c r="S8005" s="10"/>
      <c r="U8005" s="10"/>
      <c r="W8005" s="10"/>
      <c r="Y8005" s="10"/>
      <c r="AA8005" s="10"/>
      <c r="AC8005" s="10"/>
      <c r="AE8005" s="10"/>
      <c r="AG8005" s="10"/>
      <c r="AI8005" s="10"/>
      <c r="AK8005" s="10"/>
    </row>
    <row r="8006" spans="2:37" ht="15" x14ac:dyDescent="0.2">
      <c r="B8006" s="10"/>
      <c r="C8006" s="10"/>
      <c r="D8006" s="10"/>
      <c r="E8006" s="10"/>
      <c r="F8006" s="10"/>
      <c r="G8006" s="10"/>
      <c r="H8006" s="10"/>
      <c r="K8006" s="10"/>
      <c r="L8006" s="10"/>
      <c r="N8006" s="10"/>
      <c r="O8006" s="10"/>
      <c r="P8006" s="10"/>
      <c r="Q8006" s="10"/>
      <c r="R8006" s="10"/>
      <c r="S8006" s="10"/>
      <c r="U8006" s="10"/>
      <c r="W8006" s="10"/>
      <c r="Y8006" s="10"/>
      <c r="AA8006" s="10"/>
      <c r="AC8006" s="10"/>
      <c r="AE8006" s="10"/>
      <c r="AG8006" s="10"/>
      <c r="AI8006" s="10"/>
      <c r="AK8006" s="10"/>
    </row>
    <row r="8007" spans="2:37" ht="15" x14ac:dyDescent="0.2">
      <c r="B8007" s="10"/>
      <c r="C8007" s="10"/>
      <c r="D8007" s="10"/>
      <c r="E8007" s="10"/>
      <c r="F8007" s="10"/>
      <c r="G8007" s="10"/>
      <c r="H8007" s="10"/>
      <c r="K8007" s="10"/>
      <c r="L8007" s="10"/>
      <c r="N8007" s="10"/>
      <c r="O8007" s="10"/>
      <c r="P8007" s="10"/>
      <c r="Q8007" s="10"/>
      <c r="R8007" s="10"/>
      <c r="S8007" s="10"/>
      <c r="U8007" s="10"/>
      <c r="W8007" s="10"/>
      <c r="Y8007" s="10"/>
      <c r="AA8007" s="10"/>
      <c r="AC8007" s="10"/>
      <c r="AE8007" s="10"/>
      <c r="AG8007" s="10"/>
      <c r="AI8007" s="10"/>
      <c r="AK8007" s="10"/>
    </row>
    <row r="8008" spans="2:37" ht="15" x14ac:dyDescent="0.2">
      <c r="B8008" s="10"/>
      <c r="C8008" s="10"/>
      <c r="D8008" s="10"/>
      <c r="E8008" s="10"/>
      <c r="F8008" s="10"/>
      <c r="G8008" s="10"/>
      <c r="H8008" s="10"/>
      <c r="K8008" s="10"/>
      <c r="L8008" s="10"/>
      <c r="N8008" s="10"/>
      <c r="O8008" s="10"/>
      <c r="P8008" s="10"/>
      <c r="Q8008" s="10"/>
      <c r="R8008" s="10"/>
      <c r="S8008" s="10"/>
      <c r="U8008" s="10"/>
      <c r="W8008" s="10"/>
      <c r="Y8008" s="10"/>
      <c r="AA8008" s="10"/>
      <c r="AC8008" s="10"/>
      <c r="AE8008" s="10"/>
      <c r="AG8008" s="10"/>
      <c r="AI8008" s="10"/>
      <c r="AK8008" s="10"/>
    </row>
    <row r="8009" spans="2:37" ht="15" x14ac:dyDescent="0.2">
      <c r="B8009" s="10"/>
      <c r="C8009" s="10"/>
      <c r="D8009" s="10"/>
      <c r="E8009" s="10"/>
      <c r="F8009" s="10"/>
      <c r="G8009" s="10"/>
      <c r="H8009" s="10"/>
      <c r="K8009" s="10"/>
      <c r="L8009" s="10"/>
      <c r="N8009" s="10"/>
      <c r="O8009" s="10"/>
      <c r="P8009" s="10"/>
      <c r="Q8009" s="10"/>
      <c r="R8009" s="10"/>
      <c r="S8009" s="10"/>
      <c r="U8009" s="10"/>
      <c r="W8009" s="10"/>
      <c r="Y8009" s="10"/>
      <c r="AA8009" s="10"/>
      <c r="AC8009" s="10"/>
      <c r="AE8009" s="10"/>
      <c r="AG8009" s="10"/>
      <c r="AI8009" s="10"/>
      <c r="AK8009" s="10"/>
    </row>
    <row r="8010" spans="2:37" ht="15" x14ac:dyDescent="0.2">
      <c r="B8010" s="10"/>
      <c r="C8010" s="10"/>
      <c r="D8010" s="10"/>
      <c r="E8010" s="10"/>
      <c r="F8010" s="10"/>
      <c r="G8010" s="10"/>
      <c r="H8010" s="10"/>
      <c r="K8010" s="10"/>
      <c r="L8010" s="10"/>
      <c r="N8010" s="10"/>
      <c r="O8010" s="10"/>
      <c r="P8010" s="10"/>
      <c r="Q8010" s="10"/>
      <c r="R8010" s="10"/>
      <c r="S8010" s="10"/>
      <c r="U8010" s="10"/>
      <c r="W8010" s="10"/>
      <c r="Y8010" s="10"/>
      <c r="AA8010" s="10"/>
      <c r="AC8010" s="10"/>
      <c r="AE8010" s="10"/>
      <c r="AG8010" s="10"/>
      <c r="AI8010" s="10"/>
      <c r="AK8010" s="10"/>
    </row>
    <row r="8011" spans="2:37" ht="15" x14ac:dyDescent="0.2">
      <c r="B8011" s="10"/>
      <c r="C8011" s="10"/>
      <c r="D8011" s="10"/>
      <c r="E8011" s="10"/>
      <c r="F8011" s="10"/>
      <c r="G8011" s="10"/>
      <c r="H8011" s="10"/>
      <c r="K8011" s="10"/>
      <c r="L8011" s="10"/>
      <c r="N8011" s="10"/>
      <c r="O8011" s="10"/>
      <c r="P8011" s="10"/>
      <c r="Q8011" s="10"/>
      <c r="R8011" s="10"/>
      <c r="S8011" s="10"/>
      <c r="U8011" s="10"/>
      <c r="W8011" s="10"/>
      <c r="Y8011" s="10"/>
      <c r="AA8011" s="10"/>
      <c r="AC8011" s="10"/>
      <c r="AE8011" s="10"/>
      <c r="AG8011" s="10"/>
      <c r="AI8011" s="10"/>
      <c r="AK8011" s="10"/>
    </row>
    <row r="8012" spans="2:37" ht="15" x14ac:dyDescent="0.2">
      <c r="B8012" s="10"/>
      <c r="C8012" s="10"/>
      <c r="D8012" s="10"/>
      <c r="E8012" s="10"/>
      <c r="F8012" s="10"/>
      <c r="G8012" s="10"/>
      <c r="H8012" s="10"/>
      <c r="K8012" s="10"/>
      <c r="L8012" s="10"/>
      <c r="N8012" s="10"/>
      <c r="O8012" s="10"/>
      <c r="P8012" s="10"/>
      <c r="Q8012" s="10"/>
      <c r="R8012" s="10"/>
      <c r="S8012" s="10"/>
      <c r="U8012" s="10"/>
      <c r="W8012" s="10"/>
      <c r="Y8012" s="10"/>
      <c r="AA8012" s="10"/>
      <c r="AC8012" s="10"/>
      <c r="AE8012" s="10"/>
      <c r="AG8012" s="10"/>
      <c r="AI8012" s="10"/>
      <c r="AK8012" s="10"/>
    </row>
    <row r="8013" spans="2:37" ht="15" x14ac:dyDescent="0.2">
      <c r="B8013" s="10"/>
      <c r="C8013" s="10"/>
      <c r="D8013" s="10"/>
      <c r="E8013" s="10"/>
      <c r="F8013" s="10"/>
      <c r="G8013" s="10"/>
      <c r="H8013" s="10"/>
      <c r="K8013" s="10"/>
      <c r="L8013" s="10"/>
      <c r="N8013" s="10"/>
      <c r="O8013" s="10"/>
      <c r="P8013" s="10"/>
      <c r="Q8013" s="10"/>
      <c r="R8013" s="10"/>
      <c r="S8013" s="10"/>
      <c r="U8013" s="10"/>
      <c r="W8013" s="10"/>
      <c r="Y8013" s="10"/>
      <c r="AA8013" s="10"/>
      <c r="AC8013" s="10"/>
      <c r="AE8013" s="10"/>
      <c r="AG8013" s="10"/>
      <c r="AI8013" s="10"/>
      <c r="AK8013" s="10"/>
    </row>
    <row r="8014" spans="2:37" ht="15" x14ac:dyDescent="0.2">
      <c r="B8014" s="10"/>
      <c r="C8014" s="10"/>
      <c r="D8014" s="10"/>
      <c r="E8014" s="10"/>
      <c r="F8014" s="10"/>
      <c r="G8014" s="10"/>
      <c r="H8014" s="10"/>
      <c r="K8014" s="10"/>
      <c r="L8014" s="10"/>
      <c r="N8014" s="10"/>
      <c r="O8014" s="10"/>
      <c r="P8014" s="10"/>
      <c r="Q8014" s="10"/>
      <c r="R8014" s="10"/>
      <c r="S8014" s="10"/>
      <c r="U8014" s="10"/>
      <c r="W8014" s="10"/>
      <c r="Y8014" s="10"/>
      <c r="AA8014" s="10"/>
      <c r="AC8014" s="10"/>
      <c r="AE8014" s="10"/>
      <c r="AG8014" s="10"/>
      <c r="AI8014" s="10"/>
      <c r="AK8014" s="10"/>
    </row>
    <row r="8015" spans="2:37" ht="15" x14ac:dyDescent="0.2">
      <c r="B8015" s="10"/>
      <c r="C8015" s="10"/>
      <c r="D8015" s="10"/>
      <c r="E8015" s="10"/>
      <c r="F8015" s="10"/>
      <c r="G8015" s="10"/>
      <c r="H8015" s="10"/>
      <c r="K8015" s="10"/>
      <c r="L8015" s="10"/>
      <c r="N8015" s="10"/>
      <c r="O8015" s="10"/>
      <c r="P8015" s="10"/>
      <c r="Q8015" s="10"/>
      <c r="R8015" s="10"/>
      <c r="S8015" s="10"/>
      <c r="U8015" s="10"/>
      <c r="W8015" s="10"/>
      <c r="Y8015" s="10"/>
      <c r="AA8015" s="10"/>
      <c r="AC8015" s="10"/>
      <c r="AE8015" s="10"/>
      <c r="AG8015" s="10"/>
      <c r="AI8015" s="10"/>
      <c r="AK8015" s="10"/>
    </row>
    <row r="8016" spans="2:37" ht="15" x14ac:dyDescent="0.2">
      <c r="B8016" s="10"/>
      <c r="C8016" s="10"/>
      <c r="D8016" s="10"/>
      <c r="E8016" s="10"/>
      <c r="F8016" s="10"/>
      <c r="G8016" s="10"/>
      <c r="H8016" s="10"/>
      <c r="K8016" s="10"/>
      <c r="L8016" s="10"/>
      <c r="N8016" s="10"/>
      <c r="O8016" s="10"/>
      <c r="P8016" s="10"/>
      <c r="Q8016" s="10"/>
      <c r="R8016" s="10"/>
      <c r="S8016" s="10"/>
      <c r="U8016" s="10"/>
      <c r="W8016" s="10"/>
      <c r="Y8016" s="10"/>
      <c r="AA8016" s="10"/>
      <c r="AC8016" s="10"/>
      <c r="AE8016" s="10"/>
      <c r="AG8016" s="10"/>
      <c r="AI8016" s="10"/>
      <c r="AK8016" s="10"/>
    </row>
    <row r="8017" spans="2:37" ht="15" x14ac:dyDescent="0.2">
      <c r="B8017" s="10"/>
      <c r="C8017" s="10"/>
      <c r="D8017" s="10"/>
      <c r="E8017" s="10"/>
      <c r="F8017" s="10"/>
      <c r="G8017" s="10"/>
      <c r="H8017" s="10"/>
      <c r="K8017" s="10"/>
      <c r="L8017" s="10"/>
      <c r="N8017" s="10"/>
      <c r="O8017" s="10"/>
      <c r="P8017" s="10"/>
      <c r="Q8017" s="10"/>
      <c r="R8017" s="10"/>
      <c r="S8017" s="10"/>
      <c r="U8017" s="10"/>
      <c r="W8017" s="10"/>
      <c r="Y8017" s="10"/>
      <c r="AA8017" s="10"/>
      <c r="AC8017" s="10"/>
      <c r="AE8017" s="10"/>
      <c r="AG8017" s="10"/>
      <c r="AI8017" s="10"/>
      <c r="AK8017" s="10"/>
    </row>
    <row r="8018" spans="2:37" ht="15" x14ac:dyDescent="0.2">
      <c r="B8018" s="10"/>
      <c r="C8018" s="10"/>
      <c r="D8018" s="10"/>
      <c r="E8018" s="10"/>
      <c r="F8018" s="10"/>
      <c r="G8018" s="10"/>
      <c r="H8018" s="10"/>
      <c r="K8018" s="10"/>
      <c r="L8018" s="10"/>
      <c r="N8018" s="10"/>
      <c r="O8018" s="10"/>
      <c r="P8018" s="10"/>
      <c r="Q8018" s="10"/>
      <c r="R8018" s="10"/>
      <c r="S8018" s="10"/>
      <c r="U8018" s="10"/>
      <c r="W8018" s="10"/>
      <c r="Y8018" s="10"/>
      <c r="AA8018" s="10"/>
      <c r="AC8018" s="10"/>
      <c r="AE8018" s="10"/>
      <c r="AG8018" s="10"/>
      <c r="AI8018" s="10"/>
      <c r="AK8018" s="10"/>
    </row>
    <row r="8019" spans="2:37" ht="15" x14ac:dyDescent="0.2">
      <c r="B8019" s="10"/>
      <c r="C8019" s="10"/>
      <c r="D8019" s="10"/>
      <c r="E8019" s="10"/>
      <c r="F8019" s="10"/>
      <c r="G8019" s="10"/>
      <c r="H8019" s="10"/>
      <c r="K8019" s="10"/>
      <c r="L8019" s="10"/>
      <c r="N8019" s="10"/>
      <c r="O8019" s="10"/>
      <c r="P8019" s="10"/>
      <c r="Q8019" s="10"/>
      <c r="R8019" s="10"/>
      <c r="S8019" s="10"/>
      <c r="U8019" s="10"/>
      <c r="W8019" s="10"/>
      <c r="Y8019" s="10"/>
      <c r="AA8019" s="10"/>
      <c r="AC8019" s="10"/>
      <c r="AE8019" s="10"/>
      <c r="AG8019" s="10"/>
      <c r="AI8019" s="10"/>
      <c r="AK8019" s="10"/>
    </row>
    <row r="8020" spans="2:37" ht="15" x14ac:dyDescent="0.2">
      <c r="B8020" s="10"/>
      <c r="C8020" s="10"/>
      <c r="D8020" s="10"/>
      <c r="E8020" s="10"/>
      <c r="F8020" s="10"/>
      <c r="G8020" s="10"/>
      <c r="H8020" s="10"/>
      <c r="K8020" s="10"/>
      <c r="L8020" s="10"/>
      <c r="N8020" s="10"/>
      <c r="O8020" s="10"/>
      <c r="P8020" s="10"/>
      <c r="Q8020" s="10"/>
      <c r="R8020" s="10"/>
      <c r="S8020" s="10"/>
      <c r="U8020" s="10"/>
      <c r="W8020" s="10"/>
      <c r="Y8020" s="10"/>
      <c r="AA8020" s="10"/>
      <c r="AC8020" s="10"/>
      <c r="AE8020" s="10"/>
      <c r="AG8020" s="10"/>
      <c r="AI8020" s="10"/>
      <c r="AK8020" s="10"/>
    </row>
    <row r="8021" spans="2:37" ht="15" x14ac:dyDescent="0.2">
      <c r="B8021" s="10"/>
      <c r="C8021" s="10"/>
      <c r="D8021" s="10"/>
      <c r="E8021" s="10"/>
      <c r="F8021" s="10"/>
      <c r="G8021" s="10"/>
      <c r="H8021" s="10"/>
      <c r="K8021" s="10"/>
      <c r="L8021" s="10"/>
      <c r="N8021" s="10"/>
      <c r="O8021" s="10"/>
      <c r="P8021" s="10"/>
      <c r="Q8021" s="10"/>
      <c r="R8021" s="10"/>
      <c r="S8021" s="10"/>
      <c r="U8021" s="10"/>
      <c r="W8021" s="10"/>
      <c r="Y8021" s="10"/>
      <c r="AA8021" s="10"/>
      <c r="AC8021" s="10"/>
      <c r="AE8021" s="10"/>
      <c r="AG8021" s="10"/>
      <c r="AI8021" s="10"/>
      <c r="AK8021" s="10"/>
    </row>
    <row r="8022" spans="2:37" ht="15" x14ac:dyDescent="0.2">
      <c r="B8022" s="10"/>
      <c r="C8022" s="10"/>
      <c r="D8022" s="10"/>
      <c r="E8022" s="10"/>
      <c r="F8022" s="10"/>
      <c r="G8022" s="10"/>
      <c r="H8022" s="10"/>
      <c r="K8022" s="10"/>
      <c r="L8022" s="10"/>
      <c r="N8022" s="10"/>
      <c r="O8022" s="10"/>
      <c r="P8022" s="10"/>
      <c r="Q8022" s="10"/>
      <c r="R8022" s="10"/>
      <c r="S8022" s="10"/>
      <c r="U8022" s="10"/>
      <c r="W8022" s="10"/>
      <c r="Y8022" s="10"/>
      <c r="AA8022" s="10"/>
      <c r="AC8022" s="10"/>
      <c r="AE8022" s="10"/>
      <c r="AG8022" s="10"/>
      <c r="AI8022" s="10"/>
      <c r="AK8022" s="10"/>
    </row>
    <row r="8023" spans="2:37" ht="15" x14ac:dyDescent="0.2">
      <c r="B8023" s="10"/>
      <c r="C8023" s="10"/>
      <c r="D8023" s="10"/>
      <c r="E8023" s="10"/>
      <c r="F8023" s="10"/>
      <c r="G8023" s="10"/>
      <c r="H8023" s="10"/>
      <c r="K8023" s="10"/>
      <c r="L8023" s="10"/>
      <c r="N8023" s="10"/>
      <c r="O8023" s="10"/>
      <c r="P8023" s="10"/>
      <c r="Q8023" s="10"/>
      <c r="R8023" s="10"/>
      <c r="S8023" s="10"/>
      <c r="U8023" s="10"/>
      <c r="W8023" s="10"/>
      <c r="Y8023" s="10"/>
      <c r="AA8023" s="10"/>
      <c r="AC8023" s="10"/>
      <c r="AE8023" s="10"/>
      <c r="AG8023" s="10"/>
      <c r="AI8023" s="10"/>
      <c r="AK8023" s="10"/>
    </row>
    <row r="8024" spans="2:37" ht="15" x14ac:dyDescent="0.2">
      <c r="B8024" s="10"/>
      <c r="C8024" s="10"/>
      <c r="D8024" s="10"/>
      <c r="E8024" s="10"/>
      <c r="F8024" s="10"/>
      <c r="G8024" s="10"/>
      <c r="H8024" s="10"/>
      <c r="K8024" s="10"/>
      <c r="L8024" s="10"/>
      <c r="N8024" s="10"/>
      <c r="O8024" s="10"/>
      <c r="P8024" s="10"/>
      <c r="Q8024" s="10"/>
      <c r="R8024" s="10"/>
      <c r="S8024" s="10"/>
      <c r="U8024" s="10"/>
      <c r="W8024" s="10"/>
      <c r="Y8024" s="10"/>
      <c r="AA8024" s="10"/>
      <c r="AC8024" s="10"/>
      <c r="AE8024" s="10"/>
      <c r="AG8024" s="10"/>
      <c r="AI8024" s="10"/>
      <c r="AK8024" s="10"/>
    </row>
    <row r="8025" spans="2:37" ht="15" x14ac:dyDescent="0.2">
      <c r="B8025" s="10"/>
      <c r="C8025" s="10"/>
      <c r="D8025" s="10"/>
      <c r="E8025" s="10"/>
      <c r="F8025" s="10"/>
      <c r="G8025" s="10"/>
      <c r="H8025" s="10"/>
      <c r="K8025" s="10"/>
      <c r="L8025" s="10"/>
      <c r="N8025" s="10"/>
      <c r="O8025" s="10"/>
      <c r="P8025" s="10"/>
      <c r="Q8025" s="10"/>
      <c r="R8025" s="10"/>
      <c r="S8025" s="10"/>
      <c r="U8025" s="10"/>
      <c r="W8025" s="10"/>
      <c r="Y8025" s="10"/>
      <c r="AA8025" s="10"/>
      <c r="AC8025" s="10"/>
      <c r="AE8025" s="10"/>
      <c r="AG8025" s="10"/>
      <c r="AI8025" s="10"/>
      <c r="AK8025" s="10"/>
    </row>
    <row r="8026" spans="2:37" ht="15" x14ac:dyDescent="0.2">
      <c r="B8026" s="10"/>
      <c r="C8026" s="10"/>
      <c r="D8026" s="10"/>
      <c r="E8026" s="10"/>
      <c r="F8026" s="10"/>
      <c r="G8026" s="10"/>
      <c r="H8026" s="10"/>
      <c r="K8026" s="10"/>
      <c r="L8026" s="10"/>
      <c r="N8026" s="10"/>
      <c r="O8026" s="10"/>
      <c r="P8026" s="10"/>
      <c r="Q8026" s="10"/>
      <c r="R8026" s="10"/>
      <c r="S8026" s="10"/>
      <c r="U8026" s="10"/>
      <c r="W8026" s="10"/>
      <c r="Y8026" s="10"/>
      <c r="AA8026" s="10"/>
      <c r="AC8026" s="10"/>
      <c r="AE8026" s="10"/>
      <c r="AG8026" s="10"/>
      <c r="AI8026" s="10"/>
      <c r="AK8026" s="10"/>
    </row>
    <row r="8027" spans="2:37" ht="15" x14ac:dyDescent="0.2">
      <c r="B8027" s="10"/>
      <c r="C8027" s="10"/>
      <c r="D8027" s="10"/>
      <c r="E8027" s="10"/>
      <c r="F8027" s="10"/>
      <c r="G8027" s="10"/>
      <c r="H8027" s="10"/>
      <c r="K8027" s="10"/>
      <c r="L8027" s="10"/>
      <c r="N8027" s="10"/>
      <c r="O8027" s="10"/>
      <c r="P8027" s="10"/>
      <c r="Q8027" s="10"/>
      <c r="R8027" s="10"/>
      <c r="S8027" s="10"/>
      <c r="U8027" s="10"/>
      <c r="W8027" s="10"/>
      <c r="Y8027" s="10"/>
      <c r="AA8027" s="10"/>
      <c r="AC8027" s="10"/>
      <c r="AE8027" s="10"/>
      <c r="AG8027" s="10"/>
      <c r="AI8027" s="10"/>
      <c r="AK8027" s="10"/>
    </row>
    <row r="8028" spans="2:37" ht="15" x14ac:dyDescent="0.2">
      <c r="B8028" s="10"/>
      <c r="C8028" s="10"/>
      <c r="D8028" s="10"/>
      <c r="E8028" s="10"/>
      <c r="F8028" s="10"/>
      <c r="G8028" s="10"/>
      <c r="H8028" s="10"/>
      <c r="K8028" s="10"/>
      <c r="L8028" s="10"/>
      <c r="N8028" s="10"/>
      <c r="O8028" s="10"/>
      <c r="P8028" s="10"/>
      <c r="Q8028" s="10"/>
      <c r="R8028" s="10"/>
      <c r="S8028" s="10"/>
      <c r="U8028" s="10"/>
      <c r="W8028" s="10"/>
      <c r="Y8028" s="10"/>
      <c r="AA8028" s="10"/>
      <c r="AC8028" s="10"/>
      <c r="AE8028" s="10"/>
      <c r="AG8028" s="10"/>
      <c r="AI8028" s="10"/>
      <c r="AK8028" s="10"/>
    </row>
    <row r="8029" spans="2:37" ht="15" x14ac:dyDescent="0.2">
      <c r="B8029" s="10"/>
      <c r="C8029" s="10"/>
      <c r="D8029" s="10"/>
      <c r="E8029" s="10"/>
      <c r="F8029" s="10"/>
      <c r="G8029" s="10"/>
      <c r="H8029" s="10"/>
      <c r="K8029" s="10"/>
      <c r="L8029" s="10"/>
      <c r="N8029" s="10"/>
      <c r="O8029" s="10"/>
      <c r="P8029" s="10"/>
      <c r="Q8029" s="10"/>
      <c r="R8029" s="10"/>
      <c r="S8029" s="10"/>
      <c r="U8029" s="10"/>
      <c r="W8029" s="10"/>
      <c r="Y8029" s="10"/>
      <c r="AA8029" s="10"/>
      <c r="AC8029" s="10"/>
      <c r="AE8029" s="10"/>
      <c r="AG8029" s="10"/>
      <c r="AI8029" s="10"/>
      <c r="AK8029" s="10"/>
    </row>
    <row r="8030" spans="2:37" ht="15" x14ac:dyDescent="0.2">
      <c r="B8030" s="10"/>
      <c r="C8030" s="10"/>
      <c r="D8030" s="10"/>
      <c r="E8030" s="10"/>
      <c r="F8030" s="10"/>
      <c r="G8030" s="10"/>
      <c r="H8030" s="10"/>
      <c r="K8030" s="10"/>
      <c r="L8030" s="10"/>
      <c r="N8030" s="10"/>
      <c r="O8030" s="10"/>
      <c r="P8030" s="10"/>
      <c r="Q8030" s="10"/>
      <c r="R8030" s="10"/>
      <c r="S8030" s="10"/>
      <c r="U8030" s="10"/>
      <c r="W8030" s="10"/>
      <c r="Y8030" s="10"/>
      <c r="AA8030" s="10"/>
      <c r="AC8030" s="10"/>
      <c r="AE8030" s="10"/>
      <c r="AG8030" s="10"/>
      <c r="AI8030" s="10"/>
      <c r="AK8030" s="10"/>
    </row>
    <row r="8031" spans="2:37" ht="15" x14ac:dyDescent="0.2">
      <c r="B8031" s="10"/>
      <c r="C8031" s="10"/>
      <c r="D8031" s="10"/>
      <c r="E8031" s="10"/>
      <c r="F8031" s="10"/>
      <c r="G8031" s="10"/>
      <c r="H8031" s="10"/>
      <c r="K8031" s="10"/>
      <c r="L8031" s="10"/>
      <c r="N8031" s="10"/>
      <c r="O8031" s="10"/>
      <c r="P8031" s="10"/>
      <c r="Q8031" s="10"/>
      <c r="R8031" s="10"/>
      <c r="S8031" s="10"/>
      <c r="U8031" s="10"/>
      <c r="W8031" s="10"/>
      <c r="Y8031" s="10"/>
      <c r="AA8031" s="10"/>
      <c r="AC8031" s="10"/>
      <c r="AE8031" s="10"/>
      <c r="AG8031" s="10"/>
      <c r="AI8031" s="10"/>
      <c r="AK8031" s="10"/>
    </row>
    <row r="8032" spans="2:37" ht="15" x14ac:dyDescent="0.2">
      <c r="B8032" s="10"/>
      <c r="C8032" s="10"/>
      <c r="D8032" s="10"/>
      <c r="E8032" s="10"/>
      <c r="F8032" s="10"/>
      <c r="G8032" s="10"/>
      <c r="H8032" s="10"/>
      <c r="K8032" s="10"/>
      <c r="L8032" s="10"/>
      <c r="N8032" s="10"/>
      <c r="O8032" s="10"/>
      <c r="P8032" s="10"/>
      <c r="Q8032" s="10"/>
      <c r="R8032" s="10"/>
      <c r="S8032" s="10"/>
      <c r="U8032" s="10"/>
      <c r="W8032" s="10"/>
      <c r="Y8032" s="10"/>
      <c r="AA8032" s="10"/>
      <c r="AC8032" s="10"/>
      <c r="AE8032" s="10"/>
      <c r="AG8032" s="10"/>
      <c r="AI8032" s="10"/>
      <c r="AK8032" s="10"/>
    </row>
    <row r="8033" spans="2:37" ht="15" x14ac:dyDescent="0.2">
      <c r="B8033" s="10"/>
      <c r="C8033" s="10"/>
      <c r="D8033" s="10"/>
      <c r="E8033" s="10"/>
      <c r="F8033" s="10"/>
      <c r="G8033" s="10"/>
      <c r="H8033" s="10"/>
      <c r="K8033" s="10"/>
      <c r="L8033" s="10"/>
      <c r="N8033" s="10"/>
      <c r="O8033" s="10"/>
      <c r="P8033" s="10"/>
      <c r="Q8033" s="10"/>
      <c r="R8033" s="10"/>
      <c r="S8033" s="10"/>
      <c r="U8033" s="10"/>
      <c r="W8033" s="10"/>
      <c r="Y8033" s="10"/>
      <c r="AA8033" s="10"/>
      <c r="AC8033" s="10"/>
      <c r="AE8033" s="10"/>
      <c r="AG8033" s="10"/>
      <c r="AI8033" s="10"/>
      <c r="AK8033" s="10"/>
    </row>
    <row r="8034" spans="2:37" ht="15" x14ac:dyDescent="0.2">
      <c r="B8034" s="10"/>
      <c r="C8034" s="10"/>
      <c r="D8034" s="10"/>
      <c r="E8034" s="10"/>
      <c r="F8034" s="10"/>
      <c r="G8034" s="10"/>
      <c r="H8034" s="10"/>
      <c r="K8034" s="10"/>
      <c r="L8034" s="10"/>
      <c r="N8034" s="10"/>
      <c r="O8034" s="10"/>
      <c r="P8034" s="10"/>
      <c r="Q8034" s="10"/>
      <c r="R8034" s="10"/>
      <c r="S8034" s="10"/>
      <c r="U8034" s="10"/>
      <c r="W8034" s="10"/>
      <c r="Y8034" s="10"/>
      <c r="AA8034" s="10"/>
      <c r="AC8034" s="10"/>
      <c r="AE8034" s="10"/>
      <c r="AG8034" s="10"/>
      <c r="AI8034" s="10"/>
      <c r="AK8034" s="10"/>
    </row>
    <row r="8035" spans="2:37" ht="15" x14ac:dyDescent="0.2">
      <c r="B8035" s="10"/>
      <c r="C8035" s="10"/>
      <c r="D8035" s="10"/>
      <c r="E8035" s="10"/>
      <c r="F8035" s="10"/>
      <c r="G8035" s="10"/>
      <c r="H8035" s="10"/>
      <c r="K8035" s="10"/>
      <c r="L8035" s="10"/>
      <c r="N8035" s="10"/>
      <c r="O8035" s="10"/>
      <c r="P8035" s="10"/>
      <c r="Q8035" s="10"/>
      <c r="R8035" s="10"/>
      <c r="S8035" s="10"/>
      <c r="U8035" s="10"/>
      <c r="W8035" s="10"/>
      <c r="Y8035" s="10"/>
      <c r="AA8035" s="10"/>
      <c r="AC8035" s="10"/>
      <c r="AE8035" s="10"/>
      <c r="AG8035" s="10"/>
      <c r="AI8035" s="10"/>
      <c r="AK8035" s="10"/>
    </row>
    <row r="8036" spans="2:37" ht="15" x14ac:dyDescent="0.2">
      <c r="B8036" s="10"/>
      <c r="C8036" s="10"/>
      <c r="D8036" s="10"/>
      <c r="E8036" s="10"/>
      <c r="F8036" s="10"/>
      <c r="G8036" s="10"/>
      <c r="H8036" s="10"/>
      <c r="K8036" s="10"/>
      <c r="L8036" s="10"/>
      <c r="N8036" s="10"/>
      <c r="O8036" s="10"/>
      <c r="P8036" s="10"/>
      <c r="Q8036" s="10"/>
      <c r="R8036" s="10"/>
      <c r="S8036" s="10"/>
      <c r="U8036" s="10"/>
      <c r="W8036" s="10"/>
      <c r="Y8036" s="10"/>
      <c r="AA8036" s="10"/>
      <c r="AC8036" s="10"/>
      <c r="AE8036" s="10"/>
      <c r="AG8036" s="10"/>
      <c r="AI8036" s="10"/>
      <c r="AK8036" s="10"/>
    </row>
    <row r="8037" spans="2:37" ht="15" x14ac:dyDescent="0.2">
      <c r="B8037" s="10"/>
      <c r="C8037" s="10"/>
      <c r="D8037" s="10"/>
      <c r="E8037" s="10"/>
      <c r="F8037" s="10"/>
      <c r="G8037" s="10"/>
      <c r="H8037" s="10"/>
      <c r="K8037" s="10"/>
      <c r="L8037" s="10"/>
      <c r="N8037" s="10"/>
      <c r="O8037" s="10"/>
      <c r="P8037" s="10"/>
      <c r="Q8037" s="10"/>
      <c r="R8037" s="10"/>
      <c r="S8037" s="10"/>
      <c r="U8037" s="10"/>
      <c r="W8037" s="10"/>
      <c r="Y8037" s="10"/>
      <c r="AA8037" s="10"/>
      <c r="AC8037" s="10"/>
      <c r="AE8037" s="10"/>
      <c r="AG8037" s="10"/>
      <c r="AI8037" s="10"/>
      <c r="AK8037" s="10"/>
    </row>
    <row r="8038" spans="2:37" ht="15" x14ac:dyDescent="0.2">
      <c r="B8038" s="10"/>
      <c r="C8038" s="10"/>
      <c r="D8038" s="10"/>
      <c r="E8038" s="10"/>
      <c r="F8038" s="10"/>
      <c r="G8038" s="10"/>
      <c r="H8038" s="10"/>
      <c r="K8038" s="10"/>
      <c r="L8038" s="10"/>
      <c r="N8038" s="10"/>
      <c r="O8038" s="10"/>
      <c r="P8038" s="10"/>
      <c r="Q8038" s="10"/>
      <c r="R8038" s="10"/>
      <c r="S8038" s="10"/>
      <c r="U8038" s="10"/>
      <c r="W8038" s="10"/>
      <c r="Y8038" s="10"/>
      <c r="AA8038" s="10"/>
      <c r="AC8038" s="10"/>
      <c r="AE8038" s="10"/>
      <c r="AG8038" s="10"/>
      <c r="AI8038" s="10"/>
      <c r="AK8038" s="10"/>
    </row>
    <row r="8039" spans="2:37" ht="15" x14ac:dyDescent="0.2">
      <c r="B8039" s="10"/>
      <c r="C8039" s="10"/>
      <c r="D8039" s="10"/>
      <c r="E8039" s="10"/>
      <c r="F8039" s="10"/>
      <c r="G8039" s="10"/>
      <c r="H8039" s="10"/>
      <c r="K8039" s="10"/>
      <c r="L8039" s="10"/>
      <c r="N8039" s="10"/>
      <c r="O8039" s="10"/>
      <c r="P8039" s="10"/>
      <c r="Q8039" s="10"/>
      <c r="R8039" s="10"/>
      <c r="S8039" s="10"/>
      <c r="U8039" s="10"/>
      <c r="W8039" s="10"/>
      <c r="Y8039" s="10"/>
      <c r="AA8039" s="10"/>
      <c r="AC8039" s="10"/>
      <c r="AE8039" s="10"/>
      <c r="AG8039" s="10"/>
      <c r="AI8039" s="10"/>
      <c r="AK8039" s="10"/>
    </row>
    <row r="8040" spans="2:37" ht="15" x14ac:dyDescent="0.2">
      <c r="B8040" s="10"/>
      <c r="C8040" s="10"/>
      <c r="D8040" s="10"/>
      <c r="E8040" s="10"/>
      <c r="F8040" s="10"/>
      <c r="G8040" s="10"/>
      <c r="H8040" s="10"/>
      <c r="K8040" s="10"/>
      <c r="L8040" s="10"/>
      <c r="N8040" s="10"/>
      <c r="O8040" s="10"/>
      <c r="P8040" s="10"/>
      <c r="Q8040" s="10"/>
      <c r="R8040" s="10"/>
      <c r="S8040" s="10"/>
      <c r="U8040" s="10"/>
      <c r="W8040" s="10"/>
      <c r="Y8040" s="10"/>
      <c r="AA8040" s="10"/>
      <c r="AC8040" s="10"/>
      <c r="AE8040" s="10"/>
      <c r="AG8040" s="10"/>
      <c r="AI8040" s="10"/>
      <c r="AK8040" s="10"/>
    </row>
    <row r="8041" spans="2:37" ht="15" x14ac:dyDescent="0.2">
      <c r="B8041" s="10"/>
      <c r="C8041" s="10"/>
      <c r="D8041" s="10"/>
      <c r="E8041" s="10"/>
      <c r="F8041" s="10"/>
      <c r="G8041" s="10"/>
      <c r="H8041" s="10"/>
      <c r="K8041" s="10"/>
      <c r="L8041" s="10"/>
      <c r="N8041" s="10"/>
      <c r="O8041" s="10"/>
      <c r="P8041" s="10"/>
      <c r="Q8041" s="10"/>
      <c r="R8041" s="10"/>
      <c r="S8041" s="10"/>
      <c r="U8041" s="10"/>
      <c r="W8041" s="10"/>
      <c r="Y8041" s="10"/>
      <c r="AA8041" s="10"/>
      <c r="AC8041" s="10"/>
      <c r="AE8041" s="10"/>
      <c r="AG8041" s="10"/>
      <c r="AI8041" s="10"/>
      <c r="AK8041" s="10"/>
    </row>
    <row r="8042" spans="2:37" ht="15" x14ac:dyDescent="0.2">
      <c r="B8042" s="10"/>
      <c r="C8042" s="10"/>
      <c r="D8042" s="10"/>
      <c r="E8042" s="10"/>
      <c r="F8042" s="10"/>
      <c r="G8042" s="10"/>
      <c r="H8042" s="10"/>
      <c r="K8042" s="10"/>
      <c r="L8042" s="10"/>
      <c r="N8042" s="10"/>
      <c r="O8042" s="10"/>
      <c r="P8042" s="10"/>
      <c r="Q8042" s="10"/>
      <c r="R8042" s="10"/>
      <c r="S8042" s="10"/>
      <c r="U8042" s="10"/>
      <c r="W8042" s="10"/>
      <c r="Y8042" s="10"/>
      <c r="AA8042" s="10"/>
      <c r="AC8042" s="10"/>
      <c r="AE8042" s="10"/>
      <c r="AG8042" s="10"/>
      <c r="AI8042" s="10"/>
      <c r="AK8042" s="10"/>
    </row>
    <row r="8043" spans="2:37" ht="15" x14ac:dyDescent="0.2">
      <c r="B8043" s="10"/>
      <c r="C8043" s="10"/>
      <c r="D8043" s="10"/>
      <c r="E8043" s="10"/>
      <c r="F8043" s="10"/>
      <c r="G8043" s="10"/>
      <c r="H8043" s="10"/>
      <c r="K8043" s="10"/>
      <c r="L8043" s="10"/>
      <c r="N8043" s="10"/>
      <c r="O8043" s="10"/>
      <c r="P8043" s="10"/>
      <c r="Q8043" s="10"/>
      <c r="R8043" s="10"/>
      <c r="S8043" s="10"/>
      <c r="U8043" s="10"/>
      <c r="W8043" s="10"/>
      <c r="Y8043" s="10"/>
      <c r="AA8043" s="10"/>
      <c r="AC8043" s="10"/>
      <c r="AE8043" s="10"/>
      <c r="AG8043" s="10"/>
      <c r="AI8043" s="10"/>
      <c r="AK8043" s="10"/>
    </row>
    <row r="8044" spans="2:37" ht="15" x14ac:dyDescent="0.2">
      <c r="B8044" s="10"/>
      <c r="C8044" s="10"/>
      <c r="D8044" s="10"/>
      <c r="E8044" s="10"/>
      <c r="F8044" s="10"/>
      <c r="G8044" s="10"/>
      <c r="H8044" s="10"/>
      <c r="K8044" s="10"/>
      <c r="L8044" s="10"/>
      <c r="N8044" s="10"/>
      <c r="O8044" s="10"/>
      <c r="P8044" s="10"/>
      <c r="Q8044" s="10"/>
      <c r="R8044" s="10"/>
      <c r="S8044" s="10"/>
      <c r="U8044" s="10"/>
      <c r="W8044" s="10"/>
      <c r="Y8044" s="10"/>
      <c r="AA8044" s="10"/>
      <c r="AC8044" s="10"/>
      <c r="AE8044" s="10"/>
      <c r="AG8044" s="10"/>
      <c r="AI8044" s="10"/>
      <c r="AK8044" s="10"/>
    </row>
    <row r="8045" spans="2:37" ht="15" x14ac:dyDescent="0.2">
      <c r="B8045" s="10"/>
      <c r="C8045" s="10"/>
      <c r="D8045" s="10"/>
      <c r="E8045" s="10"/>
      <c r="F8045" s="10"/>
      <c r="G8045" s="10"/>
      <c r="H8045" s="10"/>
      <c r="K8045" s="10"/>
      <c r="L8045" s="10"/>
      <c r="N8045" s="10"/>
      <c r="O8045" s="10"/>
      <c r="P8045" s="10"/>
      <c r="Q8045" s="10"/>
      <c r="R8045" s="10"/>
      <c r="S8045" s="10"/>
      <c r="U8045" s="10"/>
      <c r="W8045" s="10"/>
      <c r="Y8045" s="10"/>
      <c r="AA8045" s="10"/>
      <c r="AC8045" s="10"/>
      <c r="AE8045" s="10"/>
      <c r="AG8045" s="10"/>
      <c r="AI8045" s="10"/>
      <c r="AK8045" s="10"/>
    </row>
    <row r="8046" spans="2:37" ht="15" x14ac:dyDescent="0.2">
      <c r="B8046" s="10"/>
      <c r="C8046" s="10"/>
      <c r="D8046" s="10"/>
      <c r="E8046" s="10"/>
      <c r="F8046" s="10"/>
      <c r="G8046" s="10"/>
      <c r="H8046" s="10"/>
      <c r="K8046" s="10"/>
      <c r="L8046" s="10"/>
      <c r="N8046" s="10"/>
      <c r="O8046" s="10"/>
      <c r="P8046" s="10"/>
      <c r="Q8046" s="10"/>
      <c r="R8046" s="10"/>
      <c r="S8046" s="10"/>
      <c r="U8046" s="10"/>
      <c r="W8046" s="10"/>
      <c r="Y8046" s="10"/>
      <c r="AA8046" s="10"/>
      <c r="AC8046" s="10"/>
      <c r="AE8046" s="10"/>
      <c r="AG8046" s="10"/>
      <c r="AI8046" s="10"/>
      <c r="AK8046" s="10"/>
    </row>
    <row r="8047" spans="2:37" ht="15" x14ac:dyDescent="0.2">
      <c r="B8047" s="10"/>
      <c r="C8047" s="10"/>
      <c r="D8047" s="10"/>
      <c r="E8047" s="10"/>
      <c r="F8047" s="10"/>
      <c r="G8047" s="10"/>
      <c r="H8047" s="10"/>
      <c r="K8047" s="10"/>
      <c r="L8047" s="10"/>
      <c r="N8047" s="10"/>
      <c r="O8047" s="10"/>
      <c r="P8047" s="10"/>
      <c r="Q8047" s="10"/>
      <c r="R8047" s="10"/>
      <c r="S8047" s="10"/>
      <c r="U8047" s="10"/>
      <c r="W8047" s="10"/>
      <c r="Y8047" s="10"/>
      <c r="AA8047" s="10"/>
      <c r="AC8047" s="10"/>
      <c r="AE8047" s="10"/>
      <c r="AG8047" s="10"/>
      <c r="AI8047" s="10"/>
      <c r="AK8047" s="10"/>
    </row>
    <row r="8048" spans="2:37" ht="15" x14ac:dyDescent="0.2">
      <c r="B8048" s="10"/>
      <c r="C8048" s="10"/>
      <c r="D8048" s="10"/>
      <c r="E8048" s="10"/>
      <c r="F8048" s="10"/>
      <c r="G8048" s="10"/>
      <c r="H8048" s="10"/>
      <c r="K8048" s="10"/>
      <c r="L8048" s="10"/>
      <c r="N8048" s="10"/>
      <c r="O8048" s="10"/>
      <c r="P8048" s="10"/>
      <c r="Q8048" s="10"/>
      <c r="R8048" s="10"/>
      <c r="S8048" s="10"/>
      <c r="U8048" s="10"/>
      <c r="W8048" s="10"/>
      <c r="Y8048" s="10"/>
      <c r="AA8048" s="10"/>
      <c r="AC8048" s="10"/>
      <c r="AE8048" s="10"/>
      <c r="AG8048" s="10"/>
      <c r="AI8048" s="10"/>
      <c r="AK8048" s="10"/>
    </row>
    <row r="8049" spans="2:37" ht="15" x14ac:dyDescent="0.2">
      <c r="B8049" s="10"/>
      <c r="C8049" s="10"/>
      <c r="D8049" s="10"/>
      <c r="E8049" s="10"/>
      <c r="F8049" s="10"/>
      <c r="G8049" s="10"/>
      <c r="H8049" s="10"/>
      <c r="K8049" s="10"/>
      <c r="L8049" s="10"/>
      <c r="N8049" s="10"/>
      <c r="O8049" s="10"/>
      <c r="P8049" s="10"/>
      <c r="Q8049" s="10"/>
      <c r="R8049" s="10"/>
      <c r="S8049" s="10"/>
      <c r="U8049" s="10"/>
      <c r="W8049" s="10"/>
      <c r="Y8049" s="10"/>
      <c r="AA8049" s="10"/>
      <c r="AC8049" s="10"/>
      <c r="AE8049" s="10"/>
      <c r="AG8049" s="10"/>
      <c r="AI8049" s="10"/>
      <c r="AK8049" s="10"/>
    </row>
    <row r="8050" spans="2:37" ht="15" x14ac:dyDescent="0.2">
      <c r="B8050" s="10"/>
      <c r="C8050" s="10"/>
      <c r="D8050" s="10"/>
      <c r="E8050" s="10"/>
      <c r="F8050" s="10"/>
      <c r="G8050" s="10"/>
      <c r="H8050" s="10"/>
      <c r="K8050" s="10"/>
      <c r="L8050" s="10"/>
      <c r="N8050" s="10"/>
      <c r="O8050" s="10"/>
      <c r="P8050" s="10"/>
      <c r="Q8050" s="10"/>
      <c r="R8050" s="10"/>
      <c r="S8050" s="10"/>
      <c r="U8050" s="10"/>
      <c r="W8050" s="10"/>
      <c r="Y8050" s="10"/>
      <c r="AA8050" s="10"/>
      <c r="AC8050" s="10"/>
      <c r="AE8050" s="10"/>
      <c r="AG8050" s="10"/>
      <c r="AI8050" s="10"/>
      <c r="AK8050" s="10"/>
    </row>
    <row r="8051" spans="2:37" ht="15" x14ac:dyDescent="0.2">
      <c r="B8051" s="10"/>
      <c r="C8051" s="10"/>
      <c r="D8051" s="10"/>
      <c r="E8051" s="10"/>
      <c r="F8051" s="10"/>
      <c r="G8051" s="10"/>
      <c r="H8051" s="10"/>
      <c r="K8051" s="10"/>
      <c r="L8051" s="10"/>
      <c r="N8051" s="10"/>
      <c r="O8051" s="10"/>
      <c r="P8051" s="10"/>
      <c r="Q8051" s="10"/>
      <c r="R8051" s="10"/>
      <c r="S8051" s="10"/>
      <c r="U8051" s="10"/>
      <c r="W8051" s="10"/>
      <c r="Y8051" s="10"/>
      <c r="AA8051" s="10"/>
      <c r="AC8051" s="10"/>
      <c r="AE8051" s="10"/>
      <c r="AG8051" s="10"/>
      <c r="AI8051" s="10"/>
      <c r="AK8051" s="10"/>
    </row>
    <row r="8052" spans="2:37" ht="15" x14ac:dyDescent="0.2">
      <c r="B8052" s="10"/>
      <c r="C8052" s="10"/>
      <c r="D8052" s="10"/>
      <c r="E8052" s="10"/>
      <c r="F8052" s="10"/>
      <c r="G8052" s="10"/>
      <c r="H8052" s="10"/>
      <c r="K8052" s="10"/>
      <c r="L8052" s="10"/>
      <c r="N8052" s="10"/>
      <c r="O8052" s="10"/>
      <c r="P8052" s="10"/>
      <c r="Q8052" s="10"/>
      <c r="R8052" s="10"/>
      <c r="S8052" s="10"/>
      <c r="U8052" s="10"/>
      <c r="W8052" s="10"/>
      <c r="Y8052" s="10"/>
      <c r="AA8052" s="10"/>
      <c r="AC8052" s="10"/>
      <c r="AE8052" s="10"/>
      <c r="AG8052" s="10"/>
      <c r="AI8052" s="10"/>
      <c r="AK8052" s="10"/>
    </row>
    <row r="8053" spans="2:37" ht="15" x14ac:dyDescent="0.2">
      <c r="B8053" s="10"/>
      <c r="C8053" s="10"/>
      <c r="D8053" s="10"/>
      <c r="E8053" s="10"/>
      <c r="F8053" s="10"/>
      <c r="G8053" s="10"/>
      <c r="H8053" s="10"/>
      <c r="K8053" s="10"/>
      <c r="L8053" s="10"/>
      <c r="N8053" s="10"/>
      <c r="O8053" s="10"/>
      <c r="P8053" s="10"/>
      <c r="Q8053" s="10"/>
      <c r="R8053" s="10"/>
      <c r="S8053" s="10"/>
      <c r="U8053" s="10"/>
      <c r="W8053" s="10"/>
      <c r="Y8053" s="10"/>
      <c r="AA8053" s="10"/>
      <c r="AC8053" s="10"/>
      <c r="AE8053" s="10"/>
      <c r="AG8053" s="10"/>
      <c r="AI8053" s="10"/>
      <c r="AK8053" s="10"/>
    </row>
    <row r="8054" spans="2:37" ht="15" x14ac:dyDescent="0.2">
      <c r="B8054" s="10"/>
      <c r="C8054" s="10"/>
      <c r="D8054" s="10"/>
      <c r="E8054" s="10"/>
      <c r="F8054" s="10"/>
      <c r="G8054" s="10"/>
      <c r="H8054" s="10"/>
      <c r="K8054" s="10"/>
      <c r="L8054" s="10"/>
      <c r="N8054" s="10"/>
      <c r="O8054" s="10"/>
      <c r="P8054" s="10"/>
      <c r="Q8054" s="10"/>
      <c r="R8054" s="10"/>
      <c r="S8054" s="10"/>
      <c r="U8054" s="10"/>
      <c r="W8054" s="10"/>
      <c r="Y8054" s="10"/>
      <c r="AA8054" s="10"/>
      <c r="AC8054" s="10"/>
      <c r="AE8054" s="10"/>
      <c r="AG8054" s="10"/>
      <c r="AI8054" s="10"/>
      <c r="AK8054" s="10"/>
    </row>
    <row r="8055" spans="2:37" ht="15" x14ac:dyDescent="0.2">
      <c r="B8055" s="10"/>
      <c r="C8055" s="10"/>
      <c r="D8055" s="10"/>
      <c r="E8055" s="10"/>
      <c r="F8055" s="10"/>
      <c r="G8055" s="10"/>
      <c r="H8055" s="10"/>
      <c r="K8055" s="10"/>
      <c r="L8055" s="10"/>
      <c r="N8055" s="10"/>
      <c r="O8055" s="10"/>
      <c r="P8055" s="10"/>
      <c r="Q8055" s="10"/>
      <c r="R8055" s="10"/>
      <c r="S8055" s="10"/>
      <c r="U8055" s="10"/>
      <c r="W8055" s="10"/>
      <c r="Y8055" s="10"/>
      <c r="AA8055" s="10"/>
      <c r="AC8055" s="10"/>
      <c r="AE8055" s="10"/>
      <c r="AG8055" s="10"/>
      <c r="AI8055" s="10"/>
      <c r="AK8055" s="10"/>
    </row>
    <row r="8056" spans="2:37" ht="15" x14ac:dyDescent="0.2">
      <c r="B8056" s="10"/>
      <c r="C8056" s="10"/>
      <c r="D8056" s="10"/>
      <c r="E8056" s="10"/>
      <c r="F8056" s="10"/>
      <c r="G8056" s="10"/>
      <c r="H8056" s="10"/>
      <c r="K8056" s="10"/>
      <c r="L8056" s="10"/>
      <c r="N8056" s="10"/>
      <c r="O8056" s="10"/>
      <c r="P8056" s="10"/>
      <c r="Q8056" s="10"/>
      <c r="R8056" s="10"/>
      <c r="S8056" s="10"/>
      <c r="U8056" s="10"/>
      <c r="W8056" s="10"/>
      <c r="Y8056" s="10"/>
      <c r="AA8056" s="10"/>
      <c r="AC8056" s="10"/>
      <c r="AE8056" s="10"/>
      <c r="AG8056" s="10"/>
      <c r="AI8056" s="10"/>
      <c r="AK8056" s="10"/>
    </row>
    <row r="8057" spans="2:37" ht="15" x14ac:dyDescent="0.2">
      <c r="B8057" s="10"/>
      <c r="C8057" s="10"/>
      <c r="D8057" s="10"/>
      <c r="E8057" s="10"/>
      <c r="F8057" s="10"/>
      <c r="G8057" s="10"/>
      <c r="H8057" s="10"/>
      <c r="K8057" s="10"/>
      <c r="L8057" s="10"/>
      <c r="N8057" s="10"/>
      <c r="O8057" s="10"/>
      <c r="P8057" s="10"/>
      <c r="Q8057" s="10"/>
      <c r="R8057" s="10"/>
      <c r="S8057" s="10"/>
      <c r="U8057" s="10"/>
      <c r="W8057" s="10"/>
      <c r="Y8057" s="10"/>
      <c r="AA8057" s="10"/>
      <c r="AC8057" s="10"/>
      <c r="AE8057" s="10"/>
      <c r="AG8057" s="10"/>
      <c r="AI8057" s="10"/>
      <c r="AK8057" s="10"/>
    </row>
    <row r="8058" spans="2:37" ht="15" x14ac:dyDescent="0.2">
      <c r="B8058" s="10"/>
      <c r="C8058" s="10"/>
      <c r="D8058" s="10"/>
      <c r="E8058" s="10"/>
      <c r="F8058" s="10"/>
      <c r="G8058" s="10"/>
      <c r="H8058" s="10"/>
      <c r="K8058" s="10"/>
      <c r="L8058" s="10"/>
      <c r="N8058" s="10"/>
      <c r="O8058" s="10"/>
      <c r="P8058" s="10"/>
      <c r="Q8058" s="10"/>
      <c r="R8058" s="10"/>
      <c r="S8058" s="10"/>
      <c r="U8058" s="10"/>
      <c r="W8058" s="10"/>
      <c r="Y8058" s="10"/>
      <c r="AA8058" s="10"/>
      <c r="AC8058" s="10"/>
      <c r="AE8058" s="10"/>
      <c r="AG8058" s="10"/>
      <c r="AI8058" s="10"/>
      <c r="AK8058" s="10"/>
    </row>
    <row r="8059" spans="2:37" ht="15" x14ac:dyDescent="0.2">
      <c r="B8059" s="10"/>
      <c r="C8059" s="10"/>
      <c r="D8059" s="10"/>
      <c r="E8059" s="10"/>
      <c r="F8059" s="10"/>
      <c r="G8059" s="10"/>
      <c r="H8059" s="10"/>
      <c r="K8059" s="10"/>
      <c r="L8059" s="10"/>
      <c r="N8059" s="10"/>
      <c r="O8059" s="10"/>
      <c r="P8059" s="10"/>
      <c r="Q8059" s="10"/>
      <c r="R8059" s="10"/>
      <c r="S8059" s="10"/>
      <c r="U8059" s="10"/>
      <c r="W8059" s="10"/>
      <c r="Y8059" s="10"/>
      <c r="AA8059" s="10"/>
      <c r="AC8059" s="10"/>
      <c r="AE8059" s="10"/>
      <c r="AG8059" s="10"/>
      <c r="AI8059" s="10"/>
      <c r="AK8059" s="10"/>
    </row>
    <row r="8060" spans="2:37" ht="15" x14ac:dyDescent="0.2">
      <c r="B8060" s="10"/>
      <c r="C8060" s="10"/>
      <c r="D8060" s="10"/>
      <c r="E8060" s="10"/>
      <c r="F8060" s="10"/>
      <c r="G8060" s="10"/>
      <c r="H8060" s="10"/>
      <c r="K8060" s="10"/>
      <c r="L8060" s="10"/>
      <c r="N8060" s="10"/>
      <c r="O8060" s="10"/>
      <c r="P8060" s="10"/>
      <c r="Q8060" s="10"/>
      <c r="R8060" s="10"/>
      <c r="S8060" s="10"/>
      <c r="U8060" s="10"/>
      <c r="W8060" s="10"/>
      <c r="Y8060" s="10"/>
      <c r="AA8060" s="10"/>
      <c r="AC8060" s="10"/>
      <c r="AE8060" s="10"/>
      <c r="AG8060" s="10"/>
      <c r="AI8060" s="10"/>
      <c r="AK8060" s="10"/>
    </row>
    <row r="8061" spans="2:37" ht="15" x14ac:dyDescent="0.2">
      <c r="B8061" s="10"/>
      <c r="C8061" s="10"/>
      <c r="D8061" s="10"/>
      <c r="E8061" s="10"/>
      <c r="F8061" s="10"/>
      <c r="G8061" s="10"/>
      <c r="H8061" s="10"/>
      <c r="K8061" s="10"/>
      <c r="L8061" s="10"/>
      <c r="N8061" s="10"/>
      <c r="O8061" s="10"/>
      <c r="P8061" s="10"/>
      <c r="Q8061" s="10"/>
      <c r="R8061" s="10"/>
      <c r="S8061" s="10"/>
      <c r="U8061" s="10"/>
      <c r="W8061" s="10"/>
      <c r="Y8061" s="10"/>
      <c r="AA8061" s="10"/>
      <c r="AC8061" s="10"/>
      <c r="AE8061" s="10"/>
      <c r="AG8061" s="10"/>
      <c r="AI8061" s="10"/>
      <c r="AK8061" s="10"/>
    </row>
    <row r="8062" spans="2:37" ht="15" x14ac:dyDescent="0.2">
      <c r="B8062" s="10"/>
      <c r="C8062" s="10"/>
      <c r="D8062" s="10"/>
      <c r="E8062" s="10"/>
      <c r="F8062" s="10"/>
      <c r="G8062" s="10"/>
      <c r="H8062" s="10"/>
      <c r="K8062" s="10"/>
      <c r="L8062" s="10"/>
      <c r="N8062" s="10"/>
      <c r="O8062" s="10"/>
      <c r="P8062" s="10"/>
      <c r="Q8062" s="10"/>
      <c r="R8062" s="10"/>
      <c r="S8062" s="10"/>
      <c r="U8062" s="10"/>
      <c r="W8062" s="10"/>
      <c r="Y8062" s="10"/>
      <c r="AA8062" s="10"/>
      <c r="AC8062" s="10"/>
      <c r="AE8062" s="10"/>
      <c r="AG8062" s="10"/>
      <c r="AI8062" s="10"/>
      <c r="AK8062" s="10"/>
    </row>
    <row r="8063" spans="2:37" ht="15" x14ac:dyDescent="0.2">
      <c r="B8063" s="10"/>
      <c r="C8063" s="10"/>
      <c r="D8063" s="10"/>
      <c r="E8063" s="10"/>
      <c r="F8063" s="10"/>
      <c r="G8063" s="10"/>
      <c r="H8063" s="10"/>
      <c r="K8063" s="10"/>
      <c r="L8063" s="10"/>
      <c r="N8063" s="10"/>
      <c r="O8063" s="10"/>
      <c r="P8063" s="10"/>
      <c r="Q8063" s="10"/>
      <c r="R8063" s="10"/>
      <c r="S8063" s="10"/>
      <c r="U8063" s="10"/>
      <c r="W8063" s="10"/>
      <c r="Y8063" s="10"/>
      <c r="AA8063" s="10"/>
      <c r="AC8063" s="10"/>
      <c r="AE8063" s="10"/>
      <c r="AG8063" s="10"/>
      <c r="AI8063" s="10"/>
      <c r="AK8063" s="10"/>
    </row>
    <row r="8064" spans="2:37" ht="15" x14ac:dyDescent="0.2">
      <c r="B8064" s="10"/>
      <c r="C8064" s="10"/>
      <c r="D8064" s="10"/>
      <c r="E8064" s="10"/>
      <c r="F8064" s="10"/>
      <c r="G8064" s="10"/>
      <c r="H8064" s="10"/>
      <c r="K8064" s="10"/>
      <c r="L8064" s="10"/>
      <c r="N8064" s="10"/>
      <c r="O8064" s="10"/>
      <c r="P8064" s="10"/>
      <c r="Q8064" s="10"/>
      <c r="R8064" s="10"/>
      <c r="S8064" s="10"/>
      <c r="U8064" s="10"/>
      <c r="W8064" s="10"/>
      <c r="Y8064" s="10"/>
      <c r="AA8064" s="10"/>
      <c r="AC8064" s="10"/>
      <c r="AE8064" s="10"/>
      <c r="AG8064" s="10"/>
      <c r="AI8064" s="10"/>
      <c r="AK8064" s="10"/>
    </row>
    <row r="8065" spans="2:37" ht="15" x14ac:dyDescent="0.2">
      <c r="B8065" s="10"/>
      <c r="C8065" s="10"/>
      <c r="D8065" s="10"/>
      <c r="E8065" s="10"/>
      <c r="F8065" s="10"/>
      <c r="G8065" s="10"/>
      <c r="H8065" s="10"/>
      <c r="K8065" s="10"/>
      <c r="L8065" s="10"/>
      <c r="N8065" s="10"/>
      <c r="O8065" s="10"/>
      <c r="P8065" s="10"/>
      <c r="Q8065" s="10"/>
      <c r="R8065" s="10"/>
      <c r="S8065" s="10"/>
      <c r="U8065" s="10"/>
      <c r="W8065" s="10"/>
      <c r="Y8065" s="10"/>
      <c r="AA8065" s="10"/>
      <c r="AC8065" s="10"/>
      <c r="AE8065" s="10"/>
      <c r="AG8065" s="10"/>
      <c r="AI8065" s="10"/>
      <c r="AK8065" s="10"/>
    </row>
    <row r="8066" spans="2:37" ht="15" x14ac:dyDescent="0.2">
      <c r="B8066" s="10"/>
      <c r="C8066" s="10"/>
      <c r="D8066" s="10"/>
      <c r="E8066" s="10"/>
      <c r="F8066" s="10"/>
      <c r="G8066" s="10"/>
      <c r="H8066" s="10"/>
      <c r="K8066" s="10"/>
      <c r="L8066" s="10"/>
      <c r="N8066" s="10"/>
      <c r="O8066" s="10"/>
      <c r="P8066" s="10"/>
      <c r="Q8066" s="10"/>
      <c r="R8066" s="10"/>
      <c r="S8066" s="10"/>
      <c r="U8066" s="10"/>
      <c r="W8066" s="10"/>
      <c r="Y8066" s="10"/>
      <c r="AA8066" s="10"/>
      <c r="AC8066" s="10"/>
      <c r="AE8066" s="10"/>
      <c r="AG8066" s="10"/>
      <c r="AI8066" s="10"/>
      <c r="AK8066" s="10"/>
    </row>
    <row r="8067" spans="2:37" ht="15" x14ac:dyDescent="0.2">
      <c r="B8067" s="10"/>
      <c r="C8067" s="10"/>
      <c r="D8067" s="10"/>
      <c r="E8067" s="10"/>
      <c r="F8067" s="10"/>
      <c r="G8067" s="10"/>
      <c r="H8067" s="10"/>
      <c r="K8067" s="10"/>
      <c r="L8067" s="10"/>
      <c r="N8067" s="10"/>
      <c r="O8067" s="10"/>
      <c r="P8067" s="10"/>
      <c r="Q8067" s="10"/>
      <c r="R8067" s="10"/>
      <c r="S8067" s="10"/>
      <c r="U8067" s="10"/>
      <c r="W8067" s="10"/>
      <c r="Y8067" s="10"/>
      <c r="AA8067" s="10"/>
      <c r="AC8067" s="10"/>
      <c r="AE8067" s="10"/>
      <c r="AG8067" s="10"/>
      <c r="AI8067" s="10"/>
      <c r="AK8067" s="10"/>
    </row>
    <row r="8068" spans="2:37" ht="15" x14ac:dyDescent="0.2">
      <c r="B8068" s="10"/>
      <c r="C8068" s="10"/>
      <c r="D8068" s="10"/>
      <c r="E8068" s="10"/>
      <c r="F8068" s="10"/>
      <c r="G8068" s="10"/>
      <c r="H8068" s="10"/>
      <c r="K8068" s="10"/>
      <c r="L8068" s="10"/>
      <c r="N8068" s="10"/>
      <c r="O8068" s="10"/>
      <c r="P8068" s="10"/>
      <c r="Q8068" s="10"/>
      <c r="R8068" s="10"/>
      <c r="S8068" s="10"/>
      <c r="U8068" s="10"/>
      <c r="W8068" s="10"/>
      <c r="Y8068" s="10"/>
      <c r="AA8068" s="10"/>
      <c r="AC8068" s="10"/>
      <c r="AE8068" s="10"/>
      <c r="AG8068" s="10"/>
      <c r="AI8068" s="10"/>
      <c r="AK8068" s="10"/>
    </row>
    <row r="8069" spans="2:37" ht="15" x14ac:dyDescent="0.2">
      <c r="B8069" s="10"/>
      <c r="C8069" s="10"/>
      <c r="D8069" s="10"/>
      <c r="E8069" s="10"/>
      <c r="F8069" s="10"/>
      <c r="G8069" s="10"/>
      <c r="H8069" s="10"/>
      <c r="K8069" s="10"/>
      <c r="L8069" s="10"/>
      <c r="N8069" s="10"/>
      <c r="O8069" s="10"/>
      <c r="P8069" s="10"/>
      <c r="Q8069" s="10"/>
      <c r="R8069" s="10"/>
      <c r="S8069" s="10"/>
      <c r="U8069" s="10"/>
      <c r="W8069" s="10"/>
      <c r="Y8069" s="10"/>
      <c r="AA8069" s="10"/>
      <c r="AC8069" s="10"/>
      <c r="AE8069" s="10"/>
      <c r="AG8069" s="10"/>
      <c r="AI8069" s="10"/>
      <c r="AK8069" s="10"/>
    </row>
    <row r="8070" spans="2:37" ht="15" x14ac:dyDescent="0.2">
      <c r="B8070" s="10"/>
      <c r="C8070" s="10"/>
      <c r="D8070" s="10"/>
      <c r="E8070" s="10"/>
      <c r="F8070" s="10"/>
      <c r="G8070" s="10"/>
      <c r="H8070" s="10"/>
      <c r="K8070" s="10"/>
      <c r="L8070" s="10"/>
      <c r="N8070" s="10"/>
      <c r="O8070" s="10"/>
      <c r="P8070" s="10"/>
      <c r="Q8070" s="10"/>
      <c r="R8070" s="10"/>
      <c r="S8070" s="10"/>
      <c r="U8070" s="10"/>
      <c r="W8070" s="10"/>
      <c r="Y8070" s="10"/>
      <c r="AA8070" s="10"/>
      <c r="AC8070" s="10"/>
      <c r="AE8070" s="10"/>
      <c r="AG8070" s="10"/>
      <c r="AI8070" s="10"/>
      <c r="AK8070" s="10"/>
    </row>
    <row r="8071" spans="2:37" ht="15" x14ac:dyDescent="0.2">
      <c r="B8071" s="10"/>
      <c r="C8071" s="10"/>
      <c r="D8071" s="10"/>
      <c r="E8071" s="10"/>
      <c r="F8071" s="10"/>
      <c r="G8071" s="10"/>
      <c r="H8071" s="10"/>
      <c r="K8071" s="10"/>
      <c r="L8071" s="10"/>
      <c r="N8071" s="10"/>
      <c r="O8071" s="10"/>
      <c r="P8071" s="10"/>
      <c r="Q8071" s="10"/>
      <c r="R8071" s="10"/>
      <c r="S8071" s="10"/>
      <c r="U8071" s="10"/>
      <c r="W8071" s="10"/>
      <c r="Y8071" s="10"/>
      <c r="AA8071" s="10"/>
      <c r="AC8071" s="10"/>
      <c r="AE8071" s="10"/>
      <c r="AG8071" s="10"/>
      <c r="AI8071" s="10"/>
      <c r="AK8071" s="10"/>
    </row>
    <row r="8072" spans="2:37" ht="15" x14ac:dyDescent="0.2">
      <c r="B8072" s="10"/>
      <c r="C8072" s="10"/>
      <c r="D8072" s="10"/>
      <c r="E8072" s="10"/>
      <c r="F8072" s="10"/>
      <c r="G8072" s="10"/>
      <c r="H8072" s="10"/>
      <c r="K8072" s="10"/>
      <c r="L8072" s="10"/>
      <c r="N8072" s="10"/>
      <c r="O8072" s="10"/>
      <c r="P8072" s="10"/>
      <c r="Q8072" s="10"/>
      <c r="R8072" s="10"/>
      <c r="S8072" s="10"/>
      <c r="U8072" s="10"/>
      <c r="W8072" s="10"/>
      <c r="Y8072" s="10"/>
      <c r="AA8072" s="10"/>
      <c r="AC8072" s="10"/>
      <c r="AE8072" s="10"/>
      <c r="AG8072" s="10"/>
      <c r="AI8072" s="10"/>
      <c r="AK8072" s="10"/>
    </row>
    <row r="8073" spans="2:37" ht="15" x14ac:dyDescent="0.2">
      <c r="B8073" s="10"/>
      <c r="C8073" s="10"/>
      <c r="D8073" s="10"/>
      <c r="E8073" s="10"/>
      <c r="F8073" s="10"/>
      <c r="G8073" s="10"/>
      <c r="H8073" s="10"/>
      <c r="K8073" s="10"/>
      <c r="L8073" s="10"/>
      <c r="N8073" s="10"/>
      <c r="O8073" s="10"/>
      <c r="P8073" s="10"/>
      <c r="Q8073" s="10"/>
      <c r="R8073" s="10"/>
      <c r="S8073" s="10"/>
      <c r="U8073" s="10"/>
      <c r="W8073" s="10"/>
      <c r="Y8073" s="10"/>
      <c r="AA8073" s="10"/>
      <c r="AC8073" s="10"/>
      <c r="AE8073" s="10"/>
      <c r="AG8073" s="10"/>
      <c r="AI8073" s="10"/>
      <c r="AK8073" s="10"/>
    </row>
    <row r="8074" spans="2:37" ht="15" x14ac:dyDescent="0.2">
      <c r="B8074" s="10"/>
      <c r="C8074" s="10"/>
      <c r="D8074" s="10"/>
      <c r="E8074" s="10"/>
      <c r="F8074" s="10"/>
      <c r="G8074" s="10"/>
      <c r="H8074" s="10"/>
      <c r="K8074" s="10"/>
      <c r="L8074" s="10"/>
      <c r="N8074" s="10"/>
      <c r="O8074" s="10"/>
      <c r="P8074" s="10"/>
      <c r="Q8074" s="10"/>
      <c r="R8074" s="10"/>
      <c r="S8074" s="10"/>
      <c r="U8074" s="10"/>
      <c r="W8074" s="10"/>
      <c r="Y8074" s="10"/>
      <c r="AA8074" s="10"/>
      <c r="AC8074" s="10"/>
      <c r="AE8074" s="10"/>
      <c r="AG8074" s="10"/>
      <c r="AI8074" s="10"/>
      <c r="AK8074" s="10"/>
    </row>
    <row r="8075" spans="2:37" ht="15" x14ac:dyDescent="0.2">
      <c r="B8075" s="10"/>
      <c r="C8075" s="10"/>
      <c r="D8075" s="10"/>
      <c r="E8075" s="10"/>
      <c r="F8075" s="10"/>
      <c r="G8075" s="10"/>
      <c r="H8075" s="10"/>
      <c r="K8075" s="10"/>
      <c r="L8075" s="10"/>
      <c r="N8075" s="10"/>
      <c r="O8075" s="10"/>
      <c r="P8075" s="10"/>
      <c r="Q8075" s="10"/>
      <c r="R8075" s="10"/>
      <c r="S8075" s="10"/>
      <c r="U8075" s="10"/>
      <c r="W8075" s="10"/>
      <c r="Y8075" s="10"/>
      <c r="AA8075" s="10"/>
      <c r="AC8075" s="10"/>
      <c r="AE8075" s="10"/>
      <c r="AG8075" s="10"/>
      <c r="AI8075" s="10"/>
      <c r="AK8075" s="10"/>
    </row>
    <row r="8076" spans="2:37" ht="15" x14ac:dyDescent="0.2">
      <c r="B8076" s="10"/>
      <c r="C8076" s="10"/>
      <c r="D8076" s="10"/>
      <c r="E8076" s="10"/>
      <c r="F8076" s="10"/>
      <c r="G8076" s="10"/>
      <c r="H8076" s="10"/>
      <c r="K8076" s="10"/>
      <c r="L8076" s="10"/>
      <c r="N8076" s="10"/>
      <c r="O8076" s="10"/>
      <c r="P8076" s="10"/>
      <c r="Q8076" s="10"/>
      <c r="R8076" s="10"/>
      <c r="S8076" s="10"/>
      <c r="U8076" s="10"/>
      <c r="W8076" s="10"/>
      <c r="Y8076" s="10"/>
      <c r="AA8076" s="10"/>
      <c r="AC8076" s="10"/>
      <c r="AE8076" s="10"/>
      <c r="AG8076" s="10"/>
      <c r="AI8076" s="10"/>
      <c r="AK8076" s="10"/>
    </row>
    <row r="8077" spans="2:37" ht="15" x14ac:dyDescent="0.2">
      <c r="B8077" s="10"/>
      <c r="C8077" s="10"/>
      <c r="D8077" s="10"/>
      <c r="E8077" s="10"/>
      <c r="F8077" s="10"/>
      <c r="G8077" s="10"/>
      <c r="H8077" s="10"/>
      <c r="K8077" s="10"/>
      <c r="L8077" s="10"/>
      <c r="N8077" s="10"/>
      <c r="O8077" s="10"/>
      <c r="P8077" s="10"/>
      <c r="Q8077" s="10"/>
      <c r="R8077" s="10"/>
      <c r="S8077" s="10"/>
      <c r="U8077" s="10"/>
      <c r="W8077" s="10"/>
      <c r="Y8077" s="10"/>
      <c r="AA8077" s="10"/>
      <c r="AC8077" s="10"/>
      <c r="AE8077" s="10"/>
      <c r="AG8077" s="10"/>
      <c r="AI8077" s="10"/>
      <c r="AK8077" s="10"/>
    </row>
    <row r="8078" spans="2:37" ht="15" x14ac:dyDescent="0.2">
      <c r="B8078" s="10"/>
      <c r="C8078" s="10"/>
      <c r="D8078" s="10"/>
      <c r="E8078" s="10"/>
      <c r="F8078" s="10"/>
      <c r="G8078" s="10"/>
      <c r="H8078" s="10"/>
      <c r="K8078" s="10"/>
      <c r="L8078" s="10"/>
      <c r="N8078" s="10"/>
      <c r="O8078" s="10"/>
      <c r="P8078" s="10"/>
      <c r="Q8078" s="10"/>
      <c r="R8078" s="10"/>
      <c r="S8078" s="10"/>
      <c r="U8078" s="10"/>
      <c r="W8078" s="10"/>
      <c r="Y8078" s="10"/>
      <c r="AA8078" s="10"/>
      <c r="AC8078" s="10"/>
      <c r="AE8078" s="10"/>
      <c r="AG8078" s="10"/>
      <c r="AI8078" s="10"/>
      <c r="AK8078" s="10"/>
    </row>
    <row r="8079" spans="2:37" ht="15" x14ac:dyDescent="0.2">
      <c r="B8079" s="10"/>
      <c r="C8079" s="10"/>
      <c r="D8079" s="10"/>
      <c r="E8079" s="10"/>
      <c r="F8079" s="10"/>
      <c r="G8079" s="10"/>
      <c r="H8079" s="10"/>
      <c r="K8079" s="10"/>
      <c r="L8079" s="10"/>
      <c r="N8079" s="10"/>
      <c r="O8079" s="10"/>
      <c r="P8079" s="10"/>
      <c r="Q8079" s="10"/>
      <c r="R8079" s="10"/>
      <c r="S8079" s="10"/>
      <c r="U8079" s="10"/>
      <c r="W8079" s="10"/>
      <c r="Y8079" s="10"/>
      <c r="AA8079" s="10"/>
      <c r="AC8079" s="10"/>
      <c r="AE8079" s="10"/>
      <c r="AG8079" s="10"/>
      <c r="AI8079" s="10"/>
      <c r="AK8079" s="10"/>
    </row>
    <row r="8080" spans="2:37" ht="15" x14ac:dyDescent="0.2">
      <c r="B8080" s="10"/>
      <c r="C8080" s="10"/>
      <c r="D8080" s="10"/>
      <c r="E8080" s="10"/>
      <c r="F8080" s="10"/>
      <c r="G8080" s="10"/>
      <c r="H8080" s="10"/>
      <c r="K8080" s="10"/>
      <c r="L8080" s="10"/>
      <c r="N8080" s="10"/>
      <c r="O8080" s="10"/>
      <c r="P8080" s="10"/>
      <c r="Q8080" s="10"/>
      <c r="R8080" s="10"/>
      <c r="S8080" s="10"/>
      <c r="U8080" s="10"/>
      <c r="W8080" s="10"/>
      <c r="Y8080" s="10"/>
      <c r="AA8080" s="10"/>
      <c r="AC8080" s="10"/>
      <c r="AE8080" s="10"/>
      <c r="AG8080" s="10"/>
      <c r="AI8080" s="10"/>
      <c r="AK8080" s="10"/>
    </row>
    <row r="8081" spans="2:37" ht="15" x14ac:dyDescent="0.2">
      <c r="B8081" s="10"/>
      <c r="C8081" s="10"/>
      <c r="D8081" s="10"/>
      <c r="E8081" s="10"/>
      <c r="F8081" s="10"/>
      <c r="G8081" s="10"/>
      <c r="H8081" s="10"/>
      <c r="K8081" s="10"/>
      <c r="L8081" s="10"/>
      <c r="N8081" s="10"/>
      <c r="O8081" s="10"/>
      <c r="P8081" s="10"/>
      <c r="Q8081" s="10"/>
      <c r="R8081" s="10"/>
      <c r="S8081" s="10"/>
      <c r="U8081" s="10"/>
      <c r="W8081" s="10"/>
      <c r="Y8081" s="10"/>
      <c r="AA8081" s="10"/>
      <c r="AC8081" s="10"/>
      <c r="AE8081" s="10"/>
      <c r="AG8081" s="10"/>
      <c r="AI8081" s="10"/>
      <c r="AK8081" s="10"/>
    </row>
    <row r="8082" spans="2:37" ht="15" x14ac:dyDescent="0.2">
      <c r="B8082" s="10"/>
      <c r="C8082" s="10"/>
      <c r="D8082" s="10"/>
      <c r="E8082" s="10"/>
      <c r="F8082" s="10"/>
      <c r="G8082" s="10"/>
      <c r="H8082" s="10"/>
      <c r="K8082" s="10"/>
      <c r="L8082" s="10"/>
      <c r="N8082" s="10"/>
      <c r="O8082" s="10"/>
      <c r="P8082" s="10"/>
      <c r="Q8082" s="10"/>
      <c r="R8082" s="10"/>
      <c r="S8082" s="10"/>
      <c r="U8082" s="10"/>
      <c r="W8082" s="10"/>
      <c r="Y8082" s="10"/>
      <c r="AA8082" s="10"/>
      <c r="AC8082" s="10"/>
      <c r="AE8082" s="10"/>
      <c r="AG8082" s="10"/>
      <c r="AI8082" s="10"/>
      <c r="AK8082" s="10"/>
    </row>
    <row r="8083" spans="2:37" ht="15" x14ac:dyDescent="0.2">
      <c r="B8083" s="10"/>
      <c r="C8083" s="10"/>
      <c r="D8083" s="10"/>
      <c r="E8083" s="10"/>
      <c r="F8083" s="10"/>
      <c r="G8083" s="10"/>
      <c r="H8083" s="10"/>
      <c r="K8083" s="10"/>
      <c r="L8083" s="10"/>
      <c r="N8083" s="10"/>
      <c r="O8083" s="10"/>
      <c r="P8083" s="10"/>
      <c r="Q8083" s="10"/>
      <c r="R8083" s="10"/>
      <c r="S8083" s="10"/>
      <c r="U8083" s="10"/>
      <c r="W8083" s="10"/>
      <c r="Y8083" s="10"/>
      <c r="AA8083" s="10"/>
      <c r="AC8083" s="10"/>
      <c r="AE8083" s="10"/>
      <c r="AG8083" s="10"/>
      <c r="AI8083" s="10"/>
      <c r="AK8083" s="10"/>
    </row>
    <row r="8084" spans="2:37" ht="15" x14ac:dyDescent="0.2">
      <c r="B8084" s="10"/>
      <c r="C8084" s="10"/>
      <c r="D8084" s="10"/>
      <c r="E8084" s="10"/>
      <c r="F8084" s="10"/>
      <c r="G8084" s="10"/>
      <c r="H8084" s="10"/>
      <c r="K8084" s="10"/>
      <c r="L8084" s="10"/>
      <c r="N8084" s="10"/>
      <c r="O8084" s="10"/>
      <c r="P8084" s="10"/>
      <c r="Q8084" s="10"/>
      <c r="R8084" s="10"/>
      <c r="S8084" s="10"/>
      <c r="U8084" s="10"/>
      <c r="W8084" s="10"/>
      <c r="Y8084" s="10"/>
      <c r="AA8084" s="10"/>
      <c r="AC8084" s="10"/>
      <c r="AE8084" s="10"/>
      <c r="AG8084" s="10"/>
      <c r="AI8084" s="10"/>
      <c r="AK8084" s="10"/>
    </row>
    <row r="8085" spans="2:37" ht="15" x14ac:dyDescent="0.2">
      <c r="B8085" s="10"/>
      <c r="C8085" s="10"/>
      <c r="D8085" s="10"/>
      <c r="E8085" s="10"/>
      <c r="F8085" s="10"/>
      <c r="G8085" s="10"/>
      <c r="H8085" s="10"/>
      <c r="K8085" s="10"/>
      <c r="L8085" s="10"/>
      <c r="N8085" s="10"/>
      <c r="O8085" s="10"/>
      <c r="P8085" s="10"/>
      <c r="Q8085" s="10"/>
      <c r="R8085" s="10"/>
      <c r="S8085" s="10"/>
      <c r="U8085" s="10"/>
      <c r="W8085" s="10"/>
      <c r="Y8085" s="10"/>
      <c r="AA8085" s="10"/>
      <c r="AC8085" s="10"/>
      <c r="AE8085" s="10"/>
      <c r="AG8085" s="10"/>
      <c r="AI8085" s="10"/>
      <c r="AK8085" s="10"/>
    </row>
    <row r="8086" spans="2:37" ht="15" x14ac:dyDescent="0.2">
      <c r="B8086" s="10"/>
      <c r="C8086" s="10"/>
      <c r="D8086" s="10"/>
      <c r="E8086" s="10"/>
      <c r="F8086" s="10"/>
      <c r="G8086" s="10"/>
      <c r="H8086" s="10"/>
      <c r="K8086" s="10"/>
      <c r="L8086" s="10"/>
      <c r="N8086" s="10"/>
      <c r="O8086" s="10"/>
      <c r="P8086" s="10"/>
      <c r="Q8086" s="10"/>
      <c r="R8086" s="10"/>
      <c r="S8086" s="10"/>
      <c r="U8086" s="10"/>
      <c r="W8086" s="10"/>
      <c r="Y8086" s="10"/>
      <c r="AA8086" s="10"/>
      <c r="AC8086" s="10"/>
      <c r="AE8086" s="10"/>
      <c r="AG8086" s="10"/>
      <c r="AI8086" s="10"/>
      <c r="AK8086" s="10"/>
    </row>
    <row r="8087" spans="2:37" ht="15" x14ac:dyDescent="0.2">
      <c r="B8087" s="10"/>
      <c r="C8087" s="10"/>
      <c r="D8087" s="10"/>
      <c r="E8087" s="10"/>
      <c r="F8087" s="10"/>
      <c r="G8087" s="10"/>
      <c r="H8087" s="10"/>
      <c r="K8087" s="10"/>
      <c r="L8087" s="10"/>
      <c r="N8087" s="10"/>
      <c r="O8087" s="10"/>
      <c r="P8087" s="10"/>
      <c r="Q8087" s="10"/>
      <c r="R8087" s="10"/>
      <c r="S8087" s="10"/>
      <c r="U8087" s="10"/>
      <c r="W8087" s="10"/>
      <c r="Y8087" s="10"/>
      <c r="AA8087" s="10"/>
      <c r="AC8087" s="10"/>
      <c r="AE8087" s="10"/>
      <c r="AG8087" s="10"/>
      <c r="AI8087" s="10"/>
      <c r="AK8087" s="10"/>
    </row>
    <row r="8088" spans="2:37" ht="15" x14ac:dyDescent="0.2">
      <c r="B8088" s="10"/>
      <c r="C8088" s="10"/>
      <c r="D8088" s="10"/>
      <c r="E8088" s="10"/>
      <c r="F8088" s="10"/>
      <c r="G8088" s="10"/>
      <c r="H8088" s="10"/>
      <c r="K8088" s="10"/>
      <c r="L8088" s="10"/>
      <c r="N8088" s="10"/>
      <c r="O8088" s="10"/>
      <c r="P8088" s="10"/>
      <c r="Q8088" s="10"/>
      <c r="R8088" s="10"/>
      <c r="S8088" s="10"/>
      <c r="U8088" s="10"/>
      <c r="W8088" s="10"/>
      <c r="Y8088" s="10"/>
      <c r="AA8088" s="10"/>
      <c r="AC8088" s="10"/>
      <c r="AE8088" s="10"/>
      <c r="AG8088" s="10"/>
      <c r="AI8088" s="10"/>
      <c r="AK8088" s="10"/>
    </row>
    <row r="8089" spans="2:37" ht="15" x14ac:dyDescent="0.2">
      <c r="B8089" s="10"/>
      <c r="C8089" s="10"/>
      <c r="D8089" s="10"/>
      <c r="E8089" s="10"/>
      <c r="F8089" s="10"/>
      <c r="G8089" s="10"/>
      <c r="H8089" s="10"/>
      <c r="K8089" s="10"/>
      <c r="L8089" s="10"/>
      <c r="N8089" s="10"/>
      <c r="O8089" s="10"/>
      <c r="P8089" s="10"/>
      <c r="Q8089" s="10"/>
      <c r="R8089" s="10"/>
      <c r="S8089" s="10"/>
      <c r="U8089" s="10"/>
      <c r="W8089" s="10"/>
      <c r="Y8089" s="10"/>
      <c r="AA8089" s="10"/>
      <c r="AC8089" s="10"/>
      <c r="AE8089" s="10"/>
      <c r="AG8089" s="10"/>
      <c r="AI8089" s="10"/>
      <c r="AK8089" s="10"/>
    </row>
    <row r="8090" spans="2:37" ht="15" x14ac:dyDescent="0.2">
      <c r="B8090" s="10"/>
      <c r="C8090" s="10"/>
      <c r="D8090" s="10"/>
      <c r="E8090" s="10"/>
      <c r="F8090" s="10"/>
      <c r="G8090" s="10"/>
      <c r="H8090" s="10"/>
      <c r="K8090" s="10"/>
      <c r="L8090" s="10"/>
      <c r="N8090" s="10"/>
      <c r="O8090" s="10"/>
      <c r="P8090" s="10"/>
      <c r="Q8090" s="10"/>
      <c r="R8090" s="10"/>
      <c r="S8090" s="10"/>
      <c r="U8090" s="10"/>
      <c r="W8090" s="10"/>
      <c r="Y8090" s="10"/>
      <c r="AA8090" s="10"/>
      <c r="AC8090" s="10"/>
      <c r="AE8090" s="10"/>
      <c r="AG8090" s="10"/>
      <c r="AI8090" s="10"/>
      <c r="AK8090" s="10"/>
    </row>
    <row r="8091" spans="2:37" ht="15" x14ac:dyDescent="0.2">
      <c r="B8091" s="10"/>
      <c r="C8091" s="10"/>
      <c r="D8091" s="10"/>
      <c r="E8091" s="10"/>
      <c r="F8091" s="10"/>
      <c r="G8091" s="10"/>
      <c r="H8091" s="10"/>
      <c r="K8091" s="10"/>
      <c r="L8091" s="10"/>
      <c r="N8091" s="10"/>
      <c r="O8091" s="10"/>
      <c r="P8091" s="10"/>
      <c r="Q8091" s="10"/>
      <c r="R8091" s="10"/>
      <c r="S8091" s="10"/>
      <c r="U8091" s="10"/>
      <c r="W8091" s="10"/>
      <c r="Y8091" s="10"/>
      <c r="AA8091" s="10"/>
      <c r="AC8091" s="10"/>
      <c r="AE8091" s="10"/>
      <c r="AG8091" s="10"/>
      <c r="AI8091" s="10"/>
      <c r="AK8091" s="10"/>
    </row>
    <row r="8092" spans="2:37" ht="15" x14ac:dyDescent="0.2">
      <c r="B8092" s="10"/>
      <c r="C8092" s="10"/>
      <c r="D8092" s="10"/>
      <c r="E8092" s="10"/>
      <c r="F8092" s="10"/>
      <c r="G8092" s="10"/>
      <c r="H8092" s="10"/>
      <c r="K8092" s="10"/>
      <c r="L8092" s="10"/>
      <c r="N8092" s="10"/>
      <c r="O8092" s="10"/>
      <c r="P8092" s="10"/>
      <c r="Q8092" s="10"/>
      <c r="R8092" s="10"/>
      <c r="S8092" s="10"/>
      <c r="U8092" s="10"/>
      <c r="W8092" s="10"/>
      <c r="Y8092" s="10"/>
      <c r="AA8092" s="10"/>
      <c r="AC8092" s="10"/>
      <c r="AE8092" s="10"/>
      <c r="AG8092" s="10"/>
      <c r="AI8092" s="10"/>
      <c r="AK8092" s="10"/>
    </row>
    <row r="8093" spans="2:37" ht="15" x14ac:dyDescent="0.2">
      <c r="B8093" s="10"/>
      <c r="C8093" s="10"/>
      <c r="D8093" s="10"/>
      <c r="E8093" s="10"/>
      <c r="F8093" s="10"/>
      <c r="G8093" s="10"/>
      <c r="H8093" s="10"/>
      <c r="K8093" s="10"/>
      <c r="L8093" s="10"/>
      <c r="N8093" s="10"/>
      <c r="O8093" s="10"/>
      <c r="P8093" s="10"/>
      <c r="Q8093" s="10"/>
      <c r="R8093" s="10"/>
      <c r="S8093" s="10"/>
      <c r="U8093" s="10"/>
      <c r="W8093" s="10"/>
      <c r="Y8093" s="10"/>
      <c r="AA8093" s="10"/>
      <c r="AC8093" s="10"/>
      <c r="AE8093" s="10"/>
      <c r="AG8093" s="10"/>
      <c r="AI8093" s="10"/>
      <c r="AK8093" s="10"/>
    </row>
    <row r="8094" spans="2:37" ht="15" x14ac:dyDescent="0.2">
      <c r="B8094" s="10"/>
      <c r="C8094" s="10"/>
      <c r="D8094" s="10"/>
      <c r="E8094" s="10"/>
      <c r="F8094" s="10"/>
      <c r="G8094" s="10"/>
      <c r="H8094" s="10"/>
      <c r="K8094" s="10"/>
      <c r="L8094" s="10"/>
      <c r="N8094" s="10"/>
      <c r="O8094" s="10"/>
      <c r="P8094" s="10"/>
      <c r="Q8094" s="10"/>
      <c r="R8094" s="10"/>
      <c r="S8094" s="10"/>
      <c r="U8094" s="10"/>
      <c r="W8094" s="10"/>
      <c r="Y8094" s="10"/>
      <c r="AA8094" s="10"/>
      <c r="AC8094" s="10"/>
      <c r="AE8094" s="10"/>
      <c r="AG8094" s="10"/>
      <c r="AI8094" s="10"/>
      <c r="AK8094" s="10"/>
    </row>
    <row r="8095" spans="2:37" ht="15" x14ac:dyDescent="0.2">
      <c r="B8095" s="10"/>
      <c r="C8095" s="10"/>
      <c r="D8095" s="10"/>
      <c r="E8095" s="10"/>
      <c r="F8095" s="10"/>
      <c r="G8095" s="10"/>
      <c r="H8095" s="10"/>
      <c r="K8095" s="10"/>
      <c r="L8095" s="10"/>
      <c r="N8095" s="10"/>
      <c r="O8095" s="10"/>
      <c r="P8095" s="10"/>
      <c r="Q8095" s="10"/>
      <c r="R8095" s="10"/>
      <c r="S8095" s="10"/>
      <c r="U8095" s="10"/>
      <c r="W8095" s="10"/>
      <c r="Y8095" s="10"/>
      <c r="AA8095" s="10"/>
      <c r="AC8095" s="10"/>
      <c r="AE8095" s="10"/>
      <c r="AG8095" s="10"/>
      <c r="AI8095" s="10"/>
      <c r="AK8095" s="10"/>
    </row>
    <row r="8096" spans="2:37" ht="15" x14ac:dyDescent="0.2">
      <c r="B8096" s="10"/>
      <c r="C8096" s="10"/>
      <c r="D8096" s="10"/>
      <c r="E8096" s="10"/>
      <c r="F8096" s="10"/>
      <c r="G8096" s="10"/>
      <c r="H8096" s="10"/>
      <c r="K8096" s="10"/>
      <c r="L8096" s="10"/>
      <c r="N8096" s="10"/>
      <c r="O8096" s="10"/>
      <c r="P8096" s="10"/>
      <c r="Q8096" s="10"/>
      <c r="R8096" s="10"/>
      <c r="S8096" s="10"/>
      <c r="U8096" s="10"/>
      <c r="W8096" s="10"/>
      <c r="Y8096" s="10"/>
      <c r="AA8096" s="10"/>
      <c r="AC8096" s="10"/>
      <c r="AE8096" s="10"/>
      <c r="AG8096" s="10"/>
      <c r="AI8096" s="10"/>
      <c r="AK8096" s="10"/>
    </row>
    <row r="8097" spans="2:37" ht="15" x14ac:dyDescent="0.2">
      <c r="B8097" s="10"/>
      <c r="C8097" s="10"/>
      <c r="D8097" s="10"/>
      <c r="E8097" s="10"/>
      <c r="F8097" s="10"/>
      <c r="G8097" s="10"/>
      <c r="H8097" s="10"/>
      <c r="K8097" s="10"/>
      <c r="L8097" s="10"/>
      <c r="N8097" s="10"/>
      <c r="O8097" s="10"/>
      <c r="P8097" s="10"/>
      <c r="Q8097" s="10"/>
      <c r="R8097" s="10"/>
      <c r="S8097" s="10"/>
      <c r="U8097" s="10"/>
      <c r="W8097" s="10"/>
      <c r="Y8097" s="10"/>
      <c r="AA8097" s="10"/>
      <c r="AC8097" s="10"/>
      <c r="AE8097" s="10"/>
      <c r="AG8097" s="10"/>
      <c r="AI8097" s="10"/>
      <c r="AK8097" s="10"/>
    </row>
    <row r="8098" spans="2:37" ht="15" x14ac:dyDescent="0.2">
      <c r="B8098" s="10"/>
      <c r="C8098" s="10"/>
      <c r="D8098" s="10"/>
      <c r="E8098" s="10"/>
      <c r="F8098" s="10"/>
      <c r="G8098" s="10"/>
      <c r="H8098" s="10"/>
      <c r="K8098" s="10"/>
      <c r="L8098" s="10"/>
      <c r="N8098" s="10"/>
      <c r="O8098" s="10"/>
      <c r="P8098" s="10"/>
      <c r="Q8098" s="10"/>
      <c r="R8098" s="10"/>
      <c r="S8098" s="10"/>
      <c r="U8098" s="10"/>
      <c r="W8098" s="10"/>
      <c r="Y8098" s="10"/>
      <c r="AA8098" s="10"/>
      <c r="AC8098" s="10"/>
      <c r="AE8098" s="10"/>
      <c r="AG8098" s="10"/>
      <c r="AI8098" s="10"/>
      <c r="AK8098" s="10"/>
    </row>
    <row r="8099" spans="2:37" ht="15" x14ac:dyDescent="0.2">
      <c r="B8099" s="10"/>
      <c r="C8099" s="10"/>
      <c r="D8099" s="10"/>
      <c r="E8099" s="10"/>
      <c r="F8099" s="10"/>
      <c r="G8099" s="10"/>
      <c r="H8099" s="10"/>
      <c r="K8099" s="10"/>
      <c r="L8099" s="10"/>
      <c r="N8099" s="10"/>
      <c r="O8099" s="10"/>
      <c r="P8099" s="10"/>
      <c r="Q8099" s="10"/>
      <c r="R8099" s="10"/>
      <c r="S8099" s="10"/>
      <c r="U8099" s="10"/>
      <c r="W8099" s="10"/>
      <c r="Y8099" s="10"/>
      <c r="AA8099" s="10"/>
      <c r="AC8099" s="10"/>
      <c r="AE8099" s="10"/>
      <c r="AG8099" s="10"/>
      <c r="AI8099" s="10"/>
      <c r="AK8099" s="10"/>
    </row>
    <row r="8100" spans="2:37" ht="15" x14ac:dyDescent="0.2">
      <c r="B8100" s="10"/>
      <c r="C8100" s="10"/>
      <c r="D8100" s="10"/>
      <c r="E8100" s="10"/>
      <c r="F8100" s="10"/>
      <c r="G8100" s="10"/>
      <c r="H8100" s="10"/>
      <c r="K8100" s="10"/>
      <c r="L8100" s="10"/>
      <c r="N8100" s="10"/>
      <c r="O8100" s="10"/>
      <c r="P8100" s="10"/>
      <c r="Q8100" s="10"/>
      <c r="R8100" s="10"/>
      <c r="S8100" s="10"/>
      <c r="U8100" s="10"/>
      <c r="W8100" s="10"/>
      <c r="Y8100" s="10"/>
      <c r="AA8100" s="10"/>
      <c r="AC8100" s="10"/>
      <c r="AE8100" s="10"/>
      <c r="AG8100" s="10"/>
      <c r="AI8100" s="10"/>
      <c r="AK8100" s="10"/>
    </row>
    <row r="8101" spans="2:37" ht="15" x14ac:dyDescent="0.2">
      <c r="B8101" s="10"/>
      <c r="C8101" s="10"/>
      <c r="D8101" s="10"/>
      <c r="E8101" s="10"/>
      <c r="F8101" s="10"/>
      <c r="G8101" s="10"/>
      <c r="H8101" s="10"/>
      <c r="K8101" s="10"/>
      <c r="L8101" s="10"/>
      <c r="N8101" s="10"/>
      <c r="O8101" s="10"/>
      <c r="P8101" s="10"/>
      <c r="Q8101" s="10"/>
      <c r="R8101" s="10"/>
      <c r="S8101" s="10"/>
      <c r="U8101" s="10"/>
      <c r="W8101" s="10"/>
      <c r="Y8101" s="10"/>
      <c r="AA8101" s="10"/>
      <c r="AC8101" s="10"/>
      <c r="AE8101" s="10"/>
      <c r="AG8101" s="10"/>
      <c r="AI8101" s="10"/>
      <c r="AK8101" s="10"/>
    </row>
    <row r="8102" spans="2:37" ht="15" x14ac:dyDescent="0.2">
      <c r="B8102" s="10"/>
      <c r="C8102" s="10"/>
      <c r="D8102" s="10"/>
      <c r="E8102" s="10"/>
      <c r="F8102" s="10"/>
      <c r="G8102" s="10"/>
      <c r="H8102" s="10"/>
      <c r="K8102" s="10"/>
      <c r="L8102" s="10"/>
      <c r="N8102" s="10"/>
      <c r="O8102" s="10"/>
      <c r="P8102" s="10"/>
      <c r="Q8102" s="10"/>
      <c r="R8102" s="10"/>
      <c r="S8102" s="10"/>
      <c r="U8102" s="10"/>
      <c r="W8102" s="10"/>
      <c r="Y8102" s="10"/>
      <c r="AA8102" s="10"/>
      <c r="AC8102" s="10"/>
      <c r="AE8102" s="10"/>
      <c r="AG8102" s="10"/>
      <c r="AI8102" s="10"/>
      <c r="AK8102" s="10"/>
    </row>
    <row r="8103" spans="2:37" ht="15" x14ac:dyDescent="0.2">
      <c r="B8103" s="10"/>
      <c r="C8103" s="10"/>
      <c r="D8103" s="10"/>
      <c r="E8103" s="10"/>
      <c r="F8103" s="10"/>
      <c r="G8103" s="10"/>
      <c r="H8103" s="10"/>
      <c r="K8103" s="10"/>
      <c r="L8103" s="10"/>
      <c r="N8103" s="10"/>
      <c r="O8103" s="10"/>
      <c r="P8103" s="10"/>
      <c r="Q8103" s="10"/>
      <c r="R8103" s="10"/>
      <c r="S8103" s="10"/>
      <c r="U8103" s="10"/>
      <c r="W8103" s="10"/>
      <c r="Y8103" s="10"/>
      <c r="AA8103" s="10"/>
      <c r="AC8103" s="10"/>
      <c r="AE8103" s="10"/>
      <c r="AG8103" s="10"/>
      <c r="AI8103" s="10"/>
      <c r="AK8103" s="10"/>
    </row>
    <row r="8104" spans="2:37" ht="15" x14ac:dyDescent="0.2">
      <c r="B8104" s="10"/>
      <c r="C8104" s="10"/>
      <c r="D8104" s="10"/>
      <c r="E8104" s="10"/>
      <c r="F8104" s="10"/>
      <c r="G8104" s="10"/>
      <c r="H8104" s="10"/>
      <c r="K8104" s="10"/>
      <c r="L8104" s="10"/>
      <c r="N8104" s="10"/>
      <c r="O8104" s="10"/>
      <c r="P8104" s="10"/>
      <c r="Q8104" s="10"/>
      <c r="R8104" s="10"/>
      <c r="S8104" s="10"/>
      <c r="U8104" s="10"/>
      <c r="W8104" s="10"/>
      <c r="Y8104" s="10"/>
      <c r="AA8104" s="10"/>
      <c r="AC8104" s="10"/>
      <c r="AE8104" s="10"/>
      <c r="AG8104" s="10"/>
      <c r="AI8104" s="10"/>
      <c r="AK8104" s="10"/>
    </row>
    <row r="8105" spans="2:37" ht="15" x14ac:dyDescent="0.2">
      <c r="B8105" s="10"/>
      <c r="C8105" s="10"/>
      <c r="D8105" s="10"/>
      <c r="E8105" s="10"/>
      <c r="F8105" s="10"/>
      <c r="G8105" s="10"/>
      <c r="H8105" s="10"/>
      <c r="K8105" s="10"/>
      <c r="L8105" s="10"/>
      <c r="N8105" s="10"/>
      <c r="O8105" s="10"/>
      <c r="P8105" s="10"/>
      <c r="Q8105" s="10"/>
      <c r="R8105" s="10"/>
      <c r="S8105" s="10"/>
      <c r="U8105" s="10"/>
      <c r="W8105" s="10"/>
      <c r="Y8105" s="10"/>
      <c r="AA8105" s="10"/>
      <c r="AC8105" s="10"/>
      <c r="AE8105" s="10"/>
      <c r="AG8105" s="10"/>
      <c r="AI8105" s="10"/>
      <c r="AK8105" s="10"/>
    </row>
    <row r="8106" spans="2:37" ht="15" x14ac:dyDescent="0.2">
      <c r="B8106" s="10"/>
      <c r="C8106" s="10"/>
      <c r="D8106" s="10"/>
      <c r="E8106" s="10"/>
      <c r="F8106" s="10"/>
      <c r="G8106" s="10"/>
      <c r="H8106" s="10"/>
      <c r="K8106" s="10"/>
      <c r="L8106" s="10"/>
      <c r="N8106" s="10"/>
      <c r="O8106" s="10"/>
      <c r="P8106" s="10"/>
      <c r="Q8106" s="10"/>
      <c r="R8106" s="10"/>
      <c r="S8106" s="10"/>
      <c r="U8106" s="10"/>
      <c r="W8106" s="10"/>
      <c r="Y8106" s="10"/>
      <c r="AA8106" s="10"/>
      <c r="AC8106" s="10"/>
      <c r="AE8106" s="10"/>
      <c r="AG8106" s="10"/>
      <c r="AI8106" s="10"/>
      <c r="AK8106" s="10"/>
    </row>
    <row r="8107" spans="2:37" ht="15" x14ac:dyDescent="0.2">
      <c r="B8107" s="10"/>
      <c r="C8107" s="10"/>
      <c r="D8107" s="10"/>
      <c r="E8107" s="10"/>
      <c r="F8107" s="10"/>
      <c r="G8107" s="10"/>
      <c r="H8107" s="10"/>
      <c r="K8107" s="10"/>
      <c r="L8107" s="10"/>
      <c r="N8107" s="10"/>
      <c r="O8107" s="10"/>
      <c r="P8107" s="10"/>
      <c r="Q8107" s="10"/>
      <c r="R8107" s="10"/>
      <c r="S8107" s="10"/>
      <c r="U8107" s="10"/>
      <c r="W8107" s="10"/>
      <c r="Y8107" s="10"/>
      <c r="AA8107" s="10"/>
      <c r="AC8107" s="10"/>
      <c r="AE8107" s="10"/>
      <c r="AG8107" s="10"/>
      <c r="AI8107" s="10"/>
      <c r="AK8107" s="10"/>
    </row>
    <row r="8108" spans="2:37" ht="15" x14ac:dyDescent="0.2">
      <c r="B8108" s="10"/>
      <c r="C8108" s="10"/>
      <c r="D8108" s="10"/>
      <c r="E8108" s="10"/>
      <c r="F8108" s="10"/>
      <c r="G8108" s="10"/>
      <c r="H8108" s="10"/>
      <c r="K8108" s="10"/>
      <c r="L8108" s="10"/>
      <c r="N8108" s="10"/>
      <c r="O8108" s="10"/>
      <c r="P8108" s="10"/>
      <c r="Q8108" s="10"/>
      <c r="R8108" s="10"/>
      <c r="S8108" s="10"/>
      <c r="U8108" s="10"/>
      <c r="W8108" s="10"/>
      <c r="Y8108" s="10"/>
      <c r="AA8108" s="10"/>
      <c r="AC8108" s="10"/>
      <c r="AE8108" s="10"/>
      <c r="AG8108" s="10"/>
      <c r="AI8108" s="10"/>
      <c r="AK8108" s="10"/>
    </row>
    <row r="8109" spans="2:37" ht="15" x14ac:dyDescent="0.2">
      <c r="B8109" s="10"/>
      <c r="C8109" s="10"/>
      <c r="D8109" s="10"/>
      <c r="E8109" s="10"/>
      <c r="F8109" s="10"/>
      <c r="G8109" s="10"/>
      <c r="H8109" s="10"/>
      <c r="K8109" s="10"/>
      <c r="L8109" s="10"/>
      <c r="N8109" s="10"/>
      <c r="O8109" s="10"/>
      <c r="P8109" s="10"/>
      <c r="Q8109" s="10"/>
      <c r="R8109" s="10"/>
      <c r="S8109" s="10"/>
      <c r="U8109" s="10"/>
      <c r="W8109" s="10"/>
      <c r="Y8109" s="10"/>
      <c r="AA8109" s="10"/>
      <c r="AC8109" s="10"/>
      <c r="AE8109" s="10"/>
      <c r="AG8109" s="10"/>
      <c r="AI8109" s="10"/>
      <c r="AK8109" s="10"/>
    </row>
    <row r="8110" spans="2:37" ht="15" x14ac:dyDescent="0.2">
      <c r="B8110" s="10"/>
      <c r="C8110" s="10"/>
      <c r="D8110" s="10"/>
      <c r="E8110" s="10"/>
      <c r="F8110" s="10"/>
      <c r="G8110" s="10"/>
      <c r="H8110" s="10"/>
      <c r="K8110" s="10"/>
      <c r="L8110" s="10"/>
      <c r="N8110" s="10"/>
      <c r="O8110" s="10"/>
      <c r="P8110" s="10"/>
      <c r="Q8110" s="10"/>
      <c r="R8110" s="10"/>
      <c r="S8110" s="10"/>
      <c r="U8110" s="10"/>
      <c r="W8110" s="10"/>
      <c r="Y8110" s="10"/>
      <c r="AA8110" s="10"/>
      <c r="AC8110" s="10"/>
      <c r="AE8110" s="10"/>
      <c r="AG8110" s="10"/>
      <c r="AI8110" s="10"/>
      <c r="AK8110" s="10"/>
    </row>
    <row r="8111" spans="2:37" ht="15" x14ac:dyDescent="0.2">
      <c r="B8111" s="10"/>
      <c r="C8111" s="10"/>
      <c r="D8111" s="10"/>
      <c r="E8111" s="10"/>
      <c r="F8111" s="10"/>
      <c r="G8111" s="10"/>
      <c r="H8111" s="10"/>
      <c r="K8111" s="10"/>
      <c r="L8111" s="10"/>
      <c r="N8111" s="10"/>
      <c r="O8111" s="10"/>
      <c r="P8111" s="10"/>
      <c r="Q8111" s="10"/>
      <c r="R8111" s="10"/>
      <c r="S8111" s="10"/>
      <c r="U8111" s="10"/>
      <c r="W8111" s="10"/>
      <c r="Y8111" s="10"/>
      <c r="AA8111" s="10"/>
      <c r="AC8111" s="10"/>
      <c r="AE8111" s="10"/>
      <c r="AG8111" s="10"/>
      <c r="AI8111" s="10"/>
      <c r="AK8111" s="10"/>
    </row>
    <row r="8112" spans="2:37" ht="15" x14ac:dyDescent="0.2">
      <c r="B8112" s="10"/>
      <c r="C8112" s="10"/>
      <c r="D8112" s="10"/>
      <c r="E8112" s="10"/>
      <c r="F8112" s="10"/>
      <c r="G8112" s="10"/>
      <c r="H8112" s="10"/>
      <c r="K8112" s="10"/>
      <c r="L8112" s="10"/>
      <c r="N8112" s="10"/>
      <c r="O8112" s="10"/>
      <c r="P8112" s="10"/>
      <c r="Q8112" s="10"/>
      <c r="R8112" s="10"/>
      <c r="S8112" s="10"/>
      <c r="U8112" s="10"/>
      <c r="W8112" s="10"/>
      <c r="Y8112" s="10"/>
      <c r="AA8112" s="10"/>
      <c r="AC8112" s="10"/>
      <c r="AE8112" s="10"/>
      <c r="AG8112" s="10"/>
      <c r="AI8112" s="10"/>
      <c r="AK8112" s="10"/>
    </row>
    <row r="8113" spans="2:37" ht="15" x14ac:dyDescent="0.2">
      <c r="B8113" s="10"/>
      <c r="C8113" s="10"/>
      <c r="D8113" s="10"/>
      <c r="E8113" s="10"/>
      <c r="F8113" s="10"/>
      <c r="G8113" s="10"/>
      <c r="H8113" s="10"/>
      <c r="K8113" s="10"/>
      <c r="L8113" s="10"/>
      <c r="N8113" s="10"/>
      <c r="O8113" s="10"/>
      <c r="P8113" s="10"/>
      <c r="Q8113" s="10"/>
      <c r="R8113" s="10"/>
      <c r="S8113" s="10"/>
      <c r="U8113" s="10"/>
      <c r="W8113" s="10"/>
      <c r="Y8113" s="10"/>
      <c r="AA8113" s="10"/>
      <c r="AC8113" s="10"/>
      <c r="AE8113" s="10"/>
      <c r="AG8113" s="10"/>
      <c r="AI8113" s="10"/>
      <c r="AK8113" s="10"/>
    </row>
    <row r="8114" spans="2:37" ht="15" x14ac:dyDescent="0.2">
      <c r="B8114" s="10"/>
      <c r="C8114" s="10"/>
      <c r="D8114" s="10"/>
      <c r="E8114" s="10"/>
      <c r="F8114" s="10"/>
      <c r="G8114" s="10"/>
      <c r="H8114" s="10"/>
      <c r="K8114" s="10"/>
      <c r="L8114" s="10"/>
      <c r="N8114" s="10"/>
      <c r="O8114" s="10"/>
      <c r="P8114" s="10"/>
      <c r="Q8114" s="10"/>
      <c r="R8114" s="10"/>
      <c r="S8114" s="10"/>
      <c r="U8114" s="10"/>
      <c r="W8114" s="10"/>
      <c r="Y8114" s="10"/>
      <c r="AA8114" s="10"/>
      <c r="AC8114" s="10"/>
      <c r="AE8114" s="10"/>
      <c r="AG8114" s="10"/>
      <c r="AI8114" s="10"/>
      <c r="AK8114" s="10"/>
    </row>
    <row r="8115" spans="2:37" ht="15" x14ac:dyDescent="0.2">
      <c r="B8115" s="10"/>
      <c r="C8115" s="10"/>
      <c r="D8115" s="10"/>
      <c r="E8115" s="10"/>
      <c r="F8115" s="10"/>
      <c r="G8115" s="10"/>
      <c r="H8115" s="10"/>
      <c r="K8115" s="10"/>
      <c r="L8115" s="10"/>
      <c r="N8115" s="10"/>
      <c r="O8115" s="10"/>
      <c r="P8115" s="10"/>
      <c r="Q8115" s="10"/>
      <c r="R8115" s="10"/>
      <c r="S8115" s="10"/>
      <c r="U8115" s="10"/>
      <c r="W8115" s="10"/>
      <c r="Y8115" s="10"/>
      <c r="AA8115" s="10"/>
      <c r="AC8115" s="10"/>
      <c r="AE8115" s="10"/>
      <c r="AG8115" s="10"/>
      <c r="AI8115" s="10"/>
      <c r="AK8115" s="10"/>
    </row>
    <row r="8116" spans="2:37" ht="15" x14ac:dyDescent="0.2">
      <c r="B8116" s="10"/>
      <c r="C8116" s="10"/>
      <c r="D8116" s="10"/>
      <c r="E8116" s="10"/>
      <c r="F8116" s="10"/>
      <c r="G8116" s="10"/>
      <c r="H8116" s="10"/>
      <c r="K8116" s="10"/>
      <c r="L8116" s="10"/>
      <c r="N8116" s="10"/>
      <c r="O8116" s="10"/>
      <c r="P8116" s="10"/>
      <c r="Q8116" s="10"/>
      <c r="R8116" s="10"/>
      <c r="S8116" s="10"/>
      <c r="U8116" s="10"/>
      <c r="W8116" s="10"/>
      <c r="Y8116" s="10"/>
      <c r="AA8116" s="10"/>
      <c r="AC8116" s="10"/>
      <c r="AE8116" s="10"/>
      <c r="AG8116" s="10"/>
      <c r="AI8116" s="10"/>
      <c r="AK8116" s="10"/>
    </row>
    <row r="8117" spans="2:37" ht="15" x14ac:dyDescent="0.2">
      <c r="B8117" s="10"/>
      <c r="C8117" s="10"/>
      <c r="D8117" s="10"/>
      <c r="E8117" s="10"/>
      <c r="F8117" s="10"/>
      <c r="G8117" s="10"/>
      <c r="H8117" s="10"/>
      <c r="K8117" s="10"/>
      <c r="L8117" s="10"/>
      <c r="N8117" s="10"/>
      <c r="O8117" s="10"/>
      <c r="P8117" s="10"/>
      <c r="Q8117" s="10"/>
      <c r="R8117" s="10"/>
      <c r="S8117" s="10"/>
      <c r="U8117" s="10"/>
      <c r="W8117" s="10"/>
      <c r="Y8117" s="10"/>
      <c r="AA8117" s="10"/>
      <c r="AC8117" s="10"/>
      <c r="AE8117" s="10"/>
      <c r="AG8117" s="10"/>
      <c r="AI8117" s="10"/>
      <c r="AK8117" s="10"/>
    </row>
    <row r="8118" spans="2:37" ht="15" x14ac:dyDescent="0.2">
      <c r="B8118" s="10"/>
      <c r="C8118" s="10"/>
      <c r="D8118" s="10"/>
      <c r="E8118" s="10"/>
      <c r="F8118" s="10"/>
      <c r="G8118" s="10"/>
      <c r="H8118" s="10"/>
      <c r="K8118" s="10"/>
      <c r="L8118" s="10"/>
      <c r="N8118" s="10"/>
      <c r="O8118" s="10"/>
      <c r="P8118" s="10"/>
      <c r="Q8118" s="10"/>
      <c r="R8118" s="10"/>
      <c r="S8118" s="10"/>
      <c r="U8118" s="10"/>
      <c r="W8118" s="10"/>
      <c r="Y8118" s="10"/>
      <c r="AA8118" s="10"/>
      <c r="AC8118" s="10"/>
      <c r="AE8118" s="10"/>
      <c r="AG8118" s="10"/>
      <c r="AI8118" s="10"/>
      <c r="AK8118" s="10"/>
    </row>
    <row r="8119" spans="2:37" ht="15" x14ac:dyDescent="0.2">
      <c r="B8119" s="10"/>
      <c r="C8119" s="10"/>
      <c r="D8119" s="10"/>
      <c r="E8119" s="10"/>
      <c r="F8119" s="10"/>
      <c r="G8119" s="10"/>
      <c r="H8119" s="10"/>
      <c r="K8119" s="10"/>
      <c r="L8119" s="10"/>
      <c r="N8119" s="10"/>
      <c r="O8119" s="10"/>
      <c r="P8119" s="10"/>
      <c r="Q8119" s="10"/>
      <c r="R8119" s="10"/>
      <c r="S8119" s="10"/>
      <c r="U8119" s="10"/>
      <c r="W8119" s="10"/>
      <c r="Y8119" s="10"/>
      <c r="AA8119" s="10"/>
      <c r="AC8119" s="10"/>
      <c r="AE8119" s="10"/>
      <c r="AG8119" s="10"/>
      <c r="AI8119" s="10"/>
      <c r="AK8119" s="10"/>
    </row>
    <row r="8120" spans="2:37" ht="15" x14ac:dyDescent="0.2">
      <c r="B8120" s="10"/>
      <c r="C8120" s="10"/>
      <c r="D8120" s="10"/>
      <c r="E8120" s="10"/>
      <c r="F8120" s="10"/>
      <c r="G8120" s="10"/>
      <c r="H8120" s="10"/>
      <c r="K8120" s="10"/>
      <c r="L8120" s="10"/>
      <c r="N8120" s="10"/>
      <c r="O8120" s="10"/>
      <c r="P8120" s="10"/>
      <c r="Q8120" s="10"/>
      <c r="R8120" s="10"/>
      <c r="S8120" s="10"/>
      <c r="U8120" s="10"/>
      <c r="W8120" s="10"/>
      <c r="Y8120" s="10"/>
      <c r="AA8120" s="10"/>
      <c r="AC8120" s="10"/>
      <c r="AE8120" s="10"/>
      <c r="AG8120" s="10"/>
      <c r="AI8120" s="10"/>
      <c r="AK8120" s="10"/>
    </row>
    <row r="8121" spans="2:37" ht="15" x14ac:dyDescent="0.2">
      <c r="B8121" s="10"/>
      <c r="C8121" s="10"/>
      <c r="D8121" s="10"/>
      <c r="E8121" s="10"/>
      <c r="F8121" s="10"/>
      <c r="G8121" s="10"/>
      <c r="H8121" s="10"/>
      <c r="K8121" s="10"/>
      <c r="L8121" s="10"/>
      <c r="N8121" s="10"/>
      <c r="O8121" s="10"/>
      <c r="P8121" s="10"/>
      <c r="Q8121" s="10"/>
      <c r="R8121" s="10"/>
      <c r="S8121" s="10"/>
      <c r="U8121" s="10"/>
      <c r="W8121" s="10"/>
      <c r="Y8121" s="10"/>
      <c r="AA8121" s="10"/>
      <c r="AC8121" s="10"/>
      <c r="AE8121" s="10"/>
      <c r="AG8121" s="10"/>
      <c r="AI8121" s="10"/>
      <c r="AK8121" s="10"/>
    </row>
    <row r="8122" spans="2:37" ht="15" x14ac:dyDescent="0.2">
      <c r="B8122" s="10"/>
      <c r="C8122" s="10"/>
      <c r="D8122" s="10"/>
      <c r="E8122" s="10"/>
      <c r="F8122" s="10"/>
      <c r="G8122" s="10"/>
      <c r="H8122" s="10"/>
      <c r="K8122" s="10"/>
      <c r="L8122" s="10"/>
      <c r="N8122" s="10"/>
      <c r="O8122" s="10"/>
      <c r="P8122" s="10"/>
      <c r="Q8122" s="10"/>
      <c r="R8122" s="10"/>
      <c r="S8122" s="10"/>
      <c r="U8122" s="10"/>
      <c r="W8122" s="10"/>
      <c r="Y8122" s="10"/>
      <c r="AA8122" s="10"/>
      <c r="AC8122" s="10"/>
      <c r="AE8122" s="10"/>
      <c r="AG8122" s="10"/>
      <c r="AI8122" s="10"/>
      <c r="AK8122" s="10"/>
    </row>
    <row r="8123" spans="2:37" ht="15" x14ac:dyDescent="0.2">
      <c r="B8123" s="10"/>
      <c r="C8123" s="10"/>
      <c r="D8123" s="10"/>
      <c r="E8123" s="10"/>
      <c r="F8123" s="10"/>
      <c r="G8123" s="10"/>
      <c r="H8123" s="10"/>
      <c r="K8123" s="10"/>
      <c r="L8123" s="10"/>
      <c r="N8123" s="10"/>
      <c r="O8123" s="10"/>
      <c r="P8123" s="10"/>
      <c r="Q8123" s="10"/>
      <c r="R8123" s="10"/>
      <c r="S8123" s="10"/>
      <c r="U8123" s="10"/>
      <c r="W8123" s="10"/>
      <c r="Y8123" s="10"/>
      <c r="AA8123" s="10"/>
      <c r="AC8123" s="10"/>
      <c r="AE8123" s="10"/>
      <c r="AG8123" s="10"/>
      <c r="AI8123" s="10"/>
      <c r="AK8123" s="10"/>
    </row>
    <row r="8124" spans="2:37" ht="15" x14ac:dyDescent="0.2">
      <c r="B8124" s="10"/>
      <c r="C8124" s="10"/>
      <c r="D8124" s="10"/>
      <c r="E8124" s="10"/>
      <c r="F8124" s="10"/>
      <c r="G8124" s="10"/>
      <c r="H8124" s="10"/>
      <c r="K8124" s="10"/>
      <c r="L8124" s="10"/>
      <c r="N8124" s="10"/>
      <c r="O8124" s="10"/>
      <c r="P8124" s="10"/>
      <c r="Q8124" s="10"/>
      <c r="R8124" s="10"/>
      <c r="S8124" s="10"/>
      <c r="U8124" s="10"/>
      <c r="W8124" s="10"/>
      <c r="Y8124" s="10"/>
      <c r="AA8124" s="10"/>
      <c r="AC8124" s="10"/>
      <c r="AE8124" s="10"/>
      <c r="AG8124" s="10"/>
      <c r="AI8124" s="10"/>
      <c r="AK8124" s="10"/>
    </row>
    <row r="8125" spans="2:37" ht="15" x14ac:dyDescent="0.2">
      <c r="B8125" s="10"/>
      <c r="C8125" s="10"/>
      <c r="D8125" s="10"/>
      <c r="E8125" s="10"/>
      <c r="F8125" s="10"/>
      <c r="G8125" s="10"/>
      <c r="H8125" s="10"/>
      <c r="K8125" s="10"/>
      <c r="L8125" s="10"/>
      <c r="N8125" s="10"/>
      <c r="O8125" s="10"/>
      <c r="P8125" s="10"/>
      <c r="Q8125" s="10"/>
      <c r="R8125" s="10"/>
      <c r="S8125" s="10"/>
      <c r="U8125" s="10"/>
      <c r="W8125" s="10"/>
      <c r="Y8125" s="10"/>
      <c r="AA8125" s="10"/>
      <c r="AC8125" s="10"/>
      <c r="AE8125" s="10"/>
      <c r="AG8125" s="10"/>
      <c r="AI8125" s="10"/>
      <c r="AK8125" s="10"/>
    </row>
    <row r="8126" spans="2:37" ht="15" x14ac:dyDescent="0.2">
      <c r="B8126" s="10"/>
      <c r="C8126" s="10"/>
      <c r="D8126" s="10"/>
      <c r="E8126" s="10"/>
      <c r="F8126" s="10"/>
      <c r="G8126" s="10"/>
      <c r="H8126" s="10"/>
      <c r="K8126" s="10"/>
      <c r="L8126" s="10"/>
      <c r="N8126" s="10"/>
      <c r="O8126" s="10"/>
      <c r="P8126" s="10"/>
      <c r="Q8126" s="10"/>
      <c r="R8126" s="10"/>
      <c r="S8126" s="10"/>
      <c r="U8126" s="10"/>
      <c r="W8126" s="10"/>
      <c r="Y8126" s="10"/>
      <c r="AA8126" s="10"/>
      <c r="AC8126" s="10"/>
      <c r="AE8126" s="10"/>
      <c r="AG8126" s="10"/>
      <c r="AI8126" s="10"/>
      <c r="AK8126" s="10"/>
    </row>
    <row r="8127" spans="2:37" ht="15" x14ac:dyDescent="0.2">
      <c r="B8127" s="10"/>
      <c r="C8127" s="10"/>
      <c r="D8127" s="10"/>
      <c r="E8127" s="10"/>
      <c r="F8127" s="10"/>
      <c r="G8127" s="10"/>
      <c r="H8127" s="10"/>
      <c r="K8127" s="10"/>
      <c r="L8127" s="10"/>
      <c r="N8127" s="10"/>
      <c r="O8127" s="10"/>
      <c r="P8127" s="10"/>
      <c r="Q8127" s="10"/>
      <c r="R8127" s="10"/>
      <c r="S8127" s="10"/>
      <c r="U8127" s="10"/>
      <c r="W8127" s="10"/>
      <c r="Y8127" s="10"/>
      <c r="AA8127" s="10"/>
      <c r="AC8127" s="10"/>
      <c r="AE8127" s="10"/>
      <c r="AG8127" s="10"/>
      <c r="AI8127" s="10"/>
      <c r="AK8127" s="10"/>
    </row>
    <row r="8128" spans="2:37" ht="15" x14ac:dyDescent="0.2">
      <c r="B8128" s="10"/>
      <c r="C8128" s="10"/>
      <c r="D8128" s="10"/>
      <c r="E8128" s="10"/>
      <c r="F8128" s="10"/>
      <c r="G8128" s="10"/>
      <c r="H8128" s="10"/>
      <c r="K8128" s="10"/>
      <c r="L8128" s="10"/>
      <c r="N8128" s="10"/>
      <c r="O8128" s="10"/>
      <c r="P8128" s="10"/>
      <c r="Q8128" s="10"/>
      <c r="R8128" s="10"/>
      <c r="S8128" s="10"/>
      <c r="U8128" s="10"/>
      <c r="W8128" s="10"/>
      <c r="Y8128" s="10"/>
      <c r="AA8128" s="10"/>
      <c r="AC8128" s="10"/>
      <c r="AE8128" s="10"/>
      <c r="AG8128" s="10"/>
      <c r="AI8128" s="10"/>
      <c r="AK8128" s="10"/>
    </row>
    <row r="8129" spans="2:37" ht="15" x14ac:dyDescent="0.2">
      <c r="B8129" s="10"/>
      <c r="C8129" s="10"/>
      <c r="D8129" s="10"/>
      <c r="E8129" s="10"/>
      <c r="F8129" s="10"/>
      <c r="G8129" s="10"/>
      <c r="H8129" s="10"/>
      <c r="K8129" s="10"/>
      <c r="L8129" s="10"/>
      <c r="N8129" s="10"/>
      <c r="O8129" s="10"/>
      <c r="P8129" s="10"/>
      <c r="Q8129" s="10"/>
      <c r="R8129" s="10"/>
      <c r="S8129" s="10"/>
      <c r="U8129" s="10"/>
      <c r="W8129" s="10"/>
      <c r="Y8129" s="10"/>
      <c r="AA8129" s="10"/>
      <c r="AC8129" s="10"/>
      <c r="AE8129" s="10"/>
      <c r="AG8129" s="10"/>
      <c r="AI8129" s="10"/>
      <c r="AK8129" s="10"/>
    </row>
    <row r="8130" spans="2:37" ht="15" x14ac:dyDescent="0.2">
      <c r="B8130" s="10"/>
      <c r="C8130" s="10"/>
      <c r="D8130" s="10"/>
      <c r="E8130" s="10"/>
      <c r="F8130" s="10"/>
      <c r="G8130" s="10"/>
      <c r="H8130" s="10"/>
      <c r="K8130" s="10"/>
      <c r="L8130" s="10"/>
      <c r="N8130" s="10"/>
      <c r="O8130" s="10"/>
      <c r="P8130" s="10"/>
      <c r="Q8130" s="10"/>
      <c r="R8130" s="10"/>
      <c r="S8130" s="10"/>
      <c r="U8130" s="10"/>
      <c r="W8130" s="10"/>
      <c r="Y8130" s="10"/>
      <c r="AA8130" s="10"/>
      <c r="AC8130" s="10"/>
      <c r="AE8130" s="10"/>
      <c r="AG8130" s="10"/>
      <c r="AI8130" s="10"/>
      <c r="AK8130" s="10"/>
    </row>
    <row r="8131" spans="2:37" ht="15" x14ac:dyDescent="0.2">
      <c r="B8131" s="10"/>
      <c r="C8131" s="10"/>
      <c r="D8131" s="10"/>
      <c r="E8131" s="10"/>
      <c r="F8131" s="10"/>
      <c r="G8131" s="10"/>
      <c r="H8131" s="10"/>
      <c r="K8131" s="10"/>
      <c r="L8131" s="10"/>
      <c r="N8131" s="10"/>
      <c r="O8131" s="10"/>
      <c r="P8131" s="10"/>
      <c r="Q8131" s="10"/>
      <c r="R8131" s="10"/>
      <c r="S8131" s="10"/>
      <c r="U8131" s="10"/>
      <c r="W8131" s="10"/>
      <c r="Y8131" s="10"/>
      <c r="AA8131" s="10"/>
      <c r="AC8131" s="10"/>
      <c r="AE8131" s="10"/>
      <c r="AG8131" s="10"/>
      <c r="AI8131" s="10"/>
      <c r="AK8131" s="10"/>
    </row>
    <row r="8132" spans="2:37" ht="15" x14ac:dyDescent="0.2">
      <c r="B8132" s="10"/>
      <c r="C8132" s="10"/>
      <c r="D8132" s="10"/>
      <c r="E8132" s="10"/>
      <c r="F8132" s="10"/>
      <c r="G8132" s="10"/>
      <c r="H8132" s="10"/>
      <c r="K8132" s="10"/>
      <c r="L8132" s="10"/>
      <c r="N8132" s="10"/>
      <c r="O8132" s="10"/>
      <c r="P8132" s="10"/>
      <c r="Q8132" s="10"/>
      <c r="R8132" s="10"/>
      <c r="S8132" s="10"/>
      <c r="U8132" s="10"/>
      <c r="W8132" s="10"/>
      <c r="Y8132" s="10"/>
      <c r="AA8132" s="10"/>
      <c r="AC8132" s="10"/>
      <c r="AE8132" s="10"/>
      <c r="AG8132" s="10"/>
      <c r="AI8132" s="10"/>
      <c r="AK8132" s="10"/>
    </row>
    <row r="8133" spans="2:37" ht="15" x14ac:dyDescent="0.2">
      <c r="B8133" s="10"/>
      <c r="C8133" s="10"/>
      <c r="D8133" s="10"/>
      <c r="E8133" s="10"/>
      <c r="F8133" s="10"/>
      <c r="G8133" s="10"/>
      <c r="H8133" s="10"/>
      <c r="K8133" s="10"/>
      <c r="L8133" s="10"/>
      <c r="N8133" s="10"/>
      <c r="O8133" s="10"/>
      <c r="P8133" s="10"/>
      <c r="Q8133" s="10"/>
      <c r="R8133" s="10"/>
      <c r="S8133" s="10"/>
      <c r="U8133" s="10"/>
      <c r="W8133" s="10"/>
      <c r="Y8133" s="10"/>
      <c r="AA8133" s="10"/>
      <c r="AC8133" s="10"/>
      <c r="AE8133" s="10"/>
      <c r="AG8133" s="10"/>
      <c r="AI8133" s="10"/>
      <c r="AK8133" s="10"/>
    </row>
    <row r="8134" spans="2:37" ht="15" x14ac:dyDescent="0.2">
      <c r="B8134" s="10"/>
      <c r="C8134" s="10"/>
      <c r="D8134" s="10"/>
      <c r="E8134" s="10"/>
      <c r="F8134" s="10"/>
      <c r="G8134" s="10"/>
      <c r="H8134" s="10"/>
      <c r="K8134" s="10"/>
      <c r="L8134" s="10"/>
      <c r="N8134" s="10"/>
      <c r="O8134" s="10"/>
      <c r="P8134" s="10"/>
      <c r="Q8134" s="10"/>
      <c r="R8134" s="10"/>
      <c r="S8134" s="10"/>
      <c r="U8134" s="10"/>
      <c r="W8134" s="10"/>
      <c r="Y8134" s="10"/>
      <c r="AA8134" s="10"/>
      <c r="AC8134" s="10"/>
      <c r="AE8134" s="10"/>
      <c r="AG8134" s="10"/>
      <c r="AI8134" s="10"/>
      <c r="AK8134" s="10"/>
    </row>
    <row r="8135" spans="2:37" ht="15" x14ac:dyDescent="0.2">
      <c r="B8135" s="10"/>
      <c r="C8135" s="10"/>
      <c r="D8135" s="10"/>
      <c r="E8135" s="10"/>
      <c r="F8135" s="10"/>
      <c r="G8135" s="10"/>
      <c r="H8135" s="10"/>
      <c r="K8135" s="10"/>
      <c r="L8135" s="10"/>
      <c r="N8135" s="10"/>
      <c r="O8135" s="10"/>
      <c r="P8135" s="10"/>
      <c r="Q8135" s="10"/>
      <c r="R8135" s="10"/>
      <c r="S8135" s="10"/>
      <c r="U8135" s="10"/>
      <c r="W8135" s="10"/>
      <c r="Y8135" s="10"/>
      <c r="AA8135" s="10"/>
      <c r="AC8135" s="10"/>
      <c r="AE8135" s="10"/>
      <c r="AG8135" s="10"/>
      <c r="AI8135" s="10"/>
      <c r="AK8135" s="10"/>
    </row>
    <row r="8136" spans="2:37" ht="15" x14ac:dyDescent="0.2">
      <c r="B8136" s="10"/>
      <c r="C8136" s="10"/>
      <c r="D8136" s="10"/>
      <c r="E8136" s="10"/>
      <c r="F8136" s="10"/>
      <c r="G8136" s="10"/>
      <c r="H8136" s="10"/>
      <c r="K8136" s="10"/>
      <c r="L8136" s="10"/>
      <c r="N8136" s="10"/>
      <c r="O8136" s="10"/>
      <c r="P8136" s="10"/>
      <c r="Q8136" s="10"/>
      <c r="R8136" s="10"/>
      <c r="S8136" s="10"/>
      <c r="U8136" s="10"/>
      <c r="W8136" s="10"/>
      <c r="Y8136" s="10"/>
      <c r="AA8136" s="10"/>
      <c r="AC8136" s="10"/>
      <c r="AE8136" s="10"/>
      <c r="AG8136" s="10"/>
      <c r="AI8136" s="10"/>
      <c r="AK8136" s="10"/>
    </row>
    <row r="8137" spans="2:37" ht="15" x14ac:dyDescent="0.2">
      <c r="B8137" s="10"/>
      <c r="C8137" s="10"/>
      <c r="D8137" s="10"/>
      <c r="E8137" s="10"/>
      <c r="F8137" s="10"/>
      <c r="G8137" s="10"/>
      <c r="H8137" s="10"/>
      <c r="K8137" s="10"/>
      <c r="L8137" s="10"/>
      <c r="N8137" s="10"/>
      <c r="O8137" s="10"/>
      <c r="P8137" s="10"/>
      <c r="Q8137" s="10"/>
      <c r="R8137" s="10"/>
      <c r="S8137" s="10"/>
      <c r="U8137" s="10"/>
      <c r="W8137" s="10"/>
      <c r="Y8137" s="10"/>
      <c r="AA8137" s="10"/>
      <c r="AC8137" s="10"/>
      <c r="AE8137" s="10"/>
      <c r="AG8137" s="10"/>
      <c r="AI8137" s="10"/>
      <c r="AK8137" s="10"/>
    </row>
    <row r="8138" spans="2:37" ht="15" x14ac:dyDescent="0.2">
      <c r="B8138" s="10"/>
      <c r="C8138" s="10"/>
      <c r="D8138" s="10"/>
      <c r="E8138" s="10"/>
      <c r="F8138" s="10"/>
      <c r="G8138" s="10"/>
      <c r="H8138" s="10"/>
      <c r="K8138" s="10"/>
      <c r="L8138" s="10"/>
      <c r="N8138" s="10"/>
      <c r="O8138" s="10"/>
      <c r="P8138" s="10"/>
      <c r="Q8138" s="10"/>
      <c r="R8138" s="10"/>
      <c r="S8138" s="10"/>
      <c r="U8138" s="10"/>
      <c r="W8138" s="10"/>
      <c r="Y8138" s="10"/>
      <c r="AA8138" s="10"/>
      <c r="AC8138" s="10"/>
      <c r="AE8138" s="10"/>
      <c r="AG8138" s="10"/>
      <c r="AI8138" s="10"/>
      <c r="AK8138" s="10"/>
    </row>
    <row r="8139" spans="2:37" ht="15" x14ac:dyDescent="0.2">
      <c r="B8139" s="10"/>
      <c r="C8139" s="10"/>
      <c r="D8139" s="10"/>
      <c r="E8139" s="10"/>
      <c r="F8139" s="10"/>
      <c r="G8139" s="10"/>
      <c r="H8139" s="10"/>
      <c r="K8139" s="10"/>
      <c r="L8139" s="10"/>
      <c r="N8139" s="10"/>
      <c r="O8139" s="10"/>
      <c r="P8139" s="10"/>
      <c r="Q8139" s="10"/>
      <c r="R8139" s="10"/>
      <c r="S8139" s="10"/>
      <c r="U8139" s="10"/>
      <c r="W8139" s="10"/>
      <c r="Y8139" s="10"/>
      <c r="AA8139" s="10"/>
      <c r="AC8139" s="10"/>
      <c r="AE8139" s="10"/>
      <c r="AG8139" s="10"/>
      <c r="AI8139" s="10"/>
      <c r="AK8139" s="10"/>
    </row>
    <row r="8140" spans="2:37" ht="15" x14ac:dyDescent="0.2">
      <c r="B8140" s="10"/>
      <c r="C8140" s="10"/>
      <c r="D8140" s="10"/>
      <c r="E8140" s="10"/>
      <c r="F8140" s="10"/>
      <c r="G8140" s="10"/>
      <c r="H8140" s="10"/>
      <c r="K8140" s="10"/>
      <c r="L8140" s="10"/>
      <c r="N8140" s="10"/>
      <c r="O8140" s="10"/>
      <c r="P8140" s="10"/>
      <c r="Q8140" s="10"/>
      <c r="R8140" s="10"/>
      <c r="S8140" s="10"/>
      <c r="U8140" s="10"/>
      <c r="W8140" s="10"/>
      <c r="Y8140" s="10"/>
      <c r="AA8140" s="10"/>
      <c r="AC8140" s="10"/>
      <c r="AE8140" s="10"/>
      <c r="AG8140" s="10"/>
      <c r="AI8140" s="10"/>
      <c r="AK8140" s="10"/>
    </row>
    <row r="8141" spans="2:37" ht="15" x14ac:dyDescent="0.2">
      <c r="B8141" s="10"/>
      <c r="C8141" s="10"/>
      <c r="D8141" s="10"/>
      <c r="E8141" s="10"/>
      <c r="F8141" s="10"/>
      <c r="G8141" s="10"/>
      <c r="H8141" s="10"/>
      <c r="K8141" s="10"/>
      <c r="L8141" s="10"/>
      <c r="N8141" s="10"/>
      <c r="O8141" s="10"/>
      <c r="P8141" s="10"/>
      <c r="Q8141" s="10"/>
      <c r="R8141" s="10"/>
      <c r="S8141" s="10"/>
      <c r="U8141" s="10"/>
      <c r="W8141" s="10"/>
      <c r="Y8141" s="10"/>
      <c r="AA8141" s="10"/>
      <c r="AC8141" s="10"/>
      <c r="AE8141" s="10"/>
      <c r="AG8141" s="10"/>
      <c r="AI8141" s="10"/>
      <c r="AK8141" s="10"/>
    </row>
    <row r="8142" spans="2:37" ht="15" x14ac:dyDescent="0.2">
      <c r="B8142" s="10"/>
      <c r="C8142" s="10"/>
      <c r="D8142" s="10"/>
      <c r="E8142" s="10"/>
      <c r="F8142" s="10"/>
      <c r="G8142" s="10"/>
      <c r="H8142" s="10"/>
      <c r="K8142" s="10"/>
      <c r="L8142" s="10"/>
      <c r="N8142" s="10"/>
      <c r="O8142" s="10"/>
      <c r="P8142" s="10"/>
      <c r="Q8142" s="10"/>
      <c r="R8142" s="10"/>
      <c r="S8142" s="10"/>
      <c r="U8142" s="10"/>
      <c r="W8142" s="10"/>
      <c r="Y8142" s="10"/>
      <c r="AA8142" s="10"/>
      <c r="AC8142" s="10"/>
      <c r="AE8142" s="10"/>
      <c r="AG8142" s="10"/>
      <c r="AI8142" s="10"/>
      <c r="AK8142" s="10"/>
    </row>
    <row r="8143" spans="2:37" ht="15" x14ac:dyDescent="0.2">
      <c r="B8143" s="10"/>
      <c r="C8143" s="10"/>
      <c r="D8143" s="10"/>
      <c r="E8143" s="10"/>
      <c r="F8143" s="10"/>
      <c r="G8143" s="10"/>
      <c r="H8143" s="10"/>
      <c r="K8143" s="10"/>
      <c r="L8143" s="10"/>
      <c r="N8143" s="10"/>
      <c r="O8143" s="10"/>
      <c r="P8143" s="10"/>
      <c r="Q8143" s="10"/>
      <c r="R8143" s="10"/>
      <c r="S8143" s="10"/>
      <c r="U8143" s="10"/>
      <c r="W8143" s="10"/>
      <c r="Y8143" s="10"/>
      <c r="AA8143" s="10"/>
      <c r="AC8143" s="10"/>
      <c r="AE8143" s="10"/>
      <c r="AG8143" s="10"/>
      <c r="AI8143" s="10"/>
      <c r="AK8143" s="10"/>
    </row>
    <row r="8144" spans="2:37" ht="15" x14ac:dyDescent="0.2">
      <c r="B8144" s="10"/>
      <c r="C8144" s="10"/>
      <c r="D8144" s="10"/>
      <c r="E8144" s="10"/>
      <c r="F8144" s="10"/>
      <c r="G8144" s="10"/>
      <c r="H8144" s="10"/>
      <c r="K8144" s="10"/>
      <c r="L8144" s="10"/>
      <c r="N8144" s="10"/>
      <c r="O8144" s="10"/>
      <c r="P8144" s="10"/>
      <c r="Q8144" s="10"/>
      <c r="R8144" s="10"/>
      <c r="S8144" s="10"/>
      <c r="U8144" s="10"/>
      <c r="W8144" s="10"/>
      <c r="Y8144" s="10"/>
      <c r="AA8144" s="10"/>
      <c r="AC8144" s="10"/>
      <c r="AE8144" s="10"/>
      <c r="AG8144" s="10"/>
      <c r="AI8144" s="10"/>
      <c r="AK8144" s="10"/>
    </row>
    <row r="8145" spans="2:37" ht="15" x14ac:dyDescent="0.2">
      <c r="B8145" s="10"/>
      <c r="C8145" s="10"/>
      <c r="D8145" s="10"/>
      <c r="E8145" s="10"/>
      <c r="F8145" s="10"/>
      <c r="G8145" s="10"/>
      <c r="H8145" s="10"/>
      <c r="K8145" s="10"/>
      <c r="L8145" s="10"/>
      <c r="N8145" s="10"/>
      <c r="O8145" s="10"/>
      <c r="P8145" s="10"/>
      <c r="Q8145" s="10"/>
      <c r="R8145" s="10"/>
      <c r="S8145" s="10"/>
      <c r="U8145" s="10"/>
      <c r="W8145" s="10"/>
      <c r="Y8145" s="10"/>
      <c r="AA8145" s="10"/>
      <c r="AC8145" s="10"/>
      <c r="AE8145" s="10"/>
      <c r="AG8145" s="10"/>
      <c r="AI8145" s="10"/>
      <c r="AK8145" s="10"/>
    </row>
    <row r="8146" spans="2:37" ht="15" x14ac:dyDescent="0.2">
      <c r="B8146" s="10"/>
      <c r="C8146" s="10"/>
      <c r="D8146" s="10"/>
      <c r="E8146" s="10"/>
      <c r="F8146" s="10"/>
      <c r="G8146" s="10"/>
      <c r="H8146" s="10"/>
      <c r="K8146" s="10"/>
      <c r="L8146" s="10"/>
      <c r="N8146" s="10"/>
      <c r="O8146" s="10"/>
      <c r="P8146" s="10"/>
      <c r="Q8146" s="10"/>
      <c r="R8146" s="10"/>
      <c r="S8146" s="10"/>
      <c r="U8146" s="10"/>
      <c r="W8146" s="10"/>
      <c r="Y8146" s="10"/>
      <c r="AA8146" s="10"/>
      <c r="AC8146" s="10"/>
      <c r="AE8146" s="10"/>
      <c r="AG8146" s="10"/>
      <c r="AI8146" s="10"/>
      <c r="AK8146" s="10"/>
    </row>
    <row r="8147" spans="2:37" ht="15" x14ac:dyDescent="0.2">
      <c r="B8147" s="10"/>
      <c r="C8147" s="10"/>
      <c r="D8147" s="10"/>
      <c r="E8147" s="10"/>
      <c r="F8147" s="10"/>
      <c r="G8147" s="10"/>
      <c r="H8147" s="10"/>
      <c r="K8147" s="10"/>
      <c r="L8147" s="10"/>
      <c r="N8147" s="10"/>
      <c r="O8147" s="10"/>
      <c r="P8147" s="10"/>
      <c r="Q8147" s="10"/>
      <c r="R8147" s="10"/>
      <c r="S8147" s="10"/>
      <c r="U8147" s="10"/>
      <c r="W8147" s="10"/>
      <c r="Y8147" s="10"/>
      <c r="AA8147" s="10"/>
      <c r="AC8147" s="10"/>
      <c r="AE8147" s="10"/>
      <c r="AG8147" s="10"/>
      <c r="AI8147" s="10"/>
      <c r="AK8147" s="10"/>
    </row>
    <row r="8148" spans="2:37" ht="15" x14ac:dyDescent="0.2">
      <c r="B8148" s="10"/>
      <c r="C8148" s="10"/>
      <c r="D8148" s="10"/>
      <c r="E8148" s="10"/>
      <c r="F8148" s="10"/>
      <c r="G8148" s="10"/>
      <c r="H8148" s="10"/>
      <c r="K8148" s="10"/>
      <c r="L8148" s="10"/>
      <c r="N8148" s="10"/>
      <c r="O8148" s="10"/>
      <c r="P8148" s="10"/>
      <c r="Q8148" s="10"/>
      <c r="R8148" s="10"/>
      <c r="S8148" s="10"/>
      <c r="U8148" s="10"/>
      <c r="W8148" s="10"/>
      <c r="Y8148" s="10"/>
      <c r="AA8148" s="10"/>
      <c r="AC8148" s="10"/>
      <c r="AE8148" s="10"/>
      <c r="AG8148" s="10"/>
      <c r="AI8148" s="10"/>
      <c r="AK8148" s="10"/>
    </row>
    <row r="8149" spans="2:37" ht="15" x14ac:dyDescent="0.2">
      <c r="B8149" s="10"/>
      <c r="C8149" s="10"/>
      <c r="D8149" s="10"/>
      <c r="E8149" s="10"/>
      <c r="F8149" s="10"/>
      <c r="G8149" s="10"/>
      <c r="H8149" s="10"/>
      <c r="K8149" s="10"/>
      <c r="L8149" s="10"/>
      <c r="N8149" s="10"/>
      <c r="O8149" s="10"/>
      <c r="P8149" s="10"/>
      <c r="Q8149" s="10"/>
      <c r="R8149" s="10"/>
      <c r="S8149" s="10"/>
      <c r="U8149" s="10"/>
      <c r="W8149" s="10"/>
      <c r="Y8149" s="10"/>
      <c r="AA8149" s="10"/>
      <c r="AC8149" s="10"/>
      <c r="AE8149" s="10"/>
      <c r="AG8149" s="10"/>
      <c r="AI8149" s="10"/>
      <c r="AK8149" s="10"/>
    </row>
    <row r="8150" spans="2:37" ht="15" x14ac:dyDescent="0.2">
      <c r="B8150" s="10"/>
      <c r="C8150" s="10"/>
      <c r="D8150" s="10"/>
      <c r="E8150" s="10"/>
      <c r="F8150" s="10"/>
      <c r="G8150" s="10"/>
      <c r="H8150" s="10"/>
      <c r="K8150" s="10"/>
      <c r="L8150" s="10"/>
      <c r="N8150" s="10"/>
      <c r="O8150" s="10"/>
      <c r="P8150" s="10"/>
      <c r="Q8150" s="10"/>
      <c r="R8150" s="10"/>
      <c r="S8150" s="10"/>
      <c r="U8150" s="10"/>
      <c r="W8150" s="10"/>
      <c r="Y8150" s="10"/>
      <c r="AA8150" s="10"/>
      <c r="AC8150" s="10"/>
      <c r="AE8150" s="10"/>
      <c r="AG8150" s="10"/>
      <c r="AI8150" s="10"/>
      <c r="AK8150" s="10"/>
    </row>
    <row r="8151" spans="2:37" ht="15" x14ac:dyDescent="0.2">
      <c r="B8151" s="10"/>
      <c r="C8151" s="10"/>
      <c r="D8151" s="10"/>
      <c r="E8151" s="10"/>
      <c r="F8151" s="10"/>
      <c r="G8151" s="10"/>
      <c r="H8151" s="10"/>
      <c r="K8151" s="10"/>
      <c r="L8151" s="10"/>
      <c r="N8151" s="10"/>
      <c r="O8151" s="10"/>
      <c r="P8151" s="10"/>
      <c r="Q8151" s="10"/>
      <c r="R8151" s="10"/>
      <c r="S8151" s="10"/>
      <c r="U8151" s="10"/>
      <c r="W8151" s="10"/>
      <c r="Y8151" s="10"/>
      <c r="AA8151" s="10"/>
      <c r="AC8151" s="10"/>
      <c r="AE8151" s="10"/>
      <c r="AG8151" s="10"/>
      <c r="AI8151" s="10"/>
      <c r="AK8151" s="10"/>
    </row>
    <row r="8152" spans="2:37" ht="15" x14ac:dyDescent="0.2">
      <c r="B8152" s="10"/>
      <c r="C8152" s="10"/>
      <c r="D8152" s="10"/>
      <c r="E8152" s="10"/>
      <c r="F8152" s="10"/>
      <c r="G8152" s="10"/>
      <c r="H8152" s="10"/>
      <c r="K8152" s="10"/>
      <c r="L8152" s="10"/>
      <c r="N8152" s="10"/>
      <c r="O8152" s="10"/>
      <c r="P8152" s="10"/>
      <c r="Q8152" s="10"/>
      <c r="R8152" s="10"/>
      <c r="S8152" s="10"/>
      <c r="U8152" s="10"/>
      <c r="W8152" s="10"/>
      <c r="Y8152" s="10"/>
      <c r="AA8152" s="10"/>
      <c r="AC8152" s="10"/>
      <c r="AE8152" s="10"/>
      <c r="AG8152" s="10"/>
      <c r="AI8152" s="10"/>
      <c r="AK8152" s="10"/>
    </row>
    <row r="8153" spans="2:37" ht="15" x14ac:dyDescent="0.2">
      <c r="B8153" s="10"/>
      <c r="C8153" s="10"/>
      <c r="D8153" s="10"/>
      <c r="E8153" s="10"/>
      <c r="F8153" s="10"/>
      <c r="G8153" s="10"/>
      <c r="H8153" s="10"/>
      <c r="K8153" s="10"/>
      <c r="L8153" s="10"/>
      <c r="N8153" s="10"/>
      <c r="O8153" s="10"/>
      <c r="P8153" s="10"/>
      <c r="Q8153" s="10"/>
      <c r="R8153" s="10"/>
      <c r="S8153" s="10"/>
      <c r="U8153" s="10"/>
      <c r="W8153" s="10"/>
      <c r="Y8153" s="10"/>
      <c r="AA8153" s="10"/>
      <c r="AC8153" s="10"/>
      <c r="AE8153" s="10"/>
      <c r="AG8153" s="10"/>
      <c r="AI8153" s="10"/>
      <c r="AK8153" s="10"/>
    </row>
    <row r="8154" spans="2:37" ht="15" x14ac:dyDescent="0.2">
      <c r="B8154" s="10"/>
      <c r="C8154" s="10"/>
      <c r="D8154" s="10"/>
      <c r="E8154" s="10"/>
      <c r="F8154" s="10"/>
      <c r="G8154" s="10"/>
      <c r="H8154" s="10"/>
      <c r="K8154" s="10"/>
      <c r="L8154" s="10"/>
      <c r="N8154" s="10"/>
      <c r="O8154" s="10"/>
      <c r="P8154" s="10"/>
      <c r="Q8154" s="10"/>
      <c r="R8154" s="10"/>
      <c r="S8154" s="10"/>
      <c r="U8154" s="10"/>
      <c r="W8154" s="10"/>
      <c r="Y8154" s="10"/>
      <c r="AA8154" s="10"/>
      <c r="AC8154" s="10"/>
      <c r="AE8154" s="10"/>
      <c r="AG8154" s="10"/>
      <c r="AI8154" s="10"/>
      <c r="AK8154" s="10"/>
    </row>
    <row r="8155" spans="2:37" ht="15" x14ac:dyDescent="0.2">
      <c r="B8155" s="10"/>
      <c r="C8155" s="10"/>
      <c r="D8155" s="10"/>
      <c r="E8155" s="10"/>
      <c r="F8155" s="10"/>
      <c r="G8155" s="10"/>
      <c r="H8155" s="10"/>
      <c r="K8155" s="10"/>
      <c r="L8155" s="10"/>
      <c r="N8155" s="10"/>
      <c r="O8155" s="10"/>
      <c r="P8155" s="10"/>
      <c r="Q8155" s="10"/>
      <c r="R8155" s="10"/>
      <c r="S8155" s="10"/>
      <c r="U8155" s="10"/>
      <c r="W8155" s="10"/>
      <c r="Y8155" s="10"/>
      <c r="AA8155" s="10"/>
      <c r="AC8155" s="10"/>
      <c r="AE8155" s="10"/>
      <c r="AG8155" s="10"/>
      <c r="AI8155" s="10"/>
      <c r="AK8155" s="10"/>
    </row>
    <row r="8156" spans="2:37" ht="15" x14ac:dyDescent="0.2">
      <c r="B8156" s="10"/>
      <c r="C8156" s="10"/>
      <c r="D8156" s="10"/>
      <c r="E8156" s="10"/>
      <c r="F8156" s="10"/>
      <c r="G8156" s="10"/>
      <c r="H8156" s="10"/>
      <c r="K8156" s="10"/>
      <c r="L8156" s="10"/>
      <c r="N8156" s="10"/>
      <c r="O8156" s="10"/>
      <c r="P8156" s="10"/>
      <c r="Q8156" s="10"/>
      <c r="R8156" s="10"/>
      <c r="S8156" s="10"/>
      <c r="U8156" s="10"/>
      <c r="W8156" s="10"/>
      <c r="Y8156" s="10"/>
      <c r="AA8156" s="10"/>
      <c r="AC8156" s="10"/>
      <c r="AE8156" s="10"/>
      <c r="AG8156" s="10"/>
      <c r="AI8156" s="10"/>
      <c r="AK8156" s="10"/>
    </row>
    <row r="8157" spans="2:37" ht="15" x14ac:dyDescent="0.2">
      <c r="B8157" s="10"/>
      <c r="C8157" s="10"/>
      <c r="D8157" s="10"/>
      <c r="E8157" s="10"/>
      <c r="F8157" s="10"/>
      <c r="G8157" s="10"/>
      <c r="H8157" s="10"/>
      <c r="K8157" s="10"/>
      <c r="L8157" s="10"/>
      <c r="N8157" s="10"/>
      <c r="O8157" s="10"/>
      <c r="P8157" s="10"/>
      <c r="Q8157" s="10"/>
      <c r="R8157" s="10"/>
      <c r="S8157" s="10"/>
      <c r="U8157" s="10"/>
      <c r="W8157" s="10"/>
      <c r="Y8157" s="10"/>
      <c r="AA8157" s="10"/>
      <c r="AC8157" s="10"/>
      <c r="AE8157" s="10"/>
      <c r="AG8157" s="10"/>
      <c r="AI8157" s="10"/>
      <c r="AK8157" s="10"/>
    </row>
    <row r="8158" spans="2:37" ht="15" x14ac:dyDescent="0.2">
      <c r="B8158" s="10"/>
      <c r="C8158" s="10"/>
      <c r="D8158" s="10"/>
      <c r="E8158" s="10"/>
      <c r="F8158" s="10"/>
      <c r="G8158" s="10"/>
      <c r="H8158" s="10"/>
      <c r="K8158" s="10"/>
      <c r="L8158" s="10"/>
      <c r="N8158" s="10"/>
      <c r="O8158" s="10"/>
      <c r="P8158" s="10"/>
      <c r="Q8158" s="10"/>
      <c r="R8158" s="10"/>
      <c r="S8158" s="10"/>
      <c r="U8158" s="10"/>
      <c r="W8158" s="10"/>
      <c r="Y8158" s="10"/>
      <c r="AA8158" s="10"/>
      <c r="AC8158" s="10"/>
      <c r="AE8158" s="10"/>
      <c r="AG8158" s="10"/>
      <c r="AI8158" s="10"/>
      <c r="AK8158" s="10"/>
    </row>
    <row r="8159" spans="2:37" ht="15" x14ac:dyDescent="0.2">
      <c r="B8159" s="10"/>
      <c r="C8159" s="10"/>
      <c r="D8159" s="10"/>
      <c r="E8159" s="10"/>
      <c r="F8159" s="10"/>
      <c r="G8159" s="10"/>
      <c r="H8159" s="10"/>
      <c r="K8159" s="10"/>
      <c r="L8159" s="10"/>
      <c r="N8159" s="10"/>
      <c r="O8159" s="10"/>
      <c r="P8159" s="10"/>
      <c r="Q8159" s="10"/>
      <c r="R8159" s="10"/>
      <c r="S8159" s="10"/>
      <c r="U8159" s="10"/>
      <c r="W8159" s="10"/>
      <c r="Y8159" s="10"/>
      <c r="AA8159" s="10"/>
      <c r="AC8159" s="10"/>
      <c r="AE8159" s="10"/>
      <c r="AG8159" s="10"/>
      <c r="AI8159" s="10"/>
      <c r="AK8159" s="10"/>
    </row>
    <row r="8160" spans="2:37" ht="15" x14ac:dyDescent="0.2">
      <c r="B8160" s="10"/>
      <c r="C8160" s="10"/>
      <c r="D8160" s="10"/>
      <c r="E8160" s="10"/>
      <c r="F8160" s="10"/>
      <c r="G8160" s="10"/>
      <c r="H8160" s="10"/>
      <c r="K8160" s="10"/>
      <c r="L8160" s="10"/>
      <c r="N8160" s="10"/>
      <c r="O8160" s="10"/>
      <c r="P8160" s="10"/>
      <c r="Q8160" s="10"/>
      <c r="R8160" s="10"/>
      <c r="S8160" s="10"/>
      <c r="U8160" s="10"/>
      <c r="W8160" s="10"/>
      <c r="Y8160" s="10"/>
      <c r="AA8160" s="10"/>
      <c r="AC8160" s="10"/>
      <c r="AE8160" s="10"/>
      <c r="AG8160" s="10"/>
      <c r="AI8160" s="10"/>
      <c r="AK8160" s="10"/>
    </row>
    <row r="8161" spans="2:37" ht="15" x14ac:dyDescent="0.2">
      <c r="B8161" s="10"/>
      <c r="C8161" s="10"/>
      <c r="D8161" s="10"/>
      <c r="E8161" s="10"/>
      <c r="F8161" s="10"/>
      <c r="G8161" s="10"/>
      <c r="H8161" s="10"/>
      <c r="K8161" s="10"/>
      <c r="L8161" s="10"/>
      <c r="N8161" s="10"/>
      <c r="O8161" s="10"/>
      <c r="P8161" s="10"/>
      <c r="Q8161" s="10"/>
      <c r="R8161" s="10"/>
      <c r="S8161" s="10"/>
      <c r="U8161" s="10"/>
      <c r="W8161" s="10"/>
      <c r="Y8161" s="10"/>
      <c r="AA8161" s="10"/>
      <c r="AC8161" s="10"/>
      <c r="AE8161" s="10"/>
      <c r="AG8161" s="10"/>
      <c r="AI8161" s="10"/>
      <c r="AK8161" s="10"/>
    </row>
    <row r="8162" spans="2:37" ht="15" x14ac:dyDescent="0.2">
      <c r="B8162" s="10"/>
      <c r="C8162" s="10"/>
      <c r="D8162" s="10"/>
      <c r="E8162" s="10"/>
      <c r="F8162" s="10"/>
      <c r="G8162" s="10"/>
      <c r="H8162" s="10"/>
      <c r="K8162" s="10"/>
      <c r="L8162" s="10"/>
      <c r="N8162" s="10"/>
      <c r="O8162" s="10"/>
      <c r="P8162" s="10"/>
      <c r="Q8162" s="10"/>
      <c r="R8162" s="10"/>
      <c r="S8162" s="10"/>
      <c r="U8162" s="10"/>
      <c r="W8162" s="10"/>
      <c r="Y8162" s="10"/>
      <c r="AA8162" s="10"/>
      <c r="AC8162" s="10"/>
      <c r="AE8162" s="10"/>
      <c r="AG8162" s="10"/>
      <c r="AI8162" s="10"/>
      <c r="AK8162" s="10"/>
    </row>
    <row r="8163" spans="2:37" ht="15" x14ac:dyDescent="0.2">
      <c r="B8163" s="10"/>
      <c r="C8163" s="10"/>
      <c r="D8163" s="10"/>
      <c r="E8163" s="10"/>
      <c r="F8163" s="10"/>
      <c r="G8163" s="10"/>
      <c r="H8163" s="10"/>
      <c r="K8163" s="10"/>
      <c r="L8163" s="10"/>
      <c r="N8163" s="10"/>
      <c r="O8163" s="10"/>
      <c r="P8163" s="10"/>
      <c r="Q8163" s="10"/>
      <c r="R8163" s="10"/>
      <c r="S8163" s="10"/>
      <c r="U8163" s="10"/>
      <c r="W8163" s="10"/>
      <c r="Y8163" s="10"/>
      <c r="AA8163" s="10"/>
      <c r="AC8163" s="10"/>
      <c r="AE8163" s="10"/>
      <c r="AG8163" s="10"/>
      <c r="AI8163" s="10"/>
      <c r="AK8163" s="10"/>
    </row>
    <row r="8164" spans="2:37" ht="15" x14ac:dyDescent="0.2">
      <c r="B8164" s="10"/>
      <c r="C8164" s="10"/>
      <c r="D8164" s="10"/>
      <c r="E8164" s="10"/>
      <c r="F8164" s="10"/>
      <c r="G8164" s="10"/>
      <c r="H8164" s="10"/>
      <c r="K8164" s="10"/>
      <c r="L8164" s="10"/>
      <c r="N8164" s="10"/>
      <c r="O8164" s="10"/>
      <c r="P8164" s="10"/>
      <c r="Q8164" s="10"/>
      <c r="R8164" s="10"/>
      <c r="S8164" s="10"/>
      <c r="U8164" s="10"/>
      <c r="W8164" s="10"/>
      <c r="Y8164" s="10"/>
      <c r="AA8164" s="10"/>
      <c r="AC8164" s="10"/>
      <c r="AE8164" s="10"/>
      <c r="AG8164" s="10"/>
      <c r="AI8164" s="10"/>
      <c r="AK8164" s="10"/>
    </row>
    <row r="8165" spans="2:37" ht="15" x14ac:dyDescent="0.2">
      <c r="B8165" s="10"/>
      <c r="C8165" s="10"/>
      <c r="D8165" s="10"/>
      <c r="E8165" s="10"/>
      <c r="F8165" s="10"/>
      <c r="G8165" s="10"/>
      <c r="H8165" s="10"/>
      <c r="K8165" s="10"/>
      <c r="L8165" s="10"/>
      <c r="N8165" s="10"/>
      <c r="O8165" s="10"/>
      <c r="P8165" s="10"/>
      <c r="Q8165" s="10"/>
      <c r="R8165" s="10"/>
      <c r="S8165" s="10"/>
      <c r="U8165" s="10"/>
      <c r="W8165" s="10"/>
      <c r="Y8165" s="10"/>
      <c r="AA8165" s="10"/>
      <c r="AC8165" s="10"/>
      <c r="AE8165" s="10"/>
      <c r="AG8165" s="10"/>
      <c r="AI8165" s="10"/>
      <c r="AK8165" s="10"/>
    </row>
    <row r="8166" spans="2:37" ht="15" x14ac:dyDescent="0.2">
      <c r="B8166" s="10"/>
      <c r="C8166" s="10"/>
      <c r="D8166" s="10"/>
      <c r="E8166" s="10"/>
      <c r="F8166" s="10"/>
      <c r="G8166" s="10"/>
      <c r="H8166" s="10"/>
      <c r="K8166" s="10"/>
      <c r="L8166" s="10"/>
      <c r="N8166" s="10"/>
      <c r="O8166" s="10"/>
      <c r="P8166" s="10"/>
      <c r="Q8166" s="10"/>
      <c r="R8166" s="10"/>
      <c r="S8166" s="10"/>
      <c r="U8166" s="10"/>
      <c r="W8166" s="10"/>
      <c r="Y8166" s="10"/>
      <c r="AA8166" s="10"/>
      <c r="AC8166" s="10"/>
      <c r="AE8166" s="10"/>
      <c r="AG8166" s="10"/>
      <c r="AI8166" s="10"/>
      <c r="AK8166" s="10"/>
    </row>
    <row r="8167" spans="2:37" ht="15" x14ac:dyDescent="0.2">
      <c r="B8167" s="10"/>
      <c r="C8167" s="10"/>
      <c r="D8167" s="10"/>
      <c r="E8167" s="10"/>
      <c r="F8167" s="10"/>
      <c r="G8167" s="10"/>
      <c r="H8167" s="10"/>
      <c r="K8167" s="10"/>
      <c r="L8167" s="10"/>
      <c r="N8167" s="10"/>
      <c r="O8167" s="10"/>
      <c r="P8167" s="10"/>
      <c r="Q8167" s="10"/>
      <c r="R8167" s="10"/>
      <c r="S8167" s="10"/>
      <c r="U8167" s="10"/>
      <c r="W8167" s="10"/>
      <c r="Y8167" s="10"/>
      <c r="AA8167" s="10"/>
      <c r="AC8167" s="10"/>
      <c r="AE8167" s="10"/>
      <c r="AG8167" s="10"/>
      <c r="AI8167" s="10"/>
      <c r="AK8167" s="10"/>
    </row>
    <row r="8168" spans="2:37" ht="15" x14ac:dyDescent="0.2">
      <c r="B8168" s="10"/>
      <c r="C8168" s="10"/>
      <c r="D8168" s="10"/>
      <c r="E8168" s="10"/>
      <c r="F8168" s="10"/>
      <c r="G8168" s="10"/>
      <c r="H8168" s="10"/>
      <c r="K8168" s="10"/>
      <c r="L8168" s="10"/>
      <c r="N8168" s="10"/>
      <c r="O8168" s="10"/>
      <c r="P8168" s="10"/>
      <c r="Q8168" s="10"/>
      <c r="R8168" s="10"/>
      <c r="S8168" s="10"/>
      <c r="U8168" s="10"/>
      <c r="W8168" s="10"/>
      <c r="Y8168" s="10"/>
      <c r="AA8168" s="10"/>
      <c r="AC8168" s="10"/>
      <c r="AE8168" s="10"/>
      <c r="AG8168" s="10"/>
      <c r="AI8168" s="10"/>
      <c r="AK8168" s="10"/>
    </row>
    <row r="8169" spans="2:37" ht="15" x14ac:dyDescent="0.2">
      <c r="B8169" s="10"/>
      <c r="C8169" s="10"/>
      <c r="D8169" s="10"/>
      <c r="E8169" s="10"/>
      <c r="F8169" s="10"/>
      <c r="G8169" s="10"/>
      <c r="H8169" s="10"/>
      <c r="K8169" s="10"/>
      <c r="L8169" s="10"/>
      <c r="N8169" s="10"/>
      <c r="O8169" s="10"/>
      <c r="P8169" s="10"/>
      <c r="Q8169" s="10"/>
      <c r="R8169" s="10"/>
      <c r="S8169" s="10"/>
      <c r="U8169" s="10"/>
      <c r="W8169" s="10"/>
      <c r="Y8169" s="10"/>
      <c r="AA8169" s="10"/>
      <c r="AC8169" s="10"/>
      <c r="AE8169" s="10"/>
      <c r="AG8169" s="10"/>
      <c r="AI8169" s="10"/>
      <c r="AK8169" s="10"/>
    </row>
    <row r="8170" spans="2:37" ht="15" x14ac:dyDescent="0.2">
      <c r="B8170" s="10"/>
      <c r="C8170" s="10"/>
      <c r="D8170" s="10"/>
      <c r="E8170" s="10"/>
      <c r="F8170" s="10"/>
      <c r="G8170" s="10"/>
      <c r="H8170" s="10"/>
      <c r="K8170" s="10"/>
      <c r="L8170" s="10"/>
      <c r="N8170" s="10"/>
      <c r="O8170" s="10"/>
      <c r="P8170" s="10"/>
      <c r="Q8170" s="10"/>
      <c r="R8170" s="10"/>
      <c r="S8170" s="10"/>
      <c r="U8170" s="10"/>
      <c r="W8170" s="10"/>
      <c r="Y8170" s="10"/>
      <c r="AA8170" s="10"/>
      <c r="AC8170" s="10"/>
      <c r="AE8170" s="10"/>
      <c r="AG8170" s="10"/>
      <c r="AI8170" s="10"/>
      <c r="AK8170" s="10"/>
    </row>
    <row r="8171" spans="2:37" ht="15" x14ac:dyDescent="0.2">
      <c r="B8171" s="10"/>
      <c r="C8171" s="10"/>
      <c r="D8171" s="10"/>
      <c r="E8171" s="10"/>
      <c r="F8171" s="10"/>
      <c r="G8171" s="10"/>
      <c r="H8171" s="10"/>
      <c r="K8171" s="10"/>
      <c r="L8171" s="10"/>
      <c r="N8171" s="10"/>
      <c r="O8171" s="10"/>
      <c r="P8171" s="10"/>
      <c r="Q8171" s="10"/>
      <c r="R8171" s="10"/>
      <c r="S8171" s="10"/>
      <c r="U8171" s="10"/>
      <c r="W8171" s="10"/>
      <c r="Y8171" s="10"/>
      <c r="AA8171" s="10"/>
      <c r="AC8171" s="10"/>
      <c r="AE8171" s="10"/>
      <c r="AG8171" s="10"/>
      <c r="AI8171" s="10"/>
      <c r="AK8171" s="10"/>
    </row>
    <row r="8172" spans="2:37" ht="15" x14ac:dyDescent="0.2">
      <c r="B8172" s="10"/>
      <c r="C8172" s="10"/>
      <c r="D8172" s="10"/>
      <c r="E8172" s="10"/>
      <c r="F8172" s="10"/>
      <c r="G8172" s="10"/>
      <c r="H8172" s="10"/>
      <c r="K8172" s="10"/>
      <c r="L8172" s="10"/>
      <c r="N8172" s="10"/>
      <c r="O8172" s="10"/>
      <c r="P8172" s="10"/>
      <c r="Q8172" s="10"/>
      <c r="R8172" s="10"/>
      <c r="S8172" s="10"/>
      <c r="U8172" s="10"/>
      <c r="W8172" s="10"/>
      <c r="Y8172" s="10"/>
      <c r="AA8172" s="10"/>
      <c r="AC8172" s="10"/>
      <c r="AE8172" s="10"/>
      <c r="AG8172" s="10"/>
      <c r="AI8172" s="10"/>
      <c r="AK8172" s="10"/>
    </row>
    <row r="8173" spans="2:37" ht="15" x14ac:dyDescent="0.2">
      <c r="B8173" s="10"/>
      <c r="C8173" s="10"/>
      <c r="D8173" s="10"/>
      <c r="E8173" s="10"/>
      <c r="F8173" s="10"/>
      <c r="G8173" s="10"/>
      <c r="H8173" s="10"/>
      <c r="K8173" s="10"/>
      <c r="L8173" s="10"/>
      <c r="N8173" s="10"/>
      <c r="O8173" s="10"/>
      <c r="P8173" s="10"/>
      <c r="Q8173" s="10"/>
      <c r="R8173" s="10"/>
      <c r="S8173" s="10"/>
      <c r="U8173" s="10"/>
      <c r="W8173" s="10"/>
      <c r="Y8173" s="10"/>
      <c r="AA8173" s="10"/>
      <c r="AC8173" s="10"/>
      <c r="AE8173" s="10"/>
      <c r="AG8173" s="10"/>
      <c r="AI8173" s="10"/>
      <c r="AK8173" s="10"/>
    </row>
    <row r="8174" spans="2:37" ht="15" x14ac:dyDescent="0.2">
      <c r="B8174" s="10"/>
      <c r="C8174" s="10"/>
      <c r="D8174" s="10"/>
      <c r="E8174" s="10"/>
      <c r="F8174" s="10"/>
      <c r="G8174" s="10"/>
      <c r="H8174" s="10"/>
      <c r="K8174" s="10"/>
      <c r="L8174" s="10"/>
      <c r="N8174" s="10"/>
      <c r="O8174" s="10"/>
      <c r="P8174" s="10"/>
      <c r="Q8174" s="10"/>
      <c r="R8174" s="10"/>
      <c r="S8174" s="10"/>
      <c r="U8174" s="10"/>
      <c r="W8174" s="10"/>
      <c r="Y8174" s="10"/>
      <c r="AA8174" s="10"/>
      <c r="AC8174" s="10"/>
      <c r="AE8174" s="10"/>
      <c r="AG8174" s="10"/>
      <c r="AI8174" s="10"/>
      <c r="AK8174" s="10"/>
    </row>
    <row r="8175" spans="2:37" ht="15" x14ac:dyDescent="0.2">
      <c r="B8175" s="10"/>
      <c r="C8175" s="10"/>
      <c r="D8175" s="10"/>
      <c r="E8175" s="10"/>
      <c r="F8175" s="10"/>
      <c r="G8175" s="10"/>
      <c r="H8175" s="10"/>
      <c r="K8175" s="10"/>
      <c r="L8175" s="10"/>
      <c r="N8175" s="10"/>
      <c r="O8175" s="10"/>
      <c r="P8175" s="10"/>
      <c r="Q8175" s="10"/>
      <c r="R8175" s="10"/>
      <c r="S8175" s="10"/>
      <c r="U8175" s="10"/>
      <c r="W8175" s="10"/>
      <c r="Y8175" s="10"/>
      <c r="AA8175" s="10"/>
      <c r="AC8175" s="10"/>
      <c r="AE8175" s="10"/>
      <c r="AG8175" s="10"/>
      <c r="AI8175" s="10"/>
      <c r="AK8175" s="10"/>
    </row>
    <row r="8176" spans="2:37" ht="15" x14ac:dyDescent="0.2">
      <c r="B8176" s="10"/>
      <c r="C8176" s="10"/>
      <c r="D8176" s="10"/>
      <c r="E8176" s="10"/>
      <c r="F8176" s="10"/>
      <c r="G8176" s="10"/>
      <c r="H8176" s="10"/>
      <c r="K8176" s="10"/>
      <c r="L8176" s="10"/>
      <c r="N8176" s="10"/>
      <c r="O8176" s="10"/>
      <c r="P8176" s="10"/>
      <c r="Q8176" s="10"/>
      <c r="R8176" s="10"/>
      <c r="S8176" s="10"/>
      <c r="U8176" s="10"/>
      <c r="W8176" s="10"/>
      <c r="Y8176" s="10"/>
      <c r="AA8176" s="10"/>
      <c r="AC8176" s="10"/>
      <c r="AE8176" s="10"/>
      <c r="AG8176" s="10"/>
      <c r="AI8176" s="10"/>
      <c r="AK8176" s="10"/>
    </row>
    <row r="8177" spans="2:37" ht="15" x14ac:dyDescent="0.2">
      <c r="B8177" s="10"/>
      <c r="C8177" s="10"/>
      <c r="D8177" s="10"/>
      <c r="E8177" s="10"/>
      <c r="F8177" s="10"/>
      <c r="G8177" s="10"/>
      <c r="H8177" s="10"/>
      <c r="K8177" s="10"/>
      <c r="L8177" s="10"/>
      <c r="N8177" s="10"/>
      <c r="O8177" s="10"/>
      <c r="P8177" s="10"/>
      <c r="Q8177" s="10"/>
      <c r="R8177" s="10"/>
      <c r="S8177" s="10"/>
      <c r="U8177" s="10"/>
      <c r="W8177" s="10"/>
      <c r="Y8177" s="10"/>
      <c r="AA8177" s="10"/>
      <c r="AC8177" s="10"/>
      <c r="AE8177" s="10"/>
      <c r="AG8177" s="10"/>
      <c r="AI8177" s="10"/>
      <c r="AK8177" s="10"/>
    </row>
    <row r="8178" spans="2:37" ht="15" x14ac:dyDescent="0.2">
      <c r="B8178" s="10"/>
      <c r="C8178" s="10"/>
      <c r="D8178" s="10"/>
      <c r="E8178" s="10"/>
      <c r="F8178" s="10"/>
      <c r="G8178" s="10"/>
      <c r="H8178" s="10"/>
      <c r="K8178" s="10"/>
      <c r="L8178" s="10"/>
      <c r="N8178" s="10"/>
      <c r="O8178" s="10"/>
      <c r="P8178" s="10"/>
      <c r="Q8178" s="10"/>
      <c r="R8178" s="10"/>
      <c r="S8178" s="10"/>
      <c r="U8178" s="10"/>
      <c r="W8178" s="10"/>
      <c r="Y8178" s="10"/>
      <c r="AA8178" s="10"/>
      <c r="AC8178" s="10"/>
      <c r="AE8178" s="10"/>
      <c r="AG8178" s="10"/>
      <c r="AI8178" s="10"/>
      <c r="AK8178" s="10"/>
    </row>
    <row r="8179" spans="2:37" ht="15" x14ac:dyDescent="0.2">
      <c r="B8179" s="10"/>
      <c r="C8179" s="10"/>
      <c r="D8179" s="10"/>
      <c r="E8179" s="10"/>
      <c r="F8179" s="10"/>
      <c r="G8179" s="10"/>
      <c r="H8179" s="10"/>
      <c r="K8179" s="10"/>
      <c r="L8179" s="10"/>
      <c r="N8179" s="10"/>
      <c r="O8179" s="10"/>
      <c r="P8179" s="10"/>
      <c r="Q8179" s="10"/>
      <c r="R8179" s="10"/>
      <c r="S8179" s="10"/>
      <c r="U8179" s="10"/>
      <c r="W8179" s="10"/>
      <c r="Y8179" s="10"/>
      <c r="AA8179" s="10"/>
      <c r="AC8179" s="10"/>
      <c r="AE8179" s="10"/>
      <c r="AG8179" s="10"/>
      <c r="AI8179" s="10"/>
      <c r="AK8179" s="10"/>
    </row>
    <row r="8180" spans="2:37" ht="15" x14ac:dyDescent="0.2">
      <c r="B8180" s="10"/>
      <c r="C8180" s="10"/>
      <c r="D8180" s="10"/>
      <c r="E8180" s="10"/>
      <c r="F8180" s="10"/>
      <c r="G8180" s="10"/>
      <c r="H8180" s="10"/>
      <c r="K8180" s="10"/>
      <c r="L8180" s="10"/>
      <c r="N8180" s="10"/>
      <c r="O8180" s="10"/>
      <c r="P8180" s="10"/>
      <c r="Q8180" s="10"/>
      <c r="R8180" s="10"/>
      <c r="S8180" s="10"/>
      <c r="U8180" s="10"/>
      <c r="W8180" s="10"/>
      <c r="Y8180" s="10"/>
      <c r="AA8180" s="10"/>
      <c r="AC8180" s="10"/>
      <c r="AE8180" s="10"/>
      <c r="AG8180" s="10"/>
      <c r="AI8180" s="10"/>
      <c r="AK8180" s="10"/>
    </row>
    <row r="8181" spans="2:37" ht="15" x14ac:dyDescent="0.2">
      <c r="B8181" s="10"/>
      <c r="C8181" s="10"/>
      <c r="D8181" s="10"/>
      <c r="E8181" s="10"/>
      <c r="F8181" s="10"/>
      <c r="G8181" s="10"/>
      <c r="H8181" s="10"/>
      <c r="K8181" s="10"/>
      <c r="L8181" s="10"/>
      <c r="N8181" s="10"/>
      <c r="O8181" s="10"/>
      <c r="P8181" s="10"/>
      <c r="Q8181" s="10"/>
      <c r="R8181" s="10"/>
      <c r="S8181" s="10"/>
      <c r="U8181" s="10"/>
      <c r="W8181" s="10"/>
      <c r="Y8181" s="10"/>
      <c r="AA8181" s="10"/>
      <c r="AC8181" s="10"/>
      <c r="AE8181" s="10"/>
      <c r="AG8181" s="10"/>
      <c r="AI8181" s="10"/>
      <c r="AK8181" s="10"/>
    </row>
    <row r="8182" spans="2:37" ht="15" x14ac:dyDescent="0.2">
      <c r="B8182" s="10"/>
      <c r="C8182" s="10"/>
      <c r="D8182" s="10"/>
      <c r="E8182" s="10"/>
      <c r="F8182" s="10"/>
      <c r="G8182" s="10"/>
      <c r="H8182" s="10"/>
      <c r="K8182" s="10"/>
      <c r="L8182" s="10"/>
      <c r="N8182" s="10"/>
      <c r="O8182" s="10"/>
      <c r="P8182" s="10"/>
      <c r="Q8182" s="10"/>
      <c r="R8182" s="10"/>
      <c r="S8182" s="10"/>
      <c r="U8182" s="10"/>
      <c r="W8182" s="10"/>
      <c r="Y8182" s="10"/>
      <c r="AA8182" s="10"/>
      <c r="AC8182" s="10"/>
      <c r="AE8182" s="10"/>
      <c r="AG8182" s="10"/>
      <c r="AI8182" s="10"/>
      <c r="AK8182" s="10"/>
    </row>
    <row r="8183" spans="2:37" ht="15" x14ac:dyDescent="0.2">
      <c r="B8183" s="10"/>
      <c r="C8183" s="10"/>
      <c r="D8183" s="10"/>
      <c r="E8183" s="10"/>
      <c r="F8183" s="10"/>
      <c r="G8183" s="10"/>
      <c r="H8183" s="10"/>
      <c r="K8183" s="10"/>
      <c r="L8183" s="10"/>
      <c r="N8183" s="10"/>
      <c r="O8183" s="10"/>
      <c r="P8183" s="10"/>
      <c r="Q8183" s="10"/>
      <c r="R8183" s="10"/>
      <c r="S8183" s="10"/>
      <c r="U8183" s="10"/>
      <c r="W8183" s="10"/>
      <c r="Y8183" s="10"/>
      <c r="AA8183" s="10"/>
      <c r="AC8183" s="10"/>
      <c r="AE8183" s="10"/>
      <c r="AG8183" s="10"/>
      <c r="AI8183" s="10"/>
      <c r="AK8183" s="10"/>
    </row>
    <row r="8184" spans="2:37" ht="15" x14ac:dyDescent="0.2">
      <c r="B8184" s="10"/>
      <c r="C8184" s="10"/>
      <c r="D8184" s="10"/>
      <c r="E8184" s="10"/>
      <c r="F8184" s="10"/>
      <c r="G8184" s="10"/>
      <c r="H8184" s="10"/>
      <c r="K8184" s="10"/>
      <c r="L8184" s="10"/>
      <c r="N8184" s="10"/>
      <c r="O8184" s="10"/>
      <c r="P8184" s="10"/>
      <c r="Q8184" s="10"/>
      <c r="R8184" s="10"/>
      <c r="S8184" s="10"/>
      <c r="U8184" s="10"/>
      <c r="W8184" s="10"/>
      <c r="Y8184" s="10"/>
      <c r="AA8184" s="10"/>
      <c r="AC8184" s="10"/>
      <c r="AE8184" s="10"/>
      <c r="AG8184" s="10"/>
      <c r="AI8184" s="10"/>
      <c r="AK8184" s="10"/>
    </row>
    <row r="8185" spans="2:37" ht="15" x14ac:dyDescent="0.2">
      <c r="B8185" s="10"/>
      <c r="C8185" s="10"/>
      <c r="D8185" s="10"/>
      <c r="E8185" s="10"/>
      <c r="F8185" s="10"/>
      <c r="G8185" s="10"/>
      <c r="H8185" s="10"/>
      <c r="K8185" s="10"/>
      <c r="L8185" s="10"/>
      <c r="N8185" s="10"/>
      <c r="O8185" s="10"/>
      <c r="P8185" s="10"/>
      <c r="Q8185" s="10"/>
      <c r="R8185" s="10"/>
      <c r="S8185" s="10"/>
      <c r="U8185" s="10"/>
      <c r="W8185" s="10"/>
      <c r="Y8185" s="10"/>
      <c r="AA8185" s="10"/>
      <c r="AC8185" s="10"/>
      <c r="AE8185" s="10"/>
      <c r="AG8185" s="10"/>
      <c r="AI8185" s="10"/>
      <c r="AK8185" s="10"/>
    </row>
    <row r="8186" spans="2:37" ht="15" x14ac:dyDescent="0.2">
      <c r="B8186" s="10"/>
      <c r="C8186" s="10"/>
      <c r="D8186" s="10"/>
      <c r="E8186" s="10"/>
      <c r="F8186" s="10"/>
      <c r="G8186" s="10"/>
      <c r="H8186" s="10"/>
      <c r="K8186" s="10"/>
      <c r="L8186" s="10"/>
      <c r="N8186" s="10"/>
      <c r="O8186" s="10"/>
      <c r="P8186" s="10"/>
      <c r="Q8186" s="10"/>
      <c r="R8186" s="10"/>
      <c r="S8186" s="10"/>
      <c r="U8186" s="10"/>
      <c r="W8186" s="10"/>
      <c r="Y8186" s="10"/>
      <c r="AA8186" s="10"/>
      <c r="AC8186" s="10"/>
      <c r="AE8186" s="10"/>
      <c r="AG8186" s="10"/>
      <c r="AI8186" s="10"/>
      <c r="AK8186" s="10"/>
    </row>
    <row r="8187" spans="2:37" ht="15" x14ac:dyDescent="0.2">
      <c r="B8187" s="10"/>
      <c r="C8187" s="10"/>
      <c r="D8187" s="10"/>
      <c r="E8187" s="10"/>
      <c r="F8187" s="10"/>
      <c r="G8187" s="10"/>
      <c r="H8187" s="10"/>
      <c r="K8187" s="10"/>
      <c r="L8187" s="10"/>
      <c r="N8187" s="10"/>
      <c r="O8187" s="10"/>
      <c r="P8187" s="10"/>
      <c r="Q8187" s="10"/>
      <c r="R8187" s="10"/>
      <c r="S8187" s="10"/>
      <c r="U8187" s="10"/>
      <c r="W8187" s="10"/>
      <c r="Y8187" s="10"/>
      <c r="AA8187" s="10"/>
      <c r="AC8187" s="10"/>
      <c r="AE8187" s="10"/>
      <c r="AG8187" s="10"/>
      <c r="AI8187" s="10"/>
      <c r="AK8187" s="10"/>
    </row>
    <row r="8188" spans="2:37" ht="15" x14ac:dyDescent="0.2">
      <c r="B8188" s="10"/>
      <c r="C8188" s="10"/>
      <c r="D8188" s="10"/>
      <c r="E8188" s="10"/>
      <c r="F8188" s="10"/>
      <c r="G8188" s="10"/>
      <c r="H8188" s="10"/>
      <c r="K8188" s="10"/>
      <c r="L8188" s="10"/>
      <c r="N8188" s="10"/>
      <c r="O8188" s="10"/>
      <c r="P8188" s="10"/>
      <c r="Q8188" s="10"/>
      <c r="R8188" s="10"/>
      <c r="S8188" s="10"/>
      <c r="U8188" s="10"/>
      <c r="W8188" s="10"/>
      <c r="Y8188" s="10"/>
      <c r="AA8188" s="10"/>
      <c r="AC8188" s="10"/>
      <c r="AE8188" s="10"/>
      <c r="AG8188" s="10"/>
      <c r="AI8188" s="10"/>
      <c r="AK8188" s="10"/>
    </row>
    <row r="8189" spans="2:37" ht="15" x14ac:dyDescent="0.2">
      <c r="B8189" s="10"/>
      <c r="C8189" s="10"/>
      <c r="D8189" s="10"/>
      <c r="E8189" s="10"/>
      <c r="F8189" s="10"/>
      <c r="G8189" s="10"/>
      <c r="H8189" s="10"/>
      <c r="K8189" s="10"/>
      <c r="L8189" s="10"/>
      <c r="N8189" s="10"/>
      <c r="O8189" s="10"/>
      <c r="P8189" s="10"/>
      <c r="Q8189" s="10"/>
      <c r="R8189" s="10"/>
      <c r="S8189" s="10"/>
      <c r="U8189" s="10"/>
      <c r="W8189" s="10"/>
      <c r="Y8189" s="10"/>
      <c r="AA8189" s="10"/>
      <c r="AC8189" s="10"/>
      <c r="AE8189" s="10"/>
      <c r="AG8189" s="10"/>
      <c r="AI8189" s="10"/>
      <c r="AK8189" s="10"/>
    </row>
    <row r="8190" spans="2:37" ht="15" x14ac:dyDescent="0.2">
      <c r="B8190" s="10"/>
      <c r="C8190" s="10"/>
      <c r="D8190" s="10"/>
      <c r="E8190" s="10"/>
      <c r="F8190" s="10"/>
      <c r="G8190" s="10"/>
      <c r="H8190" s="10"/>
      <c r="K8190" s="10"/>
      <c r="L8190" s="10"/>
      <c r="N8190" s="10"/>
      <c r="O8190" s="10"/>
      <c r="P8190" s="10"/>
      <c r="Q8190" s="10"/>
      <c r="R8190" s="10"/>
      <c r="S8190" s="10"/>
      <c r="U8190" s="10"/>
      <c r="W8190" s="10"/>
      <c r="Y8190" s="10"/>
      <c r="AA8190" s="10"/>
      <c r="AC8190" s="10"/>
      <c r="AE8190" s="10"/>
      <c r="AG8190" s="10"/>
      <c r="AI8190" s="10"/>
      <c r="AK8190" s="10"/>
    </row>
    <row r="8191" spans="2:37" ht="15" x14ac:dyDescent="0.2">
      <c r="B8191" s="10"/>
      <c r="C8191" s="10"/>
      <c r="D8191" s="10"/>
      <c r="E8191" s="10"/>
      <c r="F8191" s="10"/>
      <c r="G8191" s="10"/>
      <c r="H8191" s="10"/>
      <c r="K8191" s="10"/>
      <c r="L8191" s="10"/>
      <c r="N8191" s="10"/>
      <c r="O8191" s="10"/>
      <c r="P8191" s="10"/>
      <c r="Q8191" s="10"/>
      <c r="R8191" s="10"/>
      <c r="S8191" s="10"/>
      <c r="U8191" s="10"/>
      <c r="W8191" s="10"/>
      <c r="Y8191" s="10"/>
      <c r="AA8191" s="10"/>
      <c r="AC8191" s="10"/>
      <c r="AE8191" s="10"/>
      <c r="AG8191" s="10"/>
      <c r="AI8191" s="10"/>
      <c r="AK8191" s="10"/>
    </row>
    <row r="8192" spans="2:37" ht="15" x14ac:dyDescent="0.2">
      <c r="B8192" s="10"/>
      <c r="C8192" s="10"/>
      <c r="D8192" s="10"/>
      <c r="E8192" s="10"/>
      <c r="F8192" s="10"/>
      <c r="G8192" s="10"/>
      <c r="H8192" s="10"/>
      <c r="K8192" s="10"/>
      <c r="L8192" s="10"/>
      <c r="N8192" s="10"/>
      <c r="O8192" s="10"/>
      <c r="P8192" s="10"/>
      <c r="Q8192" s="10"/>
      <c r="R8192" s="10"/>
      <c r="S8192" s="10"/>
      <c r="U8192" s="10"/>
      <c r="W8192" s="10"/>
      <c r="Y8192" s="10"/>
      <c r="AA8192" s="10"/>
      <c r="AC8192" s="10"/>
      <c r="AE8192" s="10"/>
      <c r="AG8192" s="10"/>
      <c r="AI8192" s="10"/>
      <c r="AK8192" s="10"/>
    </row>
    <row r="8193" spans="2:37" ht="15" x14ac:dyDescent="0.2">
      <c r="B8193" s="10"/>
      <c r="C8193" s="10"/>
      <c r="D8193" s="10"/>
      <c r="E8193" s="10"/>
      <c r="F8193" s="10"/>
      <c r="G8193" s="10"/>
      <c r="H8193" s="10"/>
      <c r="K8193" s="10"/>
      <c r="L8193" s="10"/>
      <c r="N8193" s="10"/>
      <c r="O8193" s="10"/>
      <c r="P8193" s="10"/>
      <c r="Q8193" s="10"/>
      <c r="R8193" s="10"/>
      <c r="S8193" s="10"/>
      <c r="U8193" s="10"/>
      <c r="W8193" s="10"/>
      <c r="Y8193" s="10"/>
      <c r="AA8193" s="10"/>
      <c r="AC8193" s="10"/>
      <c r="AE8193" s="10"/>
      <c r="AG8193" s="10"/>
      <c r="AI8193" s="10"/>
      <c r="AK8193" s="10"/>
    </row>
    <row r="8194" spans="2:37" ht="15" x14ac:dyDescent="0.2">
      <c r="B8194" s="10"/>
      <c r="C8194" s="10"/>
      <c r="D8194" s="10"/>
      <c r="E8194" s="10"/>
      <c r="F8194" s="10"/>
      <c r="G8194" s="10"/>
      <c r="H8194" s="10"/>
      <c r="K8194" s="10"/>
      <c r="L8194" s="10"/>
      <c r="N8194" s="10"/>
      <c r="O8194" s="10"/>
      <c r="P8194" s="10"/>
      <c r="Q8194" s="10"/>
      <c r="R8194" s="10"/>
      <c r="S8194" s="10"/>
      <c r="U8194" s="10"/>
      <c r="W8194" s="10"/>
      <c r="Y8194" s="10"/>
      <c r="AA8194" s="10"/>
      <c r="AC8194" s="10"/>
      <c r="AE8194" s="10"/>
      <c r="AG8194" s="10"/>
      <c r="AI8194" s="10"/>
      <c r="AK8194" s="10"/>
    </row>
    <row r="8195" spans="2:37" ht="15" x14ac:dyDescent="0.2">
      <c r="B8195" s="10"/>
      <c r="C8195" s="10"/>
      <c r="D8195" s="10"/>
      <c r="E8195" s="10"/>
      <c r="F8195" s="10"/>
      <c r="G8195" s="10"/>
      <c r="H8195" s="10"/>
      <c r="K8195" s="10"/>
      <c r="L8195" s="10"/>
      <c r="N8195" s="10"/>
      <c r="O8195" s="10"/>
      <c r="P8195" s="10"/>
      <c r="Q8195" s="10"/>
      <c r="R8195" s="10"/>
      <c r="S8195" s="10"/>
      <c r="U8195" s="10"/>
      <c r="W8195" s="10"/>
      <c r="Y8195" s="10"/>
      <c r="AA8195" s="10"/>
      <c r="AC8195" s="10"/>
      <c r="AE8195" s="10"/>
      <c r="AG8195" s="10"/>
      <c r="AI8195" s="10"/>
      <c r="AK8195" s="10"/>
    </row>
    <row r="8196" spans="2:37" ht="15" x14ac:dyDescent="0.2">
      <c r="B8196" s="10"/>
      <c r="C8196" s="10"/>
      <c r="D8196" s="10"/>
      <c r="E8196" s="10"/>
      <c r="F8196" s="10"/>
      <c r="G8196" s="10"/>
      <c r="H8196" s="10"/>
      <c r="K8196" s="10"/>
      <c r="L8196" s="10"/>
      <c r="N8196" s="10"/>
      <c r="O8196" s="10"/>
      <c r="P8196" s="10"/>
      <c r="Q8196" s="10"/>
      <c r="R8196" s="10"/>
      <c r="S8196" s="10"/>
      <c r="U8196" s="10"/>
      <c r="W8196" s="10"/>
      <c r="Y8196" s="10"/>
      <c r="AA8196" s="10"/>
      <c r="AC8196" s="10"/>
      <c r="AE8196" s="10"/>
      <c r="AG8196" s="10"/>
      <c r="AI8196" s="10"/>
      <c r="AK8196" s="10"/>
    </row>
    <row r="8197" spans="2:37" ht="15" x14ac:dyDescent="0.2">
      <c r="B8197" s="10"/>
      <c r="C8197" s="10"/>
      <c r="D8197" s="10"/>
      <c r="E8197" s="10"/>
      <c r="F8197" s="10"/>
      <c r="G8197" s="10"/>
      <c r="H8197" s="10"/>
      <c r="K8197" s="10"/>
      <c r="L8197" s="10"/>
      <c r="N8197" s="10"/>
      <c r="O8197" s="10"/>
      <c r="P8197" s="10"/>
      <c r="Q8197" s="10"/>
      <c r="R8197" s="10"/>
      <c r="S8197" s="10"/>
      <c r="U8197" s="10"/>
      <c r="W8197" s="10"/>
      <c r="Y8197" s="10"/>
      <c r="AA8197" s="10"/>
      <c r="AC8197" s="10"/>
      <c r="AE8197" s="10"/>
      <c r="AG8197" s="10"/>
      <c r="AI8197" s="10"/>
      <c r="AK8197" s="10"/>
    </row>
    <row r="8198" spans="2:37" ht="15" x14ac:dyDescent="0.2">
      <c r="B8198" s="10"/>
      <c r="C8198" s="10"/>
      <c r="D8198" s="10"/>
      <c r="E8198" s="10"/>
      <c r="F8198" s="10"/>
      <c r="G8198" s="10"/>
      <c r="H8198" s="10"/>
      <c r="K8198" s="10"/>
      <c r="L8198" s="10"/>
      <c r="N8198" s="10"/>
      <c r="O8198" s="10"/>
      <c r="P8198" s="10"/>
      <c r="Q8198" s="10"/>
      <c r="R8198" s="10"/>
      <c r="S8198" s="10"/>
      <c r="U8198" s="10"/>
      <c r="W8198" s="10"/>
      <c r="Y8198" s="10"/>
      <c r="AA8198" s="10"/>
      <c r="AC8198" s="10"/>
      <c r="AE8198" s="10"/>
      <c r="AG8198" s="10"/>
      <c r="AI8198" s="10"/>
      <c r="AK8198" s="10"/>
    </row>
    <row r="8199" spans="2:37" ht="15" x14ac:dyDescent="0.2">
      <c r="B8199" s="10"/>
      <c r="C8199" s="10"/>
      <c r="D8199" s="10"/>
      <c r="E8199" s="10"/>
      <c r="F8199" s="10"/>
      <c r="G8199" s="10"/>
      <c r="H8199" s="10"/>
      <c r="K8199" s="10"/>
      <c r="L8199" s="10"/>
      <c r="N8199" s="10"/>
      <c r="O8199" s="10"/>
      <c r="P8199" s="10"/>
      <c r="Q8199" s="10"/>
      <c r="R8199" s="10"/>
      <c r="S8199" s="10"/>
      <c r="U8199" s="10"/>
      <c r="W8199" s="10"/>
      <c r="Y8199" s="10"/>
      <c r="AA8199" s="10"/>
      <c r="AC8199" s="10"/>
      <c r="AE8199" s="10"/>
      <c r="AG8199" s="10"/>
      <c r="AI8199" s="10"/>
      <c r="AK8199" s="10"/>
    </row>
    <row r="8200" spans="2:37" ht="15" x14ac:dyDescent="0.2">
      <c r="B8200" s="10"/>
      <c r="C8200" s="10"/>
      <c r="D8200" s="10"/>
      <c r="E8200" s="10"/>
      <c r="F8200" s="10"/>
      <c r="G8200" s="10"/>
      <c r="H8200" s="10"/>
      <c r="K8200" s="10"/>
      <c r="L8200" s="10"/>
      <c r="N8200" s="10"/>
      <c r="O8200" s="10"/>
      <c r="P8200" s="10"/>
      <c r="Q8200" s="10"/>
      <c r="R8200" s="10"/>
      <c r="S8200" s="10"/>
      <c r="U8200" s="10"/>
      <c r="W8200" s="10"/>
      <c r="Y8200" s="10"/>
      <c r="AA8200" s="10"/>
      <c r="AC8200" s="10"/>
      <c r="AE8200" s="10"/>
      <c r="AG8200" s="10"/>
      <c r="AI8200" s="10"/>
      <c r="AK8200" s="10"/>
    </row>
    <row r="8201" spans="2:37" ht="15" x14ac:dyDescent="0.2">
      <c r="B8201" s="10"/>
      <c r="C8201" s="10"/>
      <c r="D8201" s="10"/>
      <c r="E8201" s="10"/>
      <c r="F8201" s="10"/>
      <c r="G8201" s="10"/>
      <c r="H8201" s="10"/>
      <c r="K8201" s="10"/>
      <c r="L8201" s="10"/>
      <c r="N8201" s="10"/>
      <c r="O8201" s="10"/>
      <c r="P8201" s="10"/>
      <c r="Q8201" s="10"/>
      <c r="R8201" s="10"/>
      <c r="S8201" s="10"/>
      <c r="U8201" s="10"/>
      <c r="W8201" s="10"/>
      <c r="Y8201" s="10"/>
      <c r="AA8201" s="10"/>
      <c r="AC8201" s="10"/>
      <c r="AE8201" s="10"/>
      <c r="AG8201" s="10"/>
      <c r="AI8201" s="10"/>
      <c r="AK8201" s="10"/>
    </row>
    <row r="8202" spans="2:37" ht="15" x14ac:dyDescent="0.2">
      <c r="B8202" s="10"/>
      <c r="C8202" s="10"/>
      <c r="D8202" s="10"/>
      <c r="E8202" s="10"/>
      <c r="F8202" s="10"/>
      <c r="G8202" s="10"/>
      <c r="H8202" s="10"/>
      <c r="K8202" s="10"/>
      <c r="L8202" s="10"/>
      <c r="N8202" s="10"/>
      <c r="O8202" s="10"/>
      <c r="P8202" s="10"/>
      <c r="Q8202" s="10"/>
      <c r="R8202" s="10"/>
      <c r="S8202" s="10"/>
      <c r="U8202" s="10"/>
      <c r="W8202" s="10"/>
      <c r="Y8202" s="10"/>
      <c r="AA8202" s="10"/>
      <c r="AC8202" s="10"/>
      <c r="AE8202" s="10"/>
      <c r="AG8202" s="10"/>
      <c r="AI8202" s="10"/>
      <c r="AK8202" s="10"/>
    </row>
    <row r="8203" spans="2:37" ht="15" x14ac:dyDescent="0.2">
      <c r="B8203" s="10"/>
      <c r="C8203" s="10"/>
      <c r="D8203" s="10"/>
      <c r="E8203" s="10"/>
      <c r="F8203" s="10"/>
      <c r="G8203" s="10"/>
      <c r="H8203" s="10"/>
      <c r="K8203" s="10"/>
      <c r="L8203" s="10"/>
      <c r="N8203" s="10"/>
      <c r="O8203" s="10"/>
      <c r="P8203" s="10"/>
      <c r="Q8203" s="10"/>
      <c r="R8203" s="10"/>
      <c r="S8203" s="10"/>
      <c r="U8203" s="10"/>
      <c r="W8203" s="10"/>
      <c r="Y8203" s="10"/>
      <c r="AA8203" s="10"/>
      <c r="AC8203" s="10"/>
      <c r="AE8203" s="10"/>
      <c r="AG8203" s="10"/>
      <c r="AI8203" s="10"/>
      <c r="AK8203" s="10"/>
    </row>
    <row r="8204" spans="2:37" ht="15" x14ac:dyDescent="0.2">
      <c r="B8204" s="10"/>
      <c r="C8204" s="10"/>
      <c r="D8204" s="10"/>
      <c r="E8204" s="10"/>
      <c r="F8204" s="10"/>
      <c r="G8204" s="10"/>
      <c r="H8204" s="10"/>
      <c r="K8204" s="10"/>
      <c r="L8204" s="10"/>
      <c r="N8204" s="10"/>
      <c r="O8204" s="10"/>
      <c r="P8204" s="10"/>
      <c r="Q8204" s="10"/>
      <c r="R8204" s="10"/>
      <c r="S8204" s="10"/>
      <c r="U8204" s="10"/>
      <c r="W8204" s="10"/>
      <c r="Y8204" s="10"/>
      <c r="AA8204" s="10"/>
      <c r="AC8204" s="10"/>
      <c r="AE8204" s="10"/>
      <c r="AG8204" s="10"/>
      <c r="AI8204" s="10"/>
      <c r="AK8204" s="10"/>
    </row>
    <row r="8205" spans="2:37" ht="15" x14ac:dyDescent="0.2">
      <c r="B8205" s="10"/>
      <c r="C8205" s="10"/>
      <c r="D8205" s="10"/>
      <c r="E8205" s="10"/>
      <c r="F8205" s="10"/>
      <c r="G8205" s="10"/>
      <c r="H8205" s="10"/>
      <c r="K8205" s="10"/>
      <c r="L8205" s="10"/>
      <c r="N8205" s="10"/>
      <c r="O8205" s="10"/>
      <c r="P8205" s="10"/>
      <c r="Q8205" s="10"/>
      <c r="R8205" s="10"/>
      <c r="S8205" s="10"/>
      <c r="U8205" s="10"/>
      <c r="W8205" s="10"/>
      <c r="Y8205" s="10"/>
      <c r="AA8205" s="10"/>
      <c r="AC8205" s="10"/>
      <c r="AE8205" s="10"/>
      <c r="AG8205" s="10"/>
      <c r="AI8205" s="10"/>
      <c r="AK8205" s="10"/>
    </row>
    <row r="8206" spans="2:37" ht="15" x14ac:dyDescent="0.2">
      <c r="B8206" s="10"/>
      <c r="C8206" s="10"/>
      <c r="D8206" s="10"/>
      <c r="E8206" s="10"/>
      <c r="F8206" s="10"/>
      <c r="G8206" s="10"/>
      <c r="H8206" s="10"/>
      <c r="K8206" s="10"/>
      <c r="L8206" s="10"/>
      <c r="N8206" s="10"/>
      <c r="O8206" s="10"/>
      <c r="P8206" s="10"/>
      <c r="Q8206" s="10"/>
      <c r="R8206" s="10"/>
      <c r="S8206" s="10"/>
      <c r="U8206" s="10"/>
      <c r="W8206" s="10"/>
      <c r="Y8206" s="10"/>
      <c r="AA8206" s="10"/>
      <c r="AC8206" s="10"/>
      <c r="AE8206" s="10"/>
      <c r="AG8206" s="10"/>
      <c r="AI8206" s="10"/>
      <c r="AK8206" s="10"/>
    </row>
    <row r="8207" spans="2:37" ht="15" x14ac:dyDescent="0.2">
      <c r="B8207" s="10"/>
      <c r="C8207" s="10"/>
      <c r="D8207" s="10"/>
      <c r="E8207" s="10"/>
      <c r="F8207" s="10"/>
      <c r="G8207" s="10"/>
      <c r="H8207" s="10"/>
      <c r="K8207" s="10"/>
      <c r="L8207" s="10"/>
      <c r="N8207" s="10"/>
      <c r="O8207" s="10"/>
      <c r="P8207" s="10"/>
      <c r="Q8207" s="10"/>
      <c r="R8207" s="10"/>
      <c r="S8207" s="10"/>
      <c r="U8207" s="10"/>
      <c r="W8207" s="10"/>
      <c r="Y8207" s="10"/>
      <c r="AA8207" s="10"/>
      <c r="AC8207" s="10"/>
      <c r="AE8207" s="10"/>
      <c r="AG8207" s="10"/>
      <c r="AI8207" s="10"/>
      <c r="AK8207" s="10"/>
    </row>
    <row r="8208" spans="2:37" ht="15" x14ac:dyDescent="0.2">
      <c r="B8208" s="10"/>
      <c r="C8208" s="10"/>
      <c r="D8208" s="10"/>
      <c r="E8208" s="10"/>
      <c r="F8208" s="10"/>
      <c r="G8208" s="10"/>
      <c r="H8208" s="10"/>
      <c r="K8208" s="10"/>
      <c r="L8208" s="10"/>
      <c r="N8208" s="10"/>
      <c r="O8208" s="10"/>
      <c r="P8208" s="10"/>
      <c r="Q8208" s="10"/>
      <c r="R8208" s="10"/>
      <c r="S8208" s="10"/>
      <c r="U8208" s="10"/>
      <c r="W8208" s="10"/>
      <c r="Y8208" s="10"/>
      <c r="AA8208" s="10"/>
      <c r="AC8208" s="10"/>
      <c r="AE8208" s="10"/>
      <c r="AG8208" s="10"/>
      <c r="AI8208" s="10"/>
      <c r="AK8208" s="10"/>
    </row>
    <row r="8209" spans="2:37" ht="15" x14ac:dyDescent="0.2">
      <c r="B8209" s="10"/>
      <c r="C8209" s="10"/>
      <c r="D8209" s="10"/>
      <c r="E8209" s="10"/>
      <c r="F8209" s="10"/>
      <c r="G8209" s="10"/>
      <c r="H8209" s="10"/>
      <c r="K8209" s="10"/>
      <c r="L8209" s="10"/>
      <c r="N8209" s="10"/>
      <c r="O8209" s="10"/>
      <c r="P8209" s="10"/>
      <c r="Q8209" s="10"/>
      <c r="R8209" s="10"/>
      <c r="S8209" s="10"/>
      <c r="U8209" s="10"/>
      <c r="W8209" s="10"/>
      <c r="Y8209" s="10"/>
      <c r="AA8209" s="10"/>
      <c r="AC8209" s="10"/>
      <c r="AE8209" s="10"/>
      <c r="AG8209" s="10"/>
      <c r="AI8209" s="10"/>
      <c r="AK8209" s="10"/>
    </row>
    <row r="8210" spans="2:37" ht="15" x14ac:dyDescent="0.2">
      <c r="B8210" s="10"/>
      <c r="C8210" s="10"/>
      <c r="D8210" s="10"/>
      <c r="E8210" s="10"/>
      <c r="F8210" s="10"/>
      <c r="G8210" s="10"/>
      <c r="H8210" s="10"/>
      <c r="K8210" s="10"/>
      <c r="L8210" s="10"/>
      <c r="N8210" s="10"/>
      <c r="O8210" s="10"/>
      <c r="P8210" s="10"/>
      <c r="Q8210" s="10"/>
      <c r="R8210" s="10"/>
      <c r="S8210" s="10"/>
      <c r="U8210" s="10"/>
      <c r="W8210" s="10"/>
      <c r="Y8210" s="10"/>
      <c r="AA8210" s="10"/>
      <c r="AC8210" s="10"/>
      <c r="AE8210" s="10"/>
      <c r="AG8210" s="10"/>
      <c r="AI8210" s="10"/>
      <c r="AK8210" s="10"/>
    </row>
    <row r="8211" spans="2:37" ht="15" x14ac:dyDescent="0.2">
      <c r="B8211" s="10"/>
      <c r="C8211" s="10"/>
      <c r="D8211" s="10"/>
      <c r="E8211" s="10"/>
      <c r="F8211" s="10"/>
      <c r="G8211" s="10"/>
      <c r="H8211" s="10"/>
      <c r="K8211" s="10"/>
      <c r="L8211" s="10"/>
      <c r="N8211" s="10"/>
      <c r="O8211" s="10"/>
      <c r="P8211" s="10"/>
      <c r="Q8211" s="10"/>
      <c r="R8211" s="10"/>
      <c r="S8211" s="10"/>
      <c r="U8211" s="10"/>
      <c r="W8211" s="10"/>
      <c r="Y8211" s="10"/>
      <c r="AA8211" s="10"/>
      <c r="AC8211" s="10"/>
      <c r="AE8211" s="10"/>
      <c r="AG8211" s="10"/>
      <c r="AI8211" s="10"/>
      <c r="AK8211" s="10"/>
    </row>
    <row r="8212" spans="2:37" ht="15" x14ac:dyDescent="0.2">
      <c r="B8212" s="10"/>
      <c r="C8212" s="10"/>
      <c r="D8212" s="10"/>
      <c r="E8212" s="10"/>
      <c r="F8212" s="10"/>
      <c r="G8212" s="10"/>
      <c r="H8212" s="10"/>
      <c r="K8212" s="10"/>
      <c r="L8212" s="10"/>
      <c r="N8212" s="10"/>
      <c r="O8212" s="10"/>
      <c r="P8212" s="10"/>
      <c r="Q8212" s="10"/>
      <c r="R8212" s="10"/>
      <c r="S8212" s="10"/>
      <c r="U8212" s="10"/>
      <c r="W8212" s="10"/>
      <c r="Y8212" s="10"/>
      <c r="AA8212" s="10"/>
      <c r="AC8212" s="10"/>
      <c r="AE8212" s="10"/>
      <c r="AG8212" s="10"/>
      <c r="AI8212" s="10"/>
      <c r="AK8212" s="10"/>
    </row>
    <row r="8213" spans="2:37" ht="15" x14ac:dyDescent="0.2">
      <c r="B8213" s="10"/>
      <c r="C8213" s="10"/>
      <c r="D8213" s="10"/>
      <c r="E8213" s="10"/>
      <c r="F8213" s="10"/>
      <c r="G8213" s="10"/>
      <c r="H8213" s="10"/>
      <c r="K8213" s="10"/>
      <c r="L8213" s="10"/>
      <c r="N8213" s="10"/>
      <c r="O8213" s="10"/>
      <c r="P8213" s="10"/>
      <c r="Q8213" s="10"/>
      <c r="R8213" s="10"/>
      <c r="S8213" s="10"/>
      <c r="U8213" s="10"/>
      <c r="W8213" s="10"/>
      <c r="Y8213" s="10"/>
      <c r="AA8213" s="10"/>
      <c r="AC8213" s="10"/>
      <c r="AE8213" s="10"/>
      <c r="AG8213" s="10"/>
      <c r="AI8213" s="10"/>
      <c r="AK8213" s="10"/>
    </row>
    <row r="8214" spans="2:37" ht="15" x14ac:dyDescent="0.2">
      <c r="B8214" s="10"/>
      <c r="C8214" s="10"/>
      <c r="D8214" s="10"/>
      <c r="E8214" s="10"/>
      <c r="F8214" s="10"/>
      <c r="G8214" s="10"/>
      <c r="H8214" s="10"/>
      <c r="K8214" s="10"/>
      <c r="L8214" s="10"/>
      <c r="N8214" s="10"/>
      <c r="O8214" s="10"/>
      <c r="P8214" s="10"/>
      <c r="Q8214" s="10"/>
      <c r="R8214" s="10"/>
      <c r="S8214" s="10"/>
      <c r="U8214" s="10"/>
      <c r="W8214" s="10"/>
      <c r="Y8214" s="10"/>
      <c r="AA8214" s="10"/>
      <c r="AC8214" s="10"/>
      <c r="AE8214" s="10"/>
      <c r="AG8214" s="10"/>
      <c r="AI8214" s="10"/>
      <c r="AK8214" s="10"/>
    </row>
    <row r="8215" spans="2:37" ht="15" x14ac:dyDescent="0.2">
      <c r="B8215" s="10"/>
      <c r="C8215" s="10"/>
      <c r="D8215" s="10"/>
      <c r="E8215" s="10"/>
      <c r="F8215" s="10"/>
      <c r="G8215" s="10"/>
      <c r="H8215" s="10"/>
      <c r="K8215" s="10"/>
      <c r="L8215" s="10"/>
      <c r="N8215" s="10"/>
      <c r="O8215" s="10"/>
      <c r="P8215" s="10"/>
      <c r="Q8215" s="10"/>
      <c r="R8215" s="10"/>
      <c r="S8215" s="10"/>
      <c r="U8215" s="10"/>
      <c r="W8215" s="10"/>
      <c r="Y8215" s="10"/>
      <c r="AA8215" s="10"/>
      <c r="AC8215" s="10"/>
      <c r="AE8215" s="10"/>
      <c r="AG8215" s="10"/>
      <c r="AI8215" s="10"/>
      <c r="AK8215" s="10"/>
    </row>
    <row r="8216" spans="2:37" ht="15" x14ac:dyDescent="0.2">
      <c r="B8216" s="10"/>
      <c r="C8216" s="10"/>
      <c r="D8216" s="10"/>
      <c r="E8216" s="10"/>
      <c r="F8216" s="10"/>
      <c r="G8216" s="10"/>
      <c r="H8216" s="10"/>
      <c r="K8216" s="10"/>
      <c r="L8216" s="10"/>
      <c r="N8216" s="10"/>
      <c r="O8216" s="10"/>
      <c r="P8216" s="10"/>
      <c r="Q8216" s="10"/>
      <c r="R8216" s="10"/>
      <c r="S8216" s="10"/>
      <c r="U8216" s="10"/>
      <c r="W8216" s="10"/>
      <c r="Y8216" s="10"/>
      <c r="AA8216" s="10"/>
      <c r="AC8216" s="10"/>
      <c r="AE8216" s="10"/>
      <c r="AG8216" s="10"/>
      <c r="AI8216" s="10"/>
      <c r="AK8216" s="10"/>
    </row>
    <row r="8217" spans="2:37" ht="15" x14ac:dyDescent="0.2">
      <c r="B8217" s="10"/>
      <c r="C8217" s="10"/>
      <c r="D8217" s="10"/>
      <c r="E8217" s="10"/>
      <c r="F8217" s="10"/>
      <c r="G8217" s="10"/>
      <c r="H8217" s="10"/>
      <c r="K8217" s="10"/>
      <c r="L8217" s="10"/>
      <c r="N8217" s="10"/>
      <c r="O8217" s="10"/>
      <c r="P8217" s="10"/>
      <c r="Q8217" s="10"/>
      <c r="R8217" s="10"/>
      <c r="S8217" s="10"/>
      <c r="U8217" s="10"/>
      <c r="W8217" s="10"/>
      <c r="Y8217" s="10"/>
      <c r="AA8217" s="10"/>
      <c r="AC8217" s="10"/>
      <c r="AE8217" s="10"/>
      <c r="AG8217" s="10"/>
      <c r="AI8217" s="10"/>
      <c r="AK8217" s="10"/>
    </row>
    <row r="8218" spans="2:37" ht="15" x14ac:dyDescent="0.2">
      <c r="B8218" s="10"/>
      <c r="C8218" s="10"/>
      <c r="D8218" s="10"/>
      <c r="E8218" s="10"/>
      <c r="F8218" s="10"/>
      <c r="G8218" s="10"/>
      <c r="H8218" s="10"/>
      <c r="K8218" s="10"/>
      <c r="L8218" s="10"/>
      <c r="N8218" s="10"/>
      <c r="O8218" s="10"/>
      <c r="P8218" s="10"/>
      <c r="Q8218" s="10"/>
      <c r="R8218" s="10"/>
      <c r="S8218" s="10"/>
      <c r="U8218" s="10"/>
      <c r="W8218" s="10"/>
      <c r="Y8218" s="10"/>
      <c r="AA8218" s="10"/>
      <c r="AC8218" s="10"/>
      <c r="AE8218" s="10"/>
      <c r="AG8218" s="10"/>
      <c r="AI8218" s="10"/>
      <c r="AK8218" s="10"/>
    </row>
    <row r="8219" spans="2:37" ht="15" x14ac:dyDescent="0.2">
      <c r="B8219" s="10"/>
      <c r="C8219" s="10"/>
      <c r="D8219" s="10"/>
      <c r="E8219" s="10"/>
      <c r="F8219" s="10"/>
      <c r="G8219" s="10"/>
      <c r="H8219" s="10"/>
      <c r="K8219" s="10"/>
      <c r="L8219" s="10"/>
      <c r="N8219" s="10"/>
      <c r="O8219" s="10"/>
      <c r="P8219" s="10"/>
      <c r="Q8219" s="10"/>
      <c r="R8219" s="10"/>
      <c r="S8219" s="10"/>
      <c r="U8219" s="10"/>
      <c r="W8219" s="10"/>
      <c r="Y8219" s="10"/>
      <c r="AA8219" s="10"/>
      <c r="AC8219" s="10"/>
      <c r="AE8219" s="10"/>
      <c r="AG8219" s="10"/>
      <c r="AI8219" s="10"/>
      <c r="AK8219" s="10"/>
    </row>
    <row r="8220" spans="2:37" ht="15" x14ac:dyDescent="0.2">
      <c r="B8220" s="10"/>
      <c r="C8220" s="10"/>
      <c r="D8220" s="10"/>
      <c r="E8220" s="10"/>
      <c r="F8220" s="10"/>
      <c r="G8220" s="10"/>
      <c r="H8220" s="10"/>
      <c r="K8220" s="10"/>
      <c r="L8220" s="10"/>
      <c r="N8220" s="10"/>
      <c r="O8220" s="10"/>
      <c r="P8220" s="10"/>
      <c r="Q8220" s="10"/>
      <c r="R8220" s="10"/>
      <c r="S8220" s="10"/>
      <c r="U8220" s="10"/>
      <c r="W8220" s="10"/>
      <c r="Y8220" s="10"/>
      <c r="AA8220" s="10"/>
      <c r="AC8220" s="10"/>
      <c r="AE8220" s="10"/>
      <c r="AG8220" s="10"/>
      <c r="AI8220" s="10"/>
      <c r="AK8220" s="10"/>
    </row>
    <row r="8221" spans="2:37" ht="15" x14ac:dyDescent="0.2">
      <c r="B8221" s="10"/>
      <c r="C8221" s="10"/>
      <c r="D8221" s="10"/>
      <c r="E8221" s="10"/>
      <c r="F8221" s="10"/>
      <c r="G8221" s="10"/>
      <c r="H8221" s="10"/>
      <c r="K8221" s="10"/>
      <c r="L8221" s="10"/>
      <c r="N8221" s="10"/>
      <c r="O8221" s="10"/>
      <c r="P8221" s="10"/>
      <c r="Q8221" s="10"/>
      <c r="R8221" s="10"/>
      <c r="S8221" s="10"/>
      <c r="U8221" s="10"/>
      <c r="W8221" s="10"/>
      <c r="Y8221" s="10"/>
      <c r="AA8221" s="10"/>
      <c r="AC8221" s="10"/>
      <c r="AE8221" s="10"/>
      <c r="AG8221" s="10"/>
      <c r="AI8221" s="10"/>
      <c r="AK8221" s="10"/>
    </row>
    <row r="8222" spans="2:37" ht="15" x14ac:dyDescent="0.2">
      <c r="B8222" s="10"/>
      <c r="C8222" s="10"/>
      <c r="D8222" s="10"/>
      <c r="E8222" s="10"/>
      <c r="F8222" s="10"/>
      <c r="G8222" s="10"/>
      <c r="H8222" s="10"/>
      <c r="K8222" s="10"/>
      <c r="L8222" s="10"/>
      <c r="N8222" s="10"/>
      <c r="O8222" s="10"/>
      <c r="P8222" s="10"/>
      <c r="Q8222" s="10"/>
      <c r="R8222" s="10"/>
      <c r="S8222" s="10"/>
      <c r="U8222" s="10"/>
      <c r="W8222" s="10"/>
      <c r="Y8222" s="10"/>
      <c r="AA8222" s="10"/>
      <c r="AC8222" s="10"/>
      <c r="AE8222" s="10"/>
      <c r="AG8222" s="10"/>
      <c r="AI8222" s="10"/>
      <c r="AK8222" s="10"/>
    </row>
    <row r="8223" spans="2:37" ht="15" x14ac:dyDescent="0.2">
      <c r="B8223" s="10"/>
      <c r="C8223" s="10"/>
      <c r="D8223" s="10"/>
      <c r="E8223" s="10"/>
      <c r="F8223" s="10"/>
      <c r="G8223" s="10"/>
      <c r="H8223" s="10"/>
      <c r="K8223" s="10"/>
      <c r="L8223" s="10"/>
      <c r="N8223" s="10"/>
      <c r="O8223" s="10"/>
      <c r="P8223" s="10"/>
      <c r="Q8223" s="10"/>
      <c r="R8223" s="10"/>
      <c r="S8223" s="10"/>
      <c r="U8223" s="10"/>
      <c r="W8223" s="10"/>
      <c r="Y8223" s="10"/>
      <c r="AA8223" s="10"/>
      <c r="AC8223" s="10"/>
      <c r="AE8223" s="10"/>
      <c r="AG8223" s="10"/>
      <c r="AI8223" s="10"/>
      <c r="AK8223" s="10"/>
    </row>
    <row r="8224" spans="2:37" ht="15" x14ac:dyDescent="0.2">
      <c r="B8224" s="10"/>
      <c r="C8224" s="10"/>
      <c r="D8224" s="10"/>
      <c r="E8224" s="10"/>
      <c r="F8224" s="10"/>
      <c r="G8224" s="10"/>
      <c r="H8224" s="10"/>
      <c r="K8224" s="10"/>
      <c r="L8224" s="10"/>
      <c r="N8224" s="10"/>
      <c r="O8224" s="10"/>
      <c r="P8224" s="10"/>
      <c r="Q8224" s="10"/>
      <c r="R8224" s="10"/>
      <c r="S8224" s="10"/>
      <c r="U8224" s="10"/>
      <c r="W8224" s="10"/>
      <c r="Y8224" s="10"/>
      <c r="AA8224" s="10"/>
      <c r="AC8224" s="10"/>
      <c r="AE8224" s="10"/>
      <c r="AG8224" s="10"/>
      <c r="AI8224" s="10"/>
      <c r="AK8224" s="10"/>
    </row>
    <row r="8225" spans="2:37" ht="15" x14ac:dyDescent="0.2">
      <c r="B8225" s="10"/>
      <c r="C8225" s="10"/>
      <c r="D8225" s="10"/>
      <c r="E8225" s="10"/>
      <c r="F8225" s="10"/>
      <c r="G8225" s="10"/>
      <c r="H8225" s="10"/>
      <c r="K8225" s="10"/>
      <c r="L8225" s="10"/>
      <c r="N8225" s="10"/>
      <c r="O8225" s="10"/>
      <c r="P8225" s="10"/>
      <c r="Q8225" s="10"/>
      <c r="R8225" s="10"/>
      <c r="S8225" s="10"/>
      <c r="U8225" s="10"/>
      <c r="W8225" s="10"/>
      <c r="Y8225" s="10"/>
      <c r="AA8225" s="10"/>
      <c r="AC8225" s="10"/>
      <c r="AE8225" s="10"/>
      <c r="AG8225" s="10"/>
      <c r="AI8225" s="10"/>
      <c r="AK8225" s="10"/>
    </row>
    <row r="8226" spans="2:37" ht="15" x14ac:dyDescent="0.2">
      <c r="B8226" s="10"/>
      <c r="C8226" s="10"/>
      <c r="D8226" s="10"/>
      <c r="E8226" s="10"/>
      <c r="F8226" s="10"/>
      <c r="G8226" s="10"/>
      <c r="H8226" s="10"/>
      <c r="K8226" s="10"/>
      <c r="L8226" s="10"/>
      <c r="N8226" s="10"/>
      <c r="O8226" s="10"/>
      <c r="P8226" s="10"/>
      <c r="Q8226" s="10"/>
      <c r="R8226" s="10"/>
      <c r="S8226" s="10"/>
      <c r="U8226" s="10"/>
      <c r="W8226" s="10"/>
      <c r="Y8226" s="10"/>
      <c r="AA8226" s="10"/>
      <c r="AC8226" s="10"/>
      <c r="AE8226" s="10"/>
      <c r="AG8226" s="10"/>
      <c r="AI8226" s="10"/>
      <c r="AK8226" s="10"/>
    </row>
    <row r="8227" spans="2:37" ht="15" x14ac:dyDescent="0.2">
      <c r="B8227" s="10"/>
      <c r="C8227" s="10"/>
      <c r="D8227" s="10"/>
      <c r="E8227" s="10"/>
      <c r="F8227" s="10"/>
      <c r="G8227" s="10"/>
      <c r="H8227" s="10"/>
      <c r="K8227" s="10"/>
      <c r="L8227" s="10"/>
      <c r="N8227" s="10"/>
      <c r="O8227" s="10"/>
      <c r="P8227" s="10"/>
      <c r="Q8227" s="10"/>
      <c r="R8227" s="10"/>
      <c r="S8227" s="10"/>
      <c r="U8227" s="10"/>
      <c r="W8227" s="10"/>
      <c r="Y8227" s="10"/>
      <c r="AA8227" s="10"/>
      <c r="AC8227" s="10"/>
      <c r="AE8227" s="10"/>
      <c r="AG8227" s="10"/>
      <c r="AI8227" s="10"/>
      <c r="AK8227" s="10"/>
    </row>
    <row r="8228" spans="2:37" ht="15" x14ac:dyDescent="0.2">
      <c r="B8228" s="10"/>
      <c r="C8228" s="10"/>
      <c r="D8228" s="10"/>
      <c r="E8228" s="10"/>
      <c r="F8228" s="10"/>
      <c r="G8228" s="10"/>
      <c r="H8228" s="10"/>
      <c r="K8228" s="10"/>
      <c r="L8228" s="10"/>
      <c r="N8228" s="10"/>
      <c r="O8228" s="10"/>
      <c r="P8228" s="10"/>
      <c r="Q8228" s="10"/>
      <c r="R8228" s="10"/>
      <c r="S8228" s="10"/>
      <c r="U8228" s="10"/>
      <c r="W8228" s="10"/>
      <c r="Y8228" s="10"/>
      <c r="AA8228" s="10"/>
      <c r="AC8228" s="10"/>
      <c r="AE8228" s="10"/>
      <c r="AG8228" s="10"/>
      <c r="AI8228" s="10"/>
      <c r="AK8228" s="10"/>
    </row>
    <row r="8229" spans="2:37" ht="15" x14ac:dyDescent="0.2">
      <c r="B8229" s="10"/>
      <c r="C8229" s="10"/>
      <c r="D8229" s="10"/>
      <c r="E8229" s="10"/>
      <c r="F8229" s="10"/>
      <c r="G8229" s="10"/>
      <c r="H8229" s="10"/>
      <c r="K8229" s="10"/>
      <c r="L8229" s="10"/>
      <c r="N8229" s="10"/>
      <c r="O8229" s="10"/>
      <c r="P8229" s="10"/>
      <c r="Q8229" s="10"/>
      <c r="R8229" s="10"/>
      <c r="S8229" s="10"/>
      <c r="U8229" s="10"/>
      <c r="W8229" s="10"/>
      <c r="Y8229" s="10"/>
      <c r="AA8229" s="10"/>
      <c r="AC8229" s="10"/>
      <c r="AE8229" s="10"/>
      <c r="AG8229" s="10"/>
      <c r="AI8229" s="10"/>
      <c r="AK8229" s="10"/>
    </row>
    <row r="8230" spans="2:37" ht="15" x14ac:dyDescent="0.2">
      <c r="B8230" s="10"/>
      <c r="C8230" s="10"/>
      <c r="D8230" s="10"/>
      <c r="E8230" s="10"/>
      <c r="F8230" s="10"/>
      <c r="G8230" s="10"/>
      <c r="H8230" s="10"/>
      <c r="K8230" s="10"/>
      <c r="L8230" s="10"/>
      <c r="N8230" s="10"/>
      <c r="O8230" s="10"/>
      <c r="P8230" s="10"/>
      <c r="Q8230" s="10"/>
      <c r="R8230" s="10"/>
      <c r="S8230" s="10"/>
      <c r="U8230" s="10"/>
      <c r="W8230" s="10"/>
      <c r="Y8230" s="10"/>
      <c r="AA8230" s="10"/>
      <c r="AC8230" s="10"/>
      <c r="AE8230" s="10"/>
      <c r="AG8230" s="10"/>
      <c r="AI8230" s="10"/>
      <c r="AK8230" s="10"/>
    </row>
    <row r="8231" spans="2:37" ht="15" x14ac:dyDescent="0.2">
      <c r="B8231" s="10"/>
      <c r="C8231" s="10"/>
      <c r="D8231" s="10"/>
      <c r="E8231" s="10"/>
      <c r="F8231" s="10"/>
      <c r="G8231" s="10"/>
      <c r="H8231" s="10"/>
      <c r="K8231" s="10"/>
      <c r="L8231" s="10"/>
      <c r="N8231" s="10"/>
      <c r="O8231" s="10"/>
      <c r="P8231" s="10"/>
      <c r="Q8231" s="10"/>
      <c r="R8231" s="10"/>
      <c r="S8231" s="10"/>
      <c r="U8231" s="10"/>
      <c r="W8231" s="10"/>
      <c r="Y8231" s="10"/>
      <c r="AA8231" s="10"/>
      <c r="AC8231" s="10"/>
      <c r="AE8231" s="10"/>
      <c r="AG8231" s="10"/>
      <c r="AI8231" s="10"/>
      <c r="AK8231" s="10"/>
    </row>
    <row r="8232" spans="2:37" ht="15" x14ac:dyDescent="0.2">
      <c r="B8232" s="10"/>
      <c r="C8232" s="10"/>
      <c r="D8232" s="10"/>
      <c r="E8232" s="10"/>
      <c r="F8232" s="10"/>
      <c r="G8232" s="10"/>
      <c r="H8232" s="10"/>
      <c r="K8232" s="10"/>
      <c r="L8232" s="10"/>
      <c r="N8232" s="10"/>
      <c r="O8232" s="10"/>
      <c r="P8232" s="10"/>
      <c r="Q8232" s="10"/>
      <c r="R8232" s="10"/>
      <c r="S8232" s="10"/>
      <c r="U8232" s="10"/>
      <c r="W8232" s="10"/>
      <c r="Y8232" s="10"/>
      <c r="AA8232" s="10"/>
      <c r="AC8232" s="10"/>
      <c r="AE8232" s="10"/>
      <c r="AG8232" s="10"/>
      <c r="AI8232" s="10"/>
      <c r="AK8232" s="10"/>
    </row>
    <row r="8233" spans="2:37" ht="15" x14ac:dyDescent="0.2">
      <c r="B8233" s="10"/>
      <c r="C8233" s="10"/>
      <c r="D8233" s="10"/>
      <c r="E8233" s="10"/>
      <c r="F8233" s="10"/>
      <c r="G8233" s="10"/>
      <c r="H8233" s="10"/>
      <c r="K8233" s="10"/>
      <c r="L8233" s="10"/>
      <c r="N8233" s="10"/>
      <c r="O8233" s="10"/>
      <c r="P8233" s="10"/>
      <c r="Q8233" s="10"/>
      <c r="R8233" s="10"/>
      <c r="S8233" s="10"/>
      <c r="U8233" s="10"/>
      <c r="W8233" s="10"/>
      <c r="Y8233" s="10"/>
      <c r="AA8233" s="10"/>
      <c r="AC8233" s="10"/>
      <c r="AE8233" s="10"/>
      <c r="AG8233" s="10"/>
      <c r="AI8233" s="10"/>
      <c r="AK8233" s="10"/>
    </row>
    <row r="8234" spans="2:37" ht="15" x14ac:dyDescent="0.2">
      <c r="B8234" s="10"/>
      <c r="C8234" s="10"/>
      <c r="D8234" s="10"/>
      <c r="E8234" s="10"/>
      <c r="F8234" s="10"/>
      <c r="G8234" s="10"/>
      <c r="H8234" s="10"/>
      <c r="K8234" s="10"/>
      <c r="L8234" s="10"/>
      <c r="N8234" s="10"/>
      <c r="O8234" s="10"/>
      <c r="P8234" s="10"/>
      <c r="Q8234" s="10"/>
      <c r="R8234" s="10"/>
      <c r="S8234" s="10"/>
      <c r="U8234" s="10"/>
      <c r="W8234" s="10"/>
      <c r="Y8234" s="10"/>
      <c r="AA8234" s="10"/>
      <c r="AC8234" s="10"/>
      <c r="AE8234" s="10"/>
      <c r="AG8234" s="10"/>
      <c r="AI8234" s="10"/>
      <c r="AK8234" s="10"/>
    </row>
    <row r="8235" spans="2:37" ht="15" x14ac:dyDescent="0.2">
      <c r="B8235" s="10"/>
      <c r="C8235" s="10"/>
      <c r="D8235" s="10"/>
      <c r="E8235" s="10"/>
      <c r="F8235" s="10"/>
      <c r="G8235" s="10"/>
      <c r="H8235" s="10"/>
      <c r="K8235" s="10"/>
      <c r="L8235" s="10"/>
      <c r="N8235" s="10"/>
      <c r="O8235" s="10"/>
      <c r="P8235" s="10"/>
      <c r="Q8235" s="10"/>
      <c r="R8235" s="10"/>
      <c r="S8235" s="10"/>
      <c r="U8235" s="10"/>
      <c r="W8235" s="10"/>
      <c r="Y8235" s="10"/>
      <c r="AA8235" s="10"/>
      <c r="AC8235" s="10"/>
      <c r="AE8235" s="10"/>
      <c r="AG8235" s="10"/>
      <c r="AI8235" s="10"/>
      <c r="AK8235" s="10"/>
    </row>
    <row r="8236" spans="2:37" ht="15" x14ac:dyDescent="0.2">
      <c r="B8236" s="10"/>
      <c r="C8236" s="10"/>
      <c r="D8236" s="10"/>
      <c r="E8236" s="10"/>
      <c r="F8236" s="10"/>
      <c r="G8236" s="10"/>
      <c r="H8236" s="10"/>
      <c r="K8236" s="10"/>
      <c r="L8236" s="10"/>
      <c r="N8236" s="10"/>
      <c r="O8236" s="10"/>
      <c r="P8236" s="10"/>
      <c r="Q8236" s="10"/>
      <c r="R8236" s="10"/>
      <c r="S8236" s="10"/>
      <c r="U8236" s="10"/>
      <c r="W8236" s="10"/>
      <c r="Y8236" s="10"/>
      <c r="AA8236" s="10"/>
      <c r="AC8236" s="10"/>
      <c r="AE8236" s="10"/>
      <c r="AG8236" s="10"/>
      <c r="AI8236" s="10"/>
      <c r="AK8236" s="10"/>
    </row>
    <row r="8237" spans="2:37" ht="15" x14ac:dyDescent="0.2">
      <c r="B8237" s="10"/>
      <c r="C8237" s="10"/>
      <c r="D8237" s="10"/>
      <c r="E8237" s="10"/>
      <c r="F8237" s="10"/>
      <c r="G8237" s="10"/>
      <c r="H8237" s="10"/>
      <c r="K8237" s="10"/>
      <c r="L8237" s="10"/>
      <c r="N8237" s="10"/>
      <c r="O8237" s="10"/>
      <c r="P8237" s="10"/>
      <c r="Q8237" s="10"/>
      <c r="R8237" s="10"/>
      <c r="S8237" s="10"/>
      <c r="U8237" s="10"/>
      <c r="W8237" s="10"/>
      <c r="Y8237" s="10"/>
      <c r="AA8237" s="10"/>
      <c r="AC8237" s="10"/>
      <c r="AE8237" s="10"/>
      <c r="AG8237" s="10"/>
      <c r="AI8237" s="10"/>
      <c r="AK8237" s="10"/>
    </row>
    <row r="8238" spans="2:37" ht="15" x14ac:dyDescent="0.2">
      <c r="B8238" s="10"/>
      <c r="C8238" s="10"/>
      <c r="D8238" s="10"/>
      <c r="E8238" s="10"/>
      <c r="F8238" s="10"/>
      <c r="G8238" s="10"/>
      <c r="H8238" s="10"/>
      <c r="K8238" s="10"/>
      <c r="L8238" s="10"/>
      <c r="N8238" s="10"/>
      <c r="O8238" s="10"/>
      <c r="P8238" s="10"/>
      <c r="Q8238" s="10"/>
      <c r="R8238" s="10"/>
      <c r="S8238" s="10"/>
      <c r="U8238" s="10"/>
      <c r="W8238" s="10"/>
      <c r="Y8238" s="10"/>
      <c r="AA8238" s="10"/>
      <c r="AC8238" s="10"/>
      <c r="AE8238" s="10"/>
      <c r="AG8238" s="10"/>
      <c r="AI8238" s="10"/>
      <c r="AK8238" s="10"/>
    </row>
    <row r="8239" spans="2:37" ht="15" x14ac:dyDescent="0.2">
      <c r="B8239" s="10"/>
      <c r="C8239" s="10"/>
      <c r="D8239" s="10"/>
      <c r="E8239" s="10"/>
      <c r="F8239" s="10"/>
      <c r="G8239" s="10"/>
      <c r="H8239" s="10"/>
      <c r="K8239" s="10"/>
      <c r="L8239" s="10"/>
      <c r="N8239" s="10"/>
      <c r="O8239" s="10"/>
      <c r="P8239" s="10"/>
      <c r="Q8239" s="10"/>
      <c r="R8239" s="10"/>
      <c r="S8239" s="10"/>
      <c r="U8239" s="10"/>
      <c r="W8239" s="10"/>
      <c r="Y8239" s="10"/>
      <c r="AA8239" s="10"/>
      <c r="AC8239" s="10"/>
      <c r="AE8239" s="10"/>
      <c r="AG8239" s="10"/>
      <c r="AI8239" s="10"/>
      <c r="AK8239" s="10"/>
    </row>
    <row r="8240" spans="2:37" ht="15" x14ac:dyDescent="0.2">
      <c r="B8240" s="10"/>
      <c r="C8240" s="10"/>
      <c r="D8240" s="10"/>
      <c r="E8240" s="10"/>
      <c r="F8240" s="10"/>
      <c r="G8240" s="10"/>
      <c r="H8240" s="10"/>
      <c r="K8240" s="10"/>
      <c r="L8240" s="10"/>
      <c r="N8240" s="10"/>
      <c r="O8240" s="10"/>
      <c r="P8240" s="10"/>
      <c r="Q8240" s="10"/>
      <c r="R8240" s="10"/>
      <c r="S8240" s="10"/>
      <c r="U8240" s="10"/>
      <c r="W8240" s="10"/>
      <c r="Y8240" s="10"/>
      <c r="AA8240" s="10"/>
      <c r="AC8240" s="10"/>
      <c r="AE8240" s="10"/>
      <c r="AG8240" s="10"/>
      <c r="AI8240" s="10"/>
      <c r="AK8240" s="10"/>
    </row>
    <row r="8241" spans="2:37" ht="15" x14ac:dyDescent="0.2">
      <c r="B8241" s="10"/>
      <c r="C8241" s="10"/>
      <c r="D8241" s="10"/>
      <c r="E8241" s="10"/>
      <c r="F8241" s="10"/>
      <c r="G8241" s="10"/>
      <c r="H8241" s="10"/>
      <c r="K8241" s="10"/>
      <c r="L8241" s="10"/>
      <c r="N8241" s="10"/>
      <c r="O8241" s="10"/>
      <c r="P8241" s="10"/>
      <c r="Q8241" s="10"/>
      <c r="R8241" s="10"/>
      <c r="S8241" s="10"/>
      <c r="U8241" s="10"/>
      <c r="W8241" s="10"/>
      <c r="Y8241" s="10"/>
      <c r="AA8241" s="10"/>
      <c r="AC8241" s="10"/>
      <c r="AE8241" s="10"/>
      <c r="AG8241" s="10"/>
      <c r="AI8241" s="10"/>
      <c r="AK8241" s="10"/>
    </row>
    <row r="8242" spans="2:37" ht="15" x14ac:dyDescent="0.2">
      <c r="B8242" s="10"/>
      <c r="C8242" s="10"/>
      <c r="D8242" s="10"/>
      <c r="E8242" s="10"/>
      <c r="F8242" s="10"/>
      <c r="G8242" s="10"/>
      <c r="H8242" s="10"/>
      <c r="K8242" s="10"/>
      <c r="L8242" s="10"/>
      <c r="N8242" s="10"/>
      <c r="O8242" s="10"/>
      <c r="P8242" s="10"/>
      <c r="Q8242" s="10"/>
      <c r="R8242" s="10"/>
      <c r="S8242" s="10"/>
      <c r="U8242" s="10"/>
      <c r="W8242" s="10"/>
      <c r="Y8242" s="10"/>
      <c r="AA8242" s="10"/>
      <c r="AC8242" s="10"/>
      <c r="AE8242" s="10"/>
      <c r="AG8242" s="10"/>
      <c r="AI8242" s="10"/>
      <c r="AK8242" s="10"/>
    </row>
    <row r="8243" spans="2:37" ht="15" x14ac:dyDescent="0.2">
      <c r="B8243" s="10"/>
      <c r="C8243" s="10"/>
      <c r="D8243" s="10"/>
      <c r="E8243" s="10"/>
      <c r="F8243" s="10"/>
      <c r="G8243" s="10"/>
      <c r="H8243" s="10"/>
      <c r="K8243" s="10"/>
      <c r="L8243" s="10"/>
      <c r="N8243" s="10"/>
      <c r="O8243" s="10"/>
      <c r="P8243" s="10"/>
      <c r="Q8243" s="10"/>
      <c r="R8243" s="10"/>
      <c r="S8243" s="10"/>
      <c r="U8243" s="10"/>
      <c r="W8243" s="10"/>
      <c r="Y8243" s="10"/>
      <c r="AA8243" s="10"/>
      <c r="AC8243" s="10"/>
      <c r="AE8243" s="10"/>
      <c r="AG8243" s="10"/>
      <c r="AI8243" s="10"/>
      <c r="AK8243" s="10"/>
    </row>
    <row r="8244" spans="2:37" ht="15" x14ac:dyDescent="0.2">
      <c r="B8244" s="10"/>
      <c r="C8244" s="10"/>
      <c r="D8244" s="10"/>
      <c r="E8244" s="10"/>
      <c r="F8244" s="10"/>
      <c r="G8244" s="10"/>
      <c r="H8244" s="10"/>
      <c r="K8244" s="10"/>
      <c r="L8244" s="10"/>
      <c r="N8244" s="10"/>
      <c r="O8244" s="10"/>
      <c r="P8244" s="10"/>
      <c r="Q8244" s="10"/>
      <c r="R8244" s="10"/>
      <c r="S8244" s="10"/>
      <c r="U8244" s="10"/>
      <c r="W8244" s="10"/>
      <c r="Y8244" s="10"/>
      <c r="AA8244" s="10"/>
      <c r="AC8244" s="10"/>
      <c r="AE8244" s="10"/>
      <c r="AG8244" s="10"/>
      <c r="AI8244" s="10"/>
      <c r="AK8244" s="10"/>
    </row>
    <row r="8245" spans="2:37" ht="15" x14ac:dyDescent="0.2">
      <c r="B8245" s="10"/>
      <c r="C8245" s="10"/>
      <c r="D8245" s="10"/>
      <c r="E8245" s="10"/>
      <c r="F8245" s="10"/>
      <c r="G8245" s="10"/>
      <c r="H8245" s="10"/>
      <c r="K8245" s="10"/>
      <c r="L8245" s="10"/>
      <c r="N8245" s="10"/>
      <c r="O8245" s="10"/>
      <c r="P8245" s="10"/>
      <c r="Q8245" s="10"/>
      <c r="R8245" s="10"/>
      <c r="S8245" s="10"/>
      <c r="U8245" s="10"/>
      <c r="W8245" s="10"/>
      <c r="Y8245" s="10"/>
      <c r="AA8245" s="10"/>
      <c r="AC8245" s="10"/>
      <c r="AE8245" s="10"/>
      <c r="AG8245" s="10"/>
      <c r="AI8245" s="10"/>
      <c r="AK8245" s="10"/>
    </row>
    <row r="8246" spans="2:37" ht="15" x14ac:dyDescent="0.2">
      <c r="B8246" s="10"/>
      <c r="C8246" s="10"/>
      <c r="D8246" s="10"/>
      <c r="E8246" s="10"/>
      <c r="F8246" s="10"/>
      <c r="G8246" s="10"/>
      <c r="H8246" s="10"/>
      <c r="K8246" s="10"/>
      <c r="L8246" s="10"/>
      <c r="N8246" s="10"/>
      <c r="O8246" s="10"/>
      <c r="P8246" s="10"/>
      <c r="Q8246" s="10"/>
      <c r="R8246" s="10"/>
      <c r="S8246" s="10"/>
      <c r="U8246" s="10"/>
      <c r="W8246" s="10"/>
      <c r="Y8246" s="10"/>
      <c r="AA8246" s="10"/>
      <c r="AC8246" s="10"/>
      <c r="AE8246" s="10"/>
      <c r="AG8246" s="10"/>
      <c r="AI8246" s="10"/>
      <c r="AK8246" s="10"/>
    </row>
    <row r="8247" spans="2:37" ht="15" x14ac:dyDescent="0.2">
      <c r="B8247" s="10"/>
      <c r="C8247" s="10"/>
      <c r="D8247" s="10"/>
      <c r="E8247" s="10"/>
      <c r="F8247" s="10"/>
      <c r="G8247" s="10"/>
      <c r="H8247" s="10"/>
      <c r="K8247" s="10"/>
      <c r="L8247" s="10"/>
      <c r="N8247" s="10"/>
      <c r="O8247" s="10"/>
      <c r="P8247" s="10"/>
      <c r="Q8247" s="10"/>
      <c r="R8247" s="10"/>
      <c r="S8247" s="10"/>
      <c r="U8247" s="10"/>
      <c r="W8247" s="10"/>
      <c r="Y8247" s="10"/>
      <c r="AA8247" s="10"/>
      <c r="AC8247" s="10"/>
      <c r="AE8247" s="10"/>
      <c r="AG8247" s="10"/>
      <c r="AI8247" s="10"/>
      <c r="AK8247" s="10"/>
    </row>
    <row r="8248" spans="2:37" ht="15" x14ac:dyDescent="0.2">
      <c r="B8248" s="10"/>
      <c r="C8248" s="10"/>
      <c r="D8248" s="10"/>
      <c r="E8248" s="10"/>
      <c r="F8248" s="10"/>
      <c r="G8248" s="10"/>
      <c r="H8248" s="10"/>
      <c r="K8248" s="10"/>
      <c r="L8248" s="10"/>
      <c r="N8248" s="10"/>
      <c r="O8248" s="10"/>
      <c r="P8248" s="10"/>
      <c r="Q8248" s="10"/>
      <c r="R8248" s="10"/>
      <c r="S8248" s="10"/>
      <c r="U8248" s="10"/>
      <c r="W8248" s="10"/>
      <c r="Y8248" s="10"/>
      <c r="AA8248" s="10"/>
      <c r="AC8248" s="10"/>
      <c r="AE8248" s="10"/>
      <c r="AG8248" s="10"/>
      <c r="AI8248" s="10"/>
      <c r="AK8248" s="10"/>
    </row>
    <row r="8249" spans="2:37" ht="15" x14ac:dyDescent="0.2">
      <c r="B8249" s="10"/>
      <c r="C8249" s="10"/>
      <c r="D8249" s="10"/>
      <c r="E8249" s="10"/>
      <c r="F8249" s="10"/>
      <c r="G8249" s="10"/>
      <c r="H8249" s="10"/>
      <c r="K8249" s="10"/>
      <c r="L8249" s="10"/>
      <c r="N8249" s="10"/>
      <c r="O8249" s="10"/>
      <c r="P8249" s="10"/>
      <c r="Q8249" s="10"/>
      <c r="R8249" s="10"/>
      <c r="S8249" s="10"/>
      <c r="U8249" s="10"/>
      <c r="W8249" s="10"/>
      <c r="Y8249" s="10"/>
      <c r="AA8249" s="10"/>
      <c r="AC8249" s="10"/>
      <c r="AE8249" s="10"/>
      <c r="AG8249" s="10"/>
      <c r="AI8249" s="10"/>
      <c r="AK8249" s="10"/>
    </row>
    <row r="8250" spans="2:37" ht="15" x14ac:dyDescent="0.2">
      <c r="B8250" s="10"/>
      <c r="C8250" s="10"/>
      <c r="D8250" s="10"/>
      <c r="E8250" s="10"/>
      <c r="F8250" s="10"/>
      <c r="G8250" s="10"/>
      <c r="H8250" s="10"/>
      <c r="K8250" s="10"/>
      <c r="L8250" s="10"/>
      <c r="N8250" s="10"/>
      <c r="O8250" s="10"/>
      <c r="P8250" s="10"/>
      <c r="Q8250" s="10"/>
      <c r="R8250" s="10"/>
      <c r="S8250" s="10"/>
      <c r="U8250" s="10"/>
      <c r="W8250" s="10"/>
      <c r="Y8250" s="10"/>
      <c r="AA8250" s="10"/>
      <c r="AC8250" s="10"/>
      <c r="AE8250" s="10"/>
      <c r="AG8250" s="10"/>
      <c r="AI8250" s="10"/>
      <c r="AK8250" s="10"/>
    </row>
    <row r="8251" spans="2:37" ht="15" x14ac:dyDescent="0.2">
      <c r="B8251" s="10"/>
      <c r="C8251" s="10"/>
      <c r="D8251" s="10"/>
      <c r="E8251" s="10"/>
      <c r="F8251" s="10"/>
      <c r="G8251" s="10"/>
      <c r="H8251" s="10"/>
      <c r="K8251" s="10"/>
      <c r="L8251" s="10"/>
      <c r="N8251" s="10"/>
      <c r="O8251" s="10"/>
      <c r="P8251" s="10"/>
      <c r="Q8251" s="10"/>
      <c r="R8251" s="10"/>
      <c r="S8251" s="10"/>
      <c r="U8251" s="10"/>
      <c r="W8251" s="10"/>
      <c r="Y8251" s="10"/>
      <c r="AA8251" s="10"/>
      <c r="AC8251" s="10"/>
      <c r="AE8251" s="10"/>
      <c r="AG8251" s="10"/>
      <c r="AI8251" s="10"/>
      <c r="AK8251" s="10"/>
    </row>
    <row r="8252" spans="2:37" ht="15" x14ac:dyDescent="0.2">
      <c r="B8252" s="10"/>
      <c r="C8252" s="10"/>
      <c r="D8252" s="10"/>
      <c r="E8252" s="10"/>
      <c r="F8252" s="10"/>
      <c r="G8252" s="10"/>
      <c r="H8252" s="10"/>
      <c r="K8252" s="10"/>
      <c r="L8252" s="10"/>
      <c r="N8252" s="10"/>
      <c r="O8252" s="10"/>
      <c r="P8252" s="10"/>
      <c r="Q8252" s="10"/>
      <c r="R8252" s="10"/>
      <c r="S8252" s="10"/>
      <c r="U8252" s="10"/>
      <c r="W8252" s="10"/>
      <c r="Y8252" s="10"/>
      <c r="AA8252" s="10"/>
      <c r="AC8252" s="10"/>
      <c r="AE8252" s="10"/>
      <c r="AG8252" s="10"/>
      <c r="AI8252" s="10"/>
      <c r="AK8252" s="10"/>
    </row>
    <row r="8253" spans="2:37" ht="15" x14ac:dyDescent="0.2">
      <c r="B8253" s="10"/>
      <c r="C8253" s="10"/>
      <c r="D8253" s="10"/>
      <c r="E8253" s="10"/>
      <c r="F8253" s="10"/>
      <c r="G8253" s="10"/>
      <c r="H8253" s="10"/>
      <c r="K8253" s="10"/>
      <c r="L8253" s="10"/>
      <c r="N8253" s="10"/>
      <c r="O8253" s="10"/>
      <c r="P8253" s="10"/>
      <c r="Q8253" s="10"/>
      <c r="R8253" s="10"/>
      <c r="S8253" s="10"/>
      <c r="U8253" s="10"/>
      <c r="W8253" s="10"/>
      <c r="Y8253" s="10"/>
      <c r="AA8253" s="10"/>
      <c r="AC8253" s="10"/>
      <c r="AE8253" s="10"/>
      <c r="AG8253" s="10"/>
      <c r="AI8253" s="10"/>
      <c r="AK8253" s="10"/>
    </row>
    <row r="8254" spans="2:37" ht="15" x14ac:dyDescent="0.2">
      <c r="B8254" s="10"/>
      <c r="C8254" s="10"/>
      <c r="D8254" s="10"/>
      <c r="E8254" s="10"/>
      <c r="F8254" s="10"/>
      <c r="G8254" s="10"/>
      <c r="H8254" s="10"/>
      <c r="K8254" s="10"/>
      <c r="L8254" s="10"/>
      <c r="N8254" s="10"/>
      <c r="O8254" s="10"/>
      <c r="P8254" s="10"/>
      <c r="Q8254" s="10"/>
      <c r="R8254" s="10"/>
      <c r="S8254" s="10"/>
      <c r="U8254" s="10"/>
      <c r="W8254" s="10"/>
      <c r="Y8254" s="10"/>
      <c r="AA8254" s="10"/>
      <c r="AC8254" s="10"/>
      <c r="AE8254" s="10"/>
      <c r="AG8254" s="10"/>
      <c r="AI8254" s="10"/>
      <c r="AK8254" s="10"/>
    </row>
    <row r="8255" spans="2:37" ht="15" x14ac:dyDescent="0.2">
      <c r="B8255" s="10"/>
      <c r="C8255" s="10"/>
      <c r="D8255" s="10"/>
      <c r="E8255" s="10"/>
      <c r="F8255" s="10"/>
      <c r="G8255" s="10"/>
      <c r="H8255" s="10"/>
      <c r="K8255" s="10"/>
      <c r="L8255" s="10"/>
      <c r="N8255" s="10"/>
      <c r="O8255" s="10"/>
      <c r="P8255" s="10"/>
      <c r="Q8255" s="10"/>
      <c r="R8255" s="10"/>
      <c r="S8255" s="10"/>
      <c r="U8255" s="10"/>
      <c r="W8255" s="10"/>
      <c r="Y8255" s="10"/>
      <c r="AA8255" s="10"/>
      <c r="AC8255" s="10"/>
      <c r="AE8255" s="10"/>
      <c r="AG8255" s="10"/>
      <c r="AI8255" s="10"/>
      <c r="AK8255" s="10"/>
    </row>
    <row r="8256" spans="2:37" ht="15" x14ac:dyDescent="0.2">
      <c r="B8256" s="10"/>
      <c r="C8256" s="10"/>
      <c r="D8256" s="10"/>
      <c r="E8256" s="10"/>
      <c r="F8256" s="10"/>
      <c r="G8256" s="10"/>
      <c r="H8256" s="10"/>
      <c r="K8256" s="10"/>
      <c r="L8256" s="10"/>
      <c r="N8256" s="10"/>
      <c r="O8256" s="10"/>
      <c r="P8256" s="10"/>
      <c r="Q8256" s="10"/>
      <c r="R8256" s="10"/>
      <c r="S8256" s="10"/>
      <c r="U8256" s="10"/>
      <c r="W8256" s="10"/>
      <c r="Y8256" s="10"/>
      <c r="AA8256" s="10"/>
      <c r="AC8256" s="10"/>
      <c r="AE8256" s="10"/>
      <c r="AG8256" s="10"/>
      <c r="AI8256" s="10"/>
      <c r="AK8256" s="10"/>
    </row>
    <row r="8257" spans="2:37" ht="15" x14ac:dyDescent="0.2">
      <c r="B8257" s="10"/>
      <c r="C8257" s="10"/>
      <c r="D8257" s="10"/>
      <c r="E8257" s="10"/>
      <c r="F8257" s="10"/>
      <c r="G8257" s="10"/>
      <c r="H8257" s="10"/>
      <c r="K8257" s="10"/>
      <c r="L8257" s="10"/>
      <c r="N8257" s="10"/>
      <c r="O8257" s="10"/>
      <c r="P8257" s="10"/>
      <c r="Q8257" s="10"/>
      <c r="R8257" s="10"/>
      <c r="S8257" s="10"/>
      <c r="U8257" s="10"/>
      <c r="W8257" s="10"/>
      <c r="Y8257" s="10"/>
      <c r="AA8257" s="10"/>
      <c r="AC8257" s="10"/>
      <c r="AE8257" s="10"/>
      <c r="AG8257" s="10"/>
      <c r="AI8257" s="10"/>
      <c r="AK8257" s="10"/>
    </row>
    <row r="8258" spans="2:37" ht="15" x14ac:dyDescent="0.2">
      <c r="B8258" s="10"/>
      <c r="C8258" s="10"/>
      <c r="D8258" s="10"/>
      <c r="E8258" s="10"/>
      <c r="F8258" s="10"/>
      <c r="G8258" s="10"/>
      <c r="H8258" s="10"/>
      <c r="K8258" s="10"/>
      <c r="L8258" s="10"/>
      <c r="N8258" s="10"/>
      <c r="O8258" s="10"/>
      <c r="P8258" s="10"/>
      <c r="Q8258" s="10"/>
      <c r="R8258" s="10"/>
      <c r="S8258" s="10"/>
      <c r="U8258" s="10"/>
      <c r="W8258" s="10"/>
      <c r="Y8258" s="10"/>
      <c r="AA8258" s="10"/>
      <c r="AC8258" s="10"/>
      <c r="AE8258" s="10"/>
      <c r="AG8258" s="10"/>
      <c r="AI8258" s="10"/>
      <c r="AK8258" s="10"/>
    </row>
    <row r="8259" spans="2:37" ht="15" x14ac:dyDescent="0.2">
      <c r="B8259" s="10"/>
      <c r="C8259" s="10"/>
      <c r="D8259" s="10"/>
      <c r="E8259" s="10"/>
      <c r="F8259" s="10"/>
      <c r="G8259" s="10"/>
      <c r="H8259" s="10"/>
      <c r="K8259" s="10"/>
      <c r="L8259" s="10"/>
      <c r="N8259" s="10"/>
      <c r="O8259" s="10"/>
      <c r="P8259" s="10"/>
      <c r="Q8259" s="10"/>
      <c r="R8259" s="10"/>
      <c r="S8259" s="10"/>
      <c r="U8259" s="10"/>
      <c r="W8259" s="10"/>
      <c r="Y8259" s="10"/>
      <c r="AA8259" s="10"/>
      <c r="AC8259" s="10"/>
      <c r="AE8259" s="10"/>
      <c r="AG8259" s="10"/>
      <c r="AI8259" s="10"/>
      <c r="AK8259" s="10"/>
    </row>
    <row r="8260" spans="2:37" ht="15" x14ac:dyDescent="0.2">
      <c r="B8260" s="10"/>
      <c r="C8260" s="10"/>
      <c r="D8260" s="10"/>
      <c r="E8260" s="10"/>
      <c r="F8260" s="10"/>
      <c r="G8260" s="10"/>
      <c r="H8260" s="10"/>
      <c r="K8260" s="10"/>
      <c r="L8260" s="10"/>
      <c r="N8260" s="10"/>
      <c r="O8260" s="10"/>
      <c r="P8260" s="10"/>
      <c r="Q8260" s="10"/>
      <c r="R8260" s="10"/>
      <c r="S8260" s="10"/>
      <c r="U8260" s="10"/>
      <c r="W8260" s="10"/>
      <c r="Y8260" s="10"/>
      <c r="AA8260" s="10"/>
      <c r="AC8260" s="10"/>
      <c r="AE8260" s="10"/>
      <c r="AG8260" s="10"/>
      <c r="AI8260" s="10"/>
      <c r="AK8260" s="10"/>
    </row>
    <row r="8261" spans="2:37" ht="15" x14ac:dyDescent="0.2">
      <c r="B8261" s="10"/>
      <c r="C8261" s="10"/>
      <c r="D8261" s="10"/>
      <c r="E8261" s="10"/>
      <c r="F8261" s="10"/>
      <c r="G8261" s="10"/>
      <c r="H8261" s="10"/>
      <c r="K8261" s="10"/>
      <c r="L8261" s="10"/>
      <c r="N8261" s="10"/>
      <c r="O8261" s="10"/>
      <c r="P8261" s="10"/>
      <c r="Q8261" s="10"/>
      <c r="R8261" s="10"/>
      <c r="S8261" s="10"/>
      <c r="U8261" s="10"/>
      <c r="W8261" s="10"/>
      <c r="Y8261" s="10"/>
      <c r="AA8261" s="10"/>
      <c r="AC8261" s="10"/>
      <c r="AE8261" s="10"/>
      <c r="AG8261" s="10"/>
      <c r="AI8261" s="10"/>
      <c r="AK8261" s="10"/>
    </row>
    <row r="8262" spans="2:37" ht="15" x14ac:dyDescent="0.2">
      <c r="B8262" s="10"/>
      <c r="C8262" s="10"/>
      <c r="D8262" s="10"/>
      <c r="E8262" s="10"/>
      <c r="F8262" s="10"/>
      <c r="G8262" s="10"/>
      <c r="H8262" s="10"/>
      <c r="K8262" s="10"/>
      <c r="L8262" s="10"/>
      <c r="N8262" s="10"/>
      <c r="O8262" s="10"/>
      <c r="P8262" s="10"/>
      <c r="Q8262" s="10"/>
      <c r="R8262" s="10"/>
      <c r="S8262" s="10"/>
      <c r="U8262" s="10"/>
      <c r="W8262" s="10"/>
      <c r="Y8262" s="10"/>
      <c r="AA8262" s="10"/>
      <c r="AC8262" s="10"/>
      <c r="AE8262" s="10"/>
      <c r="AG8262" s="10"/>
      <c r="AI8262" s="10"/>
      <c r="AK8262" s="10"/>
    </row>
    <row r="8263" spans="2:37" ht="15" x14ac:dyDescent="0.2">
      <c r="B8263" s="10"/>
      <c r="C8263" s="10"/>
      <c r="D8263" s="10"/>
      <c r="E8263" s="10"/>
      <c r="F8263" s="10"/>
      <c r="G8263" s="10"/>
      <c r="H8263" s="10"/>
      <c r="K8263" s="10"/>
      <c r="L8263" s="10"/>
      <c r="N8263" s="10"/>
      <c r="O8263" s="10"/>
      <c r="P8263" s="10"/>
      <c r="Q8263" s="10"/>
      <c r="R8263" s="10"/>
      <c r="S8263" s="10"/>
      <c r="U8263" s="10"/>
      <c r="W8263" s="10"/>
      <c r="Y8263" s="10"/>
      <c r="AA8263" s="10"/>
      <c r="AC8263" s="10"/>
      <c r="AE8263" s="10"/>
      <c r="AG8263" s="10"/>
      <c r="AI8263" s="10"/>
      <c r="AK8263" s="10"/>
    </row>
    <row r="8264" spans="2:37" ht="15" x14ac:dyDescent="0.2">
      <c r="B8264" s="10"/>
      <c r="C8264" s="10"/>
      <c r="D8264" s="10"/>
      <c r="E8264" s="10"/>
      <c r="F8264" s="10"/>
      <c r="G8264" s="10"/>
      <c r="H8264" s="10"/>
      <c r="K8264" s="10"/>
      <c r="L8264" s="10"/>
      <c r="N8264" s="10"/>
      <c r="O8264" s="10"/>
      <c r="P8264" s="10"/>
      <c r="Q8264" s="10"/>
      <c r="R8264" s="10"/>
      <c r="S8264" s="10"/>
      <c r="U8264" s="10"/>
      <c r="W8264" s="10"/>
      <c r="Y8264" s="10"/>
      <c r="AA8264" s="10"/>
      <c r="AC8264" s="10"/>
      <c r="AE8264" s="10"/>
      <c r="AG8264" s="10"/>
      <c r="AI8264" s="10"/>
      <c r="AK8264" s="10"/>
    </row>
    <row r="8265" spans="2:37" ht="15" x14ac:dyDescent="0.2">
      <c r="B8265" s="10"/>
      <c r="C8265" s="10"/>
      <c r="D8265" s="10"/>
      <c r="E8265" s="10"/>
      <c r="F8265" s="10"/>
      <c r="G8265" s="10"/>
      <c r="H8265" s="10"/>
      <c r="K8265" s="10"/>
      <c r="L8265" s="10"/>
      <c r="N8265" s="10"/>
      <c r="O8265" s="10"/>
      <c r="P8265" s="10"/>
      <c r="Q8265" s="10"/>
      <c r="R8265" s="10"/>
      <c r="S8265" s="10"/>
      <c r="U8265" s="10"/>
      <c r="W8265" s="10"/>
      <c r="Y8265" s="10"/>
      <c r="AA8265" s="10"/>
      <c r="AC8265" s="10"/>
      <c r="AE8265" s="10"/>
      <c r="AG8265" s="10"/>
      <c r="AI8265" s="10"/>
      <c r="AK8265" s="10"/>
    </row>
    <row r="8266" spans="2:37" ht="15" x14ac:dyDescent="0.2">
      <c r="B8266" s="10"/>
      <c r="C8266" s="10"/>
      <c r="D8266" s="10"/>
      <c r="E8266" s="10"/>
      <c r="F8266" s="10"/>
      <c r="G8266" s="10"/>
      <c r="H8266" s="10"/>
      <c r="K8266" s="10"/>
      <c r="L8266" s="10"/>
      <c r="N8266" s="10"/>
      <c r="O8266" s="10"/>
      <c r="P8266" s="10"/>
      <c r="Q8266" s="10"/>
      <c r="R8266" s="10"/>
      <c r="S8266" s="10"/>
      <c r="U8266" s="10"/>
      <c r="W8266" s="10"/>
      <c r="Y8266" s="10"/>
      <c r="AA8266" s="10"/>
      <c r="AC8266" s="10"/>
      <c r="AE8266" s="10"/>
      <c r="AG8266" s="10"/>
      <c r="AI8266" s="10"/>
      <c r="AK8266" s="10"/>
    </row>
    <row r="8267" spans="2:37" ht="15" x14ac:dyDescent="0.2">
      <c r="B8267" s="10"/>
      <c r="C8267" s="10"/>
      <c r="D8267" s="10"/>
      <c r="E8267" s="10"/>
      <c r="F8267" s="10"/>
      <c r="G8267" s="10"/>
      <c r="H8267" s="10"/>
      <c r="K8267" s="10"/>
      <c r="L8267" s="10"/>
      <c r="N8267" s="10"/>
      <c r="O8267" s="10"/>
      <c r="P8267" s="10"/>
      <c r="Q8267" s="10"/>
      <c r="R8267" s="10"/>
      <c r="S8267" s="10"/>
      <c r="U8267" s="10"/>
      <c r="W8267" s="10"/>
      <c r="Y8267" s="10"/>
      <c r="AA8267" s="10"/>
      <c r="AC8267" s="10"/>
      <c r="AE8267" s="10"/>
      <c r="AG8267" s="10"/>
      <c r="AI8267" s="10"/>
      <c r="AK8267" s="10"/>
    </row>
    <row r="8268" spans="2:37" ht="15" x14ac:dyDescent="0.2">
      <c r="B8268" s="10"/>
      <c r="C8268" s="10"/>
      <c r="D8268" s="10"/>
      <c r="E8268" s="10"/>
      <c r="F8268" s="10"/>
      <c r="G8268" s="10"/>
      <c r="H8268" s="10"/>
      <c r="K8268" s="10"/>
      <c r="L8268" s="10"/>
      <c r="N8268" s="10"/>
      <c r="O8268" s="10"/>
      <c r="P8268" s="10"/>
      <c r="Q8268" s="10"/>
      <c r="R8268" s="10"/>
      <c r="S8268" s="10"/>
      <c r="U8268" s="10"/>
      <c r="W8268" s="10"/>
      <c r="Y8268" s="10"/>
      <c r="AA8268" s="10"/>
      <c r="AC8268" s="10"/>
      <c r="AE8268" s="10"/>
      <c r="AG8268" s="10"/>
      <c r="AI8268" s="10"/>
      <c r="AK8268" s="10"/>
    </row>
    <row r="8269" spans="2:37" ht="15" x14ac:dyDescent="0.2">
      <c r="B8269" s="10"/>
      <c r="C8269" s="10"/>
      <c r="D8269" s="10"/>
      <c r="E8269" s="10"/>
      <c r="F8269" s="10"/>
      <c r="G8269" s="10"/>
      <c r="H8269" s="10"/>
      <c r="K8269" s="10"/>
      <c r="L8269" s="10"/>
      <c r="N8269" s="10"/>
      <c r="O8269" s="10"/>
      <c r="P8269" s="10"/>
      <c r="Q8269" s="10"/>
      <c r="R8269" s="10"/>
      <c r="S8269" s="10"/>
      <c r="U8269" s="10"/>
      <c r="W8269" s="10"/>
      <c r="Y8269" s="10"/>
      <c r="AA8269" s="10"/>
      <c r="AC8269" s="10"/>
      <c r="AE8269" s="10"/>
      <c r="AG8269" s="10"/>
      <c r="AI8269" s="10"/>
      <c r="AK8269" s="10"/>
    </row>
    <row r="8270" spans="2:37" ht="15" x14ac:dyDescent="0.2">
      <c r="B8270" s="10"/>
      <c r="C8270" s="10"/>
      <c r="D8270" s="10"/>
      <c r="E8270" s="10"/>
      <c r="F8270" s="10"/>
      <c r="G8270" s="10"/>
      <c r="H8270" s="10"/>
      <c r="K8270" s="10"/>
      <c r="L8270" s="10"/>
      <c r="N8270" s="10"/>
      <c r="O8270" s="10"/>
      <c r="P8270" s="10"/>
      <c r="Q8270" s="10"/>
      <c r="R8270" s="10"/>
      <c r="S8270" s="10"/>
      <c r="U8270" s="10"/>
      <c r="W8270" s="10"/>
      <c r="Y8270" s="10"/>
      <c r="AA8270" s="10"/>
      <c r="AC8270" s="10"/>
      <c r="AE8270" s="10"/>
      <c r="AG8270" s="10"/>
      <c r="AI8270" s="10"/>
      <c r="AK8270" s="10"/>
    </row>
    <row r="8271" spans="2:37" ht="15" x14ac:dyDescent="0.2">
      <c r="B8271" s="10"/>
      <c r="C8271" s="10"/>
      <c r="D8271" s="10"/>
      <c r="E8271" s="10"/>
      <c r="F8271" s="10"/>
      <c r="G8271" s="10"/>
      <c r="H8271" s="10"/>
      <c r="K8271" s="10"/>
      <c r="L8271" s="10"/>
      <c r="N8271" s="10"/>
      <c r="O8271" s="10"/>
      <c r="P8271" s="10"/>
      <c r="Q8271" s="10"/>
      <c r="R8271" s="10"/>
      <c r="S8271" s="10"/>
      <c r="U8271" s="10"/>
      <c r="W8271" s="10"/>
      <c r="Y8271" s="10"/>
      <c r="AA8271" s="10"/>
      <c r="AC8271" s="10"/>
      <c r="AE8271" s="10"/>
      <c r="AG8271" s="10"/>
      <c r="AI8271" s="10"/>
      <c r="AK8271" s="10"/>
    </row>
    <row r="8272" spans="2:37" ht="15" x14ac:dyDescent="0.2">
      <c r="B8272" s="10"/>
      <c r="C8272" s="10"/>
      <c r="D8272" s="10"/>
      <c r="E8272" s="10"/>
      <c r="F8272" s="10"/>
      <c r="G8272" s="10"/>
      <c r="H8272" s="10"/>
      <c r="K8272" s="10"/>
      <c r="L8272" s="10"/>
      <c r="N8272" s="10"/>
      <c r="O8272" s="10"/>
      <c r="P8272" s="10"/>
      <c r="Q8272" s="10"/>
      <c r="R8272" s="10"/>
      <c r="S8272" s="10"/>
      <c r="U8272" s="10"/>
      <c r="W8272" s="10"/>
      <c r="Y8272" s="10"/>
      <c r="AA8272" s="10"/>
      <c r="AC8272" s="10"/>
      <c r="AE8272" s="10"/>
      <c r="AG8272" s="10"/>
      <c r="AI8272" s="10"/>
      <c r="AK8272" s="10"/>
    </row>
    <row r="8273" spans="2:37" ht="15" x14ac:dyDescent="0.2">
      <c r="B8273" s="10"/>
      <c r="C8273" s="10"/>
      <c r="D8273" s="10"/>
      <c r="E8273" s="10"/>
      <c r="F8273" s="10"/>
      <c r="G8273" s="10"/>
      <c r="H8273" s="10"/>
      <c r="K8273" s="10"/>
      <c r="L8273" s="10"/>
      <c r="N8273" s="10"/>
      <c r="O8273" s="10"/>
      <c r="P8273" s="10"/>
      <c r="Q8273" s="10"/>
      <c r="R8273" s="10"/>
      <c r="S8273" s="10"/>
      <c r="U8273" s="10"/>
      <c r="W8273" s="10"/>
      <c r="Y8273" s="10"/>
      <c r="AA8273" s="10"/>
      <c r="AC8273" s="10"/>
      <c r="AE8273" s="10"/>
      <c r="AG8273" s="10"/>
      <c r="AI8273" s="10"/>
      <c r="AK8273" s="10"/>
    </row>
    <row r="8274" spans="2:37" ht="15" x14ac:dyDescent="0.2">
      <c r="B8274" s="10"/>
      <c r="C8274" s="10"/>
      <c r="D8274" s="10"/>
      <c r="E8274" s="10"/>
      <c r="F8274" s="10"/>
      <c r="G8274" s="10"/>
      <c r="H8274" s="10"/>
      <c r="K8274" s="10"/>
      <c r="L8274" s="10"/>
      <c r="N8274" s="10"/>
      <c r="O8274" s="10"/>
      <c r="P8274" s="10"/>
      <c r="Q8274" s="10"/>
      <c r="R8274" s="10"/>
      <c r="S8274" s="10"/>
      <c r="U8274" s="10"/>
      <c r="W8274" s="10"/>
      <c r="Y8274" s="10"/>
      <c r="AA8274" s="10"/>
      <c r="AC8274" s="10"/>
      <c r="AE8274" s="10"/>
      <c r="AG8274" s="10"/>
      <c r="AI8274" s="10"/>
      <c r="AK8274" s="10"/>
    </row>
    <row r="8275" spans="2:37" ht="15" x14ac:dyDescent="0.2">
      <c r="B8275" s="10"/>
      <c r="C8275" s="10"/>
      <c r="D8275" s="10"/>
      <c r="E8275" s="10"/>
      <c r="F8275" s="10"/>
      <c r="G8275" s="10"/>
      <c r="H8275" s="10"/>
      <c r="K8275" s="10"/>
      <c r="L8275" s="10"/>
      <c r="N8275" s="10"/>
      <c r="O8275" s="10"/>
      <c r="P8275" s="10"/>
      <c r="Q8275" s="10"/>
      <c r="R8275" s="10"/>
      <c r="S8275" s="10"/>
      <c r="U8275" s="10"/>
      <c r="W8275" s="10"/>
      <c r="Y8275" s="10"/>
      <c r="AA8275" s="10"/>
      <c r="AC8275" s="10"/>
      <c r="AE8275" s="10"/>
      <c r="AG8275" s="10"/>
      <c r="AI8275" s="10"/>
      <c r="AK8275" s="10"/>
    </row>
    <row r="8276" spans="2:37" ht="15" x14ac:dyDescent="0.2">
      <c r="B8276" s="10"/>
      <c r="C8276" s="10"/>
      <c r="D8276" s="10"/>
      <c r="E8276" s="10"/>
      <c r="F8276" s="10"/>
      <c r="G8276" s="10"/>
      <c r="H8276" s="10"/>
      <c r="K8276" s="10"/>
      <c r="L8276" s="10"/>
      <c r="N8276" s="10"/>
      <c r="O8276" s="10"/>
      <c r="P8276" s="10"/>
      <c r="Q8276" s="10"/>
      <c r="R8276" s="10"/>
      <c r="S8276" s="10"/>
      <c r="U8276" s="10"/>
      <c r="W8276" s="10"/>
      <c r="Y8276" s="10"/>
      <c r="AA8276" s="10"/>
      <c r="AC8276" s="10"/>
      <c r="AE8276" s="10"/>
      <c r="AG8276" s="10"/>
      <c r="AI8276" s="10"/>
      <c r="AK8276" s="10"/>
    </row>
    <row r="8277" spans="2:37" ht="15" x14ac:dyDescent="0.2">
      <c r="B8277" s="10"/>
      <c r="C8277" s="10"/>
      <c r="D8277" s="10"/>
      <c r="E8277" s="10"/>
      <c r="F8277" s="10"/>
      <c r="G8277" s="10"/>
      <c r="H8277" s="10"/>
      <c r="K8277" s="10"/>
      <c r="L8277" s="10"/>
      <c r="N8277" s="10"/>
      <c r="O8277" s="10"/>
      <c r="P8277" s="10"/>
      <c r="Q8277" s="10"/>
      <c r="R8277" s="10"/>
      <c r="S8277" s="10"/>
      <c r="U8277" s="10"/>
      <c r="W8277" s="10"/>
      <c r="Y8277" s="10"/>
      <c r="AA8277" s="10"/>
      <c r="AC8277" s="10"/>
      <c r="AE8277" s="10"/>
      <c r="AG8277" s="10"/>
      <c r="AI8277" s="10"/>
      <c r="AK8277" s="10"/>
    </row>
    <row r="8278" spans="2:37" ht="15" x14ac:dyDescent="0.2">
      <c r="B8278" s="10"/>
      <c r="C8278" s="10"/>
      <c r="D8278" s="10"/>
      <c r="E8278" s="10"/>
      <c r="F8278" s="10"/>
      <c r="G8278" s="10"/>
      <c r="H8278" s="10"/>
      <c r="K8278" s="10"/>
      <c r="L8278" s="10"/>
      <c r="N8278" s="10"/>
      <c r="O8278" s="10"/>
      <c r="P8278" s="10"/>
      <c r="Q8278" s="10"/>
      <c r="R8278" s="10"/>
      <c r="S8278" s="10"/>
      <c r="U8278" s="10"/>
      <c r="W8278" s="10"/>
      <c r="Y8278" s="10"/>
      <c r="AA8278" s="10"/>
      <c r="AC8278" s="10"/>
      <c r="AE8278" s="10"/>
      <c r="AG8278" s="10"/>
      <c r="AI8278" s="10"/>
      <c r="AK8278" s="10"/>
    </row>
    <row r="8279" spans="2:37" ht="15" x14ac:dyDescent="0.2">
      <c r="B8279" s="10"/>
      <c r="C8279" s="10"/>
      <c r="D8279" s="10"/>
      <c r="E8279" s="10"/>
      <c r="F8279" s="10"/>
      <c r="G8279" s="10"/>
      <c r="H8279" s="10"/>
      <c r="K8279" s="10"/>
      <c r="L8279" s="10"/>
      <c r="N8279" s="10"/>
      <c r="O8279" s="10"/>
      <c r="P8279" s="10"/>
      <c r="Q8279" s="10"/>
      <c r="R8279" s="10"/>
      <c r="S8279" s="10"/>
      <c r="U8279" s="10"/>
      <c r="W8279" s="10"/>
      <c r="Y8279" s="10"/>
      <c r="AA8279" s="10"/>
      <c r="AC8279" s="10"/>
      <c r="AE8279" s="10"/>
      <c r="AG8279" s="10"/>
      <c r="AI8279" s="10"/>
      <c r="AK8279" s="10"/>
    </row>
    <row r="8280" spans="2:37" ht="15" x14ac:dyDescent="0.2">
      <c r="B8280" s="10"/>
      <c r="C8280" s="10"/>
      <c r="D8280" s="10"/>
      <c r="E8280" s="10"/>
      <c r="F8280" s="10"/>
      <c r="G8280" s="10"/>
      <c r="H8280" s="10"/>
      <c r="K8280" s="10"/>
      <c r="L8280" s="10"/>
      <c r="N8280" s="10"/>
      <c r="O8280" s="10"/>
      <c r="P8280" s="10"/>
      <c r="Q8280" s="10"/>
      <c r="R8280" s="10"/>
      <c r="S8280" s="10"/>
      <c r="U8280" s="10"/>
      <c r="W8280" s="10"/>
      <c r="Y8280" s="10"/>
      <c r="AA8280" s="10"/>
      <c r="AC8280" s="10"/>
      <c r="AE8280" s="10"/>
      <c r="AG8280" s="10"/>
      <c r="AI8280" s="10"/>
      <c r="AK8280" s="10"/>
    </row>
    <row r="8281" spans="2:37" ht="15" x14ac:dyDescent="0.2">
      <c r="B8281" s="10"/>
      <c r="C8281" s="10"/>
      <c r="D8281" s="10"/>
      <c r="E8281" s="10"/>
      <c r="F8281" s="10"/>
      <c r="G8281" s="10"/>
      <c r="H8281" s="10"/>
      <c r="K8281" s="10"/>
      <c r="L8281" s="10"/>
      <c r="N8281" s="10"/>
      <c r="O8281" s="10"/>
      <c r="P8281" s="10"/>
      <c r="Q8281" s="10"/>
      <c r="R8281" s="10"/>
      <c r="S8281" s="10"/>
      <c r="U8281" s="10"/>
      <c r="W8281" s="10"/>
      <c r="Y8281" s="10"/>
      <c r="AA8281" s="10"/>
      <c r="AC8281" s="10"/>
      <c r="AE8281" s="10"/>
      <c r="AG8281" s="10"/>
      <c r="AI8281" s="10"/>
      <c r="AK8281" s="10"/>
    </row>
    <row r="8282" spans="2:37" ht="15" x14ac:dyDescent="0.2">
      <c r="B8282" s="10"/>
      <c r="C8282" s="10"/>
      <c r="D8282" s="10"/>
      <c r="E8282" s="10"/>
      <c r="F8282" s="10"/>
      <c r="G8282" s="10"/>
      <c r="H8282" s="10"/>
      <c r="K8282" s="10"/>
      <c r="L8282" s="10"/>
      <c r="N8282" s="10"/>
      <c r="O8282" s="10"/>
      <c r="P8282" s="10"/>
      <c r="Q8282" s="10"/>
      <c r="R8282" s="10"/>
      <c r="S8282" s="10"/>
      <c r="U8282" s="10"/>
      <c r="W8282" s="10"/>
      <c r="Y8282" s="10"/>
      <c r="AA8282" s="10"/>
      <c r="AC8282" s="10"/>
      <c r="AE8282" s="10"/>
      <c r="AG8282" s="10"/>
      <c r="AI8282" s="10"/>
      <c r="AK8282" s="10"/>
    </row>
    <row r="8283" spans="2:37" ht="15" x14ac:dyDescent="0.2">
      <c r="B8283" s="10"/>
      <c r="C8283" s="10"/>
      <c r="D8283" s="10"/>
      <c r="E8283" s="10"/>
      <c r="F8283" s="10"/>
      <c r="G8283" s="10"/>
      <c r="H8283" s="10"/>
      <c r="K8283" s="10"/>
      <c r="L8283" s="10"/>
      <c r="N8283" s="10"/>
      <c r="O8283" s="10"/>
      <c r="P8283" s="10"/>
      <c r="Q8283" s="10"/>
      <c r="R8283" s="10"/>
      <c r="S8283" s="10"/>
      <c r="U8283" s="10"/>
      <c r="W8283" s="10"/>
      <c r="Y8283" s="10"/>
      <c r="AA8283" s="10"/>
      <c r="AC8283" s="10"/>
      <c r="AE8283" s="10"/>
      <c r="AG8283" s="10"/>
      <c r="AI8283" s="10"/>
      <c r="AK8283" s="10"/>
    </row>
    <row r="8284" spans="2:37" ht="15" x14ac:dyDescent="0.2">
      <c r="B8284" s="10"/>
      <c r="C8284" s="10"/>
      <c r="D8284" s="10"/>
      <c r="E8284" s="10"/>
      <c r="F8284" s="10"/>
      <c r="G8284" s="10"/>
      <c r="H8284" s="10"/>
      <c r="K8284" s="10"/>
      <c r="L8284" s="10"/>
      <c r="N8284" s="10"/>
      <c r="O8284" s="10"/>
      <c r="P8284" s="10"/>
      <c r="Q8284" s="10"/>
      <c r="R8284" s="10"/>
      <c r="S8284" s="10"/>
      <c r="U8284" s="10"/>
      <c r="W8284" s="10"/>
      <c r="Y8284" s="10"/>
      <c r="AA8284" s="10"/>
      <c r="AC8284" s="10"/>
      <c r="AE8284" s="10"/>
      <c r="AG8284" s="10"/>
      <c r="AI8284" s="10"/>
      <c r="AK8284" s="10"/>
    </row>
    <row r="8285" spans="2:37" ht="15" x14ac:dyDescent="0.2">
      <c r="B8285" s="10"/>
      <c r="C8285" s="10"/>
      <c r="D8285" s="10"/>
      <c r="E8285" s="10"/>
      <c r="F8285" s="10"/>
      <c r="G8285" s="10"/>
      <c r="H8285" s="10"/>
      <c r="K8285" s="10"/>
      <c r="L8285" s="10"/>
      <c r="N8285" s="10"/>
      <c r="O8285" s="10"/>
      <c r="P8285" s="10"/>
      <c r="Q8285" s="10"/>
      <c r="R8285" s="10"/>
      <c r="S8285" s="10"/>
      <c r="U8285" s="10"/>
      <c r="W8285" s="10"/>
      <c r="Y8285" s="10"/>
      <c r="AA8285" s="10"/>
      <c r="AC8285" s="10"/>
      <c r="AE8285" s="10"/>
      <c r="AG8285" s="10"/>
      <c r="AI8285" s="10"/>
      <c r="AK8285" s="10"/>
    </row>
    <row r="8286" spans="2:37" ht="15" x14ac:dyDescent="0.2">
      <c r="B8286" s="10"/>
      <c r="C8286" s="10"/>
      <c r="D8286" s="10"/>
      <c r="E8286" s="10"/>
      <c r="F8286" s="10"/>
      <c r="G8286" s="10"/>
      <c r="H8286" s="10"/>
      <c r="K8286" s="10"/>
      <c r="L8286" s="10"/>
      <c r="N8286" s="10"/>
      <c r="O8286" s="10"/>
      <c r="P8286" s="10"/>
      <c r="Q8286" s="10"/>
      <c r="R8286" s="10"/>
      <c r="S8286" s="10"/>
      <c r="U8286" s="10"/>
      <c r="W8286" s="10"/>
      <c r="Y8286" s="10"/>
      <c r="AA8286" s="10"/>
      <c r="AC8286" s="10"/>
      <c r="AE8286" s="10"/>
      <c r="AG8286" s="10"/>
      <c r="AI8286" s="10"/>
      <c r="AK8286" s="10"/>
    </row>
    <row r="8287" spans="2:37" ht="15" x14ac:dyDescent="0.2">
      <c r="B8287" s="10"/>
      <c r="C8287" s="10"/>
      <c r="D8287" s="10"/>
      <c r="E8287" s="10"/>
      <c r="F8287" s="10"/>
      <c r="G8287" s="10"/>
      <c r="H8287" s="10"/>
      <c r="K8287" s="10"/>
      <c r="L8287" s="10"/>
      <c r="N8287" s="10"/>
      <c r="O8287" s="10"/>
      <c r="P8287" s="10"/>
      <c r="Q8287" s="10"/>
      <c r="R8287" s="10"/>
      <c r="S8287" s="10"/>
      <c r="U8287" s="10"/>
      <c r="W8287" s="10"/>
      <c r="Y8287" s="10"/>
      <c r="AA8287" s="10"/>
      <c r="AC8287" s="10"/>
      <c r="AE8287" s="10"/>
      <c r="AG8287" s="10"/>
      <c r="AI8287" s="10"/>
      <c r="AK8287" s="10"/>
    </row>
    <row r="8288" spans="2:37" ht="15" x14ac:dyDescent="0.2">
      <c r="B8288" s="10"/>
      <c r="C8288" s="10"/>
      <c r="D8288" s="10"/>
      <c r="E8288" s="10"/>
      <c r="F8288" s="10"/>
      <c r="G8288" s="10"/>
      <c r="H8288" s="10"/>
      <c r="K8288" s="10"/>
      <c r="L8288" s="10"/>
      <c r="N8288" s="10"/>
      <c r="O8288" s="10"/>
      <c r="P8288" s="10"/>
      <c r="Q8288" s="10"/>
      <c r="R8288" s="10"/>
      <c r="S8288" s="10"/>
      <c r="U8288" s="10"/>
      <c r="W8288" s="10"/>
      <c r="Y8288" s="10"/>
      <c r="AA8288" s="10"/>
      <c r="AC8288" s="10"/>
      <c r="AE8288" s="10"/>
      <c r="AG8288" s="10"/>
      <c r="AI8288" s="10"/>
      <c r="AK8288" s="10"/>
    </row>
    <row r="8289" spans="2:37" ht="15" x14ac:dyDescent="0.2">
      <c r="B8289" s="10"/>
      <c r="C8289" s="10"/>
      <c r="D8289" s="10"/>
      <c r="E8289" s="10"/>
      <c r="F8289" s="10"/>
      <c r="G8289" s="10"/>
      <c r="H8289" s="10"/>
      <c r="K8289" s="10"/>
      <c r="L8289" s="10"/>
      <c r="N8289" s="10"/>
      <c r="O8289" s="10"/>
      <c r="P8289" s="10"/>
      <c r="Q8289" s="10"/>
      <c r="R8289" s="10"/>
      <c r="S8289" s="10"/>
      <c r="U8289" s="10"/>
      <c r="W8289" s="10"/>
      <c r="Y8289" s="10"/>
      <c r="AA8289" s="10"/>
      <c r="AC8289" s="10"/>
      <c r="AE8289" s="10"/>
      <c r="AG8289" s="10"/>
      <c r="AI8289" s="10"/>
      <c r="AK8289" s="10"/>
    </row>
    <row r="8290" spans="2:37" ht="15" x14ac:dyDescent="0.2">
      <c r="B8290" s="10"/>
      <c r="C8290" s="10"/>
      <c r="D8290" s="10"/>
      <c r="E8290" s="10"/>
      <c r="F8290" s="10"/>
      <c r="G8290" s="10"/>
      <c r="H8290" s="10"/>
      <c r="K8290" s="10"/>
      <c r="L8290" s="10"/>
      <c r="N8290" s="10"/>
      <c r="O8290" s="10"/>
      <c r="P8290" s="10"/>
      <c r="Q8290" s="10"/>
      <c r="R8290" s="10"/>
      <c r="S8290" s="10"/>
      <c r="U8290" s="10"/>
      <c r="W8290" s="10"/>
      <c r="Y8290" s="10"/>
      <c r="AA8290" s="10"/>
      <c r="AC8290" s="10"/>
      <c r="AE8290" s="10"/>
      <c r="AG8290" s="10"/>
      <c r="AI8290" s="10"/>
      <c r="AK8290" s="10"/>
    </row>
    <row r="8291" spans="2:37" ht="15" x14ac:dyDescent="0.2">
      <c r="B8291" s="10"/>
      <c r="C8291" s="10"/>
      <c r="D8291" s="10"/>
      <c r="E8291" s="10"/>
      <c r="F8291" s="10"/>
      <c r="G8291" s="10"/>
      <c r="H8291" s="10"/>
      <c r="K8291" s="10"/>
      <c r="L8291" s="10"/>
      <c r="N8291" s="10"/>
      <c r="O8291" s="10"/>
      <c r="P8291" s="10"/>
      <c r="Q8291" s="10"/>
      <c r="R8291" s="10"/>
      <c r="S8291" s="10"/>
      <c r="U8291" s="10"/>
      <c r="W8291" s="10"/>
      <c r="Y8291" s="10"/>
      <c r="AA8291" s="10"/>
      <c r="AC8291" s="10"/>
      <c r="AE8291" s="10"/>
      <c r="AG8291" s="10"/>
      <c r="AI8291" s="10"/>
      <c r="AK8291" s="10"/>
    </row>
    <row r="8292" spans="2:37" ht="15" x14ac:dyDescent="0.2">
      <c r="B8292" s="10"/>
      <c r="C8292" s="10"/>
      <c r="D8292" s="10"/>
      <c r="E8292" s="10"/>
      <c r="F8292" s="10"/>
      <c r="G8292" s="10"/>
      <c r="H8292" s="10"/>
      <c r="K8292" s="10"/>
      <c r="L8292" s="10"/>
      <c r="N8292" s="10"/>
      <c r="O8292" s="10"/>
      <c r="P8292" s="10"/>
      <c r="Q8292" s="10"/>
      <c r="R8292" s="10"/>
      <c r="S8292" s="10"/>
      <c r="U8292" s="10"/>
      <c r="W8292" s="10"/>
      <c r="Y8292" s="10"/>
      <c r="AA8292" s="10"/>
      <c r="AC8292" s="10"/>
      <c r="AE8292" s="10"/>
      <c r="AG8292" s="10"/>
      <c r="AI8292" s="10"/>
      <c r="AK8292" s="10"/>
    </row>
    <row r="8293" spans="2:37" ht="15" x14ac:dyDescent="0.2">
      <c r="B8293" s="10"/>
      <c r="C8293" s="10"/>
      <c r="D8293" s="10"/>
      <c r="E8293" s="10"/>
      <c r="F8293" s="10"/>
      <c r="G8293" s="10"/>
      <c r="H8293" s="10"/>
      <c r="K8293" s="10"/>
      <c r="L8293" s="10"/>
      <c r="N8293" s="10"/>
      <c r="O8293" s="10"/>
      <c r="P8293" s="10"/>
      <c r="Q8293" s="10"/>
      <c r="R8293" s="10"/>
      <c r="S8293" s="10"/>
      <c r="U8293" s="10"/>
      <c r="W8293" s="10"/>
      <c r="Y8293" s="10"/>
      <c r="AA8293" s="10"/>
      <c r="AC8293" s="10"/>
      <c r="AE8293" s="10"/>
      <c r="AG8293" s="10"/>
      <c r="AI8293" s="10"/>
      <c r="AK8293" s="10"/>
    </row>
    <row r="8294" spans="2:37" ht="15" x14ac:dyDescent="0.2">
      <c r="B8294" s="10"/>
      <c r="C8294" s="10"/>
      <c r="D8294" s="10"/>
      <c r="E8294" s="10"/>
      <c r="F8294" s="10"/>
      <c r="G8294" s="10"/>
      <c r="H8294" s="10"/>
      <c r="K8294" s="10"/>
      <c r="L8294" s="10"/>
      <c r="N8294" s="10"/>
      <c r="O8294" s="10"/>
      <c r="P8294" s="10"/>
      <c r="Q8294" s="10"/>
      <c r="R8294" s="10"/>
      <c r="S8294" s="10"/>
      <c r="U8294" s="10"/>
      <c r="W8294" s="10"/>
      <c r="Y8294" s="10"/>
      <c r="AA8294" s="10"/>
      <c r="AC8294" s="10"/>
      <c r="AE8294" s="10"/>
      <c r="AG8294" s="10"/>
      <c r="AI8294" s="10"/>
      <c r="AK8294" s="10"/>
    </row>
    <row r="8295" spans="2:37" ht="15" x14ac:dyDescent="0.2">
      <c r="B8295" s="10"/>
      <c r="C8295" s="10"/>
      <c r="D8295" s="10"/>
      <c r="E8295" s="10"/>
      <c r="F8295" s="10"/>
      <c r="G8295" s="10"/>
      <c r="H8295" s="10"/>
      <c r="K8295" s="10"/>
      <c r="L8295" s="10"/>
      <c r="N8295" s="10"/>
      <c r="O8295" s="10"/>
      <c r="P8295" s="10"/>
      <c r="Q8295" s="10"/>
      <c r="R8295" s="10"/>
      <c r="S8295" s="10"/>
      <c r="U8295" s="10"/>
      <c r="W8295" s="10"/>
      <c r="Y8295" s="10"/>
      <c r="AA8295" s="10"/>
      <c r="AC8295" s="10"/>
      <c r="AE8295" s="10"/>
      <c r="AG8295" s="10"/>
      <c r="AI8295" s="10"/>
      <c r="AK8295" s="10"/>
    </row>
    <row r="8296" spans="2:37" ht="15" x14ac:dyDescent="0.2">
      <c r="B8296" s="10"/>
      <c r="C8296" s="10"/>
      <c r="D8296" s="10"/>
      <c r="E8296" s="10"/>
      <c r="F8296" s="10"/>
      <c r="G8296" s="10"/>
      <c r="H8296" s="10"/>
      <c r="K8296" s="10"/>
      <c r="L8296" s="10"/>
      <c r="N8296" s="10"/>
      <c r="O8296" s="10"/>
      <c r="P8296" s="10"/>
      <c r="Q8296" s="10"/>
      <c r="R8296" s="10"/>
      <c r="S8296" s="10"/>
      <c r="U8296" s="10"/>
      <c r="W8296" s="10"/>
      <c r="Y8296" s="10"/>
      <c r="AA8296" s="10"/>
      <c r="AC8296" s="10"/>
      <c r="AE8296" s="10"/>
      <c r="AG8296" s="10"/>
      <c r="AI8296" s="10"/>
      <c r="AK8296" s="10"/>
    </row>
    <row r="8297" spans="2:37" ht="15" x14ac:dyDescent="0.2">
      <c r="B8297" s="10"/>
      <c r="C8297" s="10"/>
      <c r="D8297" s="10"/>
      <c r="E8297" s="10"/>
      <c r="F8297" s="10"/>
      <c r="G8297" s="10"/>
      <c r="H8297" s="10"/>
      <c r="K8297" s="10"/>
      <c r="L8297" s="10"/>
      <c r="N8297" s="10"/>
      <c r="O8297" s="10"/>
      <c r="P8297" s="10"/>
      <c r="Q8297" s="10"/>
      <c r="R8297" s="10"/>
      <c r="S8297" s="10"/>
      <c r="U8297" s="10"/>
      <c r="W8297" s="10"/>
      <c r="Y8297" s="10"/>
      <c r="AA8297" s="10"/>
      <c r="AC8297" s="10"/>
      <c r="AE8297" s="10"/>
      <c r="AG8297" s="10"/>
      <c r="AI8297" s="10"/>
      <c r="AK8297" s="10"/>
    </row>
    <row r="8298" spans="2:37" ht="15" x14ac:dyDescent="0.2">
      <c r="B8298" s="10"/>
      <c r="C8298" s="10"/>
      <c r="D8298" s="10"/>
      <c r="E8298" s="10"/>
      <c r="F8298" s="10"/>
      <c r="G8298" s="10"/>
      <c r="H8298" s="10"/>
      <c r="K8298" s="10"/>
      <c r="L8298" s="10"/>
      <c r="N8298" s="10"/>
      <c r="O8298" s="10"/>
      <c r="P8298" s="10"/>
      <c r="Q8298" s="10"/>
      <c r="R8298" s="10"/>
      <c r="S8298" s="10"/>
      <c r="U8298" s="10"/>
      <c r="W8298" s="10"/>
      <c r="Y8298" s="10"/>
      <c r="AA8298" s="10"/>
      <c r="AC8298" s="10"/>
      <c r="AE8298" s="10"/>
      <c r="AG8298" s="10"/>
      <c r="AI8298" s="10"/>
      <c r="AK8298" s="10"/>
    </row>
    <row r="8299" spans="2:37" ht="15" x14ac:dyDescent="0.2">
      <c r="B8299" s="10"/>
      <c r="C8299" s="10"/>
      <c r="D8299" s="10"/>
      <c r="E8299" s="10"/>
      <c r="F8299" s="10"/>
      <c r="G8299" s="10"/>
      <c r="H8299" s="10"/>
      <c r="K8299" s="10"/>
      <c r="L8299" s="10"/>
      <c r="N8299" s="10"/>
      <c r="O8299" s="10"/>
      <c r="P8299" s="10"/>
      <c r="Q8299" s="10"/>
      <c r="R8299" s="10"/>
      <c r="S8299" s="10"/>
      <c r="U8299" s="10"/>
      <c r="W8299" s="10"/>
      <c r="Y8299" s="10"/>
      <c r="AA8299" s="10"/>
      <c r="AC8299" s="10"/>
      <c r="AE8299" s="10"/>
      <c r="AG8299" s="10"/>
      <c r="AI8299" s="10"/>
      <c r="AK8299" s="10"/>
    </row>
    <row r="8300" spans="2:37" ht="15" x14ac:dyDescent="0.2">
      <c r="B8300" s="10"/>
      <c r="C8300" s="10"/>
      <c r="D8300" s="10"/>
      <c r="E8300" s="10"/>
      <c r="F8300" s="10"/>
      <c r="G8300" s="10"/>
      <c r="H8300" s="10"/>
      <c r="K8300" s="10"/>
      <c r="L8300" s="10"/>
      <c r="N8300" s="10"/>
      <c r="O8300" s="10"/>
      <c r="P8300" s="10"/>
      <c r="Q8300" s="10"/>
      <c r="R8300" s="10"/>
      <c r="S8300" s="10"/>
      <c r="U8300" s="10"/>
      <c r="W8300" s="10"/>
      <c r="Y8300" s="10"/>
      <c r="AA8300" s="10"/>
      <c r="AC8300" s="10"/>
      <c r="AE8300" s="10"/>
      <c r="AG8300" s="10"/>
      <c r="AI8300" s="10"/>
      <c r="AK8300" s="10"/>
    </row>
    <row r="8301" spans="2:37" ht="15" x14ac:dyDescent="0.2">
      <c r="B8301" s="10"/>
      <c r="C8301" s="10"/>
      <c r="D8301" s="10"/>
      <c r="E8301" s="10"/>
      <c r="F8301" s="10"/>
      <c r="G8301" s="10"/>
      <c r="H8301" s="10"/>
      <c r="K8301" s="10"/>
      <c r="L8301" s="10"/>
      <c r="N8301" s="10"/>
      <c r="O8301" s="10"/>
      <c r="P8301" s="10"/>
      <c r="Q8301" s="10"/>
      <c r="R8301" s="10"/>
      <c r="S8301" s="10"/>
      <c r="U8301" s="10"/>
      <c r="W8301" s="10"/>
      <c r="Y8301" s="10"/>
      <c r="AA8301" s="10"/>
      <c r="AC8301" s="10"/>
      <c r="AE8301" s="10"/>
      <c r="AG8301" s="10"/>
      <c r="AI8301" s="10"/>
      <c r="AK8301" s="10"/>
    </row>
    <row r="8302" spans="2:37" ht="15" x14ac:dyDescent="0.2">
      <c r="B8302" s="10"/>
      <c r="C8302" s="10"/>
      <c r="D8302" s="10"/>
      <c r="E8302" s="10"/>
      <c r="F8302" s="10"/>
      <c r="G8302" s="10"/>
      <c r="H8302" s="10"/>
      <c r="K8302" s="10"/>
      <c r="L8302" s="10"/>
      <c r="N8302" s="10"/>
      <c r="O8302" s="10"/>
      <c r="P8302" s="10"/>
      <c r="Q8302" s="10"/>
      <c r="R8302" s="10"/>
      <c r="S8302" s="10"/>
      <c r="U8302" s="10"/>
      <c r="W8302" s="10"/>
      <c r="Y8302" s="10"/>
      <c r="AA8302" s="10"/>
      <c r="AC8302" s="10"/>
      <c r="AE8302" s="10"/>
      <c r="AG8302" s="10"/>
      <c r="AI8302" s="10"/>
      <c r="AK8302" s="10"/>
    </row>
    <row r="8303" spans="2:37" ht="15" x14ac:dyDescent="0.2">
      <c r="B8303" s="10"/>
      <c r="C8303" s="10"/>
      <c r="D8303" s="10"/>
      <c r="E8303" s="10"/>
      <c r="F8303" s="10"/>
      <c r="G8303" s="10"/>
      <c r="H8303" s="10"/>
      <c r="K8303" s="10"/>
      <c r="L8303" s="10"/>
      <c r="N8303" s="10"/>
      <c r="O8303" s="10"/>
      <c r="P8303" s="10"/>
      <c r="Q8303" s="10"/>
      <c r="R8303" s="10"/>
      <c r="S8303" s="10"/>
      <c r="U8303" s="10"/>
      <c r="W8303" s="10"/>
      <c r="Y8303" s="10"/>
      <c r="AA8303" s="10"/>
      <c r="AC8303" s="10"/>
      <c r="AE8303" s="10"/>
      <c r="AG8303" s="10"/>
      <c r="AI8303" s="10"/>
      <c r="AK8303" s="10"/>
    </row>
    <row r="8304" spans="2:37" ht="15" x14ac:dyDescent="0.2">
      <c r="B8304" s="10"/>
      <c r="C8304" s="10"/>
      <c r="D8304" s="10"/>
      <c r="E8304" s="10"/>
      <c r="F8304" s="10"/>
      <c r="G8304" s="10"/>
      <c r="H8304" s="10"/>
      <c r="K8304" s="10"/>
      <c r="L8304" s="10"/>
      <c r="N8304" s="10"/>
      <c r="O8304" s="10"/>
      <c r="P8304" s="10"/>
      <c r="Q8304" s="10"/>
      <c r="R8304" s="10"/>
      <c r="S8304" s="10"/>
      <c r="U8304" s="10"/>
      <c r="W8304" s="10"/>
      <c r="Y8304" s="10"/>
      <c r="AA8304" s="10"/>
      <c r="AC8304" s="10"/>
      <c r="AE8304" s="10"/>
      <c r="AG8304" s="10"/>
      <c r="AI8304" s="10"/>
      <c r="AK8304" s="10"/>
    </row>
    <row r="8305" spans="2:37" ht="15" x14ac:dyDescent="0.2">
      <c r="B8305" s="10"/>
      <c r="C8305" s="10"/>
      <c r="D8305" s="10"/>
      <c r="E8305" s="10"/>
      <c r="F8305" s="10"/>
      <c r="G8305" s="10"/>
      <c r="H8305" s="10"/>
      <c r="K8305" s="10"/>
      <c r="L8305" s="10"/>
      <c r="N8305" s="10"/>
      <c r="O8305" s="10"/>
      <c r="P8305" s="10"/>
      <c r="Q8305" s="10"/>
      <c r="R8305" s="10"/>
      <c r="S8305" s="10"/>
      <c r="U8305" s="10"/>
      <c r="W8305" s="10"/>
      <c r="Y8305" s="10"/>
      <c r="AA8305" s="10"/>
      <c r="AC8305" s="10"/>
      <c r="AE8305" s="10"/>
      <c r="AG8305" s="10"/>
      <c r="AI8305" s="10"/>
      <c r="AK8305" s="10"/>
    </row>
    <row r="8306" spans="2:37" ht="15" x14ac:dyDescent="0.2">
      <c r="B8306" s="10"/>
      <c r="C8306" s="10"/>
      <c r="D8306" s="10"/>
      <c r="E8306" s="10"/>
      <c r="F8306" s="10"/>
      <c r="G8306" s="10"/>
      <c r="H8306" s="10"/>
      <c r="K8306" s="10"/>
      <c r="L8306" s="10"/>
      <c r="N8306" s="10"/>
      <c r="O8306" s="10"/>
      <c r="P8306" s="10"/>
      <c r="Q8306" s="10"/>
      <c r="R8306" s="10"/>
      <c r="S8306" s="10"/>
      <c r="U8306" s="10"/>
      <c r="W8306" s="10"/>
      <c r="Y8306" s="10"/>
      <c r="AA8306" s="10"/>
      <c r="AC8306" s="10"/>
      <c r="AE8306" s="10"/>
      <c r="AG8306" s="10"/>
      <c r="AI8306" s="10"/>
      <c r="AK8306" s="10"/>
    </row>
    <row r="8307" spans="2:37" ht="15" x14ac:dyDescent="0.2">
      <c r="B8307" s="10"/>
      <c r="C8307" s="10"/>
      <c r="D8307" s="10"/>
      <c r="E8307" s="10"/>
      <c r="F8307" s="10"/>
      <c r="G8307" s="10"/>
      <c r="H8307" s="10"/>
      <c r="K8307" s="10"/>
      <c r="L8307" s="10"/>
      <c r="N8307" s="10"/>
      <c r="O8307" s="10"/>
      <c r="P8307" s="10"/>
      <c r="Q8307" s="10"/>
      <c r="R8307" s="10"/>
      <c r="S8307" s="10"/>
      <c r="U8307" s="10"/>
      <c r="W8307" s="10"/>
      <c r="Y8307" s="10"/>
      <c r="AA8307" s="10"/>
      <c r="AC8307" s="10"/>
      <c r="AE8307" s="10"/>
      <c r="AG8307" s="10"/>
      <c r="AI8307" s="10"/>
      <c r="AK8307" s="10"/>
    </row>
    <row r="8308" spans="2:37" ht="15" x14ac:dyDescent="0.2">
      <c r="B8308" s="10"/>
      <c r="C8308" s="10"/>
      <c r="D8308" s="10"/>
      <c r="E8308" s="10"/>
      <c r="F8308" s="10"/>
      <c r="G8308" s="10"/>
      <c r="H8308" s="10"/>
      <c r="K8308" s="10"/>
      <c r="L8308" s="10"/>
      <c r="N8308" s="10"/>
      <c r="O8308" s="10"/>
      <c r="P8308" s="10"/>
      <c r="Q8308" s="10"/>
      <c r="R8308" s="10"/>
      <c r="S8308" s="10"/>
      <c r="U8308" s="10"/>
      <c r="W8308" s="10"/>
      <c r="Y8308" s="10"/>
      <c r="AA8308" s="10"/>
      <c r="AC8308" s="10"/>
      <c r="AE8308" s="10"/>
      <c r="AG8308" s="10"/>
      <c r="AI8308" s="10"/>
      <c r="AK8308" s="10"/>
    </row>
    <row r="8309" spans="2:37" ht="15" x14ac:dyDescent="0.2">
      <c r="B8309" s="10"/>
      <c r="C8309" s="10"/>
      <c r="D8309" s="10"/>
      <c r="E8309" s="10"/>
      <c r="F8309" s="10"/>
      <c r="G8309" s="10"/>
      <c r="H8309" s="10"/>
      <c r="K8309" s="10"/>
      <c r="L8309" s="10"/>
      <c r="N8309" s="10"/>
      <c r="O8309" s="10"/>
      <c r="P8309" s="10"/>
      <c r="Q8309" s="10"/>
      <c r="R8309" s="10"/>
      <c r="S8309" s="10"/>
      <c r="U8309" s="10"/>
      <c r="W8309" s="10"/>
      <c r="Y8309" s="10"/>
      <c r="AA8309" s="10"/>
      <c r="AC8309" s="10"/>
      <c r="AE8309" s="10"/>
      <c r="AG8309" s="10"/>
      <c r="AI8309" s="10"/>
      <c r="AK8309" s="10"/>
    </row>
    <row r="8310" spans="2:37" ht="15" x14ac:dyDescent="0.2">
      <c r="B8310" s="10"/>
      <c r="C8310" s="10"/>
      <c r="D8310" s="10"/>
      <c r="E8310" s="10"/>
      <c r="F8310" s="10"/>
      <c r="G8310" s="10"/>
      <c r="H8310" s="10"/>
      <c r="K8310" s="10"/>
      <c r="L8310" s="10"/>
      <c r="N8310" s="10"/>
      <c r="O8310" s="10"/>
      <c r="P8310" s="10"/>
      <c r="Q8310" s="10"/>
      <c r="R8310" s="10"/>
      <c r="S8310" s="10"/>
      <c r="U8310" s="10"/>
      <c r="W8310" s="10"/>
      <c r="Y8310" s="10"/>
      <c r="AA8310" s="10"/>
      <c r="AC8310" s="10"/>
      <c r="AE8310" s="10"/>
      <c r="AG8310" s="10"/>
      <c r="AI8310" s="10"/>
      <c r="AK8310" s="10"/>
    </row>
    <row r="8311" spans="2:37" ht="15" x14ac:dyDescent="0.2">
      <c r="B8311" s="10"/>
      <c r="C8311" s="10"/>
      <c r="D8311" s="10"/>
      <c r="E8311" s="10"/>
      <c r="F8311" s="10"/>
      <c r="G8311" s="10"/>
      <c r="H8311" s="10"/>
      <c r="K8311" s="10"/>
      <c r="L8311" s="10"/>
      <c r="N8311" s="10"/>
      <c r="O8311" s="10"/>
      <c r="P8311" s="10"/>
      <c r="Q8311" s="10"/>
      <c r="R8311" s="10"/>
      <c r="S8311" s="10"/>
      <c r="U8311" s="10"/>
      <c r="W8311" s="10"/>
      <c r="Y8311" s="10"/>
      <c r="AA8311" s="10"/>
      <c r="AC8311" s="10"/>
      <c r="AE8311" s="10"/>
      <c r="AG8311" s="10"/>
      <c r="AI8311" s="10"/>
      <c r="AK8311" s="10"/>
    </row>
    <row r="8312" spans="2:37" ht="15" x14ac:dyDescent="0.2">
      <c r="B8312" s="10"/>
      <c r="C8312" s="10"/>
      <c r="D8312" s="10"/>
      <c r="E8312" s="10"/>
      <c r="F8312" s="10"/>
      <c r="G8312" s="10"/>
      <c r="H8312" s="10"/>
      <c r="K8312" s="10"/>
      <c r="L8312" s="10"/>
      <c r="N8312" s="10"/>
      <c r="O8312" s="10"/>
      <c r="P8312" s="10"/>
      <c r="Q8312" s="10"/>
      <c r="R8312" s="10"/>
      <c r="S8312" s="10"/>
      <c r="U8312" s="10"/>
      <c r="W8312" s="10"/>
      <c r="Y8312" s="10"/>
      <c r="AA8312" s="10"/>
      <c r="AC8312" s="10"/>
      <c r="AE8312" s="10"/>
      <c r="AG8312" s="10"/>
      <c r="AI8312" s="10"/>
      <c r="AK8312" s="10"/>
    </row>
    <row r="8313" spans="2:37" ht="15" x14ac:dyDescent="0.2">
      <c r="B8313" s="10"/>
      <c r="C8313" s="10"/>
      <c r="D8313" s="10"/>
      <c r="E8313" s="10"/>
      <c r="F8313" s="10"/>
      <c r="G8313" s="10"/>
      <c r="H8313" s="10"/>
      <c r="K8313" s="10"/>
      <c r="L8313" s="10"/>
      <c r="N8313" s="10"/>
      <c r="O8313" s="10"/>
      <c r="P8313" s="10"/>
      <c r="Q8313" s="10"/>
      <c r="R8313" s="10"/>
      <c r="S8313" s="10"/>
      <c r="U8313" s="10"/>
      <c r="W8313" s="10"/>
      <c r="Y8313" s="10"/>
      <c r="AA8313" s="10"/>
      <c r="AC8313" s="10"/>
      <c r="AE8313" s="10"/>
      <c r="AG8313" s="10"/>
      <c r="AI8313" s="10"/>
      <c r="AK8313" s="10"/>
    </row>
    <row r="8314" spans="2:37" ht="15" x14ac:dyDescent="0.2">
      <c r="B8314" s="10"/>
      <c r="C8314" s="10"/>
      <c r="D8314" s="10"/>
      <c r="E8314" s="10"/>
      <c r="F8314" s="10"/>
      <c r="G8314" s="10"/>
      <c r="H8314" s="10"/>
      <c r="K8314" s="10"/>
      <c r="L8314" s="10"/>
      <c r="N8314" s="10"/>
      <c r="O8314" s="10"/>
      <c r="P8314" s="10"/>
      <c r="Q8314" s="10"/>
      <c r="R8314" s="10"/>
      <c r="S8314" s="10"/>
      <c r="U8314" s="10"/>
      <c r="W8314" s="10"/>
      <c r="Y8314" s="10"/>
      <c r="AA8314" s="10"/>
      <c r="AC8314" s="10"/>
      <c r="AE8314" s="10"/>
      <c r="AG8314" s="10"/>
      <c r="AI8314" s="10"/>
      <c r="AK8314" s="10"/>
    </row>
    <row r="8315" spans="2:37" ht="15" x14ac:dyDescent="0.2">
      <c r="B8315" s="10"/>
      <c r="C8315" s="10"/>
      <c r="D8315" s="10"/>
      <c r="E8315" s="10"/>
      <c r="F8315" s="10"/>
      <c r="G8315" s="10"/>
      <c r="H8315" s="10"/>
      <c r="K8315" s="10"/>
      <c r="L8315" s="10"/>
      <c r="N8315" s="10"/>
      <c r="O8315" s="10"/>
      <c r="P8315" s="10"/>
      <c r="Q8315" s="10"/>
      <c r="R8315" s="10"/>
      <c r="S8315" s="10"/>
      <c r="U8315" s="10"/>
      <c r="W8315" s="10"/>
      <c r="Y8315" s="10"/>
      <c r="AA8315" s="10"/>
      <c r="AC8315" s="10"/>
      <c r="AE8315" s="10"/>
      <c r="AG8315" s="10"/>
      <c r="AI8315" s="10"/>
      <c r="AK8315" s="10"/>
    </row>
    <row r="8316" spans="2:37" ht="15" x14ac:dyDescent="0.2">
      <c r="B8316" s="10"/>
      <c r="C8316" s="10"/>
      <c r="D8316" s="10"/>
      <c r="E8316" s="10"/>
      <c r="F8316" s="10"/>
      <c r="G8316" s="10"/>
      <c r="H8316" s="10"/>
      <c r="K8316" s="10"/>
      <c r="L8316" s="10"/>
      <c r="N8316" s="10"/>
      <c r="O8316" s="10"/>
      <c r="P8316" s="10"/>
      <c r="Q8316" s="10"/>
      <c r="R8316" s="10"/>
      <c r="S8316" s="10"/>
      <c r="U8316" s="10"/>
      <c r="W8316" s="10"/>
      <c r="Y8316" s="10"/>
      <c r="AA8316" s="10"/>
      <c r="AC8316" s="10"/>
      <c r="AE8316" s="10"/>
      <c r="AG8316" s="10"/>
      <c r="AI8316" s="10"/>
      <c r="AK8316" s="10"/>
    </row>
    <row r="8317" spans="2:37" ht="15" x14ac:dyDescent="0.2">
      <c r="B8317" s="10"/>
      <c r="C8317" s="10"/>
      <c r="D8317" s="10"/>
      <c r="E8317" s="10"/>
      <c r="F8317" s="10"/>
      <c r="G8317" s="10"/>
      <c r="H8317" s="10"/>
      <c r="K8317" s="10"/>
      <c r="L8317" s="10"/>
      <c r="N8317" s="10"/>
      <c r="O8317" s="10"/>
      <c r="P8317" s="10"/>
      <c r="Q8317" s="10"/>
      <c r="R8317" s="10"/>
      <c r="S8317" s="10"/>
      <c r="U8317" s="10"/>
      <c r="W8317" s="10"/>
      <c r="Y8317" s="10"/>
      <c r="AA8317" s="10"/>
      <c r="AC8317" s="10"/>
      <c r="AE8317" s="10"/>
      <c r="AG8317" s="10"/>
      <c r="AI8317" s="10"/>
      <c r="AK8317" s="10"/>
    </row>
    <row r="8318" spans="2:37" ht="15" x14ac:dyDescent="0.2">
      <c r="B8318" s="10"/>
      <c r="C8318" s="10"/>
      <c r="D8318" s="10"/>
      <c r="E8318" s="10"/>
      <c r="F8318" s="10"/>
      <c r="G8318" s="10"/>
      <c r="H8318" s="10"/>
      <c r="K8318" s="10"/>
      <c r="L8318" s="10"/>
      <c r="N8318" s="10"/>
      <c r="O8318" s="10"/>
      <c r="P8318" s="10"/>
      <c r="Q8318" s="10"/>
      <c r="R8318" s="10"/>
      <c r="S8318" s="10"/>
      <c r="U8318" s="10"/>
      <c r="W8318" s="10"/>
      <c r="Y8318" s="10"/>
      <c r="AA8318" s="10"/>
      <c r="AC8318" s="10"/>
      <c r="AE8318" s="10"/>
      <c r="AG8318" s="10"/>
      <c r="AI8318" s="10"/>
      <c r="AK8318" s="10"/>
    </row>
    <row r="8319" spans="2:37" ht="15" x14ac:dyDescent="0.2">
      <c r="B8319" s="10"/>
      <c r="C8319" s="10"/>
      <c r="D8319" s="10"/>
      <c r="E8319" s="10"/>
      <c r="F8319" s="10"/>
      <c r="G8319" s="10"/>
      <c r="H8319" s="10"/>
      <c r="K8319" s="10"/>
      <c r="L8319" s="10"/>
      <c r="N8319" s="10"/>
      <c r="O8319" s="10"/>
      <c r="P8319" s="10"/>
      <c r="Q8319" s="10"/>
      <c r="R8319" s="10"/>
      <c r="S8319" s="10"/>
      <c r="U8319" s="10"/>
      <c r="W8319" s="10"/>
      <c r="Y8319" s="10"/>
      <c r="AA8319" s="10"/>
      <c r="AC8319" s="10"/>
      <c r="AE8319" s="10"/>
      <c r="AG8319" s="10"/>
      <c r="AI8319" s="10"/>
      <c r="AK8319" s="10"/>
    </row>
    <row r="8320" spans="2:37" ht="15" x14ac:dyDescent="0.2">
      <c r="B8320" s="10"/>
      <c r="C8320" s="10"/>
      <c r="D8320" s="10"/>
      <c r="E8320" s="10"/>
      <c r="F8320" s="10"/>
      <c r="G8320" s="10"/>
      <c r="H8320" s="10"/>
      <c r="K8320" s="10"/>
      <c r="L8320" s="10"/>
      <c r="N8320" s="10"/>
      <c r="O8320" s="10"/>
      <c r="P8320" s="10"/>
      <c r="Q8320" s="10"/>
      <c r="R8320" s="10"/>
      <c r="S8320" s="10"/>
      <c r="U8320" s="10"/>
      <c r="W8320" s="10"/>
      <c r="Y8320" s="10"/>
      <c r="AA8320" s="10"/>
      <c r="AC8320" s="10"/>
      <c r="AE8320" s="10"/>
      <c r="AG8320" s="10"/>
      <c r="AI8320" s="10"/>
      <c r="AK8320" s="10"/>
    </row>
    <row r="8321" spans="2:37" ht="15" x14ac:dyDescent="0.2">
      <c r="B8321" s="10"/>
      <c r="C8321" s="10"/>
      <c r="D8321" s="10"/>
      <c r="E8321" s="10"/>
      <c r="F8321" s="10"/>
      <c r="G8321" s="10"/>
      <c r="H8321" s="10"/>
      <c r="K8321" s="10"/>
      <c r="L8321" s="10"/>
      <c r="N8321" s="10"/>
      <c r="O8321" s="10"/>
      <c r="P8321" s="10"/>
      <c r="Q8321" s="10"/>
      <c r="R8321" s="10"/>
      <c r="S8321" s="10"/>
      <c r="U8321" s="10"/>
      <c r="W8321" s="10"/>
      <c r="Y8321" s="10"/>
      <c r="AA8321" s="10"/>
      <c r="AC8321" s="10"/>
      <c r="AE8321" s="10"/>
      <c r="AG8321" s="10"/>
      <c r="AI8321" s="10"/>
      <c r="AK8321" s="10"/>
    </row>
    <row r="8322" spans="2:37" ht="15" x14ac:dyDescent="0.2">
      <c r="B8322" s="10"/>
      <c r="C8322" s="10"/>
      <c r="D8322" s="10"/>
      <c r="E8322" s="10"/>
      <c r="F8322" s="10"/>
      <c r="G8322" s="10"/>
      <c r="H8322" s="10"/>
      <c r="K8322" s="10"/>
      <c r="L8322" s="10"/>
      <c r="N8322" s="10"/>
      <c r="O8322" s="10"/>
      <c r="P8322" s="10"/>
      <c r="Q8322" s="10"/>
      <c r="R8322" s="10"/>
      <c r="S8322" s="10"/>
      <c r="U8322" s="10"/>
      <c r="W8322" s="10"/>
      <c r="Y8322" s="10"/>
      <c r="AA8322" s="10"/>
      <c r="AC8322" s="10"/>
      <c r="AE8322" s="10"/>
      <c r="AG8322" s="10"/>
      <c r="AI8322" s="10"/>
      <c r="AK8322" s="10"/>
    </row>
    <row r="8323" spans="2:37" ht="15" x14ac:dyDescent="0.2">
      <c r="B8323" s="10"/>
      <c r="C8323" s="10"/>
      <c r="D8323" s="10"/>
      <c r="E8323" s="10"/>
      <c r="F8323" s="10"/>
      <c r="G8323" s="10"/>
      <c r="H8323" s="10"/>
      <c r="K8323" s="10"/>
      <c r="L8323" s="10"/>
      <c r="N8323" s="10"/>
      <c r="O8323" s="10"/>
      <c r="P8323" s="10"/>
      <c r="Q8323" s="10"/>
      <c r="R8323" s="10"/>
      <c r="S8323" s="10"/>
      <c r="U8323" s="10"/>
      <c r="W8323" s="10"/>
      <c r="Y8323" s="10"/>
      <c r="AA8323" s="10"/>
      <c r="AC8323" s="10"/>
      <c r="AE8323" s="10"/>
      <c r="AG8323" s="10"/>
      <c r="AI8323" s="10"/>
      <c r="AK8323" s="10"/>
    </row>
    <row r="8324" spans="2:37" ht="15" x14ac:dyDescent="0.2">
      <c r="B8324" s="10"/>
      <c r="C8324" s="10"/>
      <c r="D8324" s="10"/>
      <c r="E8324" s="10"/>
      <c r="F8324" s="10"/>
      <c r="G8324" s="10"/>
      <c r="H8324" s="10"/>
      <c r="K8324" s="10"/>
      <c r="L8324" s="10"/>
      <c r="N8324" s="10"/>
      <c r="O8324" s="10"/>
      <c r="P8324" s="10"/>
      <c r="Q8324" s="10"/>
      <c r="R8324" s="10"/>
      <c r="S8324" s="10"/>
      <c r="U8324" s="10"/>
      <c r="W8324" s="10"/>
      <c r="Y8324" s="10"/>
      <c r="AA8324" s="10"/>
      <c r="AC8324" s="10"/>
      <c r="AE8324" s="10"/>
      <c r="AG8324" s="10"/>
      <c r="AI8324" s="10"/>
      <c r="AK8324" s="10"/>
    </row>
    <row r="8325" spans="2:37" ht="15" x14ac:dyDescent="0.2">
      <c r="B8325" s="10"/>
      <c r="C8325" s="10"/>
      <c r="D8325" s="10"/>
      <c r="E8325" s="10"/>
      <c r="F8325" s="10"/>
      <c r="G8325" s="10"/>
      <c r="H8325" s="10"/>
      <c r="K8325" s="10"/>
      <c r="L8325" s="10"/>
      <c r="N8325" s="10"/>
      <c r="O8325" s="10"/>
      <c r="P8325" s="10"/>
      <c r="Q8325" s="10"/>
      <c r="R8325" s="10"/>
      <c r="S8325" s="10"/>
      <c r="U8325" s="10"/>
      <c r="W8325" s="10"/>
      <c r="Y8325" s="10"/>
      <c r="AA8325" s="10"/>
      <c r="AC8325" s="10"/>
      <c r="AE8325" s="10"/>
      <c r="AG8325" s="10"/>
      <c r="AI8325" s="10"/>
      <c r="AK8325" s="10"/>
    </row>
    <row r="8326" spans="2:37" ht="15" x14ac:dyDescent="0.2">
      <c r="B8326" s="10"/>
      <c r="C8326" s="10"/>
      <c r="D8326" s="10"/>
      <c r="E8326" s="10"/>
      <c r="F8326" s="10"/>
      <c r="G8326" s="10"/>
      <c r="H8326" s="10"/>
      <c r="K8326" s="10"/>
      <c r="L8326" s="10"/>
      <c r="N8326" s="10"/>
      <c r="O8326" s="10"/>
      <c r="P8326" s="10"/>
      <c r="Q8326" s="10"/>
      <c r="R8326" s="10"/>
      <c r="S8326" s="10"/>
      <c r="U8326" s="10"/>
      <c r="W8326" s="10"/>
      <c r="Y8326" s="10"/>
      <c r="AA8326" s="10"/>
      <c r="AC8326" s="10"/>
      <c r="AE8326" s="10"/>
      <c r="AG8326" s="10"/>
      <c r="AI8326" s="10"/>
      <c r="AK8326" s="10"/>
    </row>
    <row r="8327" spans="2:37" ht="15" x14ac:dyDescent="0.2">
      <c r="B8327" s="10"/>
      <c r="C8327" s="10"/>
      <c r="D8327" s="10"/>
      <c r="E8327" s="10"/>
      <c r="F8327" s="10"/>
      <c r="G8327" s="10"/>
      <c r="H8327" s="10"/>
      <c r="K8327" s="10"/>
      <c r="L8327" s="10"/>
      <c r="N8327" s="10"/>
      <c r="O8327" s="10"/>
      <c r="P8327" s="10"/>
      <c r="Q8327" s="10"/>
      <c r="R8327" s="10"/>
      <c r="S8327" s="10"/>
      <c r="U8327" s="10"/>
      <c r="W8327" s="10"/>
      <c r="Y8327" s="10"/>
      <c r="AA8327" s="10"/>
      <c r="AC8327" s="10"/>
      <c r="AE8327" s="10"/>
      <c r="AG8327" s="10"/>
      <c r="AI8327" s="10"/>
      <c r="AK8327" s="10"/>
    </row>
    <row r="8328" spans="2:37" ht="15" x14ac:dyDescent="0.2">
      <c r="B8328" s="10"/>
      <c r="C8328" s="10"/>
      <c r="D8328" s="10"/>
      <c r="E8328" s="10"/>
      <c r="F8328" s="10"/>
      <c r="G8328" s="10"/>
      <c r="H8328" s="10"/>
      <c r="K8328" s="10"/>
      <c r="L8328" s="10"/>
      <c r="N8328" s="10"/>
      <c r="O8328" s="10"/>
      <c r="P8328" s="10"/>
      <c r="Q8328" s="10"/>
      <c r="R8328" s="10"/>
      <c r="S8328" s="10"/>
      <c r="U8328" s="10"/>
      <c r="W8328" s="10"/>
      <c r="Y8328" s="10"/>
      <c r="AA8328" s="10"/>
      <c r="AC8328" s="10"/>
      <c r="AE8328" s="10"/>
      <c r="AG8328" s="10"/>
      <c r="AI8328" s="10"/>
      <c r="AK8328" s="10"/>
    </row>
    <row r="8329" spans="2:37" ht="15" x14ac:dyDescent="0.2">
      <c r="B8329" s="10"/>
      <c r="C8329" s="10"/>
      <c r="D8329" s="10"/>
      <c r="E8329" s="10"/>
      <c r="F8329" s="10"/>
      <c r="G8329" s="10"/>
      <c r="H8329" s="10"/>
      <c r="K8329" s="10"/>
      <c r="L8329" s="10"/>
      <c r="N8329" s="10"/>
      <c r="O8329" s="10"/>
      <c r="P8329" s="10"/>
      <c r="Q8329" s="10"/>
      <c r="R8329" s="10"/>
      <c r="S8329" s="10"/>
      <c r="U8329" s="10"/>
      <c r="W8329" s="10"/>
      <c r="Y8329" s="10"/>
      <c r="AA8329" s="10"/>
      <c r="AC8329" s="10"/>
      <c r="AE8329" s="10"/>
      <c r="AG8329" s="10"/>
      <c r="AI8329" s="10"/>
      <c r="AK8329" s="10"/>
    </row>
    <row r="8330" spans="2:37" ht="15" x14ac:dyDescent="0.2">
      <c r="B8330" s="10"/>
      <c r="C8330" s="10"/>
      <c r="D8330" s="10"/>
      <c r="E8330" s="10"/>
      <c r="F8330" s="10"/>
      <c r="G8330" s="10"/>
      <c r="H8330" s="10"/>
      <c r="K8330" s="10"/>
      <c r="L8330" s="10"/>
      <c r="N8330" s="10"/>
      <c r="O8330" s="10"/>
      <c r="P8330" s="10"/>
      <c r="Q8330" s="10"/>
      <c r="R8330" s="10"/>
      <c r="S8330" s="10"/>
      <c r="U8330" s="10"/>
      <c r="W8330" s="10"/>
      <c r="Y8330" s="10"/>
      <c r="AA8330" s="10"/>
      <c r="AC8330" s="10"/>
      <c r="AE8330" s="10"/>
      <c r="AG8330" s="10"/>
      <c r="AI8330" s="10"/>
      <c r="AK8330" s="10"/>
    </row>
    <row r="8331" spans="2:37" ht="15" x14ac:dyDescent="0.2">
      <c r="B8331" s="10"/>
      <c r="C8331" s="10"/>
      <c r="D8331" s="10"/>
      <c r="E8331" s="10"/>
      <c r="F8331" s="10"/>
      <c r="G8331" s="10"/>
      <c r="H8331" s="10"/>
      <c r="K8331" s="10"/>
      <c r="L8331" s="10"/>
      <c r="N8331" s="10"/>
      <c r="O8331" s="10"/>
      <c r="P8331" s="10"/>
      <c r="Q8331" s="10"/>
      <c r="R8331" s="10"/>
      <c r="S8331" s="10"/>
      <c r="U8331" s="10"/>
      <c r="W8331" s="10"/>
      <c r="Y8331" s="10"/>
      <c r="AA8331" s="10"/>
      <c r="AC8331" s="10"/>
      <c r="AE8331" s="10"/>
      <c r="AG8331" s="10"/>
      <c r="AI8331" s="10"/>
      <c r="AK8331" s="10"/>
    </row>
    <row r="8332" spans="2:37" ht="15" x14ac:dyDescent="0.2">
      <c r="B8332" s="10"/>
      <c r="C8332" s="10"/>
      <c r="D8332" s="10"/>
      <c r="E8332" s="10"/>
      <c r="F8332" s="10"/>
      <c r="G8332" s="10"/>
      <c r="H8332" s="10"/>
      <c r="K8332" s="10"/>
      <c r="L8332" s="10"/>
      <c r="N8332" s="10"/>
      <c r="O8332" s="10"/>
      <c r="P8332" s="10"/>
      <c r="Q8332" s="10"/>
      <c r="R8332" s="10"/>
      <c r="S8332" s="10"/>
      <c r="U8332" s="10"/>
      <c r="W8332" s="10"/>
      <c r="Y8332" s="10"/>
      <c r="AA8332" s="10"/>
      <c r="AC8332" s="10"/>
      <c r="AE8332" s="10"/>
      <c r="AG8332" s="10"/>
      <c r="AI8332" s="10"/>
      <c r="AK8332" s="10"/>
    </row>
    <row r="8333" spans="2:37" ht="15" x14ac:dyDescent="0.2">
      <c r="B8333" s="10"/>
      <c r="C8333" s="10"/>
      <c r="D8333" s="10"/>
      <c r="E8333" s="10"/>
      <c r="F8333" s="10"/>
      <c r="G8333" s="10"/>
      <c r="H8333" s="10"/>
      <c r="K8333" s="10"/>
      <c r="L8333" s="10"/>
      <c r="N8333" s="10"/>
      <c r="O8333" s="10"/>
      <c r="P8333" s="10"/>
      <c r="Q8333" s="10"/>
      <c r="R8333" s="10"/>
      <c r="S8333" s="10"/>
      <c r="U8333" s="10"/>
      <c r="W8333" s="10"/>
      <c r="Y8333" s="10"/>
      <c r="AA8333" s="10"/>
      <c r="AC8333" s="10"/>
      <c r="AE8333" s="10"/>
      <c r="AG8333" s="10"/>
      <c r="AI8333" s="10"/>
      <c r="AK8333" s="10"/>
    </row>
    <row r="8334" spans="2:37" ht="15" x14ac:dyDescent="0.2">
      <c r="B8334" s="10"/>
      <c r="C8334" s="10"/>
      <c r="D8334" s="10"/>
      <c r="E8334" s="10"/>
      <c r="F8334" s="10"/>
      <c r="G8334" s="10"/>
      <c r="H8334" s="10"/>
      <c r="K8334" s="10"/>
      <c r="L8334" s="10"/>
      <c r="N8334" s="10"/>
      <c r="O8334" s="10"/>
      <c r="P8334" s="10"/>
      <c r="Q8334" s="10"/>
      <c r="R8334" s="10"/>
      <c r="S8334" s="10"/>
      <c r="U8334" s="10"/>
      <c r="W8334" s="10"/>
      <c r="Y8334" s="10"/>
      <c r="AA8334" s="10"/>
      <c r="AC8334" s="10"/>
      <c r="AE8334" s="10"/>
      <c r="AG8334" s="10"/>
      <c r="AI8334" s="10"/>
      <c r="AK8334" s="10"/>
    </row>
    <row r="8335" spans="2:37" ht="15" x14ac:dyDescent="0.2">
      <c r="B8335" s="10"/>
      <c r="C8335" s="10"/>
      <c r="D8335" s="10"/>
      <c r="E8335" s="10"/>
      <c r="F8335" s="10"/>
      <c r="G8335" s="10"/>
      <c r="H8335" s="10"/>
      <c r="K8335" s="10"/>
      <c r="L8335" s="10"/>
      <c r="N8335" s="10"/>
      <c r="O8335" s="10"/>
      <c r="P8335" s="10"/>
      <c r="Q8335" s="10"/>
      <c r="R8335" s="10"/>
      <c r="S8335" s="10"/>
      <c r="U8335" s="10"/>
      <c r="W8335" s="10"/>
      <c r="Y8335" s="10"/>
      <c r="AA8335" s="10"/>
      <c r="AC8335" s="10"/>
      <c r="AE8335" s="10"/>
      <c r="AG8335" s="10"/>
      <c r="AI8335" s="10"/>
      <c r="AK8335" s="10"/>
    </row>
    <row r="8336" spans="2:37" ht="15" x14ac:dyDescent="0.2">
      <c r="B8336" s="10"/>
      <c r="C8336" s="10"/>
      <c r="D8336" s="10"/>
      <c r="E8336" s="10"/>
      <c r="F8336" s="10"/>
      <c r="G8336" s="10"/>
      <c r="H8336" s="10"/>
      <c r="K8336" s="10"/>
      <c r="L8336" s="10"/>
      <c r="N8336" s="10"/>
      <c r="O8336" s="10"/>
      <c r="P8336" s="10"/>
      <c r="Q8336" s="10"/>
      <c r="R8336" s="10"/>
      <c r="S8336" s="10"/>
      <c r="U8336" s="10"/>
      <c r="W8336" s="10"/>
      <c r="Y8336" s="10"/>
      <c r="AA8336" s="10"/>
      <c r="AC8336" s="10"/>
      <c r="AE8336" s="10"/>
      <c r="AG8336" s="10"/>
      <c r="AI8336" s="10"/>
      <c r="AK8336" s="10"/>
    </row>
    <row r="8337" spans="2:37" ht="15" x14ac:dyDescent="0.2">
      <c r="B8337" s="10"/>
      <c r="C8337" s="10"/>
      <c r="D8337" s="10"/>
      <c r="E8337" s="10"/>
      <c r="F8337" s="10"/>
      <c r="G8337" s="10"/>
      <c r="H8337" s="10"/>
      <c r="K8337" s="10"/>
      <c r="L8337" s="10"/>
      <c r="N8337" s="10"/>
      <c r="O8337" s="10"/>
      <c r="P8337" s="10"/>
      <c r="Q8337" s="10"/>
      <c r="R8337" s="10"/>
      <c r="S8337" s="10"/>
      <c r="U8337" s="10"/>
      <c r="W8337" s="10"/>
      <c r="Y8337" s="10"/>
      <c r="AA8337" s="10"/>
      <c r="AC8337" s="10"/>
      <c r="AE8337" s="10"/>
      <c r="AG8337" s="10"/>
      <c r="AI8337" s="10"/>
      <c r="AK8337" s="10"/>
    </row>
    <row r="8338" spans="2:37" ht="15" x14ac:dyDescent="0.2">
      <c r="B8338" s="10"/>
      <c r="C8338" s="10"/>
      <c r="D8338" s="10"/>
      <c r="E8338" s="10"/>
      <c r="F8338" s="10"/>
      <c r="G8338" s="10"/>
      <c r="H8338" s="10"/>
      <c r="K8338" s="10"/>
      <c r="L8338" s="10"/>
      <c r="N8338" s="10"/>
      <c r="O8338" s="10"/>
      <c r="P8338" s="10"/>
      <c r="Q8338" s="10"/>
      <c r="R8338" s="10"/>
      <c r="S8338" s="10"/>
      <c r="U8338" s="10"/>
      <c r="W8338" s="10"/>
      <c r="Y8338" s="10"/>
      <c r="AA8338" s="10"/>
      <c r="AC8338" s="10"/>
      <c r="AE8338" s="10"/>
      <c r="AG8338" s="10"/>
      <c r="AI8338" s="10"/>
      <c r="AK8338" s="10"/>
    </row>
    <row r="8339" spans="2:37" ht="15" x14ac:dyDescent="0.2">
      <c r="B8339" s="10"/>
      <c r="C8339" s="10"/>
      <c r="D8339" s="10"/>
      <c r="E8339" s="10"/>
      <c r="F8339" s="10"/>
      <c r="G8339" s="10"/>
      <c r="H8339" s="10"/>
      <c r="K8339" s="10"/>
      <c r="L8339" s="10"/>
      <c r="N8339" s="10"/>
      <c r="O8339" s="10"/>
      <c r="P8339" s="10"/>
      <c r="Q8339" s="10"/>
      <c r="R8339" s="10"/>
      <c r="S8339" s="10"/>
      <c r="U8339" s="10"/>
      <c r="W8339" s="10"/>
      <c r="Y8339" s="10"/>
      <c r="AA8339" s="10"/>
      <c r="AC8339" s="10"/>
      <c r="AE8339" s="10"/>
      <c r="AG8339" s="10"/>
      <c r="AI8339" s="10"/>
      <c r="AK8339" s="10"/>
    </row>
    <row r="8340" spans="2:37" ht="15" x14ac:dyDescent="0.2">
      <c r="B8340" s="10"/>
      <c r="C8340" s="10"/>
      <c r="D8340" s="10"/>
      <c r="E8340" s="10"/>
      <c r="F8340" s="10"/>
      <c r="G8340" s="10"/>
      <c r="H8340" s="10"/>
      <c r="K8340" s="10"/>
      <c r="L8340" s="10"/>
      <c r="N8340" s="10"/>
      <c r="O8340" s="10"/>
      <c r="P8340" s="10"/>
      <c r="Q8340" s="10"/>
      <c r="R8340" s="10"/>
      <c r="S8340" s="10"/>
      <c r="U8340" s="10"/>
      <c r="W8340" s="10"/>
      <c r="Y8340" s="10"/>
      <c r="AA8340" s="10"/>
      <c r="AC8340" s="10"/>
      <c r="AE8340" s="10"/>
      <c r="AG8340" s="10"/>
      <c r="AI8340" s="10"/>
      <c r="AK8340" s="10"/>
    </row>
    <row r="8341" spans="2:37" ht="15" x14ac:dyDescent="0.2">
      <c r="B8341" s="10"/>
      <c r="C8341" s="10"/>
      <c r="D8341" s="10"/>
      <c r="E8341" s="10"/>
      <c r="F8341" s="10"/>
      <c r="G8341" s="10"/>
      <c r="H8341" s="10"/>
      <c r="K8341" s="10"/>
      <c r="L8341" s="10"/>
      <c r="N8341" s="10"/>
      <c r="O8341" s="10"/>
      <c r="P8341" s="10"/>
      <c r="Q8341" s="10"/>
      <c r="R8341" s="10"/>
      <c r="S8341" s="10"/>
      <c r="U8341" s="10"/>
      <c r="W8341" s="10"/>
      <c r="Y8341" s="10"/>
      <c r="AA8341" s="10"/>
      <c r="AC8341" s="10"/>
      <c r="AE8341" s="10"/>
      <c r="AG8341" s="10"/>
      <c r="AI8341" s="10"/>
      <c r="AK8341" s="10"/>
    </row>
    <row r="8342" spans="2:37" ht="15" x14ac:dyDescent="0.2">
      <c r="B8342" s="10"/>
      <c r="C8342" s="10"/>
      <c r="D8342" s="10"/>
      <c r="E8342" s="10"/>
      <c r="F8342" s="10"/>
      <c r="G8342" s="10"/>
      <c r="H8342" s="10"/>
      <c r="K8342" s="10"/>
      <c r="L8342" s="10"/>
      <c r="N8342" s="10"/>
      <c r="O8342" s="10"/>
      <c r="P8342" s="10"/>
      <c r="Q8342" s="10"/>
      <c r="R8342" s="10"/>
      <c r="S8342" s="10"/>
      <c r="U8342" s="10"/>
      <c r="W8342" s="10"/>
      <c r="Y8342" s="10"/>
      <c r="AA8342" s="10"/>
      <c r="AC8342" s="10"/>
      <c r="AE8342" s="10"/>
      <c r="AG8342" s="10"/>
      <c r="AI8342" s="10"/>
      <c r="AK8342" s="10"/>
    </row>
    <row r="8343" spans="2:37" ht="15" x14ac:dyDescent="0.2">
      <c r="B8343" s="10"/>
      <c r="C8343" s="10"/>
      <c r="D8343" s="10"/>
      <c r="E8343" s="10"/>
      <c r="F8343" s="10"/>
      <c r="G8343" s="10"/>
      <c r="H8343" s="10"/>
      <c r="K8343" s="10"/>
      <c r="L8343" s="10"/>
      <c r="N8343" s="10"/>
      <c r="O8343" s="10"/>
      <c r="P8343" s="10"/>
      <c r="Q8343" s="10"/>
      <c r="R8343" s="10"/>
      <c r="S8343" s="10"/>
      <c r="U8343" s="10"/>
      <c r="W8343" s="10"/>
      <c r="Y8343" s="10"/>
      <c r="AA8343" s="10"/>
      <c r="AC8343" s="10"/>
      <c r="AE8343" s="10"/>
      <c r="AG8343" s="10"/>
      <c r="AI8343" s="10"/>
      <c r="AK8343" s="10"/>
    </row>
    <row r="8344" spans="2:37" ht="15" x14ac:dyDescent="0.2">
      <c r="B8344" s="10"/>
      <c r="C8344" s="10"/>
      <c r="D8344" s="10"/>
      <c r="E8344" s="10"/>
      <c r="F8344" s="10"/>
      <c r="G8344" s="10"/>
      <c r="H8344" s="10"/>
      <c r="K8344" s="10"/>
      <c r="L8344" s="10"/>
      <c r="N8344" s="10"/>
      <c r="O8344" s="10"/>
      <c r="P8344" s="10"/>
      <c r="Q8344" s="10"/>
      <c r="R8344" s="10"/>
      <c r="S8344" s="10"/>
      <c r="U8344" s="10"/>
      <c r="W8344" s="10"/>
      <c r="Y8344" s="10"/>
      <c r="AA8344" s="10"/>
      <c r="AC8344" s="10"/>
      <c r="AE8344" s="10"/>
      <c r="AG8344" s="10"/>
      <c r="AI8344" s="10"/>
      <c r="AK8344" s="10"/>
    </row>
    <row r="8345" spans="2:37" ht="15" x14ac:dyDescent="0.2">
      <c r="B8345" s="10"/>
      <c r="C8345" s="10"/>
      <c r="D8345" s="10"/>
      <c r="E8345" s="10"/>
      <c r="F8345" s="10"/>
      <c r="G8345" s="10"/>
      <c r="H8345" s="10"/>
      <c r="K8345" s="10"/>
      <c r="L8345" s="10"/>
      <c r="N8345" s="10"/>
      <c r="O8345" s="10"/>
      <c r="P8345" s="10"/>
      <c r="Q8345" s="10"/>
      <c r="R8345" s="10"/>
      <c r="S8345" s="10"/>
      <c r="U8345" s="10"/>
      <c r="W8345" s="10"/>
      <c r="Y8345" s="10"/>
      <c r="AA8345" s="10"/>
      <c r="AC8345" s="10"/>
      <c r="AE8345" s="10"/>
      <c r="AG8345" s="10"/>
      <c r="AI8345" s="10"/>
      <c r="AK8345" s="10"/>
    </row>
    <row r="8346" spans="2:37" ht="15" x14ac:dyDescent="0.2">
      <c r="B8346" s="10"/>
      <c r="C8346" s="10"/>
      <c r="D8346" s="10"/>
      <c r="E8346" s="10"/>
      <c r="F8346" s="10"/>
      <c r="G8346" s="10"/>
      <c r="H8346" s="10"/>
      <c r="K8346" s="10"/>
      <c r="L8346" s="10"/>
      <c r="N8346" s="10"/>
      <c r="O8346" s="10"/>
      <c r="P8346" s="10"/>
      <c r="Q8346" s="10"/>
      <c r="R8346" s="10"/>
      <c r="S8346" s="10"/>
      <c r="U8346" s="10"/>
      <c r="W8346" s="10"/>
      <c r="Y8346" s="10"/>
      <c r="AA8346" s="10"/>
      <c r="AC8346" s="10"/>
      <c r="AE8346" s="10"/>
      <c r="AG8346" s="10"/>
      <c r="AI8346" s="10"/>
      <c r="AK8346" s="10"/>
    </row>
    <row r="8347" spans="2:37" ht="15" x14ac:dyDescent="0.2">
      <c r="B8347" s="10"/>
      <c r="C8347" s="10"/>
      <c r="D8347" s="10"/>
      <c r="E8347" s="10"/>
      <c r="F8347" s="10"/>
      <c r="G8347" s="10"/>
      <c r="H8347" s="10"/>
      <c r="K8347" s="10"/>
      <c r="L8347" s="10"/>
      <c r="N8347" s="10"/>
      <c r="O8347" s="10"/>
      <c r="P8347" s="10"/>
      <c r="Q8347" s="10"/>
      <c r="R8347" s="10"/>
      <c r="S8347" s="10"/>
      <c r="U8347" s="10"/>
      <c r="W8347" s="10"/>
      <c r="Y8347" s="10"/>
      <c r="AA8347" s="10"/>
      <c r="AC8347" s="10"/>
      <c r="AE8347" s="10"/>
      <c r="AG8347" s="10"/>
      <c r="AI8347" s="10"/>
      <c r="AK8347" s="10"/>
    </row>
    <row r="8348" spans="2:37" ht="15" x14ac:dyDescent="0.2">
      <c r="B8348" s="10"/>
      <c r="C8348" s="10"/>
      <c r="D8348" s="10"/>
      <c r="E8348" s="10"/>
      <c r="F8348" s="10"/>
      <c r="G8348" s="10"/>
      <c r="H8348" s="10"/>
      <c r="K8348" s="10"/>
      <c r="L8348" s="10"/>
      <c r="N8348" s="10"/>
      <c r="O8348" s="10"/>
      <c r="P8348" s="10"/>
      <c r="Q8348" s="10"/>
      <c r="R8348" s="10"/>
      <c r="S8348" s="10"/>
      <c r="U8348" s="10"/>
      <c r="W8348" s="10"/>
      <c r="Y8348" s="10"/>
      <c r="AA8348" s="10"/>
      <c r="AC8348" s="10"/>
      <c r="AE8348" s="10"/>
      <c r="AG8348" s="10"/>
      <c r="AI8348" s="10"/>
      <c r="AK8348" s="10"/>
    </row>
    <row r="8349" spans="2:37" ht="15" x14ac:dyDescent="0.2">
      <c r="B8349" s="10"/>
      <c r="C8349" s="10"/>
      <c r="D8349" s="10"/>
      <c r="E8349" s="10"/>
      <c r="F8349" s="10"/>
      <c r="G8349" s="10"/>
      <c r="H8349" s="10"/>
      <c r="K8349" s="10"/>
      <c r="L8349" s="10"/>
      <c r="N8349" s="10"/>
      <c r="O8349" s="10"/>
      <c r="P8349" s="10"/>
      <c r="Q8349" s="10"/>
      <c r="R8349" s="10"/>
      <c r="S8349" s="10"/>
      <c r="U8349" s="10"/>
      <c r="W8349" s="10"/>
      <c r="Y8349" s="10"/>
      <c r="AA8349" s="10"/>
      <c r="AC8349" s="10"/>
      <c r="AE8349" s="10"/>
      <c r="AG8349" s="10"/>
      <c r="AI8349" s="10"/>
      <c r="AK8349" s="10"/>
    </row>
    <row r="8350" spans="2:37" ht="15" x14ac:dyDescent="0.2">
      <c r="B8350" s="10"/>
      <c r="C8350" s="10"/>
      <c r="D8350" s="10"/>
      <c r="E8350" s="10"/>
      <c r="F8350" s="10"/>
      <c r="G8350" s="10"/>
      <c r="H8350" s="10"/>
      <c r="K8350" s="10"/>
      <c r="L8350" s="10"/>
      <c r="N8350" s="10"/>
      <c r="O8350" s="10"/>
      <c r="P8350" s="10"/>
      <c r="Q8350" s="10"/>
      <c r="R8350" s="10"/>
      <c r="S8350" s="10"/>
      <c r="U8350" s="10"/>
      <c r="W8350" s="10"/>
      <c r="Y8350" s="10"/>
      <c r="AA8350" s="10"/>
      <c r="AC8350" s="10"/>
      <c r="AE8350" s="10"/>
      <c r="AG8350" s="10"/>
      <c r="AI8350" s="10"/>
      <c r="AK8350" s="10"/>
    </row>
    <row r="8351" spans="2:37" ht="15" x14ac:dyDescent="0.2">
      <c r="B8351" s="10"/>
      <c r="C8351" s="10"/>
      <c r="D8351" s="10"/>
      <c r="E8351" s="10"/>
      <c r="F8351" s="10"/>
      <c r="G8351" s="10"/>
      <c r="H8351" s="10"/>
      <c r="K8351" s="10"/>
      <c r="L8351" s="10"/>
      <c r="N8351" s="10"/>
      <c r="O8351" s="10"/>
      <c r="P8351" s="10"/>
      <c r="Q8351" s="10"/>
      <c r="R8351" s="10"/>
      <c r="S8351" s="10"/>
      <c r="U8351" s="10"/>
      <c r="W8351" s="10"/>
      <c r="Y8351" s="10"/>
      <c r="AA8351" s="10"/>
      <c r="AC8351" s="10"/>
      <c r="AE8351" s="10"/>
      <c r="AG8351" s="10"/>
      <c r="AI8351" s="10"/>
      <c r="AK8351" s="10"/>
    </row>
    <row r="8352" spans="2:37" ht="15" x14ac:dyDescent="0.2">
      <c r="B8352" s="10"/>
      <c r="C8352" s="10"/>
      <c r="D8352" s="10"/>
      <c r="E8352" s="10"/>
      <c r="F8352" s="10"/>
      <c r="G8352" s="10"/>
      <c r="H8352" s="10"/>
      <c r="K8352" s="10"/>
      <c r="L8352" s="10"/>
      <c r="N8352" s="10"/>
      <c r="O8352" s="10"/>
      <c r="P8352" s="10"/>
      <c r="Q8352" s="10"/>
      <c r="R8352" s="10"/>
      <c r="S8352" s="10"/>
      <c r="U8352" s="10"/>
      <c r="W8352" s="10"/>
      <c r="Y8352" s="10"/>
      <c r="AA8352" s="10"/>
      <c r="AC8352" s="10"/>
      <c r="AE8352" s="10"/>
      <c r="AG8352" s="10"/>
      <c r="AI8352" s="10"/>
      <c r="AK8352" s="10"/>
    </row>
    <row r="8353" spans="2:37" ht="15" x14ac:dyDescent="0.2">
      <c r="B8353" s="10"/>
      <c r="C8353" s="10"/>
      <c r="D8353" s="10"/>
      <c r="E8353" s="10"/>
      <c r="F8353" s="10"/>
      <c r="G8353" s="10"/>
      <c r="H8353" s="10"/>
      <c r="K8353" s="10"/>
      <c r="L8353" s="10"/>
      <c r="N8353" s="10"/>
      <c r="O8353" s="10"/>
      <c r="P8353" s="10"/>
      <c r="Q8353" s="10"/>
      <c r="R8353" s="10"/>
      <c r="S8353" s="10"/>
      <c r="U8353" s="10"/>
      <c r="W8353" s="10"/>
      <c r="Y8353" s="10"/>
      <c r="AA8353" s="10"/>
      <c r="AC8353" s="10"/>
      <c r="AE8353" s="10"/>
      <c r="AG8353" s="10"/>
      <c r="AI8353" s="10"/>
      <c r="AK8353" s="10"/>
    </row>
    <row r="8354" spans="2:37" ht="15" x14ac:dyDescent="0.2">
      <c r="B8354" s="10"/>
      <c r="C8354" s="10"/>
      <c r="D8354" s="10"/>
      <c r="E8354" s="10"/>
      <c r="F8354" s="10"/>
      <c r="G8354" s="10"/>
      <c r="H8354" s="10"/>
      <c r="K8354" s="10"/>
      <c r="L8354" s="10"/>
      <c r="N8354" s="10"/>
      <c r="O8354" s="10"/>
      <c r="P8354" s="10"/>
      <c r="Q8354" s="10"/>
      <c r="R8354" s="10"/>
      <c r="S8354" s="10"/>
      <c r="U8354" s="10"/>
      <c r="W8354" s="10"/>
      <c r="Y8354" s="10"/>
      <c r="AA8354" s="10"/>
      <c r="AC8354" s="10"/>
      <c r="AE8354" s="10"/>
      <c r="AG8354" s="10"/>
      <c r="AI8354" s="10"/>
      <c r="AK8354" s="10"/>
    </row>
    <row r="8355" spans="2:37" ht="15" x14ac:dyDescent="0.2">
      <c r="B8355" s="10"/>
      <c r="C8355" s="10"/>
      <c r="D8355" s="10"/>
      <c r="E8355" s="10"/>
      <c r="F8355" s="10"/>
      <c r="G8355" s="10"/>
      <c r="H8355" s="10"/>
      <c r="K8355" s="10"/>
      <c r="L8355" s="10"/>
      <c r="N8355" s="10"/>
      <c r="O8355" s="10"/>
      <c r="P8355" s="10"/>
      <c r="Q8355" s="10"/>
      <c r="R8355" s="10"/>
      <c r="S8355" s="10"/>
      <c r="U8355" s="10"/>
      <c r="W8355" s="10"/>
      <c r="Y8355" s="10"/>
      <c r="AA8355" s="10"/>
      <c r="AC8355" s="10"/>
      <c r="AE8355" s="10"/>
      <c r="AG8355" s="10"/>
      <c r="AI8355" s="10"/>
      <c r="AK8355" s="10"/>
    </row>
    <row r="8356" spans="2:37" ht="15" x14ac:dyDescent="0.2">
      <c r="B8356" s="10"/>
      <c r="C8356" s="10"/>
      <c r="D8356" s="10"/>
      <c r="E8356" s="10"/>
      <c r="F8356" s="10"/>
      <c r="G8356" s="10"/>
      <c r="H8356" s="10"/>
      <c r="K8356" s="10"/>
      <c r="L8356" s="10"/>
      <c r="N8356" s="10"/>
      <c r="O8356" s="10"/>
      <c r="P8356" s="10"/>
      <c r="Q8356" s="10"/>
      <c r="R8356" s="10"/>
      <c r="S8356" s="10"/>
      <c r="U8356" s="10"/>
      <c r="W8356" s="10"/>
      <c r="Y8356" s="10"/>
      <c r="AA8356" s="10"/>
      <c r="AC8356" s="10"/>
      <c r="AE8356" s="10"/>
      <c r="AG8356" s="10"/>
      <c r="AI8356" s="10"/>
      <c r="AK8356" s="10"/>
    </row>
    <row r="8357" spans="2:37" ht="15" x14ac:dyDescent="0.2">
      <c r="B8357" s="10"/>
      <c r="C8357" s="10"/>
      <c r="D8357" s="10"/>
      <c r="E8357" s="10"/>
      <c r="F8357" s="10"/>
      <c r="G8357" s="10"/>
      <c r="H8357" s="10"/>
      <c r="K8357" s="10"/>
      <c r="L8357" s="10"/>
      <c r="N8357" s="10"/>
      <c r="O8357" s="10"/>
      <c r="P8357" s="10"/>
      <c r="Q8357" s="10"/>
      <c r="R8357" s="10"/>
      <c r="S8357" s="10"/>
      <c r="U8357" s="10"/>
      <c r="W8357" s="10"/>
      <c r="Y8357" s="10"/>
      <c r="AA8357" s="10"/>
      <c r="AC8357" s="10"/>
      <c r="AE8357" s="10"/>
      <c r="AG8357" s="10"/>
      <c r="AI8357" s="10"/>
      <c r="AK8357" s="10"/>
    </row>
    <row r="8358" spans="2:37" ht="15" x14ac:dyDescent="0.2">
      <c r="B8358" s="10"/>
      <c r="C8358" s="10"/>
      <c r="D8358" s="10"/>
      <c r="E8358" s="10"/>
      <c r="F8358" s="10"/>
      <c r="G8358" s="10"/>
      <c r="H8358" s="10"/>
      <c r="K8358" s="10"/>
      <c r="L8358" s="10"/>
      <c r="N8358" s="10"/>
      <c r="O8358" s="10"/>
      <c r="P8358" s="10"/>
      <c r="Q8358" s="10"/>
      <c r="R8358" s="10"/>
      <c r="S8358" s="10"/>
      <c r="U8358" s="10"/>
      <c r="W8358" s="10"/>
      <c r="Y8358" s="10"/>
      <c r="AA8358" s="10"/>
      <c r="AC8358" s="10"/>
      <c r="AE8358" s="10"/>
      <c r="AG8358" s="10"/>
      <c r="AI8358" s="10"/>
      <c r="AK8358" s="10"/>
    </row>
    <row r="8359" spans="2:37" ht="15" x14ac:dyDescent="0.2">
      <c r="B8359" s="10"/>
      <c r="C8359" s="10"/>
      <c r="D8359" s="10"/>
      <c r="E8359" s="10"/>
      <c r="F8359" s="10"/>
      <c r="G8359" s="10"/>
      <c r="H8359" s="10"/>
      <c r="K8359" s="10"/>
      <c r="L8359" s="10"/>
      <c r="N8359" s="10"/>
      <c r="O8359" s="10"/>
      <c r="P8359" s="10"/>
      <c r="Q8359" s="10"/>
      <c r="R8359" s="10"/>
      <c r="S8359" s="10"/>
      <c r="U8359" s="10"/>
      <c r="W8359" s="10"/>
      <c r="Y8359" s="10"/>
      <c r="AA8359" s="10"/>
      <c r="AC8359" s="10"/>
      <c r="AE8359" s="10"/>
      <c r="AG8359" s="10"/>
      <c r="AI8359" s="10"/>
      <c r="AK8359" s="10"/>
    </row>
    <row r="8360" spans="2:37" ht="15" x14ac:dyDescent="0.2">
      <c r="B8360" s="10"/>
      <c r="C8360" s="10"/>
      <c r="D8360" s="10"/>
      <c r="E8360" s="10"/>
      <c r="F8360" s="10"/>
      <c r="G8360" s="10"/>
      <c r="H8360" s="10"/>
      <c r="K8360" s="10"/>
      <c r="L8360" s="10"/>
      <c r="N8360" s="10"/>
      <c r="O8360" s="10"/>
      <c r="P8360" s="10"/>
      <c r="Q8360" s="10"/>
      <c r="R8360" s="10"/>
      <c r="S8360" s="10"/>
      <c r="U8360" s="10"/>
      <c r="W8360" s="10"/>
      <c r="Y8360" s="10"/>
      <c r="AA8360" s="10"/>
      <c r="AC8360" s="10"/>
      <c r="AE8360" s="10"/>
      <c r="AG8360" s="10"/>
      <c r="AI8360" s="10"/>
      <c r="AK8360" s="10"/>
    </row>
    <row r="8361" spans="2:37" ht="15" x14ac:dyDescent="0.2">
      <c r="B8361" s="10"/>
      <c r="C8361" s="10"/>
      <c r="D8361" s="10"/>
      <c r="E8361" s="10"/>
      <c r="F8361" s="10"/>
      <c r="G8361" s="10"/>
      <c r="H8361" s="10"/>
      <c r="K8361" s="10"/>
      <c r="L8361" s="10"/>
      <c r="N8361" s="10"/>
      <c r="O8361" s="10"/>
      <c r="P8361" s="10"/>
      <c r="Q8361" s="10"/>
      <c r="R8361" s="10"/>
      <c r="S8361" s="10"/>
      <c r="U8361" s="10"/>
      <c r="W8361" s="10"/>
      <c r="Y8361" s="10"/>
      <c r="AA8361" s="10"/>
      <c r="AC8361" s="10"/>
      <c r="AE8361" s="10"/>
      <c r="AG8361" s="10"/>
      <c r="AI8361" s="10"/>
      <c r="AK8361" s="10"/>
    </row>
    <row r="8362" spans="2:37" ht="15" x14ac:dyDescent="0.2">
      <c r="B8362" s="10"/>
      <c r="C8362" s="10"/>
      <c r="D8362" s="10"/>
      <c r="E8362" s="10"/>
      <c r="F8362" s="10"/>
      <c r="G8362" s="10"/>
      <c r="H8362" s="10"/>
      <c r="K8362" s="10"/>
      <c r="L8362" s="10"/>
      <c r="N8362" s="10"/>
      <c r="O8362" s="10"/>
      <c r="P8362" s="10"/>
      <c r="Q8362" s="10"/>
      <c r="R8362" s="10"/>
      <c r="S8362" s="10"/>
      <c r="U8362" s="10"/>
      <c r="W8362" s="10"/>
      <c r="Y8362" s="10"/>
      <c r="AA8362" s="10"/>
      <c r="AC8362" s="10"/>
      <c r="AE8362" s="10"/>
      <c r="AG8362" s="10"/>
      <c r="AI8362" s="10"/>
      <c r="AK8362" s="10"/>
    </row>
    <row r="8363" spans="2:37" ht="15" x14ac:dyDescent="0.2">
      <c r="B8363" s="10"/>
      <c r="C8363" s="10"/>
      <c r="D8363" s="10"/>
      <c r="E8363" s="10"/>
      <c r="F8363" s="10"/>
      <c r="G8363" s="10"/>
      <c r="H8363" s="10"/>
      <c r="K8363" s="10"/>
      <c r="L8363" s="10"/>
      <c r="N8363" s="10"/>
      <c r="O8363" s="10"/>
      <c r="P8363" s="10"/>
      <c r="Q8363" s="10"/>
      <c r="R8363" s="10"/>
      <c r="S8363" s="10"/>
      <c r="U8363" s="10"/>
      <c r="W8363" s="10"/>
      <c r="Y8363" s="10"/>
      <c r="AA8363" s="10"/>
      <c r="AC8363" s="10"/>
      <c r="AE8363" s="10"/>
      <c r="AG8363" s="10"/>
      <c r="AI8363" s="10"/>
      <c r="AK8363" s="10"/>
    </row>
    <row r="8364" spans="2:37" ht="15" x14ac:dyDescent="0.2">
      <c r="B8364" s="10"/>
      <c r="C8364" s="10"/>
      <c r="D8364" s="10"/>
      <c r="E8364" s="10"/>
      <c r="F8364" s="10"/>
      <c r="G8364" s="10"/>
      <c r="H8364" s="10"/>
      <c r="K8364" s="10"/>
      <c r="L8364" s="10"/>
      <c r="N8364" s="10"/>
      <c r="O8364" s="10"/>
      <c r="P8364" s="10"/>
      <c r="Q8364" s="10"/>
      <c r="R8364" s="10"/>
      <c r="S8364" s="10"/>
      <c r="U8364" s="10"/>
      <c r="W8364" s="10"/>
      <c r="Y8364" s="10"/>
      <c r="AA8364" s="10"/>
      <c r="AC8364" s="10"/>
      <c r="AE8364" s="10"/>
      <c r="AG8364" s="10"/>
      <c r="AI8364" s="10"/>
      <c r="AK8364" s="10"/>
    </row>
    <row r="8365" spans="2:37" ht="15" x14ac:dyDescent="0.2">
      <c r="B8365" s="10"/>
      <c r="C8365" s="10"/>
      <c r="D8365" s="10"/>
      <c r="E8365" s="10"/>
      <c r="F8365" s="10"/>
      <c r="G8365" s="10"/>
      <c r="H8365" s="10"/>
      <c r="K8365" s="10"/>
      <c r="L8365" s="10"/>
      <c r="N8365" s="10"/>
      <c r="O8365" s="10"/>
      <c r="P8365" s="10"/>
      <c r="Q8365" s="10"/>
      <c r="R8365" s="10"/>
      <c r="S8365" s="10"/>
      <c r="U8365" s="10"/>
      <c r="W8365" s="10"/>
      <c r="Y8365" s="10"/>
      <c r="AA8365" s="10"/>
      <c r="AC8365" s="10"/>
      <c r="AE8365" s="10"/>
      <c r="AG8365" s="10"/>
      <c r="AI8365" s="10"/>
      <c r="AK8365" s="10"/>
    </row>
    <row r="8366" spans="2:37" ht="15" x14ac:dyDescent="0.2">
      <c r="B8366" s="10"/>
      <c r="C8366" s="10"/>
      <c r="D8366" s="10"/>
      <c r="E8366" s="10"/>
      <c r="F8366" s="10"/>
      <c r="G8366" s="10"/>
      <c r="H8366" s="10"/>
      <c r="K8366" s="10"/>
      <c r="L8366" s="10"/>
      <c r="N8366" s="10"/>
      <c r="O8366" s="10"/>
      <c r="P8366" s="10"/>
      <c r="Q8366" s="10"/>
      <c r="R8366" s="10"/>
      <c r="S8366" s="10"/>
      <c r="U8366" s="10"/>
      <c r="W8366" s="10"/>
      <c r="Y8366" s="10"/>
      <c r="AA8366" s="10"/>
      <c r="AC8366" s="10"/>
      <c r="AE8366" s="10"/>
      <c r="AG8366" s="10"/>
      <c r="AI8366" s="10"/>
      <c r="AK8366" s="10"/>
    </row>
    <row r="8367" spans="2:37" ht="15" x14ac:dyDescent="0.2">
      <c r="B8367" s="10"/>
      <c r="C8367" s="10"/>
      <c r="D8367" s="10"/>
      <c r="E8367" s="10"/>
      <c r="F8367" s="10"/>
      <c r="G8367" s="10"/>
      <c r="H8367" s="10"/>
      <c r="K8367" s="10"/>
      <c r="L8367" s="10"/>
      <c r="N8367" s="10"/>
      <c r="O8367" s="10"/>
      <c r="P8367" s="10"/>
      <c r="Q8367" s="10"/>
      <c r="R8367" s="10"/>
      <c r="S8367" s="10"/>
      <c r="U8367" s="10"/>
      <c r="W8367" s="10"/>
      <c r="Y8367" s="10"/>
      <c r="AA8367" s="10"/>
      <c r="AC8367" s="10"/>
      <c r="AE8367" s="10"/>
      <c r="AG8367" s="10"/>
      <c r="AI8367" s="10"/>
      <c r="AK8367" s="10"/>
    </row>
    <row r="8368" spans="2:37" ht="15" x14ac:dyDescent="0.2">
      <c r="B8368" s="10"/>
      <c r="C8368" s="10"/>
      <c r="D8368" s="10"/>
      <c r="E8368" s="10"/>
      <c r="F8368" s="10"/>
      <c r="G8368" s="10"/>
      <c r="H8368" s="10"/>
      <c r="K8368" s="10"/>
      <c r="L8368" s="10"/>
      <c r="N8368" s="10"/>
      <c r="O8368" s="10"/>
      <c r="P8368" s="10"/>
      <c r="Q8368" s="10"/>
      <c r="R8368" s="10"/>
      <c r="S8368" s="10"/>
      <c r="U8368" s="10"/>
      <c r="W8368" s="10"/>
      <c r="Y8368" s="10"/>
      <c r="AA8368" s="10"/>
      <c r="AC8368" s="10"/>
      <c r="AE8368" s="10"/>
      <c r="AG8368" s="10"/>
      <c r="AI8368" s="10"/>
      <c r="AK8368" s="10"/>
    </row>
    <row r="8369" spans="2:37" ht="15" x14ac:dyDescent="0.2">
      <c r="B8369" s="10"/>
      <c r="C8369" s="10"/>
      <c r="D8369" s="10"/>
      <c r="E8369" s="10"/>
      <c r="F8369" s="10"/>
      <c r="G8369" s="10"/>
      <c r="H8369" s="10"/>
      <c r="K8369" s="10"/>
      <c r="L8369" s="10"/>
      <c r="N8369" s="10"/>
      <c r="O8369" s="10"/>
      <c r="P8369" s="10"/>
      <c r="Q8369" s="10"/>
      <c r="R8369" s="10"/>
      <c r="S8369" s="10"/>
      <c r="U8369" s="10"/>
      <c r="W8369" s="10"/>
      <c r="Y8369" s="10"/>
      <c r="AA8369" s="10"/>
      <c r="AC8369" s="10"/>
      <c r="AE8369" s="10"/>
      <c r="AG8369" s="10"/>
      <c r="AI8369" s="10"/>
      <c r="AK8369" s="10"/>
    </row>
    <row r="8370" spans="2:37" ht="15" x14ac:dyDescent="0.2">
      <c r="B8370" s="10"/>
      <c r="C8370" s="10"/>
      <c r="D8370" s="10"/>
      <c r="E8370" s="10"/>
      <c r="F8370" s="10"/>
      <c r="G8370" s="10"/>
      <c r="H8370" s="10"/>
      <c r="K8370" s="10"/>
      <c r="L8370" s="10"/>
      <c r="N8370" s="10"/>
      <c r="O8370" s="10"/>
      <c r="P8370" s="10"/>
      <c r="Q8370" s="10"/>
      <c r="R8370" s="10"/>
      <c r="S8370" s="10"/>
      <c r="U8370" s="10"/>
      <c r="W8370" s="10"/>
      <c r="Y8370" s="10"/>
      <c r="AA8370" s="10"/>
      <c r="AC8370" s="10"/>
      <c r="AE8370" s="10"/>
      <c r="AG8370" s="10"/>
      <c r="AI8370" s="10"/>
      <c r="AK8370" s="10"/>
    </row>
    <row r="8371" spans="2:37" ht="15" x14ac:dyDescent="0.2">
      <c r="B8371" s="10"/>
      <c r="C8371" s="10"/>
      <c r="D8371" s="10"/>
      <c r="E8371" s="10"/>
      <c r="F8371" s="10"/>
      <c r="G8371" s="10"/>
      <c r="H8371" s="10"/>
      <c r="K8371" s="10"/>
      <c r="L8371" s="10"/>
      <c r="N8371" s="10"/>
      <c r="O8371" s="10"/>
      <c r="P8371" s="10"/>
      <c r="Q8371" s="10"/>
      <c r="R8371" s="10"/>
      <c r="S8371" s="10"/>
      <c r="U8371" s="10"/>
      <c r="W8371" s="10"/>
      <c r="Y8371" s="10"/>
      <c r="AA8371" s="10"/>
      <c r="AC8371" s="10"/>
      <c r="AE8371" s="10"/>
      <c r="AG8371" s="10"/>
      <c r="AI8371" s="10"/>
      <c r="AK8371" s="10"/>
    </row>
    <row r="8372" spans="2:37" ht="15" x14ac:dyDescent="0.2">
      <c r="B8372" s="10"/>
      <c r="C8372" s="10"/>
      <c r="D8372" s="10"/>
      <c r="E8372" s="10"/>
      <c r="F8372" s="10"/>
      <c r="G8372" s="10"/>
      <c r="H8372" s="10"/>
      <c r="K8372" s="10"/>
      <c r="L8372" s="10"/>
      <c r="N8372" s="10"/>
      <c r="O8372" s="10"/>
      <c r="P8372" s="10"/>
      <c r="Q8372" s="10"/>
      <c r="R8372" s="10"/>
      <c r="S8372" s="10"/>
      <c r="U8372" s="10"/>
      <c r="W8372" s="10"/>
      <c r="Y8372" s="10"/>
      <c r="AA8372" s="10"/>
      <c r="AC8372" s="10"/>
      <c r="AE8372" s="10"/>
      <c r="AG8372" s="10"/>
      <c r="AI8372" s="10"/>
      <c r="AK8372" s="10"/>
    </row>
    <row r="8373" spans="2:37" ht="15" x14ac:dyDescent="0.2">
      <c r="B8373" s="10"/>
      <c r="C8373" s="10"/>
      <c r="D8373" s="10"/>
      <c r="E8373" s="10"/>
      <c r="F8373" s="10"/>
      <c r="G8373" s="10"/>
      <c r="H8373" s="10"/>
      <c r="K8373" s="10"/>
      <c r="L8373" s="10"/>
      <c r="N8373" s="10"/>
      <c r="O8373" s="10"/>
      <c r="P8373" s="10"/>
      <c r="Q8373" s="10"/>
      <c r="R8373" s="10"/>
      <c r="S8373" s="10"/>
      <c r="U8373" s="10"/>
      <c r="W8373" s="10"/>
      <c r="Y8373" s="10"/>
      <c r="AA8373" s="10"/>
      <c r="AC8373" s="10"/>
      <c r="AE8373" s="10"/>
      <c r="AG8373" s="10"/>
      <c r="AI8373" s="10"/>
      <c r="AK8373" s="10"/>
    </row>
    <row r="8374" spans="2:37" ht="15" x14ac:dyDescent="0.2">
      <c r="B8374" s="10"/>
      <c r="C8374" s="10"/>
      <c r="D8374" s="10"/>
      <c r="E8374" s="10"/>
      <c r="F8374" s="10"/>
      <c r="G8374" s="10"/>
      <c r="H8374" s="10"/>
      <c r="K8374" s="10"/>
      <c r="L8374" s="10"/>
      <c r="N8374" s="10"/>
      <c r="O8374" s="10"/>
      <c r="P8374" s="10"/>
      <c r="Q8374" s="10"/>
      <c r="R8374" s="10"/>
      <c r="S8374" s="10"/>
      <c r="U8374" s="10"/>
      <c r="W8374" s="10"/>
      <c r="Y8374" s="10"/>
      <c r="AA8374" s="10"/>
      <c r="AC8374" s="10"/>
      <c r="AE8374" s="10"/>
      <c r="AG8374" s="10"/>
      <c r="AI8374" s="10"/>
      <c r="AK8374" s="10"/>
    </row>
    <row r="8375" spans="2:37" ht="15" x14ac:dyDescent="0.2">
      <c r="B8375" s="10"/>
      <c r="C8375" s="10"/>
      <c r="D8375" s="10"/>
      <c r="E8375" s="10"/>
      <c r="F8375" s="10"/>
      <c r="G8375" s="10"/>
      <c r="H8375" s="10"/>
      <c r="K8375" s="10"/>
      <c r="L8375" s="10"/>
      <c r="N8375" s="10"/>
      <c r="O8375" s="10"/>
      <c r="P8375" s="10"/>
      <c r="Q8375" s="10"/>
      <c r="R8375" s="10"/>
      <c r="S8375" s="10"/>
      <c r="U8375" s="10"/>
      <c r="W8375" s="10"/>
      <c r="Y8375" s="10"/>
      <c r="AA8375" s="10"/>
      <c r="AC8375" s="10"/>
      <c r="AE8375" s="10"/>
      <c r="AG8375" s="10"/>
      <c r="AI8375" s="10"/>
      <c r="AK8375" s="10"/>
    </row>
    <row r="8376" spans="2:37" ht="15" x14ac:dyDescent="0.2">
      <c r="B8376" s="10"/>
      <c r="C8376" s="10"/>
      <c r="D8376" s="10"/>
      <c r="E8376" s="10"/>
      <c r="F8376" s="10"/>
      <c r="G8376" s="10"/>
      <c r="H8376" s="10"/>
      <c r="K8376" s="10"/>
      <c r="L8376" s="10"/>
      <c r="N8376" s="10"/>
      <c r="O8376" s="10"/>
      <c r="P8376" s="10"/>
      <c r="Q8376" s="10"/>
      <c r="R8376" s="10"/>
      <c r="S8376" s="10"/>
      <c r="U8376" s="10"/>
      <c r="W8376" s="10"/>
      <c r="Y8376" s="10"/>
      <c r="AA8376" s="10"/>
      <c r="AC8376" s="10"/>
      <c r="AE8376" s="10"/>
      <c r="AG8376" s="10"/>
      <c r="AI8376" s="10"/>
      <c r="AK8376" s="10"/>
    </row>
    <row r="8377" spans="2:37" ht="15" x14ac:dyDescent="0.2">
      <c r="B8377" s="10"/>
      <c r="C8377" s="10"/>
      <c r="D8377" s="10"/>
      <c r="E8377" s="10"/>
      <c r="F8377" s="10"/>
      <c r="G8377" s="10"/>
      <c r="H8377" s="10"/>
      <c r="K8377" s="10"/>
      <c r="L8377" s="10"/>
      <c r="N8377" s="10"/>
      <c r="O8377" s="10"/>
      <c r="P8377" s="10"/>
      <c r="Q8377" s="10"/>
      <c r="R8377" s="10"/>
      <c r="S8377" s="10"/>
      <c r="U8377" s="10"/>
      <c r="W8377" s="10"/>
      <c r="Y8377" s="10"/>
      <c r="AA8377" s="10"/>
      <c r="AC8377" s="10"/>
      <c r="AE8377" s="10"/>
      <c r="AG8377" s="10"/>
      <c r="AI8377" s="10"/>
      <c r="AK8377" s="10"/>
    </row>
    <row r="8378" spans="2:37" ht="15" x14ac:dyDescent="0.2">
      <c r="B8378" s="10"/>
      <c r="C8378" s="10"/>
      <c r="D8378" s="10"/>
      <c r="E8378" s="10"/>
      <c r="F8378" s="10"/>
      <c r="G8378" s="10"/>
      <c r="H8378" s="10"/>
      <c r="K8378" s="10"/>
      <c r="L8378" s="10"/>
      <c r="N8378" s="10"/>
      <c r="O8378" s="10"/>
      <c r="P8378" s="10"/>
      <c r="Q8378" s="10"/>
      <c r="R8378" s="10"/>
      <c r="S8378" s="10"/>
      <c r="U8378" s="10"/>
      <c r="W8378" s="10"/>
      <c r="Y8378" s="10"/>
      <c r="AA8378" s="10"/>
      <c r="AC8378" s="10"/>
      <c r="AE8378" s="10"/>
      <c r="AG8378" s="10"/>
      <c r="AI8378" s="10"/>
      <c r="AK8378" s="10"/>
    </row>
    <row r="8379" spans="2:37" ht="15" x14ac:dyDescent="0.2">
      <c r="B8379" s="10"/>
      <c r="C8379" s="10"/>
      <c r="D8379" s="10"/>
      <c r="E8379" s="10"/>
      <c r="F8379" s="10"/>
      <c r="G8379" s="10"/>
      <c r="H8379" s="10"/>
      <c r="K8379" s="10"/>
      <c r="L8379" s="10"/>
      <c r="N8379" s="10"/>
      <c r="O8379" s="10"/>
      <c r="P8379" s="10"/>
      <c r="Q8379" s="10"/>
      <c r="R8379" s="10"/>
      <c r="S8379" s="10"/>
      <c r="U8379" s="10"/>
      <c r="W8379" s="10"/>
      <c r="Y8379" s="10"/>
      <c r="AA8379" s="10"/>
      <c r="AC8379" s="10"/>
      <c r="AE8379" s="10"/>
      <c r="AG8379" s="10"/>
      <c r="AI8379" s="10"/>
      <c r="AK8379" s="10"/>
    </row>
    <row r="8380" spans="2:37" ht="15" x14ac:dyDescent="0.2">
      <c r="B8380" s="10"/>
      <c r="C8380" s="10"/>
      <c r="D8380" s="10"/>
      <c r="E8380" s="10"/>
      <c r="F8380" s="10"/>
      <c r="G8380" s="10"/>
      <c r="H8380" s="10"/>
      <c r="K8380" s="10"/>
      <c r="L8380" s="10"/>
      <c r="N8380" s="10"/>
      <c r="O8380" s="10"/>
      <c r="P8380" s="10"/>
      <c r="Q8380" s="10"/>
      <c r="R8380" s="10"/>
      <c r="S8380" s="10"/>
      <c r="U8380" s="10"/>
      <c r="W8380" s="10"/>
      <c r="Y8380" s="10"/>
      <c r="AA8380" s="10"/>
      <c r="AC8380" s="10"/>
      <c r="AE8380" s="10"/>
      <c r="AG8380" s="10"/>
      <c r="AI8380" s="10"/>
      <c r="AK8380" s="10"/>
    </row>
    <row r="8381" spans="2:37" ht="15" x14ac:dyDescent="0.2">
      <c r="B8381" s="10"/>
      <c r="C8381" s="10"/>
      <c r="D8381" s="10"/>
      <c r="E8381" s="10"/>
      <c r="F8381" s="10"/>
      <c r="G8381" s="10"/>
      <c r="H8381" s="10"/>
      <c r="K8381" s="10"/>
      <c r="L8381" s="10"/>
      <c r="N8381" s="10"/>
      <c r="O8381" s="10"/>
      <c r="P8381" s="10"/>
      <c r="Q8381" s="10"/>
      <c r="R8381" s="10"/>
      <c r="S8381" s="10"/>
      <c r="U8381" s="10"/>
      <c r="W8381" s="10"/>
      <c r="Y8381" s="10"/>
      <c r="AA8381" s="10"/>
      <c r="AC8381" s="10"/>
      <c r="AE8381" s="10"/>
      <c r="AG8381" s="10"/>
      <c r="AI8381" s="10"/>
      <c r="AK8381" s="10"/>
    </row>
    <row r="8382" spans="2:37" ht="15" x14ac:dyDescent="0.2">
      <c r="B8382" s="10"/>
      <c r="C8382" s="10"/>
      <c r="D8382" s="10"/>
      <c r="E8382" s="10"/>
      <c r="F8382" s="10"/>
      <c r="G8382" s="10"/>
      <c r="H8382" s="10"/>
      <c r="K8382" s="10"/>
      <c r="L8382" s="10"/>
      <c r="N8382" s="10"/>
      <c r="O8382" s="10"/>
      <c r="P8382" s="10"/>
      <c r="Q8382" s="10"/>
      <c r="R8382" s="10"/>
      <c r="S8382" s="10"/>
      <c r="U8382" s="10"/>
      <c r="W8382" s="10"/>
      <c r="Y8382" s="10"/>
      <c r="AA8382" s="10"/>
      <c r="AC8382" s="10"/>
      <c r="AE8382" s="10"/>
      <c r="AG8382" s="10"/>
      <c r="AI8382" s="10"/>
      <c r="AK8382" s="10"/>
    </row>
    <row r="8383" spans="2:37" ht="15" x14ac:dyDescent="0.2">
      <c r="B8383" s="10"/>
      <c r="C8383" s="10"/>
      <c r="D8383" s="10"/>
      <c r="E8383" s="10"/>
      <c r="F8383" s="10"/>
      <c r="G8383" s="10"/>
      <c r="H8383" s="10"/>
      <c r="K8383" s="10"/>
      <c r="L8383" s="10"/>
      <c r="N8383" s="10"/>
      <c r="O8383" s="10"/>
      <c r="P8383" s="10"/>
      <c r="Q8383" s="10"/>
      <c r="R8383" s="10"/>
      <c r="S8383" s="10"/>
      <c r="U8383" s="10"/>
      <c r="W8383" s="10"/>
      <c r="Y8383" s="10"/>
      <c r="AA8383" s="10"/>
      <c r="AC8383" s="10"/>
      <c r="AE8383" s="10"/>
      <c r="AG8383" s="10"/>
      <c r="AI8383" s="10"/>
      <c r="AK8383" s="10"/>
    </row>
    <row r="8384" spans="2:37" ht="15" x14ac:dyDescent="0.2">
      <c r="B8384" s="10"/>
      <c r="C8384" s="10"/>
      <c r="D8384" s="10"/>
      <c r="E8384" s="10"/>
      <c r="F8384" s="10"/>
      <c r="G8384" s="10"/>
      <c r="H8384" s="10"/>
      <c r="K8384" s="10"/>
      <c r="L8384" s="10"/>
      <c r="N8384" s="10"/>
      <c r="O8384" s="10"/>
      <c r="P8384" s="10"/>
      <c r="Q8384" s="10"/>
      <c r="R8384" s="10"/>
      <c r="S8384" s="10"/>
      <c r="U8384" s="10"/>
      <c r="W8384" s="10"/>
      <c r="Y8384" s="10"/>
      <c r="AA8384" s="10"/>
      <c r="AC8384" s="10"/>
      <c r="AE8384" s="10"/>
      <c r="AG8384" s="10"/>
      <c r="AI8384" s="10"/>
      <c r="AK8384" s="10"/>
    </row>
    <row r="8385" spans="2:37" ht="15" x14ac:dyDescent="0.2">
      <c r="B8385" s="10"/>
      <c r="C8385" s="10"/>
      <c r="D8385" s="10"/>
      <c r="E8385" s="10"/>
      <c r="F8385" s="10"/>
      <c r="G8385" s="10"/>
      <c r="H8385" s="10"/>
      <c r="K8385" s="10"/>
      <c r="L8385" s="10"/>
      <c r="N8385" s="10"/>
      <c r="O8385" s="10"/>
      <c r="P8385" s="10"/>
      <c r="Q8385" s="10"/>
      <c r="R8385" s="10"/>
      <c r="S8385" s="10"/>
      <c r="U8385" s="10"/>
      <c r="W8385" s="10"/>
      <c r="Y8385" s="10"/>
      <c r="AA8385" s="10"/>
      <c r="AC8385" s="10"/>
      <c r="AE8385" s="10"/>
      <c r="AG8385" s="10"/>
      <c r="AI8385" s="10"/>
      <c r="AK8385" s="10"/>
    </row>
    <row r="8386" spans="2:37" ht="15" x14ac:dyDescent="0.2">
      <c r="B8386" s="10"/>
      <c r="C8386" s="10"/>
      <c r="D8386" s="10"/>
      <c r="E8386" s="10"/>
      <c r="F8386" s="10"/>
      <c r="G8386" s="10"/>
      <c r="H8386" s="10"/>
      <c r="K8386" s="10"/>
      <c r="L8386" s="10"/>
      <c r="N8386" s="10"/>
      <c r="O8386" s="10"/>
      <c r="P8386" s="10"/>
      <c r="Q8386" s="10"/>
      <c r="R8386" s="10"/>
      <c r="S8386" s="10"/>
      <c r="U8386" s="10"/>
      <c r="W8386" s="10"/>
      <c r="Y8386" s="10"/>
      <c r="AA8386" s="10"/>
      <c r="AC8386" s="10"/>
      <c r="AE8386" s="10"/>
      <c r="AG8386" s="10"/>
      <c r="AI8386" s="10"/>
      <c r="AK8386" s="10"/>
    </row>
    <row r="8387" spans="2:37" ht="15" x14ac:dyDescent="0.2">
      <c r="B8387" s="10"/>
      <c r="C8387" s="10"/>
      <c r="D8387" s="10"/>
      <c r="E8387" s="10"/>
      <c r="F8387" s="10"/>
      <c r="G8387" s="10"/>
      <c r="H8387" s="10"/>
      <c r="K8387" s="10"/>
      <c r="L8387" s="10"/>
      <c r="N8387" s="10"/>
      <c r="O8387" s="10"/>
      <c r="P8387" s="10"/>
      <c r="Q8387" s="10"/>
      <c r="R8387" s="10"/>
      <c r="S8387" s="10"/>
      <c r="U8387" s="10"/>
      <c r="W8387" s="10"/>
      <c r="Y8387" s="10"/>
      <c r="AA8387" s="10"/>
      <c r="AC8387" s="10"/>
      <c r="AE8387" s="10"/>
      <c r="AG8387" s="10"/>
      <c r="AI8387" s="10"/>
      <c r="AK8387" s="10"/>
    </row>
    <row r="8388" spans="2:37" ht="15" x14ac:dyDescent="0.2">
      <c r="B8388" s="10"/>
      <c r="C8388" s="10"/>
      <c r="D8388" s="10"/>
      <c r="E8388" s="10"/>
      <c r="F8388" s="10"/>
      <c r="G8388" s="10"/>
      <c r="H8388" s="10"/>
      <c r="K8388" s="10"/>
      <c r="L8388" s="10"/>
      <c r="N8388" s="10"/>
      <c r="O8388" s="10"/>
      <c r="P8388" s="10"/>
      <c r="Q8388" s="10"/>
      <c r="R8388" s="10"/>
      <c r="S8388" s="10"/>
      <c r="U8388" s="10"/>
      <c r="W8388" s="10"/>
      <c r="Y8388" s="10"/>
      <c r="AA8388" s="10"/>
      <c r="AC8388" s="10"/>
      <c r="AE8388" s="10"/>
      <c r="AG8388" s="10"/>
      <c r="AI8388" s="10"/>
      <c r="AK8388" s="10"/>
    </row>
    <row r="8389" spans="2:37" ht="15" x14ac:dyDescent="0.2">
      <c r="B8389" s="10"/>
      <c r="C8389" s="10"/>
      <c r="D8389" s="10"/>
      <c r="E8389" s="10"/>
      <c r="F8389" s="10"/>
      <c r="G8389" s="10"/>
      <c r="H8389" s="10"/>
      <c r="K8389" s="10"/>
      <c r="L8389" s="10"/>
      <c r="N8389" s="10"/>
      <c r="O8389" s="10"/>
      <c r="P8389" s="10"/>
      <c r="Q8389" s="10"/>
      <c r="R8389" s="10"/>
      <c r="S8389" s="10"/>
      <c r="U8389" s="10"/>
      <c r="W8389" s="10"/>
      <c r="Y8389" s="10"/>
      <c r="AA8389" s="10"/>
      <c r="AC8389" s="10"/>
      <c r="AE8389" s="10"/>
      <c r="AG8389" s="10"/>
      <c r="AI8389" s="10"/>
      <c r="AK8389" s="10"/>
    </row>
    <row r="8390" spans="2:37" ht="15" x14ac:dyDescent="0.2">
      <c r="B8390" s="10"/>
      <c r="C8390" s="10"/>
      <c r="D8390" s="10"/>
      <c r="E8390" s="10"/>
      <c r="F8390" s="10"/>
      <c r="G8390" s="10"/>
      <c r="H8390" s="10"/>
      <c r="K8390" s="10"/>
      <c r="L8390" s="10"/>
      <c r="N8390" s="10"/>
      <c r="O8390" s="10"/>
      <c r="P8390" s="10"/>
      <c r="Q8390" s="10"/>
      <c r="R8390" s="10"/>
      <c r="S8390" s="10"/>
      <c r="U8390" s="10"/>
      <c r="W8390" s="10"/>
      <c r="Y8390" s="10"/>
      <c r="AA8390" s="10"/>
      <c r="AC8390" s="10"/>
      <c r="AE8390" s="10"/>
      <c r="AG8390" s="10"/>
      <c r="AI8390" s="10"/>
      <c r="AK8390" s="10"/>
    </row>
    <row r="8391" spans="2:37" ht="15" x14ac:dyDescent="0.2">
      <c r="B8391" s="10"/>
      <c r="C8391" s="10"/>
      <c r="D8391" s="10"/>
      <c r="E8391" s="10"/>
      <c r="F8391" s="10"/>
      <c r="G8391" s="10"/>
      <c r="H8391" s="10"/>
      <c r="K8391" s="10"/>
      <c r="L8391" s="10"/>
      <c r="N8391" s="10"/>
      <c r="O8391" s="10"/>
      <c r="P8391" s="10"/>
      <c r="Q8391" s="10"/>
      <c r="R8391" s="10"/>
      <c r="S8391" s="10"/>
      <c r="U8391" s="10"/>
      <c r="W8391" s="10"/>
      <c r="Y8391" s="10"/>
      <c r="AA8391" s="10"/>
      <c r="AC8391" s="10"/>
      <c r="AE8391" s="10"/>
      <c r="AG8391" s="10"/>
      <c r="AI8391" s="10"/>
      <c r="AK8391" s="10"/>
    </row>
    <row r="8392" spans="2:37" ht="15" x14ac:dyDescent="0.2">
      <c r="B8392" s="10"/>
      <c r="C8392" s="10"/>
      <c r="D8392" s="10"/>
      <c r="E8392" s="10"/>
      <c r="F8392" s="10"/>
      <c r="G8392" s="10"/>
      <c r="H8392" s="10"/>
      <c r="K8392" s="10"/>
      <c r="L8392" s="10"/>
      <c r="N8392" s="10"/>
      <c r="O8392" s="10"/>
      <c r="P8392" s="10"/>
      <c r="Q8392" s="10"/>
      <c r="R8392" s="10"/>
      <c r="S8392" s="10"/>
      <c r="U8392" s="10"/>
      <c r="W8392" s="10"/>
      <c r="Y8392" s="10"/>
      <c r="AA8392" s="10"/>
      <c r="AC8392" s="10"/>
      <c r="AE8392" s="10"/>
      <c r="AG8392" s="10"/>
      <c r="AI8392" s="10"/>
      <c r="AK8392" s="10"/>
    </row>
    <row r="8393" spans="2:37" ht="15" x14ac:dyDescent="0.2">
      <c r="B8393" s="10"/>
      <c r="C8393" s="10"/>
      <c r="D8393" s="10"/>
      <c r="E8393" s="10"/>
      <c r="F8393" s="10"/>
      <c r="G8393" s="10"/>
      <c r="H8393" s="10"/>
      <c r="K8393" s="10"/>
      <c r="L8393" s="10"/>
      <c r="N8393" s="10"/>
      <c r="O8393" s="10"/>
      <c r="P8393" s="10"/>
      <c r="Q8393" s="10"/>
      <c r="R8393" s="10"/>
      <c r="S8393" s="10"/>
      <c r="U8393" s="10"/>
      <c r="W8393" s="10"/>
      <c r="Y8393" s="10"/>
      <c r="AA8393" s="10"/>
      <c r="AC8393" s="10"/>
      <c r="AE8393" s="10"/>
      <c r="AG8393" s="10"/>
      <c r="AI8393" s="10"/>
      <c r="AK8393" s="10"/>
    </row>
    <row r="8394" spans="2:37" ht="15" x14ac:dyDescent="0.2">
      <c r="B8394" s="10"/>
      <c r="C8394" s="10"/>
      <c r="D8394" s="10"/>
      <c r="E8394" s="10"/>
      <c r="F8394" s="10"/>
      <c r="G8394" s="10"/>
      <c r="H8394" s="10"/>
      <c r="K8394" s="10"/>
      <c r="L8394" s="10"/>
      <c r="N8394" s="10"/>
      <c r="O8394" s="10"/>
      <c r="P8394" s="10"/>
      <c r="Q8394" s="10"/>
      <c r="R8394" s="10"/>
      <c r="S8394" s="10"/>
      <c r="U8394" s="10"/>
      <c r="W8394" s="10"/>
      <c r="Y8394" s="10"/>
      <c r="AA8394" s="10"/>
      <c r="AC8394" s="10"/>
      <c r="AE8394" s="10"/>
      <c r="AG8394" s="10"/>
      <c r="AI8394" s="10"/>
      <c r="AK8394" s="10"/>
    </row>
    <row r="8395" spans="2:37" ht="15" x14ac:dyDescent="0.2">
      <c r="B8395" s="10"/>
      <c r="C8395" s="10"/>
      <c r="D8395" s="10"/>
      <c r="E8395" s="10"/>
      <c r="F8395" s="10"/>
      <c r="G8395" s="10"/>
      <c r="H8395" s="10"/>
      <c r="K8395" s="10"/>
      <c r="L8395" s="10"/>
      <c r="N8395" s="10"/>
      <c r="O8395" s="10"/>
      <c r="P8395" s="10"/>
      <c r="Q8395" s="10"/>
      <c r="R8395" s="10"/>
      <c r="S8395" s="10"/>
      <c r="U8395" s="10"/>
      <c r="W8395" s="10"/>
      <c r="Y8395" s="10"/>
      <c r="AA8395" s="10"/>
      <c r="AC8395" s="10"/>
      <c r="AE8395" s="10"/>
      <c r="AG8395" s="10"/>
      <c r="AI8395" s="10"/>
      <c r="AK8395" s="10"/>
    </row>
    <row r="8396" spans="2:37" ht="15" x14ac:dyDescent="0.2">
      <c r="B8396" s="10"/>
      <c r="C8396" s="10"/>
      <c r="D8396" s="10"/>
      <c r="E8396" s="10"/>
      <c r="F8396" s="10"/>
      <c r="G8396" s="10"/>
      <c r="H8396" s="10"/>
      <c r="K8396" s="10"/>
      <c r="L8396" s="10"/>
      <c r="N8396" s="10"/>
      <c r="O8396" s="10"/>
      <c r="P8396" s="10"/>
      <c r="Q8396" s="10"/>
      <c r="R8396" s="10"/>
      <c r="S8396" s="10"/>
      <c r="U8396" s="10"/>
      <c r="W8396" s="10"/>
      <c r="Y8396" s="10"/>
      <c r="AA8396" s="10"/>
      <c r="AC8396" s="10"/>
      <c r="AE8396" s="10"/>
      <c r="AG8396" s="10"/>
      <c r="AI8396" s="10"/>
      <c r="AK8396" s="10"/>
    </row>
    <row r="8397" spans="2:37" ht="15" x14ac:dyDescent="0.2">
      <c r="B8397" s="10"/>
      <c r="C8397" s="10"/>
      <c r="D8397" s="10"/>
      <c r="E8397" s="10"/>
      <c r="F8397" s="10"/>
      <c r="G8397" s="10"/>
      <c r="H8397" s="10"/>
      <c r="K8397" s="10"/>
      <c r="L8397" s="10"/>
      <c r="N8397" s="10"/>
      <c r="O8397" s="10"/>
      <c r="P8397" s="10"/>
      <c r="Q8397" s="10"/>
      <c r="R8397" s="10"/>
      <c r="S8397" s="10"/>
      <c r="U8397" s="10"/>
      <c r="W8397" s="10"/>
      <c r="Y8397" s="10"/>
      <c r="AA8397" s="10"/>
      <c r="AC8397" s="10"/>
      <c r="AE8397" s="10"/>
      <c r="AG8397" s="10"/>
      <c r="AI8397" s="10"/>
      <c r="AK8397" s="10"/>
    </row>
    <row r="8398" spans="2:37" ht="15" x14ac:dyDescent="0.2">
      <c r="B8398" s="10"/>
      <c r="C8398" s="10"/>
      <c r="D8398" s="10"/>
      <c r="E8398" s="10"/>
      <c r="F8398" s="10"/>
      <c r="G8398" s="10"/>
      <c r="H8398" s="10"/>
      <c r="K8398" s="10"/>
      <c r="L8398" s="10"/>
      <c r="N8398" s="10"/>
      <c r="O8398" s="10"/>
      <c r="P8398" s="10"/>
      <c r="Q8398" s="10"/>
      <c r="R8398" s="10"/>
      <c r="S8398" s="10"/>
      <c r="U8398" s="10"/>
      <c r="W8398" s="10"/>
      <c r="Y8398" s="10"/>
      <c r="AA8398" s="10"/>
      <c r="AC8398" s="10"/>
      <c r="AE8398" s="10"/>
      <c r="AG8398" s="10"/>
      <c r="AI8398" s="10"/>
      <c r="AK8398" s="10"/>
    </row>
    <row r="8399" spans="2:37" ht="15" x14ac:dyDescent="0.2">
      <c r="B8399" s="10"/>
      <c r="C8399" s="10"/>
      <c r="D8399" s="10"/>
      <c r="E8399" s="10"/>
      <c r="F8399" s="10"/>
      <c r="G8399" s="10"/>
      <c r="H8399" s="10"/>
      <c r="K8399" s="10"/>
      <c r="L8399" s="10"/>
      <c r="N8399" s="10"/>
      <c r="O8399" s="10"/>
      <c r="P8399" s="10"/>
      <c r="Q8399" s="10"/>
      <c r="R8399" s="10"/>
      <c r="S8399" s="10"/>
      <c r="U8399" s="10"/>
      <c r="W8399" s="10"/>
      <c r="Y8399" s="10"/>
      <c r="AA8399" s="10"/>
      <c r="AC8399" s="10"/>
      <c r="AE8399" s="10"/>
      <c r="AG8399" s="10"/>
      <c r="AI8399" s="10"/>
      <c r="AK8399" s="10"/>
    </row>
    <row r="8400" spans="2:37" ht="15" x14ac:dyDescent="0.2">
      <c r="B8400" s="10"/>
      <c r="C8400" s="10"/>
      <c r="D8400" s="10"/>
      <c r="E8400" s="10"/>
      <c r="F8400" s="10"/>
      <c r="G8400" s="10"/>
      <c r="H8400" s="10"/>
      <c r="K8400" s="10"/>
      <c r="L8400" s="10"/>
      <c r="N8400" s="10"/>
      <c r="O8400" s="10"/>
      <c r="P8400" s="10"/>
      <c r="Q8400" s="10"/>
      <c r="R8400" s="10"/>
      <c r="S8400" s="10"/>
      <c r="U8400" s="10"/>
      <c r="W8400" s="10"/>
      <c r="Y8400" s="10"/>
      <c r="AA8400" s="10"/>
      <c r="AC8400" s="10"/>
      <c r="AE8400" s="10"/>
      <c r="AG8400" s="10"/>
      <c r="AI8400" s="10"/>
      <c r="AK8400" s="10"/>
    </row>
    <row r="8401" spans="2:37" ht="15" x14ac:dyDescent="0.2">
      <c r="B8401" s="10"/>
      <c r="C8401" s="10"/>
      <c r="D8401" s="10"/>
      <c r="E8401" s="10"/>
      <c r="F8401" s="10"/>
      <c r="G8401" s="10"/>
      <c r="H8401" s="10"/>
      <c r="K8401" s="10"/>
      <c r="L8401" s="10"/>
      <c r="N8401" s="10"/>
      <c r="O8401" s="10"/>
      <c r="P8401" s="10"/>
      <c r="Q8401" s="10"/>
      <c r="R8401" s="10"/>
      <c r="S8401" s="10"/>
      <c r="U8401" s="10"/>
      <c r="W8401" s="10"/>
      <c r="Y8401" s="10"/>
      <c r="AA8401" s="10"/>
      <c r="AC8401" s="10"/>
      <c r="AE8401" s="10"/>
      <c r="AG8401" s="10"/>
      <c r="AI8401" s="10"/>
      <c r="AK8401" s="10"/>
    </row>
    <row r="8402" spans="2:37" ht="15" x14ac:dyDescent="0.2">
      <c r="B8402" s="10"/>
      <c r="C8402" s="10"/>
      <c r="D8402" s="10"/>
      <c r="E8402" s="10"/>
      <c r="F8402" s="10"/>
      <c r="G8402" s="10"/>
      <c r="H8402" s="10"/>
      <c r="K8402" s="10"/>
      <c r="L8402" s="10"/>
      <c r="N8402" s="10"/>
      <c r="O8402" s="10"/>
      <c r="P8402" s="10"/>
      <c r="Q8402" s="10"/>
      <c r="R8402" s="10"/>
      <c r="S8402" s="10"/>
      <c r="U8402" s="10"/>
      <c r="W8402" s="10"/>
      <c r="Y8402" s="10"/>
      <c r="AA8402" s="10"/>
      <c r="AC8402" s="10"/>
      <c r="AE8402" s="10"/>
      <c r="AG8402" s="10"/>
      <c r="AI8402" s="10"/>
      <c r="AK8402" s="10"/>
    </row>
    <row r="8403" spans="2:37" ht="15" x14ac:dyDescent="0.2">
      <c r="B8403" s="10"/>
      <c r="C8403" s="10"/>
      <c r="D8403" s="10"/>
      <c r="E8403" s="10"/>
      <c r="F8403" s="10"/>
      <c r="G8403" s="10"/>
      <c r="H8403" s="10"/>
      <c r="K8403" s="10"/>
      <c r="L8403" s="10"/>
      <c r="N8403" s="10"/>
      <c r="O8403" s="10"/>
      <c r="P8403" s="10"/>
      <c r="Q8403" s="10"/>
      <c r="R8403" s="10"/>
      <c r="S8403" s="10"/>
      <c r="U8403" s="10"/>
      <c r="W8403" s="10"/>
      <c r="Y8403" s="10"/>
      <c r="AA8403" s="10"/>
      <c r="AC8403" s="10"/>
      <c r="AE8403" s="10"/>
      <c r="AG8403" s="10"/>
      <c r="AI8403" s="10"/>
      <c r="AK8403" s="10"/>
    </row>
    <row r="8404" spans="2:37" ht="15" x14ac:dyDescent="0.2">
      <c r="B8404" s="10"/>
      <c r="C8404" s="10"/>
      <c r="D8404" s="10"/>
      <c r="E8404" s="10"/>
      <c r="F8404" s="10"/>
      <c r="G8404" s="10"/>
      <c r="H8404" s="10"/>
      <c r="K8404" s="10"/>
      <c r="L8404" s="10"/>
      <c r="N8404" s="10"/>
      <c r="O8404" s="10"/>
      <c r="P8404" s="10"/>
      <c r="Q8404" s="10"/>
      <c r="R8404" s="10"/>
      <c r="S8404" s="10"/>
      <c r="U8404" s="10"/>
      <c r="W8404" s="10"/>
      <c r="Y8404" s="10"/>
      <c r="AA8404" s="10"/>
      <c r="AC8404" s="10"/>
      <c r="AE8404" s="10"/>
      <c r="AG8404" s="10"/>
      <c r="AI8404" s="10"/>
      <c r="AK8404" s="10"/>
    </row>
    <row r="8405" spans="2:37" ht="15" x14ac:dyDescent="0.2">
      <c r="B8405" s="10"/>
      <c r="C8405" s="10"/>
      <c r="D8405" s="10"/>
      <c r="E8405" s="10"/>
      <c r="F8405" s="10"/>
      <c r="G8405" s="10"/>
      <c r="H8405" s="10"/>
      <c r="K8405" s="10"/>
      <c r="L8405" s="10"/>
      <c r="N8405" s="10"/>
      <c r="O8405" s="10"/>
      <c r="P8405" s="10"/>
      <c r="Q8405" s="10"/>
      <c r="R8405" s="10"/>
      <c r="S8405" s="10"/>
      <c r="U8405" s="10"/>
      <c r="W8405" s="10"/>
      <c r="Y8405" s="10"/>
      <c r="AA8405" s="10"/>
      <c r="AC8405" s="10"/>
      <c r="AE8405" s="10"/>
      <c r="AG8405" s="10"/>
      <c r="AI8405" s="10"/>
      <c r="AK8405" s="10"/>
    </row>
    <row r="8406" spans="2:37" ht="15" x14ac:dyDescent="0.2">
      <c r="B8406" s="10"/>
      <c r="C8406" s="10"/>
      <c r="D8406" s="10"/>
      <c r="E8406" s="10"/>
      <c r="F8406" s="10"/>
      <c r="G8406" s="10"/>
      <c r="H8406" s="10"/>
      <c r="K8406" s="10"/>
      <c r="L8406" s="10"/>
      <c r="N8406" s="10"/>
      <c r="O8406" s="10"/>
      <c r="P8406" s="10"/>
      <c r="Q8406" s="10"/>
      <c r="R8406" s="10"/>
      <c r="S8406" s="10"/>
      <c r="U8406" s="10"/>
      <c r="W8406" s="10"/>
      <c r="Y8406" s="10"/>
      <c r="AA8406" s="10"/>
      <c r="AC8406" s="10"/>
      <c r="AE8406" s="10"/>
      <c r="AG8406" s="10"/>
      <c r="AI8406" s="10"/>
      <c r="AK8406" s="10"/>
    </row>
    <row r="8407" spans="2:37" ht="15" x14ac:dyDescent="0.2">
      <c r="B8407" s="10"/>
      <c r="C8407" s="10"/>
      <c r="D8407" s="10"/>
      <c r="E8407" s="10"/>
      <c r="F8407" s="10"/>
      <c r="G8407" s="10"/>
      <c r="H8407" s="10"/>
      <c r="K8407" s="10"/>
      <c r="L8407" s="10"/>
      <c r="N8407" s="10"/>
      <c r="O8407" s="10"/>
      <c r="P8407" s="10"/>
      <c r="Q8407" s="10"/>
      <c r="R8407" s="10"/>
      <c r="S8407" s="10"/>
      <c r="U8407" s="10"/>
      <c r="W8407" s="10"/>
      <c r="Y8407" s="10"/>
      <c r="AA8407" s="10"/>
      <c r="AC8407" s="10"/>
      <c r="AE8407" s="10"/>
      <c r="AG8407" s="10"/>
      <c r="AI8407" s="10"/>
      <c r="AK8407" s="10"/>
    </row>
    <row r="8408" spans="2:37" ht="15" x14ac:dyDescent="0.2">
      <c r="B8408" s="10"/>
      <c r="C8408" s="10"/>
      <c r="D8408" s="10"/>
      <c r="E8408" s="10"/>
      <c r="F8408" s="10"/>
      <c r="G8408" s="10"/>
      <c r="H8408" s="10"/>
      <c r="K8408" s="10"/>
      <c r="L8408" s="10"/>
      <c r="N8408" s="10"/>
      <c r="O8408" s="10"/>
      <c r="P8408" s="10"/>
      <c r="Q8408" s="10"/>
      <c r="R8408" s="10"/>
      <c r="S8408" s="10"/>
      <c r="U8408" s="10"/>
      <c r="W8408" s="10"/>
      <c r="Y8408" s="10"/>
      <c r="AA8408" s="10"/>
      <c r="AC8408" s="10"/>
      <c r="AE8408" s="10"/>
      <c r="AG8408" s="10"/>
      <c r="AI8408" s="10"/>
      <c r="AK8408" s="10"/>
    </row>
    <row r="8409" spans="2:37" ht="15" x14ac:dyDescent="0.2">
      <c r="B8409" s="10"/>
      <c r="C8409" s="10"/>
      <c r="D8409" s="10"/>
      <c r="E8409" s="10"/>
      <c r="F8409" s="10"/>
      <c r="G8409" s="10"/>
      <c r="H8409" s="10"/>
      <c r="K8409" s="10"/>
      <c r="L8409" s="10"/>
      <c r="N8409" s="10"/>
      <c r="O8409" s="10"/>
      <c r="P8409" s="10"/>
      <c r="Q8409" s="10"/>
      <c r="R8409" s="10"/>
      <c r="S8409" s="10"/>
      <c r="U8409" s="10"/>
      <c r="W8409" s="10"/>
      <c r="Y8409" s="10"/>
      <c r="AA8409" s="10"/>
      <c r="AC8409" s="10"/>
      <c r="AE8409" s="10"/>
      <c r="AG8409" s="10"/>
      <c r="AI8409" s="10"/>
      <c r="AK8409" s="10"/>
    </row>
    <row r="8410" spans="2:37" ht="15" x14ac:dyDescent="0.2">
      <c r="B8410" s="10"/>
      <c r="C8410" s="10"/>
      <c r="D8410" s="10"/>
      <c r="E8410" s="10"/>
      <c r="F8410" s="10"/>
      <c r="G8410" s="10"/>
      <c r="H8410" s="10"/>
      <c r="K8410" s="10"/>
      <c r="L8410" s="10"/>
      <c r="N8410" s="10"/>
      <c r="O8410" s="10"/>
      <c r="P8410" s="10"/>
      <c r="Q8410" s="10"/>
      <c r="R8410" s="10"/>
      <c r="S8410" s="10"/>
      <c r="U8410" s="10"/>
      <c r="W8410" s="10"/>
      <c r="Y8410" s="10"/>
      <c r="AA8410" s="10"/>
      <c r="AC8410" s="10"/>
      <c r="AE8410" s="10"/>
      <c r="AG8410" s="10"/>
      <c r="AI8410" s="10"/>
      <c r="AK8410" s="10"/>
    </row>
    <row r="8411" spans="2:37" ht="15" x14ac:dyDescent="0.2">
      <c r="B8411" s="10"/>
      <c r="C8411" s="10"/>
      <c r="D8411" s="10"/>
      <c r="E8411" s="10"/>
      <c r="F8411" s="10"/>
      <c r="G8411" s="10"/>
      <c r="H8411" s="10"/>
      <c r="K8411" s="10"/>
      <c r="L8411" s="10"/>
      <c r="N8411" s="10"/>
      <c r="O8411" s="10"/>
      <c r="P8411" s="10"/>
      <c r="Q8411" s="10"/>
      <c r="R8411" s="10"/>
      <c r="S8411" s="10"/>
      <c r="U8411" s="10"/>
      <c r="W8411" s="10"/>
      <c r="Y8411" s="10"/>
      <c r="AA8411" s="10"/>
      <c r="AC8411" s="10"/>
      <c r="AE8411" s="10"/>
      <c r="AG8411" s="10"/>
      <c r="AI8411" s="10"/>
      <c r="AK8411" s="10"/>
    </row>
    <row r="8412" spans="2:37" ht="15" x14ac:dyDescent="0.2">
      <c r="B8412" s="10"/>
      <c r="C8412" s="10"/>
      <c r="D8412" s="10"/>
      <c r="E8412" s="10"/>
      <c r="F8412" s="10"/>
      <c r="G8412" s="10"/>
      <c r="H8412" s="10"/>
      <c r="K8412" s="10"/>
      <c r="L8412" s="10"/>
      <c r="N8412" s="10"/>
      <c r="O8412" s="10"/>
      <c r="P8412" s="10"/>
      <c r="Q8412" s="10"/>
      <c r="R8412" s="10"/>
      <c r="S8412" s="10"/>
      <c r="U8412" s="10"/>
      <c r="W8412" s="10"/>
      <c r="Y8412" s="10"/>
      <c r="AA8412" s="10"/>
      <c r="AC8412" s="10"/>
      <c r="AE8412" s="10"/>
      <c r="AG8412" s="10"/>
      <c r="AI8412" s="10"/>
      <c r="AK8412" s="10"/>
    </row>
    <row r="8413" spans="2:37" ht="15" x14ac:dyDescent="0.2">
      <c r="B8413" s="10"/>
      <c r="C8413" s="10"/>
      <c r="D8413" s="10"/>
      <c r="E8413" s="10"/>
      <c r="F8413" s="10"/>
      <c r="G8413" s="10"/>
      <c r="H8413" s="10"/>
      <c r="K8413" s="10"/>
      <c r="L8413" s="10"/>
      <c r="N8413" s="10"/>
      <c r="O8413" s="10"/>
      <c r="P8413" s="10"/>
      <c r="Q8413" s="10"/>
      <c r="R8413" s="10"/>
      <c r="S8413" s="10"/>
      <c r="U8413" s="10"/>
      <c r="W8413" s="10"/>
      <c r="Y8413" s="10"/>
      <c r="AA8413" s="10"/>
      <c r="AC8413" s="10"/>
      <c r="AE8413" s="10"/>
      <c r="AG8413" s="10"/>
      <c r="AI8413" s="10"/>
      <c r="AK8413" s="10"/>
    </row>
    <row r="8414" spans="2:37" ht="15" x14ac:dyDescent="0.2">
      <c r="B8414" s="10"/>
      <c r="C8414" s="10"/>
      <c r="D8414" s="10"/>
      <c r="E8414" s="10"/>
      <c r="F8414" s="10"/>
      <c r="G8414" s="10"/>
      <c r="H8414" s="10"/>
      <c r="K8414" s="10"/>
      <c r="L8414" s="10"/>
      <c r="N8414" s="10"/>
      <c r="O8414" s="10"/>
      <c r="P8414" s="10"/>
      <c r="Q8414" s="10"/>
      <c r="R8414" s="10"/>
      <c r="S8414" s="10"/>
      <c r="U8414" s="10"/>
      <c r="W8414" s="10"/>
      <c r="Y8414" s="10"/>
      <c r="AA8414" s="10"/>
      <c r="AC8414" s="10"/>
      <c r="AE8414" s="10"/>
      <c r="AG8414" s="10"/>
      <c r="AI8414" s="10"/>
      <c r="AK8414" s="10"/>
    </row>
    <row r="8415" spans="2:37" ht="15" x14ac:dyDescent="0.2">
      <c r="B8415" s="10"/>
      <c r="C8415" s="10"/>
      <c r="D8415" s="10"/>
      <c r="E8415" s="10"/>
      <c r="F8415" s="10"/>
      <c r="G8415" s="10"/>
      <c r="H8415" s="10"/>
      <c r="K8415" s="10"/>
      <c r="L8415" s="10"/>
      <c r="N8415" s="10"/>
      <c r="O8415" s="10"/>
      <c r="P8415" s="10"/>
      <c r="Q8415" s="10"/>
      <c r="R8415" s="10"/>
      <c r="S8415" s="10"/>
      <c r="U8415" s="10"/>
      <c r="W8415" s="10"/>
      <c r="Y8415" s="10"/>
      <c r="AA8415" s="10"/>
      <c r="AC8415" s="10"/>
      <c r="AE8415" s="10"/>
      <c r="AG8415" s="10"/>
      <c r="AI8415" s="10"/>
      <c r="AK8415" s="10"/>
    </row>
    <row r="8416" spans="2:37" ht="15" x14ac:dyDescent="0.2">
      <c r="B8416" s="10"/>
      <c r="C8416" s="10"/>
      <c r="D8416" s="10"/>
      <c r="E8416" s="10"/>
      <c r="F8416" s="10"/>
      <c r="G8416" s="10"/>
      <c r="H8416" s="10"/>
      <c r="K8416" s="10"/>
      <c r="L8416" s="10"/>
      <c r="N8416" s="10"/>
      <c r="O8416" s="10"/>
      <c r="P8416" s="10"/>
      <c r="Q8416" s="10"/>
      <c r="R8416" s="10"/>
      <c r="S8416" s="10"/>
      <c r="U8416" s="10"/>
      <c r="W8416" s="10"/>
      <c r="Y8416" s="10"/>
      <c r="AA8416" s="10"/>
      <c r="AC8416" s="10"/>
      <c r="AE8416" s="10"/>
      <c r="AG8416" s="10"/>
      <c r="AI8416" s="10"/>
      <c r="AK8416" s="10"/>
    </row>
    <row r="8417" spans="2:37" ht="15" x14ac:dyDescent="0.2">
      <c r="B8417" s="10"/>
      <c r="C8417" s="10"/>
      <c r="D8417" s="10"/>
      <c r="E8417" s="10"/>
      <c r="F8417" s="10"/>
      <c r="G8417" s="10"/>
      <c r="H8417" s="10"/>
      <c r="K8417" s="10"/>
      <c r="L8417" s="10"/>
      <c r="N8417" s="10"/>
      <c r="O8417" s="10"/>
      <c r="P8417" s="10"/>
      <c r="Q8417" s="10"/>
      <c r="R8417" s="10"/>
      <c r="S8417" s="10"/>
      <c r="U8417" s="10"/>
      <c r="W8417" s="10"/>
      <c r="Y8417" s="10"/>
      <c r="AA8417" s="10"/>
      <c r="AC8417" s="10"/>
      <c r="AE8417" s="10"/>
      <c r="AG8417" s="10"/>
      <c r="AI8417" s="10"/>
      <c r="AK8417" s="10"/>
    </row>
    <row r="8418" spans="2:37" ht="15" x14ac:dyDescent="0.2">
      <c r="B8418" s="10"/>
      <c r="C8418" s="10"/>
      <c r="D8418" s="10"/>
      <c r="E8418" s="10"/>
      <c r="F8418" s="10"/>
      <c r="G8418" s="10"/>
      <c r="H8418" s="10"/>
      <c r="K8418" s="10"/>
      <c r="L8418" s="10"/>
      <c r="N8418" s="10"/>
      <c r="O8418" s="10"/>
      <c r="P8418" s="10"/>
      <c r="Q8418" s="10"/>
      <c r="R8418" s="10"/>
      <c r="S8418" s="10"/>
      <c r="U8418" s="10"/>
      <c r="W8418" s="10"/>
      <c r="Y8418" s="10"/>
      <c r="AA8418" s="10"/>
      <c r="AC8418" s="10"/>
      <c r="AE8418" s="10"/>
      <c r="AG8418" s="10"/>
      <c r="AI8418" s="10"/>
      <c r="AK8418" s="10"/>
    </row>
    <row r="8419" spans="2:37" ht="15" x14ac:dyDescent="0.2">
      <c r="B8419" s="10"/>
      <c r="C8419" s="10"/>
      <c r="D8419" s="10"/>
      <c r="E8419" s="10"/>
      <c r="F8419" s="10"/>
      <c r="G8419" s="10"/>
      <c r="H8419" s="10"/>
      <c r="K8419" s="10"/>
      <c r="L8419" s="10"/>
      <c r="N8419" s="10"/>
      <c r="O8419" s="10"/>
      <c r="P8419" s="10"/>
      <c r="Q8419" s="10"/>
      <c r="R8419" s="10"/>
      <c r="S8419" s="10"/>
      <c r="U8419" s="10"/>
      <c r="W8419" s="10"/>
      <c r="Y8419" s="10"/>
      <c r="AA8419" s="10"/>
      <c r="AC8419" s="10"/>
      <c r="AE8419" s="10"/>
      <c r="AG8419" s="10"/>
      <c r="AI8419" s="10"/>
      <c r="AK8419" s="10"/>
    </row>
    <row r="8420" spans="2:37" ht="15" x14ac:dyDescent="0.2">
      <c r="B8420" s="10"/>
      <c r="C8420" s="10"/>
      <c r="D8420" s="10"/>
      <c r="E8420" s="10"/>
      <c r="F8420" s="10"/>
      <c r="G8420" s="10"/>
      <c r="H8420" s="10"/>
      <c r="K8420" s="10"/>
      <c r="L8420" s="10"/>
      <c r="N8420" s="10"/>
      <c r="O8420" s="10"/>
      <c r="P8420" s="10"/>
      <c r="Q8420" s="10"/>
      <c r="R8420" s="10"/>
      <c r="S8420" s="10"/>
      <c r="U8420" s="10"/>
      <c r="W8420" s="10"/>
      <c r="Y8420" s="10"/>
      <c r="AA8420" s="10"/>
      <c r="AC8420" s="10"/>
      <c r="AE8420" s="10"/>
      <c r="AG8420" s="10"/>
      <c r="AI8420" s="10"/>
      <c r="AK8420" s="10"/>
    </row>
    <row r="8421" spans="2:37" ht="15" x14ac:dyDescent="0.2">
      <c r="B8421" s="10"/>
      <c r="C8421" s="10"/>
      <c r="D8421" s="10"/>
      <c r="E8421" s="10"/>
      <c r="F8421" s="10"/>
      <c r="G8421" s="10"/>
      <c r="H8421" s="10"/>
      <c r="K8421" s="10"/>
      <c r="L8421" s="10"/>
      <c r="N8421" s="10"/>
      <c r="O8421" s="10"/>
      <c r="P8421" s="10"/>
      <c r="Q8421" s="10"/>
      <c r="R8421" s="10"/>
      <c r="S8421" s="10"/>
      <c r="U8421" s="10"/>
      <c r="W8421" s="10"/>
      <c r="Y8421" s="10"/>
      <c r="AA8421" s="10"/>
      <c r="AC8421" s="10"/>
      <c r="AE8421" s="10"/>
      <c r="AG8421" s="10"/>
      <c r="AI8421" s="10"/>
      <c r="AK8421" s="10"/>
    </row>
    <row r="8422" spans="2:37" ht="15" x14ac:dyDescent="0.2">
      <c r="B8422" s="10"/>
      <c r="C8422" s="10"/>
      <c r="D8422" s="10"/>
      <c r="E8422" s="10"/>
      <c r="F8422" s="10"/>
      <c r="G8422" s="10"/>
      <c r="H8422" s="10"/>
      <c r="K8422" s="10"/>
      <c r="L8422" s="10"/>
      <c r="N8422" s="10"/>
      <c r="O8422" s="10"/>
      <c r="P8422" s="10"/>
      <c r="Q8422" s="10"/>
      <c r="R8422" s="10"/>
      <c r="S8422" s="10"/>
      <c r="U8422" s="10"/>
      <c r="W8422" s="10"/>
      <c r="Y8422" s="10"/>
      <c r="AA8422" s="10"/>
      <c r="AC8422" s="10"/>
      <c r="AE8422" s="10"/>
      <c r="AG8422" s="10"/>
      <c r="AI8422" s="10"/>
      <c r="AK8422" s="10"/>
    </row>
    <row r="8423" spans="2:37" ht="15" x14ac:dyDescent="0.2">
      <c r="B8423" s="10"/>
      <c r="C8423" s="10"/>
      <c r="D8423" s="10"/>
      <c r="E8423" s="10"/>
      <c r="F8423" s="10"/>
      <c r="G8423" s="10"/>
      <c r="H8423" s="10"/>
      <c r="K8423" s="10"/>
      <c r="L8423" s="10"/>
      <c r="N8423" s="10"/>
      <c r="O8423" s="10"/>
      <c r="P8423" s="10"/>
      <c r="Q8423" s="10"/>
      <c r="R8423" s="10"/>
      <c r="S8423" s="10"/>
      <c r="U8423" s="10"/>
      <c r="W8423" s="10"/>
      <c r="Y8423" s="10"/>
      <c r="AA8423" s="10"/>
      <c r="AC8423" s="10"/>
      <c r="AE8423" s="10"/>
      <c r="AG8423" s="10"/>
      <c r="AI8423" s="10"/>
      <c r="AK8423" s="10"/>
    </row>
    <row r="8424" spans="2:37" ht="15" x14ac:dyDescent="0.2">
      <c r="B8424" s="10"/>
      <c r="C8424" s="10"/>
      <c r="D8424" s="10"/>
      <c r="E8424" s="10"/>
      <c r="F8424" s="10"/>
      <c r="G8424" s="10"/>
      <c r="H8424" s="10"/>
      <c r="K8424" s="10"/>
      <c r="L8424" s="10"/>
      <c r="N8424" s="10"/>
      <c r="O8424" s="10"/>
      <c r="P8424" s="10"/>
      <c r="Q8424" s="10"/>
      <c r="R8424" s="10"/>
      <c r="S8424" s="10"/>
      <c r="U8424" s="10"/>
      <c r="W8424" s="10"/>
      <c r="Y8424" s="10"/>
      <c r="AA8424" s="10"/>
      <c r="AC8424" s="10"/>
      <c r="AE8424" s="10"/>
      <c r="AG8424" s="10"/>
      <c r="AI8424" s="10"/>
      <c r="AK8424" s="10"/>
    </row>
    <row r="8425" spans="2:37" ht="15" x14ac:dyDescent="0.2">
      <c r="B8425" s="10"/>
      <c r="C8425" s="10"/>
      <c r="D8425" s="10"/>
      <c r="E8425" s="10"/>
      <c r="F8425" s="10"/>
      <c r="G8425" s="10"/>
      <c r="H8425" s="10"/>
      <c r="K8425" s="10"/>
      <c r="L8425" s="10"/>
      <c r="N8425" s="10"/>
      <c r="O8425" s="10"/>
      <c r="P8425" s="10"/>
      <c r="Q8425" s="10"/>
      <c r="R8425" s="10"/>
      <c r="S8425" s="10"/>
      <c r="U8425" s="10"/>
      <c r="W8425" s="10"/>
      <c r="Y8425" s="10"/>
      <c r="AA8425" s="10"/>
      <c r="AC8425" s="10"/>
      <c r="AE8425" s="10"/>
      <c r="AG8425" s="10"/>
      <c r="AI8425" s="10"/>
      <c r="AK8425" s="10"/>
    </row>
    <row r="8426" spans="2:37" ht="15" x14ac:dyDescent="0.2">
      <c r="B8426" s="10"/>
      <c r="C8426" s="10"/>
      <c r="D8426" s="10"/>
      <c r="E8426" s="10"/>
      <c r="F8426" s="10"/>
      <c r="G8426" s="10"/>
      <c r="H8426" s="10"/>
      <c r="K8426" s="10"/>
      <c r="L8426" s="10"/>
      <c r="N8426" s="10"/>
      <c r="O8426" s="10"/>
      <c r="P8426" s="10"/>
      <c r="Q8426" s="10"/>
      <c r="R8426" s="10"/>
      <c r="S8426" s="10"/>
      <c r="U8426" s="10"/>
      <c r="W8426" s="10"/>
      <c r="Y8426" s="10"/>
      <c r="AA8426" s="10"/>
      <c r="AC8426" s="10"/>
      <c r="AE8426" s="10"/>
      <c r="AG8426" s="10"/>
      <c r="AI8426" s="10"/>
      <c r="AK8426" s="10"/>
    </row>
    <row r="8427" spans="2:37" ht="15" x14ac:dyDescent="0.2">
      <c r="B8427" s="10"/>
      <c r="C8427" s="10"/>
      <c r="D8427" s="10"/>
      <c r="E8427" s="10"/>
      <c r="F8427" s="10"/>
      <c r="G8427" s="10"/>
      <c r="H8427" s="10"/>
      <c r="K8427" s="10"/>
      <c r="L8427" s="10"/>
      <c r="N8427" s="10"/>
      <c r="O8427" s="10"/>
      <c r="P8427" s="10"/>
      <c r="Q8427" s="10"/>
      <c r="R8427" s="10"/>
      <c r="S8427" s="10"/>
      <c r="U8427" s="10"/>
      <c r="W8427" s="10"/>
      <c r="Y8427" s="10"/>
      <c r="AA8427" s="10"/>
      <c r="AC8427" s="10"/>
      <c r="AE8427" s="10"/>
      <c r="AG8427" s="10"/>
      <c r="AI8427" s="10"/>
      <c r="AK8427" s="10"/>
    </row>
    <row r="8428" spans="2:37" ht="15" x14ac:dyDescent="0.2">
      <c r="B8428" s="10"/>
      <c r="C8428" s="10"/>
      <c r="D8428" s="10"/>
      <c r="E8428" s="10"/>
      <c r="F8428" s="10"/>
      <c r="G8428" s="10"/>
      <c r="H8428" s="10"/>
      <c r="K8428" s="10"/>
      <c r="L8428" s="10"/>
      <c r="N8428" s="10"/>
      <c r="O8428" s="10"/>
      <c r="P8428" s="10"/>
      <c r="Q8428" s="10"/>
      <c r="R8428" s="10"/>
      <c r="S8428" s="10"/>
      <c r="U8428" s="10"/>
      <c r="W8428" s="10"/>
      <c r="Y8428" s="10"/>
      <c r="AA8428" s="10"/>
      <c r="AC8428" s="10"/>
      <c r="AE8428" s="10"/>
      <c r="AG8428" s="10"/>
      <c r="AI8428" s="10"/>
      <c r="AK8428" s="10"/>
    </row>
    <row r="8429" spans="2:37" ht="15" x14ac:dyDescent="0.2">
      <c r="B8429" s="10"/>
      <c r="C8429" s="10"/>
      <c r="D8429" s="10"/>
      <c r="E8429" s="10"/>
      <c r="F8429" s="10"/>
      <c r="G8429" s="10"/>
      <c r="H8429" s="10"/>
      <c r="K8429" s="10"/>
      <c r="L8429" s="10"/>
      <c r="N8429" s="10"/>
      <c r="O8429" s="10"/>
      <c r="P8429" s="10"/>
      <c r="Q8429" s="10"/>
      <c r="R8429" s="10"/>
      <c r="S8429" s="10"/>
      <c r="U8429" s="10"/>
      <c r="W8429" s="10"/>
      <c r="Y8429" s="10"/>
      <c r="AA8429" s="10"/>
      <c r="AC8429" s="10"/>
      <c r="AE8429" s="10"/>
      <c r="AG8429" s="10"/>
      <c r="AI8429" s="10"/>
      <c r="AK8429" s="10"/>
    </row>
    <row r="8430" spans="2:37" ht="15" x14ac:dyDescent="0.2">
      <c r="B8430" s="10"/>
      <c r="C8430" s="10"/>
      <c r="D8430" s="10"/>
      <c r="E8430" s="10"/>
      <c r="F8430" s="10"/>
      <c r="G8430" s="10"/>
      <c r="H8430" s="10"/>
      <c r="K8430" s="10"/>
      <c r="L8430" s="10"/>
      <c r="N8430" s="10"/>
      <c r="O8430" s="10"/>
      <c r="P8430" s="10"/>
      <c r="Q8430" s="10"/>
      <c r="R8430" s="10"/>
      <c r="S8430" s="10"/>
      <c r="U8430" s="10"/>
      <c r="W8430" s="10"/>
      <c r="Y8430" s="10"/>
      <c r="AA8430" s="10"/>
      <c r="AC8430" s="10"/>
      <c r="AE8430" s="10"/>
      <c r="AG8430" s="10"/>
      <c r="AI8430" s="10"/>
      <c r="AK8430" s="10"/>
    </row>
    <row r="8431" spans="2:37" ht="15" x14ac:dyDescent="0.2">
      <c r="B8431" s="10"/>
      <c r="C8431" s="10"/>
      <c r="D8431" s="10"/>
      <c r="E8431" s="10"/>
      <c r="F8431" s="10"/>
      <c r="G8431" s="10"/>
      <c r="H8431" s="10"/>
      <c r="K8431" s="10"/>
      <c r="L8431" s="10"/>
      <c r="N8431" s="10"/>
      <c r="O8431" s="10"/>
      <c r="P8431" s="10"/>
      <c r="Q8431" s="10"/>
      <c r="R8431" s="10"/>
      <c r="S8431" s="10"/>
      <c r="U8431" s="10"/>
      <c r="W8431" s="10"/>
      <c r="Y8431" s="10"/>
      <c r="AA8431" s="10"/>
      <c r="AC8431" s="10"/>
      <c r="AE8431" s="10"/>
      <c r="AG8431" s="10"/>
      <c r="AI8431" s="10"/>
      <c r="AK8431" s="10"/>
    </row>
    <row r="8432" spans="2:37" ht="15" x14ac:dyDescent="0.2">
      <c r="B8432" s="10"/>
      <c r="C8432" s="10"/>
      <c r="D8432" s="10"/>
      <c r="E8432" s="10"/>
      <c r="F8432" s="10"/>
      <c r="G8432" s="10"/>
      <c r="H8432" s="10"/>
      <c r="K8432" s="10"/>
      <c r="L8432" s="10"/>
      <c r="N8432" s="10"/>
      <c r="O8432" s="10"/>
      <c r="P8432" s="10"/>
      <c r="Q8432" s="10"/>
      <c r="R8432" s="10"/>
      <c r="S8432" s="10"/>
      <c r="U8432" s="10"/>
      <c r="W8432" s="10"/>
      <c r="Y8432" s="10"/>
      <c r="AA8432" s="10"/>
      <c r="AC8432" s="10"/>
      <c r="AE8432" s="10"/>
      <c r="AG8432" s="10"/>
      <c r="AI8432" s="10"/>
      <c r="AK8432" s="10"/>
    </row>
    <row r="8433" spans="2:37" ht="15" x14ac:dyDescent="0.2">
      <c r="B8433" s="10"/>
      <c r="C8433" s="10"/>
      <c r="D8433" s="10"/>
      <c r="E8433" s="10"/>
      <c r="F8433" s="10"/>
      <c r="G8433" s="10"/>
      <c r="H8433" s="10"/>
      <c r="K8433" s="10"/>
      <c r="L8433" s="10"/>
      <c r="N8433" s="10"/>
      <c r="O8433" s="10"/>
      <c r="P8433" s="10"/>
      <c r="Q8433" s="10"/>
      <c r="R8433" s="10"/>
      <c r="S8433" s="10"/>
      <c r="U8433" s="10"/>
      <c r="W8433" s="10"/>
      <c r="Y8433" s="10"/>
      <c r="AA8433" s="10"/>
      <c r="AC8433" s="10"/>
      <c r="AE8433" s="10"/>
      <c r="AG8433" s="10"/>
      <c r="AI8433" s="10"/>
      <c r="AK8433" s="10"/>
    </row>
    <row r="8434" spans="2:37" ht="15" x14ac:dyDescent="0.2">
      <c r="B8434" s="10"/>
      <c r="C8434" s="10"/>
      <c r="D8434" s="10"/>
      <c r="E8434" s="10"/>
      <c r="F8434" s="10"/>
      <c r="G8434" s="10"/>
      <c r="H8434" s="10"/>
      <c r="K8434" s="10"/>
      <c r="L8434" s="10"/>
      <c r="N8434" s="10"/>
      <c r="O8434" s="10"/>
      <c r="P8434" s="10"/>
      <c r="Q8434" s="10"/>
      <c r="R8434" s="10"/>
      <c r="S8434" s="10"/>
      <c r="U8434" s="10"/>
      <c r="W8434" s="10"/>
      <c r="Y8434" s="10"/>
      <c r="AA8434" s="10"/>
      <c r="AC8434" s="10"/>
      <c r="AE8434" s="10"/>
      <c r="AG8434" s="10"/>
      <c r="AI8434" s="10"/>
      <c r="AK8434" s="10"/>
    </row>
    <row r="8435" spans="2:37" ht="15" x14ac:dyDescent="0.2">
      <c r="B8435" s="10"/>
      <c r="C8435" s="10"/>
      <c r="D8435" s="10"/>
      <c r="E8435" s="10"/>
      <c r="F8435" s="10"/>
      <c r="G8435" s="10"/>
      <c r="H8435" s="10"/>
      <c r="K8435" s="10"/>
      <c r="L8435" s="10"/>
      <c r="N8435" s="10"/>
      <c r="O8435" s="10"/>
      <c r="P8435" s="10"/>
      <c r="Q8435" s="10"/>
      <c r="R8435" s="10"/>
      <c r="S8435" s="10"/>
      <c r="U8435" s="10"/>
      <c r="W8435" s="10"/>
      <c r="Y8435" s="10"/>
      <c r="AA8435" s="10"/>
      <c r="AC8435" s="10"/>
      <c r="AE8435" s="10"/>
      <c r="AG8435" s="10"/>
      <c r="AI8435" s="10"/>
      <c r="AK8435" s="10"/>
    </row>
    <row r="8436" spans="2:37" ht="15" x14ac:dyDescent="0.2">
      <c r="B8436" s="10"/>
      <c r="C8436" s="10"/>
      <c r="D8436" s="10"/>
      <c r="E8436" s="10"/>
      <c r="F8436" s="10"/>
      <c r="G8436" s="10"/>
      <c r="H8436" s="10"/>
      <c r="K8436" s="10"/>
      <c r="L8436" s="10"/>
      <c r="N8436" s="10"/>
      <c r="O8436" s="10"/>
      <c r="P8436" s="10"/>
      <c r="Q8436" s="10"/>
      <c r="R8436" s="10"/>
      <c r="S8436" s="10"/>
      <c r="U8436" s="10"/>
      <c r="W8436" s="10"/>
      <c r="Y8436" s="10"/>
      <c r="AA8436" s="10"/>
      <c r="AC8436" s="10"/>
      <c r="AE8436" s="10"/>
      <c r="AG8436" s="10"/>
      <c r="AI8436" s="10"/>
      <c r="AK8436" s="10"/>
    </row>
    <row r="8437" spans="2:37" ht="15" x14ac:dyDescent="0.2">
      <c r="B8437" s="10"/>
      <c r="C8437" s="10"/>
      <c r="D8437" s="10"/>
      <c r="E8437" s="10"/>
      <c r="F8437" s="10"/>
      <c r="G8437" s="10"/>
      <c r="H8437" s="10"/>
      <c r="K8437" s="10"/>
      <c r="L8437" s="10"/>
      <c r="N8437" s="10"/>
      <c r="O8437" s="10"/>
      <c r="P8437" s="10"/>
      <c r="Q8437" s="10"/>
      <c r="R8437" s="10"/>
      <c r="S8437" s="10"/>
      <c r="U8437" s="10"/>
      <c r="W8437" s="10"/>
      <c r="Y8437" s="10"/>
      <c r="AA8437" s="10"/>
      <c r="AC8437" s="10"/>
      <c r="AE8437" s="10"/>
      <c r="AG8437" s="10"/>
      <c r="AI8437" s="10"/>
      <c r="AK8437" s="10"/>
    </row>
    <row r="8438" spans="2:37" ht="15" x14ac:dyDescent="0.2">
      <c r="B8438" s="10"/>
      <c r="C8438" s="10"/>
      <c r="D8438" s="10"/>
      <c r="E8438" s="10"/>
      <c r="F8438" s="10"/>
      <c r="G8438" s="10"/>
      <c r="H8438" s="10"/>
      <c r="K8438" s="10"/>
      <c r="L8438" s="10"/>
      <c r="N8438" s="10"/>
      <c r="O8438" s="10"/>
      <c r="P8438" s="10"/>
      <c r="Q8438" s="10"/>
      <c r="R8438" s="10"/>
      <c r="S8438" s="10"/>
      <c r="U8438" s="10"/>
      <c r="W8438" s="10"/>
      <c r="Y8438" s="10"/>
      <c r="AA8438" s="10"/>
      <c r="AC8438" s="10"/>
      <c r="AE8438" s="10"/>
      <c r="AG8438" s="10"/>
      <c r="AI8438" s="10"/>
      <c r="AK8438" s="10"/>
    </row>
    <row r="8439" spans="2:37" ht="15" x14ac:dyDescent="0.2">
      <c r="B8439" s="10"/>
      <c r="C8439" s="10"/>
      <c r="D8439" s="10"/>
      <c r="E8439" s="10"/>
      <c r="F8439" s="10"/>
      <c r="G8439" s="10"/>
      <c r="H8439" s="10"/>
      <c r="K8439" s="10"/>
      <c r="L8439" s="10"/>
      <c r="N8439" s="10"/>
      <c r="O8439" s="10"/>
      <c r="P8439" s="10"/>
      <c r="Q8439" s="10"/>
      <c r="R8439" s="10"/>
      <c r="S8439" s="10"/>
      <c r="U8439" s="10"/>
      <c r="W8439" s="10"/>
      <c r="Y8439" s="10"/>
      <c r="AA8439" s="10"/>
      <c r="AC8439" s="10"/>
      <c r="AE8439" s="10"/>
      <c r="AG8439" s="10"/>
      <c r="AI8439" s="10"/>
      <c r="AK8439" s="10"/>
    </row>
    <row r="8440" spans="2:37" ht="15" x14ac:dyDescent="0.2">
      <c r="B8440" s="10"/>
      <c r="C8440" s="10"/>
      <c r="D8440" s="10"/>
      <c r="E8440" s="10"/>
      <c r="F8440" s="10"/>
      <c r="G8440" s="10"/>
      <c r="H8440" s="10"/>
      <c r="K8440" s="10"/>
      <c r="L8440" s="10"/>
      <c r="N8440" s="10"/>
      <c r="O8440" s="10"/>
      <c r="P8440" s="10"/>
      <c r="Q8440" s="10"/>
      <c r="R8440" s="10"/>
      <c r="S8440" s="10"/>
      <c r="U8440" s="10"/>
      <c r="W8440" s="10"/>
      <c r="Y8440" s="10"/>
      <c r="AA8440" s="10"/>
      <c r="AC8440" s="10"/>
      <c r="AE8440" s="10"/>
      <c r="AG8440" s="10"/>
      <c r="AI8440" s="10"/>
      <c r="AK8440" s="10"/>
    </row>
    <row r="8441" spans="2:37" ht="15" x14ac:dyDescent="0.2">
      <c r="B8441" s="10"/>
      <c r="C8441" s="10"/>
      <c r="D8441" s="10"/>
      <c r="E8441" s="10"/>
      <c r="F8441" s="10"/>
      <c r="G8441" s="10"/>
      <c r="H8441" s="10"/>
      <c r="K8441" s="10"/>
      <c r="L8441" s="10"/>
      <c r="N8441" s="10"/>
      <c r="O8441" s="10"/>
      <c r="P8441" s="10"/>
      <c r="Q8441" s="10"/>
      <c r="R8441" s="10"/>
      <c r="S8441" s="10"/>
      <c r="U8441" s="10"/>
      <c r="W8441" s="10"/>
      <c r="Y8441" s="10"/>
      <c r="AA8441" s="10"/>
      <c r="AC8441" s="10"/>
      <c r="AE8441" s="10"/>
      <c r="AG8441" s="10"/>
      <c r="AI8441" s="10"/>
      <c r="AK8441" s="10"/>
    </row>
    <row r="8442" spans="2:37" ht="15" x14ac:dyDescent="0.2">
      <c r="B8442" s="10"/>
      <c r="C8442" s="10"/>
      <c r="D8442" s="10"/>
      <c r="E8442" s="10"/>
      <c r="F8442" s="10"/>
      <c r="G8442" s="10"/>
      <c r="H8442" s="10"/>
      <c r="K8442" s="10"/>
      <c r="L8442" s="10"/>
      <c r="N8442" s="10"/>
      <c r="O8442" s="10"/>
      <c r="P8442" s="10"/>
      <c r="Q8442" s="10"/>
      <c r="R8442" s="10"/>
      <c r="S8442" s="10"/>
      <c r="U8442" s="10"/>
      <c r="W8442" s="10"/>
      <c r="Y8442" s="10"/>
      <c r="AA8442" s="10"/>
      <c r="AC8442" s="10"/>
      <c r="AE8442" s="10"/>
      <c r="AG8442" s="10"/>
      <c r="AI8442" s="10"/>
      <c r="AK8442" s="10"/>
    </row>
    <row r="8443" spans="2:37" ht="15" x14ac:dyDescent="0.2">
      <c r="B8443" s="10"/>
      <c r="C8443" s="10"/>
      <c r="D8443" s="10"/>
      <c r="E8443" s="10"/>
      <c r="F8443" s="10"/>
      <c r="G8443" s="10"/>
      <c r="H8443" s="10"/>
      <c r="K8443" s="10"/>
      <c r="L8443" s="10"/>
      <c r="N8443" s="10"/>
      <c r="O8443" s="10"/>
      <c r="P8443" s="10"/>
      <c r="Q8443" s="10"/>
      <c r="R8443" s="10"/>
      <c r="S8443" s="10"/>
      <c r="U8443" s="10"/>
      <c r="W8443" s="10"/>
      <c r="Y8443" s="10"/>
      <c r="AA8443" s="10"/>
      <c r="AC8443" s="10"/>
      <c r="AE8443" s="10"/>
      <c r="AG8443" s="10"/>
      <c r="AI8443" s="10"/>
      <c r="AK8443" s="10"/>
    </row>
    <row r="8444" spans="2:37" ht="15" x14ac:dyDescent="0.2">
      <c r="B8444" s="10"/>
      <c r="C8444" s="10"/>
      <c r="D8444" s="10"/>
      <c r="E8444" s="10"/>
      <c r="F8444" s="10"/>
      <c r="G8444" s="10"/>
      <c r="H8444" s="10"/>
      <c r="K8444" s="10"/>
      <c r="L8444" s="10"/>
      <c r="N8444" s="10"/>
      <c r="O8444" s="10"/>
      <c r="P8444" s="10"/>
      <c r="Q8444" s="10"/>
      <c r="R8444" s="10"/>
      <c r="S8444" s="10"/>
      <c r="U8444" s="10"/>
      <c r="W8444" s="10"/>
      <c r="Y8444" s="10"/>
      <c r="AA8444" s="10"/>
      <c r="AC8444" s="10"/>
      <c r="AE8444" s="10"/>
      <c r="AG8444" s="10"/>
      <c r="AI8444" s="10"/>
      <c r="AK8444" s="10"/>
    </row>
    <row r="8445" spans="2:37" ht="15" x14ac:dyDescent="0.2">
      <c r="B8445" s="10"/>
      <c r="C8445" s="10"/>
      <c r="D8445" s="10"/>
      <c r="E8445" s="10"/>
      <c r="F8445" s="10"/>
      <c r="G8445" s="10"/>
      <c r="H8445" s="10"/>
      <c r="K8445" s="10"/>
      <c r="L8445" s="10"/>
      <c r="N8445" s="10"/>
      <c r="O8445" s="10"/>
      <c r="P8445" s="10"/>
      <c r="Q8445" s="10"/>
      <c r="R8445" s="10"/>
      <c r="S8445" s="10"/>
      <c r="U8445" s="10"/>
      <c r="W8445" s="10"/>
      <c r="Y8445" s="10"/>
      <c r="AA8445" s="10"/>
      <c r="AC8445" s="10"/>
      <c r="AE8445" s="10"/>
      <c r="AG8445" s="10"/>
      <c r="AI8445" s="10"/>
      <c r="AK8445" s="10"/>
    </row>
    <row r="8446" spans="2:37" ht="15" x14ac:dyDescent="0.2">
      <c r="B8446" s="10"/>
      <c r="C8446" s="10"/>
      <c r="D8446" s="10"/>
      <c r="E8446" s="10"/>
      <c r="F8446" s="10"/>
      <c r="G8446" s="10"/>
      <c r="H8446" s="10"/>
      <c r="K8446" s="10"/>
      <c r="L8446" s="10"/>
      <c r="N8446" s="10"/>
      <c r="O8446" s="10"/>
      <c r="P8446" s="10"/>
      <c r="Q8446" s="10"/>
      <c r="R8446" s="10"/>
      <c r="S8446" s="10"/>
      <c r="U8446" s="10"/>
      <c r="W8446" s="10"/>
      <c r="Y8446" s="10"/>
      <c r="AA8446" s="10"/>
      <c r="AC8446" s="10"/>
      <c r="AE8446" s="10"/>
      <c r="AG8446" s="10"/>
      <c r="AI8446" s="10"/>
      <c r="AK8446" s="10"/>
    </row>
    <row r="8447" spans="2:37" ht="15" x14ac:dyDescent="0.2">
      <c r="B8447" s="10"/>
      <c r="C8447" s="10"/>
      <c r="D8447" s="10"/>
      <c r="E8447" s="10"/>
      <c r="F8447" s="10"/>
      <c r="G8447" s="10"/>
      <c r="H8447" s="10"/>
      <c r="K8447" s="10"/>
      <c r="L8447" s="10"/>
      <c r="N8447" s="10"/>
      <c r="O8447" s="10"/>
      <c r="P8447" s="10"/>
      <c r="Q8447" s="10"/>
      <c r="R8447" s="10"/>
      <c r="S8447" s="10"/>
      <c r="U8447" s="10"/>
      <c r="W8447" s="10"/>
      <c r="Y8447" s="10"/>
      <c r="AA8447" s="10"/>
      <c r="AC8447" s="10"/>
      <c r="AE8447" s="10"/>
      <c r="AG8447" s="10"/>
      <c r="AI8447" s="10"/>
      <c r="AK8447" s="10"/>
    </row>
    <row r="8448" spans="2:37" ht="15" x14ac:dyDescent="0.2">
      <c r="B8448" s="10"/>
      <c r="C8448" s="10"/>
      <c r="D8448" s="10"/>
      <c r="E8448" s="10"/>
      <c r="F8448" s="10"/>
      <c r="G8448" s="10"/>
      <c r="H8448" s="10"/>
      <c r="K8448" s="10"/>
      <c r="L8448" s="10"/>
      <c r="N8448" s="10"/>
      <c r="O8448" s="10"/>
      <c r="P8448" s="10"/>
      <c r="Q8448" s="10"/>
      <c r="R8448" s="10"/>
      <c r="S8448" s="10"/>
      <c r="U8448" s="10"/>
      <c r="W8448" s="10"/>
      <c r="Y8448" s="10"/>
      <c r="AA8448" s="10"/>
      <c r="AC8448" s="10"/>
      <c r="AE8448" s="10"/>
      <c r="AG8448" s="10"/>
      <c r="AI8448" s="10"/>
      <c r="AK8448" s="10"/>
    </row>
    <row r="8449" spans="2:37" ht="15" x14ac:dyDescent="0.2">
      <c r="B8449" s="10"/>
      <c r="C8449" s="10"/>
      <c r="D8449" s="10"/>
      <c r="E8449" s="10"/>
      <c r="F8449" s="10"/>
      <c r="G8449" s="10"/>
      <c r="H8449" s="10"/>
      <c r="K8449" s="10"/>
      <c r="L8449" s="10"/>
      <c r="N8449" s="10"/>
      <c r="O8449" s="10"/>
      <c r="P8449" s="10"/>
      <c r="Q8449" s="10"/>
      <c r="R8449" s="10"/>
      <c r="S8449" s="10"/>
      <c r="U8449" s="10"/>
      <c r="W8449" s="10"/>
      <c r="Y8449" s="10"/>
      <c r="AA8449" s="10"/>
      <c r="AC8449" s="10"/>
      <c r="AE8449" s="10"/>
      <c r="AG8449" s="10"/>
      <c r="AI8449" s="10"/>
      <c r="AK8449" s="10"/>
    </row>
    <row r="8450" spans="2:37" ht="15" x14ac:dyDescent="0.2">
      <c r="B8450" s="10"/>
      <c r="C8450" s="10"/>
      <c r="D8450" s="10"/>
      <c r="E8450" s="10"/>
      <c r="F8450" s="10"/>
      <c r="G8450" s="10"/>
      <c r="H8450" s="10"/>
      <c r="K8450" s="10"/>
      <c r="L8450" s="10"/>
      <c r="N8450" s="10"/>
      <c r="O8450" s="10"/>
      <c r="P8450" s="10"/>
      <c r="Q8450" s="10"/>
      <c r="R8450" s="10"/>
      <c r="S8450" s="10"/>
      <c r="U8450" s="10"/>
      <c r="W8450" s="10"/>
      <c r="Y8450" s="10"/>
      <c r="AA8450" s="10"/>
      <c r="AC8450" s="10"/>
      <c r="AE8450" s="10"/>
      <c r="AG8450" s="10"/>
      <c r="AI8450" s="10"/>
      <c r="AK8450" s="10"/>
    </row>
    <row r="8451" spans="2:37" ht="15" x14ac:dyDescent="0.2">
      <c r="B8451" s="10"/>
      <c r="C8451" s="10"/>
      <c r="D8451" s="10"/>
      <c r="E8451" s="10"/>
      <c r="F8451" s="10"/>
      <c r="G8451" s="10"/>
      <c r="H8451" s="10"/>
      <c r="K8451" s="10"/>
      <c r="L8451" s="10"/>
      <c r="N8451" s="10"/>
      <c r="O8451" s="10"/>
      <c r="P8451" s="10"/>
      <c r="Q8451" s="10"/>
      <c r="R8451" s="10"/>
      <c r="S8451" s="10"/>
      <c r="U8451" s="10"/>
      <c r="W8451" s="10"/>
      <c r="Y8451" s="10"/>
      <c r="AA8451" s="10"/>
      <c r="AC8451" s="10"/>
      <c r="AE8451" s="10"/>
      <c r="AG8451" s="10"/>
      <c r="AI8451" s="10"/>
      <c r="AK8451" s="10"/>
    </row>
    <row r="8452" spans="2:37" ht="15" x14ac:dyDescent="0.2">
      <c r="B8452" s="10"/>
      <c r="C8452" s="10"/>
      <c r="D8452" s="10"/>
      <c r="E8452" s="10"/>
      <c r="F8452" s="10"/>
      <c r="G8452" s="10"/>
      <c r="H8452" s="10"/>
      <c r="K8452" s="10"/>
      <c r="L8452" s="10"/>
      <c r="N8452" s="10"/>
      <c r="O8452" s="10"/>
      <c r="P8452" s="10"/>
      <c r="Q8452" s="10"/>
      <c r="R8452" s="10"/>
      <c r="S8452" s="10"/>
      <c r="U8452" s="10"/>
      <c r="W8452" s="10"/>
      <c r="Y8452" s="10"/>
      <c r="AA8452" s="10"/>
      <c r="AC8452" s="10"/>
      <c r="AE8452" s="10"/>
      <c r="AG8452" s="10"/>
      <c r="AI8452" s="10"/>
      <c r="AK8452" s="10"/>
    </row>
    <row r="8453" spans="2:37" ht="15" x14ac:dyDescent="0.2">
      <c r="B8453" s="10"/>
      <c r="C8453" s="10"/>
      <c r="D8453" s="10"/>
      <c r="E8453" s="10"/>
      <c r="F8453" s="10"/>
      <c r="G8453" s="10"/>
      <c r="H8453" s="10"/>
      <c r="K8453" s="10"/>
      <c r="L8453" s="10"/>
      <c r="N8453" s="10"/>
      <c r="O8453" s="10"/>
      <c r="P8453" s="10"/>
      <c r="Q8453" s="10"/>
      <c r="R8453" s="10"/>
      <c r="S8453" s="10"/>
      <c r="U8453" s="10"/>
      <c r="W8453" s="10"/>
      <c r="Y8453" s="10"/>
      <c r="AA8453" s="10"/>
      <c r="AC8453" s="10"/>
      <c r="AE8453" s="10"/>
      <c r="AG8453" s="10"/>
      <c r="AI8453" s="10"/>
      <c r="AK8453" s="10"/>
    </row>
    <row r="8454" spans="2:37" ht="15" x14ac:dyDescent="0.2">
      <c r="B8454" s="10"/>
      <c r="C8454" s="10"/>
      <c r="D8454" s="10"/>
      <c r="E8454" s="10"/>
      <c r="F8454" s="10"/>
      <c r="G8454" s="10"/>
      <c r="H8454" s="10"/>
      <c r="K8454" s="10"/>
      <c r="L8454" s="10"/>
      <c r="N8454" s="10"/>
      <c r="O8454" s="10"/>
      <c r="P8454" s="10"/>
      <c r="Q8454" s="10"/>
      <c r="R8454" s="10"/>
      <c r="S8454" s="10"/>
      <c r="U8454" s="10"/>
      <c r="W8454" s="10"/>
      <c r="Y8454" s="10"/>
      <c r="AA8454" s="10"/>
      <c r="AC8454" s="10"/>
      <c r="AE8454" s="10"/>
      <c r="AG8454" s="10"/>
      <c r="AI8454" s="10"/>
      <c r="AK8454" s="10"/>
    </row>
    <row r="8455" spans="2:37" ht="15" x14ac:dyDescent="0.2">
      <c r="B8455" s="10"/>
      <c r="C8455" s="10"/>
      <c r="D8455" s="10"/>
      <c r="E8455" s="10"/>
      <c r="F8455" s="10"/>
      <c r="G8455" s="10"/>
      <c r="H8455" s="10"/>
      <c r="K8455" s="10"/>
      <c r="L8455" s="10"/>
      <c r="N8455" s="10"/>
      <c r="O8455" s="10"/>
      <c r="P8455" s="10"/>
      <c r="Q8455" s="10"/>
      <c r="R8455" s="10"/>
      <c r="S8455" s="10"/>
      <c r="U8455" s="10"/>
      <c r="W8455" s="10"/>
      <c r="Y8455" s="10"/>
      <c r="AA8455" s="10"/>
      <c r="AC8455" s="10"/>
      <c r="AE8455" s="10"/>
      <c r="AG8455" s="10"/>
      <c r="AI8455" s="10"/>
      <c r="AK8455" s="10"/>
    </row>
    <row r="8456" spans="2:37" ht="15" x14ac:dyDescent="0.2">
      <c r="B8456" s="10"/>
      <c r="C8456" s="10"/>
      <c r="D8456" s="10"/>
      <c r="E8456" s="10"/>
      <c r="F8456" s="10"/>
      <c r="G8456" s="10"/>
      <c r="H8456" s="10"/>
      <c r="K8456" s="10"/>
      <c r="L8456" s="10"/>
      <c r="N8456" s="10"/>
      <c r="O8456" s="10"/>
      <c r="P8456" s="10"/>
      <c r="Q8456" s="10"/>
      <c r="R8456" s="10"/>
      <c r="S8456" s="10"/>
      <c r="U8456" s="10"/>
      <c r="W8456" s="10"/>
      <c r="Y8456" s="10"/>
      <c r="AA8456" s="10"/>
      <c r="AC8456" s="10"/>
      <c r="AE8456" s="10"/>
      <c r="AG8456" s="10"/>
      <c r="AI8456" s="10"/>
      <c r="AK8456" s="10"/>
    </row>
    <row r="8457" spans="2:37" ht="15" x14ac:dyDescent="0.2">
      <c r="B8457" s="10"/>
      <c r="C8457" s="10"/>
      <c r="D8457" s="10"/>
      <c r="E8457" s="10"/>
      <c r="F8457" s="10"/>
      <c r="G8457" s="10"/>
      <c r="H8457" s="10"/>
      <c r="K8457" s="10"/>
      <c r="L8457" s="10"/>
      <c r="N8457" s="10"/>
      <c r="O8457" s="10"/>
      <c r="P8457" s="10"/>
      <c r="Q8457" s="10"/>
      <c r="R8457" s="10"/>
      <c r="S8457" s="10"/>
      <c r="U8457" s="10"/>
      <c r="W8457" s="10"/>
      <c r="Y8457" s="10"/>
      <c r="AA8457" s="10"/>
      <c r="AC8457" s="10"/>
      <c r="AE8457" s="10"/>
      <c r="AG8457" s="10"/>
      <c r="AI8457" s="10"/>
      <c r="AK8457" s="10"/>
    </row>
    <row r="8458" spans="2:37" ht="15" x14ac:dyDescent="0.2">
      <c r="B8458" s="10"/>
      <c r="C8458" s="10"/>
      <c r="D8458" s="10"/>
      <c r="E8458" s="10"/>
      <c r="F8458" s="10"/>
      <c r="G8458" s="10"/>
      <c r="H8458" s="10"/>
      <c r="K8458" s="10"/>
      <c r="L8458" s="10"/>
      <c r="N8458" s="10"/>
      <c r="O8458" s="10"/>
      <c r="P8458" s="10"/>
      <c r="Q8458" s="10"/>
      <c r="R8458" s="10"/>
      <c r="S8458" s="10"/>
      <c r="U8458" s="10"/>
      <c r="W8458" s="10"/>
      <c r="Y8458" s="10"/>
      <c r="AA8458" s="10"/>
      <c r="AC8458" s="10"/>
      <c r="AE8458" s="10"/>
      <c r="AG8458" s="10"/>
      <c r="AI8458" s="10"/>
      <c r="AK8458" s="10"/>
    </row>
    <row r="8459" spans="2:37" ht="15" x14ac:dyDescent="0.2">
      <c r="B8459" s="10"/>
      <c r="C8459" s="10"/>
      <c r="D8459" s="10"/>
      <c r="E8459" s="10"/>
      <c r="F8459" s="10"/>
      <c r="G8459" s="10"/>
      <c r="H8459" s="10"/>
      <c r="K8459" s="10"/>
      <c r="L8459" s="10"/>
      <c r="N8459" s="10"/>
      <c r="O8459" s="10"/>
      <c r="P8459" s="10"/>
      <c r="Q8459" s="10"/>
      <c r="R8459" s="10"/>
      <c r="S8459" s="10"/>
      <c r="U8459" s="10"/>
      <c r="W8459" s="10"/>
      <c r="Y8459" s="10"/>
      <c r="AA8459" s="10"/>
      <c r="AC8459" s="10"/>
      <c r="AE8459" s="10"/>
      <c r="AG8459" s="10"/>
      <c r="AI8459" s="10"/>
      <c r="AK8459" s="10"/>
    </row>
    <row r="8460" spans="2:37" ht="15" x14ac:dyDescent="0.2">
      <c r="B8460" s="10"/>
      <c r="C8460" s="10"/>
      <c r="D8460" s="10"/>
      <c r="E8460" s="10"/>
      <c r="F8460" s="10"/>
      <c r="G8460" s="10"/>
      <c r="H8460" s="10"/>
      <c r="K8460" s="10"/>
      <c r="L8460" s="10"/>
      <c r="N8460" s="10"/>
      <c r="O8460" s="10"/>
      <c r="P8460" s="10"/>
      <c r="Q8460" s="10"/>
      <c r="R8460" s="10"/>
      <c r="S8460" s="10"/>
      <c r="U8460" s="10"/>
      <c r="W8460" s="10"/>
      <c r="Y8460" s="10"/>
      <c r="AA8460" s="10"/>
      <c r="AC8460" s="10"/>
      <c r="AE8460" s="10"/>
      <c r="AG8460" s="10"/>
      <c r="AI8460" s="10"/>
      <c r="AK8460" s="10"/>
    </row>
    <row r="8461" spans="2:37" ht="15" x14ac:dyDescent="0.2">
      <c r="B8461" s="10"/>
      <c r="C8461" s="10"/>
      <c r="D8461" s="10"/>
      <c r="E8461" s="10"/>
      <c r="F8461" s="10"/>
      <c r="G8461" s="10"/>
      <c r="H8461" s="10"/>
      <c r="K8461" s="10"/>
      <c r="L8461" s="10"/>
      <c r="N8461" s="10"/>
      <c r="O8461" s="10"/>
      <c r="P8461" s="10"/>
      <c r="Q8461" s="10"/>
      <c r="R8461" s="10"/>
      <c r="S8461" s="10"/>
      <c r="U8461" s="10"/>
      <c r="W8461" s="10"/>
      <c r="Y8461" s="10"/>
      <c r="AA8461" s="10"/>
      <c r="AC8461" s="10"/>
      <c r="AE8461" s="10"/>
      <c r="AG8461" s="10"/>
      <c r="AI8461" s="10"/>
      <c r="AK8461" s="10"/>
    </row>
    <row r="8462" spans="2:37" ht="15" x14ac:dyDescent="0.2">
      <c r="B8462" s="10"/>
      <c r="C8462" s="10"/>
      <c r="D8462" s="10"/>
      <c r="E8462" s="10"/>
      <c r="F8462" s="10"/>
      <c r="G8462" s="10"/>
      <c r="H8462" s="10"/>
      <c r="K8462" s="10"/>
      <c r="L8462" s="10"/>
      <c r="N8462" s="10"/>
      <c r="O8462" s="10"/>
      <c r="P8462" s="10"/>
      <c r="Q8462" s="10"/>
      <c r="R8462" s="10"/>
      <c r="S8462" s="10"/>
      <c r="U8462" s="10"/>
      <c r="W8462" s="10"/>
      <c r="Y8462" s="10"/>
      <c r="AA8462" s="10"/>
      <c r="AC8462" s="10"/>
      <c r="AE8462" s="10"/>
      <c r="AG8462" s="10"/>
      <c r="AI8462" s="10"/>
      <c r="AK8462" s="10"/>
    </row>
    <row r="8463" spans="2:37" ht="15" x14ac:dyDescent="0.2">
      <c r="B8463" s="10"/>
      <c r="C8463" s="10"/>
      <c r="D8463" s="10"/>
      <c r="E8463" s="10"/>
      <c r="F8463" s="10"/>
      <c r="G8463" s="10"/>
      <c r="H8463" s="10"/>
      <c r="K8463" s="10"/>
      <c r="L8463" s="10"/>
      <c r="N8463" s="10"/>
      <c r="O8463" s="10"/>
      <c r="P8463" s="10"/>
      <c r="Q8463" s="10"/>
      <c r="R8463" s="10"/>
      <c r="S8463" s="10"/>
      <c r="U8463" s="10"/>
      <c r="W8463" s="10"/>
      <c r="Y8463" s="10"/>
      <c r="AA8463" s="10"/>
      <c r="AC8463" s="10"/>
      <c r="AE8463" s="10"/>
      <c r="AG8463" s="10"/>
      <c r="AI8463" s="10"/>
      <c r="AK8463" s="10"/>
    </row>
    <row r="8464" spans="2:37" ht="15" x14ac:dyDescent="0.2">
      <c r="B8464" s="10"/>
      <c r="C8464" s="10"/>
      <c r="D8464" s="10"/>
      <c r="E8464" s="10"/>
      <c r="F8464" s="10"/>
      <c r="G8464" s="10"/>
      <c r="H8464" s="10"/>
      <c r="K8464" s="10"/>
      <c r="L8464" s="10"/>
      <c r="N8464" s="10"/>
      <c r="O8464" s="10"/>
      <c r="P8464" s="10"/>
      <c r="Q8464" s="10"/>
      <c r="R8464" s="10"/>
      <c r="S8464" s="10"/>
      <c r="U8464" s="10"/>
      <c r="W8464" s="10"/>
      <c r="Y8464" s="10"/>
      <c r="AA8464" s="10"/>
      <c r="AC8464" s="10"/>
      <c r="AE8464" s="10"/>
      <c r="AG8464" s="10"/>
      <c r="AI8464" s="10"/>
      <c r="AK8464" s="10"/>
    </row>
    <row r="8465" spans="2:37" ht="15" x14ac:dyDescent="0.2">
      <c r="B8465" s="10"/>
      <c r="C8465" s="10"/>
      <c r="D8465" s="10"/>
      <c r="E8465" s="10"/>
      <c r="F8465" s="10"/>
      <c r="G8465" s="10"/>
      <c r="H8465" s="10"/>
      <c r="K8465" s="10"/>
      <c r="L8465" s="10"/>
      <c r="N8465" s="10"/>
      <c r="O8465" s="10"/>
      <c r="P8465" s="10"/>
      <c r="Q8465" s="10"/>
      <c r="R8465" s="10"/>
      <c r="S8465" s="10"/>
      <c r="U8465" s="10"/>
      <c r="W8465" s="10"/>
      <c r="Y8465" s="10"/>
      <c r="AA8465" s="10"/>
      <c r="AC8465" s="10"/>
      <c r="AE8465" s="10"/>
      <c r="AG8465" s="10"/>
      <c r="AI8465" s="10"/>
      <c r="AK8465" s="10"/>
    </row>
    <row r="8466" spans="2:37" ht="15" x14ac:dyDescent="0.2">
      <c r="B8466" s="10"/>
      <c r="C8466" s="10"/>
      <c r="D8466" s="10"/>
      <c r="E8466" s="10"/>
      <c r="F8466" s="10"/>
      <c r="G8466" s="10"/>
      <c r="H8466" s="10"/>
      <c r="K8466" s="10"/>
      <c r="L8466" s="10"/>
      <c r="N8466" s="10"/>
      <c r="O8466" s="10"/>
      <c r="P8466" s="10"/>
      <c r="Q8466" s="10"/>
      <c r="R8466" s="10"/>
      <c r="S8466" s="10"/>
      <c r="U8466" s="10"/>
      <c r="W8466" s="10"/>
      <c r="Y8466" s="10"/>
      <c r="AA8466" s="10"/>
      <c r="AC8466" s="10"/>
      <c r="AE8466" s="10"/>
      <c r="AG8466" s="10"/>
      <c r="AI8466" s="10"/>
      <c r="AK8466" s="10"/>
    </row>
    <row r="8467" spans="2:37" ht="15" x14ac:dyDescent="0.2">
      <c r="B8467" s="10"/>
      <c r="C8467" s="10"/>
      <c r="D8467" s="10"/>
      <c r="E8467" s="10"/>
      <c r="F8467" s="10"/>
      <c r="G8467" s="10"/>
      <c r="H8467" s="10"/>
      <c r="K8467" s="10"/>
      <c r="L8467" s="10"/>
      <c r="N8467" s="10"/>
      <c r="O8467" s="10"/>
      <c r="P8467" s="10"/>
      <c r="Q8467" s="10"/>
      <c r="R8467" s="10"/>
      <c r="S8467" s="10"/>
      <c r="U8467" s="10"/>
      <c r="W8467" s="10"/>
      <c r="Y8467" s="10"/>
      <c r="AA8467" s="10"/>
      <c r="AC8467" s="10"/>
      <c r="AE8467" s="10"/>
      <c r="AG8467" s="10"/>
      <c r="AI8467" s="10"/>
      <c r="AK8467" s="10"/>
    </row>
    <row r="8468" spans="2:37" ht="15" x14ac:dyDescent="0.2">
      <c r="B8468" s="10"/>
      <c r="C8468" s="10"/>
      <c r="D8468" s="10"/>
      <c r="E8468" s="10"/>
      <c r="F8468" s="10"/>
      <c r="G8468" s="10"/>
      <c r="H8468" s="10"/>
      <c r="K8468" s="10"/>
      <c r="L8468" s="10"/>
      <c r="N8468" s="10"/>
      <c r="O8468" s="10"/>
      <c r="P8468" s="10"/>
      <c r="Q8468" s="10"/>
      <c r="R8468" s="10"/>
      <c r="S8468" s="10"/>
      <c r="U8468" s="10"/>
      <c r="W8468" s="10"/>
      <c r="Y8468" s="10"/>
      <c r="AA8468" s="10"/>
      <c r="AC8468" s="10"/>
      <c r="AE8468" s="10"/>
      <c r="AG8468" s="10"/>
      <c r="AI8468" s="10"/>
      <c r="AK8468" s="10"/>
    </row>
    <row r="8469" spans="2:37" ht="15" x14ac:dyDescent="0.2">
      <c r="B8469" s="10"/>
      <c r="C8469" s="10"/>
      <c r="D8469" s="10"/>
      <c r="E8469" s="10"/>
      <c r="F8469" s="10"/>
      <c r="G8469" s="10"/>
      <c r="H8469" s="10"/>
      <c r="K8469" s="10"/>
      <c r="L8469" s="10"/>
      <c r="N8469" s="10"/>
      <c r="O8469" s="10"/>
      <c r="P8469" s="10"/>
      <c r="Q8469" s="10"/>
      <c r="R8469" s="10"/>
      <c r="S8469" s="10"/>
      <c r="U8469" s="10"/>
      <c r="W8469" s="10"/>
      <c r="Y8469" s="10"/>
      <c r="AA8469" s="10"/>
      <c r="AC8469" s="10"/>
      <c r="AE8469" s="10"/>
      <c r="AG8469" s="10"/>
      <c r="AI8469" s="10"/>
      <c r="AK8469" s="10"/>
    </row>
    <row r="8470" spans="2:37" ht="15" x14ac:dyDescent="0.2">
      <c r="B8470" s="10"/>
      <c r="C8470" s="10"/>
      <c r="D8470" s="10"/>
      <c r="E8470" s="10"/>
      <c r="F8470" s="10"/>
      <c r="G8470" s="10"/>
      <c r="H8470" s="10"/>
      <c r="K8470" s="10"/>
      <c r="L8470" s="10"/>
      <c r="N8470" s="10"/>
      <c r="O8470" s="10"/>
      <c r="P8470" s="10"/>
      <c r="Q8470" s="10"/>
      <c r="R8470" s="10"/>
      <c r="S8470" s="10"/>
      <c r="U8470" s="10"/>
      <c r="W8470" s="10"/>
      <c r="Y8470" s="10"/>
      <c r="AA8470" s="10"/>
      <c r="AC8470" s="10"/>
      <c r="AE8470" s="10"/>
      <c r="AG8470" s="10"/>
      <c r="AI8470" s="10"/>
      <c r="AK8470" s="10"/>
    </row>
    <row r="8471" spans="2:37" ht="15" x14ac:dyDescent="0.2">
      <c r="B8471" s="10"/>
      <c r="C8471" s="10"/>
      <c r="D8471" s="10"/>
      <c r="E8471" s="10"/>
      <c r="F8471" s="10"/>
      <c r="G8471" s="10"/>
      <c r="H8471" s="10"/>
      <c r="K8471" s="10"/>
      <c r="L8471" s="10"/>
      <c r="N8471" s="10"/>
      <c r="O8471" s="10"/>
      <c r="P8471" s="10"/>
      <c r="Q8471" s="10"/>
      <c r="R8471" s="10"/>
      <c r="S8471" s="10"/>
      <c r="U8471" s="10"/>
      <c r="W8471" s="10"/>
      <c r="Y8471" s="10"/>
      <c r="AA8471" s="10"/>
      <c r="AC8471" s="10"/>
      <c r="AE8471" s="10"/>
      <c r="AG8471" s="10"/>
      <c r="AI8471" s="10"/>
      <c r="AK8471" s="10"/>
    </row>
    <row r="8472" spans="2:37" ht="15" x14ac:dyDescent="0.2">
      <c r="B8472" s="10"/>
      <c r="C8472" s="10"/>
      <c r="D8472" s="10"/>
      <c r="E8472" s="10"/>
      <c r="F8472" s="10"/>
      <c r="G8472" s="10"/>
      <c r="H8472" s="10"/>
      <c r="K8472" s="10"/>
      <c r="L8472" s="10"/>
      <c r="N8472" s="10"/>
      <c r="O8472" s="10"/>
      <c r="P8472" s="10"/>
      <c r="Q8472" s="10"/>
      <c r="R8472" s="10"/>
      <c r="S8472" s="10"/>
      <c r="U8472" s="10"/>
      <c r="W8472" s="10"/>
      <c r="Y8472" s="10"/>
      <c r="AA8472" s="10"/>
      <c r="AC8472" s="10"/>
      <c r="AE8472" s="10"/>
      <c r="AG8472" s="10"/>
      <c r="AI8472" s="10"/>
      <c r="AK8472" s="10"/>
    </row>
    <row r="8473" spans="2:37" ht="15" x14ac:dyDescent="0.2">
      <c r="B8473" s="10"/>
      <c r="C8473" s="10"/>
      <c r="D8473" s="10"/>
      <c r="E8473" s="10"/>
      <c r="F8473" s="10"/>
      <c r="G8473" s="10"/>
      <c r="H8473" s="10"/>
      <c r="K8473" s="10"/>
      <c r="L8473" s="10"/>
      <c r="N8473" s="10"/>
      <c r="O8473" s="10"/>
      <c r="P8473" s="10"/>
      <c r="Q8473" s="10"/>
      <c r="R8473" s="10"/>
      <c r="S8473" s="10"/>
      <c r="U8473" s="10"/>
      <c r="W8473" s="10"/>
      <c r="Y8473" s="10"/>
      <c r="AA8473" s="10"/>
      <c r="AC8473" s="10"/>
      <c r="AE8473" s="10"/>
      <c r="AG8473" s="10"/>
      <c r="AI8473" s="10"/>
      <c r="AK8473" s="10"/>
    </row>
    <row r="8474" spans="2:37" ht="15" x14ac:dyDescent="0.2">
      <c r="B8474" s="10"/>
      <c r="C8474" s="10"/>
      <c r="D8474" s="10"/>
      <c r="E8474" s="10"/>
      <c r="F8474" s="10"/>
      <c r="G8474" s="10"/>
      <c r="H8474" s="10"/>
      <c r="K8474" s="10"/>
      <c r="L8474" s="10"/>
      <c r="N8474" s="10"/>
      <c r="O8474" s="10"/>
      <c r="P8474" s="10"/>
      <c r="Q8474" s="10"/>
      <c r="R8474" s="10"/>
      <c r="S8474" s="10"/>
      <c r="U8474" s="10"/>
      <c r="W8474" s="10"/>
      <c r="Y8474" s="10"/>
      <c r="AA8474" s="10"/>
      <c r="AC8474" s="10"/>
      <c r="AE8474" s="10"/>
      <c r="AG8474" s="10"/>
      <c r="AI8474" s="10"/>
      <c r="AK8474" s="10"/>
    </row>
    <row r="8475" spans="2:37" ht="15" x14ac:dyDescent="0.2">
      <c r="B8475" s="10"/>
      <c r="C8475" s="10"/>
      <c r="D8475" s="10"/>
      <c r="E8475" s="10"/>
      <c r="F8475" s="10"/>
      <c r="G8475" s="10"/>
      <c r="H8475" s="10"/>
      <c r="K8475" s="10"/>
      <c r="L8475" s="10"/>
      <c r="N8475" s="10"/>
      <c r="O8475" s="10"/>
      <c r="P8475" s="10"/>
      <c r="Q8475" s="10"/>
      <c r="R8475" s="10"/>
      <c r="S8475" s="10"/>
      <c r="U8475" s="10"/>
      <c r="W8475" s="10"/>
      <c r="Y8475" s="10"/>
      <c r="AA8475" s="10"/>
      <c r="AC8475" s="10"/>
      <c r="AE8475" s="10"/>
      <c r="AG8475" s="10"/>
      <c r="AI8475" s="10"/>
      <c r="AK8475" s="10"/>
    </row>
    <row r="8476" spans="2:37" ht="15" x14ac:dyDescent="0.2">
      <c r="B8476" s="10"/>
      <c r="C8476" s="10"/>
      <c r="D8476" s="10"/>
      <c r="E8476" s="10"/>
      <c r="F8476" s="10"/>
      <c r="G8476" s="10"/>
      <c r="H8476" s="10"/>
      <c r="K8476" s="10"/>
      <c r="L8476" s="10"/>
      <c r="N8476" s="10"/>
      <c r="O8476" s="10"/>
      <c r="P8476" s="10"/>
      <c r="Q8476" s="10"/>
      <c r="R8476" s="10"/>
      <c r="S8476" s="10"/>
      <c r="U8476" s="10"/>
      <c r="W8476" s="10"/>
      <c r="Y8476" s="10"/>
      <c r="AA8476" s="10"/>
      <c r="AC8476" s="10"/>
      <c r="AE8476" s="10"/>
      <c r="AG8476" s="10"/>
      <c r="AI8476" s="10"/>
      <c r="AK8476" s="10"/>
    </row>
    <row r="8477" spans="2:37" ht="15" x14ac:dyDescent="0.2">
      <c r="B8477" s="10"/>
      <c r="C8477" s="10"/>
      <c r="D8477" s="10"/>
      <c r="E8477" s="10"/>
      <c r="F8477" s="10"/>
      <c r="G8477" s="10"/>
      <c r="H8477" s="10"/>
      <c r="K8477" s="10"/>
      <c r="L8477" s="10"/>
      <c r="N8477" s="10"/>
      <c r="O8477" s="10"/>
      <c r="P8477" s="10"/>
      <c r="Q8477" s="10"/>
      <c r="R8477" s="10"/>
      <c r="S8477" s="10"/>
      <c r="U8477" s="10"/>
      <c r="W8477" s="10"/>
      <c r="Y8477" s="10"/>
      <c r="AA8477" s="10"/>
      <c r="AC8477" s="10"/>
      <c r="AE8477" s="10"/>
      <c r="AG8477" s="10"/>
      <c r="AI8477" s="10"/>
      <c r="AK8477" s="10"/>
    </row>
    <row r="8478" spans="2:37" ht="15" x14ac:dyDescent="0.2">
      <c r="B8478" s="10"/>
      <c r="C8478" s="10"/>
      <c r="D8478" s="10"/>
      <c r="E8478" s="10"/>
      <c r="F8478" s="10"/>
      <c r="G8478" s="10"/>
      <c r="H8478" s="10"/>
      <c r="K8478" s="10"/>
      <c r="L8478" s="10"/>
      <c r="N8478" s="10"/>
      <c r="O8478" s="10"/>
      <c r="P8478" s="10"/>
      <c r="Q8478" s="10"/>
      <c r="R8478" s="10"/>
      <c r="S8478" s="10"/>
      <c r="U8478" s="10"/>
      <c r="W8478" s="10"/>
      <c r="Y8478" s="10"/>
      <c r="AA8478" s="10"/>
      <c r="AC8478" s="10"/>
      <c r="AE8478" s="10"/>
      <c r="AG8478" s="10"/>
      <c r="AI8478" s="10"/>
      <c r="AK8478" s="10"/>
    </row>
    <row r="8479" spans="2:37" ht="15" x14ac:dyDescent="0.2">
      <c r="B8479" s="10"/>
      <c r="C8479" s="10"/>
      <c r="D8479" s="10"/>
      <c r="E8479" s="10"/>
      <c r="F8479" s="10"/>
      <c r="G8479" s="10"/>
      <c r="H8479" s="10"/>
      <c r="K8479" s="10"/>
      <c r="L8479" s="10"/>
      <c r="N8479" s="10"/>
      <c r="O8479" s="10"/>
      <c r="P8479" s="10"/>
      <c r="Q8479" s="10"/>
      <c r="R8479" s="10"/>
      <c r="S8479" s="10"/>
      <c r="U8479" s="10"/>
      <c r="W8479" s="10"/>
      <c r="Y8479" s="10"/>
      <c r="AA8479" s="10"/>
      <c r="AC8479" s="10"/>
      <c r="AE8479" s="10"/>
      <c r="AG8479" s="10"/>
      <c r="AI8479" s="10"/>
      <c r="AK8479" s="10"/>
    </row>
    <row r="8480" spans="2:37" ht="15" x14ac:dyDescent="0.2">
      <c r="B8480" s="10"/>
      <c r="C8480" s="10"/>
      <c r="D8480" s="10"/>
      <c r="E8480" s="10"/>
      <c r="F8480" s="10"/>
      <c r="G8480" s="10"/>
      <c r="H8480" s="10"/>
      <c r="K8480" s="10"/>
      <c r="L8480" s="10"/>
      <c r="N8480" s="10"/>
      <c r="O8480" s="10"/>
      <c r="P8480" s="10"/>
      <c r="Q8480" s="10"/>
      <c r="R8480" s="10"/>
      <c r="S8480" s="10"/>
      <c r="U8480" s="10"/>
      <c r="W8480" s="10"/>
      <c r="Y8480" s="10"/>
      <c r="AA8480" s="10"/>
      <c r="AC8480" s="10"/>
      <c r="AE8480" s="10"/>
      <c r="AG8480" s="10"/>
      <c r="AI8480" s="10"/>
      <c r="AK8480" s="10"/>
    </row>
    <row r="8481" spans="2:37" ht="15" x14ac:dyDescent="0.2">
      <c r="B8481" s="10"/>
      <c r="C8481" s="10"/>
      <c r="D8481" s="10"/>
      <c r="E8481" s="10"/>
      <c r="F8481" s="10"/>
      <c r="G8481" s="10"/>
      <c r="H8481" s="10"/>
      <c r="K8481" s="10"/>
      <c r="L8481" s="10"/>
      <c r="N8481" s="10"/>
      <c r="O8481" s="10"/>
      <c r="P8481" s="10"/>
      <c r="Q8481" s="10"/>
      <c r="R8481" s="10"/>
      <c r="S8481" s="10"/>
      <c r="U8481" s="10"/>
      <c r="W8481" s="10"/>
      <c r="Y8481" s="10"/>
      <c r="AA8481" s="10"/>
      <c r="AC8481" s="10"/>
      <c r="AE8481" s="10"/>
      <c r="AG8481" s="10"/>
      <c r="AI8481" s="10"/>
      <c r="AK8481" s="10"/>
    </row>
    <row r="8482" spans="2:37" ht="15" x14ac:dyDescent="0.2">
      <c r="B8482" s="10"/>
      <c r="C8482" s="10"/>
      <c r="D8482" s="10"/>
      <c r="E8482" s="10"/>
      <c r="F8482" s="10"/>
      <c r="G8482" s="10"/>
      <c r="H8482" s="10"/>
      <c r="K8482" s="10"/>
      <c r="L8482" s="10"/>
      <c r="N8482" s="10"/>
      <c r="O8482" s="10"/>
      <c r="P8482" s="10"/>
      <c r="Q8482" s="10"/>
      <c r="R8482" s="10"/>
      <c r="S8482" s="10"/>
      <c r="U8482" s="10"/>
      <c r="W8482" s="10"/>
      <c r="Y8482" s="10"/>
      <c r="AA8482" s="10"/>
      <c r="AC8482" s="10"/>
      <c r="AE8482" s="10"/>
      <c r="AG8482" s="10"/>
      <c r="AI8482" s="10"/>
      <c r="AK8482" s="10"/>
    </row>
    <row r="8483" spans="2:37" ht="15" x14ac:dyDescent="0.2">
      <c r="B8483" s="10"/>
      <c r="C8483" s="10"/>
      <c r="D8483" s="10"/>
      <c r="E8483" s="10"/>
      <c r="F8483" s="10"/>
      <c r="G8483" s="10"/>
      <c r="H8483" s="10"/>
      <c r="K8483" s="10"/>
      <c r="L8483" s="10"/>
      <c r="N8483" s="10"/>
      <c r="O8483" s="10"/>
      <c r="P8483" s="10"/>
      <c r="Q8483" s="10"/>
      <c r="R8483" s="10"/>
      <c r="S8483" s="10"/>
      <c r="U8483" s="10"/>
      <c r="W8483" s="10"/>
      <c r="Y8483" s="10"/>
      <c r="AA8483" s="10"/>
      <c r="AC8483" s="10"/>
      <c r="AE8483" s="10"/>
      <c r="AG8483" s="10"/>
      <c r="AI8483" s="10"/>
      <c r="AK8483" s="10"/>
    </row>
    <row r="8484" spans="2:37" ht="15" x14ac:dyDescent="0.2">
      <c r="B8484" s="10"/>
      <c r="C8484" s="10"/>
      <c r="D8484" s="10"/>
      <c r="E8484" s="10"/>
      <c r="F8484" s="10"/>
      <c r="G8484" s="10"/>
      <c r="H8484" s="10"/>
      <c r="K8484" s="10"/>
      <c r="L8484" s="10"/>
      <c r="N8484" s="10"/>
      <c r="O8484" s="10"/>
      <c r="P8484" s="10"/>
      <c r="Q8484" s="10"/>
      <c r="R8484" s="10"/>
      <c r="S8484" s="10"/>
      <c r="U8484" s="10"/>
      <c r="W8484" s="10"/>
      <c r="Y8484" s="10"/>
      <c r="AA8484" s="10"/>
      <c r="AC8484" s="10"/>
      <c r="AE8484" s="10"/>
      <c r="AG8484" s="10"/>
      <c r="AI8484" s="10"/>
      <c r="AK8484" s="10"/>
    </row>
    <row r="8485" spans="2:37" ht="15" x14ac:dyDescent="0.2">
      <c r="B8485" s="10"/>
      <c r="C8485" s="10"/>
      <c r="D8485" s="10"/>
      <c r="E8485" s="10"/>
      <c r="F8485" s="10"/>
      <c r="G8485" s="10"/>
      <c r="H8485" s="10"/>
      <c r="K8485" s="10"/>
      <c r="L8485" s="10"/>
      <c r="N8485" s="10"/>
      <c r="O8485" s="10"/>
      <c r="P8485" s="10"/>
      <c r="Q8485" s="10"/>
      <c r="R8485" s="10"/>
      <c r="S8485" s="10"/>
      <c r="U8485" s="10"/>
      <c r="W8485" s="10"/>
      <c r="Y8485" s="10"/>
      <c r="AA8485" s="10"/>
      <c r="AC8485" s="10"/>
      <c r="AE8485" s="10"/>
      <c r="AG8485" s="10"/>
      <c r="AI8485" s="10"/>
      <c r="AK8485" s="10"/>
    </row>
    <row r="8486" spans="2:37" ht="15" x14ac:dyDescent="0.2">
      <c r="B8486" s="10"/>
      <c r="C8486" s="10"/>
      <c r="D8486" s="10"/>
      <c r="E8486" s="10"/>
      <c r="F8486" s="10"/>
      <c r="G8486" s="10"/>
      <c r="H8486" s="10"/>
      <c r="K8486" s="10"/>
      <c r="L8486" s="10"/>
      <c r="N8486" s="10"/>
      <c r="O8486" s="10"/>
      <c r="P8486" s="10"/>
      <c r="Q8486" s="10"/>
      <c r="R8486" s="10"/>
      <c r="S8486" s="10"/>
      <c r="U8486" s="10"/>
      <c r="W8486" s="10"/>
      <c r="Y8486" s="10"/>
      <c r="AA8486" s="10"/>
      <c r="AC8486" s="10"/>
      <c r="AE8486" s="10"/>
      <c r="AG8486" s="10"/>
      <c r="AI8486" s="10"/>
      <c r="AK8486" s="10"/>
    </row>
    <row r="8487" spans="2:37" ht="15" x14ac:dyDescent="0.2">
      <c r="B8487" s="10"/>
      <c r="C8487" s="10"/>
      <c r="D8487" s="10"/>
      <c r="E8487" s="10"/>
      <c r="F8487" s="10"/>
      <c r="G8487" s="10"/>
      <c r="H8487" s="10"/>
      <c r="K8487" s="10"/>
      <c r="L8487" s="10"/>
      <c r="N8487" s="10"/>
      <c r="O8487" s="10"/>
      <c r="P8487" s="10"/>
      <c r="Q8487" s="10"/>
      <c r="R8487" s="10"/>
      <c r="S8487" s="10"/>
      <c r="U8487" s="10"/>
      <c r="W8487" s="10"/>
      <c r="Y8487" s="10"/>
      <c r="AA8487" s="10"/>
      <c r="AC8487" s="10"/>
      <c r="AE8487" s="10"/>
      <c r="AG8487" s="10"/>
      <c r="AI8487" s="10"/>
      <c r="AK8487" s="10"/>
    </row>
    <row r="8488" spans="2:37" ht="15" x14ac:dyDescent="0.2">
      <c r="B8488" s="10"/>
      <c r="C8488" s="10"/>
      <c r="D8488" s="10"/>
      <c r="E8488" s="10"/>
      <c r="F8488" s="10"/>
      <c r="G8488" s="10"/>
      <c r="H8488" s="10"/>
      <c r="K8488" s="10"/>
      <c r="L8488" s="10"/>
      <c r="N8488" s="10"/>
      <c r="O8488" s="10"/>
      <c r="P8488" s="10"/>
      <c r="Q8488" s="10"/>
      <c r="R8488" s="10"/>
      <c r="S8488" s="10"/>
      <c r="U8488" s="10"/>
      <c r="W8488" s="10"/>
      <c r="Y8488" s="10"/>
      <c r="AA8488" s="10"/>
      <c r="AC8488" s="10"/>
      <c r="AE8488" s="10"/>
      <c r="AG8488" s="10"/>
      <c r="AI8488" s="10"/>
      <c r="AK8488" s="10"/>
    </row>
    <row r="8489" spans="2:37" ht="15" x14ac:dyDescent="0.2">
      <c r="B8489" s="10"/>
      <c r="C8489" s="10"/>
      <c r="D8489" s="10"/>
      <c r="E8489" s="10"/>
      <c r="F8489" s="10"/>
      <c r="G8489" s="10"/>
      <c r="H8489" s="10"/>
      <c r="K8489" s="10"/>
      <c r="L8489" s="10"/>
      <c r="N8489" s="10"/>
      <c r="O8489" s="10"/>
      <c r="P8489" s="10"/>
      <c r="Q8489" s="10"/>
      <c r="R8489" s="10"/>
      <c r="S8489" s="10"/>
      <c r="U8489" s="10"/>
      <c r="W8489" s="10"/>
      <c r="Y8489" s="10"/>
      <c r="AA8489" s="10"/>
      <c r="AC8489" s="10"/>
      <c r="AE8489" s="10"/>
      <c r="AG8489" s="10"/>
      <c r="AI8489" s="10"/>
      <c r="AK8489" s="10"/>
    </row>
    <row r="8490" spans="2:37" ht="15" x14ac:dyDescent="0.2">
      <c r="B8490" s="10"/>
      <c r="C8490" s="10"/>
      <c r="D8490" s="10"/>
      <c r="E8490" s="10"/>
      <c r="F8490" s="10"/>
      <c r="G8490" s="10"/>
      <c r="H8490" s="10"/>
      <c r="K8490" s="10"/>
      <c r="L8490" s="10"/>
      <c r="N8490" s="10"/>
      <c r="O8490" s="10"/>
      <c r="P8490" s="10"/>
      <c r="Q8490" s="10"/>
      <c r="R8490" s="10"/>
      <c r="S8490" s="10"/>
      <c r="U8490" s="10"/>
      <c r="W8490" s="10"/>
      <c r="Y8490" s="10"/>
      <c r="AA8490" s="10"/>
      <c r="AC8490" s="10"/>
      <c r="AE8490" s="10"/>
      <c r="AG8490" s="10"/>
      <c r="AI8490" s="10"/>
      <c r="AK8490" s="10"/>
    </row>
    <row r="8491" spans="2:37" ht="15" x14ac:dyDescent="0.2">
      <c r="B8491" s="10"/>
      <c r="C8491" s="10"/>
      <c r="D8491" s="10"/>
      <c r="E8491" s="10"/>
      <c r="F8491" s="10"/>
      <c r="G8491" s="10"/>
      <c r="H8491" s="10"/>
      <c r="K8491" s="10"/>
      <c r="L8491" s="10"/>
      <c r="N8491" s="10"/>
      <c r="O8491" s="10"/>
      <c r="P8491" s="10"/>
      <c r="Q8491" s="10"/>
      <c r="R8491" s="10"/>
      <c r="S8491" s="10"/>
      <c r="U8491" s="10"/>
      <c r="W8491" s="10"/>
      <c r="Y8491" s="10"/>
      <c r="AA8491" s="10"/>
      <c r="AC8491" s="10"/>
      <c r="AE8491" s="10"/>
      <c r="AG8491" s="10"/>
      <c r="AI8491" s="10"/>
      <c r="AK8491" s="10"/>
    </row>
    <row r="8492" spans="2:37" ht="15" x14ac:dyDescent="0.2">
      <c r="B8492" s="10"/>
      <c r="C8492" s="10"/>
      <c r="D8492" s="10"/>
      <c r="E8492" s="10"/>
      <c r="F8492" s="10"/>
      <c r="G8492" s="10"/>
      <c r="H8492" s="10"/>
      <c r="K8492" s="10"/>
      <c r="L8492" s="10"/>
      <c r="N8492" s="10"/>
      <c r="O8492" s="10"/>
      <c r="P8492" s="10"/>
      <c r="Q8492" s="10"/>
      <c r="R8492" s="10"/>
      <c r="S8492" s="10"/>
      <c r="U8492" s="10"/>
      <c r="W8492" s="10"/>
      <c r="Y8492" s="10"/>
      <c r="AA8492" s="10"/>
      <c r="AC8492" s="10"/>
      <c r="AE8492" s="10"/>
      <c r="AG8492" s="10"/>
      <c r="AI8492" s="10"/>
      <c r="AK8492" s="10"/>
    </row>
    <row r="8493" spans="2:37" ht="15" x14ac:dyDescent="0.2">
      <c r="B8493" s="10"/>
      <c r="C8493" s="10"/>
      <c r="D8493" s="10"/>
      <c r="E8493" s="10"/>
      <c r="F8493" s="10"/>
      <c r="G8493" s="10"/>
      <c r="H8493" s="10"/>
      <c r="K8493" s="10"/>
      <c r="L8493" s="10"/>
      <c r="N8493" s="10"/>
      <c r="O8493" s="10"/>
      <c r="P8493" s="10"/>
      <c r="Q8493" s="10"/>
      <c r="R8493" s="10"/>
      <c r="S8493" s="10"/>
      <c r="U8493" s="10"/>
      <c r="W8493" s="10"/>
      <c r="Y8493" s="10"/>
      <c r="AA8493" s="10"/>
      <c r="AC8493" s="10"/>
      <c r="AE8493" s="10"/>
      <c r="AG8493" s="10"/>
      <c r="AI8493" s="10"/>
      <c r="AK8493" s="10"/>
    </row>
    <row r="8494" spans="2:37" ht="15" x14ac:dyDescent="0.2">
      <c r="B8494" s="10"/>
      <c r="C8494" s="10"/>
      <c r="D8494" s="10"/>
      <c r="E8494" s="10"/>
      <c r="F8494" s="10"/>
      <c r="G8494" s="10"/>
      <c r="H8494" s="10"/>
      <c r="K8494" s="10"/>
      <c r="L8494" s="10"/>
      <c r="N8494" s="10"/>
      <c r="O8494" s="10"/>
      <c r="P8494" s="10"/>
      <c r="Q8494" s="10"/>
      <c r="R8494" s="10"/>
      <c r="S8494" s="10"/>
      <c r="U8494" s="10"/>
      <c r="W8494" s="10"/>
      <c r="Y8494" s="10"/>
      <c r="AA8494" s="10"/>
      <c r="AC8494" s="10"/>
      <c r="AE8494" s="10"/>
      <c r="AG8494" s="10"/>
      <c r="AI8494" s="10"/>
      <c r="AK8494" s="10"/>
    </row>
    <row r="8495" spans="2:37" ht="15" x14ac:dyDescent="0.2">
      <c r="B8495" s="10"/>
      <c r="C8495" s="10"/>
      <c r="D8495" s="10"/>
      <c r="E8495" s="10"/>
      <c r="F8495" s="10"/>
      <c r="G8495" s="10"/>
      <c r="H8495" s="10"/>
      <c r="K8495" s="10"/>
      <c r="L8495" s="10"/>
      <c r="N8495" s="10"/>
      <c r="O8495" s="10"/>
      <c r="P8495" s="10"/>
      <c r="Q8495" s="10"/>
      <c r="R8495" s="10"/>
      <c r="S8495" s="10"/>
      <c r="U8495" s="10"/>
      <c r="W8495" s="10"/>
      <c r="Y8495" s="10"/>
      <c r="AA8495" s="10"/>
      <c r="AC8495" s="10"/>
      <c r="AE8495" s="10"/>
      <c r="AG8495" s="10"/>
      <c r="AI8495" s="10"/>
      <c r="AK8495" s="10"/>
    </row>
    <row r="8496" spans="2:37" ht="15" x14ac:dyDescent="0.2">
      <c r="B8496" s="10"/>
      <c r="C8496" s="10"/>
      <c r="D8496" s="10"/>
      <c r="E8496" s="10"/>
      <c r="F8496" s="10"/>
      <c r="G8496" s="10"/>
      <c r="H8496" s="10"/>
      <c r="K8496" s="10"/>
      <c r="L8496" s="10"/>
      <c r="N8496" s="10"/>
      <c r="O8496" s="10"/>
      <c r="P8496" s="10"/>
      <c r="Q8496" s="10"/>
      <c r="R8496" s="10"/>
      <c r="S8496" s="10"/>
      <c r="U8496" s="10"/>
      <c r="W8496" s="10"/>
      <c r="Y8496" s="10"/>
      <c r="AA8496" s="10"/>
      <c r="AC8496" s="10"/>
      <c r="AE8496" s="10"/>
      <c r="AG8496" s="10"/>
      <c r="AI8496" s="10"/>
      <c r="AK8496" s="10"/>
    </row>
    <row r="8497" spans="2:37" ht="15" x14ac:dyDescent="0.2">
      <c r="B8497" s="10"/>
      <c r="C8497" s="10"/>
      <c r="D8497" s="10"/>
      <c r="E8497" s="10"/>
      <c r="F8497" s="10"/>
      <c r="G8497" s="10"/>
      <c r="H8497" s="10"/>
      <c r="K8497" s="10"/>
      <c r="L8497" s="10"/>
      <c r="N8497" s="10"/>
      <c r="O8497" s="10"/>
      <c r="P8497" s="10"/>
      <c r="Q8497" s="10"/>
      <c r="R8497" s="10"/>
      <c r="S8497" s="10"/>
      <c r="U8497" s="10"/>
      <c r="W8497" s="10"/>
      <c r="Y8497" s="10"/>
      <c r="AA8497" s="10"/>
      <c r="AC8497" s="10"/>
      <c r="AE8497" s="10"/>
      <c r="AG8497" s="10"/>
      <c r="AI8497" s="10"/>
      <c r="AK8497" s="10"/>
    </row>
    <row r="8498" spans="2:37" ht="15" x14ac:dyDescent="0.2">
      <c r="B8498" s="10"/>
      <c r="C8498" s="10"/>
      <c r="D8498" s="10"/>
      <c r="E8498" s="10"/>
      <c r="F8498" s="10"/>
      <c r="G8498" s="10"/>
      <c r="H8498" s="10"/>
      <c r="K8498" s="10"/>
      <c r="L8498" s="10"/>
      <c r="N8498" s="10"/>
      <c r="O8498" s="10"/>
      <c r="P8498" s="10"/>
      <c r="Q8498" s="10"/>
      <c r="R8498" s="10"/>
      <c r="S8498" s="10"/>
      <c r="U8498" s="10"/>
      <c r="W8498" s="10"/>
      <c r="Y8498" s="10"/>
      <c r="AA8498" s="10"/>
      <c r="AC8498" s="10"/>
      <c r="AE8498" s="10"/>
      <c r="AG8498" s="10"/>
      <c r="AI8498" s="10"/>
      <c r="AK8498" s="10"/>
    </row>
    <row r="8499" spans="2:37" ht="15" x14ac:dyDescent="0.2">
      <c r="B8499" s="10"/>
      <c r="C8499" s="10"/>
      <c r="D8499" s="10"/>
      <c r="E8499" s="10"/>
      <c r="F8499" s="10"/>
      <c r="G8499" s="10"/>
      <c r="H8499" s="10"/>
      <c r="K8499" s="10"/>
      <c r="L8499" s="10"/>
      <c r="N8499" s="10"/>
      <c r="O8499" s="10"/>
      <c r="P8499" s="10"/>
      <c r="Q8499" s="10"/>
      <c r="R8499" s="10"/>
      <c r="S8499" s="10"/>
      <c r="U8499" s="10"/>
      <c r="W8499" s="10"/>
      <c r="Y8499" s="10"/>
      <c r="AA8499" s="10"/>
      <c r="AC8499" s="10"/>
      <c r="AE8499" s="10"/>
      <c r="AG8499" s="10"/>
      <c r="AI8499" s="10"/>
      <c r="AK8499" s="10"/>
    </row>
    <row r="8500" spans="2:37" ht="15" x14ac:dyDescent="0.2">
      <c r="B8500" s="10"/>
      <c r="C8500" s="10"/>
      <c r="D8500" s="10"/>
      <c r="E8500" s="10"/>
      <c r="F8500" s="10"/>
      <c r="G8500" s="10"/>
      <c r="H8500" s="10"/>
      <c r="K8500" s="10"/>
      <c r="L8500" s="10"/>
      <c r="N8500" s="10"/>
      <c r="O8500" s="10"/>
      <c r="P8500" s="10"/>
      <c r="Q8500" s="10"/>
      <c r="R8500" s="10"/>
      <c r="S8500" s="10"/>
      <c r="U8500" s="10"/>
      <c r="W8500" s="10"/>
      <c r="Y8500" s="10"/>
      <c r="AA8500" s="10"/>
      <c r="AC8500" s="10"/>
      <c r="AE8500" s="10"/>
      <c r="AG8500" s="10"/>
      <c r="AI8500" s="10"/>
      <c r="AK8500" s="10"/>
    </row>
    <row r="8501" spans="2:37" ht="15" x14ac:dyDescent="0.2">
      <c r="B8501" s="10"/>
      <c r="C8501" s="10"/>
      <c r="D8501" s="10"/>
      <c r="E8501" s="10"/>
      <c r="F8501" s="10"/>
      <c r="G8501" s="10"/>
      <c r="H8501" s="10"/>
      <c r="K8501" s="10"/>
      <c r="L8501" s="10"/>
      <c r="N8501" s="10"/>
      <c r="O8501" s="10"/>
      <c r="P8501" s="10"/>
      <c r="Q8501" s="10"/>
      <c r="R8501" s="10"/>
      <c r="S8501" s="10"/>
      <c r="U8501" s="10"/>
      <c r="W8501" s="10"/>
      <c r="Y8501" s="10"/>
      <c r="AA8501" s="10"/>
      <c r="AC8501" s="10"/>
      <c r="AE8501" s="10"/>
      <c r="AG8501" s="10"/>
      <c r="AI8501" s="10"/>
      <c r="AK8501" s="10"/>
    </row>
    <row r="8502" spans="2:37" ht="15" x14ac:dyDescent="0.2">
      <c r="B8502" s="10"/>
      <c r="C8502" s="10"/>
      <c r="D8502" s="10"/>
      <c r="E8502" s="10"/>
      <c r="F8502" s="10"/>
      <c r="G8502" s="10"/>
      <c r="H8502" s="10"/>
      <c r="K8502" s="10"/>
      <c r="L8502" s="10"/>
      <c r="N8502" s="10"/>
      <c r="O8502" s="10"/>
      <c r="P8502" s="10"/>
      <c r="Q8502" s="10"/>
      <c r="R8502" s="10"/>
      <c r="S8502" s="10"/>
      <c r="U8502" s="10"/>
      <c r="W8502" s="10"/>
      <c r="Y8502" s="10"/>
      <c r="AA8502" s="10"/>
      <c r="AC8502" s="10"/>
      <c r="AE8502" s="10"/>
      <c r="AG8502" s="10"/>
      <c r="AI8502" s="10"/>
      <c r="AK8502" s="10"/>
    </row>
    <row r="8503" spans="2:37" ht="15" x14ac:dyDescent="0.2">
      <c r="B8503" s="10"/>
      <c r="C8503" s="10"/>
      <c r="D8503" s="10"/>
      <c r="E8503" s="10"/>
      <c r="F8503" s="10"/>
      <c r="G8503" s="10"/>
      <c r="H8503" s="10"/>
      <c r="K8503" s="10"/>
      <c r="L8503" s="10"/>
      <c r="N8503" s="10"/>
      <c r="O8503" s="10"/>
      <c r="P8503" s="10"/>
      <c r="Q8503" s="10"/>
      <c r="R8503" s="10"/>
      <c r="S8503" s="10"/>
      <c r="U8503" s="10"/>
      <c r="W8503" s="10"/>
      <c r="Y8503" s="10"/>
      <c r="AA8503" s="10"/>
      <c r="AC8503" s="10"/>
      <c r="AE8503" s="10"/>
      <c r="AG8503" s="10"/>
      <c r="AI8503" s="10"/>
      <c r="AK8503" s="10"/>
    </row>
    <row r="8504" spans="2:37" ht="15" x14ac:dyDescent="0.2">
      <c r="B8504" s="10"/>
      <c r="C8504" s="10"/>
      <c r="D8504" s="10"/>
      <c r="E8504" s="10"/>
      <c r="F8504" s="10"/>
      <c r="G8504" s="10"/>
      <c r="H8504" s="10"/>
      <c r="K8504" s="10"/>
      <c r="L8504" s="10"/>
      <c r="N8504" s="10"/>
      <c r="O8504" s="10"/>
      <c r="P8504" s="10"/>
      <c r="Q8504" s="10"/>
      <c r="R8504" s="10"/>
      <c r="S8504" s="10"/>
      <c r="U8504" s="10"/>
      <c r="W8504" s="10"/>
      <c r="Y8504" s="10"/>
      <c r="AA8504" s="10"/>
      <c r="AC8504" s="10"/>
      <c r="AE8504" s="10"/>
      <c r="AG8504" s="10"/>
      <c r="AI8504" s="10"/>
      <c r="AK8504" s="10"/>
    </row>
    <row r="8505" spans="2:37" ht="15" x14ac:dyDescent="0.2">
      <c r="B8505" s="10"/>
      <c r="C8505" s="10"/>
      <c r="D8505" s="10"/>
      <c r="E8505" s="10"/>
      <c r="F8505" s="10"/>
      <c r="G8505" s="10"/>
      <c r="H8505" s="10"/>
      <c r="K8505" s="10"/>
      <c r="L8505" s="10"/>
      <c r="N8505" s="10"/>
      <c r="O8505" s="10"/>
      <c r="P8505" s="10"/>
      <c r="Q8505" s="10"/>
      <c r="R8505" s="10"/>
      <c r="S8505" s="10"/>
      <c r="U8505" s="10"/>
      <c r="W8505" s="10"/>
      <c r="Y8505" s="10"/>
      <c r="AA8505" s="10"/>
      <c r="AC8505" s="10"/>
      <c r="AE8505" s="10"/>
      <c r="AG8505" s="10"/>
      <c r="AI8505" s="10"/>
      <c r="AK8505" s="10"/>
    </row>
    <row r="8506" spans="2:37" ht="15" x14ac:dyDescent="0.2">
      <c r="B8506" s="10"/>
      <c r="C8506" s="10"/>
      <c r="D8506" s="10"/>
      <c r="E8506" s="10"/>
      <c r="F8506" s="10"/>
      <c r="G8506" s="10"/>
      <c r="H8506" s="10"/>
      <c r="K8506" s="10"/>
      <c r="L8506" s="10"/>
      <c r="N8506" s="10"/>
      <c r="O8506" s="10"/>
      <c r="P8506" s="10"/>
      <c r="Q8506" s="10"/>
      <c r="R8506" s="10"/>
      <c r="S8506" s="10"/>
      <c r="U8506" s="10"/>
      <c r="W8506" s="10"/>
      <c r="Y8506" s="10"/>
      <c r="AA8506" s="10"/>
      <c r="AC8506" s="10"/>
      <c r="AE8506" s="10"/>
      <c r="AG8506" s="10"/>
      <c r="AI8506" s="10"/>
      <c r="AK8506" s="10"/>
    </row>
    <row r="8507" spans="2:37" ht="15" x14ac:dyDescent="0.2">
      <c r="B8507" s="10"/>
      <c r="C8507" s="10"/>
      <c r="D8507" s="10"/>
      <c r="E8507" s="10"/>
      <c r="F8507" s="10"/>
      <c r="G8507" s="10"/>
      <c r="H8507" s="10"/>
      <c r="K8507" s="10"/>
      <c r="L8507" s="10"/>
      <c r="N8507" s="10"/>
      <c r="O8507" s="10"/>
      <c r="P8507" s="10"/>
      <c r="Q8507" s="10"/>
      <c r="R8507" s="10"/>
      <c r="S8507" s="10"/>
      <c r="U8507" s="10"/>
      <c r="W8507" s="10"/>
      <c r="Y8507" s="10"/>
      <c r="AA8507" s="10"/>
      <c r="AC8507" s="10"/>
      <c r="AE8507" s="10"/>
      <c r="AG8507" s="10"/>
      <c r="AI8507" s="10"/>
      <c r="AK8507" s="10"/>
    </row>
    <row r="8508" spans="2:37" ht="15" x14ac:dyDescent="0.2">
      <c r="B8508" s="10"/>
      <c r="C8508" s="10"/>
      <c r="D8508" s="10"/>
      <c r="E8508" s="10"/>
      <c r="F8508" s="10"/>
      <c r="G8508" s="10"/>
      <c r="H8508" s="10"/>
      <c r="K8508" s="10"/>
      <c r="L8508" s="10"/>
      <c r="N8508" s="10"/>
      <c r="O8508" s="10"/>
      <c r="P8508" s="10"/>
      <c r="Q8508" s="10"/>
      <c r="R8508" s="10"/>
      <c r="S8508" s="10"/>
      <c r="U8508" s="10"/>
      <c r="W8508" s="10"/>
      <c r="Y8508" s="10"/>
      <c r="AA8508" s="10"/>
      <c r="AC8508" s="10"/>
      <c r="AE8508" s="10"/>
      <c r="AG8508" s="10"/>
      <c r="AI8508" s="10"/>
      <c r="AK8508" s="10"/>
    </row>
    <row r="8509" spans="2:37" ht="15" x14ac:dyDescent="0.2">
      <c r="B8509" s="10"/>
      <c r="C8509" s="10"/>
      <c r="D8509" s="10"/>
      <c r="E8509" s="10"/>
      <c r="F8509" s="10"/>
      <c r="G8509" s="10"/>
      <c r="H8509" s="10"/>
      <c r="K8509" s="10"/>
      <c r="L8509" s="10"/>
      <c r="N8509" s="10"/>
      <c r="O8509" s="10"/>
      <c r="P8509" s="10"/>
      <c r="Q8509" s="10"/>
      <c r="R8509" s="10"/>
      <c r="S8509" s="10"/>
      <c r="U8509" s="10"/>
      <c r="W8509" s="10"/>
      <c r="Y8509" s="10"/>
      <c r="AA8509" s="10"/>
      <c r="AC8509" s="10"/>
      <c r="AE8509" s="10"/>
      <c r="AG8509" s="10"/>
      <c r="AI8509" s="10"/>
      <c r="AK8509" s="10"/>
    </row>
    <row r="8510" spans="2:37" ht="15" x14ac:dyDescent="0.2">
      <c r="B8510" s="10"/>
      <c r="C8510" s="10"/>
      <c r="D8510" s="10"/>
      <c r="E8510" s="10"/>
      <c r="F8510" s="10"/>
      <c r="G8510" s="10"/>
      <c r="H8510" s="10"/>
      <c r="K8510" s="10"/>
      <c r="L8510" s="10"/>
      <c r="N8510" s="10"/>
      <c r="O8510" s="10"/>
      <c r="P8510" s="10"/>
      <c r="Q8510" s="10"/>
      <c r="R8510" s="10"/>
      <c r="S8510" s="10"/>
      <c r="U8510" s="10"/>
      <c r="W8510" s="10"/>
      <c r="Y8510" s="10"/>
      <c r="AA8510" s="10"/>
      <c r="AC8510" s="10"/>
      <c r="AE8510" s="10"/>
      <c r="AG8510" s="10"/>
      <c r="AI8510" s="10"/>
      <c r="AK8510" s="10"/>
    </row>
    <row r="8511" spans="2:37" ht="15" x14ac:dyDescent="0.2">
      <c r="B8511" s="10"/>
      <c r="C8511" s="10"/>
      <c r="D8511" s="10"/>
      <c r="E8511" s="10"/>
      <c r="F8511" s="10"/>
      <c r="G8511" s="10"/>
      <c r="H8511" s="10"/>
      <c r="K8511" s="10"/>
      <c r="L8511" s="10"/>
      <c r="N8511" s="10"/>
      <c r="O8511" s="10"/>
      <c r="P8511" s="10"/>
      <c r="Q8511" s="10"/>
      <c r="R8511" s="10"/>
      <c r="S8511" s="10"/>
      <c r="U8511" s="10"/>
      <c r="W8511" s="10"/>
      <c r="Y8511" s="10"/>
      <c r="AA8511" s="10"/>
      <c r="AC8511" s="10"/>
      <c r="AE8511" s="10"/>
      <c r="AG8511" s="10"/>
      <c r="AI8511" s="10"/>
      <c r="AK8511" s="10"/>
    </row>
    <row r="8512" spans="2:37" ht="15" x14ac:dyDescent="0.2">
      <c r="B8512" s="10"/>
      <c r="C8512" s="10"/>
      <c r="D8512" s="10"/>
      <c r="E8512" s="10"/>
      <c r="F8512" s="10"/>
      <c r="G8512" s="10"/>
      <c r="H8512" s="10"/>
      <c r="K8512" s="10"/>
      <c r="L8512" s="10"/>
      <c r="N8512" s="10"/>
      <c r="O8512" s="10"/>
      <c r="P8512" s="10"/>
      <c r="Q8512" s="10"/>
      <c r="R8512" s="10"/>
      <c r="S8512" s="10"/>
      <c r="U8512" s="10"/>
      <c r="W8512" s="10"/>
      <c r="Y8512" s="10"/>
      <c r="AA8512" s="10"/>
      <c r="AC8512" s="10"/>
      <c r="AE8512" s="10"/>
      <c r="AG8512" s="10"/>
      <c r="AI8512" s="10"/>
      <c r="AK8512" s="10"/>
    </row>
    <row r="8513" spans="2:37" ht="15" x14ac:dyDescent="0.2">
      <c r="B8513" s="10"/>
      <c r="C8513" s="10"/>
      <c r="D8513" s="10"/>
      <c r="E8513" s="10"/>
      <c r="F8513" s="10"/>
      <c r="G8513" s="10"/>
      <c r="H8513" s="10"/>
      <c r="K8513" s="10"/>
      <c r="L8513" s="10"/>
      <c r="N8513" s="10"/>
      <c r="O8513" s="10"/>
      <c r="P8513" s="10"/>
      <c r="Q8513" s="10"/>
      <c r="R8513" s="10"/>
      <c r="S8513" s="10"/>
      <c r="U8513" s="10"/>
      <c r="W8513" s="10"/>
      <c r="Y8513" s="10"/>
      <c r="AA8513" s="10"/>
      <c r="AC8513" s="10"/>
      <c r="AE8513" s="10"/>
      <c r="AG8513" s="10"/>
      <c r="AI8513" s="10"/>
      <c r="AK8513" s="10"/>
    </row>
    <row r="8514" spans="2:37" ht="15" x14ac:dyDescent="0.2">
      <c r="B8514" s="10"/>
      <c r="C8514" s="10"/>
      <c r="D8514" s="10"/>
      <c r="E8514" s="10"/>
      <c r="F8514" s="10"/>
      <c r="G8514" s="10"/>
      <c r="H8514" s="10"/>
      <c r="K8514" s="10"/>
      <c r="L8514" s="10"/>
      <c r="N8514" s="10"/>
      <c r="O8514" s="10"/>
      <c r="P8514" s="10"/>
      <c r="Q8514" s="10"/>
      <c r="R8514" s="10"/>
      <c r="S8514" s="10"/>
      <c r="U8514" s="10"/>
      <c r="W8514" s="10"/>
      <c r="Y8514" s="10"/>
      <c r="AA8514" s="10"/>
      <c r="AC8514" s="10"/>
      <c r="AE8514" s="10"/>
      <c r="AG8514" s="10"/>
      <c r="AI8514" s="10"/>
      <c r="AK8514" s="10"/>
    </row>
    <row r="8515" spans="2:37" ht="15" x14ac:dyDescent="0.2">
      <c r="B8515" s="10"/>
      <c r="C8515" s="10"/>
      <c r="D8515" s="10"/>
      <c r="E8515" s="10"/>
      <c r="F8515" s="10"/>
      <c r="G8515" s="10"/>
      <c r="H8515" s="10"/>
      <c r="K8515" s="10"/>
      <c r="L8515" s="10"/>
      <c r="N8515" s="10"/>
      <c r="O8515" s="10"/>
      <c r="P8515" s="10"/>
      <c r="Q8515" s="10"/>
      <c r="R8515" s="10"/>
      <c r="S8515" s="10"/>
      <c r="U8515" s="10"/>
      <c r="W8515" s="10"/>
      <c r="Y8515" s="10"/>
      <c r="AA8515" s="10"/>
      <c r="AC8515" s="10"/>
      <c r="AE8515" s="10"/>
      <c r="AG8515" s="10"/>
      <c r="AI8515" s="10"/>
      <c r="AK8515" s="10"/>
    </row>
    <row r="8516" spans="2:37" ht="15" x14ac:dyDescent="0.2">
      <c r="B8516" s="10"/>
      <c r="C8516" s="10"/>
      <c r="D8516" s="10"/>
      <c r="E8516" s="10"/>
      <c r="F8516" s="10"/>
      <c r="G8516" s="10"/>
      <c r="H8516" s="10"/>
      <c r="K8516" s="10"/>
      <c r="L8516" s="10"/>
      <c r="N8516" s="10"/>
      <c r="O8516" s="10"/>
      <c r="P8516" s="10"/>
      <c r="Q8516" s="10"/>
      <c r="R8516" s="10"/>
      <c r="S8516" s="10"/>
      <c r="U8516" s="10"/>
      <c r="W8516" s="10"/>
      <c r="Y8516" s="10"/>
      <c r="AA8516" s="10"/>
      <c r="AC8516" s="10"/>
      <c r="AE8516" s="10"/>
      <c r="AG8516" s="10"/>
      <c r="AI8516" s="10"/>
      <c r="AK8516" s="10"/>
    </row>
    <row r="8517" spans="2:37" ht="15" x14ac:dyDescent="0.2">
      <c r="B8517" s="10"/>
      <c r="C8517" s="10"/>
      <c r="D8517" s="10"/>
      <c r="E8517" s="10"/>
      <c r="F8517" s="10"/>
      <c r="G8517" s="10"/>
      <c r="H8517" s="10"/>
      <c r="K8517" s="10"/>
      <c r="L8517" s="10"/>
      <c r="N8517" s="10"/>
      <c r="O8517" s="10"/>
      <c r="P8517" s="10"/>
      <c r="Q8517" s="10"/>
      <c r="R8517" s="10"/>
      <c r="S8517" s="10"/>
      <c r="U8517" s="10"/>
      <c r="W8517" s="10"/>
      <c r="Y8517" s="10"/>
      <c r="AA8517" s="10"/>
      <c r="AC8517" s="10"/>
      <c r="AE8517" s="10"/>
      <c r="AG8517" s="10"/>
      <c r="AI8517" s="10"/>
      <c r="AK8517" s="10"/>
    </row>
    <row r="8518" spans="2:37" ht="15" x14ac:dyDescent="0.2">
      <c r="B8518" s="10"/>
      <c r="C8518" s="10"/>
      <c r="D8518" s="10"/>
      <c r="E8518" s="10"/>
      <c r="F8518" s="10"/>
      <c r="G8518" s="10"/>
      <c r="H8518" s="10"/>
      <c r="K8518" s="10"/>
      <c r="L8518" s="10"/>
      <c r="N8518" s="10"/>
      <c r="O8518" s="10"/>
      <c r="P8518" s="10"/>
      <c r="Q8518" s="10"/>
      <c r="R8518" s="10"/>
      <c r="S8518" s="10"/>
      <c r="U8518" s="10"/>
      <c r="W8518" s="10"/>
      <c r="Y8518" s="10"/>
      <c r="AA8518" s="10"/>
      <c r="AC8518" s="10"/>
      <c r="AE8518" s="10"/>
      <c r="AG8518" s="10"/>
      <c r="AI8518" s="10"/>
      <c r="AK8518" s="10"/>
    </row>
    <row r="8519" spans="2:37" ht="15" x14ac:dyDescent="0.2">
      <c r="B8519" s="10"/>
      <c r="C8519" s="10"/>
      <c r="D8519" s="10"/>
      <c r="E8519" s="10"/>
      <c r="F8519" s="10"/>
      <c r="G8519" s="10"/>
      <c r="H8519" s="10"/>
      <c r="K8519" s="10"/>
      <c r="L8519" s="10"/>
      <c r="N8519" s="10"/>
      <c r="O8519" s="10"/>
      <c r="P8519" s="10"/>
      <c r="Q8519" s="10"/>
      <c r="R8519" s="10"/>
      <c r="S8519" s="10"/>
      <c r="U8519" s="10"/>
      <c r="W8519" s="10"/>
      <c r="Y8519" s="10"/>
      <c r="AA8519" s="10"/>
      <c r="AC8519" s="10"/>
      <c r="AE8519" s="10"/>
      <c r="AG8519" s="10"/>
      <c r="AI8519" s="10"/>
      <c r="AK8519" s="10"/>
    </row>
    <row r="8520" spans="2:37" ht="15" x14ac:dyDescent="0.2">
      <c r="B8520" s="10"/>
      <c r="C8520" s="10"/>
      <c r="D8520" s="10"/>
      <c r="E8520" s="10"/>
      <c r="F8520" s="10"/>
      <c r="G8520" s="10"/>
      <c r="H8520" s="10"/>
      <c r="K8520" s="10"/>
      <c r="L8520" s="10"/>
      <c r="N8520" s="10"/>
      <c r="O8520" s="10"/>
      <c r="P8520" s="10"/>
      <c r="Q8520" s="10"/>
      <c r="R8520" s="10"/>
      <c r="S8520" s="10"/>
      <c r="U8520" s="10"/>
      <c r="W8520" s="10"/>
      <c r="Y8520" s="10"/>
      <c r="AA8520" s="10"/>
      <c r="AC8520" s="10"/>
      <c r="AE8520" s="10"/>
      <c r="AG8520" s="10"/>
      <c r="AI8520" s="10"/>
      <c r="AK8520" s="10"/>
    </row>
    <row r="8521" spans="2:37" ht="15" x14ac:dyDescent="0.2">
      <c r="B8521" s="10"/>
      <c r="C8521" s="10"/>
      <c r="D8521" s="10"/>
      <c r="E8521" s="10"/>
      <c r="F8521" s="10"/>
      <c r="G8521" s="10"/>
      <c r="H8521" s="10"/>
      <c r="K8521" s="10"/>
      <c r="L8521" s="10"/>
      <c r="N8521" s="10"/>
      <c r="O8521" s="10"/>
      <c r="P8521" s="10"/>
      <c r="Q8521" s="10"/>
      <c r="R8521" s="10"/>
      <c r="S8521" s="10"/>
      <c r="U8521" s="10"/>
      <c r="W8521" s="10"/>
      <c r="Y8521" s="10"/>
      <c r="AA8521" s="10"/>
      <c r="AC8521" s="10"/>
      <c r="AE8521" s="10"/>
      <c r="AG8521" s="10"/>
      <c r="AI8521" s="10"/>
      <c r="AK8521" s="10"/>
    </row>
    <row r="8522" spans="2:37" ht="15" x14ac:dyDescent="0.2">
      <c r="B8522" s="10"/>
      <c r="C8522" s="10"/>
      <c r="D8522" s="10"/>
      <c r="E8522" s="10"/>
      <c r="F8522" s="10"/>
      <c r="G8522" s="10"/>
      <c r="H8522" s="10"/>
      <c r="K8522" s="10"/>
      <c r="L8522" s="10"/>
      <c r="N8522" s="10"/>
      <c r="O8522" s="10"/>
      <c r="P8522" s="10"/>
      <c r="Q8522" s="10"/>
      <c r="R8522" s="10"/>
      <c r="S8522" s="10"/>
      <c r="U8522" s="10"/>
      <c r="W8522" s="10"/>
      <c r="Y8522" s="10"/>
      <c r="AA8522" s="10"/>
      <c r="AC8522" s="10"/>
      <c r="AE8522" s="10"/>
      <c r="AG8522" s="10"/>
      <c r="AI8522" s="10"/>
      <c r="AK8522" s="10"/>
    </row>
    <row r="8523" spans="2:37" ht="15" x14ac:dyDescent="0.2">
      <c r="B8523" s="10"/>
      <c r="C8523" s="10"/>
      <c r="D8523" s="10"/>
      <c r="E8523" s="10"/>
      <c r="F8523" s="10"/>
      <c r="G8523" s="10"/>
      <c r="H8523" s="10"/>
      <c r="K8523" s="10"/>
      <c r="L8523" s="10"/>
      <c r="N8523" s="10"/>
      <c r="O8523" s="10"/>
      <c r="P8523" s="10"/>
      <c r="Q8523" s="10"/>
      <c r="R8523" s="10"/>
      <c r="S8523" s="10"/>
      <c r="U8523" s="10"/>
      <c r="W8523" s="10"/>
      <c r="Y8523" s="10"/>
      <c r="AA8523" s="10"/>
      <c r="AC8523" s="10"/>
      <c r="AE8523" s="10"/>
      <c r="AG8523" s="10"/>
      <c r="AI8523" s="10"/>
      <c r="AK8523" s="10"/>
    </row>
    <row r="8524" spans="2:37" ht="15" x14ac:dyDescent="0.2">
      <c r="B8524" s="10"/>
      <c r="C8524" s="10"/>
      <c r="D8524" s="10"/>
      <c r="E8524" s="10"/>
      <c r="F8524" s="10"/>
      <c r="G8524" s="10"/>
      <c r="H8524" s="10"/>
      <c r="K8524" s="10"/>
      <c r="L8524" s="10"/>
      <c r="N8524" s="10"/>
      <c r="O8524" s="10"/>
      <c r="P8524" s="10"/>
      <c r="Q8524" s="10"/>
      <c r="R8524" s="10"/>
      <c r="S8524" s="10"/>
      <c r="U8524" s="10"/>
      <c r="W8524" s="10"/>
      <c r="Y8524" s="10"/>
      <c r="AA8524" s="10"/>
      <c r="AC8524" s="10"/>
      <c r="AE8524" s="10"/>
      <c r="AG8524" s="10"/>
      <c r="AI8524" s="10"/>
      <c r="AK8524" s="10"/>
    </row>
    <row r="8525" spans="2:37" ht="15" x14ac:dyDescent="0.2">
      <c r="B8525" s="10"/>
      <c r="C8525" s="10"/>
      <c r="D8525" s="10"/>
      <c r="E8525" s="10"/>
      <c r="F8525" s="10"/>
      <c r="G8525" s="10"/>
      <c r="H8525" s="10"/>
      <c r="K8525" s="10"/>
      <c r="L8525" s="10"/>
      <c r="N8525" s="10"/>
      <c r="O8525" s="10"/>
      <c r="P8525" s="10"/>
      <c r="Q8525" s="10"/>
      <c r="R8525" s="10"/>
      <c r="S8525" s="10"/>
      <c r="U8525" s="10"/>
      <c r="W8525" s="10"/>
      <c r="Y8525" s="10"/>
      <c r="AA8525" s="10"/>
      <c r="AC8525" s="10"/>
      <c r="AE8525" s="10"/>
      <c r="AG8525" s="10"/>
      <c r="AI8525" s="10"/>
      <c r="AK8525" s="10"/>
    </row>
    <row r="8526" spans="2:37" ht="15" x14ac:dyDescent="0.2">
      <c r="B8526" s="10"/>
      <c r="C8526" s="10"/>
      <c r="D8526" s="10"/>
      <c r="E8526" s="10"/>
      <c r="F8526" s="10"/>
      <c r="G8526" s="10"/>
      <c r="H8526" s="10"/>
      <c r="K8526" s="10"/>
      <c r="L8526" s="10"/>
      <c r="N8526" s="10"/>
      <c r="O8526" s="10"/>
      <c r="P8526" s="10"/>
      <c r="Q8526" s="10"/>
      <c r="R8526" s="10"/>
      <c r="S8526" s="10"/>
      <c r="U8526" s="10"/>
      <c r="W8526" s="10"/>
      <c r="Y8526" s="10"/>
      <c r="AA8526" s="10"/>
      <c r="AC8526" s="10"/>
      <c r="AE8526" s="10"/>
      <c r="AG8526" s="10"/>
      <c r="AI8526" s="10"/>
      <c r="AK8526" s="10"/>
    </row>
    <row r="8527" spans="2:37" ht="15" x14ac:dyDescent="0.2">
      <c r="B8527" s="10"/>
      <c r="C8527" s="10"/>
      <c r="D8527" s="10"/>
      <c r="E8527" s="10"/>
      <c r="F8527" s="10"/>
      <c r="G8527" s="10"/>
      <c r="H8527" s="10"/>
      <c r="K8527" s="10"/>
      <c r="L8527" s="10"/>
      <c r="N8527" s="10"/>
      <c r="O8527" s="10"/>
      <c r="P8527" s="10"/>
      <c r="Q8527" s="10"/>
      <c r="R8527" s="10"/>
      <c r="S8527" s="10"/>
      <c r="U8527" s="10"/>
      <c r="W8527" s="10"/>
      <c r="Y8527" s="10"/>
      <c r="AA8527" s="10"/>
      <c r="AC8527" s="10"/>
      <c r="AE8527" s="10"/>
      <c r="AG8527" s="10"/>
      <c r="AI8527" s="10"/>
      <c r="AK8527" s="10"/>
    </row>
    <row r="8528" spans="2:37" ht="15" x14ac:dyDescent="0.2">
      <c r="B8528" s="10"/>
      <c r="C8528" s="10"/>
      <c r="D8528" s="10"/>
      <c r="E8528" s="10"/>
      <c r="F8528" s="10"/>
      <c r="G8528" s="10"/>
      <c r="H8528" s="10"/>
      <c r="K8528" s="10"/>
      <c r="L8528" s="10"/>
      <c r="N8528" s="10"/>
      <c r="O8528" s="10"/>
      <c r="P8528" s="10"/>
      <c r="Q8528" s="10"/>
      <c r="R8528" s="10"/>
      <c r="S8528" s="10"/>
      <c r="U8528" s="10"/>
      <c r="W8528" s="10"/>
      <c r="Y8528" s="10"/>
      <c r="AA8528" s="10"/>
      <c r="AC8528" s="10"/>
      <c r="AE8528" s="10"/>
      <c r="AG8528" s="10"/>
      <c r="AI8528" s="10"/>
      <c r="AK8528" s="10"/>
    </row>
    <row r="8529" spans="2:37" ht="15" x14ac:dyDescent="0.2">
      <c r="B8529" s="10"/>
      <c r="C8529" s="10"/>
      <c r="D8529" s="10"/>
      <c r="E8529" s="10"/>
      <c r="F8529" s="10"/>
      <c r="G8529" s="10"/>
      <c r="H8529" s="10"/>
      <c r="K8529" s="10"/>
      <c r="L8529" s="10"/>
      <c r="N8529" s="10"/>
      <c r="O8529" s="10"/>
      <c r="P8529" s="10"/>
      <c r="Q8529" s="10"/>
      <c r="R8529" s="10"/>
      <c r="S8529" s="10"/>
      <c r="U8529" s="10"/>
      <c r="W8529" s="10"/>
      <c r="Y8529" s="10"/>
      <c r="AA8529" s="10"/>
      <c r="AC8529" s="10"/>
      <c r="AE8529" s="10"/>
      <c r="AG8529" s="10"/>
      <c r="AI8529" s="10"/>
      <c r="AK8529" s="10"/>
    </row>
    <row r="8530" spans="2:37" ht="15" x14ac:dyDescent="0.2">
      <c r="B8530" s="10"/>
      <c r="C8530" s="10"/>
      <c r="D8530" s="10"/>
      <c r="E8530" s="10"/>
      <c r="F8530" s="10"/>
      <c r="G8530" s="10"/>
      <c r="H8530" s="10"/>
      <c r="K8530" s="10"/>
      <c r="L8530" s="10"/>
      <c r="N8530" s="10"/>
      <c r="O8530" s="10"/>
      <c r="P8530" s="10"/>
      <c r="Q8530" s="10"/>
      <c r="R8530" s="10"/>
      <c r="S8530" s="10"/>
      <c r="U8530" s="10"/>
      <c r="W8530" s="10"/>
      <c r="Y8530" s="10"/>
      <c r="AA8530" s="10"/>
      <c r="AC8530" s="10"/>
      <c r="AE8530" s="10"/>
      <c r="AG8530" s="10"/>
      <c r="AI8530" s="10"/>
      <c r="AK8530" s="10"/>
    </row>
    <row r="8531" spans="2:37" ht="15" x14ac:dyDescent="0.2">
      <c r="B8531" s="10"/>
      <c r="C8531" s="10"/>
      <c r="D8531" s="10"/>
      <c r="E8531" s="10"/>
      <c r="F8531" s="10"/>
      <c r="G8531" s="10"/>
      <c r="H8531" s="10"/>
      <c r="K8531" s="10"/>
      <c r="L8531" s="10"/>
      <c r="N8531" s="10"/>
      <c r="O8531" s="10"/>
      <c r="P8531" s="10"/>
      <c r="Q8531" s="10"/>
      <c r="R8531" s="10"/>
      <c r="S8531" s="10"/>
      <c r="U8531" s="10"/>
      <c r="W8531" s="10"/>
      <c r="Y8531" s="10"/>
      <c r="AA8531" s="10"/>
      <c r="AC8531" s="10"/>
      <c r="AE8531" s="10"/>
      <c r="AG8531" s="10"/>
      <c r="AI8531" s="10"/>
      <c r="AK8531" s="10"/>
    </row>
    <row r="8532" spans="2:37" ht="15" x14ac:dyDescent="0.2">
      <c r="B8532" s="10"/>
      <c r="C8532" s="10"/>
      <c r="D8532" s="10"/>
      <c r="E8532" s="10"/>
      <c r="F8532" s="10"/>
      <c r="G8532" s="10"/>
      <c r="H8532" s="10"/>
      <c r="K8532" s="10"/>
      <c r="L8532" s="10"/>
      <c r="N8532" s="10"/>
      <c r="O8532" s="10"/>
      <c r="P8532" s="10"/>
      <c r="Q8532" s="10"/>
      <c r="R8532" s="10"/>
      <c r="S8532" s="10"/>
      <c r="U8532" s="10"/>
      <c r="W8532" s="10"/>
      <c r="Y8532" s="10"/>
      <c r="AA8532" s="10"/>
      <c r="AC8532" s="10"/>
      <c r="AE8532" s="10"/>
      <c r="AG8532" s="10"/>
      <c r="AI8532" s="10"/>
      <c r="AK8532" s="10"/>
    </row>
    <row r="8533" spans="2:37" ht="15" x14ac:dyDescent="0.2">
      <c r="B8533" s="10"/>
      <c r="C8533" s="10"/>
      <c r="D8533" s="10"/>
      <c r="E8533" s="10"/>
      <c r="F8533" s="10"/>
      <c r="G8533" s="10"/>
      <c r="H8533" s="10"/>
      <c r="K8533" s="10"/>
      <c r="L8533" s="10"/>
      <c r="N8533" s="10"/>
      <c r="O8533" s="10"/>
      <c r="P8533" s="10"/>
      <c r="Q8533" s="10"/>
      <c r="R8533" s="10"/>
      <c r="S8533" s="10"/>
      <c r="U8533" s="10"/>
      <c r="W8533" s="10"/>
      <c r="Y8533" s="10"/>
      <c r="AA8533" s="10"/>
      <c r="AC8533" s="10"/>
      <c r="AE8533" s="10"/>
      <c r="AG8533" s="10"/>
      <c r="AI8533" s="10"/>
      <c r="AK8533" s="10"/>
    </row>
    <row r="8534" spans="2:37" ht="15" x14ac:dyDescent="0.2">
      <c r="B8534" s="10"/>
      <c r="C8534" s="10"/>
      <c r="D8534" s="10"/>
      <c r="E8534" s="10"/>
      <c r="F8534" s="10"/>
      <c r="G8534" s="10"/>
      <c r="H8534" s="10"/>
      <c r="K8534" s="10"/>
      <c r="L8534" s="10"/>
      <c r="N8534" s="10"/>
      <c r="O8534" s="10"/>
      <c r="P8534" s="10"/>
      <c r="Q8534" s="10"/>
      <c r="R8534" s="10"/>
      <c r="S8534" s="10"/>
      <c r="U8534" s="10"/>
      <c r="W8534" s="10"/>
      <c r="Y8534" s="10"/>
      <c r="AA8534" s="10"/>
      <c r="AC8534" s="10"/>
      <c r="AE8534" s="10"/>
      <c r="AG8534" s="10"/>
      <c r="AI8534" s="10"/>
      <c r="AK8534" s="10"/>
    </row>
    <row r="8535" spans="2:37" ht="15" x14ac:dyDescent="0.2">
      <c r="B8535" s="10"/>
      <c r="C8535" s="10"/>
      <c r="D8535" s="10"/>
      <c r="E8535" s="10"/>
      <c r="F8535" s="10"/>
      <c r="G8535" s="10"/>
      <c r="H8535" s="10"/>
      <c r="K8535" s="10"/>
      <c r="L8535" s="10"/>
      <c r="N8535" s="10"/>
      <c r="O8535" s="10"/>
      <c r="P8535" s="10"/>
      <c r="Q8535" s="10"/>
      <c r="R8535" s="10"/>
      <c r="S8535" s="10"/>
      <c r="U8535" s="10"/>
      <c r="W8535" s="10"/>
      <c r="Y8535" s="10"/>
      <c r="AA8535" s="10"/>
      <c r="AC8535" s="10"/>
      <c r="AE8535" s="10"/>
      <c r="AG8535" s="10"/>
      <c r="AI8535" s="10"/>
      <c r="AK8535" s="10"/>
    </row>
    <row r="8536" spans="2:37" ht="15" x14ac:dyDescent="0.2">
      <c r="B8536" s="10"/>
      <c r="C8536" s="10"/>
      <c r="D8536" s="10"/>
      <c r="E8536" s="10"/>
      <c r="F8536" s="10"/>
      <c r="G8536" s="10"/>
      <c r="H8536" s="10"/>
      <c r="K8536" s="10"/>
      <c r="L8536" s="10"/>
      <c r="N8536" s="10"/>
      <c r="O8536" s="10"/>
      <c r="P8536" s="10"/>
      <c r="Q8536" s="10"/>
      <c r="R8536" s="10"/>
      <c r="S8536" s="10"/>
      <c r="U8536" s="10"/>
      <c r="W8536" s="10"/>
      <c r="Y8536" s="10"/>
      <c r="AA8536" s="10"/>
      <c r="AC8536" s="10"/>
      <c r="AE8536" s="10"/>
      <c r="AG8536" s="10"/>
      <c r="AI8536" s="10"/>
      <c r="AK8536" s="10"/>
    </row>
    <row r="8537" spans="2:37" ht="15" x14ac:dyDescent="0.2">
      <c r="B8537" s="10"/>
      <c r="C8537" s="10"/>
      <c r="D8537" s="10"/>
      <c r="E8537" s="10"/>
      <c r="F8537" s="10"/>
      <c r="G8537" s="10"/>
      <c r="H8537" s="10"/>
      <c r="K8537" s="10"/>
      <c r="L8537" s="10"/>
      <c r="N8537" s="10"/>
      <c r="O8537" s="10"/>
      <c r="P8537" s="10"/>
      <c r="Q8537" s="10"/>
      <c r="R8537" s="10"/>
      <c r="S8537" s="10"/>
      <c r="U8537" s="10"/>
      <c r="W8537" s="10"/>
      <c r="Y8537" s="10"/>
      <c r="AA8537" s="10"/>
      <c r="AC8537" s="10"/>
      <c r="AE8537" s="10"/>
      <c r="AG8537" s="10"/>
      <c r="AI8537" s="10"/>
      <c r="AK8537" s="10"/>
    </row>
    <row r="8538" spans="2:37" ht="15" x14ac:dyDescent="0.2">
      <c r="B8538" s="10"/>
      <c r="C8538" s="10"/>
      <c r="D8538" s="10"/>
      <c r="E8538" s="10"/>
      <c r="F8538" s="10"/>
      <c r="G8538" s="10"/>
      <c r="H8538" s="10"/>
      <c r="K8538" s="10"/>
      <c r="L8538" s="10"/>
      <c r="N8538" s="10"/>
      <c r="O8538" s="10"/>
      <c r="P8538" s="10"/>
      <c r="Q8538" s="10"/>
      <c r="R8538" s="10"/>
      <c r="S8538" s="10"/>
      <c r="U8538" s="10"/>
      <c r="W8538" s="10"/>
      <c r="Y8538" s="10"/>
      <c r="AA8538" s="10"/>
      <c r="AC8538" s="10"/>
      <c r="AE8538" s="10"/>
      <c r="AG8538" s="10"/>
      <c r="AI8538" s="10"/>
      <c r="AK8538" s="10"/>
    </row>
    <row r="8539" spans="2:37" ht="15" x14ac:dyDescent="0.2">
      <c r="B8539" s="10"/>
      <c r="C8539" s="10"/>
      <c r="D8539" s="10"/>
      <c r="E8539" s="10"/>
      <c r="F8539" s="10"/>
      <c r="G8539" s="10"/>
      <c r="H8539" s="10"/>
      <c r="K8539" s="10"/>
      <c r="L8539" s="10"/>
      <c r="N8539" s="10"/>
      <c r="O8539" s="10"/>
      <c r="P8539" s="10"/>
      <c r="Q8539" s="10"/>
      <c r="R8539" s="10"/>
      <c r="S8539" s="10"/>
      <c r="U8539" s="10"/>
      <c r="W8539" s="10"/>
      <c r="Y8539" s="10"/>
      <c r="AA8539" s="10"/>
      <c r="AC8539" s="10"/>
      <c r="AE8539" s="10"/>
      <c r="AG8539" s="10"/>
      <c r="AI8539" s="10"/>
      <c r="AK8539" s="10"/>
    </row>
    <row r="8540" spans="2:37" ht="15" x14ac:dyDescent="0.2">
      <c r="B8540" s="10"/>
      <c r="C8540" s="10"/>
      <c r="D8540" s="10"/>
      <c r="E8540" s="10"/>
      <c r="F8540" s="10"/>
      <c r="G8540" s="10"/>
      <c r="H8540" s="10"/>
      <c r="K8540" s="10"/>
      <c r="L8540" s="10"/>
      <c r="N8540" s="10"/>
      <c r="O8540" s="10"/>
      <c r="P8540" s="10"/>
      <c r="Q8540" s="10"/>
      <c r="R8540" s="10"/>
      <c r="S8540" s="10"/>
      <c r="U8540" s="10"/>
      <c r="W8540" s="10"/>
      <c r="Y8540" s="10"/>
      <c r="AA8540" s="10"/>
      <c r="AC8540" s="10"/>
      <c r="AE8540" s="10"/>
      <c r="AG8540" s="10"/>
      <c r="AI8540" s="10"/>
      <c r="AK8540" s="10"/>
    </row>
    <row r="8541" spans="2:37" ht="15" x14ac:dyDescent="0.2">
      <c r="B8541" s="10"/>
      <c r="C8541" s="10"/>
      <c r="D8541" s="10"/>
      <c r="E8541" s="10"/>
      <c r="F8541" s="10"/>
      <c r="G8541" s="10"/>
      <c r="H8541" s="10"/>
      <c r="K8541" s="10"/>
      <c r="L8541" s="10"/>
      <c r="N8541" s="10"/>
      <c r="O8541" s="10"/>
      <c r="P8541" s="10"/>
      <c r="Q8541" s="10"/>
      <c r="R8541" s="10"/>
      <c r="S8541" s="10"/>
      <c r="U8541" s="10"/>
      <c r="W8541" s="10"/>
      <c r="Y8541" s="10"/>
      <c r="AA8541" s="10"/>
      <c r="AC8541" s="10"/>
      <c r="AE8541" s="10"/>
      <c r="AG8541" s="10"/>
      <c r="AI8541" s="10"/>
      <c r="AK8541" s="10"/>
    </row>
    <row r="8542" spans="2:37" ht="15" x14ac:dyDescent="0.2">
      <c r="B8542" s="10"/>
      <c r="C8542" s="10"/>
      <c r="D8542" s="10"/>
      <c r="E8542" s="10"/>
      <c r="F8542" s="10"/>
      <c r="G8542" s="10"/>
      <c r="H8542" s="10"/>
      <c r="K8542" s="10"/>
      <c r="L8542" s="10"/>
      <c r="N8542" s="10"/>
      <c r="O8542" s="10"/>
      <c r="P8542" s="10"/>
      <c r="Q8542" s="10"/>
      <c r="R8542" s="10"/>
      <c r="S8542" s="10"/>
      <c r="U8542" s="10"/>
      <c r="W8542" s="10"/>
      <c r="Y8542" s="10"/>
      <c r="AA8542" s="10"/>
      <c r="AC8542" s="10"/>
      <c r="AE8542" s="10"/>
      <c r="AG8542" s="10"/>
      <c r="AI8542" s="10"/>
      <c r="AK8542" s="10"/>
    </row>
    <row r="8543" spans="2:37" ht="15" x14ac:dyDescent="0.2">
      <c r="B8543" s="10"/>
      <c r="C8543" s="10"/>
      <c r="D8543" s="10"/>
      <c r="E8543" s="10"/>
      <c r="F8543" s="10"/>
      <c r="G8543" s="10"/>
      <c r="H8543" s="10"/>
      <c r="K8543" s="10"/>
      <c r="L8543" s="10"/>
      <c r="N8543" s="10"/>
      <c r="O8543" s="10"/>
      <c r="P8543" s="10"/>
      <c r="Q8543" s="10"/>
      <c r="R8543" s="10"/>
      <c r="S8543" s="10"/>
      <c r="U8543" s="10"/>
      <c r="W8543" s="10"/>
      <c r="Y8543" s="10"/>
      <c r="AA8543" s="10"/>
      <c r="AC8543" s="10"/>
      <c r="AE8543" s="10"/>
      <c r="AG8543" s="10"/>
      <c r="AI8543" s="10"/>
      <c r="AK8543" s="10"/>
    </row>
    <row r="8544" spans="2:37" ht="15" x14ac:dyDescent="0.2">
      <c r="B8544" s="10"/>
      <c r="C8544" s="10"/>
      <c r="D8544" s="10"/>
      <c r="E8544" s="10"/>
      <c r="F8544" s="10"/>
      <c r="G8544" s="10"/>
      <c r="H8544" s="10"/>
      <c r="K8544" s="10"/>
      <c r="L8544" s="10"/>
      <c r="N8544" s="10"/>
      <c r="O8544" s="10"/>
      <c r="P8544" s="10"/>
      <c r="Q8544" s="10"/>
      <c r="R8544" s="10"/>
      <c r="S8544" s="10"/>
      <c r="U8544" s="10"/>
      <c r="W8544" s="10"/>
      <c r="Y8544" s="10"/>
      <c r="AA8544" s="10"/>
      <c r="AC8544" s="10"/>
      <c r="AE8544" s="10"/>
      <c r="AG8544" s="10"/>
      <c r="AI8544" s="10"/>
      <c r="AK8544" s="10"/>
    </row>
    <row r="8545" spans="2:37" ht="15" x14ac:dyDescent="0.2">
      <c r="B8545" s="10"/>
      <c r="C8545" s="10"/>
      <c r="D8545" s="10"/>
      <c r="E8545" s="10"/>
      <c r="F8545" s="10"/>
      <c r="G8545" s="10"/>
      <c r="H8545" s="10"/>
      <c r="K8545" s="10"/>
      <c r="L8545" s="10"/>
      <c r="N8545" s="10"/>
      <c r="O8545" s="10"/>
      <c r="P8545" s="10"/>
      <c r="Q8545" s="10"/>
      <c r="R8545" s="10"/>
      <c r="S8545" s="10"/>
      <c r="U8545" s="10"/>
      <c r="W8545" s="10"/>
      <c r="Y8545" s="10"/>
      <c r="AA8545" s="10"/>
      <c r="AC8545" s="10"/>
      <c r="AE8545" s="10"/>
      <c r="AG8545" s="10"/>
      <c r="AI8545" s="10"/>
      <c r="AK8545" s="10"/>
    </row>
    <row r="8546" spans="2:37" ht="15" x14ac:dyDescent="0.2">
      <c r="B8546" s="10"/>
      <c r="C8546" s="10"/>
      <c r="D8546" s="10"/>
      <c r="E8546" s="10"/>
      <c r="F8546" s="10"/>
      <c r="G8546" s="10"/>
      <c r="H8546" s="10"/>
      <c r="K8546" s="10"/>
      <c r="L8546" s="10"/>
      <c r="N8546" s="10"/>
      <c r="O8546" s="10"/>
      <c r="P8546" s="10"/>
      <c r="Q8546" s="10"/>
      <c r="R8546" s="10"/>
      <c r="S8546" s="10"/>
      <c r="U8546" s="10"/>
      <c r="W8546" s="10"/>
      <c r="Y8546" s="10"/>
      <c r="AA8546" s="10"/>
      <c r="AC8546" s="10"/>
      <c r="AE8546" s="10"/>
      <c r="AG8546" s="10"/>
      <c r="AI8546" s="10"/>
      <c r="AK8546" s="10"/>
    </row>
    <row r="8547" spans="2:37" ht="15" x14ac:dyDescent="0.2">
      <c r="B8547" s="10"/>
      <c r="C8547" s="10"/>
      <c r="D8547" s="10"/>
      <c r="E8547" s="10"/>
      <c r="F8547" s="10"/>
      <c r="G8547" s="10"/>
      <c r="H8547" s="10"/>
      <c r="K8547" s="10"/>
      <c r="L8547" s="10"/>
      <c r="N8547" s="10"/>
      <c r="O8547" s="10"/>
      <c r="P8547" s="10"/>
      <c r="Q8547" s="10"/>
      <c r="R8547" s="10"/>
      <c r="S8547" s="10"/>
      <c r="U8547" s="10"/>
      <c r="W8547" s="10"/>
      <c r="Y8547" s="10"/>
      <c r="AA8547" s="10"/>
      <c r="AC8547" s="10"/>
      <c r="AE8547" s="10"/>
      <c r="AG8547" s="10"/>
      <c r="AI8547" s="10"/>
      <c r="AK8547" s="10"/>
    </row>
    <row r="8548" spans="2:37" ht="15" x14ac:dyDescent="0.2">
      <c r="B8548" s="10"/>
      <c r="C8548" s="10"/>
      <c r="D8548" s="10"/>
      <c r="E8548" s="10"/>
      <c r="F8548" s="10"/>
      <c r="G8548" s="10"/>
      <c r="H8548" s="10"/>
      <c r="K8548" s="10"/>
      <c r="L8548" s="10"/>
      <c r="N8548" s="10"/>
      <c r="O8548" s="10"/>
      <c r="P8548" s="10"/>
      <c r="Q8548" s="10"/>
      <c r="R8548" s="10"/>
      <c r="S8548" s="10"/>
      <c r="U8548" s="10"/>
      <c r="W8548" s="10"/>
      <c r="Y8548" s="10"/>
      <c r="AA8548" s="10"/>
      <c r="AC8548" s="10"/>
      <c r="AE8548" s="10"/>
      <c r="AG8548" s="10"/>
      <c r="AI8548" s="10"/>
      <c r="AK8548" s="10"/>
    </row>
    <row r="8549" spans="2:37" ht="15" x14ac:dyDescent="0.2">
      <c r="B8549" s="10"/>
      <c r="C8549" s="10"/>
      <c r="D8549" s="10"/>
      <c r="E8549" s="10"/>
      <c r="F8549" s="10"/>
      <c r="G8549" s="10"/>
      <c r="H8549" s="10"/>
      <c r="K8549" s="10"/>
      <c r="L8549" s="10"/>
      <c r="N8549" s="10"/>
      <c r="O8549" s="10"/>
      <c r="P8549" s="10"/>
      <c r="Q8549" s="10"/>
      <c r="R8549" s="10"/>
      <c r="S8549" s="10"/>
      <c r="U8549" s="10"/>
      <c r="W8549" s="10"/>
      <c r="Y8549" s="10"/>
      <c r="AA8549" s="10"/>
      <c r="AC8549" s="10"/>
      <c r="AE8549" s="10"/>
      <c r="AG8549" s="10"/>
      <c r="AI8549" s="10"/>
      <c r="AK8549" s="10"/>
    </row>
    <row r="8550" spans="2:37" ht="15" x14ac:dyDescent="0.2">
      <c r="B8550" s="10"/>
      <c r="C8550" s="10"/>
      <c r="D8550" s="10"/>
      <c r="E8550" s="10"/>
      <c r="F8550" s="10"/>
      <c r="G8550" s="10"/>
      <c r="H8550" s="10"/>
      <c r="K8550" s="10"/>
      <c r="L8550" s="10"/>
      <c r="N8550" s="10"/>
      <c r="O8550" s="10"/>
      <c r="P8550" s="10"/>
      <c r="Q8550" s="10"/>
      <c r="R8550" s="10"/>
      <c r="S8550" s="10"/>
      <c r="U8550" s="10"/>
      <c r="W8550" s="10"/>
      <c r="Y8550" s="10"/>
      <c r="AA8550" s="10"/>
      <c r="AC8550" s="10"/>
      <c r="AE8550" s="10"/>
      <c r="AG8550" s="10"/>
      <c r="AI8550" s="10"/>
      <c r="AK8550" s="10"/>
    </row>
    <row r="8551" spans="2:37" ht="15" x14ac:dyDescent="0.2">
      <c r="B8551" s="10"/>
      <c r="C8551" s="10"/>
      <c r="D8551" s="10"/>
      <c r="E8551" s="10"/>
      <c r="F8551" s="10"/>
      <c r="G8551" s="10"/>
      <c r="H8551" s="10"/>
      <c r="K8551" s="10"/>
      <c r="L8551" s="10"/>
      <c r="N8551" s="10"/>
      <c r="O8551" s="10"/>
      <c r="P8551" s="10"/>
      <c r="Q8551" s="10"/>
      <c r="R8551" s="10"/>
      <c r="S8551" s="10"/>
      <c r="U8551" s="10"/>
      <c r="W8551" s="10"/>
      <c r="Y8551" s="10"/>
      <c r="AA8551" s="10"/>
      <c r="AC8551" s="10"/>
      <c r="AE8551" s="10"/>
      <c r="AG8551" s="10"/>
      <c r="AI8551" s="10"/>
      <c r="AK8551" s="10"/>
    </row>
    <row r="8552" spans="2:37" ht="15" x14ac:dyDescent="0.2">
      <c r="B8552" s="10"/>
      <c r="C8552" s="10"/>
      <c r="D8552" s="10"/>
      <c r="E8552" s="10"/>
      <c r="F8552" s="10"/>
      <c r="G8552" s="10"/>
      <c r="H8552" s="10"/>
      <c r="K8552" s="10"/>
      <c r="L8552" s="10"/>
      <c r="N8552" s="10"/>
      <c r="O8552" s="10"/>
      <c r="P8552" s="10"/>
      <c r="Q8552" s="10"/>
      <c r="R8552" s="10"/>
      <c r="S8552" s="10"/>
      <c r="U8552" s="10"/>
      <c r="W8552" s="10"/>
      <c r="Y8552" s="10"/>
      <c r="AA8552" s="10"/>
      <c r="AC8552" s="10"/>
      <c r="AE8552" s="10"/>
      <c r="AG8552" s="10"/>
      <c r="AI8552" s="10"/>
      <c r="AK8552" s="10"/>
    </row>
    <row r="8553" spans="2:37" ht="15" x14ac:dyDescent="0.2">
      <c r="B8553" s="10"/>
      <c r="C8553" s="10"/>
      <c r="D8553" s="10"/>
      <c r="E8553" s="10"/>
      <c r="F8553" s="10"/>
      <c r="G8553" s="10"/>
      <c r="H8553" s="10"/>
      <c r="K8553" s="10"/>
      <c r="L8553" s="10"/>
      <c r="N8553" s="10"/>
      <c r="O8553" s="10"/>
      <c r="P8553" s="10"/>
      <c r="Q8553" s="10"/>
      <c r="R8553" s="10"/>
      <c r="S8553" s="10"/>
      <c r="U8553" s="10"/>
      <c r="W8553" s="10"/>
      <c r="Y8553" s="10"/>
      <c r="AA8553" s="10"/>
      <c r="AC8553" s="10"/>
      <c r="AE8553" s="10"/>
      <c r="AG8553" s="10"/>
      <c r="AI8553" s="10"/>
      <c r="AK8553" s="10"/>
    </row>
    <row r="8554" spans="2:37" ht="15" x14ac:dyDescent="0.2">
      <c r="B8554" s="10"/>
      <c r="C8554" s="10"/>
      <c r="D8554" s="10"/>
      <c r="E8554" s="10"/>
      <c r="F8554" s="10"/>
      <c r="G8554" s="10"/>
      <c r="H8554" s="10"/>
      <c r="K8554" s="10"/>
      <c r="L8554" s="10"/>
      <c r="N8554" s="10"/>
      <c r="O8554" s="10"/>
      <c r="P8554" s="10"/>
      <c r="Q8554" s="10"/>
      <c r="R8554" s="10"/>
      <c r="S8554" s="10"/>
      <c r="U8554" s="10"/>
      <c r="W8554" s="10"/>
      <c r="Y8554" s="10"/>
      <c r="AA8554" s="10"/>
      <c r="AC8554" s="10"/>
      <c r="AE8554" s="10"/>
      <c r="AG8554" s="10"/>
      <c r="AI8554" s="10"/>
      <c r="AK8554" s="10"/>
    </row>
    <row r="8555" spans="2:37" ht="15" x14ac:dyDescent="0.2">
      <c r="B8555" s="10"/>
      <c r="C8555" s="10"/>
      <c r="D8555" s="10"/>
      <c r="E8555" s="10"/>
      <c r="F8555" s="10"/>
      <c r="G8555" s="10"/>
      <c r="H8555" s="10"/>
      <c r="K8555" s="10"/>
      <c r="L8555" s="10"/>
      <c r="N8555" s="10"/>
      <c r="O8555" s="10"/>
      <c r="P8555" s="10"/>
      <c r="Q8555" s="10"/>
      <c r="R8555" s="10"/>
      <c r="S8555" s="10"/>
      <c r="U8555" s="10"/>
      <c r="W8555" s="10"/>
      <c r="Y8555" s="10"/>
      <c r="AA8555" s="10"/>
      <c r="AC8555" s="10"/>
      <c r="AE8555" s="10"/>
      <c r="AG8555" s="10"/>
      <c r="AI8555" s="10"/>
      <c r="AK8555" s="10"/>
    </row>
    <row r="8556" spans="2:37" ht="15" x14ac:dyDescent="0.2">
      <c r="B8556" s="10"/>
      <c r="C8556" s="10"/>
      <c r="D8556" s="10"/>
      <c r="E8556" s="10"/>
      <c r="F8556" s="10"/>
      <c r="G8556" s="10"/>
      <c r="H8556" s="10"/>
      <c r="K8556" s="10"/>
      <c r="L8556" s="10"/>
      <c r="N8556" s="10"/>
      <c r="O8556" s="10"/>
      <c r="P8556" s="10"/>
      <c r="Q8556" s="10"/>
      <c r="R8556" s="10"/>
      <c r="S8556" s="10"/>
      <c r="U8556" s="10"/>
      <c r="W8556" s="10"/>
      <c r="Y8556" s="10"/>
      <c r="AA8556" s="10"/>
      <c r="AC8556" s="10"/>
      <c r="AE8556" s="10"/>
      <c r="AG8556" s="10"/>
      <c r="AI8556" s="10"/>
      <c r="AK8556" s="10"/>
    </row>
    <row r="8557" spans="2:37" ht="15" x14ac:dyDescent="0.2">
      <c r="B8557" s="10"/>
      <c r="C8557" s="10"/>
      <c r="D8557" s="10"/>
      <c r="E8557" s="10"/>
      <c r="F8557" s="10"/>
      <c r="G8557" s="10"/>
      <c r="H8557" s="10"/>
      <c r="K8557" s="10"/>
      <c r="L8557" s="10"/>
      <c r="N8557" s="10"/>
      <c r="O8557" s="10"/>
      <c r="P8557" s="10"/>
      <c r="Q8557" s="10"/>
      <c r="R8557" s="10"/>
      <c r="S8557" s="10"/>
      <c r="U8557" s="10"/>
      <c r="W8557" s="10"/>
      <c r="Y8557" s="10"/>
      <c r="AA8557" s="10"/>
      <c r="AC8557" s="10"/>
      <c r="AE8557" s="10"/>
      <c r="AG8557" s="10"/>
      <c r="AI8557" s="10"/>
      <c r="AK8557" s="10"/>
    </row>
    <row r="8558" spans="2:37" ht="15" x14ac:dyDescent="0.2">
      <c r="B8558" s="10"/>
      <c r="C8558" s="10"/>
      <c r="D8558" s="10"/>
      <c r="E8558" s="10"/>
      <c r="F8558" s="10"/>
      <c r="G8558" s="10"/>
      <c r="H8558" s="10"/>
      <c r="K8558" s="10"/>
      <c r="L8558" s="10"/>
      <c r="N8558" s="10"/>
      <c r="O8558" s="10"/>
      <c r="P8558" s="10"/>
      <c r="Q8558" s="10"/>
      <c r="R8558" s="10"/>
      <c r="S8558" s="10"/>
      <c r="U8558" s="10"/>
      <c r="W8558" s="10"/>
      <c r="Y8558" s="10"/>
      <c r="AA8558" s="10"/>
      <c r="AC8558" s="10"/>
      <c r="AE8558" s="10"/>
      <c r="AG8558" s="10"/>
      <c r="AI8558" s="10"/>
      <c r="AK8558" s="10"/>
    </row>
    <row r="8559" spans="2:37" ht="15" x14ac:dyDescent="0.2">
      <c r="B8559" s="10"/>
      <c r="C8559" s="10"/>
      <c r="D8559" s="10"/>
      <c r="E8559" s="10"/>
      <c r="F8559" s="10"/>
      <c r="G8559" s="10"/>
      <c r="H8559" s="10"/>
      <c r="K8559" s="10"/>
      <c r="L8559" s="10"/>
      <c r="N8559" s="10"/>
      <c r="O8559" s="10"/>
      <c r="P8559" s="10"/>
      <c r="Q8559" s="10"/>
      <c r="R8559" s="10"/>
      <c r="S8559" s="10"/>
      <c r="U8559" s="10"/>
      <c r="W8559" s="10"/>
      <c r="Y8559" s="10"/>
      <c r="AA8559" s="10"/>
      <c r="AC8559" s="10"/>
      <c r="AE8559" s="10"/>
      <c r="AG8559" s="10"/>
      <c r="AI8559" s="10"/>
      <c r="AK8559" s="10"/>
    </row>
    <row r="8560" spans="2:37" ht="15" x14ac:dyDescent="0.2">
      <c r="B8560" s="10"/>
      <c r="C8560" s="10"/>
      <c r="D8560" s="10"/>
      <c r="E8560" s="10"/>
      <c r="F8560" s="10"/>
      <c r="G8560" s="10"/>
      <c r="H8560" s="10"/>
      <c r="K8560" s="10"/>
      <c r="L8560" s="10"/>
      <c r="N8560" s="10"/>
      <c r="O8560" s="10"/>
      <c r="P8560" s="10"/>
      <c r="Q8560" s="10"/>
      <c r="R8560" s="10"/>
      <c r="S8560" s="10"/>
      <c r="U8560" s="10"/>
      <c r="W8560" s="10"/>
      <c r="Y8560" s="10"/>
      <c r="AA8560" s="10"/>
      <c r="AC8560" s="10"/>
      <c r="AE8560" s="10"/>
      <c r="AG8560" s="10"/>
      <c r="AI8560" s="10"/>
      <c r="AK8560" s="10"/>
    </row>
    <row r="8561" spans="2:37" ht="15" x14ac:dyDescent="0.2">
      <c r="B8561" s="10"/>
      <c r="C8561" s="10"/>
      <c r="D8561" s="10"/>
      <c r="E8561" s="10"/>
      <c r="F8561" s="10"/>
      <c r="G8561" s="10"/>
      <c r="H8561" s="10"/>
      <c r="K8561" s="10"/>
      <c r="L8561" s="10"/>
      <c r="N8561" s="10"/>
      <c r="O8561" s="10"/>
      <c r="P8561" s="10"/>
      <c r="Q8561" s="10"/>
      <c r="R8561" s="10"/>
      <c r="S8561" s="10"/>
      <c r="U8561" s="10"/>
      <c r="W8561" s="10"/>
      <c r="Y8561" s="10"/>
      <c r="AA8561" s="10"/>
      <c r="AC8561" s="10"/>
      <c r="AE8561" s="10"/>
      <c r="AG8561" s="10"/>
      <c r="AI8561" s="10"/>
      <c r="AK8561" s="10"/>
    </row>
    <row r="8562" spans="2:37" ht="15" x14ac:dyDescent="0.2">
      <c r="B8562" s="10"/>
      <c r="C8562" s="10"/>
      <c r="D8562" s="10"/>
      <c r="E8562" s="10"/>
      <c r="F8562" s="10"/>
      <c r="G8562" s="10"/>
      <c r="H8562" s="10"/>
      <c r="K8562" s="10"/>
      <c r="L8562" s="10"/>
      <c r="N8562" s="10"/>
      <c r="O8562" s="10"/>
      <c r="P8562" s="10"/>
      <c r="Q8562" s="10"/>
      <c r="R8562" s="10"/>
      <c r="S8562" s="10"/>
      <c r="U8562" s="10"/>
      <c r="W8562" s="10"/>
      <c r="Y8562" s="10"/>
      <c r="AA8562" s="10"/>
      <c r="AC8562" s="10"/>
      <c r="AE8562" s="10"/>
      <c r="AG8562" s="10"/>
      <c r="AI8562" s="10"/>
      <c r="AK8562" s="10"/>
    </row>
    <row r="8563" spans="2:37" ht="15" x14ac:dyDescent="0.2">
      <c r="B8563" s="10"/>
      <c r="C8563" s="10"/>
      <c r="D8563" s="10"/>
      <c r="E8563" s="10"/>
      <c r="F8563" s="10"/>
      <c r="G8563" s="10"/>
      <c r="H8563" s="10"/>
      <c r="K8563" s="10"/>
      <c r="L8563" s="10"/>
      <c r="N8563" s="10"/>
      <c r="O8563" s="10"/>
      <c r="P8563" s="10"/>
      <c r="Q8563" s="10"/>
      <c r="R8563" s="10"/>
      <c r="S8563" s="10"/>
      <c r="U8563" s="10"/>
      <c r="W8563" s="10"/>
      <c r="Y8563" s="10"/>
      <c r="AA8563" s="10"/>
      <c r="AC8563" s="10"/>
      <c r="AE8563" s="10"/>
      <c r="AG8563" s="10"/>
      <c r="AI8563" s="10"/>
      <c r="AK8563" s="10"/>
    </row>
    <row r="8564" spans="2:37" ht="15" x14ac:dyDescent="0.2">
      <c r="B8564" s="10"/>
      <c r="C8564" s="10"/>
      <c r="D8564" s="10"/>
      <c r="E8564" s="10"/>
      <c r="F8564" s="10"/>
      <c r="G8564" s="10"/>
      <c r="H8564" s="10"/>
      <c r="K8564" s="10"/>
      <c r="L8564" s="10"/>
      <c r="N8564" s="10"/>
      <c r="O8564" s="10"/>
      <c r="P8564" s="10"/>
      <c r="Q8564" s="10"/>
      <c r="R8564" s="10"/>
      <c r="S8564" s="10"/>
      <c r="U8564" s="10"/>
      <c r="W8564" s="10"/>
      <c r="Y8564" s="10"/>
      <c r="AA8564" s="10"/>
      <c r="AC8564" s="10"/>
      <c r="AE8564" s="10"/>
      <c r="AG8564" s="10"/>
      <c r="AI8564" s="10"/>
      <c r="AK8564" s="10"/>
    </row>
    <row r="8565" spans="2:37" ht="15" x14ac:dyDescent="0.2">
      <c r="B8565" s="10"/>
      <c r="C8565" s="10"/>
      <c r="D8565" s="10"/>
      <c r="E8565" s="10"/>
      <c r="F8565" s="10"/>
      <c r="G8565" s="10"/>
      <c r="H8565" s="10"/>
      <c r="K8565" s="10"/>
      <c r="L8565" s="10"/>
      <c r="N8565" s="10"/>
      <c r="O8565" s="10"/>
      <c r="P8565" s="10"/>
      <c r="Q8565" s="10"/>
      <c r="R8565" s="10"/>
      <c r="S8565" s="10"/>
      <c r="U8565" s="10"/>
      <c r="W8565" s="10"/>
      <c r="Y8565" s="10"/>
      <c r="AA8565" s="10"/>
      <c r="AC8565" s="10"/>
      <c r="AE8565" s="10"/>
      <c r="AG8565" s="10"/>
      <c r="AI8565" s="10"/>
      <c r="AK8565" s="10"/>
    </row>
    <row r="8566" spans="2:37" ht="15" x14ac:dyDescent="0.2">
      <c r="B8566" s="10"/>
      <c r="C8566" s="10"/>
      <c r="D8566" s="10"/>
      <c r="E8566" s="10"/>
      <c r="F8566" s="10"/>
      <c r="G8566" s="10"/>
      <c r="H8566" s="10"/>
      <c r="K8566" s="10"/>
      <c r="L8566" s="10"/>
      <c r="N8566" s="10"/>
      <c r="O8566" s="10"/>
      <c r="P8566" s="10"/>
      <c r="Q8566" s="10"/>
      <c r="R8566" s="10"/>
      <c r="S8566" s="10"/>
      <c r="U8566" s="10"/>
      <c r="W8566" s="10"/>
      <c r="Y8566" s="10"/>
      <c r="AA8566" s="10"/>
      <c r="AC8566" s="10"/>
      <c r="AE8566" s="10"/>
      <c r="AG8566" s="10"/>
      <c r="AI8566" s="10"/>
      <c r="AK8566" s="10"/>
    </row>
    <row r="8567" spans="2:37" ht="15" x14ac:dyDescent="0.2">
      <c r="B8567" s="10"/>
      <c r="C8567" s="10"/>
      <c r="D8567" s="10"/>
      <c r="E8567" s="10"/>
      <c r="F8567" s="10"/>
      <c r="G8567" s="10"/>
      <c r="H8567" s="10"/>
      <c r="K8567" s="10"/>
      <c r="L8567" s="10"/>
      <c r="N8567" s="10"/>
      <c r="O8567" s="10"/>
      <c r="P8567" s="10"/>
      <c r="Q8567" s="10"/>
      <c r="R8567" s="10"/>
      <c r="S8567" s="10"/>
      <c r="U8567" s="10"/>
      <c r="W8567" s="10"/>
      <c r="Y8567" s="10"/>
      <c r="AA8567" s="10"/>
      <c r="AC8567" s="10"/>
      <c r="AE8567" s="10"/>
      <c r="AG8567" s="10"/>
      <c r="AI8567" s="10"/>
      <c r="AK8567" s="10"/>
    </row>
    <row r="8568" spans="2:37" ht="15" x14ac:dyDescent="0.2">
      <c r="B8568" s="10"/>
      <c r="C8568" s="10"/>
      <c r="D8568" s="10"/>
      <c r="E8568" s="10"/>
      <c r="F8568" s="10"/>
      <c r="G8568" s="10"/>
      <c r="H8568" s="10"/>
      <c r="K8568" s="10"/>
      <c r="L8568" s="10"/>
      <c r="N8568" s="10"/>
      <c r="O8568" s="10"/>
      <c r="P8568" s="10"/>
      <c r="Q8568" s="10"/>
      <c r="R8568" s="10"/>
      <c r="S8568" s="10"/>
      <c r="U8568" s="10"/>
      <c r="W8568" s="10"/>
      <c r="Y8568" s="10"/>
      <c r="AA8568" s="10"/>
      <c r="AC8568" s="10"/>
      <c r="AE8568" s="10"/>
      <c r="AG8568" s="10"/>
      <c r="AI8568" s="10"/>
      <c r="AK8568" s="10"/>
    </row>
    <row r="8569" spans="2:37" ht="15" x14ac:dyDescent="0.2">
      <c r="B8569" s="10"/>
      <c r="C8569" s="10"/>
      <c r="D8569" s="10"/>
      <c r="E8569" s="10"/>
      <c r="F8569" s="10"/>
      <c r="G8569" s="10"/>
      <c r="H8569" s="10"/>
      <c r="K8569" s="10"/>
      <c r="L8569" s="10"/>
      <c r="N8569" s="10"/>
      <c r="O8569" s="10"/>
      <c r="P8569" s="10"/>
      <c r="Q8569" s="10"/>
      <c r="R8569" s="10"/>
      <c r="S8569" s="10"/>
      <c r="U8569" s="10"/>
      <c r="W8569" s="10"/>
      <c r="Y8569" s="10"/>
      <c r="AA8569" s="10"/>
      <c r="AC8569" s="10"/>
      <c r="AE8569" s="10"/>
      <c r="AG8569" s="10"/>
      <c r="AI8569" s="10"/>
      <c r="AK8569" s="10"/>
    </row>
    <row r="8570" spans="2:37" ht="15" x14ac:dyDescent="0.2">
      <c r="B8570" s="10"/>
      <c r="C8570" s="10"/>
      <c r="D8570" s="10"/>
      <c r="E8570" s="10"/>
      <c r="F8570" s="10"/>
      <c r="G8570" s="10"/>
      <c r="H8570" s="10"/>
      <c r="K8570" s="10"/>
      <c r="L8570" s="10"/>
      <c r="N8570" s="10"/>
      <c r="O8570" s="10"/>
      <c r="P8570" s="10"/>
      <c r="Q8570" s="10"/>
      <c r="R8570" s="10"/>
      <c r="S8570" s="10"/>
      <c r="U8570" s="10"/>
      <c r="W8570" s="10"/>
      <c r="Y8570" s="10"/>
      <c r="AA8570" s="10"/>
      <c r="AC8570" s="10"/>
      <c r="AE8570" s="10"/>
      <c r="AG8570" s="10"/>
      <c r="AI8570" s="10"/>
      <c r="AK8570" s="10"/>
    </row>
    <row r="8571" spans="2:37" ht="15" x14ac:dyDescent="0.2">
      <c r="B8571" s="10"/>
      <c r="C8571" s="10"/>
      <c r="D8571" s="10"/>
      <c r="E8571" s="10"/>
      <c r="F8571" s="10"/>
      <c r="G8571" s="10"/>
      <c r="H8571" s="10"/>
      <c r="K8571" s="10"/>
      <c r="L8571" s="10"/>
      <c r="N8571" s="10"/>
      <c r="O8571" s="10"/>
      <c r="P8571" s="10"/>
      <c r="Q8571" s="10"/>
      <c r="R8571" s="10"/>
      <c r="S8571" s="10"/>
      <c r="U8571" s="10"/>
      <c r="W8571" s="10"/>
      <c r="Y8571" s="10"/>
      <c r="AA8571" s="10"/>
      <c r="AC8571" s="10"/>
      <c r="AE8571" s="10"/>
      <c r="AG8571" s="10"/>
      <c r="AI8571" s="10"/>
      <c r="AK8571" s="10"/>
    </row>
    <row r="8572" spans="2:37" ht="15" x14ac:dyDescent="0.2">
      <c r="B8572" s="10"/>
      <c r="C8572" s="10"/>
      <c r="D8572" s="10"/>
      <c r="E8572" s="10"/>
      <c r="F8572" s="10"/>
      <c r="G8572" s="10"/>
      <c r="H8572" s="10"/>
      <c r="K8572" s="10"/>
      <c r="L8572" s="10"/>
      <c r="N8572" s="10"/>
      <c r="O8572" s="10"/>
      <c r="P8572" s="10"/>
      <c r="Q8572" s="10"/>
      <c r="R8572" s="10"/>
      <c r="S8572" s="10"/>
      <c r="U8572" s="10"/>
      <c r="W8572" s="10"/>
      <c r="Y8572" s="10"/>
      <c r="AA8572" s="10"/>
      <c r="AC8572" s="10"/>
      <c r="AE8572" s="10"/>
      <c r="AG8572" s="10"/>
      <c r="AI8572" s="10"/>
      <c r="AK8572" s="10"/>
    </row>
    <row r="8573" spans="2:37" ht="15" x14ac:dyDescent="0.2">
      <c r="B8573" s="10"/>
      <c r="C8573" s="10"/>
      <c r="D8573" s="10"/>
      <c r="E8573" s="10"/>
      <c r="F8573" s="10"/>
      <c r="G8573" s="10"/>
      <c r="H8573" s="10"/>
      <c r="K8573" s="10"/>
      <c r="L8573" s="10"/>
      <c r="N8573" s="10"/>
      <c r="O8573" s="10"/>
      <c r="P8573" s="10"/>
      <c r="Q8573" s="10"/>
      <c r="R8573" s="10"/>
      <c r="S8573" s="10"/>
      <c r="U8573" s="10"/>
      <c r="W8573" s="10"/>
      <c r="Y8573" s="10"/>
      <c r="AA8573" s="10"/>
      <c r="AC8573" s="10"/>
      <c r="AE8573" s="10"/>
      <c r="AG8573" s="10"/>
      <c r="AI8573" s="10"/>
      <c r="AK8573" s="10"/>
    </row>
    <row r="8574" spans="2:37" ht="15" x14ac:dyDescent="0.2">
      <c r="B8574" s="10"/>
      <c r="C8574" s="10"/>
      <c r="D8574" s="10"/>
      <c r="E8574" s="10"/>
      <c r="F8574" s="10"/>
      <c r="G8574" s="10"/>
      <c r="H8574" s="10"/>
      <c r="K8574" s="10"/>
      <c r="L8574" s="10"/>
      <c r="N8574" s="10"/>
      <c r="O8574" s="10"/>
      <c r="P8574" s="10"/>
      <c r="Q8574" s="10"/>
      <c r="R8574" s="10"/>
      <c r="S8574" s="10"/>
      <c r="U8574" s="10"/>
      <c r="W8574" s="10"/>
      <c r="Y8574" s="10"/>
      <c r="AA8574" s="10"/>
      <c r="AC8574" s="10"/>
      <c r="AE8574" s="10"/>
      <c r="AG8574" s="10"/>
      <c r="AI8574" s="10"/>
      <c r="AK8574" s="10"/>
    </row>
    <row r="8575" spans="2:37" ht="15" x14ac:dyDescent="0.2">
      <c r="B8575" s="10"/>
      <c r="C8575" s="10"/>
      <c r="D8575" s="10"/>
      <c r="E8575" s="10"/>
      <c r="F8575" s="10"/>
      <c r="G8575" s="10"/>
      <c r="H8575" s="10"/>
      <c r="K8575" s="10"/>
      <c r="L8575" s="10"/>
      <c r="N8575" s="10"/>
      <c r="O8575" s="10"/>
      <c r="P8575" s="10"/>
      <c r="Q8575" s="10"/>
      <c r="R8575" s="10"/>
      <c r="S8575" s="10"/>
      <c r="U8575" s="10"/>
      <c r="W8575" s="10"/>
      <c r="Y8575" s="10"/>
      <c r="AA8575" s="10"/>
      <c r="AC8575" s="10"/>
      <c r="AE8575" s="10"/>
      <c r="AG8575" s="10"/>
      <c r="AI8575" s="10"/>
      <c r="AK8575" s="10"/>
    </row>
    <row r="8576" spans="2:37" ht="15" x14ac:dyDescent="0.2">
      <c r="B8576" s="10"/>
      <c r="C8576" s="10"/>
      <c r="D8576" s="10"/>
      <c r="E8576" s="10"/>
      <c r="F8576" s="10"/>
      <c r="G8576" s="10"/>
      <c r="H8576" s="10"/>
      <c r="K8576" s="10"/>
      <c r="L8576" s="10"/>
      <c r="N8576" s="10"/>
      <c r="O8576" s="10"/>
      <c r="P8576" s="10"/>
      <c r="Q8576" s="10"/>
      <c r="R8576" s="10"/>
      <c r="S8576" s="10"/>
      <c r="U8576" s="10"/>
      <c r="W8576" s="10"/>
      <c r="Y8576" s="10"/>
      <c r="AA8576" s="10"/>
      <c r="AC8576" s="10"/>
      <c r="AE8576" s="10"/>
      <c r="AG8576" s="10"/>
      <c r="AI8576" s="10"/>
      <c r="AK8576" s="10"/>
    </row>
    <row r="8577" spans="2:37" ht="15" x14ac:dyDescent="0.2">
      <c r="B8577" s="10"/>
      <c r="C8577" s="10"/>
      <c r="D8577" s="10"/>
      <c r="E8577" s="10"/>
      <c r="F8577" s="10"/>
      <c r="G8577" s="10"/>
      <c r="H8577" s="10"/>
      <c r="K8577" s="10"/>
      <c r="L8577" s="10"/>
      <c r="N8577" s="10"/>
      <c r="O8577" s="10"/>
      <c r="P8577" s="10"/>
      <c r="Q8577" s="10"/>
      <c r="R8577" s="10"/>
      <c r="S8577" s="10"/>
      <c r="U8577" s="10"/>
      <c r="W8577" s="10"/>
      <c r="Y8577" s="10"/>
      <c r="AA8577" s="10"/>
      <c r="AC8577" s="10"/>
      <c r="AE8577" s="10"/>
      <c r="AG8577" s="10"/>
      <c r="AI8577" s="10"/>
      <c r="AK8577" s="10"/>
    </row>
    <row r="8578" spans="2:37" ht="15" x14ac:dyDescent="0.2">
      <c r="B8578" s="10"/>
      <c r="C8578" s="10"/>
      <c r="D8578" s="10"/>
      <c r="E8578" s="10"/>
      <c r="F8578" s="10"/>
      <c r="G8578" s="10"/>
      <c r="H8578" s="10"/>
      <c r="K8578" s="10"/>
      <c r="L8578" s="10"/>
      <c r="N8578" s="10"/>
      <c r="O8578" s="10"/>
      <c r="P8578" s="10"/>
      <c r="Q8578" s="10"/>
      <c r="R8578" s="10"/>
      <c r="S8578" s="10"/>
      <c r="U8578" s="10"/>
      <c r="W8578" s="10"/>
      <c r="Y8578" s="10"/>
      <c r="AA8578" s="10"/>
      <c r="AC8578" s="10"/>
      <c r="AE8578" s="10"/>
      <c r="AG8578" s="10"/>
      <c r="AI8578" s="10"/>
      <c r="AK8578" s="10"/>
    </row>
    <row r="8579" spans="2:37" ht="15" x14ac:dyDescent="0.2">
      <c r="B8579" s="10"/>
      <c r="C8579" s="10"/>
      <c r="D8579" s="10"/>
      <c r="E8579" s="10"/>
      <c r="F8579" s="10"/>
      <c r="G8579" s="10"/>
      <c r="H8579" s="10"/>
      <c r="K8579" s="10"/>
      <c r="L8579" s="10"/>
      <c r="N8579" s="10"/>
      <c r="O8579" s="10"/>
      <c r="P8579" s="10"/>
      <c r="Q8579" s="10"/>
      <c r="R8579" s="10"/>
      <c r="S8579" s="10"/>
      <c r="U8579" s="10"/>
      <c r="W8579" s="10"/>
      <c r="Y8579" s="10"/>
      <c r="AA8579" s="10"/>
      <c r="AC8579" s="10"/>
      <c r="AE8579" s="10"/>
      <c r="AG8579" s="10"/>
      <c r="AI8579" s="10"/>
      <c r="AK8579" s="10"/>
    </row>
    <row r="8580" spans="2:37" ht="15" x14ac:dyDescent="0.2">
      <c r="B8580" s="10"/>
      <c r="C8580" s="10"/>
      <c r="D8580" s="10"/>
      <c r="E8580" s="10"/>
      <c r="F8580" s="10"/>
      <c r="G8580" s="10"/>
      <c r="H8580" s="10"/>
      <c r="K8580" s="10"/>
      <c r="L8580" s="10"/>
      <c r="N8580" s="10"/>
      <c r="O8580" s="10"/>
      <c r="P8580" s="10"/>
      <c r="Q8580" s="10"/>
      <c r="R8580" s="10"/>
      <c r="S8580" s="10"/>
      <c r="U8580" s="10"/>
      <c r="W8580" s="10"/>
      <c r="Y8580" s="10"/>
      <c r="AA8580" s="10"/>
      <c r="AC8580" s="10"/>
      <c r="AE8580" s="10"/>
      <c r="AG8580" s="10"/>
      <c r="AI8580" s="10"/>
      <c r="AK8580" s="10"/>
    </row>
    <row r="8581" spans="2:37" ht="15" x14ac:dyDescent="0.2">
      <c r="B8581" s="10"/>
      <c r="C8581" s="10"/>
      <c r="D8581" s="10"/>
      <c r="E8581" s="10"/>
      <c r="F8581" s="10"/>
      <c r="G8581" s="10"/>
      <c r="H8581" s="10"/>
      <c r="K8581" s="10"/>
      <c r="L8581" s="10"/>
      <c r="N8581" s="10"/>
      <c r="O8581" s="10"/>
      <c r="P8581" s="10"/>
      <c r="Q8581" s="10"/>
      <c r="R8581" s="10"/>
      <c r="S8581" s="10"/>
      <c r="U8581" s="10"/>
      <c r="W8581" s="10"/>
      <c r="Y8581" s="10"/>
      <c r="AA8581" s="10"/>
      <c r="AC8581" s="10"/>
      <c r="AE8581" s="10"/>
      <c r="AG8581" s="10"/>
      <c r="AI8581" s="10"/>
      <c r="AK8581" s="10"/>
    </row>
    <row r="8582" spans="2:37" ht="15" x14ac:dyDescent="0.2">
      <c r="B8582" s="10"/>
      <c r="C8582" s="10"/>
      <c r="D8582" s="10"/>
      <c r="E8582" s="10"/>
      <c r="F8582" s="10"/>
      <c r="G8582" s="10"/>
      <c r="H8582" s="10"/>
      <c r="K8582" s="10"/>
      <c r="L8582" s="10"/>
      <c r="N8582" s="10"/>
      <c r="O8582" s="10"/>
      <c r="P8582" s="10"/>
      <c r="Q8582" s="10"/>
      <c r="R8582" s="10"/>
      <c r="S8582" s="10"/>
      <c r="U8582" s="10"/>
      <c r="W8582" s="10"/>
      <c r="Y8582" s="10"/>
      <c r="AA8582" s="10"/>
      <c r="AC8582" s="10"/>
      <c r="AE8582" s="10"/>
      <c r="AG8582" s="10"/>
      <c r="AI8582" s="10"/>
      <c r="AK8582" s="10"/>
    </row>
    <row r="8583" spans="2:37" ht="15" x14ac:dyDescent="0.2">
      <c r="B8583" s="10"/>
      <c r="C8583" s="10"/>
      <c r="D8583" s="10"/>
      <c r="E8583" s="10"/>
      <c r="F8583" s="10"/>
      <c r="G8583" s="10"/>
      <c r="H8583" s="10"/>
      <c r="K8583" s="10"/>
      <c r="L8583" s="10"/>
      <c r="N8583" s="10"/>
      <c r="O8583" s="10"/>
      <c r="P8583" s="10"/>
      <c r="Q8583" s="10"/>
      <c r="R8583" s="10"/>
      <c r="S8583" s="10"/>
      <c r="U8583" s="10"/>
      <c r="W8583" s="10"/>
      <c r="Y8583" s="10"/>
      <c r="AA8583" s="10"/>
      <c r="AC8583" s="10"/>
      <c r="AE8583" s="10"/>
      <c r="AG8583" s="10"/>
      <c r="AI8583" s="10"/>
      <c r="AK8583" s="10"/>
    </row>
    <row r="8584" spans="2:37" ht="15" x14ac:dyDescent="0.2">
      <c r="B8584" s="10"/>
      <c r="C8584" s="10"/>
      <c r="D8584" s="10"/>
      <c r="E8584" s="10"/>
      <c r="F8584" s="10"/>
      <c r="G8584" s="10"/>
      <c r="H8584" s="10"/>
      <c r="K8584" s="10"/>
      <c r="L8584" s="10"/>
      <c r="N8584" s="10"/>
      <c r="O8584" s="10"/>
      <c r="P8584" s="10"/>
      <c r="Q8584" s="10"/>
      <c r="R8584" s="10"/>
      <c r="S8584" s="10"/>
      <c r="U8584" s="10"/>
      <c r="W8584" s="10"/>
      <c r="Y8584" s="10"/>
      <c r="AA8584" s="10"/>
      <c r="AC8584" s="10"/>
      <c r="AE8584" s="10"/>
      <c r="AG8584" s="10"/>
      <c r="AI8584" s="10"/>
      <c r="AK8584" s="10"/>
    </row>
    <row r="8585" spans="2:37" ht="15" x14ac:dyDescent="0.2">
      <c r="B8585" s="10"/>
      <c r="C8585" s="10"/>
      <c r="D8585" s="10"/>
      <c r="E8585" s="10"/>
      <c r="F8585" s="10"/>
      <c r="G8585" s="10"/>
      <c r="H8585" s="10"/>
      <c r="K8585" s="10"/>
      <c r="L8585" s="10"/>
      <c r="N8585" s="10"/>
      <c r="O8585" s="10"/>
      <c r="P8585" s="10"/>
      <c r="Q8585" s="10"/>
      <c r="R8585" s="10"/>
      <c r="S8585" s="10"/>
      <c r="U8585" s="10"/>
      <c r="W8585" s="10"/>
      <c r="Y8585" s="10"/>
      <c r="AA8585" s="10"/>
      <c r="AC8585" s="10"/>
      <c r="AE8585" s="10"/>
      <c r="AG8585" s="10"/>
      <c r="AI8585" s="10"/>
      <c r="AK8585" s="10"/>
    </row>
    <row r="8586" spans="2:37" ht="15" x14ac:dyDescent="0.2">
      <c r="B8586" s="10"/>
      <c r="C8586" s="10"/>
      <c r="D8586" s="10"/>
      <c r="E8586" s="10"/>
      <c r="F8586" s="10"/>
      <c r="G8586" s="10"/>
      <c r="H8586" s="10"/>
      <c r="K8586" s="10"/>
      <c r="L8586" s="10"/>
      <c r="N8586" s="10"/>
      <c r="O8586" s="10"/>
      <c r="P8586" s="10"/>
      <c r="Q8586" s="10"/>
      <c r="R8586" s="10"/>
      <c r="S8586" s="10"/>
      <c r="U8586" s="10"/>
      <c r="W8586" s="10"/>
      <c r="Y8586" s="10"/>
      <c r="AA8586" s="10"/>
      <c r="AC8586" s="10"/>
      <c r="AE8586" s="10"/>
      <c r="AG8586" s="10"/>
      <c r="AI8586" s="10"/>
      <c r="AK8586" s="10"/>
    </row>
    <row r="8587" spans="2:37" ht="15" x14ac:dyDescent="0.2">
      <c r="B8587" s="10"/>
      <c r="C8587" s="10"/>
      <c r="D8587" s="10"/>
      <c r="E8587" s="10"/>
      <c r="F8587" s="10"/>
      <c r="G8587" s="10"/>
      <c r="H8587" s="10"/>
      <c r="K8587" s="10"/>
      <c r="L8587" s="10"/>
      <c r="N8587" s="10"/>
      <c r="O8587" s="10"/>
      <c r="P8587" s="10"/>
      <c r="Q8587" s="10"/>
      <c r="R8587" s="10"/>
      <c r="S8587" s="10"/>
      <c r="U8587" s="10"/>
      <c r="W8587" s="10"/>
      <c r="Y8587" s="10"/>
      <c r="AA8587" s="10"/>
      <c r="AC8587" s="10"/>
      <c r="AE8587" s="10"/>
      <c r="AG8587" s="10"/>
      <c r="AI8587" s="10"/>
      <c r="AK8587" s="10"/>
    </row>
    <row r="8588" spans="2:37" ht="15" x14ac:dyDescent="0.2">
      <c r="B8588" s="10"/>
      <c r="C8588" s="10"/>
      <c r="D8588" s="10"/>
      <c r="E8588" s="10"/>
      <c r="F8588" s="10"/>
      <c r="G8588" s="10"/>
      <c r="H8588" s="10"/>
      <c r="K8588" s="10"/>
      <c r="L8588" s="10"/>
      <c r="N8588" s="10"/>
      <c r="O8588" s="10"/>
      <c r="P8588" s="10"/>
      <c r="Q8588" s="10"/>
      <c r="R8588" s="10"/>
      <c r="S8588" s="10"/>
      <c r="U8588" s="10"/>
      <c r="W8588" s="10"/>
      <c r="Y8588" s="10"/>
      <c r="AA8588" s="10"/>
      <c r="AC8588" s="10"/>
      <c r="AE8588" s="10"/>
      <c r="AG8588" s="10"/>
      <c r="AI8588" s="10"/>
      <c r="AK8588" s="10"/>
    </row>
    <row r="8589" spans="2:37" ht="15" x14ac:dyDescent="0.2">
      <c r="B8589" s="10"/>
      <c r="C8589" s="10"/>
      <c r="D8589" s="10"/>
      <c r="E8589" s="10"/>
      <c r="F8589" s="10"/>
      <c r="G8589" s="10"/>
      <c r="H8589" s="10"/>
      <c r="K8589" s="10"/>
      <c r="L8589" s="10"/>
      <c r="N8589" s="10"/>
      <c r="O8589" s="10"/>
      <c r="P8589" s="10"/>
      <c r="Q8589" s="10"/>
      <c r="R8589" s="10"/>
      <c r="S8589" s="10"/>
      <c r="U8589" s="10"/>
      <c r="W8589" s="10"/>
      <c r="Y8589" s="10"/>
      <c r="AA8589" s="10"/>
      <c r="AC8589" s="10"/>
      <c r="AE8589" s="10"/>
      <c r="AG8589" s="10"/>
      <c r="AI8589" s="10"/>
      <c r="AK8589" s="10"/>
    </row>
    <row r="8590" spans="2:37" ht="15" x14ac:dyDescent="0.2">
      <c r="B8590" s="10"/>
      <c r="C8590" s="10"/>
      <c r="D8590" s="10"/>
      <c r="E8590" s="10"/>
      <c r="F8590" s="10"/>
      <c r="G8590" s="10"/>
      <c r="H8590" s="10"/>
      <c r="K8590" s="10"/>
      <c r="L8590" s="10"/>
      <c r="N8590" s="10"/>
      <c r="O8590" s="10"/>
      <c r="P8590" s="10"/>
      <c r="Q8590" s="10"/>
      <c r="R8590" s="10"/>
      <c r="S8590" s="10"/>
      <c r="U8590" s="10"/>
      <c r="W8590" s="10"/>
      <c r="Y8590" s="10"/>
      <c r="AA8590" s="10"/>
      <c r="AC8590" s="10"/>
      <c r="AE8590" s="10"/>
      <c r="AG8590" s="10"/>
      <c r="AI8590" s="10"/>
      <c r="AK8590" s="10"/>
    </row>
    <row r="8591" spans="2:37" ht="15" x14ac:dyDescent="0.2">
      <c r="B8591" s="10"/>
      <c r="C8591" s="10"/>
      <c r="D8591" s="10"/>
      <c r="E8591" s="10"/>
      <c r="F8591" s="10"/>
      <c r="G8591" s="10"/>
      <c r="H8591" s="10"/>
      <c r="K8591" s="10"/>
      <c r="L8591" s="10"/>
      <c r="N8591" s="10"/>
      <c r="O8591" s="10"/>
      <c r="P8591" s="10"/>
      <c r="Q8591" s="10"/>
      <c r="R8591" s="10"/>
      <c r="S8591" s="10"/>
      <c r="U8591" s="10"/>
      <c r="W8591" s="10"/>
      <c r="Y8591" s="10"/>
      <c r="AA8591" s="10"/>
      <c r="AC8591" s="10"/>
      <c r="AE8591" s="10"/>
      <c r="AG8591" s="10"/>
      <c r="AI8591" s="10"/>
      <c r="AK8591" s="10"/>
    </row>
    <row r="8592" spans="2:37" ht="15" x14ac:dyDescent="0.2">
      <c r="B8592" s="10"/>
      <c r="C8592" s="10"/>
      <c r="D8592" s="10"/>
      <c r="E8592" s="10"/>
      <c r="F8592" s="10"/>
      <c r="G8592" s="10"/>
      <c r="H8592" s="10"/>
      <c r="K8592" s="10"/>
      <c r="L8592" s="10"/>
      <c r="N8592" s="10"/>
      <c r="O8592" s="10"/>
      <c r="P8592" s="10"/>
      <c r="Q8592" s="10"/>
      <c r="R8592" s="10"/>
      <c r="S8592" s="10"/>
      <c r="U8592" s="10"/>
      <c r="W8592" s="10"/>
      <c r="Y8592" s="10"/>
      <c r="AA8592" s="10"/>
      <c r="AC8592" s="10"/>
      <c r="AE8592" s="10"/>
      <c r="AG8592" s="10"/>
      <c r="AI8592" s="10"/>
      <c r="AK8592" s="10"/>
    </row>
    <row r="8593" spans="2:37" ht="15" x14ac:dyDescent="0.2">
      <c r="B8593" s="10"/>
      <c r="C8593" s="10"/>
      <c r="D8593" s="10"/>
      <c r="E8593" s="10"/>
      <c r="F8593" s="10"/>
      <c r="G8593" s="10"/>
      <c r="H8593" s="10"/>
      <c r="K8593" s="10"/>
      <c r="L8593" s="10"/>
      <c r="N8593" s="10"/>
      <c r="O8593" s="10"/>
      <c r="P8593" s="10"/>
      <c r="Q8593" s="10"/>
      <c r="R8593" s="10"/>
      <c r="S8593" s="10"/>
      <c r="U8593" s="10"/>
      <c r="W8593" s="10"/>
      <c r="Y8593" s="10"/>
      <c r="AA8593" s="10"/>
      <c r="AC8593" s="10"/>
      <c r="AE8593" s="10"/>
      <c r="AG8593" s="10"/>
      <c r="AI8593" s="10"/>
      <c r="AK8593" s="10"/>
    </row>
    <row r="8594" spans="2:37" ht="15" x14ac:dyDescent="0.2">
      <c r="B8594" s="10"/>
      <c r="C8594" s="10"/>
      <c r="D8594" s="10"/>
      <c r="E8594" s="10"/>
      <c r="F8594" s="10"/>
      <c r="G8594" s="10"/>
      <c r="H8594" s="10"/>
      <c r="K8594" s="10"/>
      <c r="L8594" s="10"/>
      <c r="N8594" s="10"/>
      <c r="O8594" s="10"/>
      <c r="P8594" s="10"/>
      <c r="Q8594" s="10"/>
      <c r="R8594" s="10"/>
      <c r="S8594" s="10"/>
      <c r="U8594" s="10"/>
      <c r="W8594" s="10"/>
      <c r="Y8594" s="10"/>
      <c r="AA8594" s="10"/>
      <c r="AC8594" s="10"/>
      <c r="AE8594" s="10"/>
      <c r="AG8594" s="10"/>
      <c r="AI8594" s="10"/>
      <c r="AK8594" s="10"/>
    </row>
    <row r="8595" spans="2:37" ht="15" x14ac:dyDescent="0.2">
      <c r="B8595" s="10"/>
      <c r="C8595" s="10"/>
      <c r="D8595" s="10"/>
      <c r="E8595" s="10"/>
      <c r="F8595" s="10"/>
      <c r="G8595" s="10"/>
      <c r="H8595" s="10"/>
      <c r="K8595" s="10"/>
      <c r="L8595" s="10"/>
      <c r="N8595" s="10"/>
      <c r="O8595" s="10"/>
      <c r="P8595" s="10"/>
      <c r="Q8595" s="10"/>
      <c r="R8595" s="10"/>
      <c r="S8595" s="10"/>
      <c r="U8595" s="10"/>
      <c r="W8595" s="10"/>
      <c r="Y8595" s="10"/>
      <c r="AA8595" s="10"/>
      <c r="AC8595" s="10"/>
      <c r="AE8595" s="10"/>
      <c r="AG8595" s="10"/>
      <c r="AI8595" s="10"/>
      <c r="AK8595" s="10"/>
    </row>
    <row r="8596" spans="2:37" ht="15" x14ac:dyDescent="0.2">
      <c r="B8596" s="10"/>
      <c r="C8596" s="10"/>
      <c r="D8596" s="10"/>
      <c r="E8596" s="10"/>
      <c r="F8596" s="10"/>
      <c r="G8596" s="10"/>
      <c r="H8596" s="10"/>
      <c r="K8596" s="10"/>
      <c r="L8596" s="10"/>
      <c r="N8596" s="10"/>
      <c r="O8596" s="10"/>
      <c r="P8596" s="10"/>
      <c r="Q8596" s="10"/>
      <c r="R8596" s="10"/>
      <c r="S8596" s="10"/>
      <c r="U8596" s="10"/>
      <c r="W8596" s="10"/>
      <c r="Y8596" s="10"/>
      <c r="AA8596" s="10"/>
      <c r="AC8596" s="10"/>
      <c r="AE8596" s="10"/>
      <c r="AG8596" s="10"/>
      <c r="AI8596" s="10"/>
      <c r="AK8596" s="10"/>
    </row>
    <row r="8597" spans="2:37" ht="15" x14ac:dyDescent="0.2">
      <c r="B8597" s="10"/>
      <c r="C8597" s="10"/>
      <c r="D8597" s="10"/>
      <c r="E8597" s="10"/>
      <c r="F8597" s="10"/>
      <c r="G8597" s="10"/>
      <c r="H8597" s="10"/>
      <c r="K8597" s="10"/>
      <c r="L8597" s="10"/>
      <c r="N8597" s="10"/>
      <c r="O8597" s="10"/>
      <c r="P8597" s="10"/>
      <c r="Q8597" s="10"/>
      <c r="R8597" s="10"/>
      <c r="S8597" s="10"/>
      <c r="U8597" s="10"/>
      <c r="W8597" s="10"/>
      <c r="Y8597" s="10"/>
      <c r="AA8597" s="10"/>
      <c r="AC8597" s="10"/>
      <c r="AE8597" s="10"/>
      <c r="AG8597" s="10"/>
      <c r="AI8597" s="10"/>
      <c r="AK8597" s="10"/>
    </row>
    <row r="8598" spans="2:37" ht="15" x14ac:dyDescent="0.2">
      <c r="B8598" s="10"/>
      <c r="C8598" s="10"/>
      <c r="D8598" s="10"/>
      <c r="E8598" s="10"/>
      <c r="F8598" s="10"/>
      <c r="G8598" s="10"/>
      <c r="H8598" s="10"/>
      <c r="K8598" s="10"/>
      <c r="L8598" s="10"/>
      <c r="N8598" s="10"/>
      <c r="O8598" s="10"/>
      <c r="P8598" s="10"/>
      <c r="Q8598" s="10"/>
      <c r="R8598" s="10"/>
      <c r="S8598" s="10"/>
      <c r="U8598" s="10"/>
      <c r="W8598" s="10"/>
      <c r="Y8598" s="10"/>
      <c r="AA8598" s="10"/>
      <c r="AC8598" s="10"/>
      <c r="AE8598" s="10"/>
      <c r="AG8598" s="10"/>
      <c r="AI8598" s="10"/>
      <c r="AK8598" s="10"/>
    </row>
    <row r="8599" spans="2:37" ht="15" x14ac:dyDescent="0.2">
      <c r="B8599" s="10"/>
      <c r="C8599" s="10"/>
      <c r="D8599" s="10"/>
      <c r="E8599" s="10"/>
      <c r="F8599" s="10"/>
      <c r="G8599" s="10"/>
      <c r="H8599" s="10"/>
      <c r="K8599" s="10"/>
      <c r="L8599" s="10"/>
      <c r="N8599" s="10"/>
      <c r="O8599" s="10"/>
      <c r="P8599" s="10"/>
      <c r="Q8599" s="10"/>
      <c r="R8599" s="10"/>
      <c r="S8599" s="10"/>
      <c r="U8599" s="10"/>
      <c r="W8599" s="10"/>
      <c r="Y8599" s="10"/>
      <c r="AA8599" s="10"/>
      <c r="AC8599" s="10"/>
      <c r="AE8599" s="10"/>
      <c r="AG8599" s="10"/>
      <c r="AI8599" s="10"/>
      <c r="AK8599" s="10"/>
    </row>
    <row r="8600" spans="2:37" ht="15" x14ac:dyDescent="0.2">
      <c r="B8600" s="10"/>
      <c r="C8600" s="10"/>
      <c r="D8600" s="10"/>
      <c r="E8600" s="10"/>
      <c r="F8600" s="10"/>
      <c r="G8600" s="10"/>
      <c r="H8600" s="10"/>
      <c r="K8600" s="10"/>
      <c r="L8600" s="10"/>
      <c r="N8600" s="10"/>
      <c r="O8600" s="10"/>
      <c r="P8600" s="10"/>
      <c r="Q8600" s="10"/>
      <c r="R8600" s="10"/>
      <c r="S8600" s="10"/>
      <c r="U8600" s="10"/>
      <c r="W8600" s="10"/>
      <c r="Y8600" s="10"/>
      <c r="AA8600" s="10"/>
      <c r="AC8600" s="10"/>
      <c r="AE8600" s="10"/>
      <c r="AG8600" s="10"/>
      <c r="AI8600" s="10"/>
      <c r="AK8600" s="10"/>
    </row>
    <row r="8601" spans="2:37" ht="15" x14ac:dyDescent="0.2">
      <c r="B8601" s="10"/>
      <c r="C8601" s="10"/>
      <c r="D8601" s="10"/>
      <c r="E8601" s="10"/>
      <c r="F8601" s="10"/>
      <c r="G8601" s="10"/>
      <c r="H8601" s="10"/>
      <c r="K8601" s="10"/>
      <c r="L8601" s="10"/>
      <c r="N8601" s="10"/>
      <c r="O8601" s="10"/>
      <c r="P8601" s="10"/>
      <c r="Q8601" s="10"/>
      <c r="R8601" s="10"/>
      <c r="S8601" s="10"/>
      <c r="U8601" s="10"/>
      <c r="W8601" s="10"/>
      <c r="Y8601" s="10"/>
      <c r="AA8601" s="10"/>
      <c r="AC8601" s="10"/>
      <c r="AE8601" s="10"/>
      <c r="AG8601" s="10"/>
      <c r="AI8601" s="10"/>
      <c r="AK8601" s="10"/>
    </row>
    <row r="8602" spans="2:37" ht="15" x14ac:dyDescent="0.2">
      <c r="B8602" s="10"/>
      <c r="C8602" s="10"/>
      <c r="D8602" s="10"/>
      <c r="E8602" s="10"/>
      <c r="F8602" s="10"/>
      <c r="G8602" s="10"/>
      <c r="H8602" s="10"/>
      <c r="K8602" s="10"/>
      <c r="L8602" s="10"/>
      <c r="N8602" s="10"/>
      <c r="O8602" s="10"/>
      <c r="P8602" s="10"/>
      <c r="Q8602" s="10"/>
      <c r="R8602" s="10"/>
      <c r="S8602" s="10"/>
      <c r="U8602" s="10"/>
      <c r="W8602" s="10"/>
      <c r="Y8602" s="10"/>
      <c r="AA8602" s="10"/>
      <c r="AC8602" s="10"/>
      <c r="AE8602" s="10"/>
      <c r="AG8602" s="10"/>
      <c r="AI8602" s="10"/>
      <c r="AK8602" s="10"/>
    </row>
    <row r="8603" spans="2:37" ht="15" x14ac:dyDescent="0.2">
      <c r="B8603" s="10"/>
      <c r="C8603" s="10"/>
      <c r="D8603" s="10"/>
      <c r="E8603" s="10"/>
      <c r="F8603" s="10"/>
      <c r="G8603" s="10"/>
      <c r="H8603" s="10"/>
      <c r="K8603" s="10"/>
      <c r="L8603" s="10"/>
      <c r="N8603" s="10"/>
      <c r="O8603" s="10"/>
      <c r="P8603" s="10"/>
      <c r="Q8603" s="10"/>
      <c r="R8603" s="10"/>
      <c r="S8603" s="10"/>
      <c r="U8603" s="10"/>
      <c r="W8603" s="10"/>
      <c r="Y8603" s="10"/>
      <c r="AA8603" s="10"/>
      <c r="AC8603" s="10"/>
      <c r="AE8603" s="10"/>
      <c r="AG8603" s="10"/>
      <c r="AI8603" s="10"/>
      <c r="AK8603" s="10"/>
    </row>
    <row r="8604" spans="2:37" ht="15" x14ac:dyDescent="0.2">
      <c r="B8604" s="10"/>
      <c r="C8604" s="10"/>
      <c r="D8604" s="10"/>
      <c r="E8604" s="10"/>
      <c r="F8604" s="10"/>
      <c r="G8604" s="10"/>
      <c r="H8604" s="10"/>
      <c r="K8604" s="10"/>
      <c r="L8604" s="10"/>
      <c r="N8604" s="10"/>
      <c r="O8604" s="10"/>
      <c r="P8604" s="10"/>
      <c r="Q8604" s="10"/>
      <c r="R8604" s="10"/>
      <c r="S8604" s="10"/>
      <c r="U8604" s="10"/>
      <c r="W8604" s="10"/>
      <c r="Y8604" s="10"/>
      <c r="AA8604" s="10"/>
      <c r="AC8604" s="10"/>
      <c r="AE8604" s="10"/>
      <c r="AG8604" s="10"/>
      <c r="AI8604" s="10"/>
      <c r="AK8604" s="10"/>
    </row>
    <row r="8605" spans="2:37" ht="15" x14ac:dyDescent="0.2">
      <c r="B8605" s="10"/>
      <c r="C8605" s="10"/>
      <c r="D8605" s="10"/>
      <c r="E8605" s="10"/>
      <c r="F8605" s="10"/>
      <c r="G8605" s="10"/>
      <c r="H8605" s="10"/>
      <c r="K8605" s="10"/>
      <c r="L8605" s="10"/>
      <c r="N8605" s="10"/>
      <c r="O8605" s="10"/>
      <c r="P8605" s="10"/>
      <c r="Q8605" s="10"/>
      <c r="R8605" s="10"/>
      <c r="S8605" s="10"/>
      <c r="U8605" s="10"/>
      <c r="W8605" s="10"/>
      <c r="Y8605" s="10"/>
      <c r="AA8605" s="10"/>
      <c r="AC8605" s="10"/>
      <c r="AE8605" s="10"/>
      <c r="AG8605" s="10"/>
      <c r="AI8605" s="10"/>
      <c r="AK8605" s="10"/>
    </row>
    <row r="8606" spans="2:37" ht="15" x14ac:dyDescent="0.2">
      <c r="B8606" s="10"/>
      <c r="C8606" s="10"/>
      <c r="D8606" s="10"/>
      <c r="E8606" s="10"/>
      <c r="F8606" s="10"/>
      <c r="G8606" s="10"/>
      <c r="H8606" s="10"/>
      <c r="K8606" s="10"/>
      <c r="L8606" s="10"/>
      <c r="N8606" s="10"/>
      <c r="O8606" s="10"/>
      <c r="P8606" s="10"/>
      <c r="Q8606" s="10"/>
      <c r="R8606" s="10"/>
      <c r="S8606" s="10"/>
      <c r="U8606" s="10"/>
      <c r="W8606" s="10"/>
      <c r="Y8606" s="10"/>
      <c r="AA8606" s="10"/>
      <c r="AC8606" s="10"/>
      <c r="AE8606" s="10"/>
      <c r="AG8606" s="10"/>
      <c r="AI8606" s="10"/>
      <c r="AK8606" s="10"/>
    </row>
    <row r="8607" spans="2:37" ht="15" x14ac:dyDescent="0.2">
      <c r="B8607" s="10"/>
      <c r="C8607" s="10"/>
      <c r="D8607" s="10"/>
      <c r="E8607" s="10"/>
      <c r="F8607" s="10"/>
      <c r="G8607" s="10"/>
      <c r="H8607" s="10"/>
      <c r="K8607" s="10"/>
      <c r="L8607" s="10"/>
      <c r="N8607" s="10"/>
      <c r="O8607" s="10"/>
      <c r="P8607" s="10"/>
      <c r="Q8607" s="10"/>
      <c r="R8607" s="10"/>
      <c r="S8607" s="10"/>
      <c r="U8607" s="10"/>
      <c r="W8607" s="10"/>
      <c r="Y8607" s="10"/>
      <c r="AA8607" s="10"/>
      <c r="AC8607" s="10"/>
      <c r="AE8607" s="10"/>
      <c r="AG8607" s="10"/>
      <c r="AI8607" s="10"/>
      <c r="AK8607" s="10"/>
    </row>
    <row r="8608" spans="2:37" ht="15" x14ac:dyDescent="0.2">
      <c r="B8608" s="10"/>
      <c r="C8608" s="10"/>
      <c r="D8608" s="10"/>
      <c r="E8608" s="10"/>
      <c r="F8608" s="10"/>
      <c r="G8608" s="10"/>
      <c r="H8608" s="10"/>
      <c r="K8608" s="10"/>
      <c r="L8608" s="10"/>
      <c r="N8608" s="10"/>
      <c r="O8608" s="10"/>
      <c r="P8608" s="10"/>
      <c r="Q8608" s="10"/>
      <c r="R8608" s="10"/>
      <c r="S8608" s="10"/>
      <c r="U8608" s="10"/>
      <c r="W8608" s="10"/>
      <c r="Y8608" s="10"/>
      <c r="AA8608" s="10"/>
      <c r="AC8608" s="10"/>
      <c r="AE8608" s="10"/>
      <c r="AG8608" s="10"/>
      <c r="AI8608" s="10"/>
      <c r="AK8608" s="10"/>
    </row>
    <row r="8609" spans="2:37" ht="15" x14ac:dyDescent="0.2">
      <c r="B8609" s="10"/>
      <c r="C8609" s="10"/>
      <c r="D8609" s="10"/>
      <c r="E8609" s="10"/>
      <c r="F8609" s="10"/>
      <c r="G8609" s="10"/>
      <c r="H8609" s="10"/>
      <c r="K8609" s="10"/>
      <c r="L8609" s="10"/>
      <c r="N8609" s="10"/>
      <c r="O8609" s="10"/>
      <c r="P8609" s="10"/>
      <c r="Q8609" s="10"/>
      <c r="R8609" s="10"/>
      <c r="S8609" s="10"/>
      <c r="U8609" s="10"/>
      <c r="W8609" s="10"/>
      <c r="Y8609" s="10"/>
      <c r="AA8609" s="10"/>
      <c r="AC8609" s="10"/>
      <c r="AE8609" s="10"/>
      <c r="AG8609" s="10"/>
      <c r="AI8609" s="10"/>
      <c r="AK8609" s="10"/>
    </row>
    <row r="8610" spans="2:37" ht="15" x14ac:dyDescent="0.2">
      <c r="B8610" s="10"/>
      <c r="C8610" s="10"/>
      <c r="D8610" s="10"/>
      <c r="E8610" s="10"/>
      <c r="F8610" s="10"/>
      <c r="G8610" s="10"/>
      <c r="H8610" s="10"/>
      <c r="K8610" s="10"/>
      <c r="L8610" s="10"/>
      <c r="N8610" s="10"/>
      <c r="O8610" s="10"/>
      <c r="P8610" s="10"/>
      <c r="Q8610" s="10"/>
      <c r="R8610" s="10"/>
      <c r="S8610" s="10"/>
      <c r="U8610" s="10"/>
      <c r="W8610" s="10"/>
      <c r="Y8610" s="10"/>
      <c r="AA8610" s="10"/>
      <c r="AC8610" s="10"/>
      <c r="AE8610" s="10"/>
      <c r="AG8610" s="10"/>
      <c r="AI8610" s="10"/>
      <c r="AK8610" s="10"/>
    </row>
    <row r="8611" spans="2:37" ht="15" x14ac:dyDescent="0.2">
      <c r="B8611" s="10"/>
      <c r="C8611" s="10"/>
      <c r="D8611" s="10"/>
      <c r="E8611" s="10"/>
      <c r="F8611" s="10"/>
      <c r="G8611" s="10"/>
      <c r="H8611" s="10"/>
      <c r="K8611" s="10"/>
      <c r="L8611" s="10"/>
      <c r="N8611" s="10"/>
      <c r="O8611" s="10"/>
      <c r="P8611" s="10"/>
      <c r="Q8611" s="10"/>
      <c r="R8611" s="10"/>
      <c r="S8611" s="10"/>
      <c r="U8611" s="10"/>
      <c r="W8611" s="10"/>
      <c r="Y8611" s="10"/>
      <c r="AA8611" s="10"/>
      <c r="AC8611" s="10"/>
      <c r="AE8611" s="10"/>
      <c r="AG8611" s="10"/>
      <c r="AI8611" s="10"/>
      <c r="AK8611" s="10"/>
    </row>
    <row r="8612" spans="2:37" ht="15" x14ac:dyDescent="0.2">
      <c r="B8612" s="10"/>
      <c r="C8612" s="10"/>
      <c r="D8612" s="10"/>
      <c r="E8612" s="10"/>
      <c r="F8612" s="10"/>
      <c r="G8612" s="10"/>
      <c r="H8612" s="10"/>
      <c r="K8612" s="10"/>
      <c r="L8612" s="10"/>
      <c r="N8612" s="10"/>
      <c r="O8612" s="10"/>
      <c r="P8612" s="10"/>
      <c r="Q8612" s="10"/>
      <c r="R8612" s="10"/>
      <c r="S8612" s="10"/>
      <c r="U8612" s="10"/>
      <c r="W8612" s="10"/>
      <c r="Y8612" s="10"/>
      <c r="AA8612" s="10"/>
      <c r="AC8612" s="10"/>
      <c r="AE8612" s="10"/>
      <c r="AG8612" s="10"/>
      <c r="AI8612" s="10"/>
      <c r="AK8612" s="10"/>
    </row>
    <row r="8613" spans="2:37" ht="15" x14ac:dyDescent="0.2">
      <c r="B8613" s="10"/>
      <c r="C8613" s="10"/>
      <c r="D8613" s="10"/>
      <c r="E8613" s="10"/>
      <c r="F8613" s="10"/>
      <c r="G8613" s="10"/>
      <c r="H8613" s="10"/>
      <c r="K8613" s="10"/>
      <c r="L8613" s="10"/>
      <c r="N8613" s="10"/>
      <c r="O8613" s="10"/>
      <c r="P8613" s="10"/>
      <c r="Q8613" s="10"/>
      <c r="R8613" s="10"/>
      <c r="S8613" s="10"/>
      <c r="U8613" s="10"/>
      <c r="W8613" s="10"/>
      <c r="Y8613" s="10"/>
      <c r="AA8613" s="10"/>
      <c r="AC8613" s="10"/>
      <c r="AE8613" s="10"/>
      <c r="AG8613" s="10"/>
      <c r="AI8613" s="10"/>
      <c r="AK8613" s="10"/>
    </row>
    <row r="8614" spans="2:37" ht="15" x14ac:dyDescent="0.2">
      <c r="B8614" s="10"/>
      <c r="C8614" s="10"/>
      <c r="D8614" s="10"/>
      <c r="E8614" s="10"/>
      <c r="F8614" s="10"/>
      <c r="G8614" s="10"/>
      <c r="H8614" s="10"/>
      <c r="K8614" s="10"/>
      <c r="L8614" s="10"/>
      <c r="N8614" s="10"/>
      <c r="O8614" s="10"/>
      <c r="P8614" s="10"/>
      <c r="Q8614" s="10"/>
      <c r="R8614" s="10"/>
      <c r="S8614" s="10"/>
      <c r="U8614" s="10"/>
      <c r="W8614" s="10"/>
      <c r="Y8614" s="10"/>
      <c r="AA8614" s="10"/>
      <c r="AC8614" s="10"/>
      <c r="AE8614" s="10"/>
      <c r="AG8614" s="10"/>
      <c r="AI8614" s="10"/>
      <c r="AK8614" s="10"/>
    </row>
    <row r="8615" spans="2:37" ht="15" x14ac:dyDescent="0.2">
      <c r="B8615" s="10"/>
      <c r="C8615" s="10"/>
      <c r="D8615" s="10"/>
      <c r="E8615" s="10"/>
      <c r="F8615" s="10"/>
      <c r="G8615" s="10"/>
      <c r="H8615" s="10"/>
      <c r="K8615" s="10"/>
      <c r="L8615" s="10"/>
      <c r="N8615" s="10"/>
      <c r="O8615" s="10"/>
      <c r="P8615" s="10"/>
      <c r="Q8615" s="10"/>
      <c r="R8615" s="10"/>
      <c r="S8615" s="10"/>
      <c r="U8615" s="10"/>
      <c r="W8615" s="10"/>
      <c r="Y8615" s="10"/>
      <c r="AA8615" s="10"/>
      <c r="AC8615" s="10"/>
      <c r="AE8615" s="10"/>
      <c r="AG8615" s="10"/>
      <c r="AI8615" s="10"/>
      <c r="AK8615" s="10"/>
    </row>
    <row r="8616" spans="2:37" ht="15" x14ac:dyDescent="0.2">
      <c r="B8616" s="10"/>
      <c r="C8616" s="10"/>
      <c r="D8616" s="10"/>
      <c r="E8616" s="10"/>
      <c r="F8616" s="10"/>
      <c r="G8616" s="10"/>
      <c r="H8616" s="10"/>
      <c r="K8616" s="10"/>
      <c r="L8616" s="10"/>
      <c r="N8616" s="10"/>
      <c r="O8616" s="10"/>
      <c r="P8616" s="10"/>
      <c r="Q8616" s="10"/>
      <c r="R8616" s="10"/>
      <c r="S8616" s="10"/>
      <c r="U8616" s="10"/>
      <c r="W8616" s="10"/>
      <c r="Y8616" s="10"/>
      <c r="AA8616" s="10"/>
      <c r="AC8616" s="10"/>
      <c r="AE8616" s="10"/>
      <c r="AG8616" s="10"/>
      <c r="AI8616" s="10"/>
      <c r="AK8616" s="10"/>
    </row>
    <row r="8617" spans="2:37" ht="15" x14ac:dyDescent="0.2">
      <c r="B8617" s="10"/>
      <c r="C8617" s="10"/>
      <c r="D8617" s="10"/>
      <c r="E8617" s="10"/>
      <c r="F8617" s="10"/>
      <c r="G8617" s="10"/>
      <c r="H8617" s="10"/>
      <c r="K8617" s="10"/>
      <c r="L8617" s="10"/>
      <c r="N8617" s="10"/>
      <c r="O8617" s="10"/>
      <c r="P8617" s="10"/>
      <c r="Q8617" s="10"/>
      <c r="R8617" s="10"/>
      <c r="S8617" s="10"/>
      <c r="U8617" s="10"/>
      <c r="W8617" s="10"/>
      <c r="Y8617" s="10"/>
      <c r="AA8617" s="10"/>
      <c r="AC8617" s="10"/>
      <c r="AE8617" s="10"/>
      <c r="AG8617" s="10"/>
      <c r="AI8617" s="10"/>
      <c r="AK8617" s="10"/>
    </row>
    <row r="8618" spans="2:37" ht="15" x14ac:dyDescent="0.2">
      <c r="B8618" s="10"/>
      <c r="C8618" s="10"/>
      <c r="D8618" s="10"/>
      <c r="E8618" s="10"/>
      <c r="F8618" s="10"/>
      <c r="G8618" s="10"/>
      <c r="H8618" s="10"/>
      <c r="K8618" s="10"/>
      <c r="L8618" s="10"/>
      <c r="N8618" s="10"/>
      <c r="O8618" s="10"/>
      <c r="P8618" s="10"/>
      <c r="Q8618" s="10"/>
      <c r="R8618" s="10"/>
      <c r="S8618" s="10"/>
      <c r="U8618" s="10"/>
      <c r="W8618" s="10"/>
      <c r="Y8618" s="10"/>
      <c r="AA8618" s="10"/>
      <c r="AC8618" s="10"/>
      <c r="AE8618" s="10"/>
      <c r="AG8618" s="10"/>
      <c r="AI8618" s="10"/>
      <c r="AK8618" s="10"/>
    </row>
    <row r="8619" spans="2:37" ht="15" x14ac:dyDescent="0.2">
      <c r="B8619" s="10"/>
      <c r="C8619" s="10"/>
      <c r="D8619" s="10"/>
      <c r="E8619" s="10"/>
      <c r="F8619" s="10"/>
      <c r="G8619" s="10"/>
      <c r="H8619" s="10"/>
      <c r="K8619" s="10"/>
      <c r="L8619" s="10"/>
      <c r="N8619" s="10"/>
      <c r="O8619" s="10"/>
      <c r="P8619" s="10"/>
      <c r="Q8619" s="10"/>
      <c r="R8619" s="10"/>
      <c r="S8619" s="10"/>
      <c r="U8619" s="10"/>
      <c r="W8619" s="10"/>
      <c r="Y8619" s="10"/>
      <c r="AA8619" s="10"/>
      <c r="AC8619" s="10"/>
      <c r="AE8619" s="10"/>
      <c r="AG8619" s="10"/>
      <c r="AI8619" s="10"/>
      <c r="AK8619" s="10"/>
    </row>
    <row r="8620" spans="2:37" ht="15" x14ac:dyDescent="0.2">
      <c r="B8620" s="10"/>
      <c r="C8620" s="10"/>
      <c r="D8620" s="10"/>
      <c r="E8620" s="10"/>
      <c r="F8620" s="10"/>
      <c r="G8620" s="10"/>
      <c r="H8620" s="10"/>
      <c r="K8620" s="10"/>
      <c r="L8620" s="10"/>
      <c r="N8620" s="10"/>
      <c r="O8620" s="10"/>
      <c r="P8620" s="10"/>
      <c r="Q8620" s="10"/>
      <c r="R8620" s="10"/>
      <c r="S8620" s="10"/>
      <c r="U8620" s="10"/>
      <c r="W8620" s="10"/>
      <c r="Y8620" s="10"/>
      <c r="AA8620" s="10"/>
      <c r="AC8620" s="10"/>
      <c r="AE8620" s="10"/>
      <c r="AG8620" s="10"/>
      <c r="AI8620" s="10"/>
      <c r="AK8620" s="10"/>
    </row>
    <row r="8621" spans="2:37" ht="15" x14ac:dyDescent="0.2">
      <c r="B8621" s="10"/>
      <c r="C8621" s="10"/>
      <c r="D8621" s="10"/>
      <c r="E8621" s="10"/>
      <c r="F8621" s="10"/>
      <c r="G8621" s="10"/>
      <c r="H8621" s="10"/>
      <c r="K8621" s="10"/>
      <c r="L8621" s="10"/>
      <c r="N8621" s="10"/>
      <c r="O8621" s="10"/>
      <c r="P8621" s="10"/>
      <c r="Q8621" s="10"/>
      <c r="R8621" s="10"/>
      <c r="S8621" s="10"/>
      <c r="U8621" s="10"/>
      <c r="W8621" s="10"/>
      <c r="Y8621" s="10"/>
      <c r="AA8621" s="10"/>
      <c r="AC8621" s="10"/>
      <c r="AE8621" s="10"/>
      <c r="AG8621" s="10"/>
      <c r="AI8621" s="10"/>
      <c r="AK8621" s="10"/>
    </row>
    <row r="8622" spans="2:37" ht="15" x14ac:dyDescent="0.2">
      <c r="B8622" s="10"/>
      <c r="C8622" s="10"/>
      <c r="D8622" s="10"/>
      <c r="E8622" s="10"/>
      <c r="F8622" s="10"/>
      <c r="G8622" s="10"/>
      <c r="H8622" s="10"/>
      <c r="K8622" s="10"/>
      <c r="L8622" s="10"/>
      <c r="N8622" s="10"/>
      <c r="O8622" s="10"/>
      <c r="P8622" s="10"/>
      <c r="Q8622" s="10"/>
      <c r="R8622" s="10"/>
      <c r="S8622" s="10"/>
      <c r="U8622" s="10"/>
      <c r="W8622" s="10"/>
      <c r="Y8622" s="10"/>
      <c r="AA8622" s="10"/>
      <c r="AC8622" s="10"/>
      <c r="AE8622" s="10"/>
      <c r="AG8622" s="10"/>
      <c r="AI8622" s="10"/>
      <c r="AK8622" s="10"/>
    </row>
    <row r="8623" spans="2:37" ht="15" x14ac:dyDescent="0.2">
      <c r="B8623" s="10"/>
      <c r="C8623" s="10"/>
      <c r="D8623" s="10"/>
      <c r="E8623" s="10"/>
      <c r="F8623" s="10"/>
      <c r="G8623" s="10"/>
      <c r="H8623" s="10"/>
      <c r="K8623" s="10"/>
      <c r="L8623" s="10"/>
      <c r="N8623" s="10"/>
      <c r="O8623" s="10"/>
      <c r="P8623" s="10"/>
      <c r="Q8623" s="10"/>
      <c r="R8623" s="10"/>
      <c r="S8623" s="10"/>
      <c r="U8623" s="10"/>
      <c r="W8623" s="10"/>
      <c r="Y8623" s="10"/>
      <c r="AA8623" s="10"/>
      <c r="AC8623" s="10"/>
      <c r="AE8623" s="10"/>
      <c r="AG8623" s="10"/>
      <c r="AI8623" s="10"/>
      <c r="AK8623" s="10"/>
    </row>
    <row r="8624" spans="2:37" ht="15" x14ac:dyDescent="0.2">
      <c r="B8624" s="10"/>
      <c r="C8624" s="10"/>
      <c r="D8624" s="10"/>
      <c r="E8624" s="10"/>
      <c r="F8624" s="10"/>
      <c r="G8624" s="10"/>
      <c r="H8624" s="10"/>
      <c r="K8624" s="10"/>
      <c r="L8624" s="10"/>
      <c r="N8624" s="10"/>
      <c r="O8624" s="10"/>
      <c r="P8624" s="10"/>
      <c r="Q8624" s="10"/>
      <c r="R8624" s="10"/>
      <c r="S8624" s="10"/>
      <c r="U8624" s="10"/>
      <c r="W8624" s="10"/>
      <c r="Y8624" s="10"/>
      <c r="AA8624" s="10"/>
      <c r="AC8624" s="10"/>
      <c r="AE8624" s="10"/>
      <c r="AG8624" s="10"/>
      <c r="AI8624" s="10"/>
      <c r="AK8624" s="10"/>
    </row>
    <row r="8625" spans="2:37" ht="15" x14ac:dyDescent="0.2">
      <c r="B8625" s="10"/>
      <c r="C8625" s="10"/>
      <c r="D8625" s="10"/>
      <c r="E8625" s="10"/>
      <c r="F8625" s="10"/>
      <c r="G8625" s="10"/>
      <c r="H8625" s="10"/>
      <c r="K8625" s="10"/>
      <c r="L8625" s="10"/>
      <c r="N8625" s="10"/>
      <c r="O8625" s="10"/>
      <c r="P8625" s="10"/>
      <c r="Q8625" s="10"/>
      <c r="R8625" s="10"/>
      <c r="S8625" s="10"/>
      <c r="U8625" s="10"/>
      <c r="W8625" s="10"/>
      <c r="Y8625" s="10"/>
      <c r="AA8625" s="10"/>
      <c r="AC8625" s="10"/>
      <c r="AE8625" s="10"/>
      <c r="AG8625" s="10"/>
      <c r="AI8625" s="10"/>
      <c r="AK8625" s="10"/>
    </row>
    <row r="8626" spans="2:37" ht="15" x14ac:dyDescent="0.2">
      <c r="B8626" s="10"/>
      <c r="C8626" s="10"/>
      <c r="D8626" s="10"/>
      <c r="E8626" s="10"/>
      <c r="F8626" s="10"/>
      <c r="G8626" s="10"/>
      <c r="H8626" s="10"/>
      <c r="K8626" s="10"/>
      <c r="L8626" s="10"/>
      <c r="N8626" s="10"/>
      <c r="O8626" s="10"/>
      <c r="P8626" s="10"/>
      <c r="Q8626" s="10"/>
      <c r="R8626" s="10"/>
      <c r="S8626" s="10"/>
      <c r="U8626" s="10"/>
      <c r="W8626" s="10"/>
      <c r="Y8626" s="10"/>
      <c r="AA8626" s="10"/>
      <c r="AC8626" s="10"/>
      <c r="AE8626" s="10"/>
      <c r="AG8626" s="10"/>
      <c r="AI8626" s="10"/>
      <c r="AK8626" s="10"/>
    </row>
    <row r="8627" spans="2:37" ht="15" x14ac:dyDescent="0.2">
      <c r="B8627" s="10"/>
      <c r="C8627" s="10"/>
      <c r="D8627" s="10"/>
      <c r="E8627" s="10"/>
      <c r="F8627" s="10"/>
      <c r="G8627" s="10"/>
      <c r="H8627" s="10"/>
      <c r="K8627" s="10"/>
      <c r="L8627" s="10"/>
      <c r="N8627" s="10"/>
      <c r="O8627" s="10"/>
      <c r="P8627" s="10"/>
      <c r="Q8627" s="10"/>
      <c r="R8627" s="10"/>
      <c r="S8627" s="10"/>
      <c r="U8627" s="10"/>
      <c r="W8627" s="10"/>
      <c r="Y8627" s="10"/>
      <c r="AA8627" s="10"/>
      <c r="AC8627" s="10"/>
      <c r="AE8627" s="10"/>
      <c r="AG8627" s="10"/>
      <c r="AI8627" s="10"/>
      <c r="AK8627" s="10"/>
    </row>
    <row r="8628" spans="2:37" ht="15" x14ac:dyDescent="0.2">
      <c r="B8628" s="10"/>
      <c r="C8628" s="10"/>
      <c r="D8628" s="10"/>
      <c r="E8628" s="10"/>
      <c r="F8628" s="10"/>
      <c r="G8628" s="10"/>
      <c r="H8628" s="10"/>
      <c r="K8628" s="10"/>
      <c r="L8628" s="10"/>
      <c r="N8628" s="10"/>
      <c r="O8628" s="10"/>
      <c r="P8628" s="10"/>
      <c r="Q8628" s="10"/>
      <c r="R8628" s="10"/>
      <c r="S8628" s="10"/>
      <c r="U8628" s="10"/>
      <c r="W8628" s="10"/>
      <c r="Y8628" s="10"/>
      <c r="AA8628" s="10"/>
      <c r="AC8628" s="10"/>
      <c r="AE8628" s="10"/>
      <c r="AG8628" s="10"/>
      <c r="AI8628" s="10"/>
      <c r="AK8628" s="10"/>
    </row>
    <row r="8629" spans="2:37" ht="15" x14ac:dyDescent="0.2">
      <c r="B8629" s="10"/>
      <c r="C8629" s="10"/>
      <c r="D8629" s="10"/>
      <c r="E8629" s="10"/>
      <c r="F8629" s="10"/>
      <c r="G8629" s="10"/>
      <c r="H8629" s="10"/>
      <c r="K8629" s="10"/>
      <c r="L8629" s="10"/>
      <c r="N8629" s="10"/>
      <c r="O8629" s="10"/>
      <c r="P8629" s="10"/>
      <c r="Q8629" s="10"/>
      <c r="R8629" s="10"/>
      <c r="S8629" s="10"/>
      <c r="U8629" s="10"/>
      <c r="W8629" s="10"/>
      <c r="Y8629" s="10"/>
      <c r="AA8629" s="10"/>
      <c r="AC8629" s="10"/>
      <c r="AE8629" s="10"/>
      <c r="AG8629" s="10"/>
      <c r="AI8629" s="10"/>
      <c r="AK8629" s="10"/>
    </row>
    <row r="8630" spans="2:37" ht="15" x14ac:dyDescent="0.2">
      <c r="B8630" s="10"/>
      <c r="C8630" s="10"/>
      <c r="D8630" s="10"/>
      <c r="E8630" s="10"/>
      <c r="F8630" s="10"/>
      <c r="G8630" s="10"/>
      <c r="H8630" s="10"/>
      <c r="K8630" s="10"/>
      <c r="L8630" s="10"/>
      <c r="N8630" s="10"/>
      <c r="O8630" s="10"/>
      <c r="P8630" s="10"/>
      <c r="Q8630" s="10"/>
      <c r="R8630" s="10"/>
      <c r="S8630" s="10"/>
      <c r="U8630" s="10"/>
      <c r="W8630" s="10"/>
      <c r="Y8630" s="10"/>
      <c r="AA8630" s="10"/>
      <c r="AC8630" s="10"/>
      <c r="AE8630" s="10"/>
      <c r="AG8630" s="10"/>
      <c r="AI8630" s="10"/>
      <c r="AK8630" s="10"/>
    </row>
    <row r="8631" spans="2:37" ht="15" x14ac:dyDescent="0.2">
      <c r="B8631" s="10"/>
      <c r="C8631" s="10"/>
      <c r="D8631" s="10"/>
      <c r="E8631" s="10"/>
      <c r="F8631" s="10"/>
      <c r="G8631" s="10"/>
      <c r="H8631" s="10"/>
      <c r="K8631" s="10"/>
      <c r="L8631" s="10"/>
      <c r="N8631" s="10"/>
      <c r="O8631" s="10"/>
      <c r="P8631" s="10"/>
      <c r="Q8631" s="10"/>
      <c r="R8631" s="10"/>
      <c r="S8631" s="10"/>
      <c r="U8631" s="10"/>
      <c r="W8631" s="10"/>
      <c r="Y8631" s="10"/>
      <c r="AA8631" s="10"/>
      <c r="AC8631" s="10"/>
      <c r="AE8631" s="10"/>
      <c r="AG8631" s="10"/>
      <c r="AI8631" s="10"/>
      <c r="AK8631" s="10"/>
    </row>
    <row r="8632" spans="2:37" ht="15" x14ac:dyDescent="0.2">
      <c r="B8632" s="10"/>
      <c r="C8632" s="10"/>
      <c r="D8632" s="10"/>
      <c r="E8632" s="10"/>
      <c r="F8632" s="10"/>
      <c r="G8632" s="10"/>
      <c r="H8632" s="10"/>
      <c r="K8632" s="10"/>
      <c r="L8632" s="10"/>
      <c r="N8632" s="10"/>
      <c r="O8632" s="10"/>
      <c r="P8632" s="10"/>
      <c r="Q8632" s="10"/>
      <c r="R8632" s="10"/>
      <c r="S8632" s="10"/>
      <c r="U8632" s="10"/>
      <c r="W8632" s="10"/>
      <c r="Y8632" s="10"/>
      <c r="AA8632" s="10"/>
      <c r="AC8632" s="10"/>
      <c r="AE8632" s="10"/>
      <c r="AG8632" s="10"/>
      <c r="AI8632" s="10"/>
      <c r="AK8632" s="10"/>
    </row>
    <row r="8633" spans="2:37" ht="15" x14ac:dyDescent="0.2">
      <c r="B8633" s="10"/>
      <c r="C8633" s="10"/>
      <c r="D8633" s="10"/>
      <c r="E8633" s="10"/>
      <c r="F8633" s="10"/>
      <c r="G8633" s="10"/>
      <c r="H8633" s="10"/>
      <c r="K8633" s="10"/>
      <c r="L8633" s="10"/>
      <c r="N8633" s="10"/>
      <c r="O8633" s="10"/>
      <c r="P8633" s="10"/>
      <c r="Q8633" s="10"/>
      <c r="R8633" s="10"/>
      <c r="S8633" s="10"/>
      <c r="U8633" s="10"/>
      <c r="W8633" s="10"/>
      <c r="Y8633" s="10"/>
      <c r="AA8633" s="10"/>
      <c r="AC8633" s="10"/>
      <c r="AE8633" s="10"/>
      <c r="AG8633" s="10"/>
      <c r="AI8633" s="10"/>
      <c r="AK8633" s="10"/>
    </row>
    <row r="8634" spans="2:37" ht="15" x14ac:dyDescent="0.2">
      <c r="B8634" s="10"/>
      <c r="C8634" s="10"/>
      <c r="D8634" s="10"/>
      <c r="E8634" s="10"/>
      <c r="F8634" s="10"/>
      <c r="G8634" s="10"/>
      <c r="H8634" s="10"/>
      <c r="K8634" s="10"/>
      <c r="L8634" s="10"/>
      <c r="N8634" s="10"/>
      <c r="O8634" s="10"/>
      <c r="P8634" s="10"/>
      <c r="Q8634" s="10"/>
      <c r="R8634" s="10"/>
      <c r="S8634" s="10"/>
      <c r="U8634" s="10"/>
      <c r="W8634" s="10"/>
      <c r="Y8634" s="10"/>
      <c r="AA8634" s="10"/>
      <c r="AC8634" s="10"/>
      <c r="AE8634" s="10"/>
      <c r="AG8634" s="10"/>
      <c r="AI8634" s="10"/>
      <c r="AK8634" s="10"/>
    </row>
    <row r="8635" spans="2:37" ht="15" x14ac:dyDescent="0.2">
      <c r="B8635" s="10"/>
      <c r="C8635" s="10"/>
      <c r="D8635" s="10"/>
      <c r="E8635" s="10"/>
      <c r="F8635" s="10"/>
      <c r="G8635" s="10"/>
      <c r="H8635" s="10"/>
      <c r="K8635" s="10"/>
      <c r="L8635" s="10"/>
      <c r="N8635" s="10"/>
      <c r="O8635" s="10"/>
      <c r="P8635" s="10"/>
      <c r="Q8635" s="10"/>
      <c r="R8635" s="10"/>
      <c r="S8635" s="10"/>
      <c r="U8635" s="10"/>
      <c r="W8635" s="10"/>
      <c r="Y8635" s="10"/>
      <c r="AA8635" s="10"/>
      <c r="AC8635" s="10"/>
      <c r="AE8635" s="10"/>
      <c r="AG8635" s="10"/>
      <c r="AI8635" s="10"/>
      <c r="AK8635" s="10"/>
    </row>
    <row r="8636" spans="2:37" ht="15" x14ac:dyDescent="0.2">
      <c r="B8636" s="10"/>
      <c r="C8636" s="10"/>
      <c r="D8636" s="10"/>
      <c r="E8636" s="10"/>
      <c r="F8636" s="10"/>
      <c r="G8636" s="10"/>
      <c r="H8636" s="10"/>
      <c r="K8636" s="10"/>
      <c r="L8636" s="10"/>
      <c r="N8636" s="10"/>
      <c r="O8636" s="10"/>
      <c r="P8636" s="10"/>
      <c r="Q8636" s="10"/>
      <c r="R8636" s="10"/>
      <c r="S8636" s="10"/>
      <c r="U8636" s="10"/>
      <c r="W8636" s="10"/>
      <c r="Y8636" s="10"/>
      <c r="AA8636" s="10"/>
      <c r="AC8636" s="10"/>
      <c r="AE8636" s="10"/>
      <c r="AG8636" s="10"/>
      <c r="AI8636" s="10"/>
      <c r="AK8636" s="10"/>
    </row>
    <row r="8637" spans="2:37" ht="15" x14ac:dyDescent="0.2">
      <c r="B8637" s="10"/>
      <c r="C8637" s="10"/>
      <c r="D8637" s="10"/>
      <c r="E8637" s="10"/>
      <c r="F8637" s="10"/>
      <c r="G8637" s="10"/>
      <c r="H8637" s="10"/>
      <c r="K8637" s="10"/>
      <c r="L8637" s="10"/>
      <c r="N8637" s="10"/>
      <c r="O8637" s="10"/>
      <c r="P8637" s="10"/>
      <c r="Q8637" s="10"/>
      <c r="R8637" s="10"/>
      <c r="S8637" s="10"/>
      <c r="U8637" s="10"/>
      <c r="W8637" s="10"/>
      <c r="Y8637" s="10"/>
      <c r="AA8637" s="10"/>
      <c r="AC8637" s="10"/>
      <c r="AE8637" s="10"/>
      <c r="AG8637" s="10"/>
      <c r="AI8637" s="10"/>
      <c r="AK8637" s="10"/>
    </row>
    <row r="8638" spans="2:37" ht="15" x14ac:dyDescent="0.2">
      <c r="B8638" s="10"/>
      <c r="C8638" s="10"/>
      <c r="D8638" s="10"/>
      <c r="E8638" s="10"/>
      <c r="F8638" s="10"/>
      <c r="G8638" s="10"/>
      <c r="H8638" s="10"/>
      <c r="K8638" s="10"/>
      <c r="L8638" s="10"/>
      <c r="N8638" s="10"/>
      <c r="O8638" s="10"/>
      <c r="P8638" s="10"/>
      <c r="Q8638" s="10"/>
      <c r="R8638" s="10"/>
      <c r="S8638" s="10"/>
      <c r="U8638" s="10"/>
      <c r="W8638" s="10"/>
      <c r="Y8638" s="10"/>
      <c r="AA8638" s="10"/>
      <c r="AC8638" s="10"/>
      <c r="AE8638" s="10"/>
      <c r="AG8638" s="10"/>
      <c r="AI8638" s="10"/>
      <c r="AK8638" s="10"/>
    </row>
    <row r="8639" spans="2:37" ht="15" x14ac:dyDescent="0.2">
      <c r="B8639" s="10"/>
      <c r="C8639" s="10"/>
      <c r="D8639" s="10"/>
      <c r="E8639" s="10"/>
      <c r="F8639" s="10"/>
      <c r="G8639" s="10"/>
      <c r="H8639" s="10"/>
      <c r="K8639" s="10"/>
      <c r="L8639" s="10"/>
      <c r="N8639" s="10"/>
      <c r="O8639" s="10"/>
      <c r="P8639" s="10"/>
      <c r="Q8639" s="10"/>
      <c r="R8639" s="10"/>
      <c r="S8639" s="10"/>
      <c r="U8639" s="10"/>
      <c r="W8639" s="10"/>
      <c r="Y8639" s="10"/>
      <c r="AA8639" s="10"/>
      <c r="AC8639" s="10"/>
      <c r="AE8639" s="10"/>
      <c r="AG8639" s="10"/>
      <c r="AI8639" s="10"/>
      <c r="AK8639" s="10"/>
    </row>
    <row r="8640" spans="2:37" ht="15" x14ac:dyDescent="0.2">
      <c r="B8640" s="10"/>
      <c r="C8640" s="10"/>
      <c r="D8640" s="10"/>
      <c r="E8640" s="10"/>
      <c r="F8640" s="10"/>
      <c r="G8640" s="10"/>
      <c r="H8640" s="10"/>
      <c r="K8640" s="10"/>
      <c r="L8640" s="10"/>
      <c r="N8640" s="10"/>
      <c r="O8640" s="10"/>
      <c r="P8640" s="10"/>
      <c r="Q8640" s="10"/>
      <c r="R8640" s="10"/>
      <c r="S8640" s="10"/>
      <c r="U8640" s="10"/>
      <c r="W8640" s="10"/>
      <c r="Y8640" s="10"/>
      <c r="AA8640" s="10"/>
      <c r="AC8640" s="10"/>
      <c r="AE8640" s="10"/>
      <c r="AG8640" s="10"/>
      <c r="AI8640" s="10"/>
      <c r="AK8640" s="10"/>
    </row>
    <row r="8641" spans="2:37" ht="15" x14ac:dyDescent="0.2">
      <c r="B8641" s="10"/>
      <c r="C8641" s="10"/>
      <c r="D8641" s="10"/>
      <c r="E8641" s="10"/>
      <c r="F8641" s="10"/>
      <c r="G8641" s="10"/>
      <c r="H8641" s="10"/>
      <c r="K8641" s="10"/>
      <c r="L8641" s="10"/>
      <c r="N8641" s="10"/>
      <c r="O8641" s="10"/>
      <c r="P8641" s="10"/>
      <c r="Q8641" s="10"/>
      <c r="R8641" s="10"/>
      <c r="S8641" s="10"/>
      <c r="U8641" s="10"/>
      <c r="W8641" s="10"/>
      <c r="Y8641" s="10"/>
      <c r="AA8641" s="10"/>
      <c r="AC8641" s="10"/>
      <c r="AE8641" s="10"/>
      <c r="AG8641" s="10"/>
      <c r="AI8641" s="10"/>
      <c r="AK8641" s="10"/>
    </row>
    <row r="8642" spans="2:37" ht="15" x14ac:dyDescent="0.2">
      <c r="B8642" s="10"/>
      <c r="C8642" s="10"/>
      <c r="D8642" s="10"/>
      <c r="E8642" s="10"/>
      <c r="F8642" s="10"/>
      <c r="G8642" s="10"/>
      <c r="H8642" s="10"/>
      <c r="K8642" s="10"/>
      <c r="L8642" s="10"/>
      <c r="N8642" s="10"/>
      <c r="O8642" s="10"/>
      <c r="P8642" s="10"/>
      <c r="Q8642" s="10"/>
      <c r="R8642" s="10"/>
      <c r="S8642" s="10"/>
      <c r="U8642" s="10"/>
      <c r="W8642" s="10"/>
      <c r="Y8642" s="10"/>
      <c r="AA8642" s="10"/>
      <c r="AC8642" s="10"/>
      <c r="AE8642" s="10"/>
      <c r="AG8642" s="10"/>
      <c r="AI8642" s="10"/>
      <c r="AK8642" s="10"/>
    </row>
    <row r="8643" spans="2:37" ht="15" x14ac:dyDescent="0.2">
      <c r="B8643" s="10"/>
      <c r="C8643" s="10"/>
      <c r="D8643" s="10"/>
      <c r="E8643" s="10"/>
      <c r="F8643" s="10"/>
      <c r="G8643" s="10"/>
      <c r="H8643" s="10"/>
      <c r="K8643" s="10"/>
      <c r="L8643" s="10"/>
      <c r="N8643" s="10"/>
      <c r="O8643" s="10"/>
      <c r="P8643" s="10"/>
      <c r="Q8643" s="10"/>
      <c r="R8643" s="10"/>
      <c r="S8643" s="10"/>
      <c r="U8643" s="10"/>
      <c r="W8643" s="10"/>
      <c r="Y8643" s="10"/>
      <c r="AA8643" s="10"/>
      <c r="AC8643" s="10"/>
      <c r="AE8643" s="10"/>
      <c r="AG8643" s="10"/>
      <c r="AI8643" s="10"/>
      <c r="AK8643" s="10"/>
    </row>
    <row r="8644" spans="2:37" ht="15" x14ac:dyDescent="0.2">
      <c r="B8644" s="10"/>
      <c r="C8644" s="10"/>
      <c r="D8644" s="10"/>
      <c r="E8644" s="10"/>
      <c r="F8644" s="10"/>
      <c r="G8644" s="10"/>
      <c r="H8644" s="10"/>
      <c r="K8644" s="10"/>
      <c r="L8644" s="10"/>
      <c r="N8644" s="10"/>
      <c r="O8644" s="10"/>
      <c r="P8644" s="10"/>
      <c r="Q8644" s="10"/>
      <c r="R8644" s="10"/>
      <c r="S8644" s="10"/>
      <c r="U8644" s="10"/>
      <c r="W8644" s="10"/>
      <c r="Y8644" s="10"/>
      <c r="AA8644" s="10"/>
      <c r="AC8644" s="10"/>
      <c r="AE8644" s="10"/>
      <c r="AG8644" s="10"/>
      <c r="AI8644" s="10"/>
      <c r="AK8644" s="10"/>
    </row>
    <row r="8645" spans="2:37" ht="15" x14ac:dyDescent="0.2">
      <c r="B8645" s="10"/>
      <c r="C8645" s="10"/>
      <c r="D8645" s="10"/>
      <c r="E8645" s="10"/>
      <c r="F8645" s="10"/>
      <c r="G8645" s="10"/>
      <c r="H8645" s="10"/>
      <c r="K8645" s="10"/>
      <c r="L8645" s="10"/>
      <c r="N8645" s="10"/>
      <c r="O8645" s="10"/>
      <c r="P8645" s="10"/>
      <c r="Q8645" s="10"/>
      <c r="R8645" s="10"/>
      <c r="S8645" s="10"/>
      <c r="U8645" s="10"/>
      <c r="W8645" s="10"/>
      <c r="Y8645" s="10"/>
      <c r="AA8645" s="10"/>
      <c r="AC8645" s="10"/>
      <c r="AE8645" s="10"/>
      <c r="AG8645" s="10"/>
      <c r="AI8645" s="10"/>
      <c r="AK8645" s="10"/>
    </row>
    <row r="8646" spans="2:37" ht="15" x14ac:dyDescent="0.2">
      <c r="B8646" s="10"/>
      <c r="C8646" s="10"/>
      <c r="D8646" s="10"/>
      <c r="E8646" s="10"/>
      <c r="F8646" s="10"/>
      <c r="G8646" s="10"/>
      <c r="H8646" s="10"/>
      <c r="K8646" s="10"/>
      <c r="L8646" s="10"/>
      <c r="N8646" s="10"/>
      <c r="O8646" s="10"/>
      <c r="P8646" s="10"/>
      <c r="Q8646" s="10"/>
      <c r="R8646" s="10"/>
      <c r="S8646" s="10"/>
      <c r="U8646" s="10"/>
      <c r="W8646" s="10"/>
      <c r="Y8646" s="10"/>
      <c r="AA8646" s="10"/>
      <c r="AC8646" s="10"/>
      <c r="AE8646" s="10"/>
      <c r="AG8646" s="10"/>
      <c r="AI8646" s="10"/>
      <c r="AK8646" s="10"/>
    </row>
    <row r="8647" spans="2:37" ht="15" x14ac:dyDescent="0.2">
      <c r="B8647" s="10"/>
      <c r="C8647" s="10"/>
      <c r="D8647" s="10"/>
      <c r="E8647" s="10"/>
      <c r="F8647" s="10"/>
      <c r="G8647" s="10"/>
      <c r="H8647" s="10"/>
      <c r="K8647" s="10"/>
      <c r="L8647" s="10"/>
      <c r="N8647" s="10"/>
      <c r="O8647" s="10"/>
      <c r="P8647" s="10"/>
      <c r="Q8647" s="10"/>
      <c r="R8647" s="10"/>
      <c r="S8647" s="10"/>
      <c r="U8647" s="10"/>
      <c r="W8647" s="10"/>
      <c r="Y8647" s="10"/>
      <c r="AA8647" s="10"/>
      <c r="AC8647" s="10"/>
      <c r="AE8647" s="10"/>
      <c r="AG8647" s="10"/>
      <c r="AI8647" s="10"/>
      <c r="AK8647" s="10"/>
    </row>
    <row r="8648" spans="2:37" ht="15" x14ac:dyDescent="0.2">
      <c r="B8648" s="10"/>
      <c r="C8648" s="10"/>
      <c r="D8648" s="10"/>
      <c r="E8648" s="10"/>
      <c r="F8648" s="10"/>
      <c r="G8648" s="10"/>
      <c r="H8648" s="10"/>
      <c r="K8648" s="10"/>
      <c r="L8648" s="10"/>
      <c r="N8648" s="10"/>
      <c r="O8648" s="10"/>
      <c r="P8648" s="10"/>
      <c r="Q8648" s="10"/>
      <c r="R8648" s="10"/>
      <c r="S8648" s="10"/>
      <c r="U8648" s="10"/>
      <c r="W8648" s="10"/>
      <c r="Y8648" s="10"/>
      <c r="AA8648" s="10"/>
      <c r="AC8648" s="10"/>
      <c r="AE8648" s="10"/>
      <c r="AG8648" s="10"/>
      <c r="AI8648" s="10"/>
      <c r="AK8648" s="10"/>
    </row>
    <row r="8649" spans="2:37" ht="15" x14ac:dyDescent="0.2">
      <c r="B8649" s="10"/>
      <c r="C8649" s="10"/>
      <c r="D8649" s="10"/>
      <c r="E8649" s="10"/>
      <c r="F8649" s="10"/>
      <c r="G8649" s="10"/>
      <c r="H8649" s="10"/>
      <c r="K8649" s="10"/>
      <c r="L8649" s="10"/>
      <c r="N8649" s="10"/>
      <c r="O8649" s="10"/>
      <c r="P8649" s="10"/>
      <c r="Q8649" s="10"/>
      <c r="R8649" s="10"/>
      <c r="S8649" s="10"/>
      <c r="U8649" s="10"/>
      <c r="W8649" s="10"/>
      <c r="Y8649" s="10"/>
      <c r="AA8649" s="10"/>
      <c r="AC8649" s="10"/>
      <c r="AE8649" s="10"/>
      <c r="AG8649" s="10"/>
      <c r="AI8649" s="10"/>
      <c r="AK8649" s="10"/>
    </row>
    <row r="8650" spans="2:37" ht="15" x14ac:dyDescent="0.2">
      <c r="B8650" s="10"/>
      <c r="C8650" s="10"/>
      <c r="D8650" s="10"/>
      <c r="E8650" s="10"/>
      <c r="F8650" s="10"/>
      <c r="G8650" s="10"/>
      <c r="H8650" s="10"/>
      <c r="K8650" s="10"/>
      <c r="L8650" s="10"/>
      <c r="N8650" s="10"/>
      <c r="O8650" s="10"/>
      <c r="P8650" s="10"/>
      <c r="Q8650" s="10"/>
      <c r="R8650" s="10"/>
      <c r="S8650" s="10"/>
      <c r="U8650" s="10"/>
      <c r="W8650" s="10"/>
      <c r="Y8650" s="10"/>
      <c r="AA8650" s="10"/>
      <c r="AC8650" s="10"/>
      <c r="AE8650" s="10"/>
      <c r="AG8650" s="10"/>
      <c r="AI8650" s="10"/>
      <c r="AK8650" s="10"/>
    </row>
    <row r="8651" spans="2:37" ht="15" x14ac:dyDescent="0.2">
      <c r="B8651" s="10"/>
      <c r="C8651" s="10"/>
      <c r="D8651" s="10"/>
      <c r="E8651" s="10"/>
      <c r="F8651" s="10"/>
      <c r="G8651" s="10"/>
      <c r="H8651" s="10"/>
      <c r="K8651" s="10"/>
      <c r="L8651" s="10"/>
      <c r="N8651" s="10"/>
      <c r="O8651" s="10"/>
      <c r="P8651" s="10"/>
      <c r="Q8651" s="10"/>
      <c r="R8651" s="10"/>
      <c r="S8651" s="10"/>
      <c r="U8651" s="10"/>
      <c r="W8651" s="10"/>
      <c r="Y8651" s="10"/>
      <c r="AA8651" s="10"/>
      <c r="AC8651" s="10"/>
      <c r="AE8651" s="10"/>
      <c r="AG8651" s="10"/>
      <c r="AI8651" s="10"/>
      <c r="AK8651" s="10"/>
    </row>
    <row r="8652" spans="2:37" ht="15" x14ac:dyDescent="0.2">
      <c r="B8652" s="10"/>
      <c r="C8652" s="10"/>
      <c r="D8652" s="10"/>
      <c r="E8652" s="10"/>
      <c r="F8652" s="10"/>
      <c r="G8652" s="10"/>
      <c r="H8652" s="10"/>
      <c r="K8652" s="10"/>
      <c r="L8652" s="10"/>
      <c r="N8652" s="10"/>
      <c r="O8652" s="10"/>
      <c r="P8652" s="10"/>
      <c r="Q8652" s="10"/>
      <c r="R8652" s="10"/>
      <c r="S8652" s="10"/>
      <c r="U8652" s="10"/>
      <c r="W8652" s="10"/>
      <c r="Y8652" s="10"/>
      <c r="AA8652" s="10"/>
      <c r="AC8652" s="10"/>
      <c r="AE8652" s="10"/>
      <c r="AG8652" s="10"/>
      <c r="AI8652" s="10"/>
      <c r="AK8652" s="10"/>
    </row>
    <row r="8653" spans="2:37" ht="15" x14ac:dyDescent="0.2">
      <c r="B8653" s="10"/>
      <c r="C8653" s="10"/>
      <c r="D8653" s="10"/>
      <c r="E8653" s="10"/>
      <c r="F8653" s="10"/>
      <c r="G8653" s="10"/>
      <c r="H8653" s="10"/>
      <c r="K8653" s="10"/>
      <c r="L8653" s="10"/>
      <c r="N8653" s="10"/>
      <c r="O8653" s="10"/>
      <c r="P8653" s="10"/>
      <c r="Q8653" s="10"/>
      <c r="R8653" s="10"/>
      <c r="S8653" s="10"/>
      <c r="U8653" s="10"/>
      <c r="W8653" s="10"/>
      <c r="Y8653" s="10"/>
      <c r="AA8653" s="10"/>
      <c r="AC8653" s="10"/>
      <c r="AE8653" s="10"/>
      <c r="AG8653" s="10"/>
      <c r="AI8653" s="10"/>
      <c r="AK8653" s="10"/>
    </row>
    <row r="8654" spans="2:37" ht="15" x14ac:dyDescent="0.2">
      <c r="B8654" s="10"/>
      <c r="C8654" s="10"/>
      <c r="D8654" s="10"/>
      <c r="E8654" s="10"/>
      <c r="F8654" s="10"/>
      <c r="G8654" s="10"/>
      <c r="H8654" s="10"/>
      <c r="K8654" s="10"/>
      <c r="L8654" s="10"/>
      <c r="N8654" s="10"/>
      <c r="O8654" s="10"/>
      <c r="P8654" s="10"/>
      <c r="Q8654" s="10"/>
      <c r="R8654" s="10"/>
      <c r="S8654" s="10"/>
      <c r="U8654" s="10"/>
      <c r="W8654" s="10"/>
      <c r="Y8654" s="10"/>
      <c r="AA8654" s="10"/>
      <c r="AC8654" s="10"/>
      <c r="AE8654" s="10"/>
      <c r="AG8654" s="10"/>
      <c r="AI8654" s="10"/>
      <c r="AK8654" s="10"/>
    </row>
    <row r="8655" spans="2:37" ht="15" x14ac:dyDescent="0.2">
      <c r="B8655" s="10"/>
      <c r="C8655" s="10"/>
      <c r="D8655" s="10"/>
      <c r="E8655" s="10"/>
      <c r="F8655" s="10"/>
      <c r="G8655" s="10"/>
      <c r="H8655" s="10"/>
      <c r="K8655" s="10"/>
      <c r="L8655" s="10"/>
      <c r="N8655" s="10"/>
      <c r="O8655" s="10"/>
      <c r="P8655" s="10"/>
      <c r="Q8655" s="10"/>
      <c r="R8655" s="10"/>
      <c r="S8655" s="10"/>
      <c r="U8655" s="10"/>
      <c r="W8655" s="10"/>
      <c r="Y8655" s="10"/>
      <c r="AA8655" s="10"/>
      <c r="AC8655" s="10"/>
      <c r="AE8655" s="10"/>
      <c r="AG8655" s="10"/>
      <c r="AI8655" s="10"/>
      <c r="AK8655" s="10"/>
    </row>
    <row r="8656" spans="2:37" ht="15" x14ac:dyDescent="0.2">
      <c r="B8656" s="10"/>
      <c r="C8656" s="10"/>
      <c r="D8656" s="10"/>
      <c r="E8656" s="10"/>
      <c r="F8656" s="10"/>
      <c r="G8656" s="10"/>
      <c r="H8656" s="10"/>
      <c r="K8656" s="10"/>
      <c r="L8656" s="10"/>
      <c r="N8656" s="10"/>
      <c r="O8656" s="10"/>
      <c r="P8656" s="10"/>
      <c r="Q8656" s="10"/>
      <c r="R8656" s="10"/>
      <c r="S8656" s="10"/>
      <c r="U8656" s="10"/>
      <c r="W8656" s="10"/>
      <c r="Y8656" s="10"/>
      <c r="AA8656" s="10"/>
      <c r="AC8656" s="10"/>
      <c r="AE8656" s="10"/>
      <c r="AG8656" s="10"/>
      <c r="AI8656" s="10"/>
      <c r="AK8656" s="10"/>
    </row>
    <row r="8657" spans="2:37" ht="15" x14ac:dyDescent="0.2">
      <c r="B8657" s="10"/>
      <c r="C8657" s="10"/>
      <c r="D8657" s="10"/>
      <c r="E8657" s="10"/>
      <c r="F8657" s="10"/>
      <c r="G8657" s="10"/>
      <c r="H8657" s="10"/>
      <c r="K8657" s="10"/>
      <c r="L8657" s="10"/>
      <c r="N8657" s="10"/>
      <c r="O8657" s="10"/>
      <c r="P8657" s="10"/>
      <c r="Q8657" s="10"/>
      <c r="R8657" s="10"/>
      <c r="S8657" s="10"/>
      <c r="U8657" s="10"/>
      <c r="W8657" s="10"/>
      <c r="Y8657" s="10"/>
      <c r="AA8657" s="10"/>
      <c r="AC8657" s="10"/>
      <c r="AE8657" s="10"/>
      <c r="AG8657" s="10"/>
      <c r="AI8657" s="10"/>
      <c r="AK8657" s="10"/>
    </row>
    <row r="8658" spans="2:37" ht="15" x14ac:dyDescent="0.2">
      <c r="B8658" s="10"/>
      <c r="C8658" s="10"/>
      <c r="D8658" s="10"/>
      <c r="E8658" s="10"/>
      <c r="F8658" s="10"/>
      <c r="G8658" s="10"/>
      <c r="H8658" s="10"/>
      <c r="K8658" s="10"/>
      <c r="L8658" s="10"/>
      <c r="N8658" s="10"/>
      <c r="O8658" s="10"/>
      <c r="P8658" s="10"/>
      <c r="Q8658" s="10"/>
      <c r="R8658" s="10"/>
      <c r="S8658" s="10"/>
      <c r="U8658" s="10"/>
      <c r="W8658" s="10"/>
      <c r="Y8658" s="10"/>
      <c r="AA8658" s="10"/>
      <c r="AC8658" s="10"/>
      <c r="AE8658" s="10"/>
      <c r="AG8658" s="10"/>
      <c r="AI8658" s="10"/>
      <c r="AK8658" s="10"/>
    </row>
    <row r="8659" spans="2:37" ht="15" x14ac:dyDescent="0.2">
      <c r="B8659" s="10"/>
      <c r="C8659" s="10"/>
      <c r="D8659" s="10"/>
      <c r="E8659" s="10"/>
      <c r="F8659" s="10"/>
      <c r="G8659" s="10"/>
      <c r="H8659" s="10"/>
      <c r="K8659" s="10"/>
      <c r="L8659" s="10"/>
      <c r="N8659" s="10"/>
      <c r="O8659" s="10"/>
      <c r="P8659" s="10"/>
      <c r="Q8659" s="10"/>
      <c r="R8659" s="10"/>
      <c r="S8659" s="10"/>
      <c r="U8659" s="10"/>
      <c r="W8659" s="10"/>
      <c r="Y8659" s="10"/>
      <c r="AA8659" s="10"/>
      <c r="AC8659" s="10"/>
      <c r="AE8659" s="10"/>
      <c r="AG8659" s="10"/>
      <c r="AI8659" s="10"/>
      <c r="AK8659" s="10"/>
    </row>
    <row r="8660" spans="2:37" ht="15" x14ac:dyDescent="0.2">
      <c r="B8660" s="10"/>
      <c r="C8660" s="10"/>
      <c r="D8660" s="10"/>
      <c r="E8660" s="10"/>
      <c r="F8660" s="10"/>
      <c r="G8660" s="10"/>
      <c r="H8660" s="10"/>
      <c r="K8660" s="10"/>
      <c r="L8660" s="10"/>
      <c r="N8660" s="10"/>
      <c r="O8660" s="10"/>
      <c r="P8660" s="10"/>
      <c r="Q8660" s="10"/>
      <c r="R8660" s="10"/>
      <c r="S8660" s="10"/>
      <c r="U8660" s="10"/>
      <c r="W8660" s="10"/>
      <c r="Y8660" s="10"/>
      <c r="AA8660" s="10"/>
      <c r="AC8660" s="10"/>
      <c r="AE8660" s="10"/>
      <c r="AG8660" s="10"/>
      <c r="AI8660" s="10"/>
      <c r="AK8660" s="10"/>
    </row>
    <row r="8661" spans="2:37" ht="15" x14ac:dyDescent="0.2">
      <c r="B8661" s="10"/>
      <c r="C8661" s="10"/>
      <c r="D8661" s="10"/>
      <c r="E8661" s="10"/>
      <c r="F8661" s="10"/>
      <c r="G8661" s="10"/>
      <c r="H8661" s="10"/>
      <c r="K8661" s="10"/>
      <c r="L8661" s="10"/>
      <c r="N8661" s="10"/>
      <c r="O8661" s="10"/>
      <c r="P8661" s="10"/>
      <c r="Q8661" s="10"/>
      <c r="R8661" s="10"/>
      <c r="S8661" s="10"/>
      <c r="U8661" s="10"/>
      <c r="W8661" s="10"/>
      <c r="Y8661" s="10"/>
      <c r="AA8661" s="10"/>
      <c r="AC8661" s="10"/>
      <c r="AE8661" s="10"/>
      <c r="AG8661" s="10"/>
      <c r="AI8661" s="10"/>
      <c r="AK8661" s="10"/>
    </row>
    <row r="8662" spans="2:37" ht="15" x14ac:dyDescent="0.2">
      <c r="B8662" s="10"/>
      <c r="C8662" s="10"/>
      <c r="D8662" s="10"/>
      <c r="E8662" s="10"/>
      <c r="F8662" s="10"/>
      <c r="G8662" s="10"/>
      <c r="H8662" s="10"/>
      <c r="K8662" s="10"/>
      <c r="L8662" s="10"/>
      <c r="N8662" s="10"/>
      <c r="O8662" s="10"/>
      <c r="P8662" s="10"/>
      <c r="Q8662" s="10"/>
      <c r="R8662" s="10"/>
      <c r="S8662" s="10"/>
      <c r="U8662" s="10"/>
      <c r="W8662" s="10"/>
      <c r="Y8662" s="10"/>
      <c r="AA8662" s="10"/>
      <c r="AC8662" s="10"/>
      <c r="AE8662" s="10"/>
      <c r="AG8662" s="10"/>
      <c r="AI8662" s="10"/>
      <c r="AK8662" s="10"/>
    </row>
    <row r="8663" spans="2:37" ht="15" x14ac:dyDescent="0.2">
      <c r="B8663" s="10"/>
      <c r="C8663" s="10"/>
      <c r="D8663" s="10"/>
      <c r="E8663" s="10"/>
      <c r="F8663" s="10"/>
      <c r="G8663" s="10"/>
      <c r="H8663" s="10"/>
      <c r="K8663" s="10"/>
      <c r="L8663" s="10"/>
      <c r="N8663" s="10"/>
      <c r="O8663" s="10"/>
      <c r="P8663" s="10"/>
      <c r="Q8663" s="10"/>
      <c r="R8663" s="10"/>
      <c r="S8663" s="10"/>
      <c r="U8663" s="10"/>
      <c r="W8663" s="10"/>
      <c r="Y8663" s="10"/>
      <c r="AA8663" s="10"/>
      <c r="AC8663" s="10"/>
      <c r="AE8663" s="10"/>
      <c r="AG8663" s="10"/>
      <c r="AI8663" s="10"/>
      <c r="AK8663" s="10"/>
    </row>
    <row r="8664" spans="2:37" ht="15" x14ac:dyDescent="0.2">
      <c r="B8664" s="10"/>
      <c r="C8664" s="10"/>
      <c r="D8664" s="10"/>
      <c r="E8664" s="10"/>
      <c r="F8664" s="10"/>
      <c r="G8664" s="10"/>
      <c r="H8664" s="10"/>
      <c r="K8664" s="10"/>
      <c r="L8664" s="10"/>
      <c r="N8664" s="10"/>
      <c r="O8664" s="10"/>
      <c r="P8664" s="10"/>
      <c r="Q8664" s="10"/>
      <c r="R8664" s="10"/>
      <c r="S8664" s="10"/>
      <c r="U8664" s="10"/>
      <c r="W8664" s="10"/>
      <c r="Y8664" s="10"/>
      <c r="AA8664" s="10"/>
      <c r="AC8664" s="10"/>
      <c r="AE8664" s="10"/>
      <c r="AG8664" s="10"/>
      <c r="AI8664" s="10"/>
      <c r="AK8664" s="10"/>
    </row>
    <row r="8665" spans="2:37" ht="15" x14ac:dyDescent="0.2">
      <c r="B8665" s="10"/>
      <c r="C8665" s="10"/>
      <c r="D8665" s="10"/>
      <c r="E8665" s="10"/>
      <c r="F8665" s="10"/>
      <c r="G8665" s="10"/>
      <c r="H8665" s="10"/>
      <c r="K8665" s="10"/>
      <c r="L8665" s="10"/>
      <c r="N8665" s="10"/>
      <c r="O8665" s="10"/>
      <c r="P8665" s="10"/>
      <c r="Q8665" s="10"/>
      <c r="R8665" s="10"/>
      <c r="S8665" s="10"/>
      <c r="U8665" s="10"/>
      <c r="W8665" s="10"/>
      <c r="Y8665" s="10"/>
      <c r="AA8665" s="10"/>
      <c r="AC8665" s="10"/>
      <c r="AE8665" s="10"/>
      <c r="AG8665" s="10"/>
      <c r="AI8665" s="10"/>
      <c r="AK8665" s="10"/>
    </row>
    <row r="8666" spans="2:37" ht="15" x14ac:dyDescent="0.2">
      <c r="B8666" s="10"/>
      <c r="C8666" s="10"/>
      <c r="D8666" s="10"/>
      <c r="E8666" s="10"/>
      <c r="F8666" s="10"/>
      <c r="G8666" s="10"/>
      <c r="H8666" s="10"/>
      <c r="K8666" s="10"/>
      <c r="L8666" s="10"/>
      <c r="N8666" s="10"/>
      <c r="O8666" s="10"/>
      <c r="P8666" s="10"/>
      <c r="Q8666" s="10"/>
      <c r="R8666" s="10"/>
      <c r="S8666" s="10"/>
      <c r="U8666" s="10"/>
      <c r="W8666" s="10"/>
      <c r="Y8666" s="10"/>
      <c r="AA8666" s="10"/>
      <c r="AC8666" s="10"/>
      <c r="AE8666" s="10"/>
      <c r="AG8666" s="10"/>
      <c r="AI8666" s="10"/>
      <c r="AK8666" s="10"/>
    </row>
    <row r="8667" spans="2:37" ht="15" x14ac:dyDescent="0.2">
      <c r="B8667" s="10"/>
      <c r="C8667" s="10"/>
      <c r="D8667" s="10"/>
      <c r="E8667" s="10"/>
      <c r="F8667" s="10"/>
      <c r="G8667" s="10"/>
      <c r="H8667" s="10"/>
      <c r="K8667" s="10"/>
      <c r="L8667" s="10"/>
      <c r="N8667" s="10"/>
      <c r="O8667" s="10"/>
      <c r="P8667" s="10"/>
      <c r="Q8667" s="10"/>
      <c r="R8667" s="10"/>
      <c r="S8667" s="10"/>
      <c r="U8667" s="10"/>
      <c r="W8667" s="10"/>
      <c r="Y8667" s="10"/>
      <c r="AA8667" s="10"/>
      <c r="AC8667" s="10"/>
      <c r="AE8667" s="10"/>
      <c r="AG8667" s="10"/>
      <c r="AI8667" s="10"/>
      <c r="AK8667" s="10"/>
    </row>
    <row r="8668" spans="2:37" ht="15" x14ac:dyDescent="0.2">
      <c r="B8668" s="10"/>
      <c r="C8668" s="10"/>
      <c r="D8668" s="10"/>
      <c r="E8668" s="10"/>
      <c r="F8668" s="10"/>
      <c r="G8668" s="10"/>
      <c r="H8668" s="10"/>
      <c r="K8668" s="10"/>
      <c r="L8668" s="10"/>
      <c r="N8668" s="10"/>
      <c r="O8668" s="10"/>
      <c r="P8668" s="10"/>
      <c r="Q8668" s="10"/>
      <c r="R8668" s="10"/>
      <c r="S8668" s="10"/>
      <c r="U8668" s="10"/>
      <c r="W8668" s="10"/>
      <c r="Y8668" s="10"/>
      <c r="AA8668" s="10"/>
      <c r="AC8668" s="10"/>
      <c r="AE8668" s="10"/>
      <c r="AG8668" s="10"/>
      <c r="AI8668" s="10"/>
      <c r="AK8668" s="10"/>
    </row>
    <row r="8669" spans="2:37" ht="15" x14ac:dyDescent="0.2">
      <c r="B8669" s="10"/>
      <c r="C8669" s="10"/>
      <c r="D8669" s="10"/>
      <c r="E8669" s="10"/>
      <c r="F8669" s="10"/>
      <c r="G8669" s="10"/>
      <c r="H8669" s="10"/>
      <c r="K8669" s="10"/>
      <c r="L8669" s="10"/>
      <c r="N8669" s="10"/>
      <c r="O8669" s="10"/>
      <c r="P8669" s="10"/>
      <c r="Q8669" s="10"/>
      <c r="R8669" s="10"/>
      <c r="S8669" s="10"/>
      <c r="U8669" s="10"/>
      <c r="W8669" s="10"/>
      <c r="Y8669" s="10"/>
      <c r="AA8669" s="10"/>
      <c r="AC8669" s="10"/>
      <c r="AE8669" s="10"/>
      <c r="AG8669" s="10"/>
      <c r="AI8669" s="10"/>
      <c r="AK8669" s="10"/>
    </row>
    <row r="8670" spans="2:37" ht="15" x14ac:dyDescent="0.2">
      <c r="B8670" s="10"/>
      <c r="C8670" s="10"/>
      <c r="D8670" s="10"/>
      <c r="E8670" s="10"/>
      <c r="F8670" s="10"/>
      <c r="G8670" s="10"/>
      <c r="H8670" s="10"/>
      <c r="K8670" s="10"/>
      <c r="L8670" s="10"/>
      <c r="N8670" s="10"/>
      <c r="O8670" s="10"/>
      <c r="P8670" s="10"/>
      <c r="Q8670" s="10"/>
      <c r="R8670" s="10"/>
      <c r="S8670" s="10"/>
      <c r="U8670" s="10"/>
      <c r="W8670" s="10"/>
      <c r="Y8670" s="10"/>
      <c r="AA8670" s="10"/>
      <c r="AC8670" s="10"/>
      <c r="AE8670" s="10"/>
      <c r="AG8670" s="10"/>
      <c r="AI8670" s="10"/>
      <c r="AK8670" s="10"/>
    </row>
    <row r="8671" spans="2:37" ht="15" x14ac:dyDescent="0.2">
      <c r="B8671" s="10"/>
      <c r="C8671" s="10"/>
      <c r="D8671" s="10"/>
      <c r="E8671" s="10"/>
      <c r="F8671" s="10"/>
      <c r="G8671" s="10"/>
      <c r="H8671" s="10"/>
      <c r="K8671" s="10"/>
      <c r="L8671" s="10"/>
      <c r="N8671" s="10"/>
      <c r="O8671" s="10"/>
      <c r="P8671" s="10"/>
      <c r="Q8671" s="10"/>
      <c r="R8671" s="10"/>
      <c r="S8671" s="10"/>
      <c r="U8671" s="10"/>
      <c r="W8671" s="10"/>
      <c r="Y8671" s="10"/>
      <c r="AA8671" s="10"/>
      <c r="AC8671" s="10"/>
      <c r="AE8671" s="10"/>
      <c r="AG8671" s="10"/>
      <c r="AI8671" s="10"/>
      <c r="AK8671" s="10"/>
    </row>
    <row r="8672" spans="2:37" ht="15" x14ac:dyDescent="0.2">
      <c r="B8672" s="10"/>
      <c r="C8672" s="10"/>
      <c r="D8672" s="10"/>
      <c r="E8672" s="10"/>
      <c r="F8672" s="10"/>
      <c r="G8672" s="10"/>
      <c r="H8672" s="10"/>
      <c r="K8672" s="10"/>
      <c r="L8672" s="10"/>
      <c r="N8672" s="10"/>
      <c r="O8672" s="10"/>
      <c r="P8672" s="10"/>
      <c r="Q8672" s="10"/>
      <c r="R8672" s="10"/>
      <c r="S8672" s="10"/>
      <c r="U8672" s="10"/>
      <c r="W8672" s="10"/>
      <c r="Y8672" s="10"/>
      <c r="AA8672" s="10"/>
      <c r="AC8672" s="10"/>
      <c r="AE8672" s="10"/>
      <c r="AG8672" s="10"/>
      <c r="AI8672" s="10"/>
      <c r="AK8672" s="10"/>
    </row>
    <row r="8673" spans="2:37" ht="15" x14ac:dyDescent="0.2">
      <c r="B8673" s="10"/>
      <c r="C8673" s="10"/>
      <c r="D8673" s="10"/>
      <c r="E8673" s="10"/>
      <c r="F8673" s="10"/>
      <c r="G8673" s="10"/>
      <c r="H8673" s="10"/>
      <c r="K8673" s="10"/>
      <c r="L8673" s="10"/>
      <c r="N8673" s="10"/>
      <c r="O8673" s="10"/>
      <c r="P8673" s="10"/>
      <c r="Q8673" s="10"/>
      <c r="R8673" s="10"/>
      <c r="S8673" s="10"/>
      <c r="U8673" s="10"/>
      <c r="W8673" s="10"/>
      <c r="Y8673" s="10"/>
      <c r="AA8673" s="10"/>
      <c r="AC8673" s="10"/>
      <c r="AE8673" s="10"/>
      <c r="AG8673" s="10"/>
      <c r="AI8673" s="10"/>
      <c r="AK8673" s="10"/>
    </row>
    <row r="8674" spans="2:37" ht="15" x14ac:dyDescent="0.2">
      <c r="B8674" s="10"/>
      <c r="C8674" s="10"/>
      <c r="D8674" s="10"/>
      <c r="E8674" s="10"/>
      <c r="F8674" s="10"/>
      <c r="G8674" s="10"/>
      <c r="H8674" s="10"/>
      <c r="K8674" s="10"/>
      <c r="L8674" s="10"/>
      <c r="N8674" s="10"/>
      <c r="O8674" s="10"/>
      <c r="P8674" s="10"/>
      <c r="Q8674" s="10"/>
      <c r="R8674" s="10"/>
      <c r="S8674" s="10"/>
      <c r="U8674" s="10"/>
      <c r="W8674" s="10"/>
      <c r="Y8674" s="10"/>
      <c r="AA8674" s="10"/>
      <c r="AC8674" s="10"/>
      <c r="AE8674" s="10"/>
      <c r="AG8674" s="10"/>
      <c r="AI8674" s="10"/>
      <c r="AK8674" s="10"/>
    </row>
    <row r="8675" spans="2:37" ht="15" x14ac:dyDescent="0.2">
      <c r="B8675" s="10"/>
      <c r="C8675" s="10"/>
      <c r="D8675" s="10"/>
      <c r="E8675" s="10"/>
      <c r="F8675" s="10"/>
      <c r="G8675" s="10"/>
      <c r="H8675" s="10"/>
      <c r="K8675" s="10"/>
      <c r="L8675" s="10"/>
      <c r="N8675" s="10"/>
      <c r="O8675" s="10"/>
      <c r="P8675" s="10"/>
      <c r="Q8675" s="10"/>
      <c r="R8675" s="10"/>
      <c r="S8675" s="10"/>
      <c r="U8675" s="10"/>
      <c r="W8675" s="10"/>
      <c r="Y8675" s="10"/>
      <c r="AA8675" s="10"/>
      <c r="AC8675" s="10"/>
      <c r="AE8675" s="10"/>
      <c r="AG8675" s="10"/>
      <c r="AI8675" s="10"/>
      <c r="AK8675" s="10"/>
    </row>
    <row r="8676" spans="2:37" ht="15" x14ac:dyDescent="0.2">
      <c r="B8676" s="10"/>
      <c r="C8676" s="10"/>
      <c r="D8676" s="10"/>
      <c r="E8676" s="10"/>
      <c r="F8676" s="10"/>
      <c r="G8676" s="10"/>
      <c r="H8676" s="10"/>
      <c r="K8676" s="10"/>
      <c r="L8676" s="10"/>
      <c r="N8676" s="10"/>
      <c r="O8676" s="10"/>
      <c r="P8676" s="10"/>
      <c r="Q8676" s="10"/>
      <c r="R8676" s="10"/>
      <c r="S8676" s="10"/>
      <c r="U8676" s="10"/>
      <c r="W8676" s="10"/>
      <c r="Y8676" s="10"/>
      <c r="AA8676" s="10"/>
      <c r="AC8676" s="10"/>
      <c r="AE8676" s="10"/>
      <c r="AG8676" s="10"/>
      <c r="AI8676" s="10"/>
      <c r="AK8676" s="10"/>
    </row>
    <row r="8677" spans="2:37" ht="15" x14ac:dyDescent="0.2">
      <c r="B8677" s="10"/>
      <c r="C8677" s="10"/>
      <c r="D8677" s="10"/>
      <c r="E8677" s="10"/>
      <c r="F8677" s="10"/>
      <c r="G8677" s="10"/>
      <c r="H8677" s="10"/>
      <c r="K8677" s="10"/>
      <c r="L8677" s="10"/>
      <c r="N8677" s="10"/>
      <c r="O8677" s="10"/>
      <c r="P8677" s="10"/>
      <c r="Q8677" s="10"/>
      <c r="R8677" s="10"/>
      <c r="S8677" s="10"/>
      <c r="U8677" s="10"/>
      <c r="W8677" s="10"/>
      <c r="Y8677" s="10"/>
      <c r="AA8677" s="10"/>
      <c r="AC8677" s="10"/>
      <c r="AE8677" s="10"/>
      <c r="AG8677" s="10"/>
      <c r="AI8677" s="10"/>
      <c r="AK8677" s="10"/>
    </row>
    <row r="8678" spans="2:37" ht="15" x14ac:dyDescent="0.2">
      <c r="B8678" s="10"/>
      <c r="C8678" s="10"/>
      <c r="D8678" s="10"/>
      <c r="E8678" s="10"/>
      <c r="F8678" s="10"/>
      <c r="G8678" s="10"/>
      <c r="H8678" s="10"/>
      <c r="K8678" s="10"/>
      <c r="L8678" s="10"/>
      <c r="N8678" s="10"/>
      <c r="O8678" s="10"/>
      <c r="P8678" s="10"/>
      <c r="Q8678" s="10"/>
      <c r="R8678" s="10"/>
      <c r="S8678" s="10"/>
      <c r="U8678" s="10"/>
      <c r="W8678" s="10"/>
      <c r="Y8678" s="10"/>
      <c r="AA8678" s="10"/>
      <c r="AC8678" s="10"/>
      <c r="AE8678" s="10"/>
      <c r="AG8678" s="10"/>
      <c r="AI8678" s="10"/>
      <c r="AK8678" s="10"/>
    </row>
    <row r="8679" spans="2:37" ht="15" x14ac:dyDescent="0.2">
      <c r="B8679" s="10"/>
      <c r="C8679" s="10"/>
      <c r="D8679" s="10"/>
      <c r="E8679" s="10"/>
      <c r="F8679" s="10"/>
      <c r="G8679" s="10"/>
      <c r="H8679" s="10"/>
      <c r="K8679" s="10"/>
      <c r="L8679" s="10"/>
      <c r="N8679" s="10"/>
      <c r="O8679" s="10"/>
      <c r="P8679" s="10"/>
      <c r="Q8679" s="10"/>
      <c r="R8679" s="10"/>
      <c r="S8679" s="10"/>
      <c r="U8679" s="10"/>
      <c r="W8679" s="10"/>
      <c r="Y8679" s="10"/>
      <c r="AA8679" s="10"/>
      <c r="AC8679" s="10"/>
      <c r="AE8679" s="10"/>
      <c r="AG8679" s="10"/>
      <c r="AI8679" s="10"/>
      <c r="AK8679" s="10"/>
    </row>
    <row r="8680" spans="2:37" ht="15" x14ac:dyDescent="0.2">
      <c r="B8680" s="10"/>
      <c r="C8680" s="10"/>
      <c r="D8680" s="10"/>
      <c r="E8680" s="10"/>
      <c r="F8680" s="10"/>
      <c r="G8680" s="10"/>
      <c r="H8680" s="10"/>
      <c r="K8680" s="10"/>
      <c r="L8680" s="10"/>
      <c r="N8680" s="10"/>
      <c r="O8680" s="10"/>
      <c r="P8680" s="10"/>
      <c r="Q8680" s="10"/>
      <c r="R8680" s="10"/>
      <c r="S8680" s="10"/>
      <c r="U8680" s="10"/>
      <c r="W8680" s="10"/>
      <c r="Y8680" s="10"/>
      <c r="AA8680" s="10"/>
      <c r="AC8680" s="10"/>
      <c r="AE8680" s="10"/>
      <c r="AG8680" s="10"/>
      <c r="AI8680" s="10"/>
      <c r="AK8680" s="10"/>
    </row>
    <row r="8681" spans="2:37" ht="15" x14ac:dyDescent="0.2">
      <c r="B8681" s="10"/>
      <c r="C8681" s="10"/>
      <c r="D8681" s="10"/>
      <c r="E8681" s="10"/>
      <c r="F8681" s="10"/>
      <c r="G8681" s="10"/>
      <c r="H8681" s="10"/>
      <c r="K8681" s="10"/>
      <c r="L8681" s="10"/>
      <c r="N8681" s="10"/>
      <c r="O8681" s="10"/>
      <c r="P8681" s="10"/>
      <c r="Q8681" s="10"/>
      <c r="R8681" s="10"/>
      <c r="S8681" s="10"/>
      <c r="U8681" s="10"/>
      <c r="W8681" s="10"/>
      <c r="Y8681" s="10"/>
      <c r="AA8681" s="10"/>
      <c r="AC8681" s="10"/>
      <c r="AE8681" s="10"/>
      <c r="AG8681" s="10"/>
      <c r="AI8681" s="10"/>
      <c r="AK8681" s="10"/>
    </row>
    <row r="8682" spans="2:37" ht="15" x14ac:dyDescent="0.2">
      <c r="B8682" s="10"/>
      <c r="C8682" s="10"/>
      <c r="D8682" s="10"/>
      <c r="E8682" s="10"/>
      <c r="F8682" s="10"/>
      <c r="G8682" s="10"/>
      <c r="H8682" s="10"/>
      <c r="K8682" s="10"/>
      <c r="L8682" s="10"/>
      <c r="N8682" s="10"/>
      <c r="O8682" s="10"/>
      <c r="P8682" s="10"/>
      <c r="Q8682" s="10"/>
      <c r="R8682" s="10"/>
      <c r="S8682" s="10"/>
      <c r="U8682" s="10"/>
      <c r="W8682" s="10"/>
      <c r="Y8682" s="10"/>
      <c r="AA8682" s="10"/>
      <c r="AC8682" s="10"/>
      <c r="AE8682" s="10"/>
      <c r="AG8682" s="10"/>
      <c r="AI8682" s="10"/>
      <c r="AK8682" s="10"/>
    </row>
    <row r="8683" spans="2:37" ht="15" x14ac:dyDescent="0.2">
      <c r="B8683" s="10"/>
      <c r="C8683" s="10"/>
      <c r="D8683" s="10"/>
      <c r="E8683" s="10"/>
      <c r="F8683" s="10"/>
      <c r="G8683" s="10"/>
      <c r="H8683" s="10"/>
      <c r="K8683" s="10"/>
      <c r="L8683" s="10"/>
      <c r="N8683" s="10"/>
      <c r="O8683" s="10"/>
      <c r="P8683" s="10"/>
      <c r="Q8683" s="10"/>
      <c r="R8683" s="10"/>
      <c r="S8683" s="10"/>
      <c r="U8683" s="10"/>
      <c r="W8683" s="10"/>
      <c r="Y8683" s="10"/>
      <c r="AA8683" s="10"/>
      <c r="AC8683" s="10"/>
      <c r="AE8683" s="10"/>
      <c r="AG8683" s="10"/>
      <c r="AI8683" s="10"/>
      <c r="AK8683" s="10"/>
    </row>
    <row r="8684" spans="2:37" ht="15" x14ac:dyDescent="0.2">
      <c r="B8684" s="10"/>
      <c r="C8684" s="10"/>
      <c r="D8684" s="10"/>
      <c r="E8684" s="10"/>
      <c r="F8684" s="10"/>
      <c r="G8684" s="10"/>
      <c r="H8684" s="10"/>
      <c r="K8684" s="10"/>
      <c r="L8684" s="10"/>
      <c r="N8684" s="10"/>
      <c r="O8684" s="10"/>
      <c r="P8684" s="10"/>
      <c r="Q8684" s="10"/>
      <c r="R8684" s="10"/>
      <c r="S8684" s="10"/>
      <c r="U8684" s="10"/>
      <c r="W8684" s="10"/>
      <c r="Y8684" s="10"/>
      <c r="AA8684" s="10"/>
      <c r="AC8684" s="10"/>
      <c r="AE8684" s="10"/>
      <c r="AG8684" s="10"/>
      <c r="AI8684" s="10"/>
      <c r="AK8684" s="10"/>
    </row>
    <row r="8685" spans="2:37" ht="15" x14ac:dyDescent="0.2">
      <c r="B8685" s="10"/>
      <c r="C8685" s="10"/>
      <c r="D8685" s="10"/>
      <c r="E8685" s="10"/>
      <c r="F8685" s="10"/>
      <c r="G8685" s="10"/>
      <c r="H8685" s="10"/>
      <c r="K8685" s="10"/>
      <c r="L8685" s="10"/>
      <c r="N8685" s="10"/>
      <c r="O8685" s="10"/>
      <c r="P8685" s="10"/>
      <c r="Q8685" s="10"/>
      <c r="R8685" s="10"/>
      <c r="S8685" s="10"/>
      <c r="U8685" s="10"/>
      <c r="W8685" s="10"/>
      <c r="Y8685" s="10"/>
      <c r="AA8685" s="10"/>
      <c r="AC8685" s="10"/>
      <c r="AE8685" s="10"/>
      <c r="AG8685" s="10"/>
      <c r="AI8685" s="10"/>
      <c r="AK8685" s="10"/>
    </row>
    <row r="8686" spans="2:37" ht="15" x14ac:dyDescent="0.2">
      <c r="B8686" s="10"/>
      <c r="C8686" s="10"/>
      <c r="D8686" s="10"/>
      <c r="E8686" s="10"/>
      <c r="F8686" s="10"/>
      <c r="G8686" s="10"/>
      <c r="H8686" s="10"/>
      <c r="K8686" s="10"/>
      <c r="L8686" s="10"/>
      <c r="N8686" s="10"/>
      <c r="O8686" s="10"/>
      <c r="P8686" s="10"/>
      <c r="Q8686" s="10"/>
      <c r="R8686" s="10"/>
      <c r="S8686" s="10"/>
      <c r="U8686" s="10"/>
      <c r="W8686" s="10"/>
      <c r="Y8686" s="10"/>
      <c r="AA8686" s="10"/>
      <c r="AC8686" s="10"/>
      <c r="AE8686" s="10"/>
      <c r="AG8686" s="10"/>
      <c r="AI8686" s="10"/>
      <c r="AK8686" s="10"/>
    </row>
    <row r="8687" spans="2:37" ht="15" x14ac:dyDescent="0.2">
      <c r="B8687" s="10"/>
      <c r="C8687" s="10"/>
      <c r="D8687" s="10"/>
      <c r="E8687" s="10"/>
      <c r="F8687" s="10"/>
      <c r="G8687" s="10"/>
      <c r="H8687" s="10"/>
      <c r="K8687" s="10"/>
      <c r="L8687" s="10"/>
      <c r="N8687" s="10"/>
      <c r="O8687" s="10"/>
      <c r="P8687" s="10"/>
      <c r="Q8687" s="10"/>
      <c r="R8687" s="10"/>
      <c r="S8687" s="10"/>
      <c r="U8687" s="10"/>
      <c r="W8687" s="10"/>
      <c r="Y8687" s="10"/>
      <c r="AA8687" s="10"/>
      <c r="AC8687" s="10"/>
      <c r="AE8687" s="10"/>
      <c r="AG8687" s="10"/>
      <c r="AI8687" s="10"/>
      <c r="AK8687" s="10"/>
    </row>
    <row r="8688" spans="2:37" ht="15" x14ac:dyDescent="0.2">
      <c r="B8688" s="10"/>
      <c r="C8688" s="10"/>
      <c r="D8688" s="10"/>
      <c r="E8688" s="10"/>
      <c r="F8688" s="10"/>
      <c r="G8688" s="10"/>
      <c r="H8688" s="10"/>
      <c r="K8688" s="10"/>
      <c r="L8688" s="10"/>
      <c r="N8688" s="10"/>
      <c r="O8688" s="10"/>
      <c r="P8688" s="10"/>
      <c r="Q8688" s="10"/>
      <c r="R8688" s="10"/>
      <c r="S8688" s="10"/>
      <c r="U8688" s="10"/>
      <c r="W8688" s="10"/>
      <c r="Y8688" s="10"/>
      <c r="AA8688" s="10"/>
      <c r="AC8688" s="10"/>
      <c r="AE8688" s="10"/>
      <c r="AG8688" s="10"/>
      <c r="AI8688" s="10"/>
      <c r="AK8688" s="10"/>
    </row>
    <row r="8689" spans="2:37" ht="15" x14ac:dyDescent="0.2">
      <c r="B8689" s="10"/>
      <c r="C8689" s="10"/>
      <c r="D8689" s="10"/>
      <c r="E8689" s="10"/>
      <c r="F8689" s="10"/>
      <c r="G8689" s="10"/>
      <c r="H8689" s="10"/>
      <c r="K8689" s="10"/>
      <c r="L8689" s="10"/>
      <c r="N8689" s="10"/>
      <c r="O8689" s="10"/>
      <c r="P8689" s="10"/>
      <c r="Q8689" s="10"/>
      <c r="R8689" s="10"/>
      <c r="S8689" s="10"/>
      <c r="U8689" s="10"/>
      <c r="W8689" s="10"/>
      <c r="Y8689" s="10"/>
      <c r="AA8689" s="10"/>
      <c r="AC8689" s="10"/>
      <c r="AE8689" s="10"/>
      <c r="AG8689" s="10"/>
      <c r="AI8689" s="10"/>
      <c r="AK8689" s="10"/>
    </row>
    <row r="8690" spans="2:37" ht="15" x14ac:dyDescent="0.2">
      <c r="B8690" s="10"/>
      <c r="C8690" s="10"/>
      <c r="D8690" s="10"/>
      <c r="E8690" s="10"/>
      <c r="F8690" s="10"/>
      <c r="G8690" s="10"/>
      <c r="H8690" s="10"/>
      <c r="K8690" s="10"/>
      <c r="L8690" s="10"/>
      <c r="N8690" s="10"/>
      <c r="O8690" s="10"/>
      <c r="P8690" s="10"/>
      <c r="Q8690" s="10"/>
      <c r="R8690" s="10"/>
      <c r="S8690" s="10"/>
      <c r="U8690" s="10"/>
      <c r="W8690" s="10"/>
      <c r="Y8690" s="10"/>
      <c r="AA8690" s="10"/>
      <c r="AC8690" s="10"/>
      <c r="AE8690" s="10"/>
      <c r="AG8690" s="10"/>
      <c r="AI8690" s="10"/>
      <c r="AK8690" s="10"/>
    </row>
    <row r="8691" spans="2:37" ht="15" x14ac:dyDescent="0.2">
      <c r="B8691" s="10"/>
      <c r="C8691" s="10"/>
      <c r="D8691" s="10"/>
      <c r="E8691" s="10"/>
      <c r="F8691" s="10"/>
      <c r="G8691" s="10"/>
      <c r="H8691" s="10"/>
      <c r="K8691" s="10"/>
      <c r="L8691" s="10"/>
      <c r="N8691" s="10"/>
      <c r="O8691" s="10"/>
      <c r="P8691" s="10"/>
      <c r="Q8691" s="10"/>
      <c r="R8691" s="10"/>
      <c r="S8691" s="10"/>
      <c r="U8691" s="10"/>
      <c r="W8691" s="10"/>
      <c r="Y8691" s="10"/>
      <c r="AA8691" s="10"/>
      <c r="AC8691" s="10"/>
      <c r="AE8691" s="10"/>
      <c r="AG8691" s="10"/>
      <c r="AI8691" s="10"/>
      <c r="AK8691" s="10"/>
    </row>
    <row r="8692" spans="2:37" ht="15" x14ac:dyDescent="0.2">
      <c r="B8692" s="10"/>
      <c r="C8692" s="10"/>
      <c r="D8692" s="10"/>
      <c r="E8692" s="10"/>
      <c r="F8692" s="10"/>
      <c r="G8692" s="10"/>
      <c r="H8692" s="10"/>
      <c r="K8692" s="10"/>
      <c r="L8692" s="10"/>
      <c r="N8692" s="10"/>
      <c r="O8692" s="10"/>
      <c r="P8692" s="10"/>
      <c r="Q8692" s="10"/>
      <c r="R8692" s="10"/>
      <c r="S8692" s="10"/>
      <c r="U8692" s="10"/>
      <c r="W8692" s="10"/>
      <c r="Y8692" s="10"/>
      <c r="AA8692" s="10"/>
      <c r="AC8692" s="10"/>
      <c r="AE8692" s="10"/>
      <c r="AG8692" s="10"/>
      <c r="AI8692" s="10"/>
      <c r="AK8692" s="10"/>
    </row>
    <row r="8693" spans="2:37" ht="15" x14ac:dyDescent="0.2">
      <c r="B8693" s="10"/>
      <c r="C8693" s="10"/>
      <c r="D8693" s="10"/>
      <c r="E8693" s="10"/>
      <c r="F8693" s="10"/>
      <c r="G8693" s="10"/>
      <c r="H8693" s="10"/>
      <c r="K8693" s="10"/>
      <c r="L8693" s="10"/>
      <c r="N8693" s="10"/>
      <c r="O8693" s="10"/>
      <c r="P8693" s="10"/>
      <c r="Q8693" s="10"/>
      <c r="R8693" s="10"/>
      <c r="S8693" s="10"/>
      <c r="U8693" s="10"/>
      <c r="W8693" s="10"/>
      <c r="Y8693" s="10"/>
      <c r="AA8693" s="10"/>
      <c r="AC8693" s="10"/>
      <c r="AE8693" s="10"/>
      <c r="AG8693" s="10"/>
      <c r="AI8693" s="10"/>
      <c r="AK8693" s="10"/>
    </row>
    <row r="8694" spans="2:37" ht="15" x14ac:dyDescent="0.2">
      <c r="B8694" s="10"/>
      <c r="C8694" s="10"/>
      <c r="D8694" s="10"/>
      <c r="E8694" s="10"/>
      <c r="F8694" s="10"/>
      <c r="G8694" s="10"/>
      <c r="H8694" s="10"/>
      <c r="K8694" s="10"/>
      <c r="L8694" s="10"/>
      <c r="N8694" s="10"/>
      <c r="O8694" s="10"/>
      <c r="P8694" s="10"/>
      <c r="Q8694" s="10"/>
      <c r="R8694" s="10"/>
      <c r="S8694" s="10"/>
      <c r="U8694" s="10"/>
      <c r="W8694" s="10"/>
      <c r="Y8694" s="10"/>
      <c r="AA8694" s="10"/>
      <c r="AC8694" s="10"/>
      <c r="AE8694" s="10"/>
      <c r="AG8694" s="10"/>
      <c r="AI8694" s="10"/>
      <c r="AK8694" s="10"/>
    </row>
    <row r="8695" spans="2:37" ht="15" x14ac:dyDescent="0.2">
      <c r="B8695" s="10"/>
      <c r="C8695" s="10"/>
      <c r="D8695" s="10"/>
      <c r="E8695" s="10"/>
      <c r="F8695" s="10"/>
      <c r="G8695" s="10"/>
      <c r="H8695" s="10"/>
      <c r="K8695" s="10"/>
      <c r="L8695" s="10"/>
      <c r="N8695" s="10"/>
      <c r="O8695" s="10"/>
      <c r="P8695" s="10"/>
      <c r="Q8695" s="10"/>
      <c r="R8695" s="10"/>
      <c r="S8695" s="10"/>
      <c r="U8695" s="10"/>
      <c r="W8695" s="10"/>
      <c r="Y8695" s="10"/>
      <c r="AA8695" s="10"/>
      <c r="AC8695" s="10"/>
      <c r="AE8695" s="10"/>
      <c r="AG8695" s="10"/>
      <c r="AI8695" s="10"/>
      <c r="AK8695" s="10"/>
    </row>
    <row r="8696" spans="2:37" ht="15" x14ac:dyDescent="0.2">
      <c r="B8696" s="10"/>
      <c r="C8696" s="10"/>
      <c r="D8696" s="10"/>
      <c r="E8696" s="10"/>
      <c r="F8696" s="10"/>
      <c r="G8696" s="10"/>
      <c r="H8696" s="10"/>
      <c r="K8696" s="10"/>
      <c r="L8696" s="10"/>
      <c r="N8696" s="10"/>
      <c r="O8696" s="10"/>
      <c r="P8696" s="10"/>
      <c r="Q8696" s="10"/>
      <c r="R8696" s="10"/>
      <c r="S8696" s="10"/>
      <c r="U8696" s="10"/>
      <c r="W8696" s="10"/>
      <c r="Y8696" s="10"/>
      <c r="AA8696" s="10"/>
      <c r="AC8696" s="10"/>
      <c r="AE8696" s="10"/>
      <c r="AG8696" s="10"/>
      <c r="AI8696" s="10"/>
      <c r="AK8696" s="10"/>
    </row>
    <row r="8697" spans="2:37" ht="15" x14ac:dyDescent="0.2">
      <c r="B8697" s="10"/>
      <c r="C8697" s="10"/>
      <c r="D8697" s="10"/>
      <c r="E8697" s="10"/>
      <c r="F8697" s="10"/>
      <c r="G8697" s="10"/>
      <c r="H8697" s="10"/>
      <c r="K8697" s="10"/>
      <c r="L8697" s="10"/>
      <c r="N8697" s="10"/>
      <c r="O8697" s="10"/>
      <c r="P8697" s="10"/>
      <c r="Q8697" s="10"/>
      <c r="R8697" s="10"/>
      <c r="S8697" s="10"/>
      <c r="U8697" s="10"/>
      <c r="W8697" s="10"/>
      <c r="Y8697" s="10"/>
      <c r="AA8697" s="10"/>
      <c r="AC8697" s="10"/>
      <c r="AE8697" s="10"/>
      <c r="AG8697" s="10"/>
      <c r="AI8697" s="10"/>
      <c r="AK8697" s="10"/>
    </row>
    <row r="8698" spans="2:37" ht="15" x14ac:dyDescent="0.2">
      <c r="B8698" s="10"/>
      <c r="C8698" s="10"/>
      <c r="D8698" s="10"/>
      <c r="E8698" s="10"/>
      <c r="F8698" s="10"/>
      <c r="G8698" s="10"/>
      <c r="H8698" s="10"/>
      <c r="K8698" s="10"/>
      <c r="L8698" s="10"/>
      <c r="N8698" s="10"/>
      <c r="O8698" s="10"/>
      <c r="P8698" s="10"/>
      <c r="Q8698" s="10"/>
      <c r="R8698" s="10"/>
      <c r="S8698" s="10"/>
      <c r="U8698" s="10"/>
      <c r="W8698" s="10"/>
      <c r="Y8698" s="10"/>
      <c r="AA8698" s="10"/>
      <c r="AC8698" s="10"/>
      <c r="AE8698" s="10"/>
      <c r="AG8698" s="10"/>
      <c r="AI8698" s="10"/>
      <c r="AK8698" s="10"/>
    </row>
    <row r="8699" spans="2:37" ht="15" x14ac:dyDescent="0.2">
      <c r="B8699" s="10"/>
      <c r="C8699" s="10"/>
      <c r="D8699" s="10"/>
      <c r="E8699" s="10"/>
      <c r="F8699" s="10"/>
      <c r="G8699" s="10"/>
      <c r="H8699" s="10"/>
      <c r="K8699" s="10"/>
      <c r="L8699" s="10"/>
      <c r="N8699" s="10"/>
      <c r="O8699" s="10"/>
      <c r="P8699" s="10"/>
      <c r="Q8699" s="10"/>
      <c r="R8699" s="10"/>
      <c r="S8699" s="10"/>
      <c r="U8699" s="10"/>
      <c r="W8699" s="10"/>
      <c r="Y8699" s="10"/>
      <c r="AA8699" s="10"/>
      <c r="AC8699" s="10"/>
      <c r="AE8699" s="10"/>
      <c r="AG8699" s="10"/>
      <c r="AI8699" s="10"/>
      <c r="AK8699" s="10"/>
    </row>
    <row r="8700" spans="2:37" ht="15" x14ac:dyDescent="0.2">
      <c r="B8700" s="10"/>
      <c r="C8700" s="10"/>
      <c r="D8700" s="10"/>
      <c r="E8700" s="10"/>
      <c r="F8700" s="10"/>
      <c r="G8700" s="10"/>
      <c r="H8700" s="10"/>
      <c r="K8700" s="10"/>
      <c r="L8700" s="10"/>
      <c r="N8700" s="10"/>
      <c r="O8700" s="10"/>
      <c r="P8700" s="10"/>
      <c r="Q8700" s="10"/>
      <c r="R8700" s="10"/>
      <c r="S8700" s="10"/>
      <c r="U8700" s="10"/>
      <c r="W8700" s="10"/>
      <c r="Y8700" s="10"/>
      <c r="AA8700" s="10"/>
      <c r="AC8700" s="10"/>
      <c r="AE8700" s="10"/>
      <c r="AG8700" s="10"/>
      <c r="AI8700" s="10"/>
      <c r="AK8700" s="10"/>
    </row>
    <row r="8701" spans="2:37" ht="15" x14ac:dyDescent="0.2">
      <c r="B8701" s="10"/>
      <c r="C8701" s="10"/>
      <c r="D8701" s="10"/>
      <c r="E8701" s="10"/>
      <c r="F8701" s="10"/>
      <c r="G8701" s="10"/>
      <c r="H8701" s="10"/>
      <c r="K8701" s="10"/>
      <c r="L8701" s="10"/>
      <c r="N8701" s="10"/>
      <c r="O8701" s="10"/>
      <c r="P8701" s="10"/>
      <c r="Q8701" s="10"/>
      <c r="R8701" s="10"/>
      <c r="S8701" s="10"/>
      <c r="U8701" s="10"/>
      <c r="W8701" s="10"/>
      <c r="Y8701" s="10"/>
      <c r="AA8701" s="10"/>
      <c r="AC8701" s="10"/>
      <c r="AE8701" s="10"/>
      <c r="AG8701" s="10"/>
      <c r="AI8701" s="10"/>
      <c r="AK8701" s="10"/>
    </row>
    <row r="8702" spans="2:37" ht="15" x14ac:dyDescent="0.2">
      <c r="B8702" s="10"/>
      <c r="C8702" s="10"/>
      <c r="D8702" s="10"/>
      <c r="E8702" s="10"/>
      <c r="F8702" s="10"/>
      <c r="G8702" s="10"/>
      <c r="H8702" s="10"/>
      <c r="K8702" s="10"/>
      <c r="L8702" s="10"/>
      <c r="N8702" s="10"/>
      <c r="O8702" s="10"/>
      <c r="P8702" s="10"/>
      <c r="Q8702" s="10"/>
      <c r="R8702" s="10"/>
      <c r="S8702" s="10"/>
      <c r="U8702" s="10"/>
      <c r="W8702" s="10"/>
      <c r="Y8702" s="10"/>
      <c r="AA8702" s="10"/>
      <c r="AC8702" s="10"/>
      <c r="AE8702" s="10"/>
      <c r="AG8702" s="10"/>
      <c r="AI8702" s="10"/>
      <c r="AK8702" s="10"/>
    </row>
    <row r="8703" spans="2:37" ht="15" x14ac:dyDescent="0.2">
      <c r="B8703" s="10"/>
      <c r="C8703" s="10"/>
      <c r="D8703" s="10"/>
      <c r="E8703" s="10"/>
      <c r="F8703" s="10"/>
      <c r="G8703" s="10"/>
      <c r="H8703" s="10"/>
      <c r="K8703" s="10"/>
      <c r="L8703" s="10"/>
      <c r="N8703" s="10"/>
      <c r="O8703" s="10"/>
      <c r="P8703" s="10"/>
      <c r="Q8703" s="10"/>
      <c r="R8703" s="10"/>
      <c r="S8703" s="10"/>
      <c r="U8703" s="10"/>
      <c r="W8703" s="10"/>
      <c r="Y8703" s="10"/>
      <c r="AA8703" s="10"/>
      <c r="AC8703" s="10"/>
      <c r="AE8703" s="10"/>
      <c r="AG8703" s="10"/>
      <c r="AI8703" s="10"/>
      <c r="AK8703" s="10"/>
    </row>
    <row r="8704" spans="2:37" ht="15" x14ac:dyDescent="0.2">
      <c r="B8704" s="10"/>
      <c r="C8704" s="10"/>
      <c r="D8704" s="10"/>
      <c r="E8704" s="10"/>
      <c r="F8704" s="10"/>
      <c r="G8704" s="10"/>
      <c r="H8704" s="10"/>
      <c r="K8704" s="10"/>
      <c r="L8704" s="10"/>
      <c r="N8704" s="10"/>
      <c r="O8704" s="10"/>
      <c r="P8704" s="10"/>
      <c r="Q8704" s="10"/>
      <c r="R8704" s="10"/>
      <c r="S8704" s="10"/>
      <c r="U8704" s="10"/>
      <c r="W8704" s="10"/>
      <c r="Y8704" s="10"/>
      <c r="AA8704" s="10"/>
      <c r="AC8704" s="10"/>
      <c r="AE8704" s="10"/>
      <c r="AG8704" s="10"/>
      <c r="AI8704" s="10"/>
      <c r="AK8704" s="10"/>
    </row>
    <row r="8705" spans="2:37" ht="15" x14ac:dyDescent="0.2">
      <c r="B8705" s="10"/>
      <c r="C8705" s="10"/>
      <c r="D8705" s="10"/>
      <c r="E8705" s="10"/>
      <c r="F8705" s="10"/>
      <c r="G8705" s="10"/>
      <c r="H8705" s="10"/>
      <c r="K8705" s="10"/>
      <c r="L8705" s="10"/>
      <c r="N8705" s="10"/>
      <c r="O8705" s="10"/>
      <c r="P8705" s="10"/>
      <c r="Q8705" s="10"/>
      <c r="R8705" s="10"/>
      <c r="S8705" s="10"/>
      <c r="U8705" s="10"/>
      <c r="W8705" s="10"/>
      <c r="Y8705" s="10"/>
      <c r="AA8705" s="10"/>
      <c r="AC8705" s="10"/>
      <c r="AE8705" s="10"/>
      <c r="AG8705" s="10"/>
      <c r="AI8705" s="10"/>
      <c r="AK8705" s="10"/>
    </row>
    <row r="8706" spans="2:37" ht="15" x14ac:dyDescent="0.2">
      <c r="B8706" s="10"/>
      <c r="C8706" s="10"/>
      <c r="D8706" s="10"/>
      <c r="E8706" s="10"/>
      <c r="F8706" s="10"/>
      <c r="G8706" s="10"/>
      <c r="H8706" s="10"/>
      <c r="K8706" s="10"/>
      <c r="L8706" s="10"/>
      <c r="N8706" s="10"/>
      <c r="O8706" s="10"/>
      <c r="P8706" s="10"/>
      <c r="Q8706" s="10"/>
      <c r="R8706" s="10"/>
      <c r="S8706" s="10"/>
      <c r="U8706" s="10"/>
      <c r="W8706" s="10"/>
      <c r="Y8706" s="10"/>
      <c r="AA8706" s="10"/>
      <c r="AC8706" s="10"/>
      <c r="AE8706" s="10"/>
      <c r="AG8706" s="10"/>
      <c r="AI8706" s="10"/>
      <c r="AK8706" s="10"/>
    </row>
    <row r="8707" spans="2:37" ht="15" x14ac:dyDescent="0.2">
      <c r="B8707" s="10"/>
      <c r="C8707" s="10"/>
      <c r="D8707" s="10"/>
      <c r="E8707" s="10"/>
      <c r="F8707" s="10"/>
      <c r="G8707" s="10"/>
      <c r="H8707" s="10"/>
      <c r="K8707" s="10"/>
      <c r="L8707" s="10"/>
      <c r="N8707" s="10"/>
      <c r="O8707" s="10"/>
      <c r="P8707" s="10"/>
      <c r="Q8707" s="10"/>
      <c r="R8707" s="10"/>
      <c r="S8707" s="10"/>
      <c r="U8707" s="10"/>
      <c r="W8707" s="10"/>
      <c r="Y8707" s="10"/>
      <c r="AA8707" s="10"/>
      <c r="AC8707" s="10"/>
      <c r="AE8707" s="10"/>
      <c r="AG8707" s="10"/>
      <c r="AI8707" s="10"/>
      <c r="AK8707" s="10"/>
    </row>
    <row r="8708" spans="2:37" ht="15" x14ac:dyDescent="0.2">
      <c r="B8708" s="10"/>
      <c r="C8708" s="10"/>
      <c r="D8708" s="10"/>
      <c r="E8708" s="10"/>
      <c r="F8708" s="10"/>
      <c r="G8708" s="10"/>
      <c r="H8708" s="10"/>
      <c r="K8708" s="10"/>
      <c r="L8708" s="10"/>
      <c r="N8708" s="10"/>
      <c r="O8708" s="10"/>
      <c r="P8708" s="10"/>
      <c r="Q8708" s="10"/>
      <c r="R8708" s="10"/>
      <c r="S8708" s="10"/>
      <c r="U8708" s="10"/>
      <c r="W8708" s="10"/>
      <c r="Y8708" s="10"/>
      <c r="AA8708" s="10"/>
      <c r="AC8708" s="10"/>
      <c r="AE8708" s="10"/>
      <c r="AG8708" s="10"/>
      <c r="AI8708" s="10"/>
      <c r="AK8708" s="10"/>
    </row>
    <row r="8709" spans="2:37" ht="15" x14ac:dyDescent="0.2">
      <c r="B8709" s="10"/>
      <c r="C8709" s="10"/>
      <c r="D8709" s="10"/>
      <c r="E8709" s="10"/>
      <c r="F8709" s="10"/>
      <c r="G8709" s="10"/>
      <c r="H8709" s="10"/>
      <c r="K8709" s="10"/>
      <c r="L8709" s="10"/>
      <c r="N8709" s="10"/>
      <c r="O8709" s="10"/>
      <c r="P8709" s="10"/>
      <c r="Q8709" s="10"/>
      <c r="R8709" s="10"/>
      <c r="S8709" s="10"/>
      <c r="U8709" s="10"/>
      <c r="W8709" s="10"/>
      <c r="Y8709" s="10"/>
      <c r="AA8709" s="10"/>
      <c r="AC8709" s="10"/>
      <c r="AE8709" s="10"/>
      <c r="AG8709" s="10"/>
      <c r="AI8709" s="10"/>
      <c r="AK8709" s="10"/>
    </row>
    <row r="8710" spans="2:37" ht="15" x14ac:dyDescent="0.2">
      <c r="B8710" s="10"/>
      <c r="C8710" s="10"/>
      <c r="D8710" s="10"/>
      <c r="E8710" s="10"/>
      <c r="F8710" s="10"/>
      <c r="G8710" s="10"/>
      <c r="H8710" s="10"/>
      <c r="K8710" s="10"/>
      <c r="L8710" s="10"/>
      <c r="N8710" s="10"/>
      <c r="O8710" s="10"/>
      <c r="P8710" s="10"/>
      <c r="Q8710" s="10"/>
      <c r="R8710" s="10"/>
      <c r="S8710" s="10"/>
      <c r="U8710" s="10"/>
      <c r="W8710" s="10"/>
      <c r="Y8710" s="10"/>
      <c r="AA8710" s="10"/>
      <c r="AC8710" s="10"/>
      <c r="AE8710" s="10"/>
      <c r="AG8710" s="10"/>
      <c r="AI8710" s="10"/>
      <c r="AK8710" s="10"/>
    </row>
    <row r="8711" spans="2:37" ht="15" x14ac:dyDescent="0.2">
      <c r="B8711" s="10"/>
      <c r="C8711" s="10"/>
      <c r="D8711" s="10"/>
      <c r="E8711" s="10"/>
      <c r="F8711" s="10"/>
      <c r="G8711" s="10"/>
      <c r="H8711" s="10"/>
      <c r="K8711" s="10"/>
      <c r="L8711" s="10"/>
      <c r="N8711" s="10"/>
      <c r="O8711" s="10"/>
      <c r="P8711" s="10"/>
      <c r="Q8711" s="10"/>
      <c r="R8711" s="10"/>
      <c r="S8711" s="10"/>
      <c r="U8711" s="10"/>
      <c r="W8711" s="10"/>
      <c r="Y8711" s="10"/>
      <c r="AA8711" s="10"/>
      <c r="AC8711" s="10"/>
      <c r="AE8711" s="10"/>
      <c r="AG8711" s="10"/>
      <c r="AI8711" s="10"/>
      <c r="AK8711" s="10"/>
    </row>
    <row r="8712" spans="2:37" ht="15" x14ac:dyDescent="0.2">
      <c r="B8712" s="10"/>
      <c r="C8712" s="10"/>
      <c r="D8712" s="10"/>
      <c r="E8712" s="10"/>
      <c r="F8712" s="10"/>
      <c r="G8712" s="10"/>
      <c r="H8712" s="10"/>
      <c r="K8712" s="10"/>
      <c r="L8712" s="10"/>
      <c r="N8712" s="10"/>
      <c r="O8712" s="10"/>
      <c r="P8712" s="10"/>
      <c r="Q8712" s="10"/>
      <c r="R8712" s="10"/>
      <c r="S8712" s="10"/>
      <c r="U8712" s="10"/>
      <c r="W8712" s="10"/>
      <c r="Y8712" s="10"/>
      <c r="AA8712" s="10"/>
      <c r="AC8712" s="10"/>
      <c r="AE8712" s="10"/>
      <c r="AG8712" s="10"/>
      <c r="AI8712" s="10"/>
      <c r="AK8712" s="10"/>
    </row>
    <row r="8713" spans="2:37" ht="15" x14ac:dyDescent="0.2">
      <c r="B8713" s="10"/>
      <c r="C8713" s="10"/>
      <c r="D8713" s="10"/>
      <c r="E8713" s="10"/>
      <c r="F8713" s="10"/>
      <c r="G8713" s="10"/>
      <c r="H8713" s="10"/>
      <c r="K8713" s="10"/>
      <c r="L8713" s="10"/>
      <c r="N8713" s="10"/>
      <c r="O8713" s="10"/>
      <c r="P8713" s="10"/>
      <c r="Q8713" s="10"/>
      <c r="R8713" s="10"/>
      <c r="S8713" s="10"/>
      <c r="U8713" s="10"/>
      <c r="W8713" s="10"/>
      <c r="Y8713" s="10"/>
      <c r="AA8713" s="10"/>
      <c r="AC8713" s="10"/>
      <c r="AE8713" s="10"/>
      <c r="AG8713" s="10"/>
      <c r="AI8713" s="10"/>
      <c r="AK8713" s="10"/>
    </row>
    <row r="8714" spans="2:37" ht="15" x14ac:dyDescent="0.2">
      <c r="B8714" s="10"/>
      <c r="C8714" s="10"/>
      <c r="D8714" s="10"/>
      <c r="E8714" s="10"/>
      <c r="F8714" s="10"/>
      <c r="G8714" s="10"/>
      <c r="H8714" s="10"/>
      <c r="K8714" s="10"/>
      <c r="L8714" s="10"/>
      <c r="N8714" s="10"/>
      <c r="O8714" s="10"/>
      <c r="P8714" s="10"/>
      <c r="Q8714" s="10"/>
      <c r="R8714" s="10"/>
      <c r="S8714" s="10"/>
      <c r="U8714" s="10"/>
      <c r="W8714" s="10"/>
      <c r="Y8714" s="10"/>
      <c r="AA8714" s="10"/>
      <c r="AC8714" s="10"/>
      <c r="AE8714" s="10"/>
      <c r="AG8714" s="10"/>
      <c r="AI8714" s="10"/>
      <c r="AK8714" s="10"/>
    </row>
    <row r="8715" spans="2:37" ht="15" x14ac:dyDescent="0.2">
      <c r="B8715" s="10"/>
      <c r="C8715" s="10"/>
      <c r="D8715" s="10"/>
      <c r="E8715" s="10"/>
      <c r="F8715" s="10"/>
      <c r="G8715" s="10"/>
      <c r="H8715" s="10"/>
      <c r="K8715" s="10"/>
      <c r="L8715" s="10"/>
      <c r="N8715" s="10"/>
      <c r="O8715" s="10"/>
      <c r="P8715" s="10"/>
      <c r="Q8715" s="10"/>
      <c r="R8715" s="10"/>
      <c r="S8715" s="10"/>
      <c r="U8715" s="10"/>
      <c r="W8715" s="10"/>
      <c r="Y8715" s="10"/>
      <c r="AA8715" s="10"/>
      <c r="AC8715" s="10"/>
      <c r="AE8715" s="10"/>
      <c r="AG8715" s="10"/>
      <c r="AI8715" s="10"/>
      <c r="AK8715" s="10"/>
    </row>
    <row r="8716" spans="2:37" ht="15" x14ac:dyDescent="0.2">
      <c r="B8716" s="10"/>
      <c r="C8716" s="10"/>
      <c r="D8716" s="10"/>
      <c r="E8716" s="10"/>
      <c r="F8716" s="10"/>
      <c r="G8716" s="10"/>
      <c r="H8716" s="10"/>
      <c r="K8716" s="10"/>
      <c r="L8716" s="10"/>
      <c r="N8716" s="10"/>
      <c r="O8716" s="10"/>
      <c r="P8716" s="10"/>
      <c r="Q8716" s="10"/>
      <c r="R8716" s="10"/>
      <c r="S8716" s="10"/>
      <c r="U8716" s="10"/>
      <c r="W8716" s="10"/>
      <c r="Y8716" s="10"/>
      <c r="AA8716" s="10"/>
      <c r="AC8716" s="10"/>
      <c r="AE8716" s="10"/>
      <c r="AG8716" s="10"/>
      <c r="AI8716" s="10"/>
      <c r="AK8716" s="10"/>
    </row>
    <row r="8717" spans="2:37" ht="15" x14ac:dyDescent="0.2">
      <c r="B8717" s="10"/>
      <c r="C8717" s="10"/>
      <c r="D8717" s="10"/>
      <c r="E8717" s="10"/>
      <c r="F8717" s="10"/>
      <c r="G8717" s="10"/>
      <c r="H8717" s="10"/>
      <c r="K8717" s="10"/>
      <c r="L8717" s="10"/>
      <c r="N8717" s="10"/>
      <c r="O8717" s="10"/>
      <c r="P8717" s="10"/>
      <c r="Q8717" s="10"/>
      <c r="R8717" s="10"/>
      <c r="S8717" s="10"/>
      <c r="U8717" s="10"/>
      <c r="W8717" s="10"/>
      <c r="Y8717" s="10"/>
      <c r="AA8717" s="10"/>
      <c r="AC8717" s="10"/>
      <c r="AE8717" s="10"/>
      <c r="AG8717" s="10"/>
      <c r="AI8717" s="10"/>
      <c r="AK8717" s="10"/>
    </row>
    <row r="8718" spans="2:37" ht="15" x14ac:dyDescent="0.2">
      <c r="B8718" s="10"/>
      <c r="C8718" s="10"/>
      <c r="D8718" s="10"/>
      <c r="E8718" s="10"/>
      <c r="F8718" s="10"/>
      <c r="G8718" s="10"/>
      <c r="H8718" s="10"/>
      <c r="K8718" s="10"/>
      <c r="L8718" s="10"/>
      <c r="N8718" s="10"/>
      <c r="O8718" s="10"/>
      <c r="P8718" s="10"/>
      <c r="Q8718" s="10"/>
      <c r="R8718" s="10"/>
      <c r="S8718" s="10"/>
      <c r="U8718" s="10"/>
      <c r="W8718" s="10"/>
      <c r="Y8718" s="10"/>
      <c r="AA8718" s="10"/>
      <c r="AC8718" s="10"/>
      <c r="AE8718" s="10"/>
      <c r="AG8718" s="10"/>
      <c r="AI8718" s="10"/>
      <c r="AK8718" s="10"/>
    </row>
    <row r="8719" spans="2:37" ht="15" x14ac:dyDescent="0.2">
      <c r="B8719" s="10"/>
      <c r="C8719" s="10"/>
      <c r="D8719" s="10"/>
      <c r="E8719" s="10"/>
      <c r="F8719" s="10"/>
      <c r="G8719" s="10"/>
      <c r="H8719" s="10"/>
      <c r="K8719" s="10"/>
      <c r="L8719" s="10"/>
      <c r="N8719" s="10"/>
      <c r="O8719" s="10"/>
      <c r="P8719" s="10"/>
      <c r="Q8719" s="10"/>
      <c r="R8719" s="10"/>
      <c r="S8719" s="10"/>
      <c r="U8719" s="10"/>
      <c r="W8719" s="10"/>
      <c r="Y8719" s="10"/>
      <c r="AA8719" s="10"/>
      <c r="AC8719" s="10"/>
      <c r="AE8719" s="10"/>
      <c r="AG8719" s="10"/>
      <c r="AI8719" s="10"/>
      <c r="AK8719" s="10"/>
    </row>
    <row r="8720" spans="2:37" ht="15" x14ac:dyDescent="0.2">
      <c r="B8720" s="10"/>
      <c r="C8720" s="10"/>
      <c r="D8720" s="10"/>
      <c r="E8720" s="10"/>
      <c r="F8720" s="10"/>
      <c r="G8720" s="10"/>
      <c r="H8720" s="10"/>
      <c r="K8720" s="10"/>
      <c r="L8720" s="10"/>
      <c r="N8720" s="10"/>
      <c r="O8720" s="10"/>
      <c r="P8720" s="10"/>
      <c r="Q8720" s="10"/>
      <c r="R8720" s="10"/>
      <c r="S8720" s="10"/>
      <c r="U8720" s="10"/>
      <c r="W8720" s="10"/>
      <c r="Y8720" s="10"/>
      <c r="AA8720" s="10"/>
      <c r="AC8720" s="10"/>
      <c r="AE8720" s="10"/>
      <c r="AG8720" s="10"/>
      <c r="AI8720" s="10"/>
      <c r="AK8720" s="10"/>
    </row>
    <row r="8721" spans="2:37" ht="15" x14ac:dyDescent="0.2">
      <c r="B8721" s="10"/>
      <c r="C8721" s="10"/>
      <c r="D8721" s="10"/>
      <c r="E8721" s="10"/>
      <c r="F8721" s="10"/>
      <c r="G8721" s="10"/>
      <c r="H8721" s="10"/>
      <c r="K8721" s="10"/>
      <c r="L8721" s="10"/>
      <c r="N8721" s="10"/>
      <c r="O8721" s="10"/>
      <c r="P8721" s="10"/>
      <c r="Q8721" s="10"/>
      <c r="R8721" s="10"/>
      <c r="S8721" s="10"/>
      <c r="U8721" s="10"/>
      <c r="W8721" s="10"/>
      <c r="Y8721" s="10"/>
      <c r="AA8721" s="10"/>
      <c r="AC8721" s="10"/>
      <c r="AE8721" s="10"/>
      <c r="AG8721" s="10"/>
      <c r="AI8721" s="10"/>
      <c r="AK8721" s="10"/>
    </row>
    <row r="8722" spans="2:37" ht="15" x14ac:dyDescent="0.2">
      <c r="B8722" s="10"/>
      <c r="C8722" s="10"/>
      <c r="D8722" s="10"/>
      <c r="E8722" s="10"/>
      <c r="F8722" s="10"/>
      <c r="G8722" s="10"/>
      <c r="H8722" s="10"/>
      <c r="K8722" s="10"/>
      <c r="L8722" s="10"/>
      <c r="N8722" s="10"/>
      <c r="O8722" s="10"/>
      <c r="P8722" s="10"/>
      <c r="Q8722" s="10"/>
      <c r="R8722" s="10"/>
      <c r="S8722" s="10"/>
      <c r="U8722" s="10"/>
      <c r="W8722" s="10"/>
      <c r="Y8722" s="10"/>
      <c r="AA8722" s="10"/>
      <c r="AC8722" s="10"/>
      <c r="AE8722" s="10"/>
      <c r="AG8722" s="10"/>
      <c r="AI8722" s="10"/>
      <c r="AK8722" s="10"/>
    </row>
    <row r="8723" spans="2:37" ht="15" x14ac:dyDescent="0.2">
      <c r="B8723" s="10"/>
      <c r="C8723" s="10"/>
      <c r="D8723" s="10"/>
      <c r="E8723" s="10"/>
      <c r="F8723" s="10"/>
      <c r="G8723" s="10"/>
      <c r="H8723" s="10"/>
      <c r="K8723" s="10"/>
      <c r="L8723" s="10"/>
      <c r="N8723" s="10"/>
      <c r="O8723" s="10"/>
      <c r="P8723" s="10"/>
      <c r="Q8723" s="10"/>
      <c r="R8723" s="10"/>
      <c r="S8723" s="10"/>
      <c r="U8723" s="10"/>
      <c r="W8723" s="10"/>
      <c r="Y8723" s="10"/>
      <c r="AA8723" s="10"/>
      <c r="AC8723" s="10"/>
      <c r="AE8723" s="10"/>
      <c r="AG8723" s="10"/>
      <c r="AI8723" s="10"/>
      <c r="AK8723" s="10"/>
    </row>
    <row r="8724" spans="2:37" ht="15" x14ac:dyDescent="0.2">
      <c r="B8724" s="10"/>
      <c r="C8724" s="10"/>
      <c r="D8724" s="10"/>
      <c r="E8724" s="10"/>
      <c r="F8724" s="10"/>
      <c r="G8724" s="10"/>
      <c r="H8724" s="10"/>
      <c r="K8724" s="10"/>
      <c r="L8724" s="10"/>
      <c r="N8724" s="10"/>
      <c r="O8724" s="10"/>
      <c r="P8724" s="10"/>
      <c r="Q8724" s="10"/>
      <c r="R8724" s="10"/>
      <c r="S8724" s="10"/>
      <c r="U8724" s="10"/>
      <c r="W8724" s="10"/>
      <c r="Y8724" s="10"/>
      <c r="AA8724" s="10"/>
      <c r="AC8724" s="10"/>
      <c r="AE8724" s="10"/>
      <c r="AG8724" s="10"/>
      <c r="AI8724" s="10"/>
      <c r="AK8724" s="10"/>
    </row>
    <row r="8725" spans="2:37" ht="15" x14ac:dyDescent="0.2">
      <c r="B8725" s="10"/>
      <c r="C8725" s="10"/>
      <c r="D8725" s="10"/>
      <c r="E8725" s="10"/>
      <c r="F8725" s="10"/>
      <c r="G8725" s="10"/>
      <c r="H8725" s="10"/>
      <c r="K8725" s="10"/>
      <c r="L8725" s="10"/>
      <c r="N8725" s="10"/>
      <c r="O8725" s="10"/>
      <c r="P8725" s="10"/>
      <c r="Q8725" s="10"/>
      <c r="R8725" s="10"/>
      <c r="S8725" s="10"/>
      <c r="U8725" s="10"/>
      <c r="W8725" s="10"/>
      <c r="Y8725" s="10"/>
      <c r="AA8725" s="10"/>
      <c r="AC8725" s="10"/>
      <c r="AE8725" s="10"/>
      <c r="AG8725" s="10"/>
      <c r="AI8725" s="10"/>
      <c r="AK8725" s="10"/>
    </row>
    <row r="8726" spans="2:37" ht="15" x14ac:dyDescent="0.2">
      <c r="B8726" s="10"/>
      <c r="C8726" s="10"/>
      <c r="D8726" s="10"/>
      <c r="E8726" s="10"/>
      <c r="F8726" s="10"/>
      <c r="G8726" s="10"/>
      <c r="H8726" s="10"/>
      <c r="K8726" s="10"/>
      <c r="L8726" s="10"/>
      <c r="N8726" s="10"/>
      <c r="O8726" s="10"/>
      <c r="P8726" s="10"/>
      <c r="Q8726" s="10"/>
      <c r="R8726" s="10"/>
      <c r="S8726" s="10"/>
      <c r="U8726" s="10"/>
      <c r="W8726" s="10"/>
      <c r="Y8726" s="10"/>
      <c r="AA8726" s="10"/>
      <c r="AC8726" s="10"/>
      <c r="AE8726" s="10"/>
      <c r="AG8726" s="10"/>
      <c r="AI8726" s="10"/>
      <c r="AK8726" s="10"/>
    </row>
    <row r="8727" spans="2:37" ht="15" x14ac:dyDescent="0.2">
      <c r="B8727" s="10"/>
      <c r="C8727" s="10"/>
      <c r="D8727" s="10"/>
      <c r="E8727" s="10"/>
      <c r="F8727" s="10"/>
      <c r="G8727" s="10"/>
      <c r="H8727" s="10"/>
      <c r="K8727" s="10"/>
      <c r="L8727" s="10"/>
      <c r="N8727" s="10"/>
      <c r="O8727" s="10"/>
      <c r="P8727" s="10"/>
      <c r="Q8727" s="10"/>
      <c r="R8727" s="10"/>
      <c r="S8727" s="10"/>
      <c r="U8727" s="10"/>
      <c r="W8727" s="10"/>
      <c r="Y8727" s="10"/>
      <c r="AA8727" s="10"/>
      <c r="AC8727" s="10"/>
      <c r="AE8727" s="10"/>
      <c r="AG8727" s="10"/>
      <c r="AI8727" s="10"/>
      <c r="AK8727" s="10"/>
    </row>
    <row r="8728" spans="2:37" ht="15" x14ac:dyDescent="0.2">
      <c r="B8728" s="10"/>
      <c r="C8728" s="10"/>
      <c r="D8728" s="10"/>
      <c r="E8728" s="10"/>
      <c r="F8728" s="10"/>
      <c r="G8728" s="10"/>
      <c r="H8728" s="10"/>
      <c r="K8728" s="10"/>
      <c r="L8728" s="10"/>
      <c r="N8728" s="10"/>
      <c r="O8728" s="10"/>
      <c r="P8728" s="10"/>
      <c r="Q8728" s="10"/>
      <c r="R8728" s="10"/>
      <c r="S8728" s="10"/>
      <c r="U8728" s="10"/>
      <c r="W8728" s="10"/>
      <c r="Y8728" s="10"/>
      <c r="AA8728" s="10"/>
      <c r="AC8728" s="10"/>
      <c r="AE8728" s="10"/>
      <c r="AG8728" s="10"/>
      <c r="AI8728" s="10"/>
      <c r="AK8728" s="10"/>
    </row>
    <row r="8729" spans="2:37" ht="15" x14ac:dyDescent="0.2">
      <c r="B8729" s="10"/>
      <c r="C8729" s="10"/>
      <c r="D8729" s="10"/>
      <c r="E8729" s="10"/>
      <c r="F8729" s="10"/>
      <c r="G8729" s="10"/>
      <c r="H8729" s="10"/>
      <c r="K8729" s="10"/>
      <c r="L8729" s="10"/>
      <c r="N8729" s="10"/>
      <c r="O8729" s="10"/>
      <c r="P8729" s="10"/>
      <c r="Q8729" s="10"/>
      <c r="R8729" s="10"/>
      <c r="S8729" s="10"/>
      <c r="U8729" s="10"/>
      <c r="W8729" s="10"/>
      <c r="Y8729" s="10"/>
      <c r="AA8729" s="10"/>
      <c r="AC8729" s="10"/>
      <c r="AE8729" s="10"/>
      <c r="AG8729" s="10"/>
      <c r="AI8729" s="10"/>
      <c r="AK8729" s="10"/>
    </row>
    <row r="8730" spans="2:37" ht="15" x14ac:dyDescent="0.2">
      <c r="B8730" s="10"/>
      <c r="C8730" s="10"/>
      <c r="D8730" s="10"/>
      <c r="E8730" s="10"/>
      <c r="F8730" s="10"/>
      <c r="G8730" s="10"/>
      <c r="H8730" s="10"/>
      <c r="K8730" s="10"/>
      <c r="L8730" s="10"/>
      <c r="N8730" s="10"/>
      <c r="O8730" s="10"/>
      <c r="P8730" s="10"/>
      <c r="Q8730" s="10"/>
      <c r="R8730" s="10"/>
      <c r="S8730" s="10"/>
      <c r="U8730" s="10"/>
      <c r="W8730" s="10"/>
      <c r="Y8730" s="10"/>
      <c r="AA8730" s="10"/>
      <c r="AC8730" s="10"/>
      <c r="AE8730" s="10"/>
      <c r="AG8730" s="10"/>
      <c r="AI8730" s="10"/>
      <c r="AK8730" s="10"/>
    </row>
    <row r="8731" spans="2:37" ht="15" x14ac:dyDescent="0.2">
      <c r="B8731" s="10"/>
      <c r="C8731" s="10"/>
      <c r="D8731" s="10"/>
      <c r="E8731" s="10"/>
      <c r="F8731" s="10"/>
      <c r="G8731" s="10"/>
      <c r="H8731" s="10"/>
      <c r="K8731" s="10"/>
      <c r="L8731" s="10"/>
      <c r="N8731" s="10"/>
      <c r="O8731" s="10"/>
      <c r="P8731" s="10"/>
      <c r="Q8731" s="10"/>
      <c r="R8731" s="10"/>
      <c r="S8731" s="10"/>
      <c r="U8731" s="10"/>
      <c r="W8731" s="10"/>
      <c r="Y8731" s="10"/>
      <c r="AA8731" s="10"/>
      <c r="AC8731" s="10"/>
      <c r="AE8731" s="10"/>
      <c r="AG8731" s="10"/>
      <c r="AI8731" s="10"/>
      <c r="AK8731" s="10"/>
    </row>
    <row r="8732" spans="2:37" ht="15" x14ac:dyDescent="0.2">
      <c r="B8732" s="10"/>
      <c r="C8732" s="10"/>
      <c r="D8732" s="10"/>
      <c r="E8732" s="10"/>
      <c r="F8732" s="10"/>
      <c r="G8732" s="10"/>
      <c r="H8732" s="10"/>
      <c r="K8732" s="10"/>
      <c r="L8732" s="10"/>
      <c r="N8732" s="10"/>
      <c r="O8732" s="10"/>
      <c r="P8732" s="10"/>
      <c r="Q8732" s="10"/>
      <c r="R8732" s="10"/>
      <c r="S8732" s="10"/>
      <c r="U8732" s="10"/>
      <c r="W8732" s="10"/>
      <c r="Y8732" s="10"/>
      <c r="AA8732" s="10"/>
      <c r="AC8732" s="10"/>
      <c r="AE8732" s="10"/>
      <c r="AG8732" s="10"/>
      <c r="AI8732" s="10"/>
      <c r="AK8732" s="10"/>
    </row>
    <row r="8733" spans="2:37" ht="15" x14ac:dyDescent="0.2">
      <c r="B8733" s="10"/>
      <c r="C8733" s="10"/>
      <c r="D8733" s="10"/>
      <c r="E8733" s="10"/>
      <c r="F8733" s="10"/>
      <c r="G8733" s="10"/>
      <c r="H8733" s="10"/>
      <c r="K8733" s="10"/>
      <c r="L8733" s="10"/>
      <c r="N8733" s="10"/>
      <c r="O8733" s="10"/>
      <c r="P8733" s="10"/>
      <c r="Q8733" s="10"/>
      <c r="R8733" s="10"/>
      <c r="S8733" s="10"/>
      <c r="U8733" s="10"/>
      <c r="W8733" s="10"/>
      <c r="Y8733" s="10"/>
      <c r="AA8733" s="10"/>
      <c r="AC8733" s="10"/>
      <c r="AE8733" s="10"/>
      <c r="AG8733" s="10"/>
      <c r="AI8733" s="10"/>
      <c r="AK8733" s="10"/>
    </row>
    <row r="8734" spans="2:37" ht="15" x14ac:dyDescent="0.2">
      <c r="B8734" s="10"/>
      <c r="C8734" s="10"/>
      <c r="D8734" s="10"/>
      <c r="E8734" s="10"/>
      <c r="F8734" s="10"/>
      <c r="G8734" s="10"/>
      <c r="H8734" s="10"/>
      <c r="K8734" s="10"/>
      <c r="L8734" s="10"/>
      <c r="N8734" s="10"/>
      <c r="O8734" s="10"/>
      <c r="P8734" s="10"/>
      <c r="Q8734" s="10"/>
      <c r="R8734" s="10"/>
      <c r="S8734" s="10"/>
      <c r="U8734" s="10"/>
      <c r="W8734" s="10"/>
      <c r="Y8734" s="10"/>
      <c r="AA8734" s="10"/>
      <c r="AC8734" s="10"/>
      <c r="AE8734" s="10"/>
      <c r="AG8734" s="10"/>
      <c r="AI8734" s="10"/>
      <c r="AK8734" s="10"/>
    </row>
    <row r="8735" spans="2:37" ht="15" x14ac:dyDescent="0.2">
      <c r="B8735" s="10"/>
      <c r="C8735" s="10"/>
      <c r="D8735" s="10"/>
      <c r="E8735" s="10"/>
      <c r="F8735" s="10"/>
      <c r="G8735" s="10"/>
      <c r="H8735" s="10"/>
      <c r="K8735" s="10"/>
      <c r="L8735" s="10"/>
      <c r="N8735" s="10"/>
      <c r="O8735" s="10"/>
      <c r="P8735" s="10"/>
      <c r="Q8735" s="10"/>
      <c r="R8735" s="10"/>
      <c r="S8735" s="10"/>
      <c r="U8735" s="10"/>
      <c r="W8735" s="10"/>
      <c r="Y8735" s="10"/>
      <c r="AA8735" s="10"/>
      <c r="AC8735" s="10"/>
      <c r="AE8735" s="10"/>
      <c r="AG8735" s="10"/>
      <c r="AI8735" s="10"/>
      <c r="AK8735" s="10"/>
    </row>
    <row r="8736" spans="2:37" ht="15" x14ac:dyDescent="0.2">
      <c r="B8736" s="10"/>
      <c r="C8736" s="10"/>
      <c r="D8736" s="10"/>
      <c r="E8736" s="10"/>
      <c r="F8736" s="10"/>
      <c r="G8736" s="10"/>
      <c r="H8736" s="10"/>
      <c r="K8736" s="10"/>
      <c r="L8736" s="10"/>
      <c r="N8736" s="10"/>
      <c r="O8736" s="10"/>
      <c r="P8736" s="10"/>
      <c r="Q8736" s="10"/>
      <c r="R8736" s="10"/>
      <c r="S8736" s="10"/>
      <c r="U8736" s="10"/>
      <c r="W8736" s="10"/>
      <c r="Y8736" s="10"/>
      <c r="AA8736" s="10"/>
      <c r="AC8736" s="10"/>
      <c r="AE8736" s="10"/>
      <c r="AG8736" s="10"/>
      <c r="AI8736" s="10"/>
      <c r="AK8736" s="10"/>
    </row>
    <row r="8737" spans="2:37" ht="15" x14ac:dyDescent="0.2">
      <c r="B8737" s="10"/>
      <c r="C8737" s="10"/>
      <c r="D8737" s="10"/>
      <c r="E8737" s="10"/>
      <c r="F8737" s="10"/>
      <c r="G8737" s="10"/>
      <c r="H8737" s="10"/>
      <c r="K8737" s="10"/>
      <c r="L8737" s="10"/>
      <c r="N8737" s="10"/>
      <c r="O8737" s="10"/>
      <c r="P8737" s="10"/>
      <c r="Q8737" s="10"/>
      <c r="R8737" s="10"/>
      <c r="S8737" s="10"/>
      <c r="U8737" s="10"/>
      <c r="W8737" s="10"/>
      <c r="Y8737" s="10"/>
      <c r="AA8737" s="10"/>
      <c r="AC8737" s="10"/>
      <c r="AE8737" s="10"/>
      <c r="AG8737" s="10"/>
      <c r="AI8737" s="10"/>
      <c r="AK8737" s="10"/>
    </row>
    <row r="8738" spans="2:37" ht="15" x14ac:dyDescent="0.2">
      <c r="B8738" s="10"/>
      <c r="C8738" s="10"/>
      <c r="D8738" s="10"/>
      <c r="E8738" s="10"/>
      <c r="F8738" s="10"/>
      <c r="G8738" s="10"/>
      <c r="H8738" s="10"/>
      <c r="K8738" s="10"/>
      <c r="L8738" s="10"/>
      <c r="N8738" s="10"/>
      <c r="O8738" s="10"/>
      <c r="P8738" s="10"/>
      <c r="Q8738" s="10"/>
      <c r="R8738" s="10"/>
      <c r="S8738" s="10"/>
      <c r="U8738" s="10"/>
      <c r="W8738" s="10"/>
      <c r="Y8738" s="10"/>
      <c r="AA8738" s="10"/>
      <c r="AC8738" s="10"/>
      <c r="AE8738" s="10"/>
      <c r="AG8738" s="10"/>
      <c r="AI8738" s="10"/>
      <c r="AK8738" s="10"/>
    </row>
    <row r="8739" spans="2:37" ht="15" x14ac:dyDescent="0.2">
      <c r="B8739" s="10"/>
      <c r="C8739" s="10"/>
      <c r="D8739" s="10"/>
      <c r="E8739" s="10"/>
      <c r="F8739" s="10"/>
      <c r="G8739" s="10"/>
      <c r="H8739" s="10"/>
      <c r="K8739" s="10"/>
      <c r="L8739" s="10"/>
      <c r="N8739" s="10"/>
      <c r="O8739" s="10"/>
      <c r="P8739" s="10"/>
      <c r="Q8739" s="10"/>
      <c r="R8739" s="10"/>
      <c r="S8739" s="10"/>
      <c r="U8739" s="10"/>
      <c r="W8739" s="10"/>
      <c r="Y8739" s="10"/>
      <c r="AA8739" s="10"/>
      <c r="AC8739" s="10"/>
      <c r="AE8739" s="10"/>
      <c r="AG8739" s="10"/>
      <c r="AI8739" s="10"/>
      <c r="AK8739" s="10"/>
    </row>
    <row r="8740" spans="2:37" ht="15" x14ac:dyDescent="0.2">
      <c r="B8740" s="10"/>
      <c r="C8740" s="10"/>
      <c r="D8740" s="10"/>
      <c r="E8740" s="10"/>
      <c r="F8740" s="10"/>
      <c r="G8740" s="10"/>
      <c r="H8740" s="10"/>
      <c r="K8740" s="10"/>
      <c r="L8740" s="10"/>
      <c r="N8740" s="10"/>
      <c r="O8740" s="10"/>
      <c r="P8740" s="10"/>
      <c r="Q8740" s="10"/>
      <c r="R8740" s="10"/>
      <c r="S8740" s="10"/>
      <c r="U8740" s="10"/>
      <c r="W8740" s="10"/>
      <c r="Y8740" s="10"/>
      <c r="AA8740" s="10"/>
      <c r="AC8740" s="10"/>
      <c r="AE8740" s="10"/>
      <c r="AG8740" s="10"/>
      <c r="AI8740" s="10"/>
      <c r="AK8740" s="10"/>
    </row>
    <row r="8741" spans="2:37" ht="15" x14ac:dyDescent="0.2">
      <c r="B8741" s="10"/>
      <c r="C8741" s="10"/>
      <c r="D8741" s="10"/>
      <c r="E8741" s="10"/>
      <c r="F8741" s="10"/>
      <c r="G8741" s="10"/>
      <c r="H8741" s="10"/>
      <c r="K8741" s="10"/>
      <c r="L8741" s="10"/>
      <c r="N8741" s="10"/>
      <c r="O8741" s="10"/>
      <c r="P8741" s="10"/>
      <c r="Q8741" s="10"/>
      <c r="R8741" s="10"/>
      <c r="S8741" s="10"/>
      <c r="U8741" s="10"/>
      <c r="W8741" s="10"/>
      <c r="Y8741" s="10"/>
      <c r="AA8741" s="10"/>
      <c r="AC8741" s="10"/>
      <c r="AE8741" s="10"/>
      <c r="AG8741" s="10"/>
      <c r="AI8741" s="10"/>
      <c r="AK8741" s="10"/>
    </row>
    <row r="8742" spans="2:37" ht="15" x14ac:dyDescent="0.2">
      <c r="B8742" s="10"/>
      <c r="C8742" s="10"/>
      <c r="D8742" s="10"/>
      <c r="E8742" s="10"/>
      <c r="F8742" s="10"/>
      <c r="G8742" s="10"/>
      <c r="H8742" s="10"/>
      <c r="K8742" s="10"/>
      <c r="L8742" s="10"/>
      <c r="N8742" s="10"/>
      <c r="O8742" s="10"/>
      <c r="P8742" s="10"/>
      <c r="Q8742" s="10"/>
      <c r="R8742" s="10"/>
      <c r="S8742" s="10"/>
      <c r="U8742" s="10"/>
      <c r="W8742" s="10"/>
      <c r="Y8742" s="10"/>
      <c r="AA8742" s="10"/>
      <c r="AC8742" s="10"/>
      <c r="AE8742" s="10"/>
      <c r="AG8742" s="10"/>
      <c r="AI8742" s="10"/>
      <c r="AK8742" s="10"/>
    </row>
    <row r="8743" spans="2:37" ht="15" x14ac:dyDescent="0.2">
      <c r="B8743" s="10"/>
      <c r="C8743" s="10"/>
      <c r="D8743" s="10"/>
      <c r="E8743" s="10"/>
      <c r="F8743" s="10"/>
      <c r="G8743" s="10"/>
      <c r="H8743" s="10"/>
      <c r="K8743" s="10"/>
      <c r="L8743" s="10"/>
      <c r="N8743" s="10"/>
      <c r="O8743" s="10"/>
      <c r="P8743" s="10"/>
      <c r="Q8743" s="10"/>
      <c r="R8743" s="10"/>
      <c r="S8743" s="10"/>
      <c r="U8743" s="10"/>
      <c r="W8743" s="10"/>
      <c r="Y8743" s="10"/>
      <c r="AA8743" s="10"/>
      <c r="AC8743" s="10"/>
      <c r="AE8743" s="10"/>
      <c r="AG8743" s="10"/>
      <c r="AI8743" s="10"/>
      <c r="AK8743" s="10"/>
    </row>
    <row r="8744" spans="2:37" ht="15" x14ac:dyDescent="0.2">
      <c r="B8744" s="10"/>
      <c r="C8744" s="10"/>
      <c r="D8744" s="10"/>
      <c r="E8744" s="10"/>
      <c r="F8744" s="10"/>
      <c r="G8744" s="10"/>
      <c r="H8744" s="10"/>
      <c r="K8744" s="10"/>
      <c r="L8744" s="10"/>
      <c r="N8744" s="10"/>
      <c r="O8744" s="10"/>
      <c r="P8744" s="10"/>
      <c r="Q8744" s="10"/>
      <c r="R8744" s="10"/>
      <c r="S8744" s="10"/>
      <c r="U8744" s="10"/>
      <c r="W8744" s="10"/>
      <c r="Y8744" s="10"/>
      <c r="AA8744" s="10"/>
      <c r="AC8744" s="10"/>
      <c r="AE8744" s="10"/>
      <c r="AG8744" s="10"/>
      <c r="AI8744" s="10"/>
      <c r="AK8744" s="10"/>
    </row>
    <row r="8745" spans="2:37" ht="15" x14ac:dyDescent="0.2">
      <c r="B8745" s="10"/>
      <c r="C8745" s="10"/>
      <c r="D8745" s="10"/>
      <c r="E8745" s="10"/>
      <c r="F8745" s="10"/>
      <c r="G8745" s="10"/>
      <c r="H8745" s="10"/>
      <c r="K8745" s="10"/>
      <c r="L8745" s="10"/>
      <c r="N8745" s="10"/>
      <c r="O8745" s="10"/>
      <c r="P8745" s="10"/>
      <c r="Q8745" s="10"/>
      <c r="R8745" s="10"/>
      <c r="S8745" s="10"/>
      <c r="U8745" s="10"/>
      <c r="W8745" s="10"/>
      <c r="Y8745" s="10"/>
      <c r="AA8745" s="10"/>
      <c r="AC8745" s="10"/>
      <c r="AE8745" s="10"/>
      <c r="AG8745" s="10"/>
      <c r="AI8745" s="10"/>
      <c r="AK8745" s="10"/>
    </row>
    <row r="8746" spans="2:37" ht="15" x14ac:dyDescent="0.2">
      <c r="B8746" s="10"/>
      <c r="C8746" s="10"/>
      <c r="D8746" s="10"/>
      <c r="E8746" s="10"/>
      <c r="F8746" s="10"/>
      <c r="G8746" s="10"/>
      <c r="H8746" s="10"/>
      <c r="K8746" s="10"/>
      <c r="L8746" s="10"/>
      <c r="N8746" s="10"/>
      <c r="O8746" s="10"/>
      <c r="P8746" s="10"/>
      <c r="Q8746" s="10"/>
      <c r="R8746" s="10"/>
      <c r="S8746" s="10"/>
      <c r="U8746" s="10"/>
      <c r="W8746" s="10"/>
      <c r="Y8746" s="10"/>
      <c r="AA8746" s="10"/>
      <c r="AC8746" s="10"/>
      <c r="AE8746" s="10"/>
      <c r="AG8746" s="10"/>
      <c r="AI8746" s="10"/>
      <c r="AK8746" s="10"/>
    </row>
    <row r="8747" spans="2:37" ht="15" x14ac:dyDescent="0.2">
      <c r="B8747" s="10"/>
      <c r="C8747" s="10"/>
      <c r="D8747" s="10"/>
      <c r="E8747" s="10"/>
      <c r="F8747" s="10"/>
      <c r="G8747" s="10"/>
      <c r="H8747" s="10"/>
      <c r="K8747" s="10"/>
      <c r="L8747" s="10"/>
      <c r="N8747" s="10"/>
      <c r="O8747" s="10"/>
      <c r="P8747" s="10"/>
      <c r="Q8747" s="10"/>
      <c r="R8747" s="10"/>
      <c r="S8747" s="10"/>
      <c r="U8747" s="10"/>
      <c r="W8747" s="10"/>
      <c r="Y8747" s="10"/>
      <c r="AA8747" s="10"/>
      <c r="AC8747" s="10"/>
      <c r="AE8747" s="10"/>
      <c r="AG8747" s="10"/>
      <c r="AI8747" s="10"/>
      <c r="AK8747" s="10"/>
    </row>
    <row r="8748" spans="2:37" ht="15" x14ac:dyDescent="0.2">
      <c r="B8748" s="10"/>
      <c r="C8748" s="10"/>
      <c r="D8748" s="10"/>
      <c r="E8748" s="10"/>
      <c r="F8748" s="10"/>
      <c r="G8748" s="10"/>
      <c r="H8748" s="10"/>
      <c r="K8748" s="10"/>
      <c r="L8748" s="10"/>
      <c r="N8748" s="10"/>
      <c r="O8748" s="10"/>
      <c r="P8748" s="10"/>
      <c r="Q8748" s="10"/>
      <c r="R8748" s="10"/>
      <c r="S8748" s="10"/>
      <c r="U8748" s="10"/>
      <c r="W8748" s="10"/>
      <c r="Y8748" s="10"/>
      <c r="AA8748" s="10"/>
      <c r="AC8748" s="10"/>
      <c r="AE8748" s="10"/>
      <c r="AG8748" s="10"/>
      <c r="AI8748" s="10"/>
      <c r="AK8748" s="10"/>
    </row>
    <row r="8749" spans="2:37" ht="15" x14ac:dyDescent="0.2">
      <c r="B8749" s="10"/>
      <c r="C8749" s="10"/>
      <c r="D8749" s="10"/>
      <c r="E8749" s="10"/>
      <c r="F8749" s="10"/>
      <c r="G8749" s="10"/>
      <c r="H8749" s="10"/>
      <c r="K8749" s="10"/>
      <c r="L8749" s="10"/>
      <c r="N8749" s="10"/>
      <c r="O8749" s="10"/>
      <c r="P8749" s="10"/>
      <c r="Q8749" s="10"/>
      <c r="R8749" s="10"/>
      <c r="S8749" s="10"/>
      <c r="U8749" s="10"/>
      <c r="W8749" s="10"/>
      <c r="Y8749" s="10"/>
      <c r="AA8749" s="10"/>
      <c r="AC8749" s="10"/>
      <c r="AE8749" s="10"/>
      <c r="AG8749" s="10"/>
      <c r="AI8749" s="10"/>
      <c r="AK8749" s="10"/>
    </row>
    <row r="8750" spans="2:37" ht="15" x14ac:dyDescent="0.2">
      <c r="B8750" s="10"/>
      <c r="C8750" s="10"/>
      <c r="D8750" s="10"/>
      <c r="E8750" s="10"/>
      <c r="F8750" s="10"/>
      <c r="G8750" s="10"/>
      <c r="H8750" s="10"/>
      <c r="K8750" s="10"/>
      <c r="L8750" s="10"/>
      <c r="N8750" s="10"/>
      <c r="O8750" s="10"/>
      <c r="P8750" s="10"/>
      <c r="Q8750" s="10"/>
      <c r="R8750" s="10"/>
      <c r="S8750" s="10"/>
      <c r="U8750" s="10"/>
      <c r="W8750" s="10"/>
      <c r="Y8750" s="10"/>
      <c r="AA8750" s="10"/>
      <c r="AC8750" s="10"/>
      <c r="AE8750" s="10"/>
      <c r="AG8750" s="10"/>
      <c r="AI8750" s="10"/>
      <c r="AK8750" s="10"/>
    </row>
    <row r="8751" spans="2:37" ht="15" x14ac:dyDescent="0.2">
      <c r="B8751" s="10"/>
      <c r="C8751" s="10"/>
      <c r="D8751" s="10"/>
      <c r="E8751" s="10"/>
      <c r="F8751" s="10"/>
      <c r="G8751" s="10"/>
      <c r="H8751" s="10"/>
      <c r="K8751" s="10"/>
      <c r="L8751" s="10"/>
      <c r="N8751" s="10"/>
      <c r="O8751" s="10"/>
      <c r="P8751" s="10"/>
      <c r="Q8751" s="10"/>
      <c r="R8751" s="10"/>
      <c r="S8751" s="10"/>
      <c r="U8751" s="10"/>
      <c r="W8751" s="10"/>
      <c r="Y8751" s="10"/>
      <c r="AA8751" s="10"/>
      <c r="AC8751" s="10"/>
      <c r="AE8751" s="10"/>
      <c r="AG8751" s="10"/>
      <c r="AI8751" s="10"/>
      <c r="AK8751" s="10"/>
    </row>
    <row r="8752" spans="2:37" ht="15" x14ac:dyDescent="0.2">
      <c r="B8752" s="10"/>
      <c r="C8752" s="10"/>
      <c r="D8752" s="10"/>
      <c r="E8752" s="10"/>
      <c r="F8752" s="10"/>
      <c r="G8752" s="10"/>
      <c r="H8752" s="10"/>
      <c r="K8752" s="10"/>
      <c r="L8752" s="10"/>
      <c r="N8752" s="10"/>
      <c r="O8752" s="10"/>
      <c r="P8752" s="10"/>
      <c r="Q8752" s="10"/>
      <c r="R8752" s="10"/>
      <c r="S8752" s="10"/>
      <c r="U8752" s="10"/>
      <c r="W8752" s="10"/>
      <c r="Y8752" s="10"/>
      <c r="AA8752" s="10"/>
      <c r="AC8752" s="10"/>
      <c r="AE8752" s="10"/>
      <c r="AG8752" s="10"/>
      <c r="AI8752" s="10"/>
      <c r="AK8752" s="10"/>
    </row>
    <row r="8753" spans="2:37" ht="15" x14ac:dyDescent="0.2">
      <c r="B8753" s="10"/>
      <c r="C8753" s="10"/>
      <c r="D8753" s="10"/>
      <c r="E8753" s="10"/>
      <c r="F8753" s="10"/>
      <c r="G8753" s="10"/>
      <c r="H8753" s="10"/>
      <c r="K8753" s="10"/>
      <c r="L8753" s="10"/>
      <c r="N8753" s="10"/>
      <c r="O8753" s="10"/>
      <c r="P8753" s="10"/>
      <c r="Q8753" s="10"/>
      <c r="R8753" s="10"/>
      <c r="S8753" s="10"/>
      <c r="U8753" s="10"/>
      <c r="W8753" s="10"/>
      <c r="Y8753" s="10"/>
      <c r="AA8753" s="10"/>
      <c r="AC8753" s="10"/>
      <c r="AE8753" s="10"/>
      <c r="AG8753" s="10"/>
      <c r="AI8753" s="10"/>
      <c r="AK8753" s="10"/>
    </row>
    <row r="8754" spans="2:37" ht="15" x14ac:dyDescent="0.2">
      <c r="B8754" s="10"/>
      <c r="C8754" s="10"/>
      <c r="D8754" s="10"/>
      <c r="E8754" s="10"/>
      <c r="F8754" s="10"/>
      <c r="G8754" s="10"/>
      <c r="H8754" s="10"/>
      <c r="K8754" s="10"/>
      <c r="L8754" s="10"/>
      <c r="N8754" s="10"/>
      <c r="O8754" s="10"/>
      <c r="P8754" s="10"/>
      <c r="Q8754" s="10"/>
      <c r="R8754" s="10"/>
      <c r="S8754" s="10"/>
      <c r="U8754" s="10"/>
      <c r="W8754" s="10"/>
      <c r="Y8754" s="10"/>
      <c r="AA8754" s="10"/>
      <c r="AC8754" s="10"/>
      <c r="AE8754" s="10"/>
      <c r="AG8754" s="10"/>
      <c r="AI8754" s="10"/>
      <c r="AK8754" s="10"/>
    </row>
    <row r="8755" spans="2:37" ht="15" x14ac:dyDescent="0.2">
      <c r="B8755" s="10"/>
      <c r="C8755" s="10"/>
      <c r="D8755" s="10"/>
      <c r="E8755" s="10"/>
      <c r="F8755" s="10"/>
      <c r="G8755" s="10"/>
      <c r="H8755" s="10"/>
      <c r="K8755" s="10"/>
      <c r="L8755" s="10"/>
      <c r="N8755" s="10"/>
      <c r="O8755" s="10"/>
      <c r="P8755" s="10"/>
      <c r="Q8755" s="10"/>
      <c r="R8755" s="10"/>
      <c r="S8755" s="10"/>
      <c r="U8755" s="10"/>
      <c r="W8755" s="10"/>
      <c r="Y8755" s="10"/>
      <c r="AA8755" s="10"/>
      <c r="AC8755" s="10"/>
      <c r="AE8755" s="10"/>
      <c r="AG8755" s="10"/>
      <c r="AI8755" s="10"/>
      <c r="AK8755" s="10"/>
    </row>
    <row r="8756" spans="2:37" ht="15" x14ac:dyDescent="0.2">
      <c r="B8756" s="10"/>
      <c r="C8756" s="10"/>
      <c r="D8756" s="10"/>
      <c r="E8756" s="10"/>
      <c r="F8756" s="10"/>
      <c r="G8756" s="10"/>
      <c r="H8756" s="10"/>
      <c r="K8756" s="10"/>
      <c r="L8756" s="10"/>
      <c r="N8756" s="10"/>
      <c r="O8756" s="10"/>
      <c r="P8756" s="10"/>
      <c r="Q8756" s="10"/>
      <c r="R8756" s="10"/>
      <c r="S8756" s="10"/>
      <c r="U8756" s="10"/>
      <c r="W8756" s="10"/>
      <c r="Y8756" s="10"/>
      <c r="AA8756" s="10"/>
      <c r="AC8756" s="10"/>
      <c r="AE8756" s="10"/>
      <c r="AG8756" s="10"/>
      <c r="AI8756" s="10"/>
      <c r="AK8756" s="10"/>
    </row>
    <row r="8757" spans="2:37" ht="15" x14ac:dyDescent="0.2">
      <c r="B8757" s="10"/>
      <c r="C8757" s="10"/>
      <c r="D8757" s="10"/>
      <c r="E8757" s="10"/>
      <c r="F8757" s="10"/>
      <c r="G8757" s="10"/>
      <c r="H8757" s="10"/>
      <c r="K8757" s="10"/>
      <c r="L8757" s="10"/>
      <c r="N8757" s="10"/>
      <c r="O8757" s="10"/>
      <c r="P8757" s="10"/>
      <c r="Q8757" s="10"/>
      <c r="R8757" s="10"/>
      <c r="S8757" s="10"/>
      <c r="U8757" s="10"/>
      <c r="W8757" s="10"/>
      <c r="Y8757" s="10"/>
      <c r="AA8757" s="10"/>
      <c r="AC8757" s="10"/>
      <c r="AE8757" s="10"/>
      <c r="AG8757" s="10"/>
      <c r="AI8757" s="10"/>
      <c r="AK8757" s="10"/>
    </row>
    <row r="8758" spans="2:37" ht="15" x14ac:dyDescent="0.2">
      <c r="B8758" s="10"/>
      <c r="C8758" s="10"/>
      <c r="D8758" s="10"/>
      <c r="E8758" s="10"/>
      <c r="F8758" s="10"/>
      <c r="G8758" s="10"/>
      <c r="H8758" s="10"/>
      <c r="K8758" s="10"/>
      <c r="L8758" s="10"/>
      <c r="N8758" s="10"/>
      <c r="O8758" s="10"/>
      <c r="P8758" s="10"/>
      <c r="Q8758" s="10"/>
      <c r="R8758" s="10"/>
      <c r="S8758" s="10"/>
      <c r="U8758" s="10"/>
      <c r="W8758" s="10"/>
      <c r="Y8758" s="10"/>
      <c r="AA8758" s="10"/>
      <c r="AC8758" s="10"/>
      <c r="AE8758" s="10"/>
      <c r="AG8758" s="10"/>
      <c r="AI8758" s="10"/>
      <c r="AK8758" s="10"/>
    </row>
    <row r="8759" spans="2:37" ht="15" x14ac:dyDescent="0.2">
      <c r="B8759" s="10"/>
      <c r="C8759" s="10"/>
      <c r="D8759" s="10"/>
      <c r="E8759" s="10"/>
      <c r="F8759" s="10"/>
      <c r="G8759" s="10"/>
      <c r="H8759" s="10"/>
      <c r="K8759" s="10"/>
      <c r="L8759" s="10"/>
      <c r="N8759" s="10"/>
      <c r="O8759" s="10"/>
      <c r="P8759" s="10"/>
      <c r="Q8759" s="10"/>
      <c r="R8759" s="10"/>
      <c r="S8759" s="10"/>
      <c r="U8759" s="10"/>
      <c r="W8759" s="10"/>
      <c r="Y8759" s="10"/>
      <c r="AA8759" s="10"/>
      <c r="AC8759" s="10"/>
      <c r="AE8759" s="10"/>
      <c r="AG8759" s="10"/>
      <c r="AI8759" s="10"/>
      <c r="AK8759" s="10"/>
    </row>
    <row r="8760" spans="2:37" ht="15" x14ac:dyDescent="0.2">
      <c r="B8760" s="10"/>
      <c r="C8760" s="10"/>
      <c r="D8760" s="10"/>
      <c r="E8760" s="10"/>
      <c r="F8760" s="10"/>
      <c r="G8760" s="10"/>
      <c r="H8760" s="10"/>
      <c r="K8760" s="10"/>
      <c r="L8760" s="10"/>
      <c r="N8760" s="10"/>
      <c r="O8760" s="10"/>
      <c r="P8760" s="10"/>
      <c r="Q8760" s="10"/>
      <c r="R8760" s="10"/>
      <c r="S8760" s="10"/>
      <c r="U8760" s="10"/>
      <c r="W8760" s="10"/>
      <c r="Y8760" s="10"/>
      <c r="AA8760" s="10"/>
      <c r="AC8760" s="10"/>
      <c r="AE8760" s="10"/>
      <c r="AG8760" s="10"/>
      <c r="AI8760" s="10"/>
      <c r="AK8760" s="10"/>
    </row>
    <row r="8761" spans="2:37" ht="15" x14ac:dyDescent="0.2">
      <c r="B8761" s="10"/>
      <c r="C8761" s="10"/>
      <c r="D8761" s="10"/>
      <c r="E8761" s="10"/>
      <c r="F8761" s="10"/>
      <c r="G8761" s="10"/>
      <c r="H8761" s="10"/>
      <c r="K8761" s="10"/>
      <c r="L8761" s="10"/>
      <c r="N8761" s="10"/>
      <c r="O8761" s="10"/>
      <c r="P8761" s="10"/>
      <c r="Q8761" s="10"/>
      <c r="R8761" s="10"/>
      <c r="S8761" s="10"/>
      <c r="U8761" s="10"/>
      <c r="W8761" s="10"/>
      <c r="Y8761" s="10"/>
      <c r="AA8761" s="10"/>
      <c r="AC8761" s="10"/>
      <c r="AE8761" s="10"/>
      <c r="AG8761" s="10"/>
      <c r="AI8761" s="10"/>
      <c r="AK8761" s="10"/>
    </row>
    <row r="8762" spans="2:37" ht="15" x14ac:dyDescent="0.2">
      <c r="B8762" s="10"/>
      <c r="C8762" s="10"/>
      <c r="D8762" s="10"/>
      <c r="E8762" s="10"/>
      <c r="F8762" s="10"/>
      <c r="G8762" s="10"/>
      <c r="H8762" s="10"/>
      <c r="K8762" s="10"/>
      <c r="L8762" s="10"/>
      <c r="N8762" s="10"/>
      <c r="O8762" s="10"/>
      <c r="P8762" s="10"/>
      <c r="Q8762" s="10"/>
      <c r="R8762" s="10"/>
      <c r="S8762" s="10"/>
      <c r="U8762" s="10"/>
      <c r="W8762" s="10"/>
      <c r="Y8762" s="10"/>
      <c r="AA8762" s="10"/>
      <c r="AC8762" s="10"/>
      <c r="AE8762" s="10"/>
      <c r="AG8762" s="10"/>
      <c r="AI8762" s="10"/>
      <c r="AK8762" s="10"/>
    </row>
    <row r="8763" spans="2:37" ht="15" x14ac:dyDescent="0.2">
      <c r="B8763" s="10"/>
      <c r="C8763" s="10"/>
      <c r="D8763" s="10"/>
      <c r="E8763" s="10"/>
      <c r="F8763" s="10"/>
      <c r="G8763" s="10"/>
      <c r="H8763" s="10"/>
      <c r="K8763" s="10"/>
      <c r="L8763" s="10"/>
      <c r="N8763" s="10"/>
      <c r="O8763" s="10"/>
      <c r="P8763" s="10"/>
      <c r="Q8763" s="10"/>
      <c r="R8763" s="10"/>
      <c r="S8763" s="10"/>
      <c r="U8763" s="10"/>
      <c r="W8763" s="10"/>
      <c r="Y8763" s="10"/>
      <c r="AA8763" s="10"/>
      <c r="AC8763" s="10"/>
      <c r="AE8763" s="10"/>
      <c r="AG8763" s="10"/>
      <c r="AI8763" s="10"/>
      <c r="AK8763" s="10"/>
    </row>
    <row r="8764" spans="2:37" ht="15" x14ac:dyDescent="0.2">
      <c r="B8764" s="10"/>
      <c r="C8764" s="10"/>
      <c r="D8764" s="10"/>
      <c r="E8764" s="10"/>
      <c r="F8764" s="10"/>
      <c r="G8764" s="10"/>
      <c r="H8764" s="10"/>
      <c r="K8764" s="10"/>
      <c r="L8764" s="10"/>
      <c r="N8764" s="10"/>
      <c r="O8764" s="10"/>
      <c r="P8764" s="10"/>
      <c r="Q8764" s="10"/>
      <c r="R8764" s="10"/>
      <c r="S8764" s="10"/>
      <c r="U8764" s="10"/>
      <c r="W8764" s="10"/>
      <c r="Y8764" s="10"/>
      <c r="AA8764" s="10"/>
      <c r="AC8764" s="10"/>
      <c r="AE8764" s="10"/>
      <c r="AG8764" s="10"/>
      <c r="AI8764" s="10"/>
      <c r="AK8764" s="10"/>
    </row>
    <row r="8765" spans="2:37" ht="15" x14ac:dyDescent="0.2">
      <c r="B8765" s="10"/>
      <c r="C8765" s="10"/>
      <c r="D8765" s="10"/>
      <c r="E8765" s="10"/>
      <c r="F8765" s="10"/>
      <c r="G8765" s="10"/>
      <c r="H8765" s="10"/>
      <c r="K8765" s="10"/>
      <c r="L8765" s="10"/>
      <c r="N8765" s="10"/>
      <c r="O8765" s="10"/>
      <c r="P8765" s="10"/>
      <c r="Q8765" s="10"/>
      <c r="R8765" s="10"/>
      <c r="S8765" s="10"/>
      <c r="U8765" s="10"/>
      <c r="W8765" s="10"/>
      <c r="Y8765" s="10"/>
      <c r="AA8765" s="10"/>
      <c r="AC8765" s="10"/>
      <c r="AE8765" s="10"/>
      <c r="AG8765" s="10"/>
      <c r="AI8765" s="10"/>
      <c r="AK8765" s="10"/>
    </row>
    <row r="8766" spans="2:37" ht="15" x14ac:dyDescent="0.2">
      <c r="B8766" s="10"/>
      <c r="C8766" s="10"/>
      <c r="D8766" s="10"/>
      <c r="E8766" s="10"/>
      <c r="F8766" s="10"/>
      <c r="G8766" s="10"/>
      <c r="H8766" s="10"/>
      <c r="K8766" s="10"/>
      <c r="L8766" s="10"/>
      <c r="N8766" s="10"/>
      <c r="O8766" s="10"/>
      <c r="P8766" s="10"/>
      <c r="Q8766" s="10"/>
      <c r="R8766" s="10"/>
      <c r="S8766" s="10"/>
      <c r="U8766" s="10"/>
      <c r="W8766" s="10"/>
      <c r="Y8766" s="10"/>
      <c r="AA8766" s="10"/>
      <c r="AC8766" s="10"/>
      <c r="AE8766" s="10"/>
      <c r="AG8766" s="10"/>
      <c r="AI8766" s="10"/>
      <c r="AK8766" s="10"/>
    </row>
    <row r="8767" spans="2:37" ht="15" x14ac:dyDescent="0.2">
      <c r="B8767" s="10"/>
      <c r="C8767" s="10"/>
      <c r="D8767" s="10"/>
      <c r="E8767" s="10"/>
      <c r="F8767" s="10"/>
      <c r="G8767" s="10"/>
      <c r="H8767" s="10"/>
      <c r="K8767" s="10"/>
      <c r="L8767" s="10"/>
      <c r="N8767" s="10"/>
      <c r="O8767" s="10"/>
      <c r="P8767" s="10"/>
      <c r="Q8767" s="10"/>
      <c r="R8767" s="10"/>
      <c r="S8767" s="10"/>
      <c r="U8767" s="10"/>
      <c r="W8767" s="10"/>
      <c r="Y8767" s="10"/>
      <c r="AA8767" s="10"/>
      <c r="AC8767" s="10"/>
      <c r="AE8767" s="10"/>
      <c r="AG8767" s="10"/>
      <c r="AI8767" s="10"/>
      <c r="AK8767" s="10"/>
    </row>
    <row r="8768" spans="2:37" ht="15" x14ac:dyDescent="0.2">
      <c r="B8768" s="10"/>
      <c r="C8768" s="10"/>
      <c r="D8768" s="10"/>
      <c r="E8768" s="10"/>
      <c r="F8768" s="10"/>
      <c r="G8768" s="10"/>
      <c r="H8768" s="10"/>
      <c r="K8768" s="10"/>
      <c r="L8768" s="10"/>
      <c r="N8768" s="10"/>
      <c r="O8768" s="10"/>
      <c r="P8768" s="10"/>
      <c r="Q8768" s="10"/>
      <c r="R8768" s="10"/>
      <c r="S8768" s="10"/>
      <c r="U8768" s="10"/>
      <c r="W8768" s="10"/>
      <c r="Y8768" s="10"/>
      <c r="AA8768" s="10"/>
      <c r="AC8768" s="10"/>
      <c r="AE8768" s="10"/>
      <c r="AG8768" s="10"/>
      <c r="AI8768" s="10"/>
      <c r="AK8768" s="10"/>
    </row>
    <row r="8769" spans="2:37" ht="15" x14ac:dyDescent="0.2">
      <c r="B8769" s="10"/>
      <c r="C8769" s="10"/>
      <c r="D8769" s="10"/>
      <c r="E8769" s="10"/>
      <c r="F8769" s="10"/>
      <c r="G8769" s="10"/>
      <c r="H8769" s="10"/>
      <c r="K8769" s="10"/>
      <c r="L8769" s="10"/>
      <c r="N8769" s="10"/>
      <c r="O8769" s="10"/>
      <c r="P8769" s="10"/>
      <c r="Q8769" s="10"/>
      <c r="R8769" s="10"/>
      <c r="S8769" s="10"/>
      <c r="U8769" s="10"/>
      <c r="W8769" s="10"/>
      <c r="Y8769" s="10"/>
      <c r="AA8769" s="10"/>
      <c r="AC8769" s="10"/>
      <c r="AE8769" s="10"/>
      <c r="AG8769" s="10"/>
      <c r="AI8769" s="10"/>
      <c r="AK8769" s="10"/>
    </row>
    <row r="8770" spans="2:37" ht="15" x14ac:dyDescent="0.2">
      <c r="B8770" s="10"/>
      <c r="C8770" s="10"/>
      <c r="D8770" s="10"/>
      <c r="E8770" s="10"/>
      <c r="F8770" s="10"/>
      <c r="G8770" s="10"/>
      <c r="H8770" s="10"/>
      <c r="K8770" s="10"/>
      <c r="L8770" s="10"/>
      <c r="N8770" s="10"/>
      <c r="O8770" s="10"/>
      <c r="P8770" s="10"/>
      <c r="Q8770" s="10"/>
      <c r="R8770" s="10"/>
      <c r="S8770" s="10"/>
      <c r="U8770" s="10"/>
      <c r="W8770" s="10"/>
      <c r="Y8770" s="10"/>
      <c r="AA8770" s="10"/>
      <c r="AC8770" s="10"/>
      <c r="AE8770" s="10"/>
      <c r="AG8770" s="10"/>
      <c r="AI8770" s="10"/>
      <c r="AK8770" s="10"/>
    </row>
    <row r="8771" spans="2:37" ht="15" x14ac:dyDescent="0.2">
      <c r="B8771" s="10"/>
      <c r="C8771" s="10"/>
      <c r="D8771" s="10"/>
      <c r="E8771" s="10"/>
      <c r="F8771" s="10"/>
      <c r="G8771" s="10"/>
      <c r="H8771" s="10"/>
      <c r="K8771" s="10"/>
      <c r="L8771" s="10"/>
      <c r="N8771" s="10"/>
      <c r="O8771" s="10"/>
      <c r="P8771" s="10"/>
      <c r="Q8771" s="10"/>
      <c r="R8771" s="10"/>
      <c r="S8771" s="10"/>
      <c r="U8771" s="10"/>
      <c r="W8771" s="10"/>
      <c r="Y8771" s="10"/>
      <c r="AA8771" s="10"/>
      <c r="AC8771" s="10"/>
      <c r="AE8771" s="10"/>
      <c r="AG8771" s="10"/>
      <c r="AI8771" s="10"/>
      <c r="AK8771" s="10"/>
    </row>
    <row r="8772" spans="2:37" ht="15" x14ac:dyDescent="0.2">
      <c r="B8772" s="10"/>
      <c r="C8772" s="10"/>
      <c r="D8772" s="10"/>
      <c r="E8772" s="10"/>
      <c r="F8772" s="10"/>
      <c r="G8772" s="10"/>
      <c r="H8772" s="10"/>
      <c r="K8772" s="10"/>
      <c r="L8772" s="10"/>
      <c r="N8772" s="10"/>
      <c r="O8772" s="10"/>
      <c r="P8772" s="10"/>
      <c r="Q8772" s="10"/>
      <c r="R8772" s="10"/>
      <c r="S8772" s="10"/>
      <c r="U8772" s="10"/>
      <c r="W8772" s="10"/>
      <c r="Y8772" s="10"/>
      <c r="AA8772" s="10"/>
      <c r="AC8772" s="10"/>
      <c r="AE8772" s="10"/>
      <c r="AG8772" s="10"/>
      <c r="AI8772" s="10"/>
      <c r="AK8772" s="10"/>
    </row>
    <row r="8773" spans="2:37" ht="15" x14ac:dyDescent="0.2">
      <c r="B8773" s="10"/>
      <c r="C8773" s="10"/>
      <c r="D8773" s="10"/>
      <c r="E8773" s="10"/>
      <c r="F8773" s="10"/>
      <c r="G8773" s="10"/>
      <c r="H8773" s="10"/>
      <c r="K8773" s="10"/>
      <c r="L8773" s="10"/>
      <c r="N8773" s="10"/>
      <c r="O8773" s="10"/>
      <c r="P8773" s="10"/>
      <c r="Q8773" s="10"/>
      <c r="R8773" s="10"/>
      <c r="S8773" s="10"/>
      <c r="U8773" s="10"/>
      <c r="W8773" s="10"/>
      <c r="Y8773" s="10"/>
      <c r="AA8773" s="10"/>
      <c r="AC8773" s="10"/>
      <c r="AE8773" s="10"/>
      <c r="AG8773" s="10"/>
      <c r="AI8773" s="10"/>
      <c r="AK8773" s="10"/>
    </row>
    <row r="8774" spans="2:37" ht="15" x14ac:dyDescent="0.2">
      <c r="B8774" s="10"/>
      <c r="C8774" s="10"/>
      <c r="D8774" s="10"/>
      <c r="E8774" s="10"/>
      <c r="F8774" s="10"/>
      <c r="G8774" s="10"/>
      <c r="H8774" s="10"/>
      <c r="K8774" s="10"/>
      <c r="L8774" s="10"/>
      <c r="N8774" s="10"/>
      <c r="O8774" s="10"/>
      <c r="P8774" s="10"/>
      <c r="Q8774" s="10"/>
      <c r="R8774" s="10"/>
      <c r="S8774" s="10"/>
      <c r="U8774" s="10"/>
      <c r="W8774" s="10"/>
      <c r="Y8774" s="10"/>
      <c r="AA8774" s="10"/>
      <c r="AC8774" s="10"/>
      <c r="AE8774" s="10"/>
      <c r="AG8774" s="10"/>
      <c r="AI8774" s="10"/>
      <c r="AK8774" s="10"/>
    </row>
    <row r="8775" spans="2:37" ht="15" x14ac:dyDescent="0.2">
      <c r="B8775" s="10"/>
      <c r="C8775" s="10"/>
      <c r="D8775" s="10"/>
      <c r="E8775" s="10"/>
      <c r="F8775" s="10"/>
      <c r="G8775" s="10"/>
      <c r="H8775" s="10"/>
      <c r="K8775" s="10"/>
      <c r="L8775" s="10"/>
      <c r="N8775" s="10"/>
      <c r="O8775" s="10"/>
      <c r="P8775" s="10"/>
      <c r="Q8775" s="10"/>
      <c r="R8775" s="10"/>
      <c r="S8775" s="10"/>
      <c r="U8775" s="10"/>
      <c r="W8775" s="10"/>
      <c r="Y8775" s="10"/>
      <c r="AA8775" s="10"/>
      <c r="AC8775" s="10"/>
      <c r="AE8775" s="10"/>
      <c r="AG8775" s="10"/>
      <c r="AI8775" s="10"/>
      <c r="AK8775" s="10"/>
    </row>
    <row r="8776" spans="2:37" ht="15" x14ac:dyDescent="0.2">
      <c r="B8776" s="10"/>
      <c r="C8776" s="10"/>
      <c r="D8776" s="10"/>
      <c r="E8776" s="10"/>
      <c r="F8776" s="10"/>
      <c r="G8776" s="10"/>
      <c r="H8776" s="10"/>
      <c r="K8776" s="10"/>
      <c r="L8776" s="10"/>
      <c r="N8776" s="10"/>
      <c r="O8776" s="10"/>
      <c r="P8776" s="10"/>
      <c r="Q8776" s="10"/>
      <c r="R8776" s="10"/>
      <c r="S8776" s="10"/>
      <c r="U8776" s="10"/>
      <c r="W8776" s="10"/>
      <c r="Y8776" s="10"/>
      <c r="AA8776" s="10"/>
      <c r="AC8776" s="10"/>
      <c r="AE8776" s="10"/>
      <c r="AG8776" s="10"/>
      <c r="AI8776" s="10"/>
      <c r="AK8776" s="10"/>
    </row>
    <row r="8777" spans="2:37" ht="15" x14ac:dyDescent="0.2">
      <c r="B8777" s="10"/>
      <c r="C8777" s="10"/>
      <c r="D8777" s="10"/>
      <c r="E8777" s="10"/>
      <c r="F8777" s="10"/>
      <c r="G8777" s="10"/>
      <c r="H8777" s="10"/>
      <c r="K8777" s="10"/>
      <c r="L8777" s="10"/>
      <c r="N8777" s="10"/>
      <c r="O8777" s="10"/>
      <c r="P8777" s="10"/>
      <c r="Q8777" s="10"/>
      <c r="R8777" s="10"/>
      <c r="S8777" s="10"/>
      <c r="U8777" s="10"/>
      <c r="W8777" s="10"/>
      <c r="Y8777" s="10"/>
      <c r="AA8777" s="10"/>
      <c r="AC8777" s="10"/>
      <c r="AE8777" s="10"/>
      <c r="AG8777" s="10"/>
      <c r="AI8777" s="10"/>
      <c r="AK8777" s="10"/>
    </row>
    <row r="8778" spans="2:37" ht="15" x14ac:dyDescent="0.2">
      <c r="B8778" s="10"/>
      <c r="C8778" s="10"/>
      <c r="D8778" s="10"/>
      <c r="E8778" s="10"/>
      <c r="F8778" s="10"/>
      <c r="G8778" s="10"/>
      <c r="H8778" s="10"/>
      <c r="K8778" s="10"/>
      <c r="L8778" s="10"/>
      <c r="N8778" s="10"/>
      <c r="O8778" s="10"/>
      <c r="P8778" s="10"/>
      <c r="Q8778" s="10"/>
      <c r="R8778" s="10"/>
      <c r="S8778" s="10"/>
      <c r="U8778" s="10"/>
      <c r="W8778" s="10"/>
      <c r="Y8778" s="10"/>
      <c r="AA8778" s="10"/>
      <c r="AC8778" s="10"/>
      <c r="AE8778" s="10"/>
      <c r="AG8778" s="10"/>
      <c r="AI8778" s="10"/>
      <c r="AK8778" s="10"/>
    </row>
    <row r="8779" spans="2:37" ht="15" x14ac:dyDescent="0.2">
      <c r="B8779" s="10"/>
      <c r="C8779" s="10"/>
      <c r="D8779" s="10"/>
      <c r="E8779" s="10"/>
      <c r="F8779" s="10"/>
      <c r="G8779" s="10"/>
      <c r="H8779" s="10"/>
      <c r="K8779" s="10"/>
      <c r="L8779" s="10"/>
      <c r="N8779" s="10"/>
      <c r="O8779" s="10"/>
      <c r="P8779" s="10"/>
      <c r="Q8779" s="10"/>
      <c r="R8779" s="10"/>
      <c r="S8779" s="10"/>
      <c r="U8779" s="10"/>
      <c r="W8779" s="10"/>
      <c r="Y8779" s="10"/>
      <c r="AA8779" s="10"/>
      <c r="AC8779" s="10"/>
      <c r="AE8779" s="10"/>
      <c r="AG8779" s="10"/>
      <c r="AI8779" s="10"/>
      <c r="AK8779" s="10"/>
    </row>
    <row r="8780" spans="2:37" ht="15" x14ac:dyDescent="0.2">
      <c r="B8780" s="10"/>
      <c r="C8780" s="10"/>
      <c r="D8780" s="10"/>
      <c r="E8780" s="10"/>
      <c r="F8780" s="10"/>
      <c r="G8780" s="10"/>
      <c r="H8780" s="10"/>
      <c r="K8780" s="10"/>
      <c r="L8780" s="10"/>
      <c r="N8780" s="10"/>
      <c r="O8780" s="10"/>
      <c r="P8780" s="10"/>
      <c r="Q8780" s="10"/>
      <c r="R8780" s="10"/>
      <c r="S8780" s="10"/>
      <c r="U8780" s="10"/>
      <c r="W8780" s="10"/>
      <c r="Y8780" s="10"/>
      <c r="AA8780" s="10"/>
      <c r="AC8780" s="10"/>
      <c r="AE8780" s="10"/>
      <c r="AG8780" s="10"/>
      <c r="AI8780" s="10"/>
      <c r="AK8780" s="10"/>
    </row>
    <row r="8781" spans="2:37" ht="15" x14ac:dyDescent="0.2">
      <c r="B8781" s="10"/>
      <c r="C8781" s="10"/>
      <c r="D8781" s="10"/>
      <c r="E8781" s="10"/>
      <c r="F8781" s="10"/>
      <c r="G8781" s="10"/>
      <c r="H8781" s="10"/>
      <c r="K8781" s="10"/>
      <c r="L8781" s="10"/>
      <c r="N8781" s="10"/>
      <c r="O8781" s="10"/>
      <c r="P8781" s="10"/>
      <c r="Q8781" s="10"/>
      <c r="R8781" s="10"/>
      <c r="S8781" s="10"/>
      <c r="U8781" s="10"/>
      <c r="W8781" s="10"/>
      <c r="Y8781" s="10"/>
      <c r="AA8781" s="10"/>
      <c r="AC8781" s="10"/>
      <c r="AE8781" s="10"/>
      <c r="AG8781" s="10"/>
      <c r="AI8781" s="10"/>
      <c r="AK8781" s="10"/>
    </row>
    <row r="8782" spans="2:37" ht="15" x14ac:dyDescent="0.2">
      <c r="B8782" s="10"/>
      <c r="C8782" s="10"/>
      <c r="D8782" s="10"/>
      <c r="E8782" s="10"/>
      <c r="F8782" s="10"/>
      <c r="G8782" s="10"/>
      <c r="H8782" s="10"/>
      <c r="K8782" s="10"/>
      <c r="L8782" s="10"/>
      <c r="N8782" s="10"/>
      <c r="O8782" s="10"/>
      <c r="P8782" s="10"/>
      <c r="Q8782" s="10"/>
      <c r="R8782" s="10"/>
      <c r="S8782" s="10"/>
      <c r="U8782" s="10"/>
      <c r="W8782" s="10"/>
      <c r="Y8782" s="10"/>
      <c r="AA8782" s="10"/>
      <c r="AC8782" s="10"/>
      <c r="AE8782" s="10"/>
      <c r="AG8782" s="10"/>
      <c r="AI8782" s="10"/>
      <c r="AK8782" s="10"/>
    </row>
    <row r="8783" spans="2:37" ht="15" x14ac:dyDescent="0.2">
      <c r="B8783" s="10"/>
      <c r="C8783" s="10"/>
      <c r="D8783" s="10"/>
      <c r="E8783" s="10"/>
      <c r="F8783" s="10"/>
      <c r="G8783" s="10"/>
      <c r="H8783" s="10"/>
      <c r="K8783" s="10"/>
      <c r="L8783" s="10"/>
      <c r="N8783" s="10"/>
      <c r="O8783" s="10"/>
      <c r="P8783" s="10"/>
      <c r="Q8783" s="10"/>
      <c r="R8783" s="10"/>
      <c r="S8783" s="10"/>
      <c r="U8783" s="10"/>
      <c r="W8783" s="10"/>
      <c r="Y8783" s="10"/>
      <c r="AA8783" s="10"/>
      <c r="AC8783" s="10"/>
      <c r="AE8783" s="10"/>
      <c r="AG8783" s="10"/>
      <c r="AI8783" s="10"/>
      <c r="AK8783" s="10"/>
    </row>
    <row r="8784" spans="2:37" ht="15" x14ac:dyDescent="0.2">
      <c r="B8784" s="10"/>
      <c r="C8784" s="10"/>
      <c r="D8784" s="10"/>
      <c r="E8784" s="10"/>
      <c r="F8784" s="10"/>
      <c r="G8784" s="10"/>
      <c r="H8784" s="10"/>
      <c r="K8784" s="10"/>
      <c r="L8784" s="10"/>
      <c r="N8784" s="10"/>
      <c r="O8784" s="10"/>
      <c r="P8784" s="10"/>
      <c r="Q8784" s="10"/>
      <c r="R8784" s="10"/>
      <c r="S8784" s="10"/>
      <c r="U8784" s="10"/>
      <c r="W8784" s="10"/>
      <c r="Y8784" s="10"/>
      <c r="AA8784" s="10"/>
      <c r="AC8784" s="10"/>
      <c r="AE8784" s="10"/>
      <c r="AG8784" s="10"/>
      <c r="AI8784" s="10"/>
      <c r="AK8784" s="10"/>
    </row>
    <row r="8785" spans="2:37" ht="15" x14ac:dyDescent="0.2">
      <c r="B8785" s="10"/>
      <c r="C8785" s="10"/>
      <c r="D8785" s="10"/>
      <c r="E8785" s="10"/>
      <c r="F8785" s="10"/>
      <c r="G8785" s="10"/>
      <c r="H8785" s="10"/>
      <c r="K8785" s="10"/>
      <c r="L8785" s="10"/>
      <c r="N8785" s="10"/>
      <c r="O8785" s="10"/>
      <c r="P8785" s="10"/>
      <c r="Q8785" s="10"/>
      <c r="R8785" s="10"/>
      <c r="S8785" s="10"/>
      <c r="U8785" s="10"/>
      <c r="W8785" s="10"/>
      <c r="Y8785" s="10"/>
      <c r="AA8785" s="10"/>
      <c r="AC8785" s="10"/>
      <c r="AE8785" s="10"/>
      <c r="AG8785" s="10"/>
      <c r="AI8785" s="10"/>
      <c r="AK8785" s="10"/>
    </row>
    <row r="8786" spans="2:37" ht="15" x14ac:dyDescent="0.2">
      <c r="B8786" s="10"/>
      <c r="C8786" s="10"/>
      <c r="D8786" s="10"/>
      <c r="E8786" s="10"/>
      <c r="F8786" s="10"/>
      <c r="G8786" s="10"/>
      <c r="H8786" s="10"/>
      <c r="K8786" s="10"/>
      <c r="L8786" s="10"/>
      <c r="N8786" s="10"/>
      <c r="O8786" s="10"/>
      <c r="P8786" s="10"/>
      <c r="Q8786" s="10"/>
      <c r="R8786" s="10"/>
      <c r="S8786" s="10"/>
      <c r="U8786" s="10"/>
      <c r="W8786" s="10"/>
      <c r="Y8786" s="10"/>
      <c r="AA8786" s="10"/>
      <c r="AC8786" s="10"/>
      <c r="AE8786" s="10"/>
      <c r="AG8786" s="10"/>
      <c r="AI8786" s="10"/>
      <c r="AK8786" s="10"/>
    </row>
    <row r="8787" spans="2:37" ht="15" x14ac:dyDescent="0.2">
      <c r="B8787" s="10"/>
      <c r="C8787" s="10"/>
      <c r="D8787" s="10"/>
      <c r="E8787" s="10"/>
      <c r="F8787" s="10"/>
      <c r="G8787" s="10"/>
      <c r="H8787" s="10"/>
      <c r="K8787" s="10"/>
      <c r="L8787" s="10"/>
      <c r="N8787" s="10"/>
      <c r="O8787" s="10"/>
      <c r="P8787" s="10"/>
      <c r="Q8787" s="10"/>
      <c r="R8787" s="10"/>
      <c r="S8787" s="10"/>
      <c r="U8787" s="10"/>
      <c r="W8787" s="10"/>
      <c r="Y8787" s="10"/>
      <c r="AA8787" s="10"/>
      <c r="AC8787" s="10"/>
      <c r="AE8787" s="10"/>
      <c r="AG8787" s="10"/>
      <c r="AI8787" s="10"/>
      <c r="AK8787" s="10"/>
    </row>
    <row r="8788" spans="2:37" ht="15" x14ac:dyDescent="0.2">
      <c r="B8788" s="10"/>
      <c r="C8788" s="10"/>
      <c r="D8788" s="10"/>
      <c r="E8788" s="10"/>
      <c r="F8788" s="10"/>
      <c r="G8788" s="10"/>
      <c r="H8788" s="10"/>
      <c r="K8788" s="10"/>
      <c r="L8788" s="10"/>
      <c r="N8788" s="10"/>
      <c r="O8788" s="10"/>
      <c r="P8788" s="10"/>
      <c r="Q8788" s="10"/>
      <c r="R8788" s="10"/>
      <c r="S8788" s="10"/>
      <c r="U8788" s="10"/>
      <c r="W8788" s="10"/>
      <c r="Y8788" s="10"/>
      <c r="AA8788" s="10"/>
      <c r="AC8788" s="10"/>
      <c r="AE8788" s="10"/>
      <c r="AG8788" s="10"/>
      <c r="AI8788" s="10"/>
      <c r="AK8788" s="10"/>
    </row>
    <row r="8789" spans="2:37" ht="15" x14ac:dyDescent="0.2">
      <c r="B8789" s="10"/>
      <c r="C8789" s="10"/>
      <c r="D8789" s="10"/>
      <c r="E8789" s="10"/>
      <c r="F8789" s="10"/>
      <c r="G8789" s="10"/>
      <c r="H8789" s="10"/>
      <c r="K8789" s="10"/>
      <c r="L8789" s="10"/>
      <c r="N8789" s="10"/>
      <c r="O8789" s="10"/>
      <c r="P8789" s="10"/>
      <c r="Q8789" s="10"/>
      <c r="R8789" s="10"/>
      <c r="S8789" s="10"/>
      <c r="U8789" s="10"/>
      <c r="W8789" s="10"/>
      <c r="Y8789" s="10"/>
      <c r="AA8789" s="10"/>
      <c r="AC8789" s="10"/>
      <c r="AE8789" s="10"/>
      <c r="AG8789" s="10"/>
      <c r="AI8789" s="10"/>
      <c r="AK8789" s="10"/>
    </row>
    <row r="8790" spans="2:37" ht="15" x14ac:dyDescent="0.2">
      <c r="B8790" s="10"/>
      <c r="C8790" s="10"/>
      <c r="D8790" s="10"/>
      <c r="E8790" s="10"/>
      <c r="F8790" s="10"/>
      <c r="G8790" s="10"/>
      <c r="H8790" s="10"/>
      <c r="K8790" s="10"/>
      <c r="L8790" s="10"/>
      <c r="N8790" s="10"/>
      <c r="O8790" s="10"/>
      <c r="P8790" s="10"/>
      <c r="Q8790" s="10"/>
      <c r="R8790" s="10"/>
      <c r="S8790" s="10"/>
      <c r="U8790" s="10"/>
      <c r="W8790" s="10"/>
      <c r="Y8790" s="10"/>
      <c r="AA8790" s="10"/>
      <c r="AC8790" s="10"/>
      <c r="AE8790" s="10"/>
      <c r="AG8790" s="10"/>
      <c r="AI8790" s="10"/>
      <c r="AK8790" s="10"/>
    </row>
    <row r="8791" spans="2:37" ht="15" x14ac:dyDescent="0.2">
      <c r="B8791" s="10"/>
      <c r="C8791" s="10"/>
      <c r="D8791" s="10"/>
      <c r="E8791" s="10"/>
      <c r="F8791" s="10"/>
      <c r="G8791" s="10"/>
      <c r="H8791" s="10"/>
      <c r="K8791" s="10"/>
      <c r="L8791" s="10"/>
      <c r="N8791" s="10"/>
      <c r="O8791" s="10"/>
      <c r="P8791" s="10"/>
      <c r="Q8791" s="10"/>
      <c r="R8791" s="10"/>
      <c r="S8791" s="10"/>
      <c r="U8791" s="10"/>
      <c r="W8791" s="10"/>
      <c r="Y8791" s="10"/>
      <c r="AA8791" s="10"/>
      <c r="AC8791" s="10"/>
      <c r="AE8791" s="10"/>
      <c r="AG8791" s="10"/>
      <c r="AI8791" s="10"/>
      <c r="AK8791" s="10"/>
    </row>
    <row r="8792" spans="2:37" ht="15" x14ac:dyDescent="0.2">
      <c r="B8792" s="10"/>
      <c r="C8792" s="10"/>
      <c r="D8792" s="10"/>
      <c r="E8792" s="10"/>
      <c r="F8792" s="10"/>
      <c r="G8792" s="10"/>
      <c r="H8792" s="10"/>
      <c r="K8792" s="10"/>
      <c r="L8792" s="10"/>
      <c r="N8792" s="10"/>
      <c r="O8792" s="10"/>
      <c r="P8792" s="10"/>
      <c r="Q8792" s="10"/>
      <c r="R8792" s="10"/>
      <c r="S8792" s="10"/>
      <c r="U8792" s="10"/>
      <c r="W8792" s="10"/>
      <c r="Y8792" s="10"/>
      <c r="AA8792" s="10"/>
      <c r="AC8792" s="10"/>
      <c r="AE8792" s="10"/>
      <c r="AG8792" s="10"/>
      <c r="AI8792" s="10"/>
      <c r="AK8792" s="10"/>
    </row>
    <row r="8793" spans="2:37" ht="15" x14ac:dyDescent="0.2">
      <c r="B8793" s="10"/>
      <c r="C8793" s="10"/>
      <c r="D8793" s="10"/>
      <c r="E8793" s="10"/>
      <c r="F8793" s="10"/>
      <c r="G8793" s="10"/>
      <c r="H8793" s="10"/>
      <c r="K8793" s="10"/>
      <c r="L8793" s="10"/>
      <c r="N8793" s="10"/>
      <c r="O8793" s="10"/>
      <c r="P8793" s="10"/>
      <c r="Q8793" s="10"/>
      <c r="R8793" s="10"/>
      <c r="S8793" s="10"/>
      <c r="U8793" s="10"/>
      <c r="W8793" s="10"/>
      <c r="Y8793" s="10"/>
      <c r="AA8793" s="10"/>
      <c r="AC8793" s="10"/>
      <c r="AE8793" s="10"/>
      <c r="AG8793" s="10"/>
      <c r="AI8793" s="10"/>
      <c r="AK8793" s="10"/>
    </row>
    <row r="8794" spans="2:37" ht="15" x14ac:dyDescent="0.2">
      <c r="B8794" s="10"/>
      <c r="C8794" s="10"/>
      <c r="D8794" s="10"/>
      <c r="E8794" s="10"/>
      <c r="F8794" s="10"/>
      <c r="G8794" s="10"/>
      <c r="H8794" s="10"/>
      <c r="K8794" s="10"/>
      <c r="L8794" s="10"/>
      <c r="N8794" s="10"/>
      <c r="O8794" s="10"/>
      <c r="P8794" s="10"/>
      <c r="Q8794" s="10"/>
      <c r="R8794" s="10"/>
      <c r="S8794" s="10"/>
      <c r="U8794" s="10"/>
      <c r="W8794" s="10"/>
      <c r="Y8794" s="10"/>
      <c r="AA8794" s="10"/>
      <c r="AC8794" s="10"/>
      <c r="AE8794" s="10"/>
      <c r="AG8794" s="10"/>
      <c r="AI8794" s="10"/>
      <c r="AK8794" s="10"/>
    </row>
    <row r="8795" spans="2:37" ht="15" x14ac:dyDescent="0.2">
      <c r="B8795" s="10"/>
      <c r="C8795" s="10"/>
      <c r="D8795" s="10"/>
      <c r="E8795" s="10"/>
      <c r="F8795" s="10"/>
      <c r="G8795" s="10"/>
      <c r="H8795" s="10"/>
      <c r="K8795" s="10"/>
      <c r="L8795" s="10"/>
      <c r="N8795" s="10"/>
      <c r="O8795" s="10"/>
      <c r="P8795" s="10"/>
      <c r="Q8795" s="10"/>
      <c r="R8795" s="10"/>
      <c r="S8795" s="10"/>
      <c r="U8795" s="10"/>
      <c r="W8795" s="10"/>
      <c r="Y8795" s="10"/>
      <c r="AA8795" s="10"/>
      <c r="AC8795" s="10"/>
      <c r="AE8795" s="10"/>
      <c r="AG8795" s="10"/>
      <c r="AI8795" s="10"/>
      <c r="AK8795" s="10"/>
    </row>
    <row r="8796" spans="2:37" ht="15" x14ac:dyDescent="0.2">
      <c r="B8796" s="10"/>
      <c r="C8796" s="10"/>
      <c r="D8796" s="10"/>
      <c r="E8796" s="10"/>
      <c r="F8796" s="10"/>
      <c r="G8796" s="10"/>
      <c r="H8796" s="10"/>
      <c r="K8796" s="10"/>
      <c r="L8796" s="10"/>
      <c r="N8796" s="10"/>
      <c r="O8796" s="10"/>
      <c r="P8796" s="10"/>
      <c r="Q8796" s="10"/>
      <c r="R8796" s="10"/>
      <c r="S8796" s="10"/>
      <c r="U8796" s="10"/>
      <c r="W8796" s="10"/>
      <c r="Y8796" s="10"/>
      <c r="AA8796" s="10"/>
      <c r="AC8796" s="10"/>
      <c r="AE8796" s="10"/>
      <c r="AG8796" s="10"/>
      <c r="AI8796" s="10"/>
      <c r="AK8796" s="10"/>
    </row>
    <row r="8797" spans="2:37" ht="15" x14ac:dyDescent="0.2">
      <c r="B8797" s="10"/>
      <c r="C8797" s="10"/>
      <c r="D8797" s="10"/>
      <c r="E8797" s="10"/>
      <c r="F8797" s="10"/>
      <c r="G8797" s="10"/>
      <c r="H8797" s="10"/>
      <c r="K8797" s="10"/>
      <c r="L8797" s="10"/>
      <c r="N8797" s="10"/>
      <c r="O8797" s="10"/>
      <c r="P8797" s="10"/>
      <c r="Q8797" s="10"/>
      <c r="R8797" s="10"/>
      <c r="S8797" s="10"/>
      <c r="U8797" s="10"/>
      <c r="W8797" s="10"/>
      <c r="Y8797" s="10"/>
      <c r="AA8797" s="10"/>
      <c r="AC8797" s="10"/>
      <c r="AE8797" s="10"/>
      <c r="AG8797" s="10"/>
      <c r="AI8797" s="10"/>
      <c r="AK8797" s="10"/>
    </row>
    <row r="8798" spans="2:37" ht="15" x14ac:dyDescent="0.2">
      <c r="B8798" s="10"/>
      <c r="C8798" s="10"/>
      <c r="D8798" s="10"/>
      <c r="E8798" s="10"/>
      <c r="F8798" s="10"/>
      <c r="G8798" s="10"/>
      <c r="H8798" s="10"/>
      <c r="K8798" s="10"/>
      <c r="L8798" s="10"/>
      <c r="N8798" s="10"/>
      <c r="O8798" s="10"/>
      <c r="P8798" s="10"/>
      <c r="Q8798" s="10"/>
      <c r="R8798" s="10"/>
      <c r="S8798" s="10"/>
      <c r="U8798" s="10"/>
      <c r="W8798" s="10"/>
      <c r="Y8798" s="10"/>
      <c r="AA8798" s="10"/>
      <c r="AC8798" s="10"/>
      <c r="AE8798" s="10"/>
      <c r="AG8798" s="10"/>
      <c r="AI8798" s="10"/>
      <c r="AK8798" s="10"/>
    </row>
    <row r="8799" spans="2:37" ht="15" x14ac:dyDescent="0.2">
      <c r="B8799" s="10"/>
      <c r="C8799" s="10"/>
      <c r="D8799" s="10"/>
      <c r="E8799" s="10"/>
      <c r="F8799" s="10"/>
      <c r="G8799" s="10"/>
      <c r="H8799" s="10"/>
      <c r="K8799" s="10"/>
      <c r="L8799" s="10"/>
      <c r="N8799" s="10"/>
      <c r="O8799" s="10"/>
      <c r="P8799" s="10"/>
      <c r="Q8799" s="10"/>
      <c r="R8799" s="10"/>
      <c r="S8799" s="10"/>
      <c r="U8799" s="10"/>
      <c r="W8799" s="10"/>
      <c r="Y8799" s="10"/>
      <c r="AA8799" s="10"/>
      <c r="AC8799" s="10"/>
      <c r="AE8799" s="10"/>
      <c r="AG8799" s="10"/>
      <c r="AI8799" s="10"/>
      <c r="AK8799" s="10"/>
    </row>
    <row r="8800" spans="2:37" ht="15" x14ac:dyDescent="0.2">
      <c r="B8800" s="10"/>
      <c r="C8800" s="10"/>
      <c r="D8800" s="10"/>
      <c r="E8800" s="10"/>
      <c r="F8800" s="10"/>
      <c r="G8800" s="10"/>
      <c r="H8800" s="10"/>
      <c r="K8800" s="10"/>
      <c r="L8800" s="10"/>
      <c r="N8800" s="10"/>
      <c r="O8800" s="10"/>
      <c r="P8800" s="10"/>
      <c r="Q8800" s="10"/>
      <c r="R8800" s="10"/>
      <c r="S8800" s="10"/>
      <c r="U8800" s="10"/>
      <c r="W8800" s="10"/>
      <c r="Y8800" s="10"/>
      <c r="AA8800" s="10"/>
      <c r="AC8800" s="10"/>
      <c r="AE8800" s="10"/>
      <c r="AG8800" s="10"/>
      <c r="AI8800" s="10"/>
      <c r="AK8800" s="10"/>
    </row>
    <row r="8801" spans="2:37" ht="15" x14ac:dyDescent="0.2">
      <c r="B8801" s="10"/>
      <c r="C8801" s="10"/>
      <c r="D8801" s="10"/>
      <c r="E8801" s="10"/>
      <c r="F8801" s="10"/>
      <c r="G8801" s="10"/>
      <c r="H8801" s="10"/>
      <c r="K8801" s="10"/>
      <c r="L8801" s="10"/>
      <c r="N8801" s="10"/>
      <c r="O8801" s="10"/>
      <c r="P8801" s="10"/>
      <c r="Q8801" s="10"/>
      <c r="R8801" s="10"/>
      <c r="S8801" s="10"/>
      <c r="U8801" s="10"/>
      <c r="W8801" s="10"/>
      <c r="Y8801" s="10"/>
      <c r="AA8801" s="10"/>
      <c r="AC8801" s="10"/>
      <c r="AE8801" s="10"/>
      <c r="AG8801" s="10"/>
      <c r="AI8801" s="10"/>
      <c r="AK8801" s="10"/>
    </row>
    <row r="8802" spans="2:37" ht="15" x14ac:dyDescent="0.2">
      <c r="B8802" s="10"/>
      <c r="C8802" s="10"/>
      <c r="D8802" s="10"/>
      <c r="E8802" s="10"/>
      <c r="F8802" s="10"/>
      <c r="G8802" s="10"/>
      <c r="H8802" s="10"/>
      <c r="K8802" s="10"/>
      <c r="L8802" s="10"/>
      <c r="N8802" s="10"/>
      <c r="O8802" s="10"/>
      <c r="P8802" s="10"/>
      <c r="Q8802" s="10"/>
      <c r="R8802" s="10"/>
      <c r="S8802" s="10"/>
      <c r="U8802" s="10"/>
      <c r="W8802" s="10"/>
      <c r="Y8802" s="10"/>
      <c r="AA8802" s="10"/>
      <c r="AC8802" s="10"/>
      <c r="AE8802" s="10"/>
      <c r="AG8802" s="10"/>
      <c r="AI8802" s="10"/>
      <c r="AK8802" s="10"/>
    </row>
    <row r="8803" spans="2:37" ht="15" x14ac:dyDescent="0.2">
      <c r="B8803" s="10"/>
      <c r="C8803" s="10"/>
      <c r="D8803" s="10"/>
      <c r="E8803" s="10"/>
      <c r="F8803" s="10"/>
      <c r="G8803" s="10"/>
      <c r="H8803" s="10"/>
      <c r="K8803" s="10"/>
      <c r="L8803" s="10"/>
      <c r="N8803" s="10"/>
      <c r="O8803" s="10"/>
      <c r="P8803" s="10"/>
      <c r="Q8803" s="10"/>
      <c r="R8803" s="10"/>
      <c r="S8803" s="10"/>
      <c r="U8803" s="10"/>
      <c r="W8803" s="10"/>
      <c r="Y8803" s="10"/>
      <c r="AA8803" s="10"/>
      <c r="AC8803" s="10"/>
      <c r="AE8803" s="10"/>
      <c r="AG8803" s="10"/>
      <c r="AI8803" s="10"/>
      <c r="AK8803" s="10"/>
    </row>
    <row r="8804" spans="2:37" ht="15" x14ac:dyDescent="0.2">
      <c r="B8804" s="10"/>
      <c r="C8804" s="10"/>
      <c r="D8804" s="10"/>
      <c r="E8804" s="10"/>
      <c r="F8804" s="10"/>
      <c r="G8804" s="10"/>
      <c r="H8804" s="10"/>
      <c r="K8804" s="10"/>
      <c r="L8804" s="10"/>
      <c r="N8804" s="10"/>
      <c r="O8804" s="10"/>
      <c r="P8804" s="10"/>
      <c r="Q8804" s="10"/>
      <c r="R8804" s="10"/>
      <c r="S8804" s="10"/>
      <c r="U8804" s="10"/>
      <c r="W8804" s="10"/>
      <c r="Y8804" s="10"/>
      <c r="AA8804" s="10"/>
      <c r="AC8804" s="10"/>
      <c r="AE8804" s="10"/>
      <c r="AG8804" s="10"/>
      <c r="AI8804" s="10"/>
      <c r="AK8804" s="10"/>
    </row>
    <row r="8805" spans="2:37" ht="15" x14ac:dyDescent="0.2">
      <c r="B8805" s="10"/>
      <c r="C8805" s="10"/>
      <c r="D8805" s="10"/>
      <c r="E8805" s="10"/>
      <c r="F8805" s="10"/>
      <c r="G8805" s="10"/>
      <c r="H8805" s="10"/>
      <c r="K8805" s="10"/>
      <c r="L8805" s="10"/>
      <c r="N8805" s="10"/>
      <c r="O8805" s="10"/>
      <c r="P8805" s="10"/>
      <c r="Q8805" s="10"/>
      <c r="R8805" s="10"/>
      <c r="S8805" s="10"/>
      <c r="U8805" s="10"/>
      <c r="W8805" s="10"/>
      <c r="Y8805" s="10"/>
      <c r="AA8805" s="10"/>
      <c r="AC8805" s="10"/>
      <c r="AE8805" s="10"/>
      <c r="AG8805" s="10"/>
      <c r="AI8805" s="10"/>
      <c r="AK8805" s="10"/>
    </row>
    <row r="8806" spans="2:37" ht="15" x14ac:dyDescent="0.2">
      <c r="B8806" s="10"/>
      <c r="C8806" s="10"/>
      <c r="D8806" s="10"/>
      <c r="E8806" s="10"/>
      <c r="F8806" s="10"/>
      <c r="G8806" s="10"/>
      <c r="H8806" s="10"/>
      <c r="K8806" s="10"/>
      <c r="L8806" s="10"/>
      <c r="N8806" s="10"/>
      <c r="O8806" s="10"/>
      <c r="P8806" s="10"/>
      <c r="Q8806" s="10"/>
      <c r="R8806" s="10"/>
      <c r="S8806" s="10"/>
      <c r="U8806" s="10"/>
      <c r="W8806" s="10"/>
      <c r="Y8806" s="10"/>
      <c r="AA8806" s="10"/>
      <c r="AC8806" s="10"/>
      <c r="AE8806" s="10"/>
      <c r="AG8806" s="10"/>
      <c r="AI8806" s="10"/>
      <c r="AK8806" s="10"/>
    </row>
    <row r="8807" spans="2:37" ht="15" x14ac:dyDescent="0.2">
      <c r="B8807" s="10"/>
      <c r="C8807" s="10"/>
      <c r="D8807" s="10"/>
      <c r="E8807" s="10"/>
      <c r="F8807" s="10"/>
      <c r="G8807" s="10"/>
      <c r="H8807" s="10"/>
      <c r="K8807" s="10"/>
      <c r="L8807" s="10"/>
      <c r="N8807" s="10"/>
      <c r="O8807" s="10"/>
      <c r="P8807" s="10"/>
      <c r="Q8807" s="10"/>
      <c r="R8807" s="10"/>
      <c r="S8807" s="10"/>
      <c r="U8807" s="10"/>
      <c r="W8807" s="10"/>
      <c r="Y8807" s="10"/>
      <c r="AA8807" s="10"/>
      <c r="AC8807" s="10"/>
      <c r="AE8807" s="10"/>
      <c r="AG8807" s="10"/>
      <c r="AI8807" s="10"/>
      <c r="AK8807" s="10"/>
    </row>
    <row r="8808" spans="2:37" ht="15" x14ac:dyDescent="0.2">
      <c r="B8808" s="10"/>
      <c r="C8808" s="10"/>
      <c r="D8808" s="10"/>
      <c r="E8808" s="10"/>
      <c r="F8808" s="10"/>
      <c r="G8808" s="10"/>
      <c r="H8808" s="10"/>
      <c r="K8808" s="10"/>
      <c r="L8808" s="10"/>
      <c r="N8808" s="10"/>
      <c r="O8808" s="10"/>
      <c r="P8808" s="10"/>
      <c r="Q8808" s="10"/>
      <c r="R8808" s="10"/>
      <c r="S8808" s="10"/>
      <c r="U8808" s="10"/>
      <c r="W8808" s="10"/>
      <c r="Y8808" s="10"/>
      <c r="AA8808" s="10"/>
      <c r="AC8808" s="10"/>
      <c r="AE8808" s="10"/>
      <c r="AG8808" s="10"/>
      <c r="AI8808" s="10"/>
      <c r="AK8808" s="10"/>
    </row>
    <row r="8809" spans="2:37" ht="15" x14ac:dyDescent="0.2">
      <c r="B8809" s="10"/>
      <c r="C8809" s="10"/>
      <c r="D8809" s="10"/>
      <c r="E8809" s="10"/>
      <c r="F8809" s="10"/>
      <c r="G8809" s="10"/>
      <c r="H8809" s="10"/>
      <c r="K8809" s="10"/>
      <c r="L8809" s="10"/>
      <c r="N8809" s="10"/>
      <c r="O8809" s="10"/>
      <c r="P8809" s="10"/>
      <c r="Q8809" s="10"/>
      <c r="R8809" s="10"/>
      <c r="S8809" s="10"/>
      <c r="U8809" s="10"/>
      <c r="W8809" s="10"/>
      <c r="Y8809" s="10"/>
      <c r="AA8809" s="10"/>
      <c r="AC8809" s="10"/>
      <c r="AE8809" s="10"/>
      <c r="AG8809" s="10"/>
      <c r="AI8809" s="10"/>
      <c r="AK8809" s="10"/>
    </row>
    <row r="8810" spans="2:37" ht="15" x14ac:dyDescent="0.2">
      <c r="B8810" s="10"/>
      <c r="C8810" s="10"/>
      <c r="D8810" s="10"/>
      <c r="E8810" s="10"/>
      <c r="F8810" s="10"/>
      <c r="G8810" s="10"/>
      <c r="H8810" s="10"/>
      <c r="K8810" s="10"/>
      <c r="L8810" s="10"/>
      <c r="N8810" s="10"/>
      <c r="O8810" s="10"/>
      <c r="P8810" s="10"/>
      <c r="Q8810" s="10"/>
      <c r="R8810" s="10"/>
      <c r="S8810" s="10"/>
      <c r="U8810" s="10"/>
      <c r="W8810" s="10"/>
      <c r="Y8810" s="10"/>
      <c r="AA8810" s="10"/>
      <c r="AC8810" s="10"/>
      <c r="AE8810" s="10"/>
      <c r="AG8810" s="10"/>
      <c r="AI8810" s="10"/>
      <c r="AK8810" s="10"/>
    </row>
    <row r="8811" spans="2:37" ht="15" x14ac:dyDescent="0.2">
      <c r="B8811" s="10"/>
      <c r="C8811" s="10"/>
      <c r="D8811" s="10"/>
      <c r="E8811" s="10"/>
      <c r="F8811" s="10"/>
      <c r="G8811" s="10"/>
      <c r="H8811" s="10"/>
      <c r="K8811" s="10"/>
      <c r="L8811" s="10"/>
      <c r="N8811" s="10"/>
      <c r="O8811" s="10"/>
      <c r="P8811" s="10"/>
      <c r="Q8811" s="10"/>
      <c r="R8811" s="10"/>
      <c r="S8811" s="10"/>
      <c r="U8811" s="10"/>
      <c r="W8811" s="10"/>
      <c r="Y8811" s="10"/>
      <c r="AA8811" s="10"/>
      <c r="AC8811" s="10"/>
      <c r="AE8811" s="10"/>
      <c r="AG8811" s="10"/>
      <c r="AI8811" s="10"/>
      <c r="AK8811" s="10"/>
    </row>
    <row r="8812" spans="2:37" ht="15" x14ac:dyDescent="0.2">
      <c r="B8812" s="10"/>
      <c r="C8812" s="10"/>
      <c r="D8812" s="10"/>
      <c r="E8812" s="10"/>
      <c r="F8812" s="10"/>
      <c r="G8812" s="10"/>
      <c r="H8812" s="10"/>
      <c r="K8812" s="10"/>
      <c r="L8812" s="10"/>
      <c r="N8812" s="10"/>
      <c r="O8812" s="10"/>
      <c r="P8812" s="10"/>
      <c r="Q8812" s="10"/>
      <c r="R8812" s="10"/>
      <c r="S8812" s="10"/>
      <c r="U8812" s="10"/>
      <c r="W8812" s="10"/>
      <c r="Y8812" s="10"/>
      <c r="AA8812" s="10"/>
      <c r="AC8812" s="10"/>
      <c r="AE8812" s="10"/>
      <c r="AG8812" s="10"/>
      <c r="AI8812" s="10"/>
      <c r="AK8812" s="10"/>
    </row>
    <row r="8813" spans="2:37" ht="15" x14ac:dyDescent="0.2">
      <c r="B8813" s="10"/>
      <c r="C8813" s="10"/>
      <c r="D8813" s="10"/>
      <c r="E8813" s="10"/>
      <c r="F8813" s="10"/>
      <c r="G8813" s="10"/>
      <c r="H8813" s="10"/>
      <c r="K8813" s="10"/>
      <c r="L8813" s="10"/>
      <c r="N8813" s="10"/>
      <c r="O8813" s="10"/>
      <c r="P8813" s="10"/>
      <c r="Q8813" s="10"/>
      <c r="R8813" s="10"/>
      <c r="S8813" s="10"/>
      <c r="U8813" s="10"/>
      <c r="W8813" s="10"/>
      <c r="Y8813" s="10"/>
      <c r="AA8813" s="10"/>
      <c r="AC8813" s="10"/>
      <c r="AE8813" s="10"/>
      <c r="AG8813" s="10"/>
      <c r="AI8813" s="10"/>
      <c r="AK8813" s="10"/>
    </row>
    <row r="8814" spans="2:37" ht="15" x14ac:dyDescent="0.2">
      <c r="B8814" s="10"/>
      <c r="C8814" s="10"/>
      <c r="D8814" s="10"/>
      <c r="E8814" s="10"/>
      <c r="F8814" s="10"/>
      <c r="G8814" s="10"/>
      <c r="H8814" s="10"/>
      <c r="K8814" s="10"/>
      <c r="L8814" s="10"/>
      <c r="N8814" s="10"/>
      <c r="O8814" s="10"/>
      <c r="P8814" s="10"/>
      <c r="Q8814" s="10"/>
      <c r="R8814" s="10"/>
      <c r="S8814" s="10"/>
      <c r="U8814" s="10"/>
      <c r="W8814" s="10"/>
      <c r="Y8814" s="10"/>
      <c r="AA8814" s="10"/>
      <c r="AC8814" s="10"/>
      <c r="AE8814" s="10"/>
      <c r="AG8814" s="10"/>
      <c r="AI8814" s="10"/>
      <c r="AK8814" s="10"/>
    </row>
    <row r="8815" spans="2:37" ht="15" x14ac:dyDescent="0.2">
      <c r="B8815" s="10"/>
      <c r="C8815" s="10"/>
      <c r="D8815" s="10"/>
      <c r="E8815" s="10"/>
      <c r="F8815" s="10"/>
      <c r="G8815" s="10"/>
      <c r="H8815" s="10"/>
      <c r="K8815" s="10"/>
      <c r="L8815" s="10"/>
      <c r="N8815" s="10"/>
      <c r="O8815" s="10"/>
      <c r="P8815" s="10"/>
      <c r="Q8815" s="10"/>
      <c r="R8815" s="10"/>
      <c r="S8815" s="10"/>
      <c r="U8815" s="10"/>
      <c r="W8815" s="10"/>
      <c r="Y8815" s="10"/>
      <c r="AA8815" s="10"/>
      <c r="AC8815" s="10"/>
      <c r="AE8815" s="10"/>
      <c r="AG8815" s="10"/>
      <c r="AI8815" s="10"/>
      <c r="AK8815" s="10"/>
    </row>
    <row r="8816" spans="2:37" ht="15" x14ac:dyDescent="0.2">
      <c r="B8816" s="10"/>
      <c r="C8816" s="10"/>
      <c r="D8816" s="10"/>
      <c r="E8816" s="10"/>
      <c r="F8816" s="10"/>
      <c r="G8816" s="10"/>
      <c r="H8816" s="10"/>
      <c r="K8816" s="10"/>
      <c r="L8816" s="10"/>
      <c r="N8816" s="10"/>
      <c r="O8816" s="10"/>
      <c r="P8816" s="10"/>
      <c r="Q8816" s="10"/>
      <c r="R8816" s="10"/>
      <c r="S8816" s="10"/>
      <c r="U8816" s="10"/>
      <c r="W8816" s="10"/>
      <c r="Y8816" s="10"/>
      <c r="AA8816" s="10"/>
      <c r="AC8816" s="10"/>
      <c r="AE8816" s="10"/>
      <c r="AG8816" s="10"/>
      <c r="AI8816" s="10"/>
      <c r="AK8816" s="10"/>
    </row>
    <row r="8817" spans="2:37" ht="15" x14ac:dyDescent="0.2">
      <c r="B8817" s="10"/>
      <c r="C8817" s="10"/>
      <c r="D8817" s="10"/>
      <c r="E8817" s="10"/>
      <c r="F8817" s="10"/>
      <c r="G8817" s="10"/>
      <c r="H8817" s="10"/>
      <c r="K8817" s="10"/>
      <c r="L8817" s="10"/>
      <c r="N8817" s="10"/>
      <c r="O8817" s="10"/>
      <c r="P8817" s="10"/>
      <c r="Q8817" s="10"/>
      <c r="R8817" s="10"/>
      <c r="S8817" s="10"/>
      <c r="U8817" s="10"/>
      <c r="W8817" s="10"/>
      <c r="Y8817" s="10"/>
      <c r="AA8817" s="10"/>
      <c r="AC8817" s="10"/>
      <c r="AE8817" s="10"/>
      <c r="AG8817" s="10"/>
      <c r="AI8817" s="10"/>
      <c r="AK8817" s="10"/>
    </row>
    <row r="8818" spans="2:37" ht="15" x14ac:dyDescent="0.2">
      <c r="B8818" s="10"/>
      <c r="C8818" s="10"/>
      <c r="D8818" s="10"/>
      <c r="E8818" s="10"/>
      <c r="F8818" s="10"/>
      <c r="G8818" s="10"/>
      <c r="H8818" s="10"/>
      <c r="K8818" s="10"/>
      <c r="L8818" s="10"/>
      <c r="N8818" s="10"/>
      <c r="O8818" s="10"/>
      <c r="P8818" s="10"/>
      <c r="Q8818" s="10"/>
      <c r="R8818" s="10"/>
      <c r="S8818" s="10"/>
      <c r="U8818" s="10"/>
      <c r="W8818" s="10"/>
      <c r="Y8818" s="10"/>
      <c r="AA8818" s="10"/>
      <c r="AC8818" s="10"/>
      <c r="AE8818" s="10"/>
      <c r="AG8818" s="10"/>
      <c r="AI8818" s="10"/>
      <c r="AK8818" s="10"/>
    </row>
    <row r="8819" spans="2:37" ht="15" x14ac:dyDescent="0.2">
      <c r="B8819" s="10"/>
      <c r="C8819" s="10"/>
      <c r="D8819" s="10"/>
      <c r="E8819" s="10"/>
      <c r="F8819" s="10"/>
      <c r="G8819" s="10"/>
      <c r="H8819" s="10"/>
      <c r="K8819" s="10"/>
      <c r="L8819" s="10"/>
      <c r="N8819" s="10"/>
      <c r="O8819" s="10"/>
      <c r="P8819" s="10"/>
      <c r="Q8819" s="10"/>
      <c r="R8819" s="10"/>
      <c r="S8819" s="10"/>
      <c r="U8819" s="10"/>
      <c r="W8819" s="10"/>
      <c r="Y8819" s="10"/>
      <c r="AA8819" s="10"/>
      <c r="AC8819" s="10"/>
      <c r="AE8819" s="10"/>
      <c r="AG8819" s="10"/>
      <c r="AI8819" s="10"/>
      <c r="AK8819" s="10"/>
    </row>
    <row r="8820" spans="2:37" ht="15" x14ac:dyDescent="0.2">
      <c r="B8820" s="10"/>
      <c r="C8820" s="10"/>
      <c r="D8820" s="10"/>
      <c r="E8820" s="10"/>
      <c r="F8820" s="10"/>
      <c r="G8820" s="10"/>
      <c r="H8820" s="10"/>
      <c r="K8820" s="10"/>
      <c r="L8820" s="10"/>
      <c r="N8820" s="10"/>
      <c r="O8820" s="10"/>
      <c r="P8820" s="10"/>
      <c r="Q8820" s="10"/>
      <c r="R8820" s="10"/>
      <c r="S8820" s="10"/>
      <c r="U8820" s="10"/>
      <c r="W8820" s="10"/>
      <c r="Y8820" s="10"/>
      <c r="AA8820" s="10"/>
      <c r="AC8820" s="10"/>
      <c r="AE8820" s="10"/>
      <c r="AG8820" s="10"/>
      <c r="AI8820" s="10"/>
      <c r="AK8820" s="10"/>
    </row>
    <row r="8821" spans="2:37" ht="15" x14ac:dyDescent="0.2">
      <c r="B8821" s="10"/>
      <c r="C8821" s="10"/>
      <c r="D8821" s="10"/>
      <c r="E8821" s="10"/>
      <c r="F8821" s="10"/>
      <c r="G8821" s="10"/>
      <c r="H8821" s="10"/>
      <c r="K8821" s="10"/>
      <c r="L8821" s="10"/>
      <c r="N8821" s="10"/>
      <c r="O8821" s="10"/>
      <c r="P8821" s="10"/>
      <c r="Q8821" s="10"/>
      <c r="R8821" s="10"/>
      <c r="S8821" s="10"/>
      <c r="U8821" s="10"/>
      <c r="W8821" s="10"/>
      <c r="Y8821" s="10"/>
      <c r="AA8821" s="10"/>
      <c r="AC8821" s="10"/>
      <c r="AE8821" s="10"/>
      <c r="AG8821" s="10"/>
      <c r="AI8821" s="10"/>
      <c r="AK8821" s="10"/>
    </row>
    <row r="8822" spans="2:37" ht="15" x14ac:dyDescent="0.2">
      <c r="B8822" s="10"/>
      <c r="C8822" s="10"/>
      <c r="D8822" s="10"/>
      <c r="E8822" s="10"/>
      <c r="F8822" s="10"/>
      <c r="G8822" s="10"/>
      <c r="H8822" s="10"/>
      <c r="K8822" s="10"/>
      <c r="L8822" s="10"/>
      <c r="N8822" s="10"/>
      <c r="O8822" s="10"/>
      <c r="P8822" s="10"/>
      <c r="Q8822" s="10"/>
      <c r="R8822" s="10"/>
      <c r="S8822" s="10"/>
      <c r="U8822" s="10"/>
      <c r="W8822" s="10"/>
      <c r="Y8822" s="10"/>
      <c r="AA8822" s="10"/>
      <c r="AC8822" s="10"/>
      <c r="AE8822" s="10"/>
      <c r="AG8822" s="10"/>
      <c r="AI8822" s="10"/>
      <c r="AK8822" s="10"/>
    </row>
    <row r="8823" spans="2:37" ht="15" x14ac:dyDescent="0.2">
      <c r="B8823" s="10"/>
      <c r="C8823" s="10"/>
      <c r="D8823" s="10"/>
      <c r="E8823" s="10"/>
      <c r="F8823" s="10"/>
      <c r="G8823" s="10"/>
      <c r="H8823" s="10"/>
      <c r="K8823" s="10"/>
      <c r="L8823" s="10"/>
      <c r="N8823" s="10"/>
      <c r="O8823" s="10"/>
      <c r="P8823" s="10"/>
      <c r="Q8823" s="10"/>
      <c r="R8823" s="10"/>
      <c r="S8823" s="10"/>
      <c r="U8823" s="10"/>
      <c r="W8823" s="10"/>
      <c r="Y8823" s="10"/>
      <c r="AA8823" s="10"/>
      <c r="AC8823" s="10"/>
      <c r="AE8823" s="10"/>
      <c r="AG8823" s="10"/>
      <c r="AI8823" s="10"/>
      <c r="AK8823" s="10"/>
    </row>
    <row r="8824" spans="2:37" ht="15" x14ac:dyDescent="0.2">
      <c r="B8824" s="10"/>
      <c r="C8824" s="10"/>
      <c r="D8824" s="10"/>
      <c r="E8824" s="10"/>
      <c r="F8824" s="10"/>
      <c r="G8824" s="10"/>
      <c r="H8824" s="10"/>
      <c r="K8824" s="10"/>
      <c r="L8824" s="10"/>
      <c r="N8824" s="10"/>
      <c r="O8824" s="10"/>
      <c r="P8824" s="10"/>
      <c r="Q8824" s="10"/>
      <c r="R8824" s="10"/>
      <c r="S8824" s="10"/>
      <c r="U8824" s="10"/>
      <c r="W8824" s="10"/>
      <c r="Y8824" s="10"/>
      <c r="AA8824" s="10"/>
      <c r="AC8824" s="10"/>
      <c r="AE8824" s="10"/>
      <c r="AG8824" s="10"/>
      <c r="AI8824" s="10"/>
      <c r="AK8824" s="10"/>
    </row>
    <row r="8825" spans="2:37" ht="15" x14ac:dyDescent="0.2">
      <c r="B8825" s="10"/>
      <c r="C8825" s="10"/>
      <c r="D8825" s="10"/>
      <c r="E8825" s="10"/>
      <c r="F8825" s="10"/>
      <c r="G8825" s="10"/>
      <c r="H8825" s="10"/>
      <c r="K8825" s="10"/>
      <c r="L8825" s="10"/>
      <c r="N8825" s="10"/>
      <c r="O8825" s="10"/>
      <c r="P8825" s="10"/>
      <c r="Q8825" s="10"/>
      <c r="R8825" s="10"/>
      <c r="S8825" s="10"/>
      <c r="U8825" s="10"/>
      <c r="W8825" s="10"/>
      <c r="Y8825" s="10"/>
      <c r="AA8825" s="10"/>
      <c r="AC8825" s="10"/>
      <c r="AE8825" s="10"/>
      <c r="AG8825" s="10"/>
      <c r="AI8825" s="10"/>
      <c r="AK8825" s="10"/>
    </row>
    <row r="8826" spans="2:37" ht="15" x14ac:dyDescent="0.2">
      <c r="B8826" s="10"/>
      <c r="C8826" s="10"/>
      <c r="D8826" s="10"/>
      <c r="E8826" s="10"/>
      <c r="F8826" s="10"/>
      <c r="G8826" s="10"/>
      <c r="H8826" s="10"/>
      <c r="K8826" s="10"/>
      <c r="L8826" s="10"/>
      <c r="N8826" s="10"/>
      <c r="O8826" s="10"/>
      <c r="P8826" s="10"/>
      <c r="Q8826" s="10"/>
      <c r="R8826" s="10"/>
      <c r="S8826" s="10"/>
      <c r="U8826" s="10"/>
      <c r="W8826" s="10"/>
      <c r="Y8826" s="10"/>
      <c r="AA8826" s="10"/>
      <c r="AC8826" s="10"/>
      <c r="AE8826" s="10"/>
      <c r="AG8826" s="10"/>
      <c r="AI8826" s="10"/>
      <c r="AK8826" s="10"/>
    </row>
    <row r="8827" spans="2:37" ht="15" x14ac:dyDescent="0.2">
      <c r="B8827" s="10"/>
      <c r="C8827" s="10"/>
      <c r="D8827" s="10"/>
      <c r="E8827" s="10"/>
      <c r="F8827" s="10"/>
      <c r="G8827" s="10"/>
      <c r="H8827" s="10"/>
      <c r="K8827" s="10"/>
      <c r="L8827" s="10"/>
      <c r="N8827" s="10"/>
      <c r="O8827" s="10"/>
      <c r="P8827" s="10"/>
      <c r="Q8827" s="10"/>
      <c r="R8827" s="10"/>
      <c r="S8827" s="10"/>
      <c r="U8827" s="10"/>
      <c r="W8827" s="10"/>
      <c r="Y8827" s="10"/>
      <c r="AA8827" s="10"/>
      <c r="AC8827" s="10"/>
      <c r="AE8827" s="10"/>
      <c r="AG8827" s="10"/>
      <c r="AI8827" s="10"/>
      <c r="AK8827" s="10"/>
    </row>
    <row r="8828" spans="2:37" ht="15" x14ac:dyDescent="0.2">
      <c r="B8828" s="10"/>
      <c r="C8828" s="10"/>
      <c r="D8828" s="10"/>
      <c r="E8828" s="10"/>
      <c r="F8828" s="10"/>
      <c r="G8828" s="10"/>
      <c r="H8828" s="10"/>
      <c r="K8828" s="10"/>
      <c r="L8828" s="10"/>
      <c r="N8828" s="10"/>
      <c r="O8828" s="10"/>
      <c r="P8828" s="10"/>
      <c r="Q8828" s="10"/>
      <c r="R8828" s="10"/>
      <c r="S8828" s="10"/>
      <c r="U8828" s="10"/>
      <c r="W8828" s="10"/>
      <c r="Y8828" s="10"/>
      <c r="AA8828" s="10"/>
      <c r="AC8828" s="10"/>
      <c r="AE8828" s="10"/>
      <c r="AG8828" s="10"/>
      <c r="AI8828" s="10"/>
      <c r="AK8828" s="10"/>
    </row>
    <row r="8829" spans="2:37" ht="15" x14ac:dyDescent="0.2">
      <c r="B8829" s="10"/>
      <c r="C8829" s="10"/>
      <c r="D8829" s="10"/>
      <c r="E8829" s="10"/>
      <c r="F8829" s="10"/>
      <c r="G8829" s="10"/>
      <c r="H8829" s="10"/>
      <c r="K8829" s="10"/>
      <c r="L8829" s="10"/>
      <c r="N8829" s="10"/>
      <c r="O8829" s="10"/>
      <c r="P8829" s="10"/>
      <c r="Q8829" s="10"/>
      <c r="R8829" s="10"/>
      <c r="S8829" s="10"/>
      <c r="U8829" s="10"/>
      <c r="W8829" s="10"/>
      <c r="Y8829" s="10"/>
      <c r="AA8829" s="10"/>
      <c r="AC8829" s="10"/>
      <c r="AE8829" s="10"/>
      <c r="AG8829" s="10"/>
      <c r="AI8829" s="10"/>
      <c r="AK8829" s="10"/>
    </row>
    <row r="8830" spans="2:37" ht="15" x14ac:dyDescent="0.2">
      <c r="B8830" s="10"/>
      <c r="C8830" s="10"/>
      <c r="D8830" s="10"/>
      <c r="E8830" s="10"/>
      <c r="F8830" s="10"/>
      <c r="G8830" s="10"/>
      <c r="H8830" s="10"/>
      <c r="K8830" s="10"/>
      <c r="L8830" s="10"/>
      <c r="N8830" s="10"/>
      <c r="O8830" s="10"/>
      <c r="P8830" s="10"/>
      <c r="Q8830" s="10"/>
      <c r="R8830" s="10"/>
      <c r="S8830" s="10"/>
      <c r="U8830" s="10"/>
      <c r="W8830" s="10"/>
      <c r="Y8830" s="10"/>
      <c r="AA8830" s="10"/>
      <c r="AC8830" s="10"/>
      <c r="AE8830" s="10"/>
      <c r="AG8830" s="10"/>
      <c r="AI8830" s="10"/>
      <c r="AK8830" s="10"/>
    </row>
    <row r="8831" spans="2:37" ht="15" x14ac:dyDescent="0.2">
      <c r="B8831" s="10"/>
      <c r="C8831" s="10"/>
      <c r="D8831" s="10"/>
      <c r="E8831" s="10"/>
      <c r="F8831" s="10"/>
      <c r="G8831" s="10"/>
      <c r="H8831" s="10"/>
      <c r="K8831" s="10"/>
      <c r="L8831" s="10"/>
      <c r="N8831" s="10"/>
      <c r="O8831" s="10"/>
      <c r="P8831" s="10"/>
      <c r="Q8831" s="10"/>
      <c r="R8831" s="10"/>
      <c r="S8831" s="10"/>
      <c r="U8831" s="10"/>
      <c r="W8831" s="10"/>
      <c r="Y8831" s="10"/>
      <c r="AA8831" s="10"/>
      <c r="AC8831" s="10"/>
      <c r="AE8831" s="10"/>
      <c r="AG8831" s="10"/>
      <c r="AI8831" s="10"/>
      <c r="AK8831" s="10"/>
    </row>
    <row r="8832" spans="2:37" ht="15" x14ac:dyDescent="0.2">
      <c r="B8832" s="10"/>
      <c r="C8832" s="10"/>
      <c r="D8832" s="10"/>
      <c r="E8832" s="10"/>
      <c r="F8832" s="10"/>
      <c r="G8832" s="10"/>
      <c r="H8832" s="10"/>
      <c r="K8832" s="10"/>
      <c r="L8832" s="10"/>
      <c r="N8832" s="10"/>
      <c r="O8832" s="10"/>
      <c r="P8832" s="10"/>
      <c r="Q8832" s="10"/>
      <c r="R8832" s="10"/>
      <c r="S8832" s="10"/>
      <c r="U8832" s="10"/>
      <c r="W8832" s="10"/>
      <c r="Y8832" s="10"/>
      <c r="AA8832" s="10"/>
      <c r="AC8832" s="10"/>
      <c r="AE8832" s="10"/>
      <c r="AG8832" s="10"/>
      <c r="AI8832" s="10"/>
      <c r="AK8832" s="10"/>
    </row>
    <row r="8833" spans="2:37" ht="15" x14ac:dyDescent="0.2">
      <c r="B8833" s="10"/>
      <c r="C8833" s="10"/>
      <c r="D8833" s="10"/>
      <c r="E8833" s="10"/>
      <c r="F8833" s="10"/>
      <c r="G8833" s="10"/>
      <c r="H8833" s="10"/>
      <c r="K8833" s="10"/>
      <c r="L8833" s="10"/>
      <c r="N8833" s="10"/>
      <c r="O8833" s="10"/>
      <c r="P8833" s="10"/>
      <c r="Q8833" s="10"/>
      <c r="R8833" s="10"/>
      <c r="S8833" s="10"/>
      <c r="U8833" s="10"/>
      <c r="W8833" s="10"/>
      <c r="Y8833" s="10"/>
      <c r="AA8833" s="10"/>
      <c r="AC8833" s="10"/>
      <c r="AE8833" s="10"/>
      <c r="AG8833" s="10"/>
      <c r="AI8833" s="10"/>
      <c r="AK8833" s="10"/>
    </row>
    <row r="8834" spans="2:37" ht="15" x14ac:dyDescent="0.2">
      <c r="B8834" s="10"/>
      <c r="C8834" s="10"/>
      <c r="D8834" s="10"/>
      <c r="E8834" s="10"/>
      <c r="F8834" s="10"/>
      <c r="G8834" s="10"/>
      <c r="H8834" s="10"/>
      <c r="K8834" s="10"/>
      <c r="L8834" s="10"/>
      <c r="N8834" s="10"/>
      <c r="O8834" s="10"/>
      <c r="P8834" s="10"/>
      <c r="Q8834" s="10"/>
      <c r="R8834" s="10"/>
      <c r="S8834" s="10"/>
      <c r="U8834" s="10"/>
      <c r="W8834" s="10"/>
      <c r="Y8834" s="10"/>
      <c r="AA8834" s="10"/>
      <c r="AC8834" s="10"/>
      <c r="AE8834" s="10"/>
      <c r="AG8834" s="10"/>
      <c r="AI8834" s="10"/>
      <c r="AK8834" s="10"/>
    </row>
    <row r="8835" spans="2:37" ht="15" x14ac:dyDescent="0.2">
      <c r="B8835" s="10"/>
      <c r="C8835" s="10"/>
      <c r="D8835" s="10"/>
      <c r="E8835" s="10"/>
      <c r="F8835" s="10"/>
      <c r="G8835" s="10"/>
      <c r="H8835" s="10"/>
      <c r="K8835" s="10"/>
      <c r="L8835" s="10"/>
      <c r="N8835" s="10"/>
      <c r="O8835" s="10"/>
      <c r="P8835" s="10"/>
      <c r="Q8835" s="10"/>
      <c r="R8835" s="10"/>
      <c r="S8835" s="10"/>
      <c r="U8835" s="10"/>
      <c r="W8835" s="10"/>
      <c r="Y8835" s="10"/>
      <c r="AA8835" s="10"/>
      <c r="AC8835" s="10"/>
      <c r="AE8835" s="10"/>
      <c r="AG8835" s="10"/>
      <c r="AI8835" s="10"/>
      <c r="AK8835" s="10"/>
    </row>
    <row r="8836" spans="2:37" ht="15" x14ac:dyDescent="0.2">
      <c r="B8836" s="10"/>
      <c r="C8836" s="10"/>
      <c r="D8836" s="10"/>
      <c r="E8836" s="10"/>
      <c r="F8836" s="10"/>
      <c r="G8836" s="10"/>
      <c r="H8836" s="10"/>
      <c r="K8836" s="10"/>
      <c r="L8836" s="10"/>
      <c r="N8836" s="10"/>
      <c r="O8836" s="10"/>
      <c r="P8836" s="10"/>
      <c r="Q8836" s="10"/>
      <c r="R8836" s="10"/>
      <c r="S8836" s="10"/>
      <c r="U8836" s="10"/>
      <c r="W8836" s="10"/>
      <c r="Y8836" s="10"/>
      <c r="AA8836" s="10"/>
      <c r="AC8836" s="10"/>
      <c r="AE8836" s="10"/>
      <c r="AG8836" s="10"/>
      <c r="AI8836" s="10"/>
      <c r="AK8836" s="10"/>
    </row>
    <row r="8837" spans="2:37" ht="15" x14ac:dyDescent="0.2">
      <c r="B8837" s="10"/>
      <c r="C8837" s="10"/>
      <c r="D8837" s="10"/>
      <c r="E8837" s="10"/>
      <c r="F8837" s="10"/>
      <c r="G8837" s="10"/>
      <c r="H8837" s="10"/>
      <c r="K8837" s="10"/>
      <c r="L8837" s="10"/>
      <c r="N8837" s="10"/>
      <c r="O8837" s="10"/>
      <c r="P8837" s="10"/>
      <c r="Q8837" s="10"/>
      <c r="R8837" s="10"/>
      <c r="S8837" s="10"/>
      <c r="U8837" s="10"/>
      <c r="W8837" s="10"/>
      <c r="Y8837" s="10"/>
      <c r="AA8837" s="10"/>
      <c r="AC8837" s="10"/>
      <c r="AE8837" s="10"/>
      <c r="AG8837" s="10"/>
      <c r="AI8837" s="10"/>
      <c r="AK8837" s="10"/>
    </row>
    <row r="8838" spans="2:37" ht="15" x14ac:dyDescent="0.2">
      <c r="B8838" s="10"/>
      <c r="C8838" s="10"/>
      <c r="D8838" s="10"/>
      <c r="E8838" s="10"/>
      <c r="F8838" s="10"/>
      <c r="G8838" s="10"/>
      <c r="H8838" s="10"/>
      <c r="K8838" s="10"/>
      <c r="L8838" s="10"/>
      <c r="N8838" s="10"/>
      <c r="O8838" s="10"/>
      <c r="P8838" s="10"/>
      <c r="Q8838" s="10"/>
      <c r="R8838" s="10"/>
      <c r="S8838" s="10"/>
      <c r="U8838" s="10"/>
      <c r="W8838" s="10"/>
      <c r="Y8838" s="10"/>
      <c r="AA8838" s="10"/>
      <c r="AC8838" s="10"/>
      <c r="AE8838" s="10"/>
      <c r="AG8838" s="10"/>
      <c r="AI8838" s="10"/>
      <c r="AK8838" s="10"/>
    </row>
    <row r="8839" spans="2:37" ht="15" x14ac:dyDescent="0.2">
      <c r="B8839" s="10"/>
      <c r="C8839" s="10"/>
      <c r="D8839" s="10"/>
      <c r="E8839" s="10"/>
      <c r="F8839" s="10"/>
      <c r="G8839" s="10"/>
      <c r="H8839" s="10"/>
      <c r="K8839" s="10"/>
      <c r="L8839" s="10"/>
      <c r="N8839" s="10"/>
      <c r="O8839" s="10"/>
      <c r="P8839" s="10"/>
      <c r="Q8839" s="10"/>
      <c r="R8839" s="10"/>
      <c r="S8839" s="10"/>
      <c r="U8839" s="10"/>
      <c r="W8839" s="10"/>
      <c r="Y8839" s="10"/>
      <c r="AA8839" s="10"/>
      <c r="AC8839" s="10"/>
      <c r="AE8839" s="10"/>
      <c r="AG8839" s="10"/>
      <c r="AI8839" s="10"/>
      <c r="AK8839" s="10"/>
    </row>
    <row r="8840" spans="2:37" ht="15" x14ac:dyDescent="0.2">
      <c r="B8840" s="10"/>
      <c r="C8840" s="10"/>
      <c r="D8840" s="10"/>
      <c r="E8840" s="10"/>
      <c r="F8840" s="10"/>
      <c r="G8840" s="10"/>
      <c r="H8840" s="10"/>
      <c r="K8840" s="10"/>
      <c r="L8840" s="10"/>
      <c r="N8840" s="10"/>
      <c r="O8840" s="10"/>
      <c r="P8840" s="10"/>
      <c r="Q8840" s="10"/>
      <c r="R8840" s="10"/>
      <c r="S8840" s="10"/>
      <c r="U8840" s="10"/>
      <c r="W8840" s="10"/>
      <c r="Y8840" s="10"/>
      <c r="AA8840" s="10"/>
      <c r="AC8840" s="10"/>
      <c r="AE8840" s="10"/>
      <c r="AG8840" s="10"/>
      <c r="AI8840" s="10"/>
      <c r="AK8840" s="10"/>
    </row>
    <row r="8841" spans="2:37" ht="15" x14ac:dyDescent="0.2">
      <c r="B8841" s="10"/>
      <c r="C8841" s="10"/>
      <c r="D8841" s="10"/>
      <c r="E8841" s="10"/>
      <c r="F8841" s="10"/>
      <c r="G8841" s="10"/>
      <c r="H8841" s="10"/>
      <c r="K8841" s="10"/>
      <c r="L8841" s="10"/>
      <c r="N8841" s="10"/>
      <c r="O8841" s="10"/>
      <c r="P8841" s="10"/>
      <c r="Q8841" s="10"/>
      <c r="R8841" s="10"/>
      <c r="S8841" s="10"/>
      <c r="U8841" s="10"/>
      <c r="W8841" s="10"/>
      <c r="Y8841" s="10"/>
      <c r="AA8841" s="10"/>
      <c r="AC8841" s="10"/>
      <c r="AE8841" s="10"/>
      <c r="AG8841" s="10"/>
      <c r="AI8841" s="10"/>
      <c r="AK8841" s="10"/>
    </row>
    <row r="8842" spans="2:37" ht="15" x14ac:dyDescent="0.2">
      <c r="B8842" s="10"/>
      <c r="C8842" s="10"/>
      <c r="D8842" s="10"/>
      <c r="E8842" s="10"/>
      <c r="F8842" s="10"/>
      <c r="G8842" s="10"/>
      <c r="H8842" s="10"/>
      <c r="K8842" s="10"/>
      <c r="L8842" s="10"/>
      <c r="N8842" s="10"/>
      <c r="O8842" s="10"/>
      <c r="P8842" s="10"/>
      <c r="Q8842" s="10"/>
      <c r="R8842" s="10"/>
      <c r="S8842" s="10"/>
      <c r="U8842" s="10"/>
      <c r="W8842" s="10"/>
      <c r="Y8842" s="10"/>
      <c r="AA8842" s="10"/>
      <c r="AC8842" s="10"/>
      <c r="AE8842" s="10"/>
      <c r="AG8842" s="10"/>
      <c r="AI8842" s="10"/>
      <c r="AK8842" s="10"/>
    </row>
    <row r="8843" spans="2:37" ht="15" x14ac:dyDescent="0.2">
      <c r="B8843" s="10"/>
      <c r="C8843" s="10"/>
      <c r="D8843" s="10"/>
      <c r="E8843" s="10"/>
      <c r="F8843" s="10"/>
      <c r="G8843" s="10"/>
      <c r="H8843" s="10"/>
      <c r="K8843" s="10"/>
      <c r="L8843" s="10"/>
      <c r="N8843" s="10"/>
      <c r="O8843" s="10"/>
      <c r="P8843" s="10"/>
      <c r="Q8843" s="10"/>
      <c r="R8843" s="10"/>
      <c r="S8843" s="10"/>
      <c r="U8843" s="10"/>
      <c r="W8843" s="10"/>
      <c r="Y8843" s="10"/>
      <c r="AA8843" s="10"/>
      <c r="AC8843" s="10"/>
      <c r="AE8843" s="10"/>
      <c r="AG8843" s="10"/>
      <c r="AI8843" s="10"/>
      <c r="AK8843" s="10"/>
    </row>
    <row r="8844" spans="2:37" ht="15" x14ac:dyDescent="0.2">
      <c r="B8844" s="10"/>
      <c r="C8844" s="10"/>
      <c r="D8844" s="10"/>
      <c r="E8844" s="10"/>
      <c r="F8844" s="10"/>
      <c r="G8844" s="10"/>
      <c r="H8844" s="10"/>
      <c r="K8844" s="10"/>
      <c r="L8844" s="10"/>
      <c r="N8844" s="10"/>
      <c r="O8844" s="10"/>
      <c r="P8844" s="10"/>
      <c r="Q8844" s="10"/>
      <c r="R8844" s="10"/>
      <c r="S8844" s="10"/>
      <c r="U8844" s="10"/>
      <c r="W8844" s="10"/>
      <c r="Y8844" s="10"/>
      <c r="AA8844" s="10"/>
      <c r="AC8844" s="10"/>
      <c r="AE8844" s="10"/>
      <c r="AG8844" s="10"/>
      <c r="AI8844" s="10"/>
      <c r="AK8844" s="10"/>
    </row>
    <row r="8845" spans="2:37" ht="15" x14ac:dyDescent="0.2">
      <c r="B8845" s="10"/>
      <c r="C8845" s="10"/>
      <c r="D8845" s="10"/>
      <c r="E8845" s="10"/>
      <c r="F8845" s="10"/>
      <c r="G8845" s="10"/>
      <c r="H8845" s="10"/>
      <c r="K8845" s="10"/>
      <c r="L8845" s="10"/>
      <c r="N8845" s="10"/>
      <c r="O8845" s="10"/>
      <c r="P8845" s="10"/>
      <c r="Q8845" s="10"/>
      <c r="R8845" s="10"/>
      <c r="S8845" s="10"/>
      <c r="U8845" s="10"/>
      <c r="W8845" s="10"/>
      <c r="Y8845" s="10"/>
      <c r="AA8845" s="10"/>
      <c r="AC8845" s="10"/>
      <c r="AE8845" s="10"/>
      <c r="AG8845" s="10"/>
      <c r="AI8845" s="10"/>
      <c r="AK8845" s="10"/>
    </row>
    <row r="8846" spans="2:37" ht="15" x14ac:dyDescent="0.2">
      <c r="B8846" s="10"/>
      <c r="C8846" s="10"/>
      <c r="D8846" s="10"/>
      <c r="E8846" s="10"/>
      <c r="F8846" s="10"/>
      <c r="G8846" s="10"/>
      <c r="H8846" s="10"/>
      <c r="K8846" s="10"/>
      <c r="L8846" s="10"/>
      <c r="N8846" s="10"/>
      <c r="O8846" s="10"/>
      <c r="P8846" s="10"/>
      <c r="Q8846" s="10"/>
      <c r="R8846" s="10"/>
      <c r="S8846" s="10"/>
      <c r="U8846" s="10"/>
      <c r="W8846" s="10"/>
      <c r="Y8846" s="10"/>
      <c r="AA8846" s="10"/>
      <c r="AC8846" s="10"/>
      <c r="AE8846" s="10"/>
      <c r="AG8846" s="10"/>
      <c r="AI8846" s="10"/>
      <c r="AK8846" s="10"/>
    </row>
    <row r="8847" spans="2:37" ht="15" x14ac:dyDescent="0.2">
      <c r="B8847" s="10"/>
      <c r="C8847" s="10"/>
      <c r="D8847" s="10"/>
      <c r="E8847" s="10"/>
      <c r="F8847" s="10"/>
      <c r="G8847" s="10"/>
      <c r="H8847" s="10"/>
      <c r="K8847" s="10"/>
      <c r="L8847" s="10"/>
      <c r="N8847" s="10"/>
      <c r="O8847" s="10"/>
      <c r="P8847" s="10"/>
      <c r="Q8847" s="10"/>
      <c r="R8847" s="10"/>
      <c r="S8847" s="10"/>
      <c r="U8847" s="10"/>
      <c r="W8847" s="10"/>
      <c r="Y8847" s="10"/>
      <c r="AA8847" s="10"/>
      <c r="AC8847" s="10"/>
      <c r="AE8847" s="10"/>
      <c r="AG8847" s="10"/>
      <c r="AI8847" s="10"/>
      <c r="AK8847" s="10"/>
    </row>
    <row r="8848" spans="2:37" ht="15" x14ac:dyDescent="0.2">
      <c r="B8848" s="10"/>
      <c r="C8848" s="10"/>
      <c r="D8848" s="10"/>
      <c r="E8848" s="10"/>
      <c r="F8848" s="10"/>
      <c r="G8848" s="10"/>
      <c r="H8848" s="10"/>
      <c r="K8848" s="10"/>
      <c r="L8848" s="10"/>
      <c r="N8848" s="10"/>
      <c r="O8848" s="10"/>
      <c r="P8848" s="10"/>
      <c r="Q8848" s="10"/>
      <c r="R8848" s="10"/>
      <c r="S8848" s="10"/>
      <c r="U8848" s="10"/>
      <c r="W8848" s="10"/>
      <c r="Y8848" s="10"/>
      <c r="AA8848" s="10"/>
      <c r="AC8848" s="10"/>
      <c r="AE8848" s="10"/>
      <c r="AG8848" s="10"/>
      <c r="AI8848" s="10"/>
      <c r="AK8848" s="10"/>
    </row>
    <row r="8849" spans="2:37" ht="15" x14ac:dyDescent="0.2">
      <c r="B8849" s="10"/>
      <c r="C8849" s="10"/>
      <c r="D8849" s="10"/>
      <c r="E8849" s="10"/>
      <c r="F8849" s="10"/>
      <c r="G8849" s="10"/>
      <c r="H8849" s="10"/>
      <c r="K8849" s="10"/>
      <c r="L8849" s="10"/>
      <c r="N8849" s="10"/>
      <c r="O8849" s="10"/>
      <c r="P8849" s="10"/>
      <c r="Q8849" s="10"/>
      <c r="R8849" s="10"/>
      <c r="S8849" s="10"/>
      <c r="U8849" s="10"/>
      <c r="W8849" s="10"/>
      <c r="Y8849" s="10"/>
      <c r="AA8849" s="10"/>
      <c r="AC8849" s="10"/>
      <c r="AE8849" s="10"/>
      <c r="AG8849" s="10"/>
      <c r="AI8849" s="10"/>
      <c r="AK8849" s="10"/>
    </row>
    <row r="8850" spans="2:37" ht="15" x14ac:dyDescent="0.2">
      <c r="B8850" s="10"/>
      <c r="C8850" s="10"/>
      <c r="D8850" s="10"/>
      <c r="E8850" s="10"/>
      <c r="F8850" s="10"/>
      <c r="G8850" s="10"/>
      <c r="H8850" s="10"/>
      <c r="K8850" s="10"/>
      <c r="L8850" s="10"/>
      <c r="N8850" s="10"/>
      <c r="O8850" s="10"/>
      <c r="P8850" s="10"/>
      <c r="Q8850" s="10"/>
      <c r="R8850" s="10"/>
      <c r="S8850" s="10"/>
      <c r="U8850" s="10"/>
      <c r="W8850" s="10"/>
      <c r="Y8850" s="10"/>
      <c r="AA8850" s="10"/>
      <c r="AC8850" s="10"/>
      <c r="AE8850" s="10"/>
      <c r="AG8850" s="10"/>
      <c r="AI8850" s="10"/>
      <c r="AK8850" s="10"/>
    </row>
    <row r="8851" spans="2:37" ht="15" x14ac:dyDescent="0.2">
      <c r="B8851" s="10"/>
      <c r="C8851" s="10"/>
      <c r="D8851" s="10"/>
      <c r="E8851" s="10"/>
      <c r="F8851" s="10"/>
      <c r="G8851" s="10"/>
      <c r="H8851" s="10"/>
      <c r="K8851" s="10"/>
      <c r="L8851" s="10"/>
      <c r="N8851" s="10"/>
      <c r="O8851" s="10"/>
      <c r="P8851" s="10"/>
      <c r="Q8851" s="10"/>
      <c r="R8851" s="10"/>
      <c r="S8851" s="10"/>
      <c r="U8851" s="10"/>
      <c r="W8851" s="10"/>
      <c r="Y8851" s="10"/>
      <c r="AA8851" s="10"/>
      <c r="AC8851" s="10"/>
      <c r="AE8851" s="10"/>
      <c r="AG8851" s="10"/>
      <c r="AI8851" s="10"/>
      <c r="AK8851" s="10"/>
    </row>
    <row r="8852" spans="2:37" ht="15" x14ac:dyDescent="0.2">
      <c r="B8852" s="10"/>
      <c r="C8852" s="10"/>
      <c r="D8852" s="10"/>
      <c r="E8852" s="10"/>
      <c r="F8852" s="10"/>
      <c r="G8852" s="10"/>
      <c r="H8852" s="10"/>
      <c r="K8852" s="10"/>
      <c r="L8852" s="10"/>
      <c r="N8852" s="10"/>
      <c r="O8852" s="10"/>
      <c r="P8852" s="10"/>
      <c r="Q8852" s="10"/>
      <c r="R8852" s="10"/>
      <c r="S8852" s="10"/>
      <c r="U8852" s="10"/>
      <c r="W8852" s="10"/>
      <c r="Y8852" s="10"/>
      <c r="AA8852" s="10"/>
      <c r="AC8852" s="10"/>
      <c r="AE8852" s="10"/>
      <c r="AG8852" s="10"/>
      <c r="AI8852" s="10"/>
      <c r="AK8852" s="10"/>
    </row>
    <row r="8853" spans="2:37" ht="15" x14ac:dyDescent="0.2">
      <c r="B8853" s="10"/>
      <c r="C8853" s="10"/>
      <c r="D8853" s="10"/>
      <c r="E8853" s="10"/>
      <c r="F8853" s="10"/>
      <c r="G8853" s="10"/>
      <c r="H8853" s="10"/>
      <c r="K8853" s="10"/>
      <c r="L8853" s="10"/>
      <c r="N8853" s="10"/>
      <c r="O8853" s="10"/>
      <c r="P8853" s="10"/>
      <c r="Q8853" s="10"/>
      <c r="R8853" s="10"/>
      <c r="S8853" s="10"/>
      <c r="U8853" s="10"/>
      <c r="W8853" s="10"/>
      <c r="Y8853" s="10"/>
      <c r="AA8853" s="10"/>
      <c r="AC8853" s="10"/>
      <c r="AE8853" s="10"/>
      <c r="AG8853" s="10"/>
      <c r="AI8853" s="10"/>
      <c r="AK8853" s="10"/>
    </row>
    <row r="8854" spans="2:37" ht="15" x14ac:dyDescent="0.2">
      <c r="B8854" s="10"/>
      <c r="C8854" s="10"/>
      <c r="D8854" s="10"/>
      <c r="E8854" s="10"/>
      <c r="F8854" s="10"/>
      <c r="G8854" s="10"/>
      <c r="H8854" s="10"/>
      <c r="K8854" s="10"/>
      <c r="L8854" s="10"/>
      <c r="N8854" s="10"/>
      <c r="O8854" s="10"/>
      <c r="P8854" s="10"/>
      <c r="Q8854" s="10"/>
      <c r="R8854" s="10"/>
      <c r="S8854" s="10"/>
      <c r="U8854" s="10"/>
      <c r="W8854" s="10"/>
      <c r="Y8854" s="10"/>
      <c r="AA8854" s="10"/>
      <c r="AC8854" s="10"/>
      <c r="AE8854" s="10"/>
      <c r="AG8854" s="10"/>
      <c r="AI8854" s="10"/>
      <c r="AK8854" s="10"/>
    </row>
    <row r="8855" spans="2:37" ht="15" x14ac:dyDescent="0.2">
      <c r="B8855" s="10"/>
      <c r="C8855" s="10"/>
      <c r="D8855" s="10"/>
      <c r="E8855" s="10"/>
      <c r="F8855" s="10"/>
      <c r="G8855" s="10"/>
      <c r="H8855" s="10"/>
      <c r="K8855" s="10"/>
      <c r="L8855" s="10"/>
      <c r="N8855" s="10"/>
      <c r="O8855" s="10"/>
      <c r="P8855" s="10"/>
      <c r="Q8855" s="10"/>
      <c r="R8855" s="10"/>
      <c r="S8855" s="10"/>
      <c r="U8855" s="10"/>
      <c r="W8855" s="10"/>
      <c r="Y8855" s="10"/>
      <c r="AA8855" s="10"/>
      <c r="AC8855" s="10"/>
      <c r="AE8855" s="10"/>
      <c r="AG8855" s="10"/>
      <c r="AI8855" s="10"/>
      <c r="AK8855" s="10"/>
    </row>
    <row r="8856" spans="2:37" ht="15" x14ac:dyDescent="0.2">
      <c r="B8856" s="10"/>
      <c r="C8856" s="10"/>
      <c r="D8856" s="10"/>
      <c r="E8856" s="10"/>
      <c r="F8856" s="10"/>
      <c r="G8856" s="10"/>
      <c r="H8856" s="10"/>
      <c r="K8856" s="10"/>
      <c r="L8856" s="10"/>
      <c r="N8856" s="10"/>
      <c r="O8856" s="10"/>
      <c r="P8856" s="10"/>
      <c r="Q8856" s="10"/>
      <c r="R8856" s="10"/>
      <c r="S8856" s="10"/>
      <c r="U8856" s="10"/>
      <c r="W8856" s="10"/>
      <c r="Y8856" s="10"/>
      <c r="AA8856" s="10"/>
      <c r="AC8856" s="10"/>
      <c r="AE8856" s="10"/>
      <c r="AG8856" s="10"/>
      <c r="AI8856" s="10"/>
      <c r="AK8856" s="10"/>
    </row>
    <row r="8857" spans="2:37" ht="15" x14ac:dyDescent="0.2">
      <c r="B8857" s="10"/>
      <c r="C8857" s="10"/>
      <c r="D8857" s="10"/>
      <c r="E8857" s="10"/>
      <c r="F8857" s="10"/>
      <c r="G8857" s="10"/>
      <c r="H8857" s="10"/>
      <c r="K8857" s="10"/>
      <c r="L8857" s="10"/>
      <c r="N8857" s="10"/>
      <c r="O8857" s="10"/>
      <c r="P8857" s="10"/>
      <c r="Q8857" s="10"/>
      <c r="R8857" s="10"/>
      <c r="S8857" s="10"/>
      <c r="U8857" s="10"/>
      <c r="W8857" s="10"/>
      <c r="Y8857" s="10"/>
      <c r="AA8857" s="10"/>
      <c r="AC8857" s="10"/>
      <c r="AE8857" s="10"/>
      <c r="AG8857" s="10"/>
      <c r="AI8857" s="10"/>
      <c r="AK8857" s="10"/>
    </row>
    <row r="8858" spans="2:37" ht="15" x14ac:dyDescent="0.2">
      <c r="B8858" s="10"/>
      <c r="C8858" s="10"/>
      <c r="D8858" s="10"/>
      <c r="E8858" s="10"/>
      <c r="F8858" s="10"/>
      <c r="G8858" s="10"/>
      <c r="H8858" s="10"/>
      <c r="K8858" s="10"/>
      <c r="L8858" s="10"/>
      <c r="N8858" s="10"/>
      <c r="O8858" s="10"/>
      <c r="P8858" s="10"/>
      <c r="Q8858" s="10"/>
      <c r="R8858" s="10"/>
      <c r="S8858" s="10"/>
      <c r="U8858" s="10"/>
      <c r="W8858" s="10"/>
      <c r="Y8858" s="10"/>
      <c r="AA8858" s="10"/>
      <c r="AC8858" s="10"/>
      <c r="AE8858" s="10"/>
      <c r="AG8858" s="10"/>
      <c r="AI8858" s="10"/>
      <c r="AK8858" s="10"/>
    </row>
    <row r="8859" spans="2:37" ht="15" x14ac:dyDescent="0.2">
      <c r="B8859" s="10"/>
      <c r="C8859" s="10"/>
      <c r="D8859" s="10"/>
      <c r="E8859" s="10"/>
      <c r="F8859" s="10"/>
      <c r="G8859" s="10"/>
      <c r="H8859" s="10"/>
      <c r="K8859" s="10"/>
      <c r="L8859" s="10"/>
      <c r="N8859" s="10"/>
      <c r="O8859" s="10"/>
      <c r="P8859" s="10"/>
      <c r="Q8859" s="10"/>
      <c r="R8859" s="10"/>
      <c r="S8859" s="10"/>
      <c r="U8859" s="10"/>
      <c r="W8859" s="10"/>
      <c r="Y8859" s="10"/>
      <c r="AA8859" s="10"/>
      <c r="AC8859" s="10"/>
      <c r="AE8859" s="10"/>
      <c r="AG8859" s="10"/>
      <c r="AI8859" s="10"/>
      <c r="AK8859" s="10"/>
    </row>
    <row r="8860" spans="2:37" ht="15" x14ac:dyDescent="0.2">
      <c r="B8860" s="10"/>
      <c r="C8860" s="10"/>
      <c r="D8860" s="10"/>
      <c r="E8860" s="10"/>
      <c r="F8860" s="10"/>
      <c r="G8860" s="10"/>
      <c r="H8860" s="10"/>
      <c r="K8860" s="10"/>
      <c r="L8860" s="10"/>
      <c r="N8860" s="10"/>
      <c r="O8860" s="10"/>
      <c r="P8860" s="10"/>
      <c r="Q8860" s="10"/>
      <c r="R8860" s="10"/>
      <c r="S8860" s="10"/>
      <c r="U8860" s="10"/>
      <c r="W8860" s="10"/>
      <c r="Y8860" s="10"/>
      <c r="AA8860" s="10"/>
      <c r="AC8860" s="10"/>
      <c r="AE8860" s="10"/>
      <c r="AG8860" s="10"/>
      <c r="AI8860" s="10"/>
      <c r="AK8860" s="10"/>
    </row>
    <row r="8861" spans="2:37" ht="15" x14ac:dyDescent="0.2">
      <c r="B8861" s="10"/>
      <c r="C8861" s="10"/>
      <c r="D8861" s="10"/>
      <c r="E8861" s="10"/>
      <c r="F8861" s="10"/>
      <c r="G8861" s="10"/>
      <c r="H8861" s="10"/>
      <c r="K8861" s="10"/>
      <c r="L8861" s="10"/>
      <c r="N8861" s="10"/>
      <c r="O8861" s="10"/>
      <c r="P8861" s="10"/>
      <c r="Q8861" s="10"/>
      <c r="R8861" s="10"/>
      <c r="S8861" s="10"/>
      <c r="U8861" s="10"/>
      <c r="W8861" s="10"/>
      <c r="Y8861" s="10"/>
      <c r="AA8861" s="10"/>
      <c r="AC8861" s="10"/>
      <c r="AE8861" s="10"/>
      <c r="AG8861" s="10"/>
      <c r="AI8861" s="10"/>
      <c r="AK8861" s="10"/>
    </row>
    <row r="8862" spans="2:37" ht="15" x14ac:dyDescent="0.2">
      <c r="B8862" s="10"/>
      <c r="C8862" s="10"/>
      <c r="D8862" s="10"/>
      <c r="E8862" s="10"/>
      <c r="F8862" s="10"/>
      <c r="G8862" s="10"/>
      <c r="H8862" s="10"/>
      <c r="K8862" s="10"/>
      <c r="L8862" s="10"/>
      <c r="N8862" s="10"/>
      <c r="O8862" s="10"/>
      <c r="P8862" s="10"/>
      <c r="Q8862" s="10"/>
      <c r="R8862" s="10"/>
      <c r="S8862" s="10"/>
      <c r="U8862" s="10"/>
      <c r="W8862" s="10"/>
      <c r="Y8862" s="10"/>
      <c r="AA8862" s="10"/>
      <c r="AC8862" s="10"/>
      <c r="AE8862" s="10"/>
      <c r="AG8862" s="10"/>
      <c r="AI8862" s="10"/>
      <c r="AK8862" s="10"/>
    </row>
    <row r="8863" spans="2:37" ht="15" x14ac:dyDescent="0.2">
      <c r="B8863" s="10"/>
      <c r="C8863" s="10"/>
      <c r="D8863" s="10"/>
      <c r="E8863" s="10"/>
      <c r="F8863" s="10"/>
      <c r="G8863" s="10"/>
      <c r="H8863" s="10"/>
      <c r="K8863" s="10"/>
      <c r="L8863" s="10"/>
      <c r="N8863" s="10"/>
      <c r="O8863" s="10"/>
      <c r="P8863" s="10"/>
      <c r="Q8863" s="10"/>
      <c r="R8863" s="10"/>
      <c r="S8863" s="10"/>
      <c r="U8863" s="10"/>
      <c r="W8863" s="10"/>
      <c r="Y8863" s="10"/>
      <c r="AA8863" s="10"/>
      <c r="AC8863" s="10"/>
      <c r="AE8863" s="10"/>
      <c r="AG8863" s="10"/>
      <c r="AI8863" s="10"/>
      <c r="AK8863" s="10"/>
    </row>
    <row r="8864" spans="2:37" ht="15" x14ac:dyDescent="0.2">
      <c r="B8864" s="10"/>
      <c r="C8864" s="10"/>
      <c r="D8864" s="10"/>
      <c r="E8864" s="10"/>
      <c r="F8864" s="10"/>
      <c r="G8864" s="10"/>
      <c r="H8864" s="10"/>
      <c r="K8864" s="10"/>
      <c r="L8864" s="10"/>
      <c r="N8864" s="10"/>
      <c r="O8864" s="10"/>
      <c r="P8864" s="10"/>
      <c r="Q8864" s="10"/>
      <c r="R8864" s="10"/>
      <c r="S8864" s="10"/>
      <c r="U8864" s="10"/>
      <c r="W8864" s="10"/>
      <c r="Y8864" s="10"/>
      <c r="AA8864" s="10"/>
      <c r="AC8864" s="10"/>
      <c r="AE8864" s="10"/>
      <c r="AG8864" s="10"/>
      <c r="AI8864" s="10"/>
      <c r="AK8864" s="10"/>
    </row>
    <row r="8865" spans="2:37" ht="15" x14ac:dyDescent="0.2">
      <c r="B8865" s="10"/>
      <c r="C8865" s="10"/>
      <c r="D8865" s="10"/>
      <c r="E8865" s="10"/>
      <c r="F8865" s="10"/>
      <c r="G8865" s="10"/>
      <c r="H8865" s="10"/>
      <c r="K8865" s="10"/>
      <c r="L8865" s="10"/>
      <c r="N8865" s="10"/>
      <c r="O8865" s="10"/>
      <c r="P8865" s="10"/>
      <c r="Q8865" s="10"/>
      <c r="R8865" s="10"/>
      <c r="S8865" s="10"/>
      <c r="U8865" s="10"/>
      <c r="W8865" s="10"/>
      <c r="Y8865" s="10"/>
      <c r="AA8865" s="10"/>
      <c r="AC8865" s="10"/>
      <c r="AE8865" s="10"/>
      <c r="AG8865" s="10"/>
      <c r="AI8865" s="10"/>
      <c r="AK8865" s="10"/>
    </row>
    <row r="8866" spans="2:37" ht="15" x14ac:dyDescent="0.2">
      <c r="B8866" s="10"/>
      <c r="C8866" s="10"/>
      <c r="D8866" s="10"/>
      <c r="E8866" s="10"/>
      <c r="F8866" s="10"/>
      <c r="G8866" s="10"/>
      <c r="H8866" s="10"/>
      <c r="K8866" s="10"/>
      <c r="L8866" s="10"/>
      <c r="N8866" s="10"/>
      <c r="O8866" s="10"/>
      <c r="P8866" s="10"/>
      <c r="Q8866" s="10"/>
      <c r="R8866" s="10"/>
      <c r="S8866" s="10"/>
      <c r="U8866" s="10"/>
      <c r="W8866" s="10"/>
      <c r="Y8866" s="10"/>
      <c r="AA8866" s="10"/>
      <c r="AC8866" s="10"/>
      <c r="AE8866" s="10"/>
      <c r="AG8866" s="10"/>
      <c r="AI8866" s="10"/>
      <c r="AK8866" s="10"/>
    </row>
    <row r="8867" spans="2:37" ht="15" x14ac:dyDescent="0.2">
      <c r="B8867" s="10"/>
      <c r="C8867" s="10"/>
      <c r="D8867" s="10"/>
      <c r="E8867" s="10"/>
      <c r="F8867" s="10"/>
      <c r="G8867" s="10"/>
      <c r="H8867" s="10"/>
      <c r="K8867" s="10"/>
      <c r="L8867" s="10"/>
      <c r="N8867" s="10"/>
      <c r="O8867" s="10"/>
      <c r="P8867" s="10"/>
      <c r="Q8867" s="10"/>
      <c r="R8867" s="10"/>
      <c r="S8867" s="10"/>
      <c r="U8867" s="10"/>
      <c r="W8867" s="10"/>
      <c r="Y8867" s="10"/>
      <c r="AA8867" s="10"/>
      <c r="AC8867" s="10"/>
      <c r="AE8867" s="10"/>
      <c r="AG8867" s="10"/>
      <c r="AI8867" s="10"/>
      <c r="AK8867" s="10"/>
    </row>
    <row r="8868" spans="2:37" ht="15" x14ac:dyDescent="0.2">
      <c r="B8868" s="10"/>
      <c r="C8868" s="10"/>
      <c r="D8868" s="10"/>
      <c r="E8868" s="10"/>
      <c r="F8868" s="10"/>
      <c r="G8868" s="10"/>
      <c r="H8868" s="10"/>
      <c r="K8868" s="10"/>
      <c r="L8868" s="10"/>
      <c r="N8868" s="10"/>
      <c r="O8868" s="10"/>
      <c r="P8868" s="10"/>
      <c r="Q8868" s="10"/>
      <c r="R8868" s="10"/>
      <c r="S8868" s="10"/>
      <c r="U8868" s="10"/>
      <c r="W8868" s="10"/>
      <c r="Y8868" s="10"/>
      <c r="AA8868" s="10"/>
      <c r="AC8868" s="10"/>
      <c r="AE8868" s="10"/>
      <c r="AG8868" s="10"/>
      <c r="AI8868" s="10"/>
      <c r="AK8868" s="10"/>
    </row>
    <row r="8869" spans="2:37" ht="15" x14ac:dyDescent="0.2">
      <c r="B8869" s="10"/>
      <c r="C8869" s="10"/>
      <c r="D8869" s="10"/>
      <c r="E8869" s="10"/>
      <c r="F8869" s="10"/>
      <c r="G8869" s="10"/>
      <c r="H8869" s="10"/>
      <c r="K8869" s="10"/>
      <c r="L8869" s="10"/>
      <c r="N8869" s="10"/>
      <c r="O8869" s="10"/>
      <c r="P8869" s="10"/>
      <c r="Q8869" s="10"/>
      <c r="R8869" s="10"/>
      <c r="S8869" s="10"/>
      <c r="U8869" s="10"/>
      <c r="W8869" s="10"/>
      <c r="Y8869" s="10"/>
      <c r="AA8869" s="10"/>
      <c r="AC8869" s="10"/>
      <c r="AE8869" s="10"/>
      <c r="AG8869" s="10"/>
      <c r="AI8869" s="10"/>
      <c r="AK8869" s="10"/>
    </row>
    <row r="8870" spans="2:37" ht="15" x14ac:dyDescent="0.2">
      <c r="B8870" s="10"/>
      <c r="C8870" s="10"/>
      <c r="D8870" s="10"/>
      <c r="E8870" s="10"/>
      <c r="F8870" s="10"/>
      <c r="G8870" s="10"/>
      <c r="H8870" s="10"/>
      <c r="K8870" s="10"/>
      <c r="L8870" s="10"/>
      <c r="N8870" s="10"/>
      <c r="O8870" s="10"/>
      <c r="P8870" s="10"/>
      <c r="Q8870" s="10"/>
      <c r="R8870" s="10"/>
      <c r="S8870" s="10"/>
      <c r="U8870" s="10"/>
      <c r="W8870" s="10"/>
      <c r="Y8870" s="10"/>
      <c r="AA8870" s="10"/>
      <c r="AC8870" s="10"/>
      <c r="AE8870" s="10"/>
      <c r="AG8870" s="10"/>
      <c r="AI8870" s="10"/>
      <c r="AK8870" s="10"/>
    </row>
    <row r="8871" spans="2:37" ht="15" x14ac:dyDescent="0.2">
      <c r="B8871" s="10"/>
      <c r="C8871" s="10"/>
      <c r="D8871" s="10"/>
      <c r="E8871" s="10"/>
      <c r="F8871" s="10"/>
      <c r="G8871" s="10"/>
      <c r="H8871" s="10"/>
      <c r="K8871" s="10"/>
      <c r="L8871" s="10"/>
      <c r="N8871" s="10"/>
      <c r="O8871" s="10"/>
      <c r="P8871" s="10"/>
      <c r="Q8871" s="10"/>
      <c r="R8871" s="10"/>
      <c r="S8871" s="10"/>
      <c r="U8871" s="10"/>
      <c r="W8871" s="10"/>
      <c r="Y8871" s="10"/>
      <c r="AA8871" s="10"/>
      <c r="AC8871" s="10"/>
      <c r="AE8871" s="10"/>
      <c r="AG8871" s="10"/>
      <c r="AI8871" s="10"/>
      <c r="AK8871" s="10"/>
    </row>
    <row r="8872" spans="2:37" ht="15" x14ac:dyDescent="0.2">
      <c r="B8872" s="10"/>
      <c r="C8872" s="10"/>
      <c r="D8872" s="10"/>
      <c r="E8872" s="10"/>
      <c r="F8872" s="10"/>
      <c r="G8872" s="10"/>
      <c r="H8872" s="10"/>
      <c r="K8872" s="10"/>
      <c r="L8872" s="10"/>
      <c r="N8872" s="10"/>
      <c r="O8872" s="10"/>
      <c r="P8872" s="10"/>
      <c r="Q8872" s="10"/>
      <c r="R8872" s="10"/>
      <c r="S8872" s="10"/>
      <c r="U8872" s="10"/>
      <c r="W8872" s="10"/>
      <c r="Y8872" s="10"/>
      <c r="AA8872" s="10"/>
      <c r="AC8872" s="10"/>
      <c r="AE8872" s="10"/>
      <c r="AG8872" s="10"/>
      <c r="AI8872" s="10"/>
      <c r="AK8872" s="10"/>
    </row>
    <row r="8873" spans="2:37" ht="15" x14ac:dyDescent="0.2">
      <c r="B8873" s="10"/>
      <c r="C8873" s="10"/>
      <c r="D8873" s="10"/>
      <c r="E8873" s="10"/>
      <c r="F8873" s="10"/>
      <c r="G8873" s="10"/>
      <c r="H8873" s="10"/>
      <c r="K8873" s="10"/>
      <c r="L8873" s="10"/>
      <c r="N8873" s="10"/>
      <c r="O8873" s="10"/>
      <c r="P8873" s="10"/>
      <c r="Q8873" s="10"/>
      <c r="R8873" s="10"/>
      <c r="S8873" s="10"/>
      <c r="U8873" s="10"/>
      <c r="W8873" s="10"/>
      <c r="Y8873" s="10"/>
      <c r="AA8873" s="10"/>
      <c r="AC8873" s="10"/>
      <c r="AE8873" s="10"/>
      <c r="AG8873" s="10"/>
      <c r="AI8873" s="10"/>
      <c r="AK8873" s="10"/>
    </row>
    <row r="8874" spans="2:37" ht="15" x14ac:dyDescent="0.2">
      <c r="B8874" s="10"/>
      <c r="C8874" s="10"/>
      <c r="D8874" s="10"/>
      <c r="E8874" s="10"/>
      <c r="F8874" s="10"/>
      <c r="G8874" s="10"/>
      <c r="H8874" s="10"/>
      <c r="K8874" s="10"/>
      <c r="L8874" s="10"/>
      <c r="N8874" s="10"/>
      <c r="O8874" s="10"/>
      <c r="P8874" s="10"/>
      <c r="Q8874" s="10"/>
      <c r="R8874" s="10"/>
      <c r="S8874" s="10"/>
      <c r="U8874" s="10"/>
      <c r="W8874" s="10"/>
      <c r="Y8874" s="10"/>
      <c r="AA8874" s="10"/>
      <c r="AC8874" s="10"/>
      <c r="AE8874" s="10"/>
      <c r="AG8874" s="10"/>
      <c r="AI8874" s="10"/>
      <c r="AK8874" s="10"/>
    </row>
    <row r="8875" spans="2:37" ht="15" x14ac:dyDescent="0.2">
      <c r="B8875" s="10"/>
      <c r="C8875" s="10"/>
      <c r="D8875" s="10"/>
      <c r="E8875" s="10"/>
      <c r="F8875" s="10"/>
      <c r="G8875" s="10"/>
      <c r="H8875" s="10"/>
      <c r="K8875" s="10"/>
      <c r="L8875" s="10"/>
      <c r="N8875" s="10"/>
      <c r="O8875" s="10"/>
      <c r="P8875" s="10"/>
      <c r="Q8875" s="10"/>
      <c r="R8875" s="10"/>
      <c r="S8875" s="10"/>
      <c r="U8875" s="10"/>
      <c r="W8875" s="10"/>
      <c r="Y8875" s="10"/>
      <c r="AA8875" s="10"/>
      <c r="AC8875" s="10"/>
      <c r="AE8875" s="10"/>
      <c r="AG8875" s="10"/>
      <c r="AI8875" s="10"/>
      <c r="AK8875" s="10"/>
    </row>
    <row r="8876" spans="2:37" ht="15" x14ac:dyDescent="0.2">
      <c r="B8876" s="10"/>
      <c r="C8876" s="10"/>
      <c r="D8876" s="10"/>
      <c r="E8876" s="10"/>
      <c r="F8876" s="10"/>
      <c r="G8876" s="10"/>
      <c r="H8876" s="10"/>
      <c r="K8876" s="10"/>
      <c r="L8876" s="10"/>
      <c r="N8876" s="10"/>
      <c r="O8876" s="10"/>
      <c r="P8876" s="10"/>
      <c r="Q8876" s="10"/>
      <c r="R8876" s="10"/>
      <c r="S8876" s="10"/>
      <c r="U8876" s="10"/>
      <c r="W8876" s="10"/>
      <c r="Y8876" s="10"/>
      <c r="AA8876" s="10"/>
      <c r="AC8876" s="10"/>
      <c r="AE8876" s="10"/>
      <c r="AG8876" s="10"/>
      <c r="AI8876" s="10"/>
      <c r="AK8876" s="10"/>
    </row>
    <row r="8877" spans="2:37" ht="15" x14ac:dyDescent="0.2">
      <c r="B8877" s="10"/>
      <c r="C8877" s="10"/>
      <c r="D8877" s="10"/>
      <c r="E8877" s="10"/>
      <c r="F8877" s="10"/>
      <c r="G8877" s="10"/>
      <c r="H8877" s="10"/>
      <c r="K8877" s="10"/>
      <c r="L8877" s="10"/>
      <c r="N8877" s="10"/>
      <c r="O8877" s="10"/>
      <c r="P8877" s="10"/>
      <c r="Q8877" s="10"/>
      <c r="R8877" s="10"/>
      <c r="S8877" s="10"/>
      <c r="U8877" s="10"/>
      <c r="W8877" s="10"/>
      <c r="Y8877" s="10"/>
      <c r="AA8877" s="10"/>
      <c r="AC8877" s="10"/>
      <c r="AE8877" s="10"/>
      <c r="AG8877" s="10"/>
      <c r="AI8877" s="10"/>
      <c r="AK8877" s="10"/>
    </row>
    <row r="8878" spans="2:37" ht="15" x14ac:dyDescent="0.2">
      <c r="B8878" s="10"/>
      <c r="C8878" s="10"/>
      <c r="D8878" s="10"/>
      <c r="E8878" s="10"/>
      <c r="F8878" s="10"/>
      <c r="G8878" s="10"/>
      <c r="H8878" s="10"/>
      <c r="K8878" s="10"/>
      <c r="L8878" s="10"/>
      <c r="N8878" s="10"/>
      <c r="O8878" s="10"/>
      <c r="P8878" s="10"/>
      <c r="Q8878" s="10"/>
      <c r="R8878" s="10"/>
      <c r="S8878" s="10"/>
      <c r="U8878" s="10"/>
      <c r="W8878" s="10"/>
      <c r="Y8878" s="10"/>
      <c r="AA8878" s="10"/>
      <c r="AC8878" s="10"/>
      <c r="AE8878" s="10"/>
      <c r="AG8878" s="10"/>
      <c r="AI8878" s="10"/>
      <c r="AK8878" s="10"/>
    </row>
    <row r="8879" spans="2:37" ht="15" x14ac:dyDescent="0.2">
      <c r="B8879" s="10"/>
      <c r="C8879" s="10"/>
      <c r="D8879" s="10"/>
      <c r="E8879" s="10"/>
      <c r="F8879" s="10"/>
      <c r="G8879" s="10"/>
      <c r="H8879" s="10"/>
      <c r="K8879" s="10"/>
      <c r="L8879" s="10"/>
      <c r="N8879" s="10"/>
      <c r="O8879" s="10"/>
      <c r="P8879" s="10"/>
      <c r="Q8879" s="10"/>
      <c r="R8879" s="10"/>
      <c r="S8879" s="10"/>
      <c r="U8879" s="10"/>
      <c r="W8879" s="10"/>
      <c r="Y8879" s="10"/>
      <c r="AA8879" s="10"/>
      <c r="AC8879" s="10"/>
      <c r="AE8879" s="10"/>
      <c r="AG8879" s="10"/>
      <c r="AI8879" s="10"/>
      <c r="AK8879" s="10"/>
    </row>
    <row r="8880" spans="2:37" ht="15" x14ac:dyDescent="0.2">
      <c r="B8880" s="10"/>
      <c r="C8880" s="10"/>
      <c r="D8880" s="10"/>
      <c r="E8880" s="10"/>
      <c r="F8880" s="10"/>
      <c r="G8880" s="10"/>
      <c r="H8880" s="10"/>
      <c r="K8880" s="10"/>
      <c r="L8880" s="10"/>
      <c r="N8880" s="10"/>
      <c r="O8880" s="10"/>
      <c r="P8880" s="10"/>
      <c r="Q8880" s="10"/>
      <c r="R8880" s="10"/>
      <c r="S8880" s="10"/>
      <c r="U8880" s="10"/>
      <c r="W8880" s="10"/>
      <c r="Y8880" s="10"/>
      <c r="AA8880" s="10"/>
      <c r="AC8880" s="10"/>
      <c r="AE8880" s="10"/>
      <c r="AG8880" s="10"/>
      <c r="AI8880" s="10"/>
      <c r="AK8880" s="10"/>
    </row>
    <row r="8881" spans="2:37" ht="15" x14ac:dyDescent="0.2">
      <c r="B8881" s="10"/>
      <c r="C8881" s="10"/>
      <c r="D8881" s="10"/>
      <c r="E8881" s="10"/>
      <c r="F8881" s="10"/>
      <c r="G8881" s="10"/>
      <c r="H8881" s="10"/>
      <c r="K8881" s="10"/>
      <c r="L8881" s="10"/>
      <c r="N8881" s="10"/>
      <c r="O8881" s="10"/>
      <c r="P8881" s="10"/>
      <c r="Q8881" s="10"/>
      <c r="R8881" s="10"/>
      <c r="S8881" s="10"/>
      <c r="U8881" s="10"/>
      <c r="W8881" s="10"/>
      <c r="Y8881" s="10"/>
      <c r="AA8881" s="10"/>
      <c r="AC8881" s="10"/>
      <c r="AE8881" s="10"/>
      <c r="AG8881" s="10"/>
      <c r="AI8881" s="10"/>
      <c r="AK8881" s="10"/>
    </row>
    <row r="8882" spans="2:37" ht="15" x14ac:dyDescent="0.2">
      <c r="B8882" s="10"/>
      <c r="C8882" s="10"/>
      <c r="D8882" s="10"/>
      <c r="E8882" s="10"/>
      <c r="F8882" s="10"/>
      <c r="G8882" s="10"/>
      <c r="H8882" s="10"/>
      <c r="K8882" s="10"/>
      <c r="L8882" s="10"/>
      <c r="N8882" s="10"/>
      <c r="O8882" s="10"/>
      <c r="P8882" s="10"/>
      <c r="Q8882" s="10"/>
      <c r="R8882" s="10"/>
      <c r="S8882" s="10"/>
      <c r="U8882" s="10"/>
      <c r="W8882" s="10"/>
      <c r="Y8882" s="10"/>
      <c r="AA8882" s="10"/>
      <c r="AC8882" s="10"/>
      <c r="AE8882" s="10"/>
      <c r="AG8882" s="10"/>
      <c r="AI8882" s="10"/>
      <c r="AK8882" s="10"/>
    </row>
    <row r="8883" spans="2:37" ht="15" x14ac:dyDescent="0.2">
      <c r="B8883" s="10"/>
      <c r="C8883" s="10"/>
      <c r="D8883" s="10"/>
      <c r="E8883" s="10"/>
      <c r="F8883" s="10"/>
      <c r="G8883" s="10"/>
      <c r="H8883" s="10"/>
      <c r="K8883" s="10"/>
      <c r="L8883" s="10"/>
      <c r="N8883" s="10"/>
      <c r="O8883" s="10"/>
      <c r="P8883" s="10"/>
      <c r="Q8883" s="10"/>
      <c r="R8883" s="10"/>
      <c r="S8883" s="10"/>
      <c r="U8883" s="10"/>
      <c r="W8883" s="10"/>
      <c r="Y8883" s="10"/>
      <c r="AA8883" s="10"/>
      <c r="AC8883" s="10"/>
      <c r="AE8883" s="10"/>
      <c r="AG8883" s="10"/>
      <c r="AI8883" s="10"/>
      <c r="AK8883" s="10"/>
    </row>
    <row r="8884" spans="2:37" ht="15" x14ac:dyDescent="0.2">
      <c r="B8884" s="10"/>
      <c r="C8884" s="10"/>
      <c r="D8884" s="10"/>
      <c r="E8884" s="10"/>
      <c r="F8884" s="10"/>
      <c r="G8884" s="10"/>
      <c r="H8884" s="10"/>
      <c r="K8884" s="10"/>
      <c r="L8884" s="10"/>
      <c r="N8884" s="10"/>
      <c r="O8884" s="10"/>
      <c r="P8884" s="10"/>
      <c r="Q8884" s="10"/>
      <c r="R8884" s="10"/>
      <c r="S8884" s="10"/>
      <c r="U8884" s="10"/>
      <c r="W8884" s="10"/>
      <c r="Y8884" s="10"/>
      <c r="AA8884" s="10"/>
      <c r="AC8884" s="10"/>
      <c r="AE8884" s="10"/>
      <c r="AG8884" s="10"/>
      <c r="AI8884" s="10"/>
      <c r="AK8884" s="10"/>
    </row>
    <row r="8885" spans="2:37" ht="15" x14ac:dyDescent="0.2">
      <c r="B8885" s="10"/>
      <c r="C8885" s="10"/>
      <c r="D8885" s="10"/>
      <c r="E8885" s="10"/>
      <c r="F8885" s="10"/>
      <c r="G8885" s="10"/>
      <c r="H8885" s="10"/>
      <c r="K8885" s="10"/>
      <c r="L8885" s="10"/>
      <c r="N8885" s="10"/>
      <c r="O8885" s="10"/>
      <c r="P8885" s="10"/>
      <c r="Q8885" s="10"/>
      <c r="R8885" s="10"/>
      <c r="S8885" s="10"/>
      <c r="U8885" s="10"/>
      <c r="W8885" s="10"/>
      <c r="Y8885" s="10"/>
      <c r="AA8885" s="10"/>
      <c r="AC8885" s="10"/>
      <c r="AE8885" s="10"/>
      <c r="AG8885" s="10"/>
      <c r="AI8885" s="10"/>
      <c r="AK8885" s="10"/>
    </row>
    <row r="8886" spans="2:37" ht="15" x14ac:dyDescent="0.2">
      <c r="B8886" s="10"/>
      <c r="C8886" s="10"/>
      <c r="D8886" s="10"/>
      <c r="E8886" s="10"/>
      <c r="F8886" s="10"/>
      <c r="G8886" s="10"/>
      <c r="H8886" s="10"/>
      <c r="K8886" s="10"/>
      <c r="L8886" s="10"/>
      <c r="N8886" s="10"/>
      <c r="O8886" s="10"/>
      <c r="P8886" s="10"/>
      <c r="Q8886" s="10"/>
      <c r="R8886" s="10"/>
      <c r="S8886" s="10"/>
      <c r="U8886" s="10"/>
      <c r="W8886" s="10"/>
      <c r="Y8886" s="10"/>
      <c r="AA8886" s="10"/>
      <c r="AC8886" s="10"/>
      <c r="AE8886" s="10"/>
      <c r="AG8886" s="10"/>
      <c r="AI8886" s="10"/>
      <c r="AK8886" s="10"/>
    </row>
    <row r="8887" spans="2:37" ht="15" x14ac:dyDescent="0.2">
      <c r="B8887" s="10"/>
      <c r="C8887" s="10"/>
      <c r="D8887" s="10"/>
      <c r="E8887" s="10"/>
      <c r="F8887" s="10"/>
      <c r="G8887" s="10"/>
      <c r="H8887" s="10"/>
      <c r="K8887" s="10"/>
      <c r="L8887" s="10"/>
      <c r="N8887" s="10"/>
      <c r="O8887" s="10"/>
      <c r="P8887" s="10"/>
      <c r="Q8887" s="10"/>
      <c r="R8887" s="10"/>
      <c r="S8887" s="10"/>
      <c r="U8887" s="10"/>
      <c r="W8887" s="10"/>
      <c r="Y8887" s="10"/>
      <c r="AA8887" s="10"/>
      <c r="AC8887" s="10"/>
      <c r="AE8887" s="10"/>
      <c r="AG8887" s="10"/>
      <c r="AI8887" s="10"/>
      <c r="AK8887" s="10"/>
    </row>
    <row r="8888" spans="2:37" ht="15" x14ac:dyDescent="0.2">
      <c r="B8888" s="10"/>
      <c r="C8888" s="10"/>
      <c r="D8888" s="10"/>
      <c r="E8888" s="10"/>
      <c r="F8888" s="10"/>
      <c r="G8888" s="10"/>
      <c r="H8888" s="10"/>
      <c r="K8888" s="10"/>
      <c r="L8888" s="10"/>
      <c r="N8888" s="10"/>
      <c r="O8888" s="10"/>
      <c r="P8888" s="10"/>
      <c r="Q8888" s="10"/>
      <c r="R8888" s="10"/>
      <c r="S8888" s="10"/>
      <c r="U8888" s="10"/>
      <c r="W8888" s="10"/>
      <c r="Y8888" s="10"/>
      <c r="AA8888" s="10"/>
      <c r="AC8888" s="10"/>
      <c r="AE8888" s="10"/>
      <c r="AG8888" s="10"/>
      <c r="AI8888" s="10"/>
      <c r="AK8888" s="10"/>
    </row>
    <row r="8889" spans="2:37" ht="15" x14ac:dyDescent="0.2">
      <c r="B8889" s="10"/>
      <c r="C8889" s="10"/>
      <c r="D8889" s="10"/>
      <c r="E8889" s="10"/>
      <c r="F8889" s="10"/>
      <c r="G8889" s="10"/>
      <c r="H8889" s="10"/>
      <c r="K8889" s="10"/>
      <c r="L8889" s="10"/>
      <c r="N8889" s="10"/>
      <c r="O8889" s="10"/>
      <c r="P8889" s="10"/>
      <c r="Q8889" s="10"/>
      <c r="R8889" s="10"/>
      <c r="S8889" s="10"/>
      <c r="U8889" s="10"/>
      <c r="W8889" s="10"/>
      <c r="Y8889" s="10"/>
      <c r="AA8889" s="10"/>
      <c r="AC8889" s="10"/>
      <c r="AE8889" s="10"/>
      <c r="AG8889" s="10"/>
      <c r="AI8889" s="10"/>
      <c r="AK8889" s="10"/>
    </row>
    <row r="8890" spans="2:37" ht="15" x14ac:dyDescent="0.2">
      <c r="B8890" s="10"/>
      <c r="C8890" s="10"/>
      <c r="D8890" s="10"/>
      <c r="E8890" s="10"/>
      <c r="F8890" s="10"/>
      <c r="G8890" s="10"/>
      <c r="H8890" s="10"/>
      <c r="K8890" s="10"/>
      <c r="L8890" s="10"/>
      <c r="N8890" s="10"/>
      <c r="O8890" s="10"/>
      <c r="P8890" s="10"/>
      <c r="Q8890" s="10"/>
      <c r="R8890" s="10"/>
      <c r="S8890" s="10"/>
      <c r="U8890" s="10"/>
      <c r="W8890" s="10"/>
      <c r="Y8890" s="10"/>
      <c r="AA8890" s="10"/>
      <c r="AC8890" s="10"/>
      <c r="AE8890" s="10"/>
      <c r="AG8890" s="10"/>
      <c r="AI8890" s="10"/>
      <c r="AK8890" s="10"/>
    </row>
    <row r="8891" spans="2:37" ht="15" x14ac:dyDescent="0.2">
      <c r="B8891" s="10"/>
      <c r="C8891" s="10"/>
      <c r="D8891" s="10"/>
      <c r="E8891" s="10"/>
      <c r="F8891" s="10"/>
      <c r="G8891" s="10"/>
      <c r="H8891" s="10"/>
      <c r="K8891" s="10"/>
      <c r="L8891" s="10"/>
      <c r="N8891" s="10"/>
      <c r="O8891" s="10"/>
      <c r="P8891" s="10"/>
      <c r="Q8891" s="10"/>
      <c r="R8891" s="10"/>
      <c r="S8891" s="10"/>
      <c r="U8891" s="10"/>
      <c r="W8891" s="10"/>
      <c r="Y8891" s="10"/>
      <c r="AA8891" s="10"/>
      <c r="AC8891" s="10"/>
      <c r="AE8891" s="10"/>
      <c r="AG8891" s="10"/>
      <c r="AI8891" s="10"/>
      <c r="AK8891" s="10"/>
    </row>
    <row r="8892" spans="2:37" ht="15" x14ac:dyDescent="0.2">
      <c r="B8892" s="10"/>
      <c r="C8892" s="10"/>
      <c r="D8892" s="10"/>
      <c r="E8892" s="10"/>
      <c r="F8892" s="10"/>
      <c r="G8892" s="10"/>
      <c r="H8892" s="10"/>
      <c r="K8892" s="10"/>
      <c r="L8892" s="10"/>
      <c r="N8892" s="10"/>
      <c r="O8892" s="10"/>
      <c r="P8892" s="10"/>
      <c r="Q8892" s="10"/>
      <c r="R8892" s="10"/>
      <c r="S8892" s="10"/>
      <c r="U8892" s="10"/>
      <c r="W8892" s="10"/>
      <c r="Y8892" s="10"/>
      <c r="AA8892" s="10"/>
      <c r="AC8892" s="10"/>
      <c r="AE8892" s="10"/>
      <c r="AG8892" s="10"/>
      <c r="AI8892" s="10"/>
      <c r="AK8892" s="10"/>
    </row>
    <row r="8893" spans="2:37" ht="15" x14ac:dyDescent="0.2">
      <c r="B8893" s="10"/>
      <c r="C8893" s="10"/>
      <c r="D8893" s="10"/>
      <c r="E8893" s="10"/>
      <c r="F8893" s="10"/>
      <c r="G8893" s="10"/>
      <c r="H8893" s="10"/>
      <c r="K8893" s="10"/>
      <c r="L8893" s="10"/>
      <c r="N8893" s="10"/>
      <c r="O8893" s="10"/>
      <c r="P8893" s="10"/>
      <c r="Q8893" s="10"/>
      <c r="R8893" s="10"/>
      <c r="S8893" s="10"/>
      <c r="U8893" s="10"/>
      <c r="W8893" s="10"/>
      <c r="Y8893" s="10"/>
      <c r="AA8893" s="10"/>
      <c r="AC8893" s="10"/>
      <c r="AE8893" s="10"/>
      <c r="AG8893" s="10"/>
      <c r="AI8893" s="10"/>
      <c r="AK8893" s="10"/>
    </row>
    <row r="8894" spans="2:37" ht="15" x14ac:dyDescent="0.2">
      <c r="B8894" s="10"/>
      <c r="C8894" s="10"/>
      <c r="D8894" s="10"/>
      <c r="E8894" s="10"/>
      <c r="F8894" s="10"/>
      <c r="G8894" s="10"/>
      <c r="H8894" s="10"/>
      <c r="K8894" s="10"/>
      <c r="L8894" s="10"/>
      <c r="N8894" s="10"/>
      <c r="O8894" s="10"/>
      <c r="P8894" s="10"/>
      <c r="Q8894" s="10"/>
      <c r="R8894" s="10"/>
      <c r="S8894" s="10"/>
      <c r="U8894" s="10"/>
      <c r="W8894" s="10"/>
      <c r="Y8894" s="10"/>
      <c r="AA8894" s="10"/>
      <c r="AC8894" s="10"/>
      <c r="AE8894" s="10"/>
      <c r="AG8894" s="10"/>
      <c r="AI8894" s="10"/>
      <c r="AK8894" s="10"/>
    </row>
    <row r="8895" spans="2:37" ht="15" x14ac:dyDescent="0.2">
      <c r="B8895" s="10"/>
      <c r="C8895" s="10"/>
      <c r="D8895" s="10"/>
      <c r="E8895" s="10"/>
      <c r="F8895" s="10"/>
      <c r="G8895" s="10"/>
      <c r="H8895" s="10"/>
      <c r="K8895" s="10"/>
      <c r="L8895" s="10"/>
      <c r="N8895" s="10"/>
      <c r="O8895" s="10"/>
      <c r="P8895" s="10"/>
      <c r="Q8895" s="10"/>
      <c r="R8895" s="10"/>
      <c r="S8895" s="10"/>
      <c r="U8895" s="10"/>
      <c r="W8895" s="10"/>
      <c r="Y8895" s="10"/>
      <c r="AA8895" s="10"/>
      <c r="AC8895" s="10"/>
      <c r="AE8895" s="10"/>
      <c r="AG8895" s="10"/>
      <c r="AI8895" s="10"/>
      <c r="AK8895" s="10"/>
    </row>
    <row r="8896" spans="2:37" ht="15" x14ac:dyDescent="0.2">
      <c r="B8896" s="10"/>
      <c r="C8896" s="10"/>
      <c r="D8896" s="10"/>
      <c r="E8896" s="10"/>
      <c r="F8896" s="10"/>
      <c r="G8896" s="10"/>
      <c r="H8896" s="10"/>
      <c r="K8896" s="10"/>
      <c r="L8896" s="10"/>
      <c r="N8896" s="10"/>
      <c r="O8896" s="10"/>
      <c r="P8896" s="10"/>
      <c r="Q8896" s="10"/>
      <c r="R8896" s="10"/>
      <c r="S8896" s="10"/>
      <c r="U8896" s="10"/>
      <c r="W8896" s="10"/>
      <c r="Y8896" s="10"/>
      <c r="AA8896" s="10"/>
      <c r="AC8896" s="10"/>
      <c r="AE8896" s="10"/>
      <c r="AG8896" s="10"/>
      <c r="AI8896" s="10"/>
      <c r="AK8896" s="10"/>
    </row>
    <row r="8897" spans="2:37" ht="15" x14ac:dyDescent="0.2">
      <c r="B8897" s="10"/>
      <c r="C8897" s="10"/>
      <c r="D8897" s="10"/>
      <c r="E8897" s="10"/>
      <c r="F8897" s="10"/>
      <c r="G8897" s="10"/>
      <c r="H8897" s="10"/>
      <c r="K8897" s="10"/>
      <c r="L8897" s="10"/>
      <c r="N8897" s="10"/>
      <c r="O8897" s="10"/>
      <c r="P8897" s="10"/>
      <c r="Q8897" s="10"/>
      <c r="R8897" s="10"/>
      <c r="S8897" s="10"/>
      <c r="U8897" s="10"/>
      <c r="W8897" s="10"/>
      <c r="Y8897" s="10"/>
      <c r="AA8897" s="10"/>
      <c r="AC8897" s="10"/>
      <c r="AE8897" s="10"/>
      <c r="AG8897" s="10"/>
      <c r="AI8897" s="10"/>
      <c r="AK8897" s="10"/>
    </row>
    <row r="8898" spans="2:37" ht="15" x14ac:dyDescent="0.2">
      <c r="B8898" s="10"/>
      <c r="C8898" s="10"/>
      <c r="D8898" s="10"/>
      <c r="E8898" s="10"/>
      <c r="F8898" s="10"/>
      <c r="G8898" s="10"/>
      <c r="H8898" s="10"/>
      <c r="K8898" s="10"/>
      <c r="L8898" s="10"/>
      <c r="N8898" s="10"/>
      <c r="O8898" s="10"/>
      <c r="P8898" s="10"/>
      <c r="Q8898" s="10"/>
      <c r="R8898" s="10"/>
      <c r="S8898" s="10"/>
      <c r="U8898" s="10"/>
      <c r="W8898" s="10"/>
      <c r="Y8898" s="10"/>
      <c r="AA8898" s="10"/>
      <c r="AC8898" s="10"/>
      <c r="AE8898" s="10"/>
      <c r="AG8898" s="10"/>
      <c r="AI8898" s="10"/>
      <c r="AK8898" s="10"/>
    </row>
    <row r="8899" spans="2:37" ht="15" x14ac:dyDescent="0.2">
      <c r="B8899" s="10"/>
      <c r="C8899" s="10"/>
      <c r="D8899" s="10"/>
      <c r="E8899" s="10"/>
      <c r="F8899" s="10"/>
      <c r="G8899" s="10"/>
      <c r="H8899" s="10"/>
      <c r="K8899" s="10"/>
      <c r="L8899" s="10"/>
      <c r="N8899" s="10"/>
      <c r="O8899" s="10"/>
      <c r="P8899" s="10"/>
      <c r="Q8899" s="10"/>
      <c r="R8899" s="10"/>
      <c r="S8899" s="10"/>
      <c r="U8899" s="10"/>
      <c r="W8899" s="10"/>
      <c r="Y8899" s="10"/>
      <c r="AA8899" s="10"/>
      <c r="AC8899" s="10"/>
      <c r="AE8899" s="10"/>
      <c r="AG8899" s="10"/>
      <c r="AI8899" s="10"/>
      <c r="AK8899" s="10"/>
    </row>
    <row r="8900" spans="2:37" ht="15" x14ac:dyDescent="0.2">
      <c r="B8900" s="10"/>
      <c r="C8900" s="10"/>
      <c r="D8900" s="10"/>
      <c r="E8900" s="10"/>
      <c r="F8900" s="10"/>
      <c r="G8900" s="10"/>
      <c r="H8900" s="10"/>
      <c r="K8900" s="10"/>
      <c r="L8900" s="10"/>
      <c r="N8900" s="10"/>
      <c r="O8900" s="10"/>
      <c r="P8900" s="10"/>
      <c r="Q8900" s="10"/>
      <c r="R8900" s="10"/>
      <c r="S8900" s="10"/>
      <c r="U8900" s="10"/>
      <c r="W8900" s="10"/>
      <c r="Y8900" s="10"/>
      <c r="AA8900" s="10"/>
      <c r="AC8900" s="10"/>
      <c r="AE8900" s="10"/>
      <c r="AG8900" s="10"/>
      <c r="AI8900" s="10"/>
      <c r="AK8900" s="10"/>
    </row>
    <row r="8901" spans="2:37" ht="15" x14ac:dyDescent="0.2">
      <c r="B8901" s="10"/>
      <c r="C8901" s="10"/>
      <c r="D8901" s="10"/>
      <c r="E8901" s="10"/>
      <c r="F8901" s="10"/>
      <c r="G8901" s="10"/>
      <c r="H8901" s="10"/>
      <c r="K8901" s="10"/>
      <c r="L8901" s="10"/>
      <c r="N8901" s="10"/>
      <c r="O8901" s="10"/>
      <c r="P8901" s="10"/>
      <c r="Q8901" s="10"/>
      <c r="R8901" s="10"/>
      <c r="S8901" s="10"/>
      <c r="U8901" s="10"/>
      <c r="W8901" s="10"/>
      <c r="Y8901" s="10"/>
      <c r="AA8901" s="10"/>
      <c r="AC8901" s="10"/>
      <c r="AE8901" s="10"/>
      <c r="AG8901" s="10"/>
      <c r="AI8901" s="10"/>
      <c r="AK8901" s="10"/>
    </row>
    <row r="8902" spans="2:37" ht="15" x14ac:dyDescent="0.2">
      <c r="B8902" s="10"/>
      <c r="C8902" s="10"/>
      <c r="D8902" s="10"/>
      <c r="E8902" s="10"/>
      <c r="F8902" s="10"/>
      <c r="G8902" s="10"/>
      <c r="H8902" s="10"/>
      <c r="K8902" s="10"/>
      <c r="L8902" s="10"/>
      <c r="N8902" s="10"/>
      <c r="O8902" s="10"/>
      <c r="P8902" s="10"/>
      <c r="Q8902" s="10"/>
      <c r="R8902" s="10"/>
      <c r="S8902" s="10"/>
      <c r="U8902" s="10"/>
      <c r="W8902" s="10"/>
      <c r="Y8902" s="10"/>
      <c r="AA8902" s="10"/>
      <c r="AC8902" s="10"/>
      <c r="AE8902" s="10"/>
      <c r="AG8902" s="10"/>
      <c r="AI8902" s="10"/>
      <c r="AK8902" s="10"/>
    </row>
    <row r="8903" spans="2:37" ht="15" x14ac:dyDescent="0.2">
      <c r="B8903" s="10"/>
      <c r="C8903" s="10"/>
      <c r="D8903" s="10"/>
      <c r="E8903" s="10"/>
      <c r="F8903" s="10"/>
      <c r="G8903" s="10"/>
      <c r="H8903" s="10"/>
      <c r="K8903" s="10"/>
      <c r="L8903" s="10"/>
      <c r="N8903" s="10"/>
      <c r="O8903" s="10"/>
      <c r="P8903" s="10"/>
      <c r="Q8903" s="10"/>
      <c r="R8903" s="10"/>
      <c r="S8903" s="10"/>
      <c r="U8903" s="10"/>
      <c r="W8903" s="10"/>
      <c r="Y8903" s="10"/>
      <c r="AA8903" s="10"/>
      <c r="AC8903" s="10"/>
      <c r="AE8903" s="10"/>
      <c r="AG8903" s="10"/>
      <c r="AI8903" s="10"/>
      <c r="AK8903" s="10"/>
    </row>
    <row r="8904" spans="2:37" ht="15" x14ac:dyDescent="0.2">
      <c r="B8904" s="10"/>
      <c r="C8904" s="10"/>
      <c r="D8904" s="10"/>
      <c r="E8904" s="10"/>
      <c r="F8904" s="10"/>
      <c r="G8904" s="10"/>
      <c r="H8904" s="10"/>
      <c r="K8904" s="10"/>
      <c r="L8904" s="10"/>
      <c r="N8904" s="10"/>
      <c r="O8904" s="10"/>
      <c r="P8904" s="10"/>
      <c r="Q8904" s="10"/>
      <c r="R8904" s="10"/>
      <c r="S8904" s="10"/>
      <c r="U8904" s="10"/>
      <c r="W8904" s="10"/>
      <c r="Y8904" s="10"/>
      <c r="AA8904" s="10"/>
      <c r="AC8904" s="10"/>
      <c r="AE8904" s="10"/>
      <c r="AG8904" s="10"/>
      <c r="AI8904" s="10"/>
      <c r="AK8904" s="10"/>
    </row>
    <row r="8905" spans="2:37" ht="15" x14ac:dyDescent="0.2">
      <c r="B8905" s="10"/>
      <c r="C8905" s="10"/>
      <c r="D8905" s="10"/>
      <c r="E8905" s="10"/>
      <c r="F8905" s="10"/>
      <c r="G8905" s="10"/>
      <c r="H8905" s="10"/>
      <c r="K8905" s="10"/>
      <c r="L8905" s="10"/>
      <c r="N8905" s="10"/>
      <c r="O8905" s="10"/>
      <c r="P8905" s="10"/>
      <c r="Q8905" s="10"/>
      <c r="R8905" s="10"/>
      <c r="S8905" s="10"/>
      <c r="U8905" s="10"/>
      <c r="W8905" s="10"/>
      <c r="Y8905" s="10"/>
      <c r="AA8905" s="10"/>
      <c r="AC8905" s="10"/>
      <c r="AE8905" s="10"/>
      <c r="AG8905" s="10"/>
      <c r="AI8905" s="10"/>
      <c r="AK8905" s="10"/>
    </row>
    <row r="8906" spans="2:37" ht="15" x14ac:dyDescent="0.2">
      <c r="B8906" s="10"/>
      <c r="C8906" s="10"/>
      <c r="D8906" s="10"/>
      <c r="E8906" s="10"/>
      <c r="F8906" s="10"/>
      <c r="G8906" s="10"/>
      <c r="H8906" s="10"/>
      <c r="K8906" s="10"/>
      <c r="L8906" s="10"/>
      <c r="N8906" s="10"/>
      <c r="O8906" s="10"/>
      <c r="P8906" s="10"/>
      <c r="Q8906" s="10"/>
      <c r="R8906" s="10"/>
      <c r="S8906" s="10"/>
      <c r="U8906" s="10"/>
      <c r="W8906" s="10"/>
      <c r="Y8906" s="10"/>
      <c r="AA8906" s="10"/>
      <c r="AC8906" s="10"/>
      <c r="AE8906" s="10"/>
      <c r="AG8906" s="10"/>
      <c r="AI8906" s="10"/>
      <c r="AK8906" s="10"/>
    </row>
    <row r="8907" spans="2:37" ht="15" x14ac:dyDescent="0.2">
      <c r="B8907" s="10"/>
      <c r="C8907" s="10"/>
      <c r="D8907" s="10"/>
      <c r="E8907" s="10"/>
      <c r="F8907" s="10"/>
      <c r="G8907" s="10"/>
      <c r="H8907" s="10"/>
      <c r="K8907" s="10"/>
      <c r="L8907" s="10"/>
      <c r="N8907" s="10"/>
      <c r="O8907" s="10"/>
      <c r="P8907" s="10"/>
      <c r="Q8907" s="10"/>
      <c r="R8907" s="10"/>
      <c r="S8907" s="10"/>
      <c r="U8907" s="10"/>
      <c r="W8907" s="10"/>
      <c r="Y8907" s="10"/>
      <c r="AA8907" s="10"/>
      <c r="AC8907" s="10"/>
      <c r="AE8907" s="10"/>
      <c r="AG8907" s="10"/>
      <c r="AI8907" s="10"/>
      <c r="AK8907" s="10"/>
    </row>
    <row r="8908" spans="2:37" ht="15" x14ac:dyDescent="0.2">
      <c r="B8908" s="10"/>
      <c r="C8908" s="10"/>
      <c r="D8908" s="10"/>
      <c r="E8908" s="10"/>
      <c r="F8908" s="10"/>
      <c r="G8908" s="10"/>
      <c r="H8908" s="10"/>
      <c r="K8908" s="10"/>
      <c r="L8908" s="10"/>
      <c r="N8908" s="10"/>
      <c r="O8908" s="10"/>
      <c r="P8908" s="10"/>
      <c r="Q8908" s="10"/>
      <c r="R8908" s="10"/>
      <c r="S8908" s="10"/>
      <c r="U8908" s="10"/>
      <c r="W8908" s="10"/>
      <c r="Y8908" s="10"/>
      <c r="AA8908" s="10"/>
      <c r="AC8908" s="10"/>
      <c r="AE8908" s="10"/>
      <c r="AG8908" s="10"/>
      <c r="AI8908" s="10"/>
      <c r="AK8908" s="10"/>
    </row>
    <row r="8909" spans="2:37" ht="15" x14ac:dyDescent="0.2">
      <c r="B8909" s="10"/>
      <c r="C8909" s="10"/>
      <c r="D8909" s="10"/>
      <c r="E8909" s="10"/>
      <c r="F8909" s="10"/>
      <c r="G8909" s="10"/>
      <c r="H8909" s="10"/>
      <c r="K8909" s="10"/>
      <c r="L8909" s="10"/>
      <c r="N8909" s="10"/>
      <c r="O8909" s="10"/>
      <c r="P8909" s="10"/>
      <c r="Q8909" s="10"/>
      <c r="R8909" s="10"/>
      <c r="S8909" s="10"/>
      <c r="U8909" s="10"/>
      <c r="W8909" s="10"/>
      <c r="Y8909" s="10"/>
      <c r="AA8909" s="10"/>
      <c r="AC8909" s="10"/>
      <c r="AE8909" s="10"/>
      <c r="AG8909" s="10"/>
      <c r="AI8909" s="10"/>
      <c r="AK8909" s="10"/>
    </row>
    <row r="8910" spans="2:37" ht="15" x14ac:dyDescent="0.2">
      <c r="B8910" s="10"/>
      <c r="C8910" s="10"/>
      <c r="D8910" s="10"/>
      <c r="E8910" s="10"/>
      <c r="F8910" s="10"/>
      <c r="G8910" s="10"/>
      <c r="H8910" s="10"/>
      <c r="K8910" s="10"/>
      <c r="L8910" s="10"/>
      <c r="N8910" s="10"/>
      <c r="O8910" s="10"/>
      <c r="P8910" s="10"/>
      <c r="Q8910" s="10"/>
      <c r="R8910" s="10"/>
      <c r="S8910" s="10"/>
      <c r="U8910" s="10"/>
      <c r="W8910" s="10"/>
      <c r="Y8910" s="10"/>
      <c r="AA8910" s="10"/>
      <c r="AC8910" s="10"/>
      <c r="AE8910" s="10"/>
      <c r="AG8910" s="10"/>
      <c r="AI8910" s="10"/>
      <c r="AK8910" s="10"/>
    </row>
    <row r="8911" spans="2:37" ht="15" x14ac:dyDescent="0.2">
      <c r="B8911" s="10"/>
      <c r="C8911" s="10"/>
      <c r="D8911" s="10"/>
      <c r="E8911" s="10"/>
      <c r="F8911" s="10"/>
      <c r="G8911" s="10"/>
      <c r="H8911" s="10"/>
      <c r="K8911" s="10"/>
      <c r="L8911" s="10"/>
      <c r="N8911" s="10"/>
      <c r="O8911" s="10"/>
      <c r="P8911" s="10"/>
      <c r="Q8911" s="10"/>
      <c r="R8911" s="10"/>
      <c r="S8911" s="10"/>
      <c r="U8911" s="10"/>
      <c r="W8911" s="10"/>
      <c r="Y8911" s="10"/>
      <c r="AA8911" s="10"/>
      <c r="AC8911" s="10"/>
      <c r="AE8911" s="10"/>
      <c r="AG8911" s="10"/>
      <c r="AI8911" s="10"/>
      <c r="AK8911" s="10"/>
    </row>
    <row r="8912" spans="2:37" ht="15" x14ac:dyDescent="0.2">
      <c r="B8912" s="10"/>
      <c r="C8912" s="10"/>
      <c r="D8912" s="10"/>
      <c r="E8912" s="10"/>
      <c r="F8912" s="10"/>
      <c r="G8912" s="10"/>
      <c r="H8912" s="10"/>
      <c r="K8912" s="10"/>
      <c r="L8912" s="10"/>
      <c r="N8912" s="10"/>
      <c r="O8912" s="10"/>
      <c r="P8912" s="10"/>
      <c r="Q8912" s="10"/>
      <c r="R8912" s="10"/>
      <c r="S8912" s="10"/>
      <c r="U8912" s="10"/>
      <c r="W8912" s="10"/>
      <c r="Y8912" s="10"/>
      <c r="AA8912" s="10"/>
      <c r="AC8912" s="10"/>
      <c r="AE8912" s="10"/>
      <c r="AG8912" s="10"/>
      <c r="AI8912" s="10"/>
      <c r="AK8912" s="10"/>
    </row>
    <row r="8913" spans="2:37" ht="15" x14ac:dyDescent="0.2">
      <c r="B8913" s="10"/>
      <c r="C8913" s="10"/>
      <c r="D8913" s="10"/>
      <c r="E8913" s="10"/>
      <c r="F8913" s="10"/>
      <c r="G8913" s="10"/>
      <c r="H8913" s="10"/>
      <c r="K8913" s="10"/>
      <c r="L8913" s="10"/>
      <c r="N8913" s="10"/>
      <c r="O8913" s="10"/>
      <c r="P8913" s="10"/>
      <c r="Q8913" s="10"/>
      <c r="R8913" s="10"/>
      <c r="S8913" s="10"/>
      <c r="U8913" s="10"/>
      <c r="W8913" s="10"/>
      <c r="Y8913" s="10"/>
      <c r="AA8913" s="10"/>
      <c r="AC8913" s="10"/>
      <c r="AE8913" s="10"/>
      <c r="AG8913" s="10"/>
      <c r="AI8913" s="10"/>
      <c r="AK8913" s="10"/>
    </row>
    <row r="8914" spans="2:37" ht="15" x14ac:dyDescent="0.2">
      <c r="B8914" s="10"/>
      <c r="C8914" s="10"/>
      <c r="D8914" s="10"/>
      <c r="E8914" s="10"/>
      <c r="F8914" s="10"/>
      <c r="G8914" s="10"/>
      <c r="H8914" s="10"/>
      <c r="K8914" s="10"/>
      <c r="L8914" s="10"/>
      <c r="N8914" s="10"/>
      <c r="O8914" s="10"/>
      <c r="P8914" s="10"/>
      <c r="Q8914" s="10"/>
      <c r="R8914" s="10"/>
      <c r="S8914" s="10"/>
      <c r="U8914" s="10"/>
      <c r="W8914" s="10"/>
      <c r="Y8914" s="10"/>
      <c r="AA8914" s="10"/>
      <c r="AC8914" s="10"/>
      <c r="AE8914" s="10"/>
      <c r="AG8914" s="10"/>
      <c r="AI8914" s="10"/>
      <c r="AK8914" s="10"/>
    </row>
    <row r="8915" spans="2:37" ht="15" x14ac:dyDescent="0.2">
      <c r="B8915" s="10"/>
      <c r="C8915" s="10"/>
      <c r="D8915" s="10"/>
      <c r="E8915" s="10"/>
      <c r="F8915" s="10"/>
      <c r="G8915" s="10"/>
      <c r="H8915" s="10"/>
      <c r="K8915" s="10"/>
      <c r="L8915" s="10"/>
      <c r="N8915" s="10"/>
      <c r="O8915" s="10"/>
      <c r="P8915" s="10"/>
      <c r="Q8915" s="10"/>
      <c r="R8915" s="10"/>
      <c r="S8915" s="10"/>
      <c r="U8915" s="10"/>
      <c r="W8915" s="10"/>
      <c r="Y8915" s="10"/>
      <c r="AA8915" s="10"/>
      <c r="AC8915" s="10"/>
      <c r="AE8915" s="10"/>
      <c r="AG8915" s="10"/>
      <c r="AI8915" s="10"/>
      <c r="AK8915" s="10"/>
    </row>
    <row r="8916" spans="2:37" ht="15" x14ac:dyDescent="0.2">
      <c r="B8916" s="10"/>
      <c r="C8916" s="10"/>
      <c r="D8916" s="10"/>
      <c r="E8916" s="10"/>
      <c r="F8916" s="10"/>
      <c r="G8916" s="10"/>
      <c r="H8916" s="10"/>
      <c r="K8916" s="10"/>
      <c r="L8916" s="10"/>
      <c r="N8916" s="10"/>
      <c r="O8916" s="10"/>
      <c r="P8916" s="10"/>
      <c r="Q8916" s="10"/>
      <c r="R8916" s="10"/>
      <c r="S8916" s="10"/>
      <c r="U8916" s="10"/>
      <c r="W8916" s="10"/>
      <c r="Y8916" s="10"/>
      <c r="AA8916" s="10"/>
      <c r="AC8916" s="10"/>
      <c r="AE8916" s="10"/>
      <c r="AG8916" s="10"/>
      <c r="AI8916" s="10"/>
      <c r="AK8916" s="10"/>
    </row>
    <row r="8917" spans="2:37" ht="15" x14ac:dyDescent="0.2">
      <c r="B8917" s="10"/>
      <c r="C8917" s="10"/>
      <c r="D8917" s="10"/>
      <c r="E8917" s="10"/>
      <c r="F8917" s="10"/>
      <c r="G8917" s="10"/>
      <c r="H8917" s="10"/>
      <c r="K8917" s="10"/>
      <c r="L8917" s="10"/>
      <c r="N8917" s="10"/>
      <c r="O8917" s="10"/>
      <c r="P8917" s="10"/>
      <c r="Q8917" s="10"/>
      <c r="R8917" s="10"/>
      <c r="S8917" s="10"/>
      <c r="U8917" s="10"/>
      <c r="W8917" s="10"/>
      <c r="Y8917" s="10"/>
      <c r="AA8917" s="10"/>
      <c r="AC8917" s="10"/>
      <c r="AE8917" s="10"/>
      <c r="AG8917" s="10"/>
      <c r="AI8917" s="10"/>
      <c r="AK8917" s="10"/>
    </row>
    <row r="8918" spans="2:37" ht="15" x14ac:dyDescent="0.2">
      <c r="B8918" s="10"/>
      <c r="C8918" s="10"/>
      <c r="D8918" s="10"/>
      <c r="E8918" s="10"/>
      <c r="F8918" s="10"/>
      <c r="G8918" s="10"/>
      <c r="H8918" s="10"/>
      <c r="K8918" s="10"/>
      <c r="L8918" s="10"/>
      <c r="N8918" s="10"/>
      <c r="O8918" s="10"/>
      <c r="P8918" s="10"/>
      <c r="Q8918" s="10"/>
      <c r="R8918" s="10"/>
      <c r="S8918" s="10"/>
      <c r="U8918" s="10"/>
      <c r="W8918" s="10"/>
      <c r="Y8918" s="10"/>
      <c r="AA8918" s="10"/>
      <c r="AC8918" s="10"/>
      <c r="AE8918" s="10"/>
      <c r="AG8918" s="10"/>
      <c r="AI8918" s="10"/>
      <c r="AK8918" s="10"/>
    </row>
    <row r="8919" spans="2:37" ht="15" x14ac:dyDescent="0.2">
      <c r="B8919" s="10"/>
      <c r="C8919" s="10"/>
      <c r="D8919" s="10"/>
      <c r="E8919" s="10"/>
      <c r="F8919" s="10"/>
      <c r="G8919" s="10"/>
      <c r="H8919" s="10"/>
      <c r="K8919" s="10"/>
      <c r="L8919" s="10"/>
      <c r="N8919" s="10"/>
      <c r="O8919" s="10"/>
      <c r="P8919" s="10"/>
      <c r="Q8919" s="10"/>
      <c r="R8919" s="10"/>
      <c r="S8919" s="10"/>
      <c r="U8919" s="10"/>
      <c r="W8919" s="10"/>
      <c r="Y8919" s="10"/>
      <c r="AA8919" s="10"/>
      <c r="AC8919" s="10"/>
      <c r="AE8919" s="10"/>
      <c r="AG8919" s="10"/>
      <c r="AI8919" s="10"/>
      <c r="AK8919" s="10"/>
    </row>
    <row r="8920" spans="2:37" ht="15" x14ac:dyDescent="0.2">
      <c r="B8920" s="10"/>
      <c r="C8920" s="10"/>
      <c r="D8920" s="10"/>
      <c r="E8920" s="10"/>
      <c r="F8920" s="10"/>
      <c r="G8920" s="10"/>
      <c r="H8920" s="10"/>
      <c r="K8920" s="10"/>
      <c r="L8920" s="10"/>
      <c r="N8920" s="10"/>
      <c r="O8920" s="10"/>
      <c r="P8920" s="10"/>
      <c r="Q8920" s="10"/>
      <c r="R8920" s="10"/>
      <c r="S8920" s="10"/>
      <c r="U8920" s="10"/>
      <c r="W8920" s="10"/>
      <c r="Y8920" s="10"/>
      <c r="AA8920" s="10"/>
      <c r="AC8920" s="10"/>
      <c r="AE8920" s="10"/>
      <c r="AG8920" s="10"/>
      <c r="AI8920" s="10"/>
      <c r="AK8920" s="10"/>
    </row>
    <row r="8921" spans="2:37" ht="15" x14ac:dyDescent="0.2">
      <c r="B8921" s="10"/>
      <c r="C8921" s="10"/>
      <c r="D8921" s="10"/>
      <c r="E8921" s="10"/>
      <c r="F8921" s="10"/>
      <c r="G8921" s="10"/>
      <c r="H8921" s="10"/>
      <c r="K8921" s="10"/>
      <c r="L8921" s="10"/>
      <c r="N8921" s="10"/>
      <c r="O8921" s="10"/>
      <c r="P8921" s="10"/>
      <c r="Q8921" s="10"/>
      <c r="R8921" s="10"/>
      <c r="S8921" s="10"/>
      <c r="U8921" s="10"/>
      <c r="W8921" s="10"/>
      <c r="Y8921" s="10"/>
      <c r="AA8921" s="10"/>
      <c r="AC8921" s="10"/>
      <c r="AE8921" s="10"/>
      <c r="AG8921" s="10"/>
      <c r="AI8921" s="10"/>
      <c r="AK8921" s="10"/>
    </row>
    <row r="8922" spans="2:37" ht="15" x14ac:dyDescent="0.2">
      <c r="B8922" s="10"/>
      <c r="C8922" s="10"/>
      <c r="D8922" s="10"/>
      <c r="E8922" s="10"/>
      <c r="F8922" s="10"/>
      <c r="G8922" s="10"/>
      <c r="H8922" s="10"/>
      <c r="K8922" s="10"/>
      <c r="L8922" s="10"/>
      <c r="N8922" s="10"/>
      <c r="O8922" s="10"/>
      <c r="P8922" s="10"/>
      <c r="Q8922" s="10"/>
      <c r="R8922" s="10"/>
      <c r="S8922" s="10"/>
      <c r="U8922" s="10"/>
      <c r="W8922" s="10"/>
      <c r="Y8922" s="10"/>
      <c r="AA8922" s="10"/>
      <c r="AC8922" s="10"/>
      <c r="AE8922" s="10"/>
      <c r="AG8922" s="10"/>
      <c r="AI8922" s="10"/>
      <c r="AK8922" s="10"/>
    </row>
    <row r="8923" spans="2:37" ht="15" x14ac:dyDescent="0.2">
      <c r="B8923" s="10"/>
      <c r="C8923" s="10"/>
      <c r="D8923" s="10"/>
      <c r="E8923" s="10"/>
      <c r="F8923" s="10"/>
      <c r="G8923" s="10"/>
      <c r="H8923" s="10"/>
      <c r="K8923" s="10"/>
      <c r="L8923" s="10"/>
      <c r="N8923" s="10"/>
      <c r="O8923" s="10"/>
      <c r="P8923" s="10"/>
      <c r="Q8923" s="10"/>
      <c r="R8923" s="10"/>
      <c r="S8923" s="10"/>
      <c r="U8923" s="10"/>
      <c r="W8923" s="10"/>
      <c r="Y8923" s="10"/>
      <c r="AA8923" s="10"/>
      <c r="AC8923" s="10"/>
      <c r="AE8923" s="10"/>
      <c r="AG8923" s="10"/>
      <c r="AI8923" s="10"/>
      <c r="AK8923" s="10"/>
    </row>
    <row r="8924" spans="2:37" ht="15" x14ac:dyDescent="0.2">
      <c r="B8924" s="10"/>
      <c r="C8924" s="10"/>
      <c r="D8924" s="10"/>
      <c r="E8924" s="10"/>
      <c r="F8924" s="10"/>
      <c r="G8924" s="10"/>
      <c r="H8924" s="10"/>
      <c r="K8924" s="10"/>
      <c r="L8924" s="10"/>
      <c r="N8924" s="10"/>
      <c r="O8924" s="10"/>
      <c r="P8924" s="10"/>
      <c r="Q8924" s="10"/>
      <c r="R8924" s="10"/>
      <c r="S8924" s="10"/>
      <c r="U8924" s="10"/>
      <c r="W8924" s="10"/>
      <c r="Y8924" s="10"/>
      <c r="AA8924" s="10"/>
      <c r="AC8924" s="10"/>
      <c r="AE8924" s="10"/>
      <c r="AG8924" s="10"/>
      <c r="AI8924" s="10"/>
      <c r="AK8924" s="10"/>
    </row>
    <row r="8925" spans="2:37" ht="15" x14ac:dyDescent="0.2">
      <c r="B8925" s="10"/>
      <c r="C8925" s="10"/>
      <c r="D8925" s="10"/>
      <c r="E8925" s="10"/>
      <c r="F8925" s="10"/>
      <c r="G8925" s="10"/>
      <c r="H8925" s="10"/>
      <c r="K8925" s="10"/>
      <c r="L8925" s="10"/>
      <c r="N8925" s="10"/>
      <c r="O8925" s="10"/>
      <c r="P8925" s="10"/>
      <c r="Q8925" s="10"/>
      <c r="R8925" s="10"/>
      <c r="S8925" s="10"/>
      <c r="U8925" s="10"/>
      <c r="W8925" s="10"/>
      <c r="Y8925" s="10"/>
      <c r="AA8925" s="10"/>
      <c r="AC8925" s="10"/>
      <c r="AE8925" s="10"/>
      <c r="AG8925" s="10"/>
      <c r="AI8925" s="10"/>
      <c r="AK8925" s="10"/>
    </row>
    <row r="8926" spans="2:37" ht="15" x14ac:dyDescent="0.2">
      <c r="B8926" s="10"/>
      <c r="C8926" s="10"/>
      <c r="D8926" s="10"/>
      <c r="E8926" s="10"/>
      <c r="F8926" s="10"/>
      <c r="G8926" s="10"/>
      <c r="H8926" s="10"/>
      <c r="K8926" s="10"/>
      <c r="L8926" s="10"/>
      <c r="N8926" s="10"/>
      <c r="O8926" s="10"/>
      <c r="P8926" s="10"/>
      <c r="Q8926" s="10"/>
      <c r="R8926" s="10"/>
      <c r="S8926" s="10"/>
      <c r="U8926" s="10"/>
      <c r="W8926" s="10"/>
      <c r="Y8926" s="10"/>
      <c r="AA8926" s="10"/>
      <c r="AC8926" s="10"/>
      <c r="AE8926" s="10"/>
      <c r="AG8926" s="10"/>
      <c r="AI8926" s="10"/>
      <c r="AK8926" s="10"/>
    </row>
    <row r="8927" spans="2:37" ht="15" x14ac:dyDescent="0.2">
      <c r="B8927" s="10"/>
      <c r="C8927" s="10"/>
      <c r="D8927" s="10"/>
      <c r="E8927" s="10"/>
      <c r="F8927" s="10"/>
      <c r="G8927" s="10"/>
      <c r="H8927" s="10"/>
      <c r="K8927" s="10"/>
      <c r="L8927" s="10"/>
      <c r="N8927" s="10"/>
      <c r="O8927" s="10"/>
      <c r="P8927" s="10"/>
      <c r="Q8927" s="10"/>
      <c r="R8927" s="10"/>
      <c r="S8927" s="10"/>
      <c r="U8927" s="10"/>
      <c r="W8927" s="10"/>
      <c r="Y8927" s="10"/>
      <c r="AA8927" s="10"/>
      <c r="AC8927" s="10"/>
      <c r="AE8927" s="10"/>
      <c r="AG8927" s="10"/>
      <c r="AI8927" s="10"/>
      <c r="AK8927" s="10"/>
    </row>
    <row r="8928" spans="2:37" ht="15" x14ac:dyDescent="0.2">
      <c r="B8928" s="10"/>
      <c r="C8928" s="10"/>
      <c r="D8928" s="10"/>
      <c r="E8928" s="10"/>
      <c r="F8928" s="10"/>
      <c r="G8928" s="10"/>
      <c r="H8928" s="10"/>
      <c r="K8928" s="10"/>
      <c r="L8928" s="10"/>
      <c r="N8928" s="10"/>
      <c r="O8928" s="10"/>
      <c r="P8928" s="10"/>
      <c r="Q8928" s="10"/>
      <c r="R8928" s="10"/>
      <c r="S8928" s="10"/>
      <c r="U8928" s="10"/>
      <c r="W8928" s="10"/>
      <c r="Y8928" s="10"/>
      <c r="AA8928" s="10"/>
      <c r="AC8928" s="10"/>
      <c r="AE8928" s="10"/>
      <c r="AG8928" s="10"/>
      <c r="AI8928" s="10"/>
      <c r="AK8928" s="10"/>
    </row>
    <row r="8929" spans="2:37" ht="15" x14ac:dyDescent="0.2">
      <c r="B8929" s="10"/>
      <c r="C8929" s="10"/>
      <c r="D8929" s="10"/>
      <c r="E8929" s="10"/>
      <c r="F8929" s="10"/>
      <c r="G8929" s="10"/>
      <c r="H8929" s="10"/>
      <c r="K8929" s="10"/>
      <c r="L8929" s="10"/>
      <c r="N8929" s="10"/>
      <c r="O8929" s="10"/>
      <c r="P8929" s="10"/>
      <c r="Q8929" s="10"/>
      <c r="R8929" s="10"/>
      <c r="S8929" s="10"/>
      <c r="U8929" s="10"/>
      <c r="W8929" s="10"/>
      <c r="Y8929" s="10"/>
      <c r="AA8929" s="10"/>
      <c r="AC8929" s="10"/>
      <c r="AE8929" s="10"/>
      <c r="AG8929" s="10"/>
      <c r="AI8929" s="10"/>
      <c r="AK8929" s="10"/>
    </row>
    <row r="8930" spans="2:37" ht="15" x14ac:dyDescent="0.2">
      <c r="B8930" s="10"/>
      <c r="C8930" s="10"/>
      <c r="D8930" s="10"/>
      <c r="E8930" s="10"/>
      <c r="F8930" s="10"/>
      <c r="G8930" s="10"/>
      <c r="H8930" s="10"/>
      <c r="K8930" s="10"/>
      <c r="L8930" s="10"/>
      <c r="N8930" s="10"/>
      <c r="O8930" s="10"/>
      <c r="P8930" s="10"/>
      <c r="Q8930" s="10"/>
      <c r="R8930" s="10"/>
      <c r="S8930" s="10"/>
      <c r="U8930" s="10"/>
      <c r="W8930" s="10"/>
      <c r="Y8930" s="10"/>
      <c r="AA8930" s="10"/>
      <c r="AC8930" s="10"/>
      <c r="AE8930" s="10"/>
      <c r="AG8930" s="10"/>
      <c r="AI8930" s="10"/>
      <c r="AK8930" s="10"/>
    </row>
    <row r="8931" spans="2:37" ht="15" x14ac:dyDescent="0.2">
      <c r="B8931" s="10"/>
      <c r="C8931" s="10"/>
      <c r="D8931" s="10"/>
      <c r="E8931" s="10"/>
      <c r="F8931" s="10"/>
      <c r="G8931" s="10"/>
      <c r="H8931" s="10"/>
      <c r="K8931" s="10"/>
      <c r="L8931" s="10"/>
      <c r="N8931" s="10"/>
      <c r="O8931" s="10"/>
      <c r="P8931" s="10"/>
      <c r="Q8931" s="10"/>
      <c r="R8931" s="10"/>
      <c r="S8931" s="10"/>
      <c r="U8931" s="10"/>
      <c r="W8931" s="10"/>
      <c r="Y8931" s="10"/>
      <c r="AA8931" s="10"/>
      <c r="AC8931" s="10"/>
      <c r="AE8931" s="10"/>
      <c r="AG8931" s="10"/>
      <c r="AI8931" s="10"/>
      <c r="AK8931" s="10"/>
    </row>
    <row r="8932" spans="2:37" ht="15" x14ac:dyDescent="0.2">
      <c r="B8932" s="10"/>
      <c r="C8932" s="10"/>
      <c r="D8932" s="10"/>
      <c r="E8932" s="10"/>
      <c r="F8932" s="10"/>
      <c r="G8932" s="10"/>
      <c r="H8932" s="10"/>
      <c r="K8932" s="10"/>
      <c r="L8932" s="10"/>
      <c r="N8932" s="10"/>
      <c r="O8932" s="10"/>
      <c r="P8932" s="10"/>
      <c r="Q8932" s="10"/>
      <c r="R8932" s="10"/>
      <c r="S8932" s="10"/>
      <c r="U8932" s="10"/>
      <c r="W8932" s="10"/>
      <c r="Y8932" s="10"/>
      <c r="AA8932" s="10"/>
      <c r="AC8932" s="10"/>
      <c r="AE8932" s="10"/>
      <c r="AG8932" s="10"/>
      <c r="AI8932" s="10"/>
      <c r="AK8932" s="10"/>
    </row>
    <row r="8933" spans="2:37" ht="15" x14ac:dyDescent="0.2">
      <c r="B8933" s="10"/>
      <c r="C8933" s="10"/>
      <c r="D8933" s="10"/>
      <c r="E8933" s="10"/>
      <c r="F8933" s="10"/>
      <c r="G8933" s="10"/>
      <c r="H8933" s="10"/>
      <c r="K8933" s="10"/>
      <c r="L8933" s="10"/>
      <c r="N8933" s="10"/>
      <c r="O8933" s="10"/>
      <c r="P8933" s="10"/>
      <c r="Q8933" s="10"/>
      <c r="R8933" s="10"/>
      <c r="S8933" s="10"/>
      <c r="U8933" s="10"/>
      <c r="W8933" s="10"/>
      <c r="Y8933" s="10"/>
      <c r="AA8933" s="10"/>
      <c r="AC8933" s="10"/>
      <c r="AE8933" s="10"/>
      <c r="AG8933" s="10"/>
      <c r="AI8933" s="10"/>
      <c r="AK8933" s="10"/>
    </row>
    <row r="8934" spans="2:37" ht="15" x14ac:dyDescent="0.2">
      <c r="B8934" s="10"/>
      <c r="C8934" s="10"/>
      <c r="D8934" s="10"/>
      <c r="E8934" s="10"/>
      <c r="F8934" s="10"/>
      <c r="G8934" s="10"/>
      <c r="H8934" s="10"/>
      <c r="K8934" s="10"/>
      <c r="L8934" s="10"/>
      <c r="N8934" s="10"/>
      <c r="O8934" s="10"/>
      <c r="P8934" s="10"/>
      <c r="Q8934" s="10"/>
      <c r="R8934" s="10"/>
      <c r="S8934" s="10"/>
      <c r="U8934" s="10"/>
      <c r="W8934" s="10"/>
      <c r="Y8934" s="10"/>
      <c r="AA8934" s="10"/>
      <c r="AC8934" s="10"/>
      <c r="AE8934" s="10"/>
      <c r="AG8934" s="10"/>
      <c r="AI8934" s="10"/>
      <c r="AK8934" s="10"/>
    </row>
    <row r="8935" spans="2:37" ht="15" x14ac:dyDescent="0.2">
      <c r="B8935" s="10"/>
      <c r="C8935" s="10"/>
      <c r="D8935" s="10"/>
      <c r="E8935" s="10"/>
      <c r="F8935" s="10"/>
      <c r="G8935" s="10"/>
      <c r="H8935" s="10"/>
      <c r="K8935" s="10"/>
      <c r="L8935" s="10"/>
      <c r="N8935" s="10"/>
      <c r="O8935" s="10"/>
      <c r="P8935" s="10"/>
      <c r="Q8935" s="10"/>
      <c r="R8935" s="10"/>
      <c r="S8935" s="10"/>
      <c r="U8935" s="10"/>
      <c r="W8935" s="10"/>
      <c r="Y8935" s="10"/>
      <c r="AA8935" s="10"/>
      <c r="AC8935" s="10"/>
      <c r="AE8935" s="10"/>
      <c r="AG8935" s="10"/>
      <c r="AI8935" s="10"/>
      <c r="AK8935" s="10"/>
    </row>
    <row r="8936" spans="2:37" ht="15" x14ac:dyDescent="0.2">
      <c r="B8936" s="10"/>
      <c r="C8936" s="10"/>
      <c r="D8936" s="10"/>
      <c r="E8936" s="10"/>
      <c r="F8936" s="10"/>
      <c r="G8936" s="10"/>
      <c r="H8936" s="10"/>
      <c r="K8936" s="10"/>
      <c r="L8936" s="10"/>
      <c r="N8936" s="10"/>
      <c r="O8936" s="10"/>
      <c r="P8936" s="10"/>
      <c r="Q8936" s="10"/>
      <c r="R8936" s="10"/>
      <c r="S8936" s="10"/>
      <c r="U8936" s="10"/>
      <c r="W8936" s="10"/>
      <c r="Y8936" s="10"/>
      <c r="AA8936" s="10"/>
      <c r="AC8936" s="10"/>
      <c r="AE8936" s="10"/>
      <c r="AG8936" s="10"/>
      <c r="AI8936" s="10"/>
      <c r="AK8936" s="10"/>
    </row>
    <row r="8937" spans="2:37" ht="15" x14ac:dyDescent="0.2">
      <c r="B8937" s="10"/>
      <c r="C8937" s="10"/>
      <c r="D8937" s="10"/>
      <c r="E8937" s="10"/>
      <c r="F8937" s="10"/>
      <c r="G8937" s="10"/>
      <c r="H8937" s="10"/>
      <c r="K8937" s="10"/>
      <c r="L8937" s="10"/>
      <c r="N8937" s="10"/>
      <c r="O8937" s="10"/>
      <c r="P8937" s="10"/>
      <c r="Q8937" s="10"/>
      <c r="R8937" s="10"/>
      <c r="S8937" s="10"/>
      <c r="U8937" s="10"/>
      <c r="W8937" s="10"/>
      <c r="Y8937" s="10"/>
      <c r="AA8937" s="10"/>
      <c r="AC8937" s="10"/>
      <c r="AE8937" s="10"/>
      <c r="AG8937" s="10"/>
      <c r="AI8937" s="10"/>
      <c r="AK8937" s="10"/>
    </row>
    <row r="8938" spans="2:37" ht="15" x14ac:dyDescent="0.2">
      <c r="B8938" s="10"/>
      <c r="C8938" s="10"/>
      <c r="D8938" s="10"/>
      <c r="E8938" s="10"/>
      <c r="F8938" s="10"/>
      <c r="G8938" s="10"/>
      <c r="H8938" s="10"/>
      <c r="K8938" s="10"/>
      <c r="L8938" s="10"/>
      <c r="N8938" s="10"/>
      <c r="O8938" s="10"/>
      <c r="P8938" s="10"/>
      <c r="Q8938" s="10"/>
      <c r="R8938" s="10"/>
      <c r="S8938" s="10"/>
      <c r="U8938" s="10"/>
      <c r="W8938" s="10"/>
      <c r="Y8938" s="10"/>
      <c r="AA8938" s="10"/>
      <c r="AC8938" s="10"/>
      <c r="AE8938" s="10"/>
      <c r="AG8938" s="10"/>
      <c r="AI8938" s="10"/>
      <c r="AK8938" s="10"/>
    </row>
    <row r="8939" spans="2:37" ht="15" x14ac:dyDescent="0.2">
      <c r="B8939" s="10"/>
      <c r="C8939" s="10"/>
      <c r="D8939" s="10"/>
      <c r="E8939" s="10"/>
      <c r="F8939" s="10"/>
      <c r="G8939" s="10"/>
      <c r="H8939" s="10"/>
      <c r="K8939" s="10"/>
      <c r="L8939" s="10"/>
      <c r="N8939" s="10"/>
      <c r="O8939" s="10"/>
      <c r="P8939" s="10"/>
      <c r="Q8939" s="10"/>
      <c r="R8939" s="10"/>
      <c r="S8939" s="10"/>
      <c r="U8939" s="10"/>
      <c r="W8939" s="10"/>
      <c r="Y8939" s="10"/>
      <c r="AA8939" s="10"/>
      <c r="AC8939" s="10"/>
      <c r="AE8939" s="10"/>
      <c r="AG8939" s="10"/>
      <c r="AI8939" s="10"/>
      <c r="AK8939" s="10"/>
    </row>
    <row r="8940" spans="2:37" ht="15" x14ac:dyDescent="0.2">
      <c r="B8940" s="10"/>
      <c r="C8940" s="10"/>
      <c r="D8940" s="10"/>
      <c r="E8940" s="10"/>
      <c r="F8940" s="10"/>
      <c r="G8940" s="10"/>
      <c r="H8940" s="10"/>
      <c r="K8940" s="10"/>
      <c r="L8940" s="10"/>
      <c r="N8940" s="10"/>
      <c r="O8940" s="10"/>
      <c r="P8940" s="10"/>
      <c r="Q8940" s="10"/>
      <c r="R8940" s="10"/>
      <c r="S8940" s="10"/>
      <c r="U8940" s="10"/>
      <c r="W8940" s="10"/>
      <c r="Y8940" s="10"/>
      <c r="AA8940" s="10"/>
      <c r="AC8940" s="10"/>
      <c r="AE8940" s="10"/>
      <c r="AG8940" s="10"/>
      <c r="AI8940" s="10"/>
      <c r="AK8940" s="10"/>
    </row>
    <row r="8941" spans="2:37" ht="15" x14ac:dyDescent="0.2">
      <c r="B8941" s="10"/>
      <c r="C8941" s="10"/>
      <c r="D8941" s="10"/>
      <c r="E8941" s="10"/>
      <c r="F8941" s="10"/>
      <c r="G8941" s="10"/>
      <c r="H8941" s="10"/>
      <c r="K8941" s="10"/>
      <c r="L8941" s="10"/>
      <c r="N8941" s="10"/>
      <c r="O8941" s="10"/>
      <c r="P8941" s="10"/>
      <c r="Q8941" s="10"/>
      <c r="R8941" s="10"/>
      <c r="S8941" s="10"/>
      <c r="U8941" s="10"/>
      <c r="W8941" s="10"/>
      <c r="Y8941" s="10"/>
      <c r="AA8941" s="10"/>
      <c r="AC8941" s="10"/>
      <c r="AE8941" s="10"/>
      <c r="AG8941" s="10"/>
      <c r="AI8941" s="10"/>
      <c r="AK8941" s="10"/>
    </row>
    <row r="8942" spans="2:37" ht="15" x14ac:dyDescent="0.2">
      <c r="B8942" s="10"/>
      <c r="C8942" s="10"/>
      <c r="D8942" s="10"/>
      <c r="E8942" s="10"/>
      <c r="F8942" s="10"/>
      <c r="G8942" s="10"/>
      <c r="H8942" s="10"/>
      <c r="K8942" s="10"/>
      <c r="L8942" s="10"/>
      <c r="N8942" s="10"/>
      <c r="O8942" s="10"/>
      <c r="P8942" s="10"/>
      <c r="Q8942" s="10"/>
      <c r="R8942" s="10"/>
      <c r="S8942" s="10"/>
      <c r="U8942" s="10"/>
      <c r="W8942" s="10"/>
      <c r="Y8942" s="10"/>
      <c r="AA8942" s="10"/>
      <c r="AC8942" s="10"/>
      <c r="AE8942" s="10"/>
      <c r="AG8942" s="10"/>
      <c r="AI8942" s="10"/>
      <c r="AK8942" s="10"/>
    </row>
    <row r="8943" spans="2:37" ht="15" x14ac:dyDescent="0.2">
      <c r="B8943" s="10"/>
      <c r="C8943" s="10"/>
      <c r="D8943" s="10"/>
      <c r="E8943" s="10"/>
      <c r="F8943" s="10"/>
      <c r="G8943" s="10"/>
      <c r="H8943" s="10"/>
      <c r="K8943" s="10"/>
      <c r="L8943" s="10"/>
      <c r="N8943" s="10"/>
      <c r="O8943" s="10"/>
      <c r="P8943" s="10"/>
      <c r="Q8943" s="10"/>
      <c r="R8943" s="10"/>
      <c r="S8943" s="10"/>
      <c r="U8943" s="10"/>
      <c r="W8943" s="10"/>
      <c r="Y8943" s="10"/>
      <c r="AA8943" s="10"/>
      <c r="AC8943" s="10"/>
      <c r="AE8943" s="10"/>
      <c r="AG8943" s="10"/>
      <c r="AI8943" s="10"/>
      <c r="AK8943" s="10"/>
    </row>
    <row r="8944" spans="2:37" ht="15" x14ac:dyDescent="0.2">
      <c r="B8944" s="10"/>
      <c r="C8944" s="10"/>
      <c r="D8944" s="10"/>
      <c r="E8944" s="10"/>
      <c r="F8944" s="10"/>
      <c r="G8944" s="10"/>
      <c r="H8944" s="10"/>
      <c r="K8944" s="10"/>
      <c r="L8944" s="10"/>
      <c r="N8944" s="10"/>
      <c r="O8944" s="10"/>
      <c r="P8944" s="10"/>
      <c r="Q8944" s="10"/>
      <c r="R8944" s="10"/>
      <c r="S8944" s="10"/>
      <c r="U8944" s="10"/>
      <c r="W8944" s="10"/>
      <c r="Y8944" s="10"/>
      <c r="AA8944" s="10"/>
      <c r="AC8944" s="10"/>
      <c r="AE8944" s="10"/>
      <c r="AG8944" s="10"/>
      <c r="AI8944" s="10"/>
      <c r="AK8944" s="10"/>
    </row>
    <row r="8945" spans="2:37" ht="15" x14ac:dyDescent="0.2">
      <c r="B8945" s="10"/>
      <c r="C8945" s="10"/>
      <c r="D8945" s="10"/>
      <c r="E8945" s="10"/>
      <c r="F8945" s="10"/>
      <c r="G8945" s="10"/>
      <c r="H8945" s="10"/>
      <c r="K8945" s="10"/>
      <c r="L8945" s="10"/>
      <c r="N8945" s="10"/>
      <c r="O8945" s="10"/>
      <c r="P8945" s="10"/>
      <c r="Q8945" s="10"/>
      <c r="R8945" s="10"/>
      <c r="S8945" s="10"/>
      <c r="U8945" s="10"/>
      <c r="W8945" s="10"/>
      <c r="Y8945" s="10"/>
      <c r="AA8945" s="10"/>
      <c r="AC8945" s="10"/>
      <c r="AE8945" s="10"/>
      <c r="AG8945" s="10"/>
      <c r="AI8945" s="10"/>
      <c r="AK8945" s="10"/>
    </row>
    <row r="8946" spans="2:37" ht="15" x14ac:dyDescent="0.2">
      <c r="B8946" s="10"/>
      <c r="C8946" s="10"/>
      <c r="D8946" s="10"/>
      <c r="E8946" s="10"/>
      <c r="F8946" s="10"/>
      <c r="G8946" s="10"/>
      <c r="H8946" s="10"/>
      <c r="K8946" s="10"/>
      <c r="L8946" s="10"/>
      <c r="N8946" s="10"/>
      <c r="O8946" s="10"/>
      <c r="P8946" s="10"/>
      <c r="Q8946" s="10"/>
      <c r="R8946" s="10"/>
      <c r="S8946" s="10"/>
      <c r="U8946" s="10"/>
      <c r="W8946" s="10"/>
      <c r="Y8946" s="10"/>
      <c r="AA8946" s="10"/>
      <c r="AC8946" s="10"/>
      <c r="AE8946" s="10"/>
      <c r="AG8946" s="10"/>
      <c r="AI8946" s="10"/>
      <c r="AK8946" s="10"/>
    </row>
    <row r="8947" spans="2:37" ht="15" x14ac:dyDescent="0.2">
      <c r="B8947" s="10"/>
      <c r="C8947" s="10"/>
      <c r="D8947" s="10"/>
      <c r="E8947" s="10"/>
      <c r="F8947" s="10"/>
      <c r="G8947" s="10"/>
      <c r="H8947" s="10"/>
      <c r="K8947" s="10"/>
      <c r="L8947" s="10"/>
      <c r="N8947" s="10"/>
      <c r="O8947" s="10"/>
      <c r="P8947" s="10"/>
      <c r="Q8947" s="10"/>
      <c r="R8947" s="10"/>
      <c r="S8947" s="10"/>
      <c r="U8947" s="10"/>
      <c r="W8947" s="10"/>
      <c r="Y8947" s="10"/>
      <c r="AA8947" s="10"/>
      <c r="AC8947" s="10"/>
      <c r="AE8947" s="10"/>
      <c r="AG8947" s="10"/>
      <c r="AI8947" s="10"/>
      <c r="AK8947" s="10"/>
    </row>
    <row r="8948" spans="2:37" ht="15" x14ac:dyDescent="0.2">
      <c r="B8948" s="10"/>
      <c r="C8948" s="10"/>
      <c r="D8948" s="10"/>
      <c r="E8948" s="10"/>
      <c r="F8948" s="10"/>
      <c r="G8948" s="10"/>
      <c r="H8948" s="10"/>
      <c r="K8948" s="10"/>
      <c r="L8948" s="10"/>
      <c r="N8948" s="10"/>
      <c r="O8948" s="10"/>
      <c r="P8948" s="10"/>
      <c r="Q8948" s="10"/>
      <c r="R8948" s="10"/>
      <c r="S8948" s="10"/>
      <c r="U8948" s="10"/>
      <c r="W8948" s="10"/>
      <c r="Y8948" s="10"/>
      <c r="AA8948" s="10"/>
      <c r="AC8948" s="10"/>
      <c r="AE8948" s="10"/>
      <c r="AG8948" s="10"/>
      <c r="AI8948" s="10"/>
      <c r="AK8948" s="10"/>
    </row>
    <row r="8949" spans="2:37" ht="15" x14ac:dyDescent="0.2">
      <c r="B8949" s="10"/>
      <c r="C8949" s="10"/>
      <c r="D8949" s="10"/>
      <c r="E8949" s="10"/>
      <c r="F8949" s="10"/>
      <c r="G8949" s="10"/>
      <c r="H8949" s="10"/>
      <c r="K8949" s="10"/>
      <c r="L8949" s="10"/>
      <c r="N8949" s="10"/>
      <c r="O8949" s="10"/>
      <c r="P8949" s="10"/>
      <c r="Q8949" s="10"/>
      <c r="R8949" s="10"/>
      <c r="S8949" s="10"/>
      <c r="U8949" s="10"/>
      <c r="W8949" s="10"/>
      <c r="Y8949" s="10"/>
      <c r="AA8949" s="10"/>
      <c r="AC8949" s="10"/>
      <c r="AE8949" s="10"/>
      <c r="AG8949" s="10"/>
      <c r="AI8949" s="10"/>
      <c r="AK8949" s="10"/>
    </row>
    <row r="8950" spans="2:37" ht="15" x14ac:dyDescent="0.2">
      <c r="B8950" s="10"/>
      <c r="C8950" s="10"/>
      <c r="D8950" s="10"/>
      <c r="E8950" s="10"/>
      <c r="F8950" s="10"/>
      <c r="G8950" s="10"/>
      <c r="H8950" s="10"/>
      <c r="K8950" s="10"/>
      <c r="L8950" s="10"/>
      <c r="N8950" s="10"/>
      <c r="O8950" s="10"/>
      <c r="P8950" s="10"/>
      <c r="Q8950" s="10"/>
      <c r="R8950" s="10"/>
      <c r="S8950" s="10"/>
      <c r="U8950" s="10"/>
      <c r="W8950" s="10"/>
      <c r="Y8950" s="10"/>
      <c r="AA8950" s="10"/>
      <c r="AC8950" s="10"/>
      <c r="AE8950" s="10"/>
      <c r="AG8950" s="10"/>
      <c r="AI8950" s="10"/>
      <c r="AK8950" s="10"/>
    </row>
    <row r="8951" spans="2:37" ht="15" x14ac:dyDescent="0.2">
      <c r="B8951" s="10"/>
      <c r="C8951" s="10"/>
      <c r="D8951" s="10"/>
      <c r="E8951" s="10"/>
      <c r="F8951" s="10"/>
      <c r="G8951" s="10"/>
      <c r="H8951" s="10"/>
      <c r="K8951" s="10"/>
      <c r="L8951" s="10"/>
      <c r="N8951" s="10"/>
      <c r="O8951" s="10"/>
      <c r="P8951" s="10"/>
      <c r="Q8951" s="10"/>
      <c r="R8951" s="10"/>
      <c r="S8951" s="10"/>
      <c r="U8951" s="10"/>
      <c r="W8951" s="10"/>
      <c r="Y8951" s="10"/>
      <c r="AA8951" s="10"/>
      <c r="AC8951" s="10"/>
      <c r="AE8951" s="10"/>
      <c r="AG8951" s="10"/>
      <c r="AI8951" s="10"/>
      <c r="AK8951" s="10"/>
    </row>
    <row r="8952" spans="2:37" ht="15" x14ac:dyDescent="0.2">
      <c r="B8952" s="10"/>
      <c r="C8952" s="10"/>
      <c r="D8952" s="10"/>
      <c r="E8952" s="10"/>
      <c r="F8952" s="10"/>
      <c r="G8952" s="10"/>
      <c r="H8952" s="10"/>
      <c r="K8952" s="10"/>
      <c r="L8952" s="10"/>
      <c r="N8952" s="10"/>
      <c r="O8952" s="10"/>
      <c r="P8952" s="10"/>
      <c r="Q8952" s="10"/>
      <c r="R8952" s="10"/>
      <c r="S8952" s="10"/>
      <c r="U8952" s="10"/>
      <c r="W8952" s="10"/>
      <c r="Y8952" s="10"/>
      <c r="AA8952" s="10"/>
      <c r="AC8952" s="10"/>
      <c r="AE8952" s="10"/>
      <c r="AG8952" s="10"/>
      <c r="AI8952" s="10"/>
      <c r="AK8952" s="10"/>
    </row>
    <row r="8953" spans="2:37" ht="15" x14ac:dyDescent="0.2">
      <c r="B8953" s="10"/>
      <c r="C8953" s="10"/>
      <c r="D8953" s="10"/>
      <c r="E8953" s="10"/>
      <c r="F8953" s="10"/>
      <c r="G8953" s="10"/>
      <c r="H8953" s="10"/>
      <c r="K8953" s="10"/>
      <c r="L8953" s="10"/>
      <c r="N8953" s="10"/>
      <c r="O8953" s="10"/>
      <c r="P8953" s="10"/>
      <c r="Q8953" s="10"/>
      <c r="R8953" s="10"/>
      <c r="S8953" s="10"/>
      <c r="U8953" s="10"/>
      <c r="W8953" s="10"/>
      <c r="Y8953" s="10"/>
      <c r="AA8953" s="10"/>
      <c r="AC8953" s="10"/>
      <c r="AE8953" s="10"/>
      <c r="AG8953" s="10"/>
      <c r="AI8953" s="10"/>
      <c r="AK8953" s="10"/>
    </row>
    <row r="8954" spans="2:37" ht="15" x14ac:dyDescent="0.2">
      <c r="B8954" s="10"/>
      <c r="C8954" s="10"/>
      <c r="D8954" s="10"/>
      <c r="E8954" s="10"/>
      <c r="F8954" s="10"/>
      <c r="G8954" s="10"/>
      <c r="H8954" s="10"/>
      <c r="K8954" s="10"/>
      <c r="L8954" s="10"/>
      <c r="N8954" s="10"/>
      <c r="O8954" s="10"/>
      <c r="P8954" s="10"/>
      <c r="Q8954" s="10"/>
      <c r="R8954" s="10"/>
      <c r="S8954" s="10"/>
      <c r="U8954" s="10"/>
      <c r="W8954" s="10"/>
      <c r="Y8954" s="10"/>
      <c r="AA8954" s="10"/>
      <c r="AC8954" s="10"/>
      <c r="AE8954" s="10"/>
      <c r="AG8954" s="10"/>
      <c r="AI8954" s="10"/>
      <c r="AK8954" s="10"/>
    </row>
    <row r="8955" spans="2:37" ht="15" x14ac:dyDescent="0.2">
      <c r="B8955" s="10"/>
      <c r="C8955" s="10"/>
      <c r="D8955" s="10"/>
      <c r="E8955" s="10"/>
      <c r="F8955" s="10"/>
      <c r="G8955" s="10"/>
      <c r="H8955" s="10"/>
      <c r="K8955" s="10"/>
      <c r="L8955" s="10"/>
      <c r="N8955" s="10"/>
      <c r="O8955" s="10"/>
      <c r="P8955" s="10"/>
      <c r="Q8955" s="10"/>
      <c r="R8955" s="10"/>
      <c r="S8955" s="10"/>
      <c r="U8955" s="10"/>
      <c r="W8955" s="10"/>
      <c r="Y8955" s="10"/>
      <c r="AA8955" s="10"/>
      <c r="AC8955" s="10"/>
      <c r="AE8955" s="10"/>
      <c r="AG8955" s="10"/>
      <c r="AI8955" s="10"/>
      <c r="AK8955" s="10"/>
    </row>
    <row r="8956" spans="2:37" ht="15" x14ac:dyDescent="0.2">
      <c r="B8956" s="10"/>
      <c r="C8956" s="10"/>
      <c r="D8956" s="10"/>
      <c r="E8956" s="10"/>
      <c r="F8956" s="10"/>
      <c r="G8956" s="10"/>
      <c r="H8956" s="10"/>
      <c r="K8956" s="10"/>
      <c r="L8956" s="10"/>
      <c r="N8956" s="10"/>
      <c r="O8956" s="10"/>
      <c r="P8956" s="10"/>
      <c r="Q8956" s="10"/>
      <c r="R8956" s="10"/>
      <c r="S8956" s="10"/>
      <c r="U8956" s="10"/>
      <c r="W8956" s="10"/>
      <c r="Y8956" s="10"/>
      <c r="AA8956" s="10"/>
      <c r="AC8956" s="10"/>
      <c r="AE8956" s="10"/>
      <c r="AG8956" s="10"/>
      <c r="AI8956" s="10"/>
      <c r="AK8956" s="10"/>
    </row>
    <row r="8957" spans="2:37" ht="15" x14ac:dyDescent="0.2">
      <c r="B8957" s="10"/>
      <c r="C8957" s="10"/>
      <c r="D8957" s="10"/>
      <c r="E8957" s="10"/>
      <c r="F8957" s="10"/>
      <c r="G8957" s="10"/>
      <c r="H8957" s="10"/>
      <c r="K8957" s="10"/>
      <c r="L8957" s="10"/>
      <c r="N8957" s="10"/>
      <c r="O8957" s="10"/>
      <c r="P8957" s="10"/>
      <c r="Q8957" s="10"/>
      <c r="R8957" s="10"/>
      <c r="S8957" s="10"/>
      <c r="U8957" s="10"/>
      <c r="W8957" s="10"/>
      <c r="Y8957" s="10"/>
      <c r="AA8957" s="10"/>
      <c r="AC8957" s="10"/>
      <c r="AE8957" s="10"/>
      <c r="AG8957" s="10"/>
      <c r="AI8957" s="10"/>
      <c r="AK8957" s="10"/>
    </row>
    <row r="8958" spans="2:37" ht="15" x14ac:dyDescent="0.2">
      <c r="B8958" s="10"/>
      <c r="C8958" s="10"/>
      <c r="D8958" s="10"/>
      <c r="E8958" s="10"/>
      <c r="F8958" s="10"/>
      <c r="G8958" s="10"/>
      <c r="H8958" s="10"/>
      <c r="K8958" s="10"/>
      <c r="L8958" s="10"/>
      <c r="N8958" s="10"/>
      <c r="O8958" s="10"/>
      <c r="P8958" s="10"/>
      <c r="Q8958" s="10"/>
      <c r="R8958" s="10"/>
      <c r="S8958" s="10"/>
      <c r="U8958" s="10"/>
      <c r="W8958" s="10"/>
      <c r="Y8958" s="10"/>
      <c r="AA8958" s="10"/>
      <c r="AC8958" s="10"/>
      <c r="AE8958" s="10"/>
      <c r="AG8958" s="10"/>
      <c r="AI8958" s="10"/>
      <c r="AK8958" s="10"/>
    </row>
    <row r="8959" spans="2:37" ht="15" x14ac:dyDescent="0.2">
      <c r="B8959" s="10"/>
      <c r="C8959" s="10"/>
      <c r="D8959" s="10"/>
      <c r="E8959" s="10"/>
      <c r="F8959" s="10"/>
      <c r="G8959" s="10"/>
      <c r="H8959" s="10"/>
      <c r="K8959" s="10"/>
      <c r="L8959" s="10"/>
      <c r="N8959" s="10"/>
      <c r="O8959" s="10"/>
      <c r="P8959" s="10"/>
      <c r="Q8959" s="10"/>
      <c r="R8959" s="10"/>
      <c r="S8959" s="10"/>
      <c r="U8959" s="10"/>
      <c r="W8959" s="10"/>
      <c r="Y8959" s="10"/>
      <c r="AA8959" s="10"/>
      <c r="AC8959" s="10"/>
      <c r="AE8959" s="10"/>
      <c r="AG8959" s="10"/>
      <c r="AI8959" s="10"/>
      <c r="AK8959" s="10"/>
    </row>
    <row r="8960" spans="2:37" ht="15" x14ac:dyDescent="0.2">
      <c r="B8960" s="10"/>
      <c r="C8960" s="10"/>
      <c r="D8960" s="10"/>
      <c r="E8960" s="10"/>
      <c r="F8960" s="10"/>
      <c r="G8960" s="10"/>
      <c r="H8960" s="10"/>
      <c r="K8960" s="10"/>
      <c r="L8960" s="10"/>
      <c r="N8960" s="10"/>
      <c r="O8960" s="10"/>
      <c r="P8960" s="10"/>
      <c r="Q8960" s="10"/>
      <c r="R8960" s="10"/>
      <c r="S8960" s="10"/>
      <c r="U8960" s="10"/>
      <c r="W8960" s="10"/>
      <c r="Y8960" s="10"/>
      <c r="AA8960" s="10"/>
      <c r="AC8960" s="10"/>
      <c r="AE8960" s="10"/>
      <c r="AG8960" s="10"/>
      <c r="AI8960" s="10"/>
      <c r="AK8960" s="10"/>
    </row>
    <row r="8961" spans="2:37" ht="15" x14ac:dyDescent="0.2">
      <c r="B8961" s="10"/>
      <c r="C8961" s="10"/>
      <c r="D8961" s="10"/>
      <c r="E8961" s="10"/>
      <c r="F8961" s="10"/>
      <c r="G8961" s="10"/>
      <c r="H8961" s="10"/>
      <c r="K8961" s="10"/>
      <c r="L8961" s="10"/>
      <c r="N8961" s="10"/>
      <c r="O8961" s="10"/>
      <c r="P8961" s="10"/>
      <c r="Q8961" s="10"/>
      <c r="R8961" s="10"/>
      <c r="S8961" s="10"/>
      <c r="U8961" s="10"/>
      <c r="W8961" s="10"/>
      <c r="Y8961" s="10"/>
      <c r="AA8961" s="10"/>
      <c r="AC8961" s="10"/>
      <c r="AE8961" s="10"/>
      <c r="AG8961" s="10"/>
      <c r="AI8961" s="10"/>
      <c r="AK8961" s="10"/>
    </row>
    <row r="8962" spans="2:37" ht="15" x14ac:dyDescent="0.2">
      <c r="B8962" s="10"/>
      <c r="C8962" s="10"/>
      <c r="D8962" s="10"/>
      <c r="E8962" s="10"/>
      <c r="F8962" s="10"/>
      <c r="G8962" s="10"/>
      <c r="H8962" s="10"/>
      <c r="K8962" s="10"/>
      <c r="L8962" s="10"/>
      <c r="N8962" s="10"/>
      <c r="O8962" s="10"/>
      <c r="P8962" s="10"/>
      <c r="Q8962" s="10"/>
      <c r="R8962" s="10"/>
      <c r="S8962" s="10"/>
      <c r="U8962" s="10"/>
      <c r="W8962" s="10"/>
      <c r="Y8962" s="10"/>
      <c r="AA8962" s="10"/>
      <c r="AC8962" s="10"/>
      <c r="AE8962" s="10"/>
      <c r="AG8962" s="10"/>
      <c r="AI8962" s="10"/>
      <c r="AK8962" s="10"/>
    </row>
    <row r="8963" spans="2:37" ht="15" x14ac:dyDescent="0.2">
      <c r="B8963" s="10"/>
      <c r="C8963" s="10"/>
      <c r="D8963" s="10"/>
      <c r="E8963" s="10"/>
      <c r="F8963" s="10"/>
      <c r="G8963" s="10"/>
      <c r="H8963" s="10"/>
      <c r="K8963" s="10"/>
      <c r="L8963" s="10"/>
      <c r="N8963" s="10"/>
      <c r="O8963" s="10"/>
      <c r="P8963" s="10"/>
      <c r="Q8963" s="10"/>
      <c r="R8963" s="10"/>
      <c r="S8963" s="10"/>
      <c r="U8963" s="10"/>
      <c r="W8963" s="10"/>
      <c r="Y8963" s="10"/>
      <c r="AA8963" s="10"/>
      <c r="AC8963" s="10"/>
      <c r="AE8963" s="10"/>
      <c r="AG8963" s="10"/>
      <c r="AI8963" s="10"/>
      <c r="AK8963" s="10"/>
    </row>
    <row r="8964" spans="2:37" ht="15" x14ac:dyDescent="0.2">
      <c r="B8964" s="10"/>
      <c r="C8964" s="10"/>
      <c r="D8964" s="10"/>
      <c r="E8964" s="10"/>
      <c r="F8964" s="10"/>
      <c r="G8964" s="10"/>
      <c r="H8964" s="10"/>
      <c r="K8964" s="10"/>
      <c r="L8964" s="10"/>
      <c r="N8964" s="10"/>
      <c r="O8964" s="10"/>
      <c r="P8964" s="10"/>
      <c r="Q8964" s="10"/>
      <c r="R8964" s="10"/>
      <c r="S8964" s="10"/>
      <c r="U8964" s="10"/>
      <c r="W8964" s="10"/>
      <c r="Y8964" s="10"/>
      <c r="AA8964" s="10"/>
      <c r="AC8964" s="10"/>
      <c r="AE8964" s="10"/>
      <c r="AG8964" s="10"/>
      <c r="AI8964" s="10"/>
      <c r="AK8964" s="10"/>
    </row>
    <row r="8965" spans="2:37" ht="15" x14ac:dyDescent="0.2">
      <c r="B8965" s="10"/>
      <c r="C8965" s="10"/>
      <c r="D8965" s="10"/>
      <c r="E8965" s="10"/>
      <c r="F8965" s="10"/>
      <c r="G8965" s="10"/>
      <c r="H8965" s="10"/>
      <c r="K8965" s="10"/>
      <c r="L8965" s="10"/>
      <c r="N8965" s="10"/>
      <c r="O8965" s="10"/>
      <c r="P8965" s="10"/>
      <c r="Q8965" s="10"/>
      <c r="R8965" s="10"/>
      <c r="S8965" s="10"/>
      <c r="U8965" s="10"/>
      <c r="W8965" s="10"/>
      <c r="Y8965" s="10"/>
      <c r="AA8965" s="10"/>
      <c r="AC8965" s="10"/>
      <c r="AE8965" s="10"/>
      <c r="AG8965" s="10"/>
      <c r="AI8965" s="10"/>
      <c r="AK8965" s="10"/>
    </row>
    <row r="8966" spans="2:37" ht="15" x14ac:dyDescent="0.2">
      <c r="B8966" s="10"/>
      <c r="C8966" s="10"/>
      <c r="D8966" s="10"/>
      <c r="E8966" s="10"/>
      <c r="F8966" s="10"/>
      <c r="G8966" s="10"/>
      <c r="H8966" s="10"/>
      <c r="K8966" s="10"/>
      <c r="L8966" s="10"/>
      <c r="N8966" s="10"/>
      <c r="O8966" s="10"/>
      <c r="P8966" s="10"/>
      <c r="Q8966" s="10"/>
      <c r="R8966" s="10"/>
      <c r="S8966" s="10"/>
      <c r="U8966" s="10"/>
      <c r="W8966" s="10"/>
      <c r="Y8966" s="10"/>
      <c r="AA8966" s="10"/>
      <c r="AC8966" s="10"/>
      <c r="AE8966" s="10"/>
      <c r="AG8966" s="10"/>
      <c r="AI8966" s="10"/>
      <c r="AK8966" s="10"/>
    </row>
    <row r="8967" spans="2:37" ht="15" x14ac:dyDescent="0.2">
      <c r="B8967" s="10"/>
      <c r="C8967" s="10"/>
      <c r="D8967" s="10"/>
      <c r="E8967" s="10"/>
      <c r="F8967" s="10"/>
      <c r="G8967" s="10"/>
      <c r="H8967" s="10"/>
      <c r="K8967" s="10"/>
      <c r="L8967" s="10"/>
      <c r="N8967" s="10"/>
      <c r="O8967" s="10"/>
      <c r="P8967" s="10"/>
      <c r="Q8967" s="10"/>
      <c r="R8967" s="10"/>
      <c r="S8967" s="10"/>
      <c r="U8967" s="10"/>
      <c r="W8967" s="10"/>
      <c r="Y8967" s="10"/>
      <c r="AA8967" s="10"/>
      <c r="AC8967" s="10"/>
      <c r="AE8967" s="10"/>
      <c r="AG8967" s="10"/>
      <c r="AI8967" s="10"/>
      <c r="AK8967" s="10"/>
    </row>
    <row r="8968" spans="2:37" ht="15" x14ac:dyDescent="0.2">
      <c r="B8968" s="10"/>
      <c r="C8968" s="10"/>
      <c r="D8968" s="10"/>
      <c r="E8968" s="10"/>
      <c r="F8968" s="10"/>
      <c r="G8968" s="10"/>
      <c r="H8968" s="10"/>
      <c r="K8968" s="10"/>
      <c r="L8968" s="10"/>
      <c r="N8968" s="10"/>
      <c r="O8968" s="10"/>
      <c r="P8968" s="10"/>
      <c r="Q8968" s="10"/>
      <c r="R8968" s="10"/>
      <c r="S8968" s="10"/>
      <c r="U8968" s="10"/>
      <c r="W8968" s="10"/>
      <c r="Y8968" s="10"/>
      <c r="AA8968" s="10"/>
      <c r="AC8968" s="10"/>
      <c r="AE8968" s="10"/>
      <c r="AG8968" s="10"/>
      <c r="AI8968" s="10"/>
      <c r="AK8968" s="10"/>
    </row>
    <row r="8969" spans="2:37" ht="15" x14ac:dyDescent="0.2">
      <c r="B8969" s="10"/>
      <c r="C8969" s="10"/>
      <c r="D8969" s="10"/>
      <c r="E8969" s="10"/>
      <c r="F8969" s="10"/>
      <c r="G8969" s="10"/>
      <c r="H8969" s="10"/>
      <c r="K8969" s="10"/>
      <c r="L8969" s="10"/>
      <c r="N8969" s="10"/>
      <c r="O8969" s="10"/>
      <c r="P8969" s="10"/>
      <c r="Q8969" s="10"/>
      <c r="R8969" s="10"/>
      <c r="S8969" s="10"/>
      <c r="U8969" s="10"/>
      <c r="W8969" s="10"/>
      <c r="Y8969" s="10"/>
      <c r="AA8969" s="10"/>
      <c r="AC8969" s="10"/>
      <c r="AE8969" s="10"/>
      <c r="AG8969" s="10"/>
      <c r="AI8969" s="10"/>
      <c r="AK8969" s="10"/>
    </row>
    <row r="8970" spans="2:37" ht="15" x14ac:dyDescent="0.2">
      <c r="B8970" s="10"/>
      <c r="C8970" s="10"/>
      <c r="D8970" s="10"/>
      <c r="E8970" s="10"/>
      <c r="F8970" s="10"/>
      <c r="G8970" s="10"/>
      <c r="H8970" s="10"/>
      <c r="K8970" s="10"/>
      <c r="L8970" s="10"/>
      <c r="N8970" s="10"/>
      <c r="O8970" s="10"/>
      <c r="P8970" s="10"/>
      <c r="Q8970" s="10"/>
      <c r="R8970" s="10"/>
      <c r="S8970" s="10"/>
      <c r="U8970" s="10"/>
      <c r="W8970" s="10"/>
      <c r="Y8970" s="10"/>
      <c r="AA8970" s="10"/>
      <c r="AC8970" s="10"/>
      <c r="AE8970" s="10"/>
      <c r="AG8970" s="10"/>
      <c r="AI8970" s="10"/>
      <c r="AK8970" s="10"/>
    </row>
    <row r="8971" spans="2:37" ht="15" x14ac:dyDescent="0.2">
      <c r="B8971" s="10"/>
      <c r="C8971" s="10"/>
      <c r="D8971" s="10"/>
      <c r="E8971" s="10"/>
      <c r="F8971" s="10"/>
      <c r="G8971" s="10"/>
      <c r="H8971" s="10"/>
      <c r="K8971" s="10"/>
      <c r="L8971" s="10"/>
      <c r="N8971" s="10"/>
      <c r="O8971" s="10"/>
      <c r="P8971" s="10"/>
      <c r="Q8971" s="10"/>
      <c r="R8971" s="10"/>
      <c r="S8971" s="10"/>
      <c r="U8971" s="10"/>
      <c r="W8971" s="10"/>
      <c r="Y8971" s="10"/>
      <c r="AA8971" s="10"/>
      <c r="AC8971" s="10"/>
      <c r="AE8971" s="10"/>
      <c r="AG8971" s="10"/>
      <c r="AI8971" s="10"/>
      <c r="AK8971" s="10"/>
    </row>
    <row r="8972" spans="2:37" ht="15" x14ac:dyDescent="0.2">
      <c r="B8972" s="10"/>
      <c r="C8972" s="10"/>
      <c r="D8972" s="10"/>
      <c r="E8972" s="10"/>
      <c r="F8972" s="10"/>
      <c r="G8972" s="10"/>
      <c r="H8972" s="10"/>
      <c r="K8972" s="10"/>
      <c r="L8972" s="10"/>
      <c r="N8972" s="10"/>
      <c r="O8972" s="10"/>
      <c r="P8972" s="10"/>
      <c r="Q8972" s="10"/>
      <c r="R8972" s="10"/>
      <c r="S8972" s="10"/>
      <c r="U8972" s="10"/>
      <c r="W8972" s="10"/>
      <c r="Y8972" s="10"/>
      <c r="AA8972" s="10"/>
      <c r="AC8972" s="10"/>
      <c r="AE8972" s="10"/>
      <c r="AG8972" s="10"/>
      <c r="AI8972" s="10"/>
      <c r="AK8972" s="10"/>
    </row>
    <row r="8973" spans="2:37" ht="15" x14ac:dyDescent="0.2">
      <c r="B8973" s="10"/>
      <c r="C8973" s="10"/>
      <c r="D8973" s="10"/>
      <c r="E8973" s="10"/>
      <c r="F8973" s="10"/>
      <c r="G8973" s="10"/>
      <c r="H8973" s="10"/>
      <c r="K8973" s="10"/>
      <c r="L8973" s="10"/>
      <c r="N8973" s="10"/>
      <c r="O8973" s="10"/>
      <c r="P8973" s="10"/>
      <c r="Q8973" s="10"/>
      <c r="R8973" s="10"/>
      <c r="S8973" s="10"/>
      <c r="U8973" s="10"/>
      <c r="W8973" s="10"/>
      <c r="Y8973" s="10"/>
      <c r="AA8973" s="10"/>
      <c r="AC8973" s="10"/>
      <c r="AE8973" s="10"/>
      <c r="AG8973" s="10"/>
      <c r="AI8973" s="10"/>
      <c r="AK8973" s="10"/>
    </row>
    <row r="8974" spans="2:37" ht="15" x14ac:dyDescent="0.2">
      <c r="B8974" s="10"/>
      <c r="C8974" s="10"/>
      <c r="D8974" s="10"/>
      <c r="E8974" s="10"/>
      <c r="F8974" s="10"/>
      <c r="G8974" s="10"/>
      <c r="H8974" s="10"/>
      <c r="K8974" s="10"/>
      <c r="L8974" s="10"/>
      <c r="N8974" s="10"/>
      <c r="O8974" s="10"/>
      <c r="P8974" s="10"/>
      <c r="Q8974" s="10"/>
      <c r="R8974" s="10"/>
      <c r="S8974" s="10"/>
      <c r="U8974" s="10"/>
      <c r="W8974" s="10"/>
      <c r="Y8974" s="10"/>
      <c r="AA8974" s="10"/>
      <c r="AC8974" s="10"/>
      <c r="AE8974" s="10"/>
      <c r="AG8974" s="10"/>
      <c r="AI8974" s="10"/>
      <c r="AK8974" s="10"/>
    </row>
    <row r="8975" spans="2:37" ht="15" x14ac:dyDescent="0.2">
      <c r="B8975" s="10"/>
      <c r="C8975" s="10"/>
      <c r="D8975" s="10"/>
      <c r="E8975" s="10"/>
      <c r="F8975" s="10"/>
      <c r="G8975" s="10"/>
      <c r="H8975" s="10"/>
      <c r="K8975" s="10"/>
      <c r="L8975" s="10"/>
      <c r="N8975" s="10"/>
      <c r="O8975" s="10"/>
      <c r="P8975" s="10"/>
      <c r="Q8975" s="10"/>
      <c r="R8975" s="10"/>
      <c r="S8975" s="10"/>
      <c r="U8975" s="10"/>
      <c r="W8975" s="10"/>
      <c r="Y8975" s="10"/>
      <c r="AA8975" s="10"/>
      <c r="AC8975" s="10"/>
      <c r="AE8975" s="10"/>
      <c r="AG8975" s="10"/>
      <c r="AI8975" s="10"/>
      <c r="AK8975" s="10"/>
    </row>
    <row r="8976" spans="2:37" ht="15" x14ac:dyDescent="0.2">
      <c r="B8976" s="10"/>
      <c r="C8976" s="10"/>
      <c r="D8976" s="10"/>
      <c r="E8976" s="10"/>
      <c r="F8976" s="10"/>
      <c r="G8976" s="10"/>
      <c r="H8976" s="10"/>
      <c r="K8976" s="10"/>
      <c r="L8976" s="10"/>
      <c r="N8976" s="10"/>
      <c r="O8976" s="10"/>
      <c r="P8976" s="10"/>
      <c r="Q8976" s="10"/>
      <c r="R8976" s="10"/>
      <c r="S8976" s="10"/>
      <c r="U8976" s="10"/>
      <c r="W8976" s="10"/>
      <c r="Y8976" s="10"/>
      <c r="AA8976" s="10"/>
      <c r="AC8976" s="10"/>
      <c r="AE8976" s="10"/>
      <c r="AG8976" s="10"/>
      <c r="AI8976" s="10"/>
      <c r="AK8976" s="10"/>
    </row>
    <row r="8977" spans="2:37" ht="15" x14ac:dyDescent="0.2">
      <c r="B8977" s="10"/>
      <c r="C8977" s="10"/>
      <c r="D8977" s="10"/>
      <c r="E8977" s="10"/>
      <c r="F8977" s="10"/>
      <c r="G8977" s="10"/>
      <c r="H8977" s="10"/>
      <c r="K8977" s="10"/>
      <c r="L8977" s="10"/>
      <c r="N8977" s="10"/>
      <c r="O8977" s="10"/>
      <c r="P8977" s="10"/>
      <c r="Q8977" s="10"/>
      <c r="R8977" s="10"/>
      <c r="S8977" s="10"/>
      <c r="U8977" s="10"/>
      <c r="W8977" s="10"/>
      <c r="Y8977" s="10"/>
      <c r="AA8977" s="10"/>
      <c r="AC8977" s="10"/>
      <c r="AE8977" s="10"/>
      <c r="AG8977" s="10"/>
      <c r="AI8977" s="10"/>
      <c r="AK8977" s="10"/>
    </row>
    <row r="8978" spans="2:37" ht="15" x14ac:dyDescent="0.2">
      <c r="B8978" s="10"/>
      <c r="C8978" s="10"/>
      <c r="D8978" s="10"/>
      <c r="E8978" s="10"/>
      <c r="F8978" s="10"/>
      <c r="G8978" s="10"/>
      <c r="H8978" s="10"/>
      <c r="K8978" s="10"/>
      <c r="L8978" s="10"/>
      <c r="N8978" s="10"/>
      <c r="O8978" s="10"/>
      <c r="P8978" s="10"/>
      <c r="Q8978" s="10"/>
      <c r="R8978" s="10"/>
      <c r="S8978" s="10"/>
      <c r="U8978" s="10"/>
      <c r="W8978" s="10"/>
      <c r="Y8978" s="10"/>
      <c r="AA8978" s="10"/>
      <c r="AC8978" s="10"/>
      <c r="AE8978" s="10"/>
      <c r="AG8978" s="10"/>
      <c r="AI8978" s="10"/>
      <c r="AK8978" s="10"/>
    </row>
    <row r="8979" spans="2:37" ht="15" x14ac:dyDescent="0.2">
      <c r="B8979" s="10"/>
      <c r="C8979" s="10"/>
      <c r="D8979" s="10"/>
      <c r="E8979" s="10"/>
      <c r="F8979" s="10"/>
      <c r="G8979" s="10"/>
      <c r="H8979" s="10"/>
      <c r="K8979" s="10"/>
      <c r="L8979" s="10"/>
      <c r="N8979" s="10"/>
      <c r="O8979" s="10"/>
      <c r="P8979" s="10"/>
      <c r="Q8979" s="10"/>
      <c r="R8979" s="10"/>
      <c r="S8979" s="10"/>
      <c r="U8979" s="10"/>
      <c r="W8979" s="10"/>
      <c r="Y8979" s="10"/>
      <c r="AA8979" s="10"/>
      <c r="AC8979" s="10"/>
      <c r="AE8979" s="10"/>
      <c r="AG8979" s="10"/>
      <c r="AI8979" s="10"/>
      <c r="AK8979" s="10"/>
    </row>
    <row r="8980" spans="2:37" ht="15" x14ac:dyDescent="0.2">
      <c r="B8980" s="10"/>
      <c r="C8980" s="10"/>
      <c r="D8980" s="10"/>
      <c r="E8980" s="10"/>
      <c r="F8980" s="10"/>
      <c r="G8980" s="10"/>
      <c r="H8980" s="10"/>
      <c r="K8980" s="10"/>
      <c r="L8980" s="10"/>
      <c r="N8980" s="10"/>
      <c r="O8980" s="10"/>
      <c r="P8980" s="10"/>
      <c r="Q8980" s="10"/>
      <c r="R8980" s="10"/>
      <c r="S8980" s="10"/>
      <c r="U8980" s="10"/>
      <c r="W8980" s="10"/>
      <c r="Y8980" s="10"/>
      <c r="AA8980" s="10"/>
      <c r="AC8980" s="10"/>
      <c r="AE8980" s="10"/>
      <c r="AG8980" s="10"/>
      <c r="AI8980" s="10"/>
      <c r="AK8980" s="10"/>
    </row>
    <row r="8981" spans="2:37" ht="15" x14ac:dyDescent="0.2">
      <c r="B8981" s="10"/>
      <c r="C8981" s="10"/>
      <c r="D8981" s="10"/>
      <c r="E8981" s="10"/>
      <c r="F8981" s="10"/>
      <c r="G8981" s="10"/>
      <c r="H8981" s="10"/>
      <c r="K8981" s="10"/>
      <c r="L8981" s="10"/>
      <c r="N8981" s="10"/>
      <c r="O8981" s="10"/>
      <c r="P8981" s="10"/>
      <c r="Q8981" s="10"/>
      <c r="R8981" s="10"/>
      <c r="S8981" s="10"/>
      <c r="U8981" s="10"/>
      <c r="W8981" s="10"/>
      <c r="Y8981" s="10"/>
      <c r="AA8981" s="10"/>
      <c r="AC8981" s="10"/>
      <c r="AE8981" s="10"/>
      <c r="AG8981" s="10"/>
      <c r="AI8981" s="10"/>
      <c r="AK8981" s="10"/>
    </row>
    <row r="8982" spans="2:37" ht="15" x14ac:dyDescent="0.2">
      <c r="B8982" s="10"/>
      <c r="C8982" s="10"/>
      <c r="D8982" s="10"/>
      <c r="E8982" s="10"/>
      <c r="F8982" s="10"/>
      <c r="G8982" s="10"/>
      <c r="H8982" s="10"/>
      <c r="K8982" s="10"/>
      <c r="L8982" s="10"/>
      <c r="N8982" s="10"/>
      <c r="O8982" s="10"/>
      <c r="P8982" s="10"/>
      <c r="Q8982" s="10"/>
      <c r="R8982" s="10"/>
      <c r="S8982" s="10"/>
      <c r="U8982" s="10"/>
      <c r="W8982" s="10"/>
      <c r="Y8982" s="10"/>
      <c r="AA8982" s="10"/>
      <c r="AC8982" s="10"/>
      <c r="AE8982" s="10"/>
      <c r="AG8982" s="10"/>
      <c r="AI8982" s="10"/>
      <c r="AK8982" s="10"/>
    </row>
    <row r="8983" spans="2:37" ht="15" x14ac:dyDescent="0.2">
      <c r="B8983" s="10"/>
      <c r="C8983" s="10"/>
      <c r="D8983" s="10"/>
      <c r="E8983" s="10"/>
      <c r="F8983" s="10"/>
      <c r="G8983" s="10"/>
      <c r="H8983" s="10"/>
      <c r="K8983" s="10"/>
      <c r="L8983" s="10"/>
      <c r="N8983" s="10"/>
      <c r="O8983" s="10"/>
      <c r="P8983" s="10"/>
      <c r="Q8983" s="10"/>
      <c r="R8983" s="10"/>
      <c r="S8983" s="10"/>
      <c r="U8983" s="10"/>
      <c r="W8983" s="10"/>
      <c r="Y8983" s="10"/>
      <c r="AA8983" s="10"/>
      <c r="AC8983" s="10"/>
      <c r="AE8983" s="10"/>
      <c r="AG8983" s="10"/>
      <c r="AI8983" s="10"/>
      <c r="AK8983" s="10"/>
    </row>
    <row r="8984" spans="2:37" ht="15" x14ac:dyDescent="0.2">
      <c r="B8984" s="10"/>
      <c r="C8984" s="10"/>
      <c r="D8984" s="10"/>
      <c r="E8984" s="10"/>
      <c r="F8984" s="10"/>
      <c r="G8984" s="10"/>
      <c r="H8984" s="10"/>
      <c r="K8984" s="10"/>
      <c r="L8984" s="10"/>
      <c r="N8984" s="10"/>
      <c r="O8984" s="10"/>
      <c r="P8984" s="10"/>
      <c r="Q8984" s="10"/>
      <c r="R8984" s="10"/>
      <c r="S8984" s="10"/>
      <c r="U8984" s="10"/>
      <c r="W8984" s="10"/>
      <c r="Y8984" s="10"/>
      <c r="AA8984" s="10"/>
      <c r="AC8984" s="10"/>
      <c r="AE8984" s="10"/>
      <c r="AG8984" s="10"/>
      <c r="AI8984" s="10"/>
      <c r="AK8984" s="10"/>
    </row>
    <row r="8985" spans="2:37" ht="15" x14ac:dyDescent="0.2">
      <c r="B8985" s="10"/>
      <c r="C8985" s="10"/>
      <c r="D8985" s="10"/>
      <c r="E8985" s="10"/>
      <c r="F8985" s="10"/>
      <c r="G8985" s="10"/>
      <c r="H8985" s="10"/>
      <c r="K8985" s="10"/>
      <c r="L8985" s="10"/>
      <c r="N8985" s="10"/>
      <c r="O8985" s="10"/>
      <c r="P8985" s="10"/>
      <c r="Q8985" s="10"/>
      <c r="R8985" s="10"/>
      <c r="S8985" s="10"/>
      <c r="U8985" s="10"/>
      <c r="W8985" s="10"/>
      <c r="Y8985" s="10"/>
      <c r="AA8985" s="10"/>
      <c r="AC8985" s="10"/>
      <c r="AE8985" s="10"/>
      <c r="AG8985" s="10"/>
      <c r="AI8985" s="10"/>
      <c r="AK8985" s="10"/>
    </row>
    <row r="8986" spans="2:37" ht="15" x14ac:dyDescent="0.2">
      <c r="B8986" s="10"/>
      <c r="C8986" s="10"/>
      <c r="D8986" s="10"/>
      <c r="E8986" s="10"/>
      <c r="F8986" s="10"/>
      <c r="G8986" s="10"/>
      <c r="H8986" s="10"/>
      <c r="K8986" s="10"/>
      <c r="L8986" s="10"/>
      <c r="N8986" s="10"/>
      <c r="O8986" s="10"/>
      <c r="P8986" s="10"/>
      <c r="Q8986" s="10"/>
      <c r="R8986" s="10"/>
      <c r="S8986" s="10"/>
      <c r="U8986" s="10"/>
      <c r="W8986" s="10"/>
      <c r="Y8986" s="10"/>
      <c r="AA8986" s="10"/>
      <c r="AC8986" s="10"/>
      <c r="AE8986" s="10"/>
      <c r="AG8986" s="10"/>
      <c r="AI8986" s="10"/>
      <c r="AK8986" s="10"/>
    </row>
    <row r="8987" spans="2:37" ht="15" x14ac:dyDescent="0.2">
      <c r="B8987" s="10"/>
      <c r="C8987" s="10"/>
      <c r="D8987" s="10"/>
      <c r="E8987" s="10"/>
      <c r="F8987" s="10"/>
      <c r="G8987" s="10"/>
      <c r="H8987" s="10"/>
      <c r="K8987" s="10"/>
      <c r="L8987" s="10"/>
      <c r="N8987" s="10"/>
      <c r="O8987" s="10"/>
      <c r="P8987" s="10"/>
      <c r="Q8987" s="10"/>
      <c r="R8987" s="10"/>
      <c r="S8987" s="10"/>
      <c r="U8987" s="10"/>
      <c r="W8987" s="10"/>
      <c r="Y8987" s="10"/>
      <c r="AA8987" s="10"/>
      <c r="AC8987" s="10"/>
      <c r="AE8987" s="10"/>
      <c r="AG8987" s="10"/>
      <c r="AI8987" s="10"/>
      <c r="AK8987" s="10"/>
    </row>
    <row r="8988" spans="2:37" ht="15" x14ac:dyDescent="0.2">
      <c r="B8988" s="10"/>
      <c r="C8988" s="10"/>
      <c r="D8988" s="10"/>
      <c r="E8988" s="10"/>
      <c r="F8988" s="10"/>
      <c r="G8988" s="10"/>
      <c r="H8988" s="10"/>
      <c r="K8988" s="10"/>
      <c r="L8988" s="10"/>
      <c r="N8988" s="10"/>
      <c r="O8988" s="10"/>
      <c r="P8988" s="10"/>
      <c r="Q8988" s="10"/>
      <c r="R8988" s="10"/>
      <c r="S8988" s="10"/>
      <c r="U8988" s="10"/>
      <c r="W8988" s="10"/>
      <c r="Y8988" s="10"/>
      <c r="AA8988" s="10"/>
      <c r="AC8988" s="10"/>
      <c r="AE8988" s="10"/>
      <c r="AG8988" s="10"/>
      <c r="AI8988" s="10"/>
      <c r="AK8988" s="10"/>
    </row>
    <row r="8989" spans="2:37" ht="15" x14ac:dyDescent="0.2">
      <c r="B8989" s="10"/>
      <c r="C8989" s="10"/>
      <c r="D8989" s="10"/>
      <c r="E8989" s="10"/>
      <c r="F8989" s="10"/>
      <c r="G8989" s="10"/>
      <c r="H8989" s="10"/>
      <c r="K8989" s="10"/>
      <c r="L8989" s="10"/>
      <c r="N8989" s="10"/>
      <c r="O8989" s="10"/>
      <c r="P8989" s="10"/>
      <c r="Q8989" s="10"/>
      <c r="R8989" s="10"/>
      <c r="S8989" s="10"/>
      <c r="U8989" s="10"/>
      <c r="W8989" s="10"/>
      <c r="Y8989" s="10"/>
      <c r="AA8989" s="10"/>
      <c r="AC8989" s="10"/>
      <c r="AE8989" s="10"/>
      <c r="AG8989" s="10"/>
      <c r="AI8989" s="10"/>
      <c r="AK8989" s="10"/>
    </row>
    <row r="8990" spans="2:37" ht="15" x14ac:dyDescent="0.2">
      <c r="B8990" s="10"/>
      <c r="C8990" s="10"/>
      <c r="D8990" s="10"/>
      <c r="E8990" s="10"/>
      <c r="F8990" s="10"/>
      <c r="G8990" s="10"/>
      <c r="H8990" s="10"/>
      <c r="K8990" s="10"/>
      <c r="L8990" s="10"/>
      <c r="N8990" s="10"/>
      <c r="O8990" s="10"/>
      <c r="P8990" s="10"/>
      <c r="Q8990" s="10"/>
      <c r="R8990" s="10"/>
      <c r="S8990" s="10"/>
      <c r="U8990" s="10"/>
      <c r="W8990" s="10"/>
      <c r="Y8990" s="10"/>
      <c r="AA8990" s="10"/>
      <c r="AC8990" s="10"/>
      <c r="AE8990" s="10"/>
      <c r="AG8990" s="10"/>
      <c r="AI8990" s="10"/>
      <c r="AK8990" s="10"/>
    </row>
    <row r="8991" spans="2:37" ht="15" x14ac:dyDescent="0.2">
      <c r="B8991" s="10"/>
      <c r="C8991" s="10"/>
      <c r="D8991" s="10"/>
      <c r="E8991" s="10"/>
      <c r="F8991" s="10"/>
      <c r="G8991" s="10"/>
      <c r="H8991" s="10"/>
      <c r="K8991" s="10"/>
      <c r="L8991" s="10"/>
      <c r="N8991" s="10"/>
      <c r="O8991" s="10"/>
      <c r="P8991" s="10"/>
      <c r="Q8991" s="10"/>
      <c r="R8991" s="10"/>
      <c r="S8991" s="10"/>
      <c r="U8991" s="10"/>
      <c r="W8991" s="10"/>
      <c r="Y8991" s="10"/>
      <c r="AA8991" s="10"/>
      <c r="AC8991" s="10"/>
      <c r="AE8991" s="10"/>
      <c r="AG8991" s="10"/>
      <c r="AI8991" s="10"/>
      <c r="AK8991" s="10"/>
    </row>
    <row r="8992" spans="2:37" ht="15" x14ac:dyDescent="0.2">
      <c r="B8992" s="10"/>
      <c r="C8992" s="10"/>
      <c r="D8992" s="10"/>
      <c r="E8992" s="10"/>
      <c r="F8992" s="10"/>
      <c r="G8992" s="10"/>
      <c r="H8992" s="10"/>
      <c r="K8992" s="10"/>
      <c r="L8992" s="10"/>
      <c r="N8992" s="10"/>
      <c r="O8992" s="10"/>
      <c r="P8992" s="10"/>
      <c r="Q8992" s="10"/>
      <c r="R8992" s="10"/>
      <c r="S8992" s="10"/>
      <c r="U8992" s="10"/>
      <c r="W8992" s="10"/>
      <c r="Y8992" s="10"/>
      <c r="AA8992" s="10"/>
      <c r="AC8992" s="10"/>
      <c r="AE8992" s="10"/>
      <c r="AG8992" s="10"/>
      <c r="AI8992" s="10"/>
      <c r="AK8992" s="10"/>
    </row>
    <row r="8993" spans="2:37" ht="15" x14ac:dyDescent="0.2">
      <c r="B8993" s="10"/>
      <c r="C8993" s="10"/>
      <c r="D8993" s="10"/>
      <c r="E8993" s="10"/>
      <c r="F8993" s="10"/>
      <c r="G8993" s="10"/>
      <c r="H8993" s="10"/>
      <c r="K8993" s="10"/>
      <c r="L8993" s="10"/>
      <c r="N8993" s="10"/>
      <c r="O8993" s="10"/>
      <c r="P8993" s="10"/>
      <c r="Q8993" s="10"/>
      <c r="R8993" s="10"/>
      <c r="S8993" s="10"/>
      <c r="U8993" s="10"/>
      <c r="W8993" s="10"/>
      <c r="Y8993" s="10"/>
      <c r="AA8993" s="10"/>
      <c r="AC8993" s="10"/>
      <c r="AE8993" s="10"/>
      <c r="AG8993" s="10"/>
      <c r="AI8993" s="10"/>
      <c r="AK8993" s="10"/>
    </row>
    <row r="8994" spans="2:37" ht="15" x14ac:dyDescent="0.2">
      <c r="B8994" s="10"/>
      <c r="C8994" s="10"/>
      <c r="D8994" s="10"/>
      <c r="E8994" s="10"/>
      <c r="F8994" s="10"/>
      <c r="G8994" s="10"/>
      <c r="H8994" s="10"/>
      <c r="K8994" s="10"/>
      <c r="L8994" s="10"/>
      <c r="N8994" s="10"/>
      <c r="O8994" s="10"/>
      <c r="P8994" s="10"/>
      <c r="Q8994" s="10"/>
      <c r="R8994" s="10"/>
      <c r="S8994" s="10"/>
      <c r="U8994" s="10"/>
      <c r="W8994" s="10"/>
      <c r="Y8994" s="10"/>
      <c r="AA8994" s="10"/>
      <c r="AC8994" s="10"/>
      <c r="AE8994" s="10"/>
      <c r="AG8994" s="10"/>
      <c r="AI8994" s="10"/>
      <c r="AK8994" s="10"/>
    </row>
    <row r="8995" spans="2:37" ht="15" x14ac:dyDescent="0.2">
      <c r="B8995" s="10"/>
      <c r="C8995" s="10"/>
      <c r="D8995" s="10"/>
      <c r="E8995" s="10"/>
      <c r="F8995" s="10"/>
      <c r="G8995" s="10"/>
      <c r="H8995" s="10"/>
      <c r="K8995" s="10"/>
      <c r="L8995" s="10"/>
      <c r="N8995" s="10"/>
      <c r="O8995" s="10"/>
      <c r="P8995" s="10"/>
      <c r="Q8995" s="10"/>
      <c r="R8995" s="10"/>
      <c r="S8995" s="10"/>
      <c r="U8995" s="10"/>
      <c r="W8995" s="10"/>
      <c r="Y8995" s="10"/>
      <c r="AA8995" s="10"/>
      <c r="AC8995" s="10"/>
      <c r="AE8995" s="10"/>
      <c r="AG8995" s="10"/>
      <c r="AI8995" s="10"/>
      <c r="AK8995" s="10"/>
    </row>
    <row r="8996" spans="2:37" ht="15" x14ac:dyDescent="0.2">
      <c r="B8996" s="10"/>
      <c r="C8996" s="10"/>
      <c r="D8996" s="10"/>
      <c r="E8996" s="10"/>
      <c r="F8996" s="10"/>
      <c r="G8996" s="10"/>
      <c r="H8996" s="10"/>
      <c r="K8996" s="10"/>
      <c r="L8996" s="10"/>
      <c r="N8996" s="10"/>
      <c r="O8996" s="10"/>
      <c r="P8996" s="10"/>
      <c r="Q8996" s="10"/>
      <c r="R8996" s="10"/>
      <c r="S8996" s="10"/>
      <c r="U8996" s="10"/>
      <c r="W8996" s="10"/>
      <c r="Y8996" s="10"/>
      <c r="AA8996" s="10"/>
      <c r="AC8996" s="10"/>
      <c r="AE8996" s="10"/>
      <c r="AG8996" s="10"/>
      <c r="AI8996" s="10"/>
      <c r="AK8996" s="10"/>
    </row>
    <row r="8997" spans="2:37" ht="15" x14ac:dyDescent="0.2">
      <c r="B8997" s="10"/>
      <c r="C8997" s="10"/>
      <c r="D8997" s="10"/>
      <c r="E8997" s="10"/>
      <c r="F8997" s="10"/>
      <c r="G8997" s="10"/>
      <c r="H8997" s="10"/>
      <c r="K8997" s="10"/>
      <c r="L8997" s="10"/>
      <c r="N8997" s="10"/>
      <c r="O8997" s="10"/>
      <c r="P8997" s="10"/>
      <c r="Q8997" s="10"/>
      <c r="R8997" s="10"/>
      <c r="S8997" s="10"/>
      <c r="U8997" s="10"/>
      <c r="W8997" s="10"/>
      <c r="Y8997" s="10"/>
      <c r="AA8997" s="10"/>
      <c r="AC8997" s="10"/>
      <c r="AE8997" s="10"/>
      <c r="AG8997" s="10"/>
      <c r="AI8997" s="10"/>
      <c r="AK8997" s="10"/>
    </row>
    <row r="8998" spans="2:37" ht="15" x14ac:dyDescent="0.2">
      <c r="B8998" s="10"/>
      <c r="C8998" s="10"/>
      <c r="D8998" s="10"/>
      <c r="E8998" s="10"/>
      <c r="F8998" s="10"/>
      <c r="G8998" s="10"/>
      <c r="H8998" s="10"/>
      <c r="K8998" s="10"/>
      <c r="L8998" s="10"/>
      <c r="N8998" s="10"/>
      <c r="O8998" s="10"/>
      <c r="P8998" s="10"/>
      <c r="Q8998" s="10"/>
      <c r="R8998" s="10"/>
      <c r="S8998" s="10"/>
      <c r="U8998" s="10"/>
      <c r="W8998" s="10"/>
      <c r="Y8998" s="10"/>
      <c r="AA8998" s="10"/>
      <c r="AC8998" s="10"/>
      <c r="AE8998" s="10"/>
      <c r="AG8998" s="10"/>
      <c r="AI8998" s="10"/>
      <c r="AK8998" s="10"/>
    </row>
    <row r="8999" spans="2:37" ht="15" x14ac:dyDescent="0.2">
      <c r="B8999" s="10"/>
      <c r="C8999" s="10"/>
      <c r="D8999" s="10"/>
      <c r="E8999" s="10"/>
      <c r="F8999" s="10"/>
      <c r="G8999" s="10"/>
      <c r="H8999" s="10"/>
      <c r="K8999" s="10"/>
      <c r="L8999" s="10"/>
      <c r="N8999" s="10"/>
      <c r="O8999" s="10"/>
      <c r="P8999" s="10"/>
      <c r="Q8999" s="10"/>
      <c r="R8999" s="10"/>
      <c r="S8999" s="10"/>
      <c r="U8999" s="10"/>
      <c r="W8999" s="10"/>
      <c r="Y8999" s="10"/>
      <c r="AA8999" s="10"/>
      <c r="AC8999" s="10"/>
      <c r="AE8999" s="10"/>
      <c r="AG8999" s="10"/>
      <c r="AI8999" s="10"/>
      <c r="AK8999" s="10"/>
    </row>
    <row r="9000" spans="2:37" ht="15" x14ac:dyDescent="0.2">
      <c r="B9000" s="10"/>
      <c r="C9000" s="10"/>
      <c r="D9000" s="10"/>
      <c r="E9000" s="10"/>
      <c r="F9000" s="10"/>
      <c r="G9000" s="10"/>
      <c r="H9000" s="10"/>
      <c r="K9000" s="10"/>
      <c r="L9000" s="10"/>
      <c r="N9000" s="10"/>
      <c r="O9000" s="10"/>
      <c r="P9000" s="10"/>
      <c r="Q9000" s="10"/>
      <c r="R9000" s="10"/>
      <c r="S9000" s="10"/>
      <c r="U9000" s="10"/>
      <c r="W9000" s="10"/>
      <c r="Y9000" s="10"/>
      <c r="AA9000" s="10"/>
      <c r="AC9000" s="10"/>
      <c r="AE9000" s="10"/>
      <c r="AG9000" s="10"/>
      <c r="AI9000" s="10"/>
      <c r="AK9000" s="10"/>
    </row>
    <row r="9001" spans="2:37" ht="15" x14ac:dyDescent="0.2">
      <c r="B9001" s="10"/>
      <c r="C9001" s="10"/>
      <c r="D9001" s="10"/>
      <c r="E9001" s="10"/>
      <c r="F9001" s="10"/>
      <c r="G9001" s="10"/>
      <c r="H9001" s="10"/>
      <c r="K9001" s="10"/>
      <c r="L9001" s="10"/>
      <c r="N9001" s="10"/>
      <c r="O9001" s="10"/>
      <c r="P9001" s="10"/>
      <c r="Q9001" s="10"/>
      <c r="R9001" s="10"/>
      <c r="S9001" s="10"/>
      <c r="U9001" s="10"/>
      <c r="W9001" s="10"/>
      <c r="Y9001" s="10"/>
      <c r="AA9001" s="10"/>
      <c r="AC9001" s="10"/>
      <c r="AE9001" s="10"/>
      <c r="AG9001" s="10"/>
      <c r="AI9001" s="10"/>
      <c r="AK9001" s="10"/>
    </row>
    <row r="9002" spans="2:37" ht="15" x14ac:dyDescent="0.2">
      <c r="B9002" s="10"/>
      <c r="C9002" s="10"/>
      <c r="D9002" s="10"/>
      <c r="E9002" s="10"/>
      <c r="F9002" s="10"/>
      <c r="G9002" s="10"/>
      <c r="H9002" s="10"/>
      <c r="K9002" s="10"/>
      <c r="L9002" s="10"/>
      <c r="N9002" s="10"/>
      <c r="O9002" s="10"/>
      <c r="P9002" s="10"/>
      <c r="Q9002" s="10"/>
      <c r="R9002" s="10"/>
      <c r="S9002" s="10"/>
      <c r="U9002" s="10"/>
      <c r="W9002" s="10"/>
      <c r="Y9002" s="10"/>
      <c r="AA9002" s="10"/>
      <c r="AC9002" s="10"/>
      <c r="AE9002" s="10"/>
      <c r="AG9002" s="10"/>
      <c r="AI9002" s="10"/>
      <c r="AK9002" s="10"/>
    </row>
    <row r="9003" spans="2:37" ht="15" x14ac:dyDescent="0.2">
      <c r="B9003" s="10"/>
      <c r="C9003" s="10"/>
      <c r="D9003" s="10"/>
      <c r="E9003" s="10"/>
      <c r="F9003" s="10"/>
      <c r="G9003" s="10"/>
      <c r="H9003" s="10"/>
      <c r="K9003" s="10"/>
      <c r="L9003" s="10"/>
      <c r="N9003" s="10"/>
      <c r="O9003" s="10"/>
      <c r="P9003" s="10"/>
      <c r="Q9003" s="10"/>
      <c r="R9003" s="10"/>
      <c r="S9003" s="10"/>
      <c r="U9003" s="10"/>
      <c r="W9003" s="10"/>
      <c r="Y9003" s="10"/>
      <c r="AA9003" s="10"/>
      <c r="AC9003" s="10"/>
      <c r="AE9003" s="10"/>
      <c r="AG9003" s="10"/>
      <c r="AI9003" s="10"/>
      <c r="AK9003" s="10"/>
    </row>
    <row r="9004" spans="2:37" ht="15" x14ac:dyDescent="0.2">
      <c r="B9004" s="10"/>
      <c r="C9004" s="10"/>
      <c r="D9004" s="10"/>
      <c r="E9004" s="10"/>
      <c r="F9004" s="10"/>
      <c r="G9004" s="10"/>
      <c r="H9004" s="10"/>
      <c r="K9004" s="10"/>
      <c r="L9004" s="10"/>
      <c r="N9004" s="10"/>
      <c r="O9004" s="10"/>
      <c r="P9004" s="10"/>
      <c r="Q9004" s="10"/>
      <c r="R9004" s="10"/>
      <c r="S9004" s="10"/>
      <c r="U9004" s="10"/>
      <c r="W9004" s="10"/>
      <c r="Y9004" s="10"/>
      <c r="AA9004" s="10"/>
      <c r="AC9004" s="10"/>
      <c r="AE9004" s="10"/>
      <c r="AG9004" s="10"/>
      <c r="AI9004" s="10"/>
      <c r="AK9004" s="10"/>
    </row>
    <row r="9005" spans="2:37" ht="15" x14ac:dyDescent="0.2">
      <c r="B9005" s="10"/>
      <c r="C9005" s="10"/>
      <c r="D9005" s="10"/>
      <c r="E9005" s="10"/>
      <c r="F9005" s="10"/>
      <c r="G9005" s="10"/>
      <c r="H9005" s="10"/>
      <c r="K9005" s="10"/>
      <c r="L9005" s="10"/>
      <c r="N9005" s="10"/>
      <c r="O9005" s="10"/>
      <c r="P9005" s="10"/>
      <c r="Q9005" s="10"/>
      <c r="R9005" s="10"/>
      <c r="S9005" s="10"/>
      <c r="U9005" s="10"/>
      <c r="W9005" s="10"/>
      <c r="Y9005" s="10"/>
      <c r="AA9005" s="10"/>
      <c r="AC9005" s="10"/>
      <c r="AE9005" s="10"/>
      <c r="AG9005" s="10"/>
      <c r="AI9005" s="10"/>
      <c r="AK9005" s="10"/>
    </row>
    <row r="9006" spans="2:37" ht="15" x14ac:dyDescent="0.2">
      <c r="B9006" s="10"/>
      <c r="C9006" s="10"/>
      <c r="D9006" s="10"/>
      <c r="E9006" s="10"/>
      <c r="F9006" s="10"/>
      <c r="G9006" s="10"/>
      <c r="H9006" s="10"/>
      <c r="K9006" s="10"/>
      <c r="L9006" s="10"/>
      <c r="N9006" s="10"/>
      <c r="O9006" s="10"/>
      <c r="P9006" s="10"/>
      <c r="Q9006" s="10"/>
      <c r="R9006" s="10"/>
      <c r="S9006" s="10"/>
      <c r="U9006" s="10"/>
      <c r="W9006" s="10"/>
      <c r="Y9006" s="10"/>
      <c r="AA9006" s="10"/>
      <c r="AC9006" s="10"/>
      <c r="AE9006" s="10"/>
      <c r="AG9006" s="10"/>
      <c r="AI9006" s="10"/>
      <c r="AK9006" s="10"/>
    </row>
    <row r="9007" spans="2:37" ht="15" x14ac:dyDescent="0.2">
      <c r="B9007" s="10"/>
      <c r="C9007" s="10"/>
      <c r="D9007" s="10"/>
      <c r="E9007" s="10"/>
      <c r="F9007" s="10"/>
      <c r="G9007" s="10"/>
      <c r="H9007" s="10"/>
      <c r="K9007" s="10"/>
      <c r="L9007" s="10"/>
      <c r="N9007" s="10"/>
      <c r="O9007" s="10"/>
      <c r="P9007" s="10"/>
      <c r="Q9007" s="10"/>
      <c r="R9007" s="10"/>
      <c r="S9007" s="10"/>
      <c r="U9007" s="10"/>
      <c r="W9007" s="10"/>
      <c r="Y9007" s="10"/>
      <c r="AA9007" s="10"/>
      <c r="AC9007" s="10"/>
      <c r="AE9007" s="10"/>
      <c r="AG9007" s="10"/>
      <c r="AI9007" s="10"/>
      <c r="AK9007" s="10"/>
    </row>
    <row r="9008" spans="2:37" ht="15" x14ac:dyDescent="0.2">
      <c r="B9008" s="10"/>
      <c r="C9008" s="10"/>
      <c r="D9008" s="10"/>
      <c r="E9008" s="10"/>
      <c r="F9008" s="10"/>
      <c r="G9008" s="10"/>
      <c r="H9008" s="10"/>
      <c r="K9008" s="10"/>
      <c r="L9008" s="10"/>
      <c r="N9008" s="10"/>
      <c r="O9008" s="10"/>
      <c r="P9008" s="10"/>
      <c r="Q9008" s="10"/>
      <c r="R9008" s="10"/>
      <c r="S9008" s="10"/>
      <c r="U9008" s="10"/>
      <c r="W9008" s="10"/>
      <c r="Y9008" s="10"/>
      <c r="AA9008" s="10"/>
      <c r="AC9008" s="10"/>
      <c r="AE9008" s="10"/>
      <c r="AG9008" s="10"/>
      <c r="AI9008" s="10"/>
      <c r="AK9008" s="10"/>
    </row>
    <row r="9009" spans="2:37" ht="15" x14ac:dyDescent="0.2">
      <c r="B9009" s="10"/>
      <c r="C9009" s="10"/>
      <c r="D9009" s="10"/>
      <c r="E9009" s="10"/>
      <c r="F9009" s="10"/>
      <c r="G9009" s="10"/>
      <c r="H9009" s="10"/>
      <c r="K9009" s="10"/>
      <c r="L9009" s="10"/>
      <c r="N9009" s="10"/>
      <c r="O9009" s="10"/>
      <c r="P9009" s="10"/>
      <c r="Q9009" s="10"/>
      <c r="R9009" s="10"/>
      <c r="S9009" s="10"/>
      <c r="U9009" s="10"/>
      <c r="W9009" s="10"/>
      <c r="Y9009" s="10"/>
      <c r="AA9009" s="10"/>
      <c r="AC9009" s="10"/>
      <c r="AE9009" s="10"/>
      <c r="AG9009" s="10"/>
      <c r="AI9009" s="10"/>
      <c r="AK9009" s="10"/>
    </row>
    <row r="9010" spans="2:37" ht="15" x14ac:dyDescent="0.2">
      <c r="B9010" s="10"/>
      <c r="C9010" s="10"/>
      <c r="D9010" s="10"/>
      <c r="E9010" s="10"/>
      <c r="F9010" s="10"/>
      <c r="G9010" s="10"/>
      <c r="H9010" s="10"/>
      <c r="K9010" s="10"/>
      <c r="L9010" s="10"/>
      <c r="N9010" s="10"/>
      <c r="O9010" s="10"/>
      <c r="P9010" s="10"/>
      <c r="Q9010" s="10"/>
      <c r="R9010" s="10"/>
      <c r="S9010" s="10"/>
      <c r="U9010" s="10"/>
      <c r="W9010" s="10"/>
      <c r="Y9010" s="10"/>
      <c r="AA9010" s="10"/>
      <c r="AC9010" s="10"/>
      <c r="AE9010" s="10"/>
      <c r="AG9010" s="10"/>
      <c r="AI9010" s="10"/>
      <c r="AK9010" s="10"/>
    </row>
    <row r="9011" spans="2:37" ht="15" x14ac:dyDescent="0.2">
      <c r="B9011" s="10"/>
      <c r="C9011" s="10"/>
      <c r="D9011" s="10"/>
      <c r="E9011" s="10"/>
      <c r="F9011" s="10"/>
      <c r="G9011" s="10"/>
      <c r="H9011" s="10"/>
      <c r="K9011" s="10"/>
      <c r="L9011" s="10"/>
      <c r="N9011" s="10"/>
      <c r="O9011" s="10"/>
      <c r="P9011" s="10"/>
      <c r="Q9011" s="10"/>
      <c r="R9011" s="10"/>
      <c r="S9011" s="10"/>
      <c r="U9011" s="10"/>
      <c r="W9011" s="10"/>
      <c r="Y9011" s="10"/>
      <c r="AA9011" s="10"/>
      <c r="AC9011" s="10"/>
      <c r="AE9011" s="10"/>
      <c r="AG9011" s="10"/>
      <c r="AI9011" s="10"/>
      <c r="AK9011" s="10"/>
    </row>
    <row r="9012" spans="2:37" ht="15" x14ac:dyDescent="0.2">
      <c r="B9012" s="10"/>
      <c r="C9012" s="10"/>
      <c r="D9012" s="10"/>
      <c r="E9012" s="10"/>
      <c r="F9012" s="10"/>
      <c r="G9012" s="10"/>
      <c r="H9012" s="10"/>
      <c r="K9012" s="10"/>
      <c r="L9012" s="10"/>
      <c r="N9012" s="10"/>
      <c r="O9012" s="10"/>
      <c r="P9012" s="10"/>
      <c r="Q9012" s="10"/>
      <c r="R9012" s="10"/>
      <c r="S9012" s="10"/>
      <c r="U9012" s="10"/>
      <c r="W9012" s="10"/>
      <c r="Y9012" s="10"/>
      <c r="AA9012" s="10"/>
      <c r="AC9012" s="10"/>
      <c r="AE9012" s="10"/>
      <c r="AG9012" s="10"/>
      <c r="AI9012" s="10"/>
      <c r="AK9012" s="10"/>
    </row>
    <row r="9013" spans="2:37" ht="15" x14ac:dyDescent="0.2">
      <c r="B9013" s="10"/>
      <c r="C9013" s="10"/>
      <c r="D9013" s="10"/>
      <c r="E9013" s="10"/>
      <c r="F9013" s="10"/>
      <c r="G9013" s="10"/>
      <c r="H9013" s="10"/>
      <c r="K9013" s="10"/>
      <c r="L9013" s="10"/>
      <c r="N9013" s="10"/>
      <c r="O9013" s="10"/>
      <c r="P9013" s="10"/>
      <c r="Q9013" s="10"/>
      <c r="R9013" s="10"/>
      <c r="S9013" s="10"/>
      <c r="U9013" s="10"/>
      <c r="W9013" s="10"/>
      <c r="Y9013" s="10"/>
      <c r="AA9013" s="10"/>
      <c r="AC9013" s="10"/>
      <c r="AE9013" s="10"/>
      <c r="AG9013" s="10"/>
      <c r="AI9013" s="10"/>
      <c r="AK9013" s="10"/>
    </row>
    <row r="9014" spans="2:37" ht="15" x14ac:dyDescent="0.2">
      <c r="B9014" s="10"/>
      <c r="C9014" s="10"/>
      <c r="D9014" s="10"/>
      <c r="E9014" s="10"/>
      <c r="F9014" s="10"/>
      <c r="G9014" s="10"/>
      <c r="H9014" s="10"/>
      <c r="K9014" s="10"/>
      <c r="L9014" s="10"/>
      <c r="N9014" s="10"/>
      <c r="O9014" s="10"/>
      <c r="P9014" s="10"/>
      <c r="Q9014" s="10"/>
      <c r="R9014" s="10"/>
      <c r="S9014" s="10"/>
      <c r="U9014" s="10"/>
      <c r="W9014" s="10"/>
      <c r="Y9014" s="10"/>
      <c r="AA9014" s="10"/>
      <c r="AC9014" s="10"/>
      <c r="AE9014" s="10"/>
      <c r="AG9014" s="10"/>
      <c r="AI9014" s="10"/>
      <c r="AK9014" s="10"/>
    </row>
    <row r="9015" spans="2:37" ht="15" x14ac:dyDescent="0.2">
      <c r="B9015" s="10"/>
      <c r="C9015" s="10"/>
      <c r="D9015" s="10"/>
      <c r="E9015" s="10"/>
      <c r="F9015" s="10"/>
      <c r="G9015" s="10"/>
      <c r="H9015" s="10"/>
      <c r="K9015" s="10"/>
      <c r="L9015" s="10"/>
      <c r="N9015" s="10"/>
      <c r="O9015" s="10"/>
      <c r="P9015" s="10"/>
      <c r="Q9015" s="10"/>
      <c r="R9015" s="10"/>
      <c r="S9015" s="10"/>
      <c r="U9015" s="10"/>
      <c r="W9015" s="10"/>
      <c r="Y9015" s="10"/>
      <c r="AA9015" s="10"/>
      <c r="AC9015" s="10"/>
      <c r="AE9015" s="10"/>
      <c r="AG9015" s="10"/>
      <c r="AI9015" s="10"/>
      <c r="AK9015" s="10"/>
    </row>
    <row r="9016" spans="2:37" ht="15" x14ac:dyDescent="0.2">
      <c r="B9016" s="10"/>
      <c r="C9016" s="10"/>
      <c r="D9016" s="10"/>
      <c r="E9016" s="10"/>
      <c r="F9016" s="10"/>
      <c r="G9016" s="10"/>
      <c r="H9016" s="10"/>
      <c r="K9016" s="10"/>
      <c r="L9016" s="10"/>
      <c r="N9016" s="10"/>
      <c r="O9016" s="10"/>
      <c r="P9016" s="10"/>
      <c r="Q9016" s="10"/>
      <c r="R9016" s="10"/>
      <c r="S9016" s="10"/>
      <c r="U9016" s="10"/>
      <c r="W9016" s="10"/>
      <c r="Y9016" s="10"/>
      <c r="AA9016" s="10"/>
      <c r="AC9016" s="10"/>
      <c r="AE9016" s="10"/>
      <c r="AG9016" s="10"/>
      <c r="AI9016" s="10"/>
      <c r="AK9016" s="10"/>
    </row>
    <row r="9017" spans="2:37" ht="15" x14ac:dyDescent="0.2">
      <c r="B9017" s="10"/>
      <c r="C9017" s="10"/>
      <c r="D9017" s="10"/>
      <c r="E9017" s="10"/>
      <c r="F9017" s="10"/>
      <c r="G9017" s="10"/>
      <c r="H9017" s="10"/>
      <c r="K9017" s="10"/>
      <c r="L9017" s="10"/>
      <c r="N9017" s="10"/>
      <c r="O9017" s="10"/>
      <c r="P9017" s="10"/>
      <c r="Q9017" s="10"/>
      <c r="R9017" s="10"/>
      <c r="S9017" s="10"/>
      <c r="U9017" s="10"/>
      <c r="W9017" s="10"/>
      <c r="Y9017" s="10"/>
      <c r="AA9017" s="10"/>
      <c r="AC9017" s="10"/>
      <c r="AE9017" s="10"/>
      <c r="AG9017" s="10"/>
      <c r="AI9017" s="10"/>
      <c r="AK9017" s="10"/>
    </row>
    <row r="9018" spans="2:37" ht="15" x14ac:dyDescent="0.2">
      <c r="B9018" s="10"/>
      <c r="C9018" s="10"/>
      <c r="D9018" s="10"/>
      <c r="E9018" s="10"/>
      <c r="F9018" s="10"/>
      <c r="G9018" s="10"/>
      <c r="H9018" s="10"/>
      <c r="K9018" s="10"/>
      <c r="L9018" s="10"/>
      <c r="N9018" s="10"/>
      <c r="O9018" s="10"/>
      <c r="P9018" s="10"/>
      <c r="Q9018" s="10"/>
      <c r="R9018" s="10"/>
      <c r="S9018" s="10"/>
      <c r="U9018" s="10"/>
      <c r="W9018" s="10"/>
      <c r="Y9018" s="10"/>
      <c r="AA9018" s="10"/>
      <c r="AC9018" s="10"/>
      <c r="AE9018" s="10"/>
      <c r="AG9018" s="10"/>
      <c r="AI9018" s="10"/>
      <c r="AK9018" s="10"/>
    </row>
    <row r="9019" spans="2:37" ht="15" x14ac:dyDescent="0.2">
      <c r="B9019" s="10"/>
      <c r="C9019" s="10"/>
      <c r="D9019" s="10"/>
      <c r="E9019" s="10"/>
      <c r="F9019" s="10"/>
      <c r="G9019" s="10"/>
      <c r="H9019" s="10"/>
      <c r="K9019" s="10"/>
      <c r="L9019" s="10"/>
      <c r="N9019" s="10"/>
      <c r="O9019" s="10"/>
      <c r="P9019" s="10"/>
      <c r="Q9019" s="10"/>
      <c r="R9019" s="10"/>
      <c r="S9019" s="10"/>
      <c r="U9019" s="10"/>
      <c r="W9019" s="10"/>
      <c r="Y9019" s="10"/>
      <c r="AA9019" s="10"/>
      <c r="AC9019" s="10"/>
      <c r="AE9019" s="10"/>
      <c r="AG9019" s="10"/>
      <c r="AI9019" s="10"/>
      <c r="AK9019" s="10"/>
    </row>
    <row r="9020" spans="2:37" ht="15" x14ac:dyDescent="0.2">
      <c r="B9020" s="10"/>
      <c r="C9020" s="10"/>
      <c r="D9020" s="10"/>
      <c r="E9020" s="10"/>
      <c r="F9020" s="10"/>
      <c r="G9020" s="10"/>
      <c r="H9020" s="10"/>
      <c r="K9020" s="10"/>
      <c r="L9020" s="10"/>
      <c r="N9020" s="10"/>
      <c r="O9020" s="10"/>
      <c r="P9020" s="10"/>
      <c r="Q9020" s="10"/>
      <c r="R9020" s="10"/>
      <c r="S9020" s="10"/>
      <c r="U9020" s="10"/>
      <c r="W9020" s="10"/>
      <c r="Y9020" s="10"/>
      <c r="AA9020" s="10"/>
      <c r="AC9020" s="10"/>
      <c r="AE9020" s="10"/>
      <c r="AG9020" s="10"/>
      <c r="AI9020" s="10"/>
      <c r="AK9020" s="10"/>
    </row>
    <row r="9021" spans="2:37" ht="15" x14ac:dyDescent="0.2">
      <c r="B9021" s="10"/>
      <c r="C9021" s="10"/>
      <c r="D9021" s="10"/>
      <c r="E9021" s="10"/>
      <c r="F9021" s="10"/>
      <c r="G9021" s="10"/>
      <c r="H9021" s="10"/>
      <c r="K9021" s="10"/>
      <c r="L9021" s="10"/>
      <c r="N9021" s="10"/>
      <c r="O9021" s="10"/>
      <c r="P9021" s="10"/>
      <c r="Q9021" s="10"/>
      <c r="R9021" s="10"/>
      <c r="S9021" s="10"/>
      <c r="U9021" s="10"/>
      <c r="W9021" s="10"/>
      <c r="Y9021" s="10"/>
      <c r="AA9021" s="10"/>
      <c r="AC9021" s="10"/>
      <c r="AE9021" s="10"/>
      <c r="AG9021" s="10"/>
      <c r="AI9021" s="10"/>
      <c r="AK9021" s="10"/>
    </row>
    <row r="9022" spans="2:37" ht="15" x14ac:dyDescent="0.2">
      <c r="B9022" s="10"/>
      <c r="C9022" s="10"/>
      <c r="D9022" s="10"/>
      <c r="E9022" s="10"/>
      <c r="F9022" s="10"/>
      <c r="G9022" s="10"/>
      <c r="H9022" s="10"/>
      <c r="K9022" s="10"/>
      <c r="L9022" s="10"/>
      <c r="N9022" s="10"/>
      <c r="O9022" s="10"/>
      <c r="P9022" s="10"/>
      <c r="Q9022" s="10"/>
      <c r="R9022" s="10"/>
      <c r="S9022" s="10"/>
      <c r="U9022" s="10"/>
      <c r="W9022" s="10"/>
      <c r="Y9022" s="10"/>
      <c r="AA9022" s="10"/>
      <c r="AC9022" s="10"/>
      <c r="AE9022" s="10"/>
      <c r="AG9022" s="10"/>
      <c r="AI9022" s="10"/>
      <c r="AK9022" s="10"/>
    </row>
    <row r="9023" spans="2:37" ht="15" x14ac:dyDescent="0.2">
      <c r="B9023" s="10"/>
      <c r="C9023" s="10"/>
      <c r="D9023" s="10"/>
      <c r="E9023" s="10"/>
      <c r="F9023" s="10"/>
      <c r="G9023" s="10"/>
      <c r="H9023" s="10"/>
      <c r="K9023" s="10"/>
      <c r="L9023" s="10"/>
      <c r="N9023" s="10"/>
      <c r="O9023" s="10"/>
      <c r="P9023" s="10"/>
      <c r="Q9023" s="10"/>
      <c r="R9023" s="10"/>
      <c r="S9023" s="10"/>
      <c r="U9023" s="10"/>
      <c r="W9023" s="10"/>
      <c r="Y9023" s="10"/>
      <c r="AA9023" s="10"/>
      <c r="AC9023" s="10"/>
      <c r="AE9023" s="10"/>
      <c r="AG9023" s="10"/>
      <c r="AI9023" s="10"/>
      <c r="AK9023" s="10"/>
    </row>
    <row r="9024" spans="2:37" ht="15" x14ac:dyDescent="0.2">
      <c r="B9024" s="10"/>
      <c r="C9024" s="10"/>
      <c r="D9024" s="10"/>
      <c r="E9024" s="10"/>
      <c r="F9024" s="10"/>
      <c r="G9024" s="10"/>
      <c r="H9024" s="10"/>
      <c r="K9024" s="10"/>
      <c r="L9024" s="10"/>
      <c r="N9024" s="10"/>
      <c r="O9024" s="10"/>
      <c r="P9024" s="10"/>
      <c r="Q9024" s="10"/>
      <c r="R9024" s="10"/>
      <c r="S9024" s="10"/>
      <c r="U9024" s="10"/>
      <c r="W9024" s="10"/>
      <c r="Y9024" s="10"/>
      <c r="AA9024" s="10"/>
      <c r="AC9024" s="10"/>
      <c r="AE9024" s="10"/>
      <c r="AG9024" s="10"/>
      <c r="AI9024" s="10"/>
      <c r="AK9024" s="10"/>
    </row>
    <row r="9025" spans="2:37" ht="15" x14ac:dyDescent="0.2">
      <c r="B9025" s="10"/>
      <c r="C9025" s="10"/>
      <c r="D9025" s="10"/>
      <c r="E9025" s="10"/>
      <c r="F9025" s="10"/>
      <c r="G9025" s="10"/>
      <c r="H9025" s="10"/>
      <c r="K9025" s="10"/>
      <c r="L9025" s="10"/>
      <c r="N9025" s="10"/>
      <c r="O9025" s="10"/>
      <c r="P9025" s="10"/>
      <c r="Q9025" s="10"/>
      <c r="R9025" s="10"/>
      <c r="S9025" s="10"/>
      <c r="U9025" s="10"/>
      <c r="W9025" s="10"/>
      <c r="Y9025" s="10"/>
      <c r="AA9025" s="10"/>
      <c r="AC9025" s="10"/>
      <c r="AE9025" s="10"/>
      <c r="AG9025" s="10"/>
      <c r="AI9025" s="10"/>
      <c r="AK9025" s="10"/>
    </row>
    <row r="9026" spans="2:37" ht="15" x14ac:dyDescent="0.2">
      <c r="B9026" s="10"/>
      <c r="C9026" s="10"/>
      <c r="D9026" s="10"/>
      <c r="E9026" s="10"/>
      <c r="F9026" s="10"/>
      <c r="G9026" s="10"/>
      <c r="H9026" s="10"/>
      <c r="K9026" s="10"/>
      <c r="L9026" s="10"/>
      <c r="N9026" s="10"/>
      <c r="O9026" s="10"/>
      <c r="P9026" s="10"/>
      <c r="Q9026" s="10"/>
      <c r="R9026" s="10"/>
      <c r="S9026" s="10"/>
      <c r="U9026" s="10"/>
      <c r="W9026" s="10"/>
      <c r="Y9026" s="10"/>
      <c r="AA9026" s="10"/>
      <c r="AC9026" s="10"/>
      <c r="AE9026" s="10"/>
      <c r="AG9026" s="10"/>
      <c r="AI9026" s="10"/>
      <c r="AK9026" s="10"/>
    </row>
    <row r="9027" spans="2:37" ht="15" x14ac:dyDescent="0.2">
      <c r="B9027" s="10"/>
      <c r="C9027" s="10"/>
      <c r="D9027" s="10"/>
      <c r="E9027" s="10"/>
      <c r="F9027" s="10"/>
      <c r="G9027" s="10"/>
      <c r="H9027" s="10"/>
      <c r="K9027" s="10"/>
      <c r="L9027" s="10"/>
      <c r="N9027" s="10"/>
      <c r="O9027" s="10"/>
      <c r="P9027" s="10"/>
      <c r="Q9027" s="10"/>
      <c r="R9027" s="10"/>
      <c r="S9027" s="10"/>
      <c r="U9027" s="10"/>
      <c r="W9027" s="10"/>
      <c r="Y9027" s="10"/>
      <c r="AA9027" s="10"/>
      <c r="AC9027" s="10"/>
      <c r="AE9027" s="10"/>
      <c r="AG9027" s="10"/>
      <c r="AI9027" s="10"/>
      <c r="AK9027" s="10"/>
    </row>
    <row r="9028" spans="2:37" ht="15" x14ac:dyDescent="0.2">
      <c r="B9028" s="10"/>
      <c r="C9028" s="10"/>
      <c r="D9028" s="10"/>
      <c r="E9028" s="10"/>
      <c r="F9028" s="10"/>
      <c r="G9028" s="10"/>
      <c r="H9028" s="10"/>
      <c r="K9028" s="10"/>
      <c r="L9028" s="10"/>
      <c r="N9028" s="10"/>
      <c r="O9028" s="10"/>
      <c r="P9028" s="10"/>
      <c r="Q9028" s="10"/>
      <c r="R9028" s="10"/>
      <c r="S9028" s="10"/>
      <c r="U9028" s="10"/>
      <c r="W9028" s="10"/>
      <c r="Y9028" s="10"/>
      <c r="AA9028" s="10"/>
      <c r="AC9028" s="10"/>
      <c r="AE9028" s="10"/>
      <c r="AG9028" s="10"/>
      <c r="AI9028" s="10"/>
      <c r="AK9028" s="10"/>
    </row>
    <row r="9029" spans="2:37" ht="15" x14ac:dyDescent="0.2">
      <c r="B9029" s="10"/>
      <c r="C9029" s="10"/>
      <c r="D9029" s="10"/>
      <c r="E9029" s="10"/>
      <c r="F9029" s="10"/>
      <c r="G9029" s="10"/>
      <c r="H9029" s="10"/>
      <c r="K9029" s="10"/>
      <c r="L9029" s="10"/>
      <c r="N9029" s="10"/>
      <c r="O9029" s="10"/>
      <c r="P9029" s="10"/>
      <c r="Q9029" s="10"/>
      <c r="R9029" s="10"/>
      <c r="S9029" s="10"/>
      <c r="U9029" s="10"/>
      <c r="W9029" s="10"/>
      <c r="Y9029" s="10"/>
      <c r="AA9029" s="10"/>
      <c r="AC9029" s="10"/>
      <c r="AE9029" s="10"/>
      <c r="AG9029" s="10"/>
      <c r="AI9029" s="10"/>
      <c r="AK9029" s="10"/>
    </row>
    <row r="9030" spans="2:37" ht="15" x14ac:dyDescent="0.2">
      <c r="B9030" s="10"/>
      <c r="C9030" s="10"/>
      <c r="D9030" s="10"/>
      <c r="E9030" s="10"/>
      <c r="F9030" s="10"/>
      <c r="G9030" s="10"/>
      <c r="H9030" s="10"/>
      <c r="K9030" s="10"/>
      <c r="L9030" s="10"/>
      <c r="N9030" s="10"/>
      <c r="O9030" s="10"/>
      <c r="P9030" s="10"/>
      <c r="Q9030" s="10"/>
      <c r="R9030" s="10"/>
      <c r="S9030" s="10"/>
      <c r="U9030" s="10"/>
      <c r="W9030" s="10"/>
      <c r="Y9030" s="10"/>
      <c r="AA9030" s="10"/>
      <c r="AC9030" s="10"/>
      <c r="AE9030" s="10"/>
      <c r="AG9030" s="10"/>
      <c r="AI9030" s="10"/>
      <c r="AK9030" s="10"/>
    </row>
    <row r="9031" spans="2:37" ht="15" x14ac:dyDescent="0.2">
      <c r="B9031" s="10"/>
      <c r="C9031" s="10"/>
      <c r="D9031" s="10"/>
      <c r="E9031" s="10"/>
      <c r="F9031" s="10"/>
      <c r="G9031" s="10"/>
      <c r="H9031" s="10"/>
      <c r="K9031" s="10"/>
      <c r="L9031" s="10"/>
      <c r="N9031" s="10"/>
      <c r="O9031" s="10"/>
      <c r="P9031" s="10"/>
      <c r="Q9031" s="10"/>
      <c r="R9031" s="10"/>
      <c r="S9031" s="10"/>
      <c r="U9031" s="10"/>
      <c r="W9031" s="10"/>
      <c r="Y9031" s="10"/>
      <c r="AA9031" s="10"/>
      <c r="AC9031" s="10"/>
      <c r="AE9031" s="10"/>
      <c r="AG9031" s="10"/>
      <c r="AI9031" s="10"/>
      <c r="AK9031" s="10"/>
    </row>
    <row r="9032" spans="2:37" ht="15" x14ac:dyDescent="0.2">
      <c r="B9032" s="10"/>
      <c r="C9032" s="10"/>
      <c r="D9032" s="10"/>
      <c r="E9032" s="10"/>
      <c r="F9032" s="10"/>
      <c r="G9032" s="10"/>
      <c r="H9032" s="10"/>
      <c r="K9032" s="10"/>
      <c r="L9032" s="10"/>
      <c r="N9032" s="10"/>
      <c r="O9032" s="10"/>
      <c r="P9032" s="10"/>
      <c r="Q9032" s="10"/>
      <c r="R9032" s="10"/>
      <c r="S9032" s="10"/>
      <c r="U9032" s="10"/>
      <c r="W9032" s="10"/>
      <c r="Y9032" s="10"/>
      <c r="AA9032" s="10"/>
      <c r="AC9032" s="10"/>
      <c r="AE9032" s="10"/>
      <c r="AG9032" s="10"/>
      <c r="AI9032" s="10"/>
      <c r="AK9032" s="10"/>
    </row>
    <row r="9033" spans="2:37" ht="15" x14ac:dyDescent="0.2">
      <c r="B9033" s="10"/>
      <c r="C9033" s="10"/>
      <c r="D9033" s="10"/>
      <c r="E9033" s="10"/>
      <c r="F9033" s="10"/>
      <c r="G9033" s="10"/>
      <c r="H9033" s="10"/>
      <c r="K9033" s="10"/>
      <c r="L9033" s="10"/>
      <c r="N9033" s="10"/>
      <c r="O9033" s="10"/>
      <c r="P9033" s="10"/>
      <c r="Q9033" s="10"/>
      <c r="R9033" s="10"/>
      <c r="S9033" s="10"/>
      <c r="U9033" s="10"/>
      <c r="W9033" s="10"/>
      <c r="Y9033" s="10"/>
      <c r="AA9033" s="10"/>
      <c r="AC9033" s="10"/>
      <c r="AE9033" s="10"/>
      <c r="AG9033" s="10"/>
      <c r="AI9033" s="10"/>
      <c r="AK9033" s="10"/>
    </row>
    <row r="9034" spans="2:37" ht="15" x14ac:dyDescent="0.2">
      <c r="B9034" s="10"/>
      <c r="C9034" s="10"/>
      <c r="D9034" s="10"/>
      <c r="E9034" s="10"/>
      <c r="F9034" s="10"/>
      <c r="G9034" s="10"/>
      <c r="H9034" s="10"/>
      <c r="K9034" s="10"/>
      <c r="L9034" s="10"/>
      <c r="N9034" s="10"/>
      <c r="O9034" s="10"/>
      <c r="P9034" s="10"/>
      <c r="Q9034" s="10"/>
      <c r="R9034" s="10"/>
      <c r="S9034" s="10"/>
      <c r="U9034" s="10"/>
      <c r="W9034" s="10"/>
      <c r="Y9034" s="10"/>
      <c r="AA9034" s="10"/>
      <c r="AC9034" s="10"/>
      <c r="AE9034" s="10"/>
      <c r="AG9034" s="10"/>
      <c r="AI9034" s="10"/>
      <c r="AK9034" s="10"/>
    </row>
    <row r="9035" spans="2:37" ht="15" x14ac:dyDescent="0.2">
      <c r="B9035" s="10"/>
      <c r="C9035" s="10"/>
      <c r="D9035" s="10"/>
      <c r="E9035" s="10"/>
      <c r="F9035" s="10"/>
      <c r="G9035" s="10"/>
      <c r="H9035" s="10"/>
      <c r="K9035" s="10"/>
      <c r="L9035" s="10"/>
      <c r="N9035" s="10"/>
      <c r="O9035" s="10"/>
      <c r="P9035" s="10"/>
      <c r="Q9035" s="10"/>
      <c r="R9035" s="10"/>
      <c r="S9035" s="10"/>
      <c r="U9035" s="10"/>
      <c r="W9035" s="10"/>
      <c r="Y9035" s="10"/>
      <c r="AA9035" s="10"/>
      <c r="AC9035" s="10"/>
      <c r="AE9035" s="10"/>
      <c r="AG9035" s="10"/>
      <c r="AI9035" s="10"/>
      <c r="AK9035" s="10"/>
    </row>
    <row r="9036" spans="2:37" ht="15" x14ac:dyDescent="0.2">
      <c r="B9036" s="10"/>
      <c r="C9036" s="10"/>
      <c r="D9036" s="10"/>
      <c r="E9036" s="10"/>
      <c r="F9036" s="10"/>
      <c r="G9036" s="10"/>
      <c r="H9036" s="10"/>
      <c r="K9036" s="10"/>
      <c r="L9036" s="10"/>
      <c r="N9036" s="10"/>
      <c r="O9036" s="10"/>
      <c r="P9036" s="10"/>
      <c r="Q9036" s="10"/>
      <c r="R9036" s="10"/>
      <c r="S9036" s="10"/>
      <c r="U9036" s="10"/>
      <c r="W9036" s="10"/>
      <c r="Y9036" s="10"/>
      <c r="AA9036" s="10"/>
      <c r="AC9036" s="10"/>
      <c r="AE9036" s="10"/>
      <c r="AG9036" s="10"/>
      <c r="AI9036" s="10"/>
      <c r="AK9036" s="10"/>
    </row>
    <row r="9037" spans="2:37" ht="15" x14ac:dyDescent="0.2">
      <c r="B9037" s="10"/>
      <c r="C9037" s="10"/>
      <c r="D9037" s="10"/>
      <c r="E9037" s="10"/>
      <c r="F9037" s="10"/>
      <c r="G9037" s="10"/>
      <c r="H9037" s="10"/>
      <c r="K9037" s="10"/>
      <c r="L9037" s="10"/>
      <c r="N9037" s="10"/>
      <c r="O9037" s="10"/>
      <c r="P9037" s="10"/>
      <c r="Q9037" s="10"/>
      <c r="R9037" s="10"/>
      <c r="S9037" s="10"/>
      <c r="U9037" s="10"/>
      <c r="W9037" s="10"/>
      <c r="Y9037" s="10"/>
      <c r="AA9037" s="10"/>
      <c r="AC9037" s="10"/>
      <c r="AE9037" s="10"/>
      <c r="AG9037" s="10"/>
      <c r="AI9037" s="10"/>
      <c r="AK9037" s="10"/>
    </row>
    <row r="9038" spans="2:37" ht="15" x14ac:dyDescent="0.2">
      <c r="B9038" s="10"/>
      <c r="C9038" s="10"/>
      <c r="D9038" s="10"/>
      <c r="E9038" s="10"/>
      <c r="F9038" s="10"/>
      <c r="G9038" s="10"/>
      <c r="H9038" s="10"/>
      <c r="K9038" s="10"/>
      <c r="L9038" s="10"/>
      <c r="N9038" s="10"/>
      <c r="O9038" s="10"/>
      <c r="P9038" s="10"/>
      <c r="Q9038" s="10"/>
      <c r="R9038" s="10"/>
      <c r="S9038" s="10"/>
      <c r="U9038" s="10"/>
      <c r="W9038" s="10"/>
      <c r="Y9038" s="10"/>
      <c r="AA9038" s="10"/>
      <c r="AC9038" s="10"/>
      <c r="AE9038" s="10"/>
      <c r="AG9038" s="10"/>
      <c r="AI9038" s="10"/>
      <c r="AK9038" s="10"/>
    </row>
    <row r="9039" spans="2:37" ht="15" x14ac:dyDescent="0.2">
      <c r="B9039" s="10"/>
      <c r="C9039" s="10"/>
      <c r="D9039" s="10"/>
      <c r="E9039" s="10"/>
      <c r="F9039" s="10"/>
      <c r="G9039" s="10"/>
      <c r="H9039" s="10"/>
      <c r="K9039" s="10"/>
      <c r="L9039" s="10"/>
      <c r="N9039" s="10"/>
      <c r="O9039" s="10"/>
      <c r="P9039" s="10"/>
      <c r="Q9039" s="10"/>
      <c r="R9039" s="10"/>
      <c r="S9039" s="10"/>
      <c r="U9039" s="10"/>
      <c r="W9039" s="10"/>
      <c r="Y9039" s="10"/>
      <c r="AA9039" s="10"/>
      <c r="AC9039" s="10"/>
      <c r="AE9039" s="10"/>
      <c r="AG9039" s="10"/>
      <c r="AI9039" s="10"/>
      <c r="AK9039" s="10"/>
    </row>
    <row r="9040" spans="2:37" ht="15" x14ac:dyDescent="0.2">
      <c r="B9040" s="10"/>
      <c r="C9040" s="10"/>
      <c r="D9040" s="10"/>
      <c r="E9040" s="10"/>
      <c r="F9040" s="10"/>
      <c r="G9040" s="10"/>
      <c r="H9040" s="10"/>
      <c r="K9040" s="10"/>
      <c r="L9040" s="10"/>
      <c r="N9040" s="10"/>
      <c r="O9040" s="10"/>
      <c r="P9040" s="10"/>
      <c r="Q9040" s="10"/>
      <c r="R9040" s="10"/>
      <c r="S9040" s="10"/>
      <c r="U9040" s="10"/>
      <c r="W9040" s="10"/>
      <c r="Y9040" s="10"/>
      <c r="AA9040" s="10"/>
      <c r="AC9040" s="10"/>
      <c r="AE9040" s="10"/>
      <c r="AG9040" s="10"/>
      <c r="AI9040" s="10"/>
      <c r="AK9040" s="10"/>
    </row>
    <row r="9041" spans="2:37" ht="15" x14ac:dyDescent="0.2">
      <c r="B9041" s="10"/>
      <c r="C9041" s="10"/>
      <c r="D9041" s="10"/>
      <c r="E9041" s="10"/>
      <c r="F9041" s="10"/>
      <c r="G9041" s="10"/>
      <c r="H9041" s="10"/>
      <c r="K9041" s="10"/>
      <c r="L9041" s="10"/>
      <c r="N9041" s="10"/>
      <c r="O9041" s="10"/>
      <c r="P9041" s="10"/>
      <c r="Q9041" s="10"/>
      <c r="R9041" s="10"/>
      <c r="S9041" s="10"/>
      <c r="U9041" s="10"/>
      <c r="W9041" s="10"/>
      <c r="Y9041" s="10"/>
      <c r="AA9041" s="10"/>
      <c r="AC9041" s="10"/>
      <c r="AE9041" s="10"/>
      <c r="AG9041" s="10"/>
      <c r="AI9041" s="10"/>
      <c r="AK9041" s="10"/>
    </row>
    <row r="9042" spans="2:37" ht="15" x14ac:dyDescent="0.2">
      <c r="B9042" s="10"/>
      <c r="C9042" s="10"/>
      <c r="D9042" s="10"/>
      <c r="E9042" s="10"/>
      <c r="F9042" s="10"/>
      <c r="G9042" s="10"/>
      <c r="H9042" s="10"/>
      <c r="K9042" s="10"/>
      <c r="L9042" s="10"/>
      <c r="N9042" s="10"/>
      <c r="O9042" s="10"/>
      <c r="P9042" s="10"/>
      <c r="Q9042" s="10"/>
      <c r="R9042" s="10"/>
      <c r="S9042" s="10"/>
      <c r="U9042" s="10"/>
      <c r="W9042" s="10"/>
      <c r="Y9042" s="10"/>
      <c r="AA9042" s="10"/>
      <c r="AC9042" s="10"/>
      <c r="AE9042" s="10"/>
      <c r="AG9042" s="10"/>
      <c r="AI9042" s="10"/>
      <c r="AK9042" s="10"/>
    </row>
    <row r="9043" spans="2:37" ht="15" x14ac:dyDescent="0.2">
      <c r="B9043" s="10"/>
      <c r="C9043" s="10"/>
      <c r="D9043" s="10"/>
      <c r="E9043" s="10"/>
      <c r="F9043" s="10"/>
      <c r="G9043" s="10"/>
      <c r="H9043" s="10"/>
      <c r="K9043" s="10"/>
      <c r="L9043" s="10"/>
      <c r="N9043" s="10"/>
      <c r="O9043" s="10"/>
      <c r="P9043" s="10"/>
      <c r="Q9043" s="10"/>
      <c r="R9043" s="10"/>
      <c r="S9043" s="10"/>
      <c r="U9043" s="10"/>
      <c r="W9043" s="10"/>
      <c r="Y9043" s="10"/>
      <c r="AA9043" s="10"/>
      <c r="AC9043" s="10"/>
      <c r="AE9043" s="10"/>
      <c r="AG9043" s="10"/>
      <c r="AI9043" s="10"/>
      <c r="AK9043" s="10"/>
    </row>
    <row r="9044" spans="2:37" ht="15" x14ac:dyDescent="0.2">
      <c r="B9044" s="10"/>
      <c r="C9044" s="10"/>
      <c r="D9044" s="10"/>
      <c r="E9044" s="10"/>
      <c r="F9044" s="10"/>
      <c r="G9044" s="10"/>
      <c r="H9044" s="10"/>
      <c r="K9044" s="10"/>
      <c r="L9044" s="10"/>
      <c r="N9044" s="10"/>
      <c r="O9044" s="10"/>
      <c r="P9044" s="10"/>
      <c r="Q9044" s="10"/>
      <c r="R9044" s="10"/>
      <c r="S9044" s="10"/>
      <c r="U9044" s="10"/>
      <c r="W9044" s="10"/>
      <c r="Y9044" s="10"/>
      <c r="AA9044" s="10"/>
      <c r="AC9044" s="10"/>
      <c r="AE9044" s="10"/>
      <c r="AG9044" s="10"/>
      <c r="AI9044" s="10"/>
      <c r="AK9044" s="10"/>
    </row>
    <row r="9045" spans="2:37" ht="15" x14ac:dyDescent="0.2">
      <c r="B9045" s="10"/>
      <c r="C9045" s="10"/>
      <c r="D9045" s="10"/>
      <c r="E9045" s="10"/>
      <c r="F9045" s="10"/>
      <c r="G9045" s="10"/>
      <c r="H9045" s="10"/>
      <c r="K9045" s="10"/>
      <c r="L9045" s="10"/>
      <c r="N9045" s="10"/>
      <c r="O9045" s="10"/>
      <c r="P9045" s="10"/>
      <c r="Q9045" s="10"/>
      <c r="R9045" s="10"/>
      <c r="S9045" s="10"/>
      <c r="U9045" s="10"/>
      <c r="W9045" s="10"/>
      <c r="Y9045" s="10"/>
      <c r="AA9045" s="10"/>
      <c r="AC9045" s="10"/>
      <c r="AE9045" s="10"/>
      <c r="AG9045" s="10"/>
      <c r="AI9045" s="10"/>
      <c r="AK9045" s="10"/>
    </row>
    <row r="9046" spans="2:37" ht="15" x14ac:dyDescent="0.2">
      <c r="B9046" s="10"/>
      <c r="C9046" s="10"/>
      <c r="D9046" s="10"/>
      <c r="E9046" s="10"/>
      <c r="F9046" s="10"/>
      <c r="G9046" s="10"/>
      <c r="H9046" s="10"/>
      <c r="K9046" s="10"/>
      <c r="L9046" s="10"/>
      <c r="N9046" s="10"/>
      <c r="O9046" s="10"/>
      <c r="P9046" s="10"/>
      <c r="Q9046" s="10"/>
      <c r="R9046" s="10"/>
      <c r="S9046" s="10"/>
      <c r="U9046" s="10"/>
      <c r="W9046" s="10"/>
      <c r="Y9046" s="10"/>
      <c r="AA9046" s="10"/>
      <c r="AC9046" s="10"/>
      <c r="AE9046" s="10"/>
      <c r="AG9046" s="10"/>
      <c r="AI9046" s="10"/>
      <c r="AK9046" s="10"/>
    </row>
    <row r="9047" spans="2:37" ht="15" x14ac:dyDescent="0.2">
      <c r="B9047" s="10"/>
      <c r="C9047" s="10"/>
      <c r="D9047" s="10"/>
      <c r="E9047" s="10"/>
      <c r="F9047" s="10"/>
      <c r="G9047" s="10"/>
      <c r="H9047" s="10"/>
      <c r="K9047" s="10"/>
      <c r="L9047" s="10"/>
      <c r="N9047" s="10"/>
      <c r="O9047" s="10"/>
      <c r="P9047" s="10"/>
      <c r="Q9047" s="10"/>
      <c r="R9047" s="10"/>
      <c r="S9047" s="10"/>
      <c r="U9047" s="10"/>
      <c r="W9047" s="10"/>
      <c r="Y9047" s="10"/>
      <c r="AA9047" s="10"/>
      <c r="AC9047" s="10"/>
      <c r="AE9047" s="10"/>
      <c r="AG9047" s="10"/>
      <c r="AI9047" s="10"/>
      <c r="AK9047" s="10"/>
    </row>
    <row r="9048" spans="2:37" ht="15" x14ac:dyDescent="0.2">
      <c r="B9048" s="10"/>
      <c r="C9048" s="10"/>
      <c r="D9048" s="10"/>
      <c r="E9048" s="10"/>
      <c r="F9048" s="10"/>
      <c r="G9048" s="10"/>
      <c r="H9048" s="10"/>
      <c r="K9048" s="10"/>
      <c r="L9048" s="10"/>
      <c r="N9048" s="10"/>
      <c r="O9048" s="10"/>
      <c r="P9048" s="10"/>
      <c r="Q9048" s="10"/>
      <c r="R9048" s="10"/>
      <c r="S9048" s="10"/>
      <c r="U9048" s="10"/>
      <c r="W9048" s="10"/>
      <c r="Y9048" s="10"/>
      <c r="AA9048" s="10"/>
      <c r="AC9048" s="10"/>
      <c r="AE9048" s="10"/>
      <c r="AG9048" s="10"/>
      <c r="AI9048" s="10"/>
      <c r="AK9048" s="10"/>
    </row>
    <row r="9049" spans="2:37" ht="15" x14ac:dyDescent="0.2">
      <c r="B9049" s="10"/>
      <c r="C9049" s="10"/>
      <c r="D9049" s="10"/>
      <c r="E9049" s="10"/>
      <c r="F9049" s="10"/>
      <c r="G9049" s="10"/>
      <c r="H9049" s="10"/>
      <c r="K9049" s="10"/>
      <c r="L9049" s="10"/>
      <c r="N9049" s="10"/>
      <c r="O9049" s="10"/>
      <c r="P9049" s="10"/>
      <c r="Q9049" s="10"/>
      <c r="R9049" s="10"/>
      <c r="S9049" s="10"/>
      <c r="U9049" s="10"/>
      <c r="W9049" s="10"/>
      <c r="Y9049" s="10"/>
      <c r="AA9049" s="10"/>
      <c r="AC9049" s="10"/>
      <c r="AE9049" s="10"/>
      <c r="AG9049" s="10"/>
      <c r="AI9049" s="10"/>
      <c r="AK9049" s="10"/>
    </row>
    <row r="9050" spans="2:37" ht="15" x14ac:dyDescent="0.2">
      <c r="B9050" s="10"/>
      <c r="C9050" s="10"/>
      <c r="D9050" s="10"/>
      <c r="E9050" s="10"/>
      <c r="F9050" s="10"/>
      <c r="G9050" s="10"/>
      <c r="H9050" s="10"/>
      <c r="K9050" s="10"/>
      <c r="L9050" s="10"/>
      <c r="N9050" s="10"/>
      <c r="O9050" s="10"/>
      <c r="P9050" s="10"/>
      <c r="Q9050" s="10"/>
      <c r="R9050" s="10"/>
      <c r="S9050" s="10"/>
      <c r="U9050" s="10"/>
      <c r="W9050" s="10"/>
      <c r="Y9050" s="10"/>
      <c r="AA9050" s="10"/>
      <c r="AC9050" s="10"/>
      <c r="AE9050" s="10"/>
      <c r="AG9050" s="10"/>
      <c r="AI9050" s="10"/>
      <c r="AK9050" s="10"/>
    </row>
    <row r="9051" spans="2:37" ht="15" x14ac:dyDescent="0.2">
      <c r="B9051" s="10"/>
      <c r="C9051" s="10"/>
      <c r="D9051" s="10"/>
      <c r="E9051" s="10"/>
      <c r="F9051" s="10"/>
      <c r="G9051" s="10"/>
      <c r="H9051" s="10"/>
      <c r="K9051" s="10"/>
      <c r="L9051" s="10"/>
      <c r="N9051" s="10"/>
      <c r="O9051" s="10"/>
      <c r="P9051" s="10"/>
      <c r="Q9051" s="10"/>
      <c r="R9051" s="10"/>
      <c r="S9051" s="10"/>
      <c r="U9051" s="10"/>
      <c r="W9051" s="10"/>
      <c r="Y9051" s="10"/>
      <c r="AA9051" s="10"/>
      <c r="AC9051" s="10"/>
      <c r="AE9051" s="10"/>
      <c r="AG9051" s="10"/>
      <c r="AI9051" s="10"/>
      <c r="AK9051" s="10"/>
    </row>
    <row r="9052" spans="2:37" ht="15" x14ac:dyDescent="0.2">
      <c r="B9052" s="10"/>
      <c r="C9052" s="10"/>
      <c r="D9052" s="10"/>
      <c r="E9052" s="10"/>
      <c r="F9052" s="10"/>
      <c r="G9052" s="10"/>
      <c r="H9052" s="10"/>
      <c r="K9052" s="10"/>
      <c r="L9052" s="10"/>
      <c r="N9052" s="10"/>
      <c r="O9052" s="10"/>
      <c r="P9052" s="10"/>
      <c r="Q9052" s="10"/>
      <c r="R9052" s="10"/>
      <c r="S9052" s="10"/>
      <c r="U9052" s="10"/>
      <c r="W9052" s="10"/>
      <c r="Y9052" s="10"/>
      <c r="AA9052" s="10"/>
      <c r="AC9052" s="10"/>
      <c r="AE9052" s="10"/>
      <c r="AG9052" s="10"/>
      <c r="AI9052" s="10"/>
      <c r="AK9052" s="10"/>
    </row>
    <row r="9053" spans="2:37" ht="15" x14ac:dyDescent="0.2">
      <c r="B9053" s="10"/>
      <c r="C9053" s="10"/>
      <c r="D9053" s="10"/>
      <c r="E9053" s="10"/>
      <c r="F9053" s="10"/>
      <c r="G9053" s="10"/>
      <c r="H9053" s="10"/>
      <c r="K9053" s="10"/>
      <c r="L9053" s="10"/>
      <c r="N9053" s="10"/>
      <c r="O9053" s="10"/>
      <c r="P9053" s="10"/>
      <c r="Q9053" s="10"/>
      <c r="R9053" s="10"/>
      <c r="S9053" s="10"/>
      <c r="U9053" s="10"/>
      <c r="W9053" s="10"/>
      <c r="Y9053" s="10"/>
      <c r="AA9053" s="10"/>
      <c r="AC9053" s="10"/>
      <c r="AE9053" s="10"/>
      <c r="AG9053" s="10"/>
      <c r="AI9053" s="10"/>
      <c r="AK9053" s="10"/>
    </row>
    <row r="9054" spans="2:37" ht="15" x14ac:dyDescent="0.2">
      <c r="B9054" s="10"/>
      <c r="C9054" s="10"/>
      <c r="D9054" s="10"/>
      <c r="E9054" s="10"/>
      <c r="F9054" s="10"/>
      <c r="G9054" s="10"/>
      <c r="H9054" s="10"/>
      <c r="K9054" s="10"/>
      <c r="L9054" s="10"/>
      <c r="N9054" s="10"/>
      <c r="O9054" s="10"/>
      <c r="P9054" s="10"/>
      <c r="Q9054" s="10"/>
      <c r="R9054" s="10"/>
      <c r="S9054" s="10"/>
      <c r="U9054" s="10"/>
      <c r="W9054" s="10"/>
      <c r="Y9054" s="10"/>
      <c r="AA9054" s="10"/>
      <c r="AC9054" s="10"/>
      <c r="AE9054" s="10"/>
      <c r="AG9054" s="10"/>
      <c r="AI9054" s="10"/>
      <c r="AK9054" s="10"/>
    </row>
    <row r="9055" spans="2:37" ht="15" x14ac:dyDescent="0.2">
      <c r="B9055" s="10"/>
      <c r="C9055" s="10"/>
      <c r="D9055" s="10"/>
      <c r="E9055" s="10"/>
      <c r="F9055" s="10"/>
      <c r="G9055" s="10"/>
      <c r="H9055" s="10"/>
      <c r="K9055" s="10"/>
      <c r="L9055" s="10"/>
      <c r="N9055" s="10"/>
      <c r="O9055" s="10"/>
      <c r="P9055" s="10"/>
      <c r="Q9055" s="10"/>
      <c r="R9055" s="10"/>
      <c r="S9055" s="10"/>
      <c r="U9055" s="10"/>
      <c r="W9055" s="10"/>
      <c r="Y9055" s="10"/>
      <c r="AA9055" s="10"/>
      <c r="AC9055" s="10"/>
      <c r="AE9055" s="10"/>
      <c r="AG9055" s="10"/>
      <c r="AI9055" s="10"/>
      <c r="AK9055" s="10"/>
    </row>
    <row r="9056" spans="2:37" ht="15" x14ac:dyDescent="0.2">
      <c r="B9056" s="10"/>
      <c r="C9056" s="10"/>
      <c r="D9056" s="10"/>
      <c r="E9056" s="10"/>
      <c r="F9056" s="10"/>
      <c r="G9056" s="10"/>
      <c r="H9056" s="10"/>
      <c r="K9056" s="10"/>
      <c r="L9056" s="10"/>
      <c r="N9056" s="10"/>
      <c r="O9056" s="10"/>
      <c r="P9056" s="10"/>
      <c r="Q9056" s="10"/>
      <c r="R9056" s="10"/>
      <c r="S9056" s="10"/>
      <c r="U9056" s="10"/>
      <c r="W9056" s="10"/>
      <c r="Y9056" s="10"/>
      <c r="AA9056" s="10"/>
      <c r="AC9056" s="10"/>
      <c r="AE9056" s="10"/>
      <c r="AG9056" s="10"/>
      <c r="AI9056" s="10"/>
      <c r="AK9056" s="10"/>
    </row>
    <row r="9057" spans="2:37" ht="15" x14ac:dyDescent="0.2">
      <c r="B9057" s="10"/>
      <c r="C9057" s="10"/>
      <c r="D9057" s="10"/>
      <c r="E9057" s="10"/>
      <c r="F9057" s="10"/>
      <c r="G9057" s="10"/>
      <c r="H9057" s="10"/>
      <c r="K9057" s="10"/>
      <c r="L9057" s="10"/>
      <c r="N9057" s="10"/>
      <c r="O9057" s="10"/>
      <c r="P9057" s="10"/>
      <c r="Q9057" s="10"/>
      <c r="R9057" s="10"/>
      <c r="S9057" s="10"/>
      <c r="U9057" s="10"/>
      <c r="W9057" s="10"/>
      <c r="Y9057" s="10"/>
      <c r="AA9057" s="10"/>
      <c r="AC9057" s="10"/>
      <c r="AE9057" s="10"/>
      <c r="AG9057" s="10"/>
      <c r="AI9057" s="10"/>
      <c r="AK9057" s="10"/>
    </row>
    <row r="9058" spans="2:37" ht="15" x14ac:dyDescent="0.2">
      <c r="B9058" s="10"/>
      <c r="C9058" s="10"/>
      <c r="D9058" s="10"/>
      <c r="E9058" s="10"/>
      <c r="F9058" s="10"/>
      <c r="G9058" s="10"/>
      <c r="H9058" s="10"/>
      <c r="K9058" s="10"/>
      <c r="L9058" s="10"/>
      <c r="N9058" s="10"/>
      <c r="O9058" s="10"/>
      <c r="P9058" s="10"/>
      <c r="Q9058" s="10"/>
      <c r="R9058" s="10"/>
      <c r="S9058" s="10"/>
      <c r="U9058" s="10"/>
      <c r="W9058" s="10"/>
      <c r="Y9058" s="10"/>
      <c r="AA9058" s="10"/>
      <c r="AC9058" s="10"/>
      <c r="AE9058" s="10"/>
      <c r="AG9058" s="10"/>
      <c r="AI9058" s="10"/>
      <c r="AK9058" s="10"/>
    </row>
    <row r="9059" spans="2:37" ht="15" x14ac:dyDescent="0.2">
      <c r="B9059" s="10"/>
      <c r="C9059" s="10"/>
      <c r="D9059" s="10"/>
      <c r="E9059" s="10"/>
      <c r="F9059" s="10"/>
      <c r="G9059" s="10"/>
      <c r="H9059" s="10"/>
      <c r="K9059" s="10"/>
      <c r="L9059" s="10"/>
      <c r="N9059" s="10"/>
      <c r="O9059" s="10"/>
      <c r="P9059" s="10"/>
      <c r="Q9059" s="10"/>
      <c r="R9059" s="10"/>
      <c r="S9059" s="10"/>
      <c r="U9059" s="10"/>
      <c r="W9059" s="10"/>
      <c r="Y9059" s="10"/>
      <c r="AA9059" s="10"/>
      <c r="AC9059" s="10"/>
      <c r="AE9059" s="10"/>
      <c r="AG9059" s="10"/>
      <c r="AI9059" s="10"/>
      <c r="AK9059" s="10"/>
    </row>
    <row r="9060" spans="2:37" ht="15" x14ac:dyDescent="0.2">
      <c r="B9060" s="10"/>
      <c r="C9060" s="10"/>
      <c r="D9060" s="10"/>
      <c r="E9060" s="10"/>
      <c r="F9060" s="10"/>
      <c r="G9060" s="10"/>
      <c r="H9060" s="10"/>
      <c r="K9060" s="10"/>
      <c r="L9060" s="10"/>
      <c r="N9060" s="10"/>
      <c r="O9060" s="10"/>
      <c r="P9060" s="10"/>
      <c r="Q9060" s="10"/>
      <c r="R9060" s="10"/>
      <c r="S9060" s="10"/>
      <c r="U9060" s="10"/>
      <c r="W9060" s="10"/>
      <c r="Y9060" s="10"/>
      <c r="AA9060" s="10"/>
      <c r="AC9060" s="10"/>
      <c r="AE9060" s="10"/>
      <c r="AG9060" s="10"/>
      <c r="AI9060" s="10"/>
      <c r="AK9060" s="10"/>
    </row>
    <row r="9061" spans="2:37" ht="15" x14ac:dyDescent="0.2">
      <c r="B9061" s="10"/>
      <c r="C9061" s="10"/>
      <c r="D9061" s="10"/>
      <c r="E9061" s="10"/>
      <c r="F9061" s="10"/>
      <c r="G9061" s="10"/>
      <c r="H9061" s="10"/>
      <c r="K9061" s="10"/>
      <c r="L9061" s="10"/>
      <c r="N9061" s="10"/>
      <c r="O9061" s="10"/>
      <c r="P9061" s="10"/>
      <c r="Q9061" s="10"/>
      <c r="R9061" s="10"/>
      <c r="S9061" s="10"/>
      <c r="U9061" s="10"/>
      <c r="W9061" s="10"/>
      <c r="Y9061" s="10"/>
      <c r="AA9061" s="10"/>
      <c r="AC9061" s="10"/>
      <c r="AE9061" s="10"/>
      <c r="AG9061" s="10"/>
      <c r="AI9061" s="10"/>
      <c r="AK9061" s="10"/>
    </row>
    <row r="9062" spans="2:37" ht="15" x14ac:dyDescent="0.2">
      <c r="B9062" s="10"/>
      <c r="C9062" s="10"/>
      <c r="D9062" s="10"/>
      <c r="E9062" s="10"/>
      <c r="F9062" s="10"/>
      <c r="G9062" s="10"/>
      <c r="H9062" s="10"/>
      <c r="K9062" s="10"/>
      <c r="L9062" s="10"/>
      <c r="N9062" s="10"/>
      <c r="O9062" s="10"/>
      <c r="P9062" s="10"/>
      <c r="Q9062" s="10"/>
      <c r="R9062" s="10"/>
      <c r="S9062" s="10"/>
      <c r="U9062" s="10"/>
      <c r="W9062" s="10"/>
      <c r="Y9062" s="10"/>
      <c r="AA9062" s="10"/>
      <c r="AC9062" s="10"/>
      <c r="AE9062" s="10"/>
      <c r="AG9062" s="10"/>
      <c r="AI9062" s="10"/>
      <c r="AK9062" s="10"/>
    </row>
    <row r="9063" spans="2:37" ht="15" x14ac:dyDescent="0.2">
      <c r="B9063" s="10"/>
      <c r="C9063" s="10"/>
      <c r="D9063" s="10"/>
      <c r="E9063" s="10"/>
      <c r="F9063" s="10"/>
      <c r="G9063" s="10"/>
      <c r="H9063" s="10"/>
      <c r="K9063" s="10"/>
      <c r="L9063" s="10"/>
      <c r="N9063" s="10"/>
      <c r="O9063" s="10"/>
      <c r="P9063" s="10"/>
      <c r="Q9063" s="10"/>
      <c r="R9063" s="10"/>
      <c r="S9063" s="10"/>
      <c r="U9063" s="10"/>
      <c r="W9063" s="10"/>
      <c r="Y9063" s="10"/>
      <c r="AA9063" s="10"/>
      <c r="AC9063" s="10"/>
      <c r="AE9063" s="10"/>
      <c r="AG9063" s="10"/>
      <c r="AI9063" s="10"/>
      <c r="AK9063" s="10"/>
    </row>
    <row r="9064" spans="2:37" ht="15" x14ac:dyDescent="0.2">
      <c r="B9064" s="10"/>
      <c r="C9064" s="10"/>
      <c r="D9064" s="10"/>
      <c r="E9064" s="10"/>
      <c r="F9064" s="10"/>
      <c r="G9064" s="10"/>
      <c r="H9064" s="10"/>
      <c r="K9064" s="10"/>
      <c r="L9064" s="10"/>
      <c r="N9064" s="10"/>
      <c r="O9064" s="10"/>
      <c r="P9064" s="10"/>
      <c r="Q9064" s="10"/>
      <c r="R9064" s="10"/>
      <c r="S9064" s="10"/>
      <c r="U9064" s="10"/>
      <c r="W9064" s="10"/>
      <c r="Y9064" s="10"/>
      <c r="AA9064" s="10"/>
      <c r="AC9064" s="10"/>
      <c r="AE9064" s="10"/>
      <c r="AG9064" s="10"/>
      <c r="AI9064" s="10"/>
      <c r="AK9064" s="10"/>
    </row>
    <row r="9065" spans="2:37" ht="15" x14ac:dyDescent="0.2">
      <c r="B9065" s="10"/>
      <c r="C9065" s="10"/>
      <c r="D9065" s="10"/>
      <c r="E9065" s="10"/>
      <c r="F9065" s="10"/>
      <c r="G9065" s="10"/>
      <c r="H9065" s="10"/>
      <c r="K9065" s="10"/>
      <c r="L9065" s="10"/>
      <c r="N9065" s="10"/>
      <c r="O9065" s="10"/>
      <c r="P9065" s="10"/>
      <c r="Q9065" s="10"/>
      <c r="R9065" s="10"/>
      <c r="S9065" s="10"/>
      <c r="U9065" s="10"/>
      <c r="W9065" s="10"/>
      <c r="Y9065" s="10"/>
      <c r="AA9065" s="10"/>
      <c r="AC9065" s="10"/>
      <c r="AE9065" s="10"/>
      <c r="AG9065" s="10"/>
      <c r="AI9065" s="10"/>
      <c r="AK9065" s="10"/>
    </row>
    <row r="9066" spans="2:37" ht="15" x14ac:dyDescent="0.2">
      <c r="B9066" s="10"/>
      <c r="C9066" s="10"/>
      <c r="D9066" s="10"/>
      <c r="E9066" s="10"/>
      <c r="F9066" s="10"/>
      <c r="G9066" s="10"/>
      <c r="H9066" s="10"/>
      <c r="K9066" s="10"/>
      <c r="L9066" s="10"/>
      <c r="N9066" s="10"/>
      <c r="O9066" s="10"/>
      <c r="P9066" s="10"/>
      <c r="Q9066" s="10"/>
      <c r="R9066" s="10"/>
      <c r="S9066" s="10"/>
      <c r="U9066" s="10"/>
      <c r="W9066" s="10"/>
      <c r="Y9066" s="10"/>
      <c r="AA9066" s="10"/>
      <c r="AC9066" s="10"/>
      <c r="AE9066" s="10"/>
      <c r="AG9066" s="10"/>
      <c r="AI9066" s="10"/>
      <c r="AK9066" s="10"/>
    </row>
    <row r="9067" spans="2:37" ht="15" x14ac:dyDescent="0.2">
      <c r="B9067" s="10"/>
      <c r="C9067" s="10"/>
      <c r="D9067" s="10"/>
      <c r="E9067" s="10"/>
      <c r="F9067" s="10"/>
      <c r="G9067" s="10"/>
      <c r="H9067" s="10"/>
      <c r="K9067" s="10"/>
      <c r="L9067" s="10"/>
      <c r="N9067" s="10"/>
      <c r="O9067" s="10"/>
      <c r="P9067" s="10"/>
      <c r="Q9067" s="10"/>
      <c r="R9067" s="10"/>
      <c r="S9067" s="10"/>
      <c r="U9067" s="10"/>
      <c r="W9067" s="10"/>
      <c r="Y9067" s="10"/>
      <c r="AA9067" s="10"/>
      <c r="AC9067" s="10"/>
      <c r="AE9067" s="10"/>
      <c r="AG9067" s="10"/>
      <c r="AI9067" s="10"/>
      <c r="AK9067" s="10"/>
    </row>
    <row r="9068" spans="2:37" ht="15" x14ac:dyDescent="0.2">
      <c r="B9068" s="10"/>
      <c r="C9068" s="10"/>
      <c r="D9068" s="10"/>
      <c r="E9068" s="10"/>
      <c r="F9068" s="10"/>
      <c r="G9068" s="10"/>
      <c r="H9068" s="10"/>
      <c r="K9068" s="10"/>
      <c r="L9068" s="10"/>
      <c r="N9068" s="10"/>
      <c r="O9068" s="10"/>
      <c r="P9068" s="10"/>
      <c r="Q9068" s="10"/>
      <c r="R9068" s="10"/>
      <c r="S9068" s="10"/>
      <c r="U9068" s="10"/>
      <c r="W9068" s="10"/>
      <c r="Y9068" s="10"/>
      <c r="AA9068" s="10"/>
      <c r="AC9068" s="10"/>
      <c r="AE9068" s="10"/>
      <c r="AG9068" s="10"/>
      <c r="AI9068" s="10"/>
      <c r="AK9068" s="10"/>
    </row>
    <row r="9069" spans="2:37" ht="15" x14ac:dyDescent="0.2">
      <c r="B9069" s="10"/>
      <c r="C9069" s="10"/>
      <c r="D9069" s="10"/>
      <c r="E9069" s="10"/>
      <c r="F9069" s="10"/>
      <c r="G9069" s="10"/>
      <c r="H9069" s="10"/>
      <c r="K9069" s="10"/>
      <c r="L9069" s="10"/>
      <c r="N9069" s="10"/>
      <c r="O9069" s="10"/>
      <c r="P9069" s="10"/>
      <c r="Q9069" s="10"/>
      <c r="R9069" s="10"/>
      <c r="S9069" s="10"/>
      <c r="U9069" s="10"/>
      <c r="W9069" s="10"/>
      <c r="Y9069" s="10"/>
      <c r="AA9069" s="10"/>
      <c r="AC9069" s="10"/>
      <c r="AE9069" s="10"/>
      <c r="AG9069" s="10"/>
      <c r="AI9069" s="10"/>
      <c r="AK9069" s="10"/>
    </row>
    <row r="9070" spans="2:37" ht="15" x14ac:dyDescent="0.2">
      <c r="B9070" s="10"/>
      <c r="C9070" s="10"/>
      <c r="D9070" s="10"/>
      <c r="E9070" s="10"/>
      <c r="F9070" s="10"/>
      <c r="G9070" s="10"/>
      <c r="H9070" s="10"/>
      <c r="K9070" s="10"/>
      <c r="L9070" s="10"/>
      <c r="N9070" s="10"/>
      <c r="O9070" s="10"/>
      <c r="P9070" s="10"/>
      <c r="Q9070" s="10"/>
      <c r="R9070" s="10"/>
      <c r="S9070" s="10"/>
      <c r="U9070" s="10"/>
      <c r="W9070" s="10"/>
      <c r="Y9070" s="10"/>
      <c r="AA9070" s="10"/>
      <c r="AC9070" s="10"/>
      <c r="AE9070" s="10"/>
      <c r="AG9070" s="10"/>
      <c r="AI9070" s="10"/>
      <c r="AK9070" s="10"/>
    </row>
    <row r="9071" spans="2:37" ht="15" x14ac:dyDescent="0.2">
      <c r="B9071" s="10"/>
      <c r="C9071" s="10"/>
      <c r="D9071" s="10"/>
      <c r="E9071" s="10"/>
      <c r="F9071" s="10"/>
      <c r="G9071" s="10"/>
      <c r="H9071" s="10"/>
      <c r="K9071" s="10"/>
      <c r="L9071" s="10"/>
      <c r="N9071" s="10"/>
      <c r="O9071" s="10"/>
      <c r="P9071" s="10"/>
      <c r="Q9071" s="10"/>
      <c r="R9071" s="10"/>
      <c r="S9071" s="10"/>
      <c r="U9071" s="10"/>
      <c r="W9071" s="10"/>
      <c r="Y9071" s="10"/>
      <c r="AA9071" s="10"/>
      <c r="AC9071" s="10"/>
      <c r="AE9071" s="10"/>
      <c r="AG9071" s="10"/>
      <c r="AI9071" s="10"/>
      <c r="AK9071" s="10"/>
    </row>
    <row r="9072" spans="2:37" ht="15" x14ac:dyDescent="0.2">
      <c r="B9072" s="10"/>
      <c r="C9072" s="10"/>
      <c r="D9072" s="10"/>
      <c r="E9072" s="10"/>
      <c r="F9072" s="10"/>
      <c r="G9072" s="10"/>
      <c r="H9072" s="10"/>
      <c r="K9072" s="10"/>
      <c r="L9072" s="10"/>
      <c r="N9072" s="10"/>
      <c r="O9072" s="10"/>
      <c r="P9072" s="10"/>
      <c r="Q9072" s="10"/>
      <c r="R9072" s="10"/>
      <c r="S9072" s="10"/>
      <c r="U9072" s="10"/>
      <c r="W9072" s="10"/>
      <c r="Y9072" s="10"/>
      <c r="AA9072" s="10"/>
      <c r="AC9072" s="10"/>
      <c r="AE9072" s="10"/>
      <c r="AG9072" s="10"/>
      <c r="AI9072" s="10"/>
      <c r="AK9072" s="10"/>
    </row>
    <row r="9073" spans="2:37" ht="15" x14ac:dyDescent="0.2">
      <c r="B9073" s="10"/>
      <c r="C9073" s="10"/>
      <c r="D9073" s="10"/>
      <c r="E9073" s="10"/>
      <c r="F9073" s="10"/>
      <c r="G9073" s="10"/>
      <c r="H9073" s="10"/>
      <c r="K9073" s="10"/>
      <c r="L9073" s="10"/>
      <c r="N9073" s="10"/>
      <c r="O9073" s="10"/>
      <c r="P9073" s="10"/>
      <c r="Q9073" s="10"/>
      <c r="R9073" s="10"/>
      <c r="S9073" s="10"/>
      <c r="U9073" s="10"/>
      <c r="W9073" s="10"/>
      <c r="Y9073" s="10"/>
      <c r="AA9073" s="10"/>
      <c r="AC9073" s="10"/>
      <c r="AE9073" s="10"/>
      <c r="AG9073" s="10"/>
      <c r="AI9073" s="10"/>
      <c r="AK9073" s="10"/>
    </row>
    <row r="9074" spans="2:37" ht="15" x14ac:dyDescent="0.2">
      <c r="B9074" s="10"/>
      <c r="C9074" s="10"/>
      <c r="D9074" s="10"/>
      <c r="E9074" s="10"/>
      <c r="F9074" s="10"/>
      <c r="G9074" s="10"/>
      <c r="H9074" s="10"/>
      <c r="K9074" s="10"/>
      <c r="L9074" s="10"/>
      <c r="N9074" s="10"/>
      <c r="O9074" s="10"/>
      <c r="P9074" s="10"/>
      <c r="Q9074" s="10"/>
      <c r="R9074" s="10"/>
      <c r="S9074" s="10"/>
      <c r="U9074" s="10"/>
      <c r="W9074" s="10"/>
      <c r="Y9074" s="10"/>
      <c r="AA9074" s="10"/>
      <c r="AC9074" s="10"/>
      <c r="AE9074" s="10"/>
      <c r="AG9074" s="10"/>
      <c r="AI9074" s="10"/>
      <c r="AK9074" s="10"/>
    </row>
    <row r="9075" spans="2:37" ht="15" x14ac:dyDescent="0.2">
      <c r="B9075" s="10"/>
      <c r="C9075" s="10"/>
      <c r="D9075" s="10"/>
      <c r="E9075" s="10"/>
      <c r="F9075" s="10"/>
      <c r="G9075" s="10"/>
      <c r="H9075" s="10"/>
      <c r="K9075" s="10"/>
      <c r="L9075" s="10"/>
      <c r="N9075" s="10"/>
      <c r="O9075" s="10"/>
      <c r="P9075" s="10"/>
      <c r="Q9075" s="10"/>
      <c r="R9075" s="10"/>
      <c r="S9075" s="10"/>
      <c r="U9075" s="10"/>
      <c r="W9075" s="10"/>
      <c r="Y9075" s="10"/>
      <c r="AA9075" s="10"/>
      <c r="AC9075" s="10"/>
      <c r="AE9075" s="10"/>
      <c r="AG9075" s="10"/>
      <c r="AI9075" s="10"/>
      <c r="AK9075" s="10"/>
    </row>
    <row r="9076" spans="2:37" ht="15" x14ac:dyDescent="0.2">
      <c r="B9076" s="10"/>
      <c r="C9076" s="10"/>
      <c r="D9076" s="10"/>
      <c r="E9076" s="10"/>
      <c r="F9076" s="10"/>
      <c r="G9076" s="10"/>
      <c r="H9076" s="10"/>
      <c r="K9076" s="10"/>
      <c r="L9076" s="10"/>
      <c r="N9076" s="10"/>
      <c r="O9076" s="10"/>
      <c r="P9076" s="10"/>
      <c r="Q9076" s="10"/>
      <c r="R9076" s="10"/>
      <c r="S9076" s="10"/>
      <c r="U9076" s="10"/>
      <c r="W9076" s="10"/>
      <c r="Y9076" s="10"/>
      <c r="AA9076" s="10"/>
      <c r="AC9076" s="10"/>
      <c r="AE9076" s="10"/>
      <c r="AG9076" s="10"/>
      <c r="AI9076" s="10"/>
      <c r="AK9076" s="10"/>
    </row>
    <row r="9077" spans="2:37" ht="15" x14ac:dyDescent="0.2">
      <c r="B9077" s="10"/>
      <c r="C9077" s="10"/>
      <c r="D9077" s="10"/>
      <c r="E9077" s="10"/>
      <c r="F9077" s="10"/>
      <c r="G9077" s="10"/>
      <c r="H9077" s="10"/>
      <c r="K9077" s="10"/>
      <c r="L9077" s="10"/>
      <c r="N9077" s="10"/>
      <c r="O9077" s="10"/>
      <c r="P9077" s="10"/>
      <c r="Q9077" s="10"/>
      <c r="R9077" s="10"/>
      <c r="S9077" s="10"/>
      <c r="U9077" s="10"/>
      <c r="W9077" s="10"/>
      <c r="Y9077" s="10"/>
      <c r="AA9077" s="10"/>
      <c r="AC9077" s="10"/>
      <c r="AE9077" s="10"/>
      <c r="AG9077" s="10"/>
      <c r="AI9077" s="10"/>
      <c r="AK9077" s="10"/>
    </row>
    <row r="9078" spans="2:37" ht="15" x14ac:dyDescent="0.2">
      <c r="B9078" s="10"/>
      <c r="C9078" s="10"/>
      <c r="D9078" s="10"/>
      <c r="E9078" s="10"/>
      <c r="F9078" s="10"/>
      <c r="G9078" s="10"/>
      <c r="H9078" s="10"/>
      <c r="K9078" s="10"/>
      <c r="L9078" s="10"/>
      <c r="N9078" s="10"/>
      <c r="O9078" s="10"/>
      <c r="P9078" s="10"/>
      <c r="Q9078" s="10"/>
      <c r="R9078" s="10"/>
      <c r="S9078" s="10"/>
      <c r="U9078" s="10"/>
      <c r="W9078" s="10"/>
      <c r="Y9078" s="10"/>
      <c r="AA9078" s="10"/>
      <c r="AC9078" s="10"/>
      <c r="AE9078" s="10"/>
      <c r="AG9078" s="10"/>
      <c r="AI9078" s="10"/>
      <c r="AK9078" s="10"/>
    </row>
    <row r="9079" spans="2:37" ht="15" x14ac:dyDescent="0.2">
      <c r="B9079" s="10"/>
      <c r="C9079" s="10"/>
      <c r="D9079" s="10"/>
      <c r="E9079" s="10"/>
      <c r="F9079" s="10"/>
      <c r="G9079" s="10"/>
      <c r="H9079" s="10"/>
      <c r="K9079" s="10"/>
      <c r="L9079" s="10"/>
      <c r="N9079" s="10"/>
      <c r="O9079" s="10"/>
      <c r="P9079" s="10"/>
      <c r="Q9079" s="10"/>
      <c r="R9079" s="10"/>
      <c r="S9079" s="10"/>
      <c r="U9079" s="10"/>
      <c r="W9079" s="10"/>
      <c r="Y9079" s="10"/>
      <c r="AA9079" s="10"/>
      <c r="AC9079" s="10"/>
      <c r="AE9079" s="10"/>
      <c r="AG9079" s="10"/>
      <c r="AI9079" s="10"/>
      <c r="AK9079" s="10"/>
    </row>
    <row r="9080" spans="2:37" ht="15" x14ac:dyDescent="0.2">
      <c r="B9080" s="10"/>
      <c r="C9080" s="10"/>
      <c r="D9080" s="10"/>
      <c r="E9080" s="10"/>
      <c r="F9080" s="10"/>
      <c r="G9080" s="10"/>
      <c r="H9080" s="10"/>
      <c r="K9080" s="10"/>
      <c r="L9080" s="10"/>
      <c r="N9080" s="10"/>
      <c r="O9080" s="10"/>
      <c r="P9080" s="10"/>
      <c r="Q9080" s="10"/>
      <c r="R9080" s="10"/>
      <c r="S9080" s="10"/>
      <c r="U9080" s="10"/>
      <c r="W9080" s="10"/>
      <c r="Y9080" s="10"/>
      <c r="AA9080" s="10"/>
      <c r="AC9080" s="10"/>
      <c r="AE9080" s="10"/>
      <c r="AG9080" s="10"/>
      <c r="AI9080" s="10"/>
      <c r="AK9080" s="10"/>
    </row>
    <row r="9081" spans="2:37" ht="15" x14ac:dyDescent="0.2">
      <c r="B9081" s="10"/>
      <c r="C9081" s="10"/>
      <c r="D9081" s="10"/>
      <c r="E9081" s="10"/>
      <c r="F9081" s="10"/>
      <c r="G9081" s="10"/>
      <c r="H9081" s="10"/>
      <c r="K9081" s="10"/>
      <c r="L9081" s="10"/>
      <c r="N9081" s="10"/>
      <c r="O9081" s="10"/>
      <c r="P9081" s="10"/>
      <c r="Q9081" s="10"/>
      <c r="R9081" s="10"/>
      <c r="S9081" s="10"/>
      <c r="U9081" s="10"/>
      <c r="W9081" s="10"/>
      <c r="Y9081" s="10"/>
      <c r="AA9081" s="10"/>
      <c r="AC9081" s="10"/>
      <c r="AE9081" s="10"/>
      <c r="AG9081" s="10"/>
      <c r="AI9081" s="10"/>
      <c r="AK9081" s="10"/>
    </row>
    <row r="9082" spans="2:37" ht="15" x14ac:dyDescent="0.2">
      <c r="B9082" s="10"/>
      <c r="C9082" s="10"/>
      <c r="D9082" s="10"/>
      <c r="E9082" s="10"/>
      <c r="F9082" s="10"/>
      <c r="G9082" s="10"/>
      <c r="H9082" s="10"/>
      <c r="K9082" s="10"/>
      <c r="L9082" s="10"/>
      <c r="N9082" s="10"/>
      <c r="O9082" s="10"/>
      <c r="P9082" s="10"/>
      <c r="Q9082" s="10"/>
      <c r="R9082" s="10"/>
      <c r="S9082" s="10"/>
      <c r="U9082" s="10"/>
      <c r="W9082" s="10"/>
      <c r="Y9082" s="10"/>
      <c r="AA9082" s="10"/>
      <c r="AC9082" s="10"/>
      <c r="AE9082" s="10"/>
      <c r="AG9082" s="10"/>
      <c r="AI9082" s="10"/>
      <c r="AK9082" s="10"/>
    </row>
    <row r="9083" spans="2:37" ht="15" x14ac:dyDescent="0.2">
      <c r="B9083" s="10"/>
      <c r="C9083" s="10"/>
      <c r="D9083" s="10"/>
      <c r="E9083" s="10"/>
      <c r="F9083" s="10"/>
      <c r="G9083" s="10"/>
      <c r="H9083" s="10"/>
      <c r="K9083" s="10"/>
      <c r="L9083" s="10"/>
      <c r="N9083" s="10"/>
      <c r="O9083" s="10"/>
      <c r="P9083" s="10"/>
      <c r="Q9083" s="10"/>
      <c r="R9083" s="10"/>
      <c r="S9083" s="10"/>
      <c r="U9083" s="10"/>
      <c r="W9083" s="10"/>
      <c r="Y9083" s="10"/>
      <c r="AA9083" s="10"/>
      <c r="AC9083" s="10"/>
      <c r="AE9083" s="10"/>
      <c r="AG9083" s="10"/>
      <c r="AI9083" s="10"/>
      <c r="AK9083" s="10"/>
    </row>
    <row r="9084" spans="2:37" ht="15" x14ac:dyDescent="0.2">
      <c r="B9084" s="10"/>
      <c r="C9084" s="10"/>
      <c r="D9084" s="10"/>
      <c r="E9084" s="10"/>
      <c r="F9084" s="10"/>
      <c r="G9084" s="10"/>
      <c r="H9084" s="10"/>
      <c r="K9084" s="10"/>
      <c r="L9084" s="10"/>
      <c r="N9084" s="10"/>
      <c r="O9084" s="10"/>
      <c r="P9084" s="10"/>
      <c r="Q9084" s="10"/>
      <c r="R9084" s="10"/>
      <c r="S9084" s="10"/>
      <c r="U9084" s="10"/>
      <c r="W9084" s="10"/>
      <c r="Y9084" s="10"/>
      <c r="AA9084" s="10"/>
      <c r="AC9084" s="10"/>
      <c r="AE9084" s="10"/>
      <c r="AG9084" s="10"/>
      <c r="AI9084" s="10"/>
      <c r="AK9084" s="10"/>
    </row>
    <row r="9085" spans="2:37" ht="15" x14ac:dyDescent="0.2">
      <c r="B9085" s="10"/>
      <c r="C9085" s="10"/>
      <c r="D9085" s="10"/>
      <c r="E9085" s="10"/>
      <c r="F9085" s="10"/>
      <c r="G9085" s="10"/>
      <c r="H9085" s="10"/>
      <c r="K9085" s="10"/>
      <c r="L9085" s="10"/>
      <c r="N9085" s="10"/>
      <c r="O9085" s="10"/>
      <c r="P9085" s="10"/>
      <c r="Q9085" s="10"/>
      <c r="R9085" s="10"/>
      <c r="S9085" s="10"/>
      <c r="U9085" s="10"/>
      <c r="W9085" s="10"/>
      <c r="Y9085" s="10"/>
      <c r="AA9085" s="10"/>
      <c r="AC9085" s="10"/>
      <c r="AE9085" s="10"/>
      <c r="AG9085" s="10"/>
      <c r="AI9085" s="10"/>
      <c r="AK9085" s="10"/>
    </row>
    <row r="9086" spans="2:37" ht="15" x14ac:dyDescent="0.2">
      <c r="B9086" s="10"/>
      <c r="C9086" s="10"/>
      <c r="D9086" s="10"/>
      <c r="E9086" s="10"/>
      <c r="F9086" s="10"/>
      <c r="G9086" s="10"/>
      <c r="H9086" s="10"/>
      <c r="K9086" s="10"/>
      <c r="L9086" s="10"/>
      <c r="N9086" s="10"/>
      <c r="O9086" s="10"/>
      <c r="P9086" s="10"/>
      <c r="Q9086" s="10"/>
      <c r="R9086" s="10"/>
      <c r="S9086" s="10"/>
      <c r="U9086" s="10"/>
      <c r="W9086" s="10"/>
      <c r="Y9086" s="10"/>
      <c r="AA9086" s="10"/>
      <c r="AC9086" s="10"/>
      <c r="AE9086" s="10"/>
      <c r="AG9086" s="10"/>
      <c r="AI9086" s="10"/>
      <c r="AK9086" s="10"/>
    </row>
    <row r="9087" spans="2:37" ht="15" x14ac:dyDescent="0.2">
      <c r="B9087" s="10"/>
      <c r="C9087" s="10"/>
      <c r="D9087" s="10"/>
      <c r="E9087" s="10"/>
      <c r="F9087" s="10"/>
      <c r="G9087" s="10"/>
      <c r="H9087" s="10"/>
      <c r="K9087" s="10"/>
      <c r="L9087" s="10"/>
      <c r="N9087" s="10"/>
      <c r="O9087" s="10"/>
      <c r="P9087" s="10"/>
      <c r="Q9087" s="10"/>
      <c r="R9087" s="10"/>
      <c r="S9087" s="10"/>
      <c r="U9087" s="10"/>
      <c r="W9087" s="10"/>
      <c r="Y9087" s="10"/>
      <c r="AA9087" s="10"/>
      <c r="AC9087" s="10"/>
      <c r="AE9087" s="10"/>
      <c r="AG9087" s="10"/>
      <c r="AI9087" s="10"/>
      <c r="AK9087" s="10"/>
    </row>
    <row r="9088" spans="2:37" ht="15" x14ac:dyDescent="0.2">
      <c r="B9088" s="10"/>
      <c r="C9088" s="10"/>
      <c r="D9088" s="10"/>
      <c r="E9088" s="10"/>
      <c r="F9088" s="10"/>
      <c r="G9088" s="10"/>
      <c r="H9088" s="10"/>
      <c r="K9088" s="10"/>
      <c r="L9088" s="10"/>
      <c r="N9088" s="10"/>
      <c r="O9088" s="10"/>
      <c r="P9088" s="10"/>
      <c r="Q9088" s="10"/>
      <c r="R9088" s="10"/>
      <c r="S9088" s="10"/>
      <c r="U9088" s="10"/>
      <c r="W9088" s="10"/>
      <c r="Y9088" s="10"/>
      <c r="AA9088" s="10"/>
      <c r="AC9088" s="10"/>
      <c r="AE9088" s="10"/>
      <c r="AG9088" s="10"/>
      <c r="AI9088" s="10"/>
      <c r="AK9088" s="10"/>
    </row>
    <row r="9089" spans="2:37" ht="15" x14ac:dyDescent="0.2">
      <c r="B9089" s="10"/>
      <c r="C9089" s="10"/>
      <c r="D9089" s="10"/>
      <c r="E9089" s="10"/>
      <c r="F9089" s="10"/>
      <c r="G9089" s="10"/>
      <c r="H9089" s="10"/>
      <c r="K9089" s="10"/>
      <c r="L9089" s="10"/>
      <c r="N9089" s="10"/>
      <c r="O9089" s="10"/>
      <c r="P9089" s="10"/>
      <c r="Q9089" s="10"/>
      <c r="R9089" s="10"/>
      <c r="S9089" s="10"/>
      <c r="U9089" s="10"/>
      <c r="W9089" s="10"/>
      <c r="Y9089" s="10"/>
      <c r="AA9089" s="10"/>
      <c r="AC9089" s="10"/>
      <c r="AE9089" s="10"/>
      <c r="AG9089" s="10"/>
      <c r="AI9089" s="10"/>
      <c r="AK9089" s="10"/>
    </row>
    <row r="9090" spans="2:37" ht="15" x14ac:dyDescent="0.2">
      <c r="B9090" s="10"/>
      <c r="C9090" s="10"/>
      <c r="D9090" s="10"/>
      <c r="E9090" s="10"/>
      <c r="F9090" s="10"/>
      <c r="G9090" s="10"/>
      <c r="H9090" s="10"/>
      <c r="K9090" s="10"/>
      <c r="L9090" s="10"/>
      <c r="N9090" s="10"/>
      <c r="O9090" s="10"/>
      <c r="P9090" s="10"/>
      <c r="Q9090" s="10"/>
      <c r="R9090" s="10"/>
      <c r="S9090" s="10"/>
      <c r="U9090" s="10"/>
      <c r="W9090" s="10"/>
      <c r="Y9090" s="10"/>
      <c r="AA9090" s="10"/>
      <c r="AC9090" s="10"/>
      <c r="AE9090" s="10"/>
      <c r="AG9090" s="10"/>
      <c r="AI9090" s="10"/>
      <c r="AK9090" s="10"/>
    </row>
    <row r="9091" spans="2:37" ht="15" x14ac:dyDescent="0.2">
      <c r="B9091" s="10"/>
      <c r="C9091" s="10"/>
      <c r="D9091" s="10"/>
      <c r="E9091" s="10"/>
      <c r="F9091" s="10"/>
      <c r="G9091" s="10"/>
      <c r="H9091" s="10"/>
      <c r="K9091" s="10"/>
      <c r="L9091" s="10"/>
      <c r="N9091" s="10"/>
      <c r="O9091" s="10"/>
      <c r="P9091" s="10"/>
      <c r="Q9091" s="10"/>
      <c r="R9091" s="10"/>
      <c r="S9091" s="10"/>
      <c r="U9091" s="10"/>
      <c r="W9091" s="10"/>
      <c r="Y9091" s="10"/>
      <c r="AA9091" s="10"/>
      <c r="AC9091" s="10"/>
      <c r="AE9091" s="10"/>
      <c r="AG9091" s="10"/>
      <c r="AI9091" s="10"/>
      <c r="AK9091" s="10"/>
    </row>
    <row r="9092" spans="2:37" ht="15" x14ac:dyDescent="0.2">
      <c r="B9092" s="10"/>
      <c r="C9092" s="10"/>
      <c r="D9092" s="10"/>
      <c r="E9092" s="10"/>
      <c r="F9092" s="10"/>
      <c r="G9092" s="10"/>
      <c r="H9092" s="10"/>
      <c r="K9092" s="10"/>
      <c r="L9092" s="10"/>
      <c r="N9092" s="10"/>
      <c r="O9092" s="10"/>
      <c r="P9092" s="10"/>
      <c r="Q9092" s="10"/>
      <c r="R9092" s="10"/>
      <c r="S9092" s="10"/>
      <c r="U9092" s="10"/>
      <c r="W9092" s="10"/>
      <c r="Y9092" s="10"/>
      <c r="AA9092" s="10"/>
      <c r="AC9092" s="10"/>
      <c r="AE9092" s="10"/>
      <c r="AG9092" s="10"/>
      <c r="AI9092" s="10"/>
      <c r="AK9092" s="10"/>
    </row>
    <row r="9093" spans="2:37" ht="15" x14ac:dyDescent="0.2">
      <c r="B9093" s="10"/>
      <c r="C9093" s="10"/>
      <c r="D9093" s="10"/>
      <c r="E9093" s="10"/>
      <c r="F9093" s="10"/>
      <c r="G9093" s="10"/>
      <c r="H9093" s="10"/>
      <c r="K9093" s="10"/>
      <c r="L9093" s="10"/>
      <c r="N9093" s="10"/>
      <c r="O9093" s="10"/>
      <c r="P9093" s="10"/>
      <c r="Q9093" s="10"/>
      <c r="R9093" s="10"/>
      <c r="S9093" s="10"/>
      <c r="U9093" s="10"/>
      <c r="W9093" s="10"/>
      <c r="Y9093" s="10"/>
      <c r="AA9093" s="10"/>
      <c r="AC9093" s="10"/>
      <c r="AE9093" s="10"/>
      <c r="AG9093" s="10"/>
      <c r="AI9093" s="10"/>
      <c r="AK9093" s="10"/>
    </row>
    <row r="9094" spans="2:37" ht="15" x14ac:dyDescent="0.2">
      <c r="B9094" s="10"/>
      <c r="C9094" s="10"/>
      <c r="D9094" s="10"/>
      <c r="E9094" s="10"/>
      <c r="F9094" s="10"/>
      <c r="G9094" s="10"/>
      <c r="H9094" s="10"/>
      <c r="K9094" s="10"/>
      <c r="L9094" s="10"/>
      <c r="N9094" s="10"/>
      <c r="O9094" s="10"/>
      <c r="P9094" s="10"/>
      <c r="Q9094" s="10"/>
      <c r="R9094" s="10"/>
      <c r="S9094" s="10"/>
      <c r="U9094" s="10"/>
      <c r="W9094" s="10"/>
      <c r="Y9094" s="10"/>
      <c r="AA9094" s="10"/>
      <c r="AC9094" s="10"/>
      <c r="AE9094" s="10"/>
      <c r="AG9094" s="10"/>
      <c r="AI9094" s="10"/>
      <c r="AK9094" s="10"/>
    </row>
    <row r="9095" spans="2:37" ht="15" x14ac:dyDescent="0.2">
      <c r="B9095" s="10"/>
      <c r="C9095" s="10"/>
      <c r="D9095" s="10"/>
      <c r="E9095" s="10"/>
      <c r="F9095" s="10"/>
      <c r="G9095" s="10"/>
      <c r="H9095" s="10"/>
      <c r="K9095" s="10"/>
      <c r="L9095" s="10"/>
      <c r="N9095" s="10"/>
      <c r="O9095" s="10"/>
      <c r="P9095" s="10"/>
      <c r="Q9095" s="10"/>
      <c r="R9095" s="10"/>
      <c r="S9095" s="10"/>
      <c r="U9095" s="10"/>
      <c r="W9095" s="10"/>
      <c r="Y9095" s="10"/>
      <c r="AA9095" s="10"/>
      <c r="AC9095" s="10"/>
      <c r="AE9095" s="10"/>
      <c r="AG9095" s="10"/>
      <c r="AI9095" s="10"/>
      <c r="AK9095" s="10"/>
    </row>
    <row r="9096" spans="2:37" ht="15" x14ac:dyDescent="0.2">
      <c r="B9096" s="10"/>
      <c r="C9096" s="10"/>
      <c r="D9096" s="10"/>
      <c r="E9096" s="10"/>
      <c r="F9096" s="10"/>
      <c r="G9096" s="10"/>
      <c r="H9096" s="10"/>
      <c r="K9096" s="10"/>
      <c r="L9096" s="10"/>
      <c r="N9096" s="10"/>
      <c r="O9096" s="10"/>
      <c r="P9096" s="10"/>
      <c r="Q9096" s="10"/>
      <c r="R9096" s="10"/>
      <c r="S9096" s="10"/>
      <c r="U9096" s="10"/>
      <c r="W9096" s="10"/>
      <c r="Y9096" s="10"/>
      <c r="AA9096" s="10"/>
      <c r="AC9096" s="10"/>
      <c r="AE9096" s="10"/>
      <c r="AG9096" s="10"/>
      <c r="AI9096" s="10"/>
      <c r="AK9096" s="10"/>
    </row>
    <row r="9097" spans="2:37" ht="15" x14ac:dyDescent="0.2">
      <c r="B9097" s="10"/>
      <c r="C9097" s="10"/>
      <c r="D9097" s="10"/>
      <c r="E9097" s="10"/>
      <c r="F9097" s="10"/>
      <c r="G9097" s="10"/>
      <c r="H9097" s="10"/>
      <c r="K9097" s="10"/>
      <c r="L9097" s="10"/>
      <c r="N9097" s="10"/>
      <c r="O9097" s="10"/>
      <c r="P9097" s="10"/>
      <c r="Q9097" s="10"/>
      <c r="R9097" s="10"/>
      <c r="S9097" s="10"/>
      <c r="U9097" s="10"/>
      <c r="W9097" s="10"/>
      <c r="Y9097" s="10"/>
      <c r="AA9097" s="10"/>
      <c r="AC9097" s="10"/>
      <c r="AE9097" s="10"/>
      <c r="AG9097" s="10"/>
      <c r="AI9097" s="10"/>
      <c r="AK9097" s="10"/>
    </row>
    <row r="9098" spans="2:37" ht="15" x14ac:dyDescent="0.2">
      <c r="B9098" s="10"/>
      <c r="C9098" s="10"/>
      <c r="D9098" s="10"/>
      <c r="E9098" s="10"/>
      <c r="F9098" s="10"/>
      <c r="G9098" s="10"/>
      <c r="H9098" s="10"/>
      <c r="K9098" s="10"/>
      <c r="L9098" s="10"/>
      <c r="N9098" s="10"/>
      <c r="O9098" s="10"/>
      <c r="P9098" s="10"/>
      <c r="Q9098" s="10"/>
      <c r="R9098" s="10"/>
      <c r="S9098" s="10"/>
      <c r="U9098" s="10"/>
      <c r="W9098" s="10"/>
      <c r="Y9098" s="10"/>
      <c r="AA9098" s="10"/>
      <c r="AC9098" s="10"/>
      <c r="AE9098" s="10"/>
      <c r="AG9098" s="10"/>
      <c r="AI9098" s="10"/>
      <c r="AK9098" s="10"/>
    </row>
    <row r="9099" spans="2:37" ht="15" x14ac:dyDescent="0.2">
      <c r="B9099" s="10"/>
      <c r="C9099" s="10"/>
      <c r="D9099" s="10"/>
      <c r="E9099" s="10"/>
      <c r="F9099" s="10"/>
      <c r="G9099" s="10"/>
      <c r="H9099" s="10"/>
      <c r="K9099" s="10"/>
      <c r="L9099" s="10"/>
      <c r="N9099" s="10"/>
      <c r="O9099" s="10"/>
      <c r="P9099" s="10"/>
      <c r="Q9099" s="10"/>
      <c r="R9099" s="10"/>
      <c r="S9099" s="10"/>
      <c r="U9099" s="10"/>
      <c r="W9099" s="10"/>
      <c r="Y9099" s="10"/>
      <c r="AA9099" s="10"/>
      <c r="AC9099" s="10"/>
      <c r="AE9099" s="10"/>
      <c r="AG9099" s="10"/>
      <c r="AI9099" s="10"/>
      <c r="AK9099" s="10"/>
    </row>
    <row r="9100" spans="2:37" ht="15" x14ac:dyDescent="0.2">
      <c r="B9100" s="10"/>
      <c r="C9100" s="10"/>
      <c r="D9100" s="10"/>
      <c r="E9100" s="10"/>
      <c r="F9100" s="10"/>
      <c r="G9100" s="10"/>
      <c r="H9100" s="10"/>
      <c r="K9100" s="10"/>
      <c r="L9100" s="10"/>
      <c r="N9100" s="10"/>
      <c r="O9100" s="10"/>
      <c r="P9100" s="10"/>
      <c r="Q9100" s="10"/>
      <c r="R9100" s="10"/>
      <c r="S9100" s="10"/>
      <c r="U9100" s="10"/>
      <c r="W9100" s="10"/>
      <c r="Y9100" s="10"/>
      <c r="AA9100" s="10"/>
      <c r="AC9100" s="10"/>
      <c r="AE9100" s="10"/>
      <c r="AG9100" s="10"/>
      <c r="AI9100" s="10"/>
      <c r="AK9100" s="10"/>
    </row>
    <row r="9101" spans="2:37" ht="15" x14ac:dyDescent="0.2">
      <c r="B9101" s="10"/>
      <c r="C9101" s="10"/>
      <c r="D9101" s="10"/>
      <c r="E9101" s="10"/>
      <c r="F9101" s="10"/>
      <c r="G9101" s="10"/>
      <c r="H9101" s="10"/>
      <c r="K9101" s="10"/>
      <c r="L9101" s="10"/>
      <c r="N9101" s="10"/>
      <c r="O9101" s="10"/>
      <c r="P9101" s="10"/>
      <c r="Q9101" s="10"/>
      <c r="R9101" s="10"/>
      <c r="S9101" s="10"/>
      <c r="U9101" s="10"/>
      <c r="W9101" s="10"/>
      <c r="Y9101" s="10"/>
      <c r="AA9101" s="10"/>
      <c r="AC9101" s="10"/>
      <c r="AE9101" s="10"/>
      <c r="AG9101" s="10"/>
      <c r="AI9101" s="10"/>
      <c r="AK9101" s="10"/>
    </row>
    <row r="9102" spans="2:37" ht="15" x14ac:dyDescent="0.2">
      <c r="B9102" s="10"/>
      <c r="C9102" s="10"/>
      <c r="D9102" s="10"/>
      <c r="E9102" s="10"/>
      <c r="F9102" s="10"/>
      <c r="G9102" s="10"/>
      <c r="H9102" s="10"/>
      <c r="K9102" s="10"/>
      <c r="L9102" s="10"/>
      <c r="N9102" s="10"/>
      <c r="O9102" s="10"/>
      <c r="P9102" s="10"/>
      <c r="Q9102" s="10"/>
      <c r="R9102" s="10"/>
      <c r="S9102" s="10"/>
      <c r="U9102" s="10"/>
      <c r="W9102" s="10"/>
      <c r="Y9102" s="10"/>
      <c r="AA9102" s="10"/>
      <c r="AC9102" s="10"/>
      <c r="AE9102" s="10"/>
      <c r="AG9102" s="10"/>
      <c r="AI9102" s="10"/>
      <c r="AK9102" s="10"/>
    </row>
    <row r="9103" spans="2:37" ht="15" x14ac:dyDescent="0.2">
      <c r="B9103" s="10"/>
      <c r="C9103" s="10"/>
      <c r="D9103" s="10"/>
      <c r="E9103" s="10"/>
      <c r="F9103" s="10"/>
      <c r="G9103" s="10"/>
      <c r="H9103" s="10"/>
      <c r="K9103" s="10"/>
      <c r="L9103" s="10"/>
      <c r="N9103" s="10"/>
      <c r="O9103" s="10"/>
      <c r="P9103" s="10"/>
      <c r="Q9103" s="10"/>
      <c r="R9103" s="10"/>
      <c r="S9103" s="10"/>
      <c r="U9103" s="10"/>
      <c r="W9103" s="10"/>
      <c r="Y9103" s="10"/>
      <c r="AA9103" s="10"/>
      <c r="AC9103" s="10"/>
      <c r="AE9103" s="10"/>
      <c r="AG9103" s="10"/>
      <c r="AI9103" s="10"/>
      <c r="AK9103" s="10"/>
    </row>
    <row r="9104" spans="2:37" ht="15" x14ac:dyDescent="0.2">
      <c r="B9104" s="10"/>
      <c r="C9104" s="10"/>
      <c r="D9104" s="10"/>
      <c r="E9104" s="10"/>
      <c r="F9104" s="10"/>
      <c r="G9104" s="10"/>
      <c r="H9104" s="10"/>
      <c r="K9104" s="10"/>
      <c r="L9104" s="10"/>
      <c r="N9104" s="10"/>
      <c r="O9104" s="10"/>
      <c r="P9104" s="10"/>
      <c r="Q9104" s="10"/>
      <c r="R9104" s="10"/>
      <c r="S9104" s="10"/>
      <c r="U9104" s="10"/>
      <c r="W9104" s="10"/>
      <c r="Y9104" s="10"/>
      <c r="AA9104" s="10"/>
      <c r="AC9104" s="10"/>
      <c r="AE9104" s="10"/>
      <c r="AG9104" s="10"/>
      <c r="AI9104" s="10"/>
      <c r="AK9104" s="10"/>
    </row>
    <row r="9105" spans="2:37" ht="15" x14ac:dyDescent="0.2">
      <c r="B9105" s="10"/>
      <c r="C9105" s="10"/>
      <c r="D9105" s="10"/>
      <c r="E9105" s="10"/>
      <c r="F9105" s="10"/>
      <c r="G9105" s="10"/>
      <c r="H9105" s="10"/>
      <c r="K9105" s="10"/>
      <c r="L9105" s="10"/>
      <c r="N9105" s="10"/>
      <c r="O9105" s="10"/>
      <c r="P9105" s="10"/>
      <c r="Q9105" s="10"/>
      <c r="R9105" s="10"/>
      <c r="S9105" s="10"/>
      <c r="U9105" s="10"/>
      <c r="W9105" s="10"/>
      <c r="Y9105" s="10"/>
      <c r="AA9105" s="10"/>
      <c r="AC9105" s="10"/>
      <c r="AE9105" s="10"/>
      <c r="AG9105" s="10"/>
      <c r="AI9105" s="10"/>
      <c r="AK9105" s="10"/>
    </row>
    <row r="9106" spans="2:37" ht="15" x14ac:dyDescent="0.2">
      <c r="B9106" s="10"/>
      <c r="C9106" s="10"/>
      <c r="D9106" s="10"/>
      <c r="E9106" s="10"/>
      <c r="F9106" s="10"/>
      <c r="G9106" s="10"/>
      <c r="H9106" s="10"/>
      <c r="K9106" s="10"/>
      <c r="L9106" s="10"/>
      <c r="N9106" s="10"/>
      <c r="O9106" s="10"/>
      <c r="P9106" s="10"/>
      <c r="Q9106" s="10"/>
      <c r="R9106" s="10"/>
      <c r="S9106" s="10"/>
      <c r="U9106" s="10"/>
      <c r="W9106" s="10"/>
      <c r="Y9106" s="10"/>
      <c r="AA9106" s="10"/>
      <c r="AC9106" s="10"/>
      <c r="AE9106" s="10"/>
      <c r="AG9106" s="10"/>
      <c r="AI9106" s="10"/>
      <c r="AK9106" s="10"/>
    </row>
    <row r="9107" spans="2:37" ht="15" x14ac:dyDescent="0.2">
      <c r="B9107" s="10"/>
      <c r="C9107" s="10"/>
      <c r="D9107" s="10"/>
      <c r="E9107" s="10"/>
      <c r="F9107" s="10"/>
      <c r="G9107" s="10"/>
      <c r="H9107" s="10"/>
      <c r="K9107" s="10"/>
      <c r="L9107" s="10"/>
      <c r="N9107" s="10"/>
      <c r="O9107" s="10"/>
      <c r="P9107" s="10"/>
      <c r="Q9107" s="10"/>
      <c r="R9107" s="10"/>
      <c r="S9107" s="10"/>
      <c r="U9107" s="10"/>
      <c r="W9107" s="10"/>
      <c r="Y9107" s="10"/>
      <c r="AA9107" s="10"/>
      <c r="AC9107" s="10"/>
      <c r="AE9107" s="10"/>
      <c r="AG9107" s="10"/>
      <c r="AI9107" s="10"/>
      <c r="AK9107" s="10"/>
    </row>
    <row r="9108" spans="2:37" ht="15" x14ac:dyDescent="0.2">
      <c r="B9108" s="10"/>
      <c r="C9108" s="10"/>
      <c r="D9108" s="10"/>
      <c r="E9108" s="10"/>
      <c r="F9108" s="10"/>
      <c r="G9108" s="10"/>
      <c r="H9108" s="10"/>
      <c r="K9108" s="10"/>
      <c r="L9108" s="10"/>
      <c r="N9108" s="10"/>
      <c r="O9108" s="10"/>
      <c r="P9108" s="10"/>
      <c r="Q9108" s="10"/>
      <c r="R9108" s="10"/>
      <c r="S9108" s="10"/>
      <c r="U9108" s="10"/>
      <c r="W9108" s="10"/>
      <c r="Y9108" s="10"/>
      <c r="AA9108" s="10"/>
      <c r="AC9108" s="10"/>
      <c r="AE9108" s="10"/>
      <c r="AG9108" s="10"/>
      <c r="AI9108" s="10"/>
      <c r="AK9108" s="10"/>
    </row>
    <row r="9109" spans="2:37" ht="15" x14ac:dyDescent="0.2">
      <c r="B9109" s="10"/>
      <c r="C9109" s="10"/>
      <c r="D9109" s="10"/>
      <c r="E9109" s="10"/>
      <c r="F9109" s="10"/>
      <c r="G9109" s="10"/>
      <c r="H9109" s="10"/>
      <c r="K9109" s="10"/>
      <c r="L9109" s="10"/>
      <c r="N9109" s="10"/>
      <c r="O9109" s="10"/>
      <c r="P9109" s="10"/>
      <c r="Q9109" s="10"/>
      <c r="R9109" s="10"/>
      <c r="S9109" s="10"/>
      <c r="U9109" s="10"/>
      <c r="W9109" s="10"/>
      <c r="Y9109" s="10"/>
      <c r="AA9109" s="10"/>
      <c r="AC9109" s="10"/>
      <c r="AE9109" s="10"/>
      <c r="AG9109" s="10"/>
      <c r="AI9109" s="10"/>
      <c r="AK9109" s="10"/>
    </row>
    <row r="9110" spans="2:37" ht="15" x14ac:dyDescent="0.2">
      <c r="B9110" s="10"/>
      <c r="C9110" s="10"/>
      <c r="D9110" s="10"/>
      <c r="E9110" s="10"/>
      <c r="F9110" s="10"/>
      <c r="G9110" s="10"/>
      <c r="H9110" s="10"/>
      <c r="K9110" s="10"/>
      <c r="L9110" s="10"/>
      <c r="N9110" s="10"/>
      <c r="O9110" s="10"/>
      <c r="P9110" s="10"/>
      <c r="Q9110" s="10"/>
      <c r="R9110" s="10"/>
      <c r="S9110" s="10"/>
      <c r="U9110" s="10"/>
      <c r="W9110" s="10"/>
      <c r="Y9110" s="10"/>
      <c r="AA9110" s="10"/>
      <c r="AC9110" s="10"/>
      <c r="AE9110" s="10"/>
      <c r="AG9110" s="10"/>
      <c r="AI9110" s="10"/>
      <c r="AK9110" s="10"/>
    </row>
    <row r="9111" spans="2:37" ht="15" x14ac:dyDescent="0.2">
      <c r="B9111" s="10"/>
      <c r="C9111" s="10"/>
      <c r="D9111" s="10"/>
      <c r="E9111" s="10"/>
      <c r="F9111" s="10"/>
      <c r="G9111" s="10"/>
      <c r="H9111" s="10"/>
      <c r="K9111" s="10"/>
      <c r="L9111" s="10"/>
      <c r="N9111" s="10"/>
      <c r="O9111" s="10"/>
      <c r="P9111" s="10"/>
      <c r="Q9111" s="10"/>
      <c r="R9111" s="10"/>
      <c r="S9111" s="10"/>
      <c r="U9111" s="10"/>
      <c r="W9111" s="10"/>
      <c r="Y9111" s="10"/>
      <c r="AA9111" s="10"/>
      <c r="AC9111" s="10"/>
      <c r="AE9111" s="10"/>
      <c r="AG9111" s="10"/>
      <c r="AI9111" s="10"/>
      <c r="AK9111" s="10"/>
    </row>
    <row r="9112" spans="2:37" ht="15" x14ac:dyDescent="0.2">
      <c r="B9112" s="10"/>
      <c r="C9112" s="10"/>
      <c r="D9112" s="10"/>
      <c r="E9112" s="10"/>
      <c r="F9112" s="10"/>
      <c r="G9112" s="10"/>
      <c r="H9112" s="10"/>
      <c r="K9112" s="10"/>
      <c r="L9112" s="10"/>
      <c r="N9112" s="10"/>
      <c r="O9112" s="10"/>
      <c r="P9112" s="10"/>
      <c r="Q9112" s="10"/>
      <c r="R9112" s="10"/>
      <c r="S9112" s="10"/>
      <c r="U9112" s="10"/>
      <c r="W9112" s="10"/>
      <c r="Y9112" s="10"/>
      <c r="AA9112" s="10"/>
      <c r="AC9112" s="10"/>
      <c r="AE9112" s="10"/>
      <c r="AG9112" s="10"/>
      <c r="AI9112" s="10"/>
      <c r="AK9112" s="10"/>
    </row>
    <row r="9113" spans="2:37" ht="15" x14ac:dyDescent="0.2">
      <c r="B9113" s="10"/>
      <c r="C9113" s="10"/>
      <c r="D9113" s="10"/>
      <c r="E9113" s="10"/>
      <c r="F9113" s="10"/>
      <c r="G9113" s="10"/>
      <c r="H9113" s="10"/>
      <c r="K9113" s="10"/>
      <c r="L9113" s="10"/>
      <c r="N9113" s="10"/>
      <c r="O9113" s="10"/>
      <c r="P9113" s="10"/>
      <c r="Q9113" s="10"/>
      <c r="R9113" s="10"/>
      <c r="S9113" s="10"/>
      <c r="U9113" s="10"/>
      <c r="W9113" s="10"/>
      <c r="Y9113" s="10"/>
      <c r="AA9113" s="10"/>
      <c r="AC9113" s="10"/>
      <c r="AE9113" s="10"/>
      <c r="AG9113" s="10"/>
      <c r="AI9113" s="10"/>
      <c r="AK9113" s="10"/>
    </row>
    <row r="9114" spans="2:37" ht="15" x14ac:dyDescent="0.2">
      <c r="B9114" s="10"/>
      <c r="C9114" s="10"/>
      <c r="D9114" s="10"/>
      <c r="E9114" s="10"/>
      <c r="F9114" s="10"/>
      <c r="G9114" s="10"/>
      <c r="H9114" s="10"/>
      <c r="K9114" s="10"/>
      <c r="L9114" s="10"/>
      <c r="N9114" s="10"/>
      <c r="O9114" s="10"/>
      <c r="P9114" s="10"/>
      <c r="Q9114" s="10"/>
      <c r="R9114" s="10"/>
      <c r="S9114" s="10"/>
      <c r="U9114" s="10"/>
      <c r="W9114" s="10"/>
      <c r="Y9114" s="10"/>
      <c r="AA9114" s="10"/>
      <c r="AC9114" s="10"/>
      <c r="AE9114" s="10"/>
      <c r="AG9114" s="10"/>
      <c r="AI9114" s="10"/>
      <c r="AK9114" s="10"/>
    </row>
    <row r="9115" spans="2:37" ht="15" x14ac:dyDescent="0.2">
      <c r="B9115" s="10"/>
      <c r="C9115" s="10"/>
      <c r="D9115" s="10"/>
      <c r="E9115" s="10"/>
      <c r="F9115" s="10"/>
      <c r="G9115" s="10"/>
      <c r="H9115" s="10"/>
      <c r="K9115" s="10"/>
      <c r="L9115" s="10"/>
      <c r="N9115" s="10"/>
      <c r="O9115" s="10"/>
      <c r="P9115" s="10"/>
      <c r="Q9115" s="10"/>
      <c r="R9115" s="10"/>
      <c r="S9115" s="10"/>
      <c r="U9115" s="10"/>
      <c r="W9115" s="10"/>
      <c r="Y9115" s="10"/>
      <c r="AA9115" s="10"/>
      <c r="AC9115" s="10"/>
      <c r="AE9115" s="10"/>
      <c r="AG9115" s="10"/>
      <c r="AI9115" s="10"/>
      <c r="AK9115" s="10"/>
    </row>
    <row r="9116" spans="2:37" ht="15" x14ac:dyDescent="0.2">
      <c r="B9116" s="10"/>
      <c r="C9116" s="10"/>
      <c r="D9116" s="10"/>
      <c r="E9116" s="10"/>
      <c r="F9116" s="10"/>
      <c r="G9116" s="10"/>
      <c r="H9116" s="10"/>
      <c r="K9116" s="10"/>
      <c r="L9116" s="10"/>
      <c r="N9116" s="10"/>
      <c r="O9116" s="10"/>
      <c r="P9116" s="10"/>
      <c r="Q9116" s="10"/>
      <c r="R9116" s="10"/>
      <c r="S9116" s="10"/>
      <c r="U9116" s="10"/>
      <c r="W9116" s="10"/>
      <c r="Y9116" s="10"/>
      <c r="AA9116" s="10"/>
      <c r="AC9116" s="10"/>
      <c r="AE9116" s="10"/>
      <c r="AG9116" s="10"/>
      <c r="AI9116" s="10"/>
      <c r="AK9116" s="10"/>
    </row>
    <row r="9117" spans="2:37" ht="15" x14ac:dyDescent="0.2">
      <c r="B9117" s="10"/>
      <c r="C9117" s="10"/>
      <c r="D9117" s="10"/>
      <c r="E9117" s="10"/>
      <c r="F9117" s="10"/>
      <c r="G9117" s="10"/>
      <c r="H9117" s="10"/>
      <c r="K9117" s="10"/>
      <c r="L9117" s="10"/>
      <c r="N9117" s="10"/>
      <c r="O9117" s="10"/>
      <c r="P9117" s="10"/>
      <c r="Q9117" s="10"/>
      <c r="R9117" s="10"/>
      <c r="S9117" s="10"/>
      <c r="U9117" s="10"/>
      <c r="W9117" s="10"/>
      <c r="Y9117" s="10"/>
      <c r="AA9117" s="10"/>
      <c r="AC9117" s="10"/>
      <c r="AE9117" s="10"/>
      <c r="AG9117" s="10"/>
      <c r="AI9117" s="10"/>
      <c r="AK9117" s="10"/>
    </row>
    <row r="9118" spans="2:37" ht="15" x14ac:dyDescent="0.2">
      <c r="B9118" s="10"/>
      <c r="C9118" s="10"/>
      <c r="D9118" s="10"/>
      <c r="E9118" s="10"/>
      <c r="F9118" s="10"/>
      <c r="G9118" s="10"/>
      <c r="H9118" s="10"/>
      <c r="K9118" s="10"/>
      <c r="L9118" s="10"/>
      <c r="N9118" s="10"/>
      <c r="O9118" s="10"/>
      <c r="P9118" s="10"/>
      <c r="Q9118" s="10"/>
      <c r="R9118" s="10"/>
      <c r="S9118" s="10"/>
      <c r="U9118" s="10"/>
      <c r="W9118" s="10"/>
      <c r="Y9118" s="10"/>
      <c r="AA9118" s="10"/>
      <c r="AC9118" s="10"/>
      <c r="AE9118" s="10"/>
      <c r="AG9118" s="10"/>
      <c r="AI9118" s="10"/>
      <c r="AK9118" s="10"/>
    </row>
    <row r="9119" spans="2:37" ht="15" x14ac:dyDescent="0.2">
      <c r="B9119" s="10"/>
      <c r="C9119" s="10"/>
      <c r="D9119" s="10"/>
      <c r="E9119" s="10"/>
      <c r="F9119" s="10"/>
      <c r="G9119" s="10"/>
      <c r="H9119" s="10"/>
      <c r="K9119" s="10"/>
      <c r="L9119" s="10"/>
      <c r="N9119" s="10"/>
      <c r="O9119" s="10"/>
      <c r="P9119" s="10"/>
      <c r="Q9119" s="10"/>
      <c r="R9119" s="10"/>
      <c r="S9119" s="10"/>
      <c r="U9119" s="10"/>
      <c r="W9119" s="10"/>
      <c r="Y9119" s="10"/>
      <c r="AA9119" s="10"/>
      <c r="AC9119" s="10"/>
      <c r="AE9119" s="10"/>
      <c r="AG9119" s="10"/>
      <c r="AI9119" s="10"/>
      <c r="AK9119" s="10"/>
    </row>
    <row r="9120" spans="2:37" ht="15" x14ac:dyDescent="0.2">
      <c r="B9120" s="10"/>
      <c r="C9120" s="10"/>
      <c r="D9120" s="10"/>
      <c r="E9120" s="10"/>
      <c r="F9120" s="10"/>
      <c r="G9120" s="10"/>
      <c r="H9120" s="10"/>
      <c r="K9120" s="10"/>
      <c r="L9120" s="10"/>
      <c r="N9120" s="10"/>
      <c r="O9120" s="10"/>
      <c r="P9120" s="10"/>
      <c r="Q9120" s="10"/>
      <c r="R9120" s="10"/>
      <c r="S9120" s="10"/>
      <c r="U9120" s="10"/>
      <c r="W9120" s="10"/>
      <c r="Y9120" s="10"/>
      <c r="AA9120" s="10"/>
      <c r="AC9120" s="10"/>
      <c r="AE9120" s="10"/>
      <c r="AG9120" s="10"/>
      <c r="AI9120" s="10"/>
      <c r="AK9120" s="10"/>
    </row>
    <row r="9121" spans="2:37" ht="15" x14ac:dyDescent="0.2">
      <c r="B9121" s="10"/>
      <c r="C9121" s="10"/>
      <c r="D9121" s="10"/>
      <c r="E9121" s="10"/>
      <c r="F9121" s="10"/>
      <c r="G9121" s="10"/>
      <c r="H9121" s="10"/>
      <c r="K9121" s="10"/>
      <c r="L9121" s="10"/>
      <c r="N9121" s="10"/>
      <c r="O9121" s="10"/>
      <c r="P9121" s="10"/>
      <c r="Q9121" s="10"/>
      <c r="R9121" s="10"/>
      <c r="S9121" s="10"/>
      <c r="U9121" s="10"/>
      <c r="W9121" s="10"/>
      <c r="Y9121" s="10"/>
      <c r="AA9121" s="10"/>
      <c r="AC9121" s="10"/>
      <c r="AE9121" s="10"/>
      <c r="AG9121" s="10"/>
      <c r="AI9121" s="10"/>
      <c r="AK9121" s="10"/>
    </row>
    <row r="9122" spans="2:37" ht="15" x14ac:dyDescent="0.2">
      <c r="B9122" s="10"/>
      <c r="C9122" s="10"/>
      <c r="D9122" s="10"/>
      <c r="E9122" s="10"/>
      <c r="F9122" s="10"/>
      <c r="G9122" s="10"/>
      <c r="H9122" s="10"/>
      <c r="K9122" s="10"/>
      <c r="L9122" s="10"/>
      <c r="N9122" s="10"/>
      <c r="O9122" s="10"/>
      <c r="P9122" s="10"/>
      <c r="Q9122" s="10"/>
      <c r="R9122" s="10"/>
      <c r="S9122" s="10"/>
      <c r="U9122" s="10"/>
      <c r="W9122" s="10"/>
      <c r="Y9122" s="10"/>
      <c r="AA9122" s="10"/>
      <c r="AC9122" s="10"/>
      <c r="AE9122" s="10"/>
      <c r="AG9122" s="10"/>
      <c r="AI9122" s="10"/>
      <c r="AK9122" s="10"/>
    </row>
    <row r="9123" spans="2:37" ht="15" x14ac:dyDescent="0.2">
      <c r="B9123" s="10"/>
      <c r="C9123" s="10"/>
      <c r="D9123" s="10"/>
      <c r="E9123" s="10"/>
      <c r="F9123" s="10"/>
      <c r="G9123" s="10"/>
      <c r="H9123" s="10"/>
      <c r="K9123" s="10"/>
      <c r="L9123" s="10"/>
      <c r="N9123" s="10"/>
      <c r="O9123" s="10"/>
      <c r="P9123" s="10"/>
      <c r="Q9123" s="10"/>
      <c r="R9123" s="10"/>
      <c r="S9123" s="10"/>
      <c r="U9123" s="10"/>
      <c r="W9123" s="10"/>
      <c r="Y9123" s="10"/>
      <c r="AA9123" s="10"/>
      <c r="AC9123" s="10"/>
      <c r="AE9123" s="10"/>
      <c r="AG9123" s="10"/>
      <c r="AI9123" s="10"/>
      <c r="AK9123" s="10"/>
    </row>
    <row r="9124" spans="2:37" ht="15" x14ac:dyDescent="0.2">
      <c r="B9124" s="10"/>
      <c r="C9124" s="10"/>
      <c r="D9124" s="10"/>
      <c r="E9124" s="10"/>
      <c r="F9124" s="10"/>
      <c r="G9124" s="10"/>
      <c r="H9124" s="10"/>
      <c r="K9124" s="10"/>
      <c r="L9124" s="10"/>
      <c r="N9124" s="10"/>
      <c r="O9124" s="10"/>
      <c r="P9124" s="10"/>
      <c r="Q9124" s="10"/>
      <c r="R9124" s="10"/>
      <c r="S9124" s="10"/>
      <c r="U9124" s="10"/>
      <c r="W9124" s="10"/>
      <c r="Y9124" s="10"/>
      <c r="AA9124" s="10"/>
      <c r="AC9124" s="10"/>
      <c r="AE9124" s="10"/>
      <c r="AG9124" s="10"/>
      <c r="AI9124" s="10"/>
      <c r="AK9124" s="10"/>
    </row>
    <row r="9125" spans="2:37" ht="15" x14ac:dyDescent="0.2">
      <c r="B9125" s="10"/>
      <c r="C9125" s="10"/>
      <c r="D9125" s="10"/>
      <c r="E9125" s="10"/>
      <c r="F9125" s="10"/>
      <c r="G9125" s="10"/>
      <c r="H9125" s="10"/>
      <c r="K9125" s="10"/>
      <c r="L9125" s="10"/>
      <c r="N9125" s="10"/>
      <c r="O9125" s="10"/>
      <c r="P9125" s="10"/>
      <c r="Q9125" s="10"/>
      <c r="R9125" s="10"/>
      <c r="S9125" s="10"/>
      <c r="U9125" s="10"/>
      <c r="W9125" s="10"/>
      <c r="Y9125" s="10"/>
      <c r="AA9125" s="10"/>
      <c r="AC9125" s="10"/>
      <c r="AE9125" s="10"/>
      <c r="AG9125" s="10"/>
      <c r="AI9125" s="10"/>
      <c r="AK9125" s="10"/>
    </row>
    <row r="9126" spans="2:37" ht="15" x14ac:dyDescent="0.2">
      <c r="B9126" s="10"/>
      <c r="C9126" s="10"/>
      <c r="D9126" s="10"/>
      <c r="E9126" s="10"/>
      <c r="F9126" s="10"/>
      <c r="G9126" s="10"/>
      <c r="H9126" s="10"/>
      <c r="K9126" s="10"/>
      <c r="L9126" s="10"/>
      <c r="N9126" s="10"/>
      <c r="O9126" s="10"/>
      <c r="P9126" s="10"/>
      <c r="Q9126" s="10"/>
      <c r="R9126" s="10"/>
      <c r="S9126" s="10"/>
      <c r="U9126" s="10"/>
      <c r="W9126" s="10"/>
      <c r="Y9126" s="10"/>
      <c r="AA9126" s="10"/>
      <c r="AC9126" s="10"/>
      <c r="AE9126" s="10"/>
      <c r="AG9126" s="10"/>
      <c r="AI9126" s="10"/>
      <c r="AK9126" s="10"/>
    </row>
    <row r="9127" spans="2:37" ht="15" x14ac:dyDescent="0.2">
      <c r="B9127" s="10"/>
      <c r="C9127" s="10"/>
      <c r="D9127" s="10"/>
      <c r="E9127" s="10"/>
      <c r="F9127" s="10"/>
      <c r="G9127" s="10"/>
      <c r="H9127" s="10"/>
      <c r="K9127" s="10"/>
      <c r="L9127" s="10"/>
      <c r="N9127" s="10"/>
      <c r="O9127" s="10"/>
      <c r="P9127" s="10"/>
      <c r="Q9127" s="10"/>
      <c r="R9127" s="10"/>
      <c r="S9127" s="10"/>
      <c r="U9127" s="10"/>
      <c r="W9127" s="10"/>
      <c r="Y9127" s="10"/>
      <c r="AA9127" s="10"/>
      <c r="AC9127" s="10"/>
      <c r="AE9127" s="10"/>
      <c r="AG9127" s="10"/>
      <c r="AI9127" s="10"/>
      <c r="AK9127" s="10"/>
    </row>
    <row r="9128" spans="2:37" ht="15" x14ac:dyDescent="0.2">
      <c r="B9128" s="10"/>
      <c r="C9128" s="10"/>
      <c r="D9128" s="10"/>
      <c r="E9128" s="10"/>
      <c r="F9128" s="10"/>
      <c r="G9128" s="10"/>
      <c r="H9128" s="10"/>
      <c r="K9128" s="10"/>
      <c r="L9128" s="10"/>
      <c r="N9128" s="10"/>
      <c r="O9128" s="10"/>
      <c r="P9128" s="10"/>
      <c r="Q9128" s="10"/>
      <c r="R9128" s="10"/>
      <c r="S9128" s="10"/>
      <c r="U9128" s="10"/>
      <c r="W9128" s="10"/>
      <c r="Y9128" s="10"/>
      <c r="AA9128" s="10"/>
      <c r="AC9128" s="10"/>
      <c r="AE9128" s="10"/>
      <c r="AG9128" s="10"/>
      <c r="AI9128" s="10"/>
      <c r="AK9128" s="10"/>
    </row>
    <row r="9129" spans="2:37" ht="15" x14ac:dyDescent="0.2">
      <c r="B9129" s="10"/>
      <c r="C9129" s="10"/>
      <c r="D9129" s="10"/>
      <c r="E9129" s="10"/>
      <c r="F9129" s="10"/>
      <c r="G9129" s="10"/>
      <c r="H9129" s="10"/>
      <c r="K9129" s="10"/>
      <c r="L9129" s="10"/>
      <c r="N9129" s="10"/>
      <c r="O9129" s="10"/>
      <c r="P9129" s="10"/>
      <c r="Q9129" s="10"/>
      <c r="R9129" s="10"/>
      <c r="S9129" s="10"/>
      <c r="U9129" s="10"/>
      <c r="W9129" s="10"/>
      <c r="Y9129" s="10"/>
      <c r="AA9129" s="10"/>
      <c r="AC9129" s="10"/>
      <c r="AE9129" s="10"/>
      <c r="AG9129" s="10"/>
      <c r="AI9129" s="10"/>
      <c r="AK9129" s="10"/>
    </row>
    <row r="9130" spans="2:37" ht="15" x14ac:dyDescent="0.2">
      <c r="B9130" s="10"/>
      <c r="C9130" s="10"/>
      <c r="D9130" s="10"/>
      <c r="E9130" s="10"/>
      <c r="F9130" s="10"/>
      <c r="G9130" s="10"/>
      <c r="H9130" s="10"/>
      <c r="K9130" s="10"/>
      <c r="L9130" s="10"/>
      <c r="N9130" s="10"/>
      <c r="O9130" s="10"/>
      <c r="P9130" s="10"/>
      <c r="Q9130" s="10"/>
      <c r="R9130" s="10"/>
      <c r="S9130" s="10"/>
      <c r="U9130" s="10"/>
      <c r="W9130" s="10"/>
      <c r="Y9130" s="10"/>
      <c r="AA9130" s="10"/>
      <c r="AC9130" s="10"/>
      <c r="AE9130" s="10"/>
      <c r="AG9130" s="10"/>
      <c r="AI9130" s="10"/>
      <c r="AK9130" s="10"/>
    </row>
    <row r="9131" spans="2:37" ht="15" x14ac:dyDescent="0.2">
      <c r="B9131" s="10"/>
      <c r="C9131" s="10"/>
      <c r="D9131" s="10"/>
      <c r="E9131" s="10"/>
      <c r="F9131" s="10"/>
      <c r="G9131" s="10"/>
      <c r="H9131" s="10"/>
      <c r="K9131" s="10"/>
      <c r="L9131" s="10"/>
      <c r="N9131" s="10"/>
      <c r="O9131" s="10"/>
      <c r="P9131" s="10"/>
      <c r="Q9131" s="10"/>
      <c r="R9131" s="10"/>
      <c r="S9131" s="10"/>
      <c r="U9131" s="10"/>
      <c r="W9131" s="10"/>
      <c r="Y9131" s="10"/>
      <c r="AA9131" s="10"/>
      <c r="AC9131" s="10"/>
      <c r="AE9131" s="10"/>
      <c r="AG9131" s="10"/>
      <c r="AI9131" s="10"/>
      <c r="AK9131" s="10"/>
    </row>
    <row r="9132" spans="2:37" ht="15" x14ac:dyDescent="0.2">
      <c r="B9132" s="10"/>
      <c r="C9132" s="10"/>
      <c r="D9132" s="10"/>
      <c r="E9132" s="10"/>
      <c r="F9132" s="10"/>
      <c r="G9132" s="10"/>
      <c r="H9132" s="10"/>
      <c r="K9132" s="10"/>
      <c r="L9132" s="10"/>
      <c r="N9132" s="10"/>
      <c r="O9132" s="10"/>
      <c r="P9132" s="10"/>
      <c r="Q9132" s="10"/>
      <c r="R9132" s="10"/>
      <c r="S9132" s="10"/>
      <c r="U9132" s="10"/>
      <c r="W9132" s="10"/>
      <c r="Y9132" s="10"/>
      <c r="AA9132" s="10"/>
      <c r="AC9132" s="10"/>
      <c r="AE9132" s="10"/>
      <c r="AG9132" s="10"/>
      <c r="AI9132" s="10"/>
      <c r="AK9132" s="10"/>
    </row>
    <row r="9133" spans="2:37" ht="15" x14ac:dyDescent="0.2">
      <c r="B9133" s="10"/>
      <c r="C9133" s="10"/>
      <c r="D9133" s="10"/>
      <c r="E9133" s="10"/>
      <c r="F9133" s="10"/>
      <c r="G9133" s="10"/>
      <c r="H9133" s="10"/>
      <c r="K9133" s="10"/>
      <c r="L9133" s="10"/>
      <c r="N9133" s="10"/>
      <c r="O9133" s="10"/>
      <c r="P9133" s="10"/>
      <c r="Q9133" s="10"/>
      <c r="R9133" s="10"/>
      <c r="S9133" s="10"/>
      <c r="U9133" s="10"/>
      <c r="W9133" s="10"/>
      <c r="Y9133" s="10"/>
      <c r="AA9133" s="10"/>
      <c r="AC9133" s="10"/>
      <c r="AE9133" s="10"/>
      <c r="AG9133" s="10"/>
      <c r="AI9133" s="10"/>
      <c r="AK9133" s="10"/>
    </row>
    <row r="9134" spans="2:37" ht="15" x14ac:dyDescent="0.2">
      <c r="B9134" s="10"/>
      <c r="C9134" s="10"/>
      <c r="D9134" s="10"/>
      <c r="E9134" s="10"/>
      <c r="F9134" s="10"/>
      <c r="G9134" s="10"/>
      <c r="H9134" s="10"/>
      <c r="K9134" s="10"/>
      <c r="L9134" s="10"/>
      <c r="N9134" s="10"/>
      <c r="O9134" s="10"/>
      <c r="P9134" s="10"/>
      <c r="Q9134" s="10"/>
      <c r="R9134" s="10"/>
      <c r="S9134" s="10"/>
      <c r="U9134" s="10"/>
      <c r="W9134" s="10"/>
      <c r="Y9134" s="10"/>
      <c r="AA9134" s="10"/>
      <c r="AC9134" s="10"/>
      <c r="AE9134" s="10"/>
      <c r="AG9134" s="10"/>
      <c r="AI9134" s="10"/>
      <c r="AK9134" s="10"/>
    </row>
    <row r="9135" spans="2:37" ht="15" x14ac:dyDescent="0.2">
      <c r="B9135" s="10"/>
      <c r="C9135" s="10"/>
      <c r="D9135" s="10"/>
      <c r="E9135" s="10"/>
      <c r="F9135" s="10"/>
      <c r="G9135" s="10"/>
      <c r="H9135" s="10"/>
      <c r="K9135" s="10"/>
      <c r="L9135" s="10"/>
      <c r="N9135" s="10"/>
      <c r="O9135" s="10"/>
      <c r="P9135" s="10"/>
      <c r="Q9135" s="10"/>
      <c r="R9135" s="10"/>
      <c r="S9135" s="10"/>
      <c r="U9135" s="10"/>
      <c r="W9135" s="10"/>
      <c r="Y9135" s="10"/>
      <c r="AA9135" s="10"/>
      <c r="AC9135" s="10"/>
      <c r="AE9135" s="10"/>
      <c r="AG9135" s="10"/>
      <c r="AI9135" s="10"/>
      <c r="AK9135" s="10"/>
    </row>
    <row r="9136" spans="2:37" ht="15" x14ac:dyDescent="0.2">
      <c r="B9136" s="10"/>
      <c r="C9136" s="10"/>
      <c r="D9136" s="10"/>
      <c r="E9136" s="10"/>
      <c r="F9136" s="10"/>
      <c r="G9136" s="10"/>
      <c r="H9136" s="10"/>
      <c r="K9136" s="10"/>
      <c r="L9136" s="10"/>
      <c r="N9136" s="10"/>
      <c r="O9136" s="10"/>
      <c r="P9136" s="10"/>
      <c r="Q9136" s="10"/>
      <c r="R9136" s="10"/>
      <c r="S9136" s="10"/>
      <c r="U9136" s="10"/>
      <c r="W9136" s="10"/>
      <c r="Y9136" s="10"/>
      <c r="AA9136" s="10"/>
      <c r="AC9136" s="10"/>
      <c r="AE9136" s="10"/>
      <c r="AG9136" s="10"/>
      <c r="AI9136" s="10"/>
      <c r="AK9136" s="10"/>
    </row>
    <row r="9137" spans="2:37" ht="15" x14ac:dyDescent="0.2">
      <c r="B9137" s="10"/>
      <c r="C9137" s="10"/>
      <c r="D9137" s="10"/>
      <c r="E9137" s="10"/>
      <c r="F9137" s="10"/>
      <c r="G9137" s="10"/>
      <c r="H9137" s="10"/>
      <c r="K9137" s="10"/>
      <c r="L9137" s="10"/>
      <c r="N9137" s="10"/>
      <c r="O9137" s="10"/>
      <c r="P9137" s="10"/>
      <c r="Q9137" s="10"/>
      <c r="R9137" s="10"/>
      <c r="S9137" s="10"/>
      <c r="U9137" s="10"/>
      <c r="W9137" s="10"/>
      <c r="Y9137" s="10"/>
      <c r="AA9137" s="10"/>
      <c r="AC9137" s="10"/>
      <c r="AE9137" s="10"/>
      <c r="AG9137" s="10"/>
      <c r="AI9137" s="10"/>
      <c r="AK9137" s="10"/>
    </row>
    <row r="9138" spans="2:37" ht="15" x14ac:dyDescent="0.2">
      <c r="B9138" s="10"/>
      <c r="C9138" s="10"/>
      <c r="D9138" s="10"/>
      <c r="E9138" s="10"/>
      <c r="F9138" s="10"/>
      <c r="G9138" s="10"/>
      <c r="H9138" s="10"/>
      <c r="K9138" s="10"/>
      <c r="L9138" s="10"/>
      <c r="N9138" s="10"/>
      <c r="O9138" s="10"/>
      <c r="P9138" s="10"/>
      <c r="Q9138" s="10"/>
      <c r="R9138" s="10"/>
      <c r="S9138" s="10"/>
      <c r="U9138" s="10"/>
      <c r="W9138" s="10"/>
      <c r="Y9138" s="10"/>
      <c r="AA9138" s="10"/>
      <c r="AC9138" s="10"/>
      <c r="AE9138" s="10"/>
      <c r="AG9138" s="10"/>
      <c r="AI9138" s="10"/>
      <c r="AK9138" s="10"/>
    </row>
    <row r="9139" spans="2:37" ht="15" x14ac:dyDescent="0.2">
      <c r="B9139" s="10"/>
      <c r="C9139" s="10"/>
      <c r="D9139" s="10"/>
      <c r="E9139" s="10"/>
      <c r="F9139" s="10"/>
      <c r="G9139" s="10"/>
      <c r="H9139" s="10"/>
      <c r="K9139" s="10"/>
      <c r="L9139" s="10"/>
      <c r="N9139" s="10"/>
      <c r="O9139" s="10"/>
      <c r="P9139" s="10"/>
      <c r="Q9139" s="10"/>
      <c r="R9139" s="10"/>
      <c r="S9139" s="10"/>
      <c r="U9139" s="10"/>
      <c r="W9139" s="10"/>
      <c r="Y9139" s="10"/>
      <c r="AA9139" s="10"/>
      <c r="AC9139" s="10"/>
      <c r="AE9139" s="10"/>
      <c r="AG9139" s="10"/>
      <c r="AI9139" s="10"/>
      <c r="AK9139" s="10"/>
    </row>
    <row r="9140" spans="2:37" ht="15" x14ac:dyDescent="0.2">
      <c r="B9140" s="10"/>
      <c r="C9140" s="10"/>
      <c r="D9140" s="10"/>
      <c r="E9140" s="10"/>
      <c r="F9140" s="10"/>
      <c r="G9140" s="10"/>
      <c r="H9140" s="10"/>
      <c r="K9140" s="10"/>
      <c r="L9140" s="10"/>
      <c r="N9140" s="10"/>
      <c r="O9140" s="10"/>
      <c r="P9140" s="10"/>
      <c r="Q9140" s="10"/>
      <c r="R9140" s="10"/>
      <c r="S9140" s="10"/>
      <c r="U9140" s="10"/>
      <c r="W9140" s="10"/>
      <c r="Y9140" s="10"/>
      <c r="AA9140" s="10"/>
      <c r="AC9140" s="10"/>
      <c r="AE9140" s="10"/>
      <c r="AG9140" s="10"/>
      <c r="AI9140" s="10"/>
      <c r="AK9140" s="10"/>
    </row>
    <row r="9141" spans="2:37" ht="15" x14ac:dyDescent="0.2">
      <c r="B9141" s="10"/>
      <c r="C9141" s="10"/>
      <c r="D9141" s="10"/>
      <c r="E9141" s="10"/>
      <c r="F9141" s="10"/>
      <c r="G9141" s="10"/>
      <c r="H9141" s="10"/>
      <c r="K9141" s="10"/>
      <c r="L9141" s="10"/>
      <c r="N9141" s="10"/>
      <c r="O9141" s="10"/>
      <c r="P9141" s="10"/>
      <c r="Q9141" s="10"/>
      <c r="R9141" s="10"/>
      <c r="S9141" s="10"/>
      <c r="U9141" s="10"/>
      <c r="W9141" s="10"/>
      <c r="Y9141" s="10"/>
      <c r="AA9141" s="10"/>
      <c r="AC9141" s="10"/>
      <c r="AE9141" s="10"/>
      <c r="AG9141" s="10"/>
      <c r="AI9141" s="10"/>
      <c r="AK9141" s="10"/>
    </row>
    <row r="9142" spans="2:37" ht="15" x14ac:dyDescent="0.2">
      <c r="B9142" s="10"/>
      <c r="C9142" s="10"/>
      <c r="D9142" s="10"/>
      <c r="E9142" s="10"/>
      <c r="F9142" s="10"/>
      <c r="G9142" s="10"/>
      <c r="H9142" s="10"/>
      <c r="K9142" s="10"/>
      <c r="L9142" s="10"/>
      <c r="N9142" s="10"/>
      <c r="O9142" s="10"/>
      <c r="P9142" s="10"/>
      <c r="Q9142" s="10"/>
      <c r="R9142" s="10"/>
      <c r="S9142" s="10"/>
      <c r="U9142" s="10"/>
      <c r="W9142" s="10"/>
      <c r="Y9142" s="10"/>
      <c r="AA9142" s="10"/>
      <c r="AC9142" s="10"/>
      <c r="AE9142" s="10"/>
      <c r="AG9142" s="10"/>
      <c r="AI9142" s="10"/>
      <c r="AK9142" s="10"/>
    </row>
    <row r="9143" spans="2:37" ht="15" x14ac:dyDescent="0.2">
      <c r="B9143" s="10"/>
      <c r="C9143" s="10"/>
      <c r="D9143" s="10"/>
      <c r="E9143" s="10"/>
      <c r="F9143" s="10"/>
      <c r="G9143" s="10"/>
      <c r="H9143" s="10"/>
      <c r="K9143" s="10"/>
      <c r="L9143" s="10"/>
      <c r="N9143" s="10"/>
      <c r="O9143" s="10"/>
      <c r="P9143" s="10"/>
      <c r="Q9143" s="10"/>
      <c r="R9143" s="10"/>
      <c r="S9143" s="10"/>
      <c r="U9143" s="10"/>
      <c r="W9143" s="10"/>
      <c r="Y9143" s="10"/>
      <c r="AA9143" s="10"/>
      <c r="AC9143" s="10"/>
      <c r="AE9143" s="10"/>
      <c r="AG9143" s="10"/>
      <c r="AI9143" s="10"/>
      <c r="AK9143" s="10"/>
    </row>
    <row r="9144" spans="2:37" ht="15" x14ac:dyDescent="0.2">
      <c r="B9144" s="10"/>
      <c r="C9144" s="10"/>
      <c r="D9144" s="10"/>
      <c r="E9144" s="10"/>
      <c r="F9144" s="10"/>
      <c r="G9144" s="10"/>
      <c r="H9144" s="10"/>
      <c r="K9144" s="10"/>
      <c r="L9144" s="10"/>
      <c r="N9144" s="10"/>
      <c r="O9144" s="10"/>
      <c r="P9144" s="10"/>
      <c r="Q9144" s="10"/>
      <c r="R9144" s="10"/>
      <c r="S9144" s="10"/>
      <c r="U9144" s="10"/>
      <c r="W9144" s="10"/>
      <c r="Y9144" s="10"/>
      <c r="AA9144" s="10"/>
      <c r="AC9144" s="10"/>
      <c r="AE9144" s="10"/>
      <c r="AG9144" s="10"/>
      <c r="AI9144" s="10"/>
      <c r="AK9144" s="10"/>
    </row>
    <row r="9145" spans="2:37" ht="15" x14ac:dyDescent="0.2">
      <c r="B9145" s="10"/>
      <c r="C9145" s="10"/>
      <c r="D9145" s="10"/>
      <c r="E9145" s="10"/>
      <c r="F9145" s="10"/>
      <c r="G9145" s="10"/>
      <c r="H9145" s="10"/>
      <c r="K9145" s="10"/>
      <c r="L9145" s="10"/>
      <c r="N9145" s="10"/>
      <c r="O9145" s="10"/>
      <c r="P9145" s="10"/>
      <c r="Q9145" s="10"/>
      <c r="R9145" s="10"/>
      <c r="S9145" s="10"/>
      <c r="U9145" s="10"/>
      <c r="W9145" s="10"/>
      <c r="Y9145" s="10"/>
      <c r="AA9145" s="10"/>
      <c r="AC9145" s="10"/>
      <c r="AE9145" s="10"/>
      <c r="AG9145" s="10"/>
      <c r="AI9145" s="10"/>
      <c r="AK9145" s="10"/>
    </row>
    <row r="9146" spans="2:37" ht="15" x14ac:dyDescent="0.2">
      <c r="B9146" s="10"/>
      <c r="C9146" s="10"/>
      <c r="D9146" s="10"/>
      <c r="E9146" s="10"/>
      <c r="F9146" s="10"/>
      <c r="G9146" s="10"/>
      <c r="H9146" s="10"/>
      <c r="K9146" s="10"/>
      <c r="L9146" s="10"/>
      <c r="N9146" s="10"/>
      <c r="O9146" s="10"/>
      <c r="P9146" s="10"/>
      <c r="Q9146" s="10"/>
      <c r="R9146" s="10"/>
      <c r="S9146" s="10"/>
      <c r="U9146" s="10"/>
      <c r="W9146" s="10"/>
      <c r="Y9146" s="10"/>
      <c r="AA9146" s="10"/>
      <c r="AC9146" s="10"/>
      <c r="AE9146" s="10"/>
      <c r="AG9146" s="10"/>
      <c r="AI9146" s="10"/>
      <c r="AK9146" s="10"/>
    </row>
    <row r="9147" spans="2:37" ht="15" x14ac:dyDescent="0.2">
      <c r="B9147" s="10"/>
      <c r="C9147" s="10"/>
      <c r="D9147" s="10"/>
      <c r="E9147" s="10"/>
      <c r="F9147" s="10"/>
      <c r="G9147" s="10"/>
      <c r="H9147" s="10"/>
      <c r="K9147" s="10"/>
      <c r="L9147" s="10"/>
      <c r="N9147" s="10"/>
      <c r="O9147" s="10"/>
      <c r="P9147" s="10"/>
      <c r="Q9147" s="10"/>
      <c r="R9147" s="10"/>
      <c r="S9147" s="10"/>
      <c r="U9147" s="10"/>
      <c r="W9147" s="10"/>
      <c r="Y9147" s="10"/>
      <c r="AA9147" s="10"/>
      <c r="AC9147" s="10"/>
      <c r="AE9147" s="10"/>
      <c r="AG9147" s="10"/>
      <c r="AI9147" s="10"/>
      <c r="AK9147" s="10"/>
    </row>
    <row r="9148" spans="2:37" ht="15" x14ac:dyDescent="0.2">
      <c r="B9148" s="10"/>
      <c r="C9148" s="10"/>
      <c r="D9148" s="10"/>
      <c r="E9148" s="10"/>
      <c r="F9148" s="10"/>
      <c r="G9148" s="10"/>
      <c r="H9148" s="10"/>
      <c r="K9148" s="10"/>
      <c r="L9148" s="10"/>
      <c r="N9148" s="10"/>
      <c r="O9148" s="10"/>
      <c r="P9148" s="10"/>
      <c r="Q9148" s="10"/>
      <c r="R9148" s="10"/>
      <c r="S9148" s="10"/>
      <c r="U9148" s="10"/>
      <c r="W9148" s="10"/>
      <c r="Y9148" s="10"/>
      <c r="AA9148" s="10"/>
      <c r="AC9148" s="10"/>
      <c r="AE9148" s="10"/>
      <c r="AG9148" s="10"/>
      <c r="AI9148" s="10"/>
      <c r="AK9148" s="10"/>
    </row>
    <row r="9149" spans="2:37" ht="15" x14ac:dyDescent="0.2">
      <c r="B9149" s="10"/>
      <c r="C9149" s="10"/>
      <c r="D9149" s="10"/>
      <c r="E9149" s="10"/>
      <c r="F9149" s="10"/>
      <c r="G9149" s="10"/>
      <c r="H9149" s="10"/>
      <c r="K9149" s="10"/>
      <c r="L9149" s="10"/>
      <c r="N9149" s="10"/>
      <c r="O9149" s="10"/>
      <c r="P9149" s="10"/>
      <c r="Q9149" s="10"/>
      <c r="R9149" s="10"/>
      <c r="S9149" s="10"/>
      <c r="U9149" s="10"/>
      <c r="W9149" s="10"/>
      <c r="Y9149" s="10"/>
      <c r="AA9149" s="10"/>
      <c r="AC9149" s="10"/>
      <c r="AE9149" s="10"/>
      <c r="AG9149" s="10"/>
      <c r="AI9149" s="10"/>
      <c r="AK9149" s="10"/>
    </row>
    <row r="9150" spans="2:37" ht="15" x14ac:dyDescent="0.2">
      <c r="B9150" s="10"/>
      <c r="C9150" s="10"/>
      <c r="D9150" s="10"/>
      <c r="E9150" s="10"/>
      <c r="F9150" s="10"/>
      <c r="G9150" s="10"/>
      <c r="H9150" s="10"/>
      <c r="K9150" s="10"/>
      <c r="L9150" s="10"/>
      <c r="N9150" s="10"/>
      <c r="O9150" s="10"/>
      <c r="P9150" s="10"/>
      <c r="Q9150" s="10"/>
      <c r="R9150" s="10"/>
      <c r="S9150" s="10"/>
      <c r="U9150" s="10"/>
      <c r="W9150" s="10"/>
      <c r="Y9150" s="10"/>
      <c r="AA9150" s="10"/>
      <c r="AC9150" s="10"/>
      <c r="AE9150" s="10"/>
      <c r="AG9150" s="10"/>
      <c r="AI9150" s="10"/>
      <c r="AK9150" s="10"/>
    </row>
    <row r="9151" spans="2:37" ht="15" x14ac:dyDescent="0.2">
      <c r="B9151" s="10"/>
      <c r="C9151" s="10"/>
      <c r="D9151" s="10"/>
      <c r="E9151" s="10"/>
      <c r="F9151" s="10"/>
      <c r="G9151" s="10"/>
      <c r="H9151" s="10"/>
      <c r="K9151" s="10"/>
      <c r="L9151" s="10"/>
      <c r="N9151" s="10"/>
      <c r="O9151" s="10"/>
      <c r="P9151" s="10"/>
      <c r="Q9151" s="10"/>
      <c r="R9151" s="10"/>
      <c r="S9151" s="10"/>
      <c r="U9151" s="10"/>
      <c r="W9151" s="10"/>
      <c r="Y9151" s="10"/>
      <c r="AA9151" s="10"/>
      <c r="AC9151" s="10"/>
      <c r="AE9151" s="10"/>
      <c r="AG9151" s="10"/>
      <c r="AI9151" s="10"/>
      <c r="AK9151" s="10"/>
    </row>
    <row r="9152" spans="2:37" ht="15" x14ac:dyDescent="0.2">
      <c r="B9152" s="10"/>
      <c r="C9152" s="10"/>
      <c r="D9152" s="10"/>
      <c r="E9152" s="10"/>
      <c r="F9152" s="10"/>
      <c r="G9152" s="10"/>
      <c r="H9152" s="10"/>
      <c r="K9152" s="10"/>
      <c r="L9152" s="10"/>
      <c r="N9152" s="10"/>
      <c r="O9152" s="10"/>
      <c r="P9152" s="10"/>
      <c r="Q9152" s="10"/>
      <c r="R9152" s="10"/>
      <c r="S9152" s="10"/>
      <c r="U9152" s="10"/>
      <c r="W9152" s="10"/>
      <c r="Y9152" s="10"/>
      <c r="AA9152" s="10"/>
      <c r="AC9152" s="10"/>
      <c r="AE9152" s="10"/>
      <c r="AG9152" s="10"/>
      <c r="AI9152" s="10"/>
      <c r="AK9152" s="10"/>
    </row>
    <row r="9153" spans="2:37" ht="15" x14ac:dyDescent="0.2">
      <c r="B9153" s="10"/>
      <c r="C9153" s="10"/>
      <c r="D9153" s="10"/>
      <c r="E9153" s="10"/>
      <c r="F9153" s="10"/>
      <c r="G9153" s="10"/>
      <c r="H9153" s="10"/>
      <c r="K9153" s="10"/>
      <c r="L9153" s="10"/>
      <c r="N9153" s="10"/>
      <c r="O9153" s="10"/>
      <c r="P9153" s="10"/>
      <c r="Q9153" s="10"/>
      <c r="R9153" s="10"/>
      <c r="S9153" s="10"/>
      <c r="U9153" s="10"/>
      <c r="W9153" s="10"/>
      <c r="Y9153" s="10"/>
      <c r="AA9153" s="10"/>
      <c r="AC9153" s="10"/>
      <c r="AE9153" s="10"/>
      <c r="AG9153" s="10"/>
      <c r="AI9153" s="10"/>
      <c r="AK9153" s="10"/>
    </row>
    <row r="9154" spans="2:37" ht="15" x14ac:dyDescent="0.2">
      <c r="B9154" s="10"/>
      <c r="C9154" s="10"/>
      <c r="D9154" s="10"/>
      <c r="E9154" s="10"/>
      <c r="F9154" s="10"/>
      <c r="G9154" s="10"/>
      <c r="H9154" s="10"/>
      <c r="K9154" s="10"/>
      <c r="L9154" s="10"/>
      <c r="N9154" s="10"/>
      <c r="O9154" s="10"/>
      <c r="P9154" s="10"/>
      <c r="Q9154" s="10"/>
      <c r="R9154" s="10"/>
      <c r="S9154" s="10"/>
      <c r="U9154" s="10"/>
      <c r="W9154" s="10"/>
      <c r="Y9154" s="10"/>
      <c r="AA9154" s="10"/>
      <c r="AC9154" s="10"/>
      <c r="AE9154" s="10"/>
      <c r="AG9154" s="10"/>
      <c r="AI9154" s="10"/>
      <c r="AK9154" s="10"/>
    </row>
    <row r="9155" spans="2:37" ht="15" x14ac:dyDescent="0.2">
      <c r="B9155" s="10"/>
      <c r="C9155" s="10"/>
      <c r="D9155" s="10"/>
      <c r="E9155" s="10"/>
      <c r="F9155" s="10"/>
      <c r="G9155" s="10"/>
      <c r="H9155" s="10"/>
      <c r="K9155" s="10"/>
      <c r="L9155" s="10"/>
      <c r="N9155" s="10"/>
      <c r="O9155" s="10"/>
      <c r="P9155" s="10"/>
      <c r="Q9155" s="10"/>
      <c r="R9155" s="10"/>
      <c r="S9155" s="10"/>
      <c r="U9155" s="10"/>
      <c r="W9155" s="10"/>
      <c r="Y9155" s="10"/>
      <c r="AA9155" s="10"/>
      <c r="AC9155" s="10"/>
      <c r="AE9155" s="10"/>
      <c r="AG9155" s="10"/>
      <c r="AI9155" s="10"/>
      <c r="AK9155" s="10"/>
    </row>
    <row r="9156" spans="2:37" ht="15" x14ac:dyDescent="0.2">
      <c r="B9156" s="10"/>
      <c r="C9156" s="10"/>
      <c r="D9156" s="10"/>
      <c r="E9156" s="10"/>
      <c r="F9156" s="10"/>
      <c r="G9156" s="10"/>
      <c r="H9156" s="10"/>
      <c r="K9156" s="10"/>
      <c r="L9156" s="10"/>
      <c r="N9156" s="10"/>
      <c r="O9156" s="10"/>
      <c r="P9156" s="10"/>
      <c r="Q9156" s="10"/>
      <c r="R9156" s="10"/>
      <c r="S9156" s="10"/>
      <c r="U9156" s="10"/>
      <c r="W9156" s="10"/>
      <c r="Y9156" s="10"/>
      <c r="AA9156" s="10"/>
      <c r="AC9156" s="10"/>
      <c r="AE9156" s="10"/>
      <c r="AG9156" s="10"/>
      <c r="AI9156" s="10"/>
      <c r="AK9156" s="10"/>
    </row>
    <row r="9157" spans="2:37" ht="15" x14ac:dyDescent="0.2">
      <c r="B9157" s="10"/>
      <c r="C9157" s="10"/>
      <c r="D9157" s="10"/>
      <c r="E9157" s="10"/>
      <c r="F9157" s="10"/>
      <c r="G9157" s="10"/>
      <c r="H9157" s="10"/>
      <c r="K9157" s="10"/>
      <c r="L9157" s="10"/>
      <c r="N9157" s="10"/>
      <c r="O9157" s="10"/>
      <c r="P9157" s="10"/>
      <c r="Q9157" s="10"/>
      <c r="R9157" s="10"/>
      <c r="S9157" s="10"/>
      <c r="U9157" s="10"/>
      <c r="W9157" s="10"/>
      <c r="Y9157" s="10"/>
      <c r="AA9157" s="10"/>
      <c r="AC9157" s="10"/>
      <c r="AE9157" s="10"/>
      <c r="AG9157" s="10"/>
      <c r="AI9157" s="10"/>
      <c r="AK9157" s="10"/>
    </row>
    <row r="9158" spans="2:37" ht="15" x14ac:dyDescent="0.2">
      <c r="B9158" s="10"/>
      <c r="C9158" s="10"/>
      <c r="D9158" s="10"/>
      <c r="E9158" s="10"/>
      <c r="F9158" s="10"/>
      <c r="G9158" s="10"/>
      <c r="H9158" s="10"/>
      <c r="K9158" s="10"/>
      <c r="L9158" s="10"/>
      <c r="N9158" s="10"/>
      <c r="O9158" s="10"/>
      <c r="P9158" s="10"/>
      <c r="Q9158" s="10"/>
      <c r="R9158" s="10"/>
      <c r="S9158" s="10"/>
      <c r="U9158" s="10"/>
      <c r="W9158" s="10"/>
      <c r="Y9158" s="10"/>
      <c r="AA9158" s="10"/>
      <c r="AC9158" s="10"/>
      <c r="AE9158" s="10"/>
      <c r="AG9158" s="10"/>
      <c r="AI9158" s="10"/>
      <c r="AK9158" s="10"/>
    </row>
    <row r="9159" spans="2:37" ht="15" x14ac:dyDescent="0.2">
      <c r="B9159" s="10"/>
      <c r="C9159" s="10"/>
      <c r="D9159" s="10"/>
      <c r="E9159" s="10"/>
      <c r="F9159" s="10"/>
      <c r="G9159" s="10"/>
      <c r="H9159" s="10"/>
      <c r="K9159" s="10"/>
      <c r="L9159" s="10"/>
      <c r="N9159" s="10"/>
      <c r="O9159" s="10"/>
      <c r="P9159" s="10"/>
      <c r="Q9159" s="10"/>
      <c r="R9159" s="10"/>
      <c r="S9159" s="10"/>
      <c r="U9159" s="10"/>
      <c r="W9159" s="10"/>
      <c r="Y9159" s="10"/>
      <c r="AA9159" s="10"/>
      <c r="AC9159" s="10"/>
      <c r="AE9159" s="10"/>
      <c r="AG9159" s="10"/>
      <c r="AI9159" s="10"/>
      <c r="AK9159" s="10"/>
    </row>
    <row r="9160" spans="2:37" ht="15" x14ac:dyDescent="0.2">
      <c r="B9160" s="10"/>
      <c r="C9160" s="10"/>
      <c r="D9160" s="10"/>
      <c r="E9160" s="10"/>
      <c r="F9160" s="10"/>
      <c r="G9160" s="10"/>
      <c r="H9160" s="10"/>
      <c r="K9160" s="10"/>
      <c r="L9160" s="10"/>
      <c r="N9160" s="10"/>
      <c r="O9160" s="10"/>
      <c r="P9160" s="10"/>
      <c r="Q9160" s="10"/>
      <c r="R9160" s="10"/>
      <c r="S9160" s="10"/>
      <c r="U9160" s="10"/>
      <c r="W9160" s="10"/>
      <c r="Y9160" s="10"/>
      <c r="AA9160" s="10"/>
      <c r="AC9160" s="10"/>
      <c r="AE9160" s="10"/>
      <c r="AG9160" s="10"/>
      <c r="AI9160" s="10"/>
      <c r="AK9160" s="10"/>
    </row>
    <row r="9161" spans="2:37" ht="15" x14ac:dyDescent="0.2">
      <c r="B9161" s="10"/>
      <c r="C9161" s="10"/>
      <c r="D9161" s="10"/>
      <c r="E9161" s="10"/>
      <c r="F9161" s="10"/>
      <c r="G9161" s="10"/>
      <c r="H9161" s="10"/>
      <c r="K9161" s="10"/>
      <c r="L9161" s="10"/>
      <c r="N9161" s="10"/>
      <c r="O9161" s="10"/>
      <c r="P9161" s="10"/>
      <c r="Q9161" s="10"/>
      <c r="R9161" s="10"/>
      <c r="S9161" s="10"/>
      <c r="U9161" s="10"/>
      <c r="W9161" s="10"/>
      <c r="Y9161" s="10"/>
      <c r="AA9161" s="10"/>
      <c r="AC9161" s="10"/>
      <c r="AE9161" s="10"/>
      <c r="AG9161" s="10"/>
      <c r="AI9161" s="10"/>
      <c r="AK9161" s="10"/>
    </row>
    <row r="9162" spans="2:37" ht="15" x14ac:dyDescent="0.2">
      <c r="B9162" s="10"/>
      <c r="C9162" s="10"/>
      <c r="D9162" s="10"/>
      <c r="E9162" s="10"/>
      <c r="F9162" s="10"/>
      <c r="G9162" s="10"/>
      <c r="H9162" s="10"/>
      <c r="K9162" s="10"/>
      <c r="L9162" s="10"/>
      <c r="N9162" s="10"/>
      <c r="O9162" s="10"/>
      <c r="P9162" s="10"/>
      <c r="Q9162" s="10"/>
      <c r="R9162" s="10"/>
      <c r="S9162" s="10"/>
      <c r="U9162" s="10"/>
      <c r="W9162" s="10"/>
      <c r="Y9162" s="10"/>
      <c r="AA9162" s="10"/>
      <c r="AC9162" s="10"/>
      <c r="AE9162" s="10"/>
      <c r="AG9162" s="10"/>
      <c r="AI9162" s="10"/>
      <c r="AK9162" s="10"/>
    </row>
    <row r="9163" spans="2:37" ht="15" x14ac:dyDescent="0.2">
      <c r="B9163" s="10"/>
      <c r="C9163" s="10"/>
      <c r="D9163" s="10"/>
      <c r="E9163" s="10"/>
      <c r="F9163" s="10"/>
      <c r="G9163" s="10"/>
      <c r="H9163" s="10"/>
      <c r="K9163" s="10"/>
      <c r="L9163" s="10"/>
      <c r="N9163" s="10"/>
      <c r="O9163" s="10"/>
      <c r="P9163" s="10"/>
      <c r="Q9163" s="10"/>
      <c r="R9163" s="10"/>
      <c r="S9163" s="10"/>
      <c r="U9163" s="10"/>
      <c r="W9163" s="10"/>
      <c r="Y9163" s="10"/>
      <c r="AA9163" s="10"/>
      <c r="AC9163" s="10"/>
      <c r="AE9163" s="10"/>
      <c r="AG9163" s="10"/>
      <c r="AI9163" s="10"/>
      <c r="AK9163" s="10"/>
    </row>
    <row r="9164" spans="2:37" ht="15" x14ac:dyDescent="0.2">
      <c r="B9164" s="10"/>
      <c r="C9164" s="10"/>
      <c r="D9164" s="10"/>
      <c r="E9164" s="10"/>
      <c r="F9164" s="10"/>
      <c r="G9164" s="10"/>
      <c r="H9164" s="10"/>
      <c r="K9164" s="10"/>
      <c r="L9164" s="10"/>
      <c r="N9164" s="10"/>
      <c r="O9164" s="10"/>
      <c r="P9164" s="10"/>
      <c r="Q9164" s="10"/>
      <c r="R9164" s="10"/>
      <c r="S9164" s="10"/>
      <c r="U9164" s="10"/>
      <c r="W9164" s="10"/>
      <c r="Y9164" s="10"/>
      <c r="AA9164" s="10"/>
      <c r="AC9164" s="10"/>
      <c r="AE9164" s="10"/>
      <c r="AG9164" s="10"/>
      <c r="AI9164" s="10"/>
      <c r="AK9164" s="10"/>
    </row>
    <row r="9165" spans="2:37" ht="15" x14ac:dyDescent="0.2">
      <c r="B9165" s="10"/>
      <c r="C9165" s="10"/>
      <c r="D9165" s="10"/>
      <c r="E9165" s="10"/>
      <c r="F9165" s="10"/>
      <c r="G9165" s="10"/>
      <c r="H9165" s="10"/>
      <c r="K9165" s="10"/>
      <c r="L9165" s="10"/>
      <c r="N9165" s="10"/>
      <c r="O9165" s="10"/>
      <c r="P9165" s="10"/>
      <c r="Q9165" s="10"/>
      <c r="R9165" s="10"/>
      <c r="S9165" s="10"/>
      <c r="U9165" s="10"/>
      <c r="W9165" s="10"/>
      <c r="Y9165" s="10"/>
      <c r="AA9165" s="10"/>
      <c r="AC9165" s="10"/>
      <c r="AE9165" s="10"/>
      <c r="AG9165" s="10"/>
      <c r="AI9165" s="10"/>
      <c r="AK9165" s="10"/>
    </row>
    <row r="9166" spans="2:37" ht="15" x14ac:dyDescent="0.2">
      <c r="B9166" s="10"/>
      <c r="C9166" s="10"/>
      <c r="D9166" s="10"/>
      <c r="E9166" s="10"/>
      <c r="F9166" s="10"/>
      <c r="G9166" s="10"/>
      <c r="H9166" s="10"/>
      <c r="K9166" s="10"/>
      <c r="L9166" s="10"/>
      <c r="N9166" s="10"/>
      <c r="O9166" s="10"/>
      <c r="P9166" s="10"/>
      <c r="Q9166" s="10"/>
      <c r="R9166" s="10"/>
      <c r="S9166" s="10"/>
      <c r="U9166" s="10"/>
      <c r="W9166" s="10"/>
      <c r="Y9166" s="10"/>
      <c r="AA9166" s="10"/>
      <c r="AC9166" s="10"/>
      <c r="AE9166" s="10"/>
      <c r="AG9166" s="10"/>
      <c r="AI9166" s="10"/>
      <c r="AK9166" s="10"/>
    </row>
    <row r="9167" spans="2:37" ht="15" x14ac:dyDescent="0.2">
      <c r="B9167" s="10"/>
      <c r="C9167" s="10"/>
      <c r="D9167" s="10"/>
      <c r="E9167" s="10"/>
      <c r="F9167" s="10"/>
      <c r="G9167" s="10"/>
      <c r="H9167" s="10"/>
      <c r="K9167" s="10"/>
      <c r="L9167" s="10"/>
      <c r="N9167" s="10"/>
      <c r="O9167" s="10"/>
      <c r="P9167" s="10"/>
      <c r="Q9167" s="10"/>
      <c r="R9167" s="10"/>
      <c r="S9167" s="10"/>
      <c r="U9167" s="10"/>
      <c r="W9167" s="10"/>
      <c r="Y9167" s="10"/>
      <c r="AA9167" s="10"/>
      <c r="AC9167" s="10"/>
      <c r="AE9167" s="10"/>
      <c r="AG9167" s="10"/>
      <c r="AI9167" s="10"/>
      <c r="AK9167" s="10"/>
    </row>
    <row r="9168" spans="2:37" ht="15" x14ac:dyDescent="0.2">
      <c r="B9168" s="10"/>
      <c r="C9168" s="10"/>
      <c r="D9168" s="10"/>
      <c r="E9168" s="10"/>
      <c r="F9168" s="10"/>
      <c r="G9168" s="10"/>
      <c r="H9168" s="10"/>
      <c r="K9168" s="10"/>
      <c r="L9168" s="10"/>
      <c r="N9168" s="10"/>
      <c r="O9168" s="10"/>
      <c r="P9168" s="10"/>
      <c r="Q9168" s="10"/>
      <c r="R9168" s="10"/>
      <c r="S9168" s="10"/>
      <c r="U9168" s="10"/>
      <c r="W9168" s="10"/>
      <c r="Y9168" s="10"/>
      <c r="AA9168" s="10"/>
      <c r="AC9168" s="10"/>
      <c r="AE9168" s="10"/>
      <c r="AG9168" s="10"/>
      <c r="AI9168" s="10"/>
      <c r="AK9168" s="10"/>
    </row>
    <row r="9169" spans="2:37" ht="15" x14ac:dyDescent="0.2">
      <c r="B9169" s="10"/>
      <c r="C9169" s="10"/>
      <c r="D9169" s="10"/>
      <c r="E9169" s="10"/>
      <c r="F9169" s="10"/>
      <c r="G9169" s="10"/>
      <c r="H9169" s="10"/>
      <c r="K9169" s="10"/>
      <c r="L9169" s="10"/>
      <c r="N9169" s="10"/>
      <c r="O9169" s="10"/>
      <c r="P9169" s="10"/>
      <c r="Q9169" s="10"/>
      <c r="R9169" s="10"/>
      <c r="S9169" s="10"/>
      <c r="U9169" s="10"/>
      <c r="W9169" s="10"/>
      <c r="Y9169" s="10"/>
      <c r="AA9169" s="10"/>
      <c r="AC9169" s="10"/>
      <c r="AE9169" s="10"/>
      <c r="AG9169" s="10"/>
      <c r="AI9169" s="10"/>
      <c r="AK9169" s="10"/>
    </row>
    <row r="9170" spans="2:37" ht="15" x14ac:dyDescent="0.2">
      <c r="B9170" s="10"/>
      <c r="C9170" s="10"/>
      <c r="D9170" s="10"/>
      <c r="E9170" s="10"/>
      <c r="F9170" s="10"/>
      <c r="G9170" s="10"/>
      <c r="H9170" s="10"/>
      <c r="K9170" s="10"/>
      <c r="L9170" s="10"/>
      <c r="N9170" s="10"/>
      <c r="O9170" s="10"/>
      <c r="P9170" s="10"/>
      <c r="Q9170" s="10"/>
      <c r="R9170" s="10"/>
      <c r="S9170" s="10"/>
      <c r="U9170" s="10"/>
      <c r="W9170" s="10"/>
      <c r="Y9170" s="10"/>
      <c r="AA9170" s="10"/>
      <c r="AC9170" s="10"/>
      <c r="AE9170" s="10"/>
      <c r="AG9170" s="10"/>
      <c r="AI9170" s="10"/>
      <c r="AK9170" s="10"/>
    </row>
    <row r="9171" spans="2:37" ht="15" x14ac:dyDescent="0.2">
      <c r="B9171" s="10"/>
      <c r="C9171" s="10"/>
      <c r="D9171" s="10"/>
      <c r="E9171" s="10"/>
      <c r="F9171" s="10"/>
      <c r="G9171" s="10"/>
      <c r="H9171" s="10"/>
      <c r="K9171" s="10"/>
      <c r="L9171" s="10"/>
      <c r="N9171" s="10"/>
      <c r="O9171" s="10"/>
      <c r="P9171" s="10"/>
      <c r="Q9171" s="10"/>
      <c r="R9171" s="10"/>
      <c r="S9171" s="10"/>
      <c r="U9171" s="10"/>
      <c r="W9171" s="10"/>
      <c r="Y9171" s="10"/>
      <c r="AA9171" s="10"/>
      <c r="AC9171" s="10"/>
      <c r="AE9171" s="10"/>
      <c r="AG9171" s="10"/>
      <c r="AI9171" s="10"/>
      <c r="AK9171" s="10"/>
    </row>
    <row r="9172" spans="2:37" ht="15" x14ac:dyDescent="0.2">
      <c r="B9172" s="10"/>
      <c r="C9172" s="10"/>
      <c r="D9172" s="10"/>
      <c r="E9172" s="10"/>
      <c r="F9172" s="10"/>
      <c r="G9172" s="10"/>
      <c r="H9172" s="10"/>
      <c r="K9172" s="10"/>
      <c r="L9172" s="10"/>
      <c r="N9172" s="10"/>
      <c r="O9172" s="10"/>
      <c r="P9172" s="10"/>
      <c r="Q9172" s="10"/>
      <c r="R9172" s="10"/>
      <c r="S9172" s="10"/>
      <c r="U9172" s="10"/>
      <c r="W9172" s="10"/>
      <c r="Y9172" s="10"/>
      <c r="AA9172" s="10"/>
      <c r="AC9172" s="10"/>
      <c r="AE9172" s="10"/>
      <c r="AG9172" s="10"/>
      <c r="AI9172" s="10"/>
      <c r="AK9172" s="10"/>
    </row>
    <row r="9173" spans="2:37" ht="15" x14ac:dyDescent="0.2">
      <c r="B9173" s="10"/>
      <c r="C9173" s="10"/>
      <c r="D9173" s="10"/>
      <c r="E9173" s="10"/>
      <c r="F9173" s="10"/>
      <c r="G9173" s="10"/>
      <c r="H9173" s="10"/>
      <c r="K9173" s="10"/>
      <c r="L9173" s="10"/>
      <c r="N9173" s="10"/>
      <c r="O9173" s="10"/>
      <c r="P9173" s="10"/>
      <c r="Q9173" s="10"/>
      <c r="R9173" s="10"/>
      <c r="S9173" s="10"/>
      <c r="U9173" s="10"/>
      <c r="W9173" s="10"/>
      <c r="Y9173" s="10"/>
      <c r="AA9173" s="10"/>
      <c r="AC9173" s="10"/>
      <c r="AE9173" s="10"/>
      <c r="AG9173" s="10"/>
      <c r="AI9173" s="10"/>
      <c r="AK9173" s="10"/>
    </row>
    <row r="9174" spans="2:37" ht="15" x14ac:dyDescent="0.2">
      <c r="B9174" s="10"/>
      <c r="C9174" s="10"/>
      <c r="D9174" s="10"/>
      <c r="E9174" s="10"/>
      <c r="F9174" s="10"/>
      <c r="G9174" s="10"/>
      <c r="H9174" s="10"/>
      <c r="K9174" s="10"/>
      <c r="L9174" s="10"/>
      <c r="N9174" s="10"/>
      <c r="O9174" s="10"/>
      <c r="P9174" s="10"/>
      <c r="Q9174" s="10"/>
      <c r="R9174" s="10"/>
      <c r="S9174" s="10"/>
      <c r="U9174" s="10"/>
      <c r="W9174" s="10"/>
      <c r="Y9174" s="10"/>
      <c r="AA9174" s="10"/>
      <c r="AC9174" s="10"/>
      <c r="AE9174" s="10"/>
      <c r="AG9174" s="10"/>
      <c r="AI9174" s="10"/>
      <c r="AK9174" s="10"/>
    </row>
    <row r="9175" spans="2:37" ht="15" x14ac:dyDescent="0.2">
      <c r="B9175" s="10"/>
      <c r="C9175" s="10"/>
      <c r="D9175" s="10"/>
      <c r="E9175" s="10"/>
      <c r="F9175" s="10"/>
      <c r="G9175" s="10"/>
      <c r="H9175" s="10"/>
      <c r="K9175" s="10"/>
      <c r="L9175" s="10"/>
      <c r="N9175" s="10"/>
      <c r="O9175" s="10"/>
      <c r="P9175" s="10"/>
      <c r="Q9175" s="10"/>
      <c r="R9175" s="10"/>
      <c r="S9175" s="10"/>
      <c r="U9175" s="10"/>
      <c r="W9175" s="10"/>
      <c r="Y9175" s="10"/>
      <c r="AA9175" s="10"/>
      <c r="AC9175" s="10"/>
      <c r="AE9175" s="10"/>
      <c r="AG9175" s="10"/>
      <c r="AI9175" s="10"/>
      <c r="AK9175" s="10"/>
    </row>
    <row r="9176" spans="2:37" ht="15" x14ac:dyDescent="0.2">
      <c r="B9176" s="10"/>
      <c r="C9176" s="10"/>
      <c r="D9176" s="10"/>
      <c r="E9176" s="10"/>
      <c r="F9176" s="10"/>
      <c r="G9176" s="10"/>
      <c r="H9176" s="10"/>
      <c r="K9176" s="10"/>
      <c r="L9176" s="10"/>
      <c r="N9176" s="10"/>
      <c r="O9176" s="10"/>
      <c r="P9176" s="10"/>
      <c r="Q9176" s="10"/>
      <c r="R9176" s="10"/>
      <c r="S9176" s="10"/>
      <c r="U9176" s="10"/>
      <c r="W9176" s="10"/>
      <c r="Y9176" s="10"/>
      <c r="AA9176" s="10"/>
      <c r="AC9176" s="10"/>
      <c r="AE9176" s="10"/>
      <c r="AG9176" s="10"/>
      <c r="AI9176" s="10"/>
      <c r="AK9176" s="10"/>
    </row>
    <row r="9177" spans="2:37" ht="15" x14ac:dyDescent="0.2">
      <c r="B9177" s="10"/>
      <c r="C9177" s="10"/>
      <c r="D9177" s="10"/>
      <c r="E9177" s="10"/>
      <c r="F9177" s="10"/>
      <c r="G9177" s="10"/>
      <c r="H9177" s="10"/>
      <c r="K9177" s="10"/>
      <c r="L9177" s="10"/>
      <c r="N9177" s="10"/>
      <c r="O9177" s="10"/>
      <c r="P9177" s="10"/>
      <c r="Q9177" s="10"/>
      <c r="R9177" s="10"/>
      <c r="S9177" s="10"/>
      <c r="U9177" s="10"/>
      <c r="W9177" s="10"/>
      <c r="Y9177" s="10"/>
      <c r="AA9177" s="10"/>
      <c r="AC9177" s="10"/>
      <c r="AE9177" s="10"/>
      <c r="AG9177" s="10"/>
      <c r="AI9177" s="10"/>
      <c r="AK9177" s="10"/>
    </row>
    <row r="9178" spans="2:37" ht="15" x14ac:dyDescent="0.2">
      <c r="B9178" s="10"/>
      <c r="C9178" s="10"/>
      <c r="D9178" s="10"/>
      <c r="E9178" s="10"/>
      <c r="F9178" s="10"/>
      <c r="G9178" s="10"/>
      <c r="H9178" s="10"/>
      <c r="K9178" s="10"/>
      <c r="L9178" s="10"/>
      <c r="N9178" s="10"/>
      <c r="O9178" s="10"/>
      <c r="P9178" s="10"/>
      <c r="Q9178" s="10"/>
      <c r="R9178" s="10"/>
      <c r="S9178" s="10"/>
      <c r="U9178" s="10"/>
      <c r="W9178" s="10"/>
      <c r="Y9178" s="10"/>
      <c r="AA9178" s="10"/>
      <c r="AC9178" s="10"/>
      <c r="AE9178" s="10"/>
      <c r="AG9178" s="10"/>
      <c r="AI9178" s="10"/>
      <c r="AK9178" s="10"/>
    </row>
    <row r="9179" spans="2:37" ht="15" x14ac:dyDescent="0.2">
      <c r="B9179" s="10"/>
      <c r="C9179" s="10"/>
      <c r="D9179" s="10"/>
      <c r="E9179" s="10"/>
      <c r="F9179" s="10"/>
      <c r="G9179" s="10"/>
      <c r="H9179" s="10"/>
      <c r="K9179" s="10"/>
      <c r="L9179" s="10"/>
      <c r="N9179" s="10"/>
      <c r="O9179" s="10"/>
      <c r="P9179" s="10"/>
      <c r="Q9179" s="10"/>
      <c r="R9179" s="10"/>
      <c r="S9179" s="10"/>
      <c r="U9179" s="10"/>
      <c r="W9179" s="10"/>
      <c r="Y9179" s="10"/>
      <c r="AA9179" s="10"/>
      <c r="AC9179" s="10"/>
      <c r="AE9179" s="10"/>
      <c r="AG9179" s="10"/>
      <c r="AI9179" s="10"/>
      <c r="AK9179" s="10"/>
    </row>
    <row r="9180" spans="2:37" ht="15" x14ac:dyDescent="0.2">
      <c r="B9180" s="10"/>
      <c r="C9180" s="10"/>
      <c r="D9180" s="10"/>
      <c r="E9180" s="10"/>
      <c r="F9180" s="10"/>
      <c r="G9180" s="10"/>
      <c r="H9180" s="10"/>
      <c r="K9180" s="10"/>
      <c r="L9180" s="10"/>
      <c r="N9180" s="10"/>
      <c r="O9180" s="10"/>
      <c r="P9180" s="10"/>
      <c r="Q9180" s="10"/>
      <c r="R9180" s="10"/>
      <c r="S9180" s="10"/>
      <c r="U9180" s="10"/>
      <c r="W9180" s="10"/>
      <c r="Y9180" s="10"/>
      <c r="AA9180" s="10"/>
      <c r="AC9180" s="10"/>
      <c r="AE9180" s="10"/>
      <c r="AG9180" s="10"/>
      <c r="AI9180" s="10"/>
      <c r="AK9180" s="10"/>
    </row>
    <row r="9181" spans="2:37" ht="15" x14ac:dyDescent="0.2">
      <c r="B9181" s="10"/>
      <c r="C9181" s="10"/>
      <c r="D9181" s="10"/>
      <c r="E9181" s="10"/>
      <c r="F9181" s="10"/>
      <c r="G9181" s="10"/>
      <c r="H9181" s="10"/>
      <c r="K9181" s="10"/>
      <c r="L9181" s="10"/>
      <c r="N9181" s="10"/>
      <c r="O9181" s="10"/>
      <c r="P9181" s="10"/>
      <c r="Q9181" s="10"/>
      <c r="R9181" s="10"/>
      <c r="S9181" s="10"/>
      <c r="U9181" s="10"/>
      <c r="W9181" s="10"/>
      <c r="Y9181" s="10"/>
      <c r="AA9181" s="10"/>
      <c r="AC9181" s="10"/>
      <c r="AE9181" s="10"/>
      <c r="AG9181" s="10"/>
      <c r="AI9181" s="10"/>
      <c r="AK9181" s="10"/>
    </row>
    <row r="9182" spans="2:37" ht="15" x14ac:dyDescent="0.2">
      <c r="B9182" s="10"/>
      <c r="C9182" s="10"/>
      <c r="D9182" s="10"/>
      <c r="E9182" s="10"/>
      <c r="F9182" s="10"/>
      <c r="G9182" s="10"/>
      <c r="H9182" s="10"/>
      <c r="K9182" s="10"/>
      <c r="L9182" s="10"/>
      <c r="N9182" s="10"/>
      <c r="O9182" s="10"/>
      <c r="P9182" s="10"/>
      <c r="Q9182" s="10"/>
      <c r="R9182" s="10"/>
      <c r="S9182" s="10"/>
      <c r="U9182" s="10"/>
      <c r="W9182" s="10"/>
      <c r="Y9182" s="10"/>
      <c r="AA9182" s="10"/>
      <c r="AC9182" s="10"/>
      <c r="AE9182" s="10"/>
      <c r="AG9182" s="10"/>
      <c r="AI9182" s="10"/>
      <c r="AK9182" s="10"/>
    </row>
    <row r="9183" spans="2:37" ht="15" x14ac:dyDescent="0.2">
      <c r="B9183" s="10"/>
      <c r="C9183" s="10"/>
      <c r="D9183" s="10"/>
      <c r="E9183" s="10"/>
      <c r="F9183" s="10"/>
      <c r="G9183" s="10"/>
      <c r="H9183" s="10"/>
      <c r="K9183" s="10"/>
      <c r="L9183" s="10"/>
      <c r="N9183" s="10"/>
      <c r="O9183" s="10"/>
      <c r="P9183" s="10"/>
      <c r="Q9183" s="10"/>
      <c r="R9183" s="10"/>
      <c r="S9183" s="10"/>
      <c r="U9183" s="10"/>
      <c r="W9183" s="10"/>
      <c r="Y9183" s="10"/>
      <c r="AA9183" s="10"/>
      <c r="AC9183" s="10"/>
      <c r="AE9183" s="10"/>
      <c r="AG9183" s="10"/>
      <c r="AI9183" s="10"/>
      <c r="AK9183" s="10"/>
    </row>
    <row r="9184" spans="2:37" ht="15" x14ac:dyDescent="0.2">
      <c r="B9184" s="10"/>
      <c r="C9184" s="10"/>
      <c r="D9184" s="10"/>
      <c r="E9184" s="10"/>
      <c r="F9184" s="10"/>
      <c r="G9184" s="10"/>
      <c r="H9184" s="10"/>
      <c r="K9184" s="10"/>
      <c r="L9184" s="10"/>
      <c r="N9184" s="10"/>
      <c r="O9184" s="10"/>
      <c r="P9184" s="10"/>
      <c r="Q9184" s="10"/>
      <c r="R9184" s="10"/>
      <c r="S9184" s="10"/>
      <c r="U9184" s="10"/>
      <c r="W9184" s="10"/>
      <c r="Y9184" s="10"/>
      <c r="AA9184" s="10"/>
      <c r="AC9184" s="10"/>
      <c r="AE9184" s="10"/>
      <c r="AG9184" s="10"/>
      <c r="AI9184" s="10"/>
      <c r="AK9184" s="10"/>
    </row>
    <row r="9185" spans="2:37" ht="15" x14ac:dyDescent="0.2">
      <c r="B9185" s="10"/>
      <c r="C9185" s="10"/>
      <c r="D9185" s="10"/>
      <c r="E9185" s="10"/>
      <c r="F9185" s="10"/>
      <c r="G9185" s="10"/>
      <c r="H9185" s="10"/>
      <c r="K9185" s="10"/>
      <c r="L9185" s="10"/>
      <c r="N9185" s="10"/>
      <c r="O9185" s="10"/>
      <c r="P9185" s="10"/>
      <c r="Q9185" s="10"/>
      <c r="R9185" s="10"/>
      <c r="S9185" s="10"/>
      <c r="U9185" s="10"/>
      <c r="W9185" s="10"/>
      <c r="Y9185" s="10"/>
      <c r="AA9185" s="10"/>
      <c r="AC9185" s="10"/>
      <c r="AE9185" s="10"/>
      <c r="AG9185" s="10"/>
      <c r="AI9185" s="10"/>
      <c r="AK9185" s="10"/>
    </row>
    <row r="9186" spans="2:37" ht="15" x14ac:dyDescent="0.2">
      <c r="B9186" s="10"/>
      <c r="C9186" s="10"/>
      <c r="D9186" s="10"/>
      <c r="E9186" s="10"/>
      <c r="F9186" s="10"/>
      <c r="G9186" s="10"/>
      <c r="H9186" s="10"/>
      <c r="K9186" s="10"/>
      <c r="L9186" s="10"/>
      <c r="N9186" s="10"/>
      <c r="O9186" s="10"/>
      <c r="P9186" s="10"/>
      <c r="Q9186" s="10"/>
      <c r="R9186" s="10"/>
      <c r="S9186" s="10"/>
      <c r="U9186" s="10"/>
      <c r="W9186" s="10"/>
      <c r="Y9186" s="10"/>
      <c r="AA9186" s="10"/>
      <c r="AC9186" s="10"/>
      <c r="AE9186" s="10"/>
      <c r="AG9186" s="10"/>
      <c r="AI9186" s="10"/>
      <c r="AK9186" s="10"/>
    </row>
    <row r="9187" spans="2:37" ht="15" x14ac:dyDescent="0.2">
      <c r="B9187" s="10"/>
      <c r="C9187" s="10"/>
      <c r="D9187" s="10"/>
      <c r="E9187" s="10"/>
      <c r="F9187" s="10"/>
      <c r="G9187" s="10"/>
      <c r="H9187" s="10"/>
      <c r="K9187" s="10"/>
      <c r="L9187" s="10"/>
      <c r="N9187" s="10"/>
      <c r="O9187" s="10"/>
      <c r="P9187" s="10"/>
      <c r="Q9187" s="10"/>
      <c r="R9187" s="10"/>
      <c r="S9187" s="10"/>
      <c r="U9187" s="10"/>
      <c r="W9187" s="10"/>
      <c r="Y9187" s="10"/>
      <c r="AA9187" s="10"/>
      <c r="AC9187" s="10"/>
      <c r="AE9187" s="10"/>
      <c r="AG9187" s="10"/>
      <c r="AI9187" s="10"/>
      <c r="AK9187" s="10"/>
    </row>
    <row r="9188" spans="2:37" ht="15" x14ac:dyDescent="0.2">
      <c r="B9188" s="10"/>
      <c r="C9188" s="10"/>
      <c r="D9188" s="10"/>
      <c r="E9188" s="10"/>
      <c r="F9188" s="10"/>
      <c r="G9188" s="10"/>
      <c r="H9188" s="10"/>
      <c r="K9188" s="10"/>
      <c r="L9188" s="10"/>
      <c r="N9188" s="10"/>
      <c r="O9188" s="10"/>
      <c r="P9188" s="10"/>
      <c r="Q9188" s="10"/>
      <c r="R9188" s="10"/>
      <c r="S9188" s="10"/>
      <c r="U9188" s="10"/>
      <c r="W9188" s="10"/>
      <c r="Y9188" s="10"/>
      <c r="AA9188" s="10"/>
      <c r="AC9188" s="10"/>
      <c r="AE9188" s="10"/>
      <c r="AG9188" s="10"/>
      <c r="AI9188" s="10"/>
      <c r="AK9188" s="10"/>
    </row>
    <row r="9189" spans="2:37" ht="15" x14ac:dyDescent="0.2">
      <c r="B9189" s="10"/>
      <c r="C9189" s="10"/>
      <c r="D9189" s="10"/>
      <c r="E9189" s="10"/>
      <c r="F9189" s="10"/>
      <c r="G9189" s="10"/>
      <c r="H9189" s="10"/>
      <c r="K9189" s="10"/>
      <c r="L9189" s="10"/>
      <c r="N9189" s="10"/>
      <c r="O9189" s="10"/>
      <c r="P9189" s="10"/>
      <c r="Q9189" s="10"/>
      <c r="R9189" s="10"/>
      <c r="S9189" s="10"/>
      <c r="U9189" s="10"/>
      <c r="W9189" s="10"/>
      <c r="Y9189" s="10"/>
      <c r="AA9189" s="10"/>
      <c r="AC9189" s="10"/>
      <c r="AE9189" s="10"/>
      <c r="AG9189" s="10"/>
      <c r="AI9189" s="10"/>
      <c r="AK9189" s="10"/>
    </row>
    <row r="9190" spans="2:37" ht="15" x14ac:dyDescent="0.2">
      <c r="B9190" s="10"/>
      <c r="C9190" s="10"/>
      <c r="D9190" s="10"/>
      <c r="E9190" s="10"/>
      <c r="F9190" s="10"/>
      <c r="G9190" s="10"/>
      <c r="H9190" s="10"/>
      <c r="K9190" s="10"/>
      <c r="L9190" s="10"/>
      <c r="N9190" s="10"/>
      <c r="O9190" s="10"/>
      <c r="P9190" s="10"/>
      <c r="Q9190" s="10"/>
      <c r="R9190" s="10"/>
      <c r="S9190" s="10"/>
      <c r="U9190" s="10"/>
      <c r="W9190" s="10"/>
      <c r="Y9190" s="10"/>
      <c r="AA9190" s="10"/>
      <c r="AC9190" s="10"/>
      <c r="AE9190" s="10"/>
      <c r="AG9190" s="10"/>
      <c r="AI9190" s="10"/>
      <c r="AK9190" s="10"/>
    </row>
    <row r="9191" spans="2:37" ht="15" x14ac:dyDescent="0.2">
      <c r="B9191" s="10"/>
      <c r="C9191" s="10"/>
      <c r="D9191" s="10"/>
      <c r="E9191" s="10"/>
      <c r="F9191" s="10"/>
      <c r="G9191" s="10"/>
      <c r="H9191" s="10"/>
      <c r="K9191" s="10"/>
      <c r="L9191" s="10"/>
      <c r="N9191" s="10"/>
      <c r="O9191" s="10"/>
      <c r="P9191" s="10"/>
      <c r="Q9191" s="10"/>
      <c r="R9191" s="10"/>
      <c r="S9191" s="10"/>
      <c r="U9191" s="10"/>
      <c r="W9191" s="10"/>
      <c r="Y9191" s="10"/>
      <c r="AA9191" s="10"/>
      <c r="AC9191" s="10"/>
      <c r="AE9191" s="10"/>
      <c r="AG9191" s="10"/>
      <c r="AI9191" s="10"/>
      <c r="AK9191" s="10"/>
    </row>
    <row r="9192" spans="2:37" ht="15" x14ac:dyDescent="0.2">
      <c r="B9192" s="10"/>
      <c r="C9192" s="10"/>
      <c r="D9192" s="10"/>
      <c r="E9192" s="10"/>
      <c r="F9192" s="10"/>
      <c r="G9192" s="10"/>
      <c r="H9192" s="10"/>
      <c r="K9192" s="10"/>
      <c r="L9192" s="10"/>
      <c r="N9192" s="10"/>
      <c r="O9192" s="10"/>
      <c r="P9192" s="10"/>
      <c r="Q9192" s="10"/>
      <c r="R9192" s="10"/>
      <c r="S9192" s="10"/>
      <c r="U9192" s="10"/>
      <c r="W9192" s="10"/>
      <c r="Y9192" s="10"/>
      <c r="AA9192" s="10"/>
      <c r="AC9192" s="10"/>
      <c r="AE9192" s="10"/>
      <c r="AG9192" s="10"/>
      <c r="AI9192" s="10"/>
      <c r="AK9192" s="10"/>
    </row>
    <row r="9193" spans="2:37" ht="15" x14ac:dyDescent="0.2">
      <c r="B9193" s="10"/>
      <c r="C9193" s="10"/>
      <c r="D9193" s="10"/>
      <c r="E9193" s="10"/>
      <c r="F9193" s="10"/>
      <c r="G9193" s="10"/>
      <c r="H9193" s="10"/>
      <c r="K9193" s="10"/>
      <c r="L9193" s="10"/>
      <c r="N9193" s="10"/>
      <c r="O9193" s="10"/>
      <c r="P9193" s="10"/>
      <c r="Q9193" s="10"/>
      <c r="R9193" s="10"/>
      <c r="S9193" s="10"/>
      <c r="U9193" s="10"/>
      <c r="W9193" s="10"/>
      <c r="Y9193" s="10"/>
      <c r="AA9193" s="10"/>
      <c r="AC9193" s="10"/>
      <c r="AE9193" s="10"/>
      <c r="AG9193" s="10"/>
      <c r="AI9193" s="10"/>
      <c r="AK9193" s="10"/>
    </row>
    <row r="9194" spans="2:37" ht="15" x14ac:dyDescent="0.2">
      <c r="B9194" s="10"/>
      <c r="C9194" s="10"/>
      <c r="D9194" s="10"/>
      <c r="E9194" s="10"/>
      <c r="F9194" s="10"/>
      <c r="G9194" s="10"/>
      <c r="H9194" s="10"/>
      <c r="K9194" s="10"/>
      <c r="L9194" s="10"/>
      <c r="N9194" s="10"/>
      <c r="O9194" s="10"/>
      <c r="P9194" s="10"/>
      <c r="Q9194" s="10"/>
      <c r="R9194" s="10"/>
      <c r="S9194" s="10"/>
      <c r="U9194" s="10"/>
      <c r="W9194" s="10"/>
      <c r="Y9194" s="10"/>
      <c r="AA9194" s="10"/>
      <c r="AC9194" s="10"/>
      <c r="AE9194" s="10"/>
      <c r="AG9194" s="10"/>
      <c r="AI9194" s="10"/>
      <c r="AK9194" s="10"/>
    </row>
    <row r="9195" spans="2:37" ht="15" x14ac:dyDescent="0.2">
      <c r="B9195" s="10"/>
      <c r="C9195" s="10"/>
      <c r="D9195" s="10"/>
      <c r="E9195" s="10"/>
      <c r="F9195" s="10"/>
      <c r="G9195" s="10"/>
      <c r="H9195" s="10"/>
      <c r="K9195" s="10"/>
      <c r="L9195" s="10"/>
      <c r="N9195" s="10"/>
      <c r="O9195" s="10"/>
      <c r="P9195" s="10"/>
      <c r="Q9195" s="10"/>
      <c r="R9195" s="10"/>
      <c r="S9195" s="10"/>
      <c r="U9195" s="10"/>
      <c r="W9195" s="10"/>
      <c r="Y9195" s="10"/>
      <c r="AA9195" s="10"/>
      <c r="AC9195" s="10"/>
      <c r="AE9195" s="10"/>
      <c r="AG9195" s="10"/>
      <c r="AI9195" s="10"/>
      <c r="AK9195" s="10"/>
    </row>
    <row r="9196" spans="2:37" ht="15" x14ac:dyDescent="0.2">
      <c r="B9196" s="10"/>
      <c r="C9196" s="10"/>
      <c r="D9196" s="10"/>
      <c r="E9196" s="10"/>
      <c r="F9196" s="10"/>
      <c r="G9196" s="10"/>
      <c r="H9196" s="10"/>
      <c r="K9196" s="10"/>
      <c r="L9196" s="10"/>
      <c r="N9196" s="10"/>
      <c r="O9196" s="10"/>
      <c r="P9196" s="10"/>
      <c r="Q9196" s="10"/>
      <c r="R9196" s="10"/>
      <c r="S9196" s="10"/>
      <c r="U9196" s="10"/>
      <c r="W9196" s="10"/>
      <c r="Y9196" s="10"/>
      <c r="AA9196" s="10"/>
      <c r="AC9196" s="10"/>
      <c r="AE9196" s="10"/>
      <c r="AG9196" s="10"/>
      <c r="AI9196" s="10"/>
      <c r="AK9196" s="10"/>
    </row>
    <row r="9197" spans="2:37" ht="15" x14ac:dyDescent="0.2">
      <c r="B9197" s="10"/>
      <c r="C9197" s="10"/>
      <c r="D9197" s="10"/>
      <c r="E9197" s="10"/>
      <c r="F9197" s="10"/>
      <c r="G9197" s="10"/>
      <c r="H9197" s="10"/>
      <c r="K9197" s="10"/>
      <c r="L9197" s="10"/>
      <c r="N9197" s="10"/>
      <c r="O9197" s="10"/>
      <c r="P9197" s="10"/>
      <c r="Q9197" s="10"/>
      <c r="R9197" s="10"/>
      <c r="S9197" s="10"/>
      <c r="U9197" s="10"/>
      <c r="W9197" s="10"/>
      <c r="Y9197" s="10"/>
      <c r="AA9197" s="10"/>
      <c r="AC9197" s="10"/>
      <c r="AE9197" s="10"/>
      <c r="AG9197" s="10"/>
      <c r="AI9197" s="10"/>
      <c r="AK9197" s="10"/>
    </row>
    <row r="9198" spans="2:37" ht="15" x14ac:dyDescent="0.2">
      <c r="B9198" s="10"/>
      <c r="C9198" s="10"/>
      <c r="D9198" s="10"/>
      <c r="E9198" s="10"/>
      <c r="F9198" s="10"/>
      <c r="G9198" s="10"/>
      <c r="H9198" s="10"/>
      <c r="K9198" s="10"/>
      <c r="L9198" s="10"/>
      <c r="N9198" s="10"/>
      <c r="O9198" s="10"/>
      <c r="P9198" s="10"/>
      <c r="Q9198" s="10"/>
      <c r="R9198" s="10"/>
      <c r="S9198" s="10"/>
      <c r="U9198" s="10"/>
      <c r="W9198" s="10"/>
      <c r="Y9198" s="10"/>
      <c r="AA9198" s="10"/>
      <c r="AC9198" s="10"/>
      <c r="AE9198" s="10"/>
      <c r="AG9198" s="10"/>
      <c r="AI9198" s="10"/>
      <c r="AK9198" s="10"/>
    </row>
    <row r="9199" spans="2:37" ht="15" x14ac:dyDescent="0.2">
      <c r="B9199" s="10"/>
      <c r="C9199" s="10"/>
      <c r="D9199" s="10"/>
      <c r="E9199" s="10"/>
      <c r="F9199" s="10"/>
      <c r="G9199" s="10"/>
      <c r="H9199" s="10"/>
      <c r="K9199" s="10"/>
      <c r="L9199" s="10"/>
      <c r="N9199" s="10"/>
      <c r="O9199" s="10"/>
      <c r="P9199" s="10"/>
      <c r="Q9199" s="10"/>
      <c r="R9199" s="10"/>
      <c r="S9199" s="10"/>
      <c r="U9199" s="10"/>
      <c r="W9199" s="10"/>
      <c r="Y9199" s="10"/>
      <c r="AA9199" s="10"/>
      <c r="AC9199" s="10"/>
      <c r="AE9199" s="10"/>
      <c r="AG9199" s="10"/>
      <c r="AI9199" s="10"/>
      <c r="AK9199" s="10"/>
    </row>
    <row r="9200" spans="2:37" ht="15" x14ac:dyDescent="0.2">
      <c r="B9200" s="10"/>
      <c r="C9200" s="10"/>
      <c r="D9200" s="10"/>
      <c r="E9200" s="10"/>
      <c r="F9200" s="10"/>
      <c r="G9200" s="10"/>
      <c r="H9200" s="10"/>
      <c r="K9200" s="10"/>
      <c r="L9200" s="10"/>
      <c r="N9200" s="10"/>
      <c r="O9200" s="10"/>
      <c r="P9200" s="10"/>
      <c r="Q9200" s="10"/>
      <c r="R9200" s="10"/>
      <c r="S9200" s="10"/>
      <c r="U9200" s="10"/>
      <c r="W9200" s="10"/>
      <c r="Y9200" s="10"/>
      <c r="AA9200" s="10"/>
      <c r="AC9200" s="10"/>
      <c r="AE9200" s="10"/>
      <c r="AG9200" s="10"/>
      <c r="AI9200" s="10"/>
      <c r="AK9200" s="10"/>
    </row>
    <row r="9201" spans="2:37" ht="15" x14ac:dyDescent="0.2">
      <c r="B9201" s="10"/>
      <c r="C9201" s="10"/>
      <c r="D9201" s="10"/>
      <c r="E9201" s="10"/>
      <c r="F9201" s="10"/>
      <c r="G9201" s="10"/>
      <c r="H9201" s="10"/>
      <c r="K9201" s="10"/>
      <c r="L9201" s="10"/>
      <c r="N9201" s="10"/>
      <c r="O9201" s="10"/>
      <c r="P9201" s="10"/>
      <c r="Q9201" s="10"/>
      <c r="R9201" s="10"/>
      <c r="S9201" s="10"/>
      <c r="U9201" s="10"/>
      <c r="W9201" s="10"/>
      <c r="Y9201" s="10"/>
      <c r="AA9201" s="10"/>
      <c r="AC9201" s="10"/>
      <c r="AE9201" s="10"/>
      <c r="AG9201" s="10"/>
      <c r="AI9201" s="10"/>
      <c r="AK9201" s="10"/>
    </row>
    <row r="9202" spans="2:37" ht="15" x14ac:dyDescent="0.2">
      <c r="B9202" s="10"/>
      <c r="C9202" s="10"/>
      <c r="D9202" s="10"/>
      <c r="E9202" s="10"/>
      <c r="F9202" s="10"/>
      <c r="G9202" s="10"/>
      <c r="H9202" s="10"/>
      <c r="K9202" s="10"/>
      <c r="L9202" s="10"/>
      <c r="N9202" s="10"/>
      <c r="O9202" s="10"/>
      <c r="P9202" s="10"/>
      <c r="Q9202" s="10"/>
      <c r="R9202" s="10"/>
      <c r="S9202" s="10"/>
      <c r="U9202" s="10"/>
      <c r="W9202" s="10"/>
      <c r="Y9202" s="10"/>
      <c r="AA9202" s="10"/>
      <c r="AC9202" s="10"/>
      <c r="AE9202" s="10"/>
      <c r="AG9202" s="10"/>
      <c r="AI9202" s="10"/>
      <c r="AK9202" s="10"/>
    </row>
    <row r="9203" spans="2:37" ht="15" x14ac:dyDescent="0.2">
      <c r="B9203" s="10"/>
      <c r="C9203" s="10"/>
      <c r="D9203" s="10"/>
      <c r="E9203" s="10"/>
      <c r="F9203" s="10"/>
      <c r="G9203" s="10"/>
      <c r="H9203" s="10"/>
      <c r="K9203" s="10"/>
      <c r="L9203" s="10"/>
      <c r="N9203" s="10"/>
      <c r="O9203" s="10"/>
      <c r="P9203" s="10"/>
      <c r="Q9203" s="10"/>
      <c r="R9203" s="10"/>
      <c r="S9203" s="10"/>
      <c r="U9203" s="10"/>
      <c r="W9203" s="10"/>
      <c r="Y9203" s="10"/>
      <c r="AA9203" s="10"/>
      <c r="AC9203" s="10"/>
      <c r="AE9203" s="10"/>
      <c r="AG9203" s="10"/>
      <c r="AI9203" s="10"/>
      <c r="AK9203" s="10"/>
    </row>
    <row r="9204" spans="2:37" ht="15" x14ac:dyDescent="0.2">
      <c r="B9204" s="10"/>
      <c r="C9204" s="10"/>
      <c r="D9204" s="10"/>
      <c r="E9204" s="10"/>
      <c r="F9204" s="10"/>
      <c r="G9204" s="10"/>
      <c r="H9204" s="10"/>
      <c r="K9204" s="10"/>
      <c r="L9204" s="10"/>
      <c r="N9204" s="10"/>
      <c r="O9204" s="10"/>
      <c r="P9204" s="10"/>
      <c r="Q9204" s="10"/>
      <c r="R9204" s="10"/>
      <c r="S9204" s="10"/>
      <c r="U9204" s="10"/>
      <c r="W9204" s="10"/>
      <c r="Y9204" s="10"/>
      <c r="AA9204" s="10"/>
      <c r="AC9204" s="10"/>
      <c r="AE9204" s="10"/>
      <c r="AG9204" s="10"/>
      <c r="AI9204" s="10"/>
      <c r="AK9204" s="10"/>
    </row>
    <row r="9205" spans="2:37" ht="15" x14ac:dyDescent="0.2">
      <c r="B9205" s="10"/>
      <c r="C9205" s="10"/>
      <c r="D9205" s="10"/>
      <c r="E9205" s="10"/>
      <c r="F9205" s="10"/>
      <c r="G9205" s="10"/>
      <c r="H9205" s="10"/>
      <c r="K9205" s="10"/>
      <c r="L9205" s="10"/>
      <c r="N9205" s="10"/>
      <c r="O9205" s="10"/>
      <c r="P9205" s="10"/>
      <c r="Q9205" s="10"/>
      <c r="R9205" s="10"/>
      <c r="S9205" s="10"/>
      <c r="U9205" s="10"/>
      <c r="W9205" s="10"/>
      <c r="Y9205" s="10"/>
      <c r="AA9205" s="10"/>
      <c r="AC9205" s="10"/>
      <c r="AE9205" s="10"/>
      <c r="AG9205" s="10"/>
      <c r="AI9205" s="10"/>
      <c r="AK9205" s="10"/>
    </row>
    <row r="9206" spans="2:37" ht="15" x14ac:dyDescent="0.2">
      <c r="B9206" s="10"/>
      <c r="C9206" s="10"/>
      <c r="D9206" s="10"/>
      <c r="E9206" s="10"/>
      <c r="F9206" s="10"/>
      <c r="G9206" s="10"/>
      <c r="H9206" s="10"/>
      <c r="K9206" s="10"/>
      <c r="L9206" s="10"/>
      <c r="N9206" s="10"/>
      <c r="O9206" s="10"/>
      <c r="P9206" s="10"/>
      <c r="Q9206" s="10"/>
      <c r="R9206" s="10"/>
      <c r="S9206" s="10"/>
      <c r="U9206" s="10"/>
      <c r="W9206" s="10"/>
      <c r="Y9206" s="10"/>
      <c r="AA9206" s="10"/>
      <c r="AC9206" s="10"/>
      <c r="AE9206" s="10"/>
      <c r="AG9206" s="10"/>
      <c r="AI9206" s="10"/>
      <c r="AK9206" s="10"/>
    </row>
    <row r="9207" spans="2:37" ht="15" x14ac:dyDescent="0.2">
      <c r="B9207" s="10"/>
      <c r="C9207" s="10"/>
      <c r="D9207" s="10"/>
      <c r="E9207" s="10"/>
      <c r="F9207" s="10"/>
      <c r="G9207" s="10"/>
      <c r="H9207" s="10"/>
      <c r="K9207" s="10"/>
      <c r="L9207" s="10"/>
      <c r="N9207" s="10"/>
      <c r="O9207" s="10"/>
      <c r="P9207" s="10"/>
      <c r="Q9207" s="10"/>
      <c r="R9207" s="10"/>
      <c r="S9207" s="10"/>
      <c r="U9207" s="10"/>
      <c r="W9207" s="10"/>
      <c r="Y9207" s="10"/>
      <c r="AA9207" s="10"/>
      <c r="AC9207" s="10"/>
      <c r="AE9207" s="10"/>
      <c r="AG9207" s="10"/>
      <c r="AI9207" s="10"/>
      <c r="AK9207" s="10"/>
    </row>
    <row r="9208" spans="2:37" ht="15" x14ac:dyDescent="0.2">
      <c r="B9208" s="10"/>
      <c r="C9208" s="10"/>
      <c r="D9208" s="10"/>
      <c r="E9208" s="10"/>
      <c r="F9208" s="10"/>
      <c r="G9208" s="10"/>
      <c r="H9208" s="10"/>
      <c r="K9208" s="10"/>
      <c r="L9208" s="10"/>
      <c r="N9208" s="10"/>
      <c r="O9208" s="10"/>
      <c r="P9208" s="10"/>
      <c r="Q9208" s="10"/>
      <c r="R9208" s="10"/>
      <c r="S9208" s="10"/>
      <c r="U9208" s="10"/>
      <c r="W9208" s="10"/>
      <c r="Y9208" s="10"/>
      <c r="AA9208" s="10"/>
      <c r="AC9208" s="10"/>
      <c r="AE9208" s="10"/>
      <c r="AG9208" s="10"/>
      <c r="AI9208" s="10"/>
      <c r="AK9208" s="10"/>
    </row>
    <row r="9209" spans="2:37" ht="15" x14ac:dyDescent="0.2">
      <c r="B9209" s="10"/>
      <c r="C9209" s="10"/>
      <c r="D9209" s="10"/>
      <c r="E9209" s="10"/>
      <c r="F9209" s="10"/>
      <c r="G9209" s="10"/>
      <c r="H9209" s="10"/>
      <c r="K9209" s="10"/>
      <c r="L9209" s="10"/>
      <c r="N9209" s="10"/>
      <c r="O9209" s="10"/>
      <c r="P9209" s="10"/>
      <c r="Q9209" s="10"/>
      <c r="R9209" s="10"/>
      <c r="S9209" s="10"/>
      <c r="U9209" s="10"/>
      <c r="W9209" s="10"/>
      <c r="Y9209" s="10"/>
      <c r="AA9209" s="10"/>
      <c r="AC9209" s="10"/>
      <c r="AE9209" s="10"/>
      <c r="AG9209" s="10"/>
      <c r="AI9209" s="10"/>
      <c r="AK9209" s="10"/>
    </row>
    <row r="9210" spans="2:37" ht="15" x14ac:dyDescent="0.2">
      <c r="B9210" s="10"/>
      <c r="C9210" s="10"/>
      <c r="D9210" s="10"/>
      <c r="E9210" s="10"/>
      <c r="F9210" s="10"/>
      <c r="G9210" s="10"/>
      <c r="H9210" s="10"/>
      <c r="K9210" s="10"/>
      <c r="L9210" s="10"/>
      <c r="N9210" s="10"/>
      <c r="O9210" s="10"/>
      <c r="P9210" s="10"/>
      <c r="Q9210" s="10"/>
      <c r="R9210" s="10"/>
      <c r="S9210" s="10"/>
      <c r="U9210" s="10"/>
      <c r="W9210" s="10"/>
      <c r="Y9210" s="10"/>
      <c r="AA9210" s="10"/>
      <c r="AC9210" s="10"/>
      <c r="AE9210" s="10"/>
      <c r="AG9210" s="10"/>
      <c r="AI9210" s="10"/>
      <c r="AK9210" s="10"/>
    </row>
    <row r="9211" spans="2:37" ht="15" x14ac:dyDescent="0.2">
      <c r="B9211" s="10"/>
      <c r="C9211" s="10"/>
      <c r="D9211" s="10"/>
      <c r="E9211" s="10"/>
      <c r="F9211" s="10"/>
      <c r="G9211" s="10"/>
      <c r="H9211" s="10"/>
      <c r="K9211" s="10"/>
      <c r="L9211" s="10"/>
      <c r="N9211" s="10"/>
      <c r="O9211" s="10"/>
      <c r="P9211" s="10"/>
      <c r="Q9211" s="10"/>
      <c r="R9211" s="10"/>
      <c r="S9211" s="10"/>
      <c r="U9211" s="10"/>
      <c r="W9211" s="10"/>
      <c r="Y9211" s="10"/>
      <c r="AA9211" s="10"/>
      <c r="AC9211" s="10"/>
      <c r="AE9211" s="10"/>
      <c r="AG9211" s="10"/>
      <c r="AI9211" s="10"/>
      <c r="AK9211" s="10"/>
    </row>
    <row r="9212" spans="2:37" ht="15" x14ac:dyDescent="0.2">
      <c r="B9212" s="10"/>
      <c r="C9212" s="10"/>
      <c r="D9212" s="10"/>
      <c r="E9212" s="10"/>
      <c r="F9212" s="10"/>
      <c r="G9212" s="10"/>
      <c r="H9212" s="10"/>
      <c r="K9212" s="10"/>
      <c r="L9212" s="10"/>
      <c r="N9212" s="10"/>
      <c r="O9212" s="10"/>
      <c r="P9212" s="10"/>
      <c r="Q9212" s="10"/>
      <c r="R9212" s="10"/>
      <c r="S9212" s="10"/>
      <c r="U9212" s="10"/>
      <c r="W9212" s="10"/>
      <c r="Y9212" s="10"/>
      <c r="AA9212" s="10"/>
      <c r="AC9212" s="10"/>
      <c r="AE9212" s="10"/>
      <c r="AG9212" s="10"/>
      <c r="AI9212" s="10"/>
      <c r="AK9212" s="10"/>
    </row>
    <row r="9213" spans="2:37" ht="15" x14ac:dyDescent="0.2">
      <c r="B9213" s="10"/>
      <c r="C9213" s="10"/>
      <c r="D9213" s="10"/>
      <c r="E9213" s="10"/>
      <c r="F9213" s="10"/>
      <c r="G9213" s="10"/>
      <c r="H9213" s="10"/>
      <c r="K9213" s="10"/>
      <c r="L9213" s="10"/>
      <c r="N9213" s="10"/>
      <c r="O9213" s="10"/>
      <c r="P9213" s="10"/>
      <c r="Q9213" s="10"/>
      <c r="R9213" s="10"/>
      <c r="S9213" s="10"/>
      <c r="U9213" s="10"/>
      <c r="W9213" s="10"/>
      <c r="Y9213" s="10"/>
      <c r="AA9213" s="10"/>
      <c r="AC9213" s="10"/>
      <c r="AE9213" s="10"/>
      <c r="AG9213" s="10"/>
      <c r="AI9213" s="10"/>
      <c r="AK9213" s="10"/>
    </row>
    <row r="9214" spans="2:37" ht="15" x14ac:dyDescent="0.2">
      <c r="B9214" s="10"/>
      <c r="C9214" s="10"/>
      <c r="D9214" s="10"/>
      <c r="E9214" s="10"/>
      <c r="F9214" s="10"/>
      <c r="G9214" s="10"/>
      <c r="H9214" s="10"/>
      <c r="K9214" s="10"/>
      <c r="L9214" s="10"/>
      <c r="N9214" s="10"/>
      <c r="O9214" s="10"/>
      <c r="P9214" s="10"/>
      <c r="Q9214" s="10"/>
      <c r="R9214" s="10"/>
      <c r="S9214" s="10"/>
      <c r="U9214" s="10"/>
      <c r="W9214" s="10"/>
      <c r="Y9214" s="10"/>
      <c r="AA9214" s="10"/>
      <c r="AC9214" s="10"/>
      <c r="AE9214" s="10"/>
      <c r="AG9214" s="10"/>
      <c r="AI9214" s="10"/>
      <c r="AK9214" s="10"/>
    </row>
    <row r="9215" spans="2:37" ht="15" x14ac:dyDescent="0.2">
      <c r="B9215" s="10"/>
      <c r="C9215" s="10"/>
      <c r="D9215" s="10"/>
      <c r="E9215" s="10"/>
      <c r="F9215" s="10"/>
      <c r="G9215" s="10"/>
      <c r="H9215" s="10"/>
      <c r="K9215" s="10"/>
      <c r="L9215" s="10"/>
      <c r="N9215" s="10"/>
      <c r="O9215" s="10"/>
      <c r="P9215" s="10"/>
      <c r="Q9215" s="10"/>
      <c r="R9215" s="10"/>
      <c r="S9215" s="10"/>
      <c r="U9215" s="10"/>
      <c r="W9215" s="10"/>
      <c r="Y9215" s="10"/>
      <c r="AA9215" s="10"/>
      <c r="AC9215" s="10"/>
      <c r="AE9215" s="10"/>
      <c r="AG9215" s="10"/>
      <c r="AI9215" s="10"/>
      <c r="AK9215" s="10"/>
    </row>
    <row r="9216" spans="2:37" ht="15" x14ac:dyDescent="0.2">
      <c r="B9216" s="10"/>
      <c r="C9216" s="10"/>
      <c r="D9216" s="10"/>
      <c r="E9216" s="10"/>
      <c r="F9216" s="10"/>
      <c r="G9216" s="10"/>
      <c r="H9216" s="10"/>
      <c r="K9216" s="10"/>
      <c r="L9216" s="10"/>
      <c r="N9216" s="10"/>
      <c r="O9216" s="10"/>
      <c r="P9216" s="10"/>
      <c r="Q9216" s="10"/>
      <c r="R9216" s="10"/>
      <c r="S9216" s="10"/>
      <c r="U9216" s="10"/>
      <c r="W9216" s="10"/>
      <c r="Y9216" s="10"/>
      <c r="AA9216" s="10"/>
      <c r="AC9216" s="10"/>
      <c r="AE9216" s="10"/>
      <c r="AG9216" s="10"/>
      <c r="AI9216" s="10"/>
      <c r="AK9216" s="10"/>
    </row>
    <row r="9217" spans="2:37" ht="15" x14ac:dyDescent="0.2">
      <c r="B9217" s="10"/>
      <c r="C9217" s="10"/>
      <c r="D9217" s="10"/>
      <c r="E9217" s="10"/>
      <c r="F9217" s="10"/>
      <c r="G9217" s="10"/>
      <c r="H9217" s="10"/>
      <c r="K9217" s="10"/>
      <c r="L9217" s="10"/>
      <c r="N9217" s="10"/>
      <c r="O9217" s="10"/>
      <c r="P9217" s="10"/>
      <c r="Q9217" s="10"/>
      <c r="R9217" s="10"/>
      <c r="S9217" s="10"/>
      <c r="U9217" s="10"/>
      <c r="W9217" s="10"/>
      <c r="Y9217" s="10"/>
      <c r="AA9217" s="10"/>
      <c r="AC9217" s="10"/>
      <c r="AE9217" s="10"/>
      <c r="AG9217" s="10"/>
      <c r="AI9217" s="10"/>
      <c r="AK9217" s="10"/>
    </row>
    <row r="9218" spans="2:37" ht="15" x14ac:dyDescent="0.2">
      <c r="B9218" s="10"/>
      <c r="C9218" s="10"/>
      <c r="D9218" s="10"/>
      <c r="E9218" s="10"/>
      <c r="F9218" s="10"/>
      <c r="G9218" s="10"/>
      <c r="H9218" s="10"/>
      <c r="K9218" s="10"/>
      <c r="L9218" s="10"/>
      <c r="N9218" s="10"/>
      <c r="O9218" s="10"/>
      <c r="P9218" s="10"/>
      <c r="Q9218" s="10"/>
      <c r="R9218" s="10"/>
      <c r="S9218" s="10"/>
      <c r="U9218" s="10"/>
      <c r="W9218" s="10"/>
      <c r="Y9218" s="10"/>
      <c r="AA9218" s="10"/>
      <c r="AC9218" s="10"/>
      <c r="AE9218" s="10"/>
      <c r="AG9218" s="10"/>
      <c r="AI9218" s="10"/>
      <c r="AK9218" s="10"/>
    </row>
    <row r="9219" spans="2:37" ht="15" x14ac:dyDescent="0.2">
      <c r="B9219" s="10"/>
      <c r="C9219" s="10"/>
      <c r="D9219" s="10"/>
      <c r="E9219" s="10"/>
      <c r="F9219" s="10"/>
      <c r="G9219" s="10"/>
      <c r="H9219" s="10"/>
      <c r="K9219" s="10"/>
      <c r="L9219" s="10"/>
      <c r="N9219" s="10"/>
      <c r="O9219" s="10"/>
      <c r="P9219" s="10"/>
      <c r="Q9219" s="10"/>
      <c r="R9219" s="10"/>
      <c r="S9219" s="10"/>
      <c r="U9219" s="10"/>
      <c r="W9219" s="10"/>
      <c r="Y9219" s="10"/>
      <c r="AA9219" s="10"/>
      <c r="AC9219" s="10"/>
      <c r="AE9219" s="10"/>
      <c r="AG9219" s="10"/>
      <c r="AI9219" s="10"/>
      <c r="AK9219" s="10"/>
    </row>
    <row r="9220" spans="2:37" ht="15" x14ac:dyDescent="0.2">
      <c r="B9220" s="10"/>
      <c r="C9220" s="10"/>
      <c r="D9220" s="10"/>
      <c r="E9220" s="10"/>
      <c r="F9220" s="10"/>
      <c r="G9220" s="10"/>
      <c r="H9220" s="10"/>
      <c r="K9220" s="10"/>
      <c r="L9220" s="10"/>
      <c r="N9220" s="10"/>
      <c r="O9220" s="10"/>
      <c r="P9220" s="10"/>
      <c r="Q9220" s="10"/>
      <c r="R9220" s="10"/>
      <c r="S9220" s="10"/>
      <c r="U9220" s="10"/>
      <c r="W9220" s="10"/>
      <c r="Y9220" s="10"/>
      <c r="AA9220" s="10"/>
      <c r="AC9220" s="10"/>
      <c r="AE9220" s="10"/>
      <c r="AG9220" s="10"/>
      <c r="AI9220" s="10"/>
      <c r="AK9220" s="10"/>
    </row>
    <row r="9221" spans="2:37" ht="15" x14ac:dyDescent="0.2">
      <c r="B9221" s="10"/>
      <c r="C9221" s="10"/>
      <c r="D9221" s="10"/>
      <c r="E9221" s="10"/>
      <c r="F9221" s="10"/>
      <c r="G9221" s="10"/>
      <c r="H9221" s="10"/>
      <c r="K9221" s="10"/>
      <c r="L9221" s="10"/>
      <c r="N9221" s="10"/>
      <c r="O9221" s="10"/>
      <c r="P9221" s="10"/>
      <c r="Q9221" s="10"/>
      <c r="R9221" s="10"/>
      <c r="S9221" s="10"/>
      <c r="U9221" s="10"/>
      <c r="W9221" s="10"/>
      <c r="Y9221" s="10"/>
      <c r="AA9221" s="10"/>
      <c r="AC9221" s="10"/>
      <c r="AE9221" s="10"/>
      <c r="AG9221" s="10"/>
      <c r="AI9221" s="10"/>
      <c r="AK9221" s="10"/>
    </row>
    <row r="9222" spans="2:37" ht="15" x14ac:dyDescent="0.2">
      <c r="B9222" s="10"/>
      <c r="C9222" s="10"/>
      <c r="D9222" s="10"/>
      <c r="E9222" s="10"/>
      <c r="F9222" s="10"/>
      <c r="G9222" s="10"/>
      <c r="H9222" s="10"/>
      <c r="K9222" s="10"/>
      <c r="L9222" s="10"/>
      <c r="N9222" s="10"/>
      <c r="O9222" s="10"/>
      <c r="P9222" s="10"/>
      <c r="Q9222" s="10"/>
      <c r="R9222" s="10"/>
      <c r="S9222" s="10"/>
      <c r="U9222" s="10"/>
      <c r="W9222" s="10"/>
      <c r="Y9222" s="10"/>
      <c r="AA9222" s="10"/>
      <c r="AC9222" s="10"/>
      <c r="AE9222" s="10"/>
      <c r="AG9222" s="10"/>
      <c r="AI9222" s="10"/>
      <c r="AK9222" s="10"/>
    </row>
    <row r="9223" spans="2:37" ht="15" x14ac:dyDescent="0.2">
      <c r="B9223" s="10"/>
      <c r="C9223" s="10"/>
      <c r="D9223" s="10"/>
      <c r="E9223" s="10"/>
      <c r="F9223" s="10"/>
      <c r="G9223" s="10"/>
      <c r="H9223" s="10"/>
      <c r="K9223" s="10"/>
      <c r="L9223" s="10"/>
      <c r="N9223" s="10"/>
      <c r="O9223" s="10"/>
      <c r="P9223" s="10"/>
      <c r="Q9223" s="10"/>
      <c r="R9223" s="10"/>
      <c r="S9223" s="10"/>
      <c r="U9223" s="10"/>
      <c r="W9223" s="10"/>
      <c r="Y9223" s="10"/>
      <c r="AA9223" s="10"/>
      <c r="AC9223" s="10"/>
      <c r="AE9223" s="10"/>
      <c r="AG9223" s="10"/>
      <c r="AI9223" s="10"/>
      <c r="AK9223" s="10"/>
    </row>
    <row r="9224" spans="2:37" ht="15" x14ac:dyDescent="0.2">
      <c r="B9224" s="10"/>
      <c r="C9224" s="10"/>
      <c r="D9224" s="10"/>
      <c r="E9224" s="10"/>
      <c r="F9224" s="10"/>
      <c r="G9224" s="10"/>
      <c r="H9224" s="10"/>
      <c r="K9224" s="10"/>
      <c r="L9224" s="10"/>
      <c r="N9224" s="10"/>
      <c r="O9224" s="10"/>
      <c r="P9224" s="10"/>
      <c r="Q9224" s="10"/>
      <c r="R9224" s="10"/>
      <c r="S9224" s="10"/>
      <c r="U9224" s="10"/>
      <c r="W9224" s="10"/>
      <c r="Y9224" s="10"/>
      <c r="AA9224" s="10"/>
      <c r="AC9224" s="10"/>
      <c r="AE9224" s="10"/>
      <c r="AG9224" s="10"/>
      <c r="AI9224" s="10"/>
      <c r="AK9224" s="10"/>
    </row>
    <row r="9225" spans="2:37" ht="15" x14ac:dyDescent="0.2">
      <c r="B9225" s="10"/>
      <c r="C9225" s="10"/>
      <c r="D9225" s="10"/>
      <c r="E9225" s="10"/>
      <c r="F9225" s="10"/>
      <c r="G9225" s="10"/>
      <c r="H9225" s="10"/>
      <c r="K9225" s="10"/>
      <c r="L9225" s="10"/>
      <c r="N9225" s="10"/>
      <c r="O9225" s="10"/>
      <c r="P9225" s="10"/>
      <c r="Q9225" s="10"/>
      <c r="R9225" s="10"/>
      <c r="S9225" s="10"/>
      <c r="U9225" s="10"/>
      <c r="W9225" s="10"/>
      <c r="Y9225" s="10"/>
      <c r="AA9225" s="10"/>
      <c r="AC9225" s="10"/>
      <c r="AE9225" s="10"/>
      <c r="AG9225" s="10"/>
      <c r="AI9225" s="10"/>
      <c r="AK9225" s="10"/>
    </row>
    <row r="9226" spans="2:37" ht="15" x14ac:dyDescent="0.2">
      <c r="B9226" s="10"/>
      <c r="C9226" s="10"/>
      <c r="D9226" s="10"/>
      <c r="E9226" s="10"/>
      <c r="F9226" s="10"/>
      <c r="G9226" s="10"/>
      <c r="H9226" s="10"/>
      <c r="K9226" s="10"/>
      <c r="L9226" s="10"/>
      <c r="N9226" s="10"/>
      <c r="O9226" s="10"/>
      <c r="P9226" s="10"/>
      <c r="Q9226" s="10"/>
      <c r="R9226" s="10"/>
      <c r="S9226" s="10"/>
      <c r="U9226" s="10"/>
      <c r="W9226" s="10"/>
      <c r="Y9226" s="10"/>
      <c r="AA9226" s="10"/>
      <c r="AC9226" s="10"/>
      <c r="AE9226" s="10"/>
      <c r="AG9226" s="10"/>
      <c r="AI9226" s="10"/>
      <c r="AK9226" s="10"/>
    </row>
    <row r="9227" spans="2:37" ht="15" x14ac:dyDescent="0.2">
      <c r="B9227" s="10"/>
      <c r="C9227" s="10"/>
      <c r="D9227" s="10"/>
      <c r="E9227" s="10"/>
      <c r="F9227" s="10"/>
      <c r="G9227" s="10"/>
      <c r="H9227" s="10"/>
      <c r="K9227" s="10"/>
      <c r="L9227" s="10"/>
      <c r="N9227" s="10"/>
      <c r="O9227" s="10"/>
      <c r="P9227" s="10"/>
      <c r="Q9227" s="10"/>
      <c r="R9227" s="10"/>
      <c r="S9227" s="10"/>
      <c r="U9227" s="10"/>
      <c r="W9227" s="10"/>
      <c r="Y9227" s="10"/>
      <c r="AA9227" s="10"/>
      <c r="AC9227" s="10"/>
      <c r="AE9227" s="10"/>
      <c r="AG9227" s="10"/>
      <c r="AI9227" s="10"/>
      <c r="AK9227" s="10"/>
    </row>
    <row r="9228" spans="2:37" ht="15" x14ac:dyDescent="0.2">
      <c r="B9228" s="10"/>
      <c r="C9228" s="10"/>
      <c r="D9228" s="10"/>
      <c r="E9228" s="10"/>
      <c r="F9228" s="10"/>
      <c r="G9228" s="10"/>
      <c r="H9228" s="10"/>
      <c r="K9228" s="10"/>
      <c r="L9228" s="10"/>
      <c r="N9228" s="10"/>
      <c r="O9228" s="10"/>
      <c r="P9228" s="10"/>
      <c r="Q9228" s="10"/>
      <c r="R9228" s="10"/>
      <c r="S9228" s="10"/>
      <c r="U9228" s="10"/>
      <c r="W9228" s="10"/>
      <c r="Y9228" s="10"/>
      <c r="AA9228" s="10"/>
      <c r="AC9228" s="10"/>
      <c r="AE9228" s="10"/>
      <c r="AG9228" s="10"/>
      <c r="AI9228" s="10"/>
      <c r="AK9228" s="10"/>
    </row>
    <row r="9229" spans="2:37" ht="15" x14ac:dyDescent="0.2">
      <c r="B9229" s="10"/>
      <c r="C9229" s="10"/>
      <c r="D9229" s="10"/>
      <c r="E9229" s="10"/>
      <c r="F9229" s="10"/>
      <c r="G9229" s="10"/>
      <c r="H9229" s="10"/>
      <c r="K9229" s="10"/>
      <c r="L9229" s="10"/>
      <c r="N9229" s="10"/>
      <c r="O9229" s="10"/>
      <c r="P9229" s="10"/>
      <c r="Q9229" s="10"/>
      <c r="R9229" s="10"/>
      <c r="S9229" s="10"/>
      <c r="U9229" s="10"/>
      <c r="W9229" s="10"/>
      <c r="Y9229" s="10"/>
      <c r="AA9229" s="10"/>
      <c r="AC9229" s="10"/>
      <c r="AE9229" s="10"/>
      <c r="AG9229" s="10"/>
      <c r="AI9229" s="10"/>
      <c r="AK9229" s="10"/>
    </row>
    <row r="9230" spans="2:37" ht="15" x14ac:dyDescent="0.2">
      <c r="B9230" s="10"/>
      <c r="C9230" s="10"/>
      <c r="D9230" s="10"/>
      <c r="E9230" s="10"/>
      <c r="F9230" s="10"/>
      <c r="G9230" s="10"/>
      <c r="H9230" s="10"/>
      <c r="K9230" s="10"/>
      <c r="L9230" s="10"/>
      <c r="N9230" s="10"/>
      <c r="O9230" s="10"/>
      <c r="P9230" s="10"/>
      <c r="Q9230" s="10"/>
      <c r="R9230" s="10"/>
      <c r="S9230" s="10"/>
      <c r="U9230" s="10"/>
      <c r="W9230" s="10"/>
      <c r="Y9230" s="10"/>
      <c r="AA9230" s="10"/>
      <c r="AC9230" s="10"/>
      <c r="AE9230" s="10"/>
      <c r="AG9230" s="10"/>
      <c r="AI9230" s="10"/>
      <c r="AK9230" s="10"/>
    </row>
    <row r="9231" spans="2:37" ht="15" x14ac:dyDescent="0.2">
      <c r="B9231" s="10"/>
      <c r="C9231" s="10"/>
      <c r="D9231" s="10"/>
      <c r="E9231" s="10"/>
      <c r="F9231" s="10"/>
      <c r="G9231" s="10"/>
      <c r="H9231" s="10"/>
      <c r="K9231" s="10"/>
      <c r="L9231" s="10"/>
      <c r="N9231" s="10"/>
      <c r="O9231" s="10"/>
      <c r="P9231" s="10"/>
      <c r="Q9231" s="10"/>
      <c r="R9231" s="10"/>
      <c r="S9231" s="10"/>
      <c r="U9231" s="10"/>
      <c r="W9231" s="10"/>
      <c r="Y9231" s="10"/>
      <c r="AA9231" s="10"/>
      <c r="AC9231" s="10"/>
      <c r="AE9231" s="10"/>
      <c r="AG9231" s="10"/>
      <c r="AI9231" s="10"/>
      <c r="AK9231" s="10"/>
    </row>
    <row r="9232" spans="2:37" ht="15" x14ac:dyDescent="0.2">
      <c r="B9232" s="10"/>
      <c r="C9232" s="10"/>
      <c r="D9232" s="10"/>
      <c r="E9232" s="10"/>
      <c r="F9232" s="10"/>
      <c r="G9232" s="10"/>
      <c r="H9232" s="10"/>
      <c r="K9232" s="10"/>
      <c r="L9232" s="10"/>
      <c r="N9232" s="10"/>
      <c r="O9232" s="10"/>
      <c r="P9232" s="10"/>
      <c r="Q9232" s="10"/>
      <c r="R9232" s="10"/>
      <c r="S9232" s="10"/>
      <c r="U9232" s="10"/>
      <c r="W9232" s="10"/>
      <c r="Y9232" s="10"/>
      <c r="AA9232" s="10"/>
      <c r="AC9232" s="10"/>
      <c r="AE9232" s="10"/>
      <c r="AG9232" s="10"/>
      <c r="AI9232" s="10"/>
      <c r="AK9232" s="10"/>
    </row>
    <row r="9233" spans="2:37" ht="15" x14ac:dyDescent="0.2">
      <c r="B9233" s="10"/>
      <c r="C9233" s="10"/>
      <c r="D9233" s="10"/>
      <c r="E9233" s="10"/>
      <c r="F9233" s="10"/>
      <c r="G9233" s="10"/>
      <c r="H9233" s="10"/>
      <c r="K9233" s="10"/>
      <c r="L9233" s="10"/>
      <c r="N9233" s="10"/>
      <c r="O9233" s="10"/>
      <c r="P9233" s="10"/>
      <c r="Q9233" s="10"/>
      <c r="R9233" s="10"/>
      <c r="S9233" s="10"/>
      <c r="U9233" s="10"/>
      <c r="W9233" s="10"/>
      <c r="Y9233" s="10"/>
      <c r="AA9233" s="10"/>
      <c r="AC9233" s="10"/>
      <c r="AE9233" s="10"/>
      <c r="AG9233" s="10"/>
      <c r="AI9233" s="10"/>
      <c r="AK9233" s="10"/>
    </row>
    <row r="9234" spans="2:37" ht="15" x14ac:dyDescent="0.2">
      <c r="B9234" s="10"/>
      <c r="C9234" s="10"/>
      <c r="D9234" s="10"/>
      <c r="E9234" s="10"/>
      <c r="F9234" s="10"/>
      <c r="G9234" s="10"/>
      <c r="H9234" s="10"/>
      <c r="K9234" s="10"/>
      <c r="L9234" s="10"/>
      <c r="N9234" s="10"/>
      <c r="O9234" s="10"/>
      <c r="P9234" s="10"/>
      <c r="Q9234" s="10"/>
      <c r="R9234" s="10"/>
      <c r="S9234" s="10"/>
      <c r="U9234" s="10"/>
      <c r="W9234" s="10"/>
      <c r="Y9234" s="10"/>
      <c r="AA9234" s="10"/>
      <c r="AC9234" s="10"/>
      <c r="AE9234" s="10"/>
      <c r="AG9234" s="10"/>
      <c r="AI9234" s="10"/>
      <c r="AK9234" s="10"/>
    </row>
    <row r="9235" spans="2:37" ht="15" x14ac:dyDescent="0.2">
      <c r="B9235" s="10"/>
      <c r="C9235" s="10"/>
      <c r="D9235" s="10"/>
      <c r="E9235" s="10"/>
      <c r="F9235" s="10"/>
      <c r="G9235" s="10"/>
      <c r="H9235" s="10"/>
      <c r="K9235" s="10"/>
      <c r="L9235" s="10"/>
      <c r="N9235" s="10"/>
      <c r="O9235" s="10"/>
      <c r="P9235" s="10"/>
      <c r="Q9235" s="10"/>
      <c r="R9235" s="10"/>
      <c r="S9235" s="10"/>
      <c r="U9235" s="10"/>
      <c r="W9235" s="10"/>
      <c r="Y9235" s="10"/>
      <c r="AA9235" s="10"/>
      <c r="AC9235" s="10"/>
      <c r="AE9235" s="10"/>
      <c r="AG9235" s="10"/>
      <c r="AI9235" s="10"/>
      <c r="AK9235" s="10"/>
    </row>
    <row r="9236" spans="2:37" ht="15" x14ac:dyDescent="0.2">
      <c r="B9236" s="10"/>
      <c r="C9236" s="10"/>
      <c r="D9236" s="10"/>
      <c r="E9236" s="10"/>
      <c r="F9236" s="10"/>
      <c r="G9236" s="10"/>
      <c r="H9236" s="10"/>
      <c r="K9236" s="10"/>
      <c r="L9236" s="10"/>
      <c r="N9236" s="10"/>
      <c r="O9236" s="10"/>
      <c r="P9236" s="10"/>
      <c r="Q9236" s="10"/>
      <c r="R9236" s="10"/>
      <c r="S9236" s="10"/>
      <c r="U9236" s="10"/>
      <c r="W9236" s="10"/>
      <c r="Y9236" s="10"/>
      <c r="AA9236" s="10"/>
      <c r="AC9236" s="10"/>
      <c r="AE9236" s="10"/>
      <c r="AG9236" s="10"/>
      <c r="AI9236" s="10"/>
      <c r="AK9236" s="10"/>
    </row>
    <row r="9237" spans="2:37" ht="15" x14ac:dyDescent="0.2">
      <c r="B9237" s="10"/>
      <c r="C9237" s="10"/>
      <c r="D9237" s="10"/>
      <c r="E9237" s="10"/>
      <c r="F9237" s="10"/>
      <c r="G9237" s="10"/>
      <c r="H9237" s="10"/>
      <c r="K9237" s="10"/>
      <c r="L9237" s="10"/>
      <c r="N9237" s="10"/>
      <c r="O9237" s="10"/>
      <c r="P9237" s="10"/>
      <c r="Q9237" s="10"/>
      <c r="R9237" s="10"/>
      <c r="S9237" s="10"/>
      <c r="U9237" s="10"/>
      <c r="W9237" s="10"/>
      <c r="Y9237" s="10"/>
      <c r="AA9237" s="10"/>
      <c r="AC9237" s="10"/>
      <c r="AE9237" s="10"/>
      <c r="AG9237" s="10"/>
      <c r="AI9237" s="10"/>
      <c r="AK9237" s="10"/>
    </row>
    <row r="9238" spans="2:37" ht="15" x14ac:dyDescent="0.2">
      <c r="B9238" s="10"/>
      <c r="C9238" s="10"/>
      <c r="D9238" s="10"/>
      <c r="E9238" s="10"/>
      <c r="F9238" s="10"/>
      <c r="G9238" s="10"/>
      <c r="H9238" s="10"/>
      <c r="K9238" s="10"/>
      <c r="L9238" s="10"/>
      <c r="N9238" s="10"/>
      <c r="O9238" s="10"/>
      <c r="P9238" s="10"/>
      <c r="Q9238" s="10"/>
      <c r="R9238" s="10"/>
      <c r="S9238" s="10"/>
      <c r="U9238" s="10"/>
      <c r="W9238" s="10"/>
      <c r="Y9238" s="10"/>
      <c r="AA9238" s="10"/>
      <c r="AC9238" s="10"/>
      <c r="AE9238" s="10"/>
      <c r="AG9238" s="10"/>
      <c r="AI9238" s="10"/>
      <c r="AK9238" s="10"/>
    </row>
    <row r="9239" spans="2:37" ht="15" x14ac:dyDescent="0.2">
      <c r="B9239" s="10"/>
      <c r="C9239" s="10"/>
      <c r="D9239" s="10"/>
      <c r="E9239" s="10"/>
      <c r="F9239" s="10"/>
      <c r="G9239" s="10"/>
      <c r="H9239" s="10"/>
      <c r="K9239" s="10"/>
      <c r="L9239" s="10"/>
      <c r="N9239" s="10"/>
      <c r="O9239" s="10"/>
      <c r="P9239" s="10"/>
      <c r="Q9239" s="10"/>
      <c r="R9239" s="10"/>
      <c r="S9239" s="10"/>
      <c r="U9239" s="10"/>
      <c r="W9239" s="10"/>
      <c r="Y9239" s="10"/>
      <c r="AA9239" s="10"/>
      <c r="AC9239" s="10"/>
      <c r="AE9239" s="10"/>
      <c r="AG9239" s="10"/>
      <c r="AI9239" s="10"/>
      <c r="AK9239" s="10"/>
    </row>
    <row r="9240" spans="2:37" ht="15" x14ac:dyDescent="0.2">
      <c r="B9240" s="10"/>
      <c r="C9240" s="10"/>
      <c r="D9240" s="10"/>
      <c r="E9240" s="10"/>
      <c r="F9240" s="10"/>
      <c r="G9240" s="10"/>
      <c r="H9240" s="10"/>
      <c r="K9240" s="10"/>
      <c r="L9240" s="10"/>
      <c r="N9240" s="10"/>
      <c r="O9240" s="10"/>
      <c r="P9240" s="10"/>
      <c r="Q9240" s="10"/>
      <c r="R9240" s="10"/>
      <c r="S9240" s="10"/>
      <c r="U9240" s="10"/>
      <c r="W9240" s="10"/>
      <c r="Y9240" s="10"/>
      <c r="AA9240" s="10"/>
      <c r="AC9240" s="10"/>
      <c r="AE9240" s="10"/>
      <c r="AG9240" s="10"/>
      <c r="AI9240" s="10"/>
      <c r="AK9240" s="10"/>
    </row>
    <row r="9241" spans="2:37" ht="15" x14ac:dyDescent="0.2">
      <c r="B9241" s="10"/>
      <c r="C9241" s="10"/>
      <c r="D9241" s="10"/>
      <c r="E9241" s="10"/>
      <c r="F9241" s="10"/>
      <c r="G9241" s="10"/>
      <c r="H9241" s="10"/>
      <c r="K9241" s="10"/>
      <c r="L9241" s="10"/>
      <c r="N9241" s="10"/>
      <c r="O9241" s="10"/>
      <c r="P9241" s="10"/>
      <c r="Q9241" s="10"/>
      <c r="R9241" s="10"/>
      <c r="S9241" s="10"/>
      <c r="U9241" s="10"/>
      <c r="W9241" s="10"/>
      <c r="Y9241" s="10"/>
      <c r="AA9241" s="10"/>
      <c r="AC9241" s="10"/>
      <c r="AE9241" s="10"/>
      <c r="AG9241" s="10"/>
      <c r="AI9241" s="10"/>
      <c r="AK9241" s="10"/>
    </row>
    <row r="9242" spans="2:37" ht="15" x14ac:dyDescent="0.2">
      <c r="B9242" s="10"/>
      <c r="C9242" s="10"/>
      <c r="D9242" s="10"/>
      <c r="E9242" s="10"/>
      <c r="F9242" s="10"/>
      <c r="G9242" s="10"/>
      <c r="H9242" s="10"/>
      <c r="K9242" s="10"/>
      <c r="L9242" s="10"/>
      <c r="N9242" s="10"/>
      <c r="O9242" s="10"/>
      <c r="P9242" s="10"/>
      <c r="Q9242" s="10"/>
      <c r="R9242" s="10"/>
      <c r="S9242" s="10"/>
      <c r="U9242" s="10"/>
      <c r="W9242" s="10"/>
      <c r="Y9242" s="10"/>
      <c r="AA9242" s="10"/>
      <c r="AC9242" s="10"/>
      <c r="AE9242" s="10"/>
      <c r="AG9242" s="10"/>
      <c r="AI9242" s="10"/>
      <c r="AK9242" s="10"/>
    </row>
    <row r="9243" spans="2:37" ht="15" x14ac:dyDescent="0.2">
      <c r="B9243" s="10"/>
      <c r="C9243" s="10"/>
      <c r="D9243" s="10"/>
      <c r="E9243" s="10"/>
      <c r="F9243" s="10"/>
      <c r="G9243" s="10"/>
      <c r="H9243" s="10"/>
      <c r="K9243" s="10"/>
      <c r="L9243" s="10"/>
      <c r="N9243" s="10"/>
      <c r="O9243" s="10"/>
      <c r="P9243" s="10"/>
      <c r="Q9243" s="10"/>
      <c r="R9243" s="10"/>
      <c r="S9243" s="10"/>
      <c r="U9243" s="10"/>
      <c r="W9243" s="10"/>
      <c r="Y9243" s="10"/>
      <c r="AA9243" s="10"/>
      <c r="AC9243" s="10"/>
      <c r="AE9243" s="10"/>
      <c r="AG9243" s="10"/>
      <c r="AI9243" s="10"/>
      <c r="AK9243" s="10"/>
    </row>
    <row r="9244" spans="2:37" ht="15" x14ac:dyDescent="0.2">
      <c r="B9244" s="10"/>
      <c r="C9244" s="10"/>
      <c r="D9244" s="10"/>
      <c r="E9244" s="10"/>
      <c r="F9244" s="10"/>
      <c r="G9244" s="10"/>
      <c r="H9244" s="10"/>
      <c r="K9244" s="10"/>
      <c r="L9244" s="10"/>
      <c r="N9244" s="10"/>
      <c r="O9244" s="10"/>
      <c r="P9244" s="10"/>
      <c r="Q9244" s="10"/>
      <c r="R9244" s="10"/>
      <c r="S9244" s="10"/>
      <c r="U9244" s="10"/>
      <c r="W9244" s="10"/>
      <c r="Y9244" s="10"/>
      <c r="AA9244" s="10"/>
      <c r="AC9244" s="10"/>
      <c r="AE9244" s="10"/>
      <c r="AG9244" s="10"/>
      <c r="AI9244" s="10"/>
      <c r="AK9244" s="10"/>
    </row>
    <row r="9245" spans="2:37" ht="15" x14ac:dyDescent="0.2">
      <c r="B9245" s="10"/>
      <c r="C9245" s="10"/>
      <c r="D9245" s="10"/>
      <c r="E9245" s="10"/>
      <c r="F9245" s="10"/>
      <c r="G9245" s="10"/>
      <c r="H9245" s="10"/>
      <c r="K9245" s="10"/>
      <c r="L9245" s="10"/>
      <c r="N9245" s="10"/>
      <c r="O9245" s="10"/>
      <c r="P9245" s="10"/>
      <c r="Q9245" s="10"/>
      <c r="R9245" s="10"/>
      <c r="S9245" s="10"/>
      <c r="U9245" s="10"/>
      <c r="W9245" s="10"/>
      <c r="Y9245" s="10"/>
      <c r="AA9245" s="10"/>
      <c r="AC9245" s="10"/>
      <c r="AE9245" s="10"/>
      <c r="AG9245" s="10"/>
      <c r="AI9245" s="10"/>
      <c r="AK9245" s="10"/>
    </row>
    <row r="9246" spans="2:37" ht="15" x14ac:dyDescent="0.2">
      <c r="B9246" s="10"/>
      <c r="C9246" s="10"/>
      <c r="D9246" s="10"/>
      <c r="E9246" s="10"/>
      <c r="F9246" s="10"/>
      <c r="G9246" s="10"/>
      <c r="H9246" s="10"/>
      <c r="K9246" s="10"/>
      <c r="L9246" s="10"/>
      <c r="N9246" s="10"/>
      <c r="O9246" s="10"/>
      <c r="P9246" s="10"/>
      <c r="Q9246" s="10"/>
      <c r="R9246" s="10"/>
      <c r="S9246" s="10"/>
      <c r="U9246" s="10"/>
      <c r="W9246" s="10"/>
      <c r="Y9246" s="10"/>
      <c r="AA9246" s="10"/>
      <c r="AC9246" s="10"/>
      <c r="AE9246" s="10"/>
      <c r="AG9246" s="10"/>
      <c r="AI9246" s="10"/>
      <c r="AK9246" s="10"/>
    </row>
    <row r="9247" spans="2:37" ht="15" x14ac:dyDescent="0.2">
      <c r="B9247" s="10"/>
      <c r="C9247" s="10"/>
      <c r="D9247" s="10"/>
      <c r="E9247" s="10"/>
      <c r="F9247" s="10"/>
      <c r="G9247" s="10"/>
      <c r="H9247" s="10"/>
      <c r="K9247" s="10"/>
      <c r="L9247" s="10"/>
      <c r="N9247" s="10"/>
      <c r="O9247" s="10"/>
      <c r="P9247" s="10"/>
      <c r="Q9247" s="10"/>
      <c r="R9247" s="10"/>
      <c r="S9247" s="10"/>
      <c r="U9247" s="10"/>
      <c r="W9247" s="10"/>
      <c r="Y9247" s="10"/>
      <c r="AA9247" s="10"/>
      <c r="AC9247" s="10"/>
      <c r="AE9247" s="10"/>
      <c r="AG9247" s="10"/>
      <c r="AI9247" s="10"/>
      <c r="AK9247" s="10"/>
    </row>
    <row r="9248" spans="2:37" ht="15" x14ac:dyDescent="0.2">
      <c r="B9248" s="10"/>
      <c r="C9248" s="10"/>
      <c r="D9248" s="10"/>
      <c r="E9248" s="10"/>
      <c r="F9248" s="10"/>
      <c r="G9248" s="10"/>
      <c r="H9248" s="10"/>
      <c r="K9248" s="10"/>
      <c r="L9248" s="10"/>
      <c r="N9248" s="10"/>
      <c r="O9248" s="10"/>
      <c r="P9248" s="10"/>
      <c r="Q9248" s="10"/>
      <c r="R9248" s="10"/>
      <c r="S9248" s="10"/>
      <c r="U9248" s="10"/>
      <c r="W9248" s="10"/>
      <c r="Y9248" s="10"/>
      <c r="AA9248" s="10"/>
      <c r="AC9248" s="10"/>
      <c r="AE9248" s="10"/>
      <c r="AG9248" s="10"/>
      <c r="AI9248" s="10"/>
      <c r="AK9248" s="10"/>
    </row>
    <row r="9249" spans="2:37" ht="15" x14ac:dyDescent="0.2">
      <c r="B9249" s="10"/>
      <c r="C9249" s="10"/>
      <c r="D9249" s="10"/>
      <c r="E9249" s="10"/>
      <c r="F9249" s="10"/>
      <c r="G9249" s="10"/>
      <c r="H9249" s="10"/>
      <c r="K9249" s="10"/>
      <c r="L9249" s="10"/>
      <c r="N9249" s="10"/>
      <c r="O9249" s="10"/>
      <c r="P9249" s="10"/>
      <c r="Q9249" s="10"/>
      <c r="R9249" s="10"/>
      <c r="S9249" s="10"/>
      <c r="U9249" s="10"/>
      <c r="W9249" s="10"/>
      <c r="Y9249" s="10"/>
      <c r="AA9249" s="10"/>
      <c r="AC9249" s="10"/>
      <c r="AE9249" s="10"/>
      <c r="AG9249" s="10"/>
      <c r="AI9249" s="10"/>
      <c r="AK9249" s="10"/>
    </row>
    <row r="9250" spans="2:37" ht="15" x14ac:dyDescent="0.2">
      <c r="B9250" s="10"/>
      <c r="C9250" s="10"/>
      <c r="D9250" s="10"/>
      <c r="E9250" s="10"/>
      <c r="F9250" s="10"/>
      <c r="G9250" s="10"/>
      <c r="H9250" s="10"/>
      <c r="K9250" s="10"/>
      <c r="L9250" s="10"/>
      <c r="N9250" s="10"/>
      <c r="O9250" s="10"/>
      <c r="P9250" s="10"/>
      <c r="Q9250" s="10"/>
      <c r="R9250" s="10"/>
      <c r="S9250" s="10"/>
      <c r="U9250" s="10"/>
      <c r="W9250" s="10"/>
      <c r="Y9250" s="10"/>
      <c r="AA9250" s="10"/>
      <c r="AC9250" s="10"/>
      <c r="AE9250" s="10"/>
      <c r="AG9250" s="10"/>
      <c r="AI9250" s="10"/>
      <c r="AK9250" s="10"/>
    </row>
    <row r="9251" spans="2:37" ht="15" x14ac:dyDescent="0.2">
      <c r="B9251" s="10"/>
      <c r="C9251" s="10"/>
      <c r="D9251" s="10"/>
      <c r="E9251" s="10"/>
      <c r="F9251" s="10"/>
      <c r="G9251" s="10"/>
      <c r="H9251" s="10"/>
      <c r="K9251" s="10"/>
      <c r="L9251" s="10"/>
      <c r="N9251" s="10"/>
      <c r="O9251" s="10"/>
      <c r="P9251" s="10"/>
      <c r="Q9251" s="10"/>
      <c r="R9251" s="10"/>
      <c r="S9251" s="10"/>
      <c r="U9251" s="10"/>
      <c r="W9251" s="10"/>
      <c r="Y9251" s="10"/>
      <c r="AA9251" s="10"/>
      <c r="AC9251" s="10"/>
      <c r="AE9251" s="10"/>
      <c r="AG9251" s="10"/>
      <c r="AI9251" s="10"/>
      <c r="AK9251" s="10"/>
    </row>
    <row r="9252" spans="2:37" ht="15" x14ac:dyDescent="0.2">
      <c r="B9252" s="10"/>
      <c r="C9252" s="10"/>
      <c r="D9252" s="10"/>
      <c r="E9252" s="10"/>
      <c r="F9252" s="10"/>
      <c r="G9252" s="10"/>
      <c r="H9252" s="10"/>
      <c r="K9252" s="10"/>
      <c r="L9252" s="10"/>
      <c r="N9252" s="10"/>
      <c r="O9252" s="10"/>
      <c r="P9252" s="10"/>
      <c r="Q9252" s="10"/>
      <c r="R9252" s="10"/>
      <c r="S9252" s="10"/>
      <c r="U9252" s="10"/>
      <c r="W9252" s="10"/>
      <c r="Y9252" s="10"/>
      <c r="AA9252" s="10"/>
      <c r="AC9252" s="10"/>
      <c r="AE9252" s="10"/>
      <c r="AG9252" s="10"/>
      <c r="AI9252" s="10"/>
      <c r="AK9252" s="10"/>
    </row>
    <row r="9253" spans="2:37" ht="15" x14ac:dyDescent="0.2">
      <c r="B9253" s="10"/>
      <c r="C9253" s="10"/>
      <c r="D9253" s="10"/>
      <c r="E9253" s="10"/>
      <c r="F9253" s="10"/>
      <c r="G9253" s="10"/>
      <c r="H9253" s="10"/>
      <c r="K9253" s="10"/>
      <c r="L9253" s="10"/>
      <c r="N9253" s="10"/>
      <c r="O9253" s="10"/>
      <c r="P9253" s="10"/>
      <c r="Q9253" s="10"/>
      <c r="R9253" s="10"/>
      <c r="S9253" s="10"/>
      <c r="U9253" s="10"/>
      <c r="W9253" s="10"/>
      <c r="Y9253" s="10"/>
      <c r="AA9253" s="10"/>
      <c r="AC9253" s="10"/>
      <c r="AE9253" s="10"/>
      <c r="AG9253" s="10"/>
      <c r="AI9253" s="10"/>
      <c r="AK9253" s="10"/>
    </row>
    <row r="9254" spans="2:37" ht="15" x14ac:dyDescent="0.2">
      <c r="B9254" s="10"/>
      <c r="C9254" s="10"/>
      <c r="D9254" s="10"/>
      <c r="E9254" s="10"/>
      <c r="F9254" s="10"/>
      <c r="G9254" s="10"/>
      <c r="H9254" s="10"/>
      <c r="K9254" s="10"/>
      <c r="L9254" s="10"/>
      <c r="N9254" s="10"/>
      <c r="O9254" s="10"/>
      <c r="P9254" s="10"/>
      <c r="Q9254" s="10"/>
      <c r="R9254" s="10"/>
      <c r="S9254" s="10"/>
      <c r="U9254" s="10"/>
      <c r="W9254" s="10"/>
      <c r="Y9254" s="10"/>
      <c r="AA9254" s="10"/>
      <c r="AC9254" s="10"/>
      <c r="AE9254" s="10"/>
      <c r="AG9254" s="10"/>
      <c r="AI9254" s="10"/>
      <c r="AK9254" s="10"/>
    </row>
    <row r="9255" spans="2:37" ht="15" x14ac:dyDescent="0.2">
      <c r="B9255" s="10"/>
      <c r="C9255" s="10"/>
      <c r="D9255" s="10"/>
      <c r="E9255" s="10"/>
      <c r="F9255" s="10"/>
      <c r="G9255" s="10"/>
      <c r="H9255" s="10"/>
      <c r="K9255" s="10"/>
      <c r="L9255" s="10"/>
      <c r="N9255" s="10"/>
      <c r="O9255" s="10"/>
      <c r="P9255" s="10"/>
      <c r="Q9255" s="10"/>
      <c r="R9255" s="10"/>
      <c r="S9255" s="10"/>
      <c r="U9255" s="10"/>
      <c r="W9255" s="10"/>
      <c r="Y9255" s="10"/>
      <c r="AA9255" s="10"/>
      <c r="AC9255" s="10"/>
      <c r="AE9255" s="10"/>
      <c r="AG9255" s="10"/>
      <c r="AI9255" s="10"/>
      <c r="AK9255" s="10"/>
    </row>
    <row r="9256" spans="2:37" ht="15" x14ac:dyDescent="0.2">
      <c r="B9256" s="10"/>
      <c r="C9256" s="10"/>
      <c r="D9256" s="10"/>
      <c r="E9256" s="10"/>
      <c r="F9256" s="10"/>
      <c r="G9256" s="10"/>
      <c r="H9256" s="10"/>
      <c r="K9256" s="10"/>
      <c r="L9256" s="10"/>
      <c r="N9256" s="10"/>
      <c r="O9256" s="10"/>
      <c r="P9256" s="10"/>
      <c r="Q9256" s="10"/>
      <c r="R9256" s="10"/>
      <c r="S9256" s="10"/>
      <c r="U9256" s="10"/>
      <c r="W9256" s="10"/>
      <c r="Y9256" s="10"/>
      <c r="AA9256" s="10"/>
      <c r="AC9256" s="10"/>
      <c r="AE9256" s="10"/>
      <c r="AG9256" s="10"/>
      <c r="AI9256" s="10"/>
      <c r="AK9256" s="10"/>
    </row>
    <row r="9257" spans="2:37" ht="15" x14ac:dyDescent="0.2">
      <c r="B9257" s="10"/>
      <c r="C9257" s="10"/>
      <c r="D9257" s="10"/>
      <c r="E9257" s="10"/>
      <c r="F9257" s="10"/>
      <c r="G9257" s="10"/>
      <c r="H9257" s="10"/>
      <c r="K9257" s="10"/>
      <c r="L9257" s="10"/>
      <c r="N9257" s="10"/>
      <c r="O9257" s="10"/>
      <c r="P9257" s="10"/>
      <c r="Q9257" s="10"/>
      <c r="R9257" s="10"/>
      <c r="S9257" s="10"/>
      <c r="U9257" s="10"/>
      <c r="W9257" s="10"/>
      <c r="Y9257" s="10"/>
      <c r="AA9257" s="10"/>
      <c r="AC9257" s="10"/>
      <c r="AE9257" s="10"/>
      <c r="AG9257" s="10"/>
      <c r="AI9257" s="10"/>
      <c r="AK9257" s="10"/>
    </row>
    <row r="9258" spans="2:37" ht="15" x14ac:dyDescent="0.2">
      <c r="B9258" s="10"/>
      <c r="C9258" s="10"/>
      <c r="D9258" s="10"/>
      <c r="E9258" s="10"/>
      <c r="F9258" s="10"/>
      <c r="G9258" s="10"/>
      <c r="H9258" s="10"/>
      <c r="K9258" s="10"/>
      <c r="L9258" s="10"/>
      <c r="N9258" s="10"/>
      <c r="O9258" s="10"/>
      <c r="P9258" s="10"/>
      <c r="Q9258" s="10"/>
      <c r="R9258" s="10"/>
      <c r="S9258" s="10"/>
      <c r="U9258" s="10"/>
      <c r="W9258" s="10"/>
      <c r="Y9258" s="10"/>
      <c r="AA9258" s="10"/>
      <c r="AC9258" s="10"/>
      <c r="AE9258" s="10"/>
      <c r="AG9258" s="10"/>
      <c r="AI9258" s="10"/>
      <c r="AK9258" s="10"/>
    </row>
    <row r="9259" spans="2:37" ht="15" x14ac:dyDescent="0.2">
      <c r="B9259" s="10"/>
      <c r="C9259" s="10"/>
      <c r="D9259" s="10"/>
      <c r="E9259" s="10"/>
      <c r="F9259" s="10"/>
      <c r="G9259" s="10"/>
      <c r="H9259" s="10"/>
      <c r="K9259" s="10"/>
      <c r="L9259" s="10"/>
      <c r="N9259" s="10"/>
      <c r="O9259" s="10"/>
      <c r="P9259" s="10"/>
      <c r="Q9259" s="10"/>
      <c r="R9259" s="10"/>
      <c r="S9259" s="10"/>
      <c r="U9259" s="10"/>
      <c r="W9259" s="10"/>
      <c r="Y9259" s="10"/>
      <c r="AA9259" s="10"/>
      <c r="AC9259" s="10"/>
      <c r="AE9259" s="10"/>
      <c r="AG9259" s="10"/>
      <c r="AI9259" s="10"/>
      <c r="AK9259" s="10"/>
    </row>
    <row r="9260" spans="2:37" ht="15" x14ac:dyDescent="0.2">
      <c r="B9260" s="10"/>
      <c r="C9260" s="10"/>
      <c r="D9260" s="10"/>
      <c r="E9260" s="10"/>
      <c r="F9260" s="10"/>
      <c r="G9260" s="10"/>
      <c r="H9260" s="10"/>
      <c r="K9260" s="10"/>
      <c r="L9260" s="10"/>
      <c r="N9260" s="10"/>
      <c r="O9260" s="10"/>
      <c r="P9260" s="10"/>
      <c r="Q9260" s="10"/>
      <c r="R9260" s="10"/>
      <c r="S9260" s="10"/>
      <c r="U9260" s="10"/>
      <c r="W9260" s="10"/>
      <c r="Y9260" s="10"/>
      <c r="AA9260" s="10"/>
      <c r="AC9260" s="10"/>
      <c r="AE9260" s="10"/>
      <c r="AG9260" s="10"/>
      <c r="AI9260" s="10"/>
      <c r="AK9260" s="10"/>
    </row>
    <row r="9261" spans="2:37" ht="15" x14ac:dyDescent="0.2">
      <c r="B9261" s="10"/>
      <c r="C9261" s="10"/>
      <c r="D9261" s="10"/>
      <c r="E9261" s="10"/>
      <c r="F9261" s="10"/>
      <c r="G9261" s="10"/>
      <c r="H9261" s="10"/>
      <c r="K9261" s="10"/>
      <c r="L9261" s="10"/>
      <c r="N9261" s="10"/>
      <c r="O9261" s="10"/>
      <c r="P9261" s="10"/>
      <c r="Q9261" s="10"/>
      <c r="R9261" s="10"/>
      <c r="S9261" s="10"/>
      <c r="U9261" s="10"/>
      <c r="W9261" s="10"/>
      <c r="Y9261" s="10"/>
      <c r="AA9261" s="10"/>
      <c r="AC9261" s="10"/>
      <c r="AE9261" s="10"/>
      <c r="AG9261" s="10"/>
      <c r="AI9261" s="10"/>
      <c r="AK9261" s="10"/>
    </row>
    <row r="9262" spans="2:37" ht="15" x14ac:dyDescent="0.2">
      <c r="B9262" s="10"/>
      <c r="C9262" s="10"/>
      <c r="D9262" s="10"/>
      <c r="E9262" s="10"/>
      <c r="F9262" s="10"/>
      <c r="G9262" s="10"/>
      <c r="H9262" s="10"/>
      <c r="K9262" s="10"/>
      <c r="L9262" s="10"/>
      <c r="N9262" s="10"/>
      <c r="O9262" s="10"/>
      <c r="P9262" s="10"/>
      <c r="Q9262" s="10"/>
      <c r="R9262" s="10"/>
      <c r="S9262" s="10"/>
      <c r="U9262" s="10"/>
      <c r="W9262" s="10"/>
      <c r="Y9262" s="10"/>
      <c r="AA9262" s="10"/>
      <c r="AC9262" s="10"/>
      <c r="AE9262" s="10"/>
      <c r="AG9262" s="10"/>
      <c r="AI9262" s="10"/>
      <c r="AK9262" s="10"/>
    </row>
    <row r="9263" spans="2:37" ht="15" x14ac:dyDescent="0.2">
      <c r="B9263" s="10"/>
      <c r="C9263" s="10"/>
      <c r="D9263" s="10"/>
      <c r="E9263" s="10"/>
      <c r="F9263" s="10"/>
      <c r="G9263" s="10"/>
      <c r="H9263" s="10"/>
      <c r="K9263" s="10"/>
      <c r="L9263" s="10"/>
      <c r="N9263" s="10"/>
      <c r="O9263" s="10"/>
      <c r="P9263" s="10"/>
      <c r="Q9263" s="10"/>
      <c r="R9263" s="10"/>
      <c r="S9263" s="10"/>
      <c r="U9263" s="10"/>
      <c r="W9263" s="10"/>
      <c r="Y9263" s="10"/>
      <c r="AA9263" s="10"/>
      <c r="AC9263" s="10"/>
      <c r="AE9263" s="10"/>
      <c r="AG9263" s="10"/>
      <c r="AI9263" s="10"/>
      <c r="AK9263" s="10"/>
    </row>
    <row r="9264" spans="2:37" ht="15" x14ac:dyDescent="0.2">
      <c r="B9264" s="10"/>
      <c r="C9264" s="10"/>
      <c r="D9264" s="10"/>
      <c r="E9264" s="10"/>
      <c r="F9264" s="10"/>
      <c r="G9264" s="10"/>
      <c r="H9264" s="10"/>
      <c r="K9264" s="10"/>
      <c r="L9264" s="10"/>
      <c r="N9264" s="10"/>
      <c r="O9264" s="10"/>
      <c r="P9264" s="10"/>
      <c r="Q9264" s="10"/>
      <c r="R9264" s="10"/>
      <c r="S9264" s="10"/>
      <c r="U9264" s="10"/>
      <c r="W9264" s="10"/>
      <c r="Y9264" s="10"/>
      <c r="AA9264" s="10"/>
      <c r="AC9264" s="10"/>
      <c r="AE9264" s="10"/>
      <c r="AG9264" s="10"/>
      <c r="AI9264" s="10"/>
      <c r="AK9264" s="10"/>
    </row>
    <row r="9265" spans="2:37" ht="15" x14ac:dyDescent="0.2">
      <c r="B9265" s="10"/>
      <c r="C9265" s="10"/>
      <c r="D9265" s="10"/>
      <c r="E9265" s="10"/>
      <c r="F9265" s="10"/>
      <c r="G9265" s="10"/>
      <c r="H9265" s="10"/>
      <c r="K9265" s="10"/>
      <c r="L9265" s="10"/>
      <c r="N9265" s="10"/>
      <c r="O9265" s="10"/>
      <c r="P9265" s="10"/>
      <c r="Q9265" s="10"/>
      <c r="R9265" s="10"/>
      <c r="S9265" s="10"/>
      <c r="U9265" s="10"/>
      <c r="W9265" s="10"/>
      <c r="Y9265" s="10"/>
      <c r="AA9265" s="10"/>
      <c r="AC9265" s="10"/>
      <c r="AE9265" s="10"/>
      <c r="AG9265" s="10"/>
      <c r="AI9265" s="10"/>
      <c r="AK9265" s="10"/>
    </row>
    <row r="9266" spans="2:37" ht="15" x14ac:dyDescent="0.2">
      <c r="B9266" s="10"/>
      <c r="C9266" s="10"/>
      <c r="D9266" s="10"/>
      <c r="E9266" s="10"/>
      <c r="F9266" s="10"/>
      <c r="G9266" s="10"/>
      <c r="H9266" s="10"/>
      <c r="K9266" s="10"/>
      <c r="L9266" s="10"/>
      <c r="N9266" s="10"/>
      <c r="O9266" s="10"/>
      <c r="P9266" s="10"/>
      <c r="Q9266" s="10"/>
      <c r="R9266" s="10"/>
      <c r="S9266" s="10"/>
      <c r="U9266" s="10"/>
      <c r="W9266" s="10"/>
      <c r="Y9266" s="10"/>
      <c r="AA9266" s="10"/>
      <c r="AC9266" s="10"/>
      <c r="AE9266" s="10"/>
      <c r="AG9266" s="10"/>
      <c r="AI9266" s="10"/>
      <c r="AK9266" s="10"/>
    </row>
    <row r="9267" spans="2:37" ht="15" x14ac:dyDescent="0.2">
      <c r="B9267" s="10"/>
      <c r="C9267" s="10"/>
      <c r="D9267" s="10"/>
      <c r="E9267" s="10"/>
      <c r="F9267" s="10"/>
      <c r="G9267" s="10"/>
      <c r="H9267" s="10"/>
      <c r="K9267" s="10"/>
      <c r="L9267" s="10"/>
      <c r="N9267" s="10"/>
      <c r="O9267" s="10"/>
      <c r="P9267" s="10"/>
      <c r="Q9267" s="10"/>
      <c r="R9267" s="10"/>
      <c r="S9267" s="10"/>
      <c r="U9267" s="10"/>
      <c r="W9267" s="10"/>
      <c r="Y9267" s="10"/>
      <c r="AA9267" s="10"/>
      <c r="AC9267" s="10"/>
      <c r="AE9267" s="10"/>
      <c r="AG9267" s="10"/>
      <c r="AI9267" s="10"/>
      <c r="AK9267" s="10"/>
    </row>
    <row r="9268" spans="2:37" ht="15" x14ac:dyDescent="0.2">
      <c r="B9268" s="10"/>
      <c r="C9268" s="10"/>
      <c r="D9268" s="10"/>
      <c r="E9268" s="10"/>
      <c r="F9268" s="10"/>
      <c r="G9268" s="10"/>
      <c r="H9268" s="10"/>
      <c r="K9268" s="10"/>
      <c r="L9268" s="10"/>
      <c r="N9268" s="10"/>
      <c r="O9268" s="10"/>
      <c r="P9268" s="10"/>
      <c r="Q9268" s="10"/>
      <c r="R9268" s="10"/>
      <c r="S9268" s="10"/>
      <c r="U9268" s="10"/>
      <c r="W9268" s="10"/>
      <c r="Y9268" s="10"/>
      <c r="AA9268" s="10"/>
      <c r="AC9268" s="10"/>
      <c r="AE9268" s="10"/>
      <c r="AG9268" s="10"/>
      <c r="AI9268" s="10"/>
      <c r="AK9268" s="10"/>
    </row>
    <row r="9269" spans="2:37" ht="15" x14ac:dyDescent="0.2">
      <c r="B9269" s="10"/>
      <c r="C9269" s="10"/>
      <c r="D9269" s="10"/>
      <c r="E9269" s="10"/>
      <c r="F9269" s="10"/>
      <c r="G9269" s="10"/>
      <c r="H9269" s="10"/>
      <c r="K9269" s="10"/>
      <c r="L9269" s="10"/>
      <c r="N9269" s="10"/>
      <c r="O9269" s="10"/>
      <c r="P9269" s="10"/>
      <c r="Q9269" s="10"/>
      <c r="R9269" s="10"/>
      <c r="S9269" s="10"/>
      <c r="U9269" s="10"/>
      <c r="W9269" s="10"/>
      <c r="Y9269" s="10"/>
      <c r="AA9269" s="10"/>
      <c r="AC9269" s="10"/>
      <c r="AE9269" s="10"/>
      <c r="AG9269" s="10"/>
      <c r="AI9269" s="10"/>
      <c r="AK9269" s="10"/>
    </row>
    <row r="9270" spans="2:37" ht="15" x14ac:dyDescent="0.2">
      <c r="B9270" s="10"/>
      <c r="C9270" s="10"/>
      <c r="D9270" s="10"/>
      <c r="E9270" s="10"/>
      <c r="F9270" s="10"/>
      <c r="G9270" s="10"/>
      <c r="H9270" s="10"/>
      <c r="K9270" s="10"/>
      <c r="L9270" s="10"/>
      <c r="N9270" s="10"/>
      <c r="O9270" s="10"/>
      <c r="P9270" s="10"/>
      <c r="Q9270" s="10"/>
      <c r="R9270" s="10"/>
      <c r="S9270" s="10"/>
      <c r="U9270" s="10"/>
      <c r="W9270" s="10"/>
      <c r="Y9270" s="10"/>
      <c r="AA9270" s="10"/>
      <c r="AC9270" s="10"/>
      <c r="AE9270" s="10"/>
      <c r="AG9270" s="10"/>
      <c r="AI9270" s="10"/>
      <c r="AK9270" s="10"/>
    </row>
    <row r="9271" spans="2:37" ht="15" x14ac:dyDescent="0.2">
      <c r="B9271" s="10"/>
      <c r="C9271" s="10"/>
      <c r="D9271" s="10"/>
      <c r="E9271" s="10"/>
      <c r="F9271" s="10"/>
      <c r="G9271" s="10"/>
      <c r="H9271" s="10"/>
      <c r="K9271" s="10"/>
      <c r="L9271" s="10"/>
      <c r="N9271" s="10"/>
      <c r="O9271" s="10"/>
      <c r="P9271" s="10"/>
      <c r="Q9271" s="10"/>
      <c r="R9271" s="10"/>
      <c r="S9271" s="10"/>
      <c r="U9271" s="10"/>
      <c r="W9271" s="10"/>
      <c r="Y9271" s="10"/>
      <c r="AA9271" s="10"/>
      <c r="AC9271" s="10"/>
      <c r="AE9271" s="10"/>
      <c r="AG9271" s="10"/>
      <c r="AI9271" s="10"/>
      <c r="AK9271" s="10"/>
    </row>
    <row r="9272" spans="2:37" ht="15" x14ac:dyDescent="0.2">
      <c r="B9272" s="10"/>
      <c r="C9272" s="10"/>
      <c r="D9272" s="10"/>
      <c r="E9272" s="10"/>
      <c r="F9272" s="10"/>
      <c r="G9272" s="10"/>
      <c r="H9272" s="10"/>
      <c r="K9272" s="10"/>
      <c r="L9272" s="10"/>
      <c r="N9272" s="10"/>
      <c r="O9272" s="10"/>
      <c r="P9272" s="10"/>
      <c r="Q9272" s="10"/>
      <c r="R9272" s="10"/>
      <c r="S9272" s="10"/>
      <c r="U9272" s="10"/>
      <c r="W9272" s="10"/>
      <c r="Y9272" s="10"/>
      <c r="AA9272" s="10"/>
      <c r="AC9272" s="10"/>
      <c r="AE9272" s="10"/>
      <c r="AG9272" s="10"/>
      <c r="AI9272" s="10"/>
      <c r="AK9272" s="10"/>
    </row>
    <row r="9273" spans="2:37" ht="15" x14ac:dyDescent="0.2">
      <c r="B9273" s="10"/>
      <c r="C9273" s="10"/>
      <c r="D9273" s="10"/>
      <c r="E9273" s="10"/>
      <c r="F9273" s="10"/>
      <c r="G9273" s="10"/>
      <c r="H9273" s="10"/>
      <c r="K9273" s="10"/>
      <c r="L9273" s="10"/>
      <c r="N9273" s="10"/>
      <c r="O9273" s="10"/>
      <c r="P9273" s="10"/>
      <c r="Q9273" s="10"/>
      <c r="R9273" s="10"/>
      <c r="S9273" s="10"/>
      <c r="U9273" s="10"/>
      <c r="W9273" s="10"/>
      <c r="Y9273" s="10"/>
      <c r="AA9273" s="10"/>
      <c r="AC9273" s="10"/>
      <c r="AE9273" s="10"/>
      <c r="AG9273" s="10"/>
      <c r="AI9273" s="10"/>
      <c r="AK9273" s="10"/>
    </row>
    <row r="9274" spans="2:37" ht="15" x14ac:dyDescent="0.2">
      <c r="B9274" s="10"/>
      <c r="C9274" s="10"/>
      <c r="D9274" s="10"/>
      <c r="E9274" s="10"/>
      <c r="F9274" s="10"/>
      <c r="G9274" s="10"/>
      <c r="H9274" s="10"/>
      <c r="K9274" s="10"/>
      <c r="L9274" s="10"/>
      <c r="N9274" s="10"/>
      <c r="O9274" s="10"/>
      <c r="P9274" s="10"/>
      <c r="Q9274" s="10"/>
      <c r="R9274" s="10"/>
      <c r="S9274" s="10"/>
      <c r="U9274" s="10"/>
      <c r="W9274" s="10"/>
      <c r="Y9274" s="10"/>
      <c r="AA9274" s="10"/>
      <c r="AC9274" s="10"/>
      <c r="AE9274" s="10"/>
      <c r="AG9274" s="10"/>
      <c r="AI9274" s="10"/>
      <c r="AK9274" s="10"/>
    </row>
    <row r="9275" spans="2:37" ht="15" x14ac:dyDescent="0.2">
      <c r="B9275" s="10"/>
      <c r="C9275" s="10"/>
      <c r="D9275" s="10"/>
      <c r="E9275" s="10"/>
      <c r="F9275" s="10"/>
      <c r="G9275" s="10"/>
      <c r="H9275" s="10"/>
      <c r="K9275" s="10"/>
      <c r="L9275" s="10"/>
      <c r="N9275" s="10"/>
      <c r="O9275" s="10"/>
      <c r="P9275" s="10"/>
      <c r="Q9275" s="10"/>
      <c r="R9275" s="10"/>
      <c r="S9275" s="10"/>
      <c r="U9275" s="10"/>
      <c r="W9275" s="10"/>
      <c r="Y9275" s="10"/>
      <c r="AA9275" s="10"/>
      <c r="AC9275" s="10"/>
      <c r="AE9275" s="10"/>
      <c r="AG9275" s="10"/>
      <c r="AI9275" s="10"/>
      <c r="AK9275" s="10"/>
    </row>
    <row r="9276" spans="2:37" ht="15" x14ac:dyDescent="0.2">
      <c r="B9276" s="10"/>
      <c r="C9276" s="10"/>
      <c r="D9276" s="10"/>
      <c r="E9276" s="10"/>
      <c r="F9276" s="10"/>
      <c r="G9276" s="10"/>
      <c r="H9276" s="10"/>
      <c r="K9276" s="10"/>
      <c r="L9276" s="10"/>
      <c r="N9276" s="10"/>
      <c r="O9276" s="10"/>
      <c r="P9276" s="10"/>
      <c r="Q9276" s="10"/>
      <c r="R9276" s="10"/>
      <c r="S9276" s="10"/>
      <c r="U9276" s="10"/>
      <c r="W9276" s="10"/>
      <c r="Y9276" s="10"/>
      <c r="AA9276" s="10"/>
      <c r="AC9276" s="10"/>
      <c r="AE9276" s="10"/>
      <c r="AG9276" s="10"/>
      <c r="AI9276" s="10"/>
      <c r="AK9276" s="10"/>
    </row>
    <row r="9277" spans="2:37" ht="15" x14ac:dyDescent="0.2">
      <c r="B9277" s="10"/>
      <c r="C9277" s="10"/>
      <c r="D9277" s="10"/>
      <c r="E9277" s="10"/>
      <c r="F9277" s="10"/>
      <c r="G9277" s="10"/>
      <c r="H9277" s="10"/>
      <c r="K9277" s="10"/>
      <c r="L9277" s="10"/>
      <c r="N9277" s="10"/>
      <c r="O9277" s="10"/>
      <c r="P9277" s="10"/>
      <c r="Q9277" s="10"/>
      <c r="R9277" s="10"/>
      <c r="S9277" s="10"/>
      <c r="U9277" s="10"/>
      <c r="W9277" s="10"/>
      <c r="Y9277" s="10"/>
      <c r="AA9277" s="10"/>
      <c r="AC9277" s="10"/>
      <c r="AE9277" s="10"/>
      <c r="AG9277" s="10"/>
      <c r="AI9277" s="10"/>
      <c r="AK9277" s="10"/>
    </row>
    <row r="9278" spans="2:37" ht="15" x14ac:dyDescent="0.2">
      <c r="B9278" s="10"/>
      <c r="C9278" s="10"/>
      <c r="D9278" s="10"/>
      <c r="E9278" s="10"/>
      <c r="F9278" s="10"/>
      <c r="G9278" s="10"/>
      <c r="H9278" s="10"/>
      <c r="K9278" s="10"/>
      <c r="L9278" s="10"/>
      <c r="N9278" s="10"/>
      <c r="O9278" s="10"/>
      <c r="P9278" s="10"/>
      <c r="Q9278" s="10"/>
      <c r="R9278" s="10"/>
      <c r="S9278" s="10"/>
      <c r="U9278" s="10"/>
      <c r="W9278" s="10"/>
      <c r="Y9278" s="10"/>
      <c r="AA9278" s="10"/>
      <c r="AC9278" s="10"/>
      <c r="AE9278" s="10"/>
      <c r="AG9278" s="10"/>
      <c r="AI9278" s="10"/>
      <c r="AK9278" s="10"/>
    </row>
    <row r="9279" spans="2:37" ht="15" x14ac:dyDescent="0.2">
      <c r="B9279" s="10"/>
      <c r="C9279" s="10"/>
      <c r="D9279" s="10"/>
      <c r="E9279" s="10"/>
      <c r="F9279" s="10"/>
      <c r="G9279" s="10"/>
      <c r="H9279" s="10"/>
      <c r="K9279" s="10"/>
      <c r="L9279" s="10"/>
      <c r="N9279" s="10"/>
      <c r="O9279" s="10"/>
      <c r="P9279" s="10"/>
      <c r="Q9279" s="10"/>
      <c r="R9279" s="10"/>
      <c r="S9279" s="10"/>
      <c r="U9279" s="10"/>
      <c r="W9279" s="10"/>
      <c r="Y9279" s="10"/>
      <c r="AA9279" s="10"/>
      <c r="AC9279" s="10"/>
      <c r="AE9279" s="10"/>
      <c r="AG9279" s="10"/>
      <c r="AI9279" s="10"/>
      <c r="AK9279" s="10"/>
    </row>
    <row r="9280" spans="2:37" ht="15" x14ac:dyDescent="0.2">
      <c r="B9280" s="10"/>
      <c r="C9280" s="10"/>
      <c r="D9280" s="10"/>
      <c r="E9280" s="10"/>
      <c r="F9280" s="10"/>
      <c r="G9280" s="10"/>
      <c r="H9280" s="10"/>
      <c r="K9280" s="10"/>
      <c r="L9280" s="10"/>
      <c r="N9280" s="10"/>
      <c r="O9280" s="10"/>
      <c r="P9280" s="10"/>
      <c r="Q9280" s="10"/>
      <c r="R9280" s="10"/>
      <c r="S9280" s="10"/>
      <c r="U9280" s="10"/>
      <c r="W9280" s="10"/>
      <c r="Y9280" s="10"/>
      <c r="AA9280" s="10"/>
      <c r="AC9280" s="10"/>
      <c r="AE9280" s="10"/>
      <c r="AG9280" s="10"/>
      <c r="AI9280" s="10"/>
      <c r="AK9280" s="10"/>
    </row>
    <row r="9281" spans="2:37" ht="15" x14ac:dyDescent="0.2">
      <c r="B9281" s="10"/>
      <c r="C9281" s="10"/>
      <c r="D9281" s="10"/>
      <c r="E9281" s="10"/>
      <c r="F9281" s="10"/>
      <c r="G9281" s="10"/>
      <c r="H9281" s="10"/>
      <c r="K9281" s="10"/>
      <c r="L9281" s="10"/>
      <c r="N9281" s="10"/>
      <c r="O9281" s="10"/>
      <c r="P9281" s="10"/>
      <c r="Q9281" s="10"/>
      <c r="R9281" s="10"/>
      <c r="S9281" s="10"/>
      <c r="U9281" s="10"/>
      <c r="W9281" s="10"/>
      <c r="Y9281" s="10"/>
      <c r="AA9281" s="10"/>
      <c r="AC9281" s="10"/>
      <c r="AE9281" s="10"/>
      <c r="AG9281" s="10"/>
      <c r="AI9281" s="10"/>
      <c r="AK9281" s="10"/>
    </row>
    <row r="9282" spans="2:37" ht="15" x14ac:dyDescent="0.2">
      <c r="B9282" s="10"/>
      <c r="C9282" s="10"/>
      <c r="D9282" s="10"/>
      <c r="E9282" s="10"/>
      <c r="F9282" s="10"/>
      <c r="G9282" s="10"/>
      <c r="H9282" s="10"/>
      <c r="K9282" s="10"/>
      <c r="L9282" s="10"/>
      <c r="N9282" s="10"/>
      <c r="O9282" s="10"/>
      <c r="P9282" s="10"/>
      <c r="Q9282" s="10"/>
      <c r="R9282" s="10"/>
      <c r="S9282" s="10"/>
      <c r="U9282" s="10"/>
      <c r="W9282" s="10"/>
      <c r="Y9282" s="10"/>
      <c r="AA9282" s="10"/>
      <c r="AC9282" s="10"/>
      <c r="AE9282" s="10"/>
      <c r="AG9282" s="10"/>
      <c r="AI9282" s="10"/>
      <c r="AK9282" s="10"/>
    </row>
    <row r="9283" spans="2:37" ht="15" x14ac:dyDescent="0.2">
      <c r="B9283" s="10"/>
      <c r="C9283" s="10"/>
      <c r="D9283" s="10"/>
      <c r="E9283" s="10"/>
      <c r="F9283" s="10"/>
      <c r="G9283" s="10"/>
      <c r="H9283" s="10"/>
      <c r="K9283" s="10"/>
      <c r="L9283" s="10"/>
      <c r="N9283" s="10"/>
      <c r="O9283" s="10"/>
      <c r="P9283" s="10"/>
      <c r="Q9283" s="10"/>
      <c r="R9283" s="10"/>
      <c r="S9283" s="10"/>
      <c r="U9283" s="10"/>
      <c r="W9283" s="10"/>
      <c r="Y9283" s="10"/>
      <c r="AA9283" s="10"/>
      <c r="AC9283" s="10"/>
      <c r="AE9283" s="10"/>
      <c r="AG9283" s="10"/>
      <c r="AI9283" s="10"/>
      <c r="AK9283" s="10"/>
    </row>
    <row r="9284" spans="2:37" ht="15" x14ac:dyDescent="0.2">
      <c r="B9284" s="10"/>
      <c r="C9284" s="10"/>
      <c r="D9284" s="10"/>
      <c r="E9284" s="10"/>
      <c r="F9284" s="10"/>
      <c r="G9284" s="10"/>
      <c r="H9284" s="10"/>
      <c r="K9284" s="10"/>
      <c r="L9284" s="10"/>
      <c r="N9284" s="10"/>
      <c r="O9284" s="10"/>
      <c r="P9284" s="10"/>
      <c r="Q9284" s="10"/>
      <c r="R9284" s="10"/>
      <c r="S9284" s="10"/>
      <c r="U9284" s="10"/>
      <c r="W9284" s="10"/>
      <c r="Y9284" s="10"/>
      <c r="AA9284" s="10"/>
      <c r="AC9284" s="10"/>
      <c r="AE9284" s="10"/>
      <c r="AG9284" s="10"/>
      <c r="AI9284" s="10"/>
      <c r="AK9284" s="10"/>
    </row>
    <row r="9285" spans="2:37" ht="15" x14ac:dyDescent="0.2">
      <c r="B9285" s="10"/>
      <c r="C9285" s="10"/>
      <c r="D9285" s="10"/>
      <c r="E9285" s="10"/>
      <c r="F9285" s="10"/>
      <c r="G9285" s="10"/>
      <c r="H9285" s="10"/>
      <c r="K9285" s="10"/>
      <c r="L9285" s="10"/>
      <c r="N9285" s="10"/>
      <c r="O9285" s="10"/>
      <c r="P9285" s="10"/>
      <c r="Q9285" s="10"/>
      <c r="R9285" s="10"/>
      <c r="S9285" s="10"/>
      <c r="U9285" s="10"/>
      <c r="W9285" s="10"/>
      <c r="Y9285" s="10"/>
      <c r="AA9285" s="10"/>
      <c r="AC9285" s="10"/>
      <c r="AE9285" s="10"/>
      <c r="AG9285" s="10"/>
      <c r="AI9285" s="10"/>
      <c r="AK9285" s="10"/>
    </row>
    <row r="9286" spans="2:37" ht="15" x14ac:dyDescent="0.2">
      <c r="B9286" s="10"/>
      <c r="C9286" s="10"/>
      <c r="D9286" s="10"/>
      <c r="E9286" s="10"/>
      <c r="F9286" s="10"/>
      <c r="G9286" s="10"/>
      <c r="H9286" s="10"/>
      <c r="K9286" s="10"/>
      <c r="L9286" s="10"/>
      <c r="N9286" s="10"/>
      <c r="O9286" s="10"/>
      <c r="P9286" s="10"/>
      <c r="Q9286" s="10"/>
      <c r="R9286" s="10"/>
      <c r="S9286" s="10"/>
      <c r="U9286" s="10"/>
      <c r="W9286" s="10"/>
      <c r="Y9286" s="10"/>
      <c r="AA9286" s="10"/>
      <c r="AC9286" s="10"/>
      <c r="AE9286" s="10"/>
      <c r="AG9286" s="10"/>
      <c r="AI9286" s="10"/>
      <c r="AK9286" s="10"/>
    </row>
    <row r="9287" spans="2:37" ht="15" x14ac:dyDescent="0.2">
      <c r="B9287" s="10"/>
      <c r="C9287" s="10"/>
      <c r="D9287" s="10"/>
      <c r="E9287" s="10"/>
      <c r="F9287" s="10"/>
      <c r="G9287" s="10"/>
      <c r="H9287" s="10"/>
      <c r="K9287" s="10"/>
      <c r="L9287" s="10"/>
      <c r="N9287" s="10"/>
      <c r="O9287" s="10"/>
      <c r="P9287" s="10"/>
      <c r="Q9287" s="10"/>
      <c r="R9287" s="10"/>
      <c r="S9287" s="10"/>
      <c r="U9287" s="10"/>
      <c r="W9287" s="10"/>
      <c r="Y9287" s="10"/>
      <c r="AA9287" s="10"/>
      <c r="AC9287" s="10"/>
      <c r="AE9287" s="10"/>
      <c r="AG9287" s="10"/>
      <c r="AI9287" s="10"/>
      <c r="AK9287" s="10"/>
    </row>
    <row r="9288" spans="2:37" ht="15" x14ac:dyDescent="0.2">
      <c r="B9288" s="10"/>
      <c r="C9288" s="10"/>
      <c r="D9288" s="10"/>
      <c r="E9288" s="10"/>
      <c r="F9288" s="10"/>
      <c r="G9288" s="10"/>
      <c r="H9288" s="10"/>
      <c r="K9288" s="10"/>
      <c r="L9288" s="10"/>
      <c r="N9288" s="10"/>
      <c r="O9288" s="10"/>
      <c r="P9288" s="10"/>
      <c r="Q9288" s="10"/>
      <c r="R9288" s="10"/>
      <c r="S9288" s="10"/>
      <c r="U9288" s="10"/>
      <c r="W9288" s="10"/>
      <c r="Y9288" s="10"/>
      <c r="AA9288" s="10"/>
      <c r="AC9288" s="10"/>
      <c r="AE9288" s="10"/>
      <c r="AG9288" s="10"/>
      <c r="AI9288" s="10"/>
      <c r="AK9288" s="10"/>
    </row>
    <row r="9289" spans="2:37" ht="15" x14ac:dyDescent="0.2">
      <c r="B9289" s="10"/>
      <c r="C9289" s="10"/>
      <c r="D9289" s="10"/>
      <c r="E9289" s="10"/>
      <c r="F9289" s="10"/>
      <c r="G9289" s="10"/>
      <c r="H9289" s="10"/>
      <c r="K9289" s="10"/>
      <c r="L9289" s="10"/>
      <c r="N9289" s="10"/>
      <c r="O9289" s="10"/>
      <c r="P9289" s="10"/>
      <c r="Q9289" s="10"/>
      <c r="R9289" s="10"/>
      <c r="S9289" s="10"/>
      <c r="U9289" s="10"/>
      <c r="W9289" s="10"/>
      <c r="Y9289" s="10"/>
      <c r="AA9289" s="10"/>
      <c r="AC9289" s="10"/>
      <c r="AE9289" s="10"/>
      <c r="AG9289" s="10"/>
      <c r="AI9289" s="10"/>
      <c r="AK9289" s="10"/>
    </row>
    <row r="9290" spans="2:37" ht="15" x14ac:dyDescent="0.2">
      <c r="B9290" s="10"/>
      <c r="C9290" s="10"/>
      <c r="D9290" s="10"/>
      <c r="E9290" s="10"/>
      <c r="F9290" s="10"/>
      <c r="G9290" s="10"/>
      <c r="H9290" s="10"/>
      <c r="K9290" s="10"/>
      <c r="L9290" s="10"/>
      <c r="N9290" s="10"/>
      <c r="O9290" s="10"/>
      <c r="P9290" s="10"/>
      <c r="Q9290" s="10"/>
      <c r="R9290" s="10"/>
      <c r="S9290" s="10"/>
      <c r="U9290" s="10"/>
      <c r="W9290" s="10"/>
      <c r="Y9290" s="10"/>
      <c r="AA9290" s="10"/>
      <c r="AC9290" s="10"/>
      <c r="AE9290" s="10"/>
      <c r="AG9290" s="10"/>
      <c r="AI9290" s="10"/>
      <c r="AK9290" s="10"/>
    </row>
    <row r="9291" spans="2:37" ht="15" x14ac:dyDescent="0.2">
      <c r="B9291" s="10"/>
      <c r="C9291" s="10"/>
      <c r="D9291" s="10"/>
      <c r="E9291" s="10"/>
      <c r="F9291" s="10"/>
      <c r="G9291" s="10"/>
      <c r="H9291" s="10"/>
      <c r="K9291" s="10"/>
      <c r="L9291" s="10"/>
      <c r="N9291" s="10"/>
      <c r="O9291" s="10"/>
      <c r="P9291" s="10"/>
      <c r="Q9291" s="10"/>
      <c r="R9291" s="10"/>
      <c r="S9291" s="10"/>
      <c r="U9291" s="10"/>
      <c r="W9291" s="10"/>
      <c r="Y9291" s="10"/>
      <c r="AA9291" s="10"/>
      <c r="AC9291" s="10"/>
      <c r="AE9291" s="10"/>
      <c r="AG9291" s="10"/>
      <c r="AI9291" s="10"/>
      <c r="AK9291" s="10"/>
    </row>
    <row r="9292" spans="2:37" ht="15" x14ac:dyDescent="0.2">
      <c r="B9292" s="10"/>
      <c r="C9292" s="10"/>
      <c r="D9292" s="10"/>
      <c r="E9292" s="10"/>
      <c r="F9292" s="10"/>
      <c r="G9292" s="10"/>
      <c r="H9292" s="10"/>
      <c r="K9292" s="10"/>
      <c r="L9292" s="10"/>
      <c r="N9292" s="10"/>
      <c r="O9292" s="10"/>
      <c r="P9292" s="10"/>
      <c r="Q9292" s="10"/>
      <c r="R9292" s="10"/>
      <c r="S9292" s="10"/>
      <c r="U9292" s="10"/>
      <c r="W9292" s="10"/>
      <c r="Y9292" s="10"/>
      <c r="AA9292" s="10"/>
      <c r="AC9292" s="10"/>
      <c r="AE9292" s="10"/>
      <c r="AG9292" s="10"/>
      <c r="AI9292" s="10"/>
      <c r="AK9292" s="10"/>
    </row>
    <row r="9293" spans="2:37" ht="15" x14ac:dyDescent="0.2">
      <c r="B9293" s="10"/>
      <c r="C9293" s="10"/>
      <c r="D9293" s="10"/>
      <c r="E9293" s="10"/>
      <c r="F9293" s="10"/>
      <c r="G9293" s="10"/>
      <c r="H9293" s="10"/>
      <c r="K9293" s="10"/>
      <c r="L9293" s="10"/>
      <c r="N9293" s="10"/>
      <c r="O9293" s="10"/>
      <c r="P9293" s="10"/>
      <c r="Q9293" s="10"/>
      <c r="R9293" s="10"/>
      <c r="S9293" s="10"/>
      <c r="U9293" s="10"/>
      <c r="W9293" s="10"/>
      <c r="Y9293" s="10"/>
      <c r="AA9293" s="10"/>
      <c r="AC9293" s="10"/>
      <c r="AE9293" s="10"/>
      <c r="AG9293" s="10"/>
      <c r="AI9293" s="10"/>
      <c r="AK9293" s="10"/>
    </row>
    <row r="9294" spans="2:37" ht="15" x14ac:dyDescent="0.2">
      <c r="B9294" s="10"/>
      <c r="C9294" s="10"/>
      <c r="D9294" s="10"/>
      <c r="E9294" s="10"/>
      <c r="F9294" s="10"/>
      <c r="G9294" s="10"/>
      <c r="H9294" s="10"/>
      <c r="K9294" s="10"/>
      <c r="L9294" s="10"/>
      <c r="N9294" s="10"/>
      <c r="O9294" s="10"/>
      <c r="P9294" s="10"/>
      <c r="Q9294" s="10"/>
      <c r="R9294" s="10"/>
      <c r="S9294" s="10"/>
      <c r="U9294" s="10"/>
      <c r="W9294" s="10"/>
      <c r="Y9294" s="10"/>
      <c r="AA9294" s="10"/>
      <c r="AC9294" s="10"/>
      <c r="AE9294" s="10"/>
      <c r="AG9294" s="10"/>
      <c r="AI9294" s="10"/>
      <c r="AK9294" s="10"/>
    </row>
    <row r="9295" spans="2:37" ht="15" x14ac:dyDescent="0.2">
      <c r="B9295" s="10"/>
      <c r="C9295" s="10"/>
      <c r="D9295" s="10"/>
      <c r="E9295" s="10"/>
      <c r="F9295" s="10"/>
      <c r="G9295" s="10"/>
      <c r="H9295" s="10"/>
      <c r="K9295" s="10"/>
      <c r="L9295" s="10"/>
      <c r="N9295" s="10"/>
      <c r="O9295" s="10"/>
      <c r="P9295" s="10"/>
      <c r="Q9295" s="10"/>
      <c r="R9295" s="10"/>
      <c r="S9295" s="10"/>
      <c r="U9295" s="10"/>
      <c r="W9295" s="10"/>
      <c r="Y9295" s="10"/>
      <c r="AA9295" s="10"/>
      <c r="AC9295" s="10"/>
      <c r="AE9295" s="10"/>
      <c r="AG9295" s="10"/>
      <c r="AI9295" s="10"/>
      <c r="AK9295" s="10"/>
    </row>
    <row r="9296" spans="2:37" ht="15" x14ac:dyDescent="0.2">
      <c r="B9296" s="10"/>
      <c r="C9296" s="10"/>
      <c r="D9296" s="10"/>
      <c r="E9296" s="10"/>
      <c r="F9296" s="10"/>
      <c r="G9296" s="10"/>
      <c r="H9296" s="10"/>
      <c r="K9296" s="10"/>
      <c r="L9296" s="10"/>
      <c r="N9296" s="10"/>
      <c r="O9296" s="10"/>
      <c r="P9296" s="10"/>
      <c r="Q9296" s="10"/>
      <c r="R9296" s="10"/>
      <c r="S9296" s="10"/>
      <c r="U9296" s="10"/>
      <c r="W9296" s="10"/>
      <c r="Y9296" s="10"/>
      <c r="AA9296" s="10"/>
      <c r="AC9296" s="10"/>
      <c r="AE9296" s="10"/>
      <c r="AG9296" s="10"/>
      <c r="AI9296" s="10"/>
      <c r="AK9296" s="10"/>
    </row>
    <row r="9297" spans="2:37" ht="15" x14ac:dyDescent="0.2">
      <c r="B9297" s="10"/>
      <c r="C9297" s="10"/>
      <c r="D9297" s="10"/>
      <c r="E9297" s="10"/>
      <c r="F9297" s="10"/>
      <c r="G9297" s="10"/>
      <c r="H9297" s="10"/>
      <c r="K9297" s="10"/>
      <c r="L9297" s="10"/>
      <c r="N9297" s="10"/>
      <c r="O9297" s="10"/>
      <c r="P9297" s="10"/>
      <c r="Q9297" s="10"/>
      <c r="R9297" s="10"/>
      <c r="S9297" s="10"/>
      <c r="U9297" s="10"/>
      <c r="W9297" s="10"/>
      <c r="Y9297" s="10"/>
      <c r="AA9297" s="10"/>
      <c r="AC9297" s="10"/>
      <c r="AE9297" s="10"/>
      <c r="AG9297" s="10"/>
      <c r="AI9297" s="10"/>
      <c r="AK9297" s="10"/>
    </row>
    <row r="9298" spans="2:37" ht="15" x14ac:dyDescent="0.2">
      <c r="B9298" s="10"/>
      <c r="C9298" s="10"/>
      <c r="D9298" s="10"/>
      <c r="E9298" s="10"/>
      <c r="F9298" s="10"/>
      <c r="G9298" s="10"/>
      <c r="H9298" s="10"/>
      <c r="K9298" s="10"/>
      <c r="L9298" s="10"/>
      <c r="N9298" s="10"/>
      <c r="O9298" s="10"/>
      <c r="P9298" s="10"/>
      <c r="Q9298" s="10"/>
      <c r="R9298" s="10"/>
      <c r="S9298" s="10"/>
      <c r="U9298" s="10"/>
      <c r="W9298" s="10"/>
      <c r="Y9298" s="10"/>
      <c r="AA9298" s="10"/>
      <c r="AC9298" s="10"/>
      <c r="AE9298" s="10"/>
      <c r="AG9298" s="10"/>
      <c r="AI9298" s="10"/>
      <c r="AK9298" s="10"/>
    </row>
    <row r="9299" spans="2:37" ht="15" x14ac:dyDescent="0.2">
      <c r="B9299" s="10"/>
      <c r="C9299" s="10"/>
      <c r="D9299" s="10"/>
      <c r="E9299" s="10"/>
      <c r="F9299" s="10"/>
      <c r="G9299" s="10"/>
      <c r="H9299" s="10"/>
      <c r="K9299" s="10"/>
      <c r="L9299" s="10"/>
      <c r="N9299" s="10"/>
      <c r="O9299" s="10"/>
      <c r="P9299" s="10"/>
      <c r="Q9299" s="10"/>
      <c r="R9299" s="10"/>
      <c r="S9299" s="10"/>
      <c r="U9299" s="10"/>
      <c r="W9299" s="10"/>
      <c r="Y9299" s="10"/>
      <c r="AA9299" s="10"/>
      <c r="AC9299" s="10"/>
      <c r="AE9299" s="10"/>
      <c r="AG9299" s="10"/>
      <c r="AI9299" s="10"/>
      <c r="AK9299" s="10"/>
    </row>
    <row r="9300" spans="2:37" ht="15" x14ac:dyDescent="0.2">
      <c r="B9300" s="10"/>
      <c r="C9300" s="10"/>
      <c r="D9300" s="10"/>
      <c r="E9300" s="10"/>
      <c r="F9300" s="10"/>
      <c r="G9300" s="10"/>
      <c r="H9300" s="10"/>
      <c r="K9300" s="10"/>
      <c r="L9300" s="10"/>
      <c r="N9300" s="10"/>
      <c r="O9300" s="10"/>
      <c r="P9300" s="10"/>
      <c r="Q9300" s="10"/>
      <c r="R9300" s="10"/>
      <c r="S9300" s="10"/>
      <c r="U9300" s="10"/>
      <c r="W9300" s="10"/>
      <c r="Y9300" s="10"/>
      <c r="AA9300" s="10"/>
      <c r="AC9300" s="10"/>
      <c r="AE9300" s="10"/>
      <c r="AG9300" s="10"/>
      <c r="AI9300" s="10"/>
      <c r="AK9300" s="10"/>
    </row>
    <row r="9301" spans="2:37" ht="15" x14ac:dyDescent="0.2">
      <c r="B9301" s="10"/>
      <c r="C9301" s="10"/>
      <c r="D9301" s="10"/>
      <c r="E9301" s="10"/>
      <c r="F9301" s="10"/>
      <c r="G9301" s="10"/>
      <c r="H9301" s="10"/>
      <c r="K9301" s="10"/>
      <c r="L9301" s="10"/>
      <c r="N9301" s="10"/>
      <c r="O9301" s="10"/>
      <c r="P9301" s="10"/>
      <c r="Q9301" s="10"/>
      <c r="R9301" s="10"/>
      <c r="S9301" s="10"/>
      <c r="U9301" s="10"/>
      <c r="W9301" s="10"/>
      <c r="Y9301" s="10"/>
      <c r="AA9301" s="10"/>
      <c r="AC9301" s="10"/>
      <c r="AE9301" s="10"/>
      <c r="AG9301" s="10"/>
      <c r="AI9301" s="10"/>
      <c r="AK9301" s="10"/>
    </row>
    <row r="9302" spans="2:37" ht="15" x14ac:dyDescent="0.2">
      <c r="B9302" s="10"/>
      <c r="C9302" s="10"/>
      <c r="D9302" s="10"/>
      <c r="E9302" s="10"/>
      <c r="F9302" s="10"/>
      <c r="G9302" s="10"/>
      <c r="H9302" s="10"/>
      <c r="K9302" s="10"/>
      <c r="L9302" s="10"/>
      <c r="N9302" s="10"/>
      <c r="O9302" s="10"/>
      <c r="P9302" s="10"/>
      <c r="Q9302" s="10"/>
      <c r="R9302" s="10"/>
      <c r="S9302" s="10"/>
      <c r="U9302" s="10"/>
      <c r="W9302" s="10"/>
      <c r="Y9302" s="10"/>
      <c r="AA9302" s="10"/>
      <c r="AC9302" s="10"/>
      <c r="AE9302" s="10"/>
      <c r="AG9302" s="10"/>
      <c r="AI9302" s="10"/>
      <c r="AK9302" s="10"/>
    </row>
    <row r="9303" spans="2:37" ht="15" x14ac:dyDescent="0.2">
      <c r="B9303" s="10"/>
      <c r="C9303" s="10"/>
      <c r="D9303" s="10"/>
      <c r="E9303" s="10"/>
      <c r="F9303" s="10"/>
      <c r="G9303" s="10"/>
      <c r="H9303" s="10"/>
      <c r="K9303" s="10"/>
      <c r="L9303" s="10"/>
      <c r="N9303" s="10"/>
      <c r="O9303" s="10"/>
      <c r="P9303" s="10"/>
      <c r="Q9303" s="10"/>
      <c r="R9303" s="10"/>
      <c r="S9303" s="10"/>
      <c r="U9303" s="10"/>
      <c r="W9303" s="10"/>
      <c r="Y9303" s="10"/>
      <c r="AA9303" s="10"/>
      <c r="AC9303" s="10"/>
      <c r="AE9303" s="10"/>
      <c r="AG9303" s="10"/>
      <c r="AI9303" s="10"/>
      <c r="AK9303" s="10"/>
    </row>
    <row r="9304" spans="2:37" ht="15" x14ac:dyDescent="0.2">
      <c r="B9304" s="10"/>
      <c r="C9304" s="10"/>
      <c r="D9304" s="10"/>
      <c r="E9304" s="10"/>
      <c r="F9304" s="10"/>
      <c r="G9304" s="10"/>
      <c r="H9304" s="10"/>
      <c r="K9304" s="10"/>
      <c r="L9304" s="10"/>
      <c r="N9304" s="10"/>
      <c r="O9304" s="10"/>
      <c r="P9304" s="10"/>
      <c r="Q9304" s="10"/>
      <c r="R9304" s="10"/>
      <c r="S9304" s="10"/>
      <c r="U9304" s="10"/>
      <c r="W9304" s="10"/>
      <c r="Y9304" s="10"/>
      <c r="AA9304" s="10"/>
      <c r="AC9304" s="10"/>
      <c r="AE9304" s="10"/>
      <c r="AG9304" s="10"/>
      <c r="AI9304" s="10"/>
      <c r="AK9304" s="10"/>
    </row>
    <row r="9305" spans="2:37" ht="15" x14ac:dyDescent="0.2">
      <c r="B9305" s="10"/>
      <c r="C9305" s="10"/>
      <c r="D9305" s="10"/>
      <c r="E9305" s="10"/>
      <c r="F9305" s="10"/>
      <c r="G9305" s="10"/>
      <c r="H9305" s="10"/>
      <c r="K9305" s="10"/>
      <c r="L9305" s="10"/>
      <c r="N9305" s="10"/>
      <c r="O9305" s="10"/>
      <c r="P9305" s="10"/>
      <c r="Q9305" s="10"/>
      <c r="R9305" s="10"/>
      <c r="S9305" s="10"/>
      <c r="U9305" s="10"/>
      <c r="W9305" s="10"/>
      <c r="Y9305" s="10"/>
      <c r="AA9305" s="10"/>
      <c r="AC9305" s="10"/>
      <c r="AE9305" s="10"/>
      <c r="AG9305" s="10"/>
      <c r="AI9305" s="10"/>
      <c r="AK9305" s="10"/>
    </row>
    <row r="9306" spans="2:37" ht="15" x14ac:dyDescent="0.2">
      <c r="B9306" s="10"/>
      <c r="C9306" s="10"/>
      <c r="D9306" s="10"/>
      <c r="E9306" s="10"/>
      <c r="F9306" s="10"/>
      <c r="G9306" s="10"/>
      <c r="H9306" s="10"/>
      <c r="K9306" s="10"/>
      <c r="L9306" s="10"/>
      <c r="N9306" s="10"/>
      <c r="O9306" s="10"/>
      <c r="P9306" s="10"/>
      <c r="Q9306" s="10"/>
      <c r="R9306" s="10"/>
      <c r="S9306" s="10"/>
      <c r="U9306" s="10"/>
      <c r="W9306" s="10"/>
      <c r="Y9306" s="10"/>
      <c r="AA9306" s="10"/>
      <c r="AC9306" s="10"/>
      <c r="AE9306" s="10"/>
      <c r="AG9306" s="10"/>
      <c r="AI9306" s="10"/>
      <c r="AK9306" s="10"/>
    </row>
    <row r="9307" spans="2:37" ht="15" x14ac:dyDescent="0.2">
      <c r="B9307" s="10"/>
      <c r="C9307" s="10"/>
      <c r="D9307" s="10"/>
      <c r="E9307" s="10"/>
      <c r="F9307" s="10"/>
      <c r="G9307" s="10"/>
      <c r="H9307" s="10"/>
      <c r="K9307" s="10"/>
      <c r="L9307" s="10"/>
      <c r="N9307" s="10"/>
      <c r="O9307" s="10"/>
      <c r="P9307" s="10"/>
      <c r="Q9307" s="10"/>
      <c r="R9307" s="10"/>
      <c r="S9307" s="10"/>
      <c r="U9307" s="10"/>
      <c r="W9307" s="10"/>
      <c r="Y9307" s="10"/>
      <c r="AA9307" s="10"/>
      <c r="AC9307" s="10"/>
      <c r="AE9307" s="10"/>
      <c r="AG9307" s="10"/>
      <c r="AI9307" s="10"/>
      <c r="AK9307" s="10"/>
    </row>
    <row r="9308" spans="2:37" ht="15" x14ac:dyDescent="0.2">
      <c r="B9308" s="10"/>
      <c r="C9308" s="10"/>
      <c r="D9308" s="10"/>
      <c r="E9308" s="10"/>
      <c r="F9308" s="10"/>
      <c r="G9308" s="10"/>
      <c r="H9308" s="10"/>
      <c r="K9308" s="10"/>
      <c r="L9308" s="10"/>
      <c r="N9308" s="10"/>
      <c r="O9308" s="10"/>
      <c r="P9308" s="10"/>
      <c r="Q9308" s="10"/>
      <c r="R9308" s="10"/>
      <c r="S9308" s="10"/>
      <c r="U9308" s="10"/>
      <c r="W9308" s="10"/>
      <c r="Y9308" s="10"/>
      <c r="AA9308" s="10"/>
      <c r="AC9308" s="10"/>
      <c r="AE9308" s="10"/>
      <c r="AG9308" s="10"/>
      <c r="AI9308" s="10"/>
      <c r="AK9308" s="10"/>
    </row>
    <row r="9309" spans="2:37" ht="15" x14ac:dyDescent="0.2">
      <c r="B9309" s="10"/>
      <c r="C9309" s="10"/>
      <c r="D9309" s="10"/>
      <c r="E9309" s="10"/>
      <c r="F9309" s="10"/>
      <c r="G9309" s="10"/>
      <c r="H9309" s="10"/>
      <c r="K9309" s="10"/>
      <c r="L9309" s="10"/>
      <c r="N9309" s="10"/>
      <c r="O9309" s="10"/>
      <c r="P9309" s="10"/>
      <c r="Q9309" s="10"/>
      <c r="R9309" s="10"/>
      <c r="S9309" s="10"/>
      <c r="U9309" s="10"/>
      <c r="W9309" s="10"/>
      <c r="Y9309" s="10"/>
      <c r="AA9309" s="10"/>
      <c r="AC9309" s="10"/>
      <c r="AE9309" s="10"/>
      <c r="AG9309" s="10"/>
      <c r="AI9309" s="10"/>
      <c r="AK9309" s="10"/>
    </row>
    <row r="9310" spans="2:37" ht="15" x14ac:dyDescent="0.2">
      <c r="B9310" s="10"/>
      <c r="C9310" s="10"/>
      <c r="D9310" s="10"/>
      <c r="E9310" s="10"/>
      <c r="F9310" s="10"/>
      <c r="G9310" s="10"/>
      <c r="H9310" s="10"/>
      <c r="K9310" s="10"/>
      <c r="L9310" s="10"/>
      <c r="N9310" s="10"/>
      <c r="O9310" s="10"/>
      <c r="P9310" s="10"/>
      <c r="Q9310" s="10"/>
      <c r="R9310" s="10"/>
      <c r="S9310" s="10"/>
      <c r="U9310" s="10"/>
      <c r="W9310" s="10"/>
      <c r="Y9310" s="10"/>
      <c r="AA9310" s="10"/>
      <c r="AC9310" s="10"/>
      <c r="AE9310" s="10"/>
      <c r="AG9310" s="10"/>
      <c r="AI9310" s="10"/>
      <c r="AK9310" s="10"/>
    </row>
    <row r="9311" spans="2:37" ht="15" x14ac:dyDescent="0.2">
      <c r="B9311" s="10"/>
      <c r="C9311" s="10"/>
      <c r="D9311" s="10"/>
      <c r="E9311" s="10"/>
      <c r="F9311" s="10"/>
      <c r="G9311" s="10"/>
      <c r="H9311" s="10"/>
      <c r="K9311" s="10"/>
      <c r="L9311" s="10"/>
      <c r="N9311" s="10"/>
      <c r="O9311" s="10"/>
      <c r="P9311" s="10"/>
      <c r="Q9311" s="10"/>
      <c r="R9311" s="10"/>
      <c r="S9311" s="10"/>
      <c r="U9311" s="10"/>
      <c r="W9311" s="10"/>
      <c r="Y9311" s="10"/>
      <c r="AA9311" s="10"/>
      <c r="AC9311" s="10"/>
      <c r="AE9311" s="10"/>
      <c r="AG9311" s="10"/>
      <c r="AI9311" s="10"/>
      <c r="AK9311" s="10"/>
    </row>
    <row r="9312" spans="2:37" ht="15" x14ac:dyDescent="0.2">
      <c r="B9312" s="10"/>
      <c r="C9312" s="10"/>
      <c r="D9312" s="10"/>
      <c r="E9312" s="10"/>
      <c r="F9312" s="10"/>
      <c r="G9312" s="10"/>
      <c r="H9312" s="10"/>
      <c r="K9312" s="10"/>
      <c r="L9312" s="10"/>
      <c r="N9312" s="10"/>
      <c r="O9312" s="10"/>
      <c r="P9312" s="10"/>
      <c r="Q9312" s="10"/>
      <c r="R9312" s="10"/>
      <c r="S9312" s="10"/>
      <c r="U9312" s="10"/>
      <c r="W9312" s="10"/>
      <c r="Y9312" s="10"/>
      <c r="AA9312" s="10"/>
      <c r="AC9312" s="10"/>
      <c r="AE9312" s="10"/>
      <c r="AG9312" s="10"/>
      <c r="AI9312" s="10"/>
      <c r="AK9312" s="10"/>
    </row>
    <row r="9313" spans="2:37" ht="15" x14ac:dyDescent="0.2">
      <c r="B9313" s="10"/>
      <c r="C9313" s="10"/>
      <c r="D9313" s="10"/>
      <c r="E9313" s="10"/>
      <c r="F9313" s="10"/>
      <c r="G9313" s="10"/>
      <c r="H9313" s="10"/>
      <c r="K9313" s="10"/>
      <c r="L9313" s="10"/>
      <c r="N9313" s="10"/>
      <c r="O9313" s="10"/>
      <c r="P9313" s="10"/>
      <c r="Q9313" s="10"/>
      <c r="R9313" s="10"/>
      <c r="S9313" s="10"/>
      <c r="U9313" s="10"/>
      <c r="W9313" s="10"/>
      <c r="Y9313" s="10"/>
      <c r="AA9313" s="10"/>
      <c r="AC9313" s="10"/>
      <c r="AE9313" s="10"/>
      <c r="AG9313" s="10"/>
      <c r="AI9313" s="10"/>
      <c r="AK9313" s="10"/>
    </row>
    <row r="9314" spans="2:37" ht="15" x14ac:dyDescent="0.2">
      <c r="B9314" s="10"/>
      <c r="C9314" s="10"/>
      <c r="D9314" s="10"/>
      <c r="E9314" s="10"/>
      <c r="F9314" s="10"/>
      <c r="G9314" s="10"/>
      <c r="H9314" s="10"/>
      <c r="K9314" s="10"/>
      <c r="L9314" s="10"/>
      <c r="N9314" s="10"/>
      <c r="O9314" s="10"/>
      <c r="P9314" s="10"/>
      <c r="Q9314" s="10"/>
      <c r="R9314" s="10"/>
      <c r="S9314" s="10"/>
      <c r="U9314" s="10"/>
      <c r="W9314" s="10"/>
      <c r="Y9314" s="10"/>
      <c r="AA9314" s="10"/>
      <c r="AC9314" s="10"/>
      <c r="AE9314" s="10"/>
      <c r="AG9314" s="10"/>
      <c r="AI9314" s="10"/>
      <c r="AK9314" s="10"/>
    </row>
    <row r="9315" spans="2:37" ht="15" x14ac:dyDescent="0.2">
      <c r="B9315" s="10"/>
      <c r="C9315" s="10"/>
      <c r="D9315" s="10"/>
      <c r="E9315" s="10"/>
      <c r="F9315" s="10"/>
      <c r="G9315" s="10"/>
      <c r="H9315" s="10"/>
      <c r="K9315" s="10"/>
      <c r="L9315" s="10"/>
      <c r="N9315" s="10"/>
      <c r="O9315" s="10"/>
      <c r="P9315" s="10"/>
      <c r="Q9315" s="10"/>
      <c r="R9315" s="10"/>
      <c r="S9315" s="10"/>
      <c r="U9315" s="10"/>
      <c r="W9315" s="10"/>
      <c r="Y9315" s="10"/>
      <c r="AA9315" s="10"/>
      <c r="AC9315" s="10"/>
      <c r="AE9315" s="10"/>
      <c r="AG9315" s="10"/>
      <c r="AI9315" s="10"/>
      <c r="AK9315" s="10"/>
    </row>
    <row r="9316" spans="2:37" ht="15" x14ac:dyDescent="0.2">
      <c r="B9316" s="10"/>
      <c r="C9316" s="10"/>
      <c r="D9316" s="10"/>
      <c r="E9316" s="10"/>
      <c r="F9316" s="10"/>
      <c r="G9316" s="10"/>
      <c r="H9316" s="10"/>
      <c r="K9316" s="10"/>
      <c r="L9316" s="10"/>
      <c r="N9316" s="10"/>
      <c r="O9316" s="10"/>
      <c r="P9316" s="10"/>
      <c r="Q9316" s="10"/>
      <c r="R9316" s="10"/>
      <c r="S9316" s="10"/>
      <c r="U9316" s="10"/>
      <c r="W9316" s="10"/>
      <c r="Y9316" s="10"/>
      <c r="AA9316" s="10"/>
      <c r="AC9316" s="10"/>
      <c r="AE9316" s="10"/>
      <c r="AG9316" s="10"/>
      <c r="AI9316" s="10"/>
      <c r="AK9316" s="10"/>
    </row>
    <row r="9317" spans="2:37" ht="15" x14ac:dyDescent="0.2">
      <c r="B9317" s="10"/>
      <c r="C9317" s="10"/>
      <c r="D9317" s="10"/>
      <c r="E9317" s="10"/>
      <c r="F9317" s="10"/>
      <c r="G9317" s="10"/>
      <c r="H9317" s="10"/>
      <c r="K9317" s="10"/>
      <c r="L9317" s="10"/>
      <c r="N9317" s="10"/>
      <c r="O9317" s="10"/>
      <c r="P9317" s="10"/>
      <c r="Q9317" s="10"/>
      <c r="R9317" s="10"/>
      <c r="S9317" s="10"/>
      <c r="U9317" s="10"/>
      <c r="W9317" s="10"/>
      <c r="Y9317" s="10"/>
      <c r="AA9317" s="10"/>
      <c r="AC9317" s="10"/>
      <c r="AE9317" s="10"/>
      <c r="AG9317" s="10"/>
      <c r="AI9317" s="10"/>
      <c r="AK9317" s="10"/>
    </row>
    <row r="9318" spans="2:37" ht="15" x14ac:dyDescent="0.2">
      <c r="B9318" s="10"/>
      <c r="C9318" s="10"/>
      <c r="D9318" s="10"/>
      <c r="E9318" s="10"/>
      <c r="F9318" s="10"/>
      <c r="G9318" s="10"/>
      <c r="H9318" s="10"/>
      <c r="K9318" s="10"/>
      <c r="L9318" s="10"/>
      <c r="N9318" s="10"/>
      <c r="O9318" s="10"/>
      <c r="P9318" s="10"/>
      <c r="Q9318" s="10"/>
      <c r="R9318" s="10"/>
      <c r="S9318" s="10"/>
      <c r="U9318" s="10"/>
      <c r="W9318" s="10"/>
      <c r="Y9318" s="10"/>
      <c r="AA9318" s="10"/>
      <c r="AC9318" s="10"/>
      <c r="AE9318" s="10"/>
      <c r="AG9318" s="10"/>
      <c r="AI9318" s="10"/>
      <c r="AK9318" s="10"/>
    </row>
    <row r="9319" spans="2:37" ht="15" x14ac:dyDescent="0.2">
      <c r="B9319" s="10"/>
      <c r="C9319" s="10"/>
      <c r="D9319" s="10"/>
      <c r="E9319" s="10"/>
      <c r="F9319" s="10"/>
      <c r="G9319" s="10"/>
      <c r="H9319" s="10"/>
      <c r="K9319" s="10"/>
      <c r="L9319" s="10"/>
      <c r="N9319" s="10"/>
      <c r="O9319" s="10"/>
      <c r="P9319" s="10"/>
      <c r="Q9319" s="10"/>
      <c r="R9319" s="10"/>
      <c r="S9319" s="10"/>
      <c r="U9319" s="10"/>
      <c r="W9319" s="10"/>
      <c r="Y9319" s="10"/>
      <c r="AA9319" s="10"/>
      <c r="AC9319" s="10"/>
      <c r="AE9319" s="10"/>
      <c r="AG9319" s="10"/>
      <c r="AI9319" s="10"/>
      <c r="AK9319" s="10"/>
    </row>
    <row r="9320" spans="2:37" ht="15" x14ac:dyDescent="0.2">
      <c r="B9320" s="10"/>
      <c r="C9320" s="10"/>
      <c r="D9320" s="10"/>
      <c r="E9320" s="10"/>
      <c r="F9320" s="10"/>
      <c r="G9320" s="10"/>
      <c r="H9320" s="10"/>
      <c r="K9320" s="10"/>
      <c r="L9320" s="10"/>
      <c r="N9320" s="10"/>
      <c r="O9320" s="10"/>
      <c r="P9320" s="10"/>
      <c r="Q9320" s="10"/>
      <c r="R9320" s="10"/>
      <c r="S9320" s="10"/>
      <c r="U9320" s="10"/>
      <c r="W9320" s="10"/>
      <c r="Y9320" s="10"/>
      <c r="AA9320" s="10"/>
      <c r="AC9320" s="10"/>
      <c r="AE9320" s="10"/>
      <c r="AG9320" s="10"/>
      <c r="AI9320" s="10"/>
      <c r="AK9320" s="10"/>
    </row>
    <row r="9321" spans="2:37" ht="15" x14ac:dyDescent="0.2">
      <c r="B9321" s="10"/>
      <c r="C9321" s="10"/>
      <c r="D9321" s="10"/>
      <c r="E9321" s="10"/>
      <c r="F9321" s="10"/>
      <c r="G9321" s="10"/>
      <c r="H9321" s="10"/>
      <c r="K9321" s="10"/>
      <c r="L9321" s="10"/>
      <c r="N9321" s="10"/>
      <c r="O9321" s="10"/>
      <c r="P9321" s="10"/>
      <c r="Q9321" s="10"/>
      <c r="R9321" s="10"/>
      <c r="S9321" s="10"/>
      <c r="U9321" s="10"/>
      <c r="W9321" s="10"/>
      <c r="Y9321" s="10"/>
      <c r="AA9321" s="10"/>
      <c r="AC9321" s="10"/>
      <c r="AE9321" s="10"/>
      <c r="AG9321" s="10"/>
      <c r="AI9321" s="10"/>
      <c r="AK9321" s="10"/>
    </row>
    <row r="9322" spans="2:37" ht="15" x14ac:dyDescent="0.2">
      <c r="B9322" s="10"/>
      <c r="C9322" s="10"/>
      <c r="D9322" s="10"/>
      <c r="E9322" s="10"/>
      <c r="F9322" s="10"/>
      <c r="G9322" s="10"/>
      <c r="H9322" s="10"/>
      <c r="K9322" s="10"/>
      <c r="L9322" s="10"/>
      <c r="N9322" s="10"/>
      <c r="O9322" s="10"/>
      <c r="P9322" s="10"/>
      <c r="Q9322" s="10"/>
      <c r="R9322" s="10"/>
      <c r="S9322" s="10"/>
      <c r="U9322" s="10"/>
      <c r="W9322" s="10"/>
      <c r="Y9322" s="10"/>
      <c r="AA9322" s="10"/>
      <c r="AC9322" s="10"/>
      <c r="AE9322" s="10"/>
      <c r="AG9322" s="10"/>
      <c r="AI9322" s="10"/>
      <c r="AK9322" s="10"/>
    </row>
    <row r="9323" spans="2:37" ht="15" x14ac:dyDescent="0.2">
      <c r="B9323" s="10"/>
      <c r="C9323" s="10"/>
      <c r="D9323" s="10"/>
      <c r="E9323" s="10"/>
      <c r="F9323" s="10"/>
      <c r="G9323" s="10"/>
      <c r="H9323" s="10"/>
      <c r="K9323" s="10"/>
      <c r="L9323" s="10"/>
      <c r="N9323" s="10"/>
      <c r="O9323" s="10"/>
      <c r="P9323" s="10"/>
      <c r="Q9323" s="10"/>
      <c r="R9323" s="10"/>
      <c r="S9323" s="10"/>
      <c r="U9323" s="10"/>
      <c r="W9323" s="10"/>
      <c r="Y9323" s="10"/>
      <c r="AA9323" s="10"/>
      <c r="AC9323" s="10"/>
      <c r="AE9323" s="10"/>
      <c r="AG9323" s="10"/>
      <c r="AI9323" s="10"/>
      <c r="AK9323" s="10"/>
    </row>
    <row r="9324" spans="2:37" ht="15" x14ac:dyDescent="0.2">
      <c r="B9324" s="10"/>
      <c r="C9324" s="10"/>
      <c r="D9324" s="10"/>
      <c r="E9324" s="10"/>
      <c r="F9324" s="10"/>
      <c r="G9324" s="10"/>
      <c r="H9324" s="10"/>
      <c r="K9324" s="10"/>
      <c r="L9324" s="10"/>
      <c r="N9324" s="10"/>
      <c r="O9324" s="10"/>
      <c r="P9324" s="10"/>
      <c r="Q9324" s="10"/>
      <c r="R9324" s="10"/>
      <c r="S9324" s="10"/>
      <c r="U9324" s="10"/>
      <c r="W9324" s="10"/>
      <c r="Y9324" s="10"/>
      <c r="AA9324" s="10"/>
      <c r="AC9324" s="10"/>
      <c r="AE9324" s="10"/>
      <c r="AG9324" s="10"/>
      <c r="AI9324" s="10"/>
      <c r="AK9324" s="10"/>
    </row>
    <row r="9325" spans="2:37" ht="15" x14ac:dyDescent="0.2">
      <c r="B9325" s="10"/>
      <c r="C9325" s="10"/>
      <c r="D9325" s="10"/>
      <c r="E9325" s="10"/>
      <c r="F9325" s="10"/>
      <c r="G9325" s="10"/>
      <c r="H9325" s="10"/>
      <c r="K9325" s="10"/>
      <c r="L9325" s="10"/>
      <c r="N9325" s="10"/>
      <c r="O9325" s="10"/>
      <c r="P9325" s="10"/>
      <c r="Q9325" s="10"/>
      <c r="R9325" s="10"/>
      <c r="S9325" s="10"/>
      <c r="U9325" s="10"/>
      <c r="W9325" s="10"/>
      <c r="Y9325" s="10"/>
      <c r="AA9325" s="10"/>
      <c r="AC9325" s="10"/>
      <c r="AE9325" s="10"/>
      <c r="AG9325" s="10"/>
      <c r="AI9325" s="10"/>
      <c r="AK9325" s="10"/>
    </row>
    <row r="9326" spans="2:37" ht="15" x14ac:dyDescent="0.2">
      <c r="B9326" s="10"/>
      <c r="C9326" s="10"/>
      <c r="D9326" s="10"/>
      <c r="E9326" s="10"/>
      <c r="F9326" s="10"/>
      <c r="G9326" s="10"/>
      <c r="H9326" s="10"/>
      <c r="K9326" s="10"/>
      <c r="L9326" s="10"/>
      <c r="N9326" s="10"/>
      <c r="O9326" s="10"/>
      <c r="P9326" s="10"/>
      <c r="Q9326" s="10"/>
      <c r="R9326" s="10"/>
      <c r="S9326" s="10"/>
      <c r="U9326" s="10"/>
      <c r="W9326" s="10"/>
      <c r="Y9326" s="10"/>
      <c r="AA9326" s="10"/>
      <c r="AC9326" s="10"/>
      <c r="AE9326" s="10"/>
      <c r="AG9326" s="10"/>
      <c r="AI9326" s="10"/>
      <c r="AK9326" s="10"/>
    </row>
    <row r="9327" spans="2:37" ht="15" x14ac:dyDescent="0.2">
      <c r="B9327" s="10"/>
      <c r="C9327" s="10"/>
      <c r="D9327" s="10"/>
      <c r="E9327" s="10"/>
      <c r="F9327" s="10"/>
      <c r="G9327" s="10"/>
      <c r="H9327" s="10"/>
      <c r="K9327" s="10"/>
      <c r="L9327" s="10"/>
      <c r="N9327" s="10"/>
      <c r="O9327" s="10"/>
      <c r="P9327" s="10"/>
      <c r="Q9327" s="10"/>
      <c r="R9327" s="10"/>
      <c r="S9327" s="10"/>
      <c r="U9327" s="10"/>
      <c r="W9327" s="10"/>
      <c r="Y9327" s="10"/>
      <c r="AA9327" s="10"/>
      <c r="AC9327" s="10"/>
      <c r="AE9327" s="10"/>
      <c r="AG9327" s="10"/>
      <c r="AI9327" s="10"/>
      <c r="AK9327" s="10"/>
    </row>
    <row r="9328" spans="2:37" ht="15" x14ac:dyDescent="0.2">
      <c r="B9328" s="10"/>
      <c r="C9328" s="10"/>
      <c r="D9328" s="10"/>
      <c r="E9328" s="10"/>
      <c r="F9328" s="10"/>
      <c r="G9328" s="10"/>
      <c r="H9328" s="10"/>
      <c r="K9328" s="10"/>
      <c r="L9328" s="10"/>
      <c r="N9328" s="10"/>
      <c r="O9328" s="10"/>
      <c r="P9328" s="10"/>
      <c r="Q9328" s="10"/>
      <c r="R9328" s="10"/>
      <c r="S9328" s="10"/>
      <c r="U9328" s="10"/>
      <c r="W9328" s="10"/>
      <c r="Y9328" s="10"/>
      <c r="AA9328" s="10"/>
      <c r="AC9328" s="10"/>
      <c r="AE9328" s="10"/>
      <c r="AG9328" s="10"/>
      <c r="AI9328" s="10"/>
      <c r="AK9328" s="10"/>
    </row>
    <row r="9329" spans="2:37" ht="15" x14ac:dyDescent="0.2">
      <c r="B9329" s="10"/>
      <c r="C9329" s="10"/>
      <c r="D9329" s="10"/>
      <c r="E9329" s="10"/>
      <c r="F9329" s="10"/>
      <c r="G9329" s="10"/>
      <c r="H9329" s="10"/>
      <c r="K9329" s="10"/>
      <c r="L9329" s="10"/>
      <c r="N9329" s="10"/>
      <c r="O9329" s="10"/>
      <c r="P9329" s="10"/>
      <c r="Q9329" s="10"/>
      <c r="R9329" s="10"/>
      <c r="S9329" s="10"/>
      <c r="U9329" s="10"/>
      <c r="W9329" s="10"/>
      <c r="Y9329" s="10"/>
      <c r="AA9329" s="10"/>
      <c r="AC9329" s="10"/>
      <c r="AE9329" s="10"/>
      <c r="AG9329" s="10"/>
      <c r="AI9329" s="10"/>
      <c r="AK9329" s="10"/>
    </row>
    <row r="9330" spans="2:37" ht="15" x14ac:dyDescent="0.2">
      <c r="B9330" s="10"/>
      <c r="C9330" s="10"/>
      <c r="D9330" s="10"/>
      <c r="E9330" s="10"/>
      <c r="F9330" s="10"/>
      <c r="G9330" s="10"/>
      <c r="H9330" s="10"/>
      <c r="K9330" s="10"/>
      <c r="L9330" s="10"/>
      <c r="N9330" s="10"/>
      <c r="O9330" s="10"/>
      <c r="P9330" s="10"/>
      <c r="Q9330" s="10"/>
      <c r="R9330" s="10"/>
      <c r="S9330" s="10"/>
      <c r="U9330" s="10"/>
      <c r="W9330" s="10"/>
      <c r="Y9330" s="10"/>
      <c r="AA9330" s="10"/>
      <c r="AC9330" s="10"/>
      <c r="AE9330" s="10"/>
      <c r="AG9330" s="10"/>
      <c r="AI9330" s="10"/>
      <c r="AK9330" s="10"/>
    </row>
    <row r="9331" spans="2:37" ht="15" x14ac:dyDescent="0.2">
      <c r="B9331" s="10"/>
      <c r="C9331" s="10"/>
      <c r="D9331" s="10"/>
      <c r="E9331" s="10"/>
      <c r="F9331" s="10"/>
      <c r="G9331" s="10"/>
      <c r="H9331" s="10"/>
      <c r="K9331" s="10"/>
      <c r="L9331" s="10"/>
      <c r="N9331" s="10"/>
      <c r="O9331" s="10"/>
      <c r="P9331" s="10"/>
      <c r="Q9331" s="10"/>
      <c r="R9331" s="10"/>
      <c r="S9331" s="10"/>
      <c r="U9331" s="10"/>
      <c r="W9331" s="10"/>
      <c r="Y9331" s="10"/>
      <c r="AA9331" s="10"/>
      <c r="AC9331" s="10"/>
      <c r="AE9331" s="10"/>
      <c r="AG9331" s="10"/>
      <c r="AI9331" s="10"/>
      <c r="AK9331" s="10"/>
    </row>
    <row r="9332" spans="2:37" ht="15" x14ac:dyDescent="0.2">
      <c r="B9332" s="10"/>
      <c r="C9332" s="10"/>
      <c r="D9332" s="10"/>
      <c r="E9332" s="10"/>
      <c r="F9332" s="10"/>
      <c r="G9332" s="10"/>
      <c r="H9332" s="10"/>
      <c r="K9332" s="10"/>
      <c r="L9332" s="10"/>
      <c r="N9332" s="10"/>
      <c r="O9332" s="10"/>
      <c r="P9332" s="10"/>
      <c r="Q9332" s="10"/>
      <c r="R9332" s="10"/>
      <c r="S9332" s="10"/>
      <c r="U9332" s="10"/>
      <c r="W9332" s="10"/>
      <c r="Y9332" s="10"/>
      <c r="AA9332" s="10"/>
      <c r="AC9332" s="10"/>
      <c r="AE9332" s="10"/>
      <c r="AG9332" s="10"/>
      <c r="AI9332" s="10"/>
      <c r="AK9332" s="10"/>
    </row>
    <row r="9333" spans="2:37" ht="15" x14ac:dyDescent="0.2">
      <c r="B9333" s="10"/>
      <c r="C9333" s="10"/>
      <c r="D9333" s="10"/>
      <c r="E9333" s="10"/>
      <c r="F9333" s="10"/>
      <c r="G9333" s="10"/>
      <c r="H9333" s="10"/>
      <c r="K9333" s="10"/>
      <c r="L9333" s="10"/>
      <c r="N9333" s="10"/>
      <c r="O9333" s="10"/>
      <c r="P9333" s="10"/>
      <c r="Q9333" s="10"/>
      <c r="R9333" s="10"/>
      <c r="S9333" s="10"/>
      <c r="U9333" s="10"/>
      <c r="W9333" s="10"/>
      <c r="Y9333" s="10"/>
      <c r="AA9333" s="10"/>
      <c r="AC9333" s="10"/>
      <c r="AE9333" s="10"/>
      <c r="AG9333" s="10"/>
      <c r="AI9333" s="10"/>
      <c r="AK9333" s="10"/>
    </row>
    <row r="9334" spans="2:37" ht="15" x14ac:dyDescent="0.2">
      <c r="B9334" s="10"/>
      <c r="C9334" s="10"/>
      <c r="D9334" s="10"/>
      <c r="E9334" s="10"/>
      <c r="F9334" s="10"/>
      <c r="G9334" s="10"/>
      <c r="H9334" s="10"/>
      <c r="K9334" s="10"/>
      <c r="L9334" s="10"/>
      <c r="N9334" s="10"/>
      <c r="O9334" s="10"/>
      <c r="P9334" s="10"/>
      <c r="Q9334" s="10"/>
      <c r="R9334" s="10"/>
      <c r="S9334" s="10"/>
      <c r="U9334" s="10"/>
      <c r="W9334" s="10"/>
      <c r="Y9334" s="10"/>
      <c r="AA9334" s="10"/>
      <c r="AC9334" s="10"/>
      <c r="AE9334" s="10"/>
      <c r="AG9334" s="10"/>
      <c r="AI9334" s="10"/>
      <c r="AK9334" s="10"/>
    </row>
    <row r="9335" spans="2:37" ht="15" x14ac:dyDescent="0.2">
      <c r="B9335" s="10"/>
      <c r="C9335" s="10"/>
      <c r="D9335" s="10"/>
      <c r="E9335" s="10"/>
      <c r="F9335" s="10"/>
      <c r="G9335" s="10"/>
      <c r="H9335" s="10"/>
      <c r="K9335" s="10"/>
      <c r="L9335" s="10"/>
      <c r="N9335" s="10"/>
      <c r="O9335" s="10"/>
      <c r="P9335" s="10"/>
      <c r="Q9335" s="10"/>
      <c r="R9335" s="10"/>
      <c r="S9335" s="10"/>
      <c r="U9335" s="10"/>
      <c r="W9335" s="10"/>
      <c r="Y9335" s="10"/>
      <c r="AA9335" s="10"/>
      <c r="AC9335" s="10"/>
      <c r="AE9335" s="10"/>
      <c r="AG9335" s="10"/>
      <c r="AI9335" s="10"/>
      <c r="AK9335" s="10"/>
    </row>
    <row r="9336" spans="2:37" ht="15" x14ac:dyDescent="0.2">
      <c r="B9336" s="10"/>
      <c r="C9336" s="10"/>
      <c r="D9336" s="10"/>
      <c r="E9336" s="10"/>
      <c r="F9336" s="10"/>
      <c r="G9336" s="10"/>
      <c r="H9336" s="10"/>
      <c r="K9336" s="10"/>
      <c r="L9336" s="10"/>
      <c r="N9336" s="10"/>
      <c r="O9336" s="10"/>
      <c r="P9336" s="10"/>
      <c r="Q9336" s="10"/>
      <c r="R9336" s="10"/>
      <c r="S9336" s="10"/>
      <c r="U9336" s="10"/>
      <c r="W9336" s="10"/>
      <c r="Y9336" s="10"/>
      <c r="AA9336" s="10"/>
      <c r="AC9336" s="10"/>
      <c r="AE9336" s="10"/>
      <c r="AG9336" s="10"/>
      <c r="AI9336" s="10"/>
      <c r="AK9336" s="10"/>
    </row>
    <row r="9337" spans="2:37" ht="15" x14ac:dyDescent="0.2">
      <c r="B9337" s="10"/>
      <c r="C9337" s="10"/>
      <c r="D9337" s="10"/>
      <c r="E9337" s="10"/>
      <c r="F9337" s="10"/>
      <c r="G9337" s="10"/>
      <c r="H9337" s="10"/>
      <c r="K9337" s="10"/>
      <c r="L9337" s="10"/>
      <c r="N9337" s="10"/>
      <c r="O9337" s="10"/>
      <c r="P9337" s="10"/>
      <c r="Q9337" s="10"/>
      <c r="R9337" s="10"/>
      <c r="S9337" s="10"/>
      <c r="U9337" s="10"/>
      <c r="W9337" s="10"/>
      <c r="Y9337" s="10"/>
      <c r="AA9337" s="10"/>
      <c r="AC9337" s="10"/>
      <c r="AE9337" s="10"/>
      <c r="AG9337" s="10"/>
      <c r="AI9337" s="10"/>
      <c r="AK9337" s="10"/>
    </row>
    <row r="9338" spans="2:37" ht="15" x14ac:dyDescent="0.2">
      <c r="B9338" s="10"/>
      <c r="C9338" s="10"/>
      <c r="D9338" s="10"/>
      <c r="E9338" s="10"/>
      <c r="F9338" s="10"/>
      <c r="G9338" s="10"/>
      <c r="H9338" s="10"/>
      <c r="K9338" s="10"/>
      <c r="L9338" s="10"/>
      <c r="N9338" s="10"/>
      <c r="O9338" s="10"/>
      <c r="P9338" s="10"/>
      <c r="Q9338" s="10"/>
      <c r="R9338" s="10"/>
      <c r="S9338" s="10"/>
      <c r="U9338" s="10"/>
      <c r="W9338" s="10"/>
      <c r="Y9338" s="10"/>
      <c r="AA9338" s="10"/>
      <c r="AC9338" s="10"/>
      <c r="AE9338" s="10"/>
      <c r="AG9338" s="10"/>
      <c r="AI9338" s="10"/>
      <c r="AK9338" s="10"/>
    </row>
    <row r="9339" spans="2:37" ht="15" x14ac:dyDescent="0.2">
      <c r="B9339" s="10"/>
      <c r="C9339" s="10"/>
      <c r="D9339" s="10"/>
      <c r="E9339" s="10"/>
      <c r="F9339" s="10"/>
      <c r="G9339" s="10"/>
      <c r="H9339" s="10"/>
      <c r="K9339" s="10"/>
      <c r="L9339" s="10"/>
      <c r="N9339" s="10"/>
      <c r="O9339" s="10"/>
      <c r="P9339" s="10"/>
      <c r="Q9339" s="10"/>
      <c r="R9339" s="10"/>
      <c r="S9339" s="10"/>
      <c r="U9339" s="10"/>
      <c r="W9339" s="10"/>
      <c r="Y9339" s="10"/>
      <c r="AA9339" s="10"/>
      <c r="AC9339" s="10"/>
      <c r="AE9339" s="10"/>
      <c r="AG9339" s="10"/>
      <c r="AI9339" s="10"/>
      <c r="AK9339" s="10"/>
    </row>
    <row r="9340" spans="2:37" ht="15" x14ac:dyDescent="0.2">
      <c r="B9340" s="10"/>
      <c r="C9340" s="10"/>
      <c r="D9340" s="10"/>
      <c r="E9340" s="10"/>
      <c r="F9340" s="10"/>
      <c r="G9340" s="10"/>
      <c r="H9340" s="10"/>
      <c r="K9340" s="10"/>
      <c r="L9340" s="10"/>
      <c r="N9340" s="10"/>
      <c r="O9340" s="10"/>
      <c r="P9340" s="10"/>
      <c r="Q9340" s="10"/>
      <c r="R9340" s="10"/>
      <c r="S9340" s="10"/>
      <c r="U9340" s="10"/>
      <c r="W9340" s="10"/>
      <c r="Y9340" s="10"/>
      <c r="AA9340" s="10"/>
      <c r="AC9340" s="10"/>
      <c r="AE9340" s="10"/>
      <c r="AG9340" s="10"/>
      <c r="AI9340" s="10"/>
      <c r="AK9340" s="10"/>
    </row>
    <row r="9341" spans="2:37" ht="15" x14ac:dyDescent="0.2">
      <c r="B9341" s="10"/>
      <c r="C9341" s="10"/>
      <c r="D9341" s="10"/>
      <c r="E9341" s="10"/>
      <c r="F9341" s="10"/>
      <c r="G9341" s="10"/>
      <c r="H9341" s="10"/>
      <c r="K9341" s="10"/>
      <c r="L9341" s="10"/>
      <c r="N9341" s="10"/>
      <c r="O9341" s="10"/>
      <c r="P9341" s="10"/>
      <c r="Q9341" s="10"/>
      <c r="R9341" s="10"/>
      <c r="S9341" s="10"/>
      <c r="U9341" s="10"/>
      <c r="W9341" s="10"/>
      <c r="Y9341" s="10"/>
      <c r="AA9341" s="10"/>
      <c r="AC9341" s="10"/>
      <c r="AE9341" s="10"/>
      <c r="AG9341" s="10"/>
      <c r="AI9341" s="10"/>
      <c r="AK9341" s="10"/>
    </row>
    <row r="9342" spans="2:37" ht="15" x14ac:dyDescent="0.2">
      <c r="B9342" s="10"/>
      <c r="C9342" s="10"/>
      <c r="D9342" s="10"/>
      <c r="E9342" s="10"/>
      <c r="F9342" s="10"/>
      <c r="G9342" s="10"/>
      <c r="H9342" s="10"/>
      <c r="K9342" s="10"/>
      <c r="L9342" s="10"/>
      <c r="N9342" s="10"/>
      <c r="O9342" s="10"/>
      <c r="P9342" s="10"/>
      <c r="Q9342" s="10"/>
      <c r="R9342" s="10"/>
      <c r="S9342" s="10"/>
      <c r="U9342" s="10"/>
      <c r="W9342" s="10"/>
      <c r="Y9342" s="10"/>
      <c r="AA9342" s="10"/>
      <c r="AC9342" s="10"/>
      <c r="AE9342" s="10"/>
      <c r="AG9342" s="10"/>
      <c r="AI9342" s="10"/>
      <c r="AK9342" s="10"/>
    </row>
    <row r="9343" spans="2:37" ht="15" x14ac:dyDescent="0.2">
      <c r="B9343" s="10"/>
      <c r="C9343" s="10"/>
      <c r="D9343" s="10"/>
      <c r="E9343" s="10"/>
      <c r="F9343" s="10"/>
      <c r="G9343" s="10"/>
      <c r="H9343" s="10"/>
      <c r="K9343" s="10"/>
      <c r="L9343" s="10"/>
      <c r="N9343" s="10"/>
      <c r="O9343" s="10"/>
      <c r="P9343" s="10"/>
      <c r="Q9343" s="10"/>
      <c r="R9343" s="10"/>
      <c r="S9343" s="10"/>
      <c r="U9343" s="10"/>
      <c r="W9343" s="10"/>
      <c r="Y9343" s="10"/>
      <c r="AA9343" s="10"/>
      <c r="AC9343" s="10"/>
      <c r="AE9343" s="10"/>
      <c r="AG9343" s="10"/>
      <c r="AI9343" s="10"/>
      <c r="AK9343" s="10"/>
    </row>
    <row r="9344" spans="2:37" ht="15" x14ac:dyDescent="0.2">
      <c r="B9344" s="10"/>
      <c r="C9344" s="10"/>
      <c r="D9344" s="10"/>
      <c r="E9344" s="10"/>
      <c r="F9344" s="10"/>
      <c r="G9344" s="10"/>
      <c r="H9344" s="10"/>
      <c r="K9344" s="10"/>
      <c r="L9344" s="10"/>
      <c r="N9344" s="10"/>
      <c r="O9344" s="10"/>
      <c r="P9344" s="10"/>
      <c r="Q9344" s="10"/>
      <c r="R9344" s="10"/>
      <c r="S9344" s="10"/>
      <c r="U9344" s="10"/>
      <c r="W9344" s="10"/>
      <c r="Y9344" s="10"/>
      <c r="AA9344" s="10"/>
      <c r="AC9344" s="10"/>
      <c r="AE9344" s="10"/>
      <c r="AG9344" s="10"/>
      <c r="AI9344" s="10"/>
      <c r="AK9344" s="10"/>
    </row>
    <row r="9345" spans="2:37" ht="15" x14ac:dyDescent="0.2">
      <c r="B9345" s="10"/>
      <c r="C9345" s="10"/>
      <c r="D9345" s="10"/>
      <c r="E9345" s="10"/>
      <c r="F9345" s="10"/>
      <c r="G9345" s="10"/>
      <c r="H9345" s="10"/>
      <c r="K9345" s="10"/>
      <c r="L9345" s="10"/>
      <c r="N9345" s="10"/>
      <c r="O9345" s="10"/>
      <c r="P9345" s="10"/>
      <c r="Q9345" s="10"/>
      <c r="R9345" s="10"/>
      <c r="S9345" s="10"/>
      <c r="U9345" s="10"/>
      <c r="W9345" s="10"/>
      <c r="Y9345" s="10"/>
      <c r="AA9345" s="10"/>
      <c r="AC9345" s="10"/>
      <c r="AE9345" s="10"/>
      <c r="AG9345" s="10"/>
      <c r="AI9345" s="10"/>
      <c r="AK9345" s="10"/>
    </row>
    <row r="9346" spans="2:37" ht="15" x14ac:dyDescent="0.2">
      <c r="B9346" s="10"/>
      <c r="C9346" s="10"/>
      <c r="D9346" s="10"/>
      <c r="E9346" s="10"/>
      <c r="F9346" s="10"/>
      <c r="G9346" s="10"/>
      <c r="H9346" s="10"/>
      <c r="K9346" s="10"/>
      <c r="L9346" s="10"/>
      <c r="N9346" s="10"/>
      <c r="O9346" s="10"/>
      <c r="P9346" s="10"/>
      <c r="Q9346" s="10"/>
      <c r="R9346" s="10"/>
      <c r="S9346" s="10"/>
      <c r="U9346" s="10"/>
      <c r="W9346" s="10"/>
      <c r="Y9346" s="10"/>
      <c r="AA9346" s="10"/>
      <c r="AC9346" s="10"/>
      <c r="AE9346" s="10"/>
      <c r="AG9346" s="10"/>
      <c r="AI9346" s="10"/>
      <c r="AK9346" s="10"/>
    </row>
    <row r="9347" spans="2:37" ht="15" x14ac:dyDescent="0.2">
      <c r="B9347" s="10"/>
      <c r="C9347" s="10"/>
      <c r="D9347" s="10"/>
      <c r="E9347" s="10"/>
      <c r="F9347" s="10"/>
      <c r="G9347" s="10"/>
      <c r="H9347" s="10"/>
      <c r="K9347" s="10"/>
      <c r="L9347" s="10"/>
      <c r="N9347" s="10"/>
      <c r="O9347" s="10"/>
      <c r="P9347" s="10"/>
      <c r="Q9347" s="10"/>
      <c r="R9347" s="10"/>
      <c r="S9347" s="10"/>
      <c r="U9347" s="10"/>
      <c r="W9347" s="10"/>
      <c r="Y9347" s="10"/>
      <c r="AA9347" s="10"/>
      <c r="AC9347" s="10"/>
      <c r="AE9347" s="10"/>
      <c r="AG9347" s="10"/>
      <c r="AI9347" s="10"/>
      <c r="AK9347" s="10"/>
    </row>
    <row r="9348" spans="2:37" ht="15" x14ac:dyDescent="0.2">
      <c r="B9348" s="10"/>
      <c r="C9348" s="10"/>
      <c r="D9348" s="10"/>
      <c r="E9348" s="10"/>
      <c r="F9348" s="10"/>
      <c r="G9348" s="10"/>
      <c r="H9348" s="10"/>
      <c r="K9348" s="10"/>
      <c r="L9348" s="10"/>
      <c r="N9348" s="10"/>
      <c r="O9348" s="10"/>
      <c r="P9348" s="10"/>
      <c r="Q9348" s="10"/>
      <c r="R9348" s="10"/>
      <c r="S9348" s="10"/>
      <c r="U9348" s="10"/>
      <c r="W9348" s="10"/>
      <c r="Y9348" s="10"/>
      <c r="AA9348" s="10"/>
      <c r="AC9348" s="10"/>
      <c r="AE9348" s="10"/>
      <c r="AG9348" s="10"/>
      <c r="AI9348" s="10"/>
      <c r="AK9348" s="10"/>
    </row>
    <row r="9349" spans="2:37" ht="15" x14ac:dyDescent="0.2">
      <c r="B9349" s="10"/>
      <c r="C9349" s="10"/>
      <c r="D9349" s="10"/>
      <c r="E9349" s="10"/>
      <c r="F9349" s="10"/>
      <c r="G9349" s="10"/>
      <c r="H9349" s="10"/>
      <c r="K9349" s="10"/>
      <c r="L9349" s="10"/>
      <c r="N9349" s="10"/>
      <c r="O9349" s="10"/>
      <c r="P9349" s="10"/>
      <c r="Q9349" s="10"/>
      <c r="R9349" s="10"/>
      <c r="S9349" s="10"/>
      <c r="U9349" s="10"/>
      <c r="W9349" s="10"/>
      <c r="Y9349" s="10"/>
      <c r="AA9349" s="10"/>
      <c r="AC9349" s="10"/>
      <c r="AE9349" s="10"/>
      <c r="AG9349" s="10"/>
      <c r="AI9349" s="10"/>
      <c r="AK9349" s="10"/>
    </row>
    <row r="9350" spans="2:37" ht="15" x14ac:dyDescent="0.2">
      <c r="B9350" s="10"/>
      <c r="C9350" s="10"/>
      <c r="D9350" s="10"/>
      <c r="E9350" s="10"/>
      <c r="F9350" s="10"/>
      <c r="G9350" s="10"/>
      <c r="H9350" s="10"/>
      <c r="K9350" s="10"/>
      <c r="L9350" s="10"/>
      <c r="N9350" s="10"/>
      <c r="O9350" s="10"/>
      <c r="P9350" s="10"/>
      <c r="Q9350" s="10"/>
      <c r="R9350" s="10"/>
      <c r="S9350" s="10"/>
      <c r="U9350" s="10"/>
      <c r="W9350" s="10"/>
      <c r="Y9350" s="10"/>
      <c r="AA9350" s="10"/>
      <c r="AC9350" s="10"/>
      <c r="AE9350" s="10"/>
      <c r="AG9350" s="10"/>
      <c r="AI9350" s="10"/>
      <c r="AK9350" s="10"/>
    </row>
    <row r="9351" spans="2:37" ht="15" x14ac:dyDescent="0.2">
      <c r="B9351" s="10"/>
      <c r="C9351" s="10"/>
      <c r="D9351" s="10"/>
      <c r="E9351" s="10"/>
      <c r="F9351" s="10"/>
      <c r="G9351" s="10"/>
      <c r="H9351" s="10"/>
      <c r="K9351" s="10"/>
      <c r="L9351" s="10"/>
      <c r="N9351" s="10"/>
      <c r="O9351" s="10"/>
      <c r="P9351" s="10"/>
      <c r="Q9351" s="10"/>
      <c r="R9351" s="10"/>
      <c r="S9351" s="10"/>
      <c r="U9351" s="10"/>
      <c r="W9351" s="10"/>
      <c r="Y9351" s="10"/>
      <c r="AA9351" s="10"/>
      <c r="AC9351" s="10"/>
      <c r="AE9351" s="10"/>
      <c r="AG9351" s="10"/>
      <c r="AI9351" s="10"/>
      <c r="AK9351" s="10"/>
    </row>
    <row r="9352" spans="2:37" ht="15" x14ac:dyDescent="0.2">
      <c r="B9352" s="10"/>
      <c r="C9352" s="10"/>
      <c r="D9352" s="10"/>
      <c r="E9352" s="10"/>
      <c r="F9352" s="10"/>
      <c r="G9352" s="10"/>
      <c r="H9352" s="10"/>
      <c r="K9352" s="10"/>
      <c r="L9352" s="10"/>
      <c r="N9352" s="10"/>
      <c r="O9352" s="10"/>
      <c r="P9352" s="10"/>
      <c r="Q9352" s="10"/>
      <c r="R9352" s="10"/>
      <c r="S9352" s="10"/>
      <c r="U9352" s="10"/>
      <c r="W9352" s="10"/>
      <c r="Y9352" s="10"/>
      <c r="AA9352" s="10"/>
      <c r="AC9352" s="10"/>
      <c r="AE9352" s="10"/>
      <c r="AG9352" s="10"/>
      <c r="AI9352" s="10"/>
      <c r="AK9352" s="10"/>
    </row>
    <row r="9353" spans="2:37" ht="15" x14ac:dyDescent="0.2">
      <c r="B9353" s="10"/>
      <c r="C9353" s="10"/>
      <c r="D9353" s="10"/>
      <c r="E9353" s="10"/>
      <c r="F9353" s="10"/>
      <c r="G9353" s="10"/>
      <c r="H9353" s="10"/>
      <c r="K9353" s="10"/>
      <c r="L9353" s="10"/>
      <c r="N9353" s="10"/>
      <c r="O9353" s="10"/>
      <c r="P9353" s="10"/>
      <c r="Q9353" s="10"/>
      <c r="R9353" s="10"/>
      <c r="S9353" s="10"/>
      <c r="U9353" s="10"/>
      <c r="W9353" s="10"/>
      <c r="Y9353" s="10"/>
      <c r="AA9353" s="10"/>
      <c r="AC9353" s="10"/>
      <c r="AE9353" s="10"/>
      <c r="AG9353" s="10"/>
      <c r="AI9353" s="10"/>
      <c r="AK9353" s="10"/>
    </row>
    <row r="9354" spans="2:37" ht="15" x14ac:dyDescent="0.2">
      <c r="B9354" s="10"/>
      <c r="C9354" s="10"/>
      <c r="D9354" s="10"/>
      <c r="E9354" s="10"/>
      <c r="F9354" s="10"/>
      <c r="G9354" s="10"/>
      <c r="H9354" s="10"/>
      <c r="K9354" s="10"/>
      <c r="L9354" s="10"/>
      <c r="N9354" s="10"/>
      <c r="O9354" s="10"/>
      <c r="P9354" s="10"/>
      <c r="Q9354" s="10"/>
      <c r="R9354" s="10"/>
      <c r="S9354" s="10"/>
      <c r="U9354" s="10"/>
      <c r="W9354" s="10"/>
      <c r="Y9354" s="10"/>
      <c r="AA9354" s="10"/>
      <c r="AC9354" s="10"/>
      <c r="AE9354" s="10"/>
      <c r="AG9354" s="10"/>
      <c r="AI9354" s="10"/>
      <c r="AK9354" s="10"/>
    </row>
    <row r="9355" spans="2:37" ht="15" x14ac:dyDescent="0.2">
      <c r="B9355" s="10"/>
      <c r="C9355" s="10"/>
      <c r="D9355" s="10"/>
      <c r="E9355" s="10"/>
      <c r="F9355" s="10"/>
      <c r="G9355" s="10"/>
      <c r="H9355" s="10"/>
      <c r="K9355" s="10"/>
      <c r="L9355" s="10"/>
      <c r="N9355" s="10"/>
      <c r="O9355" s="10"/>
      <c r="P9355" s="10"/>
      <c r="Q9355" s="10"/>
      <c r="R9355" s="10"/>
      <c r="S9355" s="10"/>
      <c r="U9355" s="10"/>
      <c r="W9355" s="10"/>
      <c r="Y9355" s="10"/>
      <c r="AA9355" s="10"/>
      <c r="AC9355" s="10"/>
      <c r="AE9355" s="10"/>
      <c r="AG9355" s="10"/>
      <c r="AI9355" s="10"/>
      <c r="AK9355" s="10"/>
    </row>
    <row r="9356" spans="2:37" ht="15" x14ac:dyDescent="0.2">
      <c r="B9356" s="10"/>
      <c r="C9356" s="10"/>
      <c r="D9356" s="10"/>
      <c r="E9356" s="10"/>
      <c r="F9356" s="10"/>
      <c r="G9356" s="10"/>
      <c r="H9356" s="10"/>
      <c r="K9356" s="10"/>
      <c r="L9356" s="10"/>
      <c r="N9356" s="10"/>
      <c r="O9356" s="10"/>
      <c r="P9356" s="10"/>
      <c r="Q9356" s="10"/>
      <c r="R9356" s="10"/>
      <c r="S9356" s="10"/>
      <c r="U9356" s="10"/>
      <c r="W9356" s="10"/>
      <c r="Y9356" s="10"/>
      <c r="AA9356" s="10"/>
      <c r="AC9356" s="10"/>
      <c r="AE9356" s="10"/>
      <c r="AG9356" s="10"/>
      <c r="AI9356" s="10"/>
      <c r="AK9356" s="10"/>
    </row>
    <row r="9357" spans="2:37" ht="15" x14ac:dyDescent="0.2">
      <c r="B9357" s="10"/>
      <c r="C9357" s="10"/>
      <c r="D9357" s="10"/>
      <c r="E9357" s="10"/>
      <c r="F9357" s="10"/>
      <c r="G9357" s="10"/>
      <c r="H9357" s="10"/>
      <c r="K9357" s="10"/>
      <c r="L9357" s="10"/>
      <c r="N9357" s="10"/>
      <c r="O9357" s="10"/>
      <c r="P9357" s="10"/>
      <c r="Q9357" s="10"/>
      <c r="R9357" s="10"/>
      <c r="S9357" s="10"/>
      <c r="U9357" s="10"/>
      <c r="W9357" s="10"/>
      <c r="Y9357" s="10"/>
      <c r="AA9357" s="10"/>
      <c r="AC9357" s="10"/>
      <c r="AE9357" s="10"/>
      <c r="AG9357" s="10"/>
      <c r="AI9357" s="10"/>
      <c r="AK9357" s="10"/>
    </row>
    <row r="9358" spans="2:37" ht="15" x14ac:dyDescent="0.2">
      <c r="B9358" s="10"/>
      <c r="C9358" s="10"/>
      <c r="D9358" s="10"/>
      <c r="E9358" s="10"/>
      <c r="F9358" s="10"/>
      <c r="G9358" s="10"/>
      <c r="H9358" s="10"/>
      <c r="K9358" s="10"/>
      <c r="L9358" s="10"/>
      <c r="N9358" s="10"/>
      <c r="O9358" s="10"/>
      <c r="P9358" s="10"/>
      <c r="Q9358" s="10"/>
      <c r="R9358" s="10"/>
      <c r="S9358" s="10"/>
      <c r="U9358" s="10"/>
      <c r="W9358" s="10"/>
      <c r="Y9358" s="10"/>
      <c r="AA9358" s="10"/>
      <c r="AC9358" s="10"/>
      <c r="AE9358" s="10"/>
      <c r="AG9358" s="10"/>
      <c r="AI9358" s="10"/>
      <c r="AK9358" s="10"/>
    </row>
    <row r="9359" spans="2:37" ht="15" x14ac:dyDescent="0.2">
      <c r="B9359" s="10"/>
      <c r="C9359" s="10"/>
      <c r="D9359" s="10"/>
      <c r="E9359" s="10"/>
      <c r="F9359" s="10"/>
      <c r="G9359" s="10"/>
      <c r="H9359" s="10"/>
      <c r="K9359" s="10"/>
      <c r="L9359" s="10"/>
      <c r="N9359" s="10"/>
      <c r="O9359" s="10"/>
      <c r="P9359" s="10"/>
      <c r="Q9359" s="10"/>
      <c r="R9359" s="10"/>
      <c r="S9359" s="10"/>
      <c r="U9359" s="10"/>
      <c r="W9359" s="10"/>
      <c r="Y9359" s="10"/>
      <c r="AA9359" s="10"/>
      <c r="AC9359" s="10"/>
      <c r="AE9359" s="10"/>
      <c r="AG9359" s="10"/>
      <c r="AI9359" s="10"/>
      <c r="AK9359" s="10"/>
    </row>
    <row r="9360" spans="2:37" ht="15" x14ac:dyDescent="0.2">
      <c r="B9360" s="10"/>
      <c r="C9360" s="10"/>
      <c r="D9360" s="10"/>
      <c r="E9360" s="10"/>
      <c r="F9360" s="10"/>
      <c r="G9360" s="10"/>
      <c r="H9360" s="10"/>
      <c r="K9360" s="10"/>
      <c r="L9360" s="10"/>
      <c r="N9360" s="10"/>
      <c r="O9360" s="10"/>
      <c r="P9360" s="10"/>
      <c r="Q9360" s="10"/>
      <c r="R9360" s="10"/>
      <c r="S9360" s="10"/>
      <c r="U9360" s="10"/>
      <c r="W9360" s="10"/>
      <c r="Y9360" s="10"/>
      <c r="AA9360" s="10"/>
      <c r="AC9360" s="10"/>
      <c r="AE9360" s="10"/>
      <c r="AG9360" s="10"/>
      <c r="AI9360" s="10"/>
      <c r="AK9360" s="10"/>
    </row>
    <row r="9361" spans="2:37" ht="15" x14ac:dyDescent="0.2">
      <c r="B9361" s="10"/>
      <c r="C9361" s="10"/>
      <c r="D9361" s="10"/>
      <c r="E9361" s="10"/>
      <c r="F9361" s="10"/>
      <c r="G9361" s="10"/>
      <c r="H9361" s="10"/>
      <c r="K9361" s="10"/>
      <c r="L9361" s="10"/>
      <c r="N9361" s="10"/>
      <c r="O9361" s="10"/>
      <c r="P9361" s="10"/>
      <c r="Q9361" s="10"/>
      <c r="R9361" s="10"/>
      <c r="S9361" s="10"/>
      <c r="U9361" s="10"/>
      <c r="W9361" s="10"/>
      <c r="Y9361" s="10"/>
      <c r="AA9361" s="10"/>
      <c r="AC9361" s="10"/>
      <c r="AE9361" s="10"/>
      <c r="AG9361" s="10"/>
      <c r="AI9361" s="10"/>
      <c r="AK9361" s="10"/>
    </row>
    <row r="9362" spans="2:37" ht="15" x14ac:dyDescent="0.2">
      <c r="B9362" s="10"/>
      <c r="C9362" s="10"/>
      <c r="D9362" s="10"/>
      <c r="E9362" s="10"/>
      <c r="F9362" s="10"/>
      <c r="G9362" s="10"/>
      <c r="H9362" s="10"/>
      <c r="K9362" s="10"/>
      <c r="L9362" s="10"/>
      <c r="N9362" s="10"/>
      <c r="O9362" s="10"/>
      <c r="P9362" s="10"/>
      <c r="Q9362" s="10"/>
      <c r="R9362" s="10"/>
      <c r="S9362" s="10"/>
      <c r="U9362" s="10"/>
      <c r="W9362" s="10"/>
      <c r="Y9362" s="10"/>
      <c r="AA9362" s="10"/>
      <c r="AC9362" s="10"/>
      <c r="AE9362" s="10"/>
      <c r="AG9362" s="10"/>
      <c r="AI9362" s="10"/>
      <c r="AK9362" s="10"/>
    </row>
    <row r="9363" spans="2:37" ht="15" x14ac:dyDescent="0.2">
      <c r="B9363" s="10"/>
      <c r="C9363" s="10"/>
      <c r="D9363" s="10"/>
      <c r="E9363" s="10"/>
      <c r="F9363" s="10"/>
      <c r="G9363" s="10"/>
      <c r="H9363" s="10"/>
      <c r="K9363" s="10"/>
      <c r="L9363" s="10"/>
      <c r="N9363" s="10"/>
      <c r="O9363" s="10"/>
      <c r="P9363" s="10"/>
      <c r="Q9363" s="10"/>
      <c r="R9363" s="10"/>
      <c r="S9363" s="10"/>
      <c r="U9363" s="10"/>
      <c r="W9363" s="10"/>
      <c r="Y9363" s="10"/>
      <c r="AA9363" s="10"/>
      <c r="AC9363" s="10"/>
      <c r="AE9363" s="10"/>
      <c r="AG9363" s="10"/>
      <c r="AI9363" s="10"/>
      <c r="AK9363" s="10"/>
    </row>
    <row r="9364" spans="2:37" ht="15" x14ac:dyDescent="0.2">
      <c r="B9364" s="10"/>
      <c r="C9364" s="10"/>
      <c r="D9364" s="10"/>
      <c r="E9364" s="10"/>
      <c r="F9364" s="10"/>
      <c r="G9364" s="10"/>
      <c r="H9364" s="10"/>
      <c r="K9364" s="10"/>
      <c r="L9364" s="10"/>
      <c r="N9364" s="10"/>
      <c r="O9364" s="10"/>
      <c r="P9364" s="10"/>
      <c r="Q9364" s="10"/>
      <c r="R9364" s="10"/>
      <c r="S9364" s="10"/>
      <c r="U9364" s="10"/>
      <c r="W9364" s="10"/>
      <c r="Y9364" s="10"/>
      <c r="AA9364" s="10"/>
      <c r="AC9364" s="10"/>
      <c r="AE9364" s="10"/>
      <c r="AG9364" s="10"/>
      <c r="AI9364" s="10"/>
      <c r="AK9364" s="10"/>
    </row>
    <row r="9365" spans="2:37" ht="15" x14ac:dyDescent="0.2">
      <c r="B9365" s="10"/>
      <c r="C9365" s="10"/>
      <c r="D9365" s="10"/>
      <c r="E9365" s="10"/>
      <c r="F9365" s="10"/>
      <c r="G9365" s="10"/>
      <c r="H9365" s="10"/>
      <c r="K9365" s="10"/>
      <c r="L9365" s="10"/>
      <c r="N9365" s="10"/>
      <c r="O9365" s="10"/>
      <c r="P9365" s="10"/>
      <c r="Q9365" s="10"/>
      <c r="R9365" s="10"/>
      <c r="S9365" s="10"/>
      <c r="U9365" s="10"/>
      <c r="W9365" s="10"/>
      <c r="Y9365" s="10"/>
      <c r="AA9365" s="10"/>
      <c r="AC9365" s="10"/>
      <c r="AE9365" s="10"/>
      <c r="AG9365" s="10"/>
      <c r="AI9365" s="10"/>
      <c r="AK9365" s="10"/>
    </row>
    <row r="9366" spans="2:37" ht="15" x14ac:dyDescent="0.2">
      <c r="B9366" s="10"/>
      <c r="C9366" s="10"/>
      <c r="D9366" s="10"/>
      <c r="E9366" s="10"/>
      <c r="F9366" s="10"/>
      <c r="G9366" s="10"/>
      <c r="H9366" s="10"/>
      <c r="K9366" s="10"/>
      <c r="L9366" s="10"/>
      <c r="N9366" s="10"/>
      <c r="O9366" s="10"/>
      <c r="P9366" s="10"/>
      <c r="Q9366" s="10"/>
      <c r="R9366" s="10"/>
      <c r="S9366" s="10"/>
      <c r="U9366" s="10"/>
      <c r="W9366" s="10"/>
      <c r="Y9366" s="10"/>
      <c r="AA9366" s="10"/>
      <c r="AC9366" s="10"/>
      <c r="AE9366" s="10"/>
      <c r="AG9366" s="10"/>
      <c r="AI9366" s="10"/>
      <c r="AK9366" s="10"/>
    </row>
    <row r="9367" spans="2:37" ht="15" x14ac:dyDescent="0.2">
      <c r="B9367" s="10"/>
      <c r="C9367" s="10"/>
      <c r="D9367" s="10"/>
      <c r="E9367" s="10"/>
      <c r="F9367" s="10"/>
      <c r="G9367" s="10"/>
      <c r="H9367" s="10"/>
      <c r="K9367" s="10"/>
      <c r="L9367" s="10"/>
      <c r="N9367" s="10"/>
      <c r="O9367" s="10"/>
      <c r="P9367" s="10"/>
      <c r="Q9367" s="10"/>
      <c r="R9367" s="10"/>
      <c r="S9367" s="10"/>
      <c r="U9367" s="10"/>
      <c r="W9367" s="10"/>
      <c r="Y9367" s="10"/>
      <c r="AA9367" s="10"/>
      <c r="AC9367" s="10"/>
      <c r="AE9367" s="10"/>
      <c r="AG9367" s="10"/>
      <c r="AI9367" s="10"/>
      <c r="AK9367" s="10"/>
    </row>
    <row r="9368" spans="2:37" ht="15" x14ac:dyDescent="0.2">
      <c r="B9368" s="10"/>
      <c r="C9368" s="10"/>
      <c r="D9368" s="10"/>
      <c r="E9368" s="10"/>
      <c r="F9368" s="10"/>
      <c r="G9368" s="10"/>
      <c r="H9368" s="10"/>
      <c r="K9368" s="10"/>
      <c r="L9368" s="10"/>
      <c r="N9368" s="10"/>
      <c r="O9368" s="10"/>
      <c r="P9368" s="10"/>
      <c r="Q9368" s="10"/>
      <c r="R9368" s="10"/>
      <c r="S9368" s="10"/>
      <c r="U9368" s="10"/>
      <c r="W9368" s="10"/>
      <c r="Y9368" s="10"/>
      <c r="AA9368" s="10"/>
      <c r="AC9368" s="10"/>
      <c r="AE9368" s="10"/>
      <c r="AG9368" s="10"/>
      <c r="AI9368" s="10"/>
      <c r="AK9368" s="10"/>
    </row>
    <row r="9369" spans="2:37" ht="15" x14ac:dyDescent="0.2">
      <c r="B9369" s="10"/>
      <c r="C9369" s="10"/>
      <c r="D9369" s="10"/>
      <c r="E9369" s="10"/>
      <c r="F9369" s="10"/>
      <c r="G9369" s="10"/>
      <c r="H9369" s="10"/>
      <c r="K9369" s="10"/>
      <c r="L9369" s="10"/>
      <c r="N9369" s="10"/>
      <c r="O9369" s="10"/>
      <c r="P9369" s="10"/>
      <c r="Q9369" s="10"/>
      <c r="R9369" s="10"/>
      <c r="S9369" s="10"/>
      <c r="U9369" s="10"/>
      <c r="W9369" s="10"/>
      <c r="Y9369" s="10"/>
      <c r="AA9369" s="10"/>
      <c r="AC9369" s="10"/>
      <c r="AE9369" s="10"/>
      <c r="AG9369" s="10"/>
      <c r="AI9369" s="10"/>
      <c r="AK9369" s="10"/>
    </row>
    <row r="9370" spans="2:37" ht="15" x14ac:dyDescent="0.2">
      <c r="B9370" s="10"/>
      <c r="C9370" s="10"/>
      <c r="D9370" s="10"/>
      <c r="E9370" s="10"/>
      <c r="F9370" s="10"/>
      <c r="G9370" s="10"/>
      <c r="H9370" s="10"/>
      <c r="K9370" s="10"/>
      <c r="L9370" s="10"/>
      <c r="N9370" s="10"/>
      <c r="O9370" s="10"/>
      <c r="P9370" s="10"/>
      <c r="Q9370" s="10"/>
      <c r="R9370" s="10"/>
      <c r="S9370" s="10"/>
      <c r="U9370" s="10"/>
      <c r="W9370" s="10"/>
      <c r="Y9370" s="10"/>
      <c r="AA9370" s="10"/>
      <c r="AC9370" s="10"/>
      <c r="AE9370" s="10"/>
      <c r="AG9370" s="10"/>
      <c r="AI9370" s="10"/>
      <c r="AK9370" s="10"/>
    </row>
    <row r="9371" spans="2:37" ht="15" x14ac:dyDescent="0.2">
      <c r="B9371" s="10"/>
      <c r="C9371" s="10"/>
      <c r="D9371" s="10"/>
      <c r="E9371" s="10"/>
      <c r="F9371" s="10"/>
      <c r="G9371" s="10"/>
      <c r="H9371" s="10"/>
      <c r="K9371" s="10"/>
      <c r="L9371" s="10"/>
      <c r="N9371" s="10"/>
      <c r="O9371" s="10"/>
      <c r="P9371" s="10"/>
      <c r="Q9371" s="10"/>
      <c r="R9371" s="10"/>
      <c r="S9371" s="10"/>
      <c r="U9371" s="10"/>
      <c r="W9371" s="10"/>
      <c r="Y9371" s="10"/>
      <c r="AA9371" s="10"/>
      <c r="AC9371" s="10"/>
      <c r="AE9371" s="10"/>
      <c r="AG9371" s="10"/>
      <c r="AI9371" s="10"/>
      <c r="AK9371" s="10"/>
    </row>
    <row r="9372" spans="2:37" ht="15" x14ac:dyDescent="0.2">
      <c r="B9372" s="10"/>
      <c r="C9372" s="10"/>
      <c r="D9372" s="10"/>
      <c r="E9372" s="10"/>
      <c r="F9372" s="10"/>
      <c r="G9372" s="10"/>
      <c r="H9372" s="10"/>
      <c r="K9372" s="10"/>
      <c r="L9372" s="10"/>
      <c r="N9372" s="10"/>
      <c r="O9372" s="10"/>
      <c r="P9372" s="10"/>
      <c r="Q9372" s="10"/>
      <c r="R9372" s="10"/>
      <c r="S9372" s="10"/>
      <c r="U9372" s="10"/>
      <c r="W9372" s="10"/>
      <c r="Y9372" s="10"/>
      <c r="AA9372" s="10"/>
      <c r="AC9372" s="10"/>
      <c r="AE9372" s="10"/>
      <c r="AG9372" s="10"/>
      <c r="AI9372" s="10"/>
      <c r="AK9372" s="10"/>
    </row>
    <row r="9373" spans="2:37" ht="15" x14ac:dyDescent="0.2">
      <c r="B9373" s="10"/>
      <c r="C9373" s="10"/>
      <c r="D9373" s="10"/>
      <c r="E9373" s="10"/>
      <c r="F9373" s="10"/>
      <c r="G9373" s="10"/>
      <c r="H9373" s="10"/>
      <c r="K9373" s="10"/>
      <c r="L9373" s="10"/>
      <c r="N9373" s="10"/>
      <c r="O9373" s="10"/>
      <c r="P9373" s="10"/>
      <c r="Q9373" s="10"/>
      <c r="R9373" s="10"/>
      <c r="S9373" s="10"/>
      <c r="U9373" s="10"/>
      <c r="W9373" s="10"/>
      <c r="Y9373" s="10"/>
      <c r="AA9373" s="10"/>
      <c r="AC9373" s="10"/>
      <c r="AE9373" s="10"/>
      <c r="AG9373" s="10"/>
      <c r="AI9373" s="10"/>
      <c r="AK9373" s="10"/>
    </row>
    <row r="9374" spans="2:37" ht="15" x14ac:dyDescent="0.2">
      <c r="B9374" s="10"/>
      <c r="C9374" s="10"/>
      <c r="D9374" s="10"/>
      <c r="E9374" s="10"/>
      <c r="F9374" s="10"/>
      <c r="G9374" s="10"/>
      <c r="H9374" s="10"/>
      <c r="K9374" s="10"/>
      <c r="L9374" s="10"/>
      <c r="N9374" s="10"/>
      <c r="O9374" s="10"/>
      <c r="P9374" s="10"/>
      <c r="Q9374" s="10"/>
      <c r="R9374" s="10"/>
      <c r="S9374" s="10"/>
      <c r="U9374" s="10"/>
      <c r="W9374" s="10"/>
      <c r="Y9374" s="10"/>
      <c r="AA9374" s="10"/>
      <c r="AC9374" s="10"/>
      <c r="AE9374" s="10"/>
      <c r="AG9374" s="10"/>
      <c r="AI9374" s="10"/>
      <c r="AK9374" s="10"/>
    </row>
    <row r="9375" spans="2:37" ht="15" x14ac:dyDescent="0.2">
      <c r="B9375" s="10"/>
      <c r="C9375" s="10"/>
      <c r="D9375" s="10"/>
      <c r="E9375" s="10"/>
      <c r="F9375" s="10"/>
      <c r="G9375" s="10"/>
      <c r="H9375" s="10"/>
      <c r="K9375" s="10"/>
      <c r="L9375" s="10"/>
      <c r="N9375" s="10"/>
      <c r="O9375" s="10"/>
      <c r="P9375" s="10"/>
      <c r="Q9375" s="10"/>
      <c r="R9375" s="10"/>
      <c r="S9375" s="10"/>
      <c r="U9375" s="10"/>
      <c r="W9375" s="10"/>
      <c r="Y9375" s="10"/>
      <c r="AA9375" s="10"/>
      <c r="AC9375" s="10"/>
      <c r="AE9375" s="10"/>
      <c r="AG9375" s="10"/>
      <c r="AI9375" s="10"/>
      <c r="AK9375" s="10"/>
    </row>
    <row r="9376" spans="2:37" ht="15" x14ac:dyDescent="0.2">
      <c r="B9376" s="10"/>
      <c r="C9376" s="10"/>
      <c r="D9376" s="10"/>
      <c r="E9376" s="10"/>
      <c r="F9376" s="10"/>
      <c r="G9376" s="10"/>
      <c r="H9376" s="10"/>
      <c r="K9376" s="10"/>
      <c r="L9376" s="10"/>
      <c r="N9376" s="10"/>
      <c r="O9376" s="10"/>
      <c r="P9376" s="10"/>
      <c r="Q9376" s="10"/>
      <c r="R9376" s="10"/>
      <c r="S9376" s="10"/>
      <c r="U9376" s="10"/>
      <c r="W9376" s="10"/>
      <c r="Y9376" s="10"/>
      <c r="AA9376" s="10"/>
      <c r="AC9376" s="10"/>
      <c r="AE9376" s="10"/>
      <c r="AG9376" s="10"/>
      <c r="AI9376" s="10"/>
      <c r="AK9376" s="10"/>
    </row>
    <row r="9377" spans="2:37" ht="15" x14ac:dyDescent="0.2">
      <c r="B9377" s="10"/>
      <c r="C9377" s="10"/>
      <c r="D9377" s="10"/>
      <c r="E9377" s="10"/>
      <c r="F9377" s="10"/>
      <c r="G9377" s="10"/>
      <c r="H9377" s="10"/>
      <c r="K9377" s="10"/>
      <c r="L9377" s="10"/>
      <c r="N9377" s="10"/>
      <c r="O9377" s="10"/>
      <c r="P9377" s="10"/>
      <c r="Q9377" s="10"/>
      <c r="R9377" s="10"/>
      <c r="S9377" s="10"/>
      <c r="U9377" s="10"/>
      <c r="W9377" s="10"/>
      <c r="Y9377" s="10"/>
      <c r="AA9377" s="10"/>
      <c r="AC9377" s="10"/>
      <c r="AE9377" s="10"/>
      <c r="AG9377" s="10"/>
      <c r="AI9377" s="10"/>
      <c r="AK9377" s="10"/>
    </row>
    <row r="9378" spans="2:37" ht="15" x14ac:dyDescent="0.2">
      <c r="B9378" s="10"/>
      <c r="C9378" s="10"/>
      <c r="D9378" s="10"/>
      <c r="E9378" s="10"/>
      <c r="F9378" s="10"/>
      <c r="G9378" s="10"/>
      <c r="H9378" s="10"/>
      <c r="K9378" s="10"/>
      <c r="L9378" s="10"/>
      <c r="N9378" s="10"/>
      <c r="O9378" s="10"/>
      <c r="P9378" s="10"/>
      <c r="Q9378" s="10"/>
      <c r="R9378" s="10"/>
      <c r="S9378" s="10"/>
      <c r="U9378" s="10"/>
      <c r="W9378" s="10"/>
      <c r="Y9378" s="10"/>
      <c r="AA9378" s="10"/>
      <c r="AC9378" s="10"/>
      <c r="AE9378" s="10"/>
      <c r="AG9378" s="10"/>
      <c r="AI9378" s="10"/>
      <c r="AK9378" s="10"/>
    </row>
    <row r="9379" spans="2:37" ht="15" x14ac:dyDescent="0.2">
      <c r="B9379" s="10"/>
      <c r="C9379" s="10"/>
      <c r="D9379" s="10"/>
      <c r="E9379" s="10"/>
      <c r="F9379" s="10"/>
      <c r="G9379" s="10"/>
      <c r="H9379" s="10"/>
      <c r="K9379" s="10"/>
      <c r="L9379" s="10"/>
      <c r="N9379" s="10"/>
      <c r="O9379" s="10"/>
      <c r="P9379" s="10"/>
      <c r="Q9379" s="10"/>
      <c r="R9379" s="10"/>
      <c r="S9379" s="10"/>
      <c r="U9379" s="10"/>
      <c r="W9379" s="10"/>
      <c r="Y9379" s="10"/>
      <c r="AA9379" s="10"/>
      <c r="AC9379" s="10"/>
      <c r="AE9379" s="10"/>
      <c r="AG9379" s="10"/>
      <c r="AI9379" s="10"/>
      <c r="AK9379" s="10"/>
    </row>
    <row r="9380" spans="2:37" ht="15" x14ac:dyDescent="0.2">
      <c r="B9380" s="10"/>
      <c r="C9380" s="10"/>
      <c r="D9380" s="10"/>
      <c r="E9380" s="10"/>
      <c r="F9380" s="10"/>
      <c r="G9380" s="10"/>
      <c r="H9380" s="10"/>
      <c r="K9380" s="10"/>
      <c r="L9380" s="10"/>
      <c r="N9380" s="10"/>
      <c r="O9380" s="10"/>
      <c r="P9380" s="10"/>
      <c r="Q9380" s="10"/>
      <c r="R9380" s="10"/>
      <c r="S9380" s="10"/>
      <c r="U9380" s="10"/>
      <c r="W9380" s="10"/>
      <c r="Y9380" s="10"/>
      <c r="AA9380" s="10"/>
      <c r="AC9380" s="10"/>
      <c r="AE9380" s="10"/>
      <c r="AG9380" s="10"/>
      <c r="AI9380" s="10"/>
      <c r="AK9380" s="10"/>
    </row>
    <row r="9381" spans="2:37" ht="15" x14ac:dyDescent="0.2">
      <c r="B9381" s="10"/>
      <c r="C9381" s="10"/>
      <c r="D9381" s="10"/>
      <c r="E9381" s="10"/>
      <c r="F9381" s="10"/>
      <c r="G9381" s="10"/>
      <c r="H9381" s="10"/>
      <c r="K9381" s="10"/>
      <c r="L9381" s="10"/>
      <c r="N9381" s="10"/>
      <c r="O9381" s="10"/>
      <c r="P9381" s="10"/>
      <c r="Q9381" s="10"/>
      <c r="R9381" s="10"/>
      <c r="S9381" s="10"/>
      <c r="U9381" s="10"/>
      <c r="W9381" s="10"/>
      <c r="Y9381" s="10"/>
      <c r="AA9381" s="10"/>
      <c r="AC9381" s="10"/>
      <c r="AE9381" s="10"/>
      <c r="AG9381" s="10"/>
      <c r="AI9381" s="10"/>
      <c r="AK9381" s="10"/>
    </row>
    <row r="9382" spans="2:37" ht="15" x14ac:dyDescent="0.2">
      <c r="B9382" s="10"/>
      <c r="C9382" s="10"/>
      <c r="D9382" s="10"/>
      <c r="E9382" s="10"/>
      <c r="F9382" s="10"/>
      <c r="G9382" s="10"/>
      <c r="H9382" s="10"/>
      <c r="K9382" s="10"/>
      <c r="L9382" s="10"/>
      <c r="N9382" s="10"/>
      <c r="O9382" s="10"/>
      <c r="P9382" s="10"/>
      <c r="Q9382" s="10"/>
      <c r="R9382" s="10"/>
      <c r="S9382" s="10"/>
      <c r="U9382" s="10"/>
      <c r="W9382" s="10"/>
      <c r="Y9382" s="10"/>
      <c r="AA9382" s="10"/>
      <c r="AC9382" s="10"/>
      <c r="AE9382" s="10"/>
      <c r="AG9382" s="10"/>
      <c r="AI9382" s="10"/>
      <c r="AK9382" s="10"/>
    </row>
    <row r="9383" spans="2:37" ht="15" x14ac:dyDescent="0.2">
      <c r="B9383" s="10"/>
      <c r="C9383" s="10"/>
      <c r="D9383" s="10"/>
      <c r="E9383" s="10"/>
      <c r="F9383" s="10"/>
      <c r="G9383" s="10"/>
      <c r="H9383" s="10"/>
      <c r="K9383" s="10"/>
      <c r="L9383" s="10"/>
      <c r="N9383" s="10"/>
      <c r="O9383" s="10"/>
      <c r="P9383" s="10"/>
      <c r="Q9383" s="10"/>
      <c r="R9383" s="10"/>
      <c r="S9383" s="10"/>
      <c r="U9383" s="10"/>
      <c r="W9383" s="10"/>
      <c r="Y9383" s="10"/>
      <c r="AA9383" s="10"/>
      <c r="AC9383" s="10"/>
      <c r="AE9383" s="10"/>
      <c r="AG9383" s="10"/>
      <c r="AI9383" s="10"/>
      <c r="AK9383" s="10"/>
    </row>
    <row r="9384" spans="2:37" ht="15" x14ac:dyDescent="0.2">
      <c r="B9384" s="10"/>
      <c r="C9384" s="10"/>
      <c r="D9384" s="10"/>
      <c r="E9384" s="10"/>
      <c r="F9384" s="10"/>
      <c r="G9384" s="10"/>
      <c r="H9384" s="10"/>
      <c r="K9384" s="10"/>
      <c r="L9384" s="10"/>
      <c r="N9384" s="10"/>
      <c r="O9384" s="10"/>
      <c r="P9384" s="10"/>
      <c r="Q9384" s="10"/>
      <c r="R9384" s="10"/>
      <c r="S9384" s="10"/>
      <c r="U9384" s="10"/>
      <c r="W9384" s="10"/>
      <c r="Y9384" s="10"/>
      <c r="AA9384" s="10"/>
      <c r="AC9384" s="10"/>
      <c r="AE9384" s="10"/>
      <c r="AG9384" s="10"/>
      <c r="AI9384" s="10"/>
      <c r="AK9384" s="10"/>
    </row>
    <row r="9385" spans="2:37" ht="15" x14ac:dyDescent="0.2">
      <c r="B9385" s="10"/>
      <c r="C9385" s="10"/>
      <c r="D9385" s="10"/>
      <c r="E9385" s="10"/>
      <c r="F9385" s="10"/>
      <c r="G9385" s="10"/>
      <c r="H9385" s="10"/>
      <c r="K9385" s="10"/>
      <c r="L9385" s="10"/>
      <c r="N9385" s="10"/>
      <c r="O9385" s="10"/>
      <c r="P9385" s="10"/>
      <c r="Q9385" s="10"/>
      <c r="R9385" s="10"/>
      <c r="S9385" s="10"/>
      <c r="U9385" s="10"/>
      <c r="W9385" s="10"/>
      <c r="Y9385" s="10"/>
      <c r="AA9385" s="10"/>
      <c r="AC9385" s="10"/>
      <c r="AE9385" s="10"/>
      <c r="AG9385" s="10"/>
      <c r="AI9385" s="10"/>
      <c r="AK9385" s="10"/>
    </row>
    <row r="9386" spans="2:37" ht="15" x14ac:dyDescent="0.2">
      <c r="B9386" s="10"/>
      <c r="C9386" s="10"/>
      <c r="D9386" s="10"/>
      <c r="E9386" s="10"/>
      <c r="F9386" s="10"/>
      <c r="G9386" s="10"/>
      <c r="H9386" s="10"/>
      <c r="K9386" s="10"/>
      <c r="L9386" s="10"/>
      <c r="N9386" s="10"/>
      <c r="O9386" s="10"/>
      <c r="P9386" s="10"/>
      <c r="Q9386" s="10"/>
      <c r="R9386" s="10"/>
      <c r="S9386" s="10"/>
      <c r="U9386" s="10"/>
      <c r="W9386" s="10"/>
      <c r="Y9386" s="10"/>
      <c r="AA9386" s="10"/>
      <c r="AC9386" s="10"/>
      <c r="AE9386" s="10"/>
      <c r="AG9386" s="10"/>
      <c r="AI9386" s="10"/>
      <c r="AK9386" s="10"/>
    </row>
    <row r="9387" spans="2:37" ht="15" x14ac:dyDescent="0.2">
      <c r="B9387" s="10"/>
      <c r="C9387" s="10"/>
      <c r="D9387" s="10"/>
      <c r="E9387" s="10"/>
      <c r="F9387" s="10"/>
      <c r="G9387" s="10"/>
      <c r="H9387" s="10"/>
      <c r="K9387" s="10"/>
      <c r="L9387" s="10"/>
      <c r="N9387" s="10"/>
      <c r="O9387" s="10"/>
      <c r="P9387" s="10"/>
      <c r="Q9387" s="10"/>
      <c r="R9387" s="10"/>
      <c r="S9387" s="10"/>
      <c r="U9387" s="10"/>
      <c r="W9387" s="10"/>
      <c r="Y9387" s="10"/>
      <c r="AA9387" s="10"/>
      <c r="AC9387" s="10"/>
      <c r="AE9387" s="10"/>
      <c r="AG9387" s="10"/>
      <c r="AI9387" s="10"/>
      <c r="AK9387" s="10"/>
    </row>
    <row r="9388" spans="2:37" ht="15" x14ac:dyDescent="0.2">
      <c r="B9388" s="10"/>
      <c r="C9388" s="10"/>
      <c r="D9388" s="10"/>
      <c r="E9388" s="10"/>
      <c r="F9388" s="10"/>
      <c r="G9388" s="10"/>
      <c r="H9388" s="10"/>
      <c r="K9388" s="10"/>
      <c r="L9388" s="10"/>
      <c r="N9388" s="10"/>
      <c r="O9388" s="10"/>
      <c r="P9388" s="10"/>
      <c r="Q9388" s="10"/>
      <c r="R9388" s="10"/>
      <c r="S9388" s="10"/>
      <c r="U9388" s="10"/>
      <c r="W9388" s="10"/>
      <c r="Y9388" s="10"/>
      <c r="AA9388" s="10"/>
      <c r="AC9388" s="10"/>
      <c r="AE9388" s="10"/>
      <c r="AG9388" s="10"/>
      <c r="AI9388" s="10"/>
      <c r="AK9388" s="10"/>
    </row>
    <row r="9389" spans="2:37" ht="15" x14ac:dyDescent="0.2">
      <c r="B9389" s="10"/>
      <c r="C9389" s="10"/>
      <c r="D9389" s="10"/>
      <c r="E9389" s="10"/>
      <c r="F9389" s="10"/>
      <c r="G9389" s="10"/>
      <c r="H9389" s="10"/>
      <c r="K9389" s="10"/>
      <c r="L9389" s="10"/>
      <c r="N9389" s="10"/>
      <c r="O9389" s="10"/>
      <c r="P9389" s="10"/>
      <c r="Q9389" s="10"/>
      <c r="R9389" s="10"/>
      <c r="S9389" s="10"/>
      <c r="U9389" s="10"/>
      <c r="W9389" s="10"/>
      <c r="Y9389" s="10"/>
      <c r="AA9389" s="10"/>
      <c r="AC9389" s="10"/>
      <c r="AE9389" s="10"/>
      <c r="AG9389" s="10"/>
      <c r="AI9389" s="10"/>
      <c r="AK9389" s="10"/>
    </row>
    <row r="9390" spans="2:37" ht="15" x14ac:dyDescent="0.2">
      <c r="B9390" s="10"/>
      <c r="C9390" s="10"/>
      <c r="D9390" s="10"/>
      <c r="E9390" s="10"/>
      <c r="F9390" s="10"/>
      <c r="G9390" s="10"/>
      <c r="H9390" s="10"/>
      <c r="K9390" s="10"/>
      <c r="L9390" s="10"/>
      <c r="N9390" s="10"/>
      <c r="O9390" s="10"/>
      <c r="P9390" s="10"/>
      <c r="Q9390" s="10"/>
      <c r="R9390" s="10"/>
      <c r="S9390" s="10"/>
      <c r="U9390" s="10"/>
      <c r="W9390" s="10"/>
      <c r="Y9390" s="10"/>
      <c r="AA9390" s="10"/>
      <c r="AC9390" s="10"/>
      <c r="AE9390" s="10"/>
      <c r="AG9390" s="10"/>
      <c r="AI9390" s="10"/>
      <c r="AK9390" s="10"/>
    </row>
    <row r="9391" spans="2:37" ht="15" x14ac:dyDescent="0.2">
      <c r="B9391" s="10"/>
      <c r="C9391" s="10"/>
      <c r="D9391" s="10"/>
      <c r="E9391" s="10"/>
      <c r="F9391" s="10"/>
      <c r="G9391" s="10"/>
      <c r="H9391" s="10"/>
      <c r="K9391" s="10"/>
      <c r="L9391" s="10"/>
      <c r="N9391" s="10"/>
      <c r="O9391" s="10"/>
      <c r="P9391" s="10"/>
      <c r="Q9391" s="10"/>
      <c r="R9391" s="10"/>
      <c r="S9391" s="10"/>
      <c r="U9391" s="10"/>
      <c r="W9391" s="10"/>
      <c r="Y9391" s="10"/>
      <c r="AA9391" s="10"/>
      <c r="AC9391" s="10"/>
      <c r="AE9391" s="10"/>
      <c r="AG9391" s="10"/>
      <c r="AI9391" s="10"/>
      <c r="AK9391" s="10"/>
    </row>
    <row r="9392" spans="2:37" ht="15" x14ac:dyDescent="0.2">
      <c r="B9392" s="10"/>
      <c r="C9392" s="10"/>
      <c r="D9392" s="10"/>
      <c r="E9392" s="10"/>
      <c r="F9392" s="10"/>
      <c r="G9392" s="10"/>
      <c r="H9392" s="10"/>
      <c r="K9392" s="10"/>
      <c r="L9392" s="10"/>
      <c r="N9392" s="10"/>
      <c r="O9392" s="10"/>
      <c r="P9392" s="10"/>
      <c r="Q9392" s="10"/>
      <c r="R9392" s="10"/>
      <c r="S9392" s="10"/>
      <c r="U9392" s="10"/>
      <c r="W9392" s="10"/>
      <c r="Y9392" s="10"/>
      <c r="AA9392" s="10"/>
      <c r="AC9392" s="10"/>
      <c r="AE9392" s="10"/>
      <c r="AG9392" s="10"/>
      <c r="AI9392" s="10"/>
      <c r="AK9392" s="10"/>
    </row>
    <row r="9393" spans="2:37" ht="15" x14ac:dyDescent="0.2">
      <c r="B9393" s="10"/>
      <c r="C9393" s="10"/>
      <c r="D9393" s="10"/>
      <c r="E9393" s="10"/>
      <c r="F9393" s="10"/>
      <c r="G9393" s="10"/>
      <c r="H9393" s="10"/>
      <c r="K9393" s="10"/>
      <c r="L9393" s="10"/>
      <c r="N9393" s="10"/>
      <c r="O9393" s="10"/>
      <c r="P9393" s="10"/>
      <c r="Q9393" s="10"/>
      <c r="R9393" s="10"/>
      <c r="S9393" s="10"/>
      <c r="U9393" s="10"/>
      <c r="W9393" s="10"/>
      <c r="Y9393" s="10"/>
      <c r="AA9393" s="10"/>
      <c r="AC9393" s="10"/>
      <c r="AE9393" s="10"/>
      <c r="AG9393" s="10"/>
      <c r="AI9393" s="10"/>
      <c r="AK9393" s="10"/>
    </row>
    <row r="9394" spans="2:37" ht="15" x14ac:dyDescent="0.2">
      <c r="B9394" s="10"/>
      <c r="C9394" s="10"/>
      <c r="D9394" s="10"/>
      <c r="E9394" s="10"/>
      <c r="F9394" s="10"/>
      <c r="G9394" s="10"/>
      <c r="H9394" s="10"/>
      <c r="K9394" s="10"/>
      <c r="L9394" s="10"/>
      <c r="N9394" s="10"/>
      <c r="O9394" s="10"/>
      <c r="P9394" s="10"/>
      <c r="Q9394" s="10"/>
      <c r="R9394" s="10"/>
      <c r="S9394" s="10"/>
      <c r="U9394" s="10"/>
      <c r="W9394" s="10"/>
      <c r="Y9394" s="10"/>
      <c r="AA9394" s="10"/>
      <c r="AC9394" s="10"/>
      <c r="AE9394" s="10"/>
      <c r="AG9394" s="10"/>
      <c r="AI9394" s="10"/>
      <c r="AK9394" s="10"/>
    </row>
    <row r="9395" spans="2:37" ht="15" x14ac:dyDescent="0.2">
      <c r="B9395" s="10"/>
      <c r="C9395" s="10"/>
      <c r="D9395" s="10"/>
      <c r="E9395" s="10"/>
      <c r="F9395" s="10"/>
      <c r="G9395" s="10"/>
      <c r="H9395" s="10"/>
      <c r="K9395" s="10"/>
      <c r="L9395" s="10"/>
      <c r="N9395" s="10"/>
      <c r="O9395" s="10"/>
      <c r="P9395" s="10"/>
      <c r="Q9395" s="10"/>
      <c r="R9395" s="10"/>
      <c r="S9395" s="10"/>
      <c r="U9395" s="10"/>
      <c r="W9395" s="10"/>
      <c r="Y9395" s="10"/>
      <c r="AA9395" s="10"/>
      <c r="AC9395" s="10"/>
      <c r="AE9395" s="10"/>
      <c r="AG9395" s="10"/>
      <c r="AI9395" s="10"/>
      <c r="AK9395" s="10"/>
    </row>
    <row r="9396" spans="2:37" ht="15" x14ac:dyDescent="0.2">
      <c r="B9396" s="10"/>
      <c r="C9396" s="10"/>
      <c r="D9396" s="10"/>
      <c r="E9396" s="10"/>
      <c r="F9396" s="10"/>
      <c r="G9396" s="10"/>
      <c r="H9396" s="10"/>
      <c r="K9396" s="10"/>
      <c r="L9396" s="10"/>
      <c r="N9396" s="10"/>
      <c r="O9396" s="10"/>
      <c r="P9396" s="10"/>
      <c r="Q9396" s="10"/>
      <c r="R9396" s="10"/>
      <c r="S9396" s="10"/>
      <c r="U9396" s="10"/>
      <c r="W9396" s="10"/>
      <c r="Y9396" s="10"/>
      <c r="AA9396" s="10"/>
      <c r="AC9396" s="10"/>
      <c r="AE9396" s="10"/>
      <c r="AG9396" s="10"/>
      <c r="AI9396" s="10"/>
      <c r="AK9396" s="10"/>
    </row>
    <row r="9397" spans="2:37" ht="15" x14ac:dyDescent="0.2">
      <c r="B9397" s="10"/>
      <c r="C9397" s="10"/>
      <c r="D9397" s="10"/>
      <c r="E9397" s="10"/>
      <c r="F9397" s="10"/>
      <c r="G9397" s="10"/>
      <c r="H9397" s="10"/>
      <c r="K9397" s="10"/>
      <c r="L9397" s="10"/>
      <c r="N9397" s="10"/>
      <c r="O9397" s="10"/>
      <c r="P9397" s="10"/>
      <c r="Q9397" s="10"/>
      <c r="R9397" s="10"/>
      <c r="S9397" s="10"/>
      <c r="U9397" s="10"/>
      <c r="W9397" s="10"/>
      <c r="Y9397" s="10"/>
      <c r="AA9397" s="10"/>
      <c r="AC9397" s="10"/>
      <c r="AE9397" s="10"/>
      <c r="AG9397" s="10"/>
      <c r="AI9397" s="10"/>
      <c r="AK9397" s="10"/>
    </row>
    <row r="9398" spans="2:37" ht="15" x14ac:dyDescent="0.2">
      <c r="B9398" s="10"/>
      <c r="C9398" s="10"/>
      <c r="D9398" s="10"/>
      <c r="E9398" s="10"/>
      <c r="F9398" s="10"/>
      <c r="G9398" s="10"/>
      <c r="H9398" s="10"/>
      <c r="K9398" s="10"/>
      <c r="L9398" s="10"/>
      <c r="N9398" s="10"/>
      <c r="O9398" s="10"/>
      <c r="P9398" s="10"/>
      <c r="Q9398" s="10"/>
      <c r="R9398" s="10"/>
      <c r="S9398" s="10"/>
      <c r="U9398" s="10"/>
      <c r="W9398" s="10"/>
      <c r="Y9398" s="10"/>
      <c r="AA9398" s="10"/>
      <c r="AC9398" s="10"/>
      <c r="AE9398" s="10"/>
      <c r="AG9398" s="10"/>
      <c r="AI9398" s="10"/>
      <c r="AK9398" s="10"/>
    </row>
    <row r="9399" spans="2:37" ht="15" x14ac:dyDescent="0.2">
      <c r="B9399" s="10"/>
      <c r="C9399" s="10"/>
      <c r="D9399" s="10"/>
      <c r="E9399" s="10"/>
      <c r="F9399" s="10"/>
      <c r="G9399" s="10"/>
      <c r="H9399" s="10"/>
      <c r="K9399" s="10"/>
      <c r="L9399" s="10"/>
      <c r="N9399" s="10"/>
      <c r="O9399" s="10"/>
      <c r="P9399" s="10"/>
      <c r="Q9399" s="10"/>
      <c r="R9399" s="10"/>
      <c r="S9399" s="10"/>
      <c r="U9399" s="10"/>
      <c r="W9399" s="10"/>
      <c r="Y9399" s="10"/>
      <c r="AA9399" s="10"/>
      <c r="AC9399" s="10"/>
      <c r="AE9399" s="10"/>
      <c r="AG9399" s="10"/>
      <c r="AI9399" s="10"/>
      <c r="AK9399" s="10"/>
    </row>
    <row r="9400" spans="2:37" ht="15" x14ac:dyDescent="0.2">
      <c r="B9400" s="10"/>
      <c r="C9400" s="10"/>
      <c r="D9400" s="10"/>
      <c r="E9400" s="10"/>
      <c r="F9400" s="10"/>
      <c r="G9400" s="10"/>
      <c r="H9400" s="10"/>
      <c r="K9400" s="10"/>
      <c r="L9400" s="10"/>
      <c r="N9400" s="10"/>
      <c r="O9400" s="10"/>
      <c r="P9400" s="10"/>
      <c r="Q9400" s="10"/>
      <c r="R9400" s="10"/>
      <c r="S9400" s="10"/>
      <c r="U9400" s="10"/>
      <c r="W9400" s="10"/>
      <c r="Y9400" s="10"/>
      <c r="AA9400" s="10"/>
      <c r="AC9400" s="10"/>
      <c r="AE9400" s="10"/>
      <c r="AG9400" s="10"/>
      <c r="AI9400" s="10"/>
      <c r="AK9400" s="10"/>
    </row>
    <row r="9401" spans="2:37" ht="15" x14ac:dyDescent="0.2">
      <c r="B9401" s="10"/>
      <c r="C9401" s="10"/>
      <c r="D9401" s="10"/>
      <c r="E9401" s="10"/>
      <c r="F9401" s="10"/>
      <c r="G9401" s="10"/>
      <c r="H9401" s="10"/>
      <c r="K9401" s="10"/>
      <c r="L9401" s="10"/>
      <c r="N9401" s="10"/>
      <c r="O9401" s="10"/>
      <c r="P9401" s="10"/>
      <c r="Q9401" s="10"/>
      <c r="R9401" s="10"/>
      <c r="S9401" s="10"/>
      <c r="U9401" s="10"/>
      <c r="W9401" s="10"/>
      <c r="Y9401" s="10"/>
      <c r="AA9401" s="10"/>
      <c r="AC9401" s="10"/>
      <c r="AE9401" s="10"/>
      <c r="AG9401" s="10"/>
      <c r="AI9401" s="10"/>
      <c r="AK9401" s="10"/>
    </row>
    <row r="9402" spans="2:37" ht="15" x14ac:dyDescent="0.2">
      <c r="B9402" s="10"/>
      <c r="C9402" s="10"/>
      <c r="D9402" s="10"/>
      <c r="E9402" s="10"/>
      <c r="F9402" s="10"/>
      <c r="G9402" s="10"/>
      <c r="H9402" s="10"/>
      <c r="K9402" s="10"/>
      <c r="L9402" s="10"/>
      <c r="N9402" s="10"/>
      <c r="O9402" s="10"/>
      <c r="P9402" s="10"/>
      <c r="Q9402" s="10"/>
      <c r="R9402" s="10"/>
      <c r="S9402" s="10"/>
      <c r="U9402" s="10"/>
      <c r="W9402" s="10"/>
      <c r="Y9402" s="10"/>
      <c r="AA9402" s="10"/>
      <c r="AC9402" s="10"/>
      <c r="AE9402" s="10"/>
      <c r="AG9402" s="10"/>
      <c r="AI9402" s="10"/>
      <c r="AK9402" s="10"/>
    </row>
    <row r="9403" spans="2:37" ht="15" x14ac:dyDescent="0.2">
      <c r="B9403" s="10"/>
      <c r="C9403" s="10"/>
      <c r="D9403" s="10"/>
      <c r="E9403" s="10"/>
      <c r="F9403" s="10"/>
      <c r="G9403" s="10"/>
      <c r="H9403" s="10"/>
      <c r="K9403" s="10"/>
      <c r="L9403" s="10"/>
      <c r="N9403" s="10"/>
      <c r="O9403" s="10"/>
      <c r="P9403" s="10"/>
      <c r="Q9403" s="10"/>
      <c r="R9403" s="10"/>
      <c r="S9403" s="10"/>
      <c r="U9403" s="10"/>
      <c r="W9403" s="10"/>
      <c r="Y9403" s="10"/>
      <c r="AA9403" s="10"/>
      <c r="AC9403" s="10"/>
      <c r="AE9403" s="10"/>
      <c r="AG9403" s="10"/>
      <c r="AI9403" s="10"/>
      <c r="AK9403" s="10"/>
    </row>
    <row r="9404" spans="2:37" ht="15" x14ac:dyDescent="0.2">
      <c r="B9404" s="10"/>
      <c r="C9404" s="10"/>
      <c r="D9404" s="10"/>
      <c r="E9404" s="10"/>
      <c r="F9404" s="10"/>
      <c r="G9404" s="10"/>
      <c r="H9404" s="10"/>
      <c r="K9404" s="10"/>
      <c r="L9404" s="10"/>
      <c r="N9404" s="10"/>
      <c r="O9404" s="10"/>
      <c r="P9404" s="10"/>
      <c r="Q9404" s="10"/>
      <c r="R9404" s="10"/>
      <c r="S9404" s="10"/>
      <c r="U9404" s="10"/>
      <c r="W9404" s="10"/>
      <c r="Y9404" s="10"/>
      <c r="AA9404" s="10"/>
      <c r="AC9404" s="10"/>
      <c r="AE9404" s="10"/>
      <c r="AG9404" s="10"/>
      <c r="AI9404" s="10"/>
      <c r="AK9404" s="10"/>
    </row>
    <row r="9405" spans="2:37" ht="15" x14ac:dyDescent="0.2">
      <c r="B9405" s="10"/>
      <c r="C9405" s="10"/>
      <c r="D9405" s="10"/>
      <c r="E9405" s="10"/>
      <c r="F9405" s="10"/>
      <c r="G9405" s="10"/>
      <c r="H9405" s="10"/>
      <c r="K9405" s="10"/>
      <c r="L9405" s="10"/>
      <c r="N9405" s="10"/>
      <c r="O9405" s="10"/>
      <c r="P9405" s="10"/>
      <c r="Q9405" s="10"/>
      <c r="R9405" s="10"/>
      <c r="S9405" s="10"/>
      <c r="U9405" s="10"/>
      <c r="W9405" s="10"/>
      <c r="Y9405" s="10"/>
      <c r="AA9405" s="10"/>
      <c r="AC9405" s="10"/>
      <c r="AE9405" s="10"/>
      <c r="AG9405" s="10"/>
      <c r="AI9405" s="10"/>
      <c r="AK9405" s="10"/>
    </row>
    <row r="9406" spans="2:37" ht="15" x14ac:dyDescent="0.2">
      <c r="B9406" s="10"/>
      <c r="C9406" s="10"/>
      <c r="D9406" s="10"/>
      <c r="E9406" s="10"/>
      <c r="F9406" s="10"/>
      <c r="G9406" s="10"/>
      <c r="H9406" s="10"/>
      <c r="K9406" s="10"/>
      <c r="L9406" s="10"/>
      <c r="N9406" s="10"/>
      <c r="O9406" s="10"/>
      <c r="P9406" s="10"/>
      <c r="Q9406" s="10"/>
      <c r="R9406" s="10"/>
      <c r="S9406" s="10"/>
      <c r="U9406" s="10"/>
      <c r="W9406" s="10"/>
      <c r="Y9406" s="10"/>
      <c r="AA9406" s="10"/>
      <c r="AC9406" s="10"/>
      <c r="AE9406" s="10"/>
      <c r="AG9406" s="10"/>
      <c r="AI9406" s="10"/>
      <c r="AK9406" s="10"/>
    </row>
    <row r="9407" spans="2:37" ht="15" x14ac:dyDescent="0.2">
      <c r="B9407" s="10"/>
      <c r="C9407" s="10"/>
      <c r="D9407" s="10"/>
      <c r="E9407" s="10"/>
      <c r="F9407" s="10"/>
      <c r="G9407" s="10"/>
      <c r="H9407" s="10"/>
      <c r="K9407" s="10"/>
      <c r="L9407" s="10"/>
      <c r="N9407" s="10"/>
      <c r="O9407" s="10"/>
      <c r="P9407" s="10"/>
      <c r="Q9407" s="10"/>
      <c r="R9407" s="10"/>
      <c r="S9407" s="10"/>
      <c r="U9407" s="10"/>
      <c r="W9407" s="10"/>
      <c r="Y9407" s="10"/>
      <c r="AA9407" s="10"/>
      <c r="AC9407" s="10"/>
      <c r="AE9407" s="10"/>
      <c r="AG9407" s="10"/>
      <c r="AI9407" s="10"/>
      <c r="AK9407" s="10"/>
    </row>
    <row r="9408" spans="2:37" ht="15" x14ac:dyDescent="0.2">
      <c r="B9408" s="10"/>
      <c r="C9408" s="10"/>
      <c r="D9408" s="10"/>
      <c r="E9408" s="10"/>
      <c r="F9408" s="10"/>
      <c r="G9408" s="10"/>
      <c r="H9408" s="10"/>
      <c r="K9408" s="10"/>
      <c r="L9408" s="10"/>
      <c r="N9408" s="10"/>
      <c r="O9408" s="10"/>
      <c r="P9408" s="10"/>
      <c r="Q9408" s="10"/>
      <c r="R9408" s="10"/>
      <c r="S9408" s="10"/>
      <c r="U9408" s="10"/>
      <c r="W9408" s="10"/>
      <c r="Y9408" s="10"/>
      <c r="AA9408" s="10"/>
      <c r="AC9408" s="10"/>
      <c r="AE9408" s="10"/>
      <c r="AG9408" s="10"/>
      <c r="AI9408" s="10"/>
      <c r="AK9408" s="10"/>
    </row>
    <row r="9409" spans="2:37" ht="15" x14ac:dyDescent="0.2">
      <c r="B9409" s="10"/>
      <c r="C9409" s="10"/>
      <c r="D9409" s="10"/>
      <c r="E9409" s="10"/>
      <c r="F9409" s="10"/>
      <c r="G9409" s="10"/>
      <c r="H9409" s="10"/>
      <c r="K9409" s="10"/>
      <c r="L9409" s="10"/>
      <c r="N9409" s="10"/>
      <c r="O9409" s="10"/>
      <c r="P9409" s="10"/>
      <c r="Q9409" s="10"/>
      <c r="R9409" s="10"/>
      <c r="S9409" s="10"/>
      <c r="U9409" s="10"/>
      <c r="W9409" s="10"/>
      <c r="Y9409" s="10"/>
      <c r="AA9409" s="10"/>
      <c r="AC9409" s="10"/>
      <c r="AE9409" s="10"/>
      <c r="AG9409" s="10"/>
      <c r="AI9409" s="10"/>
      <c r="AK9409" s="10"/>
    </row>
    <row r="9410" spans="2:37" ht="15" x14ac:dyDescent="0.2">
      <c r="B9410" s="10"/>
      <c r="C9410" s="10"/>
      <c r="D9410" s="10"/>
      <c r="E9410" s="10"/>
      <c r="F9410" s="10"/>
      <c r="G9410" s="10"/>
      <c r="H9410" s="10"/>
      <c r="K9410" s="10"/>
      <c r="L9410" s="10"/>
      <c r="N9410" s="10"/>
      <c r="O9410" s="10"/>
      <c r="P9410" s="10"/>
      <c r="Q9410" s="10"/>
      <c r="R9410" s="10"/>
      <c r="S9410" s="10"/>
      <c r="U9410" s="10"/>
      <c r="W9410" s="10"/>
      <c r="Y9410" s="10"/>
      <c r="AA9410" s="10"/>
      <c r="AC9410" s="10"/>
      <c r="AE9410" s="10"/>
      <c r="AG9410" s="10"/>
      <c r="AI9410" s="10"/>
      <c r="AK9410" s="10"/>
    </row>
    <row r="9411" spans="2:37" ht="15" x14ac:dyDescent="0.2">
      <c r="B9411" s="10"/>
      <c r="C9411" s="10"/>
      <c r="D9411" s="10"/>
      <c r="E9411" s="10"/>
      <c r="F9411" s="10"/>
      <c r="G9411" s="10"/>
      <c r="H9411" s="10"/>
      <c r="K9411" s="10"/>
      <c r="L9411" s="10"/>
      <c r="N9411" s="10"/>
      <c r="O9411" s="10"/>
      <c r="P9411" s="10"/>
      <c r="Q9411" s="10"/>
      <c r="R9411" s="10"/>
      <c r="S9411" s="10"/>
      <c r="U9411" s="10"/>
      <c r="W9411" s="10"/>
      <c r="Y9411" s="10"/>
      <c r="AA9411" s="10"/>
      <c r="AC9411" s="10"/>
      <c r="AE9411" s="10"/>
      <c r="AG9411" s="10"/>
      <c r="AI9411" s="10"/>
      <c r="AK9411" s="10"/>
    </row>
    <row r="9412" spans="2:37" ht="15" x14ac:dyDescent="0.2">
      <c r="B9412" s="10"/>
      <c r="C9412" s="10"/>
      <c r="D9412" s="10"/>
      <c r="E9412" s="10"/>
      <c r="F9412" s="10"/>
      <c r="G9412" s="10"/>
      <c r="H9412" s="10"/>
      <c r="K9412" s="10"/>
      <c r="L9412" s="10"/>
      <c r="N9412" s="10"/>
      <c r="O9412" s="10"/>
      <c r="P9412" s="10"/>
      <c r="Q9412" s="10"/>
      <c r="R9412" s="10"/>
      <c r="S9412" s="10"/>
      <c r="U9412" s="10"/>
      <c r="W9412" s="10"/>
      <c r="Y9412" s="10"/>
      <c r="AA9412" s="10"/>
      <c r="AC9412" s="10"/>
      <c r="AE9412" s="10"/>
      <c r="AG9412" s="10"/>
      <c r="AI9412" s="10"/>
      <c r="AK9412" s="10"/>
    </row>
    <row r="9413" spans="2:37" ht="15" x14ac:dyDescent="0.2">
      <c r="B9413" s="10"/>
      <c r="C9413" s="10"/>
      <c r="D9413" s="10"/>
      <c r="E9413" s="10"/>
      <c r="F9413" s="10"/>
      <c r="G9413" s="10"/>
      <c r="H9413" s="10"/>
      <c r="K9413" s="10"/>
      <c r="L9413" s="10"/>
      <c r="N9413" s="10"/>
      <c r="O9413" s="10"/>
      <c r="P9413" s="10"/>
      <c r="Q9413" s="10"/>
      <c r="R9413" s="10"/>
      <c r="S9413" s="10"/>
      <c r="U9413" s="10"/>
      <c r="W9413" s="10"/>
      <c r="Y9413" s="10"/>
      <c r="AA9413" s="10"/>
      <c r="AC9413" s="10"/>
      <c r="AE9413" s="10"/>
      <c r="AG9413" s="10"/>
      <c r="AI9413" s="10"/>
      <c r="AK9413" s="10"/>
    </row>
    <row r="9414" spans="2:37" ht="15" x14ac:dyDescent="0.2">
      <c r="B9414" s="10"/>
      <c r="C9414" s="10"/>
      <c r="D9414" s="10"/>
      <c r="E9414" s="10"/>
      <c r="F9414" s="10"/>
      <c r="G9414" s="10"/>
      <c r="H9414" s="10"/>
      <c r="K9414" s="10"/>
      <c r="L9414" s="10"/>
      <c r="N9414" s="10"/>
      <c r="O9414" s="10"/>
      <c r="P9414" s="10"/>
      <c r="Q9414" s="10"/>
      <c r="R9414" s="10"/>
      <c r="S9414" s="10"/>
      <c r="U9414" s="10"/>
      <c r="W9414" s="10"/>
      <c r="Y9414" s="10"/>
      <c r="AA9414" s="10"/>
      <c r="AC9414" s="10"/>
      <c r="AE9414" s="10"/>
      <c r="AG9414" s="10"/>
      <c r="AI9414" s="10"/>
      <c r="AK9414" s="10"/>
    </row>
    <row r="9415" spans="2:37" ht="15" x14ac:dyDescent="0.2">
      <c r="B9415" s="10"/>
      <c r="C9415" s="10"/>
      <c r="D9415" s="10"/>
      <c r="E9415" s="10"/>
      <c r="F9415" s="10"/>
      <c r="G9415" s="10"/>
      <c r="H9415" s="10"/>
      <c r="K9415" s="10"/>
      <c r="L9415" s="10"/>
      <c r="N9415" s="10"/>
      <c r="O9415" s="10"/>
      <c r="P9415" s="10"/>
      <c r="Q9415" s="10"/>
      <c r="R9415" s="10"/>
      <c r="S9415" s="10"/>
      <c r="U9415" s="10"/>
      <c r="W9415" s="10"/>
      <c r="Y9415" s="10"/>
      <c r="AA9415" s="10"/>
      <c r="AC9415" s="10"/>
      <c r="AE9415" s="10"/>
      <c r="AG9415" s="10"/>
      <c r="AI9415" s="10"/>
      <c r="AK9415" s="10"/>
    </row>
    <row r="9416" spans="2:37" ht="15" x14ac:dyDescent="0.2">
      <c r="B9416" s="10"/>
      <c r="C9416" s="10"/>
      <c r="D9416" s="10"/>
      <c r="E9416" s="10"/>
      <c r="F9416" s="10"/>
      <c r="G9416" s="10"/>
      <c r="H9416" s="10"/>
      <c r="K9416" s="10"/>
      <c r="L9416" s="10"/>
      <c r="N9416" s="10"/>
      <c r="O9416" s="10"/>
      <c r="P9416" s="10"/>
      <c r="Q9416" s="10"/>
      <c r="R9416" s="10"/>
      <c r="S9416" s="10"/>
      <c r="U9416" s="10"/>
      <c r="W9416" s="10"/>
      <c r="Y9416" s="10"/>
      <c r="AA9416" s="10"/>
      <c r="AC9416" s="10"/>
      <c r="AE9416" s="10"/>
      <c r="AG9416" s="10"/>
      <c r="AI9416" s="10"/>
      <c r="AK9416" s="10"/>
    </row>
    <row r="9417" spans="2:37" ht="15" x14ac:dyDescent="0.2">
      <c r="B9417" s="10"/>
      <c r="C9417" s="10"/>
      <c r="D9417" s="10"/>
      <c r="E9417" s="10"/>
      <c r="F9417" s="10"/>
      <c r="G9417" s="10"/>
      <c r="H9417" s="10"/>
      <c r="K9417" s="10"/>
      <c r="L9417" s="10"/>
      <c r="N9417" s="10"/>
      <c r="O9417" s="10"/>
      <c r="P9417" s="10"/>
      <c r="Q9417" s="10"/>
      <c r="R9417" s="10"/>
      <c r="S9417" s="10"/>
      <c r="U9417" s="10"/>
      <c r="W9417" s="10"/>
      <c r="Y9417" s="10"/>
      <c r="AA9417" s="10"/>
      <c r="AC9417" s="10"/>
      <c r="AE9417" s="10"/>
      <c r="AG9417" s="10"/>
      <c r="AI9417" s="10"/>
      <c r="AK9417" s="10"/>
    </row>
    <row r="9418" spans="2:37" ht="15" x14ac:dyDescent="0.2">
      <c r="B9418" s="10"/>
      <c r="C9418" s="10"/>
      <c r="D9418" s="10"/>
      <c r="E9418" s="10"/>
      <c r="F9418" s="10"/>
      <c r="G9418" s="10"/>
      <c r="H9418" s="10"/>
      <c r="K9418" s="10"/>
      <c r="L9418" s="10"/>
      <c r="N9418" s="10"/>
      <c r="O9418" s="10"/>
      <c r="P9418" s="10"/>
      <c r="Q9418" s="10"/>
      <c r="R9418" s="10"/>
      <c r="S9418" s="10"/>
      <c r="U9418" s="10"/>
      <c r="W9418" s="10"/>
      <c r="Y9418" s="10"/>
      <c r="AA9418" s="10"/>
      <c r="AC9418" s="10"/>
      <c r="AE9418" s="10"/>
      <c r="AG9418" s="10"/>
      <c r="AI9418" s="10"/>
      <c r="AK9418" s="10"/>
    </row>
    <row r="9419" spans="2:37" ht="15" x14ac:dyDescent="0.2">
      <c r="B9419" s="10"/>
      <c r="C9419" s="10"/>
      <c r="D9419" s="10"/>
      <c r="E9419" s="10"/>
      <c r="F9419" s="10"/>
      <c r="G9419" s="10"/>
      <c r="H9419" s="10"/>
      <c r="K9419" s="10"/>
      <c r="L9419" s="10"/>
      <c r="N9419" s="10"/>
      <c r="O9419" s="10"/>
      <c r="P9419" s="10"/>
      <c r="Q9419" s="10"/>
      <c r="R9419" s="10"/>
      <c r="S9419" s="10"/>
      <c r="U9419" s="10"/>
      <c r="W9419" s="10"/>
      <c r="Y9419" s="10"/>
      <c r="AA9419" s="10"/>
      <c r="AC9419" s="10"/>
      <c r="AE9419" s="10"/>
      <c r="AG9419" s="10"/>
      <c r="AI9419" s="10"/>
      <c r="AK9419" s="10"/>
    </row>
    <row r="9420" spans="2:37" ht="15" x14ac:dyDescent="0.2">
      <c r="B9420" s="10"/>
      <c r="C9420" s="10"/>
      <c r="D9420" s="10"/>
      <c r="E9420" s="10"/>
      <c r="F9420" s="10"/>
      <c r="G9420" s="10"/>
      <c r="H9420" s="10"/>
      <c r="K9420" s="10"/>
      <c r="L9420" s="10"/>
      <c r="N9420" s="10"/>
      <c r="O9420" s="10"/>
      <c r="P9420" s="10"/>
      <c r="Q9420" s="10"/>
      <c r="R9420" s="10"/>
      <c r="S9420" s="10"/>
      <c r="U9420" s="10"/>
      <c r="W9420" s="10"/>
      <c r="Y9420" s="10"/>
      <c r="AA9420" s="10"/>
      <c r="AC9420" s="10"/>
      <c r="AE9420" s="10"/>
      <c r="AG9420" s="10"/>
      <c r="AI9420" s="10"/>
      <c r="AK9420" s="10"/>
    </row>
    <row r="9421" spans="2:37" ht="15" x14ac:dyDescent="0.2">
      <c r="B9421" s="10"/>
      <c r="C9421" s="10"/>
      <c r="D9421" s="10"/>
      <c r="E9421" s="10"/>
      <c r="F9421" s="10"/>
      <c r="G9421" s="10"/>
      <c r="H9421" s="10"/>
      <c r="K9421" s="10"/>
      <c r="L9421" s="10"/>
      <c r="N9421" s="10"/>
      <c r="O9421" s="10"/>
      <c r="P9421" s="10"/>
      <c r="Q9421" s="10"/>
      <c r="R9421" s="10"/>
      <c r="S9421" s="10"/>
      <c r="U9421" s="10"/>
      <c r="W9421" s="10"/>
      <c r="Y9421" s="10"/>
      <c r="AA9421" s="10"/>
      <c r="AC9421" s="10"/>
      <c r="AE9421" s="10"/>
      <c r="AG9421" s="10"/>
      <c r="AI9421" s="10"/>
      <c r="AK9421" s="10"/>
    </row>
    <row r="9422" spans="2:37" ht="15" x14ac:dyDescent="0.2">
      <c r="B9422" s="10"/>
      <c r="C9422" s="10"/>
      <c r="D9422" s="10"/>
      <c r="E9422" s="10"/>
      <c r="F9422" s="10"/>
      <c r="G9422" s="10"/>
      <c r="H9422" s="10"/>
      <c r="K9422" s="10"/>
      <c r="L9422" s="10"/>
      <c r="N9422" s="10"/>
      <c r="O9422" s="10"/>
      <c r="P9422" s="10"/>
      <c r="Q9422" s="10"/>
      <c r="R9422" s="10"/>
      <c r="S9422" s="10"/>
      <c r="U9422" s="10"/>
      <c r="W9422" s="10"/>
      <c r="Y9422" s="10"/>
      <c r="AA9422" s="10"/>
      <c r="AC9422" s="10"/>
      <c r="AE9422" s="10"/>
      <c r="AG9422" s="10"/>
      <c r="AI9422" s="10"/>
      <c r="AK9422" s="10"/>
    </row>
    <row r="9423" spans="2:37" ht="15" x14ac:dyDescent="0.2">
      <c r="B9423" s="10"/>
      <c r="C9423" s="10"/>
      <c r="D9423" s="10"/>
      <c r="E9423" s="10"/>
      <c r="F9423" s="10"/>
      <c r="G9423" s="10"/>
      <c r="H9423" s="10"/>
      <c r="K9423" s="10"/>
      <c r="L9423" s="10"/>
      <c r="N9423" s="10"/>
      <c r="O9423" s="10"/>
      <c r="P9423" s="10"/>
      <c r="Q9423" s="10"/>
      <c r="R9423" s="10"/>
      <c r="S9423" s="10"/>
      <c r="U9423" s="10"/>
      <c r="W9423" s="10"/>
      <c r="Y9423" s="10"/>
      <c r="AA9423" s="10"/>
      <c r="AC9423" s="10"/>
      <c r="AE9423" s="10"/>
      <c r="AG9423" s="10"/>
      <c r="AI9423" s="10"/>
      <c r="AK9423" s="10"/>
    </row>
    <row r="9424" spans="2:37" ht="15" x14ac:dyDescent="0.2">
      <c r="B9424" s="10"/>
      <c r="C9424" s="10"/>
      <c r="D9424" s="10"/>
      <c r="E9424" s="10"/>
      <c r="F9424" s="10"/>
      <c r="G9424" s="10"/>
      <c r="H9424" s="10"/>
      <c r="K9424" s="10"/>
      <c r="L9424" s="10"/>
      <c r="N9424" s="10"/>
      <c r="O9424" s="10"/>
      <c r="P9424" s="10"/>
      <c r="Q9424" s="10"/>
      <c r="R9424" s="10"/>
      <c r="S9424" s="10"/>
      <c r="U9424" s="10"/>
      <c r="W9424" s="10"/>
      <c r="Y9424" s="10"/>
      <c r="AA9424" s="10"/>
      <c r="AC9424" s="10"/>
      <c r="AE9424" s="10"/>
      <c r="AG9424" s="10"/>
      <c r="AI9424" s="10"/>
      <c r="AK9424" s="10"/>
    </row>
    <row r="9425" spans="2:37" ht="15" x14ac:dyDescent="0.2">
      <c r="B9425" s="10"/>
      <c r="C9425" s="10"/>
      <c r="D9425" s="10"/>
      <c r="E9425" s="10"/>
      <c r="F9425" s="10"/>
      <c r="G9425" s="10"/>
      <c r="H9425" s="10"/>
      <c r="K9425" s="10"/>
      <c r="L9425" s="10"/>
      <c r="N9425" s="10"/>
      <c r="O9425" s="10"/>
      <c r="P9425" s="10"/>
      <c r="Q9425" s="10"/>
      <c r="R9425" s="10"/>
      <c r="S9425" s="10"/>
      <c r="U9425" s="10"/>
      <c r="W9425" s="10"/>
      <c r="Y9425" s="10"/>
      <c r="AA9425" s="10"/>
      <c r="AC9425" s="10"/>
      <c r="AE9425" s="10"/>
      <c r="AG9425" s="10"/>
      <c r="AI9425" s="10"/>
      <c r="AK9425" s="10"/>
    </row>
    <row r="9426" spans="2:37" ht="15" x14ac:dyDescent="0.2">
      <c r="B9426" s="10"/>
      <c r="C9426" s="10"/>
      <c r="D9426" s="10"/>
      <c r="E9426" s="10"/>
      <c r="F9426" s="10"/>
      <c r="G9426" s="10"/>
      <c r="H9426" s="10"/>
      <c r="K9426" s="10"/>
      <c r="L9426" s="10"/>
      <c r="N9426" s="10"/>
      <c r="O9426" s="10"/>
      <c r="P9426" s="10"/>
      <c r="Q9426" s="10"/>
      <c r="R9426" s="10"/>
      <c r="S9426" s="10"/>
      <c r="U9426" s="10"/>
      <c r="W9426" s="10"/>
      <c r="Y9426" s="10"/>
      <c r="AA9426" s="10"/>
      <c r="AC9426" s="10"/>
      <c r="AE9426" s="10"/>
      <c r="AG9426" s="10"/>
      <c r="AI9426" s="10"/>
      <c r="AK9426" s="10"/>
    </row>
    <row r="9427" spans="2:37" ht="15" x14ac:dyDescent="0.2">
      <c r="B9427" s="10"/>
      <c r="C9427" s="10"/>
      <c r="D9427" s="10"/>
      <c r="E9427" s="10"/>
      <c r="F9427" s="10"/>
      <c r="G9427" s="10"/>
      <c r="H9427" s="10"/>
      <c r="K9427" s="10"/>
      <c r="L9427" s="10"/>
      <c r="N9427" s="10"/>
      <c r="O9427" s="10"/>
      <c r="P9427" s="10"/>
      <c r="Q9427" s="10"/>
      <c r="R9427" s="10"/>
      <c r="S9427" s="10"/>
      <c r="U9427" s="10"/>
      <c r="W9427" s="10"/>
      <c r="Y9427" s="10"/>
      <c r="AA9427" s="10"/>
      <c r="AC9427" s="10"/>
      <c r="AE9427" s="10"/>
      <c r="AG9427" s="10"/>
      <c r="AI9427" s="10"/>
      <c r="AK9427" s="10"/>
    </row>
    <row r="9428" spans="2:37" ht="15" x14ac:dyDescent="0.2">
      <c r="B9428" s="10"/>
      <c r="C9428" s="10"/>
      <c r="D9428" s="10"/>
      <c r="E9428" s="10"/>
      <c r="F9428" s="10"/>
      <c r="G9428" s="10"/>
      <c r="H9428" s="10"/>
      <c r="K9428" s="10"/>
      <c r="L9428" s="10"/>
      <c r="N9428" s="10"/>
      <c r="O9428" s="10"/>
      <c r="P9428" s="10"/>
      <c r="Q9428" s="10"/>
      <c r="R9428" s="10"/>
      <c r="S9428" s="10"/>
      <c r="U9428" s="10"/>
      <c r="W9428" s="10"/>
      <c r="Y9428" s="10"/>
      <c r="AA9428" s="10"/>
      <c r="AC9428" s="10"/>
      <c r="AE9428" s="10"/>
      <c r="AG9428" s="10"/>
      <c r="AI9428" s="10"/>
      <c r="AK9428" s="10"/>
    </row>
    <row r="9429" spans="2:37" ht="15" x14ac:dyDescent="0.2">
      <c r="B9429" s="10"/>
      <c r="C9429" s="10"/>
      <c r="D9429" s="10"/>
      <c r="E9429" s="10"/>
      <c r="F9429" s="10"/>
      <c r="G9429" s="10"/>
      <c r="H9429" s="10"/>
      <c r="K9429" s="10"/>
      <c r="L9429" s="10"/>
      <c r="N9429" s="10"/>
      <c r="O9429" s="10"/>
      <c r="P9429" s="10"/>
      <c r="Q9429" s="10"/>
      <c r="R9429" s="10"/>
      <c r="S9429" s="10"/>
      <c r="U9429" s="10"/>
      <c r="W9429" s="10"/>
      <c r="Y9429" s="10"/>
      <c r="AA9429" s="10"/>
      <c r="AC9429" s="10"/>
      <c r="AE9429" s="10"/>
      <c r="AG9429" s="10"/>
      <c r="AI9429" s="10"/>
      <c r="AK9429" s="10"/>
    </row>
    <row r="9430" spans="2:37" ht="15" x14ac:dyDescent="0.2">
      <c r="B9430" s="10"/>
      <c r="C9430" s="10"/>
      <c r="D9430" s="10"/>
      <c r="E9430" s="10"/>
      <c r="F9430" s="10"/>
      <c r="G9430" s="10"/>
      <c r="H9430" s="10"/>
      <c r="K9430" s="10"/>
      <c r="L9430" s="10"/>
      <c r="N9430" s="10"/>
      <c r="O9430" s="10"/>
      <c r="P9430" s="10"/>
      <c r="Q9430" s="10"/>
      <c r="R9430" s="10"/>
      <c r="S9430" s="10"/>
      <c r="U9430" s="10"/>
      <c r="W9430" s="10"/>
      <c r="Y9430" s="10"/>
      <c r="AA9430" s="10"/>
      <c r="AC9430" s="10"/>
      <c r="AE9430" s="10"/>
      <c r="AG9430" s="10"/>
      <c r="AI9430" s="10"/>
      <c r="AK9430" s="10"/>
    </row>
    <row r="9431" spans="2:37" ht="15" x14ac:dyDescent="0.2">
      <c r="B9431" s="10"/>
      <c r="C9431" s="10"/>
      <c r="D9431" s="10"/>
      <c r="E9431" s="10"/>
      <c r="F9431" s="10"/>
      <c r="G9431" s="10"/>
      <c r="H9431" s="10"/>
      <c r="K9431" s="10"/>
      <c r="L9431" s="10"/>
      <c r="N9431" s="10"/>
      <c r="O9431" s="10"/>
      <c r="P9431" s="10"/>
      <c r="Q9431" s="10"/>
      <c r="R9431" s="10"/>
      <c r="S9431" s="10"/>
      <c r="U9431" s="10"/>
      <c r="W9431" s="10"/>
      <c r="Y9431" s="10"/>
      <c r="AA9431" s="10"/>
      <c r="AC9431" s="10"/>
      <c r="AE9431" s="10"/>
      <c r="AG9431" s="10"/>
      <c r="AI9431" s="10"/>
      <c r="AK9431" s="10"/>
    </row>
    <row r="9432" spans="2:37" ht="15" x14ac:dyDescent="0.2">
      <c r="B9432" s="10"/>
      <c r="C9432" s="10"/>
      <c r="D9432" s="10"/>
      <c r="E9432" s="10"/>
      <c r="F9432" s="10"/>
      <c r="G9432" s="10"/>
      <c r="H9432" s="10"/>
      <c r="K9432" s="10"/>
      <c r="L9432" s="10"/>
      <c r="N9432" s="10"/>
      <c r="O9432" s="10"/>
      <c r="P9432" s="10"/>
      <c r="Q9432" s="10"/>
      <c r="R9432" s="10"/>
      <c r="S9432" s="10"/>
      <c r="U9432" s="10"/>
      <c r="W9432" s="10"/>
      <c r="Y9432" s="10"/>
      <c r="AA9432" s="10"/>
      <c r="AC9432" s="10"/>
      <c r="AE9432" s="10"/>
      <c r="AG9432" s="10"/>
      <c r="AI9432" s="10"/>
      <c r="AK9432" s="10"/>
    </row>
    <row r="9433" spans="2:37" ht="15" x14ac:dyDescent="0.2">
      <c r="B9433" s="10"/>
      <c r="C9433" s="10"/>
      <c r="D9433" s="10"/>
      <c r="E9433" s="10"/>
      <c r="F9433" s="10"/>
      <c r="G9433" s="10"/>
      <c r="H9433" s="10"/>
      <c r="K9433" s="10"/>
      <c r="L9433" s="10"/>
      <c r="N9433" s="10"/>
      <c r="O9433" s="10"/>
      <c r="P9433" s="10"/>
      <c r="Q9433" s="10"/>
      <c r="R9433" s="10"/>
      <c r="S9433" s="10"/>
      <c r="U9433" s="10"/>
      <c r="W9433" s="10"/>
      <c r="Y9433" s="10"/>
      <c r="AA9433" s="10"/>
      <c r="AC9433" s="10"/>
      <c r="AE9433" s="10"/>
      <c r="AG9433" s="10"/>
      <c r="AI9433" s="10"/>
      <c r="AK9433" s="10"/>
    </row>
    <row r="9434" spans="2:37" ht="15" x14ac:dyDescent="0.2">
      <c r="B9434" s="10"/>
      <c r="C9434" s="10"/>
      <c r="D9434" s="10"/>
      <c r="E9434" s="10"/>
      <c r="F9434" s="10"/>
      <c r="G9434" s="10"/>
      <c r="H9434" s="10"/>
      <c r="K9434" s="10"/>
      <c r="L9434" s="10"/>
      <c r="N9434" s="10"/>
      <c r="O9434" s="10"/>
      <c r="P9434" s="10"/>
      <c r="Q9434" s="10"/>
      <c r="R9434" s="10"/>
      <c r="S9434" s="10"/>
      <c r="U9434" s="10"/>
      <c r="W9434" s="10"/>
      <c r="Y9434" s="10"/>
      <c r="AA9434" s="10"/>
      <c r="AC9434" s="10"/>
      <c r="AE9434" s="10"/>
      <c r="AG9434" s="10"/>
      <c r="AI9434" s="10"/>
      <c r="AK9434" s="10"/>
    </row>
    <row r="9435" spans="2:37" ht="15" x14ac:dyDescent="0.2">
      <c r="B9435" s="10"/>
      <c r="C9435" s="10"/>
      <c r="D9435" s="10"/>
      <c r="E9435" s="10"/>
      <c r="F9435" s="10"/>
      <c r="G9435" s="10"/>
      <c r="H9435" s="10"/>
      <c r="K9435" s="10"/>
      <c r="L9435" s="10"/>
      <c r="N9435" s="10"/>
      <c r="O9435" s="10"/>
      <c r="P9435" s="10"/>
      <c r="Q9435" s="10"/>
      <c r="R9435" s="10"/>
      <c r="S9435" s="10"/>
      <c r="U9435" s="10"/>
      <c r="W9435" s="10"/>
      <c r="Y9435" s="10"/>
      <c r="AA9435" s="10"/>
      <c r="AC9435" s="10"/>
      <c r="AE9435" s="10"/>
      <c r="AG9435" s="10"/>
      <c r="AI9435" s="10"/>
      <c r="AK9435" s="10"/>
    </row>
    <row r="9436" spans="2:37" ht="15" x14ac:dyDescent="0.2">
      <c r="B9436" s="10"/>
      <c r="C9436" s="10"/>
      <c r="D9436" s="10"/>
      <c r="E9436" s="10"/>
      <c r="F9436" s="10"/>
      <c r="G9436" s="10"/>
      <c r="H9436" s="10"/>
      <c r="K9436" s="10"/>
      <c r="L9436" s="10"/>
      <c r="N9436" s="10"/>
      <c r="O9436" s="10"/>
      <c r="P9436" s="10"/>
      <c r="Q9436" s="10"/>
      <c r="R9436" s="10"/>
      <c r="S9436" s="10"/>
      <c r="U9436" s="10"/>
      <c r="W9436" s="10"/>
      <c r="Y9436" s="10"/>
      <c r="AA9436" s="10"/>
      <c r="AC9436" s="10"/>
      <c r="AE9436" s="10"/>
      <c r="AG9436" s="10"/>
      <c r="AI9436" s="10"/>
      <c r="AK9436" s="10"/>
    </row>
    <row r="9437" spans="2:37" ht="15" x14ac:dyDescent="0.2">
      <c r="B9437" s="10"/>
      <c r="C9437" s="10"/>
      <c r="D9437" s="10"/>
      <c r="E9437" s="10"/>
      <c r="F9437" s="10"/>
      <c r="G9437" s="10"/>
      <c r="H9437" s="10"/>
      <c r="K9437" s="10"/>
      <c r="L9437" s="10"/>
      <c r="N9437" s="10"/>
      <c r="O9437" s="10"/>
      <c r="P9437" s="10"/>
      <c r="Q9437" s="10"/>
      <c r="R9437" s="10"/>
      <c r="S9437" s="10"/>
      <c r="U9437" s="10"/>
      <c r="W9437" s="10"/>
      <c r="Y9437" s="10"/>
      <c r="AA9437" s="10"/>
      <c r="AC9437" s="10"/>
      <c r="AE9437" s="10"/>
      <c r="AG9437" s="10"/>
      <c r="AI9437" s="10"/>
      <c r="AK9437" s="10"/>
    </row>
    <row r="9438" spans="2:37" ht="15" x14ac:dyDescent="0.2">
      <c r="B9438" s="10"/>
      <c r="C9438" s="10"/>
      <c r="D9438" s="10"/>
      <c r="E9438" s="10"/>
      <c r="F9438" s="10"/>
      <c r="G9438" s="10"/>
      <c r="H9438" s="10"/>
      <c r="K9438" s="10"/>
      <c r="L9438" s="10"/>
      <c r="N9438" s="10"/>
      <c r="O9438" s="10"/>
      <c r="P9438" s="10"/>
      <c r="Q9438" s="10"/>
      <c r="R9438" s="10"/>
      <c r="S9438" s="10"/>
      <c r="U9438" s="10"/>
      <c r="W9438" s="10"/>
      <c r="Y9438" s="10"/>
      <c r="AA9438" s="10"/>
      <c r="AC9438" s="10"/>
      <c r="AE9438" s="10"/>
      <c r="AG9438" s="10"/>
      <c r="AI9438" s="10"/>
      <c r="AK9438" s="10"/>
    </row>
    <row r="9439" spans="2:37" ht="15" x14ac:dyDescent="0.2">
      <c r="B9439" s="10"/>
      <c r="C9439" s="10"/>
      <c r="D9439" s="10"/>
      <c r="E9439" s="10"/>
      <c r="F9439" s="10"/>
      <c r="G9439" s="10"/>
      <c r="H9439" s="10"/>
      <c r="K9439" s="10"/>
      <c r="L9439" s="10"/>
      <c r="N9439" s="10"/>
      <c r="O9439" s="10"/>
      <c r="P9439" s="10"/>
      <c r="Q9439" s="10"/>
      <c r="R9439" s="10"/>
      <c r="S9439" s="10"/>
      <c r="U9439" s="10"/>
      <c r="W9439" s="10"/>
      <c r="Y9439" s="10"/>
      <c r="AA9439" s="10"/>
      <c r="AC9439" s="10"/>
      <c r="AE9439" s="10"/>
      <c r="AG9439" s="10"/>
      <c r="AI9439" s="10"/>
      <c r="AK9439" s="10"/>
    </row>
    <row r="9440" spans="2:37" ht="15" x14ac:dyDescent="0.2">
      <c r="B9440" s="10"/>
      <c r="C9440" s="10"/>
      <c r="D9440" s="10"/>
      <c r="E9440" s="10"/>
      <c r="F9440" s="10"/>
      <c r="G9440" s="10"/>
      <c r="H9440" s="10"/>
      <c r="K9440" s="10"/>
      <c r="L9440" s="10"/>
      <c r="N9440" s="10"/>
      <c r="O9440" s="10"/>
      <c r="P9440" s="10"/>
      <c r="Q9440" s="10"/>
      <c r="R9440" s="10"/>
      <c r="S9440" s="10"/>
      <c r="U9440" s="10"/>
      <c r="W9440" s="10"/>
      <c r="Y9440" s="10"/>
      <c r="AA9440" s="10"/>
      <c r="AC9440" s="10"/>
      <c r="AE9440" s="10"/>
      <c r="AG9440" s="10"/>
      <c r="AI9440" s="10"/>
      <c r="AK9440" s="10"/>
    </row>
    <row r="9441" spans="2:37" ht="15" x14ac:dyDescent="0.2">
      <c r="B9441" s="10"/>
      <c r="C9441" s="10"/>
      <c r="D9441" s="10"/>
      <c r="E9441" s="10"/>
      <c r="F9441" s="10"/>
      <c r="G9441" s="10"/>
      <c r="H9441" s="10"/>
      <c r="K9441" s="10"/>
      <c r="L9441" s="10"/>
      <c r="N9441" s="10"/>
      <c r="O9441" s="10"/>
      <c r="P9441" s="10"/>
      <c r="Q9441" s="10"/>
      <c r="R9441" s="10"/>
      <c r="S9441" s="10"/>
      <c r="U9441" s="10"/>
      <c r="W9441" s="10"/>
      <c r="Y9441" s="10"/>
      <c r="AA9441" s="10"/>
      <c r="AC9441" s="10"/>
      <c r="AE9441" s="10"/>
      <c r="AG9441" s="10"/>
      <c r="AI9441" s="10"/>
      <c r="AK9441" s="10"/>
    </row>
    <row r="9442" spans="2:37" ht="15" x14ac:dyDescent="0.2">
      <c r="B9442" s="10"/>
      <c r="C9442" s="10"/>
      <c r="D9442" s="10"/>
      <c r="E9442" s="10"/>
      <c r="F9442" s="10"/>
      <c r="G9442" s="10"/>
      <c r="H9442" s="10"/>
      <c r="K9442" s="10"/>
      <c r="L9442" s="10"/>
      <c r="N9442" s="10"/>
      <c r="O9442" s="10"/>
      <c r="P9442" s="10"/>
      <c r="Q9442" s="10"/>
      <c r="R9442" s="10"/>
      <c r="S9442" s="10"/>
      <c r="U9442" s="10"/>
      <c r="W9442" s="10"/>
      <c r="Y9442" s="10"/>
      <c r="AA9442" s="10"/>
      <c r="AC9442" s="10"/>
      <c r="AE9442" s="10"/>
      <c r="AG9442" s="10"/>
      <c r="AI9442" s="10"/>
      <c r="AK9442" s="10"/>
    </row>
    <row r="9443" spans="2:37" ht="15" x14ac:dyDescent="0.2">
      <c r="B9443" s="10"/>
      <c r="C9443" s="10"/>
      <c r="D9443" s="10"/>
      <c r="E9443" s="10"/>
      <c r="F9443" s="10"/>
      <c r="G9443" s="10"/>
      <c r="H9443" s="10"/>
      <c r="K9443" s="10"/>
      <c r="L9443" s="10"/>
      <c r="N9443" s="10"/>
      <c r="O9443" s="10"/>
      <c r="P9443" s="10"/>
      <c r="Q9443" s="10"/>
      <c r="R9443" s="10"/>
      <c r="S9443" s="10"/>
      <c r="U9443" s="10"/>
      <c r="W9443" s="10"/>
      <c r="Y9443" s="10"/>
      <c r="AA9443" s="10"/>
      <c r="AC9443" s="10"/>
      <c r="AE9443" s="10"/>
      <c r="AG9443" s="10"/>
      <c r="AI9443" s="10"/>
      <c r="AK9443" s="10"/>
    </row>
    <row r="9444" spans="2:37" ht="15" x14ac:dyDescent="0.2">
      <c r="B9444" s="10"/>
      <c r="C9444" s="10"/>
      <c r="D9444" s="10"/>
      <c r="E9444" s="10"/>
      <c r="F9444" s="10"/>
      <c r="G9444" s="10"/>
      <c r="H9444" s="10"/>
      <c r="K9444" s="10"/>
      <c r="L9444" s="10"/>
      <c r="N9444" s="10"/>
      <c r="O9444" s="10"/>
      <c r="P9444" s="10"/>
      <c r="Q9444" s="10"/>
      <c r="R9444" s="10"/>
      <c r="S9444" s="10"/>
      <c r="U9444" s="10"/>
      <c r="W9444" s="10"/>
      <c r="Y9444" s="10"/>
      <c r="AA9444" s="10"/>
      <c r="AC9444" s="10"/>
      <c r="AE9444" s="10"/>
      <c r="AG9444" s="10"/>
      <c r="AI9444" s="10"/>
      <c r="AK9444" s="10"/>
    </row>
    <row r="9445" spans="2:37" ht="15" x14ac:dyDescent="0.2">
      <c r="B9445" s="10"/>
      <c r="C9445" s="10"/>
      <c r="D9445" s="10"/>
      <c r="E9445" s="10"/>
      <c r="F9445" s="10"/>
      <c r="G9445" s="10"/>
      <c r="H9445" s="10"/>
      <c r="K9445" s="10"/>
      <c r="L9445" s="10"/>
      <c r="N9445" s="10"/>
      <c r="O9445" s="10"/>
      <c r="P9445" s="10"/>
      <c r="Q9445" s="10"/>
      <c r="R9445" s="10"/>
      <c r="S9445" s="10"/>
      <c r="U9445" s="10"/>
      <c r="W9445" s="10"/>
      <c r="Y9445" s="10"/>
      <c r="AA9445" s="10"/>
      <c r="AC9445" s="10"/>
      <c r="AE9445" s="10"/>
      <c r="AG9445" s="10"/>
      <c r="AI9445" s="10"/>
      <c r="AK9445" s="10"/>
    </row>
    <row r="9446" spans="2:37" ht="15" x14ac:dyDescent="0.2">
      <c r="B9446" s="10"/>
      <c r="C9446" s="10"/>
      <c r="D9446" s="10"/>
      <c r="E9446" s="10"/>
      <c r="F9446" s="10"/>
      <c r="G9446" s="10"/>
      <c r="H9446" s="10"/>
      <c r="K9446" s="10"/>
      <c r="L9446" s="10"/>
      <c r="N9446" s="10"/>
      <c r="O9446" s="10"/>
      <c r="P9446" s="10"/>
      <c r="Q9446" s="10"/>
      <c r="R9446" s="10"/>
      <c r="S9446" s="10"/>
      <c r="U9446" s="10"/>
      <c r="W9446" s="10"/>
      <c r="Y9446" s="10"/>
      <c r="AA9446" s="10"/>
      <c r="AC9446" s="10"/>
      <c r="AE9446" s="10"/>
      <c r="AG9446" s="10"/>
      <c r="AI9446" s="10"/>
      <c r="AK9446" s="10"/>
    </row>
    <row r="9447" spans="2:37" ht="15" x14ac:dyDescent="0.2">
      <c r="B9447" s="10"/>
      <c r="C9447" s="10"/>
      <c r="D9447" s="10"/>
      <c r="E9447" s="10"/>
      <c r="F9447" s="10"/>
      <c r="G9447" s="10"/>
      <c r="H9447" s="10"/>
      <c r="K9447" s="10"/>
      <c r="L9447" s="10"/>
      <c r="N9447" s="10"/>
      <c r="O9447" s="10"/>
      <c r="P9447" s="10"/>
      <c r="Q9447" s="10"/>
      <c r="R9447" s="10"/>
      <c r="S9447" s="10"/>
      <c r="U9447" s="10"/>
      <c r="W9447" s="10"/>
      <c r="Y9447" s="10"/>
      <c r="AA9447" s="10"/>
      <c r="AC9447" s="10"/>
      <c r="AE9447" s="10"/>
      <c r="AG9447" s="10"/>
      <c r="AI9447" s="10"/>
      <c r="AK9447" s="10"/>
    </row>
    <row r="9448" spans="2:37" ht="15" x14ac:dyDescent="0.2">
      <c r="B9448" s="10"/>
      <c r="C9448" s="10"/>
      <c r="D9448" s="10"/>
      <c r="E9448" s="10"/>
      <c r="F9448" s="10"/>
      <c r="G9448" s="10"/>
      <c r="H9448" s="10"/>
      <c r="K9448" s="10"/>
      <c r="L9448" s="10"/>
      <c r="N9448" s="10"/>
      <c r="O9448" s="10"/>
      <c r="P9448" s="10"/>
      <c r="Q9448" s="10"/>
      <c r="R9448" s="10"/>
      <c r="S9448" s="10"/>
      <c r="U9448" s="10"/>
      <c r="W9448" s="10"/>
      <c r="Y9448" s="10"/>
      <c r="AA9448" s="10"/>
      <c r="AC9448" s="10"/>
      <c r="AE9448" s="10"/>
      <c r="AG9448" s="10"/>
      <c r="AI9448" s="10"/>
      <c r="AK9448" s="10"/>
    </row>
    <row r="9449" spans="2:37" ht="15" x14ac:dyDescent="0.2">
      <c r="B9449" s="10"/>
      <c r="C9449" s="10"/>
      <c r="D9449" s="10"/>
      <c r="E9449" s="10"/>
      <c r="F9449" s="10"/>
      <c r="G9449" s="10"/>
      <c r="H9449" s="10"/>
      <c r="K9449" s="10"/>
      <c r="L9449" s="10"/>
      <c r="N9449" s="10"/>
      <c r="O9449" s="10"/>
      <c r="P9449" s="10"/>
      <c r="Q9449" s="10"/>
      <c r="R9449" s="10"/>
      <c r="S9449" s="10"/>
      <c r="U9449" s="10"/>
      <c r="W9449" s="10"/>
      <c r="Y9449" s="10"/>
      <c r="AA9449" s="10"/>
      <c r="AC9449" s="10"/>
      <c r="AE9449" s="10"/>
      <c r="AG9449" s="10"/>
      <c r="AI9449" s="10"/>
      <c r="AK9449" s="10"/>
    </row>
    <row r="9450" spans="2:37" ht="15" x14ac:dyDescent="0.2">
      <c r="B9450" s="10"/>
      <c r="C9450" s="10"/>
      <c r="D9450" s="10"/>
      <c r="E9450" s="10"/>
      <c r="F9450" s="10"/>
      <c r="G9450" s="10"/>
      <c r="H9450" s="10"/>
      <c r="K9450" s="10"/>
      <c r="L9450" s="10"/>
      <c r="N9450" s="10"/>
      <c r="O9450" s="10"/>
      <c r="P9450" s="10"/>
      <c r="Q9450" s="10"/>
      <c r="R9450" s="10"/>
      <c r="S9450" s="10"/>
      <c r="U9450" s="10"/>
      <c r="W9450" s="10"/>
      <c r="Y9450" s="10"/>
      <c r="AA9450" s="10"/>
      <c r="AC9450" s="10"/>
      <c r="AE9450" s="10"/>
      <c r="AG9450" s="10"/>
      <c r="AI9450" s="10"/>
      <c r="AK9450" s="10"/>
    </row>
    <row r="9451" spans="2:37" ht="15" x14ac:dyDescent="0.2">
      <c r="B9451" s="10"/>
      <c r="C9451" s="10"/>
      <c r="D9451" s="10"/>
      <c r="E9451" s="10"/>
      <c r="F9451" s="10"/>
      <c r="G9451" s="10"/>
      <c r="H9451" s="10"/>
      <c r="K9451" s="10"/>
      <c r="L9451" s="10"/>
      <c r="N9451" s="10"/>
      <c r="O9451" s="10"/>
      <c r="P9451" s="10"/>
      <c r="Q9451" s="10"/>
      <c r="R9451" s="10"/>
      <c r="S9451" s="10"/>
      <c r="U9451" s="10"/>
      <c r="W9451" s="10"/>
      <c r="Y9451" s="10"/>
      <c r="AA9451" s="10"/>
      <c r="AC9451" s="10"/>
      <c r="AE9451" s="10"/>
      <c r="AG9451" s="10"/>
      <c r="AI9451" s="10"/>
      <c r="AK9451" s="10"/>
    </row>
    <row r="9452" spans="2:37" ht="15" x14ac:dyDescent="0.2">
      <c r="B9452" s="10"/>
      <c r="C9452" s="10"/>
      <c r="D9452" s="10"/>
      <c r="E9452" s="10"/>
      <c r="F9452" s="10"/>
      <c r="G9452" s="10"/>
      <c r="H9452" s="10"/>
      <c r="K9452" s="10"/>
      <c r="L9452" s="10"/>
      <c r="N9452" s="10"/>
      <c r="O9452" s="10"/>
      <c r="P9452" s="10"/>
      <c r="Q9452" s="10"/>
      <c r="R9452" s="10"/>
      <c r="S9452" s="10"/>
      <c r="U9452" s="10"/>
      <c r="W9452" s="10"/>
      <c r="Y9452" s="10"/>
      <c r="AA9452" s="10"/>
      <c r="AC9452" s="10"/>
      <c r="AE9452" s="10"/>
      <c r="AG9452" s="10"/>
      <c r="AI9452" s="10"/>
      <c r="AK9452" s="10"/>
    </row>
    <row r="9453" spans="2:37" ht="15" x14ac:dyDescent="0.2">
      <c r="B9453" s="10"/>
      <c r="C9453" s="10"/>
      <c r="D9453" s="10"/>
      <c r="E9453" s="10"/>
      <c r="F9453" s="10"/>
      <c r="G9453" s="10"/>
      <c r="H9453" s="10"/>
      <c r="K9453" s="10"/>
      <c r="L9453" s="10"/>
      <c r="N9453" s="10"/>
      <c r="O9453" s="10"/>
      <c r="P9453" s="10"/>
      <c r="Q9453" s="10"/>
      <c r="R9453" s="10"/>
      <c r="S9453" s="10"/>
      <c r="U9453" s="10"/>
      <c r="W9453" s="10"/>
      <c r="Y9453" s="10"/>
      <c r="AA9453" s="10"/>
      <c r="AC9453" s="10"/>
      <c r="AE9453" s="10"/>
      <c r="AG9453" s="10"/>
      <c r="AI9453" s="10"/>
      <c r="AK9453" s="10"/>
    </row>
    <row r="9454" spans="2:37" ht="15" x14ac:dyDescent="0.2">
      <c r="B9454" s="10"/>
      <c r="C9454" s="10"/>
      <c r="D9454" s="10"/>
      <c r="E9454" s="10"/>
      <c r="F9454" s="10"/>
      <c r="G9454" s="10"/>
      <c r="H9454" s="10"/>
      <c r="K9454" s="10"/>
      <c r="L9454" s="10"/>
      <c r="N9454" s="10"/>
      <c r="O9454" s="10"/>
      <c r="P9454" s="10"/>
      <c r="Q9454" s="10"/>
      <c r="R9454" s="10"/>
      <c r="S9454" s="10"/>
      <c r="U9454" s="10"/>
      <c r="W9454" s="10"/>
      <c r="Y9454" s="10"/>
      <c r="AA9454" s="10"/>
      <c r="AC9454" s="10"/>
      <c r="AE9454" s="10"/>
      <c r="AG9454" s="10"/>
      <c r="AI9454" s="10"/>
      <c r="AK9454" s="10"/>
    </row>
    <row r="9455" spans="2:37" ht="15" x14ac:dyDescent="0.2">
      <c r="B9455" s="10"/>
      <c r="C9455" s="10"/>
      <c r="D9455" s="10"/>
      <c r="E9455" s="10"/>
      <c r="F9455" s="10"/>
      <c r="G9455" s="10"/>
      <c r="H9455" s="10"/>
      <c r="K9455" s="10"/>
      <c r="L9455" s="10"/>
      <c r="N9455" s="10"/>
      <c r="O9455" s="10"/>
      <c r="P9455" s="10"/>
      <c r="Q9455" s="10"/>
      <c r="R9455" s="10"/>
      <c r="S9455" s="10"/>
      <c r="U9455" s="10"/>
      <c r="W9455" s="10"/>
      <c r="Y9455" s="10"/>
      <c r="AA9455" s="10"/>
      <c r="AC9455" s="10"/>
      <c r="AE9455" s="10"/>
      <c r="AG9455" s="10"/>
      <c r="AI9455" s="10"/>
      <c r="AK9455" s="10"/>
    </row>
    <row r="9456" spans="2:37" ht="15" x14ac:dyDescent="0.2">
      <c r="B9456" s="10"/>
      <c r="C9456" s="10"/>
      <c r="D9456" s="10"/>
      <c r="E9456" s="10"/>
      <c r="F9456" s="10"/>
      <c r="G9456" s="10"/>
      <c r="H9456" s="10"/>
      <c r="K9456" s="10"/>
      <c r="L9456" s="10"/>
      <c r="N9456" s="10"/>
      <c r="O9456" s="10"/>
      <c r="P9456" s="10"/>
      <c r="Q9456" s="10"/>
      <c r="R9456" s="10"/>
      <c r="S9456" s="10"/>
      <c r="U9456" s="10"/>
      <c r="W9456" s="10"/>
      <c r="Y9456" s="10"/>
      <c r="AA9456" s="10"/>
      <c r="AC9456" s="10"/>
      <c r="AE9456" s="10"/>
      <c r="AG9456" s="10"/>
      <c r="AI9456" s="10"/>
      <c r="AK9456" s="10"/>
    </row>
    <row r="9457" spans="2:37" ht="15" x14ac:dyDescent="0.2">
      <c r="B9457" s="10"/>
      <c r="C9457" s="10"/>
      <c r="D9457" s="10"/>
      <c r="E9457" s="10"/>
      <c r="F9457" s="10"/>
      <c r="G9457" s="10"/>
      <c r="H9457" s="10"/>
      <c r="K9457" s="10"/>
      <c r="L9457" s="10"/>
      <c r="N9457" s="10"/>
      <c r="O9457" s="10"/>
      <c r="P9457" s="10"/>
      <c r="Q9457" s="10"/>
      <c r="R9457" s="10"/>
      <c r="S9457" s="10"/>
      <c r="U9457" s="10"/>
      <c r="W9457" s="10"/>
      <c r="Y9457" s="10"/>
      <c r="AA9457" s="10"/>
      <c r="AC9457" s="10"/>
      <c r="AE9457" s="10"/>
      <c r="AG9457" s="10"/>
      <c r="AI9457" s="10"/>
      <c r="AK9457" s="10"/>
    </row>
    <row r="9458" spans="2:37" ht="15" x14ac:dyDescent="0.2">
      <c r="B9458" s="10"/>
      <c r="C9458" s="10"/>
      <c r="D9458" s="10"/>
      <c r="E9458" s="10"/>
      <c r="F9458" s="10"/>
      <c r="G9458" s="10"/>
      <c r="H9458" s="10"/>
      <c r="K9458" s="10"/>
      <c r="L9458" s="10"/>
      <c r="N9458" s="10"/>
      <c r="O9458" s="10"/>
      <c r="P9458" s="10"/>
      <c r="Q9458" s="10"/>
      <c r="R9458" s="10"/>
      <c r="S9458" s="10"/>
      <c r="U9458" s="10"/>
      <c r="W9458" s="10"/>
      <c r="Y9458" s="10"/>
      <c r="AA9458" s="10"/>
      <c r="AC9458" s="10"/>
      <c r="AE9458" s="10"/>
      <c r="AG9458" s="10"/>
      <c r="AI9458" s="10"/>
      <c r="AK9458" s="10"/>
    </row>
    <row r="9459" spans="2:37" ht="15" x14ac:dyDescent="0.2">
      <c r="B9459" s="10"/>
      <c r="C9459" s="10"/>
      <c r="D9459" s="10"/>
      <c r="E9459" s="10"/>
      <c r="F9459" s="10"/>
      <c r="G9459" s="10"/>
      <c r="H9459" s="10"/>
      <c r="K9459" s="10"/>
      <c r="L9459" s="10"/>
      <c r="N9459" s="10"/>
      <c r="O9459" s="10"/>
      <c r="P9459" s="10"/>
      <c r="Q9459" s="10"/>
      <c r="R9459" s="10"/>
      <c r="S9459" s="10"/>
      <c r="U9459" s="10"/>
      <c r="W9459" s="10"/>
      <c r="Y9459" s="10"/>
      <c r="AA9459" s="10"/>
      <c r="AC9459" s="10"/>
      <c r="AE9459" s="10"/>
      <c r="AG9459" s="10"/>
      <c r="AI9459" s="10"/>
      <c r="AK9459" s="10"/>
    </row>
    <row r="9460" spans="2:37" ht="15" x14ac:dyDescent="0.2">
      <c r="B9460" s="10"/>
      <c r="C9460" s="10"/>
      <c r="D9460" s="10"/>
      <c r="E9460" s="10"/>
      <c r="F9460" s="10"/>
      <c r="G9460" s="10"/>
      <c r="H9460" s="10"/>
      <c r="K9460" s="10"/>
      <c r="L9460" s="10"/>
      <c r="N9460" s="10"/>
      <c r="O9460" s="10"/>
      <c r="P9460" s="10"/>
      <c r="Q9460" s="10"/>
      <c r="R9460" s="10"/>
      <c r="S9460" s="10"/>
      <c r="U9460" s="10"/>
      <c r="W9460" s="10"/>
      <c r="Y9460" s="10"/>
      <c r="AA9460" s="10"/>
      <c r="AC9460" s="10"/>
      <c r="AE9460" s="10"/>
      <c r="AG9460" s="10"/>
      <c r="AI9460" s="10"/>
      <c r="AK9460" s="10"/>
    </row>
    <row r="9461" spans="2:37" ht="15" x14ac:dyDescent="0.2">
      <c r="B9461" s="10"/>
      <c r="C9461" s="10"/>
      <c r="D9461" s="10"/>
      <c r="E9461" s="10"/>
      <c r="F9461" s="10"/>
      <c r="G9461" s="10"/>
      <c r="H9461" s="10"/>
      <c r="K9461" s="10"/>
      <c r="L9461" s="10"/>
      <c r="N9461" s="10"/>
      <c r="O9461" s="10"/>
      <c r="P9461" s="10"/>
      <c r="Q9461" s="10"/>
      <c r="R9461" s="10"/>
      <c r="S9461" s="10"/>
      <c r="U9461" s="10"/>
      <c r="W9461" s="10"/>
      <c r="Y9461" s="10"/>
      <c r="AA9461" s="10"/>
      <c r="AC9461" s="10"/>
      <c r="AE9461" s="10"/>
      <c r="AG9461" s="10"/>
      <c r="AI9461" s="10"/>
      <c r="AK9461" s="10"/>
    </row>
    <row r="9462" spans="2:37" ht="15" x14ac:dyDescent="0.2">
      <c r="B9462" s="10"/>
      <c r="C9462" s="10"/>
      <c r="D9462" s="10"/>
      <c r="E9462" s="10"/>
      <c r="F9462" s="10"/>
      <c r="G9462" s="10"/>
      <c r="H9462" s="10"/>
      <c r="K9462" s="10"/>
      <c r="L9462" s="10"/>
      <c r="N9462" s="10"/>
      <c r="O9462" s="10"/>
      <c r="P9462" s="10"/>
      <c r="Q9462" s="10"/>
      <c r="R9462" s="10"/>
      <c r="S9462" s="10"/>
      <c r="U9462" s="10"/>
      <c r="W9462" s="10"/>
      <c r="Y9462" s="10"/>
      <c r="AA9462" s="10"/>
      <c r="AC9462" s="10"/>
      <c r="AE9462" s="10"/>
      <c r="AG9462" s="10"/>
      <c r="AI9462" s="10"/>
      <c r="AK9462" s="10"/>
    </row>
    <row r="9463" spans="2:37" ht="15" x14ac:dyDescent="0.2">
      <c r="B9463" s="10"/>
      <c r="C9463" s="10"/>
      <c r="D9463" s="10"/>
      <c r="E9463" s="10"/>
      <c r="F9463" s="10"/>
      <c r="G9463" s="10"/>
      <c r="H9463" s="10"/>
      <c r="K9463" s="10"/>
      <c r="L9463" s="10"/>
      <c r="N9463" s="10"/>
      <c r="O9463" s="10"/>
      <c r="P9463" s="10"/>
      <c r="Q9463" s="10"/>
      <c r="R9463" s="10"/>
      <c r="S9463" s="10"/>
      <c r="U9463" s="10"/>
      <c r="W9463" s="10"/>
      <c r="Y9463" s="10"/>
      <c r="AA9463" s="10"/>
      <c r="AC9463" s="10"/>
      <c r="AE9463" s="10"/>
      <c r="AG9463" s="10"/>
      <c r="AI9463" s="10"/>
      <c r="AK9463" s="10"/>
    </row>
    <row r="9464" spans="2:37" ht="15" x14ac:dyDescent="0.2">
      <c r="B9464" s="10"/>
      <c r="C9464" s="10"/>
      <c r="D9464" s="10"/>
      <c r="E9464" s="10"/>
      <c r="F9464" s="10"/>
      <c r="G9464" s="10"/>
      <c r="H9464" s="10"/>
      <c r="K9464" s="10"/>
      <c r="L9464" s="10"/>
      <c r="N9464" s="10"/>
      <c r="O9464" s="10"/>
      <c r="P9464" s="10"/>
      <c r="Q9464" s="10"/>
      <c r="R9464" s="10"/>
      <c r="S9464" s="10"/>
      <c r="U9464" s="10"/>
      <c r="W9464" s="10"/>
      <c r="Y9464" s="10"/>
      <c r="AA9464" s="10"/>
      <c r="AC9464" s="10"/>
      <c r="AE9464" s="10"/>
      <c r="AG9464" s="10"/>
      <c r="AI9464" s="10"/>
      <c r="AK9464" s="10"/>
    </row>
    <row r="9465" spans="2:37" ht="15" x14ac:dyDescent="0.2">
      <c r="B9465" s="10"/>
      <c r="C9465" s="10"/>
      <c r="D9465" s="10"/>
      <c r="E9465" s="10"/>
      <c r="F9465" s="10"/>
      <c r="G9465" s="10"/>
      <c r="H9465" s="10"/>
      <c r="K9465" s="10"/>
      <c r="L9465" s="10"/>
      <c r="N9465" s="10"/>
      <c r="O9465" s="10"/>
      <c r="P9465" s="10"/>
      <c r="Q9465" s="10"/>
      <c r="R9465" s="10"/>
      <c r="S9465" s="10"/>
      <c r="U9465" s="10"/>
      <c r="W9465" s="10"/>
      <c r="Y9465" s="10"/>
      <c r="AA9465" s="10"/>
      <c r="AC9465" s="10"/>
      <c r="AE9465" s="10"/>
      <c r="AG9465" s="10"/>
      <c r="AI9465" s="10"/>
      <c r="AK9465" s="10"/>
    </row>
    <row r="9466" spans="2:37" ht="15" x14ac:dyDescent="0.2">
      <c r="B9466" s="10"/>
      <c r="C9466" s="10"/>
      <c r="D9466" s="10"/>
      <c r="E9466" s="10"/>
      <c r="F9466" s="10"/>
      <c r="G9466" s="10"/>
      <c r="H9466" s="10"/>
      <c r="K9466" s="10"/>
      <c r="L9466" s="10"/>
      <c r="N9466" s="10"/>
      <c r="O9466" s="10"/>
      <c r="P9466" s="10"/>
      <c r="Q9466" s="10"/>
      <c r="R9466" s="10"/>
      <c r="S9466" s="10"/>
      <c r="U9466" s="10"/>
      <c r="W9466" s="10"/>
      <c r="Y9466" s="10"/>
      <c r="AA9466" s="10"/>
      <c r="AC9466" s="10"/>
      <c r="AE9466" s="10"/>
      <c r="AG9466" s="10"/>
      <c r="AI9466" s="10"/>
      <c r="AK9466" s="10"/>
    </row>
    <row r="9467" spans="2:37" ht="15" x14ac:dyDescent="0.2">
      <c r="B9467" s="10"/>
      <c r="C9467" s="10"/>
      <c r="D9467" s="10"/>
      <c r="E9467" s="10"/>
      <c r="F9467" s="10"/>
      <c r="G9467" s="10"/>
      <c r="H9467" s="10"/>
      <c r="K9467" s="10"/>
      <c r="L9467" s="10"/>
      <c r="N9467" s="10"/>
      <c r="O9467" s="10"/>
      <c r="P9467" s="10"/>
      <c r="Q9467" s="10"/>
      <c r="R9467" s="10"/>
      <c r="S9467" s="10"/>
      <c r="U9467" s="10"/>
      <c r="W9467" s="10"/>
      <c r="Y9467" s="10"/>
      <c r="AA9467" s="10"/>
      <c r="AC9467" s="10"/>
      <c r="AE9467" s="10"/>
      <c r="AG9467" s="10"/>
      <c r="AI9467" s="10"/>
      <c r="AK9467" s="10"/>
    </row>
    <row r="9468" spans="2:37" ht="15" x14ac:dyDescent="0.2">
      <c r="B9468" s="10"/>
      <c r="C9468" s="10"/>
      <c r="D9468" s="10"/>
      <c r="E9468" s="10"/>
      <c r="F9468" s="10"/>
      <c r="G9468" s="10"/>
      <c r="H9468" s="10"/>
      <c r="K9468" s="10"/>
      <c r="L9468" s="10"/>
      <c r="N9468" s="10"/>
      <c r="O9468" s="10"/>
      <c r="P9468" s="10"/>
      <c r="Q9468" s="10"/>
      <c r="R9468" s="10"/>
      <c r="S9468" s="10"/>
      <c r="U9468" s="10"/>
      <c r="W9468" s="10"/>
      <c r="Y9468" s="10"/>
      <c r="AA9468" s="10"/>
      <c r="AC9468" s="10"/>
      <c r="AE9468" s="10"/>
      <c r="AG9468" s="10"/>
      <c r="AI9468" s="10"/>
      <c r="AK9468" s="10"/>
    </row>
    <row r="9469" spans="2:37" ht="15" x14ac:dyDescent="0.2">
      <c r="B9469" s="10"/>
      <c r="C9469" s="10"/>
      <c r="D9469" s="10"/>
      <c r="E9469" s="10"/>
      <c r="F9469" s="10"/>
      <c r="G9469" s="10"/>
      <c r="H9469" s="10"/>
      <c r="K9469" s="10"/>
      <c r="L9469" s="10"/>
      <c r="N9469" s="10"/>
      <c r="O9469" s="10"/>
      <c r="P9469" s="10"/>
      <c r="Q9469" s="10"/>
      <c r="R9469" s="10"/>
      <c r="S9469" s="10"/>
      <c r="U9469" s="10"/>
      <c r="W9469" s="10"/>
      <c r="Y9469" s="10"/>
      <c r="AA9469" s="10"/>
      <c r="AC9469" s="10"/>
      <c r="AE9469" s="10"/>
      <c r="AG9469" s="10"/>
      <c r="AI9469" s="10"/>
      <c r="AK9469" s="10"/>
    </row>
    <row r="9470" spans="2:37" ht="15" x14ac:dyDescent="0.2">
      <c r="B9470" s="10"/>
      <c r="C9470" s="10"/>
      <c r="D9470" s="10"/>
      <c r="E9470" s="10"/>
      <c r="F9470" s="10"/>
      <c r="G9470" s="10"/>
      <c r="H9470" s="10"/>
      <c r="K9470" s="10"/>
      <c r="L9470" s="10"/>
      <c r="N9470" s="10"/>
      <c r="O9470" s="10"/>
      <c r="P9470" s="10"/>
      <c r="Q9470" s="10"/>
      <c r="R9470" s="10"/>
      <c r="S9470" s="10"/>
      <c r="U9470" s="10"/>
      <c r="W9470" s="10"/>
      <c r="Y9470" s="10"/>
      <c r="AA9470" s="10"/>
      <c r="AC9470" s="10"/>
      <c r="AE9470" s="10"/>
      <c r="AG9470" s="10"/>
      <c r="AI9470" s="10"/>
      <c r="AK9470" s="10"/>
    </row>
    <row r="9471" spans="2:37" ht="15" x14ac:dyDescent="0.2">
      <c r="B9471" s="10"/>
      <c r="C9471" s="10"/>
      <c r="D9471" s="10"/>
      <c r="E9471" s="10"/>
      <c r="F9471" s="10"/>
      <c r="G9471" s="10"/>
      <c r="H9471" s="10"/>
      <c r="K9471" s="10"/>
      <c r="L9471" s="10"/>
      <c r="N9471" s="10"/>
      <c r="O9471" s="10"/>
      <c r="P9471" s="10"/>
      <c r="Q9471" s="10"/>
      <c r="R9471" s="10"/>
      <c r="S9471" s="10"/>
      <c r="U9471" s="10"/>
      <c r="W9471" s="10"/>
      <c r="Y9471" s="10"/>
      <c r="AA9471" s="10"/>
      <c r="AC9471" s="10"/>
      <c r="AE9471" s="10"/>
      <c r="AG9471" s="10"/>
      <c r="AI9471" s="10"/>
      <c r="AK9471" s="10"/>
    </row>
    <row r="9472" spans="2:37" ht="15" x14ac:dyDescent="0.2">
      <c r="B9472" s="10"/>
      <c r="C9472" s="10"/>
      <c r="D9472" s="10"/>
      <c r="E9472" s="10"/>
      <c r="F9472" s="10"/>
      <c r="G9472" s="10"/>
      <c r="H9472" s="10"/>
      <c r="K9472" s="10"/>
      <c r="L9472" s="10"/>
      <c r="N9472" s="10"/>
      <c r="O9472" s="10"/>
      <c r="P9472" s="10"/>
      <c r="Q9472" s="10"/>
      <c r="R9472" s="10"/>
      <c r="S9472" s="10"/>
      <c r="U9472" s="10"/>
      <c r="W9472" s="10"/>
      <c r="Y9472" s="10"/>
      <c r="AA9472" s="10"/>
      <c r="AC9472" s="10"/>
      <c r="AE9472" s="10"/>
      <c r="AG9472" s="10"/>
      <c r="AI9472" s="10"/>
      <c r="AK9472" s="10"/>
    </row>
    <row r="9473" spans="2:37" ht="15" x14ac:dyDescent="0.2">
      <c r="B9473" s="10"/>
      <c r="C9473" s="10"/>
      <c r="D9473" s="10"/>
      <c r="E9473" s="10"/>
      <c r="F9473" s="10"/>
      <c r="G9473" s="10"/>
      <c r="H9473" s="10"/>
      <c r="K9473" s="10"/>
      <c r="L9473" s="10"/>
      <c r="N9473" s="10"/>
      <c r="O9473" s="10"/>
      <c r="P9473" s="10"/>
      <c r="Q9473" s="10"/>
      <c r="R9473" s="10"/>
      <c r="S9473" s="10"/>
      <c r="U9473" s="10"/>
      <c r="W9473" s="10"/>
      <c r="Y9473" s="10"/>
      <c r="AA9473" s="10"/>
      <c r="AC9473" s="10"/>
      <c r="AE9473" s="10"/>
      <c r="AG9473" s="10"/>
      <c r="AI9473" s="10"/>
      <c r="AK9473" s="10"/>
    </row>
    <row r="9474" spans="2:37" ht="15" x14ac:dyDescent="0.2">
      <c r="B9474" s="10"/>
      <c r="C9474" s="10"/>
      <c r="D9474" s="10"/>
      <c r="E9474" s="10"/>
      <c r="F9474" s="10"/>
      <c r="G9474" s="10"/>
      <c r="H9474" s="10"/>
      <c r="K9474" s="10"/>
      <c r="L9474" s="10"/>
      <c r="N9474" s="10"/>
      <c r="O9474" s="10"/>
      <c r="P9474" s="10"/>
      <c r="Q9474" s="10"/>
      <c r="R9474" s="10"/>
      <c r="S9474" s="10"/>
      <c r="U9474" s="10"/>
      <c r="W9474" s="10"/>
      <c r="Y9474" s="10"/>
      <c r="AA9474" s="10"/>
      <c r="AC9474" s="10"/>
      <c r="AE9474" s="10"/>
      <c r="AG9474" s="10"/>
      <c r="AI9474" s="10"/>
      <c r="AK9474" s="10"/>
    </row>
    <row r="9475" spans="2:37" ht="15" x14ac:dyDescent="0.2">
      <c r="B9475" s="10"/>
      <c r="C9475" s="10"/>
      <c r="D9475" s="10"/>
      <c r="E9475" s="10"/>
      <c r="F9475" s="10"/>
      <c r="G9475" s="10"/>
      <c r="H9475" s="10"/>
      <c r="K9475" s="10"/>
      <c r="L9475" s="10"/>
      <c r="N9475" s="10"/>
      <c r="O9475" s="10"/>
      <c r="P9475" s="10"/>
      <c r="Q9475" s="10"/>
      <c r="R9475" s="10"/>
      <c r="S9475" s="10"/>
      <c r="U9475" s="10"/>
      <c r="W9475" s="10"/>
      <c r="Y9475" s="10"/>
      <c r="AA9475" s="10"/>
      <c r="AC9475" s="10"/>
      <c r="AE9475" s="10"/>
      <c r="AG9475" s="10"/>
      <c r="AI9475" s="10"/>
      <c r="AK9475" s="10"/>
    </row>
    <row r="9476" spans="2:37" ht="15" x14ac:dyDescent="0.2">
      <c r="B9476" s="10"/>
      <c r="C9476" s="10"/>
      <c r="D9476" s="10"/>
      <c r="E9476" s="10"/>
      <c r="F9476" s="10"/>
      <c r="G9476" s="10"/>
      <c r="H9476" s="10"/>
      <c r="K9476" s="10"/>
      <c r="L9476" s="10"/>
      <c r="N9476" s="10"/>
      <c r="O9476" s="10"/>
      <c r="P9476" s="10"/>
      <c r="Q9476" s="10"/>
      <c r="R9476" s="10"/>
      <c r="S9476" s="10"/>
      <c r="U9476" s="10"/>
      <c r="W9476" s="10"/>
      <c r="Y9476" s="10"/>
      <c r="AA9476" s="10"/>
      <c r="AC9476" s="10"/>
      <c r="AE9476" s="10"/>
      <c r="AG9476" s="10"/>
      <c r="AI9476" s="10"/>
      <c r="AK9476" s="10"/>
    </row>
    <row r="9477" spans="2:37" ht="15" x14ac:dyDescent="0.2">
      <c r="B9477" s="10"/>
      <c r="C9477" s="10"/>
      <c r="D9477" s="10"/>
      <c r="E9477" s="10"/>
      <c r="F9477" s="10"/>
      <c r="G9477" s="10"/>
      <c r="H9477" s="10"/>
      <c r="K9477" s="10"/>
      <c r="L9477" s="10"/>
      <c r="N9477" s="10"/>
      <c r="O9477" s="10"/>
      <c r="P9477" s="10"/>
      <c r="Q9477" s="10"/>
      <c r="R9477" s="10"/>
      <c r="S9477" s="10"/>
      <c r="U9477" s="10"/>
      <c r="W9477" s="10"/>
      <c r="Y9477" s="10"/>
      <c r="AA9477" s="10"/>
      <c r="AC9477" s="10"/>
      <c r="AE9477" s="10"/>
      <c r="AG9477" s="10"/>
      <c r="AI9477" s="10"/>
      <c r="AK9477" s="10"/>
    </row>
    <row r="9478" spans="2:37" ht="15" x14ac:dyDescent="0.2">
      <c r="B9478" s="10"/>
      <c r="C9478" s="10"/>
      <c r="D9478" s="10"/>
      <c r="E9478" s="10"/>
      <c r="F9478" s="10"/>
      <c r="G9478" s="10"/>
      <c r="H9478" s="10"/>
      <c r="K9478" s="10"/>
      <c r="L9478" s="10"/>
      <c r="N9478" s="10"/>
      <c r="O9478" s="10"/>
      <c r="P9478" s="10"/>
      <c r="Q9478" s="10"/>
      <c r="R9478" s="10"/>
      <c r="S9478" s="10"/>
      <c r="U9478" s="10"/>
      <c r="W9478" s="10"/>
      <c r="Y9478" s="10"/>
      <c r="AA9478" s="10"/>
      <c r="AC9478" s="10"/>
      <c r="AE9478" s="10"/>
      <c r="AG9478" s="10"/>
      <c r="AI9478" s="10"/>
      <c r="AK9478" s="10"/>
    </row>
    <row r="9479" spans="2:37" ht="15" x14ac:dyDescent="0.2">
      <c r="B9479" s="10"/>
      <c r="C9479" s="10"/>
      <c r="D9479" s="10"/>
      <c r="E9479" s="10"/>
      <c r="F9479" s="10"/>
      <c r="G9479" s="10"/>
      <c r="H9479" s="10"/>
      <c r="K9479" s="10"/>
      <c r="L9479" s="10"/>
      <c r="N9479" s="10"/>
      <c r="O9479" s="10"/>
      <c r="P9479" s="10"/>
      <c r="Q9479" s="10"/>
      <c r="R9479" s="10"/>
      <c r="S9479" s="10"/>
      <c r="U9479" s="10"/>
      <c r="W9479" s="10"/>
      <c r="Y9479" s="10"/>
      <c r="AA9479" s="10"/>
      <c r="AC9479" s="10"/>
      <c r="AE9479" s="10"/>
      <c r="AG9479" s="10"/>
      <c r="AI9479" s="10"/>
      <c r="AK9479" s="10"/>
    </row>
    <row r="9480" spans="2:37" ht="15" x14ac:dyDescent="0.2">
      <c r="B9480" s="10"/>
      <c r="C9480" s="10"/>
      <c r="D9480" s="10"/>
      <c r="E9480" s="10"/>
      <c r="F9480" s="10"/>
      <c r="G9480" s="10"/>
      <c r="H9480" s="10"/>
      <c r="K9480" s="10"/>
      <c r="L9480" s="10"/>
      <c r="N9480" s="10"/>
      <c r="O9480" s="10"/>
      <c r="P9480" s="10"/>
      <c r="Q9480" s="10"/>
      <c r="R9480" s="10"/>
      <c r="S9480" s="10"/>
      <c r="U9480" s="10"/>
      <c r="W9480" s="10"/>
      <c r="Y9480" s="10"/>
      <c r="AA9480" s="10"/>
      <c r="AC9480" s="10"/>
      <c r="AE9480" s="10"/>
      <c r="AG9480" s="10"/>
      <c r="AI9480" s="10"/>
      <c r="AK9480" s="10"/>
    </row>
    <row r="9481" spans="2:37" ht="15" x14ac:dyDescent="0.2">
      <c r="B9481" s="10"/>
      <c r="C9481" s="10"/>
      <c r="D9481" s="10"/>
      <c r="E9481" s="10"/>
      <c r="F9481" s="10"/>
      <c r="G9481" s="10"/>
      <c r="H9481" s="10"/>
      <c r="K9481" s="10"/>
      <c r="L9481" s="10"/>
      <c r="N9481" s="10"/>
      <c r="O9481" s="10"/>
      <c r="P9481" s="10"/>
      <c r="Q9481" s="10"/>
      <c r="R9481" s="10"/>
      <c r="S9481" s="10"/>
      <c r="U9481" s="10"/>
      <c r="W9481" s="10"/>
      <c r="Y9481" s="10"/>
      <c r="AA9481" s="10"/>
      <c r="AC9481" s="10"/>
      <c r="AE9481" s="10"/>
      <c r="AG9481" s="10"/>
      <c r="AI9481" s="10"/>
      <c r="AK9481" s="10"/>
    </row>
    <row r="9482" spans="2:37" ht="15" x14ac:dyDescent="0.2">
      <c r="B9482" s="10"/>
      <c r="C9482" s="10"/>
      <c r="D9482" s="10"/>
      <c r="E9482" s="10"/>
      <c r="F9482" s="10"/>
      <c r="G9482" s="10"/>
      <c r="H9482" s="10"/>
      <c r="K9482" s="10"/>
      <c r="L9482" s="10"/>
      <c r="N9482" s="10"/>
      <c r="O9482" s="10"/>
      <c r="P9482" s="10"/>
      <c r="Q9482" s="10"/>
      <c r="R9482" s="10"/>
      <c r="S9482" s="10"/>
      <c r="U9482" s="10"/>
      <c r="W9482" s="10"/>
      <c r="Y9482" s="10"/>
      <c r="AA9482" s="10"/>
      <c r="AC9482" s="10"/>
      <c r="AE9482" s="10"/>
      <c r="AG9482" s="10"/>
      <c r="AI9482" s="10"/>
      <c r="AK9482" s="10"/>
    </row>
    <row r="9483" spans="2:37" ht="15" x14ac:dyDescent="0.2">
      <c r="B9483" s="10"/>
      <c r="C9483" s="10"/>
      <c r="D9483" s="10"/>
      <c r="E9483" s="10"/>
      <c r="F9483" s="10"/>
      <c r="G9483" s="10"/>
      <c r="H9483" s="10"/>
      <c r="K9483" s="10"/>
      <c r="L9483" s="10"/>
      <c r="N9483" s="10"/>
      <c r="O9483" s="10"/>
      <c r="P9483" s="10"/>
      <c r="Q9483" s="10"/>
      <c r="R9483" s="10"/>
      <c r="S9483" s="10"/>
      <c r="U9483" s="10"/>
      <c r="W9483" s="10"/>
      <c r="Y9483" s="10"/>
      <c r="AA9483" s="10"/>
      <c r="AC9483" s="10"/>
      <c r="AE9483" s="10"/>
      <c r="AG9483" s="10"/>
      <c r="AI9483" s="10"/>
      <c r="AK9483" s="10"/>
    </row>
    <row r="9484" spans="2:37" ht="15" x14ac:dyDescent="0.2">
      <c r="B9484" s="10"/>
      <c r="C9484" s="10"/>
      <c r="D9484" s="10"/>
      <c r="E9484" s="10"/>
      <c r="F9484" s="10"/>
      <c r="G9484" s="10"/>
      <c r="H9484" s="10"/>
      <c r="K9484" s="10"/>
      <c r="L9484" s="10"/>
      <c r="N9484" s="10"/>
      <c r="O9484" s="10"/>
      <c r="P9484" s="10"/>
      <c r="Q9484" s="10"/>
      <c r="R9484" s="10"/>
      <c r="S9484" s="10"/>
      <c r="U9484" s="10"/>
      <c r="W9484" s="10"/>
      <c r="Y9484" s="10"/>
      <c r="AA9484" s="10"/>
      <c r="AC9484" s="10"/>
      <c r="AE9484" s="10"/>
      <c r="AG9484" s="10"/>
      <c r="AI9484" s="10"/>
      <c r="AK9484" s="10"/>
    </row>
    <row r="9485" spans="2:37" ht="15" x14ac:dyDescent="0.2">
      <c r="B9485" s="10"/>
      <c r="C9485" s="10"/>
      <c r="D9485" s="10"/>
      <c r="E9485" s="10"/>
      <c r="F9485" s="10"/>
      <c r="G9485" s="10"/>
      <c r="H9485" s="10"/>
      <c r="K9485" s="10"/>
      <c r="L9485" s="10"/>
      <c r="N9485" s="10"/>
      <c r="O9485" s="10"/>
      <c r="P9485" s="10"/>
      <c r="Q9485" s="10"/>
      <c r="R9485" s="10"/>
      <c r="S9485" s="10"/>
      <c r="U9485" s="10"/>
      <c r="W9485" s="10"/>
      <c r="Y9485" s="10"/>
      <c r="AA9485" s="10"/>
      <c r="AC9485" s="10"/>
      <c r="AE9485" s="10"/>
      <c r="AG9485" s="10"/>
      <c r="AI9485" s="10"/>
      <c r="AK9485" s="10"/>
    </row>
    <row r="9486" spans="2:37" ht="15" x14ac:dyDescent="0.2">
      <c r="B9486" s="10"/>
      <c r="C9486" s="10"/>
      <c r="D9486" s="10"/>
      <c r="E9486" s="10"/>
      <c r="F9486" s="10"/>
      <c r="G9486" s="10"/>
      <c r="H9486" s="10"/>
      <c r="K9486" s="10"/>
      <c r="L9486" s="10"/>
      <c r="N9486" s="10"/>
      <c r="O9486" s="10"/>
      <c r="P9486" s="10"/>
      <c r="Q9486" s="10"/>
      <c r="R9486" s="10"/>
      <c r="S9486" s="10"/>
      <c r="U9486" s="10"/>
      <c r="W9486" s="10"/>
      <c r="Y9486" s="10"/>
      <c r="AA9486" s="10"/>
      <c r="AC9486" s="10"/>
      <c r="AE9486" s="10"/>
      <c r="AG9486" s="10"/>
      <c r="AI9486" s="10"/>
      <c r="AK9486" s="10"/>
    </row>
    <row r="9487" spans="2:37" ht="15" x14ac:dyDescent="0.2">
      <c r="B9487" s="10"/>
      <c r="C9487" s="10"/>
      <c r="D9487" s="10"/>
      <c r="E9487" s="10"/>
      <c r="F9487" s="10"/>
      <c r="G9487" s="10"/>
      <c r="H9487" s="10"/>
      <c r="K9487" s="10"/>
      <c r="L9487" s="10"/>
      <c r="N9487" s="10"/>
      <c r="O9487" s="10"/>
      <c r="P9487" s="10"/>
      <c r="Q9487" s="10"/>
      <c r="R9487" s="10"/>
      <c r="S9487" s="10"/>
      <c r="U9487" s="10"/>
      <c r="W9487" s="10"/>
      <c r="Y9487" s="10"/>
      <c r="AA9487" s="10"/>
      <c r="AC9487" s="10"/>
      <c r="AE9487" s="10"/>
      <c r="AG9487" s="10"/>
      <c r="AI9487" s="10"/>
      <c r="AK9487" s="10"/>
    </row>
    <row r="9488" spans="2:37" ht="15" x14ac:dyDescent="0.2">
      <c r="B9488" s="10"/>
      <c r="C9488" s="10"/>
      <c r="D9488" s="10"/>
      <c r="E9488" s="10"/>
      <c r="F9488" s="10"/>
      <c r="G9488" s="10"/>
      <c r="H9488" s="10"/>
      <c r="K9488" s="10"/>
      <c r="L9488" s="10"/>
      <c r="N9488" s="10"/>
      <c r="O9488" s="10"/>
      <c r="P9488" s="10"/>
      <c r="Q9488" s="10"/>
      <c r="R9488" s="10"/>
      <c r="S9488" s="10"/>
      <c r="U9488" s="10"/>
      <c r="W9488" s="10"/>
      <c r="Y9488" s="10"/>
      <c r="AA9488" s="10"/>
      <c r="AC9488" s="10"/>
      <c r="AE9488" s="10"/>
      <c r="AG9488" s="10"/>
      <c r="AI9488" s="10"/>
      <c r="AK9488" s="10"/>
    </row>
    <row r="9489" spans="2:37" ht="15" x14ac:dyDescent="0.2">
      <c r="B9489" s="10"/>
      <c r="C9489" s="10"/>
      <c r="D9489" s="10"/>
      <c r="E9489" s="10"/>
      <c r="F9489" s="10"/>
      <c r="G9489" s="10"/>
      <c r="H9489" s="10"/>
      <c r="K9489" s="10"/>
      <c r="L9489" s="10"/>
      <c r="N9489" s="10"/>
      <c r="O9489" s="10"/>
      <c r="P9489" s="10"/>
      <c r="Q9489" s="10"/>
      <c r="R9489" s="10"/>
      <c r="S9489" s="10"/>
      <c r="U9489" s="10"/>
      <c r="W9489" s="10"/>
      <c r="Y9489" s="10"/>
      <c r="AA9489" s="10"/>
      <c r="AC9489" s="10"/>
      <c r="AE9489" s="10"/>
      <c r="AG9489" s="10"/>
      <c r="AI9489" s="10"/>
      <c r="AK9489" s="10"/>
    </row>
    <row r="9490" spans="2:37" ht="15" x14ac:dyDescent="0.2">
      <c r="B9490" s="10"/>
      <c r="C9490" s="10"/>
      <c r="D9490" s="10"/>
      <c r="E9490" s="10"/>
      <c r="F9490" s="10"/>
      <c r="G9490" s="10"/>
      <c r="H9490" s="10"/>
      <c r="K9490" s="10"/>
      <c r="L9490" s="10"/>
      <c r="N9490" s="10"/>
      <c r="O9490" s="10"/>
      <c r="P9490" s="10"/>
      <c r="Q9490" s="10"/>
      <c r="R9490" s="10"/>
      <c r="S9490" s="10"/>
      <c r="U9490" s="10"/>
      <c r="W9490" s="10"/>
      <c r="Y9490" s="10"/>
      <c r="AA9490" s="10"/>
      <c r="AC9490" s="10"/>
      <c r="AE9490" s="10"/>
      <c r="AG9490" s="10"/>
      <c r="AI9490" s="10"/>
      <c r="AK9490" s="10"/>
    </row>
    <row r="9491" spans="2:37" ht="15" x14ac:dyDescent="0.2">
      <c r="B9491" s="10"/>
      <c r="C9491" s="10"/>
      <c r="D9491" s="10"/>
      <c r="E9491" s="10"/>
      <c r="F9491" s="10"/>
      <c r="G9491" s="10"/>
      <c r="H9491" s="10"/>
      <c r="K9491" s="10"/>
      <c r="L9491" s="10"/>
      <c r="N9491" s="10"/>
      <c r="O9491" s="10"/>
      <c r="P9491" s="10"/>
      <c r="Q9491" s="10"/>
      <c r="R9491" s="10"/>
      <c r="S9491" s="10"/>
      <c r="U9491" s="10"/>
      <c r="W9491" s="10"/>
      <c r="Y9491" s="10"/>
      <c r="AA9491" s="10"/>
      <c r="AC9491" s="10"/>
      <c r="AE9491" s="10"/>
      <c r="AG9491" s="10"/>
      <c r="AI9491" s="10"/>
      <c r="AK9491" s="10"/>
    </row>
    <row r="9492" spans="2:37" ht="15" x14ac:dyDescent="0.2">
      <c r="B9492" s="10"/>
      <c r="C9492" s="10"/>
      <c r="D9492" s="10"/>
      <c r="E9492" s="10"/>
      <c r="F9492" s="10"/>
      <c r="G9492" s="10"/>
      <c r="H9492" s="10"/>
      <c r="K9492" s="10"/>
      <c r="L9492" s="10"/>
      <c r="N9492" s="10"/>
      <c r="O9492" s="10"/>
      <c r="P9492" s="10"/>
      <c r="Q9492" s="10"/>
      <c r="R9492" s="10"/>
      <c r="S9492" s="10"/>
      <c r="U9492" s="10"/>
      <c r="W9492" s="10"/>
      <c r="Y9492" s="10"/>
      <c r="AA9492" s="10"/>
      <c r="AC9492" s="10"/>
      <c r="AE9492" s="10"/>
      <c r="AG9492" s="10"/>
      <c r="AI9492" s="10"/>
      <c r="AK9492" s="10"/>
    </row>
    <row r="9493" spans="2:37" ht="15" x14ac:dyDescent="0.2">
      <c r="B9493" s="10"/>
      <c r="C9493" s="10"/>
      <c r="D9493" s="10"/>
      <c r="E9493" s="10"/>
      <c r="F9493" s="10"/>
      <c r="G9493" s="10"/>
      <c r="H9493" s="10"/>
      <c r="K9493" s="10"/>
      <c r="L9493" s="10"/>
      <c r="N9493" s="10"/>
      <c r="O9493" s="10"/>
      <c r="P9493" s="10"/>
      <c r="Q9493" s="10"/>
      <c r="R9493" s="10"/>
      <c r="S9493" s="10"/>
      <c r="U9493" s="10"/>
      <c r="W9493" s="10"/>
      <c r="Y9493" s="10"/>
      <c r="AA9493" s="10"/>
      <c r="AC9493" s="10"/>
      <c r="AE9493" s="10"/>
      <c r="AG9493" s="10"/>
      <c r="AI9493" s="10"/>
      <c r="AK9493" s="10"/>
    </row>
    <row r="9494" spans="2:37" ht="15" x14ac:dyDescent="0.2">
      <c r="B9494" s="10"/>
      <c r="C9494" s="10"/>
      <c r="D9494" s="10"/>
      <c r="E9494" s="10"/>
      <c r="F9494" s="10"/>
      <c r="G9494" s="10"/>
      <c r="H9494" s="10"/>
      <c r="K9494" s="10"/>
      <c r="L9494" s="10"/>
      <c r="N9494" s="10"/>
      <c r="O9494" s="10"/>
      <c r="P9494" s="10"/>
      <c r="Q9494" s="10"/>
      <c r="R9494" s="10"/>
      <c r="S9494" s="10"/>
      <c r="U9494" s="10"/>
      <c r="W9494" s="10"/>
      <c r="Y9494" s="10"/>
      <c r="AA9494" s="10"/>
      <c r="AC9494" s="10"/>
      <c r="AE9494" s="10"/>
      <c r="AG9494" s="10"/>
      <c r="AI9494" s="10"/>
      <c r="AK9494" s="10"/>
    </row>
    <row r="9495" spans="2:37" ht="15" x14ac:dyDescent="0.2">
      <c r="B9495" s="10"/>
      <c r="C9495" s="10"/>
      <c r="D9495" s="10"/>
      <c r="E9495" s="10"/>
      <c r="F9495" s="10"/>
      <c r="G9495" s="10"/>
      <c r="H9495" s="10"/>
      <c r="K9495" s="10"/>
      <c r="L9495" s="10"/>
      <c r="N9495" s="10"/>
      <c r="O9495" s="10"/>
      <c r="P9495" s="10"/>
      <c r="Q9495" s="10"/>
      <c r="R9495" s="10"/>
      <c r="S9495" s="10"/>
      <c r="U9495" s="10"/>
      <c r="W9495" s="10"/>
      <c r="Y9495" s="10"/>
      <c r="AA9495" s="10"/>
      <c r="AC9495" s="10"/>
      <c r="AE9495" s="10"/>
      <c r="AG9495" s="10"/>
      <c r="AI9495" s="10"/>
      <c r="AK9495" s="10"/>
    </row>
    <row r="9496" spans="2:37" ht="15" x14ac:dyDescent="0.2">
      <c r="B9496" s="10"/>
      <c r="C9496" s="10"/>
      <c r="D9496" s="10"/>
      <c r="E9496" s="10"/>
      <c r="F9496" s="10"/>
      <c r="G9496" s="10"/>
      <c r="H9496" s="10"/>
      <c r="K9496" s="10"/>
      <c r="L9496" s="10"/>
      <c r="N9496" s="10"/>
      <c r="O9496" s="10"/>
      <c r="P9496" s="10"/>
      <c r="Q9496" s="10"/>
      <c r="R9496" s="10"/>
      <c r="S9496" s="10"/>
      <c r="U9496" s="10"/>
      <c r="W9496" s="10"/>
      <c r="Y9496" s="10"/>
      <c r="AA9496" s="10"/>
      <c r="AC9496" s="10"/>
      <c r="AE9496" s="10"/>
      <c r="AG9496" s="10"/>
      <c r="AI9496" s="10"/>
      <c r="AK9496" s="10"/>
    </row>
    <row r="9497" spans="2:37" ht="15" x14ac:dyDescent="0.2">
      <c r="B9497" s="10"/>
      <c r="C9497" s="10"/>
      <c r="D9497" s="10"/>
      <c r="E9497" s="10"/>
      <c r="F9497" s="10"/>
      <c r="G9497" s="10"/>
      <c r="H9497" s="10"/>
      <c r="K9497" s="10"/>
      <c r="L9497" s="10"/>
      <c r="N9497" s="10"/>
      <c r="O9497" s="10"/>
      <c r="P9497" s="10"/>
      <c r="Q9497" s="10"/>
      <c r="R9497" s="10"/>
      <c r="S9497" s="10"/>
      <c r="U9497" s="10"/>
      <c r="W9497" s="10"/>
      <c r="Y9497" s="10"/>
      <c r="AA9497" s="10"/>
      <c r="AC9497" s="10"/>
      <c r="AE9497" s="10"/>
      <c r="AG9497" s="10"/>
      <c r="AI9497" s="10"/>
      <c r="AK9497" s="10"/>
    </row>
    <row r="9498" spans="2:37" ht="15" x14ac:dyDescent="0.2">
      <c r="B9498" s="10"/>
      <c r="C9498" s="10"/>
      <c r="D9498" s="10"/>
      <c r="E9498" s="10"/>
      <c r="F9498" s="10"/>
      <c r="G9498" s="10"/>
      <c r="H9498" s="10"/>
      <c r="K9498" s="10"/>
      <c r="L9498" s="10"/>
      <c r="N9498" s="10"/>
      <c r="O9498" s="10"/>
      <c r="P9498" s="10"/>
      <c r="Q9498" s="10"/>
      <c r="R9498" s="10"/>
      <c r="S9498" s="10"/>
      <c r="U9498" s="10"/>
      <c r="W9498" s="10"/>
      <c r="Y9498" s="10"/>
      <c r="AA9498" s="10"/>
      <c r="AC9498" s="10"/>
      <c r="AE9498" s="10"/>
      <c r="AG9498" s="10"/>
      <c r="AI9498" s="10"/>
      <c r="AK9498" s="10"/>
    </row>
    <row r="9499" spans="2:37" ht="15" x14ac:dyDescent="0.2">
      <c r="B9499" s="10"/>
      <c r="C9499" s="10"/>
      <c r="D9499" s="10"/>
      <c r="E9499" s="10"/>
      <c r="F9499" s="10"/>
      <c r="G9499" s="10"/>
      <c r="H9499" s="10"/>
      <c r="K9499" s="10"/>
      <c r="L9499" s="10"/>
      <c r="N9499" s="10"/>
      <c r="O9499" s="10"/>
      <c r="P9499" s="10"/>
      <c r="Q9499" s="10"/>
      <c r="R9499" s="10"/>
      <c r="S9499" s="10"/>
      <c r="U9499" s="10"/>
      <c r="W9499" s="10"/>
      <c r="Y9499" s="10"/>
      <c r="AA9499" s="10"/>
      <c r="AC9499" s="10"/>
      <c r="AE9499" s="10"/>
      <c r="AG9499" s="10"/>
      <c r="AI9499" s="10"/>
      <c r="AK9499" s="10"/>
    </row>
    <row r="9500" spans="2:37" ht="15" x14ac:dyDescent="0.2">
      <c r="B9500" s="10"/>
      <c r="C9500" s="10"/>
      <c r="D9500" s="10"/>
      <c r="E9500" s="10"/>
      <c r="F9500" s="10"/>
      <c r="G9500" s="10"/>
      <c r="H9500" s="10"/>
      <c r="K9500" s="10"/>
      <c r="L9500" s="10"/>
      <c r="N9500" s="10"/>
      <c r="O9500" s="10"/>
      <c r="P9500" s="10"/>
      <c r="Q9500" s="10"/>
      <c r="R9500" s="10"/>
      <c r="S9500" s="10"/>
      <c r="U9500" s="10"/>
      <c r="W9500" s="10"/>
      <c r="Y9500" s="10"/>
      <c r="AA9500" s="10"/>
      <c r="AC9500" s="10"/>
      <c r="AE9500" s="10"/>
      <c r="AG9500" s="10"/>
      <c r="AI9500" s="10"/>
      <c r="AK9500" s="10"/>
    </row>
    <row r="9501" spans="2:37" ht="15" x14ac:dyDescent="0.2">
      <c r="B9501" s="10"/>
      <c r="C9501" s="10"/>
      <c r="D9501" s="10"/>
      <c r="E9501" s="10"/>
      <c r="F9501" s="10"/>
      <c r="G9501" s="10"/>
      <c r="H9501" s="10"/>
      <c r="K9501" s="10"/>
      <c r="L9501" s="10"/>
      <c r="N9501" s="10"/>
      <c r="O9501" s="10"/>
      <c r="P9501" s="10"/>
      <c r="Q9501" s="10"/>
      <c r="R9501" s="10"/>
      <c r="S9501" s="10"/>
      <c r="U9501" s="10"/>
      <c r="W9501" s="10"/>
      <c r="Y9501" s="10"/>
      <c r="AA9501" s="10"/>
      <c r="AC9501" s="10"/>
      <c r="AE9501" s="10"/>
      <c r="AG9501" s="10"/>
      <c r="AI9501" s="10"/>
      <c r="AK9501" s="10"/>
    </row>
    <row r="9502" spans="2:37" ht="15" x14ac:dyDescent="0.2">
      <c r="B9502" s="10"/>
      <c r="C9502" s="10"/>
      <c r="D9502" s="10"/>
      <c r="E9502" s="10"/>
      <c r="F9502" s="10"/>
      <c r="G9502" s="10"/>
      <c r="H9502" s="10"/>
      <c r="K9502" s="10"/>
      <c r="L9502" s="10"/>
      <c r="N9502" s="10"/>
      <c r="O9502" s="10"/>
      <c r="P9502" s="10"/>
      <c r="Q9502" s="10"/>
      <c r="R9502" s="10"/>
      <c r="S9502" s="10"/>
      <c r="U9502" s="10"/>
      <c r="W9502" s="10"/>
      <c r="Y9502" s="10"/>
      <c r="AA9502" s="10"/>
      <c r="AC9502" s="10"/>
      <c r="AE9502" s="10"/>
      <c r="AG9502" s="10"/>
      <c r="AI9502" s="10"/>
      <c r="AK9502" s="10"/>
    </row>
    <row r="9503" spans="2:37" ht="15" x14ac:dyDescent="0.2">
      <c r="B9503" s="10"/>
      <c r="C9503" s="10"/>
      <c r="D9503" s="10"/>
      <c r="E9503" s="10"/>
      <c r="F9503" s="10"/>
      <c r="G9503" s="10"/>
      <c r="H9503" s="10"/>
      <c r="K9503" s="10"/>
      <c r="L9503" s="10"/>
      <c r="N9503" s="10"/>
      <c r="O9503" s="10"/>
      <c r="P9503" s="10"/>
      <c r="Q9503" s="10"/>
      <c r="R9503" s="10"/>
      <c r="S9503" s="10"/>
      <c r="U9503" s="10"/>
      <c r="W9503" s="10"/>
      <c r="Y9503" s="10"/>
      <c r="AA9503" s="10"/>
      <c r="AC9503" s="10"/>
      <c r="AE9503" s="10"/>
      <c r="AG9503" s="10"/>
      <c r="AI9503" s="10"/>
      <c r="AK9503" s="10"/>
    </row>
    <row r="9504" spans="2:37" ht="15" x14ac:dyDescent="0.2">
      <c r="B9504" s="10"/>
      <c r="C9504" s="10"/>
      <c r="D9504" s="10"/>
      <c r="E9504" s="10"/>
      <c r="F9504" s="10"/>
      <c r="G9504" s="10"/>
      <c r="H9504" s="10"/>
      <c r="K9504" s="10"/>
      <c r="L9504" s="10"/>
      <c r="N9504" s="10"/>
      <c r="O9504" s="10"/>
      <c r="P9504" s="10"/>
      <c r="Q9504" s="10"/>
      <c r="R9504" s="10"/>
      <c r="S9504" s="10"/>
      <c r="U9504" s="10"/>
      <c r="W9504" s="10"/>
      <c r="Y9504" s="10"/>
      <c r="AA9504" s="10"/>
      <c r="AC9504" s="10"/>
      <c r="AE9504" s="10"/>
      <c r="AG9504" s="10"/>
      <c r="AI9504" s="10"/>
      <c r="AK9504" s="10"/>
    </row>
    <row r="9505" spans="2:37" ht="15" x14ac:dyDescent="0.2">
      <c r="B9505" s="10"/>
      <c r="C9505" s="10"/>
      <c r="D9505" s="10"/>
      <c r="E9505" s="10"/>
      <c r="F9505" s="10"/>
      <c r="G9505" s="10"/>
      <c r="H9505" s="10"/>
      <c r="K9505" s="10"/>
      <c r="L9505" s="10"/>
      <c r="N9505" s="10"/>
      <c r="O9505" s="10"/>
      <c r="P9505" s="10"/>
      <c r="Q9505" s="10"/>
      <c r="R9505" s="10"/>
      <c r="S9505" s="10"/>
      <c r="U9505" s="10"/>
      <c r="W9505" s="10"/>
      <c r="Y9505" s="10"/>
      <c r="AA9505" s="10"/>
      <c r="AC9505" s="10"/>
      <c r="AE9505" s="10"/>
      <c r="AG9505" s="10"/>
      <c r="AI9505" s="10"/>
      <c r="AK9505" s="10"/>
    </row>
    <row r="9506" spans="2:37" ht="15" x14ac:dyDescent="0.2">
      <c r="B9506" s="10"/>
      <c r="C9506" s="10"/>
      <c r="D9506" s="10"/>
      <c r="E9506" s="10"/>
      <c r="F9506" s="10"/>
      <c r="G9506" s="10"/>
      <c r="H9506" s="10"/>
      <c r="K9506" s="10"/>
      <c r="L9506" s="10"/>
      <c r="N9506" s="10"/>
      <c r="O9506" s="10"/>
      <c r="P9506" s="10"/>
      <c r="Q9506" s="10"/>
      <c r="R9506" s="10"/>
      <c r="S9506" s="10"/>
      <c r="U9506" s="10"/>
      <c r="W9506" s="10"/>
      <c r="Y9506" s="10"/>
      <c r="AA9506" s="10"/>
      <c r="AC9506" s="10"/>
      <c r="AE9506" s="10"/>
      <c r="AG9506" s="10"/>
      <c r="AI9506" s="10"/>
      <c r="AK9506" s="10"/>
    </row>
    <row r="9507" spans="2:37" ht="15" x14ac:dyDescent="0.2">
      <c r="B9507" s="10"/>
      <c r="C9507" s="10"/>
      <c r="D9507" s="10"/>
      <c r="E9507" s="10"/>
      <c r="F9507" s="10"/>
      <c r="G9507" s="10"/>
      <c r="H9507" s="10"/>
      <c r="K9507" s="10"/>
      <c r="L9507" s="10"/>
      <c r="N9507" s="10"/>
      <c r="O9507" s="10"/>
      <c r="P9507" s="10"/>
      <c r="Q9507" s="10"/>
      <c r="R9507" s="10"/>
      <c r="S9507" s="10"/>
      <c r="U9507" s="10"/>
      <c r="W9507" s="10"/>
      <c r="Y9507" s="10"/>
      <c r="AA9507" s="10"/>
      <c r="AC9507" s="10"/>
      <c r="AE9507" s="10"/>
      <c r="AG9507" s="10"/>
      <c r="AI9507" s="10"/>
      <c r="AK9507" s="10"/>
    </row>
    <row r="9508" spans="2:37" ht="15" x14ac:dyDescent="0.2">
      <c r="B9508" s="10"/>
      <c r="C9508" s="10"/>
      <c r="D9508" s="10"/>
      <c r="E9508" s="10"/>
      <c r="F9508" s="10"/>
      <c r="G9508" s="10"/>
      <c r="H9508" s="10"/>
      <c r="K9508" s="10"/>
      <c r="L9508" s="10"/>
      <c r="N9508" s="10"/>
      <c r="O9508" s="10"/>
      <c r="P9508" s="10"/>
      <c r="Q9508" s="10"/>
      <c r="R9508" s="10"/>
      <c r="S9508" s="10"/>
      <c r="U9508" s="10"/>
      <c r="W9508" s="10"/>
      <c r="Y9508" s="10"/>
      <c r="AA9508" s="10"/>
      <c r="AC9508" s="10"/>
      <c r="AE9508" s="10"/>
      <c r="AG9508" s="10"/>
      <c r="AI9508" s="10"/>
      <c r="AK9508" s="10"/>
    </row>
    <row r="9509" spans="2:37" ht="15" x14ac:dyDescent="0.2">
      <c r="B9509" s="10"/>
      <c r="C9509" s="10"/>
      <c r="D9509" s="10"/>
      <c r="E9509" s="10"/>
      <c r="F9509" s="10"/>
      <c r="G9509" s="10"/>
      <c r="H9509" s="10"/>
      <c r="K9509" s="10"/>
      <c r="L9509" s="10"/>
      <c r="N9509" s="10"/>
      <c r="O9509" s="10"/>
      <c r="P9509" s="10"/>
      <c r="Q9509" s="10"/>
      <c r="R9509" s="10"/>
      <c r="S9509" s="10"/>
      <c r="U9509" s="10"/>
      <c r="W9509" s="10"/>
      <c r="Y9509" s="10"/>
      <c r="AA9509" s="10"/>
      <c r="AC9509" s="10"/>
      <c r="AE9509" s="10"/>
      <c r="AG9509" s="10"/>
      <c r="AI9509" s="10"/>
      <c r="AK9509" s="10"/>
    </row>
    <row r="9510" spans="2:37" ht="15" x14ac:dyDescent="0.2">
      <c r="B9510" s="10"/>
      <c r="C9510" s="10"/>
      <c r="D9510" s="10"/>
      <c r="E9510" s="10"/>
      <c r="F9510" s="10"/>
      <c r="G9510" s="10"/>
      <c r="H9510" s="10"/>
      <c r="K9510" s="10"/>
      <c r="L9510" s="10"/>
      <c r="N9510" s="10"/>
      <c r="O9510" s="10"/>
      <c r="P9510" s="10"/>
      <c r="Q9510" s="10"/>
      <c r="R9510" s="10"/>
      <c r="S9510" s="10"/>
      <c r="U9510" s="10"/>
      <c r="W9510" s="10"/>
      <c r="Y9510" s="10"/>
      <c r="AA9510" s="10"/>
      <c r="AC9510" s="10"/>
      <c r="AE9510" s="10"/>
      <c r="AG9510" s="10"/>
      <c r="AI9510" s="10"/>
      <c r="AK9510" s="10"/>
    </row>
    <row r="9511" spans="2:37" ht="15" x14ac:dyDescent="0.2">
      <c r="B9511" s="10"/>
      <c r="C9511" s="10"/>
      <c r="D9511" s="10"/>
      <c r="E9511" s="10"/>
      <c r="F9511" s="10"/>
      <c r="G9511" s="10"/>
      <c r="H9511" s="10"/>
      <c r="K9511" s="10"/>
      <c r="L9511" s="10"/>
      <c r="N9511" s="10"/>
      <c r="O9511" s="10"/>
      <c r="P9511" s="10"/>
      <c r="Q9511" s="10"/>
      <c r="R9511" s="10"/>
      <c r="S9511" s="10"/>
      <c r="U9511" s="10"/>
      <c r="W9511" s="10"/>
      <c r="Y9511" s="10"/>
      <c r="AA9511" s="10"/>
      <c r="AC9511" s="10"/>
      <c r="AE9511" s="10"/>
      <c r="AG9511" s="10"/>
      <c r="AI9511" s="10"/>
      <c r="AK9511" s="10"/>
    </row>
    <row r="9512" spans="2:37" ht="15" x14ac:dyDescent="0.2">
      <c r="B9512" s="10"/>
      <c r="C9512" s="10"/>
      <c r="D9512" s="10"/>
      <c r="E9512" s="10"/>
      <c r="F9512" s="10"/>
      <c r="G9512" s="10"/>
      <c r="H9512" s="10"/>
      <c r="K9512" s="10"/>
      <c r="L9512" s="10"/>
      <c r="N9512" s="10"/>
      <c r="O9512" s="10"/>
      <c r="P9512" s="10"/>
      <c r="Q9512" s="10"/>
      <c r="R9512" s="10"/>
      <c r="S9512" s="10"/>
      <c r="U9512" s="10"/>
      <c r="W9512" s="10"/>
      <c r="Y9512" s="10"/>
      <c r="AA9512" s="10"/>
      <c r="AC9512" s="10"/>
      <c r="AE9512" s="10"/>
      <c r="AG9512" s="10"/>
      <c r="AI9512" s="10"/>
      <c r="AK9512" s="10"/>
    </row>
    <row r="9513" spans="2:37" ht="15" x14ac:dyDescent="0.2">
      <c r="B9513" s="10"/>
      <c r="C9513" s="10"/>
      <c r="D9513" s="10"/>
      <c r="E9513" s="10"/>
      <c r="F9513" s="10"/>
      <c r="G9513" s="10"/>
      <c r="H9513" s="10"/>
      <c r="K9513" s="10"/>
      <c r="L9513" s="10"/>
      <c r="N9513" s="10"/>
      <c r="O9513" s="10"/>
      <c r="P9513" s="10"/>
      <c r="Q9513" s="10"/>
      <c r="R9513" s="10"/>
      <c r="S9513" s="10"/>
      <c r="U9513" s="10"/>
      <c r="W9513" s="10"/>
      <c r="Y9513" s="10"/>
      <c r="AA9513" s="10"/>
      <c r="AC9513" s="10"/>
      <c r="AE9513" s="10"/>
      <c r="AG9513" s="10"/>
      <c r="AI9513" s="10"/>
      <c r="AK9513" s="10"/>
    </row>
    <row r="9514" spans="2:37" ht="15" x14ac:dyDescent="0.2">
      <c r="B9514" s="10"/>
      <c r="C9514" s="10"/>
      <c r="D9514" s="10"/>
      <c r="E9514" s="10"/>
      <c r="F9514" s="10"/>
      <c r="G9514" s="10"/>
      <c r="H9514" s="10"/>
      <c r="K9514" s="10"/>
      <c r="L9514" s="10"/>
      <c r="N9514" s="10"/>
      <c r="O9514" s="10"/>
      <c r="P9514" s="10"/>
      <c r="Q9514" s="10"/>
      <c r="R9514" s="10"/>
      <c r="S9514" s="10"/>
      <c r="U9514" s="10"/>
      <c r="W9514" s="10"/>
      <c r="Y9514" s="10"/>
      <c r="AA9514" s="10"/>
      <c r="AC9514" s="10"/>
      <c r="AE9514" s="10"/>
      <c r="AG9514" s="10"/>
      <c r="AI9514" s="10"/>
      <c r="AK9514" s="10"/>
    </row>
    <row r="9515" spans="2:37" ht="15" x14ac:dyDescent="0.2">
      <c r="B9515" s="10"/>
      <c r="C9515" s="10"/>
      <c r="D9515" s="10"/>
      <c r="E9515" s="10"/>
      <c r="F9515" s="10"/>
      <c r="G9515" s="10"/>
      <c r="H9515" s="10"/>
      <c r="K9515" s="10"/>
      <c r="L9515" s="10"/>
      <c r="N9515" s="10"/>
      <c r="O9515" s="10"/>
      <c r="P9515" s="10"/>
      <c r="Q9515" s="10"/>
      <c r="R9515" s="10"/>
      <c r="S9515" s="10"/>
      <c r="U9515" s="10"/>
      <c r="W9515" s="10"/>
      <c r="Y9515" s="10"/>
      <c r="AA9515" s="10"/>
      <c r="AC9515" s="10"/>
      <c r="AE9515" s="10"/>
      <c r="AG9515" s="10"/>
      <c r="AI9515" s="10"/>
      <c r="AK9515" s="10"/>
    </row>
    <row r="9516" spans="2:37" ht="15" x14ac:dyDescent="0.2">
      <c r="B9516" s="10"/>
      <c r="C9516" s="10"/>
      <c r="D9516" s="10"/>
      <c r="E9516" s="10"/>
      <c r="F9516" s="10"/>
      <c r="G9516" s="10"/>
      <c r="H9516" s="10"/>
      <c r="K9516" s="10"/>
      <c r="L9516" s="10"/>
      <c r="N9516" s="10"/>
      <c r="O9516" s="10"/>
      <c r="P9516" s="10"/>
      <c r="Q9516" s="10"/>
      <c r="R9516" s="10"/>
      <c r="S9516" s="10"/>
      <c r="U9516" s="10"/>
      <c r="W9516" s="10"/>
      <c r="Y9516" s="10"/>
      <c r="AA9516" s="10"/>
      <c r="AC9516" s="10"/>
      <c r="AE9516" s="10"/>
      <c r="AG9516" s="10"/>
      <c r="AI9516" s="10"/>
      <c r="AK9516" s="10"/>
    </row>
    <row r="9517" spans="2:37" ht="15" x14ac:dyDescent="0.2">
      <c r="B9517" s="10"/>
      <c r="C9517" s="10"/>
      <c r="D9517" s="10"/>
      <c r="E9517" s="10"/>
      <c r="F9517" s="10"/>
      <c r="G9517" s="10"/>
      <c r="H9517" s="10"/>
      <c r="K9517" s="10"/>
      <c r="L9517" s="10"/>
      <c r="N9517" s="10"/>
      <c r="O9517" s="10"/>
      <c r="P9517" s="10"/>
      <c r="Q9517" s="10"/>
      <c r="R9517" s="10"/>
      <c r="S9517" s="10"/>
      <c r="U9517" s="10"/>
      <c r="W9517" s="10"/>
      <c r="Y9517" s="10"/>
      <c r="AA9517" s="10"/>
      <c r="AC9517" s="10"/>
      <c r="AE9517" s="10"/>
      <c r="AG9517" s="10"/>
      <c r="AI9517" s="10"/>
      <c r="AK9517" s="10"/>
    </row>
    <row r="9518" spans="2:37" ht="15" x14ac:dyDescent="0.2">
      <c r="B9518" s="10"/>
      <c r="C9518" s="10"/>
      <c r="D9518" s="10"/>
      <c r="E9518" s="10"/>
      <c r="F9518" s="10"/>
      <c r="G9518" s="10"/>
      <c r="H9518" s="10"/>
      <c r="K9518" s="10"/>
      <c r="L9518" s="10"/>
      <c r="N9518" s="10"/>
      <c r="O9518" s="10"/>
      <c r="P9518" s="10"/>
      <c r="Q9518" s="10"/>
      <c r="R9518" s="10"/>
      <c r="S9518" s="10"/>
      <c r="U9518" s="10"/>
      <c r="W9518" s="10"/>
      <c r="Y9518" s="10"/>
      <c r="AA9518" s="10"/>
      <c r="AC9518" s="10"/>
      <c r="AE9518" s="10"/>
      <c r="AG9518" s="10"/>
      <c r="AI9518" s="10"/>
      <c r="AK9518" s="10"/>
    </row>
    <row r="9519" spans="2:37" ht="15" x14ac:dyDescent="0.2">
      <c r="B9519" s="10"/>
      <c r="C9519" s="10"/>
      <c r="D9519" s="10"/>
      <c r="E9519" s="10"/>
      <c r="F9519" s="10"/>
      <c r="G9519" s="10"/>
      <c r="H9519" s="10"/>
      <c r="K9519" s="10"/>
      <c r="L9519" s="10"/>
      <c r="N9519" s="10"/>
      <c r="O9519" s="10"/>
      <c r="P9519" s="10"/>
      <c r="Q9519" s="10"/>
      <c r="R9519" s="10"/>
      <c r="S9519" s="10"/>
      <c r="U9519" s="10"/>
      <c r="W9519" s="10"/>
      <c r="Y9519" s="10"/>
      <c r="AA9519" s="10"/>
      <c r="AC9519" s="10"/>
      <c r="AE9519" s="10"/>
      <c r="AG9519" s="10"/>
      <c r="AI9519" s="10"/>
      <c r="AK9519" s="10"/>
    </row>
    <row r="9520" spans="2:37" ht="15" x14ac:dyDescent="0.2">
      <c r="B9520" s="10"/>
      <c r="C9520" s="10"/>
      <c r="D9520" s="10"/>
      <c r="E9520" s="10"/>
      <c r="F9520" s="10"/>
      <c r="G9520" s="10"/>
      <c r="H9520" s="10"/>
      <c r="K9520" s="10"/>
      <c r="L9520" s="10"/>
      <c r="N9520" s="10"/>
      <c r="O9520" s="10"/>
      <c r="P9520" s="10"/>
      <c r="Q9520" s="10"/>
      <c r="R9520" s="10"/>
      <c r="S9520" s="10"/>
      <c r="U9520" s="10"/>
      <c r="W9520" s="10"/>
      <c r="Y9520" s="10"/>
      <c r="AA9520" s="10"/>
      <c r="AC9520" s="10"/>
      <c r="AE9520" s="10"/>
      <c r="AG9520" s="10"/>
      <c r="AI9520" s="10"/>
      <c r="AK9520" s="10"/>
    </row>
    <row r="9521" spans="2:37" ht="15" x14ac:dyDescent="0.2">
      <c r="B9521" s="10"/>
      <c r="C9521" s="10"/>
      <c r="D9521" s="10"/>
      <c r="E9521" s="10"/>
      <c r="F9521" s="10"/>
      <c r="G9521" s="10"/>
      <c r="H9521" s="10"/>
      <c r="K9521" s="10"/>
      <c r="L9521" s="10"/>
      <c r="N9521" s="10"/>
      <c r="O9521" s="10"/>
      <c r="P9521" s="10"/>
      <c r="Q9521" s="10"/>
      <c r="R9521" s="10"/>
      <c r="S9521" s="10"/>
      <c r="U9521" s="10"/>
      <c r="W9521" s="10"/>
      <c r="Y9521" s="10"/>
      <c r="AA9521" s="10"/>
      <c r="AC9521" s="10"/>
      <c r="AE9521" s="10"/>
      <c r="AG9521" s="10"/>
      <c r="AI9521" s="10"/>
      <c r="AK9521" s="10"/>
    </row>
    <row r="9522" spans="2:37" ht="15" x14ac:dyDescent="0.2">
      <c r="B9522" s="10"/>
      <c r="C9522" s="10"/>
      <c r="D9522" s="10"/>
      <c r="E9522" s="10"/>
      <c r="F9522" s="10"/>
      <c r="G9522" s="10"/>
      <c r="H9522" s="10"/>
      <c r="K9522" s="10"/>
      <c r="L9522" s="10"/>
      <c r="N9522" s="10"/>
      <c r="O9522" s="10"/>
      <c r="P9522" s="10"/>
      <c r="Q9522" s="10"/>
      <c r="R9522" s="10"/>
      <c r="S9522" s="10"/>
      <c r="U9522" s="10"/>
      <c r="W9522" s="10"/>
      <c r="Y9522" s="10"/>
      <c r="AA9522" s="10"/>
      <c r="AC9522" s="10"/>
      <c r="AE9522" s="10"/>
      <c r="AG9522" s="10"/>
      <c r="AI9522" s="10"/>
      <c r="AK9522" s="10"/>
    </row>
    <row r="9523" spans="2:37" ht="15" x14ac:dyDescent="0.2">
      <c r="B9523" s="10"/>
      <c r="C9523" s="10"/>
      <c r="D9523" s="10"/>
      <c r="E9523" s="10"/>
      <c r="F9523" s="10"/>
      <c r="G9523" s="10"/>
      <c r="H9523" s="10"/>
      <c r="K9523" s="10"/>
      <c r="L9523" s="10"/>
      <c r="N9523" s="10"/>
      <c r="O9523" s="10"/>
      <c r="P9523" s="10"/>
      <c r="Q9523" s="10"/>
      <c r="R9523" s="10"/>
      <c r="S9523" s="10"/>
      <c r="U9523" s="10"/>
      <c r="W9523" s="10"/>
      <c r="Y9523" s="10"/>
      <c r="AA9523" s="10"/>
      <c r="AC9523" s="10"/>
      <c r="AE9523" s="10"/>
      <c r="AG9523" s="10"/>
      <c r="AI9523" s="10"/>
      <c r="AK9523" s="10"/>
    </row>
    <row r="9524" spans="2:37" ht="15" x14ac:dyDescent="0.2">
      <c r="B9524" s="10"/>
      <c r="C9524" s="10"/>
      <c r="D9524" s="10"/>
      <c r="E9524" s="10"/>
      <c r="F9524" s="10"/>
      <c r="G9524" s="10"/>
      <c r="H9524" s="10"/>
      <c r="K9524" s="10"/>
      <c r="L9524" s="10"/>
      <c r="N9524" s="10"/>
      <c r="O9524" s="10"/>
      <c r="P9524" s="10"/>
      <c r="Q9524" s="10"/>
      <c r="R9524" s="10"/>
      <c r="S9524" s="10"/>
      <c r="U9524" s="10"/>
      <c r="W9524" s="10"/>
      <c r="Y9524" s="10"/>
      <c r="AA9524" s="10"/>
      <c r="AC9524" s="10"/>
      <c r="AE9524" s="10"/>
      <c r="AG9524" s="10"/>
      <c r="AI9524" s="10"/>
      <c r="AK9524" s="10"/>
    </row>
    <row r="9525" spans="2:37" ht="15" x14ac:dyDescent="0.2">
      <c r="B9525" s="10"/>
      <c r="C9525" s="10"/>
      <c r="D9525" s="10"/>
      <c r="E9525" s="10"/>
      <c r="F9525" s="10"/>
      <c r="G9525" s="10"/>
      <c r="H9525" s="10"/>
      <c r="K9525" s="10"/>
      <c r="L9525" s="10"/>
      <c r="N9525" s="10"/>
      <c r="O9525" s="10"/>
      <c r="P9525" s="10"/>
      <c r="Q9525" s="10"/>
      <c r="R9525" s="10"/>
      <c r="S9525" s="10"/>
      <c r="U9525" s="10"/>
      <c r="W9525" s="10"/>
      <c r="Y9525" s="10"/>
      <c r="AA9525" s="10"/>
      <c r="AC9525" s="10"/>
      <c r="AE9525" s="10"/>
      <c r="AG9525" s="10"/>
      <c r="AI9525" s="10"/>
      <c r="AK9525" s="10"/>
    </row>
    <row r="9526" spans="2:37" ht="15" x14ac:dyDescent="0.2">
      <c r="B9526" s="10"/>
      <c r="C9526" s="10"/>
      <c r="D9526" s="10"/>
      <c r="E9526" s="10"/>
      <c r="F9526" s="10"/>
      <c r="G9526" s="10"/>
      <c r="H9526" s="10"/>
      <c r="K9526" s="10"/>
      <c r="L9526" s="10"/>
      <c r="N9526" s="10"/>
      <c r="O9526" s="10"/>
      <c r="P9526" s="10"/>
      <c r="Q9526" s="10"/>
      <c r="R9526" s="10"/>
      <c r="S9526" s="10"/>
      <c r="U9526" s="10"/>
      <c r="W9526" s="10"/>
      <c r="Y9526" s="10"/>
      <c r="AA9526" s="10"/>
      <c r="AC9526" s="10"/>
      <c r="AE9526" s="10"/>
      <c r="AG9526" s="10"/>
      <c r="AI9526" s="10"/>
      <c r="AK9526" s="10"/>
    </row>
    <row r="9527" spans="2:37" ht="15" x14ac:dyDescent="0.2">
      <c r="B9527" s="10"/>
      <c r="C9527" s="10"/>
      <c r="D9527" s="10"/>
      <c r="E9527" s="10"/>
      <c r="F9527" s="10"/>
      <c r="G9527" s="10"/>
      <c r="H9527" s="10"/>
      <c r="K9527" s="10"/>
      <c r="L9527" s="10"/>
      <c r="N9527" s="10"/>
      <c r="O9527" s="10"/>
      <c r="P9527" s="10"/>
      <c r="Q9527" s="10"/>
      <c r="R9527" s="10"/>
      <c r="S9527" s="10"/>
      <c r="U9527" s="10"/>
      <c r="W9527" s="10"/>
      <c r="Y9527" s="10"/>
      <c r="AA9527" s="10"/>
      <c r="AC9527" s="10"/>
      <c r="AE9527" s="10"/>
      <c r="AG9527" s="10"/>
      <c r="AI9527" s="10"/>
      <c r="AK9527" s="10"/>
    </row>
    <row r="9528" spans="2:37" ht="15" x14ac:dyDescent="0.2">
      <c r="B9528" s="10"/>
      <c r="C9528" s="10"/>
      <c r="D9528" s="10"/>
      <c r="E9528" s="10"/>
      <c r="F9528" s="10"/>
      <c r="G9528" s="10"/>
      <c r="H9528" s="10"/>
      <c r="K9528" s="10"/>
      <c r="L9528" s="10"/>
      <c r="N9528" s="10"/>
      <c r="O9528" s="10"/>
      <c r="P9528" s="10"/>
      <c r="Q9528" s="10"/>
      <c r="R9528" s="10"/>
      <c r="S9528" s="10"/>
      <c r="U9528" s="10"/>
      <c r="W9528" s="10"/>
      <c r="Y9528" s="10"/>
      <c r="AA9528" s="10"/>
      <c r="AC9528" s="10"/>
      <c r="AE9528" s="10"/>
      <c r="AG9528" s="10"/>
      <c r="AI9528" s="10"/>
      <c r="AK9528" s="10"/>
    </row>
    <row r="9529" spans="2:37" ht="15" x14ac:dyDescent="0.2">
      <c r="B9529" s="10"/>
      <c r="C9529" s="10"/>
      <c r="D9529" s="10"/>
      <c r="E9529" s="10"/>
      <c r="F9529" s="10"/>
      <c r="G9529" s="10"/>
      <c r="H9529" s="10"/>
      <c r="K9529" s="10"/>
      <c r="L9529" s="10"/>
      <c r="N9529" s="10"/>
      <c r="O9529" s="10"/>
      <c r="P9529" s="10"/>
      <c r="Q9529" s="10"/>
      <c r="R9529" s="10"/>
      <c r="S9529" s="10"/>
      <c r="U9529" s="10"/>
      <c r="W9529" s="10"/>
      <c r="Y9529" s="10"/>
      <c r="AA9529" s="10"/>
      <c r="AC9529" s="10"/>
      <c r="AE9529" s="10"/>
      <c r="AG9529" s="10"/>
      <c r="AI9529" s="10"/>
      <c r="AK9529" s="10"/>
    </row>
    <row r="9530" spans="2:37" ht="15" x14ac:dyDescent="0.2">
      <c r="B9530" s="10"/>
      <c r="C9530" s="10"/>
      <c r="D9530" s="10"/>
      <c r="E9530" s="10"/>
      <c r="F9530" s="10"/>
      <c r="G9530" s="10"/>
      <c r="H9530" s="10"/>
      <c r="K9530" s="10"/>
      <c r="L9530" s="10"/>
      <c r="N9530" s="10"/>
      <c r="O9530" s="10"/>
      <c r="P9530" s="10"/>
      <c r="Q9530" s="10"/>
      <c r="R9530" s="10"/>
      <c r="S9530" s="10"/>
      <c r="U9530" s="10"/>
      <c r="W9530" s="10"/>
      <c r="Y9530" s="10"/>
      <c r="AA9530" s="10"/>
      <c r="AC9530" s="10"/>
      <c r="AE9530" s="10"/>
      <c r="AG9530" s="10"/>
      <c r="AI9530" s="10"/>
      <c r="AK9530" s="10"/>
    </row>
    <row r="9531" spans="2:37" ht="15" x14ac:dyDescent="0.2">
      <c r="B9531" s="10"/>
      <c r="C9531" s="10"/>
      <c r="D9531" s="10"/>
      <c r="E9531" s="10"/>
      <c r="F9531" s="10"/>
      <c r="G9531" s="10"/>
      <c r="H9531" s="10"/>
      <c r="K9531" s="10"/>
      <c r="L9531" s="10"/>
      <c r="N9531" s="10"/>
      <c r="O9531" s="10"/>
      <c r="P9531" s="10"/>
      <c r="Q9531" s="10"/>
      <c r="R9531" s="10"/>
      <c r="S9531" s="10"/>
      <c r="U9531" s="10"/>
      <c r="W9531" s="10"/>
      <c r="Y9531" s="10"/>
      <c r="AA9531" s="10"/>
      <c r="AC9531" s="10"/>
      <c r="AE9531" s="10"/>
      <c r="AG9531" s="10"/>
      <c r="AI9531" s="10"/>
      <c r="AK9531" s="10"/>
    </row>
    <row r="9532" spans="2:37" ht="15" x14ac:dyDescent="0.2">
      <c r="B9532" s="10"/>
      <c r="C9532" s="10"/>
      <c r="D9532" s="10"/>
      <c r="E9532" s="10"/>
      <c r="F9532" s="10"/>
      <c r="G9532" s="10"/>
      <c r="H9532" s="10"/>
      <c r="K9532" s="10"/>
      <c r="L9532" s="10"/>
      <c r="N9532" s="10"/>
      <c r="O9532" s="10"/>
      <c r="P9532" s="10"/>
      <c r="Q9532" s="10"/>
      <c r="R9532" s="10"/>
      <c r="S9532" s="10"/>
      <c r="U9532" s="10"/>
      <c r="W9532" s="10"/>
      <c r="Y9532" s="10"/>
      <c r="AA9532" s="10"/>
      <c r="AC9532" s="10"/>
      <c r="AE9532" s="10"/>
      <c r="AG9532" s="10"/>
      <c r="AI9532" s="10"/>
      <c r="AK9532" s="10"/>
    </row>
    <row r="9533" spans="2:37" ht="15" x14ac:dyDescent="0.2">
      <c r="B9533" s="10"/>
      <c r="C9533" s="10"/>
      <c r="D9533" s="10"/>
      <c r="E9533" s="10"/>
      <c r="F9533" s="10"/>
      <c r="G9533" s="10"/>
      <c r="H9533" s="10"/>
      <c r="K9533" s="10"/>
      <c r="L9533" s="10"/>
      <c r="N9533" s="10"/>
      <c r="O9533" s="10"/>
      <c r="P9533" s="10"/>
      <c r="Q9533" s="10"/>
      <c r="R9533" s="10"/>
      <c r="S9533" s="10"/>
      <c r="U9533" s="10"/>
      <c r="W9533" s="10"/>
      <c r="Y9533" s="10"/>
      <c r="AA9533" s="10"/>
      <c r="AC9533" s="10"/>
      <c r="AE9533" s="10"/>
      <c r="AG9533" s="10"/>
      <c r="AI9533" s="10"/>
      <c r="AK9533" s="10"/>
    </row>
    <row r="9534" spans="2:37" ht="15" x14ac:dyDescent="0.2">
      <c r="B9534" s="10"/>
      <c r="C9534" s="10"/>
      <c r="D9534" s="10"/>
      <c r="E9534" s="10"/>
      <c r="F9534" s="10"/>
      <c r="G9534" s="10"/>
      <c r="H9534" s="10"/>
      <c r="K9534" s="10"/>
      <c r="L9534" s="10"/>
      <c r="N9534" s="10"/>
      <c r="O9534" s="10"/>
      <c r="P9534" s="10"/>
      <c r="Q9534" s="10"/>
      <c r="R9534" s="10"/>
      <c r="S9534" s="10"/>
      <c r="U9534" s="10"/>
      <c r="W9534" s="10"/>
      <c r="Y9534" s="10"/>
      <c r="AA9534" s="10"/>
      <c r="AC9534" s="10"/>
      <c r="AE9534" s="10"/>
      <c r="AG9534" s="10"/>
      <c r="AI9534" s="10"/>
      <c r="AK9534" s="10"/>
    </row>
    <row r="9535" spans="2:37" ht="15" x14ac:dyDescent="0.2">
      <c r="B9535" s="10"/>
      <c r="C9535" s="10"/>
      <c r="D9535" s="10"/>
      <c r="E9535" s="10"/>
      <c r="F9535" s="10"/>
      <c r="G9535" s="10"/>
      <c r="H9535" s="10"/>
      <c r="K9535" s="10"/>
      <c r="L9535" s="10"/>
      <c r="N9535" s="10"/>
      <c r="O9535" s="10"/>
      <c r="P9535" s="10"/>
      <c r="Q9535" s="10"/>
      <c r="R9535" s="10"/>
      <c r="S9535" s="10"/>
      <c r="U9535" s="10"/>
      <c r="W9535" s="10"/>
      <c r="Y9535" s="10"/>
      <c r="AA9535" s="10"/>
      <c r="AC9535" s="10"/>
      <c r="AE9535" s="10"/>
      <c r="AG9535" s="10"/>
      <c r="AI9535" s="10"/>
      <c r="AK9535" s="10"/>
    </row>
    <row r="9536" spans="2:37" ht="15" x14ac:dyDescent="0.2">
      <c r="B9536" s="10"/>
      <c r="C9536" s="10"/>
      <c r="D9536" s="10"/>
      <c r="E9536" s="10"/>
      <c r="F9536" s="10"/>
      <c r="G9536" s="10"/>
      <c r="H9536" s="10"/>
      <c r="K9536" s="10"/>
      <c r="L9536" s="10"/>
      <c r="N9536" s="10"/>
      <c r="O9536" s="10"/>
      <c r="P9536" s="10"/>
      <c r="Q9536" s="10"/>
      <c r="R9536" s="10"/>
      <c r="S9536" s="10"/>
      <c r="U9536" s="10"/>
      <c r="W9536" s="10"/>
      <c r="Y9536" s="10"/>
      <c r="AA9536" s="10"/>
      <c r="AC9536" s="10"/>
      <c r="AE9536" s="10"/>
      <c r="AG9536" s="10"/>
      <c r="AI9536" s="10"/>
      <c r="AK9536" s="10"/>
    </row>
    <row r="9537" spans="2:37" ht="15" x14ac:dyDescent="0.2">
      <c r="B9537" s="10"/>
      <c r="C9537" s="10"/>
      <c r="D9537" s="10"/>
      <c r="E9537" s="10"/>
      <c r="F9537" s="10"/>
      <c r="G9537" s="10"/>
      <c r="H9537" s="10"/>
      <c r="K9537" s="10"/>
      <c r="L9537" s="10"/>
      <c r="N9537" s="10"/>
      <c r="O9537" s="10"/>
      <c r="P9537" s="10"/>
      <c r="Q9537" s="10"/>
      <c r="R9537" s="10"/>
      <c r="S9537" s="10"/>
      <c r="U9537" s="10"/>
      <c r="W9537" s="10"/>
      <c r="Y9537" s="10"/>
      <c r="AA9537" s="10"/>
      <c r="AC9537" s="10"/>
      <c r="AE9537" s="10"/>
      <c r="AG9537" s="10"/>
      <c r="AI9537" s="10"/>
      <c r="AK9537" s="10"/>
    </row>
    <row r="9538" spans="2:37" ht="15" x14ac:dyDescent="0.2">
      <c r="B9538" s="10"/>
      <c r="C9538" s="10"/>
      <c r="D9538" s="10"/>
      <c r="E9538" s="10"/>
      <c r="F9538" s="10"/>
      <c r="G9538" s="10"/>
      <c r="H9538" s="10"/>
      <c r="K9538" s="10"/>
      <c r="L9538" s="10"/>
      <c r="N9538" s="10"/>
      <c r="O9538" s="10"/>
      <c r="P9538" s="10"/>
      <c r="Q9538" s="10"/>
      <c r="R9538" s="10"/>
      <c r="S9538" s="10"/>
      <c r="U9538" s="10"/>
      <c r="W9538" s="10"/>
      <c r="Y9538" s="10"/>
      <c r="AA9538" s="10"/>
      <c r="AC9538" s="10"/>
      <c r="AE9538" s="10"/>
      <c r="AG9538" s="10"/>
      <c r="AI9538" s="10"/>
      <c r="AK9538" s="10"/>
    </row>
    <row r="9539" spans="2:37" ht="15" x14ac:dyDescent="0.2">
      <c r="B9539" s="10"/>
      <c r="C9539" s="10"/>
      <c r="D9539" s="10"/>
      <c r="E9539" s="10"/>
      <c r="F9539" s="10"/>
      <c r="G9539" s="10"/>
      <c r="H9539" s="10"/>
      <c r="K9539" s="10"/>
      <c r="L9539" s="10"/>
      <c r="N9539" s="10"/>
      <c r="O9539" s="10"/>
      <c r="P9539" s="10"/>
      <c r="Q9539" s="10"/>
      <c r="R9539" s="10"/>
      <c r="S9539" s="10"/>
      <c r="U9539" s="10"/>
      <c r="W9539" s="10"/>
      <c r="Y9539" s="10"/>
      <c r="AA9539" s="10"/>
      <c r="AC9539" s="10"/>
      <c r="AE9539" s="10"/>
      <c r="AG9539" s="10"/>
      <c r="AI9539" s="10"/>
      <c r="AK9539" s="10"/>
    </row>
    <row r="9540" spans="2:37" ht="15" x14ac:dyDescent="0.2">
      <c r="B9540" s="10"/>
      <c r="C9540" s="10"/>
      <c r="D9540" s="10"/>
      <c r="E9540" s="10"/>
      <c r="F9540" s="10"/>
      <c r="G9540" s="10"/>
      <c r="H9540" s="10"/>
      <c r="K9540" s="10"/>
      <c r="L9540" s="10"/>
      <c r="N9540" s="10"/>
      <c r="O9540" s="10"/>
      <c r="P9540" s="10"/>
      <c r="Q9540" s="10"/>
      <c r="R9540" s="10"/>
      <c r="S9540" s="10"/>
      <c r="U9540" s="10"/>
      <c r="W9540" s="10"/>
      <c r="Y9540" s="10"/>
      <c r="AA9540" s="10"/>
      <c r="AC9540" s="10"/>
      <c r="AE9540" s="10"/>
      <c r="AG9540" s="10"/>
      <c r="AI9540" s="10"/>
      <c r="AK9540" s="10"/>
    </row>
    <row r="9541" spans="2:37" ht="15" x14ac:dyDescent="0.2">
      <c r="B9541" s="10"/>
      <c r="C9541" s="10"/>
      <c r="D9541" s="10"/>
      <c r="E9541" s="10"/>
      <c r="F9541" s="10"/>
      <c r="G9541" s="10"/>
      <c r="H9541" s="10"/>
      <c r="K9541" s="10"/>
      <c r="L9541" s="10"/>
      <c r="N9541" s="10"/>
      <c r="O9541" s="10"/>
      <c r="P9541" s="10"/>
      <c r="Q9541" s="10"/>
      <c r="R9541" s="10"/>
      <c r="S9541" s="10"/>
      <c r="U9541" s="10"/>
      <c r="W9541" s="10"/>
      <c r="Y9541" s="10"/>
      <c r="AA9541" s="10"/>
      <c r="AC9541" s="10"/>
      <c r="AE9541" s="10"/>
      <c r="AG9541" s="10"/>
      <c r="AI9541" s="10"/>
      <c r="AK9541" s="10"/>
    </row>
    <row r="9542" spans="2:37" ht="15" x14ac:dyDescent="0.2">
      <c r="B9542" s="10"/>
      <c r="C9542" s="10"/>
      <c r="D9542" s="10"/>
      <c r="E9542" s="10"/>
      <c r="F9542" s="10"/>
      <c r="G9542" s="10"/>
      <c r="H9542" s="10"/>
      <c r="K9542" s="10"/>
      <c r="L9542" s="10"/>
      <c r="N9542" s="10"/>
      <c r="O9542" s="10"/>
      <c r="P9542" s="10"/>
      <c r="Q9542" s="10"/>
      <c r="R9542" s="10"/>
      <c r="S9542" s="10"/>
      <c r="U9542" s="10"/>
      <c r="W9542" s="10"/>
      <c r="Y9542" s="10"/>
      <c r="AA9542" s="10"/>
      <c r="AC9542" s="10"/>
      <c r="AE9542" s="10"/>
      <c r="AG9542" s="10"/>
      <c r="AI9542" s="10"/>
      <c r="AK9542" s="10"/>
    </row>
    <row r="9543" spans="2:37" ht="15" x14ac:dyDescent="0.2">
      <c r="B9543" s="10"/>
      <c r="C9543" s="10"/>
      <c r="D9543" s="10"/>
      <c r="E9543" s="10"/>
      <c r="F9543" s="10"/>
      <c r="G9543" s="10"/>
      <c r="H9543" s="10"/>
      <c r="K9543" s="10"/>
      <c r="L9543" s="10"/>
      <c r="N9543" s="10"/>
      <c r="O9543" s="10"/>
      <c r="P9543" s="10"/>
      <c r="Q9543" s="10"/>
      <c r="R9543" s="10"/>
      <c r="S9543" s="10"/>
      <c r="U9543" s="10"/>
      <c r="W9543" s="10"/>
      <c r="Y9543" s="10"/>
      <c r="AA9543" s="10"/>
      <c r="AC9543" s="10"/>
      <c r="AE9543" s="10"/>
      <c r="AG9543" s="10"/>
      <c r="AI9543" s="10"/>
      <c r="AK9543" s="10"/>
    </row>
    <row r="9544" spans="2:37" ht="15" x14ac:dyDescent="0.2">
      <c r="B9544" s="10"/>
      <c r="C9544" s="10"/>
      <c r="D9544" s="10"/>
      <c r="E9544" s="10"/>
      <c r="F9544" s="10"/>
      <c r="G9544" s="10"/>
      <c r="H9544" s="10"/>
      <c r="K9544" s="10"/>
      <c r="L9544" s="10"/>
      <c r="N9544" s="10"/>
      <c r="O9544" s="10"/>
      <c r="P9544" s="10"/>
      <c r="Q9544" s="10"/>
      <c r="R9544" s="10"/>
      <c r="S9544" s="10"/>
      <c r="U9544" s="10"/>
      <c r="W9544" s="10"/>
      <c r="Y9544" s="10"/>
      <c r="AA9544" s="10"/>
      <c r="AC9544" s="10"/>
      <c r="AE9544" s="10"/>
      <c r="AG9544" s="10"/>
      <c r="AI9544" s="10"/>
      <c r="AK9544" s="10"/>
    </row>
    <row r="9545" spans="2:37" ht="15" x14ac:dyDescent="0.2">
      <c r="B9545" s="10"/>
      <c r="C9545" s="10"/>
      <c r="D9545" s="10"/>
      <c r="E9545" s="10"/>
      <c r="F9545" s="10"/>
      <c r="G9545" s="10"/>
      <c r="H9545" s="10"/>
      <c r="K9545" s="10"/>
      <c r="L9545" s="10"/>
      <c r="N9545" s="10"/>
      <c r="O9545" s="10"/>
      <c r="P9545" s="10"/>
      <c r="Q9545" s="10"/>
      <c r="R9545" s="10"/>
      <c r="S9545" s="10"/>
      <c r="U9545" s="10"/>
      <c r="W9545" s="10"/>
      <c r="Y9545" s="10"/>
      <c r="AA9545" s="10"/>
      <c r="AC9545" s="10"/>
      <c r="AE9545" s="10"/>
      <c r="AG9545" s="10"/>
      <c r="AI9545" s="10"/>
      <c r="AK9545" s="10"/>
    </row>
    <row r="9546" spans="2:37" ht="15" x14ac:dyDescent="0.2">
      <c r="B9546" s="10"/>
      <c r="C9546" s="10"/>
      <c r="D9546" s="10"/>
      <c r="E9546" s="10"/>
      <c r="F9546" s="10"/>
      <c r="G9546" s="10"/>
      <c r="H9546" s="10"/>
      <c r="K9546" s="10"/>
      <c r="L9546" s="10"/>
      <c r="N9546" s="10"/>
      <c r="O9546" s="10"/>
      <c r="P9546" s="10"/>
      <c r="Q9546" s="10"/>
      <c r="R9546" s="10"/>
      <c r="S9546" s="10"/>
      <c r="U9546" s="10"/>
      <c r="W9546" s="10"/>
      <c r="Y9546" s="10"/>
      <c r="AA9546" s="10"/>
      <c r="AC9546" s="10"/>
      <c r="AE9546" s="10"/>
      <c r="AG9546" s="10"/>
      <c r="AI9546" s="10"/>
      <c r="AK9546" s="10"/>
    </row>
    <row r="9547" spans="2:37" ht="15" x14ac:dyDescent="0.2">
      <c r="B9547" s="10"/>
      <c r="C9547" s="10"/>
      <c r="D9547" s="10"/>
      <c r="E9547" s="10"/>
      <c r="F9547" s="10"/>
      <c r="G9547" s="10"/>
      <c r="H9547" s="10"/>
      <c r="K9547" s="10"/>
      <c r="L9547" s="10"/>
      <c r="N9547" s="10"/>
      <c r="O9547" s="10"/>
      <c r="P9547" s="10"/>
      <c r="Q9547" s="10"/>
      <c r="R9547" s="10"/>
      <c r="S9547" s="10"/>
      <c r="U9547" s="10"/>
      <c r="W9547" s="10"/>
      <c r="Y9547" s="10"/>
      <c r="AA9547" s="10"/>
      <c r="AC9547" s="10"/>
      <c r="AE9547" s="10"/>
      <c r="AG9547" s="10"/>
      <c r="AI9547" s="10"/>
      <c r="AK9547" s="10"/>
    </row>
    <row r="9548" spans="2:37" ht="15" x14ac:dyDescent="0.2">
      <c r="B9548" s="10"/>
      <c r="C9548" s="10"/>
      <c r="D9548" s="10"/>
      <c r="E9548" s="10"/>
      <c r="F9548" s="10"/>
      <c r="G9548" s="10"/>
      <c r="H9548" s="10"/>
      <c r="K9548" s="10"/>
      <c r="L9548" s="10"/>
      <c r="N9548" s="10"/>
      <c r="O9548" s="10"/>
      <c r="P9548" s="10"/>
      <c r="Q9548" s="10"/>
      <c r="R9548" s="10"/>
      <c r="S9548" s="10"/>
      <c r="U9548" s="10"/>
      <c r="W9548" s="10"/>
      <c r="Y9548" s="10"/>
      <c r="AA9548" s="10"/>
      <c r="AC9548" s="10"/>
      <c r="AE9548" s="10"/>
      <c r="AG9548" s="10"/>
      <c r="AI9548" s="10"/>
      <c r="AK9548" s="10"/>
    </row>
    <row r="9549" spans="2:37" ht="15" x14ac:dyDescent="0.2">
      <c r="B9549" s="10"/>
      <c r="C9549" s="10"/>
      <c r="D9549" s="10"/>
      <c r="E9549" s="10"/>
      <c r="F9549" s="10"/>
      <c r="G9549" s="10"/>
      <c r="H9549" s="10"/>
      <c r="K9549" s="10"/>
      <c r="L9549" s="10"/>
      <c r="N9549" s="10"/>
      <c r="O9549" s="10"/>
      <c r="P9549" s="10"/>
      <c r="Q9549" s="10"/>
      <c r="R9549" s="10"/>
      <c r="S9549" s="10"/>
      <c r="U9549" s="10"/>
      <c r="W9549" s="10"/>
      <c r="Y9549" s="10"/>
      <c r="AA9549" s="10"/>
      <c r="AC9549" s="10"/>
      <c r="AE9549" s="10"/>
      <c r="AG9549" s="10"/>
      <c r="AI9549" s="10"/>
      <c r="AK9549" s="10"/>
    </row>
    <row r="9550" spans="2:37" ht="15" x14ac:dyDescent="0.2">
      <c r="B9550" s="10"/>
      <c r="C9550" s="10"/>
      <c r="D9550" s="10"/>
      <c r="E9550" s="10"/>
      <c r="F9550" s="10"/>
      <c r="G9550" s="10"/>
      <c r="H9550" s="10"/>
      <c r="K9550" s="10"/>
      <c r="L9550" s="10"/>
      <c r="N9550" s="10"/>
      <c r="O9550" s="10"/>
      <c r="P9550" s="10"/>
      <c r="Q9550" s="10"/>
      <c r="R9550" s="10"/>
      <c r="S9550" s="10"/>
      <c r="U9550" s="10"/>
      <c r="W9550" s="10"/>
      <c r="Y9550" s="10"/>
      <c r="AA9550" s="10"/>
      <c r="AC9550" s="10"/>
      <c r="AE9550" s="10"/>
      <c r="AG9550" s="10"/>
      <c r="AI9550" s="10"/>
      <c r="AK9550" s="10"/>
    </row>
    <row r="9551" spans="2:37" ht="15" x14ac:dyDescent="0.2">
      <c r="B9551" s="10"/>
      <c r="C9551" s="10"/>
      <c r="D9551" s="10"/>
      <c r="E9551" s="10"/>
      <c r="F9551" s="10"/>
      <c r="G9551" s="10"/>
      <c r="H9551" s="10"/>
      <c r="K9551" s="10"/>
      <c r="L9551" s="10"/>
      <c r="N9551" s="10"/>
      <c r="O9551" s="10"/>
      <c r="P9551" s="10"/>
      <c r="Q9551" s="10"/>
      <c r="R9551" s="10"/>
      <c r="S9551" s="10"/>
      <c r="U9551" s="10"/>
      <c r="W9551" s="10"/>
      <c r="Y9551" s="10"/>
      <c r="AA9551" s="10"/>
      <c r="AC9551" s="10"/>
      <c r="AE9551" s="10"/>
      <c r="AG9551" s="10"/>
      <c r="AI9551" s="10"/>
      <c r="AK9551" s="10"/>
    </row>
    <row r="9552" spans="2:37" ht="15" x14ac:dyDescent="0.2">
      <c r="B9552" s="10"/>
      <c r="C9552" s="10"/>
      <c r="D9552" s="10"/>
      <c r="E9552" s="10"/>
      <c r="F9552" s="10"/>
      <c r="G9552" s="10"/>
      <c r="H9552" s="10"/>
      <c r="K9552" s="10"/>
      <c r="L9552" s="10"/>
      <c r="N9552" s="10"/>
      <c r="O9552" s="10"/>
      <c r="P9552" s="10"/>
      <c r="Q9552" s="10"/>
      <c r="R9552" s="10"/>
      <c r="S9552" s="10"/>
      <c r="U9552" s="10"/>
      <c r="W9552" s="10"/>
      <c r="Y9552" s="10"/>
      <c r="AA9552" s="10"/>
      <c r="AC9552" s="10"/>
      <c r="AE9552" s="10"/>
      <c r="AG9552" s="10"/>
      <c r="AI9552" s="10"/>
      <c r="AK9552" s="10"/>
    </row>
    <row r="9553" spans="2:37" ht="15" x14ac:dyDescent="0.2">
      <c r="B9553" s="10"/>
      <c r="C9553" s="10"/>
      <c r="D9553" s="10"/>
      <c r="E9553" s="10"/>
      <c r="F9553" s="10"/>
      <c r="G9553" s="10"/>
      <c r="H9553" s="10"/>
      <c r="K9553" s="10"/>
      <c r="L9553" s="10"/>
      <c r="N9553" s="10"/>
      <c r="O9553" s="10"/>
      <c r="P9553" s="10"/>
      <c r="Q9553" s="10"/>
      <c r="R9553" s="10"/>
      <c r="S9553" s="10"/>
      <c r="U9553" s="10"/>
      <c r="W9553" s="10"/>
      <c r="Y9553" s="10"/>
      <c r="AA9553" s="10"/>
      <c r="AC9553" s="10"/>
      <c r="AE9553" s="10"/>
      <c r="AG9553" s="10"/>
      <c r="AI9553" s="10"/>
      <c r="AK9553" s="10"/>
    </row>
    <row r="9554" spans="2:37" ht="15" x14ac:dyDescent="0.2">
      <c r="B9554" s="10"/>
      <c r="C9554" s="10"/>
      <c r="D9554" s="10"/>
      <c r="E9554" s="10"/>
      <c r="F9554" s="10"/>
      <c r="G9554" s="10"/>
      <c r="H9554" s="10"/>
      <c r="K9554" s="10"/>
      <c r="L9554" s="10"/>
      <c r="N9554" s="10"/>
      <c r="O9554" s="10"/>
      <c r="P9554" s="10"/>
      <c r="Q9554" s="10"/>
      <c r="R9554" s="10"/>
      <c r="S9554" s="10"/>
      <c r="U9554" s="10"/>
      <c r="W9554" s="10"/>
      <c r="Y9554" s="10"/>
      <c r="AA9554" s="10"/>
      <c r="AC9554" s="10"/>
      <c r="AE9554" s="10"/>
      <c r="AG9554" s="10"/>
      <c r="AI9554" s="10"/>
      <c r="AK9554" s="10"/>
    </row>
    <row r="9555" spans="2:37" ht="15" x14ac:dyDescent="0.2">
      <c r="B9555" s="10"/>
      <c r="C9555" s="10"/>
      <c r="D9555" s="10"/>
      <c r="E9555" s="10"/>
      <c r="F9555" s="10"/>
      <c r="G9555" s="10"/>
      <c r="H9555" s="10"/>
      <c r="K9555" s="10"/>
      <c r="L9555" s="10"/>
      <c r="N9555" s="10"/>
      <c r="O9555" s="10"/>
      <c r="P9555" s="10"/>
      <c r="Q9555" s="10"/>
      <c r="R9555" s="10"/>
      <c r="S9555" s="10"/>
      <c r="U9555" s="10"/>
      <c r="W9555" s="10"/>
      <c r="Y9555" s="10"/>
      <c r="AA9555" s="10"/>
      <c r="AC9555" s="10"/>
      <c r="AE9555" s="10"/>
      <c r="AG9555" s="10"/>
      <c r="AI9555" s="10"/>
      <c r="AK9555" s="10"/>
    </row>
    <row r="9556" spans="2:37" ht="15" x14ac:dyDescent="0.2">
      <c r="B9556" s="10"/>
      <c r="C9556" s="10"/>
      <c r="D9556" s="10"/>
      <c r="E9556" s="10"/>
      <c r="F9556" s="10"/>
      <c r="G9556" s="10"/>
      <c r="H9556" s="10"/>
      <c r="K9556" s="10"/>
      <c r="L9556" s="10"/>
      <c r="N9556" s="10"/>
      <c r="O9556" s="10"/>
      <c r="P9556" s="10"/>
      <c r="Q9556" s="10"/>
      <c r="R9556" s="10"/>
      <c r="S9556" s="10"/>
      <c r="U9556" s="10"/>
      <c r="W9556" s="10"/>
      <c r="Y9556" s="10"/>
      <c r="AA9556" s="10"/>
      <c r="AC9556" s="10"/>
      <c r="AE9556" s="10"/>
      <c r="AG9556" s="10"/>
      <c r="AI9556" s="10"/>
      <c r="AK9556" s="10"/>
    </row>
    <row r="9557" spans="2:37" ht="15" x14ac:dyDescent="0.2">
      <c r="B9557" s="10"/>
      <c r="C9557" s="10"/>
      <c r="D9557" s="10"/>
      <c r="E9557" s="10"/>
      <c r="F9557" s="10"/>
      <c r="G9557" s="10"/>
      <c r="H9557" s="10"/>
      <c r="K9557" s="10"/>
      <c r="L9557" s="10"/>
      <c r="N9557" s="10"/>
      <c r="O9557" s="10"/>
      <c r="P9557" s="10"/>
      <c r="Q9557" s="10"/>
      <c r="R9557" s="10"/>
      <c r="S9557" s="10"/>
      <c r="U9557" s="10"/>
      <c r="W9557" s="10"/>
      <c r="Y9557" s="10"/>
      <c r="AA9557" s="10"/>
      <c r="AC9557" s="10"/>
      <c r="AE9557" s="10"/>
      <c r="AG9557" s="10"/>
      <c r="AI9557" s="10"/>
      <c r="AK9557" s="10"/>
    </row>
    <row r="9558" spans="2:37" ht="15" x14ac:dyDescent="0.2">
      <c r="B9558" s="10"/>
      <c r="C9558" s="10"/>
      <c r="D9558" s="10"/>
      <c r="E9558" s="10"/>
      <c r="F9558" s="10"/>
      <c r="G9558" s="10"/>
      <c r="H9558" s="10"/>
      <c r="K9558" s="10"/>
      <c r="L9558" s="10"/>
      <c r="N9558" s="10"/>
      <c r="O9558" s="10"/>
      <c r="P9558" s="10"/>
      <c r="Q9558" s="10"/>
      <c r="R9558" s="10"/>
      <c r="S9558" s="10"/>
      <c r="U9558" s="10"/>
      <c r="W9558" s="10"/>
      <c r="Y9558" s="10"/>
      <c r="AA9558" s="10"/>
      <c r="AC9558" s="10"/>
      <c r="AE9558" s="10"/>
      <c r="AG9558" s="10"/>
      <c r="AI9558" s="10"/>
      <c r="AK9558" s="10"/>
    </row>
    <row r="9559" spans="2:37" ht="15" x14ac:dyDescent="0.2">
      <c r="B9559" s="10"/>
      <c r="C9559" s="10"/>
      <c r="D9559" s="10"/>
      <c r="E9559" s="10"/>
      <c r="F9559" s="10"/>
      <c r="G9559" s="10"/>
      <c r="H9559" s="10"/>
      <c r="K9559" s="10"/>
      <c r="L9559" s="10"/>
      <c r="N9559" s="10"/>
      <c r="O9559" s="10"/>
      <c r="P9559" s="10"/>
      <c r="Q9559" s="10"/>
      <c r="R9559" s="10"/>
      <c r="S9559" s="10"/>
      <c r="U9559" s="10"/>
      <c r="W9559" s="10"/>
      <c r="Y9559" s="10"/>
      <c r="AA9559" s="10"/>
      <c r="AC9559" s="10"/>
      <c r="AE9559" s="10"/>
      <c r="AG9559" s="10"/>
      <c r="AI9559" s="10"/>
      <c r="AK9559" s="10"/>
    </row>
    <row r="9560" spans="2:37" ht="15" x14ac:dyDescent="0.2">
      <c r="B9560" s="10"/>
      <c r="C9560" s="10"/>
      <c r="D9560" s="10"/>
      <c r="E9560" s="10"/>
      <c r="F9560" s="10"/>
      <c r="G9560" s="10"/>
      <c r="H9560" s="10"/>
      <c r="K9560" s="10"/>
      <c r="L9560" s="10"/>
      <c r="N9560" s="10"/>
      <c r="O9560" s="10"/>
      <c r="P9560" s="10"/>
      <c r="Q9560" s="10"/>
      <c r="R9560" s="10"/>
      <c r="S9560" s="10"/>
      <c r="U9560" s="10"/>
      <c r="W9560" s="10"/>
      <c r="Y9560" s="10"/>
      <c r="AA9560" s="10"/>
      <c r="AC9560" s="10"/>
      <c r="AE9560" s="10"/>
      <c r="AG9560" s="10"/>
      <c r="AI9560" s="10"/>
      <c r="AK9560" s="10"/>
    </row>
    <row r="9561" spans="2:37" ht="15" x14ac:dyDescent="0.2">
      <c r="B9561" s="10"/>
      <c r="C9561" s="10"/>
      <c r="D9561" s="10"/>
      <c r="E9561" s="10"/>
      <c r="F9561" s="10"/>
      <c r="G9561" s="10"/>
      <c r="H9561" s="10"/>
      <c r="K9561" s="10"/>
      <c r="L9561" s="10"/>
      <c r="N9561" s="10"/>
      <c r="O9561" s="10"/>
      <c r="P9561" s="10"/>
      <c r="Q9561" s="10"/>
      <c r="R9561" s="10"/>
      <c r="S9561" s="10"/>
      <c r="U9561" s="10"/>
      <c r="W9561" s="10"/>
      <c r="Y9561" s="10"/>
      <c r="AA9561" s="10"/>
      <c r="AC9561" s="10"/>
      <c r="AE9561" s="10"/>
      <c r="AG9561" s="10"/>
      <c r="AI9561" s="10"/>
      <c r="AK9561" s="10"/>
    </row>
    <row r="9562" spans="2:37" ht="15" x14ac:dyDescent="0.2">
      <c r="B9562" s="10"/>
      <c r="C9562" s="10"/>
      <c r="D9562" s="10"/>
      <c r="E9562" s="10"/>
      <c r="F9562" s="10"/>
      <c r="G9562" s="10"/>
      <c r="H9562" s="10"/>
      <c r="K9562" s="10"/>
      <c r="L9562" s="10"/>
      <c r="N9562" s="10"/>
      <c r="O9562" s="10"/>
      <c r="P9562" s="10"/>
      <c r="Q9562" s="10"/>
      <c r="R9562" s="10"/>
      <c r="S9562" s="10"/>
      <c r="U9562" s="10"/>
      <c r="W9562" s="10"/>
      <c r="Y9562" s="10"/>
      <c r="AA9562" s="10"/>
      <c r="AC9562" s="10"/>
      <c r="AE9562" s="10"/>
      <c r="AG9562" s="10"/>
      <c r="AI9562" s="10"/>
      <c r="AK9562" s="10"/>
    </row>
    <row r="9563" spans="2:37" ht="15" x14ac:dyDescent="0.2">
      <c r="B9563" s="10"/>
      <c r="C9563" s="10"/>
      <c r="D9563" s="10"/>
      <c r="E9563" s="10"/>
      <c r="F9563" s="10"/>
      <c r="G9563" s="10"/>
      <c r="H9563" s="10"/>
      <c r="K9563" s="10"/>
      <c r="L9563" s="10"/>
      <c r="N9563" s="10"/>
      <c r="O9563" s="10"/>
      <c r="P9563" s="10"/>
      <c r="Q9563" s="10"/>
      <c r="R9563" s="10"/>
      <c r="S9563" s="10"/>
      <c r="U9563" s="10"/>
      <c r="W9563" s="10"/>
      <c r="Y9563" s="10"/>
      <c r="AA9563" s="10"/>
      <c r="AC9563" s="10"/>
      <c r="AE9563" s="10"/>
      <c r="AG9563" s="10"/>
      <c r="AI9563" s="10"/>
      <c r="AK9563" s="10"/>
    </row>
    <row r="9564" spans="2:37" ht="15" x14ac:dyDescent="0.2">
      <c r="B9564" s="10"/>
      <c r="C9564" s="10"/>
      <c r="D9564" s="10"/>
      <c r="E9564" s="10"/>
      <c r="F9564" s="10"/>
      <c r="G9564" s="10"/>
      <c r="H9564" s="10"/>
      <c r="K9564" s="10"/>
      <c r="L9564" s="10"/>
      <c r="N9564" s="10"/>
      <c r="O9564" s="10"/>
      <c r="P9564" s="10"/>
      <c r="Q9564" s="10"/>
      <c r="R9564" s="10"/>
      <c r="S9564" s="10"/>
      <c r="U9564" s="10"/>
      <c r="W9564" s="10"/>
      <c r="Y9564" s="10"/>
      <c r="AA9564" s="10"/>
      <c r="AC9564" s="10"/>
      <c r="AE9564" s="10"/>
      <c r="AG9564" s="10"/>
      <c r="AI9564" s="10"/>
      <c r="AK9564" s="10"/>
    </row>
    <row r="9565" spans="2:37" ht="15" x14ac:dyDescent="0.2">
      <c r="B9565" s="10"/>
      <c r="C9565" s="10"/>
      <c r="D9565" s="10"/>
      <c r="E9565" s="10"/>
      <c r="F9565" s="10"/>
      <c r="G9565" s="10"/>
      <c r="H9565" s="10"/>
      <c r="K9565" s="10"/>
      <c r="L9565" s="10"/>
      <c r="N9565" s="10"/>
      <c r="O9565" s="10"/>
      <c r="P9565" s="10"/>
      <c r="Q9565" s="10"/>
      <c r="R9565" s="10"/>
      <c r="S9565" s="10"/>
      <c r="U9565" s="10"/>
      <c r="W9565" s="10"/>
      <c r="Y9565" s="10"/>
      <c r="AA9565" s="10"/>
      <c r="AC9565" s="10"/>
      <c r="AE9565" s="10"/>
      <c r="AG9565" s="10"/>
      <c r="AI9565" s="10"/>
      <c r="AK9565" s="10"/>
    </row>
    <row r="9566" spans="2:37" ht="15" x14ac:dyDescent="0.2">
      <c r="B9566" s="10"/>
      <c r="C9566" s="10"/>
      <c r="D9566" s="10"/>
      <c r="E9566" s="10"/>
      <c r="F9566" s="10"/>
      <c r="G9566" s="10"/>
      <c r="H9566" s="10"/>
      <c r="K9566" s="10"/>
      <c r="L9566" s="10"/>
      <c r="N9566" s="10"/>
      <c r="O9566" s="10"/>
      <c r="P9566" s="10"/>
      <c r="Q9566" s="10"/>
      <c r="R9566" s="10"/>
      <c r="S9566" s="10"/>
      <c r="U9566" s="10"/>
      <c r="W9566" s="10"/>
      <c r="Y9566" s="10"/>
      <c r="AA9566" s="10"/>
      <c r="AC9566" s="10"/>
      <c r="AE9566" s="10"/>
      <c r="AG9566" s="10"/>
      <c r="AI9566" s="10"/>
      <c r="AK9566" s="10"/>
    </row>
    <row r="9567" spans="2:37" ht="15" x14ac:dyDescent="0.2">
      <c r="B9567" s="10"/>
      <c r="C9567" s="10"/>
      <c r="D9567" s="10"/>
      <c r="E9567" s="10"/>
      <c r="F9567" s="10"/>
      <c r="G9567" s="10"/>
      <c r="H9567" s="10"/>
      <c r="K9567" s="10"/>
      <c r="L9567" s="10"/>
      <c r="N9567" s="10"/>
      <c r="O9567" s="10"/>
      <c r="P9567" s="10"/>
      <c r="Q9567" s="10"/>
      <c r="R9567" s="10"/>
      <c r="S9567" s="10"/>
      <c r="U9567" s="10"/>
      <c r="W9567" s="10"/>
      <c r="Y9567" s="10"/>
      <c r="AA9567" s="10"/>
      <c r="AC9567" s="10"/>
      <c r="AE9567" s="10"/>
      <c r="AG9567" s="10"/>
      <c r="AI9567" s="10"/>
      <c r="AK9567" s="10"/>
    </row>
    <row r="9568" spans="2:37" ht="15" x14ac:dyDescent="0.2">
      <c r="B9568" s="10"/>
      <c r="C9568" s="10"/>
      <c r="D9568" s="10"/>
      <c r="E9568" s="10"/>
      <c r="F9568" s="10"/>
      <c r="G9568" s="10"/>
      <c r="H9568" s="10"/>
      <c r="K9568" s="10"/>
      <c r="L9568" s="10"/>
      <c r="N9568" s="10"/>
      <c r="O9568" s="10"/>
      <c r="P9568" s="10"/>
      <c r="Q9568" s="10"/>
      <c r="R9568" s="10"/>
      <c r="S9568" s="10"/>
      <c r="U9568" s="10"/>
      <c r="W9568" s="10"/>
      <c r="Y9568" s="10"/>
      <c r="AA9568" s="10"/>
      <c r="AC9568" s="10"/>
      <c r="AE9568" s="10"/>
      <c r="AG9568" s="10"/>
      <c r="AI9568" s="10"/>
      <c r="AK9568" s="10"/>
    </row>
    <row r="9569" spans="2:37" ht="15" x14ac:dyDescent="0.2">
      <c r="B9569" s="10"/>
      <c r="C9569" s="10"/>
      <c r="D9569" s="10"/>
      <c r="E9569" s="10"/>
      <c r="F9569" s="10"/>
      <c r="G9569" s="10"/>
      <c r="H9569" s="10"/>
      <c r="K9569" s="10"/>
      <c r="L9569" s="10"/>
      <c r="N9569" s="10"/>
      <c r="O9569" s="10"/>
      <c r="P9569" s="10"/>
      <c r="Q9569" s="10"/>
      <c r="R9569" s="10"/>
      <c r="S9569" s="10"/>
      <c r="U9569" s="10"/>
      <c r="W9569" s="10"/>
      <c r="Y9569" s="10"/>
      <c r="AA9569" s="10"/>
      <c r="AC9569" s="10"/>
      <c r="AE9569" s="10"/>
      <c r="AG9569" s="10"/>
      <c r="AI9569" s="10"/>
      <c r="AK9569" s="10"/>
    </row>
    <row r="9570" spans="2:37" ht="15" x14ac:dyDescent="0.2">
      <c r="B9570" s="10"/>
      <c r="C9570" s="10"/>
      <c r="D9570" s="10"/>
      <c r="E9570" s="10"/>
      <c r="F9570" s="10"/>
      <c r="G9570" s="10"/>
      <c r="H9570" s="10"/>
      <c r="K9570" s="10"/>
      <c r="L9570" s="10"/>
      <c r="N9570" s="10"/>
      <c r="O9570" s="10"/>
      <c r="P9570" s="10"/>
      <c r="Q9570" s="10"/>
      <c r="R9570" s="10"/>
      <c r="S9570" s="10"/>
      <c r="U9570" s="10"/>
      <c r="W9570" s="10"/>
      <c r="Y9570" s="10"/>
      <c r="AA9570" s="10"/>
      <c r="AC9570" s="10"/>
      <c r="AE9570" s="10"/>
      <c r="AG9570" s="10"/>
      <c r="AI9570" s="10"/>
      <c r="AK9570" s="10"/>
    </row>
    <row r="9571" spans="2:37" ht="15" x14ac:dyDescent="0.2">
      <c r="B9571" s="10"/>
      <c r="C9571" s="10"/>
      <c r="D9571" s="10"/>
      <c r="E9571" s="10"/>
      <c r="F9571" s="10"/>
      <c r="G9571" s="10"/>
      <c r="H9571" s="10"/>
      <c r="K9571" s="10"/>
      <c r="L9571" s="10"/>
      <c r="N9571" s="10"/>
      <c r="O9571" s="10"/>
      <c r="P9571" s="10"/>
      <c r="Q9571" s="10"/>
      <c r="R9571" s="10"/>
      <c r="S9571" s="10"/>
      <c r="U9571" s="10"/>
      <c r="W9571" s="10"/>
      <c r="Y9571" s="10"/>
      <c r="AA9571" s="10"/>
      <c r="AC9571" s="10"/>
      <c r="AE9571" s="10"/>
      <c r="AG9571" s="10"/>
      <c r="AI9571" s="10"/>
      <c r="AK9571" s="10"/>
    </row>
    <row r="9572" spans="2:37" ht="15" x14ac:dyDescent="0.2">
      <c r="B9572" s="10"/>
      <c r="C9572" s="10"/>
      <c r="D9572" s="10"/>
      <c r="E9572" s="10"/>
      <c r="F9572" s="10"/>
      <c r="G9572" s="10"/>
      <c r="H9572" s="10"/>
      <c r="K9572" s="10"/>
      <c r="L9572" s="10"/>
      <c r="N9572" s="10"/>
      <c r="O9572" s="10"/>
      <c r="P9572" s="10"/>
      <c r="Q9572" s="10"/>
      <c r="R9572" s="10"/>
      <c r="S9572" s="10"/>
      <c r="U9572" s="10"/>
      <c r="W9572" s="10"/>
      <c r="Y9572" s="10"/>
      <c r="AA9572" s="10"/>
      <c r="AC9572" s="10"/>
      <c r="AE9572" s="10"/>
      <c r="AG9572" s="10"/>
      <c r="AI9572" s="10"/>
      <c r="AK9572" s="10"/>
    </row>
    <row r="9573" spans="2:37" ht="15" x14ac:dyDescent="0.2">
      <c r="B9573" s="10"/>
      <c r="C9573" s="10"/>
      <c r="D9573" s="10"/>
      <c r="E9573" s="10"/>
      <c r="F9573" s="10"/>
      <c r="G9573" s="10"/>
      <c r="H9573" s="10"/>
      <c r="K9573" s="10"/>
      <c r="L9573" s="10"/>
      <c r="N9573" s="10"/>
      <c r="O9573" s="10"/>
      <c r="P9573" s="10"/>
      <c r="Q9573" s="10"/>
      <c r="R9573" s="10"/>
      <c r="S9573" s="10"/>
      <c r="U9573" s="10"/>
      <c r="W9573" s="10"/>
      <c r="Y9573" s="10"/>
      <c r="AA9573" s="10"/>
      <c r="AC9573" s="10"/>
      <c r="AE9573" s="10"/>
      <c r="AG9573" s="10"/>
      <c r="AI9573" s="10"/>
      <c r="AK9573" s="10"/>
    </row>
    <row r="9574" spans="2:37" ht="15" x14ac:dyDescent="0.2">
      <c r="B9574" s="10"/>
      <c r="C9574" s="10"/>
      <c r="D9574" s="10"/>
      <c r="E9574" s="10"/>
      <c r="F9574" s="10"/>
      <c r="G9574" s="10"/>
      <c r="H9574" s="10"/>
      <c r="K9574" s="10"/>
      <c r="L9574" s="10"/>
      <c r="N9574" s="10"/>
      <c r="O9574" s="10"/>
      <c r="P9574" s="10"/>
      <c r="Q9574" s="10"/>
      <c r="R9574" s="10"/>
      <c r="S9574" s="10"/>
      <c r="U9574" s="10"/>
      <c r="W9574" s="10"/>
      <c r="Y9574" s="10"/>
      <c r="AA9574" s="10"/>
      <c r="AC9574" s="10"/>
      <c r="AE9574" s="10"/>
      <c r="AG9574" s="10"/>
      <c r="AI9574" s="10"/>
      <c r="AK9574" s="10"/>
    </row>
    <row r="9575" spans="2:37" ht="15" x14ac:dyDescent="0.2">
      <c r="B9575" s="10"/>
      <c r="C9575" s="10"/>
      <c r="D9575" s="10"/>
      <c r="E9575" s="10"/>
      <c r="F9575" s="10"/>
      <c r="G9575" s="10"/>
      <c r="H9575" s="10"/>
      <c r="K9575" s="10"/>
      <c r="L9575" s="10"/>
      <c r="N9575" s="10"/>
      <c r="O9575" s="10"/>
      <c r="P9575" s="10"/>
      <c r="Q9575" s="10"/>
      <c r="R9575" s="10"/>
      <c r="S9575" s="10"/>
      <c r="U9575" s="10"/>
      <c r="W9575" s="10"/>
      <c r="Y9575" s="10"/>
      <c r="AA9575" s="10"/>
      <c r="AC9575" s="10"/>
      <c r="AE9575" s="10"/>
      <c r="AG9575" s="10"/>
      <c r="AI9575" s="10"/>
      <c r="AK9575" s="10"/>
    </row>
    <row r="9576" spans="2:37" ht="15" x14ac:dyDescent="0.2">
      <c r="B9576" s="10"/>
      <c r="C9576" s="10"/>
      <c r="D9576" s="10"/>
      <c r="E9576" s="10"/>
      <c r="F9576" s="10"/>
      <c r="G9576" s="10"/>
      <c r="H9576" s="10"/>
      <c r="K9576" s="10"/>
      <c r="L9576" s="10"/>
      <c r="N9576" s="10"/>
      <c r="O9576" s="10"/>
      <c r="P9576" s="10"/>
      <c r="Q9576" s="10"/>
      <c r="R9576" s="10"/>
      <c r="S9576" s="10"/>
      <c r="U9576" s="10"/>
      <c r="W9576" s="10"/>
      <c r="Y9576" s="10"/>
      <c r="AA9576" s="10"/>
      <c r="AC9576" s="10"/>
      <c r="AE9576" s="10"/>
      <c r="AG9576" s="10"/>
      <c r="AI9576" s="10"/>
      <c r="AK9576" s="10"/>
    </row>
    <row r="9577" spans="2:37" ht="15" x14ac:dyDescent="0.2">
      <c r="B9577" s="10"/>
      <c r="C9577" s="10"/>
      <c r="D9577" s="10"/>
      <c r="E9577" s="10"/>
      <c r="F9577" s="10"/>
      <c r="G9577" s="10"/>
      <c r="H9577" s="10"/>
      <c r="K9577" s="10"/>
      <c r="L9577" s="10"/>
      <c r="N9577" s="10"/>
      <c r="O9577" s="10"/>
      <c r="P9577" s="10"/>
      <c r="Q9577" s="10"/>
      <c r="R9577" s="10"/>
      <c r="S9577" s="10"/>
      <c r="U9577" s="10"/>
      <c r="W9577" s="10"/>
      <c r="Y9577" s="10"/>
      <c r="AA9577" s="10"/>
      <c r="AC9577" s="10"/>
      <c r="AE9577" s="10"/>
      <c r="AG9577" s="10"/>
      <c r="AI9577" s="10"/>
      <c r="AK9577" s="10"/>
    </row>
    <row r="9578" spans="2:37" ht="15" x14ac:dyDescent="0.2">
      <c r="B9578" s="10"/>
      <c r="C9578" s="10"/>
      <c r="D9578" s="10"/>
      <c r="E9578" s="10"/>
      <c r="F9578" s="10"/>
      <c r="G9578" s="10"/>
      <c r="H9578" s="10"/>
      <c r="K9578" s="10"/>
      <c r="L9578" s="10"/>
      <c r="N9578" s="10"/>
      <c r="O9578" s="10"/>
      <c r="P9578" s="10"/>
      <c r="Q9578" s="10"/>
      <c r="R9578" s="10"/>
      <c r="S9578" s="10"/>
      <c r="U9578" s="10"/>
      <c r="W9578" s="10"/>
      <c r="Y9578" s="10"/>
      <c r="AA9578" s="10"/>
      <c r="AC9578" s="10"/>
      <c r="AE9578" s="10"/>
      <c r="AG9578" s="10"/>
      <c r="AI9578" s="10"/>
      <c r="AK9578" s="10"/>
    </row>
    <row r="9579" spans="2:37" ht="15" x14ac:dyDescent="0.2">
      <c r="B9579" s="10"/>
      <c r="C9579" s="10"/>
      <c r="D9579" s="10"/>
      <c r="E9579" s="10"/>
      <c r="F9579" s="10"/>
      <c r="G9579" s="10"/>
      <c r="H9579" s="10"/>
      <c r="K9579" s="10"/>
      <c r="L9579" s="10"/>
      <c r="N9579" s="10"/>
      <c r="O9579" s="10"/>
      <c r="P9579" s="10"/>
      <c r="Q9579" s="10"/>
      <c r="R9579" s="10"/>
      <c r="S9579" s="10"/>
      <c r="U9579" s="10"/>
      <c r="W9579" s="10"/>
      <c r="Y9579" s="10"/>
      <c r="AA9579" s="10"/>
      <c r="AC9579" s="10"/>
      <c r="AE9579" s="10"/>
      <c r="AG9579" s="10"/>
      <c r="AI9579" s="10"/>
      <c r="AK9579" s="10"/>
    </row>
    <row r="9580" spans="2:37" ht="15" x14ac:dyDescent="0.2">
      <c r="B9580" s="10"/>
      <c r="C9580" s="10"/>
      <c r="D9580" s="10"/>
      <c r="E9580" s="10"/>
      <c r="F9580" s="10"/>
      <c r="G9580" s="10"/>
      <c r="H9580" s="10"/>
      <c r="K9580" s="10"/>
      <c r="L9580" s="10"/>
      <c r="N9580" s="10"/>
      <c r="O9580" s="10"/>
      <c r="P9580" s="10"/>
      <c r="Q9580" s="10"/>
      <c r="R9580" s="10"/>
      <c r="S9580" s="10"/>
      <c r="U9580" s="10"/>
      <c r="W9580" s="10"/>
      <c r="Y9580" s="10"/>
      <c r="AA9580" s="10"/>
      <c r="AC9580" s="10"/>
      <c r="AE9580" s="10"/>
      <c r="AG9580" s="10"/>
      <c r="AI9580" s="10"/>
      <c r="AK9580" s="10"/>
    </row>
    <row r="9581" spans="2:37" ht="15" x14ac:dyDescent="0.2">
      <c r="B9581" s="10"/>
      <c r="C9581" s="10"/>
      <c r="D9581" s="10"/>
      <c r="E9581" s="10"/>
      <c r="F9581" s="10"/>
      <c r="G9581" s="10"/>
      <c r="H9581" s="10"/>
      <c r="K9581" s="10"/>
      <c r="L9581" s="10"/>
      <c r="N9581" s="10"/>
      <c r="O9581" s="10"/>
      <c r="P9581" s="10"/>
      <c r="Q9581" s="10"/>
      <c r="R9581" s="10"/>
      <c r="S9581" s="10"/>
      <c r="U9581" s="10"/>
      <c r="W9581" s="10"/>
      <c r="Y9581" s="10"/>
      <c r="AA9581" s="10"/>
      <c r="AC9581" s="10"/>
      <c r="AE9581" s="10"/>
      <c r="AG9581" s="10"/>
      <c r="AI9581" s="10"/>
      <c r="AK9581" s="10"/>
    </row>
    <row r="9582" spans="2:37" ht="15" x14ac:dyDescent="0.2">
      <c r="B9582" s="10"/>
      <c r="C9582" s="10"/>
      <c r="D9582" s="10"/>
      <c r="E9582" s="10"/>
      <c r="F9582" s="10"/>
      <c r="G9582" s="10"/>
      <c r="H9582" s="10"/>
      <c r="K9582" s="10"/>
      <c r="L9582" s="10"/>
      <c r="N9582" s="10"/>
      <c r="O9582" s="10"/>
      <c r="P9582" s="10"/>
      <c r="Q9582" s="10"/>
      <c r="R9582" s="10"/>
      <c r="S9582" s="10"/>
      <c r="U9582" s="10"/>
      <c r="W9582" s="10"/>
      <c r="Y9582" s="10"/>
      <c r="AA9582" s="10"/>
      <c r="AC9582" s="10"/>
      <c r="AE9582" s="10"/>
      <c r="AG9582" s="10"/>
      <c r="AI9582" s="10"/>
      <c r="AK9582" s="10"/>
    </row>
    <row r="9583" spans="2:37" ht="15" x14ac:dyDescent="0.2">
      <c r="B9583" s="10"/>
      <c r="C9583" s="10"/>
      <c r="D9583" s="10"/>
      <c r="E9583" s="10"/>
      <c r="F9583" s="10"/>
      <c r="G9583" s="10"/>
      <c r="H9583" s="10"/>
      <c r="K9583" s="10"/>
      <c r="L9583" s="10"/>
      <c r="N9583" s="10"/>
      <c r="O9583" s="10"/>
      <c r="P9583" s="10"/>
      <c r="Q9583" s="10"/>
      <c r="R9583" s="10"/>
      <c r="S9583" s="10"/>
      <c r="U9583" s="10"/>
      <c r="W9583" s="10"/>
      <c r="Y9583" s="10"/>
      <c r="AA9583" s="10"/>
      <c r="AC9583" s="10"/>
      <c r="AE9583" s="10"/>
      <c r="AG9583" s="10"/>
      <c r="AI9583" s="10"/>
      <c r="AK9583" s="10"/>
    </row>
    <row r="9584" spans="2:37" ht="15" x14ac:dyDescent="0.2">
      <c r="B9584" s="10"/>
      <c r="C9584" s="10"/>
      <c r="D9584" s="10"/>
      <c r="E9584" s="10"/>
      <c r="F9584" s="10"/>
      <c r="G9584" s="10"/>
      <c r="H9584" s="10"/>
      <c r="K9584" s="10"/>
      <c r="L9584" s="10"/>
      <c r="N9584" s="10"/>
      <c r="O9584" s="10"/>
      <c r="P9584" s="10"/>
      <c r="Q9584" s="10"/>
      <c r="R9584" s="10"/>
      <c r="S9584" s="10"/>
      <c r="U9584" s="10"/>
      <c r="W9584" s="10"/>
      <c r="Y9584" s="10"/>
      <c r="AA9584" s="10"/>
      <c r="AC9584" s="10"/>
      <c r="AE9584" s="10"/>
      <c r="AG9584" s="10"/>
      <c r="AI9584" s="10"/>
      <c r="AK9584" s="10"/>
    </row>
    <row r="9585" spans="2:37" ht="15" x14ac:dyDescent="0.2">
      <c r="B9585" s="10"/>
      <c r="C9585" s="10"/>
      <c r="D9585" s="10"/>
      <c r="E9585" s="10"/>
      <c r="F9585" s="10"/>
      <c r="G9585" s="10"/>
      <c r="H9585" s="10"/>
      <c r="K9585" s="10"/>
      <c r="L9585" s="10"/>
      <c r="N9585" s="10"/>
      <c r="O9585" s="10"/>
      <c r="P9585" s="10"/>
      <c r="Q9585" s="10"/>
      <c r="R9585" s="10"/>
      <c r="S9585" s="10"/>
      <c r="U9585" s="10"/>
      <c r="W9585" s="10"/>
      <c r="Y9585" s="10"/>
      <c r="AA9585" s="10"/>
      <c r="AC9585" s="10"/>
      <c r="AE9585" s="10"/>
      <c r="AG9585" s="10"/>
      <c r="AI9585" s="10"/>
      <c r="AK9585" s="10"/>
    </row>
    <row r="9586" spans="2:37" ht="15" x14ac:dyDescent="0.2">
      <c r="B9586" s="10"/>
      <c r="C9586" s="10"/>
      <c r="D9586" s="10"/>
      <c r="E9586" s="10"/>
      <c r="F9586" s="10"/>
      <c r="G9586" s="10"/>
      <c r="H9586" s="10"/>
      <c r="K9586" s="10"/>
      <c r="L9586" s="10"/>
      <c r="N9586" s="10"/>
      <c r="O9586" s="10"/>
      <c r="P9586" s="10"/>
      <c r="Q9586" s="10"/>
      <c r="R9586" s="10"/>
      <c r="S9586" s="10"/>
      <c r="U9586" s="10"/>
      <c r="W9586" s="10"/>
      <c r="Y9586" s="10"/>
      <c r="AA9586" s="10"/>
      <c r="AC9586" s="10"/>
      <c r="AE9586" s="10"/>
      <c r="AG9586" s="10"/>
      <c r="AI9586" s="10"/>
      <c r="AK9586" s="10"/>
    </row>
    <row r="9587" spans="2:37" ht="15" x14ac:dyDescent="0.2">
      <c r="B9587" s="10"/>
      <c r="C9587" s="10"/>
      <c r="D9587" s="10"/>
      <c r="E9587" s="10"/>
      <c r="F9587" s="10"/>
      <c r="G9587" s="10"/>
      <c r="H9587" s="10"/>
      <c r="K9587" s="10"/>
      <c r="L9587" s="10"/>
      <c r="N9587" s="10"/>
      <c r="O9587" s="10"/>
      <c r="P9587" s="10"/>
      <c r="Q9587" s="10"/>
      <c r="R9587" s="10"/>
      <c r="S9587" s="10"/>
      <c r="U9587" s="10"/>
      <c r="W9587" s="10"/>
      <c r="Y9587" s="10"/>
      <c r="AA9587" s="10"/>
      <c r="AC9587" s="10"/>
      <c r="AE9587" s="10"/>
      <c r="AG9587" s="10"/>
      <c r="AI9587" s="10"/>
      <c r="AK9587" s="10"/>
    </row>
    <row r="9588" spans="2:37" ht="15" x14ac:dyDescent="0.2">
      <c r="B9588" s="10"/>
      <c r="C9588" s="10"/>
      <c r="D9588" s="10"/>
      <c r="E9588" s="10"/>
      <c r="F9588" s="10"/>
      <c r="G9588" s="10"/>
      <c r="H9588" s="10"/>
      <c r="K9588" s="10"/>
      <c r="L9588" s="10"/>
      <c r="N9588" s="10"/>
      <c r="O9588" s="10"/>
      <c r="P9588" s="10"/>
      <c r="Q9588" s="10"/>
      <c r="R9588" s="10"/>
      <c r="S9588" s="10"/>
      <c r="U9588" s="10"/>
      <c r="W9588" s="10"/>
      <c r="Y9588" s="10"/>
      <c r="AA9588" s="10"/>
      <c r="AC9588" s="10"/>
      <c r="AE9588" s="10"/>
      <c r="AG9588" s="10"/>
      <c r="AI9588" s="10"/>
      <c r="AK9588" s="10"/>
    </row>
    <row r="9589" spans="2:37" ht="15" x14ac:dyDescent="0.2">
      <c r="B9589" s="10"/>
      <c r="C9589" s="10"/>
      <c r="D9589" s="10"/>
      <c r="E9589" s="10"/>
      <c r="F9589" s="10"/>
      <c r="G9589" s="10"/>
      <c r="H9589" s="10"/>
      <c r="K9589" s="10"/>
      <c r="L9589" s="10"/>
      <c r="N9589" s="10"/>
      <c r="O9589" s="10"/>
      <c r="P9589" s="10"/>
      <c r="Q9589" s="10"/>
      <c r="R9589" s="10"/>
      <c r="S9589" s="10"/>
      <c r="U9589" s="10"/>
      <c r="W9589" s="10"/>
      <c r="Y9589" s="10"/>
      <c r="AA9589" s="10"/>
      <c r="AC9589" s="10"/>
      <c r="AE9589" s="10"/>
      <c r="AG9589" s="10"/>
      <c r="AI9589" s="10"/>
      <c r="AK9589" s="10"/>
    </row>
    <row r="9590" spans="2:37" ht="15" x14ac:dyDescent="0.2">
      <c r="B9590" s="10"/>
      <c r="C9590" s="10"/>
      <c r="D9590" s="10"/>
      <c r="E9590" s="10"/>
      <c r="F9590" s="10"/>
      <c r="G9590" s="10"/>
      <c r="H9590" s="10"/>
      <c r="K9590" s="10"/>
      <c r="L9590" s="10"/>
      <c r="N9590" s="10"/>
      <c r="O9590" s="10"/>
      <c r="P9590" s="10"/>
      <c r="Q9590" s="10"/>
      <c r="R9590" s="10"/>
      <c r="S9590" s="10"/>
      <c r="U9590" s="10"/>
      <c r="W9590" s="10"/>
      <c r="Y9590" s="10"/>
      <c r="AA9590" s="10"/>
      <c r="AC9590" s="10"/>
      <c r="AE9590" s="10"/>
      <c r="AG9590" s="10"/>
      <c r="AI9590" s="10"/>
      <c r="AK9590" s="10"/>
    </row>
    <row r="9591" spans="2:37" ht="15" x14ac:dyDescent="0.2">
      <c r="B9591" s="10"/>
      <c r="C9591" s="10"/>
      <c r="D9591" s="10"/>
      <c r="E9591" s="10"/>
      <c r="F9591" s="10"/>
      <c r="G9591" s="10"/>
      <c r="H9591" s="10"/>
      <c r="K9591" s="10"/>
      <c r="L9591" s="10"/>
      <c r="N9591" s="10"/>
      <c r="O9591" s="10"/>
      <c r="P9591" s="10"/>
      <c r="Q9591" s="10"/>
      <c r="R9591" s="10"/>
      <c r="S9591" s="10"/>
      <c r="U9591" s="10"/>
      <c r="W9591" s="10"/>
      <c r="Y9591" s="10"/>
      <c r="AA9591" s="10"/>
      <c r="AC9591" s="10"/>
      <c r="AE9591" s="10"/>
      <c r="AG9591" s="10"/>
      <c r="AI9591" s="10"/>
      <c r="AK9591" s="10"/>
    </row>
    <row r="9592" spans="2:37" ht="15" x14ac:dyDescent="0.2">
      <c r="B9592" s="10"/>
      <c r="C9592" s="10"/>
      <c r="D9592" s="10"/>
      <c r="E9592" s="10"/>
      <c r="F9592" s="10"/>
      <c r="G9592" s="10"/>
      <c r="H9592" s="10"/>
      <c r="K9592" s="10"/>
      <c r="L9592" s="10"/>
      <c r="N9592" s="10"/>
      <c r="O9592" s="10"/>
      <c r="P9592" s="10"/>
      <c r="Q9592" s="10"/>
      <c r="R9592" s="10"/>
      <c r="S9592" s="10"/>
      <c r="U9592" s="10"/>
      <c r="W9592" s="10"/>
      <c r="Y9592" s="10"/>
      <c r="AA9592" s="10"/>
      <c r="AC9592" s="10"/>
      <c r="AE9592" s="10"/>
      <c r="AG9592" s="10"/>
      <c r="AI9592" s="10"/>
      <c r="AK9592" s="10"/>
    </row>
    <row r="9593" spans="2:37" ht="15" x14ac:dyDescent="0.2">
      <c r="B9593" s="10"/>
      <c r="C9593" s="10"/>
      <c r="D9593" s="10"/>
      <c r="E9593" s="10"/>
      <c r="F9593" s="10"/>
      <c r="G9593" s="10"/>
      <c r="H9593" s="10"/>
      <c r="K9593" s="10"/>
      <c r="L9593" s="10"/>
      <c r="N9593" s="10"/>
      <c r="O9593" s="10"/>
      <c r="P9593" s="10"/>
      <c r="Q9593" s="10"/>
      <c r="R9593" s="10"/>
      <c r="S9593" s="10"/>
      <c r="U9593" s="10"/>
      <c r="W9593" s="10"/>
      <c r="Y9593" s="10"/>
      <c r="AA9593" s="10"/>
      <c r="AC9593" s="10"/>
      <c r="AE9593" s="10"/>
      <c r="AG9593" s="10"/>
      <c r="AI9593" s="10"/>
      <c r="AK9593" s="10"/>
    </row>
    <row r="9594" spans="2:37" ht="15" x14ac:dyDescent="0.2">
      <c r="B9594" s="10"/>
      <c r="C9594" s="10"/>
      <c r="D9594" s="10"/>
      <c r="E9594" s="10"/>
      <c r="F9594" s="10"/>
      <c r="G9594" s="10"/>
      <c r="H9594" s="10"/>
      <c r="K9594" s="10"/>
      <c r="L9594" s="10"/>
      <c r="N9594" s="10"/>
      <c r="O9594" s="10"/>
      <c r="P9594" s="10"/>
      <c r="Q9594" s="10"/>
      <c r="R9594" s="10"/>
      <c r="S9594" s="10"/>
      <c r="U9594" s="10"/>
      <c r="W9594" s="10"/>
      <c r="Y9594" s="10"/>
      <c r="AA9594" s="10"/>
      <c r="AC9594" s="10"/>
      <c r="AE9594" s="10"/>
      <c r="AG9594" s="10"/>
      <c r="AI9594" s="10"/>
      <c r="AK9594" s="10"/>
    </row>
    <row r="9595" spans="2:37" ht="15" x14ac:dyDescent="0.2">
      <c r="B9595" s="10"/>
      <c r="C9595" s="10"/>
      <c r="D9595" s="10"/>
      <c r="E9595" s="10"/>
      <c r="F9595" s="10"/>
      <c r="G9595" s="10"/>
      <c r="H9595" s="10"/>
      <c r="K9595" s="10"/>
      <c r="L9595" s="10"/>
      <c r="N9595" s="10"/>
      <c r="O9595" s="10"/>
      <c r="P9595" s="10"/>
      <c r="Q9595" s="10"/>
      <c r="R9595" s="10"/>
      <c r="S9595" s="10"/>
      <c r="U9595" s="10"/>
      <c r="W9595" s="10"/>
      <c r="Y9595" s="10"/>
      <c r="AA9595" s="10"/>
      <c r="AC9595" s="10"/>
      <c r="AE9595" s="10"/>
      <c r="AG9595" s="10"/>
      <c r="AI9595" s="10"/>
      <c r="AK9595" s="10"/>
    </row>
    <row r="9596" spans="2:37" ht="15" x14ac:dyDescent="0.2">
      <c r="B9596" s="10"/>
      <c r="C9596" s="10"/>
      <c r="D9596" s="10"/>
      <c r="E9596" s="10"/>
      <c r="F9596" s="10"/>
      <c r="G9596" s="10"/>
      <c r="H9596" s="10"/>
      <c r="K9596" s="10"/>
      <c r="L9596" s="10"/>
      <c r="N9596" s="10"/>
      <c r="O9596" s="10"/>
      <c r="P9596" s="10"/>
      <c r="Q9596" s="10"/>
      <c r="R9596" s="10"/>
      <c r="S9596" s="10"/>
      <c r="U9596" s="10"/>
      <c r="W9596" s="10"/>
      <c r="Y9596" s="10"/>
      <c r="AA9596" s="10"/>
      <c r="AC9596" s="10"/>
      <c r="AE9596" s="10"/>
      <c r="AG9596" s="10"/>
      <c r="AI9596" s="10"/>
      <c r="AK9596" s="10"/>
    </row>
    <row r="9597" spans="2:37" ht="15" x14ac:dyDescent="0.2">
      <c r="B9597" s="10"/>
      <c r="C9597" s="10"/>
      <c r="D9597" s="10"/>
      <c r="E9597" s="10"/>
      <c r="F9597" s="10"/>
      <c r="G9597" s="10"/>
      <c r="H9597" s="10"/>
      <c r="K9597" s="10"/>
      <c r="L9597" s="10"/>
      <c r="N9597" s="10"/>
      <c r="O9597" s="10"/>
      <c r="P9597" s="10"/>
      <c r="Q9597" s="10"/>
      <c r="R9597" s="10"/>
      <c r="S9597" s="10"/>
      <c r="U9597" s="10"/>
      <c r="W9597" s="10"/>
      <c r="Y9597" s="10"/>
      <c r="AA9597" s="10"/>
      <c r="AC9597" s="10"/>
      <c r="AE9597" s="10"/>
      <c r="AG9597" s="10"/>
      <c r="AI9597" s="10"/>
      <c r="AK9597" s="10"/>
    </row>
    <row r="9598" spans="2:37" ht="15" x14ac:dyDescent="0.2">
      <c r="B9598" s="10"/>
      <c r="C9598" s="10"/>
      <c r="D9598" s="10"/>
      <c r="E9598" s="10"/>
      <c r="F9598" s="10"/>
      <c r="G9598" s="10"/>
      <c r="H9598" s="10"/>
      <c r="K9598" s="10"/>
      <c r="L9598" s="10"/>
      <c r="N9598" s="10"/>
      <c r="O9598" s="10"/>
      <c r="P9598" s="10"/>
      <c r="Q9598" s="10"/>
      <c r="R9598" s="10"/>
      <c r="S9598" s="10"/>
      <c r="U9598" s="10"/>
      <c r="W9598" s="10"/>
      <c r="Y9598" s="10"/>
      <c r="AA9598" s="10"/>
      <c r="AC9598" s="10"/>
      <c r="AE9598" s="10"/>
      <c r="AG9598" s="10"/>
      <c r="AI9598" s="10"/>
      <c r="AK9598" s="10"/>
    </row>
    <row r="9599" spans="2:37" ht="15" x14ac:dyDescent="0.2">
      <c r="B9599" s="10"/>
      <c r="C9599" s="10"/>
      <c r="D9599" s="10"/>
      <c r="E9599" s="10"/>
      <c r="F9599" s="10"/>
      <c r="G9599" s="10"/>
      <c r="H9599" s="10"/>
      <c r="K9599" s="10"/>
      <c r="L9599" s="10"/>
      <c r="N9599" s="10"/>
      <c r="O9599" s="10"/>
      <c r="P9599" s="10"/>
      <c r="Q9599" s="10"/>
      <c r="R9599" s="10"/>
      <c r="S9599" s="10"/>
      <c r="U9599" s="10"/>
      <c r="W9599" s="10"/>
      <c r="Y9599" s="10"/>
      <c r="AA9599" s="10"/>
      <c r="AC9599" s="10"/>
      <c r="AE9599" s="10"/>
      <c r="AG9599" s="10"/>
      <c r="AI9599" s="10"/>
      <c r="AK9599" s="10"/>
    </row>
    <row r="9600" spans="2:37" ht="15" x14ac:dyDescent="0.2">
      <c r="B9600" s="10"/>
      <c r="C9600" s="10"/>
      <c r="D9600" s="10"/>
      <c r="E9600" s="10"/>
      <c r="F9600" s="10"/>
      <c r="G9600" s="10"/>
      <c r="H9600" s="10"/>
      <c r="K9600" s="10"/>
      <c r="L9600" s="10"/>
      <c r="N9600" s="10"/>
      <c r="O9600" s="10"/>
      <c r="P9600" s="10"/>
      <c r="Q9600" s="10"/>
      <c r="R9600" s="10"/>
      <c r="S9600" s="10"/>
      <c r="U9600" s="10"/>
      <c r="W9600" s="10"/>
      <c r="Y9600" s="10"/>
      <c r="AA9600" s="10"/>
      <c r="AC9600" s="10"/>
      <c r="AE9600" s="10"/>
      <c r="AG9600" s="10"/>
      <c r="AI9600" s="10"/>
      <c r="AK9600" s="10"/>
    </row>
    <row r="9601" spans="2:37" ht="15" x14ac:dyDescent="0.2">
      <c r="B9601" s="10"/>
      <c r="C9601" s="10"/>
      <c r="D9601" s="10"/>
      <c r="E9601" s="10"/>
      <c r="F9601" s="10"/>
      <c r="G9601" s="10"/>
      <c r="H9601" s="10"/>
      <c r="K9601" s="10"/>
      <c r="L9601" s="10"/>
      <c r="N9601" s="10"/>
      <c r="O9601" s="10"/>
      <c r="P9601" s="10"/>
      <c r="Q9601" s="10"/>
      <c r="R9601" s="10"/>
      <c r="S9601" s="10"/>
      <c r="U9601" s="10"/>
      <c r="W9601" s="10"/>
      <c r="Y9601" s="10"/>
      <c r="AA9601" s="10"/>
      <c r="AC9601" s="10"/>
      <c r="AE9601" s="10"/>
      <c r="AG9601" s="10"/>
      <c r="AI9601" s="10"/>
      <c r="AK9601" s="10"/>
    </row>
    <row r="9602" spans="2:37" ht="15" x14ac:dyDescent="0.2">
      <c r="B9602" s="10"/>
      <c r="C9602" s="10"/>
      <c r="D9602" s="10"/>
      <c r="E9602" s="10"/>
      <c r="F9602" s="10"/>
      <c r="G9602" s="10"/>
      <c r="H9602" s="10"/>
      <c r="K9602" s="10"/>
      <c r="L9602" s="10"/>
      <c r="N9602" s="10"/>
      <c r="O9602" s="10"/>
      <c r="P9602" s="10"/>
      <c r="Q9602" s="10"/>
      <c r="R9602" s="10"/>
      <c r="S9602" s="10"/>
      <c r="U9602" s="10"/>
      <c r="W9602" s="10"/>
      <c r="Y9602" s="10"/>
      <c r="AA9602" s="10"/>
      <c r="AC9602" s="10"/>
      <c r="AE9602" s="10"/>
      <c r="AG9602" s="10"/>
      <c r="AI9602" s="10"/>
      <c r="AK9602" s="10"/>
    </row>
    <row r="9603" spans="2:37" ht="15" x14ac:dyDescent="0.2">
      <c r="B9603" s="10"/>
      <c r="C9603" s="10"/>
      <c r="D9603" s="10"/>
      <c r="E9603" s="10"/>
      <c r="F9603" s="10"/>
      <c r="G9603" s="10"/>
      <c r="H9603" s="10"/>
      <c r="K9603" s="10"/>
      <c r="L9603" s="10"/>
      <c r="N9603" s="10"/>
      <c r="O9603" s="10"/>
      <c r="P9603" s="10"/>
      <c r="Q9603" s="10"/>
      <c r="R9603" s="10"/>
      <c r="S9603" s="10"/>
      <c r="U9603" s="10"/>
      <c r="W9603" s="10"/>
      <c r="Y9603" s="10"/>
      <c r="AA9603" s="10"/>
      <c r="AC9603" s="10"/>
      <c r="AE9603" s="10"/>
      <c r="AG9603" s="10"/>
      <c r="AI9603" s="10"/>
      <c r="AK9603" s="10"/>
    </row>
    <row r="9604" spans="2:37" ht="15" x14ac:dyDescent="0.2">
      <c r="B9604" s="10"/>
      <c r="C9604" s="10"/>
      <c r="D9604" s="10"/>
      <c r="E9604" s="10"/>
      <c r="F9604" s="10"/>
      <c r="G9604" s="10"/>
      <c r="H9604" s="10"/>
      <c r="K9604" s="10"/>
      <c r="L9604" s="10"/>
      <c r="N9604" s="10"/>
      <c r="O9604" s="10"/>
      <c r="P9604" s="10"/>
      <c r="Q9604" s="10"/>
      <c r="R9604" s="10"/>
      <c r="S9604" s="10"/>
      <c r="U9604" s="10"/>
      <c r="W9604" s="10"/>
      <c r="Y9604" s="10"/>
      <c r="AA9604" s="10"/>
      <c r="AC9604" s="10"/>
      <c r="AE9604" s="10"/>
      <c r="AG9604" s="10"/>
      <c r="AI9604" s="10"/>
      <c r="AK9604" s="10"/>
    </row>
    <row r="9605" spans="2:37" ht="15" x14ac:dyDescent="0.2">
      <c r="B9605" s="10"/>
      <c r="C9605" s="10"/>
      <c r="D9605" s="10"/>
      <c r="E9605" s="10"/>
      <c r="F9605" s="10"/>
      <c r="G9605" s="10"/>
      <c r="H9605" s="10"/>
      <c r="K9605" s="10"/>
      <c r="L9605" s="10"/>
      <c r="N9605" s="10"/>
      <c r="O9605" s="10"/>
      <c r="P9605" s="10"/>
      <c r="Q9605" s="10"/>
      <c r="R9605" s="10"/>
      <c r="S9605" s="10"/>
      <c r="U9605" s="10"/>
      <c r="W9605" s="10"/>
      <c r="Y9605" s="10"/>
      <c r="AA9605" s="10"/>
      <c r="AC9605" s="10"/>
      <c r="AE9605" s="10"/>
      <c r="AG9605" s="10"/>
      <c r="AI9605" s="10"/>
      <c r="AK9605" s="10"/>
    </row>
    <row r="9606" spans="2:37" ht="15" x14ac:dyDescent="0.2">
      <c r="B9606" s="10"/>
      <c r="C9606" s="10"/>
      <c r="D9606" s="10"/>
      <c r="E9606" s="10"/>
      <c r="F9606" s="10"/>
      <c r="G9606" s="10"/>
      <c r="H9606" s="10"/>
      <c r="K9606" s="10"/>
      <c r="L9606" s="10"/>
      <c r="N9606" s="10"/>
      <c r="O9606" s="10"/>
      <c r="P9606" s="10"/>
      <c r="Q9606" s="10"/>
      <c r="R9606" s="10"/>
      <c r="S9606" s="10"/>
      <c r="U9606" s="10"/>
      <c r="W9606" s="10"/>
      <c r="Y9606" s="10"/>
      <c r="AA9606" s="10"/>
      <c r="AC9606" s="10"/>
      <c r="AE9606" s="10"/>
      <c r="AG9606" s="10"/>
      <c r="AI9606" s="10"/>
      <c r="AK9606" s="10"/>
    </row>
    <row r="9607" spans="2:37" ht="15" x14ac:dyDescent="0.2">
      <c r="B9607" s="10"/>
      <c r="C9607" s="10"/>
      <c r="D9607" s="10"/>
      <c r="E9607" s="10"/>
      <c r="F9607" s="10"/>
      <c r="G9607" s="10"/>
      <c r="H9607" s="10"/>
      <c r="K9607" s="10"/>
      <c r="L9607" s="10"/>
      <c r="N9607" s="10"/>
      <c r="O9607" s="10"/>
      <c r="P9607" s="10"/>
      <c r="Q9607" s="10"/>
      <c r="R9607" s="10"/>
      <c r="S9607" s="10"/>
      <c r="U9607" s="10"/>
      <c r="W9607" s="10"/>
      <c r="Y9607" s="10"/>
      <c r="AA9607" s="10"/>
      <c r="AC9607" s="10"/>
      <c r="AE9607" s="10"/>
      <c r="AG9607" s="10"/>
      <c r="AI9607" s="10"/>
      <c r="AK9607" s="10"/>
    </row>
    <row r="9608" spans="2:37" ht="15" x14ac:dyDescent="0.2">
      <c r="B9608" s="10"/>
      <c r="C9608" s="10"/>
      <c r="D9608" s="10"/>
      <c r="E9608" s="10"/>
      <c r="F9608" s="10"/>
      <c r="G9608" s="10"/>
      <c r="H9608" s="10"/>
      <c r="K9608" s="10"/>
      <c r="L9608" s="10"/>
      <c r="N9608" s="10"/>
      <c r="O9608" s="10"/>
      <c r="P9608" s="10"/>
      <c r="Q9608" s="10"/>
      <c r="R9608" s="10"/>
      <c r="S9608" s="10"/>
      <c r="U9608" s="10"/>
      <c r="W9608" s="10"/>
      <c r="Y9608" s="10"/>
      <c r="AA9608" s="10"/>
      <c r="AC9608" s="10"/>
      <c r="AE9608" s="10"/>
      <c r="AG9608" s="10"/>
      <c r="AI9608" s="10"/>
      <c r="AK9608" s="10"/>
    </row>
    <row r="9609" spans="2:37" ht="15" x14ac:dyDescent="0.2">
      <c r="B9609" s="10"/>
      <c r="C9609" s="10"/>
      <c r="D9609" s="10"/>
      <c r="E9609" s="10"/>
      <c r="F9609" s="10"/>
      <c r="G9609" s="10"/>
      <c r="H9609" s="10"/>
      <c r="K9609" s="10"/>
      <c r="L9609" s="10"/>
      <c r="N9609" s="10"/>
      <c r="O9609" s="10"/>
      <c r="P9609" s="10"/>
      <c r="Q9609" s="10"/>
      <c r="R9609" s="10"/>
      <c r="S9609" s="10"/>
      <c r="U9609" s="10"/>
      <c r="W9609" s="10"/>
      <c r="Y9609" s="10"/>
      <c r="AA9609" s="10"/>
      <c r="AC9609" s="10"/>
      <c r="AE9609" s="10"/>
      <c r="AG9609" s="10"/>
      <c r="AI9609" s="10"/>
      <c r="AK9609" s="10"/>
    </row>
    <row r="9610" spans="2:37" ht="15" x14ac:dyDescent="0.2">
      <c r="B9610" s="10"/>
      <c r="C9610" s="10"/>
      <c r="D9610" s="10"/>
      <c r="E9610" s="10"/>
      <c r="F9610" s="10"/>
      <c r="G9610" s="10"/>
      <c r="H9610" s="10"/>
      <c r="K9610" s="10"/>
      <c r="L9610" s="10"/>
      <c r="N9610" s="10"/>
      <c r="O9610" s="10"/>
      <c r="P9610" s="10"/>
      <c r="Q9610" s="10"/>
      <c r="R9610" s="10"/>
      <c r="S9610" s="10"/>
      <c r="U9610" s="10"/>
      <c r="W9610" s="10"/>
      <c r="Y9610" s="10"/>
      <c r="AA9610" s="10"/>
      <c r="AC9610" s="10"/>
      <c r="AE9610" s="10"/>
      <c r="AG9610" s="10"/>
      <c r="AI9610" s="10"/>
      <c r="AK9610" s="10"/>
    </row>
    <row r="9611" spans="2:37" ht="15" x14ac:dyDescent="0.2">
      <c r="B9611" s="10"/>
      <c r="C9611" s="10"/>
      <c r="D9611" s="10"/>
      <c r="E9611" s="10"/>
      <c r="F9611" s="10"/>
      <c r="G9611" s="10"/>
      <c r="H9611" s="10"/>
      <c r="K9611" s="10"/>
      <c r="L9611" s="10"/>
      <c r="N9611" s="10"/>
      <c r="O9611" s="10"/>
      <c r="P9611" s="10"/>
      <c r="Q9611" s="10"/>
      <c r="R9611" s="10"/>
      <c r="S9611" s="10"/>
      <c r="U9611" s="10"/>
      <c r="W9611" s="10"/>
      <c r="Y9611" s="10"/>
      <c r="AA9611" s="10"/>
      <c r="AC9611" s="10"/>
      <c r="AE9611" s="10"/>
      <c r="AG9611" s="10"/>
      <c r="AI9611" s="10"/>
      <c r="AK9611" s="10"/>
    </row>
    <row r="9612" spans="2:37" ht="15" x14ac:dyDescent="0.2">
      <c r="B9612" s="10"/>
      <c r="C9612" s="10"/>
      <c r="D9612" s="10"/>
      <c r="E9612" s="10"/>
      <c r="F9612" s="10"/>
      <c r="G9612" s="10"/>
      <c r="H9612" s="10"/>
      <c r="K9612" s="10"/>
      <c r="L9612" s="10"/>
      <c r="N9612" s="10"/>
      <c r="O9612" s="10"/>
      <c r="P9612" s="10"/>
      <c r="Q9612" s="10"/>
      <c r="R9612" s="10"/>
      <c r="S9612" s="10"/>
      <c r="U9612" s="10"/>
      <c r="W9612" s="10"/>
      <c r="Y9612" s="10"/>
      <c r="AA9612" s="10"/>
      <c r="AC9612" s="10"/>
      <c r="AE9612" s="10"/>
      <c r="AG9612" s="10"/>
      <c r="AI9612" s="10"/>
      <c r="AK9612" s="10"/>
    </row>
    <row r="9613" spans="2:37" ht="15" x14ac:dyDescent="0.2">
      <c r="B9613" s="10"/>
      <c r="C9613" s="10"/>
      <c r="D9613" s="10"/>
      <c r="E9613" s="10"/>
      <c r="F9613" s="10"/>
      <c r="G9613" s="10"/>
      <c r="H9613" s="10"/>
      <c r="K9613" s="10"/>
      <c r="L9613" s="10"/>
      <c r="N9613" s="10"/>
      <c r="O9613" s="10"/>
      <c r="P9613" s="10"/>
      <c r="Q9613" s="10"/>
      <c r="R9613" s="10"/>
      <c r="S9613" s="10"/>
      <c r="U9613" s="10"/>
      <c r="W9613" s="10"/>
      <c r="Y9613" s="10"/>
      <c r="AA9613" s="10"/>
      <c r="AC9613" s="10"/>
      <c r="AE9613" s="10"/>
      <c r="AG9613" s="10"/>
      <c r="AI9613" s="10"/>
      <c r="AK9613" s="10"/>
    </row>
    <row r="9614" spans="2:37" ht="15" x14ac:dyDescent="0.2">
      <c r="B9614" s="10"/>
      <c r="C9614" s="10"/>
      <c r="D9614" s="10"/>
      <c r="E9614" s="10"/>
      <c r="F9614" s="10"/>
      <c r="G9614" s="10"/>
      <c r="H9614" s="10"/>
      <c r="K9614" s="10"/>
      <c r="L9614" s="10"/>
      <c r="N9614" s="10"/>
      <c r="O9614" s="10"/>
      <c r="P9614" s="10"/>
      <c r="Q9614" s="10"/>
      <c r="R9614" s="10"/>
      <c r="S9614" s="10"/>
      <c r="U9614" s="10"/>
      <c r="W9614" s="10"/>
      <c r="Y9614" s="10"/>
      <c r="AA9614" s="10"/>
      <c r="AC9614" s="10"/>
      <c r="AE9614" s="10"/>
      <c r="AG9614" s="10"/>
      <c r="AI9614" s="10"/>
      <c r="AK9614" s="10"/>
    </row>
    <row r="9615" spans="2:37" ht="15" x14ac:dyDescent="0.2">
      <c r="B9615" s="10"/>
      <c r="C9615" s="10"/>
      <c r="D9615" s="10"/>
      <c r="E9615" s="10"/>
      <c r="F9615" s="10"/>
      <c r="G9615" s="10"/>
      <c r="H9615" s="10"/>
      <c r="K9615" s="10"/>
      <c r="L9615" s="10"/>
      <c r="N9615" s="10"/>
      <c r="O9615" s="10"/>
      <c r="P9615" s="10"/>
      <c r="Q9615" s="10"/>
      <c r="R9615" s="10"/>
      <c r="S9615" s="10"/>
      <c r="U9615" s="10"/>
      <c r="W9615" s="10"/>
      <c r="Y9615" s="10"/>
      <c r="AA9615" s="10"/>
      <c r="AC9615" s="10"/>
      <c r="AE9615" s="10"/>
      <c r="AG9615" s="10"/>
      <c r="AI9615" s="10"/>
      <c r="AK9615" s="10"/>
    </row>
    <row r="9616" spans="2:37" ht="15" x14ac:dyDescent="0.2">
      <c r="B9616" s="10"/>
      <c r="C9616" s="10"/>
      <c r="D9616" s="10"/>
      <c r="E9616" s="10"/>
      <c r="F9616" s="10"/>
      <c r="G9616" s="10"/>
      <c r="H9616" s="10"/>
      <c r="K9616" s="10"/>
      <c r="L9616" s="10"/>
      <c r="N9616" s="10"/>
      <c r="O9616" s="10"/>
      <c r="P9616" s="10"/>
      <c r="Q9616" s="10"/>
      <c r="R9616" s="10"/>
      <c r="S9616" s="10"/>
      <c r="U9616" s="10"/>
      <c r="W9616" s="10"/>
      <c r="Y9616" s="10"/>
      <c r="AA9616" s="10"/>
      <c r="AC9616" s="10"/>
      <c r="AE9616" s="10"/>
      <c r="AG9616" s="10"/>
      <c r="AI9616" s="10"/>
      <c r="AK9616" s="10"/>
    </row>
    <row r="9617" spans="2:37" ht="15" x14ac:dyDescent="0.2">
      <c r="B9617" s="10"/>
      <c r="C9617" s="10"/>
      <c r="D9617" s="10"/>
      <c r="E9617" s="10"/>
      <c r="F9617" s="10"/>
      <c r="G9617" s="10"/>
      <c r="H9617" s="10"/>
      <c r="K9617" s="10"/>
      <c r="L9617" s="10"/>
      <c r="N9617" s="10"/>
      <c r="O9617" s="10"/>
      <c r="P9617" s="10"/>
      <c r="Q9617" s="10"/>
      <c r="R9617" s="10"/>
      <c r="S9617" s="10"/>
      <c r="U9617" s="10"/>
      <c r="W9617" s="10"/>
      <c r="Y9617" s="10"/>
      <c r="AA9617" s="10"/>
      <c r="AC9617" s="10"/>
      <c r="AE9617" s="10"/>
      <c r="AG9617" s="10"/>
      <c r="AI9617" s="10"/>
      <c r="AK9617" s="10"/>
    </row>
    <row r="9618" spans="2:37" ht="15" x14ac:dyDescent="0.2">
      <c r="B9618" s="10"/>
      <c r="C9618" s="10"/>
      <c r="D9618" s="10"/>
      <c r="E9618" s="10"/>
      <c r="F9618" s="10"/>
      <c r="G9618" s="10"/>
      <c r="H9618" s="10"/>
      <c r="K9618" s="10"/>
      <c r="L9618" s="10"/>
      <c r="N9618" s="10"/>
      <c r="O9618" s="10"/>
      <c r="P9618" s="10"/>
      <c r="Q9618" s="10"/>
      <c r="R9618" s="10"/>
      <c r="S9618" s="10"/>
      <c r="U9618" s="10"/>
      <c r="W9618" s="10"/>
      <c r="Y9618" s="10"/>
      <c r="AA9618" s="10"/>
      <c r="AC9618" s="10"/>
      <c r="AE9618" s="10"/>
      <c r="AG9618" s="10"/>
      <c r="AI9618" s="10"/>
      <c r="AK9618" s="10"/>
    </row>
    <row r="9619" spans="2:37" ht="15" x14ac:dyDescent="0.2">
      <c r="B9619" s="10"/>
      <c r="C9619" s="10"/>
      <c r="D9619" s="10"/>
      <c r="E9619" s="10"/>
      <c r="F9619" s="10"/>
      <c r="G9619" s="10"/>
      <c r="H9619" s="10"/>
      <c r="K9619" s="10"/>
      <c r="L9619" s="10"/>
      <c r="N9619" s="10"/>
      <c r="O9619" s="10"/>
      <c r="P9619" s="10"/>
      <c r="Q9619" s="10"/>
      <c r="R9619" s="10"/>
      <c r="S9619" s="10"/>
      <c r="U9619" s="10"/>
      <c r="W9619" s="10"/>
      <c r="Y9619" s="10"/>
      <c r="AA9619" s="10"/>
      <c r="AC9619" s="10"/>
      <c r="AE9619" s="10"/>
      <c r="AG9619" s="10"/>
      <c r="AI9619" s="10"/>
      <c r="AK9619" s="10"/>
    </row>
    <row r="9620" spans="2:37" ht="15" x14ac:dyDescent="0.2">
      <c r="B9620" s="10"/>
      <c r="C9620" s="10"/>
      <c r="D9620" s="10"/>
      <c r="E9620" s="10"/>
      <c r="F9620" s="10"/>
      <c r="G9620" s="10"/>
      <c r="H9620" s="10"/>
      <c r="K9620" s="10"/>
      <c r="L9620" s="10"/>
      <c r="N9620" s="10"/>
      <c r="O9620" s="10"/>
      <c r="P9620" s="10"/>
      <c r="Q9620" s="10"/>
      <c r="R9620" s="10"/>
      <c r="S9620" s="10"/>
      <c r="U9620" s="10"/>
      <c r="W9620" s="10"/>
      <c r="Y9620" s="10"/>
      <c r="AA9620" s="10"/>
      <c r="AC9620" s="10"/>
      <c r="AE9620" s="10"/>
      <c r="AG9620" s="10"/>
      <c r="AI9620" s="10"/>
      <c r="AK9620" s="10"/>
    </row>
    <row r="9621" spans="2:37" ht="15" x14ac:dyDescent="0.2">
      <c r="B9621" s="10"/>
      <c r="C9621" s="10"/>
      <c r="D9621" s="10"/>
      <c r="E9621" s="10"/>
      <c r="F9621" s="10"/>
      <c r="G9621" s="10"/>
      <c r="H9621" s="10"/>
      <c r="K9621" s="10"/>
      <c r="L9621" s="10"/>
      <c r="N9621" s="10"/>
      <c r="O9621" s="10"/>
      <c r="P9621" s="10"/>
      <c r="Q9621" s="10"/>
      <c r="R9621" s="10"/>
      <c r="S9621" s="10"/>
      <c r="U9621" s="10"/>
      <c r="W9621" s="10"/>
      <c r="Y9621" s="10"/>
      <c r="AA9621" s="10"/>
      <c r="AC9621" s="10"/>
      <c r="AE9621" s="10"/>
      <c r="AG9621" s="10"/>
      <c r="AI9621" s="10"/>
      <c r="AK9621" s="10"/>
    </row>
    <row r="9622" spans="2:37" ht="15" x14ac:dyDescent="0.2">
      <c r="B9622" s="10"/>
      <c r="C9622" s="10"/>
      <c r="D9622" s="10"/>
      <c r="E9622" s="10"/>
      <c r="F9622" s="10"/>
      <c r="G9622" s="10"/>
      <c r="H9622" s="10"/>
      <c r="K9622" s="10"/>
      <c r="L9622" s="10"/>
      <c r="N9622" s="10"/>
      <c r="O9622" s="10"/>
      <c r="P9622" s="10"/>
      <c r="Q9622" s="10"/>
      <c r="R9622" s="10"/>
      <c r="S9622" s="10"/>
      <c r="U9622" s="10"/>
      <c r="W9622" s="10"/>
      <c r="Y9622" s="10"/>
      <c r="AA9622" s="10"/>
      <c r="AC9622" s="10"/>
      <c r="AE9622" s="10"/>
      <c r="AG9622" s="10"/>
      <c r="AI9622" s="10"/>
      <c r="AK9622" s="10"/>
    </row>
    <row r="9623" spans="2:37" ht="15" x14ac:dyDescent="0.2">
      <c r="B9623" s="10"/>
      <c r="C9623" s="10"/>
      <c r="D9623" s="10"/>
      <c r="E9623" s="10"/>
      <c r="F9623" s="10"/>
      <c r="G9623" s="10"/>
      <c r="H9623" s="10"/>
      <c r="K9623" s="10"/>
      <c r="L9623" s="10"/>
      <c r="N9623" s="10"/>
      <c r="O9623" s="10"/>
      <c r="P9623" s="10"/>
      <c r="Q9623" s="10"/>
      <c r="R9623" s="10"/>
      <c r="S9623" s="10"/>
      <c r="U9623" s="10"/>
      <c r="W9623" s="10"/>
      <c r="Y9623" s="10"/>
      <c r="AA9623" s="10"/>
      <c r="AC9623" s="10"/>
      <c r="AE9623" s="10"/>
      <c r="AG9623" s="10"/>
      <c r="AI9623" s="10"/>
      <c r="AK9623" s="10"/>
    </row>
    <row r="9624" spans="2:37" ht="15" x14ac:dyDescent="0.2">
      <c r="B9624" s="10"/>
      <c r="C9624" s="10"/>
      <c r="D9624" s="10"/>
      <c r="E9624" s="10"/>
      <c r="F9624" s="10"/>
      <c r="G9624" s="10"/>
      <c r="H9624" s="10"/>
      <c r="K9624" s="10"/>
      <c r="L9624" s="10"/>
      <c r="N9624" s="10"/>
      <c r="O9624" s="10"/>
      <c r="P9624" s="10"/>
      <c r="Q9624" s="10"/>
      <c r="R9624" s="10"/>
      <c r="S9624" s="10"/>
      <c r="U9624" s="10"/>
      <c r="W9624" s="10"/>
      <c r="Y9624" s="10"/>
      <c r="AA9624" s="10"/>
      <c r="AC9624" s="10"/>
      <c r="AE9624" s="10"/>
      <c r="AG9624" s="10"/>
      <c r="AI9624" s="10"/>
      <c r="AK9624" s="10"/>
    </row>
    <row r="9625" spans="2:37" ht="15" x14ac:dyDescent="0.2">
      <c r="B9625" s="10"/>
      <c r="C9625" s="10"/>
      <c r="D9625" s="10"/>
      <c r="E9625" s="10"/>
      <c r="F9625" s="10"/>
      <c r="G9625" s="10"/>
      <c r="H9625" s="10"/>
      <c r="K9625" s="10"/>
      <c r="L9625" s="10"/>
      <c r="N9625" s="10"/>
      <c r="O9625" s="10"/>
      <c r="P9625" s="10"/>
      <c r="Q9625" s="10"/>
      <c r="R9625" s="10"/>
      <c r="S9625" s="10"/>
      <c r="U9625" s="10"/>
      <c r="W9625" s="10"/>
      <c r="Y9625" s="10"/>
      <c r="AA9625" s="10"/>
      <c r="AC9625" s="10"/>
      <c r="AE9625" s="10"/>
      <c r="AG9625" s="10"/>
      <c r="AI9625" s="10"/>
      <c r="AK9625" s="10"/>
    </row>
    <row r="9626" spans="2:37" ht="15" x14ac:dyDescent="0.2">
      <c r="B9626" s="10"/>
      <c r="C9626" s="10"/>
      <c r="D9626" s="10"/>
      <c r="E9626" s="10"/>
      <c r="F9626" s="10"/>
      <c r="G9626" s="10"/>
      <c r="H9626" s="10"/>
      <c r="K9626" s="10"/>
      <c r="L9626" s="10"/>
      <c r="N9626" s="10"/>
      <c r="O9626" s="10"/>
      <c r="P9626" s="10"/>
      <c r="Q9626" s="10"/>
      <c r="R9626" s="10"/>
      <c r="S9626" s="10"/>
      <c r="U9626" s="10"/>
      <c r="W9626" s="10"/>
      <c r="Y9626" s="10"/>
      <c r="AA9626" s="10"/>
      <c r="AC9626" s="10"/>
      <c r="AE9626" s="10"/>
      <c r="AG9626" s="10"/>
      <c r="AI9626" s="10"/>
      <c r="AK9626" s="10"/>
    </row>
    <row r="9627" spans="2:37" ht="15" x14ac:dyDescent="0.2">
      <c r="B9627" s="10"/>
      <c r="C9627" s="10"/>
      <c r="D9627" s="10"/>
      <c r="E9627" s="10"/>
      <c r="F9627" s="10"/>
      <c r="G9627" s="10"/>
      <c r="H9627" s="10"/>
      <c r="K9627" s="10"/>
      <c r="L9627" s="10"/>
      <c r="N9627" s="10"/>
      <c r="O9627" s="10"/>
      <c r="P9627" s="10"/>
      <c r="Q9627" s="10"/>
      <c r="R9627" s="10"/>
      <c r="S9627" s="10"/>
      <c r="U9627" s="10"/>
      <c r="W9627" s="10"/>
      <c r="Y9627" s="10"/>
      <c r="AA9627" s="10"/>
      <c r="AC9627" s="10"/>
      <c r="AE9627" s="10"/>
      <c r="AG9627" s="10"/>
      <c r="AI9627" s="10"/>
      <c r="AK9627" s="10"/>
    </row>
    <row r="9628" spans="2:37" ht="15" x14ac:dyDescent="0.2">
      <c r="B9628" s="10"/>
      <c r="C9628" s="10"/>
      <c r="D9628" s="10"/>
      <c r="E9628" s="10"/>
      <c r="F9628" s="10"/>
      <c r="G9628" s="10"/>
      <c r="H9628" s="10"/>
      <c r="K9628" s="10"/>
      <c r="L9628" s="10"/>
      <c r="N9628" s="10"/>
      <c r="O9628" s="10"/>
      <c r="P9628" s="10"/>
      <c r="Q9628" s="10"/>
      <c r="R9628" s="10"/>
      <c r="S9628" s="10"/>
      <c r="U9628" s="10"/>
      <c r="W9628" s="10"/>
      <c r="Y9628" s="10"/>
      <c r="AA9628" s="10"/>
      <c r="AC9628" s="10"/>
      <c r="AE9628" s="10"/>
      <c r="AG9628" s="10"/>
      <c r="AI9628" s="10"/>
      <c r="AK9628" s="10"/>
    </row>
    <row r="9629" spans="2:37" ht="15" x14ac:dyDescent="0.2">
      <c r="B9629" s="10"/>
      <c r="C9629" s="10"/>
      <c r="D9629" s="10"/>
      <c r="E9629" s="10"/>
      <c r="F9629" s="10"/>
      <c r="G9629" s="10"/>
      <c r="H9629" s="10"/>
      <c r="K9629" s="10"/>
      <c r="L9629" s="10"/>
      <c r="N9629" s="10"/>
      <c r="O9629" s="10"/>
      <c r="P9629" s="10"/>
      <c r="Q9629" s="10"/>
      <c r="R9629" s="10"/>
      <c r="S9629" s="10"/>
      <c r="U9629" s="10"/>
      <c r="W9629" s="10"/>
      <c r="Y9629" s="10"/>
      <c r="AA9629" s="10"/>
      <c r="AC9629" s="10"/>
      <c r="AE9629" s="10"/>
      <c r="AG9629" s="10"/>
      <c r="AI9629" s="10"/>
      <c r="AK9629" s="10"/>
    </row>
    <row r="9630" spans="2:37" ht="15" x14ac:dyDescent="0.2">
      <c r="B9630" s="10"/>
      <c r="C9630" s="10"/>
      <c r="D9630" s="10"/>
      <c r="E9630" s="10"/>
      <c r="F9630" s="10"/>
      <c r="G9630" s="10"/>
      <c r="H9630" s="10"/>
      <c r="K9630" s="10"/>
      <c r="L9630" s="10"/>
      <c r="N9630" s="10"/>
      <c r="O9630" s="10"/>
      <c r="P9630" s="10"/>
      <c r="Q9630" s="10"/>
      <c r="R9630" s="10"/>
      <c r="S9630" s="10"/>
      <c r="U9630" s="10"/>
      <c r="W9630" s="10"/>
      <c r="Y9630" s="10"/>
      <c r="AA9630" s="10"/>
      <c r="AC9630" s="10"/>
      <c r="AE9630" s="10"/>
      <c r="AG9630" s="10"/>
      <c r="AI9630" s="10"/>
      <c r="AK9630" s="10"/>
    </row>
    <row r="9631" spans="2:37" ht="15" x14ac:dyDescent="0.2">
      <c r="B9631" s="10"/>
      <c r="C9631" s="10"/>
      <c r="D9631" s="10"/>
      <c r="E9631" s="10"/>
      <c r="F9631" s="10"/>
      <c r="G9631" s="10"/>
      <c r="H9631" s="10"/>
      <c r="K9631" s="10"/>
      <c r="L9631" s="10"/>
      <c r="N9631" s="10"/>
      <c r="O9631" s="10"/>
      <c r="P9631" s="10"/>
      <c r="Q9631" s="10"/>
      <c r="R9631" s="10"/>
      <c r="S9631" s="10"/>
      <c r="U9631" s="10"/>
      <c r="W9631" s="10"/>
      <c r="Y9631" s="10"/>
      <c r="AA9631" s="10"/>
      <c r="AC9631" s="10"/>
      <c r="AE9631" s="10"/>
      <c r="AG9631" s="10"/>
      <c r="AI9631" s="10"/>
      <c r="AK9631" s="10"/>
    </row>
    <row r="9632" spans="2:37" ht="15" x14ac:dyDescent="0.2">
      <c r="B9632" s="10"/>
      <c r="C9632" s="10"/>
      <c r="D9632" s="10"/>
      <c r="E9632" s="10"/>
      <c r="F9632" s="10"/>
      <c r="G9632" s="10"/>
      <c r="H9632" s="10"/>
      <c r="K9632" s="10"/>
      <c r="L9632" s="10"/>
      <c r="N9632" s="10"/>
      <c r="O9632" s="10"/>
      <c r="P9632" s="10"/>
      <c r="Q9632" s="10"/>
      <c r="R9632" s="10"/>
      <c r="S9632" s="10"/>
      <c r="U9632" s="10"/>
      <c r="W9632" s="10"/>
      <c r="Y9632" s="10"/>
      <c r="AA9632" s="10"/>
      <c r="AC9632" s="10"/>
      <c r="AE9632" s="10"/>
      <c r="AG9632" s="10"/>
      <c r="AI9632" s="10"/>
      <c r="AK9632" s="10"/>
    </row>
    <row r="9633" spans="2:37" ht="15" x14ac:dyDescent="0.2">
      <c r="B9633" s="10"/>
      <c r="C9633" s="10"/>
      <c r="D9633" s="10"/>
      <c r="E9633" s="10"/>
      <c r="F9633" s="10"/>
      <c r="G9633" s="10"/>
      <c r="H9633" s="10"/>
      <c r="K9633" s="10"/>
      <c r="L9633" s="10"/>
      <c r="N9633" s="10"/>
      <c r="O9633" s="10"/>
      <c r="P9633" s="10"/>
      <c r="Q9633" s="10"/>
      <c r="R9633" s="10"/>
      <c r="S9633" s="10"/>
      <c r="U9633" s="10"/>
      <c r="W9633" s="10"/>
      <c r="Y9633" s="10"/>
      <c r="AA9633" s="10"/>
      <c r="AC9633" s="10"/>
      <c r="AE9633" s="10"/>
      <c r="AG9633" s="10"/>
      <c r="AI9633" s="10"/>
      <c r="AK9633" s="10"/>
    </row>
    <row r="9634" spans="2:37" ht="15" x14ac:dyDescent="0.2">
      <c r="B9634" s="10"/>
      <c r="C9634" s="10"/>
      <c r="D9634" s="10"/>
      <c r="E9634" s="10"/>
      <c r="F9634" s="10"/>
      <c r="G9634" s="10"/>
      <c r="H9634" s="10"/>
      <c r="K9634" s="10"/>
      <c r="L9634" s="10"/>
      <c r="N9634" s="10"/>
      <c r="O9634" s="10"/>
      <c r="P9634" s="10"/>
      <c r="Q9634" s="10"/>
      <c r="R9634" s="10"/>
      <c r="S9634" s="10"/>
      <c r="U9634" s="10"/>
      <c r="W9634" s="10"/>
      <c r="Y9634" s="10"/>
      <c r="AA9634" s="10"/>
      <c r="AC9634" s="10"/>
      <c r="AE9634" s="10"/>
      <c r="AG9634" s="10"/>
      <c r="AI9634" s="10"/>
      <c r="AK9634" s="10"/>
    </row>
    <row r="9635" spans="2:37" ht="15" x14ac:dyDescent="0.2">
      <c r="B9635" s="10"/>
      <c r="C9635" s="10"/>
      <c r="D9635" s="10"/>
      <c r="E9635" s="10"/>
      <c r="F9635" s="10"/>
      <c r="G9635" s="10"/>
      <c r="H9635" s="10"/>
      <c r="K9635" s="10"/>
      <c r="L9635" s="10"/>
      <c r="N9635" s="10"/>
      <c r="O9635" s="10"/>
      <c r="P9635" s="10"/>
      <c r="Q9635" s="10"/>
      <c r="R9635" s="10"/>
      <c r="S9635" s="10"/>
      <c r="U9635" s="10"/>
      <c r="W9635" s="10"/>
      <c r="Y9635" s="10"/>
      <c r="AA9635" s="10"/>
      <c r="AC9635" s="10"/>
      <c r="AE9635" s="10"/>
      <c r="AG9635" s="10"/>
      <c r="AI9635" s="10"/>
      <c r="AK9635" s="10"/>
    </row>
    <row r="9636" spans="2:37" ht="15" x14ac:dyDescent="0.2">
      <c r="B9636" s="10"/>
      <c r="C9636" s="10"/>
      <c r="D9636" s="10"/>
      <c r="E9636" s="10"/>
      <c r="F9636" s="10"/>
      <c r="G9636" s="10"/>
      <c r="H9636" s="10"/>
      <c r="K9636" s="10"/>
      <c r="L9636" s="10"/>
      <c r="N9636" s="10"/>
      <c r="O9636" s="10"/>
      <c r="P9636" s="10"/>
      <c r="Q9636" s="10"/>
      <c r="R9636" s="10"/>
      <c r="S9636" s="10"/>
      <c r="U9636" s="10"/>
      <c r="W9636" s="10"/>
      <c r="Y9636" s="10"/>
      <c r="AA9636" s="10"/>
      <c r="AC9636" s="10"/>
      <c r="AE9636" s="10"/>
      <c r="AG9636" s="10"/>
      <c r="AI9636" s="10"/>
      <c r="AK9636" s="10"/>
    </row>
    <row r="9637" spans="2:37" ht="15" x14ac:dyDescent="0.2">
      <c r="B9637" s="10"/>
      <c r="C9637" s="10"/>
      <c r="D9637" s="10"/>
      <c r="E9637" s="10"/>
      <c r="F9637" s="10"/>
      <c r="G9637" s="10"/>
      <c r="H9637" s="10"/>
      <c r="K9637" s="10"/>
      <c r="L9637" s="10"/>
      <c r="N9637" s="10"/>
      <c r="O9637" s="10"/>
      <c r="P9637" s="10"/>
      <c r="Q9637" s="10"/>
      <c r="R9637" s="10"/>
      <c r="S9637" s="10"/>
      <c r="U9637" s="10"/>
      <c r="W9637" s="10"/>
      <c r="Y9637" s="10"/>
      <c r="AA9637" s="10"/>
      <c r="AC9637" s="10"/>
      <c r="AE9637" s="10"/>
      <c r="AG9637" s="10"/>
      <c r="AI9637" s="10"/>
      <c r="AK9637" s="10"/>
    </row>
    <row r="9638" spans="2:37" ht="15" x14ac:dyDescent="0.2">
      <c r="B9638" s="10"/>
      <c r="C9638" s="10"/>
      <c r="D9638" s="10"/>
      <c r="E9638" s="10"/>
      <c r="F9638" s="10"/>
      <c r="G9638" s="10"/>
      <c r="H9638" s="10"/>
      <c r="K9638" s="10"/>
      <c r="L9638" s="10"/>
      <c r="N9638" s="10"/>
      <c r="O9638" s="10"/>
      <c r="P9638" s="10"/>
      <c r="Q9638" s="10"/>
      <c r="R9638" s="10"/>
      <c r="S9638" s="10"/>
      <c r="U9638" s="10"/>
      <c r="W9638" s="10"/>
      <c r="Y9638" s="10"/>
      <c r="AA9638" s="10"/>
      <c r="AC9638" s="10"/>
      <c r="AE9638" s="10"/>
      <c r="AG9638" s="10"/>
      <c r="AI9638" s="10"/>
      <c r="AK9638" s="10"/>
    </row>
    <row r="9639" spans="2:37" ht="15" x14ac:dyDescent="0.2">
      <c r="B9639" s="10"/>
      <c r="C9639" s="10"/>
      <c r="D9639" s="10"/>
      <c r="E9639" s="10"/>
      <c r="F9639" s="10"/>
      <c r="G9639" s="10"/>
      <c r="H9639" s="10"/>
      <c r="K9639" s="10"/>
      <c r="L9639" s="10"/>
      <c r="N9639" s="10"/>
      <c r="O9639" s="10"/>
      <c r="P9639" s="10"/>
      <c r="Q9639" s="10"/>
      <c r="R9639" s="10"/>
      <c r="S9639" s="10"/>
      <c r="U9639" s="10"/>
      <c r="W9639" s="10"/>
      <c r="Y9639" s="10"/>
      <c r="AA9639" s="10"/>
      <c r="AC9639" s="10"/>
      <c r="AE9639" s="10"/>
      <c r="AG9639" s="10"/>
      <c r="AI9639" s="10"/>
      <c r="AK9639" s="10"/>
    </row>
    <row r="9640" spans="2:37" ht="15" x14ac:dyDescent="0.2">
      <c r="B9640" s="10"/>
      <c r="C9640" s="10"/>
      <c r="D9640" s="10"/>
      <c r="E9640" s="10"/>
      <c r="F9640" s="10"/>
      <c r="G9640" s="10"/>
      <c r="H9640" s="10"/>
      <c r="K9640" s="10"/>
      <c r="L9640" s="10"/>
      <c r="N9640" s="10"/>
      <c r="O9640" s="10"/>
      <c r="P9640" s="10"/>
      <c r="Q9640" s="10"/>
      <c r="R9640" s="10"/>
      <c r="S9640" s="10"/>
      <c r="U9640" s="10"/>
      <c r="W9640" s="10"/>
      <c r="Y9640" s="10"/>
      <c r="AA9640" s="10"/>
      <c r="AC9640" s="10"/>
      <c r="AE9640" s="10"/>
      <c r="AG9640" s="10"/>
      <c r="AI9640" s="10"/>
      <c r="AK9640" s="10"/>
    </row>
    <row r="9641" spans="2:37" ht="15" x14ac:dyDescent="0.2">
      <c r="B9641" s="10"/>
      <c r="C9641" s="10"/>
      <c r="D9641" s="10"/>
      <c r="E9641" s="10"/>
      <c r="F9641" s="10"/>
      <c r="G9641" s="10"/>
      <c r="H9641" s="10"/>
      <c r="K9641" s="10"/>
      <c r="L9641" s="10"/>
      <c r="N9641" s="10"/>
      <c r="O9641" s="10"/>
      <c r="P9641" s="10"/>
      <c r="Q9641" s="10"/>
      <c r="R9641" s="10"/>
      <c r="S9641" s="10"/>
      <c r="U9641" s="10"/>
      <c r="W9641" s="10"/>
      <c r="Y9641" s="10"/>
      <c r="AA9641" s="10"/>
      <c r="AC9641" s="10"/>
      <c r="AE9641" s="10"/>
      <c r="AG9641" s="10"/>
      <c r="AI9641" s="10"/>
      <c r="AK9641" s="10"/>
    </row>
    <row r="9642" spans="2:37" ht="15" x14ac:dyDescent="0.2">
      <c r="B9642" s="10"/>
      <c r="C9642" s="10"/>
      <c r="D9642" s="10"/>
      <c r="E9642" s="10"/>
      <c r="F9642" s="10"/>
      <c r="G9642" s="10"/>
      <c r="H9642" s="10"/>
      <c r="K9642" s="10"/>
      <c r="L9642" s="10"/>
      <c r="N9642" s="10"/>
      <c r="O9642" s="10"/>
      <c r="P9642" s="10"/>
      <c r="Q9642" s="10"/>
      <c r="R9642" s="10"/>
      <c r="S9642" s="10"/>
      <c r="U9642" s="10"/>
      <c r="W9642" s="10"/>
      <c r="Y9642" s="10"/>
      <c r="AA9642" s="10"/>
      <c r="AC9642" s="10"/>
      <c r="AE9642" s="10"/>
      <c r="AG9642" s="10"/>
      <c r="AI9642" s="10"/>
      <c r="AK9642" s="10"/>
    </row>
    <row r="9643" spans="2:37" ht="15" x14ac:dyDescent="0.2">
      <c r="B9643" s="10"/>
      <c r="C9643" s="10"/>
      <c r="D9643" s="10"/>
      <c r="E9643" s="10"/>
      <c r="F9643" s="10"/>
      <c r="G9643" s="10"/>
      <c r="H9643" s="10"/>
      <c r="K9643" s="10"/>
      <c r="L9643" s="10"/>
      <c r="N9643" s="10"/>
      <c r="O9643" s="10"/>
      <c r="P9643" s="10"/>
      <c r="Q9643" s="10"/>
      <c r="R9643" s="10"/>
      <c r="S9643" s="10"/>
      <c r="U9643" s="10"/>
      <c r="W9643" s="10"/>
      <c r="Y9643" s="10"/>
      <c r="AA9643" s="10"/>
      <c r="AC9643" s="10"/>
      <c r="AE9643" s="10"/>
      <c r="AG9643" s="10"/>
      <c r="AI9643" s="10"/>
      <c r="AK9643" s="10"/>
    </row>
    <row r="9644" spans="2:37" ht="15" x14ac:dyDescent="0.2">
      <c r="B9644" s="10"/>
      <c r="C9644" s="10"/>
      <c r="D9644" s="10"/>
      <c r="E9644" s="10"/>
      <c r="F9644" s="10"/>
      <c r="G9644" s="10"/>
      <c r="H9644" s="10"/>
      <c r="K9644" s="10"/>
      <c r="L9644" s="10"/>
      <c r="N9644" s="10"/>
      <c r="O9644" s="10"/>
      <c r="P9644" s="10"/>
      <c r="Q9644" s="10"/>
      <c r="R9644" s="10"/>
      <c r="S9644" s="10"/>
      <c r="U9644" s="10"/>
      <c r="W9644" s="10"/>
      <c r="Y9644" s="10"/>
      <c r="AA9644" s="10"/>
      <c r="AC9644" s="10"/>
      <c r="AE9644" s="10"/>
      <c r="AG9644" s="10"/>
      <c r="AI9644" s="10"/>
      <c r="AK9644" s="10"/>
    </row>
    <row r="9645" spans="2:37" ht="15" x14ac:dyDescent="0.2">
      <c r="B9645" s="10"/>
      <c r="C9645" s="10"/>
      <c r="D9645" s="10"/>
      <c r="E9645" s="10"/>
      <c r="F9645" s="10"/>
      <c r="G9645" s="10"/>
      <c r="H9645" s="10"/>
      <c r="K9645" s="10"/>
      <c r="L9645" s="10"/>
      <c r="N9645" s="10"/>
      <c r="O9645" s="10"/>
      <c r="P9645" s="10"/>
      <c r="Q9645" s="10"/>
      <c r="R9645" s="10"/>
      <c r="S9645" s="10"/>
      <c r="U9645" s="10"/>
      <c r="W9645" s="10"/>
      <c r="Y9645" s="10"/>
      <c r="AA9645" s="10"/>
      <c r="AC9645" s="10"/>
      <c r="AE9645" s="10"/>
      <c r="AG9645" s="10"/>
      <c r="AI9645" s="10"/>
      <c r="AK9645" s="10"/>
    </row>
    <row r="9646" spans="2:37" ht="15" x14ac:dyDescent="0.2">
      <c r="B9646" s="10"/>
      <c r="C9646" s="10"/>
      <c r="D9646" s="10"/>
      <c r="E9646" s="10"/>
      <c r="F9646" s="10"/>
      <c r="G9646" s="10"/>
      <c r="H9646" s="10"/>
      <c r="K9646" s="10"/>
      <c r="L9646" s="10"/>
      <c r="N9646" s="10"/>
      <c r="O9646" s="10"/>
      <c r="P9646" s="10"/>
      <c r="Q9646" s="10"/>
      <c r="R9646" s="10"/>
      <c r="S9646" s="10"/>
      <c r="U9646" s="10"/>
      <c r="W9646" s="10"/>
      <c r="Y9646" s="10"/>
      <c r="AA9646" s="10"/>
      <c r="AC9646" s="10"/>
      <c r="AE9646" s="10"/>
      <c r="AG9646" s="10"/>
      <c r="AI9646" s="10"/>
      <c r="AK9646" s="10"/>
    </row>
    <row r="9647" spans="2:37" ht="15" x14ac:dyDescent="0.2">
      <c r="B9647" s="10"/>
      <c r="C9647" s="10"/>
      <c r="D9647" s="10"/>
      <c r="E9647" s="10"/>
      <c r="F9647" s="10"/>
      <c r="G9647" s="10"/>
      <c r="H9647" s="10"/>
      <c r="K9647" s="10"/>
      <c r="L9647" s="10"/>
      <c r="N9647" s="10"/>
      <c r="O9647" s="10"/>
      <c r="P9647" s="10"/>
      <c r="Q9647" s="10"/>
      <c r="R9647" s="10"/>
      <c r="S9647" s="10"/>
      <c r="U9647" s="10"/>
      <c r="W9647" s="10"/>
      <c r="Y9647" s="10"/>
      <c r="AA9647" s="10"/>
      <c r="AC9647" s="10"/>
      <c r="AE9647" s="10"/>
      <c r="AG9647" s="10"/>
      <c r="AI9647" s="10"/>
      <c r="AK9647" s="10"/>
    </row>
    <row r="9648" spans="2:37" ht="15" x14ac:dyDescent="0.2">
      <c r="B9648" s="10"/>
      <c r="C9648" s="10"/>
      <c r="D9648" s="10"/>
      <c r="E9648" s="10"/>
      <c r="F9648" s="10"/>
      <c r="G9648" s="10"/>
      <c r="H9648" s="10"/>
      <c r="K9648" s="10"/>
      <c r="L9648" s="10"/>
      <c r="N9648" s="10"/>
      <c r="O9648" s="10"/>
      <c r="P9648" s="10"/>
      <c r="Q9648" s="10"/>
      <c r="R9648" s="10"/>
      <c r="S9648" s="10"/>
      <c r="U9648" s="10"/>
      <c r="W9648" s="10"/>
      <c r="Y9648" s="10"/>
      <c r="AA9648" s="10"/>
      <c r="AC9648" s="10"/>
      <c r="AE9648" s="10"/>
      <c r="AG9648" s="10"/>
      <c r="AI9648" s="10"/>
      <c r="AK9648" s="10"/>
    </row>
    <row r="9649" spans="2:37" ht="15" x14ac:dyDescent="0.2">
      <c r="B9649" s="10"/>
      <c r="C9649" s="10"/>
      <c r="D9649" s="10"/>
      <c r="E9649" s="10"/>
      <c r="F9649" s="10"/>
      <c r="G9649" s="10"/>
      <c r="H9649" s="10"/>
      <c r="K9649" s="10"/>
      <c r="L9649" s="10"/>
      <c r="N9649" s="10"/>
      <c r="O9649" s="10"/>
      <c r="P9649" s="10"/>
      <c r="Q9649" s="10"/>
      <c r="R9649" s="10"/>
      <c r="S9649" s="10"/>
      <c r="U9649" s="10"/>
      <c r="W9649" s="10"/>
      <c r="Y9649" s="10"/>
      <c r="AA9649" s="10"/>
      <c r="AC9649" s="10"/>
      <c r="AE9649" s="10"/>
      <c r="AG9649" s="10"/>
      <c r="AI9649" s="10"/>
      <c r="AK9649" s="10"/>
    </row>
    <row r="9650" spans="2:37" ht="15" x14ac:dyDescent="0.2">
      <c r="B9650" s="10"/>
      <c r="C9650" s="10"/>
      <c r="D9650" s="10"/>
      <c r="E9650" s="10"/>
      <c r="F9650" s="10"/>
      <c r="G9650" s="10"/>
      <c r="H9650" s="10"/>
      <c r="K9650" s="10"/>
      <c r="L9650" s="10"/>
      <c r="N9650" s="10"/>
      <c r="O9650" s="10"/>
      <c r="P9650" s="10"/>
      <c r="Q9650" s="10"/>
      <c r="R9650" s="10"/>
      <c r="S9650" s="10"/>
      <c r="U9650" s="10"/>
      <c r="W9650" s="10"/>
      <c r="Y9650" s="10"/>
      <c r="AA9650" s="10"/>
      <c r="AC9650" s="10"/>
      <c r="AE9650" s="10"/>
      <c r="AG9650" s="10"/>
      <c r="AI9650" s="10"/>
      <c r="AK9650" s="10"/>
    </row>
    <row r="9651" spans="2:37" ht="15" x14ac:dyDescent="0.2">
      <c r="B9651" s="10"/>
      <c r="C9651" s="10"/>
      <c r="D9651" s="10"/>
      <c r="E9651" s="10"/>
      <c r="F9651" s="10"/>
      <c r="G9651" s="10"/>
      <c r="H9651" s="10"/>
      <c r="K9651" s="10"/>
      <c r="L9651" s="10"/>
      <c r="N9651" s="10"/>
      <c r="O9651" s="10"/>
      <c r="P9651" s="10"/>
      <c r="Q9651" s="10"/>
      <c r="R9651" s="10"/>
      <c r="S9651" s="10"/>
      <c r="U9651" s="10"/>
      <c r="W9651" s="10"/>
      <c r="Y9651" s="10"/>
      <c r="AA9651" s="10"/>
      <c r="AC9651" s="10"/>
      <c r="AE9651" s="10"/>
      <c r="AG9651" s="10"/>
      <c r="AI9651" s="10"/>
      <c r="AK9651" s="10"/>
    </row>
    <row r="9652" spans="2:37" ht="15" x14ac:dyDescent="0.2">
      <c r="B9652" s="10"/>
      <c r="C9652" s="10"/>
      <c r="D9652" s="10"/>
      <c r="E9652" s="10"/>
      <c r="F9652" s="10"/>
      <c r="G9652" s="10"/>
      <c r="H9652" s="10"/>
      <c r="K9652" s="10"/>
      <c r="L9652" s="10"/>
      <c r="N9652" s="10"/>
      <c r="O9652" s="10"/>
      <c r="P9652" s="10"/>
      <c r="Q9652" s="10"/>
      <c r="R9652" s="10"/>
      <c r="S9652" s="10"/>
      <c r="U9652" s="10"/>
      <c r="W9652" s="10"/>
      <c r="Y9652" s="10"/>
      <c r="AA9652" s="10"/>
      <c r="AC9652" s="10"/>
      <c r="AE9652" s="10"/>
      <c r="AG9652" s="10"/>
      <c r="AI9652" s="10"/>
      <c r="AK9652" s="10"/>
    </row>
    <row r="9653" spans="2:37" ht="15" x14ac:dyDescent="0.2">
      <c r="B9653" s="10"/>
      <c r="C9653" s="10"/>
      <c r="D9653" s="10"/>
      <c r="E9653" s="10"/>
      <c r="F9653" s="10"/>
      <c r="G9653" s="10"/>
      <c r="H9653" s="10"/>
      <c r="K9653" s="10"/>
      <c r="L9653" s="10"/>
      <c r="N9653" s="10"/>
      <c r="O9653" s="10"/>
      <c r="P9653" s="10"/>
      <c r="Q9653" s="10"/>
      <c r="R9653" s="10"/>
      <c r="S9653" s="10"/>
      <c r="U9653" s="10"/>
      <c r="W9653" s="10"/>
      <c r="Y9653" s="10"/>
      <c r="AA9653" s="10"/>
      <c r="AC9653" s="10"/>
      <c r="AE9653" s="10"/>
      <c r="AG9653" s="10"/>
      <c r="AI9653" s="10"/>
      <c r="AK9653" s="10"/>
    </row>
    <row r="9654" spans="2:37" ht="15" x14ac:dyDescent="0.2">
      <c r="B9654" s="10"/>
      <c r="C9654" s="10"/>
      <c r="D9654" s="10"/>
      <c r="E9654" s="10"/>
      <c r="F9654" s="10"/>
      <c r="G9654" s="10"/>
      <c r="H9654" s="10"/>
      <c r="K9654" s="10"/>
      <c r="L9654" s="10"/>
      <c r="N9654" s="10"/>
      <c r="O9654" s="10"/>
      <c r="P9654" s="10"/>
      <c r="Q9654" s="10"/>
      <c r="R9654" s="10"/>
      <c r="S9654" s="10"/>
      <c r="U9654" s="10"/>
      <c r="W9654" s="10"/>
      <c r="Y9654" s="10"/>
      <c r="AA9654" s="10"/>
      <c r="AC9654" s="10"/>
      <c r="AE9654" s="10"/>
      <c r="AG9654" s="10"/>
      <c r="AI9654" s="10"/>
      <c r="AK9654" s="10"/>
    </row>
    <row r="9655" spans="2:37" ht="15" x14ac:dyDescent="0.2">
      <c r="B9655" s="10"/>
      <c r="C9655" s="10"/>
      <c r="D9655" s="10"/>
      <c r="E9655" s="10"/>
      <c r="F9655" s="10"/>
      <c r="G9655" s="10"/>
      <c r="H9655" s="10"/>
      <c r="K9655" s="10"/>
      <c r="L9655" s="10"/>
      <c r="N9655" s="10"/>
      <c r="O9655" s="10"/>
      <c r="P9655" s="10"/>
      <c r="Q9655" s="10"/>
      <c r="R9655" s="10"/>
      <c r="S9655" s="10"/>
      <c r="U9655" s="10"/>
      <c r="W9655" s="10"/>
      <c r="Y9655" s="10"/>
      <c r="AA9655" s="10"/>
      <c r="AC9655" s="10"/>
      <c r="AE9655" s="10"/>
      <c r="AG9655" s="10"/>
      <c r="AI9655" s="10"/>
      <c r="AK9655" s="10"/>
    </row>
    <row r="9656" spans="2:37" ht="15" x14ac:dyDescent="0.2">
      <c r="B9656" s="10"/>
      <c r="C9656" s="10"/>
      <c r="D9656" s="10"/>
      <c r="E9656" s="10"/>
      <c r="F9656" s="10"/>
      <c r="G9656" s="10"/>
      <c r="H9656" s="10"/>
      <c r="K9656" s="10"/>
      <c r="L9656" s="10"/>
      <c r="N9656" s="10"/>
      <c r="O9656" s="10"/>
      <c r="P9656" s="10"/>
      <c r="Q9656" s="10"/>
      <c r="R9656" s="10"/>
      <c r="S9656" s="10"/>
      <c r="U9656" s="10"/>
      <c r="W9656" s="10"/>
      <c r="Y9656" s="10"/>
      <c r="AA9656" s="10"/>
      <c r="AC9656" s="10"/>
      <c r="AE9656" s="10"/>
      <c r="AG9656" s="10"/>
      <c r="AI9656" s="10"/>
      <c r="AK9656" s="10"/>
    </row>
    <row r="9657" spans="2:37" ht="15" x14ac:dyDescent="0.2">
      <c r="B9657" s="10"/>
      <c r="C9657" s="10"/>
      <c r="D9657" s="10"/>
      <c r="E9657" s="10"/>
      <c r="F9657" s="10"/>
      <c r="G9657" s="10"/>
      <c r="H9657" s="10"/>
      <c r="K9657" s="10"/>
      <c r="L9657" s="10"/>
      <c r="N9657" s="10"/>
      <c r="O9657" s="10"/>
      <c r="P9657" s="10"/>
      <c r="Q9657" s="10"/>
      <c r="R9657" s="10"/>
      <c r="S9657" s="10"/>
      <c r="U9657" s="10"/>
      <c r="W9657" s="10"/>
      <c r="Y9657" s="10"/>
      <c r="AA9657" s="10"/>
      <c r="AC9657" s="10"/>
      <c r="AE9657" s="10"/>
      <c r="AG9657" s="10"/>
      <c r="AI9657" s="10"/>
      <c r="AK9657" s="10"/>
    </row>
    <row r="9658" spans="2:37" ht="15" x14ac:dyDescent="0.2">
      <c r="B9658" s="10"/>
      <c r="C9658" s="10"/>
      <c r="D9658" s="10"/>
      <c r="E9658" s="10"/>
      <c r="F9658" s="10"/>
      <c r="G9658" s="10"/>
      <c r="H9658" s="10"/>
      <c r="K9658" s="10"/>
      <c r="L9658" s="10"/>
      <c r="N9658" s="10"/>
      <c r="O9658" s="10"/>
      <c r="P9658" s="10"/>
      <c r="Q9658" s="10"/>
      <c r="R9658" s="10"/>
      <c r="S9658" s="10"/>
      <c r="U9658" s="10"/>
      <c r="W9658" s="10"/>
      <c r="Y9658" s="10"/>
      <c r="AA9658" s="10"/>
      <c r="AC9658" s="10"/>
      <c r="AE9658" s="10"/>
      <c r="AG9658" s="10"/>
      <c r="AI9658" s="10"/>
      <c r="AK9658" s="10"/>
    </row>
    <row r="9659" spans="2:37" ht="15" x14ac:dyDescent="0.2">
      <c r="B9659" s="10"/>
      <c r="C9659" s="10"/>
      <c r="D9659" s="10"/>
      <c r="E9659" s="10"/>
      <c r="F9659" s="10"/>
      <c r="G9659" s="10"/>
      <c r="H9659" s="10"/>
      <c r="K9659" s="10"/>
      <c r="L9659" s="10"/>
      <c r="N9659" s="10"/>
      <c r="O9659" s="10"/>
      <c r="P9659" s="10"/>
      <c r="Q9659" s="10"/>
      <c r="R9659" s="10"/>
      <c r="S9659" s="10"/>
      <c r="U9659" s="10"/>
      <c r="W9659" s="10"/>
      <c r="Y9659" s="10"/>
      <c r="AA9659" s="10"/>
      <c r="AC9659" s="10"/>
      <c r="AE9659" s="10"/>
      <c r="AG9659" s="10"/>
      <c r="AI9659" s="10"/>
      <c r="AK9659" s="10"/>
    </row>
    <row r="9660" spans="2:37" ht="15" x14ac:dyDescent="0.2">
      <c r="B9660" s="10"/>
      <c r="C9660" s="10"/>
      <c r="D9660" s="10"/>
      <c r="E9660" s="10"/>
      <c r="F9660" s="10"/>
      <c r="G9660" s="10"/>
      <c r="H9660" s="10"/>
      <c r="K9660" s="10"/>
      <c r="L9660" s="10"/>
      <c r="N9660" s="10"/>
      <c r="O9660" s="10"/>
      <c r="P9660" s="10"/>
      <c r="Q9660" s="10"/>
      <c r="R9660" s="10"/>
      <c r="S9660" s="10"/>
      <c r="U9660" s="10"/>
      <c r="W9660" s="10"/>
      <c r="Y9660" s="10"/>
      <c r="AA9660" s="10"/>
      <c r="AC9660" s="10"/>
      <c r="AE9660" s="10"/>
      <c r="AG9660" s="10"/>
      <c r="AI9660" s="10"/>
      <c r="AK9660" s="10"/>
    </row>
    <row r="9661" spans="2:37" ht="15" x14ac:dyDescent="0.2">
      <c r="B9661" s="10"/>
      <c r="C9661" s="10"/>
      <c r="D9661" s="10"/>
      <c r="E9661" s="10"/>
      <c r="F9661" s="10"/>
      <c r="G9661" s="10"/>
      <c r="H9661" s="10"/>
      <c r="K9661" s="10"/>
      <c r="L9661" s="10"/>
      <c r="N9661" s="10"/>
      <c r="O9661" s="10"/>
      <c r="P9661" s="10"/>
      <c r="Q9661" s="10"/>
      <c r="R9661" s="10"/>
      <c r="S9661" s="10"/>
      <c r="U9661" s="10"/>
      <c r="W9661" s="10"/>
      <c r="Y9661" s="10"/>
      <c r="AA9661" s="10"/>
      <c r="AC9661" s="10"/>
      <c r="AE9661" s="10"/>
      <c r="AG9661" s="10"/>
      <c r="AI9661" s="10"/>
      <c r="AK9661" s="10"/>
    </row>
    <row r="9662" spans="2:37" ht="15" x14ac:dyDescent="0.2">
      <c r="B9662" s="10"/>
      <c r="C9662" s="10"/>
      <c r="D9662" s="10"/>
      <c r="E9662" s="10"/>
      <c r="F9662" s="10"/>
      <c r="G9662" s="10"/>
      <c r="H9662" s="10"/>
      <c r="K9662" s="10"/>
      <c r="L9662" s="10"/>
      <c r="N9662" s="10"/>
      <c r="O9662" s="10"/>
      <c r="P9662" s="10"/>
      <c r="Q9662" s="10"/>
      <c r="R9662" s="10"/>
      <c r="S9662" s="10"/>
      <c r="U9662" s="10"/>
      <c r="W9662" s="10"/>
      <c r="Y9662" s="10"/>
      <c r="AA9662" s="10"/>
      <c r="AC9662" s="10"/>
      <c r="AE9662" s="10"/>
      <c r="AG9662" s="10"/>
      <c r="AI9662" s="10"/>
      <c r="AK9662" s="10"/>
    </row>
    <row r="9663" spans="2:37" ht="15" x14ac:dyDescent="0.2">
      <c r="B9663" s="10"/>
      <c r="C9663" s="10"/>
      <c r="D9663" s="10"/>
      <c r="E9663" s="10"/>
      <c r="F9663" s="10"/>
      <c r="G9663" s="10"/>
      <c r="H9663" s="10"/>
      <c r="K9663" s="10"/>
      <c r="L9663" s="10"/>
      <c r="N9663" s="10"/>
      <c r="O9663" s="10"/>
      <c r="P9663" s="10"/>
      <c r="Q9663" s="10"/>
      <c r="R9663" s="10"/>
      <c r="S9663" s="10"/>
      <c r="U9663" s="10"/>
      <c r="W9663" s="10"/>
      <c r="Y9663" s="10"/>
      <c r="AA9663" s="10"/>
      <c r="AC9663" s="10"/>
      <c r="AE9663" s="10"/>
      <c r="AG9663" s="10"/>
      <c r="AI9663" s="10"/>
      <c r="AK9663" s="10"/>
    </row>
    <row r="9664" spans="2:37" ht="15" x14ac:dyDescent="0.2">
      <c r="B9664" s="10"/>
      <c r="C9664" s="10"/>
      <c r="D9664" s="10"/>
      <c r="E9664" s="10"/>
      <c r="F9664" s="10"/>
      <c r="G9664" s="10"/>
      <c r="H9664" s="10"/>
      <c r="K9664" s="10"/>
      <c r="L9664" s="10"/>
      <c r="N9664" s="10"/>
      <c r="O9664" s="10"/>
      <c r="P9664" s="10"/>
      <c r="Q9664" s="10"/>
      <c r="R9664" s="10"/>
      <c r="S9664" s="10"/>
      <c r="U9664" s="10"/>
      <c r="W9664" s="10"/>
      <c r="Y9664" s="10"/>
      <c r="AA9664" s="10"/>
      <c r="AC9664" s="10"/>
      <c r="AE9664" s="10"/>
      <c r="AG9664" s="10"/>
      <c r="AI9664" s="10"/>
      <c r="AK9664" s="10"/>
    </row>
    <row r="9665" spans="2:37" ht="15" x14ac:dyDescent="0.2">
      <c r="B9665" s="10"/>
      <c r="C9665" s="10"/>
      <c r="D9665" s="10"/>
      <c r="E9665" s="10"/>
      <c r="F9665" s="10"/>
      <c r="G9665" s="10"/>
      <c r="H9665" s="10"/>
      <c r="K9665" s="10"/>
      <c r="L9665" s="10"/>
      <c r="N9665" s="10"/>
      <c r="O9665" s="10"/>
      <c r="P9665" s="10"/>
      <c r="Q9665" s="10"/>
      <c r="R9665" s="10"/>
      <c r="S9665" s="10"/>
      <c r="U9665" s="10"/>
      <c r="W9665" s="10"/>
      <c r="Y9665" s="10"/>
      <c r="AA9665" s="10"/>
      <c r="AC9665" s="10"/>
      <c r="AE9665" s="10"/>
      <c r="AG9665" s="10"/>
      <c r="AI9665" s="10"/>
      <c r="AK9665" s="10"/>
    </row>
    <row r="9666" spans="2:37" ht="15" x14ac:dyDescent="0.2">
      <c r="B9666" s="10"/>
      <c r="C9666" s="10"/>
      <c r="D9666" s="10"/>
      <c r="E9666" s="10"/>
      <c r="F9666" s="10"/>
      <c r="G9666" s="10"/>
      <c r="H9666" s="10"/>
      <c r="K9666" s="10"/>
      <c r="L9666" s="10"/>
      <c r="N9666" s="10"/>
      <c r="O9666" s="10"/>
      <c r="P9666" s="10"/>
      <c r="Q9666" s="10"/>
      <c r="R9666" s="10"/>
      <c r="S9666" s="10"/>
      <c r="U9666" s="10"/>
      <c r="W9666" s="10"/>
      <c r="Y9666" s="10"/>
      <c r="AA9666" s="10"/>
      <c r="AC9666" s="10"/>
      <c r="AE9666" s="10"/>
      <c r="AG9666" s="10"/>
      <c r="AI9666" s="10"/>
      <c r="AK9666" s="10"/>
    </row>
    <row r="9667" spans="2:37" ht="15" x14ac:dyDescent="0.2">
      <c r="B9667" s="10"/>
      <c r="C9667" s="10"/>
      <c r="D9667" s="10"/>
      <c r="E9667" s="10"/>
      <c r="F9667" s="10"/>
      <c r="G9667" s="10"/>
      <c r="H9667" s="10"/>
      <c r="K9667" s="10"/>
      <c r="L9667" s="10"/>
      <c r="N9667" s="10"/>
      <c r="O9667" s="10"/>
      <c r="P9667" s="10"/>
      <c r="Q9667" s="10"/>
      <c r="R9667" s="10"/>
      <c r="S9667" s="10"/>
      <c r="U9667" s="10"/>
      <c r="W9667" s="10"/>
      <c r="Y9667" s="10"/>
      <c r="AA9667" s="10"/>
      <c r="AC9667" s="10"/>
      <c r="AE9667" s="10"/>
      <c r="AG9667" s="10"/>
      <c r="AI9667" s="10"/>
      <c r="AK9667" s="10"/>
    </row>
    <row r="9668" spans="2:37" ht="15" x14ac:dyDescent="0.2">
      <c r="B9668" s="10"/>
      <c r="C9668" s="10"/>
      <c r="D9668" s="10"/>
      <c r="E9668" s="10"/>
      <c r="F9668" s="10"/>
      <c r="G9668" s="10"/>
      <c r="H9668" s="10"/>
      <c r="K9668" s="10"/>
      <c r="L9668" s="10"/>
      <c r="N9668" s="10"/>
      <c r="O9668" s="10"/>
      <c r="P9668" s="10"/>
      <c r="Q9668" s="10"/>
      <c r="R9668" s="10"/>
      <c r="S9668" s="10"/>
      <c r="U9668" s="10"/>
      <c r="W9668" s="10"/>
      <c r="Y9668" s="10"/>
      <c r="AA9668" s="10"/>
      <c r="AC9668" s="10"/>
      <c r="AE9668" s="10"/>
      <c r="AG9668" s="10"/>
      <c r="AI9668" s="10"/>
      <c r="AK9668" s="10"/>
    </row>
    <row r="9669" spans="2:37" ht="15" x14ac:dyDescent="0.2">
      <c r="B9669" s="10"/>
      <c r="C9669" s="10"/>
      <c r="D9669" s="10"/>
      <c r="E9669" s="10"/>
      <c r="F9669" s="10"/>
      <c r="G9669" s="10"/>
      <c r="H9669" s="10"/>
      <c r="K9669" s="10"/>
      <c r="L9669" s="10"/>
      <c r="N9669" s="10"/>
      <c r="O9669" s="10"/>
      <c r="P9669" s="10"/>
      <c r="Q9669" s="10"/>
      <c r="R9669" s="10"/>
      <c r="S9669" s="10"/>
      <c r="U9669" s="10"/>
      <c r="W9669" s="10"/>
      <c r="Y9669" s="10"/>
      <c r="AA9669" s="10"/>
      <c r="AC9669" s="10"/>
      <c r="AE9669" s="10"/>
      <c r="AG9669" s="10"/>
      <c r="AI9669" s="10"/>
      <c r="AK9669" s="10"/>
    </row>
    <row r="9670" spans="2:37" ht="15" x14ac:dyDescent="0.2">
      <c r="B9670" s="10"/>
      <c r="C9670" s="10"/>
      <c r="D9670" s="10"/>
      <c r="E9670" s="10"/>
      <c r="F9670" s="10"/>
      <c r="G9670" s="10"/>
      <c r="H9670" s="10"/>
      <c r="K9670" s="10"/>
      <c r="L9670" s="10"/>
      <c r="N9670" s="10"/>
      <c r="O9670" s="10"/>
      <c r="P9670" s="10"/>
      <c r="Q9670" s="10"/>
      <c r="R9670" s="10"/>
      <c r="S9670" s="10"/>
      <c r="U9670" s="10"/>
      <c r="W9670" s="10"/>
      <c r="Y9670" s="10"/>
      <c r="AA9670" s="10"/>
      <c r="AC9670" s="10"/>
      <c r="AE9670" s="10"/>
      <c r="AG9670" s="10"/>
      <c r="AI9670" s="10"/>
      <c r="AK9670" s="10"/>
    </row>
    <row r="9671" spans="2:37" ht="15" x14ac:dyDescent="0.2">
      <c r="B9671" s="10"/>
      <c r="C9671" s="10"/>
      <c r="D9671" s="10"/>
      <c r="E9671" s="10"/>
      <c r="F9671" s="10"/>
      <c r="G9671" s="10"/>
      <c r="H9671" s="10"/>
      <c r="K9671" s="10"/>
      <c r="L9671" s="10"/>
      <c r="N9671" s="10"/>
      <c r="O9671" s="10"/>
      <c r="P9671" s="10"/>
      <c r="Q9671" s="10"/>
      <c r="R9671" s="10"/>
      <c r="S9671" s="10"/>
      <c r="U9671" s="10"/>
      <c r="W9671" s="10"/>
      <c r="Y9671" s="10"/>
      <c r="AA9671" s="10"/>
      <c r="AC9671" s="10"/>
      <c r="AE9671" s="10"/>
      <c r="AG9671" s="10"/>
      <c r="AI9671" s="10"/>
      <c r="AK9671" s="10"/>
    </row>
    <row r="9672" spans="2:37" ht="15" x14ac:dyDescent="0.2">
      <c r="B9672" s="10"/>
      <c r="C9672" s="10"/>
      <c r="D9672" s="10"/>
      <c r="E9672" s="10"/>
      <c r="F9672" s="10"/>
      <c r="G9672" s="10"/>
      <c r="H9672" s="10"/>
      <c r="K9672" s="10"/>
      <c r="L9672" s="10"/>
      <c r="N9672" s="10"/>
      <c r="O9672" s="10"/>
      <c r="P9672" s="10"/>
      <c r="Q9672" s="10"/>
      <c r="R9672" s="10"/>
      <c r="S9672" s="10"/>
      <c r="U9672" s="10"/>
      <c r="W9672" s="10"/>
      <c r="Y9672" s="10"/>
      <c r="AA9672" s="10"/>
      <c r="AC9672" s="10"/>
      <c r="AE9672" s="10"/>
      <c r="AG9672" s="10"/>
      <c r="AI9672" s="10"/>
      <c r="AK9672" s="10"/>
    </row>
    <row r="9673" spans="2:37" ht="15" x14ac:dyDescent="0.2">
      <c r="B9673" s="10"/>
      <c r="C9673" s="10"/>
      <c r="D9673" s="10"/>
      <c r="E9673" s="10"/>
      <c r="F9673" s="10"/>
      <c r="G9673" s="10"/>
      <c r="H9673" s="10"/>
      <c r="K9673" s="10"/>
      <c r="L9673" s="10"/>
      <c r="N9673" s="10"/>
      <c r="O9673" s="10"/>
      <c r="P9673" s="10"/>
      <c r="Q9673" s="10"/>
      <c r="R9673" s="10"/>
      <c r="S9673" s="10"/>
      <c r="U9673" s="10"/>
      <c r="W9673" s="10"/>
      <c r="Y9673" s="10"/>
      <c r="AA9673" s="10"/>
      <c r="AC9673" s="10"/>
      <c r="AE9673" s="10"/>
      <c r="AG9673" s="10"/>
      <c r="AI9673" s="10"/>
      <c r="AK9673" s="10"/>
    </row>
    <row r="9674" spans="2:37" ht="15" x14ac:dyDescent="0.2">
      <c r="B9674" s="10"/>
      <c r="C9674" s="10"/>
      <c r="D9674" s="10"/>
      <c r="E9674" s="10"/>
      <c r="F9674" s="10"/>
      <c r="G9674" s="10"/>
      <c r="H9674" s="10"/>
      <c r="K9674" s="10"/>
      <c r="L9674" s="10"/>
      <c r="N9674" s="10"/>
      <c r="O9674" s="10"/>
      <c r="P9674" s="10"/>
      <c r="Q9674" s="10"/>
      <c r="R9674" s="10"/>
      <c r="S9674" s="10"/>
      <c r="U9674" s="10"/>
      <c r="W9674" s="10"/>
      <c r="Y9674" s="10"/>
      <c r="AA9674" s="10"/>
      <c r="AC9674" s="10"/>
      <c r="AE9674" s="10"/>
      <c r="AG9674" s="10"/>
      <c r="AI9674" s="10"/>
      <c r="AK9674" s="10"/>
    </row>
    <row r="9675" spans="2:37" ht="15" x14ac:dyDescent="0.2">
      <c r="B9675" s="10"/>
      <c r="C9675" s="10"/>
      <c r="D9675" s="10"/>
      <c r="E9675" s="10"/>
      <c r="F9675" s="10"/>
      <c r="G9675" s="10"/>
      <c r="H9675" s="10"/>
      <c r="K9675" s="10"/>
      <c r="L9675" s="10"/>
      <c r="N9675" s="10"/>
      <c r="O9675" s="10"/>
      <c r="P9675" s="10"/>
      <c r="Q9675" s="10"/>
      <c r="R9675" s="10"/>
      <c r="S9675" s="10"/>
      <c r="U9675" s="10"/>
      <c r="W9675" s="10"/>
      <c r="Y9675" s="10"/>
      <c r="AA9675" s="10"/>
      <c r="AC9675" s="10"/>
      <c r="AE9675" s="10"/>
      <c r="AG9675" s="10"/>
      <c r="AI9675" s="10"/>
      <c r="AK9675" s="10"/>
    </row>
    <row r="9676" spans="2:37" ht="15" x14ac:dyDescent="0.2">
      <c r="B9676" s="10"/>
      <c r="C9676" s="10"/>
      <c r="D9676" s="10"/>
      <c r="E9676" s="10"/>
      <c r="F9676" s="10"/>
      <c r="G9676" s="10"/>
      <c r="H9676" s="10"/>
      <c r="K9676" s="10"/>
      <c r="L9676" s="10"/>
      <c r="N9676" s="10"/>
      <c r="O9676" s="10"/>
      <c r="P9676" s="10"/>
      <c r="Q9676" s="10"/>
      <c r="R9676" s="10"/>
      <c r="S9676" s="10"/>
      <c r="U9676" s="10"/>
      <c r="W9676" s="10"/>
      <c r="Y9676" s="10"/>
      <c r="AA9676" s="10"/>
      <c r="AC9676" s="10"/>
      <c r="AE9676" s="10"/>
      <c r="AG9676" s="10"/>
      <c r="AI9676" s="10"/>
      <c r="AK9676" s="10"/>
    </row>
    <row r="9677" spans="2:37" ht="15" x14ac:dyDescent="0.2">
      <c r="B9677" s="10"/>
      <c r="C9677" s="10"/>
      <c r="D9677" s="10"/>
      <c r="E9677" s="10"/>
      <c r="F9677" s="10"/>
      <c r="G9677" s="10"/>
      <c r="H9677" s="10"/>
      <c r="K9677" s="10"/>
      <c r="L9677" s="10"/>
      <c r="N9677" s="10"/>
      <c r="O9677" s="10"/>
      <c r="P9677" s="10"/>
      <c r="Q9677" s="10"/>
      <c r="R9677" s="10"/>
      <c r="S9677" s="10"/>
      <c r="U9677" s="10"/>
      <c r="W9677" s="10"/>
      <c r="Y9677" s="10"/>
      <c r="AA9677" s="10"/>
      <c r="AC9677" s="10"/>
      <c r="AE9677" s="10"/>
      <c r="AG9677" s="10"/>
      <c r="AI9677" s="10"/>
      <c r="AK9677" s="10"/>
    </row>
    <row r="9678" spans="2:37" ht="15" x14ac:dyDescent="0.2">
      <c r="B9678" s="10"/>
      <c r="C9678" s="10"/>
      <c r="D9678" s="10"/>
      <c r="E9678" s="10"/>
      <c r="F9678" s="10"/>
      <c r="G9678" s="10"/>
      <c r="H9678" s="10"/>
      <c r="K9678" s="10"/>
      <c r="L9678" s="10"/>
      <c r="N9678" s="10"/>
      <c r="O9678" s="10"/>
      <c r="P9678" s="10"/>
      <c r="Q9678" s="10"/>
      <c r="R9678" s="10"/>
      <c r="S9678" s="10"/>
      <c r="U9678" s="10"/>
      <c r="W9678" s="10"/>
      <c r="Y9678" s="10"/>
      <c r="AA9678" s="10"/>
      <c r="AC9678" s="10"/>
      <c r="AE9678" s="10"/>
      <c r="AG9678" s="10"/>
      <c r="AI9678" s="10"/>
      <c r="AK9678" s="10"/>
    </row>
    <row r="9679" spans="2:37" ht="15" x14ac:dyDescent="0.2">
      <c r="B9679" s="10"/>
      <c r="C9679" s="10"/>
      <c r="D9679" s="10"/>
      <c r="E9679" s="10"/>
      <c r="F9679" s="10"/>
      <c r="G9679" s="10"/>
      <c r="H9679" s="10"/>
      <c r="K9679" s="10"/>
      <c r="L9679" s="10"/>
      <c r="N9679" s="10"/>
      <c r="O9679" s="10"/>
      <c r="P9679" s="10"/>
      <c r="Q9679" s="10"/>
      <c r="R9679" s="10"/>
      <c r="S9679" s="10"/>
      <c r="U9679" s="10"/>
      <c r="W9679" s="10"/>
      <c r="Y9679" s="10"/>
      <c r="AA9679" s="10"/>
      <c r="AC9679" s="10"/>
      <c r="AE9679" s="10"/>
      <c r="AG9679" s="10"/>
      <c r="AI9679" s="10"/>
      <c r="AK9679" s="10"/>
    </row>
    <row r="9680" spans="2:37" ht="15" x14ac:dyDescent="0.2">
      <c r="B9680" s="10"/>
      <c r="C9680" s="10"/>
      <c r="D9680" s="10"/>
      <c r="E9680" s="10"/>
      <c r="F9680" s="10"/>
      <c r="G9680" s="10"/>
      <c r="H9680" s="10"/>
      <c r="K9680" s="10"/>
      <c r="L9680" s="10"/>
      <c r="N9680" s="10"/>
      <c r="O9680" s="10"/>
      <c r="P9680" s="10"/>
      <c r="Q9680" s="10"/>
      <c r="R9680" s="10"/>
      <c r="S9680" s="10"/>
      <c r="U9680" s="10"/>
      <c r="W9680" s="10"/>
      <c r="Y9680" s="10"/>
      <c r="AA9680" s="10"/>
      <c r="AC9680" s="10"/>
      <c r="AE9680" s="10"/>
      <c r="AG9680" s="10"/>
      <c r="AI9680" s="10"/>
      <c r="AK9680" s="10"/>
    </row>
    <row r="9681" spans="2:37" ht="15" x14ac:dyDescent="0.2">
      <c r="B9681" s="10"/>
      <c r="C9681" s="10"/>
      <c r="D9681" s="10"/>
      <c r="E9681" s="10"/>
      <c r="F9681" s="10"/>
      <c r="G9681" s="10"/>
      <c r="H9681" s="10"/>
      <c r="K9681" s="10"/>
      <c r="L9681" s="10"/>
      <c r="N9681" s="10"/>
      <c r="O9681" s="10"/>
      <c r="P9681" s="10"/>
      <c r="Q9681" s="10"/>
      <c r="R9681" s="10"/>
      <c r="S9681" s="10"/>
      <c r="U9681" s="10"/>
      <c r="W9681" s="10"/>
      <c r="Y9681" s="10"/>
      <c r="AA9681" s="10"/>
      <c r="AC9681" s="10"/>
      <c r="AE9681" s="10"/>
      <c r="AG9681" s="10"/>
      <c r="AI9681" s="10"/>
      <c r="AK9681" s="10"/>
    </row>
    <row r="9682" spans="2:37" ht="15" x14ac:dyDescent="0.2">
      <c r="B9682" s="10"/>
      <c r="C9682" s="10"/>
      <c r="D9682" s="10"/>
      <c r="E9682" s="10"/>
      <c r="F9682" s="10"/>
      <c r="G9682" s="10"/>
      <c r="H9682" s="10"/>
      <c r="K9682" s="10"/>
      <c r="L9682" s="10"/>
      <c r="N9682" s="10"/>
      <c r="O9682" s="10"/>
      <c r="P9682" s="10"/>
      <c r="Q9682" s="10"/>
      <c r="R9682" s="10"/>
      <c r="S9682" s="10"/>
      <c r="U9682" s="10"/>
      <c r="W9682" s="10"/>
      <c r="Y9682" s="10"/>
      <c r="AA9682" s="10"/>
      <c r="AC9682" s="10"/>
      <c r="AE9682" s="10"/>
      <c r="AG9682" s="10"/>
      <c r="AI9682" s="10"/>
      <c r="AK9682" s="10"/>
    </row>
    <row r="9683" spans="2:37" ht="15" x14ac:dyDescent="0.2">
      <c r="B9683" s="10"/>
      <c r="C9683" s="10"/>
      <c r="D9683" s="10"/>
      <c r="E9683" s="10"/>
      <c r="F9683" s="10"/>
      <c r="G9683" s="10"/>
      <c r="H9683" s="10"/>
      <c r="K9683" s="10"/>
      <c r="L9683" s="10"/>
      <c r="N9683" s="10"/>
      <c r="O9683" s="10"/>
      <c r="P9683" s="10"/>
      <c r="Q9683" s="10"/>
      <c r="R9683" s="10"/>
      <c r="S9683" s="10"/>
      <c r="U9683" s="10"/>
      <c r="W9683" s="10"/>
      <c r="Y9683" s="10"/>
      <c r="AA9683" s="10"/>
      <c r="AC9683" s="10"/>
      <c r="AE9683" s="10"/>
      <c r="AG9683" s="10"/>
      <c r="AI9683" s="10"/>
      <c r="AK9683" s="10"/>
    </row>
    <row r="9684" spans="2:37" ht="15" x14ac:dyDescent="0.2">
      <c r="B9684" s="10"/>
      <c r="C9684" s="10"/>
      <c r="D9684" s="10"/>
      <c r="E9684" s="10"/>
      <c r="F9684" s="10"/>
      <c r="G9684" s="10"/>
      <c r="H9684" s="10"/>
      <c r="K9684" s="10"/>
      <c r="L9684" s="10"/>
      <c r="N9684" s="10"/>
      <c r="O9684" s="10"/>
      <c r="P9684" s="10"/>
      <c r="Q9684" s="10"/>
      <c r="R9684" s="10"/>
      <c r="S9684" s="10"/>
      <c r="U9684" s="10"/>
      <c r="W9684" s="10"/>
      <c r="Y9684" s="10"/>
      <c r="AA9684" s="10"/>
      <c r="AC9684" s="10"/>
      <c r="AE9684" s="10"/>
      <c r="AG9684" s="10"/>
      <c r="AI9684" s="10"/>
      <c r="AK9684" s="10"/>
    </row>
    <row r="9685" spans="2:37" ht="15" x14ac:dyDescent="0.2">
      <c r="B9685" s="10"/>
      <c r="C9685" s="10"/>
      <c r="D9685" s="10"/>
      <c r="E9685" s="10"/>
      <c r="F9685" s="10"/>
      <c r="G9685" s="10"/>
      <c r="H9685" s="10"/>
      <c r="K9685" s="10"/>
      <c r="L9685" s="10"/>
      <c r="N9685" s="10"/>
      <c r="O9685" s="10"/>
      <c r="P9685" s="10"/>
      <c r="Q9685" s="10"/>
      <c r="R9685" s="10"/>
      <c r="S9685" s="10"/>
      <c r="U9685" s="10"/>
      <c r="W9685" s="10"/>
      <c r="Y9685" s="10"/>
      <c r="AA9685" s="10"/>
      <c r="AC9685" s="10"/>
      <c r="AE9685" s="10"/>
      <c r="AG9685" s="10"/>
      <c r="AI9685" s="10"/>
      <c r="AK9685" s="10"/>
    </row>
    <row r="9686" spans="2:37" ht="15" x14ac:dyDescent="0.2">
      <c r="B9686" s="10"/>
      <c r="C9686" s="10"/>
      <c r="D9686" s="10"/>
      <c r="E9686" s="10"/>
      <c r="F9686" s="10"/>
      <c r="G9686" s="10"/>
      <c r="H9686" s="10"/>
      <c r="K9686" s="10"/>
      <c r="L9686" s="10"/>
      <c r="N9686" s="10"/>
      <c r="O9686" s="10"/>
      <c r="P9686" s="10"/>
      <c r="Q9686" s="10"/>
      <c r="R9686" s="10"/>
      <c r="S9686" s="10"/>
      <c r="U9686" s="10"/>
      <c r="W9686" s="10"/>
      <c r="Y9686" s="10"/>
      <c r="AA9686" s="10"/>
      <c r="AC9686" s="10"/>
      <c r="AE9686" s="10"/>
      <c r="AG9686" s="10"/>
      <c r="AI9686" s="10"/>
      <c r="AK9686" s="10"/>
    </row>
    <row r="9687" spans="2:37" ht="15" x14ac:dyDescent="0.2">
      <c r="B9687" s="10"/>
      <c r="C9687" s="10"/>
      <c r="D9687" s="10"/>
      <c r="E9687" s="10"/>
      <c r="F9687" s="10"/>
      <c r="G9687" s="10"/>
      <c r="H9687" s="10"/>
      <c r="K9687" s="10"/>
      <c r="L9687" s="10"/>
      <c r="N9687" s="10"/>
      <c r="O9687" s="10"/>
      <c r="P9687" s="10"/>
      <c r="Q9687" s="10"/>
      <c r="R9687" s="10"/>
      <c r="S9687" s="10"/>
      <c r="U9687" s="10"/>
      <c r="W9687" s="10"/>
      <c r="Y9687" s="10"/>
      <c r="AA9687" s="10"/>
      <c r="AC9687" s="10"/>
      <c r="AE9687" s="10"/>
      <c r="AG9687" s="10"/>
      <c r="AI9687" s="10"/>
      <c r="AK9687" s="10"/>
    </row>
    <row r="9688" spans="2:37" ht="15" x14ac:dyDescent="0.2">
      <c r="B9688" s="10"/>
      <c r="C9688" s="10"/>
      <c r="D9688" s="10"/>
      <c r="E9688" s="10"/>
      <c r="F9688" s="10"/>
      <c r="G9688" s="10"/>
      <c r="H9688" s="10"/>
      <c r="K9688" s="10"/>
      <c r="L9688" s="10"/>
      <c r="N9688" s="10"/>
      <c r="O9688" s="10"/>
      <c r="P9688" s="10"/>
      <c r="Q9688" s="10"/>
      <c r="R9688" s="10"/>
      <c r="S9688" s="10"/>
      <c r="U9688" s="10"/>
      <c r="W9688" s="10"/>
      <c r="Y9688" s="10"/>
      <c r="AA9688" s="10"/>
      <c r="AC9688" s="10"/>
      <c r="AE9688" s="10"/>
      <c r="AG9688" s="10"/>
      <c r="AI9688" s="10"/>
      <c r="AK9688" s="10"/>
    </row>
    <row r="9689" spans="2:37" ht="15" x14ac:dyDescent="0.2">
      <c r="B9689" s="10"/>
      <c r="C9689" s="10"/>
      <c r="D9689" s="10"/>
      <c r="E9689" s="10"/>
      <c r="F9689" s="10"/>
      <c r="G9689" s="10"/>
      <c r="H9689" s="10"/>
      <c r="K9689" s="10"/>
      <c r="L9689" s="10"/>
      <c r="N9689" s="10"/>
      <c r="O9689" s="10"/>
      <c r="P9689" s="10"/>
      <c r="Q9689" s="10"/>
      <c r="R9689" s="10"/>
      <c r="S9689" s="10"/>
      <c r="U9689" s="10"/>
      <c r="W9689" s="10"/>
      <c r="Y9689" s="10"/>
      <c r="AA9689" s="10"/>
      <c r="AC9689" s="10"/>
      <c r="AE9689" s="10"/>
      <c r="AG9689" s="10"/>
      <c r="AI9689" s="10"/>
      <c r="AK9689" s="10"/>
    </row>
    <row r="9690" spans="2:37" ht="15" x14ac:dyDescent="0.2">
      <c r="B9690" s="10"/>
      <c r="C9690" s="10"/>
      <c r="D9690" s="10"/>
      <c r="E9690" s="10"/>
      <c r="F9690" s="10"/>
      <c r="G9690" s="10"/>
      <c r="H9690" s="10"/>
      <c r="K9690" s="10"/>
      <c r="L9690" s="10"/>
      <c r="N9690" s="10"/>
      <c r="O9690" s="10"/>
      <c r="P9690" s="10"/>
      <c r="Q9690" s="10"/>
      <c r="R9690" s="10"/>
      <c r="S9690" s="10"/>
      <c r="U9690" s="10"/>
      <c r="W9690" s="10"/>
      <c r="Y9690" s="10"/>
      <c r="AA9690" s="10"/>
      <c r="AC9690" s="10"/>
      <c r="AE9690" s="10"/>
      <c r="AG9690" s="10"/>
      <c r="AI9690" s="10"/>
      <c r="AK9690" s="10"/>
    </row>
    <row r="9691" spans="2:37" ht="15" x14ac:dyDescent="0.2">
      <c r="B9691" s="10"/>
      <c r="C9691" s="10"/>
      <c r="D9691" s="10"/>
      <c r="E9691" s="10"/>
      <c r="F9691" s="10"/>
      <c r="G9691" s="10"/>
      <c r="H9691" s="10"/>
      <c r="K9691" s="10"/>
      <c r="L9691" s="10"/>
      <c r="N9691" s="10"/>
      <c r="O9691" s="10"/>
      <c r="P9691" s="10"/>
      <c r="Q9691" s="10"/>
      <c r="R9691" s="10"/>
      <c r="S9691" s="10"/>
      <c r="U9691" s="10"/>
      <c r="W9691" s="10"/>
      <c r="Y9691" s="10"/>
      <c r="AA9691" s="10"/>
      <c r="AC9691" s="10"/>
      <c r="AE9691" s="10"/>
      <c r="AG9691" s="10"/>
      <c r="AI9691" s="10"/>
      <c r="AK9691" s="10"/>
    </row>
    <row r="9692" spans="2:37" ht="15" x14ac:dyDescent="0.2">
      <c r="B9692" s="10"/>
      <c r="C9692" s="10"/>
      <c r="D9692" s="10"/>
      <c r="E9692" s="10"/>
      <c r="F9692" s="10"/>
      <c r="G9692" s="10"/>
      <c r="H9692" s="10"/>
      <c r="K9692" s="10"/>
      <c r="L9692" s="10"/>
      <c r="N9692" s="10"/>
      <c r="O9692" s="10"/>
      <c r="P9692" s="10"/>
      <c r="Q9692" s="10"/>
      <c r="R9692" s="10"/>
      <c r="S9692" s="10"/>
      <c r="U9692" s="10"/>
      <c r="W9692" s="10"/>
      <c r="Y9692" s="10"/>
      <c r="AA9692" s="10"/>
      <c r="AC9692" s="10"/>
      <c r="AE9692" s="10"/>
      <c r="AG9692" s="10"/>
      <c r="AI9692" s="10"/>
      <c r="AK9692" s="10"/>
    </row>
    <row r="9693" spans="2:37" ht="15" x14ac:dyDescent="0.2">
      <c r="B9693" s="10"/>
      <c r="C9693" s="10"/>
      <c r="D9693" s="10"/>
      <c r="E9693" s="10"/>
      <c r="F9693" s="10"/>
      <c r="G9693" s="10"/>
      <c r="H9693" s="10"/>
      <c r="K9693" s="10"/>
      <c r="L9693" s="10"/>
      <c r="N9693" s="10"/>
      <c r="O9693" s="10"/>
      <c r="P9693" s="10"/>
      <c r="Q9693" s="10"/>
      <c r="R9693" s="10"/>
      <c r="S9693" s="10"/>
      <c r="U9693" s="10"/>
      <c r="W9693" s="10"/>
      <c r="Y9693" s="10"/>
      <c r="AA9693" s="10"/>
      <c r="AC9693" s="10"/>
      <c r="AE9693" s="10"/>
      <c r="AG9693" s="10"/>
      <c r="AI9693" s="10"/>
      <c r="AK9693" s="10"/>
    </row>
    <row r="9694" spans="2:37" ht="15" x14ac:dyDescent="0.2">
      <c r="B9694" s="10"/>
      <c r="C9694" s="10"/>
      <c r="D9694" s="10"/>
      <c r="E9694" s="10"/>
      <c r="F9694" s="10"/>
      <c r="G9694" s="10"/>
      <c r="H9694" s="10"/>
      <c r="K9694" s="10"/>
      <c r="L9694" s="10"/>
      <c r="N9694" s="10"/>
      <c r="O9694" s="10"/>
      <c r="P9694" s="10"/>
      <c r="Q9694" s="10"/>
      <c r="R9694" s="10"/>
      <c r="S9694" s="10"/>
      <c r="U9694" s="10"/>
      <c r="W9694" s="10"/>
      <c r="Y9694" s="10"/>
      <c r="AA9694" s="10"/>
      <c r="AC9694" s="10"/>
      <c r="AE9694" s="10"/>
      <c r="AG9694" s="10"/>
      <c r="AI9694" s="10"/>
      <c r="AK9694" s="10"/>
    </row>
    <row r="9695" spans="2:37" ht="15" x14ac:dyDescent="0.2">
      <c r="B9695" s="10"/>
      <c r="C9695" s="10"/>
      <c r="D9695" s="10"/>
      <c r="E9695" s="10"/>
      <c r="F9695" s="10"/>
      <c r="G9695" s="10"/>
      <c r="H9695" s="10"/>
      <c r="K9695" s="10"/>
      <c r="L9695" s="10"/>
      <c r="N9695" s="10"/>
      <c r="O9695" s="10"/>
      <c r="P9695" s="10"/>
      <c r="Q9695" s="10"/>
      <c r="R9695" s="10"/>
      <c r="S9695" s="10"/>
      <c r="U9695" s="10"/>
      <c r="W9695" s="10"/>
      <c r="Y9695" s="10"/>
      <c r="AA9695" s="10"/>
      <c r="AC9695" s="10"/>
      <c r="AE9695" s="10"/>
      <c r="AG9695" s="10"/>
      <c r="AI9695" s="10"/>
      <c r="AK9695" s="10"/>
    </row>
    <row r="9696" spans="2:37" ht="15" x14ac:dyDescent="0.2">
      <c r="B9696" s="10"/>
      <c r="C9696" s="10"/>
      <c r="D9696" s="10"/>
      <c r="E9696" s="10"/>
      <c r="F9696" s="10"/>
      <c r="G9696" s="10"/>
      <c r="H9696" s="10"/>
      <c r="K9696" s="10"/>
      <c r="L9696" s="10"/>
      <c r="N9696" s="10"/>
      <c r="O9696" s="10"/>
      <c r="P9696" s="10"/>
      <c r="Q9696" s="10"/>
      <c r="R9696" s="10"/>
      <c r="S9696" s="10"/>
      <c r="U9696" s="10"/>
      <c r="W9696" s="10"/>
      <c r="Y9696" s="10"/>
      <c r="AA9696" s="10"/>
      <c r="AC9696" s="10"/>
      <c r="AE9696" s="10"/>
      <c r="AG9696" s="10"/>
      <c r="AI9696" s="10"/>
      <c r="AK9696" s="10"/>
    </row>
    <row r="9697" spans="2:37" ht="15" x14ac:dyDescent="0.2">
      <c r="B9697" s="10"/>
      <c r="C9697" s="10"/>
      <c r="D9697" s="10"/>
      <c r="E9697" s="10"/>
      <c r="F9697" s="10"/>
      <c r="G9697" s="10"/>
      <c r="H9697" s="10"/>
      <c r="K9697" s="10"/>
      <c r="L9697" s="10"/>
      <c r="N9697" s="10"/>
      <c r="O9697" s="10"/>
      <c r="P9697" s="10"/>
      <c r="Q9697" s="10"/>
      <c r="R9697" s="10"/>
      <c r="S9697" s="10"/>
      <c r="U9697" s="10"/>
      <c r="W9697" s="10"/>
      <c r="Y9697" s="10"/>
      <c r="AA9697" s="10"/>
      <c r="AC9697" s="10"/>
      <c r="AE9697" s="10"/>
      <c r="AG9697" s="10"/>
      <c r="AI9697" s="10"/>
      <c r="AK9697" s="10"/>
    </row>
    <row r="9698" spans="2:37" ht="15" x14ac:dyDescent="0.2">
      <c r="B9698" s="10"/>
      <c r="C9698" s="10"/>
      <c r="D9698" s="10"/>
      <c r="E9698" s="10"/>
      <c r="F9698" s="10"/>
      <c r="G9698" s="10"/>
      <c r="H9698" s="10"/>
      <c r="K9698" s="10"/>
      <c r="L9698" s="10"/>
      <c r="N9698" s="10"/>
      <c r="O9698" s="10"/>
      <c r="P9698" s="10"/>
      <c r="Q9698" s="10"/>
      <c r="R9698" s="10"/>
      <c r="S9698" s="10"/>
      <c r="U9698" s="10"/>
      <c r="W9698" s="10"/>
      <c r="Y9698" s="10"/>
      <c r="AA9698" s="10"/>
      <c r="AC9698" s="10"/>
      <c r="AE9698" s="10"/>
      <c r="AG9698" s="10"/>
      <c r="AI9698" s="10"/>
      <c r="AK9698" s="10"/>
    </row>
    <row r="9699" spans="2:37" ht="15" x14ac:dyDescent="0.2">
      <c r="B9699" s="10"/>
      <c r="C9699" s="10"/>
      <c r="D9699" s="10"/>
      <c r="E9699" s="10"/>
      <c r="F9699" s="10"/>
      <c r="G9699" s="10"/>
      <c r="H9699" s="10"/>
      <c r="K9699" s="10"/>
      <c r="L9699" s="10"/>
      <c r="N9699" s="10"/>
      <c r="O9699" s="10"/>
      <c r="P9699" s="10"/>
      <c r="Q9699" s="10"/>
      <c r="R9699" s="10"/>
      <c r="S9699" s="10"/>
      <c r="U9699" s="10"/>
      <c r="W9699" s="10"/>
      <c r="Y9699" s="10"/>
      <c r="AA9699" s="10"/>
      <c r="AC9699" s="10"/>
      <c r="AE9699" s="10"/>
      <c r="AG9699" s="10"/>
      <c r="AI9699" s="10"/>
      <c r="AK9699" s="10"/>
    </row>
    <row r="9700" spans="2:37" ht="15" x14ac:dyDescent="0.2">
      <c r="B9700" s="10"/>
      <c r="C9700" s="10"/>
      <c r="D9700" s="10"/>
      <c r="E9700" s="10"/>
      <c r="F9700" s="10"/>
      <c r="G9700" s="10"/>
      <c r="H9700" s="10"/>
      <c r="K9700" s="10"/>
      <c r="L9700" s="10"/>
      <c r="N9700" s="10"/>
      <c r="O9700" s="10"/>
      <c r="P9700" s="10"/>
      <c r="Q9700" s="10"/>
      <c r="R9700" s="10"/>
      <c r="S9700" s="10"/>
      <c r="U9700" s="10"/>
      <c r="W9700" s="10"/>
      <c r="Y9700" s="10"/>
      <c r="AA9700" s="10"/>
      <c r="AC9700" s="10"/>
      <c r="AE9700" s="10"/>
      <c r="AG9700" s="10"/>
      <c r="AI9700" s="10"/>
      <c r="AK9700" s="10"/>
    </row>
    <row r="9701" spans="2:37" ht="15" x14ac:dyDescent="0.2">
      <c r="B9701" s="10"/>
      <c r="C9701" s="10"/>
      <c r="D9701" s="10"/>
      <c r="E9701" s="10"/>
      <c r="F9701" s="10"/>
      <c r="G9701" s="10"/>
      <c r="H9701" s="10"/>
      <c r="K9701" s="10"/>
      <c r="L9701" s="10"/>
      <c r="N9701" s="10"/>
      <c r="O9701" s="10"/>
      <c r="P9701" s="10"/>
      <c r="Q9701" s="10"/>
      <c r="R9701" s="10"/>
      <c r="S9701" s="10"/>
      <c r="U9701" s="10"/>
      <c r="W9701" s="10"/>
      <c r="Y9701" s="10"/>
      <c r="AA9701" s="10"/>
      <c r="AC9701" s="10"/>
      <c r="AE9701" s="10"/>
      <c r="AG9701" s="10"/>
      <c r="AI9701" s="10"/>
      <c r="AK9701" s="10"/>
    </row>
    <row r="9702" spans="2:37" ht="15" x14ac:dyDescent="0.2">
      <c r="B9702" s="10"/>
      <c r="C9702" s="10"/>
      <c r="D9702" s="10"/>
      <c r="E9702" s="10"/>
      <c r="F9702" s="10"/>
      <c r="G9702" s="10"/>
      <c r="H9702" s="10"/>
      <c r="K9702" s="10"/>
      <c r="L9702" s="10"/>
      <c r="N9702" s="10"/>
      <c r="O9702" s="10"/>
      <c r="P9702" s="10"/>
      <c r="Q9702" s="10"/>
      <c r="R9702" s="10"/>
      <c r="S9702" s="10"/>
      <c r="U9702" s="10"/>
      <c r="W9702" s="10"/>
      <c r="Y9702" s="10"/>
      <c r="AA9702" s="10"/>
      <c r="AC9702" s="10"/>
      <c r="AE9702" s="10"/>
      <c r="AG9702" s="10"/>
      <c r="AI9702" s="10"/>
      <c r="AK9702" s="10"/>
    </row>
    <row r="9703" spans="2:37" ht="15" x14ac:dyDescent="0.2">
      <c r="B9703" s="10"/>
      <c r="C9703" s="10"/>
      <c r="D9703" s="10"/>
      <c r="E9703" s="10"/>
      <c r="F9703" s="10"/>
      <c r="G9703" s="10"/>
      <c r="H9703" s="10"/>
      <c r="K9703" s="10"/>
      <c r="L9703" s="10"/>
      <c r="N9703" s="10"/>
      <c r="O9703" s="10"/>
      <c r="P9703" s="10"/>
      <c r="Q9703" s="10"/>
      <c r="R9703" s="10"/>
      <c r="S9703" s="10"/>
      <c r="U9703" s="10"/>
      <c r="W9703" s="10"/>
      <c r="Y9703" s="10"/>
      <c r="AA9703" s="10"/>
      <c r="AC9703" s="10"/>
      <c r="AE9703" s="10"/>
      <c r="AG9703" s="10"/>
      <c r="AI9703" s="10"/>
      <c r="AK9703" s="10"/>
    </row>
    <row r="9704" spans="2:37" ht="15" x14ac:dyDescent="0.2">
      <c r="B9704" s="10"/>
      <c r="C9704" s="10"/>
      <c r="D9704" s="10"/>
      <c r="E9704" s="10"/>
      <c r="F9704" s="10"/>
      <c r="G9704" s="10"/>
      <c r="H9704" s="10"/>
      <c r="K9704" s="10"/>
      <c r="L9704" s="10"/>
      <c r="N9704" s="10"/>
      <c r="O9704" s="10"/>
      <c r="P9704" s="10"/>
      <c r="Q9704" s="10"/>
      <c r="R9704" s="10"/>
      <c r="S9704" s="10"/>
      <c r="U9704" s="10"/>
      <c r="W9704" s="10"/>
      <c r="Y9704" s="10"/>
      <c r="AA9704" s="10"/>
      <c r="AC9704" s="10"/>
      <c r="AE9704" s="10"/>
      <c r="AG9704" s="10"/>
      <c r="AI9704" s="10"/>
      <c r="AK9704" s="10"/>
    </row>
    <row r="9705" spans="2:37" ht="15" x14ac:dyDescent="0.2">
      <c r="B9705" s="10"/>
      <c r="C9705" s="10"/>
      <c r="D9705" s="10"/>
      <c r="E9705" s="10"/>
      <c r="F9705" s="10"/>
      <c r="G9705" s="10"/>
      <c r="H9705" s="10"/>
      <c r="K9705" s="10"/>
      <c r="L9705" s="10"/>
      <c r="N9705" s="10"/>
      <c r="O9705" s="10"/>
      <c r="P9705" s="10"/>
      <c r="Q9705" s="10"/>
      <c r="R9705" s="10"/>
      <c r="S9705" s="10"/>
      <c r="U9705" s="10"/>
      <c r="W9705" s="10"/>
      <c r="Y9705" s="10"/>
      <c r="AA9705" s="10"/>
      <c r="AC9705" s="10"/>
      <c r="AE9705" s="10"/>
      <c r="AG9705" s="10"/>
      <c r="AI9705" s="10"/>
      <c r="AK9705" s="10"/>
    </row>
    <row r="9706" spans="2:37" ht="15" x14ac:dyDescent="0.2">
      <c r="B9706" s="10"/>
      <c r="C9706" s="10"/>
      <c r="D9706" s="10"/>
      <c r="E9706" s="10"/>
      <c r="F9706" s="10"/>
      <c r="G9706" s="10"/>
      <c r="H9706" s="10"/>
      <c r="K9706" s="10"/>
      <c r="L9706" s="10"/>
      <c r="N9706" s="10"/>
      <c r="O9706" s="10"/>
      <c r="P9706" s="10"/>
      <c r="Q9706" s="10"/>
      <c r="R9706" s="10"/>
      <c r="S9706" s="10"/>
      <c r="U9706" s="10"/>
      <c r="W9706" s="10"/>
      <c r="Y9706" s="10"/>
      <c r="AA9706" s="10"/>
      <c r="AC9706" s="10"/>
      <c r="AE9706" s="10"/>
      <c r="AG9706" s="10"/>
      <c r="AI9706" s="10"/>
      <c r="AK9706" s="10"/>
    </row>
    <row r="9707" spans="2:37" ht="15" x14ac:dyDescent="0.2">
      <c r="B9707" s="10"/>
      <c r="C9707" s="10"/>
      <c r="D9707" s="10"/>
      <c r="E9707" s="10"/>
      <c r="F9707" s="10"/>
      <c r="G9707" s="10"/>
      <c r="H9707" s="10"/>
      <c r="K9707" s="10"/>
      <c r="L9707" s="10"/>
      <c r="N9707" s="10"/>
      <c r="O9707" s="10"/>
      <c r="P9707" s="10"/>
      <c r="Q9707" s="10"/>
      <c r="R9707" s="10"/>
      <c r="S9707" s="10"/>
      <c r="U9707" s="10"/>
      <c r="W9707" s="10"/>
      <c r="Y9707" s="10"/>
      <c r="AA9707" s="10"/>
      <c r="AC9707" s="10"/>
      <c r="AE9707" s="10"/>
      <c r="AG9707" s="10"/>
      <c r="AI9707" s="10"/>
      <c r="AK9707" s="10"/>
    </row>
    <row r="9708" spans="2:37" ht="15" x14ac:dyDescent="0.2">
      <c r="B9708" s="10"/>
      <c r="C9708" s="10"/>
      <c r="D9708" s="10"/>
      <c r="E9708" s="10"/>
      <c r="F9708" s="10"/>
      <c r="G9708" s="10"/>
      <c r="H9708" s="10"/>
      <c r="K9708" s="10"/>
      <c r="L9708" s="10"/>
      <c r="N9708" s="10"/>
      <c r="O9708" s="10"/>
      <c r="P9708" s="10"/>
      <c r="Q9708" s="10"/>
      <c r="R9708" s="10"/>
      <c r="S9708" s="10"/>
      <c r="U9708" s="10"/>
      <c r="W9708" s="10"/>
      <c r="Y9708" s="10"/>
      <c r="AA9708" s="10"/>
      <c r="AC9708" s="10"/>
      <c r="AE9708" s="10"/>
      <c r="AG9708" s="10"/>
      <c r="AI9708" s="10"/>
      <c r="AK9708" s="10"/>
    </row>
    <row r="9709" spans="2:37" ht="15" x14ac:dyDescent="0.2">
      <c r="B9709" s="10"/>
      <c r="C9709" s="10"/>
      <c r="D9709" s="10"/>
      <c r="E9709" s="10"/>
      <c r="F9709" s="10"/>
      <c r="G9709" s="10"/>
      <c r="H9709" s="10"/>
      <c r="K9709" s="10"/>
      <c r="L9709" s="10"/>
      <c r="N9709" s="10"/>
      <c r="O9709" s="10"/>
      <c r="P9709" s="10"/>
      <c r="Q9709" s="10"/>
      <c r="R9709" s="10"/>
      <c r="S9709" s="10"/>
      <c r="U9709" s="10"/>
      <c r="W9709" s="10"/>
      <c r="Y9709" s="10"/>
      <c r="AA9709" s="10"/>
      <c r="AC9709" s="10"/>
      <c r="AE9709" s="10"/>
      <c r="AG9709" s="10"/>
      <c r="AI9709" s="10"/>
      <c r="AK9709" s="10"/>
    </row>
    <row r="9710" spans="2:37" ht="15" x14ac:dyDescent="0.2">
      <c r="B9710" s="10"/>
      <c r="C9710" s="10"/>
      <c r="D9710" s="10"/>
      <c r="E9710" s="10"/>
      <c r="F9710" s="10"/>
      <c r="G9710" s="10"/>
      <c r="H9710" s="10"/>
      <c r="K9710" s="10"/>
      <c r="L9710" s="10"/>
      <c r="N9710" s="10"/>
      <c r="O9710" s="10"/>
      <c r="P9710" s="10"/>
      <c r="Q9710" s="10"/>
      <c r="R9710" s="10"/>
      <c r="S9710" s="10"/>
      <c r="U9710" s="10"/>
      <c r="W9710" s="10"/>
      <c r="Y9710" s="10"/>
      <c r="AA9710" s="10"/>
      <c r="AC9710" s="10"/>
      <c r="AE9710" s="10"/>
      <c r="AG9710" s="10"/>
      <c r="AI9710" s="10"/>
      <c r="AK9710" s="10"/>
    </row>
    <row r="9711" spans="2:37" ht="15" x14ac:dyDescent="0.2">
      <c r="B9711" s="10"/>
      <c r="C9711" s="10"/>
      <c r="D9711" s="10"/>
      <c r="E9711" s="10"/>
      <c r="F9711" s="10"/>
      <c r="G9711" s="10"/>
      <c r="H9711" s="10"/>
      <c r="K9711" s="10"/>
      <c r="L9711" s="10"/>
      <c r="N9711" s="10"/>
      <c r="O9711" s="10"/>
      <c r="P9711" s="10"/>
      <c r="Q9711" s="10"/>
      <c r="R9711" s="10"/>
      <c r="S9711" s="10"/>
      <c r="U9711" s="10"/>
      <c r="W9711" s="10"/>
      <c r="Y9711" s="10"/>
      <c r="AA9711" s="10"/>
      <c r="AC9711" s="10"/>
      <c r="AE9711" s="10"/>
      <c r="AG9711" s="10"/>
      <c r="AI9711" s="10"/>
      <c r="AK9711" s="10"/>
    </row>
    <row r="9712" spans="2:37" ht="15" x14ac:dyDescent="0.2">
      <c r="B9712" s="10"/>
      <c r="C9712" s="10"/>
      <c r="D9712" s="10"/>
      <c r="E9712" s="10"/>
      <c r="F9712" s="10"/>
      <c r="G9712" s="10"/>
      <c r="H9712" s="10"/>
      <c r="K9712" s="10"/>
      <c r="L9712" s="10"/>
      <c r="N9712" s="10"/>
      <c r="O9712" s="10"/>
      <c r="P9712" s="10"/>
      <c r="Q9712" s="10"/>
      <c r="R9712" s="10"/>
      <c r="S9712" s="10"/>
      <c r="U9712" s="10"/>
      <c r="W9712" s="10"/>
      <c r="Y9712" s="10"/>
      <c r="AA9712" s="10"/>
      <c r="AC9712" s="10"/>
      <c r="AE9712" s="10"/>
      <c r="AG9712" s="10"/>
      <c r="AI9712" s="10"/>
      <c r="AK9712" s="10"/>
    </row>
    <row r="9713" spans="2:37" ht="15" x14ac:dyDescent="0.2">
      <c r="B9713" s="10"/>
      <c r="C9713" s="10"/>
      <c r="D9713" s="10"/>
      <c r="E9713" s="10"/>
      <c r="F9713" s="10"/>
      <c r="G9713" s="10"/>
      <c r="H9713" s="10"/>
      <c r="K9713" s="10"/>
      <c r="L9713" s="10"/>
      <c r="N9713" s="10"/>
      <c r="O9713" s="10"/>
      <c r="P9713" s="10"/>
      <c r="Q9713" s="10"/>
      <c r="R9713" s="10"/>
      <c r="S9713" s="10"/>
      <c r="U9713" s="10"/>
      <c r="W9713" s="10"/>
      <c r="Y9713" s="10"/>
      <c r="AA9713" s="10"/>
      <c r="AC9713" s="10"/>
      <c r="AE9713" s="10"/>
      <c r="AG9713" s="10"/>
      <c r="AI9713" s="10"/>
      <c r="AK9713" s="10"/>
    </row>
    <row r="9714" spans="2:37" ht="15" x14ac:dyDescent="0.2">
      <c r="B9714" s="10"/>
      <c r="C9714" s="10"/>
      <c r="D9714" s="10"/>
      <c r="E9714" s="10"/>
      <c r="F9714" s="10"/>
      <c r="G9714" s="10"/>
      <c r="H9714" s="10"/>
      <c r="K9714" s="10"/>
      <c r="L9714" s="10"/>
      <c r="N9714" s="10"/>
      <c r="O9714" s="10"/>
      <c r="P9714" s="10"/>
      <c r="Q9714" s="10"/>
      <c r="R9714" s="10"/>
      <c r="S9714" s="10"/>
      <c r="U9714" s="10"/>
      <c r="W9714" s="10"/>
      <c r="Y9714" s="10"/>
      <c r="AA9714" s="10"/>
      <c r="AC9714" s="10"/>
      <c r="AE9714" s="10"/>
      <c r="AG9714" s="10"/>
      <c r="AI9714" s="10"/>
      <c r="AK9714" s="10"/>
    </row>
    <row r="9715" spans="2:37" ht="15" x14ac:dyDescent="0.2">
      <c r="B9715" s="10"/>
      <c r="C9715" s="10"/>
      <c r="D9715" s="10"/>
      <c r="E9715" s="10"/>
      <c r="F9715" s="10"/>
      <c r="G9715" s="10"/>
      <c r="H9715" s="10"/>
      <c r="K9715" s="10"/>
      <c r="L9715" s="10"/>
      <c r="N9715" s="10"/>
      <c r="O9715" s="10"/>
      <c r="P9715" s="10"/>
      <c r="Q9715" s="10"/>
      <c r="R9715" s="10"/>
      <c r="S9715" s="10"/>
      <c r="U9715" s="10"/>
      <c r="W9715" s="10"/>
      <c r="Y9715" s="10"/>
      <c r="AA9715" s="10"/>
      <c r="AC9715" s="10"/>
      <c r="AE9715" s="10"/>
      <c r="AG9715" s="10"/>
      <c r="AI9715" s="10"/>
      <c r="AK9715" s="10"/>
    </row>
    <row r="9716" spans="2:37" ht="15" x14ac:dyDescent="0.2">
      <c r="B9716" s="10"/>
      <c r="C9716" s="10"/>
      <c r="D9716" s="10"/>
      <c r="E9716" s="10"/>
      <c r="F9716" s="10"/>
      <c r="G9716" s="10"/>
      <c r="H9716" s="10"/>
      <c r="K9716" s="10"/>
      <c r="L9716" s="10"/>
      <c r="N9716" s="10"/>
      <c r="O9716" s="10"/>
      <c r="P9716" s="10"/>
      <c r="Q9716" s="10"/>
      <c r="R9716" s="10"/>
      <c r="S9716" s="10"/>
      <c r="U9716" s="10"/>
      <c r="W9716" s="10"/>
      <c r="Y9716" s="10"/>
      <c r="AA9716" s="10"/>
      <c r="AC9716" s="10"/>
      <c r="AE9716" s="10"/>
      <c r="AG9716" s="10"/>
      <c r="AI9716" s="10"/>
      <c r="AK9716" s="10"/>
    </row>
    <row r="9717" spans="2:37" ht="15" x14ac:dyDescent="0.2">
      <c r="B9717" s="10"/>
      <c r="C9717" s="10"/>
      <c r="D9717" s="10"/>
      <c r="E9717" s="10"/>
      <c r="F9717" s="10"/>
      <c r="G9717" s="10"/>
      <c r="H9717" s="10"/>
      <c r="K9717" s="10"/>
      <c r="L9717" s="10"/>
      <c r="N9717" s="10"/>
      <c r="O9717" s="10"/>
      <c r="P9717" s="10"/>
      <c r="Q9717" s="10"/>
      <c r="R9717" s="10"/>
      <c r="S9717" s="10"/>
      <c r="U9717" s="10"/>
      <c r="W9717" s="10"/>
      <c r="Y9717" s="10"/>
      <c r="AA9717" s="10"/>
      <c r="AC9717" s="10"/>
      <c r="AE9717" s="10"/>
      <c r="AG9717" s="10"/>
      <c r="AI9717" s="10"/>
      <c r="AK9717" s="10"/>
    </row>
    <row r="9718" spans="2:37" ht="15" x14ac:dyDescent="0.2">
      <c r="B9718" s="10"/>
      <c r="C9718" s="10"/>
      <c r="D9718" s="10"/>
      <c r="E9718" s="10"/>
      <c r="F9718" s="10"/>
      <c r="G9718" s="10"/>
      <c r="H9718" s="10"/>
      <c r="K9718" s="10"/>
      <c r="L9718" s="10"/>
      <c r="N9718" s="10"/>
      <c r="O9718" s="10"/>
      <c r="P9718" s="10"/>
      <c r="Q9718" s="10"/>
      <c r="R9718" s="10"/>
      <c r="S9718" s="10"/>
      <c r="U9718" s="10"/>
      <c r="W9718" s="10"/>
      <c r="Y9718" s="10"/>
      <c r="AA9718" s="10"/>
      <c r="AC9718" s="10"/>
      <c r="AE9718" s="10"/>
      <c r="AG9718" s="10"/>
      <c r="AI9718" s="10"/>
      <c r="AK9718" s="10"/>
    </row>
    <row r="9719" spans="2:37" ht="15" x14ac:dyDescent="0.2">
      <c r="B9719" s="10"/>
      <c r="C9719" s="10"/>
      <c r="D9719" s="10"/>
      <c r="E9719" s="10"/>
      <c r="F9719" s="10"/>
      <c r="G9719" s="10"/>
      <c r="H9719" s="10"/>
      <c r="K9719" s="10"/>
      <c r="L9719" s="10"/>
      <c r="N9719" s="10"/>
      <c r="O9719" s="10"/>
      <c r="P9719" s="10"/>
      <c r="Q9719" s="10"/>
      <c r="R9719" s="10"/>
      <c r="S9719" s="10"/>
      <c r="U9719" s="10"/>
      <c r="W9719" s="10"/>
      <c r="Y9719" s="10"/>
      <c r="AA9719" s="10"/>
      <c r="AC9719" s="10"/>
      <c r="AE9719" s="10"/>
      <c r="AG9719" s="10"/>
      <c r="AI9719" s="10"/>
      <c r="AK9719" s="10"/>
    </row>
    <row r="9720" spans="2:37" ht="15" x14ac:dyDescent="0.2">
      <c r="B9720" s="10"/>
      <c r="C9720" s="10"/>
      <c r="D9720" s="10"/>
      <c r="E9720" s="10"/>
      <c r="F9720" s="10"/>
      <c r="G9720" s="10"/>
      <c r="H9720" s="10"/>
      <c r="K9720" s="10"/>
      <c r="L9720" s="10"/>
      <c r="N9720" s="10"/>
      <c r="O9720" s="10"/>
      <c r="P9720" s="10"/>
      <c r="Q9720" s="10"/>
      <c r="R9720" s="10"/>
      <c r="S9720" s="10"/>
      <c r="U9720" s="10"/>
      <c r="W9720" s="10"/>
      <c r="Y9720" s="10"/>
      <c r="AA9720" s="10"/>
      <c r="AC9720" s="10"/>
      <c r="AE9720" s="10"/>
      <c r="AG9720" s="10"/>
      <c r="AI9720" s="10"/>
      <c r="AK9720" s="10"/>
    </row>
    <row r="9721" spans="2:37" ht="15" x14ac:dyDescent="0.2">
      <c r="B9721" s="10"/>
      <c r="C9721" s="10"/>
      <c r="D9721" s="10"/>
      <c r="E9721" s="10"/>
      <c r="F9721" s="10"/>
      <c r="G9721" s="10"/>
      <c r="H9721" s="10"/>
      <c r="K9721" s="10"/>
      <c r="L9721" s="10"/>
      <c r="N9721" s="10"/>
      <c r="O9721" s="10"/>
      <c r="P9721" s="10"/>
      <c r="Q9721" s="10"/>
      <c r="R9721" s="10"/>
      <c r="S9721" s="10"/>
      <c r="U9721" s="10"/>
      <c r="W9721" s="10"/>
      <c r="Y9721" s="10"/>
      <c r="AA9721" s="10"/>
      <c r="AC9721" s="10"/>
      <c r="AE9721" s="10"/>
      <c r="AG9721" s="10"/>
      <c r="AI9721" s="10"/>
      <c r="AK9721" s="10"/>
    </row>
    <row r="9722" spans="2:37" ht="15" x14ac:dyDescent="0.2">
      <c r="B9722" s="10"/>
      <c r="C9722" s="10"/>
      <c r="D9722" s="10"/>
      <c r="E9722" s="10"/>
      <c r="F9722" s="10"/>
      <c r="G9722" s="10"/>
      <c r="H9722" s="10"/>
      <c r="K9722" s="10"/>
      <c r="L9722" s="10"/>
      <c r="N9722" s="10"/>
      <c r="O9722" s="10"/>
      <c r="P9722" s="10"/>
      <c r="Q9722" s="10"/>
      <c r="R9722" s="10"/>
      <c r="S9722" s="10"/>
      <c r="U9722" s="10"/>
      <c r="W9722" s="10"/>
      <c r="Y9722" s="10"/>
      <c r="AA9722" s="10"/>
      <c r="AC9722" s="10"/>
      <c r="AE9722" s="10"/>
      <c r="AG9722" s="10"/>
      <c r="AI9722" s="10"/>
      <c r="AK9722" s="10"/>
    </row>
    <row r="9723" spans="2:37" ht="15" x14ac:dyDescent="0.2">
      <c r="B9723" s="10"/>
      <c r="C9723" s="10"/>
      <c r="D9723" s="10"/>
      <c r="E9723" s="10"/>
      <c r="F9723" s="10"/>
      <c r="G9723" s="10"/>
      <c r="H9723" s="10"/>
      <c r="K9723" s="10"/>
      <c r="L9723" s="10"/>
      <c r="N9723" s="10"/>
      <c r="O9723" s="10"/>
      <c r="P9723" s="10"/>
      <c r="Q9723" s="10"/>
      <c r="R9723" s="10"/>
      <c r="S9723" s="10"/>
      <c r="U9723" s="10"/>
      <c r="W9723" s="10"/>
      <c r="Y9723" s="10"/>
      <c r="AA9723" s="10"/>
      <c r="AC9723" s="10"/>
      <c r="AE9723" s="10"/>
      <c r="AG9723" s="10"/>
      <c r="AI9723" s="10"/>
      <c r="AK9723" s="10"/>
    </row>
    <row r="9724" spans="2:37" ht="15" x14ac:dyDescent="0.2">
      <c r="B9724" s="10"/>
      <c r="C9724" s="10"/>
      <c r="D9724" s="10"/>
      <c r="E9724" s="10"/>
      <c r="F9724" s="10"/>
      <c r="G9724" s="10"/>
      <c r="H9724" s="10"/>
      <c r="K9724" s="10"/>
      <c r="L9724" s="10"/>
      <c r="N9724" s="10"/>
      <c r="O9724" s="10"/>
      <c r="P9724" s="10"/>
      <c r="Q9724" s="10"/>
      <c r="R9724" s="10"/>
      <c r="S9724" s="10"/>
      <c r="U9724" s="10"/>
      <c r="W9724" s="10"/>
      <c r="Y9724" s="10"/>
      <c r="AA9724" s="10"/>
      <c r="AC9724" s="10"/>
      <c r="AE9724" s="10"/>
      <c r="AG9724" s="10"/>
      <c r="AI9724" s="10"/>
      <c r="AK9724" s="10"/>
    </row>
    <row r="9725" spans="2:37" ht="15" x14ac:dyDescent="0.2">
      <c r="B9725" s="10"/>
      <c r="C9725" s="10"/>
      <c r="D9725" s="10"/>
      <c r="E9725" s="10"/>
      <c r="F9725" s="10"/>
      <c r="G9725" s="10"/>
      <c r="H9725" s="10"/>
      <c r="K9725" s="10"/>
      <c r="L9725" s="10"/>
      <c r="N9725" s="10"/>
      <c r="O9725" s="10"/>
      <c r="P9725" s="10"/>
      <c r="Q9725" s="10"/>
      <c r="R9725" s="10"/>
      <c r="S9725" s="10"/>
      <c r="U9725" s="10"/>
      <c r="W9725" s="10"/>
      <c r="Y9725" s="10"/>
      <c r="AA9725" s="10"/>
      <c r="AC9725" s="10"/>
      <c r="AE9725" s="10"/>
      <c r="AG9725" s="10"/>
      <c r="AI9725" s="10"/>
      <c r="AK9725" s="10"/>
    </row>
    <row r="9726" spans="2:37" ht="15" x14ac:dyDescent="0.2">
      <c r="B9726" s="10"/>
      <c r="C9726" s="10"/>
      <c r="D9726" s="10"/>
      <c r="E9726" s="10"/>
      <c r="F9726" s="10"/>
      <c r="G9726" s="10"/>
      <c r="H9726" s="10"/>
      <c r="K9726" s="10"/>
      <c r="L9726" s="10"/>
      <c r="N9726" s="10"/>
      <c r="O9726" s="10"/>
      <c r="P9726" s="10"/>
      <c r="Q9726" s="10"/>
      <c r="R9726" s="10"/>
      <c r="S9726" s="10"/>
      <c r="U9726" s="10"/>
      <c r="W9726" s="10"/>
      <c r="Y9726" s="10"/>
      <c r="AA9726" s="10"/>
      <c r="AC9726" s="10"/>
      <c r="AE9726" s="10"/>
      <c r="AG9726" s="10"/>
      <c r="AI9726" s="10"/>
      <c r="AK9726" s="10"/>
    </row>
    <row r="9727" spans="2:37" ht="15" x14ac:dyDescent="0.2">
      <c r="B9727" s="10"/>
      <c r="C9727" s="10"/>
      <c r="D9727" s="10"/>
      <c r="E9727" s="10"/>
      <c r="F9727" s="10"/>
      <c r="G9727" s="10"/>
      <c r="H9727" s="10"/>
      <c r="K9727" s="10"/>
      <c r="L9727" s="10"/>
      <c r="N9727" s="10"/>
      <c r="O9727" s="10"/>
      <c r="P9727" s="10"/>
      <c r="Q9727" s="10"/>
      <c r="R9727" s="10"/>
      <c r="S9727" s="10"/>
      <c r="U9727" s="10"/>
      <c r="W9727" s="10"/>
      <c r="Y9727" s="10"/>
      <c r="AA9727" s="10"/>
      <c r="AC9727" s="10"/>
      <c r="AE9727" s="10"/>
      <c r="AG9727" s="10"/>
      <c r="AI9727" s="10"/>
      <c r="AK9727" s="10"/>
    </row>
    <row r="9728" spans="2:37" ht="15" x14ac:dyDescent="0.2">
      <c r="B9728" s="10"/>
      <c r="C9728" s="10"/>
      <c r="D9728" s="10"/>
      <c r="E9728" s="10"/>
      <c r="F9728" s="10"/>
      <c r="G9728" s="10"/>
      <c r="H9728" s="10"/>
      <c r="K9728" s="10"/>
      <c r="L9728" s="10"/>
      <c r="N9728" s="10"/>
      <c r="O9728" s="10"/>
      <c r="P9728" s="10"/>
      <c r="Q9728" s="10"/>
      <c r="R9728" s="10"/>
      <c r="S9728" s="10"/>
      <c r="U9728" s="10"/>
      <c r="W9728" s="10"/>
      <c r="Y9728" s="10"/>
      <c r="AA9728" s="10"/>
      <c r="AC9728" s="10"/>
      <c r="AE9728" s="10"/>
      <c r="AG9728" s="10"/>
      <c r="AI9728" s="10"/>
      <c r="AK9728" s="10"/>
    </row>
    <row r="9729" spans="2:37" ht="15" x14ac:dyDescent="0.2">
      <c r="B9729" s="10"/>
      <c r="C9729" s="10"/>
      <c r="D9729" s="10"/>
      <c r="E9729" s="10"/>
      <c r="F9729" s="10"/>
      <c r="G9729" s="10"/>
      <c r="H9729" s="10"/>
      <c r="K9729" s="10"/>
      <c r="L9729" s="10"/>
      <c r="N9729" s="10"/>
      <c r="O9729" s="10"/>
      <c r="P9729" s="10"/>
      <c r="Q9729" s="10"/>
      <c r="R9729" s="10"/>
      <c r="S9729" s="10"/>
      <c r="U9729" s="10"/>
      <c r="W9729" s="10"/>
      <c r="Y9729" s="10"/>
      <c r="AA9729" s="10"/>
      <c r="AC9729" s="10"/>
      <c r="AE9729" s="10"/>
      <c r="AG9729" s="10"/>
      <c r="AI9729" s="10"/>
      <c r="AK9729" s="10"/>
    </row>
    <row r="9730" spans="2:37" ht="15" x14ac:dyDescent="0.2">
      <c r="B9730" s="10"/>
      <c r="C9730" s="10"/>
      <c r="D9730" s="10"/>
      <c r="E9730" s="10"/>
      <c r="F9730" s="10"/>
      <c r="G9730" s="10"/>
      <c r="H9730" s="10"/>
      <c r="K9730" s="10"/>
      <c r="L9730" s="10"/>
      <c r="N9730" s="10"/>
      <c r="O9730" s="10"/>
      <c r="P9730" s="10"/>
      <c r="Q9730" s="10"/>
      <c r="R9730" s="10"/>
      <c r="S9730" s="10"/>
      <c r="U9730" s="10"/>
      <c r="W9730" s="10"/>
      <c r="Y9730" s="10"/>
      <c r="AA9730" s="10"/>
      <c r="AC9730" s="10"/>
      <c r="AE9730" s="10"/>
      <c r="AG9730" s="10"/>
      <c r="AI9730" s="10"/>
      <c r="AK9730" s="10"/>
    </row>
    <row r="9731" spans="2:37" ht="15" x14ac:dyDescent="0.2">
      <c r="B9731" s="10"/>
      <c r="C9731" s="10"/>
      <c r="D9731" s="10"/>
      <c r="E9731" s="10"/>
      <c r="F9731" s="10"/>
      <c r="G9731" s="10"/>
      <c r="H9731" s="10"/>
      <c r="K9731" s="10"/>
      <c r="L9731" s="10"/>
      <c r="N9731" s="10"/>
      <c r="O9731" s="10"/>
      <c r="P9731" s="10"/>
      <c r="Q9731" s="10"/>
      <c r="R9731" s="10"/>
      <c r="S9731" s="10"/>
      <c r="U9731" s="10"/>
      <c r="W9731" s="10"/>
      <c r="Y9731" s="10"/>
      <c r="AA9731" s="10"/>
      <c r="AC9731" s="10"/>
      <c r="AE9731" s="10"/>
      <c r="AG9731" s="10"/>
      <c r="AI9731" s="10"/>
      <c r="AK9731" s="10"/>
    </row>
    <row r="9732" spans="2:37" ht="15" x14ac:dyDescent="0.2">
      <c r="B9732" s="10"/>
      <c r="C9732" s="10"/>
      <c r="D9732" s="10"/>
      <c r="E9732" s="10"/>
      <c r="F9732" s="10"/>
      <c r="G9732" s="10"/>
      <c r="H9732" s="10"/>
      <c r="K9732" s="10"/>
      <c r="L9732" s="10"/>
      <c r="N9732" s="10"/>
      <c r="O9732" s="10"/>
      <c r="P9732" s="10"/>
      <c r="Q9732" s="10"/>
      <c r="R9732" s="10"/>
      <c r="S9732" s="10"/>
      <c r="U9732" s="10"/>
      <c r="W9732" s="10"/>
      <c r="Y9732" s="10"/>
      <c r="AA9732" s="10"/>
      <c r="AC9732" s="10"/>
      <c r="AE9732" s="10"/>
      <c r="AG9732" s="10"/>
      <c r="AI9732" s="10"/>
      <c r="AK9732" s="10"/>
    </row>
    <row r="9733" spans="2:37" ht="15" x14ac:dyDescent="0.2">
      <c r="B9733" s="10"/>
      <c r="C9733" s="10"/>
      <c r="D9733" s="10"/>
      <c r="E9733" s="10"/>
      <c r="F9733" s="10"/>
      <c r="G9733" s="10"/>
      <c r="H9733" s="10"/>
      <c r="K9733" s="10"/>
      <c r="L9733" s="10"/>
      <c r="N9733" s="10"/>
      <c r="O9733" s="10"/>
      <c r="P9733" s="10"/>
      <c r="Q9733" s="10"/>
      <c r="R9733" s="10"/>
      <c r="S9733" s="10"/>
      <c r="U9733" s="10"/>
      <c r="W9733" s="10"/>
      <c r="Y9733" s="10"/>
      <c r="AA9733" s="10"/>
      <c r="AC9733" s="10"/>
      <c r="AE9733" s="10"/>
      <c r="AG9733" s="10"/>
      <c r="AI9733" s="10"/>
      <c r="AK9733" s="10"/>
    </row>
    <row r="9734" spans="2:37" ht="15" x14ac:dyDescent="0.2">
      <c r="B9734" s="10"/>
      <c r="C9734" s="10"/>
      <c r="D9734" s="10"/>
      <c r="E9734" s="10"/>
      <c r="F9734" s="10"/>
      <c r="G9734" s="10"/>
      <c r="H9734" s="10"/>
      <c r="K9734" s="10"/>
      <c r="L9734" s="10"/>
      <c r="N9734" s="10"/>
      <c r="O9734" s="10"/>
      <c r="P9734" s="10"/>
      <c r="Q9734" s="10"/>
      <c r="R9734" s="10"/>
      <c r="S9734" s="10"/>
      <c r="U9734" s="10"/>
      <c r="W9734" s="10"/>
      <c r="Y9734" s="10"/>
      <c r="AA9734" s="10"/>
      <c r="AC9734" s="10"/>
      <c r="AE9734" s="10"/>
      <c r="AG9734" s="10"/>
      <c r="AI9734" s="10"/>
      <c r="AK9734" s="10"/>
    </row>
    <row r="9735" spans="2:37" ht="15" x14ac:dyDescent="0.2">
      <c r="B9735" s="10"/>
      <c r="C9735" s="10"/>
      <c r="D9735" s="10"/>
      <c r="E9735" s="10"/>
      <c r="F9735" s="10"/>
      <c r="G9735" s="10"/>
      <c r="H9735" s="10"/>
      <c r="K9735" s="10"/>
      <c r="L9735" s="10"/>
      <c r="N9735" s="10"/>
      <c r="O9735" s="10"/>
      <c r="P9735" s="10"/>
      <c r="Q9735" s="10"/>
      <c r="R9735" s="10"/>
      <c r="S9735" s="10"/>
      <c r="U9735" s="10"/>
      <c r="W9735" s="10"/>
      <c r="Y9735" s="10"/>
      <c r="AA9735" s="10"/>
      <c r="AC9735" s="10"/>
      <c r="AE9735" s="10"/>
      <c r="AG9735" s="10"/>
      <c r="AI9735" s="10"/>
      <c r="AK9735" s="10"/>
    </row>
    <row r="9736" spans="2:37" ht="15" x14ac:dyDescent="0.2">
      <c r="B9736" s="10"/>
      <c r="C9736" s="10"/>
      <c r="D9736" s="10"/>
      <c r="E9736" s="10"/>
      <c r="F9736" s="10"/>
      <c r="G9736" s="10"/>
      <c r="H9736" s="10"/>
      <c r="K9736" s="10"/>
      <c r="L9736" s="10"/>
      <c r="N9736" s="10"/>
      <c r="O9736" s="10"/>
      <c r="P9736" s="10"/>
      <c r="Q9736" s="10"/>
      <c r="R9736" s="10"/>
      <c r="S9736" s="10"/>
      <c r="U9736" s="10"/>
      <c r="W9736" s="10"/>
      <c r="Y9736" s="10"/>
      <c r="AA9736" s="10"/>
      <c r="AC9736" s="10"/>
      <c r="AE9736" s="10"/>
      <c r="AG9736" s="10"/>
      <c r="AI9736" s="10"/>
      <c r="AK9736" s="10"/>
    </row>
    <row r="9737" spans="2:37" ht="15" x14ac:dyDescent="0.2">
      <c r="B9737" s="10"/>
      <c r="C9737" s="10"/>
      <c r="D9737" s="10"/>
      <c r="E9737" s="10"/>
      <c r="F9737" s="10"/>
      <c r="G9737" s="10"/>
      <c r="H9737" s="10"/>
      <c r="K9737" s="10"/>
      <c r="L9737" s="10"/>
      <c r="N9737" s="10"/>
      <c r="O9737" s="10"/>
      <c r="P9737" s="10"/>
      <c r="Q9737" s="10"/>
      <c r="R9737" s="10"/>
      <c r="S9737" s="10"/>
      <c r="U9737" s="10"/>
      <c r="W9737" s="10"/>
      <c r="Y9737" s="10"/>
      <c r="AA9737" s="10"/>
      <c r="AC9737" s="10"/>
      <c r="AE9737" s="10"/>
      <c r="AG9737" s="10"/>
      <c r="AI9737" s="10"/>
      <c r="AK9737" s="10"/>
    </row>
    <row r="9738" spans="2:37" ht="15" x14ac:dyDescent="0.2">
      <c r="B9738" s="10"/>
      <c r="C9738" s="10"/>
      <c r="D9738" s="10"/>
      <c r="E9738" s="10"/>
      <c r="F9738" s="10"/>
      <c r="G9738" s="10"/>
      <c r="H9738" s="10"/>
      <c r="K9738" s="10"/>
      <c r="L9738" s="10"/>
      <c r="N9738" s="10"/>
      <c r="O9738" s="10"/>
      <c r="P9738" s="10"/>
      <c r="Q9738" s="10"/>
      <c r="R9738" s="10"/>
      <c r="S9738" s="10"/>
      <c r="U9738" s="10"/>
      <c r="W9738" s="10"/>
      <c r="Y9738" s="10"/>
      <c r="AA9738" s="10"/>
      <c r="AC9738" s="10"/>
      <c r="AE9738" s="10"/>
      <c r="AG9738" s="10"/>
      <c r="AI9738" s="10"/>
      <c r="AK9738" s="10"/>
    </row>
    <row r="9739" spans="2:37" ht="15" x14ac:dyDescent="0.2">
      <c r="B9739" s="10"/>
      <c r="C9739" s="10"/>
      <c r="D9739" s="10"/>
      <c r="E9739" s="10"/>
      <c r="F9739" s="10"/>
      <c r="G9739" s="10"/>
      <c r="H9739" s="10"/>
      <c r="K9739" s="10"/>
      <c r="L9739" s="10"/>
      <c r="N9739" s="10"/>
      <c r="O9739" s="10"/>
      <c r="P9739" s="10"/>
      <c r="Q9739" s="10"/>
      <c r="R9739" s="10"/>
      <c r="S9739" s="10"/>
      <c r="U9739" s="10"/>
      <c r="W9739" s="10"/>
      <c r="Y9739" s="10"/>
      <c r="AA9739" s="10"/>
      <c r="AC9739" s="10"/>
      <c r="AE9739" s="10"/>
      <c r="AG9739" s="10"/>
      <c r="AI9739" s="10"/>
      <c r="AK9739" s="10"/>
    </row>
    <row r="9740" spans="2:37" ht="15" x14ac:dyDescent="0.2">
      <c r="B9740" s="10"/>
      <c r="C9740" s="10"/>
      <c r="D9740" s="10"/>
      <c r="E9740" s="10"/>
      <c r="F9740" s="10"/>
      <c r="G9740" s="10"/>
      <c r="H9740" s="10"/>
      <c r="K9740" s="10"/>
      <c r="L9740" s="10"/>
      <c r="N9740" s="10"/>
      <c r="O9740" s="10"/>
      <c r="P9740" s="10"/>
      <c r="Q9740" s="10"/>
      <c r="R9740" s="10"/>
      <c r="S9740" s="10"/>
      <c r="U9740" s="10"/>
      <c r="W9740" s="10"/>
      <c r="Y9740" s="10"/>
      <c r="AA9740" s="10"/>
      <c r="AC9740" s="10"/>
      <c r="AE9740" s="10"/>
      <c r="AG9740" s="10"/>
      <c r="AI9740" s="10"/>
      <c r="AK9740" s="10"/>
    </row>
    <row r="9741" spans="2:37" ht="15" x14ac:dyDescent="0.2">
      <c r="B9741" s="10"/>
      <c r="C9741" s="10"/>
      <c r="D9741" s="10"/>
      <c r="E9741" s="10"/>
      <c r="F9741" s="10"/>
      <c r="G9741" s="10"/>
      <c r="H9741" s="10"/>
      <c r="K9741" s="10"/>
      <c r="L9741" s="10"/>
      <c r="N9741" s="10"/>
      <c r="O9741" s="10"/>
      <c r="P9741" s="10"/>
      <c r="Q9741" s="10"/>
      <c r="R9741" s="10"/>
      <c r="S9741" s="10"/>
      <c r="U9741" s="10"/>
      <c r="W9741" s="10"/>
      <c r="Y9741" s="10"/>
      <c r="AA9741" s="10"/>
      <c r="AC9741" s="10"/>
      <c r="AE9741" s="10"/>
      <c r="AG9741" s="10"/>
      <c r="AI9741" s="10"/>
      <c r="AK9741" s="10"/>
    </row>
    <row r="9742" spans="2:37" ht="15" x14ac:dyDescent="0.2">
      <c r="B9742" s="10"/>
      <c r="C9742" s="10"/>
      <c r="D9742" s="10"/>
      <c r="E9742" s="10"/>
      <c r="F9742" s="10"/>
      <c r="G9742" s="10"/>
      <c r="H9742" s="10"/>
      <c r="K9742" s="10"/>
      <c r="L9742" s="10"/>
      <c r="N9742" s="10"/>
      <c r="O9742" s="10"/>
      <c r="P9742" s="10"/>
      <c r="Q9742" s="10"/>
      <c r="R9742" s="10"/>
      <c r="S9742" s="10"/>
      <c r="U9742" s="10"/>
      <c r="W9742" s="10"/>
      <c r="Y9742" s="10"/>
      <c r="AA9742" s="10"/>
      <c r="AC9742" s="10"/>
      <c r="AE9742" s="10"/>
      <c r="AG9742" s="10"/>
      <c r="AI9742" s="10"/>
      <c r="AK9742" s="10"/>
    </row>
    <row r="9743" spans="2:37" ht="15" x14ac:dyDescent="0.2">
      <c r="B9743" s="10"/>
      <c r="C9743" s="10"/>
      <c r="D9743" s="10"/>
      <c r="E9743" s="10"/>
      <c r="F9743" s="10"/>
      <c r="G9743" s="10"/>
      <c r="H9743" s="10"/>
      <c r="K9743" s="10"/>
      <c r="L9743" s="10"/>
      <c r="N9743" s="10"/>
      <c r="O9743" s="10"/>
      <c r="P9743" s="10"/>
      <c r="Q9743" s="10"/>
      <c r="R9743" s="10"/>
      <c r="S9743" s="10"/>
      <c r="U9743" s="10"/>
      <c r="W9743" s="10"/>
      <c r="Y9743" s="10"/>
      <c r="AA9743" s="10"/>
      <c r="AC9743" s="10"/>
      <c r="AE9743" s="10"/>
      <c r="AG9743" s="10"/>
      <c r="AI9743" s="10"/>
      <c r="AK9743" s="10"/>
    </row>
    <row r="9744" spans="2:37" ht="15" x14ac:dyDescent="0.2">
      <c r="B9744" s="10"/>
      <c r="C9744" s="10"/>
      <c r="D9744" s="10"/>
      <c r="E9744" s="10"/>
      <c r="F9744" s="10"/>
      <c r="G9744" s="10"/>
      <c r="H9744" s="10"/>
      <c r="K9744" s="10"/>
      <c r="L9744" s="10"/>
      <c r="N9744" s="10"/>
      <c r="O9744" s="10"/>
      <c r="P9744" s="10"/>
      <c r="Q9744" s="10"/>
      <c r="R9744" s="10"/>
      <c r="S9744" s="10"/>
      <c r="U9744" s="10"/>
      <c r="W9744" s="10"/>
      <c r="Y9744" s="10"/>
      <c r="AA9744" s="10"/>
      <c r="AC9744" s="10"/>
      <c r="AE9744" s="10"/>
      <c r="AG9744" s="10"/>
      <c r="AI9744" s="10"/>
      <c r="AK9744" s="10"/>
    </row>
    <row r="9745" spans="2:37" ht="15" x14ac:dyDescent="0.2">
      <c r="B9745" s="10"/>
      <c r="C9745" s="10"/>
      <c r="D9745" s="10"/>
      <c r="E9745" s="10"/>
      <c r="F9745" s="10"/>
      <c r="G9745" s="10"/>
      <c r="H9745" s="10"/>
      <c r="K9745" s="10"/>
      <c r="L9745" s="10"/>
      <c r="N9745" s="10"/>
      <c r="O9745" s="10"/>
      <c r="P9745" s="10"/>
      <c r="Q9745" s="10"/>
      <c r="R9745" s="10"/>
      <c r="S9745" s="10"/>
      <c r="U9745" s="10"/>
      <c r="W9745" s="10"/>
      <c r="Y9745" s="10"/>
      <c r="AA9745" s="10"/>
      <c r="AC9745" s="10"/>
      <c r="AE9745" s="10"/>
      <c r="AG9745" s="10"/>
      <c r="AI9745" s="10"/>
      <c r="AK9745" s="10"/>
    </row>
    <row r="9746" spans="2:37" ht="15" x14ac:dyDescent="0.2">
      <c r="B9746" s="10"/>
      <c r="C9746" s="10"/>
      <c r="D9746" s="10"/>
      <c r="E9746" s="10"/>
      <c r="F9746" s="10"/>
      <c r="G9746" s="10"/>
      <c r="H9746" s="10"/>
      <c r="K9746" s="10"/>
      <c r="L9746" s="10"/>
      <c r="N9746" s="10"/>
      <c r="O9746" s="10"/>
      <c r="P9746" s="10"/>
      <c r="Q9746" s="10"/>
      <c r="R9746" s="10"/>
      <c r="S9746" s="10"/>
      <c r="U9746" s="10"/>
      <c r="W9746" s="10"/>
      <c r="Y9746" s="10"/>
      <c r="AA9746" s="10"/>
      <c r="AC9746" s="10"/>
      <c r="AE9746" s="10"/>
      <c r="AG9746" s="10"/>
      <c r="AI9746" s="10"/>
      <c r="AK9746" s="10"/>
    </row>
    <row r="9747" spans="2:37" ht="15" x14ac:dyDescent="0.2">
      <c r="B9747" s="10"/>
      <c r="C9747" s="10"/>
      <c r="D9747" s="10"/>
      <c r="E9747" s="10"/>
      <c r="F9747" s="10"/>
      <c r="G9747" s="10"/>
      <c r="H9747" s="10"/>
      <c r="K9747" s="10"/>
      <c r="L9747" s="10"/>
      <c r="N9747" s="10"/>
      <c r="O9747" s="10"/>
      <c r="P9747" s="10"/>
      <c r="Q9747" s="10"/>
      <c r="R9747" s="10"/>
      <c r="S9747" s="10"/>
      <c r="U9747" s="10"/>
      <c r="W9747" s="10"/>
      <c r="Y9747" s="10"/>
      <c r="AA9747" s="10"/>
      <c r="AC9747" s="10"/>
      <c r="AE9747" s="10"/>
      <c r="AG9747" s="10"/>
      <c r="AI9747" s="10"/>
      <c r="AK9747" s="10"/>
    </row>
    <row r="9748" spans="2:37" ht="15" x14ac:dyDescent="0.2">
      <c r="B9748" s="10"/>
      <c r="C9748" s="10"/>
      <c r="D9748" s="10"/>
      <c r="E9748" s="10"/>
      <c r="F9748" s="10"/>
      <c r="G9748" s="10"/>
      <c r="H9748" s="10"/>
      <c r="K9748" s="10"/>
      <c r="L9748" s="10"/>
      <c r="N9748" s="10"/>
      <c r="O9748" s="10"/>
      <c r="P9748" s="10"/>
      <c r="Q9748" s="10"/>
      <c r="R9748" s="10"/>
      <c r="S9748" s="10"/>
      <c r="U9748" s="10"/>
      <c r="W9748" s="10"/>
      <c r="Y9748" s="10"/>
      <c r="AA9748" s="10"/>
      <c r="AC9748" s="10"/>
      <c r="AE9748" s="10"/>
      <c r="AG9748" s="10"/>
      <c r="AI9748" s="10"/>
      <c r="AK9748" s="10"/>
    </row>
    <row r="9749" spans="2:37" ht="15" x14ac:dyDescent="0.2">
      <c r="B9749" s="10"/>
      <c r="C9749" s="10"/>
      <c r="D9749" s="10"/>
      <c r="E9749" s="10"/>
      <c r="F9749" s="10"/>
      <c r="G9749" s="10"/>
      <c r="H9749" s="10"/>
      <c r="K9749" s="10"/>
      <c r="L9749" s="10"/>
      <c r="N9749" s="10"/>
      <c r="O9749" s="10"/>
      <c r="P9749" s="10"/>
      <c r="Q9749" s="10"/>
      <c r="R9749" s="10"/>
      <c r="S9749" s="10"/>
      <c r="U9749" s="10"/>
      <c r="W9749" s="10"/>
      <c r="Y9749" s="10"/>
      <c r="AA9749" s="10"/>
      <c r="AC9749" s="10"/>
      <c r="AE9749" s="10"/>
      <c r="AG9749" s="10"/>
      <c r="AI9749" s="10"/>
      <c r="AK9749" s="10"/>
    </row>
    <row r="9750" spans="2:37" ht="15" x14ac:dyDescent="0.2">
      <c r="B9750" s="10"/>
      <c r="C9750" s="10"/>
      <c r="D9750" s="10"/>
      <c r="E9750" s="10"/>
      <c r="F9750" s="10"/>
      <c r="G9750" s="10"/>
      <c r="H9750" s="10"/>
      <c r="K9750" s="10"/>
      <c r="L9750" s="10"/>
      <c r="N9750" s="10"/>
      <c r="O9750" s="10"/>
      <c r="P9750" s="10"/>
      <c r="Q9750" s="10"/>
      <c r="R9750" s="10"/>
      <c r="S9750" s="10"/>
      <c r="U9750" s="10"/>
      <c r="W9750" s="10"/>
      <c r="Y9750" s="10"/>
      <c r="AA9750" s="10"/>
      <c r="AC9750" s="10"/>
      <c r="AE9750" s="10"/>
      <c r="AG9750" s="10"/>
      <c r="AI9750" s="10"/>
      <c r="AK9750" s="10"/>
    </row>
    <row r="9751" spans="2:37" ht="15" x14ac:dyDescent="0.2">
      <c r="B9751" s="10"/>
      <c r="C9751" s="10"/>
      <c r="D9751" s="10"/>
      <c r="E9751" s="10"/>
      <c r="F9751" s="10"/>
      <c r="G9751" s="10"/>
      <c r="H9751" s="10"/>
      <c r="K9751" s="10"/>
      <c r="L9751" s="10"/>
      <c r="N9751" s="10"/>
      <c r="O9751" s="10"/>
      <c r="P9751" s="10"/>
      <c r="Q9751" s="10"/>
      <c r="R9751" s="10"/>
      <c r="S9751" s="10"/>
      <c r="U9751" s="10"/>
      <c r="W9751" s="10"/>
      <c r="Y9751" s="10"/>
      <c r="AA9751" s="10"/>
      <c r="AC9751" s="10"/>
      <c r="AE9751" s="10"/>
      <c r="AG9751" s="10"/>
      <c r="AI9751" s="10"/>
      <c r="AK9751" s="10"/>
    </row>
    <row r="9752" spans="2:37" ht="15" x14ac:dyDescent="0.2">
      <c r="B9752" s="10"/>
      <c r="C9752" s="10"/>
      <c r="D9752" s="10"/>
      <c r="E9752" s="10"/>
      <c r="F9752" s="10"/>
      <c r="G9752" s="10"/>
      <c r="H9752" s="10"/>
      <c r="K9752" s="10"/>
      <c r="L9752" s="10"/>
      <c r="N9752" s="10"/>
      <c r="O9752" s="10"/>
      <c r="P9752" s="10"/>
      <c r="Q9752" s="10"/>
      <c r="R9752" s="10"/>
      <c r="S9752" s="10"/>
      <c r="U9752" s="10"/>
      <c r="W9752" s="10"/>
      <c r="Y9752" s="10"/>
      <c r="AA9752" s="10"/>
      <c r="AC9752" s="10"/>
      <c r="AE9752" s="10"/>
      <c r="AG9752" s="10"/>
      <c r="AI9752" s="10"/>
      <c r="AK9752" s="10"/>
    </row>
    <row r="9753" spans="2:37" ht="15" x14ac:dyDescent="0.2">
      <c r="B9753" s="10"/>
      <c r="C9753" s="10"/>
      <c r="D9753" s="10"/>
      <c r="E9753" s="10"/>
      <c r="F9753" s="10"/>
      <c r="G9753" s="10"/>
      <c r="H9753" s="10"/>
      <c r="K9753" s="10"/>
      <c r="L9753" s="10"/>
      <c r="N9753" s="10"/>
      <c r="O9753" s="10"/>
      <c r="P9753" s="10"/>
      <c r="Q9753" s="10"/>
      <c r="R9753" s="10"/>
      <c r="S9753" s="10"/>
      <c r="U9753" s="10"/>
      <c r="W9753" s="10"/>
      <c r="Y9753" s="10"/>
      <c r="AA9753" s="10"/>
      <c r="AC9753" s="10"/>
      <c r="AE9753" s="10"/>
      <c r="AG9753" s="10"/>
      <c r="AI9753" s="10"/>
      <c r="AK9753" s="10"/>
    </row>
    <row r="9754" spans="2:37" ht="15" x14ac:dyDescent="0.2">
      <c r="B9754" s="10"/>
      <c r="C9754" s="10"/>
      <c r="D9754" s="10"/>
      <c r="E9754" s="10"/>
      <c r="F9754" s="10"/>
      <c r="G9754" s="10"/>
      <c r="H9754" s="10"/>
      <c r="K9754" s="10"/>
      <c r="L9754" s="10"/>
      <c r="N9754" s="10"/>
      <c r="O9754" s="10"/>
      <c r="P9754" s="10"/>
      <c r="Q9754" s="10"/>
      <c r="R9754" s="10"/>
      <c r="S9754" s="10"/>
      <c r="U9754" s="10"/>
      <c r="W9754" s="10"/>
      <c r="Y9754" s="10"/>
      <c r="AA9754" s="10"/>
      <c r="AC9754" s="10"/>
      <c r="AE9754" s="10"/>
      <c r="AG9754" s="10"/>
      <c r="AI9754" s="10"/>
      <c r="AK9754" s="10"/>
    </row>
    <row r="9755" spans="2:37" ht="15" x14ac:dyDescent="0.2">
      <c r="B9755" s="10"/>
      <c r="C9755" s="10"/>
      <c r="D9755" s="10"/>
      <c r="E9755" s="10"/>
      <c r="F9755" s="10"/>
      <c r="G9755" s="10"/>
      <c r="H9755" s="10"/>
      <c r="K9755" s="10"/>
      <c r="L9755" s="10"/>
      <c r="N9755" s="10"/>
      <c r="O9755" s="10"/>
      <c r="P9755" s="10"/>
      <c r="Q9755" s="10"/>
      <c r="R9755" s="10"/>
      <c r="S9755" s="10"/>
      <c r="U9755" s="10"/>
      <c r="W9755" s="10"/>
      <c r="Y9755" s="10"/>
      <c r="AA9755" s="10"/>
      <c r="AC9755" s="10"/>
      <c r="AE9755" s="10"/>
      <c r="AG9755" s="10"/>
      <c r="AI9755" s="10"/>
      <c r="AK9755" s="10"/>
    </row>
    <row r="9756" spans="2:37" ht="15" x14ac:dyDescent="0.2">
      <c r="B9756" s="10"/>
      <c r="C9756" s="10"/>
      <c r="D9756" s="10"/>
      <c r="E9756" s="10"/>
      <c r="F9756" s="10"/>
      <c r="G9756" s="10"/>
      <c r="H9756" s="10"/>
      <c r="K9756" s="10"/>
      <c r="L9756" s="10"/>
      <c r="N9756" s="10"/>
      <c r="O9756" s="10"/>
      <c r="P9756" s="10"/>
      <c r="Q9756" s="10"/>
      <c r="R9756" s="10"/>
      <c r="S9756" s="10"/>
      <c r="U9756" s="10"/>
      <c r="W9756" s="10"/>
      <c r="Y9756" s="10"/>
      <c r="AA9756" s="10"/>
      <c r="AC9756" s="10"/>
      <c r="AE9756" s="10"/>
      <c r="AG9756" s="10"/>
      <c r="AI9756" s="10"/>
      <c r="AK9756" s="10"/>
    </row>
    <row r="9757" spans="2:37" ht="15" x14ac:dyDescent="0.2">
      <c r="B9757" s="10"/>
      <c r="C9757" s="10"/>
      <c r="D9757" s="10"/>
      <c r="E9757" s="10"/>
      <c r="F9757" s="10"/>
      <c r="G9757" s="10"/>
      <c r="H9757" s="10"/>
      <c r="K9757" s="10"/>
      <c r="L9757" s="10"/>
      <c r="N9757" s="10"/>
      <c r="O9757" s="10"/>
      <c r="P9757" s="10"/>
      <c r="Q9757" s="10"/>
      <c r="R9757" s="10"/>
      <c r="S9757" s="10"/>
      <c r="U9757" s="10"/>
      <c r="W9757" s="10"/>
      <c r="Y9757" s="10"/>
      <c r="AA9757" s="10"/>
      <c r="AC9757" s="10"/>
      <c r="AE9757" s="10"/>
      <c r="AG9757" s="10"/>
      <c r="AI9757" s="10"/>
      <c r="AK9757" s="10"/>
    </row>
    <row r="9758" spans="2:37" ht="15" x14ac:dyDescent="0.2">
      <c r="B9758" s="10"/>
      <c r="C9758" s="10"/>
      <c r="D9758" s="10"/>
      <c r="E9758" s="10"/>
      <c r="F9758" s="10"/>
      <c r="G9758" s="10"/>
      <c r="H9758" s="10"/>
      <c r="K9758" s="10"/>
      <c r="L9758" s="10"/>
      <c r="N9758" s="10"/>
      <c r="O9758" s="10"/>
      <c r="P9758" s="10"/>
      <c r="Q9758" s="10"/>
      <c r="R9758" s="10"/>
      <c r="S9758" s="10"/>
      <c r="U9758" s="10"/>
      <c r="W9758" s="10"/>
      <c r="Y9758" s="10"/>
      <c r="AA9758" s="10"/>
      <c r="AC9758" s="10"/>
      <c r="AE9758" s="10"/>
      <c r="AG9758" s="10"/>
      <c r="AI9758" s="10"/>
      <c r="AK9758" s="10"/>
    </row>
    <row r="9759" spans="2:37" ht="15" x14ac:dyDescent="0.2">
      <c r="B9759" s="10"/>
      <c r="C9759" s="10"/>
      <c r="D9759" s="10"/>
      <c r="E9759" s="10"/>
      <c r="F9759" s="10"/>
      <c r="G9759" s="10"/>
      <c r="H9759" s="10"/>
      <c r="K9759" s="10"/>
      <c r="L9759" s="10"/>
      <c r="N9759" s="10"/>
      <c r="O9759" s="10"/>
      <c r="P9759" s="10"/>
      <c r="Q9759" s="10"/>
      <c r="R9759" s="10"/>
      <c r="S9759" s="10"/>
      <c r="U9759" s="10"/>
      <c r="W9759" s="10"/>
      <c r="Y9759" s="10"/>
      <c r="AA9759" s="10"/>
      <c r="AC9759" s="10"/>
      <c r="AE9759" s="10"/>
      <c r="AG9759" s="10"/>
      <c r="AI9759" s="10"/>
      <c r="AK9759" s="10"/>
    </row>
    <row r="9760" spans="2:37" ht="15" x14ac:dyDescent="0.2">
      <c r="B9760" s="10"/>
      <c r="C9760" s="10"/>
      <c r="D9760" s="10"/>
      <c r="E9760" s="10"/>
      <c r="F9760" s="10"/>
      <c r="G9760" s="10"/>
      <c r="H9760" s="10"/>
      <c r="K9760" s="10"/>
      <c r="L9760" s="10"/>
      <c r="N9760" s="10"/>
      <c r="O9760" s="10"/>
      <c r="P9760" s="10"/>
      <c r="Q9760" s="10"/>
      <c r="R9760" s="10"/>
      <c r="S9760" s="10"/>
      <c r="U9760" s="10"/>
      <c r="W9760" s="10"/>
      <c r="Y9760" s="10"/>
      <c r="AA9760" s="10"/>
      <c r="AC9760" s="10"/>
      <c r="AE9760" s="10"/>
      <c r="AG9760" s="10"/>
      <c r="AI9760" s="10"/>
      <c r="AK9760" s="10"/>
    </row>
    <row r="9761" spans="2:37" ht="15" x14ac:dyDescent="0.2">
      <c r="B9761" s="10"/>
      <c r="C9761" s="10"/>
      <c r="D9761" s="10"/>
      <c r="E9761" s="10"/>
      <c r="F9761" s="10"/>
      <c r="G9761" s="10"/>
      <c r="H9761" s="10"/>
      <c r="K9761" s="10"/>
      <c r="L9761" s="10"/>
      <c r="N9761" s="10"/>
      <c r="O9761" s="10"/>
      <c r="P9761" s="10"/>
      <c r="Q9761" s="10"/>
      <c r="R9761" s="10"/>
      <c r="S9761" s="10"/>
      <c r="U9761" s="10"/>
      <c r="W9761" s="10"/>
      <c r="Y9761" s="10"/>
      <c r="AA9761" s="10"/>
      <c r="AC9761" s="10"/>
      <c r="AE9761" s="10"/>
      <c r="AG9761" s="10"/>
      <c r="AI9761" s="10"/>
      <c r="AK9761" s="10"/>
    </row>
    <row r="9762" spans="2:37" ht="15" x14ac:dyDescent="0.2">
      <c r="B9762" s="10"/>
      <c r="C9762" s="10"/>
      <c r="D9762" s="10"/>
      <c r="E9762" s="10"/>
      <c r="F9762" s="10"/>
      <c r="G9762" s="10"/>
      <c r="H9762" s="10"/>
      <c r="K9762" s="10"/>
      <c r="L9762" s="10"/>
      <c r="N9762" s="10"/>
      <c r="O9762" s="10"/>
      <c r="P9762" s="10"/>
      <c r="Q9762" s="10"/>
      <c r="R9762" s="10"/>
      <c r="S9762" s="10"/>
      <c r="U9762" s="10"/>
      <c r="W9762" s="10"/>
      <c r="Y9762" s="10"/>
      <c r="AA9762" s="10"/>
      <c r="AC9762" s="10"/>
      <c r="AE9762" s="10"/>
      <c r="AG9762" s="10"/>
      <c r="AI9762" s="10"/>
      <c r="AK9762" s="10"/>
    </row>
    <row r="9763" spans="2:37" ht="15" x14ac:dyDescent="0.2">
      <c r="B9763" s="10"/>
      <c r="C9763" s="10"/>
      <c r="D9763" s="10"/>
      <c r="E9763" s="10"/>
      <c r="F9763" s="10"/>
      <c r="G9763" s="10"/>
      <c r="H9763" s="10"/>
      <c r="K9763" s="10"/>
      <c r="L9763" s="10"/>
      <c r="N9763" s="10"/>
      <c r="O9763" s="10"/>
      <c r="P9763" s="10"/>
      <c r="Q9763" s="10"/>
      <c r="R9763" s="10"/>
      <c r="S9763" s="10"/>
      <c r="U9763" s="10"/>
      <c r="W9763" s="10"/>
      <c r="Y9763" s="10"/>
      <c r="AA9763" s="10"/>
      <c r="AC9763" s="10"/>
      <c r="AE9763" s="10"/>
      <c r="AG9763" s="10"/>
      <c r="AI9763" s="10"/>
      <c r="AK9763" s="10"/>
    </row>
    <row r="9764" spans="2:37" ht="15" x14ac:dyDescent="0.2">
      <c r="B9764" s="10"/>
      <c r="C9764" s="10"/>
      <c r="D9764" s="10"/>
      <c r="E9764" s="10"/>
      <c r="F9764" s="10"/>
      <c r="G9764" s="10"/>
      <c r="H9764" s="10"/>
      <c r="K9764" s="10"/>
      <c r="L9764" s="10"/>
      <c r="N9764" s="10"/>
      <c r="O9764" s="10"/>
      <c r="P9764" s="10"/>
      <c r="Q9764" s="10"/>
      <c r="R9764" s="10"/>
      <c r="S9764" s="10"/>
      <c r="U9764" s="10"/>
      <c r="W9764" s="10"/>
      <c r="Y9764" s="10"/>
      <c r="AA9764" s="10"/>
      <c r="AC9764" s="10"/>
      <c r="AE9764" s="10"/>
      <c r="AG9764" s="10"/>
      <c r="AI9764" s="10"/>
      <c r="AK9764" s="10"/>
    </row>
    <row r="9765" spans="2:37" ht="15" x14ac:dyDescent="0.2">
      <c r="B9765" s="10"/>
      <c r="C9765" s="10"/>
      <c r="D9765" s="10"/>
      <c r="E9765" s="10"/>
      <c r="F9765" s="10"/>
      <c r="G9765" s="10"/>
      <c r="H9765" s="10"/>
      <c r="K9765" s="10"/>
      <c r="L9765" s="10"/>
      <c r="N9765" s="10"/>
      <c r="O9765" s="10"/>
      <c r="P9765" s="10"/>
      <c r="Q9765" s="10"/>
      <c r="R9765" s="10"/>
      <c r="S9765" s="10"/>
      <c r="U9765" s="10"/>
      <c r="W9765" s="10"/>
      <c r="Y9765" s="10"/>
      <c r="AA9765" s="10"/>
      <c r="AC9765" s="10"/>
      <c r="AE9765" s="10"/>
      <c r="AG9765" s="10"/>
      <c r="AI9765" s="10"/>
      <c r="AK9765" s="10"/>
    </row>
    <row r="9766" spans="2:37" ht="15" x14ac:dyDescent="0.2">
      <c r="B9766" s="10"/>
      <c r="C9766" s="10"/>
      <c r="D9766" s="10"/>
      <c r="E9766" s="10"/>
      <c r="F9766" s="10"/>
      <c r="G9766" s="10"/>
      <c r="H9766" s="10"/>
      <c r="K9766" s="10"/>
      <c r="L9766" s="10"/>
      <c r="N9766" s="10"/>
      <c r="O9766" s="10"/>
      <c r="P9766" s="10"/>
      <c r="Q9766" s="10"/>
      <c r="R9766" s="10"/>
      <c r="S9766" s="10"/>
      <c r="U9766" s="10"/>
      <c r="W9766" s="10"/>
      <c r="Y9766" s="10"/>
      <c r="AA9766" s="10"/>
      <c r="AC9766" s="10"/>
      <c r="AE9766" s="10"/>
      <c r="AG9766" s="10"/>
      <c r="AI9766" s="10"/>
      <c r="AK9766" s="10"/>
    </row>
    <row r="9767" spans="2:37" ht="15" x14ac:dyDescent="0.2">
      <c r="B9767" s="10"/>
      <c r="C9767" s="10"/>
      <c r="D9767" s="10"/>
      <c r="E9767" s="10"/>
      <c r="F9767" s="10"/>
      <c r="G9767" s="10"/>
      <c r="H9767" s="10"/>
      <c r="K9767" s="10"/>
      <c r="L9767" s="10"/>
      <c r="N9767" s="10"/>
      <c r="O9767" s="10"/>
      <c r="P9767" s="10"/>
      <c r="Q9767" s="10"/>
      <c r="R9767" s="10"/>
      <c r="S9767" s="10"/>
      <c r="U9767" s="10"/>
      <c r="W9767" s="10"/>
      <c r="Y9767" s="10"/>
      <c r="AA9767" s="10"/>
      <c r="AC9767" s="10"/>
      <c r="AE9767" s="10"/>
      <c r="AG9767" s="10"/>
      <c r="AI9767" s="10"/>
      <c r="AK9767" s="10"/>
    </row>
    <row r="9768" spans="2:37" ht="15" x14ac:dyDescent="0.2">
      <c r="B9768" s="10"/>
      <c r="C9768" s="10"/>
      <c r="D9768" s="10"/>
      <c r="E9768" s="10"/>
      <c r="F9768" s="10"/>
      <c r="G9768" s="10"/>
      <c r="H9768" s="10"/>
      <c r="K9768" s="10"/>
      <c r="L9768" s="10"/>
      <c r="N9768" s="10"/>
      <c r="O9768" s="10"/>
      <c r="P9768" s="10"/>
      <c r="Q9768" s="10"/>
      <c r="R9768" s="10"/>
      <c r="S9768" s="10"/>
      <c r="U9768" s="10"/>
      <c r="W9768" s="10"/>
      <c r="Y9768" s="10"/>
      <c r="AA9768" s="10"/>
      <c r="AC9768" s="10"/>
      <c r="AE9768" s="10"/>
      <c r="AG9768" s="10"/>
      <c r="AI9768" s="10"/>
      <c r="AK9768" s="10"/>
    </row>
    <row r="9769" spans="2:37" ht="15" x14ac:dyDescent="0.2">
      <c r="B9769" s="10"/>
      <c r="C9769" s="10"/>
      <c r="D9769" s="10"/>
      <c r="E9769" s="10"/>
      <c r="F9769" s="10"/>
      <c r="G9769" s="10"/>
      <c r="H9769" s="10"/>
      <c r="K9769" s="10"/>
      <c r="L9769" s="10"/>
      <c r="N9769" s="10"/>
      <c r="O9769" s="10"/>
      <c r="P9769" s="10"/>
      <c r="Q9769" s="10"/>
      <c r="R9769" s="10"/>
      <c r="S9769" s="10"/>
      <c r="U9769" s="10"/>
      <c r="W9769" s="10"/>
      <c r="Y9769" s="10"/>
      <c r="AA9769" s="10"/>
      <c r="AC9769" s="10"/>
      <c r="AE9769" s="10"/>
      <c r="AG9769" s="10"/>
      <c r="AI9769" s="10"/>
      <c r="AK9769" s="10"/>
    </row>
    <row r="9770" spans="2:37" ht="15" x14ac:dyDescent="0.2">
      <c r="B9770" s="10"/>
      <c r="C9770" s="10"/>
      <c r="D9770" s="10"/>
      <c r="E9770" s="10"/>
      <c r="F9770" s="10"/>
      <c r="G9770" s="10"/>
      <c r="H9770" s="10"/>
      <c r="K9770" s="10"/>
      <c r="L9770" s="10"/>
      <c r="N9770" s="10"/>
      <c r="O9770" s="10"/>
      <c r="P9770" s="10"/>
      <c r="Q9770" s="10"/>
      <c r="R9770" s="10"/>
      <c r="S9770" s="10"/>
      <c r="U9770" s="10"/>
      <c r="W9770" s="10"/>
      <c r="Y9770" s="10"/>
      <c r="AA9770" s="10"/>
      <c r="AC9770" s="10"/>
      <c r="AE9770" s="10"/>
      <c r="AG9770" s="10"/>
      <c r="AI9770" s="10"/>
      <c r="AK9770" s="10"/>
    </row>
    <row r="9771" spans="2:37" ht="15" x14ac:dyDescent="0.2">
      <c r="B9771" s="10"/>
      <c r="C9771" s="10"/>
      <c r="D9771" s="10"/>
      <c r="E9771" s="10"/>
      <c r="F9771" s="10"/>
      <c r="G9771" s="10"/>
      <c r="H9771" s="10"/>
      <c r="K9771" s="10"/>
      <c r="L9771" s="10"/>
      <c r="N9771" s="10"/>
      <c r="O9771" s="10"/>
      <c r="P9771" s="10"/>
      <c r="Q9771" s="10"/>
      <c r="R9771" s="10"/>
      <c r="S9771" s="10"/>
      <c r="U9771" s="10"/>
      <c r="W9771" s="10"/>
      <c r="Y9771" s="10"/>
      <c r="AA9771" s="10"/>
      <c r="AC9771" s="10"/>
      <c r="AE9771" s="10"/>
      <c r="AG9771" s="10"/>
      <c r="AI9771" s="10"/>
      <c r="AK9771" s="10"/>
    </row>
    <row r="9772" spans="2:37" ht="15" x14ac:dyDescent="0.2">
      <c r="B9772" s="10"/>
      <c r="C9772" s="10"/>
      <c r="D9772" s="10"/>
      <c r="E9772" s="10"/>
      <c r="F9772" s="10"/>
      <c r="G9772" s="10"/>
      <c r="H9772" s="10"/>
      <c r="K9772" s="10"/>
      <c r="L9772" s="10"/>
      <c r="N9772" s="10"/>
      <c r="O9772" s="10"/>
      <c r="P9772" s="10"/>
      <c r="Q9772" s="10"/>
      <c r="R9772" s="10"/>
      <c r="S9772" s="10"/>
      <c r="U9772" s="10"/>
      <c r="W9772" s="10"/>
      <c r="Y9772" s="10"/>
      <c r="AA9772" s="10"/>
      <c r="AC9772" s="10"/>
      <c r="AE9772" s="10"/>
      <c r="AG9772" s="10"/>
      <c r="AI9772" s="10"/>
      <c r="AK9772" s="10"/>
    </row>
    <row r="9773" spans="2:37" ht="15" x14ac:dyDescent="0.2">
      <c r="B9773" s="10"/>
      <c r="C9773" s="10"/>
      <c r="D9773" s="10"/>
      <c r="E9773" s="10"/>
      <c r="F9773" s="10"/>
      <c r="G9773" s="10"/>
      <c r="H9773" s="10"/>
      <c r="K9773" s="10"/>
      <c r="L9773" s="10"/>
      <c r="N9773" s="10"/>
      <c r="O9773" s="10"/>
      <c r="P9773" s="10"/>
      <c r="Q9773" s="10"/>
      <c r="R9773" s="10"/>
      <c r="S9773" s="10"/>
      <c r="U9773" s="10"/>
      <c r="W9773" s="10"/>
      <c r="Y9773" s="10"/>
      <c r="AA9773" s="10"/>
      <c r="AC9773" s="10"/>
      <c r="AE9773" s="10"/>
      <c r="AG9773" s="10"/>
      <c r="AI9773" s="10"/>
      <c r="AK9773" s="10"/>
    </row>
    <row r="9774" spans="2:37" ht="15" x14ac:dyDescent="0.2">
      <c r="B9774" s="10"/>
      <c r="C9774" s="10"/>
      <c r="D9774" s="10"/>
      <c r="E9774" s="10"/>
      <c r="F9774" s="10"/>
      <c r="G9774" s="10"/>
      <c r="H9774" s="10"/>
      <c r="K9774" s="10"/>
      <c r="L9774" s="10"/>
      <c r="N9774" s="10"/>
      <c r="O9774" s="10"/>
      <c r="P9774" s="10"/>
      <c r="Q9774" s="10"/>
      <c r="R9774" s="10"/>
      <c r="S9774" s="10"/>
      <c r="U9774" s="10"/>
      <c r="W9774" s="10"/>
      <c r="Y9774" s="10"/>
      <c r="AA9774" s="10"/>
      <c r="AC9774" s="10"/>
      <c r="AE9774" s="10"/>
      <c r="AG9774" s="10"/>
      <c r="AI9774" s="10"/>
      <c r="AK9774" s="10"/>
    </row>
    <row r="9775" spans="2:37" ht="15" x14ac:dyDescent="0.2">
      <c r="B9775" s="10"/>
      <c r="C9775" s="10"/>
      <c r="D9775" s="10"/>
      <c r="E9775" s="10"/>
      <c r="F9775" s="10"/>
      <c r="G9775" s="10"/>
      <c r="H9775" s="10"/>
      <c r="K9775" s="10"/>
      <c r="L9775" s="10"/>
      <c r="N9775" s="10"/>
      <c r="O9775" s="10"/>
      <c r="P9775" s="10"/>
      <c r="Q9775" s="10"/>
      <c r="R9775" s="10"/>
      <c r="S9775" s="10"/>
      <c r="U9775" s="10"/>
      <c r="W9775" s="10"/>
      <c r="Y9775" s="10"/>
      <c r="AA9775" s="10"/>
      <c r="AC9775" s="10"/>
      <c r="AE9775" s="10"/>
      <c r="AG9775" s="10"/>
      <c r="AI9775" s="10"/>
      <c r="AK9775" s="10"/>
    </row>
    <row r="9776" spans="2:37" ht="15" x14ac:dyDescent="0.2">
      <c r="B9776" s="10"/>
      <c r="C9776" s="10"/>
      <c r="D9776" s="10"/>
      <c r="E9776" s="10"/>
      <c r="F9776" s="10"/>
      <c r="G9776" s="10"/>
      <c r="H9776" s="10"/>
      <c r="K9776" s="10"/>
      <c r="L9776" s="10"/>
      <c r="N9776" s="10"/>
      <c r="O9776" s="10"/>
      <c r="P9776" s="10"/>
      <c r="Q9776" s="10"/>
      <c r="R9776" s="10"/>
      <c r="S9776" s="10"/>
      <c r="U9776" s="10"/>
      <c r="W9776" s="10"/>
      <c r="Y9776" s="10"/>
      <c r="AA9776" s="10"/>
      <c r="AC9776" s="10"/>
      <c r="AE9776" s="10"/>
      <c r="AG9776" s="10"/>
      <c r="AI9776" s="10"/>
      <c r="AK9776" s="10"/>
    </row>
    <row r="9777" spans="2:37" ht="15" x14ac:dyDescent="0.2">
      <c r="B9777" s="10"/>
      <c r="C9777" s="10"/>
      <c r="D9777" s="10"/>
      <c r="E9777" s="10"/>
      <c r="F9777" s="10"/>
      <c r="G9777" s="10"/>
      <c r="H9777" s="10"/>
      <c r="K9777" s="10"/>
      <c r="L9777" s="10"/>
      <c r="N9777" s="10"/>
      <c r="O9777" s="10"/>
      <c r="P9777" s="10"/>
      <c r="Q9777" s="10"/>
      <c r="R9777" s="10"/>
      <c r="S9777" s="10"/>
      <c r="U9777" s="10"/>
      <c r="W9777" s="10"/>
      <c r="Y9777" s="10"/>
      <c r="AA9777" s="10"/>
      <c r="AC9777" s="10"/>
      <c r="AE9777" s="10"/>
      <c r="AG9777" s="10"/>
      <c r="AI9777" s="10"/>
      <c r="AK9777" s="10"/>
    </row>
    <row r="9778" spans="2:37" ht="15" x14ac:dyDescent="0.2">
      <c r="B9778" s="10"/>
      <c r="C9778" s="10"/>
      <c r="D9778" s="10"/>
      <c r="E9778" s="10"/>
      <c r="F9778" s="10"/>
      <c r="G9778" s="10"/>
      <c r="H9778" s="10"/>
      <c r="K9778" s="10"/>
      <c r="L9778" s="10"/>
      <c r="N9778" s="10"/>
      <c r="O9778" s="10"/>
      <c r="P9778" s="10"/>
      <c r="Q9778" s="10"/>
      <c r="R9778" s="10"/>
      <c r="S9778" s="10"/>
      <c r="U9778" s="10"/>
      <c r="W9778" s="10"/>
      <c r="Y9778" s="10"/>
      <c r="AA9778" s="10"/>
      <c r="AC9778" s="10"/>
      <c r="AE9778" s="10"/>
      <c r="AG9778" s="10"/>
      <c r="AI9778" s="10"/>
      <c r="AK9778" s="10"/>
    </row>
    <row r="9779" spans="2:37" ht="15" x14ac:dyDescent="0.2">
      <c r="B9779" s="10"/>
      <c r="C9779" s="10"/>
      <c r="D9779" s="10"/>
      <c r="E9779" s="10"/>
      <c r="F9779" s="10"/>
      <c r="G9779" s="10"/>
      <c r="H9779" s="10"/>
      <c r="K9779" s="10"/>
      <c r="L9779" s="10"/>
      <c r="N9779" s="10"/>
      <c r="O9779" s="10"/>
      <c r="P9779" s="10"/>
      <c r="Q9779" s="10"/>
      <c r="R9779" s="10"/>
      <c r="S9779" s="10"/>
      <c r="U9779" s="10"/>
      <c r="W9779" s="10"/>
      <c r="Y9779" s="10"/>
      <c r="AA9779" s="10"/>
      <c r="AC9779" s="10"/>
      <c r="AE9779" s="10"/>
      <c r="AG9779" s="10"/>
      <c r="AI9779" s="10"/>
      <c r="AK9779" s="10"/>
    </row>
    <row r="9780" spans="2:37" ht="15" x14ac:dyDescent="0.2">
      <c r="B9780" s="10"/>
      <c r="C9780" s="10"/>
      <c r="D9780" s="10"/>
      <c r="E9780" s="10"/>
      <c r="F9780" s="10"/>
      <c r="G9780" s="10"/>
      <c r="H9780" s="10"/>
      <c r="K9780" s="10"/>
      <c r="L9780" s="10"/>
      <c r="N9780" s="10"/>
      <c r="O9780" s="10"/>
      <c r="P9780" s="10"/>
      <c r="Q9780" s="10"/>
      <c r="R9780" s="10"/>
      <c r="S9780" s="10"/>
      <c r="U9780" s="10"/>
      <c r="W9780" s="10"/>
      <c r="Y9780" s="10"/>
      <c r="AA9780" s="10"/>
      <c r="AC9780" s="10"/>
      <c r="AE9780" s="10"/>
      <c r="AG9780" s="10"/>
      <c r="AI9780" s="10"/>
      <c r="AK9780" s="10"/>
    </row>
    <row r="9781" spans="2:37" ht="15" x14ac:dyDescent="0.2">
      <c r="B9781" s="10"/>
      <c r="C9781" s="10"/>
      <c r="D9781" s="10"/>
      <c r="E9781" s="10"/>
      <c r="F9781" s="10"/>
      <c r="G9781" s="10"/>
      <c r="H9781" s="10"/>
      <c r="K9781" s="10"/>
      <c r="L9781" s="10"/>
      <c r="N9781" s="10"/>
      <c r="O9781" s="10"/>
      <c r="P9781" s="10"/>
      <c r="Q9781" s="10"/>
      <c r="R9781" s="10"/>
      <c r="S9781" s="10"/>
      <c r="U9781" s="10"/>
      <c r="W9781" s="10"/>
      <c r="Y9781" s="10"/>
      <c r="AA9781" s="10"/>
      <c r="AC9781" s="10"/>
      <c r="AE9781" s="10"/>
      <c r="AG9781" s="10"/>
      <c r="AI9781" s="10"/>
      <c r="AK9781" s="10"/>
    </row>
    <row r="9782" spans="2:37" ht="15" x14ac:dyDescent="0.2">
      <c r="B9782" s="10"/>
      <c r="C9782" s="10"/>
      <c r="D9782" s="10"/>
      <c r="E9782" s="10"/>
      <c r="F9782" s="10"/>
      <c r="G9782" s="10"/>
      <c r="H9782" s="10"/>
      <c r="K9782" s="10"/>
      <c r="L9782" s="10"/>
      <c r="N9782" s="10"/>
      <c r="O9782" s="10"/>
      <c r="P9782" s="10"/>
      <c r="Q9782" s="10"/>
      <c r="R9782" s="10"/>
      <c r="S9782" s="10"/>
      <c r="U9782" s="10"/>
      <c r="W9782" s="10"/>
      <c r="Y9782" s="10"/>
      <c r="AA9782" s="10"/>
      <c r="AC9782" s="10"/>
      <c r="AE9782" s="10"/>
      <c r="AG9782" s="10"/>
      <c r="AI9782" s="10"/>
      <c r="AK9782" s="10"/>
    </row>
    <row r="9783" spans="2:37" ht="15" x14ac:dyDescent="0.2">
      <c r="B9783" s="10"/>
      <c r="C9783" s="10"/>
      <c r="D9783" s="10"/>
      <c r="E9783" s="10"/>
      <c r="F9783" s="10"/>
      <c r="G9783" s="10"/>
      <c r="H9783" s="10"/>
      <c r="K9783" s="10"/>
      <c r="L9783" s="10"/>
      <c r="N9783" s="10"/>
      <c r="O9783" s="10"/>
      <c r="P9783" s="10"/>
      <c r="Q9783" s="10"/>
      <c r="R9783" s="10"/>
      <c r="S9783" s="10"/>
      <c r="U9783" s="10"/>
      <c r="W9783" s="10"/>
      <c r="Y9783" s="10"/>
      <c r="AA9783" s="10"/>
      <c r="AC9783" s="10"/>
      <c r="AE9783" s="10"/>
      <c r="AG9783" s="10"/>
      <c r="AI9783" s="10"/>
      <c r="AK9783" s="10"/>
    </row>
    <row r="9784" spans="2:37" ht="15" x14ac:dyDescent="0.2">
      <c r="B9784" s="10"/>
      <c r="C9784" s="10"/>
      <c r="D9784" s="10"/>
      <c r="E9784" s="10"/>
      <c r="F9784" s="10"/>
      <c r="G9784" s="10"/>
      <c r="H9784" s="10"/>
      <c r="K9784" s="10"/>
      <c r="L9784" s="10"/>
      <c r="N9784" s="10"/>
      <c r="O9784" s="10"/>
      <c r="P9784" s="10"/>
      <c r="Q9784" s="10"/>
      <c r="R9784" s="10"/>
      <c r="S9784" s="10"/>
      <c r="U9784" s="10"/>
      <c r="W9784" s="10"/>
      <c r="Y9784" s="10"/>
      <c r="AA9784" s="10"/>
      <c r="AC9784" s="10"/>
      <c r="AE9784" s="10"/>
      <c r="AG9784" s="10"/>
      <c r="AI9784" s="10"/>
      <c r="AK9784" s="10"/>
    </row>
    <row r="9785" spans="2:37" ht="15" x14ac:dyDescent="0.2">
      <c r="B9785" s="10"/>
      <c r="C9785" s="10"/>
      <c r="D9785" s="10"/>
      <c r="E9785" s="10"/>
      <c r="F9785" s="10"/>
      <c r="G9785" s="10"/>
      <c r="H9785" s="10"/>
      <c r="K9785" s="10"/>
      <c r="L9785" s="10"/>
      <c r="N9785" s="10"/>
      <c r="O9785" s="10"/>
      <c r="P9785" s="10"/>
      <c r="Q9785" s="10"/>
      <c r="R9785" s="10"/>
      <c r="S9785" s="10"/>
      <c r="U9785" s="10"/>
      <c r="W9785" s="10"/>
      <c r="Y9785" s="10"/>
      <c r="AA9785" s="10"/>
      <c r="AC9785" s="10"/>
      <c r="AE9785" s="10"/>
      <c r="AG9785" s="10"/>
      <c r="AI9785" s="10"/>
      <c r="AK9785" s="10"/>
    </row>
    <row r="9786" spans="2:37" ht="15" x14ac:dyDescent="0.2">
      <c r="B9786" s="10"/>
      <c r="C9786" s="10"/>
      <c r="D9786" s="10"/>
      <c r="E9786" s="10"/>
      <c r="F9786" s="10"/>
      <c r="G9786" s="10"/>
      <c r="H9786" s="10"/>
      <c r="K9786" s="10"/>
      <c r="L9786" s="10"/>
      <c r="N9786" s="10"/>
      <c r="O9786" s="10"/>
      <c r="P9786" s="10"/>
      <c r="Q9786" s="10"/>
      <c r="R9786" s="10"/>
      <c r="S9786" s="10"/>
      <c r="U9786" s="10"/>
      <c r="W9786" s="10"/>
      <c r="Y9786" s="10"/>
      <c r="AA9786" s="10"/>
      <c r="AC9786" s="10"/>
      <c r="AE9786" s="10"/>
      <c r="AG9786" s="10"/>
      <c r="AI9786" s="10"/>
      <c r="AK9786" s="10"/>
    </row>
    <row r="9787" spans="2:37" ht="15" x14ac:dyDescent="0.2">
      <c r="B9787" s="10"/>
      <c r="C9787" s="10"/>
      <c r="D9787" s="10"/>
      <c r="E9787" s="10"/>
      <c r="F9787" s="10"/>
      <c r="G9787" s="10"/>
      <c r="H9787" s="10"/>
      <c r="K9787" s="10"/>
      <c r="L9787" s="10"/>
      <c r="N9787" s="10"/>
      <c r="O9787" s="10"/>
      <c r="P9787" s="10"/>
      <c r="Q9787" s="10"/>
      <c r="R9787" s="10"/>
      <c r="S9787" s="10"/>
      <c r="U9787" s="10"/>
      <c r="W9787" s="10"/>
      <c r="Y9787" s="10"/>
      <c r="AA9787" s="10"/>
      <c r="AC9787" s="10"/>
      <c r="AE9787" s="10"/>
      <c r="AG9787" s="10"/>
      <c r="AI9787" s="10"/>
      <c r="AK9787" s="10"/>
    </row>
    <row r="9788" spans="2:37" ht="15" x14ac:dyDescent="0.2">
      <c r="B9788" s="10"/>
      <c r="C9788" s="10"/>
      <c r="D9788" s="10"/>
      <c r="E9788" s="10"/>
      <c r="F9788" s="10"/>
      <c r="G9788" s="10"/>
      <c r="H9788" s="10"/>
      <c r="K9788" s="10"/>
      <c r="L9788" s="10"/>
      <c r="N9788" s="10"/>
      <c r="O9788" s="10"/>
      <c r="P9788" s="10"/>
      <c r="Q9788" s="10"/>
      <c r="R9788" s="10"/>
      <c r="S9788" s="10"/>
      <c r="U9788" s="10"/>
      <c r="W9788" s="10"/>
      <c r="Y9788" s="10"/>
      <c r="AA9788" s="10"/>
      <c r="AC9788" s="10"/>
      <c r="AE9788" s="10"/>
      <c r="AG9788" s="10"/>
      <c r="AI9788" s="10"/>
      <c r="AK9788" s="10"/>
    </row>
    <row r="9789" spans="2:37" ht="15" x14ac:dyDescent="0.2">
      <c r="B9789" s="10"/>
      <c r="C9789" s="10"/>
      <c r="D9789" s="10"/>
      <c r="E9789" s="10"/>
      <c r="F9789" s="10"/>
      <c r="G9789" s="10"/>
      <c r="H9789" s="10"/>
      <c r="K9789" s="10"/>
      <c r="L9789" s="10"/>
      <c r="N9789" s="10"/>
      <c r="O9789" s="10"/>
      <c r="P9789" s="10"/>
      <c r="Q9789" s="10"/>
      <c r="R9789" s="10"/>
      <c r="S9789" s="10"/>
      <c r="U9789" s="10"/>
      <c r="W9789" s="10"/>
      <c r="Y9789" s="10"/>
      <c r="AA9789" s="10"/>
      <c r="AC9789" s="10"/>
      <c r="AE9789" s="10"/>
      <c r="AG9789" s="10"/>
      <c r="AI9789" s="10"/>
      <c r="AK9789" s="10"/>
    </row>
    <row r="9790" spans="2:37" ht="15" x14ac:dyDescent="0.2">
      <c r="B9790" s="10"/>
      <c r="C9790" s="10"/>
      <c r="D9790" s="10"/>
      <c r="E9790" s="10"/>
      <c r="F9790" s="10"/>
      <c r="G9790" s="10"/>
      <c r="H9790" s="10"/>
      <c r="K9790" s="10"/>
      <c r="L9790" s="10"/>
      <c r="N9790" s="10"/>
      <c r="O9790" s="10"/>
      <c r="P9790" s="10"/>
      <c r="Q9790" s="10"/>
      <c r="R9790" s="10"/>
      <c r="S9790" s="10"/>
      <c r="U9790" s="10"/>
      <c r="W9790" s="10"/>
      <c r="Y9790" s="10"/>
      <c r="AA9790" s="10"/>
      <c r="AC9790" s="10"/>
      <c r="AE9790" s="10"/>
      <c r="AG9790" s="10"/>
      <c r="AI9790" s="10"/>
      <c r="AK9790" s="10"/>
    </row>
    <row r="9791" spans="2:37" ht="15" x14ac:dyDescent="0.2">
      <c r="B9791" s="10"/>
      <c r="C9791" s="10"/>
      <c r="D9791" s="10"/>
      <c r="E9791" s="10"/>
      <c r="F9791" s="10"/>
      <c r="G9791" s="10"/>
      <c r="H9791" s="10"/>
      <c r="K9791" s="10"/>
      <c r="L9791" s="10"/>
      <c r="N9791" s="10"/>
      <c r="O9791" s="10"/>
      <c r="P9791" s="10"/>
      <c r="Q9791" s="10"/>
      <c r="R9791" s="10"/>
      <c r="S9791" s="10"/>
      <c r="U9791" s="10"/>
      <c r="W9791" s="10"/>
      <c r="Y9791" s="10"/>
      <c r="AA9791" s="10"/>
      <c r="AC9791" s="10"/>
      <c r="AE9791" s="10"/>
      <c r="AG9791" s="10"/>
      <c r="AI9791" s="10"/>
      <c r="AK9791" s="10"/>
    </row>
    <row r="9792" spans="2:37" ht="15" x14ac:dyDescent="0.2">
      <c r="B9792" s="10"/>
      <c r="C9792" s="10"/>
      <c r="D9792" s="10"/>
      <c r="E9792" s="10"/>
      <c r="F9792" s="10"/>
      <c r="G9792" s="10"/>
      <c r="H9792" s="10"/>
      <c r="K9792" s="10"/>
      <c r="L9792" s="10"/>
      <c r="N9792" s="10"/>
      <c r="O9792" s="10"/>
      <c r="P9792" s="10"/>
      <c r="Q9792" s="10"/>
      <c r="R9792" s="10"/>
      <c r="S9792" s="10"/>
      <c r="U9792" s="10"/>
      <c r="W9792" s="10"/>
      <c r="Y9792" s="10"/>
      <c r="AA9792" s="10"/>
      <c r="AC9792" s="10"/>
      <c r="AE9792" s="10"/>
      <c r="AG9792" s="10"/>
      <c r="AI9792" s="10"/>
      <c r="AK9792" s="10"/>
    </row>
    <row r="9793" spans="2:37" ht="15" x14ac:dyDescent="0.2">
      <c r="B9793" s="10"/>
      <c r="C9793" s="10"/>
      <c r="D9793" s="10"/>
      <c r="E9793" s="10"/>
      <c r="F9793" s="10"/>
      <c r="G9793" s="10"/>
      <c r="H9793" s="10"/>
      <c r="K9793" s="10"/>
      <c r="L9793" s="10"/>
      <c r="N9793" s="10"/>
      <c r="O9793" s="10"/>
      <c r="P9793" s="10"/>
      <c r="Q9793" s="10"/>
      <c r="R9793" s="10"/>
      <c r="S9793" s="10"/>
      <c r="U9793" s="10"/>
      <c r="W9793" s="10"/>
      <c r="Y9793" s="10"/>
      <c r="AA9793" s="10"/>
      <c r="AC9793" s="10"/>
      <c r="AE9793" s="10"/>
      <c r="AG9793" s="10"/>
      <c r="AI9793" s="10"/>
      <c r="AK9793" s="10"/>
    </row>
    <row r="9794" spans="2:37" ht="15" x14ac:dyDescent="0.2">
      <c r="B9794" s="10"/>
      <c r="C9794" s="10"/>
      <c r="D9794" s="10"/>
      <c r="E9794" s="10"/>
      <c r="F9794" s="10"/>
      <c r="G9794" s="10"/>
      <c r="H9794" s="10"/>
      <c r="K9794" s="10"/>
      <c r="L9794" s="10"/>
      <c r="N9794" s="10"/>
      <c r="O9794" s="10"/>
      <c r="P9794" s="10"/>
      <c r="Q9794" s="10"/>
      <c r="R9794" s="10"/>
      <c r="S9794" s="10"/>
      <c r="U9794" s="10"/>
      <c r="W9794" s="10"/>
      <c r="Y9794" s="10"/>
      <c r="AA9794" s="10"/>
      <c r="AC9794" s="10"/>
      <c r="AE9794" s="10"/>
      <c r="AG9794" s="10"/>
      <c r="AI9794" s="10"/>
      <c r="AK9794" s="10"/>
    </row>
    <row r="9795" spans="2:37" ht="15" x14ac:dyDescent="0.2">
      <c r="B9795" s="10"/>
      <c r="C9795" s="10"/>
      <c r="D9795" s="10"/>
      <c r="E9795" s="10"/>
      <c r="F9795" s="10"/>
      <c r="G9795" s="10"/>
      <c r="H9795" s="10"/>
      <c r="K9795" s="10"/>
      <c r="L9795" s="10"/>
      <c r="N9795" s="10"/>
      <c r="O9795" s="10"/>
      <c r="P9795" s="10"/>
      <c r="Q9795" s="10"/>
      <c r="R9795" s="10"/>
      <c r="S9795" s="10"/>
      <c r="U9795" s="10"/>
      <c r="W9795" s="10"/>
      <c r="Y9795" s="10"/>
      <c r="AA9795" s="10"/>
      <c r="AC9795" s="10"/>
      <c r="AE9795" s="10"/>
      <c r="AG9795" s="10"/>
      <c r="AI9795" s="10"/>
      <c r="AK9795" s="10"/>
    </row>
    <row r="9796" spans="2:37" ht="15" x14ac:dyDescent="0.2">
      <c r="B9796" s="10"/>
      <c r="C9796" s="10"/>
      <c r="D9796" s="10"/>
      <c r="E9796" s="10"/>
      <c r="F9796" s="10"/>
      <c r="G9796" s="10"/>
      <c r="H9796" s="10"/>
      <c r="K9796" s="10"/>
      <c r="L9796" s="10"/>
      <c r="N9796" s="10"/>
      <c r="O9796" s="10"/>
      <c r="P9796" s="10"/>
      <c r="Q9796" s="10"/>
      <c r="R9796" s="10"/>
      <c r="S9796" s="10"/>
      <c r="U9796" s="10"/>
      <c r="W9796" s="10"/>
      <c r="Y9796" s="10"/>
      <c r="AA9796" s="10"/>
      <c r="AC9796" s="10"/>
      <c r="AE9796" s="10"/>
      <c r="AG9796" s="10"/>
      <c r="AI9796" s="10"/>
      <c r="AK9796" s="10"/>
    </row>
    <row r="9797" spans="2:37" ht="15" x14ac:dyDescent="0.2">
      <c r="B9797" s="10"/>
      <c r="C9797" s="10"/>
      <c r="D9797" s="10"/>
      <c r="E9797" s="10"/>
      <c r="F9797" s="10"/>
      <c r="G9797" s="10"/>
      <c r="H9797" s="10"/>
      <c r="K9797" s="10"/>
      <c r="L9797" s="10"/>
      <c r="N9797" s="10"/>
      <c r="O9797" s="10"/>
      <c r="P9797" s="10"/>
      <c r="Q9797" s="10"/>
      <c r="R9797" s="10"/>
      <c r="S9797" s="10"/>
      <c r="U9797" s="10"/>
      <c r="W9797" s="10"/>
      <c r="Y9797" s="10"/>
      <c r="AA9797" s="10"/>
      <c r="AC9797" s="10"/>
      <c r="AE9797" s="10"/>
      <c r="AG9797" s="10"/>
      <c r="AI9797" s="10"/>
      <c r="AK9797" s="10"/>
    </row>
    <row r="9798" spans="2:37" ht="15" x14ac:dyDescent="0.2">
      <c r="B9798" s="10"/>
      <c r="C9798" s="10"/>
      <c r="D9798" s="10"/>
      <c r="E9798" s="10"/>
      <c r="F9798" s="10"/>
      <c r="G9798" s="10"/>
      <c r="H9798" s="10"/>
      <c r="K9798" s="10"/>
      <c r="L9798" s="10"/>
      <c r="N9798" s="10"/>
      <c r="O9798" s="10"/>
      <c r="P9798" s="10"/>
      <c r="Q9798" s="10"/>
      <c r="R9798" s="10"/>
      <c r="S9798" s="10"/>
      <c r="U9798" s="10"/>
      <c r="W9798" s="10"/>
      <c r="Y9798" s="10"/>
      <c r="AA9798" s="10"/>
      <c r="AC9798" s="10"/>
      <c r="AE9798" s="10"/>
      <c r="AG9798" s="10"/>
      <c r="AI9798" s="10"/>
      <c r="AK9798" s="10"/>
    </row>
    <row r="9799" spans="2:37" ht="15" x14ac:dyDescent="0.2">
      <c r="B9799" s="10"/>
      <c r="C9799" s="10"/>
      <c r="D9799" s="10"/>
      <c r="E9799" s="10"/>
      <c r="F9799" s="10"/>
      <c r="G9799" s="10"/>
      <c r="H9799" s="10"/>
      <c r="K9799" s="10"/>
      <c r="L9799" s="10"/>
      <c r="N9799" s="10"/>
      <c r="O9799" s="10"/>
      <c r="P9799" s="10"/>
      <c r="Q9799" s="10"/>
      <c r="R9799" s="10"/>
      <c r="S9799" s="10"/>
      <c r="U9799" s="10"/>
      <c r="W9799" s="10"/>
      <c r="Y9799" s="10"/>
      <c r="AA9799" s="10"/>
      <c r="AC9799" s="10"/>
      <c r="AE9799" s="10"/>
      <c r="AG9799" s="10"/>
      <c r="AI9799" s="10"/>
      <c r="AK9799" s="10"/>
    </row>
    <row r="9800" spans="2:37" ht="15" x14ac:dyDescent="0.2">
      <c r="B9800" s="10"/>
      <c r="C9800" s="10"/>
      <c r="D9800" s="10"/>
      <c r="E9800" s="10"/>
      <c r="F9800" s="10"/>
      <c r="G9800" s="10"/>
      <c r="H9800" s="10"/>
      <c r="K9800" s="10"/>
      <c r="L9800" s="10"/>
      <c r="N9800" s="10"/>
      <c r="O9800" s="10"/>
      <c r="P9800" s="10"/>
      <c r="Q9800" s="10"/>
      <c r="R9800" s="10"/>
      <c r="S9800" s="10"/>
      <c r="U9800" s="10"/>
      <c r="W9800" s="10"/>
      <c r="Y9800" s="10"/>
      <c r="AA9800" s="10"/>
      <c r="AC9800" s="10"/>
      <c r="AE9800" s="10"/>
      <c r="AG9800" s="10"/>
      <c r="AI9800" s="10"/>
      <c r="AK9800" s="10"/>
    </row>
    <row r="9801" spans="2:37" ht="15" x14ac:dyDescent="0.2">
      <c r="B9801" s="10"/>
      <c r="C9801" s="10"/>
      <c r="D9801" s="10"/>
      <c r="E9801" s="10"/>
      <c r="F9801" s="10"/>
      <c r="G9801" s="10"/>
      <c r="H9801" s="10"/>
      <c r="K9801" s="10"/>
      <c r="L9801" s="10"/>
      <c r="N9801" s="10"/>
      <c r="O9801" s="10"/>
      <c r="P9801" s="10"/>
      <c r="Q9801" s="10"/>
      <c r="R9801" s="10"/>
      <c r="S9801" s="10"/>
      <c r="U9801" s="10"/>
      <c r="W9801" s="10"/>
      <c r="Y9801" s="10"/>
      <c r="AA9801" s="10"/>
      <c r="AC9801" s="10"/>
      <c r="AE9801" s="10"/>
      <c r="AG9801" s="10"/>
      <c r="AI9801" s="10"/>
      <c r="AK9801" s="10"/>
    </row>
    <row r="9802" spans="2:37" ht="15" x14ac:dyDescent="0.2">
      <c r="B9802" s="10"/>
      <c r="C9802" s="10"/>
      <c r="D9802" s="10"/>
      <c r="E9802" s="10"/>
      <c r="F9802" s="10"/>
      <c r="G9802" s="10"/>
      <c r="H9802" s="10"/>
      <c r="K9802" s="10"/>
      <c r="L9802" s="10"/>
      <c r="N9802" s="10"/>
      <c r="O9802" s="10"/>
      <c r="P9802" s="10"/>
      <c r="Q9802" s="10"/>
      <c r="R9802" s="10"/>
      <c r="S9802" s="10"/>
      <c r="U9802" s="10"/>
      <c r="W9802" s="10"/>
      <c r="Y9802" s="10"/>
      <c r="AA9802" s="10"/>
      <c r="AC9802" s="10"/>
      <c r="AE9802" s="10"/>
      <c r="AG9802" s="10"/>
      <c r="AI9802" s="10"/>
      <c r="AK9802" s="10"/>
    </row>
    <row r="9803" spans="2:37" ht="15" x14ac:dyDescent="0.2">
      <c r="B9803" s="10"/>
      <c r="C9803" s="10"/>
      <c r="D9803" s="10"/>
      <c r="E9803" s="10"/>
      <c r="F9803" s="10"/>
      <c r="G9803" s="10"/>
      <c r="H9803" s="10"/>
      <c r="K9803" s="10"/>
      <c r="L9803" s="10"/>
      <c r="N9803" s="10"/>
      <c r="O9803" s="10"/>
      <c r="P9803" s="10"/>
      <c r="Q9803" s="10"/>
      <c r="R9803" s="10"/>
      <c r="S9803" s="10"/>
      <c r="U9803" s="10"/>
      <c r="W9803" s="10"/>
      <c r="Y9803" s="10"/>
      <c r="AA9803" s="10"/>
      <c r="AC9803" s="10"/>
      <c r="AE9803" s="10"/>
      <c r="AG9803" s="10"/>
      <c r="AI9803" s="10"/>
      <c r="AK9803" s="10"/>
    </row>
    <row r="9804" spans="2:37" ht="15" x14ac:dyDescent="0.2">
      <c r="B9804" s="10"/>
      <c r="C9804" s="10"/>
      <c r="D9804" s="10"/>
      <c r="E9804" s="10"/>
      <c r="F9804" s="10"/>
      <c r="G9804" s="10"/>
      <c r="H9804" s="10"/>
      <c r="K9804" s="10"/>
      <c r="L9804" s="10"/>
      <c r="N9804" s="10"/>
      <c r="O9804" s="10"/>
      <c r="P9804" s="10"/>
      <c r="Q9804" s="10"/>
      <c r="R9804" s="10"/>
      <c r="S9804" s="10"/>
      <c r="U9804" s="10"/>
      <c r="W9804" s="10"/>
      <c r="Y9804" s="10"/>
      <c r="AA9804" s="10"/>
      <c r="AC9804" s="10"/>
      <c r="AE9804" s="10"/>
      <c r="AG9804" s="10"/>
      <c r="AI9804" s="10"/>
      <c r="AK9804" s="10"/>
    </row>
    <row r="9805" spans="2:37" ht="15" x14ac:dyDescent="0.2">
      <c r="B9805" s="10"/>
      <c r="C9805" s="10"/>
      <c r="D9805" s="10"/>
      <c r="E9805" s="10"/>
      <c r="F9805" s="10"/>
      <c r="G9805" s="10"/>
      <c r="H9805" s="10"/>
      <c r="K9805" s="10"/>
      <c r="L9805" s="10"/>
      <c r="N9805" s="10"/>
      <c r="O9805" s="10"/>
      <c r="P9805" s="10"/>
      <c r="Q9805" s="10"/>
      <c r="R9805" s="10"/>
      <c r="S9805" s="10"/>
      <c r="U9805" s="10"/>
      <c r="W9805" s="10"/>
      <c r="Y9805" s="10"/>
      <c r="AA9805" s="10"/>
      <c r="AC9805" s="10"/>
      <c r="AE9805" s="10"/>
      <c r="AG9805" s="10"/>
      <c r="AI9805" s="10"/>
      <c r="AK9805" s="10"/>
    </row>
    <row r="9806" spans="2:37" ht="15" x14ac:dyDescent="0.2">
      <c r="B9806" s="10"/>
      <c r="C9806" s="10"/>
      <c r="D9806" s="10"/>
      <c r="E9806" s="10"/>
      <c r="F9806" s="10"/>
      <c r="G9806" s="10"/>
      <c r="H9806" s="10"/>
      <c r="K9806" s="10"/>
      <c r="L9806" s="10"/>
      <c r="N9806" s="10"/>
      <c r="O9806" s="10"/>
      <c r="P9806" s="10"/>
      <c r="Q9806" s="10"/>
      <c r="R9806" s="10"/>
      <c r="S9806" s="10"/>
      <c r="U9806" s="10"/>
      <c r="W9806" s="10"/>
      <c r="Y9806" s="10"/>
      <c r="AA9806" s="10"/>
      <c r="AC9806" s="10"/>
      <c r="AE9806" s="10"/>
      <c r="AG9806" s="10"/>
      <c r="AI9806" s="10"/>
      <c r="AK9806" s="10"/>
    </row>
    <row r="9807" spans="2:37" ht="15" x14ac:dyDescent="0.2">
      <c r="B9807" s="10"/>
      <c r="C9807" s="10"/>
      <c r="D9807" s="10"/>
      <c r="E9807" s="10"/>
      <c r="F9807" s="10"/>
      <c r="G9807" s="10"/>
      <c r="H9807" s="10"/>
      <c r="K9807" s="10"/>
      <c r="L9807" s="10"/>
      <c r="N9807" s="10"/>
      <c r="O9807" s="10"/>
      <c r="P9807" s="10"/>
      <c r="Q9807" s="10"/>
      <c r="R9807" s="10"/>
      <c r="S9807" s="10"/>
      <c r="U9807" s="10"/>
      <c r="W9807" s="10"/>
      <c r="Y9807" s="10"/>
      <c r="AA9807" s="10"/>
      <c r="AC9807" s="10"/>
      <c r="AE9807" s="10"/>
      <c r="AG9807" s="10"/>
      <c r="AI9807" s="10"/>
      <c r="AK9807" s="10"/>
    </row>
    <row r="9808" spans="2:37" ht="15" x14ac:dyDescent="0.2">
      <c r="B9808" s="10"/>
      <c r="C9808" s="10"/>
      <c r="D9808" s="10"/>
      <c r="E9808" s="10"/>
      <c r="F9808" s="10"/>
      <c r="G9808" s="10"/>
      <c r="H9808" s="10"/>
      <c r="K9808" s="10"/>
      <c r="L9808" s="10"/>
      <c r="N9808" s="10"/>
      <c r="O9808" s="10"/>
      <c r="P9808" s="10"/>
      <c r="Q9808" s="10"/>
      <c r="R9808" s="10"/>
      <c r="S9808" s="10"/>
      <c r="U9808" s="10"/>
      <c r="W9808" s="10"/>
      <c r="Y9808" s="10"/>
      <c r="AA9808" s="10"/>
      <c r="AC9808" s="10"/>
      <c r="AE9808" s="10"/>
      <c r="AG9808" s="10"/>
      <c r="AI9808" s="10"/>
      <c r="AK9808" s="10"/>
    </row>
    <row r="9809" spans="2:37" ht="15" x14ac:dyDescent="0.2">
      <c r="B9809" s="10"/>
      <c r="C9809" s="10"/>
      <c r="D9809" s="10"/>
      <c r="E9809" s="10"/>
      <c r="F9809" s="10"/>
      <c r="G9809" s="10"/>
      <c r="H9809" s="10"/>
      <c r="K9809" s="10"/>
      <c r="L9809" s="10"/>
      <c r="N9809" s="10"/>
      <c r="O9809" s="10"/>
      <c r="P9809" s="10"/>
      <c r="Q9809" s="10"/>
      <c r="R9809" s="10"/>
      <c r="S9809" s="10"/>
      <c r="U9809" s="10"/>
      <c r="W9809" s="10"/>
      <c r="Y9809" s="10"/>
      <c r="AA9809" s="10"/>
      <c r="AC9809" s="10"/>
      <c r="AE9809" s="10"/>
      <c r="AG9809" s="10"/>
      <c r="AI9809" s="10"/>
      <c r="AK9809" s="10"/>
    </row>
    <row r="9810" spans="2:37" ht="15" x14ac:dyDescent="0.2">
      <c r="B9810" s="10"/>
      <c r="C9810" s="10"/>
      <c r="D9810" s="10"/>
      <c r="E9810" s="10"/>
      <c r="F9810" s="10"/>
      <c r="G9810" s="10"/>
      <c r="H9810" s="10"/>
      <c r="K9810" s="10"/>
      <c r="L9810" s="10"/>
      <c r="N9810" s="10"/>
      <c r="O9810" s="10"/>
      <c r="P9810" s="10"/>
      <c r="Q9810" s="10"/>
      <c r="R9810" s="10"/>
      <c r="S9810" s="10"/>
      <c r="U9810" s="10"/>
      <c r="W9810" s="10"/>
      <c r="Y9810" s="10"/>
      <c r="AA9810" s="10"/>
      <c r="AC9810" s="10"/>
      <c r="AE9810" s="10"/>
      <c r="AG9810" s="10"/>
      <c r="AI9810" s="10"/>
      <c r="AK9810" s="10"/>
    </row>
    <row r="9811" spans="2:37" ht="15" x14ac:dyDescent="0.2">
      <c r="B9811" s="10"/>
      <c r="C9811" s="10"/>
      <c r="D9811" s="10"/>
      <c r="E9811" s="10"/>
      <c r="F9811" s="10"/>
      <c r="G9811" s="10"/>
      <c r="H9811" s="10"/>
      <c r="K9811" s="10"/>
      <c r="L9811" s="10"/>
      <c r="N9811" s="10"/>
      <c r="O9811" s="10"/>
      <c r="P9811" s="10"/>
      <c r="Q9811" s="10"/>
      <c r="R9811" s="10"/>
      <c r="S9811" s="10"/>
      <c r="U9811" s="10"/>
      <c r="W9811" s="10"/>
      <c r="Y9811" s="10"/>
      <c r="AA9811" s="10"/>
      <c r="AC9811" s="10"/>
      <c r="AE9811" s="10"/>
      <c r="AG9811" s="10"/>
      <c r="AI9811" s="10"/>
      <c r="AK9811" s="10"/>
    </row>
    <row r="9812" spans="2:37" ht="15" x14ac:dyDescent="0.2">
      <c r="B9812" s="10"/>
      <c r="C9812" s="10"/>
      <c r="D9812" s="10"/>
      <c r="E9812" s="10"/>
      <c r="F9812" s="10"/>
      <c r="G9812" s="10"/>
      <c r="H9812" s="10"/>
      <c r="K9812" s="10"/>
      <c r="L9812" s="10"/>
      <c r="N9812" s="10"/>
      <c r="O9812" s="10"/>
      <c r="P9812" s="10"/>
      <c r="Q9812" s="10"/>
      <c r="R9812" s="10"/>
      <c r="S9812" s="10"/>
      <c r="U9812" s="10"/>
      <c r="W9812" s="10"/>
      <c r="Y9812" s="10"/>
      <c r="AA9812" s="10"/>
      <c r="AC9812" s="10"/>
      <c r="AE9812" s="10"/>
      <c r="AG9812" s="10"/>
      <c r="AI9812" s="10"/>
      <c r="AK9812" s="10"/>
    </row>
    <row r="9813" spans="2:37" ht="15" x14ac:dyDescent="0.2">
      <c r="B9813" s="10"/>
      <c r="C9813" s="10"/>
      <c r="D9813" s="10"/>
      <c r="E9813" s="10"/>
      <c r="F9813" s="10"/>
      <c r="G9813" s="10"/>
      <c r="H9813" s="10"/>
      <c r="K9813" s="10"/>
      <c r="L9813" s="10"/>
      <c r="N9813" s="10"/>
      <c r="O9813" s="10"/>
      <c r="P9813" s="10"/>
      <c r="Q9813" s="10"/>
      <c r="R9813" s="10"/>
      <c r="S9813" s="10"/>
      <c r="U9813" s="10"/>
      <c r="W9813" s="10"/>
      <c r="Y9813" s="10"/>
      <c r="AA9813" s="10"/>
      <c r="AC9813" s="10"/>
      <c r="AE9813" s="10"/>
      <c r="AG9813" s="10"/>
      <c r="AI9813" s="10"/>
      <c r="AK9813" s="10"/>
    </row>
    <row r="9814" spans="2:37" ht="15" x14ac:dyDescent="0.2">
      <c r="B9814" s="10"/>
      <c r="C9814" s="10"/>
      <c r="D9814" s="10"/>
      <c r="E9814" s="10"/>
      <c r="F9814" s="10"/>
      <c r="G9814" s="10"/>
      <c r="H9814" s="10"/>
      <c r="K9814" s="10"/>
      <c r="L9814" s="10"/>
      <c r="N9814" s="10"/>
      <c r="O9814" s="10"/>
      <c r="P9814" s="10"/>
      <c r="Q9814" s="10"/>
      <c r="R9814" s="10"/>
      <c r="S9814" s="10"/>
      <c r="U9814" s="10"/>
      <c r="W9814" s="10"/>
      <c r="Y9814" s="10"/>
      <c r="AA9814" s="10"/>
      <c r="AC9814" s="10"/>
      <c r="AE9814" s="10"/>
      <c r="AG9814" s="10"/>
      <c r="AI9814" s="10"/>
      <c r="AK9814" s="10"/>
    </row>
    <row r="9815" spans="2:37" ht="15" x14ac:dyDescent="0.2">
      <c r="B9815" s="10"/>
      <c r="C9815" s="10"/>
      <c r="D9815" s="10"/>
      <c r="E9815" s="10"/>
      <c r="F9815" s="10"/>
      <c r="G9815" s="10"/>
      <c r="H9815" s="10"/>
      <c r="K9815" s="10"/>
      <c r="L9815" s="10"/>
      <c r="N9815" s="10"/>
      <c r="O9815" s="10"/>
      <c r="P9815" s="10"/>
      <c r="Q9815" s="10"/>
      <c r="R9815" s="10"/>
      <c r="S9815" s="10"/>
      <c r="U9815" s="10"/>
      <c r="W9815" s="10"/>
      <c r="Y9815" s="10"/>
      <c r="AA9815" s="10"/>
      <c r="AC9815" s="10"/>
      <c r="AE9815" s="10"/>
      <c r="AG9815" s="10"/>
      <c r="AI9815" s="10"/>
      <c r="AK9815" s="10"/>
    </row>
    <row r="9816" spans="2:37" ht="15" x14ac:dyDescent="0.2">
      <c r="B9816" s="10"/>
      <c r="C9816" s="10"/>
      <c r="D9816" s="10"/>
      <c r="E9816" s="10"/>
      <c r="F9816" s="10"/>
      <c r="G9816" s="10"/>
      <c r="H9816" s="10"/>
      <c r="K9816" s="10"/>
      <c r="L9816" s="10"/>
      <c r="N9816" s="10"/>
      <c r="O9816" s="10"/>
      <c r="P9816" s="10"/>
      <c r="Q9816" s="10"/>
      <c r="R9816" s="10"/>
      <c r="S9816" s="10"/>
      <c r="U9816" s="10"/>
      <c r="W9816" s="10"/>
      <c r="Y9816" s="10"/>
      <c r="AA9816" s="10"/>
      <c r="AC9816" s="10"/>
      <c r="AE9816" s="10"/>
      <c r="AG9816" s="10"/>
      <c r="AI9816" s="10"/>
      <c r="AK9816" s="10"/>
    </row>
    <row r="9817" spans="2:37" ht="15" x14ac:dyDescent="0.2">
      <c r="B9817" s="10"/>
      <c r="C9817" s="10"/>
      <c r="D9817" s="10"/>
      <c r="E9817" s="10"/>
      <c r="F9817" s="10"/>
      <c r="G9817" s="10"/>
      <c r="H9817" s="10"/>
      <c r="K9817" s="10"/>
      <c r="L9817" s="10"/>
      <c r="N9817" s="10"/>
      <c r="O9817" s="10"/>
      <c r="P9817" s="10"/>
      <c r="Q9817" s="10"/>
      <c r="R9817" s="10"/>
      <c r="S9817" s="10"/>
      <c r="U9817" s="10"/>
      <c r="W9817" s="10"/>
      <c r="Y9817" s="10"/>
      <c r="AA9817" s="10"/>
      <c r="AC9817" s="10"/>
      <c r="AE9817" s="10"/>
      <c r="AG9817" s="10"/>
      <c r="AI9817" s="10"/>
      <c r="AK9817" s="10"/>
    </row>
    <row r="9818" spans="2:37" ht="15" x14ac:dyDescent="0.2">
      <c r="B9818" s="10"/>
      <c r="C9818" s="10"/>
      <c r="D9818" s="10"/>
      <c r="E9818" s="10"/>
      <c r="F9818" s="10"/>
      <c r="G9818" s="10"/>
      <c r="H9818" s="10"/>
      <c r="K9818" s="10"/>
      <c r="L9818" s="10"/>
      <c r="N9818" s="10"/>
      <c r="O9818" s="10"/>
      <c r="P9818" s="10"/>
      <c r="Q9818" s="10"/>
      <c r="R9818" s="10"/>
      <c r="S9818" s="10"/>
      <c r="U9818" s="10"/>
      <c r="W9818" s="10"/>
      <c r="Y9818" s="10"/>
      <c r="AA9818" s="10"/>
      <c r="AC9818" s="10"/>
      <c r="AE9818" s="10"/>
      <c r="AG9818" s="10"/>
      <c r="AI9818" s="10"/>
      <c r="AK9818" s="10"/>
    </row>
    <row r="9819" spans="2:37" ht="15" x14ac:dyDescent="0.2">
      <c r="B9819" s="10"/>
      <c r="C9819" s="10"/>
      <c r="D9819" s="10"/>
      <c r="E9819" s="10"/>
      <c r="F9819" s="10"/>
      <c r="G9819" s="10"/>
      <c r="H9819" s="10"/>
      <c r="K9819" s="10"/>
      <c r="L9819" s="10"/>
      <c r="N9819" s="10"/>
      <c r="O9819" s="10"/>
      <c r="P9819" s="10"/>
      <c r="Q9819" s="10"/>
      <c r="R9819" s="10"/>
      <c r="S9819" s="10"/>
      <c r="U9819" s="10"/>
      <c r="W9819" s="10"/>
      <c r="Y9819" s="10"/>
      <c r="AA9819" s="10"/>
      <c r="AC9819" s="10"/>
      <c r="AE9819" s="10"/>
      <c r="AG9819" s="10"/>
      <c r="AI9819" s="10"/>
      <c r="AK9819" s="10"/>
    </row>
    <row r="9820" spans="2:37" ht="15" x14ac:dyDescent="0.2">
      <c r="B9820" s="10"/>
      <c r="C9820" s="10"/>
      <c r="D9820" s="10"/>
      <c r="E9820" s="10"/>
      <c r="F9820" s="10"/>
      <c r="G9820" s="10"/>
      <c r="H9820" s="10"/>
      <c r="K9820" s="10"/>
      <c r="L9820" s="10"/>
      <c r="N9820" s="10"/>
      <c r="O9820" s="10"/>
      <c r="P9820" s="10"/>
      <c r="Q9820" s="10"/>
      <c r="R9820" s="10"/>
      <c r="S9820" s="10"/>
      <c r="U9820" s="10"/>
      <c r="W9820" s="10"/>
      <c r="Y9820" s="10"/>
      <c r="AA9820" s="10"/>
      <c r="AC9820" s="10"/>
      <c r="AE9820" s="10"/>
      <c r="AG9820" s="10"/>
      <c r="AI9820" s="10"/>
      <c r="AK9820" s="10"/>
    </row>
    <row r="9821" spans="2:37" ht="15" x14ac:dyDescent="0.2">
      <c r="B9821" s="10"/>
      <c r="C9821" s="10"/>
      <c r="D9821" s="10"/>
      <c r="E9821" s="10"/>
      <c r="F9821" s="10"/>
      <c r="G9821" s="10"/>
      <c r="H9821" s="10"/>
      <c r="K9821" s="10"/>
      <c r="L9821" s="10"/>
      <c r="N9821" s="10"/>
      <c r="O9821" s="10"/>
      <c r="P9821" s="10"/>
      <c r="Q9821" s="10"/>
      <c r="R9821" s="10"/>
      <c r="S9821" s="10"/>
      <c r="U9821" s="10"/>
      <c r="W9821" s="10"/>
      <c r="Y9821" s="10"/>
      <c r="AA9821" s="10"/>
      <c r="AC9821" s="10"/>
      <c r="AE9821" s="10"/>
      <c r="AG9821" s="10"/>
      <c r="AI9821" s="10"/>
      <c r="AK9821" s="10"/>
    </row>
    <row r="9822" spans="2:37" ht="15" x14ac:dyDescent="0.2">
      <c r="B9822" s="10"/>
      <c r="C9822" s="10"/>
      <c r="D9822" s="10"/>
      <c r="E9822" s="10"/>
      <c r="F9822" s="10"/>
      <c r="G9822" s="10"/>
      <c r="H9822" s="10"/>
      <c r="K9822" s="10"/>
      <c r="L9822" s="10"/>
      <c r="N9822" s="10"/>
      <c r="O9822" s="10"/>
      <c r="P9822" s="10"/>
      <c r="Q9822" s="10"/>
      <c r="R9822" s="10"/>
      <c r="S9822" s="10"/>
      <c r="U9822" s="10"/>
      <c r="W9822" s="10"/>
      <c r="Y9822" s="10"/>
      <c r="AA9822" s="10"/>
      <c r="AC9822" s="10"/>
      <c r="AE9822" s="10"/>
      <c r="AG9822" s="10"/>
      <c r="AI9822" s="10"/>
      <c r="AK9822" s="10"/>
    </row>
    <row r="9823" spans="2:37" ht="15" x14ac:dyDescent="0.2">
      <c r="B9823" s="10"/>
      <c r="C9823" s="10"/>
      <c r="D9823" s="10"/>
      <c r="E9823" s="10"/>
      <c r="F9823" s="10"/>
      <c r="G9823" s="10"/>
      <c r="H9823" s="10"/>
      <c r="K9823" s="10"/>
      <c r="L9823" s="10"/>
      <c r="N9823" s="10"/>
      <c r="O9823" s="10"/>
      <c r="P9823" s="10"/>
      <c r="Q9823" s="10"/>
      <c r="R9823" s="10"/>
      <c r="S9823" s="10"/>
      <c r="U9823" s="10"/>
      <c r="W9823" s="10"/>
      <c r="Y9823" s="10"/>
      <c r="AA9823" s="10"/>
      <c r="AC9823" s="10"/>
      <c r="AE9823" s="10"/>
      <c r="AG9823" s="10"/>
      <c r="AI9823" s="10"/>
      <c r="AK9823" s="10"/>
    </row>
    <row r="9824" spans="2:37" ht="15" x14ac:dyDescent="0.2">
      <c r="B9824" s="10"/>
      <c r="C9824" s="10"/>
      <c r="D9824" s="10"/>
      <c r="E9824" s="10"/>
      <c r="F9824" s="10"/>
      <c r="G9824" s="10"/>
      <c r="H9824" s="10"/>
      <c r="K9824" s="10"/>
      <c r="L9824" s="10"/>
      <c r="N9824" s="10"/>
      <c r="O9824" s="10"/>
      <c r="P9824" s="10"/>
      <c r="Q9824" s="10"/>
      <c r="R9824" s="10"/>
      <c r="S9824" s="10"/>
      <c r="U9824" s="10"/>
      <c r="W9824" s="10"/>
      <c r="Y9824" s="10"/>
      <c r="AA9824" s="10"/>
      <c r="AC9824" s="10"/>
      <c r="AE9824" s="10"/>
      <c r="AG9824" s="10"/>
      <c r="AI9824" s="10"/>
      <c r="AK9824" s="10"/>
    </row>
    <row r="9825" spans="2:37" ht="15" x14ac:dyDescent="0.2">
      <c r="B9825" s="10"/>
      <c r="C9825" s="10"/>
      <c r="D9825" s="10"/>
      <c r="E9825" s="10"/>
      <c r="F9825" s="10"/>
      <c r="G9825" s="10"/>
      <c r="H9825" s="10"/>
      <c r="K9825" s="10"/>
      <c r="L9825" s="10"/>
      <c r="N9825" s="10"/>
      <c r="O9825" s="10"/>
      <c r="P9825" s="10"/>
      <c r="Q9825" s="10"/>
      <c r="R9825" s="10"/>
      <c r="S9825" s="10"/>
      <c r="U9825" s="10"/>
      <c r="W9825" s="10"/>
      <c r="Y9825" s="10"/>
      <c r="AA9825" s="10"/>
      <c r="AC9825" s="10"/>
      <c r="AE9825" s="10"/>
      <c r="AG9825" s="10"/>
      <c r="AI9825" s="10"/>
      <c r="AK9825" s="10"/>
    </row>
    <row r="9826" spans="2:37" ht="15" x14ac:dyDescent="0.2">
      <c r="B9826" s="10"/>
      <c r="C9826" s="10"/>
      <c r="D9826" s="10"/>
      <c r="E9826" s="10"/>
      <c r="F9826" s="10"/>
      <c r="G9826" s="10"/>
      <c r="H9826" s="10"/>
      <c r="K9826" s="10"/>
      <c r="L9826" s="10"/>
      <c r="N9826" s="10"/>
      <c r="O9826" s="10"/>
      <c r="P9826" s="10"/>
      <c r="Q9826" s="10"/>
      <c r="R9826" s="10"/>
      <c r="S9826" s="10"/>
      <c r="U9826" s="10"/>
      <c r="W9826" s="10"/>
      <c r="Y9826" s="10"/>
      <c r="AA9826" s="10"/>
      <c r="AC9826" s="10"/>
      <c r="AE9826" s="10"/>
      <c r="AG9826" s="10"/>
      <c r="AI9826" s="10"/>
      <c r="AK9826" s="10"/>
    </row>
    <row r="9827" spans="2:37" ht="15" x14ac:dyDescent="0.2">
      <c r="B9827" s="10"/>
      <c r="C9827" s="10"/>
      <c r="D9827" s="10"/>
      <c r="E9827" s="10"/>
      <c r="F9827" s="10"/>
      <c r="G9827" s="10"/>
      <c r="H9827" s="10"/>
      <c r="K9827" s="10"/>
      <c r="L9827" s="10"/>
      <c r="N9827" s="10"/>
      <c r="O9827" s="10"/>
      <c r="P9827" s="10"/>
      <c r="Q9827" s="10"/>
      <c r="R9827" s="10"/>
      <c r="S9827" s="10"/>
      <c r="U9827" s="10"/>
      <c r="W9827" s="10"/>
      <c r="Y9827" s="10"/>
      <c r="AA9827" s="10"/>
      <c r="AC9827" s="10"/>
      <c r="AE9827" s="10"/>
      <c r="AG9827" s="10"/>
      <c r="AI9827" s="10"/>
      <c r="AK9827" s="10"/>
    </row>
    <row r="9828" spans="2:37" ht="15" x14ac:dyDescent="0.2">
      <c r="B9828" s="10"/>
      <c r="C9828" s="10"/>
      <c r="D9828" s="10"/>
      <c r="E9828" s="10"/>
      <c r="F9828" s="10"/>
      <c r="G9828" s="10"/>
      <c r="H9828" s="10"/>
      <c r="K9828" s="10"/>
      <c r="L9828" s="10"/>
      <c r="N9828" s="10"/>
      <c r="O9828" s="10"/>
      <c r="P9828" s="10"/>
      <c r="Q9828" s="10"/>
      <c r="R9828" s="10"/>
      <c r="S9828" s="10"/>
      <c r="U9828" s="10"/>
      <c r="W9828" s="10"/>
      <c r="Y9828" s="10"/>
      <c r="AA9828" s="10"/>
      <c r="AC9828" s="10"/>
      <c r="AE9828" s="10"/>
      <c r="AG9828" s="10"/>
      <c r="AI9828" s="10"/>
      <c r="AK9828" s="10"/>
    </row>
    <row r="9829" spans="2:37" ht="15" x14ac:dyDescent="0.2">
      <c r="B9829" s="10"/>
      <c r="C9829" s="10"/>
      <c r="D9829" s="10"/>
      <c r="E9829" s="10"/>
      <c r="F9829" s="10"/>
      <c r="G9829" s="10"/>
      <c r="H9829" s="10"/>
      <c r="K9829" s="10"/>
      <c r="L9829" s="10"/>
      <c r="N9829" s="10"/>
      <c r="O9829" s="10"/>
      <c r="P9829" s="10"/>
      <c r="Q9829" s="10"/>
      <c r="R9829" s="10"/>
      <c r="S9829" s="10"/>
      <c r="U9829" s="10"/>
      <c r="W9829" s="10"/>
      <c r="Y9829" s="10"/>
      <c r="AA9829" s="10"/>
      <c r="AC9829" s="10"/>
      <c r="AE9829" s="10"/>
      <c r="AG9829" s="10"/>
      <c r="AI9829" s="10"/>
      <c r="AK9829" s="10"/>
    </row>
    <row r="9830" spans="2:37" ht="15" x14ac:dyDescent="0.2">
      <c r="B9830" s="10"/>
      <c r="C9830" s="10"/>
      <c r="D9830" s="10"/>
      <c r="E9830" s="10"/>
      <c r="F9830" s="10"/>
      <c r="G9830" s="10"/>
      <c r="H9830" s="10"/>
      <c r="K9830" s="10"/>
      <c r="L9830" s="10"/>
      <c r="N9830" s="10"/>
      <c r="O9830" s="10"/>
      <c r="P9830" s="10"/>
      <c r="Q9830" s="10"/>
      <c r="R9830" s="10"/>
      <c r="S9830" s="10"/>
      <c r="U9830" s="10"/>
      <c r="W9830" s="10"/>
      <c r="Y9830" s="10"/>
      <c r="AA9830" s="10"/>
      <c r="AC9830" s="10"/>
      <c r="AE9830" s="10"/>
      <c r="AG9830" s="10"/>
      <c r="AI9830" s="10"/>
      <c r="AK9830" s="10"/>
    </row>
    <row r="9831" spans="2:37" ht="15" x14ac:dyDescent="0.2">
      <c r="B9831" s="10"/>
      <c r="C9831" s="10"/>
      <c r="D9831" s="10"/>
      <c r="E9831" s="10"/>
      <c r="F9831" s="10"/>
      <c r="G9831" s="10"/>
      <c r="H9831" s="10"/>
      <c r="K9831" s="10"/>
      <c r="L9831" s="10"/>
      <c r="N9831" s="10"/>
      <c r="O9831" s="10"/>
      <c r="P9831" s="10"/>
      <c r="Q9831" s="10"/>
      <c r="R9831" s="10"/>
      <c r="S9831" s="10"/>
      <c r="U9831" s="10"/>
      <c r="W9831" s="10"/>
      <c r="Y9831" s="10"/>
      <c r="AA9831" s="10"/>
      <c r="AC9831" s="10"/>
      <c r="AE9831" s="10"/>
      <c r="AG9831" s="10"/>
      <c r="AI9831" s="10"/>
      <c r="AK9831" s="10"/>
    </row>
    <row r="9832" spans="2:37" ht="15" x14ac:dyDescent="0.2">
      <c r="B9832" s="10"/>
      <c r="C9832" s="10"/>
      <c r="D9832" s="10"/>
      <c r="E9832" s="10"/>
      <c r="F9832" s="10"/>
      <c r="G9832" s="10"/>
      <c r="H9832" s="10"/>
      <c r="K9832" s="10"/>
      <c r="L9832" s="10"/>
      <c r="N9832" s="10"/>
      <c r="O9832" s="10"/>
      <c r="P9832" s="10"/>
      <c r="Q9832" s="10"/>
      <c r="R9832" s="10"/>
      <c r="S9832" s="10"/>
      <c r="U9832" s="10"/>
      <c r="W9832" s="10"/>
      <c r="Y9832" s="10"/>
      <c r="AA9832" s="10"/>
      <c r="AC9832" s="10"/>
      <c r="AE9832" s="10"/>
      <c r="AG9832" s="10"/>
      <c r="AI9832" s="10"/>
      <c r="AK9832" s="10"/>
    </row>
    <row r="9833" spans="2:37" ht="15" x14ac:dyDescent="0.2">
      <c r="B9833" s="10"/>
      <c r="C9833" s="10"/>
      <c r="D9833" s="10"/>
      <c r="E9833" s="10"/>
      <c r="F9833" s="10"/>
      <c r="G9833" s="10"/>
      <c r="H9833" s="10"/>
      <c r="K9833" s="10"/>
      <c r="L9833" s="10"/>
      <c r="N9833" s="10"/>
      <c r="O9833" s="10"/>
      <c r="P9833" s="10"/>
      <c r="Q9833" s="10"/>
      <c r="R9833" s="10"/>
      <c r="S9833" s="10"/>
      <c r="U9833" s="10"/>
      <c r="W9833" s="10"/>
      <c r="Y9833" s="10"/>
      <c r="AA9833" s="10"/>
      <c r="AC9833" s="10"/>
      <c r="AE9833" s="10"/>
      <c r="AG9833" s="10"/>
      <c r="AI9833" s="10"/>
      <c r="AK9833" s="10"/>
    </row>
    <row r="9834" spans="2:37" ht="15" x14ac:dyDescent="0.2">
      <c r="B9834" s="10"/>
      <c r="C9834" s="10"/>
      <c r="D9834" s="10"/>
      <c r="E9834" s="10"/>
      <c r="F9834" s="10"/>
      <c r="G9834" s="10"/>
      <c r="H9834" s="10"/>
      <c r="K9834" s="10"/>
      <c r="L9834" s="10"/>
      <c r="N9834" s="10"/>
      <c r="O9834" s="10"/>
      <c r="P9834" s="10"/>
      <c r="Q9834" s="10"/>
      <c r="R9834" s="10"/>
      <c r="S9834" s="10"/>
      <c r="U9834" s="10"/>
      <c r="W9834" s="10"/>
      <c r="Y9834" s="10"/>
      <c r="AA9834" s="10"/>
      <c r="AC9834" s="10"/>
      <c r="AE9834" s="10"/>
      <c r="AG9834" s="10"/>
      <c r="AI9834" s="10"/>
      <c r="AK9834" s="10"/>
    </row>
    <row r="9835" spans="2:37" ht="15" x14ac:dyDescent="0.2">
      <c r="B9835" s="10"/>
      <c r="C9835" s="10"/>
      <c r="D9835" s="10"/>
      <c r="E9835" s="10"/>
      <c r="F9835" s="10"/>
      <c r="G9835" s="10"/>
      <c r="H9835" s="10"/>
      <c r="K9835" s="10"/>
      <c r="L9835" s="10"/>
      <c r="N9835" s="10"/>
      <c r="O9835" s="10"/>
      <c r="P9835" s="10"/>
      <c r="Q9835" s="10"/>
      <c r="R9835" s="10"/>
      <c r="S9835" s="10"/>
      <c r="U9835" s="10"/>
      <c r="W9835" s="10"/>
      <c r="Y9835" s="10"/>
      <c r="AA9835" s="10"/>
      <c r="AC9835" s="10"/>
      <c r="AE9835" s="10"/>
      <c r="AG9835" s="10"/>
      <c r="AI9835" s="10"/>
      <c r="AK9835" s="10"/>
    </row>
    <row r="9836" spans="2:37" ht="15" x14ac:dyDescent="0.2">
      <c r="B9836" s="10"/>
      <c r="C9836" s="10"/>
      <c r="D9836" s="10"/>
      <c r="E9836" s="10"/>
      <c r="F9836" s="10"/>
      <c r="G9836" s="10"/>
      <c r="H9836" s="10"/>
      <c r="K9836" s="10"/>
      <c r="L9836" s="10"/>
      <c r="N9836" s="10"/>
      <c r="O9836" s="10"/>
      <c r="P9836" s="10"/>
      <c r="Q9836" s="10"/>
      <c r="R9836" s="10"/>
      <c r="S9836" s="10"/>
      <c r="U9836" s="10"/>
      <c r="W9836" s="10"/>
      <c r="Y9836" s="10"/>
      <c r="AA9836" s="10"/>
      <c r="AC9836" s="10"/>
      <c r="AE9836" s="10"/>
      <c r="AG9836" s="10"/>
      <c r="AI9836" s="10"/>
      <c r="AK9836" s="10"/>
    </row>
    <row r="9837" spans="2:37" ht="15" x14ac:dyDescent="0.2">
      <c r="B9837" s="10"/>
      <c r="C9837" s="10"/>
      <c r="D9837" s="10"/>
      <c r="E9837" s="10"/>
      <c r="F9837" s="10"/>
      <c r="G9837" s="10"/>
      <c r="H9837" s="10"/>
      <c r="K9837" s="10"/>
      <c r="L9837" s="10"/>
      <c r="N9837" s="10"/>
      <c r="O9837" s="10"/>
      <c r="P9837" s="10"/>
      <c r="Q9837" s="10"/>
      <c r="R9837" s="10"/>
      <c r="S9837" s="10"/>
      <c r="U9837" s="10"/>
      <c r="W9837" s="10"/>
      <c r="Y9837" s="10"/>
      <c r="AA9837" s="10"/>
      <c r="AC9837" s="10"/>
      <c r="AE9837" s="10"/>
      <c r="AG9837" s="10"/>
      <c r="AI9837" s="10"/>
      <c r="AK9837" s="10"/>
    </row>
    <row r="9838" spans="2:37" ht="15" x14ac:dyDescent="0.2">
      <c r="B9838" s="10"/>
      <c r="C9838" s="10"/>
      <c r="D9838" s="10"/>
      <c r="E9838" s="10"/>
      <c r="F9838" s="10"/>
      <c r="G9838" s="10"/>
      <c r="H9838" s="10"/>
      <c r="K9838" s="10"/>
      <c r="L9838" s="10"/>
      <c r="N9838" s="10"/>
      <c r="O9838" s="10"/>
      <c r="P9838" s="10"/>
      <c r="Q9838" s="10"/>
      <c r="R9838" s="10"/>
      <c r="S9838" s="10"/>
      <c r="U9838" s="10"/>
      <c r="W9838" s="10"/>
      <c r="Y9838" s="10"/>
      <c r="AA9838" s="10"/>
      <c r="AC9838" s="10"/>
      <c r="AE9838" s="10"/>
      <c r="AG9838" s="10"/>
      <c r="AI9838" s="10"/>
      <c r="AK9838" s="10"/>
    </row>
    <row r="9839" spans="2:37" ht="15" x14ac:dyDescent="0.2">
      <c r="B9839" s="10"/>
      <c r="C9839" s="10"/>
      <c r="D9839" s="10"/>
      <c r="E9839" s="10"/>
      <c r="F9839" s="10"/>
      <c r="G9839" s="10"/>
      <c r="H9839" s="10"/>
      <c r="K9839" s="10"/>
      <c r="L9839" s="10"/>
      <c r="N9839" s="10"/>
      <c r="O9839" s="10"/>
      <c r="P9839" s="10"/>
      <c r="Q9839" s="10"/>
      <c r="R9839" s="10"/>
      <c r="S9839" s="10"/>
      <c r="U9839" s="10"/>
      <c r="W9839" s="10"/>
      <c r="Y9839" s="10"/>
      <c r="AA9839" s="10"/>
      <c r="AC9839" s="10"/>
      <c r="AE9839" s="10"/>
      <c r="AG9839" s="10"/>
      <c r="AI9839" s="10"/>
      <c r="AK9839" s="10"/>
    </row>
    <row r="9840" spans="2:37" ht="15" x14ac:dyDescent="0.2">
      <c r="B9840" s="10"/>
      <c r="C9840" s="10"/>
      <c r="D9840" s="10"/>
      <c r="E9840" s="10"/>
      <c r="F9840" s="10"/>
      <c r="G9840" s="10"/>
      <c r="H9840" s="10"/>
      <c r="K9840" s="10"/>
      <c r="L9840" s="10"/>
      <c r="N9840" s="10"/>
      <c r="O9840" s="10"/>
      <c r="P9840" s="10"/>
      <c r="Q9840" s="10"/>
      <c r="R9840" s="10"/>
      <c r="S9840" s="10"/>
      <c r="U9840" s="10"/>
      <c r="W9840" s="10"/>
      <c r="Y9840" s="10"/>
      <c r="AA9840" s="10"/>
      <c r="AC9840" s="10"/>
      <c r="AE9840" s="10"/>
      <c r="AG9840" s="10"/>
      <c r="AI9840" s="10"/>
      <c r="AK9840" s="10"/>
    </row>
    <row r="9841" spans="2:37" ht="15" x14ac:dyDescent="0.2">
      <c r="B9841" s="10"/>
      <c r="C9841" s="10"/>
      <c r="D9841" s="10"/>
      <c r="E9841" s="10"/>
      <c r="F9841" s="10"/>
      <c r="G9841" s="10"/>
      <c r="H9841" s="10"/>
      <c r="K9841" s="10"/>
      <c r="L9841" s="10"/>
      <c r="N9841" s="10"/>
      <c r="O9841" s="10"/>
      <c r="P9841" s="10"/>
      <c r="Q9841" s="10"/>
      <c r="R9841" s="10"/>
      <c r="S9841" s="10"/>
      <c r="U9841" s="10"/>
      <c r="W9841" s="10"/>
      <c r="Y9841" s="10"/>
      <c r="AA9841" s="10"/>
      <c r="AC9841" s="10"/>
      <c r="AE9841" s="10"/>
      <c r="AG9841" s="10"/>
      <c r="AI9841" s="10"/>
      <c r="AK9841" s="10"/>
    </row>
    <row r="9842" spans="2:37" ht="15" x14ac:dyDescent="0.2">
      <c r="B9842" s="10"/>
      <c r="C9842" s="10"/>
      <c r="D9842" s="10"/>
      <c r="E9842" s="10"/>
      <c r="F9842" s="10"/>
      <c r="G9842" s="10"/>
      <c r="H9842" s="10"/>
      <c r="K9842" s="10"/>
      <c r="L9842" s="10"/>
      <c r="N9842" s="10"/>
      <c r="O9842" s="10"/>
      <c r="P9842" s="10"/>
      <c r="Q9842" s="10"/>
      <c r="R9842" s="10"/>
      <c r="S9842" s="10"/>
      <c r="U9842" s="10"/>
      <c r="W9842" s="10"/>
      <c r="Y9842" s="10"/>
      <c r="AA9842" s="10"/>
      <c r="AC9842" s="10"/>
      <c r="AE9842" s="10"/>
      <c r="AG9842" s="10"/>
      <c r="AI9842" s="10"/>
      <c r="AK9842" s="10"/>
    </row>
    <row r="9843" spans="2:37" ht="15" x14ac:dyDescent="0.2">
      <c r="B9843" s="10"/>
      <c r="C9843" s="10"/>
      <c r="D9843" s="10"/>
      <c r="E9843" s="10"/>
      <c r="F9843" s="10"/>
      <c r="G9843" s="10"/>
      <c r="H9843" s="10"/>
      <c r="K9843" s="10"/>
      <c r="L9843" s="10"/>
      <c r="N9843" s="10"/>
      <c r="O9843" s="10"/>
      <c r="P9843" s="10"/>
      <c r="Q9843" s="10"/>
      <c r="R9843" s="10"/>
      <c r="S9843" s="10"/>
      <c r="U9843" s="10"/>
      <c r="W9843" s="10"/>
      <c r="Y9843" s="10"/>
      <c r="AA9843" s="10"/>
      <c r="AC9843" s="10"/>
      <c r="AE9843" s="10"/>
      <c r="AG9843" s="10"/>
      <c r="AI9843" s="10"/>
      <c r="AK9843" s="10"/>
    </row>
    <row r="9844" spans="2:37" ht="15" x14ac:dyDescent="0.2">
      <c r="B9844" s="10"/>
      <c r="C9844" s="10"/>
      <c r="D9844" s="10"/>
      <c r="E9844" s="10"/>
      <c r="F9844" s="10"/>
      <c r="G9844" s="10"/>
      <c r="H9844" s="10"/>
      <c r="K9844" s="10"/>
      <c r="L9844" s="10"/>
      <c r="N9844" s="10"/>
      <c r="O9844" s="10"/>
      <c r="P9844" s="10"/>
      <c r="Q9844" s="10"/>
      <c r="R9844" s="10"/>
      <c r="S9844" s="10"/>
      <c r="U9844" s="10"/>
      <c r="W9844" s="10"/>
      <c r="Y9844" s="10"/>
      <c r="AA9844" s="10"/>
      <c r="AC9844" s="10"/>
      <c r="AE9844" s="10"/>
      <c r="AG9844" s="10"/>
      <c r="AI9844" s="10"/>
      <c r="AK9844" s="10"/>
    </row>
    <row r="9845" spans="2:37" ht="15" x14ac:dyDescent="0.2">
      <c r="B9845" s="10"/>
      <c r="C9845" s="10"/>
      <c r="D9845" s="10"/>
      <c r="E9845" s="10"/>
      <c r="F9845" s="10"/>
      <c r="G9845" s="10"/>
      <c r="H9845" s="10"/>
      <c r="K9845" s="10"/>
      <c r="L9845" s="10"/>
      <c r="N9845" s="10"/>
      <c r="O9845" s="10"/>
      <c r="P9845" s="10"/>
      <c r="Q9845" s="10"/>
      <c r="R9845" s="10"/>
      <c r="S9845" s="10"/>
      <c r="U9845" s="10"/>
      <c r="W9845" s="10"/>
      <c r="Y9845" s="10"/>
      <c r="AA9845" s="10"/>
      <c r="AC9845" s="10"/>
      <c r="AE9845" s="10"/>
      <c r="AG9845" s="10"/>
      <c r="AI9845" s="10"/>
      <c r="AK9845" s="10"/>
    </row>
    <row r="9846" spans="2:37" ht="15" x14ac:dyDescent="0.2">
      <c r="B9846" s="10"/>
      <c r="C9846" s="10"/>
      <c r="D9846" s="10"/>
      <c r="E9846" s="10"/>
      <c r="F9846" s="10"/>
      <c r="G9846" s="10"/>
      <c r="H9846" s="10"/>
      <c r="K9846" s="10"/>
      <c r="L9846" s="10"/>
      <c r="N9846" s="10"/>
      <c r="O9846" s="10"/>
      <c r="P9846" s="10"/>
      <c r="Q9846" s="10"/>
      <c r="R9846" s="10"/>
      <c r="S9846" s="10"/>
      <c r="U9846" s="10"/>
      <c r="W9846" s="10"/>
      <c r="Y9846" s="10"/>
      <c r="AA9846" s="10"/>
      <c r="AC9846" s="10"/>
      <c r="AE9846" s="10"/>
      <c r="AG9846" s="10"/>
      <c r="AI9846" s="10"/>
      <c r="AK9846" s="10"/>
    </row>
    <row r="9847" spans="2:37" ht="15" x14ac:dyDescent="0.2">
      <c r="B9847" s="10"/>
      <c r="C9847" s="10"/>
      <c r="D9847" s="10"/>
      <c r="E9847" s="10"/>
      <c r="F9847" s="10"/>
      <c r="G9847" s="10"/>
      <c r="H9847" s="10"/>
      <c r="K9847" s="10"/>
      <c r="L9847" s="10"/>
      <c r="N9847" s="10"/>
      <c r="O9847" s="10"/>
      <c r="P9847" s="10"/>
      <c r="Q9847" s="10"/>
      <c r="R9847" s="10"/>
      <c r="S9847" s="10"/>
      <c r="U9847" s="10"/>
      <c r="W9847" s="10"/>
      <c r="Y9847" s="10"/>
      <c r="AA9847" s="10"/>
      <c r="AC9847" s="10"/>
      <c r="AE9847" s="10"/>
      <c r="AG9847" s="10"/>
      <c r="AI9847" s="10"/>
      <c r="AK9847" s="10"/>
    </row>
    <row r="9848" spans="2:37" ht="15" x14ac:dyDescent="0.2">
      <c r="B9848" s="10"/>
      <c r="C9848" s="10"/>
      <c r="D9848" s="10"/>
      <c r="E9848" s="10"/>
      <c r="F9848" s="10"/>
      <c r="G9848" s="10"/>
      <c r="H9848" s="10"/>
      <c r="K9848" s="10"/>
      <c r="L9848" s="10"/>
      <c r="N9848" s="10"/>
      <c r="O9848" s="10"/>
      <c r="P9848" s="10"/>
      <c r="Q9848" s="10"/>
      <c r="R9848" s="10"/>
      <c r="S9848" s="10"/>
      <c r="U9848" s="10"/>
      <c r="W9848" s="10"/>
      <c r="Y9848" s="10"/>
      <c r="AA9848" s="10"/>
      <c r="AC9848" s="10"/>
      <c r="AE9848" s="10"/>
      <c r="AG9848" s="10"/>
      <c r="AI9848" s="10"/>
      <c r="AK9848" s="10"/>
    </row>
    <row r="9849" spans="2:37" ht="15" x14ac:dyDescent="0.2">
      <c r="B9849" s="10"/>
      <c r="C9849" s="10"/>
      <c r="D9849" s="10"/>
      <c r="E9849" s="10"/>
      <c r="F9849" s="10"/>
      <c r="G9849" s="10"/>
      <c r="H9849" s="10"/>
      <c r="K9849" s="10"/>
      <c r="L9849" s="10"/>
      <c r="N9849" s="10"/>
      <c r="O9849" s="10"/>
      <c r="P9849" s="10"/>
      <c r="Q9849" s="10"/>
      <c r="R9849" s="10"/>
      <c r="S9849" s="10"/>
      <c r="U9849" s="10"/>
      <c r="W9849" s="10"/>
      <c r="Y9849" s="10"/>
      <c r="AA9849" s="10"/>
      <c r="AC9849" s="10"/>
      <c r="AE9849" s="10"/>
      <c r="AG9849" s="10"/>
      <c r="AI9849" s="10"/>
      <c r="AK9849" s="10"/>
    </row>
    <row r="9850" spans="2:37" ht="15" x14ac:dyDescent="0.2">
      <c r="B9850" s="10"/>
      <c r="C9850" s="10"/>
      <c r="D9850" s="10"/>
      <c r="E9850" s="10"/>
      <c r="F9850" s="10"/>
      <c r="G9850" s="10"/>
      <c r="H9850" s="10"/>
      <c r="K9850" s="10"/>
      <c r="L9850" s="10"/>
      <c r="N9850" s="10"/>
      <c r="O9850" s="10"/>
      <c r="P9850" s="10"/>
      <c r="Q9850" s="10"/>
      <c r="R9850" s="10"/>
      <c r="S9850" s="10"/>
      <c r="U9850" s="10"/>
      <c r="W9850" s="10"/>
      <c r="Y9850" s="10"/>
      <c r="AA9850" s="10"/>
      <c r="AC9850" s="10"/>
      <c r="AE9850" s="10"/>
      <c r="AG9850" s="10"/>
      <c r="AI9850" s="10"/>
      <c r="AK9850" s="10"/>
    </row>
    <row r="9851" spans="2:37" ht="15" x14ac:dyDescent="0.2">
      <c r="B9851" s="10"/>
      <c r="C9851" s="10"/>
      <c r="D9851" s="10"/>
      <c r="E9851" s="10"/>
      <c r="F9851" s="10"/>
      <c r="G9851" s="10"/>
      <c r="H9851" s="10"/>
      <c r="K9851" s="10"/>
      <c r="L9851" s="10"/>
      <c r="N9851" s="10"/>
      <c r="O9851" s="10"/>
      <c r="P9851" s="10"/>
      <c r="Q9851" s="10"/>
      <c r="R9851" s="10"/>
      <c r="S9851" s="10"/>
      <c r="U9851" s="10"/>
      <c r="W9851" s="10"/>
      <c r="Y9851" s="10"/>
      <c r="AA9851" s="10"/>
      <c r="AC9851" s="10"/>
      <c r="AE9851" s="10"/>
      <c r="AG9851" s="10"/>
      <c r="AI9851" s="10"/>
      <c r="AK9851" s="10"/>
    </row>
    <row r="9852" spans="2:37" ht="15" x14ac:dyDescent="0.2">
      <c r="B9852" s="10"/>
      <c r="C9852" s="10"/>
      <c r="D9852" s="10"/>
      <c r="E9852" s="10"/>
      <c r="F9852" s="10"/>
      <c r="G9852" s="10"/>
      <c r="H9852" s="10"/>
      <c r="K9852" s="10"/>
      <c r="L9852" s="10"/>
      <c r="N9852" s="10"/>
      <c r="O9852" s="10"/>
      <c r="P9852" s="10"/>
      <c r="Q9852" s="10"/>
      <c r="R9852" s="10"/>
      <c r="S9852" s="10"/>
      <c r="U9852" s="10"/>
      <c r="W9852" s="10"/>
      <c r="Y9852" s="10"/>
      <c r="AA9852" s="10"/>
      <c r="AC9852" s="10"/>
      <c r="AE9852" s="10"/>
      <c r="AG9852" s="10"/>
      <c r="AI9852" s="10"/>
      <c r="AK9852" s="10"/>
    </row>
    <row r="9853" spans="2:37" ht="15" x14ac:dyDescent="0.2">
      <c r="B9853" s="10"/>
      <c r="C9853" s="10"/>
      <c r="D9853" s="10"/>
      <c r="E9853" s="10"/>
      <c r="F9853" s="10"/>
      <c r="G9853" s="10"/>
      <c r="H9853" s="10"/>
      <c r="K9853" s="10"/>
      <c r="L9853" s="10"/>
      <c r="N9853" s="10"/>
      <c r="O9853" s="10"/>
      <c r="P9853" s="10"/>
      <c r="Q9853" s="10"/>
      <c r="R9853" s="10"/>
      <c r="S9853" s="10"/>
      <c r="U9853" s="10"/>
      <c r="W9853" s="10"/>
      <c r="Y9853" s="10"/>
      <c r="AA9853" s="10"/>
      <c r="AC9853" s="10"/>
      <c r="AE9853" s="10"/>
      <c r="AG9853" s="10"/>
      <c r="AI9853" s="10"/>
      <c r="AK9853" s="10"/>
    </row>
    <row r="9854" spans="2:37" ht="15" x14ac:dyDescent="0.2">
      <c r="B9854" s="10"/>
      <c r="C9854" s="10"/>
      <c r="D9854" s="10"/>
      <c r="E9854" s="10"/>
      <c r="F9854" s="10"/>
      <c r="G9854" s="10"/>
      <c r="H9854" s="10"/>
      <c r="K9854" s="10"/>
      <c r="L9854" s="10"/>
      <c r="N9854" s="10"/>
      <c r="O9854" s="10"/>
      <c r="P9854" s="10"/>
      <c r="Q9854" s="10"/>
      <c r="R9854" s="10"/>
      <c r="S9854" s="10"/>
      <c r="U9854" s="10"/>
      <c r="W9854" s="10"/>
      <c r="Y9854" s="10"/>
      <c r="AA9854" s="10"/>
      <c r="AC9854" s="10"/>
      <c r="AE9854" s="10"/>
      <c r="AG9854" s="10"/>
      <c r="AI9854" s="10"/>
      <c r="AK9854" s="10"/>
    </row>
    <row r="9855" spans="2:37" ht="15" x14ac:dyDescent="0.2">
      <c r="B9855" s="10"/>
      <c r="C9855" s="10"/>
      <c r="D9855" s="10"/>
      <c r="E9855" s="10"/>
      <c r="F9855" s="10"/>
      <c r="G9855" s="10"/>
      <c r="H9855" s="10"/>
      <c r="K9855" s="10"/>
      <c r="L9855" s="10"/>
      <c r="N9855" s="10"/>
      <c r="O9855" s="10"/>
      <c r="P9855" s="10"/>
      <c r="Q9855" s="10"/>
      <c r="R9855" s="10"/>
      <c r="S9855" s="10"/>
      <c r="U9855" s="10"/>
      <c r="W9855" s="10"/>
      <c r="Y9855" s="10"/>
      <c r="AA9855" s="10"/>
      <c r="AC9855" s="10"/>
      <c r="AE9855" s="10"/>
      <c r="AG9855" s="10"/>
      <c r="AI9855" s="10"/>
      <c r="AK9855" s="10"/>
    </row>
    <row r="9856" spans="2:37" ht="15" x14ac:dyDescent="0.2">
      <c r="B9856" s="10"/>
      <c r="C9856" s="10"/>
      <c r="D9856" s="10"/>
      <c r="E9856" s="10"/>
      <c r="F9856" s="10"/>
      <c r="G9856" s="10"/>
      <c r="H9856" s="10"/>
      <c r="K9856" s="10"/>
      <c r="L9856" s="10"/>
      <c r="N9856" s="10"/>
      <c r="O9856" s="10"/>
      <c r="P9856" s="10"/>
      <c r="Q9856" s="10"/>
      <c r="R9856" s="10"/>
      <c r="S9856" s="10"/>
      <c r="U9856" s="10"/>
      <c r="W9856" s="10"/>
      <c r="Y9856" s="10"/>
      <c r="AA9856" s="10"/>
      <c r="AC9856" s="10"/>
      <c r="AE9856" s="10"/>
      <c r="AG9856" s="10"/>
      <c r="AI9856" s="10"/>
      <c r="AK9856" s="10"/>
    </row>
    <row r="9857" spans="2:37" ht="15" x14ac:dyDescent="0.2">
      <c r="B9857" s="10"/>
      <c r="C9857" s="10"/>
      <c r="D9857" s="10"/>
      <c r="E9857" s="10"/>
      <c r="F9857" s="10"/>
      <c r="G9857" s="10"/>
      <c r="H9857" s="10"/>
      <c r="K9857" s="10"/>
      <c r="L9857" s="10"/>
      <c r="N9857" s="10"/>
      <c r="O9857" s="10"/>
      <c r="P9857" s="10"/>
      <c r="Q9857" s="10"/>
      <c r="R9857" s="10"/>
      <c r="S9857" s="10"/>
      <c r="U9857" s="10"/>
      <c r="W9857" s="10"/>
      <c r="Y9857" s="10"/>
      <c r="AA9857" s="10"/>
      <c r="AC9857" s="10"/>
      <c r="AE9857" s="10"/>
      <c r="AG9857" s="10"/>
      <c r="AI9857" s="10"/>
      <c r="AK9857" s="10"/>
    </row>
    <row r="9858" spans="2:37" ht="15" x14ac:dyDescent="0.2">
      <c r="B9858" s="10"/>
      <c r="C9858" s="10"/>
      <c r="D9858" s="10"/>
      <c r="E9858" s="10"/>
      <c r="F9858" s="10"/>
      <c r="G9858" s="10"/>
      <c r="H9858" s="10"/>
      <c r="K9858" s="10"/>
      <c r="L9858" s="10"/>
      <c r="N9858" s="10"/>
      <c r="O9858" s="10"/>
      <c r="P9858" s="10"/>
      <c r="Q9858" s="10"/>
      <c r="R9858" s="10"/>
      <c r="S9858" s="10"/>
      <c r="U9858" s="10"/>
      <c r="W9858" s="10"/>
      <c r="Y9858" s="10"/>
      <c r="AA9858" s="10"/>
      <c r="AC9858" s="10"/>
      <c r="AE9858" s="10"/>
      <c r="AG9858" s="10"/>
      <c r="AI9858" s="10"/>
      <c r="AK9858" s="10"/>
    </row>
    <row r="9859" spans="2:37" ht="15" x14ac:dyDescent="0.2">
      <c r="B9859" s="10"/>
      <c r="C9859" s="10"/>
      <c r="D9859" s="10"/>
      <c r="E9859" s="10"/>
      <c r="F9859" s="10"/>
      <c r="G9859" s="10"/>
      <c r="H9859" s="10"/>
      <c r="K9859" s="10"/>
      <c r="L9859" s="10"/>
      <c r="N9859" s="10"/>
      <c r="O9859" s="10"/>
      <c r="P9859" s="10"/>
      <c r="Q9859" s="10"/>
      <c r="R9859" s="10"/>
      <c r="S9859" s="10"/>
      <c r="U9859" s="10"/>
      <c r="W9859" s="10"/>
      <c r="Y9859" s="10"/>
      <c r="AA9859" s="10"/>
      <c r="AC9859" s="10"/>
      <c r="AE9859" s="10"/>
      <c r="AG9859" s="10"/>
      <c r="AI9859" s="10"/>
      <c r="AK9859" s="10"/>
    </row>
    <row r="9860" spans="2:37" ht="15" x14ac:dyDescent="0.2">
      <c r="B9860" s="10"/>
      <c r="C9860" s="10"/>
      <c r="D9860" s="10"/>
      <c r="E9860" s="10"/>
      <c r="F9860" s="10"/>
      <c r="G9860" s="10"/>
      <c r="H9860" s="10"/>
      <c r="K9860" s="10"/>
      <c r="L9860" s="10"/>
      <c r="N9860" s="10"/>
      <c r="O9860" s="10"/>
      <c r="P9860" s="10"/>
      <c r="Q9860" s="10"/>
      <c r="R9860" s="10"/>
      <c r="S9860" s="10"/>
      <c r="U9860" s="10"/>
      <c r="W9860" s="10"/>
      <c r="Y9860" s="10"/>
      <c r="AA9860" s="10"/>
      <c r="AC9860" s="10"/>
      <c r="AE9860" s="10"/>
      <c r="AG9860" s="10"/>
      <c r="AI9860" s="10"/>
      <c r="AK9860" s="10"/>
    </row>
    <row r="9861" spans="2:37" ht="15" x14ac:dyDescent="0.2">
      <c r="B9861" s="10"/>
      <c r="C9861" s="10"/>
      <c r="D9861" s="10"/>
      <c r="E9861" s="10"/>
      <c r="F9861" s="10"/>
      <c r="G9861" s="10"/>
      <c r="H9861" s="10"/>
      <c r="K9861" s="10"/>
      <c r="L9861" s="10"/>
      <c r="N9861" s="10"/>
      <c r="O9861" s="10"/>
      <c r="P9861" s="10"/>
      <c r="Q9861" s="10"/>
      <c r="R9861" s="10"/>
      <c r="S9861" s="10"/>
      <c r="U9861" s="10"/>
      <c r="W9861" s="10"/>
      <c r="Y9861" s="10"/>
      <c r="AA9861" s="10"/>
      <c r="AC9861" s="10"/>
      <c r="AE9861" s="10"/>
      <c r="AG9861" s="10"/>
      <c r="AI9861" s="10"/>
      <c r="AK9861" s="10"/>
    </row>
    <row r="9862" spans="2:37" ht="15" x14ac:dyDescent="0.2">
      <c r="B9862" s="10"/>
      <c r="C9862" s="10"/>
      <c r="D9862" s="10"/>
      <c r="E9862" s="10"/>
      <c r="F9862" s="10"/>
      <c r="G9862" s="10"/>
      <c r="H9862" s="10"/>
      <c r="K9862" s="10"/>
      <c r="L9862" s="10"/>
      <c r="N9862" s="10"/>
      <c r="O9862" s="10"/>
      <c r="P9862" s="10"/>
      <c r="Q9862" s="10"/>
      <c r="R9862" s="10"/>
      <c r="S9862" s="10"/>
      <c r="U9862" s="10"/>
      <c r="W9862" s="10"/>
      <c r="Y9862" s="10"/>
      <c r="AA9862" s="10"/>
      <c r="AC9862" s="10"/>
      <c r="AE9862" s="10"/>
      <c r="AG9862" s="10"/>
      <c r="AI9862" s="10"/>
      <c r="AK9862" s="10"/>
    </row>
    <row r="9863" spans="2:37" ht="15" x14ac:dyDescent="0.2">
      <c r="B9863" s="10"/>
      <c r="C9863" s="10"/>
      <c r="D9863" s="10"/>
      <c r="E9863" s="10"/>
      <c r="F9863" s="10"/>
      <c r="G9863" s="10"/>
      <c r="H9863" s="10"/>
      <c r="K9863" s="10"/>
      <c r="L9863" s="10"/>
      <c r="N9863" s="10"/>
      <c r="O9863" s="10"/>
      <c r="P9863" s="10"/>
      <c r="Q9863" s="10"/>
      <c r="R9863" s="10"/>
      <c r="S9863" s="10"/>
      <c r="U9863" s="10"/>
      <c r="W9863" s="10"/>
      <c r="Y9863" s="10"/>
      <c r="AA9863" s="10"/>
      <c r="AC9863" s="10"/>
      <c r="AE9863" s="10"/>
      <c r="AG9863" s="10"/>
      <c r="AI9863" s="10"/>
      <c r="AK9863" s="10"/>
    </row>
    <row r="9864" spans="2:37" ht="15" x14ac:dyDescent="0.2">
      <c r="B9864" s="10"/>
      <c r="C9864" s="10"/>
      <c r="D9864" s="10"/>
      <c r="E9864" s="10"/>
      <c r="F9864" s="10"/>
      <c r="G9864" s="10"/>
      <c r="H9864" s="10"/>
      <c r="K9864" s="10"/>
      <c r="L9864" s="10"/>
      <c r="N9864" s="10"/>
      <c r="O9864" s="10"/>
      <c r="P9864" s="10"/>
      <c r="Q9864" s="10"/>
      <c r="R9864" s="10"/>
      <c r="S9864" s="10"/>
      <c r="U9864" s="10"/>
      <c r="W9864" s="10"/>
      <c r="Y9864" s="10"/>
      <c r="AA9864" s="10"/>
      <c r="AC9864" s="10"/>
      <c r="AE9864" s="10"/>
      <c r="AG9864" s="10"/>
      <c r="AI9864" s="10"/>
      <c r="AK9864" s="10"/>
    </row>
    <row r="9865" spans="2:37" ht="15" x14ac:dyDescent="0.2">
      <c r="B9865" s="10"/>
      <c r="C9865" s="10"/>
      <c r="D9865" s="10"/>
      <c r="E9865" s="10"/>
      <c r="F9865" s="10"/>
      <c r="G9865" s="10"/>
      <c r="H9865" s="10"/>
      <c r="K9865" s="10"/>
      <c r="L9865" s="10"/>
      <c r="N9865" s="10"/>
      <c r="O9865" s="10"/>
      <c r="P9865" s="10"/>
      <c r="Q9865" s="10"/>
      <c r="R9865" s="10"/>
      <c r="S9865" s="10"/>
      <c r="U9865" s="10"/>
      <c r="W9865" s="10"/>
      <c r="Y9865" s="10"/>
      <c r="AA9865" s="10"/>
      <c r="AC9865" s="10"/>
      <c r="AE9865" s="10"/>
      <c r="AG9865" s="10"/>
      <c r="AI9865" s="10"/>
      <c r="AK9865" s="10"/>
    </row>
    <row r="9866" spans="2:37" ht="15" x14ac:dyDescent="0.2">
      <c r="B9866" s="10"/>
      <c r="C9866" s="10"/>
      <c r="D9866" s="10"/>
      <c r="E9866" s="10"/>
      <c r="F9866" s="10"/>
      <c r="G9866" s="10"/>
      <c r="H9866" s="10"/>
      <c r="K9866" s="10"/>
      <c r="L9866" s="10"/>
      <c r="N9866" s="10"/>
      <c r="O9866" s="10"/>
      <c r="P9866" s="10"/>
      <c r="Q9866" s="10"/>
      <c r="R9866" s="10"/>
      <c r="S9866" s="10"/>
      <c r="U9866" s="10"/>
      <c r="W9866" s="10"/>
      <c r="Y9866" s="10"/>
      <c r="AA9866" s="10"/>
      <c r="AC9866" s="10"/>
      <c r="AE9866" s="10"/>
      <c r="AG9866" s="10"/>
      <c r="AI9866" s="10"/>
      <c r="AK9866" s="10"/>
    </row>
    <row r="9867" spans="2:37" ht="15" x14ac:dyDescent="0.2">
      <c r="B9867" s="10"/>
      <c r="C9867" s="10"/>
      <c r="D9867" s="10"/>
      <c r="E9867" s="10"/>
      <c r="F9867" s="10"/>
      <c r="G9867" s="10"/>
      <c r="H9867" s="10"/>
      <c r="K9867" s="10"/>
      <c r="L9867" s="10"/>
      <c r="N9867" s="10"/>
      <c r="O9867" s="10"/>
      <c r="P9867" s="10"/>
      <c r="Q9867" s="10"/>
      <c r="R9867" s="10"/>
      <c r="S9867" s="10"/>
      <c r="U9867" s="10"/>
      <c r="W9867" s="10"/>
      <c r="Y9867" s="10"/>
      <c r="AA9867" s="10"/>
      <c r="AC9867" s="10"/>
      <c r="AE9867" s="10"/>
      <c r="AG9867" s="10"/>
      <c r="AI9867" s="10"/>
      <c r="AK9867" s="10"/>
    </row>
    <row r="9868" spans="2:37" ht="15" x14ac:dyDescent="0.2">
      <c r="B9868" s="10"/>
      <c r="C9868" s="10"/>
      <c r="D9868" s="10"/>
      <c r="E9868" s="10"/>
      <c r="F9868" s="10"/>
      <c r="G9868" s="10"/>
      <c r="H9868" s="10"/>
      <c r="K9868" s="10"/>
      <c r="L9868" s="10"/>
      <c r="N9868" s="10"/>
      <c r="O9868" s="10"/>
      <c r="P9868" s="10"/>
      <c r="Q9868" s="10"/>
      <c r="R9868" s="10"/>
      <c r="S9868" s="10"/>
      <c r="U9868" s="10"/>
      <c r="W9868" s="10"/>
      <c r="Y9868" s="10"/>
      <c r="AA9868" s="10"/>
      <c r="AC9868" s="10"/>
      <c r="AE9868" s="10"/>
      <c r="AG9868" s="10"/>
      <c r="AI9868" s="10"/>
      <c r="AK9868" s="10"/>
    </row>
    <row r="9869" spans="2:37" ht="15" x14ac:dyDescent="0.2">
      <c r="B9869" s="10"/>
      <c r="C9869" s="10"/>
      <c r="D9869" s="10"/>
      <c r="E9869" s="10"/>
      <c r="F9869" s="10"/>
      <c r="G9869" s="10"/>
      <c r="H9869" s="10"/>
      <c r="K9869" s="10"/>
      <c r="L9869" s="10"/>
      <c r="N9869" s="10"/>
      <c r="O9869" s="10"/>
      <c r="P9869" s="10"/>
      <c r="Q9869" s="10"/>
      <c r="R9869" s="10"/>
      <c r="S9869" s="10"/>
      <c r="U9869" s="10"/>
      <c r="W9869" s="10"/>
      <c r="Y9869" s="10"/>
      <c r="AA9869" s="10"/>
      <c r="AC9869" s="10"/>
      <c r="AE9869" s="10"/>
      <c r="AG9869" s="10"/>
      <c r="AI9869" s="10"/>
      <c r="AK9869" s="10"/>
    </row>
    <row r="9870" spans="2:37" ht="15" x14ac:dyDescent="0.2">
      <c r="B9870" s="10"/>
      <c r="C9870" s="10"/>
      <c r="D9870" s="10"/>
      <c r="E9870" s="10"/>
      <c r="F9870" s="10"/>
      <c r="G9870" s="10"/>
      <c r="H9870" s="10"/>
      <c r="K9870" s="10"/>
      <c r="L9870" s="10"/>
      <c r="N9870" s="10"/>
      <c r="O9870" s="10"/>
      <c r="P9870" s="10"/>
      <c r="Q9870" s="10"/>
      <c r="R9870" s="10"/>
      <c r="S9870" s="10"/>
      <c r="U9870" s="10"/>
      <c r="W9870" s="10"/>
      <c r="Y9870" s="10"/>
      <c r="AA9870" s="10"/>
      <c r="AC9870" s="10"/>
      <c r="AE9870" s="10"/>
      <c r="AG9870" s="10"/>
      <c r="AI9870" s="10"/>
      <c r="AK9870" s="10"/>
    </row>
    <row r="9871" spans="2:37" ht="15" x14ac:dyDescent="0.2">
      <c r="B9871" s="10"/>
      <c r="C9871" s="10"/>
      <c r="D9871" s="10"/>
      <c r="E9871" s="10"/>
      <c r="F9871" s="10"/>
      <c r="G9871" s="10"/>
      <c r="H9871" s="10"/>
      <c r="K9871" s="10"/>
      <c r="L9871" s="10"/>
      <c r="N9871" s="10"/>
      <c r="O9871" s="10"/>
      <c r="P9871" s="10"/>
      <c r="Q9871" s="10"/>
      <c r="R9871" s="10"/>
      <c r="S9871" s="10"/>
      <c r="U9871" s="10"/>
      <c r="W9871" s="10"/>
      <c r="Y9871" s="10"/>
      <c r="AA9871" s="10"/>
      <c r="AC9871" s="10"/>
      <c r="AE9871" s="10"/>
      <c r="AG9871" s="10"/>
      <c r="AI9871" s="10"/>
      <c r="AK9871" s="10"/>
    </row>
    <row r="9872" spans="2:37" ht="15" x14ac:dyDescent="0.2">
      <c r="B9872" s="10"/>
      <c r="C9872" s="10"/>
      <c r="D9872" s="10"/>
      <c r="E9872" s="10"/>
      <c r="F9872" s="10"/>
      <c r="G9872" s="10"/>
      <c r="H9872" s="10"/>
      <c r="K9872" s="10"/>
      <c r="L9872" s="10"/>
      <c r="N9872" s="10"/>
      <c r="O9872" s="10"/>
      <c r="P9872" s="10"/>
      <c r="Q9872" s="10"/>
      <c r="R9872" s="10"/>
      <c r="S9872" s="10"/>
      <c r="U9872" s="10"/>
      <c r="W9872" s="10"/>
      <c r="Y9872" s="10"/>
      <c r="AA9872" s="10"/>
      <c r="AC9872" s="10"/>
      <c r="AE9872" s="10"/>
      <c r="AG9872" s="10"/>
      <c r="AI9872" s="10"/>
      <c r="AK9872" s="10"/>
    </row>
    <row r="9873" spans="2:37" ht="15" x14ac:dyDescent="0.2">
      <c r="B9873" s="10"/>
      <c r="C9873" s="10"/>
      <c r="D9873" s="10"/>
      <c r="E9873" s="10"/>
      <c r="F9873" s="10"/>
      <c r="G9873" s="10"/>
      <c r="H9873" s="10"/>
      <c r="K9873" s="10"/>
      <c r="L9873" s="10"/>
      <c r="N9873" s="10"/>
      <c r="O9873" s="10"/>
      <c r="P9873" s="10"/>
      <c r="Q9873" s="10"/>
      <c r="R9873" s="10"/>
      <c r="S9873" s="10"/>
      <c r="U9873" s="10"/>
      <c r="W9873" s="10"/>
      <c r="Y9873" s="10"/>
      <c r="AA9873" s="10"/>
      <c r="AC9873" s="10"/>
      <c r="AE9873" s="10"/>
      <c r="AG9873" s="10"/>
      <c r="AI9873" s="10"/>
      <c r="AK9873" s="10"/>
    </row>
    <row r="9874" spans="2:37" ht="15" x14ac:dyDescent="0.2">
      <c r="B9874" s="10"/>
      <c r="C9874" s="10"/>
      <c r="D9874" s="10"/>
      <c r="E9874" s="10"/>
      <c r="F9874" s="10"/>
      <c r="G9874" s="10"/>
      <c r="H9874" s="10"/>
      <c r="K9874" s="10"/>
      <c r="L9874" s="10"/>
      <c r="N9874" s="10"/>
      <c r="O9874" s="10"/>
      <c r="P9874" s="10"/>
      <c r="Q9874" s="10"/>
      <c r="R9874" s="10"/>
      <c r="S9874" s="10"/>
      <c r="U9874" s="10"/>
      <c r="W9874" s="10"/>
      <c r="Y9874" s="10"/>
      <c r="AA9874" s="10"/>
      <c r="AC9874" s="10"/>
      <c r="AE9874" s="10"/>
      <c r="AG9874" s="10"/>
      <c r="AI9874" s="10"/>
      <c r="AK9874" s="10"/>
    </row>
    <row r="9875" spans="2:37" ht="15" x14ac:dyDescent="0.2">
      <c r="B9875" s="10"/>
      <c r="C9875" s="10"/>
      <c r="D9875" s="10"/>
      <c r="E9875" s="10"/>
      <c r="F9875" s="10"/>
      <c r="G9875" s="10"/>
      <c r="H9875" s="10"/>
      <c r="K9875" s="10"/>
      <c r="L9875" s="10"/>
      <c r="N9875" s="10"/>
      <c r="O9875" s="10"/>
      <c r="P9875" s="10"/>
      <c r="Q9875" s="10"/>
      <c r="R9875" s="10"/>
      <c r="S9875" s="10"/>
      <c r="U9875" s="10"/>
      <c r="W9875" s="10"/>
      <c r="Y9875" s="10"/>
      <c r="AA9875" s="10"/>
      <c r="AC9875" s="10"/>
      <c r="AE9875" s="10"/>
      <c r="AG9875" s="10"/>
      <c r="AI9875" s="10"/>
      <c r="AK9875" s="10"/>
    </row>
    <row r="9876" spans="2:37" ht="15" x14ac:dyDescent="0.2">
      <c r="B9876" s="10"/>
      <c r="C9876" s="10"/>
      <c r="D9876" s="10"/>
      <c r="E9876" s="10"/>
      <c r="F9876" s="10"/>
      <c r="G9876" s="10"/>
      <c r="H9876" s="10"/>
      <c r="K9876" s="10"/>
      <c r="L9876" s="10"/>
      <c r="N9876" s="10"/>
      <c r="O9876" s="10"/>
      <c r="P9876" s="10"/>
      <c r="Q9876" s="10"/>
      <c r="R9876" s="10"/>
      <c r="S9876" s="10"/>
      <c r="U9876" s="10"/>
      <c r="W9876" s="10"/>
      <c r="Y9876" s="10"/>
      <c r="AA9876" s="10"/>
      <c r="AC9876" s="10"/>
      <c r="AE9876" s="10"/>
      <c r="AG9876" s="10"/>
      <c r="AI9876" s="10"/>
      <c r="AK9876" s="10"/>
    </row>
    <row r="9877" spans="2:37" ht="15" x14ac:dyDescent="0.2">
      <c r="B9877" s="10"/>
      <c r="C9877" s="10"/>
      <c r="D9877" s="10"/>
      <c r="E9877" s="10"/>
      <c r="F9877" s="10"/>
      <c r="G9877" s="10"/>
      <c r="H9877" s="10"/>
      <c r="K9877" s="10"/>
      <c r="L9877" s="10"/>
      <c r="N9877" s="10"/>
      <c r="O9877" s="10"/>
      <c r="P9877" s="10"/>
      <c r="Q9877" s="10"/>
      <c r="R9877" s="10"/>
      <c r="S9877" s="10"/>
      <c r="U9877" s="10"/>
      <c r="W9877" s="10"/>
      <c r="Y9877" s="10"/>
      <c r="AA9877" s="10"/>
      <c r="AC9877" s="10"/>
      <c r="AE9877" s="10"/>
      <c r="AG9877" s="10"/>
      <c r="AI9877" s="10"/>
      <c r="AK9877" s="10"/>
    </row>
    <row r="9878" spans="2:37" ht="15" x14ac:dyDescent="0.2">
      <c r="B9878" s="10"/>
      <c r="C9878" s="10"/>
      <c r="D9878" s="10"/>
      <c r="E9878" s="10"/>
      <c r="F9878" s="10"/>
      <c r="G9878" s="10"/>
      <c r="H9878" s="10"/>
      <c r="K9878" s="10"/>
      <c r="L9878" s="10"/>
      <c r="N9878" s="10"/>
      <c r="O9878" s="10"/>
      <c r="P9878" s="10"/>
      <c r="Q9878" s="10"/>
      <c r="R9878" s="10"/>
      <c r="S9878" s="10"/>
      <c r="U9878" s="10"/>
      <c r="W9878" s="10"/>
      <c r="Y9878" s="10"/>
      <c r="AA9878" s="10"/>
      <c r="AC9878" s="10"/>
      <c r="AE9878" s="10"/>
      <c r="AG9878" s="10"/>
      <c r="AI9878" s="10"/>
      <c r="AK9878" s="10"/>
    </row>
    <row r="9879" spans="2:37" ht="15" x14ac:dyDescent="0.2">
      <c r="B9879" s="10"/>
      <c r="C9879" s="10"/>
      <c r="D9879" s="10"/>
      <c r="E9879" s="10"/>
      <c r="F9879" s="10"/>
      <c r="G9879" s="10"/>
      <c r="H9879" s="10"/>
      <c r="K9879" s="10"/>
      <c r="L9879" s="10"/>
      <c r="N9879" s="10"/>
      <c r="O9879" s="10"/>
      <c r="P9879" s="10"/>
      <c r="Q9879" s="10"/>
      <c r="R9879" s="10"/>
      <c r="S9879" s="10"/>
      <c r="U9879" s="10"/>
      <c r="W9879" s="10"/>
      <c r="Y9879" s="10"/>
      <c r="AA9879" s="10"/>
      <c r="AC9879" s="10"/>
      <c r="AE9879" s="10"/>
      <c r="AG9879" s="10"/>
      <c r="AI9879" s="10"/>
      <c r="AK9879" s="10"/>
    </row>
    <row r="9880" spans="2:37" ht="15" x14ac:dyDescent="0.2">
      <c r="B9880" s="10"/>
      <c r="C9880" s="10"/>
      <c r="D9880" s="10"/>
      <c r="E9880" s="10"/>
      <c r="F9880" s="10"/>
      <c r="G9880" s="10"/>
      <c r="H9880" s="10"/>
      <c r="K9880" s="10"/>
      <c r="L9880" s="10"/>
      <c r="N9880" s="10"/>
      <c r="O9880" s="10"/>
      <c r="P9880" s="10"/>
      <c r="Q9880" s="10"/>
      <c r="R9880" s="10"/>
      <c r="S9880" s="10"/>
      <c r="U9880" s="10"/>
      <c r="W9880" s="10"/>
      <c r="Y9880" s="10"/>
      <c r="AA9880" s="10"/>
      <c r="AC9880" s="10"/>
      <c r="AE9880" s="10"/>
      <c r="AG9880" s="10"/>
      <c r="AI9880" s="10"/>
      <c r="AK9880" s="10"/>
    </row>
    <row r="9881" spans="2:37" ht="15" x14ac:dyDescent="0.2">
      <c r="B9881" s="10"/>
      <c r="C9881" s="10"/>
      <c r="D9881" s="10"/>
      <c r="E9881" s="10"/>
      <c r="F9881" s="10"/>
      <c r="G9881" s="10"/>
      <c r="H9881" s="10"/>
      <c r="K9881" s="10"/>
      <c r="L9881" s="10"/>
      <c r="N9881" s="10"/>
      <c r="O9881" s="10"/>
      <c r="P9881" s="10"/>
      <c r="Q9881" s="10"/>
      <c r="R9881" s="10"/>
      <c r="S9881" s="10"/>
      <c r="U9881" s="10"/>
      <c r="W9881" s="10"/>
      <c r="Y9881" s="10"/>
      <c r="AA9881" s="10"/>
      <c r="AC9881" s="10"/>
      <c r="AE9881" s="10"/>
      <c r="AG9881" s="10"/>
      <c r="AI9881" s="10"/>
      <c r="AK9881" s="10"/>
    </row>
    <row r="9882" spans="2:37" ht="15" x14ac:dyDescent="0.2">
      <c r="B9882" s="10"/>
      <c r="C9882" s="10"/>
      <c r="D9882" s="10"/>
      <c r="E9882" s="10"/>
      <c r="F9882" s="10"/>
      <c r="G9882" s="10"/>
      <c r="H9882" s="10"/>
      <c r="K9882" s="10"/>
      <c r="L9882" s="10"/>
      <c r="N9882" s="10"/>
      <c r="O9882" s="10"/>
      <c r="P9882" s="10"/>
      <c r="Q9882" s="10"/>
      <c r="R9882" s="10"/>
      <c r="S9882" s="10"/>
      <c r="U9882" s="10"/>
      <c r="W9882" s="10"/>
      <c r="Y9882" s="10"/>
      <c r="AA9882" s="10"/>
      <c r="AC9882" s="10"/>
      <c r="AE9882" s="10"/>
      <c r="AG9882" s="10"/>
      <c r="AI9882" s="10"/>
      <c r="AK9882" s="10"/>
    </row>
    <row r="9883" spans="2:37" ht="15" x14ac:dyDescent="0.2">
      <c r="B9883" s="10"/>
      <c r="C9883" s="10"/>
      <c r="D9883" s="10"/>
      <c r="E9883" s="10"/>
      <c r="F9883" s="10"/>
      <c r="G9883" s="10"/>
      <c r="H9883" s="10"/>
      <c r="K9883" s="10"/>
      <c r="L9883" s="10"/>
      <c r="N9883" s="10"/>
      <c r="O9883" s="10"/>
      <c r="P9883" s="10"/>
      <c r="Q9883" s="10"/>
      <c r="R9883" s="10"/>
      <c r="S9883" s="10"/>
      <c r="U9883" s="10"/>
      <c r="W9883" s="10"/>
      <c r="Y9883" s="10"/>
      <c r="AA9883" s="10"/>
      <c r="AC9883" s="10"/>
      <c r="AE9883" s="10"/>
      <c r="AG9883" s="10"/>
      <c r="AI9883" s="10"/>
      <c r="AK9883" s="10"/>
    </row>
    <row r="9884" spans="2:37" ht="15" x14ac:dyDescent="0.2">
      <c r="B9884" s="10"/>
      <c r="C9884" s="10"/>
      <c r="D9884" s="10"/>
      <c r="E9884" s="10"/>
      <c r="F9884" s="10"/>
      <c r="G9884" s="10"/>
      <c r="H9884" s="10"/>
      <c r="K9884" s="10"/>
      <c r="L9884" s="10"/>
      <c r="N9884" s="10"/>
      <c r="O9884" s="10"/>
      <c r="P9884" s="10"/>
      <c r="Q9884" s="10"/>
      <c r="R9884" s="10"/>
      <c r="S9884" s="10"/>
      <c r="U9884" s="10"/>
      <c r="W9884" s="10"/>
      <c r="Y9884" s="10"/>
      <c r="AA9884" s="10"/>
      <c r="AC9884" s="10"/>
      <c r="AE9884" s="10"/>
      <c r="AG9884" s="10"/>
      <c r="AI9884" s="10"/>
      <c r="AK9884" s="10"/>
    </row>
    <row r="9885" spans="2:37" ht="15" x14ac:dyDescent="0.2">
      <c r="B9885" s="10"/>
      <c r="C9885" s="10"/>
      <c r="D9885" s="10"/>
      <c r="E9885" s="10"/>
      <c r="F9885" s="10"/>
      <c r="G9885" s="10"/>
      <c r="H9885" s="10"/>
      <c r="K9885" s="10"/>
      <c r="L9885" s="10"/>
      <c r="N9885" s="10"/>
      <c r="O9885" s="10"/>
      <c r="P9885" s="10"/>
      <c r="Q9885" s="10"/>
      <c r="R9885" s="10"/>
      <c r="S9885" s="10"/>
      <c r="U9885" s="10"/>
      <c r="W9885" s="10"/>
      <c r="Y9885" s="10"/>
      <c r="AA9885" s="10"/>
      <c r="AC9885" s="10"/>
      <c r="AE9885" s="10"/>
      <c r="AG9885" s="10"/>
      <c r="AI9885" s="10"/>
      <c r="AK9885" s="10"/>
    </row>
    <row r="9886" spans="2:37" ht="15" x14ac:dyDescent="0.2">
      <c r="B9886" s="10"/>
      <c r="C9886" s="10"/>
      <c r="D9886" s="10"/>
      <c r="E9886" s="10"/>
      <c r="F9886" s="10"/>
      <c r="G9886" s="10"/>
      <c r="H9886" s="10"/>
      <c r="K9886" s="10"/>
      <c r="L9886" s="10"/>
      <c r="N9886" s="10"/>
      <c r="O9886" s="10"/>
      <c r="P9886" s="10"/>
      <c r="Q9886" s="10"/>
      <c r="R9886" s="10"/>
      <c r="S9886" s="10"/>
      <c r="U9886" s="10"/>
      <c r="W9886" s="10"/>
      <c r="Y9886" s="10"/>
      <c r="AA9886" s="10"/>
      <c r="AC9886" s="10"/>
      <c r="AE9886" s="10"/>
      <c r="AG9886" s="10"/>
      <c r="AI9886" s="10"/>
      <c r="AK9886" s="10"/>
    </row>
    <row r="9887" spans="2:37" ht="15" x14ac:dyDescent="0.2">
      <c r="B9887" s="10"/>
      <c r="C9887" s="10"/>
      <c r="D9887" s="10"/>
      <c r="E9887" s="10"/>
      <c r="F9887" s="10"/>
      <c r="G9887" s="10"/>
      <c r="H9887" s="10"/>
      <c r="K9887" s="10"/>
      <c r="L9887" s="10"/>
      <c r="N9887" s="10"/>
      <c r="O9887" s="10"/>
      <c r="P9887" s="10"/>
      <c r="Q9887" s="10"/>
      <c r="R9887" s="10"/>
      <c r="S9887" s="10"/>
      <c r="U9887" s="10"/>
      <c r="W9887" s="10"/>
      <c r="Y9887" s="10"/>
      <c r="AA9887" s="10"/>
      <c r="AC9887" s="10"/>
      <c r="AE9887" s="10"/>
      <c r="AG9887" s="10"/>
      <c r="AI9887" s="10"/>
      <c r="AK9887" s="10"/>
    </row>
    <row r="9888" spans="2:37" ht="15" x14ac:dyDescent="0.2">
      <c r="B9888" s="10"/>
      <c r="C9888" s="10"/>
      <c r="D9888" s="10"/>
      <c r="E9888" s="10"/>
      <c r="F9888" s="10"/>
      <c r="G9888" s="10"/>
      <c r="H9888" s="10"/>
      <c r="K9888" s="10"/>
      <c r="L9888" s="10"/>
      <c r="N9888" s="10"/>
      <c r="O9888" s="10"/>
      <c r="P9888" s="10"/>
      <c r="Q9888" s="10"/>
      <c r="R9888" s="10"/>
      <c r="S9888" s="10"/>
      <c r="U9888" s="10"/>
      <c r="W9888" s="10"/>
      <c r="Y9888" s="10"/>
      <c r="AA9888" s="10"/>
      <c r="AC9888" s="10"/>
      <c r="AE9888" s="10"/>
      <c r="AG9888" s="10"/>
      <c r="AI9888" s="10"/>
      <c r="AK9888" s="10"/>
    </row>
    <row r="9889" spans="2:37" ht="15" x14ac:dyDescent="0.2">
      <c r="B9889" s="10"/>
      <c r="C9889" s="10"/>
      <c r="D9889" s="10"/>
      <c r="E9889" s="10"/>
      <c r="F9889" s="10"/>
      <c r="G9889" s="10"/>
      <c r="H9889" s="10"/>
      <c r="K9889" s="10"/>
      <c r="L9889" s="10"/>
      <c r="N9889" s="10"/>
      <c r="O9889" s="10"/>
      <c r="P9889" s="10"/>
      <c r="Q9889" s="10"/>
      <c r="R9889" s="10"/>
      <c r="S9889" s="10"/>
      <c r="U9889" s="10"/>
      <c r="W9889" s="10"/>
      <c r="Y9889" s="10"/>
      <c r="AA9889" s="10"/>
      <c r="AC9889" s="10"/>
      <c r="AE9889" s="10"/>
      <c r="AG9889" s="10"/>
      <c r="AI9889" s="10"/>
      <c r="AK9889" s="10"/>
    </row>
    <row r="9890" spans="2:37" ht="15" x14ac:dyDescent="0.2">
      <c r="B9890" s="10"/>
      <c r="C9890" s="10"/>
      <c r="D9890" s="10"/>
      <c r="E9890" s="10"/>
      <c r="F9890" s="10"/>
      <c r="G9890" s="10"/>
      <c r="H9890" s="10"/>
      <c r="K9890" s="10"/>
      <c r="L9890" s="10"/>
      <c r="N9890" s="10"/>
      <c r="O9890" s="10"/>
      <c r="P9890" s="10"/>
      <c r="Q9890" s="10"/>
      <c r="R9890" s="10"/>
      <c r="S9890" s="10"/>
      <c r="U9890" s="10"/>
      <c r="W9890" s="10"/>
      <c r="Y9890" s="10"/>
      <c r="AA9890" s="10"/>
      <c r="AC9890" s="10"/>
      <c r="AE9890" s="10"/>
      <c r="AG9890" s="10"/>
      <c r="AI9890" s="10"/>
      <c r="AK9890" s="10"/>
    </row>
    <row r="9891" spans="2:37" ht="15" x14ac:dyDescent="0.2">
      <c r="B9891" s="10"/>
      <c r="C9891" s="10"/>
      <c r="D9891" s="10"/>
      <c r="E9891" s="10"/>
      <c r="F9891" s="10"/>
      <c r="G9891" s="10"/>
      <c r="H9891" s="10"/>
      <c r="K9891" s="10"/>
      <c r="L9891" s="10"/>
      <c r="N9891" s="10"/>
      <c r="O9891" s="10"/>
      <c r="P9891" s="10"/>
      <c r="Q9891" s="10"/>
      <c r="R9891" s="10"/>
      <c r="S9891" s="10"/>
      <c r="U9891" s="10"/>
      <c r="W9891" s="10"/>
      <c r="Y9891" s="10"/>
      <c r="AA9891" s="10"/>
      <c r="AC9891" s="10"/>
      <c r="AE9891" s="10"/>
      <c r="AG9891" s="10"/>
      <c r="AI9891" s="10"/>
      <c r="AK9891" s="10"/>
    </row>
    <row r="9892" spans="2:37" ht="15" x14ac:dyDescent="0.2">
      <c r="B9892" s="10"/>
      <c r="C9892" s="10"/>
      <c r="D9892" s="10"/>
      <c r="E9892" s="10"/>
      <c r="F9892" s="10"/>
      <c r="G9892" s="10"/>
      <c r="H9892" s="10"/>
      <c r="K9892" s="10"/>
      <c r="L9892" s="10"/>
      <c r="N9892" s="10"/>
      <c r="O9892" s="10"/>
      <c r="P9892" s="10"/>
      <c r="Q9892" s="10"/>
      <c r="R9892" s="10"/>
      <c r="S9892" s="10"/>
      <c r="U9892" s="10"/>
      <c r="W9892" s="10"/>
      <c r="Y9892" s="10"/>
      <c r="AA9892" s="10"/>
      <c r="AC9892" s="10"/>
      <c r="AE9892" s="10"/>
      <c r="AG9892" s="10"/>
      <c r="AI9892" s="10"/>
      <c r="AK9892" s="10"/>
    </row>
    <row r="9893" spans="2:37" ht="15" x14ac:dyDescent="0.2">
      <c r="B9893" s="10"/>
      <c r="C9893" s="10"/>
      <c r="D9893" s="10"/>
      <c r="E9893" s="10"/>
      <c r="F9893" s="10"/>
      <c r="G9893" s="10"/>
      <c r="H9893" s="10"/>
      <c r="K9893" s="10"/>
      <c r="L9893" s="10"/>
      <c r="N9893" s="10"/>
      <c r="O9893" s="10"/>
      <c r="P9893" s="10"/>
      <c r="Q9893" s="10"/>
      <c r="R9893" s="10"/>
      <c r="S9893" s="10"/>
      <c r="U9893" s="10"/>
      <c r="W9893" s="10"/>
      <c r="Y9893" s="10"/>
      <c r="AA9893" s="10"/>
      <c r="AC9893" s="10"/>
      <c r="AE9893" s="10"/>
      <c r="AG9893" s="10"/>
      <c r="AI9893" s="10"/>
      <c r="AK9893" s="10"/>
    </row>
    <row r="9894" spans="2:37" ht="15" x14ac:dyDescent="0.2">
      <c r="B9894" s="10"/>
      <c r="C9894" s="10"/>
      <c r="D9894" s="10"/>
      <c r="E9894" s="10"/>
      <c r="F9894" s="10"/>
      <c r="G9894" s="10"/>
      <c r="H9894" s="10"/>
      <c r="K9894" s="10"/>
      <c r="L9894" s="10"/>
      <c r="N9894" s="10"/>
      <c r="O9894" s="10"/>
      <c r="P9894" s="10"/>
      <c r="Q9894" s="10"/>
      <c r="R9894" s="10"/>
      <c r="S9894" s="10"/>
      <c r="U9894" s="10"/>
      <c r="W9894" s="10"/>
      <c r="Y9894" s="10"/>
      <c r="AA9894" s="10"/>
      <c r="AC9894" s="10"/>
      <c r="AE9894" s="10"/>
      <c r="AG9894" s="10"/>
      <c r="AI9894" s="10"/>
      <c r="AK9894" s="10"/>
    </row>
    <row r="9895" spans="2:37" ht="15" x14ac:dyDescent="0.2">
      <c r="B9895" s="10"/>
      <c r="C9895" s="10"/>
      <c r="D9895" s="10"/>
      <c r="E9895" s="10"/>
      <c r="F9895" s="10"/>
      <c r="G9895" s="10"/>
      <c r="H9895" s="10"/>
      <c r="K9895" s="10"/>
      <c r="L9895" s="10"/>
      <c r="N9895" s="10"/>
      <c r="O9895" s="10"/>
      <c r="P9895" s="10"/>
      <c r="Q9895" s="10"/>
      <c r="R9895" s="10"/>
      <c r="S9895" s="10"/>
      <c r="U9895" s="10"/>
      <c r="W9895" s="10"/>
      <c r="Y9895" s="10"/>
      <c r="AA9895" s="10"/>
      <c r="AC9895" s="10"/>
      <c r="AE9895" s="10"/>
      <c r="AG9895" s="10"/>
      <c r="AI9895" s="10"/>
      <c r="AK9895" s="10"/>
    </row>
    <row r="9896" spans="2:37" ht="15" x14ac:dyDescent="0.2">
      <c r="B9896" s="10"/>
      <c r="C9896" s="10"/>
      <c r="D9896" s="10"/>
      <c r="E9896" s="10"/>
      <c r="F9896" s="10"/>
      <c r="G9896" s="10"/>
      <c r="H9896" s="10"/>
      <c r="K9896" s="10"/>
      <c r="L9896" s="10"/>
      <c r="N9896" s="10"/>
      <c r="O9896" s="10"/>
      <c r="P9896" s="10"/>
      <c r="Q9896" s="10"/>
      <c r="R9896" s="10"/>
      <c r="S9896" s="10"/>
      <c r="U9896" s="10"/>
      <c r="W9896" s="10"/>
      <c r="Y9896" s="10"/>
      <c r="AA9896" s="10"/>
      <c r="AC9896" s="10"/>
      <c r="AE9896" s="10"/>
      <c r="AG9896" s="10"/>
      <c r="AI9896" s="10"/>
      <c r="AK9896" s="10"/>
    </row>
    <row r="9897" spans="2:37" ht="15" x14ac:dyDescent="0.2">
      <c r="B9897" s="10"/>
      <c r="C9897" s="10"/>
      <c r="D9897" s="10"/>
      <c r="E9897" s="10"/>
      <c r="F9897" s="10"/>
      <c r="G9897" s="10"/>
      <c r="H9897" s="10"/>
      <c r="K9897" s="10"/>
      <c r="L9897" s="10"/>
      <c r="N9897" s="10"/>
      <c r="O9897" s="10"/>
      <c r="P9897" s="10"/>
      <c r="Q9897" s="10"/>
      <c r="R9897" s="10"/>
      <c r="S9897" s="10"/>
      <c r="U9897" s="10"/>
      <c r="W9897" s="10"/>
      <c r="Y9897" s="10"/>
      <c r="AA9897" s="10"/>
      <c r="AC9897" s="10"/>
      <c r="AE9897" s="10"/>
      <c r="AG9897" s="10"/>
      <c r="AI9897" s="10"/>
      <c r="AK9897" s="10"/>
    </row>
    <row r="9898" spans="2:37" ht="15" x14ac:dyDescent="0.2">
      <c r="B9898" s="10"/>
      <c r="C9898" s="10"/>
      <c r="D9898" s="10"/>
      <c r="E9898" s="10"/>
      <c r="F9898" s="10"/>
      <c r="G9898" s="10"/>
      <c r="H9898" s="10"/>
      <c r="K9898" s="10"/>
      <c r="L9898" s="10"/>
      <c r="N9898" s="10"/>
      <c r="O9898" s="10"/>
      <c r="P9898" s="10"/>
      <c r="Q9898" s="10"/>
      <c r="R9898" s="10"/>
      <c r="S9898" s="10"/>
      <c r="U9898" s="10"/>
      <c r="W9898" s="10"/>
      <c r="Y9898" s="10"/>
      <c r="AA9898" s="10"/>
      <c r="AC9898" s="10"/>
      <c r="AE9898" s="10"/>
      <c r="AG9898" s="10"/>
      <c r="AI9898" s="10"/>
      <c r="AK9898" s="10"/>
    </row>
    <row r="9899" spans="2:37" ht="15" x14ac:dyDescent="0.2">
      <c r="B9899" s="10"/>
      <c r="C9899" s="10"/>
      <c r="D9899" s="10"/>
      <c r="E9899" s="10"/>
      <c r="F9899" s="10"/>
      <c r="G9899" s="10"/>
      <c r="H9899" s="10"/>
      <c r="K9899" s="10"/>
      <c r="L9899" s="10"/>
      <c r="N9899" s="10"/>
      <c r="O9899" s="10"/>
      <c r="P9899" s="10"/>
      <c r="Q9899" s="10"/>
      <c r="R9899" s="10"/>
      <c r="S9899" s="10"/>
      <c r="U9899" s="10"/>
      <c r="W9899" s="10"/>
      <c r="Y9899" s="10"/>
      <c r="AA9899" s="10"/>
      <c r="AC9899" s="10"/>
      <c r="AE9899" s="10"/>
      <c r="AG9899" s="10"/>
      <c r="AI9899" s="10"/>
      <c r="AK9899" s="10"/>
    </row>
    <row r="9900" spans="2:37" ht="15" x14ac:dyDescent="0.2">
      <c r="B9900" s="10"/>
      <c r="C9900" s="10"/>
      <c r="D9900" s="10"/>
      <c r="E9900" s="10"/>
      <c r="F9900" s="10"/>
      <c r="G9900" s="10"/>
      <c r="H9900" s="10"/>
      <c r="K9900" s="10"/>
      <c r="L9900" s="10"/>
      <c r="N9900" s="10"/>
      <c r="O9900" s="10"/>
      <c r="P9900" s="10"/>
      <c r="Q9900" s="10"/>
      <c r="R9900" s="10"/>
      <c r="S9900" s="10"/>
      <c r="U9900" s="10"/>
      <c r="W9900" s="10"/>
      <c r="Y9900" s="10"/>
      <c r="AA9900" s="10"/>
      <c r="AC9900" s="10"/>
      <c r="AE9900" s="10"/>
      <c r="AG9900" s="10"/>
      <c r="AI9900" s="10"/>
      <c r="AK9900" s="10"/>
    </row>
    <row r="9901" spans="2:37" ht="15" x14ac:dyDescent="0.2">
      <c r="B9901" s="10"/>
      <c r="C9901" s="10"/>
      <c r="D9901" s="10"/>
      <c r="E9901" s="10"/>
      <c r="F9901" s="10"/>
      <c r="G9901" s="10"/>
      <c r="H9901" s="10"/>
      <c r="K9901" s="10"/>
      <c r="L9901" s="10"/>
      <c r="N9901" s="10"/>
      <c r="O9901" s="10"/>
      <c r="P9901" s="10"/>
      <c r="Q9901" s="10"/>
      <c r="R9901" s="10"/>
      <c r="S9901" s="10"/>
      <c r="U9901" s="10"/>
      <c r="W9901" s="10"/>
      <c r="Y9901" s="10"/>
      <c r="AA9901" s="10"/>
      <c r="AC9901" s="10"/>
      <c r="AE9901" s="10"/>
      <c r="AG9901" s="10"/>
      <c r="AI9901" s="10"/>
      <c r="AK9901" s="10"/>
    </row>
    <row r="9902" spans="2:37" ht="15" x14ac:dyDescent="0.2">
      <c r="B9902" s="10"/>
      <c r="C9902" s="10"/>
      <c r="D9902" s="10"/>
      <c r="E9902" s="10"/>
      <c r="F9902" s="10"/>
      <c r="G9902" s="10"/>
      <c r="H9902" s="10"/>
      <c r="K9902" s="10"/>
      <c r="L9902" s="10"/>
      <c r="N9902" s="10"/>
      <c r="O9902" s="10"/>
      <c r="P9902" s="10"/>
      <c r="Q9902" s="10"/>
      <c r="R9902" s="10"/>
      <c r="S9902" s="10"/>
      <c r="U9902" s="10"/>
      <c r="W9902" s="10"/>
      <c r="Y9902" s="10"/>
      <c r="AA9902" s="10"/>
      <c r="AC9902" s="10"/>
      <c r="AE9902" s="10"/>
      <c r="AG9902" s="10"/>
      <c r="AI9902" s="10"/>
      <c r="AK9902" s="10"/>
    </row>
    <row r="9903" spans="2:37" ht="15" x14ac:dyDescent="0.2">
      <c r="B9903" s="10"/>
      <c r="C9903" s="10"/>
      <c r="D9903" s="10"/>
      <c r="E9903" s="10"/>
      <c r="F9903" s="10"/>
      <c r="G9903" s="10"/>
      <c r="H9903" s="10"/>
      <c r="K9903" s="10"/>
      <c r="L9903" s="10"/>
      <c r="N9903" s="10"/>
      <c r="O9903" s="10"/>
      <c r="P9903" s="10"/>
      <c r="Q9903" s="10"/>
      <c r="R9903" s="10"/>
      <c r="S9903" s="10"/>
      <c r="U9903" s="10"/>
      <c r="W9903" s="10"/>
      <c r="Y9903" s="10"/>
      <c r="AA9903" s="10"/>
      <c r="AC9903" s="10"/>
      <c r="AE9903" s="10"/>
      <c r="AG9903" s="10"/>
      <c r="AI9903" s="10"/>
      <c r="AK9903" s="10"/>
    </row>
    <row r="9904" spans="2:37" ht="15" x14ac:dyDescent="0.2">
      <c r="B9904" s="10"/>
      <c r="C9904" s="10"/>
      <c r="D9904" s="10"/>
      <c r="E9904" s="10"/>
      <c r="F9904" s="10"/>
      <c r="G9904" s="10"/>
      <c r="H9904" s="10"/>
      <c r="K9904" s="10"/>
      <c r="L9904" s="10"/>
      <c r="N9904" s="10"/>
      <c r="O9904" s="10"/>
      <c r="P9904" s="10"/>
      <c r="Q9904" s="10"/>
      <c r="R9904" s="10"/>
      <c r="S9904" s="10"/>
      <c r="U9904" s="10"/>
      <c r="W9904" s="10"/>
      <c r="Y9904" s="10"/>
      <c r="AA9904" s="10"/>
      <c r="AC9904" s="10"/>
      <c r="AE9904" s="10"/>
      <c r="AG9904" s="10"/>
      <c r="AI9904" s="10"/>
      <c r="AK9904" s="10"/>
    </row>
    <row r="9905" spans="2:37" ht="15" x14ac:dyDescent="0.2">
      <c r="B9905" s="10"/>
      <c r="C9905" s="10"/>
      <c r="D9905" s="10"/>
      <c r="E9905" s="10"/>
      <c r="F9905" s="10"/>
      <c r="G9905" s="10"/>
      <c r="H9905" s="10"/>
      <c r="K9905" s="10"/>
      <c r="L9905" s="10"/>
      <c r="N9905" s="10"/>
      <c r="O9905" s="10"/>
      <c r="P9905" s="10"/>
      <c r="Q9905" s="10"/>
      <c r="R9905" s="10"/>
      <c r="S9905" s="10"/>
      <c r="U9905" s="10"/>
      <c r="W9905" s="10"/>
      <c r="Y9905" s="10"/>
      <c r="AA9905" s="10"/>
      <c r="AC9905" s="10"/>
      <c r="AE9905" s="10"/>
      <c r="AG9905" s="10"/>
      <c r="AI9905" s="10"/>
      <c r="AK9905" s="10"/>
    </row>
    <row r="9906" spans="2:37" ht="15" x14ac:dyDescent="0.2">
      <c r="B9906" s="10"/>
      <c r="C9906" s="10"/>
      <c r="D9906" s="10"/>
      <c r="E9906" s="10"/>
      <c r="F9906" s="10"/>
      <c r="G9906" s="10"/>
      <c r="H9906" s="10"/>
      <c r="K9906" s="10"/>
      <c r="L9906" s="10"/>
      <c r="N9906" s="10"/>
      <c r="O9906" s="10"/>
      <c r="P9906" s="10"/>
      <c r="Q9906" s="10"/>
      <c r="R9906" s="10"/>
      <c r="S9906" s="10"/>
      <c r="U9906" s="10"/>
      <c r="W9906" s="10"/>
      <c r="Y9906" s="10"/>
      <c r="AA9906" s="10"/>
      <c r="AC9906" s="10"/>
      <c r="AE9906" s="10"/>
      <c r="AG9906" s="10"/>
      <c r="AI9906" s="10"/>
      <c r="AK9906" s="10"/>
    </row>
    <row r="9907" spans="2:37" ht="15" x14ac:dyDescent="0.2">
      <c r="B9907" s="10"/>
      <c r="C9907" s="10"/>
      <c r="D9907" s="10"/>
      <c r="E9907" s="10"/>
      <c r="F9907" s="10"/>
      <c r="G9907" s="10"/>
      <c r="H9907" s="10"/>
      <c r="K9907" s="10"/>
      <c r="L9907" s="10"/>
      <c r="N9907" s="10"/>
      <c r="O9907" s="10"/>
      <c r="P9907" s="10"/>
      <c r="Q9907" s="10"/>
      <c r="R9907" s="10"/>
      <c r="S9907" s="10"/>
      <c r="U9907" s="10"/>
      <c r="W9907" s="10"/>
      <c r="Y9907" s="10"/>
      <c r="AA9907" s="10"/>
      <c r="AC9907" s="10"/>
      <c r="AE9907" s="10"/>
      <c r="AG9907" s="10"/>
      <c r="AI9907" s="10"/>
      <c r="AK9907" s="10"/>
    </row>
    <row r="9908" spans="2:37" ht="15" x14ac:dyDescent="0.2">
      <c r="B9908" s="10"/>
      <c r="C9908" s="10"/>
      <c r="D9908" s="10"/>
      <c r="E9908" s="10"/>
      <c r="F9908" s="10"/>
      <c r="G9908" s="10"/>
      <c r="H9908" s="10"/>
      <c r="K9908" s="10"/>
      <c r="L9908" s="10"/>
      <c r="N9908" s="10"/>
      <c r="O9908" s="10"/>
      <c r="P9908" s="10"/>
      <c r="Q9908" s="10"/>
      <c r="R9908" s="10"/>
      <c r="S9908" s="10"/>
      <c r="U9908" s="10"/>
      <c r="W9908" s="10"/>
      <c r="Y9908" s="10"/>
      <c r="AA9908" s="10"/>
      <c r="AC9908" s="10"/>
      <c r="AE9908" s="10"/>
      <c r="AG9908" s="10"/>
      <c r="AI9908" s="10"/>
      <c r="AK9908" s="10"/>
    </row>
    <row r="9909" spans="2:37" ht="15" x14ac:dyDescent="0.2">
      <c r="B9909" s="10"/>
      <c r="C9909" s="10"/>
      <c r="D9909" s="10"/>
      <c r="E9909" s="10"/>
      <c r="F9909" s="10"/>
      <c r="G9909" s="10"/>
      <c r="H9909" s="10"/>
      <c r="K9909" s="10"/>
      <c r="L9909" s="10"/>
      <c r="N9909" s="10"/>
      <c r="O9909" s="10"/>
      <c r="P9909" s="10"/>
      <c r="Q9909" s="10"/>
      <c r="R9909" s="10"/>
      <c r="S9909" s="10"/>
      <c r="U9909" s="10"/>
      <c r="W9909" s="10"/>
      <c r="Y9909" s="10"/>
      <c r="AA9909" s="10"/>
      <c r="AC9909" s="10"/>
      <c r="AE9909" s="10"/>
      <c r="AG9909" s="10"/>
      <c r="AI9909" s="10"/>
      <c r="AK9909" s="10"/>
    </row>
    <row r="9910" spans="2:37" ht="15" x14ac:dyDescent="0.2">
      <c r="B9910" s="10"/>
      <c r="C9910" s="10"/>
      <c r="D9910" s="10"/>
      <c r="E9910" s="10"/>
      <c r="F9910" s="10"/>
      <c r="G9910" s="10"/>
      <c r="H9910" s="10"/>
      <c r="K9910" s="10"/>
      <c r="L9910" s="10"/>
      <c r="N9910" s="10"/>
      <c r="O9910" s="10"/>
      <c r="P9910" s="10"/>
      <c r="Q9910" s="10"/>
      <c r="R9910" s="10"/>
      <c r="S9910" s="10"/>
      <c r="U9910" s="10"/>
      <c r="W9910" s="10"/>
      <c r="Y9910" s="10"/>
      <c r="AA9910" s="10"/>
      <c r="AC9910" s="10"/>
      <c r="AE9910" s="10"/>
      <c r="AG9910" s="10"/>
      <c r="AI9910" s="10"/>
      <c r="AK9910" s="10"/>
    </row>
    <row r="9911" spans="2:37" ht="15" x14ac:dyDescent="0.2">
      <c r="B9911" s="10"/>
      <c r="C9911" s="10"/>
      <c r="D9911" s="10"/>
      <c r="E9911" s="10"/>
      <c r="F9911" s="10"/>
      <c r="G9911" s="10"/>
      <c r="H9911" s="10"/>
      <c r="K9911" s="10"/>
      <c r="L9911" s="10"/>
      <c r="N9911" s="10"/>
      <c r="O9911" s="10"/>
      <c r="P9911" s="10"/>
      <c r="Q9911" s="10"/>
      <c r="R9911" s="10"/>
      <c r="S9911" s="10"/>
      <c r="U9911" s="10"/>
      <c r="W9911" s="10"/>
      <c r="Y9911" s="10"/>
      <c r="AA9911" s="10"/>
      <c r="AC9911" s="10"/>
      <c r="AE9911" s="10"/>
      <c r="AG9911" s="10"/>
      <c r="AI9911" s="10"/>
      <c r="AK9911" s="10"/>
    </row>
    <row r="9912" spans="2:37" ht="15" x14ac:dyDescent="0.2">
      <c r="B9912" s="10"/>
      <c r="C9912" s="10"/>
      <c r="D9912" s="10"/>
      <c r="E9912" s="10"/>
      <c r="F9912" s="10"/>
      <c r="G9912" s="10"/>
      <c r="H9912" s="10"/>
      <c r="K9912" s="10"/>
      <c r="L9912" s="10"/>
      <c r="N9912" s="10"/>
      <c r="O9912" s="10"/>
      <c r="P9912" s="10"/>
      <c r="Q9912" s="10"/>
      <c r="R9912" s="10"/>
      <c r="S9912" s="10"/>
      <c r="U9912" s="10"/>
      <c r="W9912" s="10"/>
      <c r="Y9912" s="10"/>
      <c r="AA9912" s="10"/>
      <c r="AC9912" s="10"/>
      <c r="AE9912" s="10"/>
      <c r="AG9912" s="10"/>
      <c r="AI9912" s="10"/>
      <c r="AK9912" s="10"/>
    </row>
    <row r="9913" spans="2:37" ht="15" x14ac:dyDescent="0.2">
      <c r="B9913" s="10"/>
      <c r="C9913" s="10"/>
      <c r="D9913" s="10"/>
      <c r="E9913" s="10"/>
      <c r="F9913" s="10"/>
      <c r="G9913" s="10"/>
      <c r="H9913" s="10"/>
      <c r="K9913" s="10"/>
      <c r="L9913" s="10"/>
      <c r="N9913" s="10"/>
      <c r="O9913" s="10"/>
      <c r="P9913" s="10"/>
      <c r="Q9913" s="10"/>
      <c r="R9913" s="10"/>
      <c r="S9913" s="10"/>
      <c r="U9913" s="10"/>
      <c r="W9913" s="10"/>
      <c r="Y9913" s="10"/>
      <c r="AA9913" s="10"/>
      <c r="AC9913" s="10"/>
      <c r="AE9913" s="10"/>
      <c r="AG9913" s="10"/>
      <c r="AI9913" s="10"/>
      <c r="AK9913" s="10"/>
    </row>
    <row r="9914" spans="2:37" ht="15" x14ac:dyDescent="0.2">
      <c r="B9914" s="10"/>
      <c r="C9914" s="10"/>
      <c r="D9914" s="10"/>
      <c r="E9914" s="10"/>
      <c r="F9914" s="10"/>
      <c r="G9914" s="10"/>
      <c r="H9914" s="10"/>
      <c r="K9914" s="10"/>
      <c r="L9914" s="10"/>
      <c r="N9914" s="10"/>
      <c r="O9914" s="10"/>
      <c r="P9914" s="10"/>
      <c r="Q9914" s="10"/>
      <c r="R9914" s="10"/>
      <c r="S9914" s="10"/>
      <c r="U9914" s="10"/>
      <c r="W9914" s="10"/>
      <c r="Y9914" s="10"/>
      <c r="AA9914" s="10"/>
      <c r="AC9914" s="10"/>
      <c r="AE9914" s="10"/>
      <c r="AG9914" s="10"/>
      <c r="AI9914" s="10"/>
      <c r="AK9914" s="10"/>
    </row>
    <row r="9915" spans="2:37" ht="15" x14ac:dyDescent="0.2">
      <c r="B9915" s="10"/>
      <c r="C9915" s="10"/>
      <c r="D9915" s="10"/>
      <c r="E9915" s="10"/>
      <c r="F9915" s="10"/>
      <c r="G9915" s="10"/>
      <c r="H9915" s="10"/>
      <c r="K9915" s="10"/>
      <c r="L9915" s="10"/>
      <c r="N9915" s="10"/>
      <c r="O9915" s="10"/>
      <c r="P9915" s="10"/>
      <c r="Q9915" s="10"/>
      <c r="R9915" s="10"/>
      <c r="S9915" s="10"/>
      <c r="U9915" s="10"/>
      <c r="W9915" s="10"/>
      <c r="Y9915" s="10"/>
      <c r="AA9915" s="10"/>
      <c r="AC9915" s="10"/>
      <c r="AE9915" s="10"/>
      <c r="AG9915" s="10"/>
      <c r="AI9915" s="10"/>
      <c r="AK9915" s="10"/>
    </row>
    <row r="9916" spans="2:37" ht="15" x14ac:dyDescent="0.2">
      <c r="B9916" s="10"/>
      <c r="C9916" s="10"/>
      <c r="D9916" s="10"/>
      <c r="E9916" s="10"/>
      <c r="F9916" s="10"/>
      <c r="G9916" s="10"/>
      <c r="H9916" s="10"/>
      <c r="K9916" s="10"/>
      <c r="L9916" s="10"/>
      <c r="N9916" s="10"/>
      <c r="O9916" s="10"/>
      <c r="P9916" s="10"/>
      <c r="Q9916" s="10"/>
      <c r="R9916" s="10"/>
      <c r="S9916" s="10"/>
      <c r="U9916" s="10"/>
      <c r="W9916" s="10"/>
      <c r="Y9916" s="10"/>
      <c r="AA9916" s="10"/>
      <c r="AC9916" s="10"/>
      <c r="AE9916" s="10"/>
      <c r="AG9916" s="10"/>
      <c r="AI9916" s="10"/>
      <c r="AK9916" s="10"/>
    </row>
    <row r="9917" spans="2:37" ht="15" x14ac:dyDescent="0.2">
      <c r="B9917" s="10"/>
      <c r="C9917" s="10"/>
      <c r="D9917" s="10"/>
      <c r="E9917" s="10"/>
      <c r="F9917" s="10"/>
      <c r="G9917" s="10"/>
      <c r="H9917" s="10"/>
      <c r="K9917" s="10"/>
      <c r="L9917" s="10"/>
      <c r="N9917" s="10"/>
      <c r="O9917" s="10"/>
      <c r="P9917" s="10"/>
      <c r="Q9917" s="10"/>
      <c r="R9917" s="10"/>
      <c r="S9917" s="10"/>
      <c r="U9917" s="10"/>
      <c r="W9917" s="10"/>
      <c r="Y9917" s="10"/>
      <c r="AA9917" s="10"/>
      <c r="AC9917" s="10"/>
      <c r="AE9917" s="10"/>
      <c r="AG9917" s="10"/>
      <c r="AI9917" s="10"/>
      <c r="AK9917" s="10"/>
    </row>
    <row r="9918" spans="2:37" ht="15" x14ac:dyDescent="0.2">
      <c r="B9918" s="10"/>
      <c r="C9918" s="10"/>
      <c r="D9918" s="10"/>
      <c r="E9918" s="10"/>
      <c r="F9918" s="10"/>
      <c r="G9918" s="10"/>
      <c r="H9918" s="10"/>
      <c r="K9918" s="10"/>
      <c r="L9918" s="10"/>
      <c r="N9918" s="10"/>
      <c r="O9918" s="10"/>
      <c r="P9918" s="10"/>
      <c r="Q9918" s="10"/>
      <c r="R9918" s="10"/>
      <c r="S9918" s="10"/>
      <c r="U9918" s="10"/>
      <c r="W9918" s="10"/>
      <c r="Y9918" s="10"/>
      <c r="AA9918" s="10"/>
      <c r="AC9918" s="10"/>
      <c r="AE9918" s="10"/>
      <c r="AG9918" s="10"/>
      <c r="AI9918" s="10"/>
      <c r="AK9918" s="10"/>
    </row>
    <row r="9919" spans="2:37" ht="15" x14ac:dyDescent="0.2">
      <c r="B9919" s="10"/>
      <c r="C9919" s="10"/>
      <c r="D9919" s="10"/>
      <c r="E9919" s="10"/>
      <c r="F9919" s="10"/>
      <c r="G9919" s="10"/>
      <c r="H9919" s="10"/>
      <c r="K9919" s="10"/>
      <c r="L9919" s="10"/>
      <c r="N9919" s="10"/>
      <c r="O9919" s="10"/>
      <c r="P9919" s="10"/>
      <c r="Q9919" s="10"/>
      <c r="R9919" s="10"/>
      <c r="S9919" s="10"/>
      <c r="U9919" s="10"/>
      <c r="W9919" s="10"/>
      <c r="Y9919" s="10"/>
      <c r="AA9919" s="10"/>
      <c r="AC9919" s="10"/>
      <c r="AE9919" s="10"/>
      <c r="AG9919" s="10"/>
      <c r="AI9919" s="10"/>
      <c r="AK9919" s="10"/>
    </row>
    <row r="9920" spans="2:37" ht="15" x14ac:dyDescent="0.2">
      <c r="B9920" s="10"/>
      <c r="C9920" s="10"/>
      <c r="D9920" s="10"/>
      <c r="E9920" s="10"/>
      <c r="F9920" s="10"/>
      <c r="G9920" s="10"/>
      <c r="H9920" s="10"/>
      <c r="K9920" s="10"/>
      <c r="L9920" s="10"/>
      <c r="N9920" s="10"/>
      <c r="O9920" s="10"/>
      <c r="P9920" s="10"/>
      <c r="Q9920" s="10"/>
      <c r="R9920" s="10"/>
      <c r="S9920" s="10"/>
      <c r="U9920" s="10"/>
      <c r="W9920" s="10"/>
      <c r="Y9920" s="10"/>
      <c r="AA9920" s="10"/>
      <c r="AC9920" s="10"/>
      <c r="AE9920" s="10"/>
      <c r="AG9920" s="10"/>
      <c r="AI9920" s="10"/>
      <c r="AK9920" s="10"/>
    </row>
    <row r="9921" spans="2:37" ht="15" x14ac:dyDescent="0.2">
      <c r="B9921" s="10"/>
      <c r="C9921" s="10"/>
      <c r="D9921" s="10"/>
      <c r="E9921" s="10"/>
      <c r="F9921" s="10"/>
      <c r="G9921" s="10"/>
      <c r="H9921" s="10"/>
      <c r="K9921" s="10"/>
      <c r="L9921" s="10"/>
      <c r="N9921" s="10"/>
      <c r="O9921" s="10"/>
      <c r="P9921" s="10"/>
      <c r="Q9921" s="10"/>
      <c r="R9921" s="10"/>
      <c r="S9921" s="10"/>
      <c r="U9921" s="10"/>
      <c r="W9921" s="10"/>
      <c r="Y9921" s="10"/>
      <c r="AA9921" s="10"/>
      <c r="AC9921" s="10"/>
      <c r="AE9921" s="10"/>
      <c r="AG9921" s="10"/>
      <c r="AI9921" s="10"/>
      <c r="AK9921" s="10"/>
    </row>
    <row r="9922" spans="2:37" ht="15" x14ac:dyDescent="0.2">
      <c r="B9922" s="10"/>
      <c r="C9922" s="10"/>
      <c r="D9922" s="10"/>
      <c r="E9922" s="10"/>
      <c r="F9922" s="10"/>
      <c r="G9922" s="10"/>
      <c r="H9922" s="10"/>
      <c r="K9922" s="10"/>
      <c r="L9922" s="10"/>
      <c r="N9922" s="10"/>
      <c r="O9922" s="10"/>
      <c r="P9922" s="10"/>
      <c r="Q9922" s="10"/>
      <c r="R9922" s="10"/>
      <c r="S9922" s="10"/>
      <c r="U9922" s="10"/>
      <c r="W9922" s="10"/>
      <c r="Y9922" s="10"/>
      <c r="AA9922" s="10"/>
      <c r="AC9922" s="10"/>
      <c r="AE9922" s="10"/>
      <c r="AG9922" s="10"/>
      <c r="AI9922" s="10"/>
      <c r="AK9922" s="10"/>
    </row>
    <row r="9923" spans="2:37" ht="15" x14ac:dyDescent="0.2">
      <c r="B9923" s="10"/>
      <c r="C9923" s="10"/>
      <c r="D9923" s="10"/>
      <c r="E9923" s="10"/>
      <c r="F9923" s="10"/>
      <c r="G9923" s="10"/>
      <c r="H9923" s="10"/>
      <c r="K9923" s="10"/>
      <c r="L9923" s="10"/>
      <c r="N9923" s="10"/>
      <c r="O9923" s="10"/>
      <c r="P9923" s="10"/>
      <c r="Q9923" s="10"/>
      <c r="R9923" s="10"/>
      <c r="S9923" s="10"/>
      <c r="U9923" s="10"/>
      <c r="W9923" s="10"/>
      <c r="Y9923" s="10"/>
      <c r="AA9923" s="10"/>
      <c r="AC9923" s="10"/>
      <c r="AE9923" s="10"/>
      <c r="AG9923" s="10"/>
      <c r="AI9923" s="10"/>
      <c r="AK9923" s="10"/>
    </row>
    <row r="9924" spans="2:37" ht="15" x14ac:dyDescent="0.2">
      <c r="B9924" s="10"/>
      <c r="C9924" s="10"/>
      <c r="D9924" s="10"/>
      <c r="E9924" s="10"/>
      <c r="F9924" s="10"/>
      <c r="G9924" s="10"/>
      <c r="H9924" s="10"/>
      <c r="K9924" s="10"/>
      <c r="L9924" s="10"/>
      <c r="N9924" s="10"/>
      <c r="O9924" s="10"/>
      <c r="P9924" s="10"/>
      <c r="Q9924" s="10"/>
      <c r="R9924" s="10"/>
      <c r="S9924" s="10"/>
      <c r="U9924" s="10"/>
      <c r="W9924" s="10"/>
      <c r="Y9924" s="10"/>
      <c r="AA9924" s="10"/>
      <c r="AC9924" s="10"/>
      <c r="AE9924" s="10"/>
      <c r="AG9924" s="10"/>
      <c r="AI9924" s="10"/>
      <c r="AK9924" s="10"/>
    </row>
    <row r="9925" spans="2:37" ht="15" x14ac:dyDescent="0.2">
      <c r="B9925" s="10"/>
      <c r="C9925" s="10"/>
      <c r="D9925" s="10"/>
      <c r="E9925" s="10"/>
      <c r="F9925" s="10"/>
      <c r="G9925" s="10"/>
      <c r="H9925" s="10"/>
      <c r="K9925" s="10"/>
      <c r="L9925" s="10"/>
      <c r="N9925" s="10"/>
      <c r="O9925" s="10"/>
      <c r="P9925" s="10"/>
      <c r="Q9925" s="10"/>
      <c r="R9925" s="10"/>
      <c r="S9925" s="10"/>
      <c r="U9925" s="10"/>
      <c r="W9925" s="10"/>
      <c r="Y9925" s="10"/>
      <c r="AA9925" s="10"/>
      <c r="AC9925" s="10"/>
      <c r="AE9925" s="10"/>
      <c r="AG9925" s="10"/>
      <c r="AI9925" s="10"/>
      <c r="AK9925" s="10"/>
    </row>
    <row r="9926" spans="2:37" ht="15" x14ac:dyDescent="0.2">
      <c r="B9926" s="10"/>
      <c r="C9926" s="10"/>
      <c r="D9926" s="10"/>
      <c r="E9926" s="10"/>
      <c r="F9926" s="10"/>
      <c r="G9926" s="10"/>
      <c r="H9926" s="10"/>
      <c r="K9926" s="10"/>
      <c r="L9926" s="10"/>
      <c r="N9926" s="10"/>
      <c r="O9926" s="10"/>
      <c r="P9926" s="10"/>
      <c r="Q9926" s="10"/>
      <c r="R9926" s="10"/>
      <c r="S9926" s="10"/>
      <c r="U9926" s="10"/>
      <c r="W9926" s="10"/>
      <c r="Y9926" s="10"/>
      <c r="AA9926" s="10"/>
      <c r="AC9926" s="10"/>
      <c r="AE9926" s="10"/>
      <c r="AG9926" s="10"/>
      <c r="AI9926" s="10"/>
      <c r="AK9926" s="10"/>
    </row>
    <row r="9927" spans="2:37" ht="15" x14ac:dyDescent="0.2">
      <c r="B9927" s="10"/>
      <c r="C9927" s="10"/>
      <c r="D9927" s="10"/>
      <c r="E9927" s="10"/>
      <c r="F9927" s="10"/>
      <c r="G9927" s="10"/>
      <c r="H9927" s="10"/>
      <c r="K9927" s="10"/>
      <c r="L9927" s="10"/>
      <c r="N9927" s="10"/>
      <c r="O9927" s="10"/>
      <c r="P9927" s="10"/>
      <c r="Q9927" s="10"/>
      <c r="R9927" s="10"/>
      <c r="S9927" s="10"/>
      <c r="U9927" s="10"/>
      <c r="W9927" s="10"/>
      <c r="Y9927" s="10"/>
      <c r="AA9927" s="10"/>
      <c r="AC9927" s="10"/>
      <c r="AE9927" s="10"/>
      <c r="AG9927" s="10"/>
      <c r="AI9927" s="10"/>
      <c r="AK9927" s="10"/>
    </row>
    <row r="9928" spans="2:37" ht="15" x14ac:dyDescent="0.2">
      <c r="B9928" s="10"/>
      <c r="C9928" s="10"/>
      <c r="D9928" s="10"/>
      <c r="E9928" s="10"/>
      <c r="F9928" s="10"/>
      <c r="G9928" s="10"/>
      <c r="H9928" s="10"/>
      <c r="K9928" s="10"/>
      <c r="L9928" s="10"/>
      <c r="N9928" s="10"/>
      <c r="O9928" s="10"/>
      <c r="P9928" s="10"/>
      <c r="Q9928" s="10"/>
      <c r="R9928" s="10"/>
      <c r="S9928" s="10"/>
      <c r="U9928" s="10"/>
      <c r="W9928" s="10"/>
      <c r="Y9928" s="10"/>
      <c r="AA9928" s="10"/>
      <c r="AC9928" s="10"/>
      <c r="AE9928" s="10"/>
      <c r="AG9928" s="10"/>
      <c r="AI9928" s="10"/>
      <c r="AK9928" s="10"/>
    </row>
    <row r="9929" spans="2:37" ht="15" x14ac:dyDescent="0.2">
      <c r="B9929" s="10"/>
      <c r="C9929" s="10"/>
      <c r="D9929" s="10"/>
      <c r="E9929" s="10"/>
      <c r="F9929" s="10"/>
      <c r="G9929" s="10"/>
      <c r="H9929" s="10"/>
      <c r="K9929" s="10"/>
      <c r="L9929" s="10"/>
      <c r="N9929" s="10"/>
      <c r="O9929" s="10"/>
      <c r="P9929" s="10"/>
      <c r="Q9929" s="10"/>
      <c r="R9929" s="10"/>
      <c r="S9929" s="10"/>
      <c r="U9929" s="10"/>
      <c r="W9929" s="10"/>
      <c r="Y9929" s="10"/>
      <c r="AA9929" s="10"/>
      <c r="AC9929" s="10"/>
      <c r="AE9929" s="10"/>
      <c r="AG9929" s="10"/>
      <c r="AI9929" s="10"/>
      <c r="AK9929" s="10"/>
    </row>
    <row r="9930" spans="2:37" ht="15" x14ac:dyDescent="0.2">
      <c r="B9930" s="10"/>
      <c r="C9930" s="10"/>
      <c r="D9930" s="10"/>
      <c r="E9930" s="10"/>
      <c r="F9930" s="10"/>
      <c r="G9930" s="10"/>
      <c r="H9930" s="10"/>
      <c r="K9930" s="10"/>
      <c r="L9930" s="10"/>
      <c r="N9930" s="10"/>
      <c r="O9930" s="10"/>
      <c r="P9930" s="10"/>
      <c r="Q9930" s="10"/>
      <c r="R9930" s="10"/>
      <c r="S9930" s="10"/>
      <c r="U9930" s="10"/>
      <c r="W9930" s="10"/>
      <c r="Y9930" s="10"/>
      <c r="AA9930" s="10"/>
      <c r="AC9930" s="10"/>
      <c r="AE9930" s="10"/>
      <c r="AG9930" s="10"/>
      <c r="AI9930" s="10"/>
      <c r="AK9930" s="10"/>
    </row>
    <row r="9931" spans="2:37" ht="15" x14ac:dyDescent="0.2">
      <c r="B9931" s="10"/>
      <c r="C9931" s="10"/>
      <c r="D9931" s="10"/>
      <c r="E9931" s="10"/>
      <c r="F9931" s="10"/>
      <c r="G9931" s="10"/>
      <c r="H9931" s="10"/>
      <c r="K9931" s="10"/>
      <c r="L9931" s="10"/>
      <c r="N9931" s="10"/>
      <c r="O9931" s="10"/>
      <c r="P9931" s="10"/>
      <c r="Q9931" s="10"/>
      <c r="R9931" s="10"/>
      <c r="S9931" s="10"/>
      <c r="U9931" s="10"/>
      <c r="W9931" s="10"/>
      <c r="Y9931" s="10"/>
      <c r="AA9931" s="10"/>
      <c r="AC9931" s="10"/>
      <c r="AE9931" s="10"/>
      <c r="AG9931" s="10"/>
      <c r="AI9931" s="10"/>
      <c r="AK9931" s="10"/>
    </row>
    <row r="9932" spans="2:37" ht="15" x14ac:dyDescent="0.2">
      <c r="B9932" s="10"/>
      <c r="C9932" s="10"/>
      <c r="D9932" s="10"/>
      <c r="E9932" s="10"/>
      <c r="F9932" s="10"/>
      <c r="G9932" s="10"/>
      <c r="H9932" s="10"/>
      <c r="K9932" s="10"/>
      <c r="L9932" s="10"/>
      <c r="N9932" s="10"/>
      <c r="O9932" s="10"/>
      <c r="P9932" s="10"/>
      <c r="Q9932" s="10"/>
      <c r="R9932" s="10"/>
      <c r="S9932" s="10"/>
      <c r="U9932" s="10"/>
      <c r="W9932" s="10"/>
      <c r="Y9932" s="10"/>
      <c r="AA9932" s="10"/>
      <c r="AC9932" s="10"/>
      <c r="AE9932" s="10"/>
      <c r="AG9932" s="10"/>
      <c r="AI9932" s="10"/>
      <c r="AK9932" s="10"/>
    </row>
    <row r="9933" spans="2:37" ht="15" x14ac:dyDescent="0.2">
      <c r="B9933" s="10"/>
      <c r="C9933" s="10"/>
      <c r="D9933" s="10"/>
      <c r="E9933" s="10"/>
      <c r="F9933" s="10"/>
      <c r="G9933" s="10"/>
      <c r="H9933" s="10"/>
      <c r="K9933" s="10"/>
      <c r="L9933" s="10"/>
      <c r="N9933" s="10"/>
      <c r="O9933" s="10"/>
      <c r="P9933" s="10"/>
      <c r="Q9933" s="10"/>
      <c r="R9933" s="10"/>
      <c r="S9933" s="10"/>
      <c r="U9933" s="10"/>
      <c r="W9933" s="10"/>
      <c r="Y9933" s="10"/>
      <c r="AA9933" s="10"/>
      <c r="AC9933" s="10"/>
      <c r="AE9933" s="10"/>
      <c r="AG9933" s="10"/>
      <c r="AI9933" s="10"/>
      <c r="AK9933" s="10"/>
    </row>
    <row r="9934" spans="2:37" ht="15" x14ac:dyDescent="0.2">
      <c r="B9934" s="10"/>
      <c r="C9934" s="10"/>
      <c r="D9934" s="10"/>
      <c r="E9934" s="10"/>
      <c r="F9934" s="10"/>
      <c r="G9934" s="10"/>
      <c r="H9934" s="10"/>
      <c r="K9934" s="10"/>
      <c r="L9934" s="10"/>
      <c r="N9934" s="10"/>
      <c r="O9934" s="10"/>
      <c r="P9934" s="10"/>
      <c r="Q9934" s="10"/>
      <c r="R9934" s="10"/>
      <c r="S9934" s="10"/>
      <c r="U9934" s="10"/>
      <c r="W9934" s="10"/>
      <c r="Y9934" s="10"/>
      <c r="AA9934" s="10"/>
      <c r="AC9934" s="10"/>
      <c r="AE9934" s="10"/>
      <c r="AG9934" s="10"/>
      <c r="AI9934" s="10"/>
      <c r="AK9934" s="10"/>
    </row>
    <row r="9935" spans="2:37" ht="15" x14ac:dyDescent="0.2">
      <c r="B9935" s="10"/>
      <c r="C9935" s="10"/>
      <c r="D9935" s="10"/>
      <c r="E9935" s="10"/>
      <c r="F9935" s="10"/>
      <c r="G9935" s="10"/>
      <c r="H9935" s="10"/>
      <c r="K9935" s="10"/>
      <c r="L9935" s="10"/>
      <c r="N9935" s="10"/>
      <c r="O9935" s="10"/>
      <c r="P9935" s="10"/>
      <c r="Q9935" s="10"/>
      <c r="R9935" s="10"/>
      <c r="S9935" s="10"/>
      <c r="U9935" s="10"/>
      <c r="W9935" s="10"/>
      <c r="Y9935" s="10"/>
      <c r="AA9935" s="10"/>
      <c r="AC9935" s="10"/>
      <c r="AE9935" s="10"/>
      <c r="AG9935" s="10"/>
      <c r="AI9935" s="10"/>
      <c r="AK9935" s="10"/>
    </row>
    <row r="9936" spans="2:37" ht="15" x14ac:dyDescent="0.2">
      <c r="B9936" s="10"/>
      <c r="C9936" s="10"/>
      <c r="D9936" s="10"/>
      <c r="E9936" s="10"/>
      <c r="F9936" s="10"/>
      <c r="G9936" s="10"/>
      <c r="H9936" s="10"/>
      <c r="K9936" s="10"/>
      <c r="L9936" s="10"/>
      <c r="N9936" s="10"/>
      <c r="O9936" s="10"/>
      <c r="P9936" s="10"/>
      <c r="Q9936" s="10"/>
      <c r="R9936" s="10"/>
      <c r="S9936" s="10"/>
      <c r="U9936" s="10"/>
      <c r="W9936" s="10"/>
      <c r="Y9936" s="10"/>
      <c r="AA9936" s="10"/>
      <c r="AC9936" s="10"/>
      <c r="AE9936" s="10"/>
      <c r="AG9936" s="10"/>
      <c r="AI9936" s="10"/>
      <c r="AK9936" s="10"/>
    </row>
    <row r="9937" spans="2:37" ht="15" x14ac:dyDescent="0.2">
      <c r="B9937" s="10"/>
      <c r="C9937" s="10"/>
      <c r="D9937" s="10"/>
      <c r="E9937" s="10"/>
      <c r="F9937" s="10"/>
      <c r="G9937" s="10"/>
      <c r="H9937" s="10"/>
      <c r="K9937" s="10"/>
      <c r="L9937" s="10"/>
      <c r="N9937" s="10"/>
      <c r="O9937" s="10"/>
      <c r="P9937" s="10"/>
      <c r="Q9937" s="10"/>
      <c r="R9937" s="10"/>
      <c r="S9937" s="10"/>
      <c r="U9937" s="10"/>
      <c r="W9937" s="10"/>
      <c r="Y9937" s="10"/>
      <c r="AA9937" s="10"/>
      <c r="AC9937" s="10"/>
      <c r="AE9937" s="10"/>
      <c r="AG9937" s="10"/>
      <c r="AI9937" s="10"/>
      <c r="AK9937" s="10"/>
    </row>
    <row r="9938" spans="2:37" ht="15" x14ac:dyDescent="0.2">
      <c r="B9938" s="10"/>
      <c r="C9938" s="10"/>
      <c r="D9938" s="10"/>
      <c r="E9938" s="10"/>
      <c r="F9938" s="10"/>
      <c r="G9938" s="10"/>
      <c r="H9938" s="10"/>
      <c r="K9938" s="10"/>
      <c r="L9938" s="10"/>
      <c r="N9938" s="10"/>
      <c r="O9938" s="10"/>
      <c r="P9938" s="10"/>
      <c r="Q9938" s="10"/>
      <c r="R9938" s="10"/>
      <c r="S9938" s="10"/>
      <c r="U9938" s="10"/>
      <c r="W9938" s="10"/>
      <c r="Y9938" s="10"/>
      <c r="AA9938" s="10"/>
      <c r="AC9938" s="10"/>
      <c r="AE9938" s="10"/>
      <c r="AG9938" s="10"/>
      <c r="AI9938" s="10"/>
      <c r="AK9938" s="10"/>
    </row>
    <row r="9939" spans="2:37" ht="15" x14ac:dyDescent="0.2">
      <c r="B9939" s="10"/>
      <c r="C9939" s="10"/>
      <c r="D9939" s="10"/>
      <c r="E9939" s="10"/>
      <c r="F9939" s="10"/>
      <c r="G9939" s="10"/>
      <c r="H9939" s="10"/>
      <c r="K9939" s="10"/>
      <c r="L9939" s="10"/>
      <c r="N9939" s="10"/>
      <c r="O9939" s="10"/>
      <c r="P9939" s="10"/>
      <c r="Q9939" s="10"/>
      <c r="R9939" s="10"/>
      <c r="S9939" s="10"/>
      <c r="U9939" s="10"/>
      <c r="W9939" s="10"/>
      <c r="Y9939" s="10"/>
      <c r="AA9939" s="10"/>
      <c r="AC9939" s="10"/>
      <c r="AE9939" s="10"/>
      <c r="AG9939" s="10"/>
      <c r="AI9939" s="10"/>
      <c r="AK9939" s="10"/>
    </row>
    <row r="9940" spans="2:37" ht="15" x14ac:dyDescent="0.2">
      <c r="B9940" s="10"/>
      <c r="C9940" s="10"/>
      <c r="D9940" s="10"/>
      <c r="E9940" s="10"/>
      <c r="F9940" s="10"/>
      <c r="G9940" s="10"/>
      <c r="H9940" s="10"/>
      <c r="K9940" s="10"/>
      <c r="L9940" s="10"/>
      <c r="N9940" s="10"/>
      <c r="O9940" s="10"/>
      <c r="P9940" s="10"/>
      <c r="Q9940" s="10"/>
      <c r="R9940" s="10"/>
      <c r="S9940" s="10"/>
      <c r="U9940" s="10"/>
      <c r="W9940" s="10"/>
      <c r="Y9940" s="10"/>
      <c r="AA9940" s="10"/>
      <c r="AC9940" s="10"/>
      <c r="AE9940" s="10"/>
      <c r="AG9940" s="10"/>
      <c r="AI9940" s="10"/>
      <c r="AK9940" s="10"/>
    </row>
    <row r="9941" spans="2:37" ht="15" x14ac:dyDescent="0.2">
      <c r="B9941" s="10"/>
      <c r="C9941" s="10"/>
      <c r="D9941" s="10"/>
      <c r="E9941" s="10"/>
      <c r="F9941" s="10"/>
      <c r="G9941" s="10"/>
      <c r="H9941" s="10"/>
      <c r="K9941" s="10"/>
      <c r="L9941" s="10"/>
      <c r="N9941" s="10"/>
      <c r="O9941" s="10"/>
      <c r="P9941" s="10"/>
      <c r="Q9941" s="10"/>
      <c r="R9941" s="10"/>
      <c r="S9941" s="10"/>
      <c r="U9941" s="10"/>
      <c r="W9941" s="10"/>
      <c r="Y9941" s="10"/>
      <c r="AA9941" s="10"/>
      <c r="AC9941" s="10"/>
      <c r="AE9941" s="10"/>
      <c r="AG9941" s="10"/>
      <c r="AI9941" s="10"/>
      <c r="AK9941" s="10"/>
    </row>
    <row r="9942" spans="2:37" ht="15" x14ac:dyDescent="0.2">
      <c r="B9942" s="10"/>
      <c r="C9942" s="10"/>
      <c r="D9942" s="10"/>
      <c r="E9942" s="10"/>
      <c r="F9942" s="10"/>
      <c r="G9942" s="10"/>
      <c r="H9942" s="10"/>
      <c r="K9942" s="10"/>
      <c r="L9942" s="10"/>
      <c r="N9942" s="10"/>
      <c r="O9942" s="10"/>
      <c r="P9942" s="10"/>
      <c r="Q9942" s="10"/>
      <c r="R9942" s="10"/>
      <c r="S9942" s="10"/>
      <c r="U9942" s="10"/>
      <c r="W9942" s="10"/>
      <c r="Y9942" s="10"/>
      <c r="AA9942" s="10"/>
      <c r="AC9942" s="10"/>
      <c r="AE9942" s="10"/>
      <c r="AG9942" s="10"/>
      <c r="AI9942" s="10"/>
      <c r="AK9942" s="10"/>
    </row>
    <row r="9943" spans="2:37" ht="15" x14ac:dyDescent="0.2">
      <c r="B9943" s="10"/>
      <c r="C9943" s="10"/>
      <c r="D9943" s="10"/>
      <c r="E9943" s="10"/>
      <c r="F9943" s="10"/>
      <c r="G9943" s="10"/>
      <c r="H9943" s="10"/>
      <c r="K9943" s="10"/>
      <c r="L9943" s="10"/>
      <c r="N9943" s="10"/>
      <c r="O9943" s="10"/>
      <c r="P9943" s="10"/>
      <c r="Q9943" s="10"/>
      <c r="R9943" s="10"/>
      <c r="S9943" s="10"/>
      <c r="U9943" s="10"/>
      <c r="W9943" s="10"/>
      <c r="Y9943" s="10"/>
      <c r="AA9943" s="10"/>
      <c r="AC9943" s="10"/>
      <c r="AE9943" s="10"/>
      <c r="AG9943" s="10"/>
      <c r="AI9943" s="10"/>
      <c r="AK9943" s="10"/>
    </row>
    <row r="9944" spans="2:37" ht="15" x14ac:dyDescent="0.2">
      <c r="B9944" s="10"/>
      <c r="C9944" s="10"/>
      <c r="D9944" s="10"/>
      <c r="E9944" s="10"/>
      <c r="F9944" s="10"/>
      <c r="G9944" s="10"/>
      <c r="H9944" s="10"/>
      <c r="K9944" s="10"/>
      <c r="L9944" s="10"/>
      <c r="N9944" s="10"/>
      <c r="O9944" s="10"/>
      <c r="P9944" s="10"/>
      <c r="Q9944" s="10"/>
      <c r="R9944" s="10"/>
      <c r="S9944" s="10"/>
      <c r="U9944" s="10"/>
      <c r="W9944" s="10"/>
      <c r="Y9944" s="10"/>
      <c r="AA9944" s="10"/>
      <c r="AC9944" s="10"/>
      <c r="AE9944" s="10"/>
      <c r="AG9944" s="10"/>
      <c r="AI9944" s="10"/>
      <c r="AK9944" s="10"/>
    </row>
    <row r="9945" spans="2:37" ht="15" x14ac:dyDescent="0.2">
      <c r="B9945" s="10"/>
      <c r="C9945" s="10"/>
      <c r="D9945" s="10"/>
      <c r="E9945" s="10"/>
      <c r="F9945" s="10"/>
      <c r="G9945" s="10"/>
      <c r="H9945" s="10"/>
      <c r="K9945" s="10"/>
      <c r="L9945" s="10"/>
      <c r="N9945" s="10"/>
      <c r="O9945" s="10"/>
      <c r="P9945" s="10"/>
      <c r="Q9945" s="10"/>
      <c r="R9945" s="10"/>
      <c r="S9945" s="10"/>
      <c r="U9945" s="10"/>
      <c r="W9945" s="10"/>
      <c r="Y9945" s="10"/>
      <c r="AA9945" s="10"/>
      <c r="AC9945" s="10"/>
      <c r="AE9945" s="10"/>
      <c r="AG9945" s="10"/>
      <c r="AI9945" s="10"/>
      <c r="AK9945" s="10"/>
    </row>
    <row r="9946" spans="2:37" ht="15" x14ac:dyDescent="0.2">
      <c r="B9946" s="10"/>
      <c r="C9946" s="10"/>
      <c r="D9946" s="10"/>
      <c r="E9946" s="10"/>
      <c r="F9946" s="10"/>
      <c r="G9946" s="10"/>
      <c r="H9946" s="10"/>
      <c r="K9946" s="10"/>
      <c r="L9946" s="10"/>
      <c r="N9946" s="10"/>
      <c r="O9946" s="10"/>
      <c r="P9946" s="10"/>
      <c r="Q9946" s="10"/>
      <c r="R9946" s="10"/>
      <c r="S9946" s="10"/>
      <c r="U9946" s="10"/>
      <c r="W9946" s="10"/>
      <c r="Y9946" s="10"/>
      <c r="AA9946" s="10"/>
      <c r="AC9946" s="10"/>
      <c r="AE9946" s="10"/>
      <c r="AG9946" s="10"/>
      <c r="AI9946" s="10"/>
      <c r="AK9946" s="10"/>
    </row>
    <row r="9947" spans="2:37" ht="15" x14ac:dyDescent="0.2">
      <c r="B9947" s="10"/>
      <c r="C9947" s="10"/>
      <c r="D9947" s="10"/>
      <c r="E9947" s="10"/>
      <c r="F9947" s="10"/>
      <c r="G9947" s="10"/>
      <c r="H9947" s="10"/>
      <c r="K9947" s="10"/>
      <c r="L9947" s="10"/>
      <c r="N9947" s="10"/>
      <c r="O9947" s="10"/>
      <c r="P9947" s="10"/>
      <c r="Q9947" s="10"/>
      <c r="R9947" s="10"/>
      <c r="S9947" s="10"/>
      <c r="U9947" s="10"/>
      <c r="W9947" s="10"/>
      <c r="Y9947" s="10"/>
      <c r="AA9947" s="10"/>
      <c r="AC9947" s="10"/>
      <c r="AE9947" s="10"/>
      <c r="AG9947" s="10"/>
      <c r="AI9947" s="10"/>
      <c r="AK9947" s="10"/>
    </row>
    <row r="9948" spans="2:37" ht="15" x14ac:dyDescent="0.2">
      <c r="B9948" s="10"/>
      <c r="C9948" s="10"/>
      <c r="D9948" s="10"/>
      <c r="E9948" s="10"/>
      <c r="F9948" s="10"/>
      <c r="G9948" s="10"/>
      <c r="H9948" s="10"/>
      <c r="K9948" s="10"/>
      <c r="L9948" s="10"/>
      <c r="N9948" s="10"/>
      <c r="O9948" s="10"/>
      <c r="P9948" s="10"/>
      <c r="Q9948" s="10"/>
      <c r="R9948" s="10"/>
      <c r="S9948" s="10"/>
      <c r="U9948" s="10"/>
      <c r="W9948" s="10"/>
      <c r="Y9948" s="10"/>
      <c r="AA9948" s="10"/>
      <c r="AC9948" s="10"/>
      <c r="AE9948" s="10"/>
      <c r="AG9948" s="10"/>
      <c r="AI9948" s="10"/>
      <c r="AK9948" s="10"/>
    </row>
    <row r="9949" spans="2:37" ht="15" x14ac:dyDescent="0.2">
      <c r="B9949" s="10"/>
      <c r="C9949" s="10"/>
      <c r="D9949" s="10"/>
      <c r="E9949" s="10"/>
      <c r="F9949" s="10"/>
      <c r="G9949" s="10"/>
      <c r="H9949" s="10"/>
      <c r="K9949" s="10"/>
      <c r="L9949" s="10"/>
      <c r="N9949" s="10"/>
      <c r="O9949" s="10"/>
      <c r="P9949" s="10"/>
      <c r="Q9949" s="10"/>
      <c r="R9949" s="10"/>
      <c r="S9949" s="10"/>
      <c r="U9949" s="10"/>
      <c r="W9949" s="10"/>
      <c r="Y9949" s="10"/>
      <c r="AA9949" s="10"/>
      <c r="AC9949" s="10"/>
      <c r="AE9949" s="10"/>
      <c r="AG9949" s="10"/>
      <c r="AI9949" s="10"/>
      <c r="AK9949" s="10"/>
    </row>
    <row r="9950" spans="2:37" ht="15" x14ac:dyDescent="0.2">
      <c r="B9950" s="10"/>
      <c r="C9950" s="10"/>
      <c r="D9950" s="10"/>
      <c r="E9950" s="10"/>
      <c r="F9950" s="10"/>
      <c r="G9950" s="10"/>
      <c r="H9950" s="10"/>
      <c r="K9950" s="10"/>
      <c r="L9950" s="10"/>
      <c r="N9950" s="10"/>
      <c r="O9950" s="10"/>
      <c r="P9950" s="10"/>
      <c r="Q9950" s="10"/>
      <c r="R9950" s="10"/>
      <c r="S9950" s="10"/>
      <c r="U9950" s="10"/>
      <c r="W9950" s="10"/>
      <c r="Y9950" s="10"/>
      <c r="AA9950" s="10"/>
      <c r="AC9950" s="10"/>
      <c r="AE9950" s="10"/>
      <c r="AG9950" s="10"/>
      <c r="AI9950" s="10"/>
      <c r="AK9950" s="10"/>
    </row>
    <row r="9951" spans="2:37" ht="15" x14ac:dyDescent="0.2">
      <c r="B9951" s="10"/>
      <c r="C9951" s="10"/>
      <c r="D9951" s="10"/>
      <c r="E9951" s="10"/>
      <c r="F9951" s="10"/>
      <c r="G9951" s="10"/>
      <c r="H9951" s="10"/>
      <c r="K9951" s="10"/>
      <c r="L9951" s="10"/>
      <c r="N9951" s="10"/>
      <c r="O9951" s="10"/>
      <c r="P9951" s="10"/>
      <c r="Q9951" s="10"/>
      <c r="R9951" s="10"/>
      <c r="S9951" s="10"/>
      <c r="U9951" s="10"/>
      <c r="W9951" s="10"/>
      <c r="Y9951" s="10"/>
      <c r="AA9951" s="10"/>
      <c r="AC9951" s="10"/>
      <c r="AE9951" s="10"/>
      <c r="AG9951" s="10"/>
      <c r="AI9951" s="10"/>
      <c r="AK9951" s="10"/>
    </row>
    <row r="9952" spans="2:37" ht="15" x14ac:dyDescent="0.2">
      <c r="B9952" s="10"/>
      <c r="C9952" s="10"/>
      <c r="D9952" s="10"/>
      <c r="E9952" s="10"/>
      <c r="F9952" s="10"/>
      <c r="G9952" s="10"/>
      <c r="H9952" s="10"/>
      <c r="K9952" s="10"/>
      <c r="L9952" s="10"/>
      <c r="N9952" s="10"/>
      <c r="O9952" s="10"/>
      <c r="P9952" s="10"/>
      <c r="Q9952" s="10"/>
      <c r="R9952" s="10"/>
      <c r="S9952" s="10"/>
      <c r="U9952" s="10"/>
      <c r="W9952" s="10"/>
      <c r="Y9952" s="10"/>
      <c r="AA9952" s="10"/>
      <c r="AC9952" s="10"/>
      <c r="AE9952" s="10"/>
      <c r="AG9952" s="10"/>
      <c r="AI9952" s="10"/>
      <c r="AK9952" s="10"/>
    </row>
    <row r="9953" spans="2:37" ht="15" x14ac:dyDescent="0.2">
      <c r="B9953" s="10"/>
      <c r="C9953" s="10"/>
      <c r="D9953" s="10"/>
      <c r="E9953" s="10"/>
      <c r="F9953" s="10"/>
      <c r="G9953" s="10"/>
      <c r="H9953" s="10"/>
      <c r="K9953" s="10"/>
      <c r="L9953" s="10"/>
      <c r="N9953" s="10"/>
      <c r="O9953" s="10"/>
      <c r="P9953" s="10"/>
      <c r="Q9953" s="10"/>
      <c r="R9953" s="10"/>
      <c r="S9953" s="10"/>
      <c r="U9953" s="10"/>
      <c r="W9953" s="10"/>
      <c r="Y9953" s="10"/>
      <c r="AA9953" s="10"/>
      <c r="AC9953" s="10"/>
      <c r="AE9953" s="10"/>
      <c r="AG9953" s="10"/>
      <c r="AI9953" s="10"/>
      <c r="AK9953" s="10"/>
    </row>
    <row r="9954" spans="2:37" ht="15" x14ac:dyDescent="0.2">
      <c r="B9954" s="10"/>
      <c r="C9954" s="10"/>
      <c r="D9954" s="10"/>
      <c r="E9954" s="10"/>
      <c r="F9954" s="10"/>
      <c r="G9954" s="10"/>
      <c r="H9954" s="10"/>
      <c r="K9954" s="10"/>
      <c r="L9954" s="10"/>
      <c r="N9954" s="10"/>
      <c r="O9954" s="10"/>
      <c r="P9954" s="10"/>
      <c r="Q9954" s="10"/>
      <c r="R9954" s="10"/>
      <c r="S9954" s="10"/>
      <c r="U9954" s="10"/>
      <c r="W9954" s="10"/>
      <c r="Y9954" s="10"/>
      <c r="AA9954" s="10"/>
      <c r="AC9954" s="10"/>
      <c r="AE9954" s="10"/>
      <c r="AG9954" s="10"/>
      <c r="AI9954" s="10"/>
      <c r="AK9954" s="10"/>
    </row>
    <row r="9955" spans="2:37" ht="15" x14ac:dyDescent="0.2">
      <c r="B9955" s="10"/>
      <c r="C9955" s="10"/>
      <c r="D9955" s="10"/>
      <c r="E9955" s="10"/>
      <c r="F9955" s="10"/>
      <c r="G9955" s="10"/>
      <c r="H9955" s="10"/>
      <c r="K9955" s="10"/>
      <c r="L9955" s="10"/>
      <c r="N9955" s="10"/>
      <c r="O9955" s="10"/>
      <c r="P9955" s="10"/>
      <c r="Q9955" s="10"/>
      <c r="R9955" s="10"/>
      <c r="S9955" s="10"/>
      <c r="U9955" s="10"/>
      <c r="W9955" s="10"/>
      <c r="Y9955" s="10"/>
      <c r="AA9955" s="10"/>
      <c r="AC9955" s="10"/>
      <c r="AE9955" s="10"/>
      <c r="AG9955" s="10"/>
      <c r="AI9955" s="10"/>
      <c r="AK9955" s="10"/>
    </row>
    <row r="9956" spans="2:37" ht="15" x14ac:dyDescent="0.2">
      <c r="B9956" s="10"/>
      <c r="C9956" s="10"/>
      <c r="D9956" s="10"/>
      <c r="E9956" s="10"/>
      <c r="F9956" s="10"/>
      <c r="G9956" s="10"/>
      <c r="H9956" s="10"/>
      <c r="K9956" s="10"/>
      <c r="L9956" s="10"/>
      <c r="N9956" s="10"/>
      <c r="O9956" s="10"/>
      <c r="P9956" s="10"/>
      <c r="Q9956" s="10"/>
      <c r="R9956" s="10"/>
      <c r="S9956" s="10"/>
      <c r="U9956" s="10"/>
      <c r="W9956" s="10"/>
      <c r="Y9956" s="10"/>
      <c r="AA9956" s="10"/>
      <c r="AC9956" s="10"/>
      <c r="AE9956" s="10"/>
      <c r="AG9956" s="10"/>
      <c r="AI9956" s="10"/>
      <c r="AK9956" s="10"/>
    </row>
    <row r="9957" spans="2:37" ht="15" x14ac:dyDescent="0.2">
      <c r="B9957" s="10"/>
      <c r="C9957" s="10"/>
      <c r="D9957" s="10"/>
      <c r="E9957" s="10"/>
      <c r="F9957" s="10"/>
      <c r="G9957" s="10"/>
      <c r="H9957" s="10"/>
      <c r="K9957" s="10"/>
      <c r="L9957" s="10"/>
      <c r="N9957" s="10"/>
      <c r="O9957" s="10"/>
      <c r="P9957" s="10"/>
      <c r="Q9957" s="10"/>
      <c r="R9957" s="10"/>
      <c r="S9957" s="10"/>
      <c r="U9957" s="10"/>
      <c r="W9957" s="10"/>
      <c r="Y9957" s="10"/>
      <c r="AA9957" s="10"/>
      <c r="AC9957" s="10"/>
      <c r="AE9957" s="10"/>
      <c r="AG9957" s="10"/>
      <c r="AI9957" s="10"/>
      <c r="AK9957" s="10"/>
    </row>
    <row r="9958" spans="2:37" ht="15" x14ac:dyDescent="0.2">
      <c r="B9958" s="10"/>
      <c r="C9958" s="10"/>
      <c r="D9958" s="10"/>
      <c r="E9958" s="10"/>
      <c r="F9958" s="10"/>
      <c r="G9958" s="10"/>
      <c r="H9958" s="10"/>
      <c r="K9958" s="10"/>
      <c r="L9958" s="10"/>
      <c r="N9958" s="10"/>
      <c r="O9958" s="10"/>
      <c r="P9958" s="10"/>
      <c r="Q9958" s="10"/>
      <c r="R9958" s="10"/>
      <c r="S9958" s="10"/>
      <c r="U9958" s="10"/>
      <c r="W9958" s="10"/>
      <c r="Y9958" s="10"/>
      <c r="AA9958" s="10"/>
      <c r="AC9958" s="10"/>
      <c r="AE9958" s="10"/>
      <c r="AG9958" s="10"/>
      <c r="AI9958" s="10"/>
      <c r="AK9958" s="10"/>
    </row>
    <row r="9959" spans="2:37" ht="15" x14ac:dyDescent="0.2">
      <c r="B9959" s="10"/>
      <c r="C9959" s="10"/>
      <c r="D9959" s="10"/>
      <c r="E9959" s="10"/>
      <c r="F9959" s="10"/>
      <c r="G9959" s="10"/>
      <c r="H9959" s="10"/>
      <c r="K9959" s="10"/>
      <c r="L9959" s="10"/>
      <c r="N9959" s="10"/>
      <c r="O9959" s="10"/>
      <c r="P9959" s="10"/>
      <c r="Q9959" s="10"/>
      <c r="R9959" s="10"/>
      <c r="S9959" s="10"/>
      <c r="U9959" s="10"/>
      <c r="W9959" s="10"/>
      <c r="Y9959" s="10"/>
      <c r="AA9959" s="10"/>
      <c r="AC9959" s="10"/>
      <c r="AE9959" s="10"/>
      <c r="AG9959" s="10"/>
      <c r="AI9959" s="10"/>
      <c r="AK9959" s="10"/>
    </row>
    <row r="9960" spans="2:37" ht="15" x14ac:dyDescent="0.2">
      <c r="B9960" s="10"/>
      <c r="C9960" s="10"/>
      <c r="D9960" s="10"/>
      <c r="E9960" s="10"/>
      <c r="F9960" s="10"/>
      <c r="G9960" s="10"/>
      <c r="H9960" s="10"/>
      <c r="K9960" s="10"/>
      <c r="L9960" s="10"/>
      <c r="N9960" s="10"/>
      <c r="O9960" s="10"/>
      <c r="P9960" s="10"/>
      <c r="Q9960" s="10"/>
      <c r="R9960" s="10"/>
      <c r="S9960" s="10"/>
      <c r="U9960" s="10"/>
      <c r="W9960" s="10"/>
      <c r="Y9960" s="10"/>
      <c r="AA9960" s="10"/>
      <c r="AC9960" s="10"/>
      <c r="AE9960" s="10"/>
      <c r="AG9960" s="10"/>
      <c r="AI9960" s="10"/>
      <c r="AK9960" s="10"/>
    </row>
    <row r="9961" spans="2:37" ht="15" x14ac:dyDescent="0.2">
      <c r="B9961" s="10"/>
      <c r="C9961" s="10"/>
      <c r="D9961" s="10"/>
      <c r="E9961" s="10"/>
      <c r="F9961" s="10"/>
      <c r="G9961" s="10"/>
      <c r="H9961" s="10"/>
      <c r="K9961" s="10"/>
      <c r="L9961" s="10"/>
      <c r="N9961" s="10"/>
      <c r="O9961" s="10"/>
      <c r="P9961" s="10"/>
      <c r="Q9961" s="10"/>
      <c r="R9961" s="10"/>
      <c r="S9961" s="10"/>
      <c r="U9961" s="10"/>
      <c r="W9961" s="10"/>
      <c r="Y9961" s="10"/>
      <c r="AA9961" s="10"/>
      <c r="AC9961" s="10"/>
      <c r="AE9961" s="10"/>
      <c r="AG9961" s="10"/>
      <c r="AI9961" s="10"/>
      <c r="AK9961" s="10"/>
    </row>
    <row r="9962" spans="2:37" ht="15" x14ac:dyDescent="0.2">
      <c r="B9962" s="10"/>
      <c r="C9962" s="10"/>
      <c r="D9962" s="10"/>
      <c r="E9962" s="10"/>
      <c r="F9962" s="10"/>
      <c r="G9962" s="10"/>
      <c r="H9962" s="10"/>
      <c r="K9962" s="10"/>
      <c r="L9962" s="10"/>
      <c r="N9962" s="10"/>
      <c r="O9962" s="10"/>
      <c r="P9962" s="10"/>
      <c r="Q9962" s="10"/>
      <c r="R9962" s="10"/>
      <c r="S9962" s="10"/>
      <c r="U9962" s="10"/>
      <c r="W9962" s="10"/>
      <c r="Y9962" s="10"/>
      <c r="AA9962" s="10"/>
      <c r="AC9962" s="10"/>
      <c r="AE9962" s="10"/>
      <c r="AG9962" s="10"/>
      <c r="AI9962" s="10"/>
      <c r="AK9962" s="10"/>
    </row>
    <row r="9963" spans="2:37" ht="15" x14ac:dyDescent="0.2">
      <c r="B9963" s="10"/>
      <c r="C9963" s="10"/>
      <c r="D9963" s="10"/>
      <c r="E9963" s="10"/>
      <c r="F9963" s="10"/>
      <c r="G9963" s="10"/>
      <c r="H9963" s="10"/>
      <c r="K9963" s="10"/>
      <c r="L9963" s="10"/>
      <c r="N9963" s="10"/>
      <c r="O9963" s="10"/>
      <c r="P9963" s="10"/>
      <c r="Q9963" s="10"/>
      <c r="R9963" s="10"/>
      <c r="S9963" s="10"/>
      <c r="U9963" s="10"/>
      <c r="W9963" s="10"/>
      <c r="Y9963" s="10"/>
      <c r="AA9963" s="10"/>
      <c r="AC9963" s="10"/>
      <c r="AE9963" s="10"/>
      <c r="AG9963" s="10"/>
      <c r="AI9963" s="10"/>
      <c r="AK9963" s="10"/>
    </row>
    <row r="9964" spans="2:37" ht="15" x14ac:dyDescent="0.2">
      <c r="B9964" s="10"/>
      <c r="C9964" s="10"/>
      <c r="D9964" s="10"/>
      <c r="E9964" s="10"/>
      <c r="F9964" s="10"/>
      <c r="G9964" s="10"/>
      <c r="H9964" s="10"/>
      <c r="K9964" s="10"/>
      <c r="L9964" s="10"/>
      <c r="N9964" s="10"/>
      <c r="O9964" s="10"/>
      <c r="P9964" s="10"/>
      <c r="Q9964" s="10"/>
      <c r="R9964" s="10"/>
      <c r="S9964" s="10"/>
      <c r="U9964" s="10"/>
      <c r="W9964" s="10"/>
      <c r="Y9964" s="10"/>
      <c r="AA9964" s="10"/>
      <c r="AC9964" s="10"/>
      <c r="AE9964" s="10"/>
      <c r="AG9964" s="10"/>
      <c r="AI9964" s="10"/>
      <c r="AK9964" s="10"/>
    </row>
    <row r="9965" spans="2:37" ht="15" x14ac:dyDescent="0.2">
      <c r="B9965" s="10"/>
      <c r="C9965" s="10"/>
      <c r="D9965" s="10"/>
      <c r="E9965" s="10"/>
      <c r="F9965" s="10"/>
      <c r="G9965" s="10"/>
      <c r="H9965" s="10"/>
      <c r="K9965" s="10"/>
      <c r="L9965" s="10"/>
      <c r="N9965" s="10"/>
      <c r="O9965" s="10"/>
      <c r="P9965" s="10"/>
      <c r="Q9965" s="10"/>
      <c r="R9965" s="10"/>
      <c r="S9965" s="10"/>
      <c r="U9965" s="10"/>
      <c r="W9965" s="10"/>
      <c r="Y9965" s="10"/>
      <c r="AA9965" s="10"/>
      <c r="AC9965" s="10"/>
      <c r="AE9965" s="10"/>
      <c r="AG9965" s="10"/>
      <c r="AI9965" s="10"/>
      <c r="AK9965" s="10"/>
    </row>
    <row r="9966" spans="2:37" ht="15" x14ac:dyDescent="0.2">
      <c r="B9966" s="10"/>
      <c r="C9966" s="10"/>
      <c r="D9966" s="10"/>
      <c r="E9966" s="10"/>
      <c r="F9966" s="10"/>
      <c r="G9966" s="10"/>
      <c r="H9966" s="10"/>
      <c r="K9966" s="10"/>
      <c r="L9966" s="10"/>
      <c r="N9966" s="10"/>
      <c r="O9966" s="10"/>
      <c r="P9966" s="10"/>
      <c r="Q9966" s="10"/>
      <c r="R9966" s="10"/>
      <c r="S9966" s="10"/>
      <c r="U9966" s="10"/>
      <c r="W9966" s="10"/>
      <c r="Y9966" s="10"/>
      <c r="AA9966" s="10"/>
      <c r="AC9966" s="10"/>
      <c r="AE9966" s="10"/>
      <c r="AG9966" s="10"/>
      <c r="AI9966" s="10"/>
      <c r="AK9966" s="10"/>
    </row>
    <row r="9967" spans="2:37" ht="15" x14ac:dyDescent="0.2">
      <c r="B9967" s="10"/>
      <c r="C9967" s="10"/>
      <c r="D9967" s="10"/>
      <c r="E9967" s="10"/>
      <c r="F9967" s="10"/>
      <c r="G9967" s="10"/>
      <c r="H9967" s="10"/>
      <c r="K9967" s="10"/>
      <c r="L9967" s="10"/>
      <c r="N9967" s="10"/>
      <c r="O9967" s="10"/>
      <c r="P9967" s="10"/>
      <c r="Q9967" s="10"/>
      <c r="R9967" s="10"/>
      <c r="S9967" s="10"/>
      <c r="U9967" s="10"/>
      <c r="W9967" s="10"/>
      <c r="Y9967" s="10"/>
      <c r="AA9967" s="10"/>
      <c r="AC9967" s="10"/>
      <c r="AE9967" s="10"/>
      <c r="AG9967" s="10"/>
      <c r="AI9967" s="10"/>
      <c r="AK9967" s="10"/>
    </row>
    <row r="9968" spans="2:37" ht="15" x14ac:dyDescent="0.2">
      <c r="B9968" s="10"/>
      <c r="C9968" s="10"/>
      <c r="D9968" s="10"/>
      <c r="E9968" s="10"/>
      <c r="F9968" s="10"/>
      <c r="G9968" s="10"/>
      <c r="H9968" s="10"/>
      <c r="K9968" s="10"/>
      <c r="L9968" s="10"/>
      <c r="N9968" s="10"/>
      <c r="O9968" s="10"/>
      <c r="P9968" s="10"/>
      <c r="Q9968" s="10"/>
      <c r="R9968" s="10"/>
      <c r="S9968" s="10"/>
      <c r="U9968" s="10"/>
      <c r="W9968" s="10"/>
      <c r="Y9968" s="10"/>
      <c r="AA9968" s="10"/>
      <c r="AC9968" s="10"/>
      <c r="AE9968" s="10"/>
      <c r="AG9968" s="10"/>
      <c r="AI9968" s="10"/>
      <c r="AK9968" s="10"/>
    </row>
    <row r="9969" spans="2:37" ht="15" x14ac:dyDescent="0.2">
      <c r="B9969" s="10"/>
      <c r="C9969" s="10"/>
      <c r="D9969" s="10"/>
      <c r="E9969" s="10"/>
      <c r="F9969" s="10"/>
      <c r="G9969" s="10"/>
      <c r="H9969" s="10"/>
      <c r="K9969" s="10"/>
      <c r="L9969" s="10"/>
      <c r="N9969" s="10"/>
      <c r="O9969" s="10"/>
      <c r="P9969" s="10"/>
      <c r="Q9969" s="10"/>
      <c r="R9969" s="10"/>
      <c r="S9969" s="10"/>
      <c r="U9969" s="10"/>
      <c r="W9969" s="10"/>
      <c r="Y9969" s="10"/>
      <c r="AA9969" s="10"/>
      <c r="AC9969" s="10"/>
      <c r="AE9969" s="10"/>
      <c r="AG9969" s="10"/>
      <c r="AI9969" s="10"/>
      <c r="AK9969" s="10"/>
    </row>
    <row r="9970" spans="2:37" ht="15" x14ac:dyDescent="0.2">
      <c r="B9970" s="10"/>
      <c r="C9970" s="10"/>
      <c r="D9970" s="10"/>
      <c r="E9970" s="10"/>
      <c r="F9970" s="10"/>
      <c r="G9970" s="10"/>
      <c r="H9970" s="10"/>
      <c r="K9970" s="10"/>
      <c r="L9970" s="10"/>
      <c r="N9970" s="10"/>
      <c r="O9970" s="10"/>
      <c r="P9970" s="10"/>
      <c r="Q9970" s="10"/>
      <c r="R9970" s="10"/>
      <c r="S9970" s="10"/>
      <c r="U9970" s="10"/>
      <c r="W9970" s="10"/>
      <c r="Y9970" s="10"/>
      <c r="AA9970" s="10"/>
      <c r="AC9970" s="10"/>
      <c r="AE9970" s="10"/>
      <c r="AG9970" s="10"/>
      <c r="AI9970" s="10"/>
      <c r="AK9970" s="10"/>
    </row>
    <row r="9971" spans="2:37" ht="15" x14ac:dyDescent="0.2">
      <c r="B9971" s="10"/>
      <c r="C9971" s="10"/>
      <c r="D9971" s="10"/>
      <c r="E9971" s="10"/>
      <c r="F9971" s="10"/>
      <c r="G9971" s="10"/>
      <c r="H9971" s="10"/>
      <c r="K9971" s="10"/>
      <c r="L9971" s="10"/>
      <c r="N9971" s="10"/>
      <c r="O9971" s="10"/>
      <c r="P9971" s="10"/>
      <c r="Q9971" s="10"/>
      <c r="R9971" s="10"/>
      <c r="S9971" s="10"/>
      <c r="U9971" s="10"/>
      <c r="W9971" s="10"/>
      <c r="Y9971" s="10"/>
      <c r="AA9971" s="10"/>
      <c r="AC9971" s="10"/>
      <c r="AE9971" s="10"/>
      <c r="AG9971" s="10"/>
      <c r="AI9971" s="10"/>
      <c r="AK9971" s="10"/>
    </row>
    <row r="9972" spans="2:37" ht="15" x14ac:dyDescent="0.2">
      <c r="B9972" s="10"/>
      <c r="C9972" s="10"/>
      <c r="D9972" s="10"/>
      <c r="E9972" s="10"/>
      <c r="F9972" s="10"/>
      <c r="G9972" s="10"/>
      <c r="H9972" s="10"/>
      <c r="K9972" s="10"/>
      <c r="L9972" s="10"/>
      <c r="N9972" s="10"/>
      <c r="O9972" s="10"/>
      <c r="P9972" s="10"/>
      <c r="Q9972" s="10"/>
      <c r="R9972" s="10"/>
      <c r="S9972" s="10"/>
      <c r="U9972" s="10"/>
      <c r="W9972" s="10"/>
      <c r="Y9972" s="10"/>
      <c r="AA9972" s="10"/>
      <c r="AC9972" s="10"/>
      <c r="AE9972" s="10"/>
      <c r="AG9972" s="10"/>
      <c r="AI9972" s="10"/>
      <c r="AK9972" s="10"/>
    </row>
    <row r="9973" spans="2:37" ht="15" x14ac:dyDescent="0.2">
      <c r="B9973" s="10"/>
      <c r="C9973" s="10"/>
      <c r="D9973" s="10"/>
      <c r="E9973" s="10"/>
      <c r="F9973" s="10"/>
      <c r="G9973" s="10"/>
      <c r="H9973" s="10"/>
      <c r="K9973" s="10"/>
      <c r="L9973" s="10"/>
      <c r="N9973" s="10"/>
      <c r="O9973" s="10"/>
      <c r="P9973" s="10"/>
      <c r="Q9973" s="10"/>
      <c r="R9973" s="10"/>
      <c r="S9973" s="10"/>
      <c r="U9973" s="10"/>
      <c r="W9973" s="10"/>
      <c r="Y9973" s="10"/>
      <c r="AA9973" s="10"/>
      <c r="AC9973" s="10"/>
      <c r="AE9973" s="10"/>
      <c r="AG9973" s="10"/>
      <c r="AI9973" s="10"/>
      <c r="AK9973" s="10"/>
    </row>
    <row r="9974" spans="2:37" ht="15" x14ac:dyDescent="0.2">
      <c r="B9974" s="10"/>
      <c r="C9974" s="10"/>
      <c r="D9974" s="10"/>
      <c r="E9974" s="10"/>
      <c r="F9974" s="10"/>
      <c r="G9974" s="10"/>
      <c r="H9974" s="10"/>
      <c r="K9974" s="10"/>
      <c r="L9974" s="10"/>
      <c r="N9974" s="10"/>
      <c r="O9974" s="10"/>
      <c r="P9974" s="10"/>
      <c r="Q9974" s="10"/>
      <c r="R9974" s="10"/>
      <c r="S9974" s="10"/>
      <c r="U9974" s="10"/>
      <c r="W9974" s="10"/>
      <c r="Y9974" s="10"/>
      <c r="AA9974" s="10"/>
      <c r="AC9974" s="10"/>
      <c r="AE9974" s="10"/>
      <c r="AG9974" s="10"/>
      <c r="AI9974" s="10"/>
      <c r="AK9974" s="10"/>
    </row>
    <row r="9975" spans="2:37" ht="15" x14ac:dyDescent="0.2">
      <c r="B9975" s="10"/>
      <c r="C9975" s="10"/>
      <c r="D9975" s="10"/>
      <c r="E9975" s="10"/>
      <c r="F9975" s="10"/>
      <c r="G9975" s="10"/>
      <c r="H9975" s="10"/>
      <c r="K9975" s="10"/>
      <c r="L9975" s="10"/>
      <c r="N9975" s="10"/>
      <c r="O9975" s="10"/>
      <c r="P9975" s="10"/>
      <c r="Q9975" s="10"/>
      <c r="R9975" s="10"/>
      <c r="S9975" s="10"/>
      <c r="U9975" s="10"/>
      <c r="W9975" s="10"/>
      <c r="Y9975" s="10"/>
      <c r="AA9975" s="10"/>
      <c r="AC9975" s="10"/>
      <c r="AE9975" s="10"/>
      <c r="AG9975" s="10"/>
      <c r="AI9975" s="10"/>
      <c r="AK9975" s="10"/>
    </row>
    <row r="9976" spans="2:37" ht="15" x14ac:dyDescent="0.2">
      <c r="B9976" s="10"/>
      <c r="C9976" s="10"/>
      <c r="D9976" s="10"/>
      <c r="E9976" s="10"/>
      <c r="F9976" s="10"/>
      <c r="G9976" s="10"/>
      <c r="H9976" s="10"/>
      <c r="K9976" s="10"/>
      <c r="L9976" s="10"/>
      <c r="N9976" s="10"/>
      <c r="O9976" s="10"/>
      <c r="P9976" s="10"/>
      <c r="Q9976" s="10"/>
      <c r="R9976" s="10"/>
      <c r="S9976" s="10"/>
      <c r="U9976" s="10"/>
      <c r="W9976" s="10"/>
      <c r="Y9976" s="10"/>
      <c r="AA9976" s="10"/>
      <c r="AC9976" s="10"/>
      <c r="AE9976" s="10"/>
      <c r="AG9976" s="10"/>
      <c r="AI9976" s="10"/>
      <c r="AK9976" s="10"/>
    </row>
    <row r="9977" spans="2:37" ht="15" x14ac:dyDescent="0.2">
      <c r="B9977" s="10"/>
      <c r="C9977" s="10"/>
      <c r="D9977" s="10"/>
      <c r="E9977" s="10"/>
      <c r="F9977" s="10"/>
      <c r="G9977" s="10"/>
      <c r="H9977" s="10"/>
      <c r="K9977" s="10"/>
      <c r="L9977" s="10"/>
      <c r="N9977" s="10"/>
      <c r="O9977" s="10"/>
      <c r="P9977" s="10"/>
      <c r="Q9977" s="10"/>
      <c r="R9977" s="10"/>
      <c r="S9977" s="10"/>
      <c r="U9977" s="10"/>
      <c r="W9977" s="10"/>
      <c r="Y9977" s="10"/>
      <c r="AA9977" s="10"/>
      <c r="AC9977" s="10"/>
      <c r="AE9977" s="10"/>
      <c r="AG9977" s="10"/>
      <c r="AI9977" s="10"/>
      <c r="AK9977" s="10"/>
    </row>
    <row r="9978" spans="2:37" ht="15" x14ac:dyDescent="0.2">
      <c r="B9978" s="10"/>
      <c r="C9978" s="10"/>
      <c r="D9978" s="10"/>
      <c r="E9978" s="10"/>
      <c r="F9978" s="10"/>
      <c r="G9978" s="10"/>
      <c r="H9978" s="10"/>
      <c r="K9978" s="10"/>
      <c r="L9978" s="10"/>
      <c r="N9978" s="10"/>
      <c r="O9978" s="10"/>
      <c r="P9978" s="10"/>
      <c r="Q9978" s="10"/>
      <c r="R9978" s="10"/>
      <c r="S9978" s="10"/>
      <c r="U9978" s="10"/>
      <c r="W9978" s="10"/>
      <c r="Y9978" s="10"/>
      <c r="AA9978" s="10"/>
      <c r="AC9978" s="10"/>
      <c r="AE9978" s="10"/>
      <c r="AG9978" s="10"/>
      <c r="AI9978" s="10"/>
      <c r="AK9978" s="10"/>
    </row>
    <row r="9979" spans="2:37" ht="15" x14ac:dyDescent="0.2">
      <c r="B9979" s="10"/>
      <c r="C9979" s="10"/>
      <c r="D9979" s="10"/>
      <c r="E9979" s="10"/>
      <c r="F9979" s="10"/>
      <c r="G9979" s="10"/>
      <c r="H9979" s="10"/>
      <c r="K9979" s="10"/>
      <c r="L9979" s="10"/>
      <c r="N9979" s="10"/>
      <c r="O9979" s="10"/>
      <c r="P9979" s="10"/>
      <c r="Q9979" s="10"/>
      <c r="R9979" s="10"/>
      <c r="S9979" s="10"/>
      <c r="U9979" s="10"/>
      <c r="W9979" s="10"/>
      <c r="Y9979" s="10"/>
      <c r="AA9979" s="10"/>
      <c r="AC9979" s="10"/>
      <c r="AE9979" s="10"/>
      <c r="AG9979" s="10"/>
      <c r="AI9979" s="10"/>
      <c r="AK9979" s="10"/>
    </row>
    <row r="9980" spans="2:37" ht="15" x14ac:dyDescent="0.2">
      <c r="B9980" s="10"/>
      <c r="C9980" s="10"/>
      <c r="D9980" s="10"/>
      <c r="E9980" s="10"/>
      <c r="F9980" s="10"/>
      <c r="G9980" s="10"/>
      <c r="H9980" s="10"/>
      <c r="K9980" s="10"/>
      <c r="L9980" s="10"/>
      <c r="N9980" s="10"/>
      <c r="O9980" s="10"/>
      <c r="P9980" s="10"/>
      <c r="Q9980" s="10"/>
      <c r="R9980" s="10"/>
      <c r="S9980" s="10"/>
      <c r="U9980" s="10"/>
      <c r="W9980" s="10"/>
      <c r="Y9980" s="10"/>
      <c r="AA9980" s="10"/>
      <c r="AC9980" s="10"/>
      <c r="AE9980" s="10"/>
      <c r="AG9980" s="10"/>
      <c r="AI9980" s="10"/>
      <c r="AK9980" s="10"/>
    </row>
    <row r="9981" spans="2:37" ht="15" x14ac:dyDescent="0.2">
      <c r="B9981" s="10"/>
      <c r="C9981" s="10"/>
      <c r="D9981" s="10"/>
      <c r="E9981" s="10"/>
      <c r="F9981" s="10"/>
      <c r="G9981" s="10"/>
      <c r="H9981" s="10"/>
      <c r="K9981" s="10"/>
      <c r="L9981" s="10"/>
      <c r="N9981" s="10"/>
      <c r="O9981" s="10"/>
      <c r="P9981" s="10"/>
      <c r="Q9981" s="10"/>
      <c r="R9981" s="10"/>
      <c r="S9981" s="10"/>
      <c r="U9981" s="10"/>
      <c r="W9981" s="10"/>
      <c r="Y9981" s="10"/>
      <c r="AA9981" s="10"/>
      <c r="AC9981" s="10"/>
      <c r="AE9981" s="10"/>
      <c r="AG9981" s="10"/>
      <c r="AI9981" s="10"/>
      <c r="AK9981" s="10"/>
    </row>
    <row r="9982" spans="2:37" ht="15" x14ac:dyDescent="0.2">
      <c r="B9982" s="10"/>
      <c r="C9982" s="10"/>
      <c r="D9982" s="10"/>
      <c r="E9982" s="10"/>
      <c r="F9982" s="10"/>
      <c r="G9982" s="10"/>
      <c r="H9982" s="10"/>
      <c r="K9982" s="10"/>
      <c r="L9982" s="10"/>
      <c r="N9982" s="10"/>
      <c r="O9982" s="10"/>
      <c r="P9982" s="10"/>
      <c r="Q9982" s="10"/>
      <c r="R9982" s="10"/>
      <c r="S9982" s="10"/>
      <c r="U9982" s="10"/>
      <c r="W9982" s="10"/>
      <c r="Y9982" s="10"/>
      <c r="AA9982" s="10"/>
      <c r="AC9982" s="10"/>
      <c r="AE9982" s="10"/>
      <c r="AG9982" s="10"/>
      <c r="AI9982" s="10"/>
      <c r="AK9982" s="10"/>
    </row>
    <row r="9983" spans="2:37" ht="15" x14ac:dyDescent="0.2">
      <c r="B9983" s="10"/>
      <c r="C9983" s="10"/>
      <c r="D9983" s="10"/>
      <c r="E9983" s="10"/>
      <c r="F9983" s="10"/>
      <c r="G9983" s="10"/>
      <c r="H9983" s="10"/>
      <c r="K9983" s="10"/>
      <c r="L9983" s="10"/>
      <c r="N9983" s="10"/>
      <c r="O9983" s="10"/>
      <c r="P9983" s="10"/>
      <c r="Q9983" s="10"/>
      <c r="R9983" s="10"/>
      <c r="S9983" s="10"/>
      <c r="U9983" s="10"/>
      <c r="W9983" s="10"/>
      <c r="Y9983" s="10"/>
      <c r="AA9983" s="10"/>
      <c r="AC9983" s="10"/>
      <c r="AE9983" s="10"/>
      <c r="AG9983" s="10"/>
      <c r="AI9983" s="10"/>
      <c r="AK9983" s="10"/>
    </row>
    <row r="9984" spans="2:37" ht="15" x14ac:dyDescent="0.2">
      <c r="B9984" s="10"/>
      <c r="C9984" s="10"/>
      <c r="D9984" s="10"/>
      <c r="E9984" s="10"/>
      <c r="F9984" s="10"/>
      <c r="G9984" s="10"/>
      <c r="H9984" s="10"/>
      <c r="K9984" s="10"/>
      <c r="L9984" s="10"/>
      <c r="N9984" s="10"/>
      <c r="O9984" s="10"/>
      <c r="P9984" s="10"/>
      <c r="Q9984" s="10"/>
      <c r="R9984" s="10"/>
      <c r="S9984" s="10"/>
      <c r="U9984" s="10"/>
      <c r="W9984" s="10"/>
      <c r="Y9984" s="10"/>
      <c r="AA9984" s="10"/>
      <c r="AC9984" s="10"/>
      <c r="AE9984" s="10"/>
      <c r="AG9984" s="10"/>
      <c r="AI9984" s="10"/>
      <c r="AK9984" s="10"/>
    </row>
    <row r="9985" spans="2:37" ht="15" x14ac:dyDescent="0.2">
      <c r="B9985" s="10"/>
      <c r="C9985" s="10"/>
      <c r="D9985" s="10"/>
      <c r="E9985" s="10"/>
      <c r="F9985" s="10"/>
      <c r="G9985" s="10"/>
      <c r="H9985" s="10"/>
      <c r="K9985" s="10"/>
      <c r="L9985" s="10"/>
      <c r="N9985" s="10"/>
      <c r="O9985" s="10"/>
      <c r="P9985" s="10"/>
      <c r="Q9985" s="10"/>
      <c r="R9985" s="10"/>
      <c r="S9985" s="10"/>
      <c r="U9985" s="10"/>
      <c r="W9985" s="10"/>
      <c r="Y9985" s="10"/>
      <c r="AA9985" s="10"/>
      <c r="AC9985" s="10"/>
      <c r="AE9985" s="10"/>
      <c r="AG9985" s="10"/>
      <c r="AI9985" s="10"/>
      <c r="AK9985" s="10"/>
    </row>
    <row r="9986" spans="2:37" ht="15" x14ac:dyDescent="0.2">
      <c r="B9986" s="10"/>
      <c r="C9986" s="10"/>
      <c r="D9986" s="10"/>
      <c r="E9986" s="10"/>
      <c r="F9986" s="10"/>
      <c r="G9986" s="10"/>
      <c r="H9986" s="10"/>
      <c r="K9986" s="10"/>
      <c r="L9986" s="10"/>
      <c r="N9986" s="10"/>
      <c r="O9986" s="10"/>
      <c r="P9986" s="10"/>
      <c r="Q9986" s="10"/>
      <c r="R9986" s="10"/>
      <c r="S9986" s="10"/>
      <c r="U9986" s="10"/>
      <c r="W9986" s="10"/>
      <c r="Y9986" s="10"/>
      <c r="AA9986" s="10"/>
      <c r="AC9986" s="10"/>
      <c r="AE9986" s="10"/>
      <c r="AG9986" s="10"/>
      <c r="AI9986" s="10"/>
      <c r="AK9986" s="10"/>
    </row>
    <row r="9987" spans="2:37" ht="15" x14ac:dyDescent="0.2">
      <c r="B9987" s="10"/>
      <c r="C9987" s="10"/>
      <c r="D9987" s="10"/>
      <c r="E9987" s="10"/>
      <c r="F9987" s="10"/>
      <c r="G9987" s="10"/>
      <c r="H9987" s="10"/>
      <c r="K9987" s="10"/>
      <c r="L9987" s="10"/>
      <c r="N9987" s="10"/>
      <c r="O9987" s="10"/>
      <c r="P9987" s="10"/>
      <c r="Q9987" s="10"/>
      <c r="R9987" s="10"/>
      <c r="S9987" s="10"/>
      <c r="U9987" s="10"/>
      <c r="W9987" s="10"/>
      <c r="Y9987" s="10"/>
      <c r="AA9987" s="10"/>
      <c r="AC9987" s="10"/>
      <c r="AE9987" s="10"/>
      <c r="AG9987" s="10"/>
      <c r="AI9987" s="10"/>
      <c r="AK9987" s="10"/>
    </row>
    <row r="9988" spans="2:37" ht="15" x14ac:dyDescent="0.2">
      <c r="B9988" s="10"/>
      <c r="C9988" s="10"/>
      <c r="D9988" s="10"/>
      <c r="E9988" s="10"/>
      <c r="F9988" s="10"/>
      <c r="G9988" s="10"/>
      <c r="H9988" s="10"/>
      <c r="K9988" s="10"/>
      <c r="L9988" s="10"/>
      <c r="N9988" s="10"/>
      <c r="O9988" s="10"/>
      <c r="P9988" s="10"/>
      <c r="Q9988" s="10"/>
      <c r="R9988" s="10"/>
      <c r="S9988" s="10"/>
      <c r="U9988" s="10"/>
      <c r="W9988" s="10"/>
      <c r="Y9988" s="10"/>
      <c r="AA9988" s="10"/>
      <c r="AC9988" s="10"/>
      <c r="AE9988" s="10"/>
      <c r="AG9988" s="10"/>
      <c r="AI9988" s="10"/>
      <c r="AK9988" s="10"/>
    </row>
    <row r="9989" spans="2:37" ht="15" x14ac:dyDescent="0.2">
      <c r="B9989" s="10"/>
      <c r="C9989" s="10"/>
      <c r="D9989" s="10"/>
      <c r="E9989" s="10"/>
      <c r="F9989" s="10"/>
      <c r="G9989" s="10"/>
      <c r="H9989" s="10"/>
      <c r="K9989" s="10"/>
      <c r="L9989" s="10"/>
      <c r="N9989" s="10"/>
      <c r="O9989" s="10"/>
      <c r="P9989" s="10"/>
      <c r="Q9989" s="10"/>
      <c r="R9989" s="10"/>
      <c r="S9989" s="10"/>
      <c r="U9989" s="10"/>
      <c r="W9989" s="10"/>
      <c r="Y9989" s="10"/>
      <c r="AA9989" s="10"/>
      <c r="AC9989" s="10"/>
      <c r="AE9989" s="10"/>
      <c r="AG9989" s="10"/>
      <c r="AI9989" s="10"/>
      <c r="AK9989" s="10"/>
    </row>
    <row r="9990" spans="2:37" ht="15" x14ac:dyDescent="0.2">
      <c r="B9990" s="10"/>
      <c r="C9990" s="10"/>
      <c r="D9990" s="10"/>
      <c r="E9990" s="10"/>
      <c r="F9990" s="10"/>
      <c r="G9990" s="10"/>
      <c r="H9990" s="10"/>
      <c r="K9990" s="10"/>
      <c r="L9990" s="10"/>
      <c r="N9990" s="10"/>
      <c r="O9990" s="10"/>
      <c r="P9990" s="10"/>
      <c r="Q9990" s="10"/>
      <c r="R9990" s="10"/>
      <c r="S9990" s="10"/>
      <c r="U9990" s="10"/>
      <c r="W9990" s="10"/>
      <c r="Y9990" s="10"/>
      <c r="AA9990" s="10"/>
      <c r="AC9990" s="10"/>
      <c r="AE9990" s="10"/>
      <c r="AG9990" s="10"/>
      <c r="AI9990" s="10"/>
      <c r="AK9990" s="10"/>
    </row>
    <row r="9991" spans="2:37" ht="15" x14ac:dyDescent="0.2">
      <c r="B9991" s="10"/>
      <c r="C9991" s="10"/>
      <c r="D9991" s="10"/>
      <c r="E9991" s="10"/>
      <c r="F9991" s="10"/>
      <c r="G9991" s="10"/>
      <c r="H9991" s="10"/>
      <c r="K9991" s="10"/>
      <c r="L9991" s="10"/>
      <c r="N9991" s="10"/>
      <c r="O9991" s="10"/>
      <c r="P9991" s="10"/>
      <c r="Q9991" s="10"/>
      <c r="R9991" s="10"/>
      <c r="S9991" s="10"/>
      <c r="U9991" s="10"/>
      <c r="W9991" s="10"/>
      <c r="Y9991" s="10"/>
      <c r="AA9991" s="10"/>
      <c r="AC9991" s="10"/>
      <c r="AE9991" s="10"/>
      <c r="AG9991" s="10"/>
      <c r="AI9991" s="10"/>
      <c r="AK9991" s="10"/>
    </row>
    <row r="9992" spans="2:37" ht="15" x14ac:dyDescent="0.2">
      <c r="B9992" s="10"/>
      <c r="C9992" s="10"/>
      <c r="D9992" s="10"/>
      <c r="E9992" s="10"/>
      <c r="F9992" s="10"/>
      <c r="G9992" s="10"/>
      <c r="H9992" s="10"/>
      <c r="K9992" s="10"/>
      <c r="L9992" s="10"/>
      <c r="N9992" s="10"/>
      <c r="O9992" s="10"/>
      <c r="P9992" s="10"/>
      <c r="Q9992" s="10"/>
      <c r="R9992" s="10"/>
      <c r="S9992" s="10"/>
      <c r="U9992" s="10"/>
      <c r="W9992" s="10"/>
      <c r="Y9992" s="10"/>
      <c r="AA9992" s="10"/>
      <c r="AC9992" s="10"/>
      <c r="AE9992" s="10"/>
      <c r="AG9992" s="10"/>
      <c r="AI9992" s="10"/>
      <c r="AK9992" s="10"/>
    </row>
    <row r="9993" spans="2:37" ht="15" x14ac:dyDescent="0.2">
      <c r="B9993" s="10"/>
      <c r="C9993" s="10"/>
      <c r="D9993" s="10"/>
      <c r="E9993" s="10"/>
      <c r="F9993" s="10"/>
      <c r="G9993" s="10"/>
      <c r="H9993" s="10"/>
      <c r="K9993" s="10"/>
      <c r="L9993" s="10"/>
      <c r="N9993" s="10"/>
      <c r="O9993" s="10"/>
      <c r="P9993" s="10"/>
      <c r="Q9993" s="10"/>
      <c r="R9993" s="10"/>
      <c r="S9993" s="10"/>
      <c r="U9993" s="10"/>
      <c r="W9993" s="10"/>
      <c r="Y9993" s="10"/>
      <c r="AA9993" s="10"/>
      <c r="AC9993" s="10"/>
      <c r="AE9993" s="10"/>
      <c r="AG9993" s="10"/>
      <c r="AI9993" s="10"/>
      <c r="AK9993" s="10"/>
    </row>
    <row r="9994" spans="2:37" ht="15" x14ac:dyDescent="0.2">
      <c r="B9994" s="10"/>
      <c r="C9994" s="10"/>
      <c r="D9994" s="10"/>
      <c r="E9994" s="10"/>
      <c r="F9994" s="10"/>
      <c r="G9994" s="10"/>
      <c r="H9994" s="10"/>
      <c r="K9994" s="10"/>
      <c r="L9994" s="10"/>
      <c r="N9994" s="10"/>
      <c r="O9994" s="10"/>
      <c r="P9994" s="10"/>
      <c r="Q9994" s="10"/>
      <c r="R9994" s="10"/>
      <c r="S9994" s="10"/>
      <c r="U9994" s="10"/>
      <c r="W9994" s="10"/>
      <c r="Y9994" s="10"/>
      <c r="AA9994" s="10"/>
      <c r="AC9994" s="10"/>
      <c r="AE9994" s="10"/>
      <c r="AG9994" s="10"/>
      <c r="AI9994" s="10"/>
      <c r="AK9994" s="10"/>
    </row>
    <row r="9995" spans="2:37" ht="15" x14ac:dyDescent="0.2">
      <c r="B9995" s="10"/>
      <c r="C9995" s="10"/>
      <c r="D9995" s="10"/>
      <c r="E9995" s="10"/>
      <c r="F9995" s="10"/>
      <c r="G9995" s="10"/>
      <c r="H9995" s="10"/>
      <c r="K9995" s="10"/>
      <c r="L9995" s="10"/>
      <c r="N9995" s="10"/>
      <c r="O9995" s="10"/>
      <c r="P9995" s="10"/>
      <c r="Q9995" s="10"/>
      <c r="R9995" s="10"/>
      <c r="S9995" s="10"/>
      <c r="U9995" s="10"/>
      <c r="W9995" s="10"/>
      <c r="Y9995" s="10"/>
      <c r="AA9995" s="10"/>
      <c r="AC9995" s="10"/>
      <c r="AE9995" s="10"/>
      <c r="AG9995" s="10"/>
      <c r="AI9995" s="10"/>
      <c r="AK9995" s="10"/>
    </row>
    <row r="9996" spans="2:37" ht="15" x14ac:dyDescent="0.2">
      <c r="B9996" s="10"/>
      <c r="C9996" s="10"/>
      <c r="D9996" s="10"/>
      <c r="E9996" s="10"/>
      <c r="F9996" s="10"/>
      <c r="G9996" s="10"/>
      <c r="H9996" s="10"/>
      <c r="K9996" s="10"/>
      <c r="L9996" s="10"/>
      <c r="N9996" s="10"/>
      <c r="O9996" s="10"/>
      <c r="P9996" s="10"/>
      <c r="Q9996" s="10"/>
      <c r="R9996" s="10"/>
      <c r="S9996" s="10"/>
      <c r="U9996" s="10"/>
      <c r="W9996" s="10"/>
      <c r="Y9996" s="10"/>
      <c r="AA9996" s="10"/>
      <c r="AC9996" s="10"/>
      <c r="AE9996" s="10"/>
      <c r="AG9996" s="10"/>
      <c r="AI9996" s="10"/>
      <c r="AK9996" s="10"/>
    </row>
    <row r="9997" spans="2:37" ht="15" x14ac:dyDescent="0.2">
      <c r="B9997" s="10"/>
      <c r="C9997" s="10"/>
      <c r="D9997" s="10"/>
      <c r="E9997" s="10"/>
      <c r="F9997" s="10"/>
      <c r="G9997" s="10"/>
      <c r="H9997" s="10"/>
      <c r="K9997" s="10"/>
      <c r="L9997" s="10"/>
      <c r="N9997" s="10"/>
      <c r="O9997" s="10"/>
      <c r="P9997" s="10"/>
      <c r="Q9997" s="10"/>
      <c r="R9997" s="10"/>
      <c r="S9997" s="10"/>
      <c r="U9997" s="10"/>
      <c r="W9997" s="10"/>
      <c r="Y9997" s="10"/>
      <c r="AA9997" s="10"/>
      <c r="AC9997" s="10"/>
      <c r="AE9997" s="10"/>
      <c r="AG9997" s="10"/>
      <c r="AI9997" s="10"/>
      <c r="AK9997" s="10"/>
    </row>
    <row r="9998" spans="2:37" ht="15" x14ac:dyDescent="0.2">
      <c r="B9998" s="10"/>
      <c r="C9998" s="10"/>
      <c r="D9998" s="10"/>
      <c r="E9998" s="10"/>
      <c r="F9998" s="10"/>
      <c r="G9998" s="10"/>
      <c r="H9998" s="10"/>
      <c r="K9998" s="10"/>
      <c r="L9998" s="10"/>
      <c r="N9998" s="10"/>
      <c r="O9998" s="10"/>
      <c r="P9998" s="10"/>
      <c r="Q9998" s="10"/>
      <c r="R9998" s="10"/>
      <c r="S9998" s="10"/>
      <c r="U9998" s="10"/>
      <c r="W9998" s="10"/>
      <c r="Y9998" s="10"/>
      <c r="AA9998" s="10"/>
      <c r="AC9998" s="10"/>
      <c r="AE9998" s="10"/>
      <c r="AG9998" s="10"/>
      <c r="AI9998" s="10"/>
      <c r="AK9998" s="10"/>
    </row>
    <row r="9999" spans="2:37" ht="15" x14ac:dyDescent="0.2">
      <c r="B9999" s="10"/>
      <c r="C9999" s="10"/>
      <c r="D9999" s="10"/>
      <c r="E9999" s="10"/>
      <c r="F9999" s="10"/>
      <c r="G9999" s="10"/>
      <c r="H9999" s="10"/>
      <c r="K9999" s="10"/>
      <c r="L9999" s="10"/>
      <c r="N9999" s="10"/>
      <c r="O9999" s="10"/>
      <c r="P9999" s="10"/>
      <c r="Q9999" s="10"/>
      <c r="R9999" s="10"/>
      <c r="S9999" s="10"/>
      <c r="U9999" s="10"/>
      <c r="W9999" s="10"/>
      <c r="Y9999" s="10"/>
      <c r="AA9999" s="10"/>
      <c r="AC9999" s="10"/>
      <c r="AE9999" s="10"/>
      <c r="AG9999" s="10"/>
      <c r="AI9999" s="10"/>
      <c r="AK9999" s="10"/>
    </row>
    <row r="10000" spans="2:37" ht="15" x14ac:dyDescent="0.2">
      <c r="B10000" s="10"/>
      <c r="C10000" s="10"/>
      <c r="D10000" s="10"/>
      <c r="E10000" s="10"/>
      <c r="F10000" s="10"/>
      <c r="G10000" s="10"/>
      <c r="H10000" s="10"/>
      <c r="K10000" s="10"/>
      <c r="L10000" s="10"/>
      <c r="N10000" s="10"/>
      <c r="O10000" s="10"/>
      <c r="P10000" s="10"/>
      <c r="Q10000" s="10"/>
      <c r="R10000" s="10"/>
      <c r="S10000" s="10"/>
      <c r="U10000" s="10"/>
      <c r="W10000" s="10"/>
      <c r="Y10000" s="10"/>
      <c r="AA10000" s="10"/>
      <c r="AC10000" s="10"/>
      <c r="AE10000" s="10"/>
      <c r="AG10000" s="10"/>
      <c r="AI10000" s="10"/>
      <c r="AK10000" s="10"/>
    </row>
    <row r="10001" spans="2:37" ht="15" x14ac:dyDescent="0.2">
      <c r="B10001" s="10"/>
      <c r="C10001" s="10"/>
      <c r="D10001" s="10"/>
      <c r="E10001" s="10"/>
      <c r="F10001" s="10"/>
      <c r="G10001" s="10"/>
      <c r="H10001" s="10"/>
      <c r="K10001" s="10"/>
      <c r="L10001" s="10"/>
      <c r="N10001" s="10"/>
      <c r="O10001" s="10"/>
      <c r="P10001" s="10"/>
      <c r="Q10001" s="10"/>
      <c r="R10001" s="10"/>
      <c r="S10001" s="10"/>
      <c r="U10001" s="10"/>
      <c r="W10001" s="10"/>
      <c r="Y10001" s="10"/>
      <c r="AA10001" s="10"/>
      <c r="AC10001" s="10"/>
      <c r="AE10001" s="10"/>
      <c r="AG10001" s="10"/>
      <c r="AI10001" s="10"/>
      <c r="AK10001" s="10"/>
    </row>
    <row r="10002" spans="2:37" ht="15" x14ac:dyDescent="0.2">
      <c r="B10002" s="10"/>
      <c r="C10002" s="10"/>
      <c r="D10002" s="10"/>
      <c r="E10002" s="10"/>
      <c r="F10002" s="10"/>
      <c r="G10002" s="10"/>
      <c r="H10002" s="10"/>
      <c r="K10002" s="10"/>
      <c r="L10002" s="10"/>
      <c r="N10002" s="10"/>
      <c r="O10002" s="10"/>
      <c r="P10002" s="10"/>
      <c r="Q10002" s="10"/>
      <c r="R10002" s="10"/>
      <c r="S10002" s="10"/>
      <c r="U10002" s="10"/>
      <c r="W10002" s="10"/>
      <c r="Y10002" s="10"/>
      <c r="AA10002" s="10"/>
      <c r="AC10002" s="10"/>
      <c r="AE10002" s="10"/>
      <c r="AG10002" s="10"/>
      <c r="AI10002" s="10"/>
      <c r="AK10002" s="10"/>
    </row>
    <row r="10003" spans="2:37" ht="15" x14ac:dyDescent="0.2">
      <c r="B10003" s="10"/>
      <c r="C10003" s="10"/>
      <c r="D10003" s="10"/>
      <c r="E10003" s="10"/>
      <c r="F10003" s="10"/>
      <c r="G10003" s="10"/>
      <c r="H10003" s="10"/>
      <c r="K10003" s="10"/>
      <c r="L10003" s="10"/>
      <c r="N10003" s="10"/>
      <c r="O10003" s="10"/>
      <c r="P10003" s="10"/>
      <c r="Q10003" s="10"/>
      <c r="R10003" s="10"/>
      <c r="S10003" s="10"/>
      <c r="U10003" s="10"/>
      <c r="W10003" s="10"/>
      <c r="Y10003" s="10"/>
      <c r="AA10003" s="10"/>
      <c r="AC10003" s="10"/>
      <c r="AE10003" s="10"/>
      <c r="AG10003" s="10"/>
      <c r="AI10003" s="10"/>
      <c r="AK10003" s="10"/>
    </row>
    <row r="10004" spans="2:37" ht="15" x14ac:dyDescent="0.2">
      <c r="B10004" s="10"/>
      <c r="C10004" s="10"/>
      <c r="D10004" s="10"/>
      <c r="E10004" s="10"/>
      <c r="F10004" s="10"/>
      <c r="G10004" s="10"/>
      <c r="H10004" s="10"/>
      <c r="K10004" s="10"/>
      <c r="L10004" s="10"/>
      <c r="N10004" s="10"/>
      <c r="O10004" s="10"/>
      <c r="P10004" s="10"/>
      <c r="Q10004" s="10"/>
      <c r="R10004" s="10"/>
      <c r="S10004" s="10"/>
      <c r="U10004" s="10"/>
      <c r="W10004" s="10"/>
      <c r="Y10004" s="10"/>
      <c r="AA10004" s="10"/>
      <c r="AC10004" s="10"/>
      <c r="AE10004" s="10"/>
      <c r="AG10004" s="10"/>
      <c r="AI10004" s="10"/>
      <c r="AK10004" s="10"/>
    </row>
    <row r="10005" spans="2:37" ht="15" x14ac:dyDescent="0.2">
      <c r="B10005" s="10"/>
      <c r="C10005" s="10"/>
      <c r="D10005" s="10"/>
      <c r="E10005" s="10"/>
      <c r="F10005" s="10"/>
      <c r="G10005" s="10"/>
      <c r="H10005" s="10"/>
      <c r="K10005" s="10"/>
      <c r="L10005" s="10"/>
      <c r="N10005" s="10"/>
      <c r="O10005" s="10"/>
      <c r="P10005" s="10"/>
      <c r="Q10005" s="10"/>
      <c r="R10005" s="10"/>
      <c r="S10005" s="10"/>
      <c r="U10005" s="10"/>
      <c r="W10005" s="10"/>
      <c r="Y10005" s="10"/>
      <c r="AA10005" s="10"/>
      <c r="AC10005" s="10"/>
      <c r="AE10005" s="10"/>
      <c r="AG10005" s="10"/>
      <c r="AI10005" s="10"/>
      <c r="AK10005" s="10"/>
    </row>
    <row r="10006" spans="2:37" ht="15" x14ac:dyDescent="0.2">
      <c r="B10006" s="10"/>
      <c r="C10006" s="10"/>
      <c r="D10006" s="10"/>
      <c r="E10006" s="10"/>
      <c r="F10006" s="10"/>
      <c r="G10006" s="10"/>
      <c r="H10006" s="10"/>
      <c r="K10006" s="10"/>
      <c r="L10006" s="10"/>
      <c r="N10006" s="10"/>
      <c r="O10006" s="10"/>
      <c r="P10006" s="10"/>
      <c r="Q10006" s="10"/>
      <c r="R10006" s="10"/>
      <c r="S10006" s="10"/>
      <c r="U10006" s="10"/>
      <c r="W10006" s="10"/>
      <c r="Y10006" s="10"/>
      <c r="AA10006" s="10"/>
      <c r="AC10006" s="10"/>
      <c r="AE10006" s="10"/>
      <c r="AG10006" s="10"/>
      <c r="AI10006" s="10"/>
      <c r="AK10006" s="10"/>
    </row>
    <row r="10007" spans="2:37" ht="15" x14ac:dyDescent="0.2">
      <c r="B10007" s="10"/>
      <c r="C10007" s="10"/>
      <c r="D10007" s="10"/>
      <c r="E10007" s="10"/>
      <c r="F10007" s="10"/>
      <c r="G10007" s="10"/>
      <c r="H10007" s="10"/>
      <c r="K10007" s="10"/>
      <c r="L10007" s="10"/>
      <c r="N10007" s="10"/>
      <c r="O10007" s="10"/>
      <c r="P10007" s="10"/>
      <c r="Q10007" s="10"/>
      <c r="R10007" s="10"/>
      <c r="S10007" s="10"/>
      <c r="U10007" s="10"/>
      <c r="W10007" s="10"/>
      <c r="Y10007" s="10"/>
      <c r="AA10007" s="10"/>
      <c r="AC10007" s="10"/>
      <c r="AE10007" s="10"/>
      <c r="AG10007" s="10"/>
      <c r="AI10007" s="10"/>
      <c r="AK10007" s="10"/>
    </row>
    <row r="10008" spans="2:37" ht="15" x14ac:dyDescent="0.2">
      <c r="B10008" s="10"/>
      <c r="C10008" s="10"/>
      <c r="D10008" s="10"/>
      <c r="E10008" s="10"/>
      <c r="F10008" s="10"/>
      <c r="G10008" s="10"/>
      <c r="H10008" s="10"/>
      <c r="K10008" s="10"/>
      <c r="L10008" s="10"/>
      <c r="N10008" s="10"/>
      <c r="O10008" s="10"/>
      <c r="P10008" s="10"/>
      <c r="Q10008" s="10"/>
      <c r="R10008" s="10"/>
      <c r="S10008" s="10"/>
      <c r="U10008" s="10"/>
      <c r="W10008" s="10"/>
      <c r="Y10008" s="10"/>
      <c r="AA10008" s="10"/>
      <c r="AC10008" s="10"/>
      <c r="AE10008" s="10"/>
      <c r="AG10008" s="10"/>
      <c r="AI10008" s="10"/>
      <c r="AK10008" s="10"/>
    </row>
    <row r="10009" spans="2:37" ht="15" x14ac:dyDescent="0.2">
      <c r="B10009" s="10"/>
      <c r="C10009" s="10"/>
      <c r="D10009" s="10"/>
      <c r="E10009" s="10"/>
      <c r="F10009" s="10"/>
      <c r="G10009" s="10"/>
      <c r="H10009" s="10"/>
      <c r="K10009" s="10"/>
      <c r="L10009" s="10"/>
      <c r="N10009" s="10"/>
      <c r="O10009" s="10"/>
      <c r="P10009" s="10"/>
      <c r="Q10009" s="10"/>
      <c r="R10009" s="10"/>
      <c r="S10009" s="10"/>
      <c r="U10009" s="10"/>
      <c r="W10009" s="10"/>
      <c r="Y10009" s="10"/>
      <c r="AA10009" s="10"/>
      <c r="AC10009" s="10"/>
      <c r="AE10009" s="10"/>
      <c r="AG10009" s="10"/>
      <c r="AI10009" s="10"/>
      <c r="AK10009" s="10"/>
    </row>
    <row r="10010" spans="2:37" ht="15" x14ac:dyDescent="0.2">
      <c r="B10010" s="10"/>
      <c r="C10010" s="10"/>
      <c r="D10010" s="10"/>
      <c r="E10010" s="10"/>
      <c r="F10010" s="10"/>
      <c r="G10010" s="10"/>
      <c r="H10010" s="10"/>
      <c r="K10010" s="10"/>
      <c r="L10010" s="10"/>
      <c r="N10010" s="10"/>
      <c r="O10010" s="10"/>
      <c r="P10010" s="10"/>
      <c r="Q10010" s="10"/>
      <c r="R10010" s="10"/>
      <c r="S10010" s="10"/>
      <c r="U10010" s="10"/>
      <c r="W10010" s="10"/>
      <c r="Y10010" s="10"/>
      <c r="AA10010" s="10"/>
      <c r="AC10010" s="10"/>
      <c r="AE10010" s="10"/>
      <c r="AG10010" s="10"/>
      <c r="AI10010" s="10"/>
      <c r="AK10010" s="10"/>
    </row>
    <row r="10011" spans="2:37" ht="15" x14ac:dyDescent="0.2">
      <c r="B10011" s="10"/>
      <c r="C10011" s="10"/>
      <c r="D10011" s="10"/>
      <c r="E10011" s="10"/>
      <c r="F10011" s="10"/>
      <c r="G10011" s="10"/>
      <c r="H10011" s="10"/>
      <c r="K10011" s="10"/>
      <c r="L10011" s="10"/>
      <c r="N10011" s="10"/>
      <c r="O10011" s="10"/>
      <c r="P10011" s="10"/>
      <c r="Q10011" s="10"/>
      <c r="R10011" s="10"/>
      <c r="S10011" s="10"/>
      <c r="U10011" s="10"/>
      <c r="W10011" s="10"/>
      <c r="Y10011" s="10"/>
      <c r="AA10011" s="10"/>
      <c r="AC10011" s="10"/>
      <c r="AE10011" s="10"/>
      <c r="AG10011" s="10"/>
      <c r="AI10011" s="10"/>
      <c r="AK10011" s="10"/>
    </row>
    <row r="10012" spans="2:37" ht="15" x14ac:dyDescent="0.2">
      <c r="B10012" s="10"/>
      <c r="C10012" s="10"/>
      <c r="D10012" s="10"/>
      <c r="E10012" s="10"/>
      <c r="F10012" s="10"/>
      <c r="G10012" s="10"/>
      <c r="H10012" s="10"/>
      <c r="K10012" s="10"/>
      <c r="L10012" s="10"/>
      <c r="N10012" s="10"/>
      <c r="O10012" s="10"/>
      <c r="P10012" s="10"/>
      <c r="Q10012" s="10"/>
      <c r="R10012" s="10"/>
      <c r="S10012" s="10"/>
      <c r="U10012" s="10"/>
      <c r="W10012" s="10"/>
      <c r="Y10012" s="10"/>
      <c r="AA10012" s="10"/>
      <c r="AC10012" s="10"/>
      <c r="AE10012" s="10"/>
      <c r="AG10012" s="10"/>
      <c r="AI10012" s="10"/>
      <c r="AK10012" s="10"/>
    </row>
    <row r="10013" spans="2:37" ht="15" x14ac:dyDescent="0.2">
      <c r="B10013" s="10"/>
      <c r="C10013" s="10"/>
      <c r="D10013" s="10"/>
      <c r="E10013" s="10"/>
      <c r="F10013" s="10"/>
      <c r="G10013" s="10"/>
      <c r="H10013" s="10"/>
      <c r="K10013" s="10"/>
      <c r="L10013" s="10"/>
      <c r="N10013" s="10"/>
      <c r="O10013" s="10"/>
      <c r="P10013" s="10"/>
      <c r="Q10013" s="10"/>
      <c r="R10013" s="10"/>
      <c r="S10013" s="10"/>
      <c r="U10013" s="10"/>
      <c r="W10013" s="10"/>
      <c r="Y10013" s="10"/>
      <c r="AA10013" s="10"/>
      <c r="AC10013" s="10"/>
      <c r="AE10013" s="10"/>
      <c r="AG10013" s="10"/>
      <c r="AI10013" s="10"/>
      <c r="AK10013" s="10"/>
    </row>
    <row r="10014" spans="2:37" ht="15" x14ac:dyDescent="0.2">
      <c r="B10014" s="10"/>
      <c r="C10014" s="10"/>
      <c r="D10014" s="10"/>
      <c r="E10014" s="10"/>
      <c r="F10014" s="10"/>
      <c r="G10014" s="10"/>
      <c r="H10014" s="10"/>
      <c r="K10014" s="10"/>
      <c r="L10014" s="10"/>
      <c r="N10014" s="10"/>
      <c r="O10014" s="10"/>
      <c r="P10014" s="10"/>
      <c r="Q10014" s="10"/>
      <c r="R10014" s="10"/>
      <c r="S10014" s="10"/>
      <c r="U10014" s="10"/>
      <c r="W10014" s="10"/>
      <c r="Y10014" s="10"/>
      <c r="AA10014" s="10"/>
      <c r="AC10014" s="10"/>
      <c r="AE10014" s="10"/>
      <c r="AG10014" s="10"/>
      <c r="AI10014" s="10"/>
      <c r="AK10014" s="10"/>
    </row>
    <row r="10015" spans="2:37" ht="15" x14ac:dyDescent="0.2">
      <c r="B10015" s="10"/>
      <c r="C10015" s="10"/>
      <c r="D10015" s="10"/>
      <c r="E10015" s="10"/>
      <c r="F10015" s="10"/>
      <c r="G10015" s="10"/>
      <c r="H10015" s="10"/>
      <c r="K10015" s="10"/>
      <c r="L10015" s="10"/>
      <c r="N10015" s="10"/>
      <c r="O10015" s="10"/>
      <c r="P10015" s="10"/>
      <c r="Q10015" s="10"/>
      <c r="R10015" s="10"/>
      <c r="S10015" s="10"/>
      <c r="U10015" s="10"/>
      <c r="W10015" s="10"/>
      <c r="Y10015" s="10"/>
      <c r="AA10015" s="10"/>
      <c r="AC10015" s="10"/>
      <c r="AE10015" s="10"/>
      <c r="AG10015" s="10"/>
      <c r="AI10015" s="10"/>
      <c r="AK10015" s="10"/>
    </row>
    <row r="10016" spans="2:37" ht="15" x14ac:dyDescent="0.2">
      <c r="B10016" s="10"/>
      <c r="C10016" s="10"/>
      <c r="D10016" s="10"/>
      <c r="E10016" s="10"/>
      <c r="F10016" s="10"/>
      <c r="G10016" s="10"/>
      <c r="H10016" s="10"/>
      <c r="K10016" s="10"/>
      <c r="L10016" s="10"/>
      <c r="N10016" s="10"/>
      <c r="O10016" s="10"/>
      <c r="P10016" s="10"/>
      <c r="Q10016" s="10"/>
      <c r="R10016" s="10"/>
      <c r="S10016" s="10"/>
      <c r="U10016" s="10"/>
      <c r="W10016" s="10"/>
      <c r="Y10016" s="10"/>
      <c r="AA10016" s="10"/>
      <c r="AC10016" s="10"/>
      <c r="AE10016" s="10"/>
      <c r="AG10016" s="10"/>
      <c r="AI10016" s="10"/>
      <c r="AK10016" s="10"/>
    </row>
    <row r="10017" spans="2:37" ht="15" x14ac:dyDescent="0.2">
      <c r="B10017" s="10"/>
      <c r="C10017" s="10"/>
      <c r="D10017" s="10"/>
      <c r="E10017" s="10"/>
      <c r="F10017" s="10"/>
      <c r="G10017" s="10"/>
      <c r="H10017" s="10"/>
      <c r="K10017" s="10"/>
      <c r="L10017" s="10"/>
      <c r="N10017" s="10"/>
      <c r="O10017" s="10"/>
      <c r="P10017" s="10"/>
      <c r="Q10017" s="10"/>
      <c r="R10017" s="10"/>
      <c r="S10017" s="10"/>
      <c r="U10017" s="10"/>
      <c r="W10017" s="10"/>
      <c r="Y10017" s="10"/>
      <c r="AA10017" s="10"/>
      <c r="AC10017" s="10"/>
      <c r="AE10017" s="10"/>
      <c r="AG10017" s="10"/>
      <c r="AI10017" s="10"/>
      <c r="AK10017" s="10"/>
    </row>
    <row r="10018" spans="2:37" ht="15" x14ac:dyDescent="0.2">
      <c r="B10018" s="10"/>
      <c r="C10018" s="10"/>
      <c r="D10018" s="10"/>
      <c r="E10018" s="10"/>
      <c r="F10018" s="10"/>
      <c r="G10018" s="10"/>
      <c r="H10018" s="10"/>
      <c r="K10018" s="10"/>
      <c r="L10018" s="10"/>
      <c r="N10018" s="10"/>
      <c r="O10018" s="10"/>
      <c r="P10018" s="10"/>
      <c r="Q10018" s="10"/>
      <c r="R10018" s="10"/>
      <c r="S10018" s="10"/>
      <c r="U10018" s="10"/>
      <c r="W10018" s="10"/>
      <c r="Y10018" s="10"/>
      <c r="AA10018" s="10"/>
      <c r="AC10018" s="10"/>
      <c r="AE10018" s="10"/>
      <c r="AG10018" s="10"/>
      <c r="AI10018" s="10"/>
      <c r="AK10018" s="10"/>
    </row>
    <row r="10019" spans="2:37" ht="15" x14ac:dyDescent="0.2">
      <c r="B10019" s="10"/>
      <c r="C10019" s="10"/>
      <c r="D10019" s="10"/>
      <c r="E10019" s="10"/>
      <c r="F10019" s="10"/>
      <c r="G10019" s="10"/>
      <c r="H10019" s="10"/>
      <c r="K10019" s="10"/>
      <c r="L10019" s="10"/>
      <c r="N10019" s="10"/>
      <c r="O10019" s="10"/>
      <c r="P10019" s="10"/>
      <c r="Q10019" s="10"/>
      <c r="R10019" s="10"/>
      <c r="S10019" s="10"/>
      <c r="U10019" s="10"/>
      <c r="W10019" s="10"/>
      <c r="Y10019" s="10"/>
      <c r="AA10019" s="10"/>
      <c r="AC10019" s="10"/>
      <c r="AE10019" s="10"/>
      <c r="AG10019" s="10"/>
      <c r="AI10019" s="10"/>
      <c r="AK10019" s="10"/>
    </row>
    <row r="10020" spans="2:37" ht="15" x14ac:dyDescent="0.2">
      <c r="B10020" s="10"/>
      <c r="C10020" s="10"/>
      <c r="D10020" s="10"/>
      <c r="E10020" s="10"/>
      <c r="F10020" s="10"/>
      <c r="G10020" s="10"/>
      <c r="H10020" s="10"/>
      <c r="K10020" s="10"/>
      <c r="L10020" s="10"/>
      <c r="N10020" s="10"/>
      <c r="O10020" s="10"/>
      <c r="P10020" s="10"/>
      <c r="Q10020" s="10"/>
      <c r="R10020" s="10"/>
      <c r="S10020" s="10"/>
      <c r="U10020" s="10"/>
      <c r="W10020" s="10"/>
      <c r="Y10020" s="10"/>
      <c r="AA10020" s="10"/>
      <c r="AC10020" s="10"/>
      <c r="AE10020" s="10"/>
      <c r="AG10020" s="10"/>
      <c r="AI10020" s="10"/>
      <c r="AK10020" s="10"/>
    </row>
    <row r="10021" spans="2:37" ht="15" x14ac:dyDescent="0.2">
      <c r="B10021" s="10"/>
      <c r="C10021" s="10"/>
      <c r="D10021" s="10"/>
      <c r="E10021" s="10"/>
      <c r="F10021" s="10"/>
      <c r="G10021" s="10"/>
      <c r="H10021" s="10"/>
      <c r="K10021" s="10"/>
      <c r="L10021" s="10"/>
      <c r="N10021" s="10"/>
      <c r="O10021" s="10"/>
      <c r="P10021" s="10"/>
      <c r="Q10021" s="10"/>
      <c r="R10021" s="10"/>
      <c r="S10021" s="10"/>
      <c r="U10021" s="10"/>
      <c r="W10021" s="10"/>
      <c r="Y10021" s="10"/>
      <c r="AA10021" s="10"/>
      <c r="AC10021" s="10"/>
      <c r="AE10021" s="10"/>
      <c r="AG10021" s="10"/>
      <c r="AI10021" s="10"/>
      <c r="AK10021" s="10"/>
    </row>
    <row r="10022" spans="2:37" ht="15" x14ac:dyDescent="0.2">
      <c r="B10022" s="10"/>
      <c r="C10022" s="10"/>
      <c r="D10022" s="10"/>
      <c r="E10022" s="10"/>
      <c r="F10022" s="10"/>
      <c r="G10022" s="10"/>
      <c r="H10022" s="10"/>
      <c r="K10022" s="10"/>
      <c r="L10022" s="10"/>
      <c r="N10022" s="10"/>
      <c r="O10022" s="10"/>
      <c r="P10022" s="10"/>
      <c r="Q10022" s="10"/>
      <c r="R10022" s="10"/>
      <c r="S10022" s="10"/>
      <c r="U10022" s="10"/>
      <c r="W10022" s="10"/>
      <c r="Y10022" s="10"/>
      <c r="AA10022" s="10"/>
      <c r="AC10022" s="10"/>
      <c r="AE10022" s="10"/>
      <c r="AG10022" s="10"/>
      <c r="AI10022" s="10"/>
      <c r="AK10022" s="10"/>
    </row>
    <row r="10023" spans="2:37" ht="15" x14ac:dyDescent="0.2">
      <c r="B10023" s="10"/>
      <c r="C10023" s="10"/>
      <c r="D10023" s="10"/>
      <c r="E10023" s="10"/>
      <c r="F10023" s="10"/>
      <c r="G10023" s="10"/>
      <c r="H10023" s="10"/>
      <c r="K10023" s="10"/>
      <c r="L10023" s="10"/>
      <c r="N10023" s="10"/>
      <c r="O10023" s="10"/>
      <c r="P10023" s="10"/>
      <c r="Q10023" s="10"/>
      <c r="R10023" s="10"/>
      <c r="S10023" s="10"/>
      <c r="U10023" s="10"/>
      <c r="W10023" s="10"/>
      <c r="Y10023" s="10"/>
      <c r="AA10023" s="10"/>
      <c r="AC10023" s="10"/>
      <c r="AE10023" s="10"/>
      <c r="AG10023" s="10"/>
      <c r="AI10023" s="10"/>
      <c r="AK10023" s="10"/>
    </row>
    <row r="10024" spans="2:37" ht="15" x14ac:dyDescent="0.2">
      <c r="B10024" s="10"/>
      <c r="C10024" s="10"/>
      <c r="D10024" s="10"/>
      <c r="E10024" s="10"/>
      <c r="F10024" s="10"/>
      <c r="G10024" s="10"/>
      <c r="H10024" s="10"/>
      <c r="K10024" s="10"/>
      <c r="L10024" s="10"/>
      <c r="N10024" s="10"/>
      <c r="O10024" s="10"/>
      <c r="P10024" s="10"/>
      <c r="Q10024" s="10"/>
      <c r="R10024" s="10"/>
      <c r="S10024" s="10"/>
      <c r="U10024" s="10"/>
      <c r="W10024" s="10"/>
      <c r="Y10024" s="10"/>
      <c r="AA10024" s="10"/>
      <c r="AC10024" s="10"/>
      <c r="AE10024" s="10"/>
      <c r="AG10024" s="10"/>
      <c r="AI10024" s="10"/>
      <c r="AK10024" s="10"/>
    </row>
    <row r="10025" spans="2:37" ht="15" x14ac:dyDescent="0.2">
      <c r="B10025" s="10"/>
      <c r="C10025" s="10"/>
      <c r="D10025" s="10"/>
      <c r="E10025" s="10"/>
      <c r="F10025" s="10"/>
      <c r="G10025" s="10"/>
      <c r="H10025" s="10"/>
      <c r="K10025" s="10"/>
      <c r="L10025" s="10"/>
      <c r="N10025" s="10"/>
      <c r="O10025" s="10"/>
      <c r="P10025" s="10"/>
      <c r="Q10025" s="10"/>
      <c r="R10025" s="10"/>
      <c r="S10025" s="10"/>
      <c r="U10025" s="10"/>
      <c r="W10025" s="10"/>
      <c r="Y10025" s="10"/>
      <c r="AA10025" s="10"/>
      <c r="AC10025" s="10"/>
      <c r="AE10025" s="10"/>
      <c r="AG10025" s="10"/>
      <c r="AI10025" s="10"/>
      <c r="AK10025" s="10"/>
    </row>
    <row r="10026" spans="2:37" ht="15" x14ac:dyDescent="0.2">
      <c r="B10026" s="10"/>
      <c r="C10026" s="10"/>
      <c r="D10026" s="10"/>
      <c r="E10026" s="10"/>
      <c r="F10026" s="10"/>
      <c r="G10026" s="10"/>
      <c r="H10026" s="10"/>
      <c r="K10026" s="10"/>
      <c r="L10026" s="10"/>
      <c r="N10026" s="10"/>
      <c r="O10026" s="10"/>
      <c r="P10026" s="10"/>
      <c r="Q10026" s="10"/>
      <c r="R10026" s="10"/>
      <c r="S10026" s="10"/>
      <c r="U10026" s="10"/>
      <c r="W10026" s="10"/>
      <c r="Y10026" s="10"/>
      <c r="AA10026" s="10"/>
      <c r="AC10026" s="10"/>
      <c r="AE10026" s="10"/>
      <c r="AG10026" s="10"/>
      <c r="AI10026" s="10"/>
      <c r="AK10026" s="10"/>
    </row>
    <row r="10027" spans="2:37" ht="15" x14ac:dyDescent="0.2">
      <c r="B10027" s="10"/>
      <c r="C10027" s="10"/>
      <c r="D10027" s="10"/>
      <c r="E10027" s="10"/>
      <c r="F10027" s="10"/>
      <c r="G10027" s="10"/>
      <c r="H10027" s="10"/>
      <c r="K10027" s="10"/>
      <c r="L10027" s="10"/>
      <c r="N10027" s="10"/>
      <c r="O10027" s="10"/>
      <c r="P10027" s="10"/>
      <c r="Q10027" s="10"/>
      <c r="R10027" s="10"/>
      <c r="S10027" s="10"/>
      <c r="U10027" s="10"/>
      <c r="W10027" s="10"/>
      <c r="Y10027" s="10"/>
      <c r="AA10027" s="10"/>
      <c r="AC10027" s="10"/>
      <c r="AE10027" s="10"/>
      <c r="AG10027" s="10"/>
      <c r="AI10027" s="10"/>
      <c r="AK10027" s="10"/>
    </row>
    <row r="10028" spans="2:37" ht="15" x14ac:dyDescent="0.2">
      <c r="B10028" s="10"/>
      <c r="C10028" s="10"/>
      <c r="D10028" s="10"/>
      <c r="E10028" s="10"/>
      <c r="F10028" s="10"/>
      <c r="G10028" s="10"/>
      <c r="H10028" s="10"/>
      <c r="K10028" s="10"/>
      <c r="L10028" s="10"/>
      <c r="N10028" s="10"/>
      <c r="O10028" s="10"/>
      <c r="P10028" s="10"/>
      <c r="Q10028" s="10"/>
      <c r="R10028" s="10"/>
      <c r="S10028" s="10"/>
      <c r="U10028" s="10"/>
      <c r="W10028" s="10"/>
      <c r="Y10028" s="10"/>
      <c r="AA10028" s="10"/>
      <c r="AC10028" s="10"/>
      <c r="AE10028" s="10"/>
      <c r="AG10028" s="10"/>
      <c r="AI10028" s="10"/>
      <c r="AK10028" s="10"/>
    </row>
    <row r="10029" spans="2:37" ht="15" x14ac:dyDescent="0.2">
      <c r="B10029" s="10"/>
      <c r="C10029" s="10"/>
      <c r="D10029" s="10"/>
      <c r="E10029" s="10"/>
      <c r="F10029" s="10"/>
      <c r="G10029" s="10"/>
      <c r="H10029" s="10"/>
      <c r="K10029" s="10"/>
      <c r="L10029" s="10"/>
      <c r="N10029" s="10"/>
      <c r="O10029" s="10"/>
      <c r="P10029" s="10"/>
      <c r="Q10029" s="10"/>
      <c r="R10029" s="10"/>
      <c r="S10029" s="10"/>
      <c r="U10029" s="10"/>
      <c r="W10029" s="10"/>
      <c r="Y10029" s="10"/>
      <c r="AA10029" s="10"/>
      <c r="AC10029" s="10"/>
      <c r="AE10029" s="10"/>
      <c r="AG10029" s="10"/>
      <c r="AI10029" s="10"/>
      <c r="AK10029" s="10"/>
    </row>
    <row r="10030" spans="2:37" ht="15" x14ac:dyDescent="0.2">
      <c r="B10030" s="10"/>
      <c r="C10030" s="10"/>
      <c r="D10030" s="10"/>
      <c r="E10030" s="10"/>
      <c r="F10030" s="10"/>
      <c r="G10030" s="10"/>
      <c r="H10030" s="10"/>
      <c r="K10030" s="10"/>
      <c r="L10030" s="10"/>
      <c r="N10030" s="10"/>
      <c r="O10030" s="10"/>
      <c r="P10030" s="10"/>
      <c r="Q10030" s="10"/>
      <c r="R10030" s="10"/>
      <c r="S10030" s="10"/>
      <c r="U10030" s="10"/>
      <c r="W10030" s="10"/>
      <c r="Y10030" s="10"/>
      <c r="AA10030" s="10"/>
      <c r="AC10030" s="10"/>
      <c r="AE10030" s="10"/>
      <c r="AG10030" s="10"/>
      <c r="AI10030" s="10"/>
      <c r="AK10030" s="10"/>
    </row>
    <row r="10031" spans="2:37" ht="15" x14ac:dyDescent="0.2">
      <c r="B10031" s="10"/>
      <c r="C10031" s="10"/>
      <c r="D10031" s="10"/>
      <c r="E10031" s="10"/>
      <c r="F10031" s="10"/>
      <c r="G10031" s="10"/>
      <c r="H10031" s="10"/>
      <c r="K10031" s="10"/>
      <c r="L10031" s="10"/>
      <c r="N10031" s="10"/>
      <c r="O10031" s="10"/>
      <c r="P10031" s="10"/>
      <c r="Q10031" s="10"/>
      <c r="R10031" s="10"/>
      <c r="S10031" s="10"/>
      <c r="U10031" s="10"/>
      <c r="W10031" s="10"/>
      <c r="Y10031" s="10"/>
      <c r="AA10031" s="10"/>
      <c r="AC10031" s="10"/>
      <c r="AE10031" s="10"/>
      <c r="AG10031" s="10"/>
      <c r="AI10031" s="10"/>
      <c r="AK10031" s="10"/>
    </row>
    <row r="10032" spans="2:37" ht="15" x14ac:dyDescent="0.2">
      <c r="B10032" s="10"/>
      <c r="C10032" s="10"/>
      <c r="D10032" s="10"/>
      <c r="E10032" s="10"/>
      <c r="F10032" s="10"/>
      <c r="G10032" s="10"/>
      <c r="H10032" s="10"/>
      <c r="K10032" s="10"/>
      <c r="L10032" s="10"/>
      <c r="N10032" s="10"/>
      <c r="O10032" s="10"/>
      <c r="P10032" s="10"/>
      <c r="Q10032" s="10"/>
      <c r="R10032" s="10"/>
      <c r="S10032" s="10"/>
      <c r="U10032" s="10"/>
      <c r="W10032" s="10"/>
      <c r="Y10032" s="10"/>
      <c r="AA10032" s="10"/>
      <c r="AC10032" s="10"/>
      <c r="AE10032" s="10"/>
      <c r="AG10032" s="10"/>
      <c r="AI10032" s="10"/>
      <c r="AK10032" s="10"/>
    </row>
    <row r="10033" spans="2:37" ht="15" x14ac:dyDescent="0.2">
      <c r="B10033" s="10"/>
      <c r="C10033" s="10"/>
      <c r="D10033" s="10"/>
      <c r="E10033" s="10"/>
      <c r="F10033" s="10"/>
      <c r="G10033" s="10"/>
      <c r="H10033" s="10"/>
      <c r="K10033" s="10"/>
      <c r="L10033" s="10"/>
      <c r="N10033" s="10"/>
      <c r="O10033" s="10"/>
      <c r="P10033" s="10"/>
      <c r="Q10033" s="10"/>
      <c r="R10033" s="10"/>
      <c r="S10033" s="10"/>
      <c r="U10033" s="10"/>
      <c r="W10033" s="10"/>
      <c r="Y10033" s="10"/>
      <c r="AA10033" s="10"/>
      <c r="AC10033" s="10"/>
      <c r="AE10033" s="10"/>
      <c r="AG10033" s="10"/>
      <c r="AI10033" s="10"/>
      <c r="AK10033" s="10"/>
    </row>
    <row r="10034" spans="2:37" ht="15" x14ac:dyDescent="0.2">
      <c r="B10034" s="10"/>
      <c r="C10034" s="10"/>
      <c r="D10034" s="10"/>
      <c r="E10034" s="10"/>
      <c r="F10034" s="10"/>
      <c r="G10034" s="10"/>
      <c r="H10034" s="10"/>
      <c r="K10034" s="10"/>
      <c r="L10034" s="10"/>
      <c r="N10034" s="10"/>
      <c r="O10034" s="10"/>
      <c r="P10034" s="10"/>
      <c r="Q10034" s="10"/>
      <c r="R10034" s="10"/>
      <c r="S10034" s="10"/>
      <c r="U10034" s="10"/>
      <c r="W10034" s="10"/>
      <c r="Y10034" s="10"/>
      <c r="AA10034" s="10"/>
      <c r="AC10034" s="10"/>
      <c r="AE10034" s="10"/>
      <c r="AG10034" s="10"/>
      <c r="AI10034" s="10"/>
      <c r="AK10034" s="10"/>
    </row>
    <row r="10035" spans="2:37" ht="15" x14ac:dyDescent="0.2">
      <c r="B10035" s="10"/>
      <c r="C10035" s="10"/>
      <c r="D10035" s="10"/>
      <c r="E10035" s="10"/>
      <c r="F10035" s="10"/>
      <c r="G10035" s="10"/>
      <c r="H10035" s="10"/>
      <c r="K10035" s="10"/>
      <c r="L10035" s="10"/>
      <c r="N10035" s="10"/>
      <c r="O10035" s="10"/>
      <c r="P10035" s="10"/>
      <c r="Q10035" s="10"/>
      <c r="R10035" s="10"/>
      <c r="S10035" s="10"/>
      <c r="U10035" s="10"/>
      <c r="W10035" s="10"/>
      <c r="Y10035" s="10"/>
      <c r="AA10035" s="10"/>
      <c r="AC10035" s="10"/>
      <c r="AE10035" s="10"/>
      <c r="AG10035" s="10"/>
      <c r="AI10035" s="10"/>
      <c r="AK10035" s="10"/>
    </row>
    <row r="10036" spans="2:37" ht="15" x14ac:dyDescent="0.2">
      <c r="B10036" s="10"/>
      <c r="C10036" s="10"/>
      <c r="D10036" s="10"/>
      <c r="E10036" s="10"/>
      <c r="F10036" s="10"/>
      <c r="G10036" s="10"/>
      <c r="H10036" s="10"/>
      <c r="K10036" s="10"/>
      <c r="L10036" s="10"/>
      <c r="N10036" s="10"/>
      <c r="O10036" s="10"/>
      <c r="P10036" s="10"/>
      <c r="Q10036" s="10"/>
      <c r="R10036" s="10"/>
      <c r="S10036" s="10"/>
      <c r="U10036" s="10"/>
      <c r="W10036" s="10"/>
      <c r="Y10036" s="10"/>
      <c r="AA10036" s="10"/>
      <c r="AC10036" s="10"/>
      <c r="AE10036" s="10"/>
      <c r="AG10036" s="10"/>
      <c r="AI10036" s="10"/>
      <c r="AK10036" s="10"/>
    </row>
    <row r="10037" spans="2:37" ht="15" x14ac:dyDescent="0.2">
      <c r="B10037" s="10"/>
      <c r="C10037" s="10"/>
      <c r="D10037" s="10"/>
      <c r="E10037" s="10"/>
      <c r="F10037" s="10"/>
      <c r="G10037" s="10"/>
      <c r="H10037" s="10"/>
      <c r="K10037" s="10"/>
      <c r="L10037" s="10"/>
      <c r="N10037" s="10"/>
      <c r="O10037" s="10"/>
      <c r="P10037" s="10"/>
      <c r="Q10037" s="10"/>
      <c r="R10037" s="10"/>
      <c r="S10037" s="10"/>
      <c r="U10037" s="10"/>
      <c r="W10037" s="10"/>
      <c r="Y10037" s="10"/>
      <c r="AA10037" s="10"/>
      <c r="AC10037" s="10"/>
      <c r="AE10037" s="10"/>
      <c r="AG10037" s="10"/>
      <c r="AI10037" s="10"/>
      <c r="AK10037" s="10"/>
    </row>
    <row r="10038" spans="2:37" ht="15" x14ac:dyDescent="0.2">
      <c r="B10038" s="10"/>
      <c r="C10038" s="10"/>
      <c r="D10038" s="10"/>
      <c r="E10038" s="10"/>
      <c r="F10038" s="10"/>
      <c r="G10038" s="10"/>
      <c r="H10038" s="10"/>
      <c r="K10038" s="10"/>
      <c r="L10038" s="10"/>
      <c r="N10038" s="10"/>
      <c r="O10038" s="10"/>
      <c r="P10038" s="10"/>
      <c r="Q10038" s="10"/>
      <c r="R10038" s="10"/>
      <c r="S10038" s="10"/>
      <c r="U10038" s="10"/>
      <c r="W10038" s="10"/>
      <c r="Y10038" s="10"/>
      <c r="AA10038" s="10"/>
      <c r="AC10038" s="10"/>
      <c r="AE10038" s="10"/>
      <c r="AG10038" s="10"/>
      <c r="AI10038" s="10"/>
      <c r="AK10038" s="10"/>
    </row>
    <row r="10039" spans="2:37" ht="15" x14ac:dyDescent="0.2">
      <c r="B10039" s="10"/>
      <c r="C10039" s="10"/>
      <c r="D10039" s="10"/>
      <c r="E10039" s="10"/>
      <c r="F10039" s="10"/>
      <c r="G10039" s="10"/>
      <c r="H10039" s="10"/>
      <c r="K10039" s="10"/>
      <c r="L10039" s="10"/>
      <c r="N10039" s="10"/>
      <c r="O10039" s="10"/>
      <c r="P10039" s="10"/>
      <c r="Q10039" s="10"/>
      <c r="R10039" s="10"/>
      <c r="S10039" s="10"/>
      <c r="U10039" s="10"/>
      <c r="W10039" s="10"/>
      <c r="Y10039" s="10"/>
      <c r="AA10039" s="10"/>
      <c r="AC10039" s="10"/>
      <c r="AE10039" s="10"/>
      <c r="AG10039" s="10"/>
      <c r="AI10039" s="10"/>
      <c r="AK10039" s="10"/>
    </row>
    <row r="10040" spans="2:37" ht="15" x14ac:dyDescent="0.2">
      <c r="B10040" s="10"/>
      <c r="C10040" s="10"/>
      <c r="D10040" s="10"/>
      <c r="E10040" s="10"/>
      <c r="F10040" s="10"/>
      <c r="G10040" s="10"/>
      <c r="H10040" s="10"/>
      <c r="K10040" s="10"/>
      <c r="L10040" s="10"/>
      <c r="N10040" s="10"/>
      <c r="O10040" s="10"/>
      <c r="P10040" s="10"/>
      <c r="Q10040" s="10"/>
      <c r="R10040" s="10"/>
      <c r="S10040" s="10"/>
      <c r="U10040" s="10"/>
      <c r="W10040" s="10"/>
      <c r="Y10040" s="10"/>
      <c r="AA10040" s="10"/>
      <c r="AC10040" s="10"/>
      <c r="AE10040" s="10"/>
      <c r="AG10040" s="10"/>
      <c r="AI10040" s="10"/>
      <c r="AK10040" s="10"/>
    </row>
    <row r="10041" spans="2:37" ht="15" x14ac:dyDescent="0.2">
      <c r="B10041" s="10"/>
      <c r="C10041" s="10"/>
      <c r="D10041" s="10"/>
      <c r="E10041" s="10"/>
      <c r="F10041" s="10"/>
      <c r="G10041" s="10"/>
      <c r="H10041" s="10"/>
      <c r="K10041" s="10"/>
      <c r="L10041" s="10"/>
      <c r="N10041" s="10"/>
      <c r="O10041" s="10"/>
      <c r="P10041" s="10"/>
      <c r="Q10041" s="10"/>
      <c r="R10041" s="10"/>
      <c r="S10041" s="10"/>
      <c r="U10041" s="10"/>
      <c r="W10041" s="10"/>
      <c r="Y10041" s="10"/>
      <c r="AA10041" s="10"/>
      <c r="AC10041" s="10"/>
      <c r="AE10041" s="10"/>
      <c r="AG10041" s="10"/>
      <c r="AI10041" s="10"/>
      <c r="AK10041" s="10"/>
    </row>
    <row r="10042" spans="2:37" ht="15" x14ac:dyDescent="0.2">
      <c r="B10042" s="10"/>
      <c r="C10042" s="10"/>
      <c r="D10042" s="10"/>
      <c r="E10042" s="10"/>
      <c r="F10042" s="10"/>
      <c r="G10042" s="10"/>
      <c r="H10042" s="10"/>
      <c r="K10042" s="10"/>
      <c r="L10042" s="10"/>
      <c r="N10042" s="10"/>
      <c r="O10042" s="10"/>
      <c r="P10042" s="10"/>
      <c r="Q10042" s="10"/>
      <c r="R10042" s="10"/>
      <c r="S10042" s="10"/>
      <c r="U10042" s="10"/>
      <c r="W10042" s="10"/>
      <c r="Y10042" s="10"/>
      <c r="AA10042" s="10"/>
      <c r="AC10042" s="10"/>
      <c r="AE10042" s="10"/>
      <c r="AG10042" s="10"/>
      <c r="AI10042" s="10"/>
      <c r="AK10042" s="10"/>
    </row>
    <row r="10043" spans="2:37" ht="15" x14ac:dyDescent="0.2">
      <c r="B10043" s="10"/>
      <c r="C10043" s="10"/>
      <c r="D10043" s="10"/>
      <c r="E10043" s="10"/>
      <c r="F10043" s="10"/>
      <c r="G10043" s="10"/>
      <c r="H10043" s="10"/>
      <c r="K10043" s="10"/>
      <c r="L10043" s="10"/>
      <c r="N10043" s="10"/>
      <c r="O10043" s="10"/>
      <c r="P10043" s="10"/>
      <c r="Q10043" s="10"/>
      <c r="R10043" s="10"/>
      <c r="S10043" s="10"/>
      <c r="U10043" s="10"/>
      <c r="W10043" s="10"/>
      <c r="Y10043" s="10"/>
      <c r="AA10043" s="10"/>
      <c r="AC10043" s="10"/>
      <c r="AE10043" s="10"/>
      <c r="AG10043" s="10"/>
      <c r="AI10043" s="10"/>
      <c r="AK10043" s="10"/>
    </row>
    <row r="10044" spans="2:37" ht="15" x14ac:dyDescent="0.2">
      <c r="B10044" s="10"/>
      <c r="C10044" s="10"/>
      <c r="D10044" s="10"/>
      <c r="E10044" s="10"/>
      <c r="F10044" s="10"/>
      <c r="G10044" s="10"/>
      <c r="H10044" s="10"/>
      <c r="K10044" s="10"/>
      <c r="L10044" s="10"/>
      <c r="N10044" s="10"/>
      <c r="O10044" s="10"/>
      <c r="P10044" s="10"/>
      <c r="Q10044" s="10"/>
      <c r="R10044" s="10"/>
      <c r="S10044" s="10"/>
      <c r="U10044" s="10"/>
      <c r="W10044" s="10"/>
      <c r="Y10044" s="10"/>
      <c r="AA10044" s="10"/>
      <c r="AC10044" s="10"/>
      <c r="AE10044" s="10"/>
      <c r="AG10044" s="10"/>
      <c r="AI10044" s="10"/>
      <c r="AK10044" s="10"/>
    </row>
    <row r="10045" spans="2:37" ht="15" x14ac:dyDescent="0.2">
      <c r="B10045" s="10"/>
      <c r="C10045" s="10"/>
      <c r="D10045" s="10"/>
      <c r="E10045" s="10"/>
      <c r="F10045" s="10"/>
      <c r="G10045" s="10"/>
      <c r="H10045" s="10"/>
      <c r="K10045" s="10"/>
      <c r="L10045" s="10"/>
      <c r="N10045" s="10"/>
      <c r="O10045" s="10"/>
      <c r="P10045" s="10"/>
      <c r="Q10045" s="10"/>
      <c r="R10045" s="10"/>
      <c r="S10045" s="10"/>
      <c r="U10045" s="10"/>
      <c r="W10045" s="10"/>
      <c r="Y10045" s="10"/>
      <c r="AA10045" s="10"/>
      <c r="AC10045" s="10"/>
      <c r="AE10045" s="10"/>
      <c r="AG10045" s="10"/>
      <c r="AI10045" s="10"/>
      <c r="AK10045" s="10"/>
    </row>
    <row r="10046" spans="2:37" ht="15" x14ac:dyDescent="0.2">
      <c r="B10046" s="10"/>
      <c r="C10046" s="10"/>
      <c r="D10046" s="10"/>
      <c r="E10046" s="10"/>
      <c r="F10046" s="10"/>
      <c r="G10046" s="10"/>
      <c r="H10046" s="10"/>
      <c r="K10046" s="10"/>
      <c r="L10046" s="10"/>
      <c r="N10046" s="10"/>
      <c r="O10046" s="10"/>
      <c r="P10046" s="10"/>
      <c r="Q10046" s="10"/>
      <c r="R10046" s="10"/>
      <c r="S10046" s="10"/>
      <c r="U10046" s="10"/>
      <c r="W10046" s="10"/>
      <c r="Y10046" s="10"/>
      <c r="AA10046" s="10"/>
      <c r="AC10046" s="10"/>
      <c r="AE10046" s="10"/>
      <c r="AG10046" s="10"/>
      <c r="AI10046" s="10"/>
      <c r="AK10046" s="10"/>
    </row>
    <row r="10047" spans="2:37" ht="15" x14ac:dyDescent="0.2">
      <c r="B10047" s="10"/>
      <c r="C10047" s="10"/>
      <c r="D10047" s="10"/>
      <c r="E10047" s="10"/>
      <c r="F10047" s="10"/>
      <c r="G10047" s="10"/>
      <c r="H10047" s="10"/>
      <c r="K10047" s="10"/>
      <c r="L10047" s="10"/>
      <c r="N10047" s="10"/>
      <c r="O10047" s="10"/>
      <c r="P10047" s="10"/>
      <c r="Q10047" s="10"/>
      <c r="R10047" s="10"/>
      <c r="S10047" s="10"/>
      <c r="U10047" s="10"/>
      <c r="W10047" s="10"/>
      <c r="Y10047" s="10"/>
      <c r="AA10047" s="10"/>
      <c r="AC10047" s="10"/>
      <c r="AE10047" s="10"/>
      <c r="AG10047" s="10"/>
      <c r="AI10047" s="10"/>
      <c r="AK10047" s="10"/>
    </row>
    <row r="10048" spans="2:37" ht="15" x14ac:dyDescent="0.2">
      <c r="B10048" s="10"/>
      <c r="C10048" s="10"/>
      <c r="D10048" s="10"/>
      <c r="E10048" s="10"/>
      <c r="F10048" s="10"/>
      <c r="G10048" s="10"/>
      <c r="H10048" s="10"/>
      <c r="K10048" s="10"/>
      <c r="L10048" s="10"/>
      <c r="N10048" s="10"/>
      <c r="O10048" s="10"/>
      <c r="P10048" s="10"/>
      <c r="Q10048" s="10"/>
      <c r="R10048" s="10"/>
      <c r="S10048" s="10"/>
      <c r="U10048" s="10"/>
      <c r="W10048" s="10"/>
      <c r="Y10048" s="10"/>
      <c r="AA10048" s="10"/>
      <c r="AC10048" s="10"/>
      <c r="AE10048" s="10"/>
      <c r="AG10048" s="10"/>
      <c r="AI10048" s="10"/>
      <c r="AK10048" s="10"/>
    </row>
    <row r="10049" spans="2:37" ht="15" x14ac:dyDescent="0.2">
      <c r="B10049" s="10"/>
      <c r="C10049" s="10"/>
      <c r="D10049" s="10"/>
      <c r="E10049" s="10"/>
      <c r="F10049" s="10"/>
      <c r="G10049" s="10"/>
      <c r="H10049" s="10"/>
      <c r="K10049" s="10"/>
      <c r="L10049" s="10"/>
      <c r="N10049" s="10"/>
      <c r="O10049" s="10"/>
      <c r="P10049" s="10"/>
      <c r="Q10049" s="10"/>
      <c r="R10049" s="10"/>
      <c r="S10049" s="10"/>
      <c r="U10049" s="10"/>
      <c r="W10049" s="10"/>
      <c r="Y10049" s="10"/>
      <c r="AA10049" s="10"/>
      <c r="AC10049" s="10"/>
      <c r="AE10049" s="10"/>
      <c r="AG10049" s="10"/>
      <c r="AI10049" s="10"/>
      <c r="AK10049" s="10"/>
    </row>
    <row r="10050" spans="2:37" ht="15" x14ac:dyDescent="0.2">
      <c r="B10050" s="10"/>
      <c r="C10050" s="10"/>
      <c r="D10050" s="10"/>
      <c r="E10050" s="10"/>
      <c r="F10050" s="10"/>
      <c r="G10050" s="10"/>
      <c r="H10050" s="10"/>
      <c r="K10050" s="10"/>
      <c r="L10050" s="10"/>
      <c r="N10050" s="10"/>
      <c r="O10050" s="10"/>
      <c r="P10050" s="10"/>
      <c r="Q10050" s="10"/>
      <c r="R10050" s="10"/>
      <c r="S10050" s="10"/>
      <c r="U10050" s="10"/>
      <c r="W10050" s="10"/>
      <c r="Y10050" s="10"/>
      <c r="AA10050" s="10"/>
      <c r="AC10050" s="10"/>
      <c r="AE10050" s="10"/>
      <c r="AG10050" s="10"/>
      <c r="AI10050" s="10"/>
      <c r="AK10050" s="10"/>
    </row>
    <row r="10051" spans="2:37" ht="15" x14ac:dyDescent="0.2">
      <c r="B10051" s="10"/>
      <c r="C10051" s="10"/>
      <c r="D10051" s="10"/>
      <c r="E10051" s="10"/>
      <c r="F10051" s="10"/>
      <c r="G10051" s="10"/>
      <c r="H10051" s="10"/>
      <c r="K10051" s="10"/>
      <c r="L10051" s="10"/>
      <c r="N10051" s="10"/>
      <c r="O10051" s="10"/>
      <c r="P10051" s="10"/>
      <c r="Q10051" s="10"/>
      <c r="R10051" s="10"/>
      <c r="S10051" s="10"/>
      <c r="U10051" s="10"/>
      <c r="W10051" s="10"/>
      <c r="Y10051" s="10"/>
      <c r="AA10051" s="10"/>
      <c r="AC10051" s="10"/>
      <c r="AE10051" s="10"/>
      <c r="AG10051" s="10"/>
      <c r="AI10051" s="10"/>
      <c r="AK10051" s="10"/>
    </row>
    <row r="10052" spans="2:37" ht="15" x14ac:dyDescent="0.2">
      <c r="B10052" s="10"/>
      <c r="C10052" s="10"/>
      <c r="D10052" s="10"/>
      <c r="E10052" s="10"/>
      <c r="F10052" s="10"/>
      <c r="G10052" s="10"/>
      <c r="H10052" s="10"/>
      <c r="K10052" s="10"/>
      <c r="L10052" s="10"/>
      <c r="N10052" s="10"/>
      <c r="O10052" s="10"/>
      <c r="P10052" s="10"/>
      <c r="Q10052" s="10"/>
      <c r="R10052" s="10"/>
      <c r="S10052" s="10"/>
      <c r="U10052" s="10"/>
      <c r="W10052" s="10"/>
      <c r="Y10052" s="10"/>
      <c r="AA10052" s="10"/>
      <c r="AC10052" s="10"/>
      <c r="AE10052" s="10"/>
      <c r="AG10052" s="10"/>
      <c r="AI10052" s="10"/>
      <c r="AK10052" s="10"/>
    </row>
    <row r="10053" spans="2:37" ht="15" x14ac:dyDescent="0.2">
      <c r="B10053" s="10"/>
      <c r="C10053" s="10"/>
      <c r="D10053" s="10"/>
      <c r="E10053" s="10"/>
      <c r="F10053" s="10"/>
      <c r="G10053" s="10"/>
      <c r="H10053" s="10"/>
      <c r="K10053" s="10"/>
      <c r="L10053" s="10"/>
      <c r="N10053" s="10"/>
      <c r="O10053" s="10"/>
      <c r="P10053" s="10"/>
      <c r="Q10053" s="10"/>
      <c r="R10053" s="10"/>
      <c r="S10053" s="10"/>
      <c r="U10053" s="10"/>
      <c r="W10053" s="10"/>
      <c r="Y10053" s="10"/>
      <c r="AA10053" s="10"/>
      <c r="AC10053" s="10"/>
      <c r="AE10053" s="10"/>
      <c r="AG10053" s="10"/>
      <c r="AI10053" s="10"/>
      <c r="AK10053" s="10"/>
    </row>
    <row r="10054" spans="2:37" ht="15" x14ac:dyDescent="0.2">
      <c r="B10054" s="10"/>
      <c r="C10054" s="10"/>
      <c r="D10054" s="10"/>
      <c r="E10054" s="10"/>
      <c r="F10054" s="10"/>
      <c r="G10054" s="10"/>
      <c r="H10054" s="10"/>
      <c r="K10054" s="10"/>
      <c r="L10054" s="10"/>
      <c r="N10054" s="10"/>
      <c r="O10054" s="10"/>
      <c r="P10054" s="10"/>
      <c r="Q10054" s="10"/>
      <c r="R10054" s="10"/>
      <c r="S10054" s="10"/>
      <c r="U10054" s="10"/>
      <c r="W10054" s="10"/>
      <c r="Y10054" s="10"/>
      <c r="AA10054" s="10"/>
      <c r="AC10054" s="10"/>
      <c r="AE10054" s="10"/>
      <c r="AG10054" s="10"/>
      <c r="AI10054" s="10"/>
      <c r="AK10054" s="10"/>
    </row>
    <row r="10055" spans="2:37" ht="15" x14ac:dyDescent="0.2">
      <c r="B10055" s="10"/>
      <c r="C10055" s="10"/>
      <c r="D10055" s="10"/>
      <c r="E10055" s="10"/>
      <c r="F10055" s="10"/>
      <c r="G10055" s="10"/>
      <c r="H10055" s="10"/>
      <c r="K10055" s="10"/>
      <c r="L10055" s="10"/>
      <c r="N10055" s="10"/>
      <c r="O10055" s="10"/>
      <c r="P10055" s="10"/>
      <c r="Q10055" s="10"/>
      <c r="R10055" s="10"/>
      <c r="S10055" s="10"/>
      <c r="U10055" s="10"/>
      <c r="W10055" s="10"/>
      <c r="Y10055" s="10"/>
      <c r="AA10055" s="10"/>
      <c r="AC10055" s="10"/>
      <c r="AE10055" s="10"/>
      <c r="AG10055" s="10"/>
      <c r="AI10055" s="10"/>
      <c r="AK10055" s="10"/>
    </row>
    <row r="10056" spans="2:37" ht="15" x14ac:dyDescent="0.2">
      <c r="B10056" s="10"/>
      <c r="C10056" s="10"/>
      <c r="D10056" s="10"/>
      <c r="E10056" s="10"/>
      <c r="F10056" s="10"/>
      <c r="G10056" s="10"/>
      <c r="H10056" s="10"/>
      <c r="K10056" s="10"/>
      <c r="L10056" s="10"/>
      <c r="N10056" s="10"/>
      <c r="O10056" s="10"/>
      <c r="P10056" s="10"/>
      <c r="Q10056" s="10"/>
      <c r="R10056" s="10"/>
      <c r="S10056" s="10"/>
      <c r="U10056" s="10"/>
      <c r="W10056" s="10"/>
      <c r="Y10056" s="10"/>
      <c r="AA10056" s="10"/>
      <c r="AC10056" s="10"/>
      <c r="AE10056" s="10"/>
      <c r="AG10056" s="10"/>
      <c r="AI10056" s="10"/>
      <c r="AK10056" s="10"/>
    </row>
    <row r="10057" spans="2:37" ht="15" x14ac:dyDescent="0.2">
      <c r="B10057" s="10"/>
      <c r="C10057" s="10"/>
      <c r="D10057" s="10"/>
      <c r="E10057" s="10"/>
      <c r="F10057" s="10"/>
      <c r="G10057" s="10"/>
      <c r="H10057" s="10"/>
      <c r="K10057" s="10"/>
      <c r="L10057" s="10"/>
      <c r="N10057" s="10"/>
      <c r="O10057" s="10"/>
      <c r="P10057" s="10"/>
      <c r="Q10057" s="10"/>
      <c r="R10057" s="10"/>
      <c r="S10057" s="10"/>
      <c r="U10057" s="10"/>
      <c r="W10057" s="10"/>
      <c r="Y10057" s="10"/>
      <c r="AA10057" s="10"/>
      <c r="AC10057" s="10"/>
      <c r="AE10057" s="10"/>
      <c r="AG10057" s="10"/>
      <c r="AI10057" s="10"/>
      <c r="AK10057" s="10"/>
    </row>
    <row r="10058" spans="2:37" ht="15" x14ac:dyDescent="0.2">
      <c r="B10058" s="10"/>
      <c r="C10058" s="10"/>
      <c r="D10058" s="10"/>
      <c r="E10058" s="10"/>
      <c r="F10058" s="10"/>
      <c r="G10058" s="10"/>
      <c r="H10058" s="10"/>
      <c r="K10058" s="10"/>
      <c r="L10058" s="10"/>
      <c r="N10058" s="10"/>
      <c r="O10058" s="10"/>
      <c r="P10058" s="10"/>
      <c r="Q10058" s="10"/>
      <c r="R10058" s="10"/>
      <c r="S10058" s="10"/>
      <c r="U10058" s="10"/>
      <c r="W10058" s="10"/>
      <c r="Y10058" s="10"/>
      <c r="AA10058" s="10"/>
      <c r="AC10058" s="10"/>
      <c r="AE10058" s="10"/>
      <c r="AG10058" s="10"/>
      <c r="AI10058" s="10"/>
      <c r="AK10058" s="10"/>
    </row>
    <row r="10059" spans="2:37" ht="15" x14ac:dyDescent="0.2">
      <c r="B10059" s="10"/>
      <c r="C10059" s="10"/>
      <c r="D10059" s="10"/>
      <c r="E10059" s="10"/>
      <c r="F10059" s="10"/>
      <c r="G10059" s="10"/>
      <c r="H10059" s="10"/>
      <c r="K10059" s="10"/>
      <c r="L10059" s="10"/>
      <c r="N10059" s="10"/>
      <c r="O10059" s="10"/>
      <c r="P10059" s="10"/>
      <c r="Q10059" s="10"/>
      <c r="R10059" s="10"/>
      <c r="S10059" s="10"/>
      <c r="U10059" s="10"/>
      <c r="W10059" s="10"/>
      <c r="Y10059" s="10"/>
      <c r="AA10059" s="10"/>
      <c r="AC10059" s="10"/>
      <c r="AE10059" s="10"/>
      <c r="AG10059" s="10"/>
      <c r="AI10059" s="10"/>
      <c r="AK10059" s="10"/>
    </row>
    <row r="10060" spans="2:37" ht="15" x14ac:dyDescent="0.2">
      <c r="B10060" s="10"/>
      <c r="C10060" s="10"/>
      <c r="D10060" s="10"/>
      <c r="E10060" s="10"/>
      <c r="F10060" s="10"/>
      <c r="G10060" s="10"/>
      <c r="H10060" s="10"/>
      <c r="K10060" s="10"/>
      <c r="L10060" s="10"/>
      <c r="N10060" s="10"/>
      <c r="O10060" s="10"/>
      <c r="P10060" s="10"/>
      <c r="Q10060" s="10"/>
      <c r="R10060" s="10"/>
      <c r="S10060" s="10"/>
      <c r="U10060" s="10"/>
      <c r="W10060" s="10"/>
      <c r="Y10060" s="10"/>
      <c r="AA10060" s="10"/>
      <c r="AC10060" s="10"/>
      <c r="AE10060" s="10"/>
      <c r="AG10060" s="10"/>
      <c r="AI10060" s="10"/>
      <c r="AK10060" s="10"/>
    </row>
    <row r="10061" spans="2:37" ht="15" x14ac:dyDescent="0.2">
      <c r="B10061" s="10"/>
      <c r="C10061" s="10"/>
      <c r="D10061" s="10"/>
      <c r="E10061" s="10"/>
      <c r="F10061" s="10"/>
      <c r="G10061" s="10"/>
      <c r="H10061" s="10"/>
      <c r="K10061" s="10"/>
      <c r="L10061" s="10"/>
      <c r="N10061" s="10"/>
      <c r="O10061" s="10"/>
      <c r="P10061" s="10"/>
      <c r="Q10061" s="10"/>
      <c r="R10061" s="10"/>
      <c r="S10061" s="10"/>
      <c r="U10061" s="10"/>
      <c r="W10061" s="10"/>
      <c r="Y10061" s="10"/>
      <c r="AA10061" s="10"/>
      <c r="AC10061" s="10"/>
      <c r="AE10061" s="10"/>
      <c r="AG10061" s="10"/>
      <c r="AI10061" s="10"/>
      <c r="AK10061" s="10"/>
    </row>
    <row r="10062" spans="2:37" ht="15" x14ac:dyDescent="0.2">
      <c r="B10062" s="10"/>
      <c r="C10062" s="10"/>
      <c r="D10062" s="10"/>
      <c r="E10062" s="10"/>
      <c r="F10062" s="10"/>
      <c r="G10062" s="10"/>
      <c r="H10062" s="10"/>
      <c r="K10062" s="10"/>
      <c r="L10062" s="10"/>
      <c r="N10062" s="10"/>
      <c r="O10062" s="10"/>
      <c r="P10062" s="10"/>
      <c r="Q10062" s="10"/>
      <c r="R10062" s="10"/>
      <c r="S10062" s="10"/>
      <c r="U10062" s="10"/>
      <c r="W10062" s="10"/>
      <c r="Y10062" s="10"/>
      <c r="AA10062" s="10"/>
      <c r="AC10062" s="10"/>
      <c r="AE10062" s="10"/>
      <c r="AG10062" s="10"/>
      <c r="AI10062" s="10"/>
      <c r="AK10062" s="10"/>
    </row>
    <row r="10063" spans="2:37" ht="15" x14ac:dyDescent="0.2">
      <c r="B10063" s="10"/>
      <c r="C10063" s="10"/>
      <c r="D10063" s="10"/>
      <c r="E10063" s="10"/>
      <c r="F10063" s="10"/>
      <c r="G10063" s="10"/>
      <c r="H10063" s="10"/>
      <c r="K10063" s="10"/>
      <c r="L10063" s="10"/>
      <c r="N10063" s="10"/>
      <c r="O10063" s="10"/>
      <c r="P10063" s="10"/>
      <c r="Q10063" s="10"/>
      <c r="R10063" s="10"/>
      <c r="S10063" s="10"/>
      <c r="U10063" s="10"/>
      <c r="W10063" s="10"/>
      <c r="Y10063" s="10"/>
      <c r="AA10063" s="10"/>
      <c r="AC10063" s="10"/>
      <c r="AE10063" s="10"/>
      <c r="AG10063" s="10"/>
      <c r="AI10063" s="10"/>
      <c r="AK10063" s="10"/>
    </row>
    <row r="10064" spans="2:37" ht="15" x14ac:dyDescent="0.2">
      <c r="B10064" s="10"/>
      <c r="C10064" s="10"/>
      <c r="D10064" s="10"/>
      <c r="E10064" s="10"/>
      <c r="F10064" s="10"/>
      <c r="G10064" s="10"/>
      <c r="H10064" s="10"/>
      <c r="K10064" s="10"/>
      <c r="L10064" s="10"/>
      <c r="N10064" s="10"/>
      <c r="O10064" s="10"/>
      <c r="P10064" s="10"/>
      <c r="Q10064" s="10"/>
      <c r="R10064" s="10"/>
      <c r="S10064" s="10"/>
      <c r="U10064" s="10"/>
      <c r="W10064" s="10"/>
      <c r="Y10064" s="10"/>
      <c r="AA10064" s="10"/>
      <c r="AC10064" s="10"/>
      <c r="AE10064" s="10"/>
      <c r="AG10064" s="10"/>
      <c r="AI10064" s="10"/>
      <c r="AK10064" s="10"/>
    </row>
    <row r="10065" spans="2:37" ht="15" x14ac:dyDescent="0.2">
      <c r="B10065" s="10"/>
      <c r="C10065" s="10"/>
      <c r="D10065" s="10"/>
      <c r="E10065" s="10"/>
      <c r="F10065" s="10"/>
      <c r="G10065" s="10"/>
      <c r="H10065" s="10"/>
      <c r="K10065" s="10"/>
      <c r="L10065" s="10"/>
      <c r="N10065" s="10"/>
      <c r="O10065" s="10"/>
      <c r="P10065" s="10"/>
      <c r="Q10065" s="10"/>
      <c r="R10065" s="10"/>
      <c r="S10065" s="10"/>
      <c r="U10065" s="10"/>
      <c r="W10065" s="10"/>
      <c r="Y10065" s="10"/>
      <c r="AA10065" s="10"/>
      <c r="AC10065" s="10"/>
      <c r="AE10065" s="10"/>
      <c r="AG10065" s="10"/>
      <c r="AI10065" s="10"/>
      <c r="AK10065" s="10"/>
    </row>
    <row r="10066" spans="2:37" ht="15" x14ac:dyDescent="0.2">
      <c r="B10066" s="10"/>
      <c r="C10066" s="10"/>
      <c r="D10066" s="10"/>
      <c r="E10066" s="10"/>
      <c r="F10066" s="10"/>
      <c r="G10066" s="10"/>
      <c r="H10066" s="10"/>
      <c r="K10066" s="10"/>
      <c r="L10066" s="10"/>
      <c r="N10066" s="10"/>
      <c r="O10066" s="10"/>
      <c r="P10066" s="10"/>
      <c r="Q10066" s="10"/>
      <c r="R10066" s="10"/>
      <c r="S10066" s="10"/>
      <c r="U10066" s="10"/>
      <c r="W10066" s="10"/>
      <c r="Y10066" s="10"/>
      <c r="AA10066" s="10"/>
      <c r="AC10066" s="10"/>
      <c r="AE10066" s="10"/>
      <c r="AG10066" s="10"/>
      <c r="AI10066" s="10"/>
      <c r="AK10066" s="10"/>
    </row>
    <row r="10067" spans="2:37" ht="15" x14ac:dyDescent="0.2">
      <c r="B10067" s="10"/>
      <c r="C10067" s="10"/>
      <c r="D10067" s="10"/>
      <c r="E10067" s="10"/>
      <c r="F10067" s="10"/>
      <c r="G10067" s="10"/>
      <c r="H10067" s="10"/>
      <c r="K10067" s="10"/>
      <c r="L10067" s="10"/>
      <c r="N10067" s="10"/>
      <c r="O10067" s="10"/>
      <c r="P10067" s="10"/>
      <c r="Q10067" s="10"/>
      <c r="R10067" s="10"/>
      <c r="S10067" s="10"/>
      <c r="U10067" s="10"/>
      <c r="W10067" s="10"/>
      <c r="Y10067" s="10"/>
      <c r="AA10067" s="10"/>
      <c r="AC10067" s="10"/>
      <c r="AE10067" s="10"/>
      <c r="AG10067" s="10"/>
      <c r="AI10067" s="10"/>
      <c r="AK10067" s="10"/>
    </row>
    <row r="10068" spans="2:37" ht="15" x14ac:dyDescent="0.2">
      <c r="B10068" s="10"/>
      <c r="C10068" s="10"/>
      <c r="D10068" s="10"/>
      <c r="E10068" s="10"/>
      <c r="F10068" s="10"/>
      <c r="G10068" s="10"/>
      <c r="H10068" s="10"/>
      <c r="K10068" s="10"/>
      <c r="L10068" s="10"/>
      <c r="N10068" s="10"/>
      <c r="O10068" s="10"/>
      <c r="P10068" s="10"/>
      <c r="Q10068" s="10"/>
      <c r="R10068" s="10"/>
      <c r="S10068" s="10"/>
      <c r="U10068" s="10"/>
      <c r="W10068" s="10"/>
      <c r="Y10068" s="10"/>
      <c r="AA10068" s="10"/>
      <c r="AC10068" s="10"/>
      <c r="AE10068" s="10"/>
      <c r="AG10068" s="10"/>
      <c r="AI10068" s="10"/>
      <c r="AK10068" s="10"/>
    </row>
    <row r="10069" spans="2:37" ht="15" x14ac:dyDescent="0.2">
      <c r="B10069" s="10"/>
      <c r="C10069" s="10"/>
      <c r="D10069" s="10"/>
      <c r="E10069" s="10"/>
      <c r="F10069" s="10"/>
      <c r="G10069" s="10"/>
      <c r="H10069" s="10"/>
      <c r="K10069" s="10"/>
      <c r="L10069" s="10"/>
      <c r="N10069" s="10"/>
      <c r="O10069" s="10"/>
      <c r="P10069" s="10"/>
      <c r="Q10069" s="10"/>
      <c r="R10069" s="10"/>
      <c r="S10069" s="10"/>
      <c r="U10069" s="10"/>
      <c r="W10069" s="10"/>
      <c r="Y10069" s="10"/>
      <c r="AA10069" s="10"/>
      <c r="AC10069" s="10"/>
      <c r="AE10069" s="10"/>
      <c r="AG10069" s="10"/>
      <c r="AI10069" s="10"/>
      <c r="AK10069" s="10"/>
    </row>
    <row r="10070" spans="2:37" ht="15" x14ac:dyDescent="0.2">
      <c r="B10070" s="10"/>
      <c r="C10070" s="10"/>
      <c r="D10070" s="10"/>
      <c r="E10070" s="10"/>
      <c r="F10070" s="10"/>
      <c r="G10070" s="10"/>
      <c r="H10070" s="10"/>
      <c r="K10070" s="10"/>
      <c r="L10070" s="10"/>
      <c r="N10070" s="10"/>
      <c r="O10070" s="10"/>
      <c r="P10070" s="10"/>
      <c r="Q10070" s="10"/>
      <c r="R10070" s="10"/>
      <c r="S10070" s="10"/>
      <c r="U10070" s="10"/>
      <c r="W10070" s="10"/>
      <c r="Y10070" s="10"/>
      <c r="AA10070" s="10"/>
      <c r="AC10070" s="10"/>
      <c r="AE10070" s="10"/>
      <c r="AG10070" s="10"/>
      <c r="AI10070" s="10"/>
      <c r="AK10070" s="10"/>
    </row>
    <row r="10071" spans="2:37" ht="15" x14ac:dyDescent="0.2">
      <c r="B10071" s="10"/>
      <c r="C10071" s="10"/>
      <c r="D10071" s="10"/>
      <c r="E10071" s="10"/>
      <c r="F10071" s="10"/>
      <c r="G10071" s="10"/>
      <c r="H10071" s="10"/>
      <c r="K10071" s="10"/>
      <c r="L10071" s="10"/>
      <c r="N10071" s="10"/>
      <c r="O10071" s="10"/>
      <c r="P10071" s="10"/>
      <c r="Q10071" s="10"/>
      <c r="R10071" s="10"/>
      <c r="S10071" s="10"/>
      <c r="U10071" s="10"/>
      <c r="W10071" s="10"/>
      <c r="Y10071" s="10"/>
      <c r="AA10071" s="10"/>
      <c r="AC10071" s="10"/>
      <c r="AE10071" s="10"/>
      <c r="AG10071" s="10"/>
      <c r="AI10071" s="10"/>
      <c r="AK10071" s="10"/>
    </row>
    <row r="10072" spans="2:37" ht="15" x14ac:dyDescent="0.2">
      <c r="B10072" s="10"/>
      <c r="C10072" s="10"/>
      <c r="D10072" s="10"/>
      <c r="E10072" s="10"/>
      <c r="F10072" s="10"/>
      <c r="G10072" s="10"/>
      <c r="H10072" s="10"/>
      <c r="K10072" s="10"/>
      <c r="L10072" s="10"/>
      <c r="N10072" s="10"/>
      <c r="O10072" s="10"/>
      <c r="P10072" s="10"/>
      <c r="Q10072" s="10"/>
      <c r="R10072" s="10"/>
      <c r="S10072" s="10"/>
      <c r="U10072" s="10"/>
      <c r="W10072" s="10"/>
      <c r="Y10072" s="10"/>
      <c r="AA10072" s="10"/>
      <c r="AC10072" s="10"/>
      <c r="AE10072" s="10"/>
      <c r="AG10072" s="10"/>
      <c r="AI10072" s="10"/>
      <c r="AK10072" s="10"/>
    </row>
    <row r="10073" spans="2:37" ht="15" x14ac:dyDescent="0.2">
      <c r="B10073" s="10"/>
      <c r="C10073" s="10"/>
      <c r="D10073" s="10"/>
      <c r="E10073" s="10"/>
      <c r="F10073" s="10"/>
      <c r="G10073" s="10"/>
      <c r="H10073" s="10"/>
      <c r="K10073" s="10"/>
      <c r="L10073" s="10"/>
      <c r="N10073" s="10"/>
      <c r="O10073" s="10"/>
      <c r="P10073" s="10"/>
      <c r="Q10073" s="10"/>
      <c r="R10073" s="10"/>
      <c r="S10073" s="10"/>
      <c r="U10073" s="10"/>
      <c r="W10073" s="10"/>
      <c r="Y10073" s="10"/>
      <c r="AA10073" s="10"/>
      <c r="AC10073" s="10"/>
      <c r="AE10073" s="10"/>
      <c r="AG10073" s="10"/>
      <c r="AI10073" s="10"/>
      <c r="AK10073" s="10"/>
    </row>
    <row r="10074" spans="2:37" ht="15" x14ac:dyDescent="0.2">
      <c r="B10074" s="10"/>
      <c r="C10074" s="10"/>
      <c r="D10074" s="10"/>
      <c r="E10074" s="10"/>
      <c r="F10074" s="10"/>
      <c r="G10074" s="10"/>
      <c r="H10074" s="10"/>
      <c r="K10074" s="10"/>
      <c r="L10074" s="10"/>
      <c r="N10074" s="10"/>
      <c r="O10074" s="10"/>
      <c r="P10074" s="10"/>
      <c r="Q10074" s="10"/>
      <c r="R10074" s="10"/>
      <c r="S10074" s="10"/>
      <c r="U10074" s="10"/>
      <c r="W10074" s="10"/>
      <c r="Y10074" s="10"/>
      <c r="AA10074" s="10"/>
      <c r="AC10074" s="10"/>
      <c r="AE10074" s="10"/>
      <c r="AG10074" s="10"/>
      <c r="AI10074" s="10"/>
      <c r="AK10074" s="10"/>
    </row>
    <row r="10075" spans="2:37" ht="15" x14ac:dyDescent="0.2">
      <c r="B10075" s="10"/>
      <c r="C10075" s="10"/>
      <c r="D10075" s="10"/>
      <c r="E10075" s="10"/>
      <c r="F10075" s="10"/>
      <c r="G10075" s="10"/>
      <c r="H10075" s="10"/>
      <c r="K10075" s="10"/>
      <c r="L10075" s="10"/>
      <c r="N10075" s="10"/>
      <c r="O10075" s="10"/>
      <c r="P10075" s="10"/>
      <c r="Q10075" s="10"/>
      <c r="R10075" s="10"/>
      <c r="S10075" s="10"/>
      <c r="U10075" s="10"/>
      <c r="W10075" s="10"/>
      <c r="Y10075" s="10"/>
      <c r="AA10075" s="10"/>
      <c r="AC10075" s="10"/>
      <c r="AE10075" s="10"/>
      <c r="AG10075" s="10"/>
      <c r="AI10075" s="10"/>
      <c r="AK10075" s="10"/>
    </row>
    <row r="10076" spans="2:37" ht="15" x14ac:dyDescent="0.2">
      <c r="B10076" s="10"/>
      <c r="C10076" s="10"/>
      <c r="D10076" s="10"/>
      <c r="E10076" s="10"/>
      <c r="F10076" s="10"/>
      <c r="G10076" s="10"/>
      <c r="H10076" s="10"/>
      <c r="K10076" s="10"/>
      <c r="L10076" s="10"/>
      <c r="N10076" s="10"/>
      <c r="O10076" s="10"/>
      <c r="P10076" s="10"/>
      <c r="Q10076" s="10"/>
      <c r="R10076" s="10"/>
      <c r="S10076" s="10"/>
      <c r="U10076" s="10"/>
      <c r="W10076" s="10"/>
      <c r="Y10076" s="10"/>
      <c r="AA10076" s="10"/>
      <c r="AC10076" s="10"/>
      <c r="AE10076" s="10"/>
      <c r="AG10076" s="10"/>
      <c r="AI10076" s="10"/>
      <c r="AK10076" s="10"/>
    </row>
    <row r="10077" spans="2:37" ht="15" x14ac:dyDescent="0.2">
      <c r="B10077" s="10"/>
      <c r="C10077" s="10"/>
      <c r="D10077" s="10"/>
      <c r="E10077" s="10"/>
      <c r="F10077" s="10"/>
      <c r="G10077" s="10"/>
      <c r="H10077" s="10"/>
      <c r="K10077" s="10"/>
      <c r="L10077" s="10"/>
      <c r="N10077" s="10"/>
      <c r="O10077" s="10"/>
      <c r="P10077" s="10"/>
      <c r="Q10077" s="10"/>
      <c r="R10077" s="10"/>
      <c r="S10077" s="10"/>
      <c r="U10077" s="10"/>
      <c r="W10077" s="10"/>
      <c r="Y10077" s="10"/>
      <c r="AA10077" s="10"/>
      <c r="AC10077" s="10"/>
      <c r="AE10077" s="10"/>
      <c r="AG10077" s="10"/>
      <c r="AI10077" s="10"/>
      <c r="AK10077" s="10"/>
    </row>
    <row r="10078" spans="2:37" ht="15" x14ac:dyDescent="0.2">
      <c r="B10078" s="10"/>
      <c r="C10078" s="10"/>
      <c r="D10078" s="10"/>
      <c r="E10078" s="10"/>
      <c r="F10078" s="10"/>
      <c r="G10078" s="10"/>
      <c r="H10078" s="10"/>
      <c r="K10078" s="10"/>
      <c r="L10078" s="10"/>
      <c r="N10078" s="10"/>
      <c r="O10078" s="10"/>
      <c r="P10078" s="10"/>
      <c r="Q10078" s="10"/>
      <c r="R10078" s="10"/>
      <c r="S10078" s="10"/>
      <c r="U10078" s="10"/>
      <c r="W10078" s="10"/>
      <c r="Y10078" s="10"/>
      <c r="AA10078" s="10"/>
      <c r="AC10078" s="10"/>
      <c r="AE10078" s="10"/>
      <c r="AG10078" s="10"/>
      <c r="AI10078" s="10"/>
      <c r="AK10078" s="10"/>
    </row>
    <row r="10079" spans="2:37" ht="15" x14ac:dyDescent="0.2">
      <c r="B10079" s="10"/>
      <c r="C10079" s="10"/>
      <c r="D10079" s="10"/>
      <c r="E10079" s="10"/>
      <c r="F10079" s="10"/>
      <c r="G10079" s="10"/>
      <c r="H10079" s="10"/>
      <c r="K10079" s="10"/>
      <c r="L10079" s="10"/>
      <c r="N10079" s="10"/>
      <c r="O10079" s="10"/>
      <c r="P10079" s="10"/>
      <c r="Q10079" s="10"/>
      <c r="R10079" s="10"/>
      <c r="S10079" s="10"/>
      <c r="U10079" s="10"/>
      <c r="W10079" s="10"/>
      <c r="Y10079" s="10"/>
      <c r="AA10079" s="10"/>
      <c r="AC10079" s="10"/>
      <c r="AE10079" s="10"/>
      <c r="AG10079" s="10"/>
      <c r="AI10079" s="10"/>
      <c r="AK10079" s="10"/>
    </row>
    <row r="10080" spans="2:37" ht="15" x14ac:dyDescent="0.2">
      <c r="B10080" s="10"/>
      <c r="C10080" s="10"/>
      <c r="D10080" s="10"/>
      <c r="E10080" s="10"/>
      <c r="F10080" s="10"/>
      <c r="G10080" s="10"/>
      <c r="H10080" s="10"/>
      <c r="K10080" s="10"/>
      <c r="L10080" s="10"/>
      <c r="N10080" s="10"/>
      <c r="O10080" s="10"/>
      <c r="P10080" s="10"/>
      <c r="Q10080" s="10"/>
      <c r="R10080" s="10"/>
      <c r="S10080" s="10"/>
      <c r="U10080" s="10"/>
      <c r="W10080" s="10"/>
      <c r="Y10080" s="10"/>
      <c r="AA10080" s="10"/>
      <c r="AC10080" s="10"/>
      <c r="AE10080" s="10"/>
      <c r="AG10080" s="10"/>
      <c r="AI10080" s="10"/>
      <c r="AK10080" s="10"/>
    </row>
    <row r="10081" spans="2:37" ht="15" x14ac:dyDescent="0.2">
      <c r="B10081" s="10"/>
      <c r="C10081" s="10"/>
      <c r="D10081" s="10"/>
      <c r="E10081" s="10"/>
      <c r="F10081" s="10"/>
      <c r="G10081" s="10"/>
      <c r="H10081" s="10"/>
      <c r="K10081" s="10"/>
      <c r="L10081" s="10"/>
      <c r="N10081" s="10"/>
      <c r="O10081" s="10"/>
      <c r="P10081" s="10"/>
      <c r="Q10081" s="10"/>
      <c r="R10081" s="10"/>
      <c r="S10081" s="10"/>
      <c r="U10081" s="10"/>
      <c r="W10081" s="10"/>
      <c r="Y10081" s="10"/>
      <c r="AA10081" s="10"/>
      <c r="AC10081" s="10"/>
      <c r="AE10081" s="10"/>
      <c r="AG10081" s="10"/>
      <c r="AI10081" s="10"/>
      <c r="AK10081" s="10"/>
    </row>
    <row r="10082" spans="2:37" ht="15" x14ac:dyDescent="0.2">
      <c r="B10082" s="10"/>
      <c r="C10082" s="10"/>
      <c r="D10082" s="10"/>
      <c r="E10082" s="10"/>
      <c r="F10082" s="10"/>
      <c r="G10082" s="10"/>
      <c r="H10082" s="10"/>
      <c r="K10082" s="10"/>
      <c r="L10082" s="10"/>
      <c r="N10082" s="10"/>
      <c r="O10082" s="10"/>
      <c r="P10082" s="10"/>
      <c r="Q10082" s="10"/>
      <c r="R10082" s="10"/>
      <c r="S10082" s="10"/>
      <c r="U10082" s="10"/>
      <c r="W10082" s="10"/>
      <c r="Y10082" s="10"/>
      <c r="AA10082" s="10"/>
      <c r="AC10082" s="10"/>
      <c r="AE10082" s="10"/>
      <c r="AG10082" s="10"/>
      <c r="AI10082" s="10"/>
      <c r="AK10082" s="10"/>
    </row>
    <row r="10083" spans="2:37" ht="15" x14ac:dyDescent="0.2">
      <c r="B10083" s="10"/>
      <c r="C10083" s="10"/>
      <c r="D10083" s="10"/>
      <c r="E10083" s="10"/>
      <c r="F10083" s="10"/>
      <c r="G10083" s="10"/>
      <c r="H10083" s="10"/>
      <c r="K10083" s="10"/>
      <c r="L10083" s="10"/>
      <c r="N10083" s="10"/>
      <c r="O10083" s="10"/>
      <c r="P10083" s="10"/>
      <c r="Q10083" s="10"/>
      <c r="R10083" s="10"/>
      <c r="S10083" s="10"/>
      <c r="U10083" s="10"/>
      <c r="W10083" s="10"/>
      <c r="Y10083" s="10"/>
      <c r="AA10083" s="10"/>
      <c r="AC10083" s="10"/>
      <c r="AE10083" s="10"/>
      <c r="AG10083" s="10"/>
      <c r="AI10083" s="10"/>
      <c r="AK10083" s="10"/>
    </row>
    <row r="10084" spans="2:37" ht="15" x14ac:dyDescent="0.2">
      <c r="B10084" s="10"/>
      <c r="C10084" s="10"/>
      <c r="D10084" s="10"/>
      <c r="E10084" s="10"/>
      <c r="F10084" s="10"/>
      <c r="G10084" s="10"/>
      <c r="H10084" s="10"/>
      <c r="K10084" s="10"/>
      <c r="L10084" s="10"/>
      <c r="N10084" s="10"/>
      <c r="O10084" s="10"/>
      <c r="P10084" s="10"/>
      <c r="Q10084" s="10"/>
      <c r="R10084" s="10"/>
      <c r="S10084" s="10"/>
      <c r="U10084" s="10"/>
      <c r="W10084" s="10"/>
      <c r="Y10084" s="10"/>
      <c r="AA10084" s="10"/>
      <c r="AC10084" s="10"/>
      <c r="AE10084" s="10"/>
      <c r="AG10084" s="10"/>
      <c r="AI10084" s="10"/>
      <c r="AK10084" s="10"/>
    </row>
    <row r="10085" spans="2:37" ht="15" x14ac:dyDescent="0.2">
      <c r="B10085" s="10"/>
      <c r="C10085" s="10"/>
      <c r="D10085" s="10"/>
      <c r="E10085" s="10"/>
      <c r="F10085" s="10"/>
      <c r="G10085" s="10"/>
      <c r="H10085" s="10"/>
      <c r="K10085" s="10"/>
      <c r="L10085" s="10"/>
      <c r="N10085" s="10"/>
      <c r="O10085" s="10"/>
      <c r="P10085" s="10"/>
      <c r="Q10085" s="10"/>
      <c r="R10085" s="10"/>
      <c r="S10085" s="10"/>
      <c r="U10085" s="10"/>
      <c r="W10085" s="10"/>
      <c r="Y10085" s="10"/>
      <c r="AA10085" s="10"/>
      <c r="AC10085" s="10"/>
      <c r="AE10085" s="10"/>
      <c r="AG10085" s="10"/>
      <c r="AI10085" s="10"/>
      <c r="AK10085" s="10"/>
    </row>
    <row r="10086" spans="2:37" ht="15" x14ac:dyDescent="0.2">
      <c r="B10086" s="10"/>
      <c r="C10086" s="10"/>
      <c r="D10086" s="10"/>
      <c r="E10086" s="10"/>
      <c r="F10086" s="10"/>
      <c r="G10086" s="10"/>
      <c r="H10086" s="10"/>
      <c r="K10086" s="10"/>
      <c r="L10086" s="10"/>
      <c r="N10086" s="10"/>
      <c r="O10086" s="10"/>
      <c r="P10086" s="10"/>
      <c r="Q10086" s="10"/>
      <c r="R10086" s="10"/>
      <c r="S10086" s="10"/>
      <c r="U10086" s="10"/>
      <c r="W10086" s="10"/>
      <c r="Y10086" s="10"/>
      <c r="AA10086" s="10"/>
      <c r="AC10086" s="10"/>
      <c r="AE10086" s="10"/>
      <c r="AG10086" s="10"/>
      <c r="AI10086" s="10"/>
      <c r="AK10086" s="10"/>
    </row>
    <row r="10087" spans="2:37" ht="15" x14ac:dyDescent="0.2">
      <c r="B10087" s="10"/>
      <c r="C10087" s="10"/>
      <c r="D10087" s="10"/>
      <c r="E10087" s="10"/>
      <c r="F10087" s="10"/>
      <c r="G10087" s="10"/>
      <c r="H10087" s="10"/>
      <c r="K10087" s="10"/>
      <c r="L10087" s="10"/>
      <c r="N10087" s="10"/>
      <c r="O10087" s="10"/>
      <c r="P10087" s="10"/>
      <c r="Q10087" s="10"/>
      <c r="R10087" s="10"/>
      <c r="S10087" s="10"/>
      <c r="U10087" s="10"/>
      <c r="W10087" s="10"/>
      <c r="Y10087" s="10"/>
      <c r="AA10087" s="10"/>
      <c r="AC10087" s="10"/>
      <c r="AE10087" s="10"/>
      <c r="AG10087" s="10"/>
      <c r="AI10087" s="10"/>
      <c r="AK10087" s="10"/>
    </row>
    <row r="10088" spans="2:37" ht="15" x14ac:dyDescent="0.2">
      <c r="B10088" s="10"/>
      <c r="C10088" s="10"/>
      <c r="D10088" s="10"/>
      <c r="E10088" s="10"/>
      <c r="F10088" s="10"/>
      <c r="G10088" s="10"/>
      <c r="H10088" s="10"/>
      <c r="K10088" s="10"/>
      <c r="L10088" s="10"/>
      <c r="N10088" s="10"/>
      <c r="O10088" s="10"/>
      <c r="P10088" s="10"/>
      <c r="Q10088" s="10"/>
      <c r="R10088" s="10"/>
      <c r="S10088" s="10"/>
      <c r="U10088" s="10"/>
      <c r="W10088" s="10"/>
      <c r="Y10088" s="10"/>
      <c r="AA10088" s="10"/>
      <c r="AC10088" s="10"/>
      <c r="AE10088" s="10"/>
      <c r="AG10088" s="10"/>
      <c r="AI10088" s="10"/>
      <c r="AK10088" s="10"/>
    </row>
    <row r="10089" spans="2:37" ht="15" x14ac:dyDescent="0.2">
      <c r="B10089" s="10"/>
      <c r="C10089" s="10"/>
      <c r="D10089" s="10"/>
      <c r="E10089" s="10"/>
      <c r="F10089" s="10"/>
      <c r="G10089" s="10"/>
      <c r="H10089" s="10"/>
      <c r="K10089" s="10"/>
      <c r="L10089" s="10"/>
      <c r="N10089" s="10"/>
      <c r="O10089" s="10"/>
      <c r="P10089" s="10"/>
      <c r="Q10089" s="10"/>
      <c r="R10089" s="10"/>
      <c r="S10089" s="10"/>
      <c r="U10089" s="10"/>
      <c r="W10089" s="10"/>
      <c r="Y10089" s="10"/>
      <c r="AA10089" s="10"/>
      <c r="AC10089" s="10"/>
      <c r="AE10089" s="10"/>
      <c r="AG10089" s="10"/>
      <c r="AI10089" s="10"/>
      <c r="AK10089" s="10"/>
    </row>
    <row r="10090" spans="2:37" ht="15" x14ac:dyDescent="0.2">
      <c r="B10090" s="10"/>
      <c r="C10090" s="10"/>
      <c r="D10090" s="10"/>
      <c r="E10090" s="10"/>
      <c r="F10090" s="10"/>
      <c r="G10090" s="10"/>
      <c r="H10090" s="10"/>
      <c r="K10090" s="10"/>
      <c r="L10090" s="10"/>
      <c r="N10090" s="10"/>
      <c r="O10090" s="10"/>
      <c r="P10090" s="10"/>
      <c r="Q10090" s="10"/>
      <c r="R10090" s="10"/>
      <c r="S10090" s="10"/>
      <c r="U10090" s="10"/>
      <c r="W10090" s="10"/>
      <c r="Y10090" s="10"/>
      <c r="AA10090" s="10"/>
      <c r="AC10090" s="10"/>
      <c r="AE10090" s="10"/>
      <c r="AG10090" s="10"/>
      <c r="AI10090" s="10"/>
      <c r="AK10090" s="10"/>
    </row>
    <row r="10091" spans="2:37" ht="15" x14ac:dyDescent="0.2">
      <c r="B10091" s="10"/>
      <c r="C10091" s="10"/>
      <c r="D10091" s="10"/>
      <c r="E10091" s="10"/>
      <c r="F10091" s="10"/>
      <c r="G10091" s="10"/>
      <c r="H10091" s="10"/>
      <c r="K10091" s="10"/>
      <c r="L10091" s="10"/>
      <c r="N10091" s="10"/>
      <c r="O10091" s="10"/>
      <c r="P10091" s="10"/>
      <c r="Q10091" s="10"/>
      <c r="R10091" s="10"/>
      <c r="S10091" s="10"/>
      <c r="U10091" s="10"/>
      <c r="W10091" s="10"/>
      <c r="Y10091" s="10"/>
      <c r="AA10091" s="10"/>
      <c r="AC10091" s="10"/>
      <c r="AE10091" s="10"/>
      <c r="AG10091" s="10"/>
      <c r="AI10091" s="10"/>
      <c r="AK10091" s="10"/>
    </row>
    <row r="10092" spans="2:37" ht="15" x14ac:dyDescent="0.2">
      <c r="B10092" s="10"/>
      <c r="C10092" s="10"/>
      <c r="D10092" s="10"/>
      <c r="E10092" s="10"/>
      <c r="F10092" s="10"/>
      <c r="G10092" s="10"/>
      <c r="H10092" s="10"/>
      <c r="K10092" s="10"/>
      <c r="L10092" s="10"/>
      <c r="N10092" s="10"/>
      <c r="O10092" s="10"/>
      <c r="P10092" s="10"/>
      <c r="Q10092" s="10"/>
      <c r="R10092" s="10"/>
      <c r="S10092" s="10"/>
      <c r="U10092" s="10"/>
      <c r="W10092" s="10"/>
      <c r="Y10092" s="10"/>
      <c r="AA10092" s="10"/>
      <c r="AC10092" s="10"/>
      <c r="AE10092" s="10"/>
      <c r="AG10092" s="10"/>
      <c r="AI10092" s="10"/>
      <c r="AK10092" s="10"/>
    </row>
    <row r="10093" spans="2:37" ht="15" x14ac:dyDescent="0.2">
      <c r="B10093" s="10"/>
      <c r="C10093" s="10"/>
      <c r="D10093" s="10"/>
      <c r="E10093" s="10"/>
      <c r="F10093" s="10"/>
      <c r="G10093" s="10"/>
      <c r="H10093" s="10"/>
      <c r="K10093" s="10"/>
      <c r="L10093" s="10"/>
      <c r="N10093" s="10"/>
      <c r="O10093" s="10"/>
      <c r="P10093" s="10"/>
      <c r="Q10093" s="10"/>
      <c r="R10093" s="10"/>
      <c r="S10093" s="10"/>
      <c r="U10093" s="10"/>
      <c r="W10093" s="10"/>
      <c r="Y10093" s="10"/>
      <c r="AA10093" s="10"/>
      <c r="AC10093" s="10"/>
      <c r="AE10093" s="10"/>
      <c r="AG10093" s="10"/>
      <c r="AI10093" s="10"/>
      <c r="AK10093" s="10"/>
    </row>
    <row r="10094" spans="2:37" ht="15" x14ac:dyDescent="0.2">
      <c r="B10094" s="10"/>
      <c r="C10094" s="10"/>
      <c r="D10094" s="10"/>
      <c r="E10094" s="10"/>
      <c r="F10094" s="10"/>
      <c r="G10094" s="10"/>
      <c r="H10094" s="10"/>
      <c r="K10094" s="10"/>
      <c r="L10094" s="10"/>
      <c r="N10094" s="10"/>
      <c r="O10094" s="10"/>
      <c r="P10094" s="10"/>
      <c r="Q10094" s="10"/>
      <c r="R10094" s="10"/>
      <c r="S10094" s="10"/>
      <c r="U10094" s="10"/>
      <c r="W10094" s="10"/>
      <c r="Y10094" s="10"/>
      <c r="AA10094" s="10"/>
      <c r="AC10094" s="10"/>
      <c r="AE10094" s="10"/>
      <c r="AG10094" s="10"/>
      <c r="AI10094" s="10"/>
      <c r="AK10094" s="10"/>
    </row>
    <row r="10095" spans="2:37" ht="15" x14ac:dyDescent="0.2">
      <c r="B10095" s="10"/>
      <c r="C10095" s="10"/>
      <c r="D10095" s="10"/>
      <c r="E10095" s="10"/>
      <c r="F10095" s="10"/>
      <c r="G10095" s="10"/>
      <c r="H10095" s="10"/>
      <c r="K10095" s="10"/>
      <c r="L10095" s="10"/>
      <c r="N10095" s="10"/>
      <c r="O10095" s="10"/>
      <c r="P10095" s="10"/>
      <c r="Q10095" s="10"/>
      <c r="R10095" s="10"/>
      <c r="S10095" s="10"/>
      <c r="U10095" s="10"/>
      <c r="W10095" s="10"/>
      <c r="Y10095" s="10"/>
      <c r="AA10095" s="10"/>
      <c r="AC10095" s="10"/>
      <c r="AE10095" s="10"/>
      <c r="AG10095" s="10"/>
      <c r="AI10095" s="10"/>
      <c r="AK10095" s="10"/>
    </row>
    <row r="10096" spans="2:37" ht="15" x14ac:dyDescent="0.2">
      <c r="B10096" s="10"/>
      <c r="C10096" s="10"/>
      <c r="D10096" s="10"/>
      <c r="E10096" s="10"/>
      <c r="F10096" s="10"/>
      <c r="G10096" s="10"/>
      <c r="H10096" s="10"/>
      <c r="K10096" s="10"/>
      <c r="L10096" s="10"/>
      <c r="N10096" s="10"/>
      <c r="O10096" s="10"/>
      <c r="P10096" s="10"/>
      <c r="Q10096" s="10"/>
      <c r="R10096" s="10"/>
      <c r="S10096" s="10"/>
      <c r="U10096" s="10"/>
      <c r="W10096" s="10"/>
      <c r="Y10096" s="10"/>
      <c r="AA10096" s="10"/>
      <c r="AC10096" s="10"/>
      <c r="AE10096" s="10"/>
      <c r="AG10096" s="10"/>
      <c r="AI10096" s="10"/>
      <c r="AK10096" s="10"/>
    </row>
    <row r="10097" spans="2:37" ht="15" x14ac:dyDescent="0.2">
      <c r="B10097" s="10"/>
      <c r="C10097" s="10"/>
      <c r="D10097" s="10"/>
      <c r="E10097" s="10"/>
      <c r="F10097" s="10"/>
      <c r="G10097" s="10"/>
      <c r="H10097" s="10"/>
      <c r="K10097" s="10"/>
      <c r="L10097" s="10"/>
      <c r="N10097" s="10"/>
      <c r="O10097" s="10"/>
      <c r="P10097" s="10"/>
      <c r="Q10097" s="10"/>
      <c r="R10097" s="10"/>
      <c r="S10097" s="10"/>
      <c r="U10097" s="10"/>
      <c r="W10097" s="10"/>
      <c r="Y10097" s="10"/>
      <c r="AA10097" s="10"/>
      <c r="AC10097" s="10"/>
      <c r="AE10097" s="10"/>
      <c r="AG10097" s="10"/>
      <c r="AI10097" s="10"/>
      <c r="AK10097" s="10"/>
    </row>
    <row r="10098" spans="2:37" ht="15" x14ac:dyDescent="0.2">
      <c r="B10098" s="10"/>
      <c r="C10098" s="10"/>
      <c r="D10098" s="10"/>
      <c r="E10098" s="10"/>
      <c r="F10098" s="10"/>
      <c r="G10098" s="10"/>
      <c r="H10098" s="10"/>
      <c r="K10098" s="10"/>
      <c r="L10098" s="10"/>
      <c r="N10098" s="10"/>
      <c r="O10098" s="10"/>
      <c r="P10098" s="10"/>
      <c r="Q10098" s="10"/>
      <c r="R10098" s="10"/>
      <c r="S10098" s="10"/>
      <c r="U10098" s="10"/>
      <c r="W10098" s="10"/>
      <c r="Y10098" s="10"/>
      <c r="AA10098" s="10"/>
      <c r="AC10098" s="10"/>
      <c r="AE10098" s="10"/>
      <c r="AG10098" s="10"/>
      <c r="AI10098" s="10"/>
      <c r="AK10098" s="10"/>
    </row>
    <row r="10099" spans="2:37" ht="15" x14ac:dyDescent="0.2">
      <c r="B10099" s="10"/>
      <c r="C10099" s="10"/>
      <c r="D10099" s="10"/>
      <c r="E10099" s="10"/>
      <c r="F10099" s="10"/>
      <c r="G10099" s="10"/>
      <c r="H10099" s="10"/>
      <c r="K10099" s="10"/>
      <c r="L10099" s="10"/>
      <c r="N10099" s="10"/>
      <c r="O10099" s="10"/>
      <c r="P10099" s="10"/>
      <c r="Q10099" s="10"/>
      <c r="R10099" s="10"/>
      <c r="S10099" s="10"/>
      <c r="U10099" s="10"/>
      <c r="W10099" s="10"/>
      <c r="Y10099" s="10"/>
      <c r="AA10099" s="10"/>
      <c r="AC10099" s="10"/>
      <c r="AE10099" s="10"/>
      <c r="AG10099" s="10"/>
      <c r="AI10099" s="10"/>
      <c r="AK10099" s="10"/>
    </row>
    <row r="10100" spans="2:37" ht="15" x14ac:dyDescent="0.2">
      <c r="B10100" s="10"/>
      <c r="C10100" s="10"/>
      <c r="D10100" s="10"/>
      <c r="E10100" s="10"/>
      <c r="F10100" s="10"/>
      <c r="G10100" s="10"/>
      <c r="H10100" s="10"/>
      <c r="K10100" s="10"/>
      <c r="L10100" s="10"/>
      <c r="N10100" s="10"/>
      <c r="O10100" s="10"/>
      <c r="P10100" s="10"/>
      <c r="Q10100" s="10"/>
      <c r="R10100" s="10"/>
      <c r="S10100" s="10"/>
      <c r="U10100" s="10"/>
      <c r="W10100" s="10"/>
      <c r="Y10100" s="10"/>
      <c r="AA10100" s="10"/>
      <c r="AC10100" s="10"/>
      <c r="AE10100" s="10"/>
      <c r="AG10100" s="10"/>
      <c r="AI10100" s="10"/>
      <c r="AK10100" s="10"/>
    </row>
    <row r="10101" spans="2:37" ht="15" x14ac:dyDescent="0.2">
      <c r="B10101" s="10"/>
      <c r="C10101" s="10"/>
      <c r="D10101" s="10"/>
      <c r="E10101" s="10"/>
      <c r="F10101" s="10"/>
      <c r="G10101" s="10"/>
      <c r="H10101" s="10"/>
      <c r="K10101" s="10"/>
      <c r="L10101" s="10"/>
      <c r="N10101" s="10"/>
      <c r="O10101" s="10"/>
      <c r="P10101" s="10"/>
      <c r="Q10101" s="10"/>
      <c r="R10101" s="10"/>
      <c r="S10101" s="10"/>
      <c r="U10101" s="10"/>
      <c r="W10101" s="10"/>
      <c r="Y10101" s="10"/>
      <c r="AA10101" s="10"/>
      <c r="AC10101" s="10"/>
      <c r="AE10101" s="10"/>
      <c r="AG10101" s="10"/>
      <c r="AI10101" s="10"/>
      <c r="AK10101" s="10"/>
    </row>
    <row r="10102" spans="2:37" ht="15" x14ac:dyDescent="0.2">
      <c r="B10102" s="10"/>
      <c r="C10102" s="10"/>
      <c r="D10102" s="10"/>
      <c r="E10102" s="10"/>
      <c r="F10102" s="10"/>
      <c r="G10102" s="10"/>
      <c r="H10102" s="10"/>
      <c r="K10102" s="10"/>
      <c r="L10102" s="10"/>
      <c r="N10102" s="10"/>
      <c r="O10102" s="10"/>
      <c r="P10102" s="10"/>
      <c r="Q10102" s="10"/>
      <c r="R10102" s="10"/>
      <c r="S10102" s="10"/>
      <c r="U10102" s="10"/>
      <c r="W10102" s="10"/>
      <c r="Y10102" s="10"/>
      <c r="AA10102" s="10"/>
      <c r="AC10102" s="10"/>
      <c r="AE10102" s="10"/>
      <c r="AG10102" s="10"/>
      <c r="AI10102" s="10"/>
      <c r="AK10102" s="10"/>
    </row>
    <row r="10103" spans="2:37" ht="15" x14ac:dyDescent="0.2">
      <c r="B10103" s="10"/>
      <c r="C10103" s="10"/>
      <c r="D10103" s="10"/>
      <c r="E10103" s="10"/>
      <c r="F10103" s="10"/>
      <c r="G10103" s="10"/>
      <c r="H10103" s="10"/>
      <c r="K10103" s="10"/>
      <c r="L10103" s="10"/>
      <c r="N10103" s="10"/>
      <c r="O10103" s="10"/>
      <c r="P10103" s="10"/>
      <c r="Q10103" s="10"/>
      <c r="R10103" s="10"/>
      <c r="S10103" s="10"/>
      <c r="U10103" s="10"/>
      <c r="W10103" s="10"/>
      <c r="Y10103" s="10"/>
      <c r="AA10103" s="10"/>
      <c r="AC10103" s="10"/>
      <c r="AE10103" s="10"/>
      <c r="AG10103" s="10"/>
      <c r="AI10103" s="10"/>
      <c r="AK10103" s="10"/>
    </row>
    <row r="10104" spans="2:37" ht="15" x14ac:dyDescent="0.2">
      <c r="B10104" s="10"/>
      <c r="C10104" s="10"/>
      <c r="D10104" s="10"/>
      <c r="E10104" s="10"/>
      <c r="F10104" s="10"/>
      <c r="G10104" s="10"/>
      <c r="H10104" s="10"/>
      <c r="K10104" s="10"/>
      <c r="L10104" s="10"/>
      <c r="N10104" s="10"/>
      <c r="O10104" s="10"/>
      <c r="P10104" s="10"/>
      <c r="Q10104" s="10"/>
      <c r="R10104" s="10"/>
      <c r="S10104" s="10"/>
      <c r="U10104" s="10"/>
      <c r="W10104" s="10"/>
      <c r="Y10104" s="10"/>
      <c r="AA10104" s="10"/>
      <c r="AC10104" s="10"/>
      <c r="AE10104" s="10"/>
      <c r="AG10104" s="10"/>
      <c r="AI10104" s="10"/>
      <c r="AK10104" s="10"/>
    </row>
    <row r="10105" spans="2:37" ht="15" x14ac:dyDescent="0.2">
      <c r="B10105" s="10"/>
      <c r="C10105" s="10"/>
      <c r="D10105" s="10"/>
      <c r="E10105" s="10"/>
      <c r="F10105" s="10"/>
      <c r="G10105" s="10"/>
      <c r="H10105" s="10"/>
      <c r="K10105" s="10"/>
      <c r="L10105" s="10"/>
      <c r="N10105" s="10"/>
      <c r="O10105" s="10"/>
      <c r="P10105" s="10"/>
      <c r="Q10105" s="10"/>
      <c r="R10105" s="10"/>
      <c r="S10105" s="10"/>
      <c r="U10105" s="10"/>
      <c r="W10105" s="10"/>
      <c r="Y10105" s="10"/>
      <c r="AA10105" s="10"/>
      <c r="AC10105" s="10"/>
      <c r="AE10105" s="10"/>
      <c r="AG10105" s="10"/>
      <c r="AI10105" s="10"/>
      <c r="AK10105" s="10"/>
    </row>
    <row r="10106" spans="2:37" ht="15" x14ac:dyDescent="0.2">
      <c r="B10106" s="10"/>
      <c r="C10106" s="10"/>
      <c r="D10106" s="10"/>
      <c r="E10106" s="10"/>
      <c r="F10106" s="10"/>
      <c r="G10106" s="10"/>
      <c r="H10106" s="10"/>
      <c r="K10106" s="10"/>
      <c r="L10106" s="10"/>
      <c r="N10106" s="10"/>
      <c r="O10106" s="10"/>
      <c r="P10106" s="10"/>
      <c r="Q10106" s="10"/>
      <c r="R10106" s="10"/>
      <c r="S10106" s="10"/>
      <c r="U10106" s="10"/>
      <c r="W10106" s="10"/>
      <c r="Y10106" s="10"/>
      <c r="AA10106" s="10"/>
      <c r="AC10106" s="10"/>
      <c r="AE10106" s="10"/>
      <c r="AG10106" s="10"/>
      <c r="AI10106" s="10"/>
      <c r="AK10106" s="10"/>
    </row>
    <row r="10107" spans="2:37" ht="15" x14ac:dyDescent="0.2">
      <c r="B10107" s="10"/>
      <c r="C10107" s="10"/>
      <c r="D10107" s="10"/>
      <c r="E10107" s="10"/>
      <c r="F10107" s="10"/>
      <c r="G10107" s="10"/>
      <c r="H10107" s="10"/>
      <c r="K10107" s="10"/>
      <c r="L10107" s="10"/>
      <c r="N10107" s="10"/>
      <c r="O10107" s="10"/>
      <c r="P10107" s="10"/>
      <c r="Q10107" s="10"/>
      <c r="R10107" s="10"/>
      <c r="S10107" s="10"/>
      <c r="U10107" s="10"/>
      <c r="W10107" s="10"/>
      <c r="Y10107" s="10"/>
      <c r="AA10107" s="10"/>
      <c r="AC10107" s="10"/>
      <c r="AE10107" s="10"/>
      <c r="AG10107" s="10"/>
      <c r="AI10107" s="10"/>
      <c r="AK10107" s="10"/>
    </row>
    <row r="10108" spans="2:37" ht="15" x14ac:dyDescent="0.2">
      <c r="B10108" s="10"/>
      <c r="C10108" s="10"/>
      <c r="D10108" s="10"/>
      <c r="E10108" s="10"/>
      <c r="F10108" s="10"/>
      <c r="G10108" s="10"/>
      <c r="H10108" s="10"/>
      <c r="K10108" s="10"/>
      <c r="L10108" s="10"/>
      <c r="N10108" s="10"/>
      <c r="O10108" s="10"/>
      <c r="P10108" s="10"/>
      <c r="Q10108" s="10"/>
      <c r="R10108" s="10"/>
      <c r="S10108" s="10"/>
      <c r="U10108" s="10"/>
      <c r="W10108" s="10"/>
      <c r="Y10108" s="10"/>
      <c r="AA10108" s="10"/>
      <c r="AC10108" s="10"/>
      <c r="AE10108" s="10"/>
      <c r="AG10108" s="10"/>
      <c r="AI10108" s="10"/>
      <c r="AK10108" s="10"/>
    </row>
    <row r="10109" spans="2:37" ht="15" x14ac:dyDescent="0.2">
      <c r="B10109" s="10"/>
      <c r="C10109" s="10"/>
      <c r="D10109" s="10"/>
      <c r="E10109" s="10"/>
      <c r="F10109" s="10"/>
      <c r="G10109" s="10"/>
      <c r="H10109" s="10"/>
      <c r="K10109" s="10"/>
      <c r="L10109" s="10"/>
      <c r="N10109" s="10"/>
      <c r="O10109" s="10"/>
      <c r="P10109" s="10"/>
      <c r="Q10109" s="10"/>
      <c r="R10109" s="10"/>
      <c r="S10109" s="10"/>
      <c r="U10109" s="10"/>
      <c r="W10109" s="10"/>
      <c r="Y10109" s="10"/>
      <c r="AA10109" s="10"/>
      <c r="AC10109" s="10"/>
      <c r="AE10109" s="10"/>
      <c r="AG10109" s="10"/>
      <c r="AI10109" s="10"/>
      <c r="AK10109" s="10"/>
    </row>
    <row r="10110" spans="2:37" ht="15" x14ac:dyDescent="0.2">
      <c r="B10110" s="10"/>
      <c r="C10110" s="10"/>
      <c r="D10110" s="10"/>
      <c r="E10110" s="10"/>
      <c r="F10110" s="10"/>
      <c r="G10110" s="10"/>
      <c r="H10110" s="10"/>
      <c r="K10110" s="10"/>
      <c r="L10110" s="10"/>
      <c r="N10110" s="10"/>
      <c r="O10110" s="10"/>
      <c r="P10110" s="10"/>
      <c r="Q10110" s="10"/>
      <c r="R10110" s="10"/>
      <c r="S10110" s="10"/>
      <c r="U10110" s="10"/>
      <c r="W10110" s="10"/>
      <c r="Y10110" s="10"/>
      <c r="AA10110" s="10"/>
      <c r="AC10110" s="10"/>
      <c r="AE10110" s="10"/>
      <c r="AG10110" s="10"/>
      <c r="AI10110" s="10"/>
      <c r="AK10110" s="10"/>
    </row>
    <row r="10111" spans="2:37" ht="15" x14ac:dyDescent="0.2">
      <c r="B10111" s="10"/>
      <c r="C10111" s="10"/>
      <c r="D10111" s="10"/>
      <c r="E10111" s="10"/>
      <c r="F10111" s="10"/>
      <c r="G10111" s="10"/>
      <c r="H10111" s="10"/>
      <c r="K10111" s="10"/>
      <c r="L10111" s="10"/>
      <c r="N10111" s="10"/>
      <c r="O10111" s="10"/>
      <c r="P10111" s="10"/>
      <c r="Q10111" s="10"/>
      <c r="R10111" s="10"/>
      <c r="S10111" s="10"/>
      <c r="U10111" s="10"/>
      <c r="W10111" s="10"/>
      <c r="Y10111" s="10"/>
      <c r="AA10111" s="10"/>
      <c r="AC10111" s="10"/>
      <c r="AE10111" s="10"/>
      <c r="AG10111" s="10"/>
      <c r="AI10111" s="10"/>
      <c r="AK10111" s="10"/>
    </row>
    <row r="10112" spans="2:37" ht="15" x14ac:dyDescent="0.2">
      <c r="B10112" s="10"/>
      <c r="C10112" s="10"/>
      <c r="D10112" s="10"/>
      <c r="E10112" s="10"/>
      <c r="F10112" s="10"/>
      <c r="G10112" s="10"/>
      <c r="H10112" s="10"/>
      <c r="K10112" s="10"/>
      <c r="L10112" s="10"/>
      <c r="N10112" s="10"/>
      <c r="O10112" s="10"/>
      <c r="P10112" s="10"/>
      <c r="Q10112" s="10"/>
      <c r="R10112" s="10"/>
      <c r="S10112" s="10"/>
      <c r="U10112" s="10"/>
      <c r="W10112" s="10"/>
      <c r="Y10112" s="10"/>
      <c r="AA10112" s="10"/>
      <c r="AC10112" s="10"/>
      <c r="AE10112" s="10"/>
      <c r="AG10112" s="10"/>
      <c r="AI10112" s="10"/>
      <c r="AK10112" s="10"/>
    </row>
    <row r="10113" spans="2:37" ht="15" x14ac:dyDescent="0.2">
      <c r="B10113" s="10"/>
      <c r="C10113" s="10"/>
      <c r="D10113" s="10"/>
      <c r="E10113" s="10"/>
      <c r="F10113" s="10"/>
      <c r="G10113" s="10"/>
      <c r="H10113" s="10"/>
      <c r="K10113" s="10"/>
      <c r="L10113" s="10"/>
      <c r="N10113" s="10"/>
      <c r="O10113" s="10"/>
      <c r="P10113" s="10"/>
      <c r="Q10113" s="10"/>
      <c r="R10113" s="10"/>
      <c r="S10113" s="10"/>
      <c r="U10113" s="10"/>
      <c r="W10113" s="10"/>
      <c r="Y10113" s="10"/>
      <c r="AA10113" s="10"/>
      <c r="AC10113" s="10"/>
      <c r="AE10113" s="10"/>
      <c r="AG10113" s="10"/>
      <c r="AI10113" s="10"/>
      <c r="AK10113" s="10"/>
    </row>
    <row r="10114" spans="2:37" ht="15" x14ac:dyDescent="0.2">
      <c r="B10114" s="10"/>
      <c r="C10114" s="10"/>
      <c r="D10114" s="10"/>
      <c r="E10114" s="10"/>
      <c r="F10114" s="10"/>
      <c r="G10114" s="10"/>
      <c r="H10114" s="10"/>
      <c r="K10114" s="10"/>
      <c r="L10114" s="10"/>
      <c r="N10114" s="10"/>
      <c r="O10114" s="10"/>
      <c r="P10114" s="10"/>
      <c r="Q10114" s="10"/>
      <c r="R10114" s="10"/>
      <c r="S10114" s="10"/>
      <c r="U10114" s="10"/>
      <c r="W10114" s="10"/>
      <c r="Y10114" s="10"/>
      <c r="AA10114" s="10"/>
      <c r="AC10114" s="10"/>
      <c r="AE10114" s="10"/>
      <c r="AG10114" s="10"/>
      <c r="AI10114" s="10"/>
      <c r="AK10114" s="10"/>
    </row>
    <row r="10115" spans="2:37" ht="15" x14ac:dyDescent="0.2">
      <c r="B10115" s="10"/>
      <c r="C10115" s="10"/>
      <c r="D10115" s="10"/>
      <c r="E10115" s="10"/>
      <c r="F10115" s="10"/>
      <c r="G10115" s="10"/>
      <c r="H10115" s="10"/>
      <c r="K10115" s="10"/>
      <c r="L10115" s="10"/>
      <c r="N10115" s="10"/>
      <c r="O10115" s="10"/>
      <c r="P10115" s="10"/>
      <c r="Q10115" s="10"/>
      <c r="R10115" s="10"/>
      <c r="S10115" s="10"/>
      <c r="U10115" s="10"/>
      <c r="W10115" s="10"/>
      <c r="Y10115" s="10"/>
      <c r="AA10115" s="10"/>
      <c r="AC10115" s="10"/>
      <c r="AE10115" s="10"/>
      <c r="AG10115" s="10"/>
      <c r="AI10115" s="10"/>
      <c r="AK10115" s="10"/>
    </row>
    <row r="10116" spans="2:37" ht="15" x14ac:dyDescent="0.2">
      <c r="B10116" s="10"/>
      <c r="C10116" s="10"/>
      <c r="D10116" s="10"/>
      <c r="E10116" s="10"/>
      <c r="F10116" s="10"/>
      <c r="G10116" s="10"/>
      <c r="H10116" s="10"/>
      <c r="K10116" s="10"/>
      <c r="L10116" s="10"/>
      <c r="N10116" s="10"/>
      <c r="O10116" s="10"/>
      <c r="P10116" s="10"/>
      <c r="Q10116" s="10"/>
      <c r="R10116" s="10"/>
      <c r="S10116" s="10"/>
      <c r="U10116" s="10"/>
      <c r="W10116" s="10"/>
      <c r="Y10116" s="10"/>
      <c r="AA10116" s="10"/>
      <c r="AC10116" s="10"/>
      <c r="AE10116" s="10"/>
      <c r="AG10116" s="10"/>
      <c r="AI10116" s="10"/>
      <c r="AK10116" s="10"/>
    </row>
    <row r="10117" spans="2:37" ht="15" x14ac:dyDescent="0.2">
      <c r="B10117" s="10"/>
      <c r="C10117" s="10"/>
      <c r="D10117" s="10"/>
      <c r="E10117" s="10"/>
      <c r="F10117" s="10"/>
      <c r="G10117" s="10"/>
      <c r="H10117" s="10"/>
      <c r="K10117" s="10"/>
      <c r="L10117" s="10"/>
      <c r="N10117" s="10"/>
      <c r="O10117" s="10"/>
      <c r="P10117" s="10"/>
      <c r="Q10117" s="10"/>
      <c r="R10117" s="10"/>
      <c r="S10117" s="10"/>
      <c r="U10117" s="10"/>
      <c r="W10117" s="10"/>
      <c r="Y10117" s="10"/>
      <c r="AA10117" s="10"/>
      <c r="AC10117" s="10"/>
      <c r="AE10117" s="10"/>
      <c r="AG10117" s="10"/>
      <c r="AI10117" s="10"/>
      <c r="AK10117" s="10"/>
    </row>
    <row r="10118" spans="2:37" ht="15" x14ac:dyDescent="0.2">
      <c r="B10118" s="10"/>
      <c r="C10118" s="10"/>
      <c r="D10118" s="10"/>
      <c r="E10118" s="10"/>
      <c r="F10118" s="10"/>
      <c r="G10118" s="10"/>
      <c r="H10118" s="10"/>
      <c r="K10118" s="10"/>
      <c r="L10118" s="10"/>
      <c r="N10118" s="10"/>
      <c r="O10118" s="10"/>
      <c r="P10118" s="10"/>
      <c r="Q10118" s="10"/>
      <c r="R10118" s="10"/>
      <c r="S10118" s="10"/>
      <c r="U10118" s="10"/>
      <c r="W10118" s="10"/>
      <c r="Y10118" s="10"/>
      <c r="AA10118" s="10"/>
      <c r="AC10118" s="10"/>
      <c r="AE10118" s="10"/>
      <c r="AG10118" s="10"/>
      <c r="AI10118" s="10"/>
      <c r="AK10118" s="10"/>
    </row>
    <row r="10119" spans="2:37" ht="15" x14ac:dyDescent="0.2">
      <c r="B10119" s="10"/>
      <c r="C10119" s="10"/>
      <c r="D10119" s="10"/>
      <c r="E10119" s="10"/>
      <c r="F10119" s="10"/>
      <c r="G10119" s="10"/>
      <c r="H10119" s="10"/>
      <c r="K10119" s="10"/>
      <c r="L10119" s="10"/>
      <c r="N10119" s="10"/>
      <c r="O10119" s="10"/>
      <c r="P10119" s="10"/>
      <c r="Q10119" s="10"/>
      <c r="R10119" s="10"/>
      <c r="S10119" s="10"/>
      <c r="U10119" s="10"/>
      <c r="W10119" s="10"/>
      <c r="Y10119" s="10"/>
      <c r="AA10119" s="10"/>
      <c r="AC10119" s="10"/>
      <c r="AE10119" s="10"/>
      <c r="AG10119" s="10"/>
      <c r="AI10119" s="10"/>
      <c r="AK10119" s="10"/>
    </row>
    <row r="10120" spans="2:37" ht="15" x14ac:dyDescent="0.2">
      <c r="B10120" s="10"/>
      <c r="C10120" s="10"/>
      <c r="D10120" s="10"/>
      <c r="E10120" s="10"/>
      <c r="F10120" s="10"/>
      <c r="G10120" s="10"/>
      <c r="H10120" s="10"/>
      <c r="K10120" s="10"/>
      <c r="L10120" s="10"/>
      <c r="N10120" s="10"/>
      <c r="O10120" s="10"/>
      <c r="P10120" s="10"/>
      <c r="Q10120" s="10"/>
      <c r="R10120" s="10"/>
      <c r="S10120" s="10"/>
      <c r="U10120" s="10"/>
      <c r="W10120" s="10"/>
      <c r="Y10120" s="10"/>
      <c r="AA10120" s="10"/>
      <c r="AC10120" s="10"/>
      <c r="AE10120" s="10"/>
      <c r="AG10120" s="10"/>
      <c r="AI10120" s="10"/>
      <c r="AK10120" s="10"/>
    </row>
    <row r="10121" spans="2:37" ht="15" x14ac:dyDescent="0.2">
      <c r="B10121" s="10"/>
      <c r="C10121" s="10"/>
      <c r="D10121" s="10"/>
      <c r="E10121" s="10"/>
      <c r="F10121" s="10"/>
      <c r="G10121" s="10"/>
      <c r="H10121" s="10"/>
      <c r="K10121" s="10"/>
      <c r="L10121" s="10"/>
      <c r="N10121" s="10"/>
      <c r="O10121" s="10"/>
      <c r="P10121" s="10"/>
      <c r="Q10121" s="10"/>
      <c r="R10121" s="10"/>
      <c r="S10121" s="10"/>
      <c r="U10121" s="10"/>
      <c r="W10121" s="10"/>
      <c r="Y10121" s="10"/>
      <c r="AA10121" s="10"/>
      <c r="AC10121" s="10"/>
      <c r="AE10121" s="10"/>
      <c r="AG10121" s="10"/>
      <c r="AI10121" s="10"/>
      <c r="AK10121" s="10"/>
    </row>
    <row r="10122" spans="2:37" ht="15" x14ac:dyDescent="0.2">
      <c r="B10122" s="10"/>
      <c r="C10122" s="10"/>
      <c r="D10122" s="10"/>
      <c r="E10122" s="10"/>
      <c r="F10122" s="10"/>
      <c r="G10122" s="10"/>
      <c r="H10122" s="10"/>
      <c r="K10122" s="10"/>
      <c r="L10122" s="10"/>
      <c r="N10122" s="10"/>
      <c r="O10122" s="10"/>
      <c r="P10122" s="10"/>
      <c r="Q10122" s="10"/>
      <c r="R10122" s="10"/>
      <c r="S10122" s="10"/>
      <c r="U10122" s="10"/>
      <c r="W10122" s="10"/>
      <c r="Y10122" s="10"/>
      <c r="AA10122" s="10"/>
      <c r="AC10122" s="10"/>
      <c r="AE10122" s="10"/>
      <c r="AG10122" s="10"/>
      <c r="AI10122" s="10"/>
      <c r="AK10122" s="10"/>
    </row>
    <row r="10123" spans="2:37" ht="15" x14ac:dyDescent="0.2">
      <c r="B10123" s="10"/>
      <c r="C10123" s="10"/>
      <c r="D10123" s="10"/>
      <c r="E10123" s="10"/>
      <c r="F10123" s="10"/>
      <c r="G10123" s="10"/>
      <c r="H10123" s="10"/>
      <c r="K10123" s="10"/>
      <c r="L10123" s="10"/>
      <c r="N10123" s="10"/>
      <c r="O10123" s="10"/>
      <c r="P10123" s="10"/>
      <c r="Q10123" s="10"/>
      <c r="R10123" s="10"/>
      <c r="S10123" s="10"/>
      <c r="U10123" s="10"/>
      <c r="W10123" s="10"/>
      <c r="Y10123" s="10"/>
      <c r="AA10123" s="10"/>
      <c r="AC10123" s="10"/>
      <c r="AE10123" s="10"/>
      <c r="AG10123" s="10"/>
      <c r="AI10123" s="10"/>
      <c r="AK10123" s="10"/>
    </row>
    <row r="10124" spans="2:37" ht="15" x14ac:dyDescent="0.2">
      <c r="B10124" s="10"/>
      <c r="C10124" s="10"/>
      <c r="D10124" s="10"/>
      <c r="E10124" s="10"/>
      <c r="F10124" s="10"/>
      <c r="G10124" s="10"/>
      <c r="H10124" s="10"/>
      <c r="K10124" s="10"/>
      <c r="L10124" s="10"/>
      <c r="N10124" s="10"/>
      <c r="O10124" s="10"/>
      <c r="P10124" s="10"/>
      <c r="Q10124" s="10"/>
      <c r="R10124" s="10"/>
      <c r="S10124" s="10"/>
      <c r="U10124" s="10"/>
      <c r="W10124" s="10"/>
      <c r="Y10124" s="10"/>
      <c r="AA10124" s="10"/>
      <c r="AC10124" s="10"/>
      <c r="AE10124" s="10"/>
      <c r="AG10124" s="10"/>
      <c r="AI10124" s="10"/>
      <c r="AK10124" s="10"/>
    </row>
    <row r="10125" spans="2:37" ht="15" x14ac:dyDescent="0.2">
      <c r="B10125" s="10"/>
      <c r="C10125" s="10"/>
      <c r="D10125" s="10"/>
      <c r="E10125" s="10"/>
      <c r="F10125" s="10"/>
      <c r="G10125" s="10"/>
      <c r="H10125" s="10"/>
      <c r="K10125" s="10"/>
      <c r="L10125" s="10"/>
      <c r="N10125" s="10"/>
      <c r="O10125" s="10"/>
      <c r="P10125" s="10"/>
      <c r="Q10125" s="10"/>
      <c r="R10125" s="10"/>
      <c r="S10125" s="10"/>
      <c r="U10125" s="10"/>
      <c r="W10125" s="10"/>
      <c r="Y10125" s="10"/>
      <c r="AA10125" s="10"/>
      <c r="AC10125" s="10"/>
      <c r="AE10125" s="10"/>
      <c r="AG10125" s="10"/>
      <c r="AI10125" s="10"/>
      <c r="AK10125" s="10"/>
    </row>
    <row r="10126" spans="2:37" ht="15" x14ac:dyDescent="0.2">
      <c r="B10126" s="10"/>
      <c r="C10126" s="10"/>
      <c r="D10126" s="10"/>
      <c r="E10126" s="10"/>
      <c r="F10126" s="10"/>
      <c r="G10126" s="10"/>
      <c r="H10126" s="10"/>
      <c r="K10126" s="10"/>
      <c r="L10126" s="10"/>
      <c r="N10126" s="10"/>
      <c r="O10126" s="10"/>
      <c r="P10126" s="10"/>
      <c r="Q10126" s="10"/>
      <c r="R10126" s="10"/>
      <c r="S10126" s="10"/>
      <c r="U10126" s="10"/>
      <c r="W10126" s="10"/>
      <c r="Y10126" s="10"/>
      <c r="AA10126" s="10"/>
      <c r="AC10126" s="10"/>
      <c r="AE10126" s="10"/>
      <c r="AG10126" s="10"/>
      <c r="AI10126" s="10"/>
      <c r="AK10126" s="10"/>
    </row>
    <row r="10127" spans="2:37" ht="15" x14ac:dyDescent="0.2">
      <c r="B10127" s="10"/>
      <c r="C10127" s="10"/>
      <c r="D10127" s="10"/>
      <c r="E10127" s="10"/>
      <c r="F10127" s="10"/>
      <c r="G10127" s="10"/>
      <c r="H10127" s="10"/>
      <c r="K10127" s="10"/>
      <c r="L10127" s="10"/>
      <c r="N10127" s="10"/>
      <c r="O10127" s="10"/>
      <c r="P10127" s="10"/>
      <c r="Q10127" s="10"/>
      <c r="R10127" s="10"/>
      <c r="S10127" s="10"/>
      <c r="U10127" s="10"/>
      <c r="W10127" s="10"/>
      <c r="Y10127" s="10"/>
      <c r="AA10127" s="10"/>
      <c r="AC10127" s="10"/>
      <c r="AE10127" s="10"/>
      <c r="AG10127" s="10"/>
      <c r="AI10127" s="10"/>
      <c r="AK10127" s="10"/>
    </row>
    <row r="10128" spans="2:37" ht="15" x14ac:dyDescent="0.2">
      <c r="B10128" s="10"/>
      <c r="C10128" s="10"/>
      <c r="D10128" s="10"/>
      <c r="E10128" s="10"/>
      <c r="F10128" s="10"/>
      <c r="G10128" s="10"/>
      <c r="H10128" s="10"/>
      <c r="K10128" s="10"/>
      <c r="L10128" s="10"/>
      <c r="N10128" s="10"/>
      <c r="O10128" s="10"/>
      <c r="P10128" s="10"/>
      <c r="Q10128" s="10"/>
      <c r="R10128" s="10"/>
      <c r="S10128" s="10"/>
      <c r="U10128" s="10"/>
      <c r="W10128" s="10"/>
      <c r="Y10128" s="10"/>
      <c r="AA10128" s="10"/>
      <c r="AC10128" s="10"/>
      <c r="AE10128" s="10"/>
      <c r="AG10128" s="10"/>
      <c r="AI10128" s="10"/>
      <c r="AK10128" s="10"/>
    </row>
    <row r="10129" spans="2:37" ht="15" x14ac:dyDescent="0.2">
      <c r="B10129" s="10"/>
      <c r="C10129" s="10"/>
      <c r="D10129" s="10"/>
      <c r="E10129" s="10"/>
      <c r="F10129" s="10"/>
      <c r="G10129" s="10"/>
      <c r="H10129" s="10"/>
      <c r="K10129" s="10"/>
      <c r="L10129" s="10"/>
      <c r="N10129" s="10"/>
      <c r="O10129" s="10"/>
      <c r="P10129" s="10"/>
      <c r="Q10129" s="10"/>
      <c r="R10129" s="10"/>
      <c r="S10129" s="10"/>
      <c r="U10129" s="10"/>
      <c r="W10129" s="10"/>
      <c r="Y10129" s="10"/>
      <c r="AA10129" s="10"/>
      <c r="AC10129" s="10"/>
      <c r="AE10129" s="10"/>
      <c r="AG10129" s="10"/>
      <c r="AI10129" s="10"/>
      <c r="AK10129" s="10"/>
    </row>
    <row r="10130" spans="2:37" ht="15" x14ac:dyDescent="0.2">
      <c r="B10130" s="10"/>
      <c r="C10130" s="10"/>
      <c r="D10130" s="10"/>
      <c r="E10130" s="10"/>
      <c r="F10130" s="10"/>
      <c r="G10130" s="10"/>
      <c r="H10130" s="10"/>
      <c r="K10130" s="10"/>
      <c r="L10130" s="10"/>
      <c r="N10130" s="10"/>
      <c r="O10130" s="10"/>
      <c r="P10130" s="10"/>
      <c r="Q10130" s="10"/>
      <c r="R10130" s="10"/>
      <c r="S10130" s="10"/>
      <c r="U10130" s="10"/>
      <c r="W10130" s="10"/>
      <c r="Y10130" s="10"/>
      <c r="AA10130" s="10"/>
      <c r="AC10130" s="10"/>
      <c r="AE10130" s="10"/>
      <c r="AG10130" s="10"/>
      <c r="AI10130" s="10"/>
      <c r="AK10130" s="10"/>
    </row>
    <row r="10131" spans="2:37" ht="15" x14ac:dyDescent="0.2">
      <c r="B10131" s="10"/>
      <c r="C10131" s="10"/>
      <c r="D10131" s="10"/>
      <c r="E10131" s="10"/>
      <c r="F10131" s="10"/>
      <c r="G10131" s="10"/>
      <c r="H10131" s="10"/>
      <c r="K10131" s="10"/>
      <c r="L10131" s="10"/>
      <c r="N10131" s="10"/>
      <c r="O10131" s="10"/>
      <c r="P10131" s="10"/>
      <c r="Q10131" s="10"/>
      <c r="R10131" s="10"/>
      <c r="S10131" s="10"/>
      <c r="U10131" s="10"/>
      <c r="W10131" s="10"/>
      <c r="Y10131" s="10"/>
      <c r="AA10131" s="10"/>
      <c r="AC10131" s="10"/>
      <c r="AE10131" s="10"/>
      <c r="AG10131" s="10"/>
      <c r="AI10131" s="10"/>
      <c r="AK10131" s="10"/>
    </row>
    <row r="10132" spans="2:37" ht="15" x14ac:dyDescent="0.2">
      <c r="B10132" s="10"/>
      <c r="C10132" s="10"/>
      <c r="D10132" s="10"/>
      <c r="E10132" s="10"/>
      <c r="F10132" s="10"/>
      <c r="G10132" s="10"/>
      <c r="H10132" s="10"/>
      <c r="K10132" s="10"/>
      <c r="L10132" s="10"/>
      <c r="N10132" s="10"/>
      <c r="O10132" s="10"/>
      <c r="P10132" s="10"/>
      <c r="Q10132" s="10"/>
      <c r="R10132" s="10"/>
      <c r="S10132" s="10"/>
      <c r="U10132" s="10"/>
      <c r="W10132" s="10"/>
      <c r="Y10132" s="10"/>
      <c r="AA10132" s="10"/>
      <c r="AC10132" s="10"/>
      <c r="AE10132" s="10"/>
      <c r="AG10132" s="10"/>
      <c r="AI10132" s="10"/>
      <c r="AK10132" s="10"/>
    </row>
    <row r="10133" spans="2:37" ht="15" x14ac:dyDescent="0.2">
      <c r="B10133" s="10"/>
      <c r="C10133" s="10"/>
      <c r="D10133" s="10"/>
      <c r="E10133" s="10"/>
      <c r="F10133" s="10"/>
      <c r="G10133" s="10"/>
      <c r="H10133" s="10"/>
      <c r="K10133" s="10"/>
      <c r="L10133" s="10"/>
      <c r="N10133" s="10"/>
      <c r="O10133" s="10"/>
      <c r="P10133" s="10"/>
      <c r="Q10133" s="10"/>
      <c r="R10133" s="10"/>
      <c r="S10133" s="10"/>
      <c r="U10133" s="10"/>
      <c r="W10133" s="10"/>
      <c r="Y10133" s="10"/>
      <c r="AA10133" s="10"/>
      <c r="AC10133" s="10"/>
      <c r="AE10133" s="10"/>
      <c r="AG10133" s="10"/>
      <c r="AI10133" s="10"/>
      <c r="AK10133" s="10"/>
    </row>
    <row r="10134" spans="2:37" ht="15" x14ac:dyDescent="0.2">
      <c r="B10134" s="10"/>
      <c r="C10134" s="10"/>
      <c r="D10134" s="10"/>
      <c r="E10134" s="10"/>
      <c r="F10134" s="10"/>
      <c r="G10134" s="10"/>
      <c r="H10134" s="10"/>
      <c r="K10134" s="10"/>
      <c r="L10134" s="10"/>
      <c r="N10134" s="10"/>
      <c r="O10134" s="10"/>
      <c r="P10134" s="10"/>
      <c r="Q10134" s="10"/>
      <c r="R10134" s="10"/>
      <c r="S10134" s="10"/>
      <c r="U10134" s="10"/>
      <c r="W10134" s="10"/>
      <c r="Y10134" s="10"/>
      <c r="AA10134" s="10"/>
      <c r="AC10134" s="10"/>
      <c r="AE10134" s="10"/>
      <c r="AG10134" s="10"/>
      <c r="AI10134" s="10"/>
      <c r="AK10134" s="10"/>
    </row>
    <row r="10135" spans="2:37" ht="15" x14ac:dyDescent="0.2">
      <c r="B10135" s="10"/>
      <c r="C10135" s="10"/>
      <c r="D10135" s="10"/>
      <c r="E10135" s="10"/>
      <c r="F10135" s="10"/>
      <c r="G10135" s="10"/>
      <c r="H10135" s="10"/>
      <c r="K10135" s="10"/>
      <c r="L10135" s="10"/>
      <c r="N10135" s="10"/>
      <c r="O10135" s="10"/>
      <c r="P10135" s="10"/>
      <c r="Q10135" s="10"/>
      <c r="R10135" s="10"/>
      <c r="S10135" s="10"/>
      <c r="U10135" s="10"/>
      <c r="W10135" s="10"/>
      <c r="Y10135" s="10"/>
      <c r="AA10135" s="10"/>
      <c r="AC10135" s="10"/>
      <c r="AE10135" s="10"/>
      <c r="AG10135" s="10"/>
      <c r="AI10135" s="10"/>
      <c r="AK10135" s="10"/>
    </row>
    <row r="10136" spans="2:37" ht="15" x14ac:dyDescent="0.2">
      <c r="B10136" s="10"/>
      <c r="C10136" s="10"/>
      <c r="D10136" s="10"/>
      <c r="E10136" s="10"/>
      <c r="F10136" s="10"/>
      <c r="G10136" s="10"/>
      <c r="H10136" s="10"/>
      <c r="K10136" s="10"/>
      <c r="L10136" s="10"/>
      <c r="N10136" s="10"/>
      <c r="O10136" s="10"/>
      <c r="P10136" s="10"/>
      <c r="Q10136" s="10"/>
      <c r="R10136" s="10"/>
      <c r="S10136" s="10"/>
      <c r="U10136" s="10"/>
      <c r="W10136" s="10"/>
      <c r="Y10136" s="10"/>
      <c r="AA10136" s="10"/>
      <c r="AC10136" s="10"/>
      <c r="AE10136" s="10"/>
      <c r="AG10136" s="10"/>
      <c r="AI10136" s="10"/>
      <c r="AK10136" s="10"/>
    </row>
    <row r="10137" spans="2:37" ht="15" x14ac:dyDescent="0.2">
      <c r="B10137" s="10"/>
      <c r="C10137" s="10"/>
      <c r="D10137" s="10"/>
      <c r="E10137" s="10"/>
      <c r="F10137" s="10"/>
      <c r="G10137" s="10"/>
      <c r="H10137" s="10"/>
      <c r="K10137" s="10"/>
      <c r="L10137" s="10"/>
      <c r="N10137" s="10"/>
      <c r="O10137" s="10"/>
      <c r="P10137" s="10"/>
      <c r="Q10137" s="10"/>
      <c r="R10137" s="10"/>
      <c r="S10137" s="10"/>
      <c r="U10137" s="10"/>
      <c r="W10137" s="10"/>
      <c r="Y10137" s="10"/>
      <c r="AA10137" s="10"/>
      <c r="AC10137" s="10"/>
      <c r="AE10137" s="10"/>
      <c r="AG10137" s="10"/>
      <c r="AI10137" s="10"/>
      <c r="AK10137" s="10"/>
    </row>
    <row r="10138" spans="2:37" ht="15" x14ac:dyDescent="0.2">
      <c r="B10138" s="10"/>
      <c r="C10138" s="10"/>
      <c r="D10138" s="10"/>
      <c r="E10138" s="10"/>
      <c r="F10138" s="10"/>
      <c r="G10138" s="10"/>
      <c r="H10138" s="10"/>
      <c r="K10138" s="10"/>
      <c r="L10138" s="10"/>
      <c r="N10138" s="10"/>
      <c r="O10138" s="10"/>
      <c r="P10138" s="10"/>
      <c r="Q10138" s="10"/>
      <c r="R10138" s="10"/>
      <c r="S10138" s="10"/>
      <c r="U10138" s="10"/>
      <c r="W10138" s="10"/>
      <c r="Y10138" s="10"/>
      <c r="AA10138" s="10"/>
      <c r="AC10138" s="10"/>
      <c r="AE10138" s="10"/>
      <c r="AG10138" s="10"/>
      <c r="AI10138" s="10"/>
      <c r="AK10138" s="10"/>
    </row>
    <row r="10139" spans="2:37" ht="15" x14ac:dyDescent="0.2">
      <c r="B10139" s="10"/>
      <c r="C10139" s="10"/>
      <c r="D10139" s="10"/>
      <c r="E10139" s="10"/>
      <c r="F10139" s="10"/>
      <c r="G10139" s="10"/>
      <c r="H10139" s="10"/>
      <c r="K10139" s="10"/>
      <c r="L10139" s="10"/>
      <c r="N10139" s="10"/>
      <c r="O10139" s="10"/>
      <c r="P10139" s="10"/>
      <c r="Q10139" s="10"/>
      <c r="R10139" s="10"/>
      <c r="S10139" s="10"/>
      <c r="U10139" s="10"/>
      <c r="W10139" s="10"/>
      <c r="Y10139" s="10"/>
      <c r="AA10139" s="10"/>
      <c r="AC10139" s="10"/>
      <c r="AE10139" s="10"/>
      <c r="AG10139" s="10"/>
      <c r="AI10139" s="10"/>
      <c r="AK10139" s="10"/>
    </row>
    <row r="10140" spans="2:37" ht="15" x14ac:dyDescent="0.2">
      <c r="B10140" s="10"/>
      <c r="C10140" s="10"/>
      <c r="D10140" s="10"/>
      <c r="E10140" s="10"/>
      <c r="F10140" s="10"/>
      <c r="G10140" s="10"/>
      <c r="H10140" s="10"/>
      <c r="K10140" s="10"/>
      <c r="L10140" s="10"/>
      <c r="N10140" s="10"/>
      <c r="O10140" s="10"/>
      <c r="P10140" s="10"/>
      <c r="Q10140" s="10"/>
      <c r="R10140" s="10"/>
      <c r="S10140" s="10"/>
      <c r="U10140" s="10"/>
      <c r="W10140" s="10"/>
      <c r="Y10140" s="10"/>
      <c r="AA10140" s="10"/>
      <c r="AC10140" s="10"/>
      <c r="AE10140" s="10"/>
      <c r="AG10140" s="10"/>
      <c r="AI10140" s="10"/>
      <c r="AK10140" s="10"/>
    </row>
    <row r="10141" spans="2:37" ht="15" x14ac:dyDescent="0.2">
      <c r="B10141" s="10"/>
      <c r="C10141" s="10"/>
      <c r="D10141" s="10"/>
      <c r="E10141" s="10"/>
      <c r="F10141" s="10"/>
      <c r="G10141" s="10"/>
      <c r="H10141" s="10"/>
      <c r="K10141" s="10"/>
      <c r="L10141" s="10"/>
      <c r="N10141" s="10"/>
      <c r="O10141" s="10"/>
      <c r="P10141" s="10"/>
      <c r="Q10141" s="10"/>
      <c r="R10141" s="10"/>
      <c r="S10141" s="10"/>
      <c r="U10141" s="10"/>
      <c r="W10141" s="10"/>
      <c r="Y10141" s="10"/>
      <c r="AA10141" s="10"/>
      <c r="AC10141" s="10"/>
      <c r="AE10141" s="10"/>
      <c r="AG10141" s="10"/>
      <c r="AI10141" s="10"/>
      <c r="AK10141" s="10"/>
    </row>
    <row r="10142" spans="2:37" ht="15" x14ac:dyDescent="0.2">
      <c r="B10142" s="10"/>
      <c r="C10142" s="10"/>
      <c r="D10142" s="10"/>
      <c r="E10142" s="10"/>
      <c r="F10142" s="10"/>
      <c r="G10142" s="10"/>
      <c r="H10142" s="10"/>
      <c r="K10142" s="10"/>
      <c r="L10142" s="10"/>
      <c r="N10142" s="10"/>
      <c r="O10142" s="10"/>
      <c r="P10142" s="10"/>
      <c r="Q10142" s="10"/>
      <c r="R10142" s="10"/>
      <c r="S10142" s="10"/>
      <c r="U10142" s="10"/>
      <c r="W10142" s="10"/>
      <c r="Y10142" s="10"/>
      <c r="AA10142" s="10"/>
      <c r="AC10142" s="10"/>
      <c r="AE10142" s="10"/>
      <c r="AG10142" s="10"/>
      <c r="AI10142" s="10"/>
      <c r="AK10142" s="10"/>
    </row>
    <row r="10143" spans="2:37" ht="15" x14ac:dyDescent="0.2">
      <c r="B10143" s="10"/>
      <c r="C10143" s="10"/>
      <c r="D10143" s="10"/>
      <c r="E10143" s="10"/>
      <c r="F10143" s="10"/>
      <c r="G10143" s="10"/>
      <c r="H10143" s="10"/>
      <c r="K10143" s="10"/>
      <c r="L10143" s="10"/>
      <c r="N10143" s="10"/>
      <c r="O10143" s="10"/>
      <c r="P10143" s="10"/>
      <c r="Q10143" s="10"/>
      <c r="R10143" s="10"/>
      <c r="S10143" s="10"/>
      <c r="U10143" s="10"/>
      <c r="W10143" s="10"/>
      <c r="Y10143" s="10"/>
      <c r="AA10143" s="10"/>
      <c r="AC10143" s="10"/>
      <c r="AE10143" s="10"/>
      <c r="AG10143" s="10"/>
      <c r="AI10143" s="10"/>
      <c r="AK10143" s="10"/>
    </row>
    <row r="10144" spans="2:37" ht="15" x14ac:dyDescent="0.2">
      <c r="B10144" s="10"/>
      <c r="C10144" s="10"/>
      <c r="D10144" s="10"/>
      <c r="E10144" s="10"/>
      <c r="F10144" s="10"/>
      <c r="G10144" s="10"/>
      <c r="H10144" s="10"/>
      <c r="K10144" s="10"/>
      <c r="L10144" s="10"/>
      <c r="N10144" s="10"/>
      <c r="O10144" s="10"/>
      <c r="P10144" s="10"/>
      <c r="Q10144" s="10"/>
      <c r="R10144" s="10"/>
      <c r="S10144" s="10"/>
      <c r="U10144" s="10"/>
      <c r="W10144" s="10"/>
      <c r="Y10144" s="10"/>
      <c r="AA10144" s="10"/>
      <c r="AC10144" s="10"/>
      <c r="AE10144" s="10"/>
      <c r="AG10144" s="10"/>
      <c r="AI10144" s="10"/>
      <c r="AK10144" s="10"/>
    </row>
    <row r="10145" spans="2:37" ht="15" x14ac:dyDescent="0.2">
      <c r="B10145" s="10"/>
      <c r="C10145" s="10"/>
      <c r="D10145" s="10"/>
      <c r="E10145" s="10"/>
      <c r="F10145" s="10"/>
      <c r="G10145" s="10"/>
      <c r="H10145" s="10"/>
      <c r="K10145" s="10"/>
      <c r="L10145" s="10"/>
      <c r="N10145" s="10"/>
      <c r="O10145" s="10"/>
      <c r="P10145" s="10"/>
      <c r="Q10145" s="10"/>
      <c r="R10145" s="10"/>
      <c r="S10145" s="10"/>
      <c r="U10145" s="10"/>
      <c r="W10145" s="10"/>
      <c r="Y10145" s="10"/>
      <c r="AA10145" s="10"/>
      <c r="AC10145" s="10"/>
      <c r="AE10145" s="10"/>
      <c r="AG10145" s="10"/>
      <c r="AI10145" s="10"/>
      <c r="AK10145" s="10"/>
    </row>
    <row r="10146" spans="2:37" ht="15" x14ac:dyDescent="0.2">
      <c r="B10146" s="10"/>
      <c r="C10146" s="10"/>
      <c r="D10146" s="10"/>
      <c r="E10146" s="10"/>
      <c r="F10146" s="10"/>
      <c r="G10146" s="10"/>
      <c r="H10146" s="10"/>
      <c r="K10146" s="10"/>
      <c r="L10146" s="10"/>
      <c r="N10146" s="10"/>
      <c r="O10146" s="10"/>
      <c r="P10146" s="10"/>
      <c r="Q10146" s="10"/>
      <c r="R10146" s="10"/>
      <c r="S10146" s="10"/>
      <c r="U10146" s="10"/>
      <c r="W10146" s="10"/>
      <c r="Y10146" s="10"/>
      <c r="AA10146" s="10"/>
      <c r="AC10146" s="10"/>
      <c r="AE10146" s="10"/>
      <c r="AG10146" s="10"/>
      <c r="AI10146" s="10"/>
      <c r="AK10146" s="10"/>
    </row>
    <row r="10147" spans="2:37" ht="15" x14ac:dyDescent="0.2">
      <c r="B10147" s="10"/>
      <c r="C10147" s="10"/>
      <c r="D10147" s="10"/>
      <c r="E10147" s="10"/>
      <c r="F10147" s="10"/>
      <c r="G10147" s="10"/>
      <c r="H10147" s="10"/>
      <c r="K10147" s="10"/>
      <c r="L10147" s="10"/>
      <c r="N10147" s="10"/>
      <c r="O10147" s="10"/>
      <c r="P10147" s="10"/>
      <c r="Q10147" s="10"/>
      <c r="R10147" s="10"/>
      <c r="S10147" s="10"/>
      <c r="U10147" s="10"/>
      <c r="W10147" s="10"/>
      <c r="Y10147" s="10"/>
      <c r="AA10147" s="10"/>
      <c r="AC10147" s="10"/>
      <c r="AE10147" s="10"/>
      <c r="AG10147" s="10"/>
      <c r="AI10147" s="10"/>
      <c r="AK10147" s="10"/>
    </row>
    <row r="10148" spans="2:37" ht="15" x14ac:dyDescent="0.2">
      <c r="B10148" s="10"/>
      <c r="C10148" s="10"/>
      <c r="D10148" s="10"/>
      <c r="E10148" s="10"/>
      <c r="F10148" s="10"/>
      <c r="G10148" s="10"/>
      <c r="H10148" s="10"/>
      <c r="K10148" s="10"/>
      <c r="L10148" s="10"/>
      <c r="N10148" s="10"/>
      <c r="O10148" s="10"/>
      <c r="P10148" s="10"/>
      <c r="Q10148" s="10"/>
      <c r="R10148" s="10"/>
      <c r="S10148" s="10"/>
      <c r="U10148" s="10"/>
      <c r="W10148" s="10"/>
      <c r="Y10148" s="10"/>
      <c r="AA10148" s="10"/>
      <c r="AC10148" s="10"/>
      <c r="AE10148" s="10"/>
      <c r="AG10148" s="10"/>
      <c r="AI10148" s="10"/>
      <c r="AK10148" s="10"/>
    </row>
    <row r="10149" spans="2:37" ht="15" x14ac:dyDescent="0.2">
      <c r="B10149" s="10"/>
      <c r="C10149" s="10"/>
      <c r="D10149" s="10"/>
      <c r="E10149" s="10"/>
      <c r="F10149" s="10"/>
      <c r="G10149" s="10"/>
      <c r="H10149" s="10"/>
      <c r="K10149" s="10"/>
      <c r="L10149" s="10"/>
      <c r="N10149" s="10"/>
      <c r="O10149" s="10"/>
      <c r="P10149" s="10"/>
      <c r="Q10149" s="10"/>
      <c r="R10149" s="10"/>
      <c r="S10149" s="10"/>
      <c r="U10149" s="10"/>
      <c r="W10149" s="10"/>
      <c r="Y10149" s="10"/>
      <c r="AA10149" s="10"/>
      <c r="AC10149" s="10"/>
      <c r="AE10149" s="10"/>
      <c r="AG10149" s="10"/>
      <c r="AI10149" s="10"/>
      <c r="AK10149" s="10"/>
    </row>
    <row r="10150" spans="2:37" ht="15" x14ac:dyDescent="0.2">
      <c r="B10150" s="10"/>
      <c r="C10150" s="10"/>
      <c r="D10150" s="10"/>
      <c r="E10150" s="10"/>
      <c r="F10150" s="10"/>
      <c r="G10150" s="10"/>
      <c r="H10150" s="10"/>
      <c r="K10150" s="10"/>
      <c r="L10150" s="10"/>
      <c r="N10150" s="10"/>
      <c r="O10150" s="10"/>
      <c r="P10150" s="10"/>
      <c r="Q10150" s="10"/>
      <c r="R10150" s="10"/>
      <c r="S10150" s="10"/>
      <c r="U10150" s="10"/>
      <c r="W10150" s="10"/>
      <c r="Y10150" s="10"/>
      <c r="AA10150" s="10"/>
      <c r="AC10150" s="10"/>
      <c r="AE10150" s="10"/>
      <c r="AG10150" s="10"/>
      <c r="AI10150" s="10"/>
      <c r="AK10150" s="10"/>
    </row>
    <row r="10151" spans="2:37" ht="15" x14ac:dyDescent="0.2">
      <c r="B10151" s="10"/>
      <c r="C10151" s="10"/>
      <c r="D10151" s="10"/>
      <c r="E10151" s="10"/>
      <c r="F10151" s="10"/>
      <c r="G10151" s="10"/>
      <c r="H10151" s="10"/>
      <c r="K10151" s="10"/>
      <c r="L10151" s="10"/>
      <c r="N10151" s="10"/>
      <c r="O10151" s="10"/>
      <c r="P10151" s="10"/>
      <c r="Q10151" s="10"/>
      <c r="R10151" s="10"/>
      <c r="S10151" s="10"/>
      <c r="U10151" s="10"/>
      <c r="W10151" s="10"/>
      <c r="Y10151" s="10"/>
      <c r="AA10151" s="10"/>
      <c r="AC10151" s="10"/>
      <c r="AE10151" s="10"/>
      <c r="AG10151" s="10"/>
      <c r="AI10151" s="10"/>
      <c r="AK10151" s="10"/>
    </row>
    <row r="10152" spans="2:37" ht="15" x14ac:dyDescent="0.2">
      <c r="B10152" s="10"/>
      <c r="C10152" s="10"/>
      <c r="D10152" s="10"/>
      <c r="E10152" s="10"/>
      <c r="F10152" s="10"/>
      <c r="G10152" s="10"/>
      <c r="H10152" s="10"/>
      <c r="K10152" s="10"/>
      <c r="L10152" s="10"/>
      <c r="N10152" s="10"/>
      <c r="O10152" s="10"/>
      <c r="P10152" s="10"/>
      <c r="Q10152" s="10"/>
      <c r="R10152" s="10"/>
      <c r="S10152" s="10"/>
      <c r="U10152" s="10"/>
      <c r="W10152" s="10"/>
      <c r="Y10152" s="10"/>
      <c r="AA10152" s="10"/>
      <c r="AC10152" s="10"/>
      <c r="AE10152" s="10"/>
      <c r="AG10152" s="10"/>
      <c r="AI10152" s="10"/>
      <c r="AK10152" s="10"/>
    </row>
    <row r="10153" spans="2:37" ht="15" x14ac:dyDescent="0.2">
      <c r="B10153" s="10"/>
      <c r="C10153" s="10"/>
      <c r="D10153" s="10"/>
      <c r="E10153" s="10"/>
      <c r="F10153" s="10"/>
      <c r="G10153" s="10"/>
      <c r="H10153" s="10"/>
      <c r="K10153" s="10"/>
      <c r="L10153" s="10"/>
      <c r="N10153" s="10"/>
      <c r="O10153" s="10"/>
      <c r="P10153" s="10"/>
      <c r="Q10153" s="10"/>
      <c r="R10153" s="10"/>
      <c r="S10153" s="10"/>
      <c r="U10153" s="10"/>
      <c r="W10153" s="10"/>
      <c r="Y10153" s="10"/>
      <c r="AA10153" s="10"/>
      <c r="AC10153" s="10"/>
      <c r="AE10153" s="10"/>
      <c r="AG10153" s="10"/>
      <c r="AI10153" s="10"/>
      <c r="AK10153" s="10"/>
    </row>
    <row r="10154" spans="2:37" ht="15" x14ac:dyDescent="0.2">
      <c r="B10154" s="10"/>
      <c r="C10154" s="10"/>
      <c r="D10154" s="10"/>
      <c r="E10154" s="10"/>
      <c r="F10154" s="10"/>
      <c r="G10154" s="10"/>
      <c r="H10154" s="10"/>
      <c r="K10154" s="10"/>
      <c r="L10154" s="10"/>
      <c r="N10154" s="10"/>
      <c r="O10154" s="10"/>
      <c r="P10154" s="10"/>
      <c r="Q10154" s="10"/>
      <c r="R10154" s="10"/>
      <c r="S10154" s="10"/>
      <c r="U10154" s="10"/>
      <c r="W10154" s="10"/>
      <c r="Y10154" s="10"/>
      <c r="AA10154" s="10"/>
      <c r="AC10154" s="10"/>
      <c r="AE10154" s="10"/>
      <c r="AG10154" s="10"/>
      <c r="AI10154" s="10"/>
      <c r="AK10154" s="10"/>
    </row>
    <row r="10155" spans="2:37" ht="15" x14ac:dyDescent="0.2">
      <c r="B10155" s="10"/>
      <c r="C10155" s="10"/>
      <c r="D10155" s="10"/>
      <c r="E10155" s="10"/>
      <c r="F10155" s="10"/>
      <c r="G10155" s="10"/>
      <c r="H10155" s="10"/>
      <c r="K10155" s="10"/>
      <c r="L10155" s="10"/>
      <c r="N10155" s="10"/>
      <c r="O10155" s="10"/>
      <c r="P10155" s="10"/>
      <c r="Q10155" s="10"/>
      <c r="R10155" s="10"/>
      <c r="S10155" s="10"/>
      <c r="U10155" s="10"/>
      <c r="W10155" s="10"/>
      <c r="Y10155" s="10"/>
      <c r="AA10155" s="10"/>
      <c r="AC10155" s="10"/>
      <c r="AE10155" s="10"/>
      <c r="AG10155" s="10"/>
      <c r="AI10155" s="10"/>
      <c r="AK10155" s="10"/>
    </row>
    <row r="10156" spans="2:37" ht="15" x14ac:dyDescent="0.2">
      <c r="B10156" s="10"/>
      <c r="C10156" s="10"/>
      <c r="D10156" s="10"/>
      <c r="E10156" s="10"/>
      <c r="F10156" s="10"/>
      <c r="G10156" s="10"/>
      <c r="H10156" s="10"/>
      <c r="K10156" s="10"/>
      <c r="L10156" s="10"/>
      <c r="N10156" s="10"/>
      <c r="O10156" s="10"/>
      <c r="P10156" s="10"/>
      <c r="Q10156" s="10"/>
      <c r="R10156" s="10"/>
      <c r="S10156" s="10"/>
      <c r="U10156" s="10"/>
      <c r="W10156" s="10"/>
      <c r="Y10156" s="10"/>
      <c r="AA10156" s="10"/>
      <c r="AC10156" s="10"/>
      <c r="AE10156" s="10"/>
      <c r="AG10156" s="10"/>
      <c r="AI10156" s="10"/>
      <c r="AK10156" s="10"/>
    </row>
    <row r="10157" spans="2:37" ht="15" x14ac:dyDescent="0.2">
      <c r="B10157" s="10"/>
      <c r="C10157" s="10"/>
      <c r="D10157" s="10"/>
      <c r="E10157" s="10"/>
      <c r="F10157" s="10"/>
      <c r="G10157" s="10"/>
      <c r="H10157" s="10"/>
      <c r="K10157" s="10"/>
      <c r="L10157" s="10"/>
      <c r="N10157" s="10"/>
      <c r="O10157" s="10"/>
      <c r="P10157" s="10"/>
      <c r="Q10157" s="10"/>
      <c r="R10157" s="10"/>
      <c r="S10157" s="10"/>
      <c r="U10157" s="10"/>
      <c r="W10157" s="10"/>
      <c r="Y10157" s="10"/>
      <c r="AA10157" s="10"/>
      <c r="AC10157" s="10"/>
      <c r="AE10157" s="10"/>
      <c r="AG10157" s="10"/>
      <c r="AI10157" s="10"/>
      <c r="AK10157" s="10"/>
    </row>
    <row r="10158" spans="2:37" ht="15" x14ac:dyDescent="0.2">
      <c r="B10158" s="10"/>
      <c r="C10158" s="10"/>
      <c r="D10158" s="10"/>
      <c r="E10158" s="10"/>
      <c r="F10158" s="10"/>
      <c r="G10158" s="10"/>
      <c r="H10158" s="10"/>
      <c r="K10158" s="10"/>
      <c r="L10158" s="10"/>
      <c r="N10158" s="10"/>
      <c r="O10158" s="10"/>
      <c r="P10158" s="10"/>
      <c r="Q10158" s="10"/>
      <c r="R10158" s="10"/>
      <c r="S10158" s="10"/>
      <c r="U10158" s="10"/>
      <c r="W10158" s="10"/>
      <c r="Y10158" s="10"/>
      <c r="AA10158" s="10"/>
      <c r="AC10158" s="10"/>
      <c r="AE10158" s="10"/>
      <c r="AG10158" s="10"/>
      <c r="AI10158" s="10"/>
      <c r="AK10158" s="10"/>
    </row>
    <row r="10159" spans="2:37" ht="15" x14ac:dyDescent="0.2">
      <c r="B10159" s="10"/>
      <c r="C10159" s="10"/>
      <c r="D10159" s="10"/>
      <c r="E10159" s="10"/>
      <c r="F10159" s="10"/>
      <c r="G10159" s="10"/>
      <c r="H10159" s="10"/>
      <c r="K10159" s="10"/>
      <c r="L10159" s="10"/>
      <c r="N10159" s="10"/>
      <c r="O10159" s="10"/>
      <c r="P10159" s="10"/>
      <c r="Q10159" s="10"/>
      <c r="R10159" s="10"/>
      <c r="S10159" s="10"/>
      <c r="U10159" s="10"/>
      <c r="W10159" s="10"/>
      <c r="Y10159" s="10"/>
      <c r="AA10159" s="10"/>
      <c r="AC10159" s="10"/>
      <c r="AE10159" s="10"/>
      <c r="AG10159" s="10"/>
      <c r="AI10159" s="10"/>
      <c r="AK10159" s="10"/>
    </row>
    <row r="10160" spans="2:37" ht="15" x14ac:dyDescent="0.2">
      <c r="B10160" s="10"/>
      <c r="C10160" s="10"/>
      <c r="D10160" s="10"/>
      <c r="E10160" s="10"/>
      <c r="F10160" s="10"/>
      <c r="G10160" s="10"/>
      <c r="H10160" s="10"/>
      <c r="K10160" s="10"/>
      <c r="L10160" s="10"/>
      <c r="N10160" s="10"/>
      <c r="O10160" s="10"/>
      <c r="P10160" s="10"/>
      <c r="Q10160" s="10"/>
      <c r="R10160" s="10"/>
      <c r="S10160" s="10"/>
      <c r="U10160" s="10"/>
      <c r="W10160" s="10"/>
      <c r="Y10160" s="10"/>
      <c r="AA10160" s="10"/>
      <c r="AC10160" s="10"/>
      <c r="AE10160" s="10"/>
      <c r="AG10160" s="10"/>
      <c r="AI10160" s="10"/>
      <c r="AK10160" s="10"/>
    </row>
    <row r="10161" spans="2:37" ht="15" x14ac:dyDescent="0.2">
      <c r="B10161" s="10"/>
      <c r="C10161" s="10"/>
      <c r="D10161" s="10"/>
      <c r="E10161" s="10"/>
      <c r="F10161" s="10"/>
      <c r="G10161" s="10"/>
      <c r="H10161" s="10"/>
      <c r="K10161" s="10"/>
      <c r="L10161" s="10"/>
      <c r="N10161" s="10"/>
      <c r="O10161" s="10"/>
      <c r="P10161" s="10"/>
      <c r="Q10161" s="10"/>
      <c r="R10161" s="10"/>
      <c r="S10161" s="10"/>
      <c r="U10161" s="10"/>
      <c r="W10161" s="10"/>
      <c r="Y10161" s="10"/>
      <c r="AA10161" s="10"/>
      <c r="AC10161" s="10"/>
      <c r="AE10161" s="10"/>
      <c r="AG10161" s="10"/>
      <c r="AI10161" s="10"/>
      <c r="AK10161" s="10"/>
    </row>
    <row r="10162" spans="2:37" ht="15" x14ac:dyDescent="0.2">
      <c r="B10162" s="10"/>
      <c r="C10162" s="10"/>
      <c r="D10162" s="10"/>
      <c r="E10162" s="10"/>
      <c r="F10162" s="10"/>
      <c r="G10162" s="10"/>
      <c r="H10162" s="10"/>
      <c r="K10162" s="10"/>
      <c r="L10162" s="10"/>
      <c r="N10162" s="10"/>
      <c r="O10162" s="10"/>
      <c r="P10162" s="10"/>
      <c r="Q10162" s="10"/>
      <c r="R10162" s="10"/>
      <c r="S10162" s="10"/>
      <c r="U10162" s="10"/>
      <c r="W10162" s="10"/>
      <c r="Y10162" s="10"/>
      <c r="AA10162" s="10"/>
      <c r="AC10162" s="10"/>
      <c r="AE10162" s="10"/>
      <c r="AG10162" s="10"/>
      <c r="AI10162" s="10"/>
      <c r="AK10162" s="10"/>
    </row>
    <row r="10163" spans="2:37" ht="15" x14ac:dyDescent="0.2">
      <c r="B10163" s="10"/>
      <c r="C10163" s="10"/>
      <c r="D10163" s="10"/>
      <c r="E10163" s="10"/>
      <c r="F10163" s="10"/>
      <c r="G10163" s="10"/>
      <c r="H10163" s="10"/>
      <c r="K10163" s="10"/>
      <c r="L10163" s="10"/>
      <c r="N10163" s="10"/>
      <c r="O10163" s="10"/>
      <c r="P10163" s="10"/>
      <c r="Q10163" s="10"/>
      <c r="R10163" s="10"/>
      <c r="S10163" s="10"/>
      <c r="U10163" s="10"/>
      <c r="W10163" s="10"/>
      <c r="Y10163" s="10"/>
      <c r="AA10163" s="10"/>
      <c r="AC10163" s="10"/>
      <c r="AE10163" s="10"/>
      <c r="AG10163" s="10"/>
      <c r="AI10163" s="10"/>
      <c r="AK10163" s="10"/>
    </row>
    <row r="10164" spans="2:37" ht="15" x14ac:dyDescent="0.2">
      <c r="B10164" s="10"/>
      <c r="C10164" s="10"/>
      <c r="D10164" s="10"/>
      <c r="E10164" s="10"/>
      <c r="F10164" s="10"/>
      <c r="G10164" s="10"/>
      <c r="H10164" s="10"/>
      <c r="K10164" s="10"/>
      <c r="L10164" s="10"/>
      <c r="N10164" s="10"/>
      <c r="O10164" s="10"/>
      <c r="P10164" s="10"/>
      <c r="Q10164" s="10"/>
      <c r="R10164" s="10"/>
      <c r="S10164" s="10"/>
      <c r="U10164" s="10"/>
      <c r="W10164" s="10"/>
      <c r="Y10164" s="10"/>
      <c r="AA10164" s="10"/>
      <c r="AC10164" s="10"/>
      <c r="AE10164" s="10"/>
      <c r="AG10164" s="10"/>
      <c r="AI10164" s="10"/>
      <c r="AK10164" s="10"/>
    </row>
    <row r="10165" spans="2:37" ht="15" x14ac:dyDescent="0.2">
      <c r="B10165" s="10"/>
      <c r="C10165" s="10"/>
      <c r="D10165" s="10"/>
      <c r="E10165" s="10"/>
      <c r="F10165" s="10"/>
      <c r="G10165" s="10"/>
      <c r="H10165" s="10"/>
      <c r="K10165" s="10"/>
      <c r="L10165" s="10"/>
      <c r="N10165" s="10"/>
      <c r="O10165" s="10"/>
      <c r="P10165" s="10"/>
      <c r="Q10165" s="10"/>
      <c r="R10165" s="10"/>
      <c r="S10165" s="10"/>
      <c r="U10165" s="10"/>
      <c r="W10165" s="10"/>
      <c r="Y10165" s="10"/>
      <c r="AA10165" s="10"/>
      <c r="AC10165" s="10"/>
      <c r="AE10165" s="10"/>
      <c r="AG10165" s="10"/>
      <c r="AI10165" s="10"/>
      <c r="AK10165" s="10"/>
    </row>
    <row r="10166" spans="2:37" ht="15" x14ac:dyDescent="0.2">
      <c r="B10166" s="10"/>
      <c r="C10166" s="10"/>
      <c r="D10166" s="10"/>
      <c r="E10166" s="10"/>
      <c r="F10166" s="10"/>
      <c r="G10166" s="10"/>
      <c r="H10166" s="10"/>
      <c r="K10166" s="10"/>
      <c r="L10166" s="10"/>
      <c r="N10166" s="10"/>
      <c r="O10166" s="10"/>
      <c r="P10166" s="10"/>
      <c r="Q10166" s="10"/>
      <c r="R10166" s="10"/>
      <c r="S10166" s="10"/>
      <c r="U10166" s="10"/>
      <c r="W10166" s="10"/>
      <c r="Y10166" s="10"/>
      <c r="AA10166" s="10"/>
      <c r="AC10166" s="10"/>
      <c r="AE10166" s="10"/>
      <c r="AG10166" s="10"/>
      <c r="AI10166" s="10"/>
      <c r="AK10166" s="10"/>
    </row>
    <row r="10167" spans="2:37" ht="15" x14ac:dyDescent="0.2">
      <c r="B10167" s="10"/>
      <c r="C10167" s="10"/>
      <c r="D10167" s="10"/>
      <c r="E10167" s="10"/>
      <c r="F10167" s="10"/>
      <c r="G10167" s="10"/>
      <c r="H10167" s="10"/>
      <c r="K10167" s="10"/>
      <c r="L10167" s="10"/>
      <c r="N10167" s="10"/>
      <c r="O10167" s="10"/>
      <c r="P10167" s="10"/>
      <c r="Q10167" s="10"/>
      <c r="R10167" s="10"/>
      <c r="S10167" s="10"/>
      <c r="U10167" s="10"/>
      <c r="W10167" s="10"/>
      <c r="Y10167" s="10"/>
      <c r="AA10167" s="10"/>
      <c r="AC10167" s="10"/>
      <c r="AE10167" s="10"/>
      <c r="AG10167" s="10"/>
      <c r="AI10167" s="10"/>
      <c r="AK10167" s="10"/>
    </row>
    <row r="10168" spans="2:37" ht="15" x14ac:dyDescent="0.2">
      <c r="B10168" s="10"/>
      <c r="C10168" s="10"/>
      <c r="D10168" s="10"/>
      <c r="E10168" s="10"/>
      <c r="F10168" s="10"/>
      <c r="G10168" s="10"/>
      <c r="H10168" s="10"/>
      <c r="K10168" s="10"/>
      <c r="L10168" s="10"/>
      <c r="N10168" s="10"/>
      <c r="O10168" s="10"/>
      <c r="P10168" s="10"/>
      <c r="Q10168" s="10"/>
      <c r="R10168" s="10"/>
      <c r="S10168" s="10"/>
      <c r="U10168" s="10"/>
      <c r="W10168" s="10"/>
      <c r="Y10168" s="10"/>
      <c r="AA10168" s="10"/>
      <c r="AC10168" s="10"/>
      <c r="AE10168" s="10"/>
      <c r="AG10168" s="10"/>
      <c r="AI10168" s="10"/>
      <c r="AK10168" s="10"/>
    </row>
    <row r="10169" spans="2:37" ht="15" x14ac:dyDescent="0.2">
      <c r="B10169" s="10"/>
      <c r="C10169" s="10"/>
      <c r="D10169" s="10"/>
      <c r="E10169" s="10"/>
      <c r="F10169" s="10"/>
      <c r="G10169" s="10"/>
      <c r="H10169" s="10"/>
      <c r="K10169" s="10"/>
      <c r="L10169" s="10"/>
      <c r="N10169" s="10"/>
      <c r="O10169" s="10"/>
      <c r="P10169" s="10"/>
      <c r="Q10169" s="10"/>
      <c r="R10169" s="10"/>
      <c r="S10169" s="10"/>
      <c r="U10169" s="10"/>
      <c r="W10169" s="10"/>
      <c r="Y10169" s="10"/>
      <c r="AA10169" s="10"/>
      <c r="AC10169" s="10"/>
      <c r="AE10169" s="10"/>
      <c r="AG10169" s="10"/>
      <c r="AI10169" s="10"/>
      <c r="AK10169" s="10"/>
    </row>
    <row r="10170" spans="2:37" ht="15" x14ac:dyDescent="0.2">
      <c r="B10170" s="10"/>
      <c r="C10170" s="10"/>
      <c r="D10170" s="10"/>
      <c r="E10170" s="10"/>
      <c r="F10170" s="10"/>
      <c r="G10170" s="10"/>
      <c r="H10170" s="10"/>
      <c r="K10170" s="10"/>
      <c r="L10170" s="10"/>
      <c r="N10170" s="10"/>
      <c r="O10170" s="10"/>
      <c r="P10170" s="10"/>
      <c r="Q10170" s="10"/>
      <c r="R10170" s="10"/>
      <c r="S10170" s="10"/>
      <c r="U10170" s="10"/>
      <c r="W10170" s="10"/>
      <c r="Y10170" s="10"/>
      <c r="AA10170" s="10"/>
      <c r="AC10170" s="10"/>
      <c r="AE10170" s="10"/>
      <c r="AG10170" s="10"/>
      <c r="AI10170" s="10"/>
      <c r="AK10170" s="10"/>
    </row>
    <row r="10171" spans="2:37" ht="15" x14ac:dyDescent="0.2">
      <c r="B10171" s="10"/>
      <c r="C10171" s="10"/>
      <c r="D10171" s="10"/>
      <c r="E10171" s="10"/>
      <c r="F10171" s="10"/>
      <c r="G10171" s="10"/>
      <c r="H10171" s="10"/>
      <c r="K10171" s="10"/>
      <c r="L10171" s="10"/>
      <c r="N10171" s="10"/>
      <c r="O10171" s="10"/>
      <c r="P10171" s="10"/>
      <c r="Q10171" s="10"/>
      <c r="R10171" s="10"/>
      <c r="S10171" s="10"/>
      <c r="U10171" s="10"/>
      <c r="W10171" s="10"/>
      <c r="Y10171" s="10"/>
      <c r="AA10171" s="10"/>
      <c r="AC10171" s="10"/>
      <c r="AE10171" s="10"/>
      <c r="AG10171" s="10"/>
      <c r="AI10171" s="10"/>
      <c r="AK10171" s="10"/>
    </row>
    <row r="10172" spans="2:37" ht="15" x14ac:dyDescent="0.2">
      <c r="B10172" s="10"/>
      <c r="C10172" s="10"/>
      <c r="D10172" s="10"/>
      <c r="E10172" s="10"/>
      <c r="F10172" s="10"/>
      <c r="G10172" s="10"/>
      <c r="H10172" s="10"/>
      <c r="K10172" s="10"/>
      <c r="L10172" s="10"/>
      <c r="N10172" s="10"/>
      <c r="O10172" s="10"/>
      <c r="P10172" s="10"/>
      <c r="Q10172" s="10"/>
      <c r="R10172" s="10"/>
      <c r="S10172" s="10"/>
      <c r="U10172" s="10"/>
      <c r="W10172" s="10"/>
      <c r="Y10172" s="10"/>
      <c r="AA10172" s="10"/>
      <c r="AC10172" s="10"/>
      <c r="AE10172" s="10"/>
      <c r="AG10172" s="10"/>
      <c r="AI10172" s="10"/>
      <c r="AK10172" s="10"/>
    </row>
    <row r="10173" spans="2:37" ht="15" x14ac:dyDescent="0.2">
      <c r="B10173" s="10"/>
      <c r="C10173" s="10"/>
      <c r="D10173" s="10"/>
      <c r="E10173" s="10"/>
      <c r="F10173" s="10"/>
      <c r="G10173" s="10"/>
      <c r="H10173" s="10"/>
      <c r="K10173" s="10"/>
      <c r="L10173" s="10"/>
      <c r="N10173" s="10"/>
      <c r="O10173" s="10"/>
      <c r="P10173" s="10"/>
      <c r="Q10173" s="10"/>
      <c r="R10173" s="10"/>
      <c r="S10173" s="10"/>
      <c r="U10173" s="10"/>
      <c r="W10173" s="10"/>
      <c r="Y10173" s="10"/>
      <c r="AA10173" s="10"/>
      <c r="AC10173" s="10"/>
      <c r="AE10173" s="10"/>
      <c r="AG10173" s="10"/>
      <c r="AI10173" s="10"/>
      <c r="AK10173" s="10"/>
    </row>
    <row r="10174" spans="2:37" ht="15" x14ac:dyDescent="0.2">
      <c r="B10174" s="10"/>
      <c r="C10174" s="10"/>
      <c r="D10174" s="10"/>
      <c r="E10174" s="10"/>
      <c r="F10174" s="10"/>
      <c r="G10174" s="10"/>
      <c r="H10174" s="10"/>
      <c r="K10174" s="10"/>
      <c r="L10174" s="10"/>
      <c r="N10174" s="10"/>
      <c r="O10174" s="10"/>
      <c r="P10174" s="10"/>
      <c r="Q10174" s="10"/>
      <c r="R10174" s="10"/>
      <c r="S10174" s="10"/>
      <c r="U10174" s="10"/>
      <c r="W10174" s="10"/>
      <c r="Y10174" s="10"/>
      <c r="AA10174" s="10"/>
      <c r="AC10174" s="10"/>
      <c r="AE10174" s="10"/>
      <c r="AG10174" s="10"/>
      <c r="AI10174" s="10"/>
      <c r="AK10174" s="10"/>
    </row>
    <row r="10175" spans="2:37" ht="15" x14ac:dyDescent="0.2">
      <c r="B10175" s="10"/>
      <c r="C10175" s="10"/>
      <c r="D10175" s="10"/>
      <c r="E10175" s="10"/>
      <c r="F10175" s="10"/>
      <c r="G10175" s="10"/>
      <c r="H10175" s="10"/>
      <c r="K10175" s="10"/>
      <c r="L10175" s="10"/>
      <c r="N10175" s="10"/>
      <c r="O10175" s="10"/>
      <c r="P10175" s="10"/>
      <c r="Q10175" s="10"/>
      <c r="R10175" s="10"/>
      <c r="S10175" s="10"/>
      <c r="U10175" s="10"/>
      <c r="W10175" s="10"/>
      <c r="Y10175" s="10"/>
      <c r="AA10175" s="10"/>
      <c r="AC10175" s="10"/>
      <c r="AE10175" s="10"/>
      <c r="AG10175" s="10"/>
      <c r="AI10175" s="10"/>
      <c r="AK10175" s="10"/>
    </row>
    <row r="10176" spans="2:37" ht="15" x14ac:dyDescent="0.2">
      <c r="B10176" s="10"/>
      <c r="C10176" s="10"/>
      <c r="D10176" s="10"/>
      <c r="E10176" s="10"/>
      <c r="F10176" s="10"/>
      <c r="G10176" s="10"/>
      <c r="H10176" s="10"/>
      <c r="K10176" s="10"/>
      <c r="L10176" s="10"/>
      <c r="N10176" s="10"/>
      <c r="O10176" s="10"/>
      <c r="P10176" s="10"/>
      <c r="Q10176" s="10"/>
      <c r="R10176" s="10"/>
      <c r="S10176" s="10"/>
      <c r="U10176" s="10"/>
      <c r="W10176" s="10"/>
      <c r="Y10176" s="10"/>
      <c r="AA10176" s="10"/>
      <c r="AC10176" s="10"/>
      <c r="AE10176" s="10"/>
      <c r="AG10176" s="10"/>
      <c r="AI10176" s="10"/>
      <c r="AK10176" s="10"/>
    </row>
    <row r="10177" spans="2:37" ht="15" x14ac:dyDescent="0.2">
      <c r="B10177" s="10"/>
      <c r="C10177" s="10"/>
      <c r="D10177" s="10"/>
      <c r="E10177" s="10"/>
      <c r="F10177" s="10"/>
      <c r="G10177" s="10"/>
      <c r="H10177" s="10"/>
      <c r="K10177" s="10"/>
      <c r="L10177" s="10"/>
      <c r="N10177" s="10"/>
      <c r="O10177" s="10"/>
      <c r="P10177" s="10"/>
      <c r="Q10177" s="10"/>
      <c r="R10177" s="10"/>
      <c r="S10177" s="10"/>
      <c r="U10177" s="10"/>
      <c r="W10177" s="10"/>
      <c r="Y10177" s="10"/>
      <c r="AA10177" s="10"/>
      <c r="AC10177" s="10"/>
      <c r="AE10177" s="10"/>
      <c r="AG10177" s="10"/>
      <c r="AI10177" s="10"/>
      <c r="AK10177" s="10"/>
    </row>
    <row r="10178" spans="2:37" ht="15" x14ac:dyDescent="0.2">
      <c r="B10178" s="10"/>
      <c r="C10178" s="10"/>
      <c r="D10178" s="10"/>
      <c r="E10178" s="10"/>
      <c r="F10178" s="10"/>
      <c r="G10178" s="10"/>
      <c r="H10178" s="10"/>
      <c r="K10178" s="10"/>
      <c r="L10178" s="10"/>
      <c r="N10178" s="10"/>
      <c r="O10178" s="10"/>
      <c r="P10178" s="10"/>
      <c r="Q10178" s="10"/>
      <c r="R10178" s="10"/>
      <c r="S10178" s="10"/>
      <c r="U10178" s="10"/>
      <c r="W10178" s="10"/>
      <c r="Y10178" s="10"/>
      <c r="AA10178" s="10"/>
      <c r="AC10178" s="10"/>
      <c r="AE10178" s="10"/>
      <c r="AG10178" s="10"/>
      <c r="AI10178" s="10"/>
      <c r="AK10178" s="10"/>
    </row>
    <row r="10179" spans="2:37" ht="15" x14ac:dyDescent="0.2">
      <c r="B10179" s="10"/>
      <c r="C10179" s="10"/>
      <c r="D10179" s="10"/>
      <c r="E10179" s="10"/>
      <c r="F10179" s="10"/>
      <c r="G10179" s="10"/>
      <c r="H10179" s="10"/>
      <c r="K10179" s="10"/>
      <c r="L10179" s="10"/>
      <c r="N10179" s="10"/>
      <c r="O10179" s="10"/>
      <c r="P10179" s="10"/>
      <c r="Q10179" s="10"/>
      <c r="R10179" s="10"/>
      <c r="S10179" s="10"/>
      <c r="U10179" s="10"/>
      <c r="W10179" s="10"/>
      <c r="Y10179" s="10"/>
      <c r="AA10179" s="10"/>
      <c r="AC10179" s="10"/>
      <c r="AE10179" s="10"/>
      <c r="AG10179" s="10"/>
      <c r="AI10179" s="10"/>
      <c r="AK10179" s="10"/>
    </row>
    <row r="10180" spans="2:37" ht="15" x14ac:dyDescent="0.2">
      <c r="B10180" s="10"/>
      <c r="C10180" s="10"/>
      <c r="D10180" s="10"/>
      <c r="E10180" s="10"/>
      <c r="F10180" s="10"/>
      <c r="G10180" s="10"/>
      <c r="H10180" s="10"/>
      <c r="K10180" s="10"/>
      <c r="L10180" s="10"/>
      <c r="N10180" s="10"/>
      <c r="O10180" s="10"/>
      <c r="P10180" s="10"/>
      <c r="Q10180" s="10"/>
      <c r="R10180" s="10"/>
      <c r="S10180" s="10"/>
      <c r="U10180" s="10"/>
      <c r="W10180" s="10"/>
      <c r="Y10180" s="10"/>
      <c r="AA10180" s="10"/>
      <c r="AC10180" s="10"/>
      <c r="AE10180" s="10"/>
      <c r="AG10180" s="10"/>
      <c r="AI10180" s="10"/>
      <c r="AK10180" s="10"/>
    </row>
    <row r="10181" spans="2:37" ht="15" x14ac:dyDescent="0.2">
      <c r="B10181" s="10"/>
      <c r="C10181" s="10"/>
      <c r="D10181" s="10"/>
      <c r="E10181" s="10"/>
      <c r="F10181" s="10"/>
      <c r="G10181" s="10"/>
      <c r="H10181" s="10"/>
      <c r="K10181" s="10"/>
      <c r="L10181" s="10"/>
      <c r="N10181" s="10"/>
      <c r="O10181" s="10"/>
      <c r="P10181" s="10"/>
      <c r="Q10181" s="10"/>
      <c r="R10181" s="10"/>
      <c r="S10181" s="10"/>
      <c r="U10181" s="10"/>
      <c r="W10181" s="10"/>
      <c r="Y10181" s="10"/>
      <c r="AA10181" s="10"/>
      <c r="AC10181" s="10"/>
      <c r="AE10181" s="10"/>
      <c r="AG10181" s="10"/>
      <c r="AI10181" s="10"/>
      <c r="AK10181" s="10"/>
    </row>
    <row r="10182" spans="2:37" ht="15" x14ac:dyDescent="0.2">
      <c r="B10182" s="10"/>
      <c r="C10182" s="10"/>
      <c r="D10182" s="10"/>
      <c r="E10182" s="10"/>
      <c r="F10182" s="10"/>
      <c r="G10182" s="10"/>
      <c r="H10182" s="10"/>
      <c r="K10182" s="10"/>
      <c r="L10182" s="10"/>
      <c r="N10182" s="10"/>
      <c r="O10182" s="10"/>
      <c r="P10182" s="10"/>
      <c r="Q10182" s="10"/>
      <c r="R10182" s="10"/>
      <c r="S10182" s="10"/>
      <c r="U10182" s="10"/>
      <c r="W10182" s="10"/>
      <c r="Y10182" s="10"/>
      <c r="AA10182" s="10"/>
      <c r="AC10182" s="10"/>
      <c r="AE10182" s="10"/>
      <c r="AG10182" s="10"/>
      <c r="AI10182" s="10"/>
      <c r="AK10182" s="10"/>
    </row>
    <row r="10183" spans="2:37" ht="15" x14ac:dyDescent="0.2">
      <c r="B10183" s="10"/>
      <c r="C10183" s="10"/>
      <c r="D10183" s="10"/>
      <c r="E10183" s="10"/>
      <c r="F10183" s="10"/>
      <c r="G10183" s="10"/>
      <c r="H10183" s="10"/>
      <c r="K10183" s="10"/>
      <c r="L10183" s="10"/>
      <c r="N10183" s="10"/>
      <c r="O10183" s="10"/>
      <c r="P10183" s="10"/>
      <c r="Q10183" s="10"/>
      <c r="R10183" s="10"/>
      <c r="S10183" s="10"/>
      <c r="U10183" s="10"/>
      <c r="W10183" s="10"/>
      <c r="Y10183" s="10"/>
      <c r="AA10183" s="10"/>
      <c r="AC10183" s="10"/>
      <c r="AE10183" s="10"/>
      <c r="AG10183" s="10"/>
      <c r="AI10183" s="10"/>
      <c r="AK10183" s="10"/>
    </row>
    <row r="10184" spans="2:37" ht="15" x14ac:dyDescent="0.2">
      <c r="B10184" s="10"/>
      <c r="C10184" s="10"/>
      <c r="D10184" s="10"/>
      <c r="E10184" s="10"/>
      <c r="F10184" s="10"/>
      <c r="G10184" s="10"/>
      <c r="H10184" s="10"/>
      <c r="K10184" s="10"/>
      <c r="L10184" s="10"/>
      <c r="N10184" s="10"/>
      <c r="O10184" s="10"/>
      <c r="P10184" s="10"/>
      <c r="Q10184" s="10"/>
      <c r="R10184" s="10"/>
      <c r="S10184" s="10"/>
      <c r="U10184" s="10"/>
      <c r="W10184" s="10"/>
      <c r="Y10184" s="10"/>
      <c r="AA10184" s="10"/>
      <c r="AC10184" s="10"/>
      <c r="AE10184" s="10"/>
      <c r="AG10184" s="10"/>
      <c r="AI10184" s="10"/>
      <c r="AK10184" s="10"/>
    </row>
    <row r="10185" spans="2:37" ht="15" x14ac:dyDescent="0.2">
      <c r="B10185" s="10"/>
      <c r="C10185" s="10"/>
      <c r="D10185" s="10"/>
      <c r="E10185" s="10"/>
      <c r="F10185" s="10"/>
      <c r="G10185" s="10"/>
      <c r="H10185" s="10"/>
      <c r="K10185" s="10"/>
      <c r="L10185" s="10"/>
      <c r="N10185" s="10"/>
      <c r="O10185" s="10"/>
      <c r="P10185" s="10"/>
      <c r="Q10185" s="10"/>
      <c r="R10185" s="10"/>
      <c r="S10185" s="10"/>
      <c r="U10185" s="10"/>
      <c r="W10185" s="10"/>
      <c r="Y10185" s="10"/>
      <c r="AA10185" s="10"/>
      <c r="AC10185" s="10"/>
      <c r="AE10185" s="10"/>
      <c r="AG10185" s="10"/>
      <c r="AI10185" s="10"/>
      <c r="AK10185" s="10"/>
    </row>
    <row r="10186" spans="2:37" ht="15" x14ac:dyDescent="0.2">
      <c r="B10186" s="10"/>
      <c r="C10186" s="10"/>
      <c r="D10186" s="10"/>
      <c r="E10186" s="10"/>
      <c r="F10186" s="10"/>
      <c r="G10186" s="10"/>
      <c r="H10186" s="10"/>
      <c r="K10186" s="10"/>
      <c r="L10186" s="10"/>
      <c r="N10186" s="10"/>
      <c r="O10186" s="10"/>
      <c r="P10186" s="10"/>
      <c r="Q10186" s="10"/>
      <c r="R10186" s="10"/>
      <c r="S10186" s="10"/>
      <c r="U10186" s="10"/>
      <c r="W10186" s="10"/>
      <c r="Y10186" s="10"/>
      <c r="AA10186" s="10"/>
      <c r="AC10186" s="10"/>
      <c r="AE10186" s="10"/>
      <c r="AG10186" s="10"/>
      <c r="AI10186" s="10"/>
      <c r="AK10186" s="10"/>
    </row>
    <row r="10187" spans="2:37" ht="15" x14ac:dyDescent="0.2">
      <c r="B10187" s="10"/>
      <c r="C10187" s="10"/>
      <c r="D10187" s="10"/>
      <c r="E10187" s="10"/>
      <c r="F10187" s="10"/>
      <c r="G10187" s="10"/>
      <c r="H10187" s="10"/>
      <c r="K10187" s="10"/>
      <c r="L10187" s="10"/>
      <c r="N10187" s="10"/>
      <c r="O10187" s="10"/>
      <c r="P10187" s="10"/>
      <c r="Q10187" s="10"/>
      <c r="R10187" s="10"/>
      <c r="S10187" s="10"/>
      <c r="U10187" s="10"/>
      <c r="W10187" s="10"/>
      <c r="Y10187" s="10"/>
      <c r="AA10187" s="10"/>
      <c r="AC10187" s="10"/>
      <c r="AE10187" s="10"/>
      <c r="AG10187" s="10"/>
      <c r="AI10187" s="10"/>
      <c r="AK10187" s="10"/>
    </row>
    <row r="10188" spans="2:37" ht="15" x14ac:dyDescent="0.2">
      <c r="B10188" s="10"/>
      <c r="C10188" s="10"/>
      <c r="D10188" s="10"/>
      <c r="E10188" s="10"/>
      <c r="F10188" s="10"/>
      <c r="G10188" s="10"/>
      <c r="H10188" s="10"/>
      <c r="K10188" s="10"/>
      <c r="L10188" s="10"/>
      <c r="N10188" s="10"/>
      <c r="O10188" s="10"/>
      <c r="P10188" s="10"/>
      <c r="Q10188" s="10"/>
      <c r="R10188" s="10"/>
      <c r="S10188" s="10"/>
      <c r="U10188" s="10"/>
      <c r="W10188" s="10"/>
      <c r="Y10188" s="10"/>
      <c r="AA10188" s="10"/>
      <c r="AC10188" s="10"/>
      <c r="AE10188" s="10"/>
      <c r="AG10188" s="10"/>
      <c r="AI10188" s="10"/>
      <c r="AK10188" s="10"/>
    </row>
    <row r="10189" spans="2:37" ht="15" x14ac:dyDescent="0.2">
      <c r="B10189" s="10"/>
      <c r="C10189" s="10"/>
      <c r="D10189" s="10"/>
      <c r="E10189" s="10"/>
      <c r="F10189" s="10"/>
      <c r="G10189" s="10"/>
      <c r="H10189" s="10"/>
      <c r="K10189" s="10"/>
      <c r="L10189" s="10"/>
      <c r="N10189" s="10"/>
      <c r="O10189" s="10"/>
      <c r="P10189" s="10"/>
      <c r="Q10189" s="10"/>
      <c r="R10189" s="10"/>
      <c r="S10189" s="10"/>
      <c r="U10189" s="10"/>
      <c r="W10189" s="10"/>
      <c r="Y10189" s="10"/>
      <c r="AA10189" s="10"/>
      <c r="AC10189" s="10"/>
      <c r="AE10189" s="10"/>
      <c r="AG10189" s="10"/>
      <c r="AI10189" s="10"/>
      <c r="AK10189" s="10"/>
    </row>
    <row r="10190" spans="2:37" ht="15" x14ac:dyDescent="0.2">
      <c r="B10190" s="10"/>
      <c r="C10190" s="10"/>
      <c r="D10190" s="10"/>
      <c r="E10190" s="10"/>
      <c r="F10190" s="10"/>
      <c r="G10190" s="10"/>
      <c r="H10190" s="10"/>
      <c r="K10190" s="10"/>
      <c r="L10190" s="10"/>
      <c r="N10190" s="10"/>
      <c r="O10190" s="10"/>
      <c r="P10190" s="10"/>
      <c r="Q10190" s="10"/>
      <c r="R10190" s="10"/>
      <c r="S10190" s="10"/>
      <c r="U10190" s="10"/>
      <c r="W10190" s="10"/>
      <c r="Y10190" s="10"/>
      <c r="AA10190" s="10"/>
      <c r="AC10190" s="10"/>
      <c r="AE10190" s="10"/>
      <c r="AG10190" s="10"/>
      <c r="AI10190" s="10"/>
      <c r="AK10190" s="10"/>
    </row>
    <row r="10191" spans="2:37" ht="15" x14ac:dyDescent="0.2">
      <c r="B10191" s="10"/>
      <c r="C10191" s="10"/>
      <c r="D10191" s="10"/>
      <c r="E10191" s="10"/>
      <c r="F10191" s="10"/>
      <c r="G10191" s="10"/>
      <c r="H10191" s="10"/>
      <c r="K10191" s="10"/>
      <c r="L10191" s="10"/>
      <c r="N10191" s="10"/>
      <c r="O10191" s="10"/>
      <c r="P10191" s="10"/>
      <c r="Q10191" s="10"/>
      <c r="R10191" s="10"/>
      <c r="S10191" s="10"/>
      <c r="U10191" s="10"/>
      <c r="W10191" s="10"/>
      <c r="Y10191" s="10"/>
      <c r="AA10191" s="10"/>
      <c r="AC10191" s="10"/>
      <c r="AE10191" s="10"/>
      <c r="AG10191" s="10"/>
      <c r="AI10191" s="10"/>
      <c r="AK10191" s="10"/>
    </row>
    <row r="10192" spans="2:37" ht="15" x14ac:dyDescent="0.2">
      <c r="B10192" s="10"/>
      <c r="C10192" s="10"/>
      <c r="D10192" s="10"/>
      <c r="E10192" s="10"/>
      <c r="F10192" s="10"/>
      <c r="G10192" s="10"/>
      <c r="H10192" s="10"/>
      <c r="K10192" s="10"/>
      <c r="L10192" s="10"/>
      <c r="N10192" s="10"/>
      <c r="O10192" s="10"/>
      <c r="P10192" s="10"/>
      <c r="Q10192" s="10"/>
      <c r="R10192" s="10"/>
      <c r="S10192" s="10"/>
      <c r="U10192" s="10"/>
      <c r="W10192" s="10"/>
      <c r="Y10192" s="10"/>
      <c r="AA10192" s="10"/>
      <c r="AC10192" s="10"/>
      <c r="AE10192" s="10"/>
      <c r="AG10192" s="10"/>
      <c r="AI10192" s="10"/>
      <c r="AK10192" s="10"/>
    </row>
    <row r="10193" spans="2:37" ht="15" x14ac:dyDescent="0.2">
      <c r="B10193" s="10"/>
      <c r="C10193" s="10"/>
      <c r="D10193" s="10"/>
      <c r="E10193" s="10"/>
      <c r="F10193" s="10"/>
      <c r="G10193" s="10"/>
      <c r="H10193" s="10"/>
      <c r="K10193" s="10"/>
      <c r="L10193" s="10"/>
      <c r="N10193" s="10"/>
      <c r="O10193" s="10"/>
      <c r="P10193" s="10"/>
      <c r="Q10193" s="10"/>
      <c r="R10193" s="10"/>
      <c r="S10193" s="10"/>
      <c r="U10193" s="10"/>
      <c r="W10193" s="10"/>
      <c r="Y10193" s="10"/>
      <c r="AA10193" s="10"/>
      <c r="AC10193" s="10"/>
      <c r="AE10193" s="10"/>
      <c r="AG10193" s="10"/>
      <c r="AI10193" s="10"/>
      <c r="AK10193" s="10"/>
    </row>
    <row r="10194" spans="2:37" ht="15" x14ac:dyDescent="0.2">
      <c r="B10194" s="10"/>
      <c r="C10194" s="10"/>
      <c r="D10194" s="10"/>
      <c r="E10194" s="10"/>
      <c r="F10194" s="10"/>
      <c r="G10194" s="10"/>
      <c r="H10194" s="10"/>
      <c r="K10194" s="10"/>
      <c r="L10194" s="10"/>
      <c r="N10194" s="10"/>
      <c r="O10194" s="10"/>
      <c r="P10194" s="10"/>
      <c r="Q10194" s="10"/>
      <c r="R10194" s="10"/>
      <c r="S10194" s="10"/>
      <c r="U10194" s="10"/>
      <c r="W10194" s="10"/>
      <c r="Y10194" s="10"/>
      <c r="AA10194" s="10"/>
      <c r="AC10194" s="10"/>
      <c r="AE10194" s="10"/>
      <c r="AG10194" s="10"/>
      <c r="AI10194" s="10"/>
      <c r="AK10194" s="10"/>
    </row>
    <row r="10195" spans="2:37" ht="15" x14ac:dyDescent="0.2">
      <c r="B10195" s="10"/>
      <c r="C10195" s="10"/>
      <c r="D10195" s="10"/>
      <c r="E10195" s="10"/>
      <c r="F10195" s="10"/>
      <c r="G10195" s="10"/>
      <c r="H10195" s="10"/>
      <c r="K10195" s="10"/>
      <c r="L10195" s="10"/>
      <c r="N10195" s="10"/>
      <c r="O10195" s="10"/>
      <c r="P10195" s="10"/>
      <c r="Q10195" s="10"/>
      <c r="R10195" s="10"/>
      <c r="S10195" s="10"/>
      <c r="U10195" s="10"/>
      <c r="W10195" s="10"/>
      <c r="Y10195" s="10"/>
      <c r="AA10195" s="10"/>
      <c r="AC10195" s="10"/>
      <c r="AE10195" s="10"/>
      <c r="AG10195" s="10"/>
      <c r="AI10195" s="10"/>
      <c r="AK10195" s="10"/>
    </row>
    <row r="10196" spans="2:37" ht="15" x14ac:dyDescent="0.2">
      <c r="B10196" s="10"/>
      <c r="C10196" s="10"/>
      <c r="D10196" s="10"/>
      <c r="E10196" s="10"/>
      <c r="F10196" s="10"/>
      <c r="G10196" s="10"/>
      <c r="H10196" s="10"/>
      <c r="K10196" s="10"/>
      <c r="L10196" s="10"/>
      <c r="N10196" s="10"/>
      <c r="O10196" s="10"/>
      <c r="P10196" s="10"/>
      <c r="Q10196" s="10"/>
      <c r="R10196" s="10"/>
      <c r="S10196" s="10"/>
      <c r="U10196" s="10"/>
      <c r="W10196" s="10"/>
      <c r="Y10196" s="10"/>
      <c r="AA10196" s="10"/>
      <c r="AC10196" s="10"/>
      <c r="AE10196" s="10"/>
      <c r="AG10196" s="10"/>
      <c r="AI10196" s="10"/>
      <c r="AK10196" s="10"/>
    </row>
    <row r="10197" spans="2:37" ht="15" x14ac:dyDescent="0.2">
      <c r="B10197" s="10"/>
      <c r="C10197" s="10"/>
      <c r="D10197" s="10"/>
      <c r="E10197" s="10"/>
      <c r="F10197" s="10"/>
      <c r="G10197" s="10"/>
      <c r="H10197" s="10"/>
      <c r="K10197" s="10"/>
      <c r="L10197" s="10"/>
      <c r="N10197" s="10"/>
      <c r="O10197" s="10"/>
      <c r="P10197" s="10"/>
      <c r="Q10197" s="10"/>
      <c r="R10197" s="10"/>
      <c r="S10197" s="10"/>
      <c r="U10197" s="10"/>
      <c r="W10197" s="10"/>
      <c r="Y10197" s="10"/>
      <c r="AA10197" s="10"/>
      <c r="AC10197" s="10"/>
      <c r="AE10197" s="10"/>
      <c r="AG10197" s="10"/>
      <c r="AI10197" s="10"/>
      <c r="AK10197" s="10"/>
    </row>
    <row r="10198" spans="2:37" ht="15" x14ac:dyDescent="0.2">
      <c r="B10198" s="10"/>
      <c r="C10198" s="10"/>
      <c r="D10198" s="10"/>
      <c r="E10198" s="10"/>
      <c r="F10198" s="10"/>
      <c r="G10198" s="10"/>
      <c r="H10198" s="10"/>
      <c r="K10198" s="10"/>
      <c r="L10198" s="10"/>
      <c r="N10198" s="10"/>
      <c r="O10198" s="10"/>
      <c r="P10198" s="10"/>
      <c r="Q10198" s="10"/>
      <c r="R10198" s="10"/>
      <c r="S10198" s="10"/>
      <c r="U10198" s="10"/>
      <c r="W10198" s="10"/>
      <c r="Y10198" s="10"/>
      <c r="AA10198" s="10"/>
      <c r="AC10198" s="10"/>
      <c r="AE10198" s="10"/>
      <c r="AG10198" s="10"/>
      <c r="AI10198" s="10"/>
      <c r="AK10198" s="10"/>
    </row>
    <row r="10199" spans="2:37" ht="15" x14ac:dyDescent="0.2">
      <c r="B10199" s="10"/>
      <c r="C10199" s="10"/>
      <c r="D10199" s="10"/>
      <c r="E10199" s="10"/>
      <c r="F10199" s="10"/>
      <c r="G10199" s="10"/>
      <c r="H10199" s="10"/>
      <c r="K10199" s="10"/>
      <c r="L10199" s="10"/>
      <c r="N10199" s="10"/>
      <c r="O10199" s="10"/>
      <c r="P10199" s="10"/>
      <c r="Q10199" s="10"/>
      <c r="R10199" s="10"/>
      <c r="S10199" s="10"/>
      <c r="U10199" s="10"/>
      <c r="W10199" s="10"/>
      <c r="Y10199" s="10"/>
      <c r="AA10199" s="10"/>
      <c r="AC10199" s="10"/>
      <c r="AE10199" s="10"/>
      <c r="AG10199" s="10"/>
      <c r="AI10199" s="10"/>
      <c r="AK10199" s="10"/>
    </row>
    <row r="10200" spans="2:37" ht="15" x14ac:dyDescent="0.2">
      <c r="B10200" s="10"/>
      <c r="C10200" s="10"/>
      <c r="D10200" s="10"/>
      <c r="E10200" s="10"/>
      <c r="F10200" s="10"/>
      <c r="G10200" s="10"/>
      <c r="H10200" s="10"/>
      <c r="K10200" s="10"/>
      <c r="L10200" s="10"/>
      <c r="N10200" s="10"/>
      <c r="O10200" s="10"/>
      <c r="P10200" s="10"/>
      <c r="Q10200" s="10"/>
      <c r="R10200" s="10"/>
      <c r="S10200" s="10"/>
      <c r="U10200" s="10"/>
      <c r="W10200" s="10"/>
      <c r="Y10200" s="10"/>
      <c r="AA10200" s="10"/>
      <c r="AC10200" s="10"/>
      <c r="AE10200" s="10"/>
      <c r="AG10200" s="10"/>
      <c r="AI10200" s="10"/>
      <c r="AK10200" s="10"/>
    </row>
    <row r="10201" spans="2:37" ht="15" x14ac:dyDescent="0.2">
      <c r="B10201" s="10"/>
      <c r="C10201" s="10"/>
      <c r="D10201" s="10"/>
      <c r="E10201" s="10"/>
      <c r="F10201" s="10"/>
      <c r="G10201" s="10"/>
      <c r="H10201" s="10"/>
      <c r="K10201" s="10"/>
      <c r="L10201" s="10"/>
      <c r="N10201" s="10"/>
      <c r="O10201" s="10"/>
      <c r="P10201" s="10"/>
      <c r="Q10201" s="10"/>
      <c r="R10201" s="10"/>
      <c r="S10201" s="10"/>
      <c r="U10201" s="10"/>
      <c r="W10201" s="10"/>
      <c r="Y10201" s="10"/>
      <c r="AA10201" s="10"/>
      <c r="AC10201" s="10"/>
      <c r="AE10201" s="10"/>
      <c r="AG10201" s="10"/>
      <c r="AI10201" s="10"/>
      <c r="AK10201" s="10"/>
    </row>
    <row r="10202" spans="2:37" ht="15" x14ac:dyDescent="0.2">
      <c r="B10202" s="10"/>
      <c r="C10202" s="10"/>
      <c r="D10202" s="10"/>
      <c r="E10202" s="10"/>
      <c r="F10202" s="10"/>
      <c r="G10202" s="10"/>
      <c r="H10202" s="10"/>
      <c r="K10202" s="10"/>
      <c r="L10202" s="10"/>
      <c r="N10202" s="10"/>
      <c r="O10202" s="10"/>
      <c r="P10202" s="10"/>
      <c r="Q10202" s="10"/>
      <c r="R10202" s="10"/>
      <c r="S10202" s="10"/>
      <c r="U10202" s="10"/>
      <c r="W10202" s="10"/>
      <c r="Y10202" s="10"/>
      <c r="AA10202" s="10"/>
      <c r="AC10202" s="10"/>
      <c r="AE10202" s="10"/>
      <c r="AG10202" s="10"/>
      <c r="AI10202" s="10"/>
      <c r="AK10202" s="10"/>
    </row>
    <row r="10203" spans="2:37" ht="15" x14ac:dyDescent="0.2">
      <c r="B10203" s="10"/>
      <c r="C10203" s="10"/>
      <c r="D10203" s="10"/>
      <c r="E10203" s="10"/>
      <c r="F10203" s="10"/>
      <c r="G10203" s="10"/>
      <c r="H10203" s="10"/>
      <c r="K10203" s="10"/>
      <c r="L10203" s="10"/>
      <c r="N10203" s="10"/>
      <c r="O10203" s="10"/>
      <c r="P10203" s="10"/>
      <c r="Q10203" s="10"/>
      <c r="R10203" s="10"/>
      <c r="S10203" s="10"/>
      <c r="U10203" s="10"/>
      <c r="W10203" s="10"/>
      <c r="Y10203" s="10"/>
      <c r="AA10203" s="10"/>
      <c r="AC10203" s="10"/>
      <c r="AE10203" s="10"/>
      <c r="AG10203" s="10"/>
      <c r="AI10203" s="10"/>
      <c r="AK10203" s="10"/>
    </row>
    <row r="10204" spans="2:37" ht="15" x14ac:dyDescent="0.2">
      <c r="B10204" s="10"/>
      <c r="C10204" s="10"/>
      <c r="D10204" s="10"/>
      <c r="E10204" s="10"/>
      <c r="F10204" s="10"/>
      <c r="G10204" s="10"/>
      <c r="H10204" s="10"/>
      <c r="K10204" s="10"/>
      <c r="L10204" s="10"/>
      <c r="N10204" s="10"/>
      <c r="O10204" s="10"/>
      <c r="P10204" s="10"/>
      <c r="Q10204" s="10"/>
      <c r="R10204" s="10"/>
      <c r="S10204" s="10"/>
      <c r="U10204" s="10"/>
      <c r="W10204" s="10"/>
      <c r="Y10204" s="10"/>
      <c r="AA10204" s="10"/>
      <c r="AC10204" s="10"/>
      <c r="AE10204" s="10"/>
      <c r="AG10204" s="10"/>
      <c r="AI10204" s="10"/>
      <c r="AK10204" s="10"/>
    </row>
    <row r="10205" spans="2:37" ht="15" x14ac:dyDescent="0.2">
      <c r="B10205" s="10"/>
      <c r="C10205" s="10"/>
      <c r="D10205" s="10"/>
      <c r="E10205" s="10"/>
      <c r="F10205" s="10"/>
      <c r="G10205" s="10"/>
      <c r="H10205" s="10"/>
      <c r="K10205" s="10"/>
      <c r="L10205" s="10"/>
      <c r="N10205" s="10"/>
      <c r="O10205" s="10"/>
      <c r="P10205" s="10"/>
      <c r="Q10205" s="10"/>
      <c r="R10205" s="10"/>
      <c r="S10205" s="10"/>
      <c r="U10205" s="10"/>
      <c r="W10205" s="10"/>
      <c r="Y10205" s="10"/>
      <c r="AA10205" s="10"/>
      <c r="AC10205" s="10"/>
      <c r="AE10205" s="10"/>
      <c r="AG10205" s="10"/>
      <c r="AI10205" s="10"/>
      <c r="AK10205" s="10"/>
    </row>
    <row r="10206" spans="2:37" ht="15" x14ac:dyDescent="0.2">
      <c r="B10206" s="10"/>
      <c r="C10206" s="10"/>
      <c r="D10206" s="10"/>
      <c r="E10206" s="10"/>
      <c r="F10206" s="10"/>
      <c r="G10206" s="10"/>
      <c r="H10206" s="10"/>
      <c r="K10206" s="10"/>
      <c r="L10206" s="10"/>
      <c r="N10206" s="10"/>
      <c r="O10206" s="10"/>
      <c r="P10206" s="10"/>
      <c r="Q10206" s="10"/>
      <c r="R10206" s="10"/>
      <c r="S10206" s="10"/>
      <c r="U10206" s="10"/>
      <c r="W10206" s="10"/>
      <c r="Y10206" s="10"/>
      <c r="AA10206" s="10"/>
      <c r="AC10206" s="10"/>
      <c r="AE10206" s="10"/>
      <c r="AG10206" s="10"/>
      <c r="AI10206" s="10"/>
      <c r="AK10206" s="10"/>
    </row>
    <row r="10207" spans="2:37" ht="15" x14ac:dyDescent="0.2">
      <c r="B10207" s="10"/>
      <c r="C10207" s="10"/>
      <c r="D10207" s="10"/>
      <c r="E10207" s="10"/>
      <c r="F10207" s="10"/>
      <c r="G10207" s="10"/>
      <c r="H10207" s="10"/>
      <c r="K10207" s="10"/>
      <c r="L10207" s="10"/>
      <c r="N10207" s="10"/>
      <c r="O10207" s="10"/>
      <c r="P10207" s="10"/>
      <c r="Q10207" s="10"/>
      <c r="R10207" s="10"/>
      <c r="S10207" s="10"/>
      <c r="U10207" s="10"/>
      <c r="W10207" s="10"/>
      <c r="Y10207" s="10"/>
      <c r="AA10207" s="10"/>
      <c r="AC10207" s="10"/>
      <c r="AE10207" s="10"/>
      <c r="AG10207" s="10"/>
      <c r="AI10207" s="10"/>
      <c r="AK10207" s="10"/>
    </row>
    <row r="10208" spans="2:37" ht="15" x14ac:dyDescent="0.2">
      <c r="B10208" s="10"/>
      <c r="C10208" s="10"/>
      <c r="D10208" s="10"/>
      <c r="E10208" s="10"/>
      <c r="F10208" s="10"/>
      <c r="G10208" s="10"/>
      <c r="H10208" s="10"/>
      <c r="K10208" s="10"/>
      <c r="L10208" s="10"/>
      <c r="N10208" s="10"/>
      <c r="O10208" s="10"/>
      <c r="P10208" s="10"/>
      <c r="Q10208" s="10"/>
      <c r="R10208" s="10"/>
      <c r="S10208" s="10"/>
      <c r="U10208" s="10"/>
      <c r="W10208" s="10"/>
      <c r="Y10208" s="10"/>
      <c r="AA10208" s="10"/>
      <c r="AC10208" s="10"/>
      <c r="AE10208" s="10"/>
      <c r="AG10208" s="10"/>
      <c r="AI10208" s="10"/>
      <c r="AK10208" s="10"/>
    </row>
    <row r="10209" spans="2:37" ht="15" x14ac:dyDescent="0.2">
      <c r="B10209" s="10"/>
      <c r="C10209" s="10"/>
      <c r="D10209" s="10"/>
      <c r="E10209" s="10"/>
      <c r="F10209" s="10"/>
      <c r="G10209" s="10"/>
      <c r="H10209" s="10"/>
      <c r="K10209" s="10"/>
      <c r="L10209" s="10"/>
      <c r="N10209" s="10"/>
      <c r="O10209" s="10"/>
      <c r="P10209" s="10"/>
      <c r="Q10209" s="10"/>
      <c r="R10209" s="10"/>
      <c r="S10209" s="10"/>
      <c r="U10209" s="10"/>
      <c r="W10209" s="10"/>
      <c r="Y10209" s="10"/>
      <c r="AA10209" s="10"/>
      <c r="AC10209" s="10"/>
      <c r="AE10209" s="10"/>
      <c r="AG10209" s="10"/>
      <c r="AI10209" s="10"/>
      <c r="AK10209" s="10"/>
    </row>
    <row r="10210" spans="2:37" ht="15" x14ac:dyDescent="0.2">
      <c r="B10210" s="10"/>
      <c r="C10210" s="10"/>
      <c r="D10210" s="10"/>
      <c r="E10210" s="10"/>
      <c r="F10210" s="10"/>
      <c r="G10210" s="10"/>
      <c r="H10210" s="10"/>
      <c r="K10210" s="10"/>
      <c r="L10210" s="10"/>
      <c r="N10210" s="10"/>
      <c r="O10210" s="10"/>
      <c r="P10210" s="10"/>
      <c r="Q10210" s="10"/>
      <c r="R10210" s="10"/>
      <c r="S10210" s="10"/>
      <c r="U10210" s="10"/>
      <c r="W10210" s="10"/>
      <c r="Y10210" s="10"/>
      <c r="AA10210" s="10"/>
      <c r="AC10210" s="10"/>
      <c r="AE10210" s="10"/>
      <c r="AG10210" s="10"/>
      <c r="AI10210" s="10"/>
      <c r="AK10210" s="10"/>
    </row>
    <row r="10211" spans="2:37" ht="15" x14ac:dyDescent="0.2">
      <c r="B10211" s="10"/>
      <c r="C10211" s="10"/>
      <c r="D10211" s="10"/>
      <c r="E10211" s="10"/>
      <c r="F10211" s="10"/>
      <c r="G10211" s="10"/>
      <c r="H10211" s="10"/>
      <c r="K10211" s="10"/>
      <c r="L10211" s="10"/>
      <c r="N10211" s="10"/>
      <c r="O10211" s="10"/>
      <c r="P10211" s="10"/>
      <c r="Q10211" s="10"/>
      <c r="R10211" s="10"/>
      <c r="S10211" s="10"/>
      <c r="U10211" s="10"/>
      <c r="W10211" s="10"/>
      <c r="Y10211" s="10"/>
      <c r="AA10211" s="10"/>
      <c r="AC10211" s="10"/>
      <c r="AE10211" s="10"/>
      <c r="AG10211" s="10"/>
      <c r="AI10211" s="10"/>
      <c r="AK10211" s="10"/>
    </row>
    <row r="10212" spans="2:37" ht="15" x14ac:dyDescent="0.2">
      <c r="B10212" s="10"/>
      <c r="C10212" s="10"/>
      <c r="D10212" s="10"/>
      <c r="E10212" s="10"/>
      <c r="F10212" s="10"/>
      <c r="G10212" s="10"/>
      <c r="H10212" s="10"/>
      <c r="K10212" s="10"/>
      <c r="L10212" s="10"/>
      <c r="N10212" s="10"/>
      <c r="O10212" s="10"/>
      <c r="P10212" s="10"/>
      <c r="Q10212" s="10"/>
      <c r="R10212" s="10"/>
      <c r="S10212" s="10"/>
      <c r="U10212" s="10"/>
      <c r="W10212" s="10"/>
      <c r="Y10212" s="10"/>
      <c r="AA10212" s="10"/>
      <c r="AC10212" s="10"/>
      <c r="AE10212" s="10"/>
      <c r="AG10212" s="10"/>
      <c r="AI10212" s="10"/>
      <c r="AK10212" s="10"/>
    </row>
    <row r="10213" spans="2:37" ht="15" x14ac:dyDescent="0.2">
      <c r="B10213" s="10"/>
      <c r="C10213" s="10"/>
      <c r="D10213" s="10"/>
      <c r="E10213" s="10"/>
      <c r="F10213" s="10"/>
      <c r="G10213" s="10"/>
      <c r="H10213" s="10"/>
      <c r="K10213" s="10"/>
      <c r="L10213" s="10"/>
      <c r="N10213" s="10"/>
      <c r="O10213" s="10"/>
      <c r="P10213" s="10"/>
      <c r="Q10213" s="10"/>
      <c r="R10213" s="10"/>
      <c r="S10213" s="10"/>
      <c r="U10213" s="10"/>
      <c r="W10213" s="10"/>
      <c r="Y10213" s="10"/>
      <c r="AA10213" s="10"/>
      <c r="AC10213" s="10"/>
      <c r="AE10213" s="10"/>
      <c r="AG10213" s="10"/>
      <c r="AI10213" s="10"/>
      <c r="AK10213" s="10"/>
    </row>
    <row r="10214" spans="2:37" ht="15" x14ac:dyDescent="0.2">
      <c r="B10214" s="10"/>
      <c r="C10214" s="10"/>
      <c r="D10214" s="10"/>
      <c r="E10214" s="10"/>
      <c r="F10214" s="10"/>
      <c r="G10214" s="10"/>
      <c r="H10214" s="10"/>
      <c r="K10214" s="10"/>
      <c r="L10214" s="10"/>
      <c r="N10214" s="10"/>
      <c r="O10214" s="10"/>
      <c r="P10214" s="10"/>
      <c r="Q10214" s="10"/>
      <c r="R10214" s="10"/>
      <c r="S10214" s="10"/>
      <c r="U10214" s="10"/>
      <c r="W10214" s="10"/>
      <c r="Y10214" s="10"/>
      <c r="AA10214" s="10"/>
      <c r="AC10214" s="10"/>
      <c r="AE10214" s="10"/>
      <c r="AG10214" s="10"/>
      <c r="AI10214" s="10"/>
      <c r="AK10214" s="10"/>
    </row>
    <row r="10215" spans="2:37" ht="15" x14ac:dyDescent="0.2">
      <c r="B10215" s="10"/>
      <c r="C10215" s="10"/>
      <c r="D10215" s="10"/>
      <c r="E10215" s="10"/>
      <c r="F10215" s="10"/>
      <c r="G10215" s="10"/>
      <c r="H10215" s="10"/>
      <c r="K10215" s="10"/>
      <c r="L10215" s="10"/>
      <c r="N10215" s="10"/>
      <c r="O10215" s="10"/>
      <c r="P10215" s="10"/>
      <c r="Q10215" s="10"/>
      <c r="R10215" s="10"/>
      <c r="S10215" s="10"/>
      <c r="U10215" s="10"/>
      <c r="W10215" s="10"/>
      <c r="Y10215" s="10"/>
      <c r="AA10215" s="10"/>
      <c r="AC10215" s="10"/>
      <c r="AE10215" s="10"/>
      <c r="AG10215" s="10"/>
      <c r="AI10215" s="10"/>
      <c r="AK10215" s="10"/>
    </row>
    <row r="10216" spans="2:37" ht="15" x14ac:dyDescent="0.2">
      <c r="B10216" s="10"/>
      <c r="C10216" s="10"/>
      <c r="D10216" s="10"/>
      <c r="E10216" s="10"/>
      <c r="F10216" s="10"/>
      <c r="G10216" s="10"/>
      <c r="H10216" s="10"/>
      <c r="K10216" s="10"/>
      <c r="L10216" s="10"/>
      <c r="N10216" s="10"/>
      <c r="O10216" s="10"/>
      <c r="P10216" s="10"/>
      <c r="Q10216" s="10"/>
      <c r="R10216" s="10"/>
      <c r="S10216" s="10"/>
      <c r="U10216" s="10"/>
      <c r="W10216" s="10"/>
      <c r="Y10216" s="10"/>
      <c r="AA10216" s="10"/>
      <c r="AC10216" s="10"/>
      <c r="AE10216" s="10"/>
      <c r="AG10216" s="10"/>
      <c r="AI10216" s="10"/>
      <c r="AK10216" s="10"/>
    </row>
    <row r="10217" spans="2:37" ht="15" x14ac:dyDescent="0.2">
      <c r="B10217" s="10"/>
      <c r="C10217" s="10"/>
      <c r="D10217" s="10"/>
      <c r="E10217" s="10"/>
      <c r="F10217" s="10"/>
      <c r="G10217" s="10"/>
      <c r="H10217" s="10"/>
      <c r="K10217" s="10"/>
      <c r="L10217" s="10"/>
      <c r="N10217" s="10"/>
      <c r="O10217" s="10"/>
      <c r="P10217" s="10"/>
      <c r="Q10217" s="10"/>
      <c r="R10217" s="10"/>
      <c r="S10217" s="10"/>
      <c r="U10217" s="10"/>
      <c r="W10217" s="10"/>
      <c r="Y10217" s="10"/>
      <c r="AA10217" s="10"/>
      <c r="AC10217" s="10"/>
      <c r="AE10217" s="10"/>
      <c r="AG10217" s="10"/>
      <c r="AI10217" s="10"/>
      <c r="AK10217" s="10"/>
    </row>
    <row r="10218" spans="2:37" ht="15" x14ac:dyDescent="0.2">
      <c r="B10218" s="10"/>
      <c r="C10218" s="10"/>
      <c r="D10218" s="10"/>
      <c r="E10218" s="10"/>
      <c r="F10218" s="10"/>
      <c r="G10218" s="10"/>
      <c r="H10218" s="10"/>
      <c r="K10218" s="10"/>
      <c r="L10218" s="10"/>
      <c r="N10218" s="10"/>
      <c r="O10218" s="10"/>
      <c r="P10218" s="10"/>
      <c r="Q10218" s="10"/>
      <c r="R10218" s="10"/>
      <c r="S10218" s="10"/>
      <c r="U10218" s="10"/>
      <c r="W10218" s="10"/>
      <c r="Y10218" s="10"/>
      <c r="AA10218" s="10"/>
      <c r="AC10218" s="10"/>
      <c r="AE10218" s="10"/>
      <c r="AG10218" s="10"/>
      <c r="AI10218" s="10"/>
      <c r="AK10218" s="10"/>
    </row>
    <row r="10219" spans="2:37" ht="15" x14ac:dyDescent="0.2">
      <c r="B10219" s="10"/>
      <c r="C10219" s="10"/>
      <c r="D10219" s="10"/>
      <c r="E10219" s="10"/>
      <c r="F10219" s="10"/>
      <c r="G10219" s="10"/>
      <c r="H10219" s="10"/>
      <c r="K10219" s="10"/>
      <c r="L10219" s="10"/>
      <c r="N10219" s="10"/>
      <c r="O10219" s="10"/>
      <c r="P10219" s="10"/>
      <c r="Q10219" s="10"/>
      <c r="R10219" s="10"/>
      <c r="S10219" s="10"/>
      <c r="U10219" s="10"/>
      <c r="W10219" s="10"/>
      <c r="Y10219" s="10"/>
      <c r="AA10219" s="10"/>
      <c r="AC10219" s="10"/>
      <c r="AE10219" s="10"/>
      <c r="AG10219" s="10"/>
      <c r="AI10219" s="10"/>
      <c r="AK10219" s="10"/>
    </row>
    <row r="10220" spans="2:37" ht="15" x14ac:dyDescent="0.2">
      <c r="B10220" s="10"/>
      <c r="C10220" s="10"/>
      <c r="D10220" s="10"/>
      <c r="E10220" s="10"/>
      <c r="F10220" s="10"/>
      <c r="G10220" s="10"/>
      <c r="H10220" s="10"/>
      <c r="K10220" s="10"/>
      <c r="L10220" s="10"/>
      <c r="N10220" s="10"/>
      <c r="O10220" s="10"/>
      <c r="P10220" s="10"/>
      <c r="Q10220" s="10"/>
      <c r="R10220" s="10"/>
      <c r="S10220" s="10"/>
      <c r="U10220" s="10"/>
      <c r="W10220" s="10"/>
      <c r="Y10220" s="10"/>
      <c r="AA10220" s="10"/>
      <c r="AC10220" s="10"/>
      <c r="AE10220" s="10"/>
      <c r="AG10220" s="10"/>
      <c r="AI10220" s="10"/>
      <c r="AK10220" s="10"/>
    </row>
    <row r="10221" spans="2:37" ht="15" x14ac:dyDescent="0.2">
      <c r="B10221" s="10"/>
      <c r="C10221" s="10"/>
      <c r="D10221" s="10"/>
      <c r="E10221" s="10"/>
      <c r="F10221" s="10"/>
      <c r="G10221" s="10"/>
      <c r="H10221" s="10"/>
      <c r="K10221" s="10"/>
      <c r="L10221" s="10"/>
      <c r="N10221" s="10"/>
      <c r="O10221" s="10"/>
      <c r="P10221" s="10"/>
      <c r="Q10221" s="10"/>
      <c r="R10221" s="10"/>
      <c r="S10221" s="10"/>
      <c r="U10221" s="10"/>
      <c r="W10221" s="10"/>
      <c r="Y10221" s="10"/>
      <c r="AA10221" s="10"/>
      <c r="AC10221" s="10"/>
      <c r="AE10221" s="10"/>
      <c r="AG10221" s="10"/>
      <c r="AI10221" s="10"/>
      <c r="AK10221" s="10"/>
    </row>
    <row r="10222" spans="2:37" ht="15" x14ac:dyDescent="0.2">
      <c r="B10222" s="10"/>
      <c r="C10222" s="10"/>
      <c r="D10222" s="10"/>
      <c r="E10222" s="10"/>
      <c r="F10222" s="10"/>
      <c r="G10222" s="10"/>
      <c r="H10222" s="10"/>
      <c r="K10222" s="10"/>
      <c r="L10222" s="10"/>
      <c r="N10222" s="10"/>
      <c r="O10222" s="10"/>
      <c r="P10222" s="10"/>
      <c r="Q10222" s="10"/>
      <c r="R10222" s="10"/>
      <c r="S10222" s="10"/>
      <c r="U10222" s="10"/>
      <c r="W10222" s="10"/>
      <c r="Y10222" s="10"/>
      <c r="AA10222" s="10"/>
      <c r="AC10222" s="10"/>
      <c r="AE10222" s="10"/>
      <c r="AG10222" s="10"/>
      <c r="AI10222" s="10"/>
      <c r="AK10222" s="10"/>
    </row>
    <row r="10223" spans="2:37" ht="15" x14ac:dyDescent="0.2">
      <c r="B10223" s="10"/>
      <c r="C10223" s="10"/>
      <c r="D10223" s="10"/>
      <c r="E10223" s="10"/>
      <c r="F10223" s="10"/>
      <c r="G10223" s="10"/>
      <c r="H10223" s="10"/>
      <c r="K10223" s="10"/>
      <c r="L10223" s="10"/>
      <c r="N10223" s="10"/>
      <c r="O10223" s="10"/>
      <c r="P10223" s="10"/>
      <c r="Q10223" s="10"/>
      <c r="R10223" s="10"/>
      <c r="S10223" s="10"/>
      <c r="U10223" s="10"/>
      <c r="W10223" s="10"/>
      <c r="Y10223" s="10"/>
      <c r="AA10223" s="10"/>
      <c r="AC10223" s="10"/>
      <c r="AE10223" s="10"/>
      <c r="AG10223" s="10"/>
      <c r="AI10223" s="10"/>
      <c r="AK10223" s="10"/>
    </row>
    <row r="10224" spans="2:37" ht="15" x14ac:dyDescent="0.2">
      <c r="B10224" s="10"/>
      <c r="C10224" s="10"/>
      <c r="D10224" s="10"/>
      <c r="E10224" s="10"/>
      <c r="F10224" s="10"/>
      <c r="G10224" s="10"/>
      <c r="H10224" s="10"/>
      <c r="K10224" s="10"/>
      <c r="L10224" s="10"/>
      <c r="N10224" s="10"/>
      <c r="O10224" s="10"/>
      <c r="P10224" s="10"/>
      <c r="Q10224" s="10"/>
      <c r="R10224" s="10"/>
      <c r="S10224" s="10"/>
      <c r="U10224" s="10"/>
      <c r="W10224" s="10"/>
      <c r="Y10224" s="10"/>
      <c r="AA10224" s="10"/>
      <c r="AC10224" s="10"/>
      <c r="AE10224" s="10"/>
      <c r="AG10224" s="10"/>
      <c r="AI10224" s="10"/>
      <c r="AK10224" s="10"/>
    </row>
    <row r="10225" spans="2:37" ht="15" x14ac:dyDescent="0.2">
      <c r="B10225" s="10"/>
      <c r="C10225" s="10"/>
      <c r="D10225" s="10"/>
      <c r="E10225" s="10"/>
      <c r="F10225" s="10"/>
      <c r="G10225" s="10"/>
      <c r="H10225" s="10"/>
      <c r="K10225" s="10"/>
      <c r="L10225" s="10"/>
      <c r="N10225" s="10"/>
      <c r="O10225" s="10"/>
      <c r="P10225" s="10"/>
      <c r="Q10225" s="10"/>
      <c r="R10225" s="10"/>
      <c r="S10225" s="10"/>
      <c r="U10225" s="10"/>
      <c r="W10225" s="10"/>
      <c r="Y10225" s="10"/>
      <c r="AA10225" s="10"/>
      <c r="AC10225" s="10"/>
      <c r="AE10225" s="10"/>
      <c r="AG10225" s="10"/>
      <c r="AI10225" s="10"/>
      <c r="AK10225" s="10"/>
    </row>
    <row r="10226" spans="2:37" ht="15" x14ac:dyDescent="0.2">
      <c r="B10226" s="10"/>
      <c r="C10226" s="10"/>
      <c r="D10226" s="10"/>
      <c r="E10226" s="10"/>
      <c r="F10226" s="10"/>
      <c r="G10226" s="10"/>
      <c r="H10226" s="10"/>
      <c r="K10226" s="10"/>
      <c r="L10226" s="10"/>
      <c r="N10226" s="10"/>
      <c r="O10226" s="10"/>
      <c r="P10226" s="10"/>
      <c r="Q10226" s="10"/>
      <c r="R10226" s="10"/>
      <c r="S10226" s="10"/>
      <c r="U10226" s="10"/>
      <c r="W10226" s="10"/>
      <c r="Y10226" s="10"/>
      <c r="AA10226" s="10"/>
      <c r="AC10226" s="10"/>
      <c r="AE10226" s="10"/>
      <c r="AG10226" s="10"/>
      <c r="AI10226" s="10"/>
      <c r="AK10226" s="10"/>
    </row>
    <row r="10227" spans="2:37" ht="15" x14ac:dyDescent="0.2">
      <c r="B10227" s="10"/>
      <c r="C10227" s="10"/>
      <c r="D10227" s="10"/>
      <c r="E10227" s="10"/>
      <c r="F10227" s="10"/>
      <c r="G10227" s="10"/>
      <c r="H10227" s="10"/>
      <c r="K10227" s="10"/>
      <c r="L10227" s="10"/>
      <c r="N10227" s="10"/>
      <c r="O10227" s="10"/>
      <c r="P10227" s="10"/>
      <c r="Q10227" s="10"/>
      <c r="R10227" s="10"/>
      <c r="S10227" s="10"/>
      <c r="U10227" s="10"/>
      <c r="W10227" s="10"/>
      <c r="Y10227" s="10"/>
      <c r="AA10227" s="10"/>
      <c r="AC10227" s="10"/>
      <c r="AE10227" s="10"/>
      <c r="AG10227" s="10"/>
      <c r="AI10227" s="10"/>
      <c r="AK10227" s="10"/>
    </row>
    <row r="10228" spans="2:37" ht="15" x14ac:dyDescent="0.2">
      <c r="B10228" s="10"/>
      <c r="C10228" s="10"/>
      <c r="D10228" s="10"/>
      <c r="E10228" s="10"/>
      <c r="F10228" s="10"/>
      <c r="G10228" s="10"/>
      <c r="H10228" s="10"/>
      <c r="K10228" s="10"/>
      <c r="L10228" s="10"/>
      <c r="N10228" s="10"/>
      <c r="O10228" s="10"/>
      <c r="P10228" s="10"/>
      <c r="Q10228" s="10"/>
      <c r="R10228" s="10"/>
      <c r="S10228" s="10"/>
      <c r="U10228" s="10"/>
      <c r="W10228" s="10"/>
      <c r="Y10228" s="10"/>
      <c r="AA10228" s="10"/>
      <c r="AC10228" s="10"/>
      <c r="AE10228" s="10"/>
      <c r="AG10228" s="10"/>
      <c r="AI10228" s="10"/>
      <c r="AK10228" s="10"/>
    </row>
    <row r="10229" spans="2:37" ht="15" x14ac:dyDescent="0.2">
      <c r="B10229" s="10"/>
      <c r="C10229" s="10"/>
      <c r="D10229" s="10"/>
      <c r="E10229" s="10"/>
      <c r="F10229" s="10"/>
      <c r="G10229" s="10"/>
      <c r="H10229" s="10"/>
      <c r="K10229" s="10"/>
      <c r="L10229" s="10"/>
      <c r="N10229" s="10"/>
      <c r="O10229" s="10"/>
      <c r="P10229" s="10"/>
      <c r="Q10229" s="10"/>
      <c r="R10229" s="10"/>
      <c r="S10229" s="10"/>
      <c r="U10229" s="10"/>
      <c r="W10229" s="10"/>
      <c r="Y10229" s="10"/>
      <c r="AA10229" s="10"/>
      <c r="AC10229" s="10"/>
      <c r="AE10229" s="10"/>
      <c r="AG10229" s="10"/>
      <c r="AI10229" s="10"/>
      <c r="AK10229" s="10"/>
    </row>
    <row r="10230" spans="2:37" ht="15" x14ac:dyDescent="0.2">
      <c r="B10230" s="10"/>
      <c r="C10230" s="10"/>
      <c r="D10230" s="10"/>
      <c r="E10230" s="10"/>
      <c r="F10230" s="10"/>
      <c r="G10230" s="10"/>
      <c r="H10230" s="10"/>
      <c r="K10230" s="10"/>
      <c r="L10230" s="10"/>
      <c r="N10230" s="10"/>
      <c r="O10230" s="10"/>
      <c r="P10230" s="10"/>
      <c r="Q10230" s="10"/>
      <c r="R10230" s="10"/>
      <c r="S10230" s="10"/>
      <c r="U10230" s="10"/>
      <c r="W10230" s="10"/>
      <c r="Y10230" s="10"/>
      <c r="AA10230" s="10"/>
      <c r="AC10230" s="10"/>
      <c r="AE10230" s="10"/>
      <c r="AG10230" s="10"/>
      <c r="AI10230" s="10"/>
      <c r="AK10230" s="10"/>
    </row>
    <row r="10231" spans="2:37" ht="15" x14ac:dyDescent="0.2">
      <c r="B10231" s="10"/>
      <c r="C10231" s="10"/>
      <c r="D10231" s="10"/>
      <c r="E10231" s="10"/>
      <c r="F10231" s="10"/>
      <c r="G10231" s="10"/>
      <c r="H10231" s="10"/>
      <c r="K10231" s="10"/>
      <c r="L10231" s="10"/>
      <c r="N10231" s="10"/>
      <c r="O10231" s="10"/>
      <c r="P10231" s="10"/>
      <c r="Q10231" s="10"/>
      <c r="R10231" s="10"/>
      <c r="S10231" s="10"/>
      <c r="U10231" s="10"/>
      <c r="W10231" s="10"/>
      <c r="Y10231" s="10"/>
      <c r="AA10231" s="10"/>
      <c r="AC10231" s="10"/>
      <c r="AE10231" s="10"/>
      <c r="AG10231" s="10"/>
      <c r="AI10231" s="10"/>
      <c r="AK10231" s="10"/>
    </row>
    <row r="10232" spans="2:37" ht="15" x14ac:dyDescent="0.2">
      <c r="B10232" s="10"/>
      <c r="C10232" s="10"/>
      <c r="D10232" s="10"/>
      <c r="E10232" s="10"/>
      <c r="F10232" s="10"/>
      <c r="G10232" s="10"/>
      <c r="H10232" s="10"/>
      <c r="K10232" s="10"/>
      <c r="L10232" s="10"/>
      <c r="N10232" s="10"/>
      <c r="O10232" s="10"/>
      <c r="P10232" s="10"/>
      <c r="Q10232" s="10"/>
      <c r="R10232" s="10"/>
      <c r="S10232" s="10"/>
      <c r="U10232" s="10"/>
      <c r="W10232" s="10"/>
      <c r="Y10232" s="10"/>
      <c r="AA10232" s="10"/>
      <c r="AC10232" s="10"/>
      <c r="AE10232" s="10"/>
      <c r="AG10232" s="10"/>
      <c r="AI10232" s="10"/>
      <c r="AK10232" s="10"/>
    </row>
    <row r="10233" spans="2:37" ht="15" x14ac:dyDescent="0.2">
      <c r="B10233" s="10"/>
      <c r="C10233" s="10"/>
      <c r="D10233" s="10"/>
      <c r="E10233" s="10"/>
      <c r="F10233" s="10"/>
      <c r="G10233" s="10"/>
      <c r="H10233" s="10"/>
      <c r="K10233" s="10"/>
      <c r="L10233" s="10"/>
      <c r="N10233" s="10"/>
      <c r="O10233" s="10"/>
      <c r="P10233" s="10"/>
      <c r="Q10233" s="10"/>
      <c r="R10233" s="10"/>
      <c r="S10233" s="10"/>
      <c r="U10233" s="10"/>
      <c r="W10233" s="10"/>
      <c r="Y10233" s="10"/>
      <c r="AA10233" s="10"/>
      <c r="AC10233" s="10"/>
      <c r="AE10233" s="10"/>
      <c r="AG10233" s="10"/>
      <c r="AI10233" s="10"/>
      <c r="AK10233" s="10"/>
    </row>
    <row r="10234" spans="2:37" ht="15" x14ac:dyDescent="0.2">
      <c r="B10234" s="10"/>
      <c r="C10234" s="10"/>
      <c r="D10234" s="10"/>
      <c r="E10234" s="10"/>
      <c r="F10234" s="10"/>
      <c r="G10234" s="10"/>
      <c r="H10234" s="10"/>
      <c r="K10234" s="10"/>
      <c r="L10234" s="10"/>
      <c r="N10234" s="10"/>
      <c r="O10234" s="10"/>
      <c r="P10234" s="10"/>
      <c r="Q10234" s="10"/>
      <c r="R10234" s="10"/>
      <c r="S10234" s="10"/>
      <c r="U10234" s="10"/>
      <c r="W10234" s="10"/>
      <c r="Y10234" s="10"/>
      <c r="AA10234" s="10"/>
      <c r="AC10234" s="10"/>
      <c r="AE10234" s="10"/>
      <c r="AG10234" s="10"/>
      <c r="AI10234" s="10"/>
      <c r="AK10234" s="10"/>
    </row>
    <row r="10235" spans="2:37" ht="15" x14ac:dyDescent="0.2">
      <c r="B10235" s="10"/>
      <c r="C10235" s="10"/>
      <c r="D10235" s="10"/>
      <c r="E10235" s="10"/>
      <c r="F10235" s="10"/>
      <c r="G10235" s="10"/>
      <c r="H10235" s="10"/>
      <c r="K10235" s="10"/>
      <c r="L10235" s="10"/>
      <c r="N10235" s="10"/>
      <c r="O10235" s="10"/>
      <c r="P10235" s="10"/>
      <c r="Q10235" s="10"/>
      <c r="R10235" s="10"/>
      <c r="S10235" s="10"/>
      <c r="U10235" s="10"/>
      <c r="W10235" s="10"/>
      <c r="Y10235" s="10"/>
      <c r="AA10235" s="10"/>
      <c r="AC10235" s="10"/>
      <c r="AE10235" s="10"/>
      <c r="AG10235" s="10"/>
      <c r="AI10235" s="10"/>
      <c r="AK10235" s="10"/>
    </row>
    <row r="10236" spans="2:37" ht="15" x14ac:dyDescent="0.2">
      <c r="B10236" s="10"/>
      <c r="C10236" s="10"/>
      <c r="D10236" s="10"/>
      <c r="E10236" s="10"/>
      <c r="F10236" s="10"/>
      <c r="G10236" s="10"/>
      <c r="H10236" s="10"/>
      <c r="K10236" s="10"/>
      <c r="L10236" s="10"/>
      <c r="N10236" s="10"/>
      <c r="O10236" s="10"/>
      <c r="P10236" s="10"/>
      <c r="Q10236" s="10"/>
      <c r="R10236" s="10"/>
      <c r="S10236" s="10"/>
      <c r="U10236" s="10"/>
      <c r="W10236" s="10"/>
      <c r="Y10236" s="10"/>
      <c r="AA10236" s="10"/>
      <c r="AC10236" s="10"/>
      <c r="AE10236" s="10"/>
      <c r="AG10236" s="10"/>
      <c r="AI10236" s="10"/>
      <c r="AK10236" s="10"/>
    </row>
    <row r="10237" spans="2:37" ht="15" x14ac:dyDescent="0.2">
      <c r="B10237" s="10"/>
      <c r="C10237" s="10"/>
      <c r="D10237" s="10"/>
      <c r="E10237" s="10"/>
      <c r="F10237" s="10"/>
      <c r="G10237" s="10"/>
      <c r="H10237" s="10"/>
      <c r="K10237" s="10"/>
      <c r="L10237" s="10"/>
      <c r="N10237" s="10"/>
      <c r="O10237" s="10"/>
      <c r="P10237" s="10"/>
      <c r="Q10237" s="10"/>
      <c r="R10237" s="10"/>
      <c r="S10237" s="10"/>
      <c r="U10237" s="10"/>
      <c r="W10237" s="10"/>
      <c r="Y10237" s="10"/>
      <c r="AA10237" s="10"/>
      <c r="AC10237" s="10"/>
      <c r="AE10237" s="10"/>
      <c r="AG10237" s="10"/>
      <c r="AI10237" s="10"/>
      <c r="AK10237" s="10"/>
    </row>
    <row r="10238" spans="2:37" ht="15" x14ac:dyDescent="0.2">
      <c r="B10238" s="10"/>
      <c r="C10238" s="10"/>
      <c r="D10238" s="10"/>
      <c r="E10238" s="10"/>
      <c r="F10238" s="10"/>
      <c r="G10238" s="10"/>
      <c r="H10238" s="10"/>
      <c r="K10238" s="10"/>
      <c r="L10238" s="10"/>
      <c r="N10238" s="10"/>
      <c r="O10238" s="10"/>
      <c r="P10238" s="10"/>
      <c r="Q10238" s="10"/>
      <c r="R10238" s="10"/>
      <c r="S10238" s="10"/>
      <c r="U10238" s="10"/>
      <c r="W10238" s="10"/>
      <c r="Y10238" s="10"/>
      <c r="AA10238" s="10"/>
      <c r="AC10238" s="10"/>
      <c r="AE10238" s="10"/>
      <c r="AG10238" s="10"/>
      <c r="AI10238" s="10"/>
      <c r="AK10238" s="10"/>
    </row>
    <row r="10239" spans="2:37" ht="15" x14ac:dyDescent="0.2">
      <c r="B10239" s="10"/>
      <c r="C10239" s="10"/>
      <c r="D10239" s="10"/>
      <c r="E10239" s="10"/>
      <c r="F10239" s="10"/>
      <c r="G10239" s="10"/>
      <c r="H10239" s="10"/>
      <c r="K10239" s="10"/>
      <c r="L10239" s="10"/>
      <c r="N10239" s="10"/>
      <c r="O10239" s="10"/>
      <c r="P10239" s="10"/>
      <c r="Q10239" s="10"/>
      <c r="R10239" s="10"/>
      <c r="S10239" s="10"/>
      <c r="U10239" s="10"/>
      <c r="W10239" s="10"/>
      <c r="Y10239" s="10"/>
      <c r="AA10239" s="10"/>
      <c r="AC10239" s="10"/>
      <c r="AE10239" s="10"/>
      <c r="AG10239" s="10"/>
      <c r="AI10239" s="10"/>
      <c r="AK10239" s="10"/>
    </row>
    <row r="10240" spans="2:37" ht="15" x14ac:dyDescent="0.2">
      <c r="B10240" s="10"/>
      <c r="C10240" s="10"/>
      <c r="D10240" s="10"/>
      <c r="E10240" s="10"/>
      <c r="F10240" s="10"/>
      <c r="G10240" s="10"/>
      <c r="H10240" s="10"/>
      <c r="K10240" s="10"/>
      <c r="L10240" s="10"/>
      <c r="N10240" s="10"/>
      <c r="O10240" s="10"/>
      <c r="P10240" s="10"/>
      <c r="Q10240" s="10"/>
      <c r="R10240" s="10"/>
      <c r="S10240" s="10"/>
      <c r="U10240" s="10"/>
      <c r="W10240" s="10"/>
      <c r="Y10240" s="10"/>
      <c r="AA10240" s="10"/>
      <c r="AC10240" s="10"/>
      <c r="AE10240" s="10"/>
      <c r="AG10240" s="10"/>
      <c r="AI10240" s="10"/>
      <c r="AK10240" s="10"/>
    </row>
    <row r="10241" spans="2:37" ht="15" x14ac:dyDescent="0.2">
      <c r="B10241" s="10"/>
      <c r="C10241" s="10"/>
      <c r="D10241" s="10"/>
      <c r="E10241" s="10"/>
      <c r="F10241" s="10"/>
      <c r="G10241" s="10"/>
      <c r="H10241" s="10"/>
      <c r="K10241" s="10"/>
      <c r="L10241" s="10"/>
      <c r="N10241" s="10"/>
      <c r="O10241" s="10"/>
      <c r="P10241" s="10"/>
      <c r="Q10241" s="10"/>
      <c r="R10241" s="10"/>
      <c r="S10241" s="10"/>
      <c r="U10241" s="10"/>
      <c r="W10241" s="10"/>
      <c r="Y10241" s="10"/>
      <c r="AA10241" s="10"/>
      <c r="AC10241" s="10"/>
      <c r="AE10241" s="10"/>
      <c r="AG10241" s="10"/>
      <c r="AI10241" s="10"/>
      <c r="AK10241" s="10"/>
    </row>
    <row r="10242" spans="2:37" ht="15" x14ac:dyDescent="0.2">
      <c r="B10242" s="10"/>
      <c r="C10242" s="10"/>
      <c r="D10242" s="10"/>
      <c r="E10242" s="10"/>
      <c r="F10242" s="10"/>
      <c r="G10242" s="10"/>
      <c r="H10242" s="10"/>
      <c r="K10242" s="10"/>
      <c r="L10242" s="10"/>
      <c r="N10242" s="10"/>
      <c r="O10242" s="10"/>
      <c r="P10242" s="10"/>
      <c r="Q10242" s="10"/>
      <c r="R10242" s="10"/>
      <c r="S10242" s="10"/>
      <c r="U10242" s="10"/>
      <c r="W10242" s="10"/>
      <c r="Y10242" s="10"/>
      <c r="AA10242" s="10"/>
      <c r="AC10242" s="10"/>
      <c r="AE10242" s="10"/>
      <c r="AG10242" s="10"/>
      <c r="AI10242" s="10"/>
      <c r="AK10242" s="10"/>
    </row>
    <row r="10243" spans="2:37" ht="15" x14ac:dyDescent="0.2">
      <c r="B10243" s="10"/>
      <c r="C10243" s="10"/>
      <c r="D10243" s="10"/>
      <c r="E10243" s="10"/>
      <c r="F10243" s="10"/>
      <c r="G10243" s="10"/>
      <c r="H10243" s="10"/>
      <c r="K10243" s="10"/>
      <c r="L10243" s="10"/>
      <c r="N10243" s="10"/>
      <c r="O10243" s="10"/>
      <c r="P10243" s="10"/>
      <c r="Q10243" s="10"/>
      <c r="R10243" s="10"/>
      <c r="S10243" s="10"/>
      <c r="U10243" s="10"/>
      <c r="W10243" s="10"/>
      <c r="Y10243" s="10"/>
      <c r="AA10243" s="10"/>
      <c r="AC10243" s="10"/>
      <c r="AE10243" s="10"/>
      <c r="AG10243" s="10"/>
      <c r="AI10243" s="10"/>
      <c r="AK10243" s="10"/>
    </row>
    <row r="10244" spans="2:37" ht="15" x14ac:dyDescent="0.2">
      <c r="B10244" s="10"/>
      <c r="C10244" s="10"/>
      <c r="D10244" s="10"/>
      <c r="E10244" s="10"/>
      <c r="F10244" s="10"/>
      <c r="G10244" s="10"/>
      <c r="H10244" s="10"/>
      <c r="K10244" s="10"/>
      <c r="L10244" s="10"/>
      <c r="N10244" s="10"/>
      <c r="O10244" s="10"/>
      <c r="P10244" s="10"/>
      <c r="Q10244" s="10"/>
      <c r="R10244" s="10"/>
      <c r="S10244" s="10"/>
      <c r="U10244" s="10"/>
      <c r="W10244" s="10"/>
      <c r="Y10244" s="10"/>
      <c r="AA10244" s="10"/>
      <c r="AC10244" s="10"/>
      <c r="AE10244" s="10"/>
      <c r="AG10244" s="10"/>
      <c r="AI10244" s="10"/>
      <c r="AK10244" s="10"/>
    </row>
    <row r="10245" spans="2:37" ht="15" x14ac:dyDescent="0.2">
      <c r="B10245" s="10"/>
      <c r="C10245" s="10"/>
      <c r="D10245" s="10"/>
      <c r="E10245" s="10"/>
      <c r="F10245" s="10"/>
      <c r="G10245" s="10"/>
      <c r="H10245" s="10"/>
      <c r="K10245" s="10"/>
      <c r="L10245" s="10"/>
      <c r="N10245" s="10"/>
      <c r="O10245" s="10"/>
      <c r="P10245" s="10"/>
      <c r="Q10245" s="10"/>
      <c r="R10245" s="10"/>
      <c r="S10245" s="10"/>
      <c r="U10245" s="10"/>
      <c r="W10245" s="10"/>
      <c r="Y10245" s="10"/>
      <c r="AA10245" s="10"/>
      <c r="AC10245" s="10"/>
      <c r="AE10245" s="10"/>
      <c r="AG10245" s="10"/>
      <c r="AI10245" s="10"/>
      <c r="AK10245" s="10"/>
    </row>
    <row r="10246" spans="2:37" ht="15" x14ac:dyDescent="0.2">
      <c r="B10246" s="10"/>
      <c r="C10246" s="10"/>
      <c r="D10246" s="10"/>
      <c r="E10246" s="10"/>
      <c r="F10246" s="10"/>
      <c r="G10246" s="10"/>
      <c r="H10246" s="10"/>
      <c r="K10246" s="10"/>
      <c r="L10246" s="10"/>
      <c r="N10246" s="10"/>
      <c r="O10246" s="10"/>
      <c r="P10246" s="10"/>
      <c r="Q10246" s="10"/>
      <c r="R10246" s="10"/>
      <c r="S10246" s="10"/>
      <c r="U10246" s="10"/>
      <c r="W10246" s="10"/>
      <c r="Y10246" s="10"/>
      <c r="AA10246" s="10"/>
      <c r="AC10246" s="10"/>
      <c r="AE10246" s="10"/>
      <c r="AG10246" s="10"/>
      <c r="AI10246" s="10"/>
      <c r="AK10246" s="10"/>
    </row>
    <row r="10247" spans="2:37" ht="15" x14ac:dyDescent="0.2">
      <c r="B10247" s="10"/>
      <c r="C10247" s="10"/>
      <c r="D10247" s="10"/>
      <c r="E10247" s="10"/>
      <c r="F10247" s="10"/>
      <c r="G10247" s="10"/>
      <c r="H10247" s="10"/>
      <c r="K10247" s="10"/>
      <c r="L10247" s="10"/>
      <c r="N10247" s="10"/>
      <c r="O10247" s="10"/>
      <c r="P10247" s="10"/>
      <c r="Q10247" s="10"/>
      <c r="R10247" s="10"/>
      <c r="S10247" s="10"/>
      <c r="U10247" s="10"/>
      <c r="W10247" s="10"/>
      <c r="Y10247" s="10"/>
      <c r="AA10247" s="10"/>
      <c r="AC10247" s="10"/>
      <c r="AE10247" s="10"/>
      <c r="AG10247" s="10"/>
      <c r="AI10247" s="10"/>
      <c r="AK10247" s="10"/>
    </row>
    <row r="10248" spans="2:37" ht="15" x14ac:dyDescent="0.2">
      <c r="B10248" s="10"/>
      <c r="C10248" s="10"/>
      <c r="D10248" s="10"/>
      <c r="E10248" s="10"/>
      <c r="F10248" s="10"/>
      <c r="G10248" s="10"/>
      <c r="H10248" s="10"/>
      <c r="K10248" s="10"/>
      <c r="L10248" s="10"/>
      <c r="N10248" s="10"/>
      <c r="O10248" s="10"/>
      <c r="P10248" s="10"/>
      <c r="Q10248" s="10"/>
      <c r="R10248" s="10"/>
      <c r="S10248" s="10"/>
      <c r="U10248" s="10"/>
      <c r="W10248" s="10"/>
      <c r="Y10248" s="10"/>
      <c r="AA10248" s="10"/>
      <c r="AC10248" s="10"/>
      <c r="AE10248" s="10"/>
      <c r="AG10248" s="10"/>
      <c r="AI10248" s="10"/>
      <c r="AK10248" s="10"/>
    </row>
    <row r="10249" spans="2:37" ht="15" x14ac:dyDescent="0.2">
      <c r="B10249" s="10"/>
      <c r="C10249" s="10"/>
      <c r="D10249" s="10"/>
      <c r="E10249" s="10"/>
      <c r="F10249" s="10"/>
      <c r="G10249" s="10"/>
      <c r="H10249" s="10"/>
      <c r="K10249" s="10"/>
      <c r="L10249" s="10"/>
      <c r="N10249" s="10"/>
      <c r="O10249" s="10"/>
      <c r="P10249" s="10"/>
      <c r="Q10249" s="10"/>
      <c r="R10249" s="10"/>
      <c r="S10249" s="10"/>
      <c r="U10249" s="10"/>
      <c r="W10249" s="10"/>
      <c r="Y10249" s="10"/>
      <c r="AA10249" s="10"/>
      <c r="AC10249" s="10"/>
      <c r="AE10249" s="10"/>
      <c r="AG10249" s="10"/>
      <c r="AI10249" s="10"/>
      <c r="AK10249" s="10"/>
    </row>
    <row r="10250" spans="2:37" ht="15" x14ac:dyDescent="0.2">
      <c r="B10250" s="10"/>
      <c r="C10250" s="10"/>
      <c r="D10250" s="10"/>
      <c r="E10250" s="10"/>
      <c r="F10250" s="10"/>
      <c r="G10250" s="10"/>
      <c r="H10250" s="10"/>
      <c r="K10250" s="10"/>
      <c r="L10250" s="10"/>
      <c r="N10250" s="10"/>
      <c r="O10250" s="10"/>
      <c r="P10250" s="10"/>
      <c r="Q10250" s="10"/>
      <c r="R10250" s="10"/>
      <c r="S10250" s="10"/>
      <c r="U10250" s="10"/>
      <c r="W10250" s="10"/>
      <c r="Y10250" s="10"/>
      <c r="AA10250" s="10"/>
      <c r="AC10250" s="10"/>
      <c r="AE10250" s="10"/>
      <c r="AG10250" s="10"/>
      <c r="AI10250" s="10"/>
      <c r="AK10250" s="10"/>
    </row>
    <row r="10251" spans="2:37" ht="15" x14ac:dyDescent="0.2">
      <c r="B10251" s="10"/>
      <c r="C10251" s="10"/>
      <c r="D10251" s="10"/>
      <c r="E10251" s="10"/>
      <c r="F10251" s="10"/>
      <c r="G10251" s="10"/>
      <c r="H10251" s="10"/>
      <c r="K10251" s="10"/>
      <c r="L10251" s="10"/>
      <c r="N10251" s="10"/>
      <c r="O10251" s="10"/>
      <c r="P10251" s="10"/>
      <c r="Q10251" s="10"/>
      <c r="R10251" s="10"/>
      <c r="S10251" s="10"/>
      <c r="U10251" s="10"/>
      <c r="W10251" s="10"/>
      <c r="Y10251" s="10"/>
      <c r="AA10251" s="10"/>
      <c r="AC10251" s="10"/>
      <c r="AE10251" s="10"/>
      <c r="AG10251" s="10"/>
      <c r="AI10251" s="10"/>
      <c r="AK10251" s="10"/>
    </row>
    <row r="10252" spans="2:37" ht="15" x14ac:dyDescent="0.2">
      <c r="B10252" s="10"/>
      <c r="C10252" s="10"/>
      <c r="D10252" s="10"/>
      <c r="E10252" s="10"/>
      <c r="F10252" s="10"/>
      <c r="G10252" s="10"/>
      <c r="H10252" s="10"/>
      <c r="K10252" s="10"/>
      <c r="L10252" s="10"/>
      <c r="N10252" s="10"/>
      <c r="O10252" s="10"/>
      <c r="P10252" s="10"/>
      <c r="Q10252" s="10"/>
      <c r="R10252" s="10"/>
      <c r="S10252" s="10"/>
      <c r="U10252" s="10"/>
      <c r="W10252" s="10"/>
      <c r="Y10252" s="10"/>
      <c r="AA10252" s="10"/>
      <c r="AC10252" s="10"/>
      <c r="AE10252" s="10"/>
      <c r="AG10252" s="10"/>
      <c r="AI10252" s="10"/>
      <c r="AK10252" s="10"/>
    </row>
    <row r="10253" spans="2:37" ht="15" x14ac:dyDescent="0.2">
      <c r="B10253" s="10"/>
      <c r="C10253" s="10"/>
      <c r="D10253" s="10"/>
      <c r="E10253" s="10"/>
      <c r="F10253" s="10"/>
      <c r="G10253" s="10"/>
      <c r="H10253" s="10"/>
      <c r="K10253" s="10"/>
      <c r="L10253" s="10"/>
      <c r="N10253" s="10"/>
      <c r="O10253" s="10"/>
      <c r="P10253" s="10"/>
      <c r="Q10253" s="10"/>
      <c r="R10253" s="10"/>
      <c r="S10253" s="10"/>
      <c r="U10253" s="10"/>
      <c r="W10253" s="10"/>
      <c r="Y10253" s="10"/>
      <c r="AA10253" s="10"/>
      <c r="AC10253" s="10"/>
      <c r="AE10253" s="10"/>
      <c r="AG10253" s="10"/>
      <c r="AI10253" s="10"/>
      <c r="AK10253" s="10"/>
    </row>
    <row r="10254" spans="2:37" ht="15" x14ac:dyDescent="0.2">
      <c r="B10254" s="10"/>
      <c r="C10254" s="10"/>
      <c r="D10254" s="10"/>
      <c r="E10254" s="10"/>
      <c r="F10254" s="10"/>
      <c r="G10254" s="10"/>
      <c r="H10254" s="10"/>
      <c r="K10254" s="10"/>
      <c r="L10254" s="10"/>
      <c r="N10254" s="10"/>
      <c r="O10254" s="10"/>
      <c r="P10254" s="10"/>
      <c r="Q10254" s="10"/>
      <c r="R10254" s="10"/>
      <c r="S10254" s="10"/>
      <c r="U10254" s="10"/>
      <c r="W10254" s="10"/>
      <c r="Y10254" s="10"/>
      <c r="AA10254" s="10"/>
      <c r="AC10254" s="10"/>
      <c r="AE10254" s="10"/>
      <c r="AG10254" s="10"/>
      <c r="AI10254" s="10"/>
      <c r="AK10254" s="10"/>
    </row>
    <row r="10255" spans="2:37" ht="15" x14ac:dyDescent="0.2">
      <c r="B10255" s="10"/>
      <c r="C10255" s="10"/>
      <c r="D10255" s="10"/>
      <c r="E10255" s="10"/>
      <c r="F10255" s="10"/>
      <c r="G10255" s="10"/>
      <c r="H10255" s="10"/>
      <c r="K10255" s="10"/>
      <c r="L10255" s="10"/>
      <c r="N10255" s="10"/>
      <c r="O10255" s="10"/>
      <c r="P10255" s="10"/>
      <c r="Q10255" s="10"/>
      <c r="R10255" s="10"/>
      <c r="S10255" s="10"/>
      <c r="U10255" s="10"/>
      <c r="W10255" s="10"/>
      <c r="Y10255" s="10"/>
      <c r="AA10255" s="10"/>
      <c r="AC10255" s="10"/>
      <c r="AE10255" s="10"/>
      <c r="AG10255" s="10"/>
      <c r="AI10255" s="10"/>
      <c r="AK10255" s="10"/>
    </row>
    <row r="10256" spans="2:37" ht="15" x14ac:dyDescent="0.2">
      <c r="B10256" s="10"/>
      <c r="C10256" s="10"/>
      <c r="D10256" s="10"/>
      <c r="E10256" s="10"/>
      <c r="F10256" s="10"/>
      <c r="G10256" s="10"/>
      <c r="H10256" s="10"/>
      <c r="K10256" s="10"/>
      <c r="L10256" s="10"/>
      <c r="N10256" s="10"/>
      <c r="O10256" s="10"/>
      <c r="P10256" s="10"/>
      <c r="Q10256" s="10"/>
      <c r="R10256" s="10"/>
      <c r="S10256" s="10"/>
      <c r="U10256" s="10"/>
      <c r="W10256" s="10"/>
      <c r="Y10256" s="10"/>
      <c r="AA10256" s="10"/>
      <c r="AC10256" s="10"/>
      <c r="AE10256" s="10"/>
      <c r="AG10256" s="10"/>
      <c r="AI10256" s="10"/>
      <c r="AK10256" s="10"/>
    </row>
    <row r="10257" spans="2:37" ht="15" x14ac:dyDescent="0.2">
      <c r="B10257" s="10"/>
      <c r="C10257" s="10"/>
      <c r="D10257" s="10"/>
      <c r="E10257" s="10"/>
      <c r="F10257" s="10"/>
      <c r="G10257" s="10"/>
      <c r="H10257" s="10"/>
      <c r="K10257" s="10"/>
      <c r="L10257" s="10"/>
      <c r="N10257" s="10"/>
      <c r="O10257" s="10"/>
      <c r="P10257" s="10"/>
      <c r="Q10257" s="10"/>
      <c r="R10257" s="10"/>
      <c r="S10257" s="10"/>
      <c r="U10257" s="10"/>
      <c r="W10257" s="10"/>
      <c r="Y10257" s="10"/>
      <c r="AA10257" s="10"/>
      <c r="AC10257" s="10"/>
      <c r="AE10257" s="10"/>
      <c r="AG10257" s="10"/>
      <c r="AI10257" s="10"/>
      <c r="AK10257" s="10"/>
    </row>
    <row r="10258" spans="2:37" ht="15" x14ac:dyDescent="0.2">
      <c r="B10258" s="10"/>
      <c r="C10258" s="10"/>
      <c r="D10258" s="10"/>
      <c r="E10258" s="10"/>
      <c r="F10258" s="10"/>
      <c r="G10258" s="10"/>
      <c r="H10258" s="10"/>
      <c r="K10258" s="10"/>
      <c r="L10258" s="10"/>
      <c r="N10258" s="10"/>
      <c r="O10258" s="10"/>
      <c r="P10258" s="10"/>
      <c r="Q10258" s="10"/>
      <c r="R10258" s="10"/>
      <c r="S10258" s="10"/>
      <c r="U10258" s="10"/>
      <c r="W10258" s="10"/>
      <c r="Y10258" s="10"/>
      <c r="AA10258" s="10"/>
      <c r="AC10258" s="10"/>
      <c r="AE10258" s="10"/>
      <c r="AG10258" s="10"/>
      <c r="AI10258" s="10"/>
      <c r="AK10258" s="10"/>
    </row>
    <row r="10259" spans="2:37" ht="15" x14ac:dyDescent="0.2">
      <c r="B10259" s="10"/>
      <c r="C10259" s="10"/>
      <c r="D10259" s="10"/>
      <c r="E10259" s="10"/>
      <c r="F10259" s="10"/>
      <c r="G10259" s="10"/>
      <c r="H10259" s="10"/>
      <c r="K10259" s="10"/>
      <c r="L10259" s="10"/>
      <c r="N10259" s="10"/>
      <c r="O10259" s="10"/>
      <c r="P10259" s="10"/>
      <c r="Q10259" s="10"/>
      <c r="R10259" s="10"/>
      <c r="S10259" s="10"/>
      <c r="U10259" s="10"/>
      <c r="W10259" s="10"/>
      <c r="Y10259" s="10"/>
      <c r="AA10259" s="10"/>
      <c r="AC10259" s="10"/>
      <c r="AE10259" s="10"/>
      <c r="AG10259" s="10"/>
      <c r="AI10259" s="10"/>
      <c r="AK10259" s="10"/>
    </row>
    <row r="10260" spans="2:37" ht="15" x14ac:dyDescent="0.2">
      <c r="B10260" s="10"/>
      <c r="C10260" s="10"/>
      <c r="D10260" s="10"/>
      <c r="E10260" s="10"/>
      <c r="F10260" s="10"/>
      <c r="G10260" s="10"/>
      <c r="H10260" s="10"/>
      <c r="K10260" s="10"/>
      <c r="L10260" s="10"/>
      <c r="N10260" s="10"/>
      <c r="O10260" s="10"/>
      <c r="P10260" s="10"/>
      <c r="Q10260" s="10"/>
      <c r="R10260" s="10"/>
      <c r="S10260" s="10"/>
      <c r="U10260" s="10"/>
      <c r="W10260" s="10"/>
      <c r="Y10260" s="10"/>
      <c r="AA10260" s="10"/>
      <c r="AC10260" s="10"/>
      <c r="AE10260" s="10"/>
      <c r="AG10260" s="10"/>
      <c r="AI10260" s="10"/>
      <c r="AK10260" s="10"/>
    </row>
    <row r="10261" spans="2:37" ht="15" x14ac:dyDescent="0.2">
      <c r="B10261" s="10"/>
      <c r="C10261" s="10"/>
      <c r="D10261" s="10"/>
      <c r="E10261" s="10"/>
      <c r="F10261" s="10"/>
      <c r="G10261" s="10"/>
      <c r="H10261" s="10"/>
      <c r="K10261" s="10"/>
      <c r="L10261" s="10"/>
      <c r="N10261" s="10"/>
      <c r="O10261" s="10"/>
      <c r="P10261" s="10"/>
      <c r="Q10261" s="10"/>
      <c r="R10261" s="10"/>
      <c r="S10261" s="10"/>
      <c r="U10261" s="10"/>
      <c r="W10261" s="10"/>
      <c r="Y10261" s="10"/>
      <c r="AA10261" s="10"/>
      <c r="AC10261" s="10"/>
      <c r="AE10261" s="10"/>
      <c r="AG10261" s="10"/>
      <c r="AI10261" s="10"/>
      <c r="AK10261" s="10"/>
    </row>
    <row r="10262" spans="2:37" ht="15" x14ac:dyDescent="0.2">
      <c r="B10262" s="10"/>
      <c r="C10262" s="10"/>
      <c r="D10262" s="10"/>
      <c r="E10262" s="10"/>
      <c r="F10262" s="10"/>
      <c r="G10262" s="10"/>
      <c r="H10262" s="10"/>
      <c r="K10262" s="10"/>
      <c r="L10262" s="10"/>
      <c r="N10262" s="10"/>
      <c r="O10262" s="10"/>
      <c r="P10262" s="10"/>
      <c r="Q10262" s="10"/>
      <c r="R10262" s="10"/>
      <c r="S10262" s="10"/>
      <c r="U10262" s="10"/>
      <c r="W10262" s="10"/>
      <c r="Y10262" s="10"/>
      <c r="AA10262" s="10"/>
      <c r="AC10262" s="10"/>
      <c r="AE10262" s="10"/>
      <c r="AG10262" s="10"/>
      <c r="AI10262" s="10"/>
      <c r="AK10262" s="10"/>
    </row>
    <row r="10263" spans="2:37" ht="15" x14ac:dyDescent="0.2">
      <c r="B10263" s="10"/>
      <c r="C10263" s="10"/>
      <c r="D10263" s="10"/>
      <c r="E10263" s="10"/>
      <c r="F10263" s="10"/>
      <c r="G10263" s="10"/>
      <c r="H10263" s="10"/>
      <c r="K10263" s="10"/>
      <c r="L10263" s="10"/>
      <c r="N10263" s="10"/>
      <c r="O10263" s="10"/>
      <c r="P10263" s="10"/>
      <c r="Q10263" s="10"/>
      <c r="R10263" s="10"/>
      <c r="S10263" s="10"/>
      <c r="U10263" s="10"/>
      <c r="W10263" s="10"/>
      <c r="Y10263" s="10"/>
      <c r="AA10263" s="10"/>
      <c r="AC10263" s="10"/>
      <c r="AE10263" s="10"/>
      <c r="AG10263" s="10"/>
      <c r="AI10263" s="10"/>
      <c r="AK10263" s="10"/>
    </row>
    <row r="10264" spans="2:37" ht="15" x14ac:dyDescent="0.2">
      <c r="B10264" s="10"/>
      <c r="C10264" s="10"/>
      <c r="D10264" s="10"/>
      <c r="E10264" s="10"/>
      <c r="F10264" s="10"/>
      <c r="G10264" s="10"/>
      <c r="H10264" s="10"/>
      <c r="K10264" s="10"/>
      <c r="L10264" s="10"/>
      <c r="N10264" s="10"/>
      <c r="O10264" s="10"/>
      <c r="P10264" s="10"/>
      <c r="Q10264" s="10"/>
      <c r="R10264" s="10"/>
      <c r="S10264" s="10"/>
      <c r="U10264" s="10"/>
      <c r="W10264" s="10"/>
      <c r="Y10264" s="10"/>
      <c r="AA10264" s="10"/>
      <c r="AC10264" s="10"/>
      <c r="AE10264" s="10"/>
      <c r="AG10264" s="10"/>
      <c r="AI10264" s="10"/>
      <c r="AK10264" s="10"/>
    </row>
    <row r="10265" spans="2:37" ht="15" x14ac:dyDescent="0.2">
      <c r="B10265" s="10"/>
      <c r="C10265" s="10"/>
      <c r="D10265" s="10"/>
      <c r="E10265" s="10"/>
      <c r="F10265" s="10"/>
      <c r="G10265" s="10"/>
      <c r="H10265" s="10"/>
      <c r="K10265" s="10"/>
      <c r="L10265" s="10"/>
      <c r="N10265" s="10"/>
      <c r="O10265" s="10"/>
      <c r="P10265" s="10"/>
      <c r="Q10265" s="10"/>
      <c r="R10265" s="10"/>
      <c r="S10265" s="10"/>
      <c r="U10265" s="10"/>
      <c r="W10265" s="10"/>
      <c r="Y10265" s="10"/>
      <c r="AA10265" s="10"/>
      <c r="AC10265" s="10"/>
      <c r="AE10265" s="10"/>
      <c r="AG10265" s="10"/>
      <c r="AI10265" s="10"/>
      <c r="AK10265" s="10"/>
    </row>
    <row r="10266" spans="2:37" ht="15" x14ac:dyDescent="0.2">
      <c r="B10266" s="10"/>
      <c r="C10266" s="10"/>
      <c r="D10266" s="10"/>
      <c r="E10266" s="10"/>
      <c r="F10266" s="10"/>
      <c r="G10266" s="10"/>
      <c r="H10266" s="10"/>
      <c r="K10266" s="10"/>
      <c r="L10266" s="10"/>
      <c r="N10266" s="10"/>
      <c r="O10266" s="10"/>
      <c r="P10266" s="10"/>
      <c r="Q10266" s="10"/>
      <c r="R10266" s="10"/>
      <c r="S10266" s="10"/>
      <c r="U10266" s="10"/>
      <c r="W10266" s="10"/>
      <c r="Y10266" s="10"/>
      <c r="AA10266" s="10"/>
      <c r="AC10266" s="10"/>
      <c r="AE10266" s="10"/>
      <c r="AG10266" s="10"/>
      <c r="AI10266" s="10"/>
      <c r="AK10266" s="10"/>
    </row>
    <row r="10267" spans="2:37" ht="15" x14ac:dyDescent="0.2">
      <c r="B10267" s="10"/>
      <c r="C10267" s="10"/>
      <c r="D10267" s="10"/>
      <c r="E10267" s="10"/>
      <c r="F10267" s="10"/>
      <c r="G10267" s="10"/>
      <c r="H10267" s="10"/>
      <c r="K10267" s="10"/>
      <c r="L10267" s="10"/>
      <c r="N10267" s="10"/>
      <c r="O10267" s="10"/>
      <c r="P10267" s="10"/>
      <c r="Q10267" s="10"/>
      <c r="R10267" s="10"/>
      <c r="S10267" s="10"/>
      <c r="U10267" s="10"/>
      <c r="W10267" s="10"/>
      <c r="Y10267" s="10"/>
      <c r="AA10267" s="10"/>
      <c r="AC10267" s="10"/>
      <c r="AE10267" s="10"/>
      <c r="AG10267" s="10"/>
      <c r="AI10267" s="10"/>
      <c r="AK10267" s="10"/>
    </row>
    <row r="10268" spans="2:37" ht="15" x14ac:dyDescent="0.2">
      <c r="B10268" s="10"/>
      <c r="C10268" s="10"/>
      <c r="D10268" s="10"/>
      <c r="E10268" s="10"/>
      <c r="F10268" s="10"/>
      <c r="G10268" s="10"/>
      <c r="H10268" s="10"/>
      <c r="K10268" s="10"/>
      <c r="L10268" s="10"/>
      <c r="N10268" s="10"/>
      <c r="O10268" s="10"/>
      <c r="P10268" s="10"/>
      <c r="Q10268" s="10"/>
      <c r="R10268" s="10"/>
      <c r="S10268" s="10"/>
      <c r="U10268" s="10"/>
      <c r="W10268" s="10"/>
      <c r="Y10268" s="10"/>
      <c r="AA10268" s="10"/>
      <c r="AC10268" s="10"/>
      <c r="AE10268" s="10"/>
      <c r="AG10268" s="10"/>
      <c r="AI10268" s="10"/>
      <c r="AK10268" s="10"/>
    </row>
    <row r="10269" spans="2:37" ht="15" x14ac:dyDescent="0.2">
      <c r="B10269" s="10"/>
      <c r="C10269" s="10"/>
      <c r="D10269" s="10"/>
      <c r="E10269" s="10"/>
      <c r="F10269" s="10"/>
      <c r="G10269" s="10"/>
      <c r="H10269" s="10"/>
      <c r="K10269" s="10"/>
      <c r="L10269" s="10"/>
      <c r="N10269" s="10"/>
      <c r="O10269" s="10"/>
      <c r="P10269" s="10"/>
      <c r="Q10269" s="10"/>
      <c r="R10269" s="10"/>
      <c r="S10269" s="10"/>
      <c r="U10269" s="10"/>
      <c r="W10269" s="10"/>
      <c r="Y10269" s="10"/>
      <c r="AA10269" s="10"/>
      <c r="AC10269" s="10"/>
      <c r="AE10269" s="10"/>
      <c r="AG10269" s="10"/>
      <c r="AI10269" s="10"/>
      <c r="AK10269" s="10"/>
    </row>
    <row r="10270" spans="2:37" ht="15" x14ac:dyDescent="0.2">
      <c r="B10270" s="10"/>
      <c r="C10270" s="10"/>
      <c r="D10270" s="10"/>
      <c r="E10270" s="10"/>
      <c r="F10270" s="10"/>
      <c r="G10270" s="10"/>
      <c r="H10270" s="10"/>
      <c r="K10270" s="10"/>
      <c r="L10270" s="10"/>
      <c r="N10270" s="10"/>
      <c r="O10270" s="10"/>
      <c r="P10270" s="10"/>
      <c r="Q10270" s="10"/>
      <c r="R10270" s="10"/>
      <c r="S10270" s="10"/>
      <c r="U10270" s="10"/>
      <c r="W10270" s="10"/>
      <c r="Y10270" s="10"/>
      <c r="AA10270" s="10"/>
      <c r="AC10270" s="10"/>
      <c r="AE10270" s="10"/>
      <c r="AG10270" s="10"/>
      <c r="AI10270" s="10"/>
      <c r="AK10270" s="10"/>
    </row>
    <row r="10271" spans="2:37" ht="15" x14ac:dyDescent="0.2">
      <c r="B10271" s="10"/>
      <c r="C10271" s="10"/>
      <c r="D10271" s="10"/>
      <c r="E10271" s="10"/>
      <c r="F10271" s="10"/>
      <c r="G10271" s="10"/>
      <c r="H10271" s="10"/>
      <c r="K10271" s="10"/>
      <c r="L10271" s="10"/>
      <c r="N10271" s="10"/>
      <c r="O10271" s="10"/>
      <c r="P10271" s="10"/>
      <c r="Q10271" s="10"/>
      <c r="R10271" s="10"/>
      <c r="S10271" s="10"/>
      <c r="U10271" s="10"/>
      <c r="W10271" s="10"/>
      <c r="Y10271" s="10"/>
      <c r="AA10271" s="10"/>
      <c r="AC10271" s="10"/>
      <c r="AE10271" s="10"/>
      <c r="AG10271" s="10"/>
      <c r="AI10271" s="10"/>
      <c r="AK10271" s="10"/>
    </row>
    <row r="10272" spans="2:37" ht="15" x14ac:dyDescent="0.2">
      <c r="B10272" s="10"/>
      <c r="C10272" s="10"/>
      <c r="D10272" s="10"/>
      <c r="E10272" s="10"/>
      <c r="F10272" s="10"/>
      <c r="G10272" s="10"/>
      <c r="H10272" s="10"/>
      <c r="K10272" s="10"/>
      <c r="L10272" s="10"/>
      <c r="N10272" s="10"/>
      <c r="O10272" s="10"/>
      <c r="P10272" s="10"/>
      <c r="Q10272" s="10"/>
      <c r="R10272" s="10"/>
      <c r="S10272" s="10"/>
      <c r="U10272" s="10"/>
      <c r="W10272" s="10"/>
      <c r="Y10272" s="10"/>
      <c r="AA10272" s="10"/>
      <c r="AC10272" s="10"/>
      <c r="AE10272" s="10"/>
      <c r="AG10272" s="10"/>
      <c r="AI10272" s="10"/>
      <c r="AK10272" s="10"/>
    </row>
    <row r="10273" spans="2:37" ht="15" x14ac:dyDescent="0.2">
      <c r="B10273" s="10"/>
      <c r="C10273" s="10"/>
      <c r="D10273" s="10"/>
      <c r="E10273" s="10"/>
      <c r="F10273" s="10"/>
      <c r="G10273" s="10"/>
      <c r="H10273" s="10"/>
      <c r="K10273" s="10"/>
      <c r="L10273" s="10"/>
      <c r="N10273" s="10"/>
      <c r="O10273" s="10"/>
      <c r="P10273" s="10"/>
      <c r="Q10273" s="10"/>
      <c r="R10273" s="10"/>
      <c r="S10273" s="10"/>
      <c r="U10273" s="10"/>
      <c r="W10273" s="10"/>
      <c r="Y10273" s="10"/>
      <c r="AA10273" s="10"/>
      <c r="AC10273" s="10"/>
      <c r="AE10273" s="10"/>
      <c r="AG10273" s="10"/>
      <c r="AI10273" s="10"/>
      <c r="AK10273" s="10"/>
    </row>
    <row r="10274" spans="2:37" ht="15" x14ac:dyDescent="0.2">
      <c r="B10274" s="10"/>
      <c r="C10274" s="10"/>
      <c r="D10274" s="10"/>
      <c r="E10274" s="10"/>
      <c r="F10274" s="10"/>
      <c r="G10274" s="10"/>
      <c r="H10274" s="10"/>
      <c r="K10274" s="10"/>
      <c r="L10274" s="10"/>
      <c r="N10274" s="10"/>
      <c r="O10274" s="10"/>
      <c r="P10274" s="10"/>
      <c r="Q10274" s="10"/>
      <c r="R10274" s="10"/>
      <c r="S10274" s="10"/>
      <c r="U10274" s="10"/>
      <c r="W10274" s="10"/>
      <c r="Y10274" s="10"/>
      <c r="AA10274" s="10"/>
      <c r="AC10274" s="10"/>
      <c r="AE10274" s="10"/>
      <c r="AG10274" s="10"/>
      <c r="AI10274" s="10"/>
      <c r="AK10274" s="10"/>
    </row>
    <row r="10275" spans="2:37" ht="15" x14ac:dyDescent="0.2">
      <c r="B10275" s="10"/>
      <c r="C10275" s="10"/>
      <c r="D10275" s="10"/>
      <c r="E10275" s="10"/>
      <c r="F10275" s="10"/>
      <c r="G10275" s="10"/>
      <c r="H10275" s="10"/>
      <c r="K10275" s="10"/>
      <c r="L10275" s="10"/>
      <c r="N10275" s="10"/>
      <c r="O10275" s="10"/>
      <c r="P10275" s="10"/>
      <c r="Q10275" s="10"/>
      <c r="R10275" s="10"/>
      <c r="S10275" s="10"/>
      <c r="U10275" s="10"/>
      <c r="W10275" s="10"/>
      <c r="Y10275" s="10"/>
      <c r="AA10275" s="10"/>
      <c r="AC10275" s="10"/>
      <c r="AE10275" s="10"/>
      <c r="AG10275" s="10"/>
      <c r="AI10275" s="10"/>
      <c r="AK10275" s="10"/>
    </row>
    <row r="10276" spans="2:37" ht="15" x14ac:dyDescent="0.2">
      <c r="B10276" s="10"/>
      <c r="C10276" s="10"/>
      <c r="D10276" s="10"/>
      <c r="E10276" s="10"/>
      <c r="F10276" s="10"/>
      <c r="G10276" s="10"/>
      <c r="H10276" s="10"/>
      <c r="K10276" s="10"/>
      <c r="L10276" s="10"/>
      <c r="N10276" s="10"/>
      <c r="O10276" s="10"/>
      <c r="P10276" s="10"/>
      <c r="Q10276" s="10"/>
      <c r="R10276" s="10"/>
      <c r="S10276" s="10"/>
      <c r="U10276" s="10"/>
      <c r="W10276" s="10"/>
      <c r="Y10276" s="10"/>
      <c r="AA10276" s="10"/>
      <c r="AC10276" s="10"/>
      <c r="AE10276" s="10"/>
      <c r="AG10276" s="10"/>
      <c r="AI10276" s="10"/>
      <c r="AK10276" s="10"/>
    </row>
    <row r="10277" spans="2:37" ht="15" x14ac:dyDescent="0.2">
      <c r="B10277" s="10"/>
      <c r="C10277" s="10"/>
      <c r="D10277" s="10"/>
      <c r="E10277" s="10"/>
      <c r="F10277" s="10"/>
      <c r="G10277" s="10"/>
      <c r="H10277" s="10"/>
      <c r="K10277" s="10"/>
      <c r="L10277" s="10"/>
      <c r="N10277" s="10"/>
      <c r="O10277" s="10"/>
      <c r="P10277" s="10"/>
      <c r="Q10277" s="10"/>
      <c r="R10277" s="10"/>
      <c r="S10277" s="10"/>
      <c r="U10277" s="10"/>
      <c r="W10277" s="10"/>
      <c r="Y10277" s="10"/>
      <c r="AA10277" s="10"/>
      <c r="AC10277" s="10"/>
      <c r="AE10277" s="10"/>
      <c r="AG10277" s="10"/>
      <c r="AI10277" s="10"/>
      <c r="AK10277" s="10"/>
    </row>
    <row r="10278" spans="2:37" ht="15" x14ac:dyDescent="0.2">
      <c r="B10278" s="10"/>
      <c r="C10278" s="10"/>
      <c r="D10278" s="10"/>
      <c r="E10278" s="10"/>
      <c r="F10278" s="10"/>
      <c r="G10278" s="10"/>
      <c r="H10278" s="10"/>
      <c r="K10278" s="10"/>
      <c r="L10278" s="10"/>
      <c r="N10278" s="10"/>
      <c r="O10278" s="10"/>
      <c r="P10278" s="10"/>
      <c r="Q10278" s="10"/>
      <c r="R10278" s="10"/>
      <c r="S10278" s="10"/>
      <c r="U10278" s="10"/>
      <c r="W10278" s="10"/>
      <c r="Y10278" s="10"/>
      <c r="AA10278" s="10"/>
      <c r="AC10278" s="10"/>
      <c r="AE10278" s="10"/>
      <c r="AG10278" s="10"/>
      <c r="AI10278" s="10"/>
      <c r="AK10278" s="10"/>
    </row>
    <row r="10279" spans="2:37" ht="15" x14ac:dyDescent="0.2">
      <c r="B10279" s="10"/>
      <c r="C10279" s="10"/>
      <c r="D10279" s="10"/>
      <c r="E10279" s="10"/>
      <c r="F10279" s="10"/>
      <c r="G10279" s="10"/>
      <c r="H10279" s="10"/>
      <c r="K10279" s="10"/>
      <c r="L10279" s="10"/>
      <c r="N10279" s="10"/>
      <c r="O10279" s="10"/>
      <c r="P10279" s="10"/>
      <c r="Q10279" s="10"/>
      <c r="R10279" s="10"/>
      <c r="S10279" s="10"/>
      <c r="U10279" s="10"/>
      <c r="W10279" s="10"/>
      <c r="Y10279" s="10"/>
      <c r="AA10279" s="10"/>
      <c r="AC10279" s="10"/>
      <c r="AE10279" s="10"/>
      <c r="AG10279" s="10"/>
      <c r="AI10279" s="10"/>
      <c r="AK10279" s="10"/>
    </row>
    <row r="10280" spans="2:37" ht="15" x14ac:dyDescent="0.2">
      <c r="B10280" s="10"/>
      <c r="C10280" s="10"/>
      <c r="D10280" s="10"/>
      <c r="E10280" s="10"/>
      <c r="F10280" s="10"/>
      <c r="G10280" s="10"/>
      <c r="H10280" s="10"/>
      <c r="K10280" s="10"/>
      <c r="L10280" s="10"/>
      <c r="N10280" s="10"/>
      <c r="O10280" s="10"/>
      <c r="P10280" s="10"/>
      <c r="Q10280" s="10"/>
      <c r="R10280" s="10"/>
      <c r="S10280" s="10"/>
      <c r="U10280" s="10"/>
      <c r="W10280" s="10"/>
      <c r="Y10280" s="10"/>
      <c r="AA10280" s="10"/>
      <c r="AC10280" s="10"/>
      <c r="AE10280" s="10"/>
      <c r="AG10280" s="10"/>
      <c r="AI10280" s="10"/>
      <c r="AK10280" s="10"/>
    </row>
    <row r="10281" spans="2:37" ht="15" x14ac:dyDescent="0.2">
      <c r="B10281" s="10"/>
      <c r="C10281" s="10"/>
      <c r="D10281" s="10"/>
      <c r="E10281" s="10"/>
      <c r="F10281" s="10"/>
      <c r="G10281" s="10"/>
      <c r="H10281" s="10"/>
      <c r="K10281" s="10"/>
      <c r="L10281" s="10"/>
      <c r="N10281" s="10"/>
      <c r="O10281" s="10"/>
      <c r="P10281" s="10"/>
      <c r="Q10281" s="10"/>
      <c r="R10281" s="10"/>
      <c r="S10281" s="10"/>
      <c r="U10281" s="10"/>
      <c r="W10281" s="10"/>
      <c r="Y10281" s="10"/>
      <c r="AA10281" s="10"/>
      <c r="AC10281" s="10"/>
      <c r="AE10281" s="10"/>
      <c r="AG10281" s="10"/>
      <c r="AI10281" s="10"/>
      <c r="AK10281" s="10"/>
    </row>
    <row r="10282" spans="2:37" ht="15" x14ac:dyDescent="0.2">
      <c r="B10282" s="10"/>
      <c r="C10282" s="10"/>
      <c r="D10282" s="10"/>
      <c r="E10282" s="10"/>
      <c r="F10282" s="10"/>
      <c r="G10282" s="10"/>
      <c r="H10282" s="10"/>
      <c r="K10282" s="10"/>
      <c r="L10282" s="10"/>
      <c r="N10282" s="10"/>
      <c r="O10282" s="10"/>
      <c r="P10282" s="10"/>
      <c r="Q10282" s="10"/>
      <c r="R10282" s="10"/>
      <c r="S10282" s="10"/>
      <c r="U10282" s="10"/>
      <c r="W10282" s="10"/>
      <c r="Y10282" s="10"/>
      <c r="AA10282" s="10"/>
      <c r="AC10282" s="10"/>
      <c r="AE10282" s="10"/>
      <c r="AG10282" s="10"/>
      <c r="AI10282" s="10"/>
      <c r="AK10282" s="10"/>
    </row>
    <row r="10283" spans="2:37" ht="15" x14ac:dyDescent="0.2">
      <c r="B10283" s="10"/>
      <c r="C10283" s="10"/>
      <c r="D10283" s="10"/>
      <c r="E10283" s="10"/>
      <c r="F10283" s="10"/>
      <c r="G10283" s="10"/>
      <c r="H10283" s="10"/>
      <c r="K10283" s="10"/>
      <c r="L10283" s="10"/>
      <c r="N10283" s="10"/>
      <c r="O10283" s="10"/>
      <c r="P10283" s="10"/>
      <c r="Q10283" s="10"/>
      <c r="R10283" s="10"/>
      <c r="S10283" s="10"/>
      <c r="U10283" s="10"/>
      <c r="W10283" s="10"/>
      <c r="Y10283" s="10"/>
      <c r="AA10283" s="10"/>
      <c r="AC10283" s="10"/>
      <c r="AE10283" s="10"/>
      <c r="AG10283" s="10"/>
      <c r="AI10283" s="10"/>
      <c r="AK10283" s="10"/>
    </row>
    <row r="10284" spans="2:37" ht="15" x14ac:dyDescent="0.2">
      <c r="B10284" s="10"/>
      <c r="C10284" s="10"/>
      <c r="D10284" s="10"/>
      <c r="E10284" s="10"/>
      <c r="F10284" s="10"/>
      <c r="G10284" s="10"/>
      <c r="H10284" s="10"/>
      <c r="K10284" s="10"/>
      <c r="L10284" s="10"/>
      <c r="N10284" s="10"/>
      <c r="O10284" s="10"/>
      <c r="P10284" s="10"/>
      <c r="Q10284" s="10"/>
      <c r="R10284" s="10"/>
      <c r="S10284" s="10"/>
      <c r="U10284" s="10"/>
      <c r="W10284" s="10"/>
      <c r="Y10284" s="10"/>
      <c r="AA10284" s="10"/>
      <c r="AC10284" s="10"/>
      <c r="AE10284" s="10"/>
      <c r="AG10284" s="10"/>
      <c r="AI10284" s="10"/>
      <c r="AK10284" s="10"/>
    </row>
    <row r="10285" spans="2:37" ht="15" x14ac:dyDescent="0.2">
      <c r="B10285" s="10"/>
      <c r="C10285" s="10"/>
      <c r="D10285" s="10"/>
      <c r="E10285" s="10"/>
      <c r="F10285" s="10"/>
      <c r="G10285" s="10"/>
      <c r="H10285" s="10"/>
      <c r="K10285" s="10"/>
      <c r="L10285" s="10"/>
      <c r="N10285" s="10"/>
      <c r="O10285" s="10"/>
      <c r="P10285" s="10"/>
      <c r="Q10285" s="10"/>
      <c r="R10285" s="10"/>
      <c r="S10285" s="10"/>
      <c r="U10285" s="10"/>
      <c r="W10285" s="10"/>
      <c r="Y10285" s="10"/>
      <c r="AA10285" s="10"/>
      <c r="AC10285" s="10"/>
      <c r="AE10285" s="10"/>
      <c r="AG10285" s="10"/>
      <c r="AI10285" s="10"/>
      <c r="AK10285" s="10"/>
    </row>
    <row r="10286" spans="2:37" ht="15" x14ac:dyDescent="0.2">
      <c r="B10286" s="10"/>
      <c r="C10286" s="10"/>
      <c r="D10286" s="10"/>
      <c r="E10286" s="10"/>
      <c r="F10286" s="10"/>
      <c r="G10286" s="10"/>
      <c r="H10286" s="10"/>
      <c r="K10286" s="10"/>
      <c r="L10286" s="10"/>
      <c r="N10286" s="10"/>
      <c r="O10286" s="10"/>
      <c r="P10286" s="10"/>
      <c r="Q10286" s="10"/>
      <c r="R10286" s="10"/>
      <c r="S10286" s="10"/>
      <c r="U10286" s="10"/>
      <c r="W10286" s="10"/>
      <c r="Y10286" s="10"/>
      <c r="AA10286" s="10"/>
      <c r="AC10286" s="10"/>
      <c r="AE10286" s="10"/>
      <c r="AG10286" s="10"/>
      <c r="AI10286" s="10"/>
      <c r="AK10286" s="10"/>
    </row>
    <row r="10287" spans="2:37" ht="15" x14ac:dyDescent="0.2">
      <c r="B10287" s="10"/>
      <c r="C10287" s="10"/>
      <c r="D10287" s="10"/>
      <c r="E10287" s="10"/>
      <c r="F10287" s="10"/>
      <c r="G10287" s="10"/>
      <c r="H10287" s="10"/>
      <c r="K10287" s="10"/>
      <c r="L10287" s="10"/>
      <c r="N10287" s="10"/>
      <c r="O10287" s="10"/>
      <c r="P10287" s="10"/>
      <c r="Q10287" s="10"/>
      <c r="R10287" s="10"/>
      <c r="S10287" s="10"/>
      <c r="U10287" s="10"/>
      <c r="W10287" s="10"/>
      <c r="Y10287" s="10"/>
      <c r="AA10287" s="10"/>
      <c r="AC10287" s="10"/>
      <c r="AE10287" s="10"/>
      <c r="AG10287" s="10"/>
      <c r="AI10287" s="10"/>
      <c r="AK10287" s="10"/>
    </row>
    <row r="10288" spans="2:37" ht="15" x14ac:dyDescent="0.2">
      <c r="B10288" s="10"/>
      <c r="C10288" s="10"/>
      <c r="D10288" s="10"/>
      <c r="E10288" s="10"/>
      <c r="F10288" s="10"/>
      <c r="G10288" s="10"/>
      <c r="H10288" s="10"/>
      <c r="K10288" s="10"/>
      <c r="L10288" s="10"/>
      <c r="N10288" s="10"/>
      <c r="O10288" s="10"/>
      <c r="P10288" s="10"/>
      <c r="Q10288" s="10"/>
      <c r="R10288" s="10"/>
      <c r="S10288" s="10"/>
      <c r="U10288" s="10"/>
      <c r="W10288" s="10"/>
      <c r="Y10288" s="10"/>
      <c r="AA10288" s="10"/>
      <c r="AC10288" s="10"/>
      <c r="AE10288" s="10"/>
      <c r="AG10288" s="10"/>
      <c r="AI10288" s="10"/>
      <c r="AK10288" s="10"/>
    </row>
    <row r="10289" spans="2:37" ht="15" x14ac:dyDescent="0.2">
      <c r="B10289" s="10"/>
      <c r="C10289" s="10"/>
      <c r="D10289" s="10"/>
      <c r="E10289" s="10"/>
      <c r="F10289" s="10"/>
      <c r="G10289" s="10"/>
      <c r="H10289" s="10"/>
      <c r="K10289" s="10"/>
      <c r="L10289" s="10"/>
      <c r="N10289" s="10"/>
      <c r="O10289" s="10"/>
      <c r="P10289" s="10"/>
      <c r="Q10289" s="10"/>
      <c r="R10289" s="10"/>
      <c r="S10289" s="10"/>
      <c r="U10289" s="10"/>
      <c r="W10289" s="10"/>
      <c r="Y10289" s="10"/>
      <c r="AA10289" s="10"/>
      <c r="AC10289" s="10"/>
      <c r="AE10289" s="10"/>
      <c r="AG10289" s="10"/>
      <c r="AI10289" s="10"/>
      <c r="AK10289" s="10"/>
    </row>
    <row r="10290" spans="2:37" ht="15" x14ac:dyDescent="0.2">
      <c r="B10290" s="10"/>
      <c r="C10290" s="10"/>
      <c r="D10290" s="10"/>
      <c r="E10290" s="10"/>
      <c r="F10290" s="10"/>
      <c r="G10290" s="10"/>
      <c r="H10290" s="10"/>
      <c r="K10290" s="10"/>
      <c r="L10290" s="10"/>
      <c r="N10290" s="10"/>
      <c r="O10290" s="10"/>
      <c r="P10290" s="10"/>
      <c r="Q10290" s="10"/>
      <c r="R10290" s="10"/>
      <c r="S10290" s="10"/>
      <c r="U10290" s="10"/>
      <c r="W10290" s="10"/>
      <c r="Y10290" s="10"/>
      <c r="AA10290" s="10"/>
      <c r="AC10290" s="10"/>
      <c r="AE10290" s="10"/>
      <c r="AG10290" s="10"/>
      <c r="AI10290" s="10"/>
      <c r="AK10290" s="10"/>
    </row>
    <row r="10291" spans="2:37" ht="15" x14ac:dyDescent="0.2">
      <c r="B10291" s="10"/>
      <c r="C10291" s="10"/>
      <c r="D10291" s="10"/>
      <c r="E10291" s="10"/>
      <c r="F10291" s="10"/>
      <c r="G10291" s="10"/>
      <c r="H10291" s="10"/>
      <c r="K10291" s="10"/>
      <c r="L10291" s="10"/>
      <c r="N10291" s="10"/>
      <c r="O10291" s="10"/>
      <c r="P10291" s="10"/>
      <c r="Q10291" s="10"/>
      <c r="R10291" s="10"/>
      <c r="S10291" s="10"/>
      <c r="U10291" s="10"/>
      <c r="W10291" s="10"/>
      <c r="Y10291" s="10"/>
      <c r="AA10291" s="10"/>
      <c r="AC10291" s="10"/>
      <c r="AE10291" s="10"/>
      <c r="AG10291" s="10"/>
      <c r="AI10291" s="10"/>
      <c r="AK10291" s="10"/>
    </row>
    <row r="10292" spans="2:37" ht="15" x14ac:dyDescent="0.2">
      <c r="B10292" s="10"/>
      <c r="C10292" s="10"/>
      <c r="D10292" s="10"/>
      <c r="E10292" s="10"/>
      <c r="F10292" s="10"/>
      <c r="G10292" s="10"/>
      <c r="H10292" s="10"/>
      <c r="K10292" s="10"/>
      <c r="L10292" s="10"/>
      <c r="N10292" s="10"/>
      <c r="O10292" s="10"/>
      <c r="P10292" s="10"/>
      <c r="Q10292" s="10"/>
      <c r="R10292" s="10"/>
      <c r="S10292" s="10"/>
      <c r="U10292" s="10"/>
      <c r="W10292" s="10"/>
      <c r="Y10292" s="10"/>
      <c r="AA10292" s="10"/>
      <c r="AC10292" s="10"/>
      <c r="AE10292" s="10"/>
      <c r="AG10292" s="10"/>
      <c r="AI10292" s="10"/>
      <c r="AK10292" s="10"/>
    </row>
    <row r="10293" spans="2:37" ht="15" x14ac:dyDescent="0.2">
      <c r="B10293" s="10"/>
      <c r="C10293" s="10"/>
      <c r="D10293" s="10"/>
      <c r="E10293" s="10"/>
      <c r="F10293" s="10"/>
      <c r="G10293" s="10"/>
      <c r="H10293" s="10"/>
      <c r="K10293" s="10"/>
      <c r="L10293" s="10"/>
      <c r="N10293" s="10"/>
      <c r="O10293" s="10"/>
      <c r="P10293" s="10"/>
      <c r="Q10293" s="10"/>
      <c r="R10293" s="10"/>
      <c r="S10293" s="10"/>
      <c r="U10293" s="10"/>
      <c r="W10293" s="10"/>
      <c r="Y10293" s="10"/>
      <c r="AA10293" s="10"/>
      <c r="AC10293" s="10"/>
      <c r="AE10293" s="10"/>
      <c r="AG10293" s="10"/>
      <c r="AI10293" s="10"/>
      <c r="AK10293" s="10"/>
    </row>
    <row r="10294" spans="2:37" ht="15" x14ac:dyDescent="0.2">
      <c r="B10294" s="10"/>
      <c r="C10294" s="10"/>
      <c r="D10294" s="10"/>
      <c r="E10294" s="10"/>
      <c r="F10294" s="10"/>
      <c r="G10294" s="10"/>
      <c r="H10294" s="10"/>
      <c r="K10294" s="10"/>
      <c r="L10294" s="10"/>
      <c r="N10294" s="10"/>
      <c r="O10294" s="10"/>
      <c r="P10294" s="10"/>
      <c r="Q10294" s="10"/>
      <c r="R10294" s="10"/>
      <c r="S10294" s="10"/>
      <c r="U10294" s="10"/>
      <c r="W10294" s="10"/>
      <c r="Y10294" s="10"/>
      <c r="AA10294" s="10"/>
      <c r="AC10294" s="10"/>
      <c r="AE10294" s="10"/>
      <c r="AG10294" s="10"/>
      <c r="AI10294" s="10"/>
      <c r="AK10294" s="10"/>
    </row>
    <row r="10295" spans="2:37" ht="15" x14ac:dyDescent="0.2">
      <c r="B10295" s="10"/>
      <c r="C10295" s="10"/>
      <c r="D10295" s="10"/>
      <c r="E10295" s="10"/>
      <c r="F10295" s="10"/>
      <c r="G10295" s="10"/>
      <c r="H10295" s="10"/>
      <c r="K10295" s="10"/>
      <c r="L10295" s="10"/>
      <c r="N10295" s="10"/>
      <c r="O10295" s="10"/>
      <c r="P10295" s="10"/>
      <c r="Q10295" s="10"/>
      <c r="R10295" s="10"/>
      <c r="S10295" s="10"/>
      <c r="U10295" s="10"/>
      <c r="W10295" s="10"/>
      <c r="Y10295" s="10"/>
      <c r="AA10295" s="10"/>
      <c r="AC10295" s="10"/>
      <c r="AE10295" s="10"/>
      <c r="AG10295" s="10"/>
      <c r="AI10295" s="10"/>
      <c r="AK10295" s="10"/>
    </row>
    <row r="10296" spans="2:37" ht="15" x14ac:dyDescent="0.2">
      <c r="B10296" s="10"/>
      <c r="C10296" s="10"/>
      <c r="D10296" s="10"/>
      <c r="E10296" s="10"/>
      <c r="F10296" s="10"/>
      <c r="G10296" s="10"/>
      <c r="H10296" s="10"/>
      <c r="K10296" s="10"/>
      <c r="L10296" s="10"/>
      <c r="N10296" s="10"/>
      <c r="O10296" s="10"/>
      <c r="P10296" s="10"/>
      <c r="Q10296" s="10"/>
      <c r="R10296" s="10"/>
      <c r="S10296" s="10"/>
      <c r="U10296" s="10"/>
      <c r="W10296" s="10"/>
      <c r="Y10296" s="10"/>
      <c r="AA10296" s="10"/>
      <c r="AC10296" s="10"/>
      <c r="AE10296" s="10"/>
      <c r="AG10296" s="10"/>
      <c r="AI10296" s="10"/>
      <c r="AK10296" s="10"/>
    </row>
    <row r="10297" spans="2:37" ht="15" x14ac:dyDescent="0.2">
      <c r="B10297" s="10"/>
      <c r="C10297" s="10"/>
      <c r="D10297" s="10"/>
      <c r="E10297" s="10"/>
      <c r="F10297" s="10"/>
      <c r="G10297" s="10"/>
      <c r="H10297" s="10"/>
      <c r="K10297" s="10"/>
      <c r="L10297" s="10"/>
      <c r="N10297" s="10"/>
      <c r="O10297" s="10"/>
      <c r="P10297" s="10"/>
      <c r="Q10297" s="10"/>
      <c r="R10297" s="10"/>
      <c r="S10297" s="10"/>
      <c r="U10297" s="10"/>
      <c r="W10297" s="10"/>
      <c r="Y10297" s="10"/>
      <c r="AA10297" s="10"/>
      <c r="AC10297" s="10"/>
      <c r="AE10297" s="10"/>
      <c r="AG10297" s="10"/>
      <c r="AI10297" s="10"/>
      <c r="AK10297" s="10"/>
    </row>
    <row r="10298" spans="2:37" ht="15" x14ac:dyDescent="0.2">
      <c r="B10298" s="10"/>
      <c r="C10298" s="10"/>
      <c r="D10298" s="10"/>
      <c r="E10298" s="10"/>
      <c r="F10298" s="10"/>
      <c r="G10298" s="10"/>
      <c r="H10298" s="10"/>
      <c r="K10298" s="10"/>
      <c r="L10298" s="10"/>
      <c r="N10298" s="10"/>
      <c r="O10298" s="10"/>
      <c r="P10298" s="10"/>
      <c r="Q10298" s="10"/>
      <c r="R10298" s="10"/>
      <c r="S10298" s="10"/>
      <c r="U10298" s="10"/>
      <c r="W10298" s="10"/>
      <c r="Y10298" s="10"/>
      <c r="AA10298" s="10"/>
      <c r="AC10298" s="10"/>
      <c r="AE10298" s="10"/>
      <c r="AG10298" s="10"/>
      <c r="AI10298" s="10"/>
      <c r="AK10298" s="10"/>
    </row>
    <row r="10299" spans="2:37" ht="15" x14ac:dyDescent="0.2">
      <c r="B10299" s="10"/>
      <c r="C10299" s="10"/>
      <c r="D10299" s="10"/>
      <c r="E10299" s="10"/>
      <c r="F10299" s="10"/>
      <c r="G10299" s="10"/>
      <c r="H10299" s="10"/>
      <c r="K10299" s="10"/>
      <c r="L10299" s="10"/>
      <c r="N10299" s="10"/>
      <c r="O10299" s="10"/>
      <c r="P10299" s="10"/>
      <c r="Q10299" s="10"/>
      <c r="R10299" s="10"/>
      <c r="S10299" s="10"/>
      <c r="U10299" s="10"/>
      <c r="W10299" s="10"/>
      <c r="Y10299" s="10"/>
      <c r="AA10299" s="10"/>
      <c r="AC10299" s="10"/>
      <c r="AE10299" s="10"/>
      <c r="AG10299" s="10"/>
      <c r="AI10299" s="10"/>
      <c r="AK10299" s="10"/>
    </row>
    <row r="10300" spans="2:37" ht="15" x14ac:dyDescent="0.2">
      <c r="B10300" s="10"/>
      <c r="C10300" s="10"/>
      <c r="D10300" s="10"/>
      <c r="E10300" s="10"/>
      <c r="F10300" s="10"/>
      <c r="G10300" s="10"/>
      <c r="H10300" s="10"/>
      <c r="K10300" s="10"/>
      <c r="L10300" s="10"/>
      <c r="N10300" s="10"/>
      <c r="O10300" s="10"/>
      <c r="P10300" s="10"/>
      <c r="Q10300" s="10"/>
      <c r="R10300" s="10"/>
      <c r="S10300" s="10"/>
      <c r="U10300" s="10"/>
      <c r="W10300" s="10"/>
      <c r="Y10300" s="10"/>
      <c r="AA10300" s="10"/>
      <c r="AC10300" s="10"/>
      <c r="AE10300" s="10"/>
      <c r="AG10300" s="10"/>
      <c r="AI10300" s="10"/>
      <c r="AK10300" s="10"/>
    </row>
    <row r="10301" spans="2:37" ht="15" x14ac:dyDescent="0.2">
      <c r="B10301" s="10"/>
      <c r="C10301" s="10"/>
      <c r="D10301" s="10"/>
      <c r="E10301" s="10"/>
      <c r="F10301" s="10"/>
      <c r="G10301" s="10"/>
      <c r="H10301" s="10"/>
      <c r="K10301" s="10"/>
      <c r="L10301" s="10"/>
      <c r="N10301" s="10"/>
      <c r="O10301" s="10"/>
      <c r="P10301" s="10"/>
      <c r="Q10301" s="10"/>
      <c r="R10301" s="10"/>
      <c r="S10301" s="10"/>
      <c r="U10301" s="10"/>
      <c r="W10301" s="10"/>
      <c r="Y10301" s="10"/>
      <c r="AA10301" s="10"/>
      <c r="AC10301" s="10"/>
      <c r="AE10301" s="10"/>
      <c r="AG10301" s="10"/>
      <c r="AI10301" s="10"/>
      <c r="AK10301" s="10"/>
    </row>
    <row r="10302" spans="2:37" ht="15" x14ac:dyDescent="0.2">
      <c r="B10302" s="10"/>
      <c r="C10302" s="10"/>
      <c r="D10302" s="10"/>
      <c r="E10302" s="10"/>
      <c r="F10302" s="10"/>
      <c r="G10302" s="10"/>
      <c r="H10302" s="10"/>
      <c r="K10302" s="10"/>
      <c r="L10302" s="10"/>
      <c r="N10302" s="10"/>
      <c r="O10302" s="10"/>
      <c r="P10302" s="10"/>
      <c r="Q10302" s="10"/>
      <c r="R10302" s="10"/>
      <c r="S10302" s="10"/>
      <c r="U10302" s="10"/>
      <c r="W10302" s="10"/>
      <c r="Y10302" s="10"/>
      <c r="AA10302" s="10"/>
      <c r="AC10302" s="10"/>
      <c r="AE10302" s="10"/>
      <c r="AG10302" s="10"/>
      <c r="AI10302" s="10"/>
      <c r="AK10302" s="10"/>
    </row>
    <row r="10303" spans="2:37" ht="15" x14ac:dyDescent="0.2">
      <c r="B10303" s="10"/>
      <c r="C10303" s="10"/>
      <c r="D10303" s="10"/>
      <c r="E10303" s="10"/>
      <c r="F10303" s="10"/>
      <c r="G10303" s="10"/>
      <c r="H10303" s="10"/>
      <c r="K10303" s="10"/>
      <c r="L10303" s="10"/>
      <c r="N10303" s="10"/>
      <c r="O10303" s="10"/>
      <c r="P10303" s="10"/>
      <c r="Q10303" s="10"/>
      <c r="R10303" s="10"/>
      <c r="S10303" s="10"/>
      <c r="U10303" s="10"/>
      <c r="W10303" s="10"/>
      <c r="Y10303" s="10"/>
      <c r="AA10303" s="10"/>
      <c r="AC10303" s="10"/>
      <c r="AE10303" s="10"/>
      <c r="AG10303" s="10"/>
      <c r="AI10303" s="10"/>
      <c r="AK10303" s="10"/>
    </row>
    <row r="10304" spans="2:37" ht="15" x14ac:dyDescent="0.2">
      <c r="B10304" s="10"/>
      <c r="C10304" s="10"/>
      <c r="D10304" s="10"/>
      <c r="E10304" s="10"/>
      <c r="F10304" s="10"/>
      <c r="G10304" s="10"/>
      <c r="H10304" s="10"/>
      <c r="K10304" s="10"/>
      <c r="L10304" s="10"/>
      <c r="N10304" s="10"/>
      <c r="O10304" s="10"/>
      <c r="P10304" s="10"/>
      <c r="Q10304" s="10"/>
      <c r="R10304" s="10"/>
      <c r="S10304" s="10"/>
      <c r="U10304" s="10"/>
      <c r="W10304" s="10"/>
      <c r="Y10304" s="10"/>
      <c r="AA10304" s="10"/>
      <c r="AC10304" s="10"/>
      <c r="AE10304" s="10"/>
      <c r="AG10304" s="10"/>
      <c r="AI10304" s="10"/>
      <c r="AK10304" s="10"/>
    </row>
    <row r="10305" spans="2:37" ht="15" x14ac:dyDescent="0.2">
      <c r="B10305" s="10"/>
      <c r="C10305" s="10"/>
      <c r="D10305" s="10"/>
      <c r="E10305" s="10"/>
      <c r="F10305" s="10"/>
      <c r="G10305" s="10"/>
      <c r="H10305" s="10"/>
      <c r="K10305" s="10"/>
      <c r="L10305" s="10"/>
      <c r="N10305" s="10"/>
      <c r="O10305" s="10"/>
      <c r="P10305" s="10"/>
      <c r="Q10305" s="10"/>
      <c r="R10305" s="10"/>
      <c r="S10305" s="10"/>
      <c r="U10305" s="10"/>
      <c r="W10305" s="10"/>
      <c r="Y10305" s="10"/>
      <c r="AA10305" s="10"/>
      <c r="AC10305" s="10"/>
      <c r="AE10305" s="10"/>
      <c r="AG10305" s="10"/>
      <c r="AI10305" s="10"/>
      <c r="AK10305" s="10"/>
    </row>
    <row r="10306" spans="2:37" ht="15" x14ac:dyDescent="0.2">
      <c r="B10306" s="10"/>
      <c r="C10306" s="10"/>
      <c r="D10306" s="10"/>
      <c r="E10306" s="10"/>
      <c r="F10306" s="10"/>
      <c r="G10306" s="10"/>
      <c r="H10306" s="10"/>
      <c r="K10306" s="10"/>
      <c r="L10306" s="10"/>
      <c r="N10306" s="10"/>
      <c r="O10306" s="10"/>
      <c r="P10306" s="10"/>
      <c r="Q10306" s="10"/>
      <c r="R10306" s="10"/>
      <c r="S10306" s="10"/>
      <c r="U10306" s="10"/>
      <c r="W10306" s="10"/>
      <c r="Y10306" s="10"/>
      <c r="AA10306" s="10"/>
      <c r="AC10306" s="10"/>
      <c r="AE10306" s="10"/>
      <c r="AG10306" s="10"/>
      <c r="AI10306" s="10"/>
      <c r="AK10306" s="10"/>
    </row>
    <row r="10307" spans="2:37" ht="15" x14ac:dyDescent="0.2">
      <c r="B10307" s="10"/>
      <c r="C10307" s="10"/>
      <c r="D10307" s="10"/>
      <c r="E10307" s="10"/>
      <c r="F10307" s="10"/>
      <c r="G10307" s="10"/>
      <c r="H10307" s="10"/>
      <c r="K10307" s="10"/>
      <c r="L10307" s="10"/>
      <c r="N10307" s="10"/>
      <c r="O10307" s="10"/>
      <c r="P10307" s="10"/>
      <c r="Q10307" s="10"/>
      <c r="R10307" s="10"/>
      <c r="S10307" s="10"/>
      <c r="U10307" s="10"/>
      <c r="W10307" s="10"/>
      <c r="Y10307" s="10"/>
      <c r="AA10307" s="10"/>
      <c r="AC10307" s="10"/>
      <c r="AE10307" s="10"/>
      <c r="AG10307" s="10"/>
      <c r="AI10307" s="10"/>
      <c r="AK10307" s="10"/>
    </row>
    <row r="10308" spans="2:37" ht="15" x14ac:dyDescent="0.2">
      <c r="B10308" s="10"/>
      <c r="C10308" s="10"/>
      <c r="D10308" s="10"/>
      <c r="E10308" s="10"/>
      <c r="F10308" s="10"/>
      <c r="G10308" s="10"/>
      <c r="H10308" s="10"/>
      <c r="K10308" s="10"/>
      <c r="L10308" s="10"/>
      <c r="N10308" s="10"/>
      <c r="O10308" s="10"/>
      <c r="P10308" s="10"/>
      <c r="Q10308" s="10"/>
      <c r="R10308" s="10"/>
      <c r="S10308" s="10"/>
      <c r="U10308" s="10"/>
      <c r="W10308" s="10"/>
      <c r="Y10308" s="10"/>
      <c r="AA10308" s="10"/>
      <c r="AC10308" s="10"/>
      <c r="AE10308" s="10"/>
      <c r="AG10308" s="10"/>
      <c r="AI10308" s="10"/>
      <c r="AK10308" s="10"/>
    </row>
    <row r="10309" spans="2:37" ht="15" x14ac:dyDescent="0.2">
      <c r="B10309" s="10"/>
      <c r="C10309" s="10"/>
      <c r="D10309" s="10"/>
      <c r="E10309" s="10"/>
      <c r="F10309" s="10"/>
      <c r="G10309" s="10"/>
      <c r="H10309" s="10"/>
      <c r="K10309" s="10"/>
      <c r="L10309" s="10"/>
      <c r="N10309" s="10"/>
      <c r="O10309" s="10"/>
      <c r="P10309" s="10"/>
      <c r="Q10309" s="10"/>
      <c r="R10309" s="10"/>
      <c r="S10309" s="10"/>
      <c r="U10309" s="10"/>
      <c r="W10309" s="10"/>
      <c r="Y10309" s="10"/>
      <c r="AA10309" s="10"/>
      <c r="AC10309" s="10"/>
      <c r="AE10309" s="10"/>
      <c r="AG10309" s="10"/>
      <c r="AI10309" s="10"/>
      <c r="AK10309" s="10"/>
    </row>
    <row r="10310" spans="2:37" ht="15" x14ac:dyDescent="0.2">
      <c r="B10310" s="10"/>
      <c r="C10310" s="10"/>
      <c r="D10310" s="10"/>
      <c r="E10310" s="10"/>
      <c r="F10310" s="10"/>
      <c r="G10310" s="10"/>
      <c r="H10310" s="10"/>
      <c r="K10310" s="10"/>
      <c r="L10310" s="10"/>
      <c r="N10310" s="10"/>
      <c r="O10310" s="10"/>
      <c r="P10310" s="10"/>
      <c r="Q10310" s="10"/>
      <c r="R10310" s="10"/>
      <c r="S10310" s="10"/>
      <c r="U10310" s="10"/>
      <c r="W10310" s="10"/>
      <c r="Y10310" s="10"/>
      <c r="AA10310" s="10"/>
      <c r="AC10310" s="10"/>
      <c r="AE10310" s="10"/>
      <c r="AG10310" s="10"/>
      <c r="AI10310" s="10"/>
      <c r="AK10310" s="10"/>
    </row>
    <row r="10311" spans="2:37" ht="15" x14ac:dyDescent="0.2">
      <c r="B10311" s="10"/>
      <c r="C10311" s="10"/>
      <c r="D10311" s="10"/>
      <c r="E10311" s="10"/>
      <c r="F10311" s="10"/>
      <c r="G10311" s="10"/>
      <c r="H10311" s="10"/>
      <c r="K10311" s="10"/>
      <c r="L10311" s="10"/>
      <c r="N10311" s="10"/>
      <c r="O10311" s="10"/>
      <c r="P10311" s="10"/>
      <c r="Q10311" s="10"/>
      <c r="R10311" s="10"/>
      <c r="S10311" s="10"/>
      <c r="U10311" s="10"/>
      <c r="W10311" s="10"/>
      <c r="Y10311" s="10"/>
      <c r="AA10311" s="10"/>
      <c r="AC10311" s="10"/>
      <c r="AE10311" s="10"/>
      <c r="AG10311" s="10"/>
      <c r="AI10311" s="10"/>
      <c r="AK10311" s="10"/>
    </row>
    <row r="10312" spans="2:37" ht="15" x14ac:dyDescent="0.2">
      <c r="B10312" s="10"/>
      <c r="C10312" s="10"/>
      <c r="D10312" s="10"/>
      <c r="E10312" s="10"/>
      <c r="F10312" s="10"/>
      <c r="G10312" s="10"/>
      <c r="H10312" s="10"/>
      <c r="K10312" s="10"/>
      <c r="L10312" s="10"/>
      <c r="N10312" s="10"/>
      <c r="O10312" s="10"/>
      <c r="P10312" s="10"/>
      <c r="Q10312" s="10"/>
      <c r="R10312" s="10"/>
      <c r="S10312" s="10"/>
      <c r="U10312" s="10"/>
      <c r="W10312" s="10"/>
      <c r="Y10312" s="10"/>
      <c r="AA10312" s="10"/>
      <c r="AC10312" s="10"/>
      <c r="AE10312" s="10"/>
      <c r="AG10312" s="10"/>
      <c r="AI10312" s="10"/>
      <c r="AK10312" s="10"/>
    </row>
    <row r="10313" spans="2:37" ht="15" x14ac:dyDescent="0.2">
      <c r="B10313" s="10"/>
      <c r="C10313" s="10"/>
      <c r="D10313" s="10"/>
      <c r="E10313" s="10"/>
      <c r="F10313" s="10"/>
      <c r="G10313" s="10"/>
      <c r="H10313" s="10"/>
      <c r="K10313" s="10"/>
      <c r="L10313" s="10"/>
      <c r="N10313" s="10"/>
      <c r="O10313" s="10"/>
      <c r="P10313" s="10"/>
      <c r="Q10313" s="10"/>
      <c r="R10313" s="10"/>
      <c r="S10313" s="10"/>
      <c r="U10313" s="10"/>
      <c r="W10313" s="10"/>
      <c r="Y10313" s="10"/>
      <c r="AA10313" s="10"/>
      <c r="AC10313" s="10"/>
      <c r="AE10313" s="10"/>
      <c r="AG10313" s="10"/>
      <c r="AI10313" s="10"/>
      <c r="AK10313" s="10"/>
    </row>
    <row r="10314" spans="2:37" ht="15" x14ac:dyDescent="0.2">
      <c r="B10314" s="10"/>
      <c r="C10314" s="10"/>
      <c r="D10314" s="10"/>
      <c r="E10314" s="10"/>
      <c r="F10314" s="10"/>
      <c r="G10314" s="10"/>
      <c r="H10314" s="10"/>
      <c r="K10314" s="10"/>
      <c r="L10314" s="10"/>
      <c r="N10314" s="10"/>
      <c r="O10314" s="10"/>
      <c r="P10314" s="10"/>
      <c r="Q10314" s="10"/>
      <c r="R10314" s="10"/>
      <c r="S10314" s="10"/>
      <c r="U10314" s="10"/>
      <c r="W10314" s="10"/>
      <c r="Y10314" s="10"/>
      <c r="AA10314" s="10"/>
      <c r="AC10314" s="10"/>
      <c r="AE10314" s="10"/>
      <c r="AG10314" s="10"/>
      <c r="AI10314" s="10"/>
      <c r="AK10314" s="10"/>
    </row>
    <row r="10315" spans="2:37" ht="15" x14ac:dyDescent="0.2">
      <c r="B10315" s="10"/>
      <c r="C10315" s="10"/>
      <c r="D10315" s="10"/>
      <c r="E10315" s="10"/>
      <c r="F10315" s="10"/>
      <c r="G10315" s="10"/>
      <c r="H10315" s="10"/>
      <c r="K10315" s="10"/>
      <c r="L10315" s="10"/>
      <c r="N10315" s="10"/>
      <c r="O10315" s="10"/>
      <c r="P10315" s="10"/>
      <c r="Q10315" s="10"/>
      <c r="R10315" s="10"/>
      <c r="S10315" s="10"/>
      <c r="U10315" s="10"/>
      <c r="W10315" s="10"/>
      <c r="Y10315" s="10"/>
      <c r="AA10315" s="10"/>
      <c r="AC10315" s="10"/>
      <c r="AE10315" s="10"/>
      <c r="AG10315" s="10"/>
      <c r="AI10315" s="10"/>
      <c r="AK10315" s="10"/>
    </row>
    <row r="10316" spans="2:37" ht="15" x14ac:dyDescent="0.2">
      <c r="B10316" s="10"/>
      <c r="C10316" s="10"/>
      <c r="D10316" s="10"/>
      <c r="E10316" s="10"/>
      <c r="F10316" s="10"/>
      <c r="G10316" s="10"/>
      <c r="H10316" s="10"/>
      <c r="K10316" s="10"/>
      <c r="L10316" s="10"/>
      <c r="N10316" s="10"/>
      <c r="O10316" s="10"/>
      <c r="P10316" s="10"/>
      <c r="Q10316" s="10"/>
      <c r="R10316" s="10"/>
      <c r="S10316" s="10"/>
      <c r="U10316" s="10"/>
      <c r="W10316" s="10"/>
      <c r="Y10316" s="10"/>
      <c r="AA10316" s="10"/>
      <c r="AC10316" s="10"/>
      <c r="AE10316" s="10"/>
      <c r="AG10316" s="10"/>
      <c r="AI10316" s="10"/>
      <c r="AK10316" s="10"/>
    </row>
    <row r="10317" spans="2:37" ht="15" x14ac:dyDescent="0.2">
      <c r="B10317" s="10"/>
      <c r="C10317" s="10"/>
      <c r="D10317" s="10"/>
      <c r="E10317" s="10"/>
      <c r="F10317" s="10"/>
      <c r="G10317" s="10"/>
      <c r="H10317" s="10"/>
      <c r="K10317" s="10"/>
      <c r="L10317" s="10"/>
      <c r="N10317" s="10"/>
      <c r="O10317" s="10"/>
      <c r="P10317" s="10"/>
      <c r="Q10317" s="10"/>
      <c r="R10317" s="10"/>
      <c r="S10317" s="10"/>
      <c r="U10317" s="10"/>
      <c r="W10317" s="10"/>
      <c r="Y10317" s="10"/>
      <c r="AA10317" s="10"/>
      <c r="AC10317" s="10"/>
      <c r="AE10317" s="10"/>
      <c r="AG10317" s="10"/>
      <c r="AI10317" s="10"/>
      <c r="AK10317" s="10"/>
    </row>
    <row r="10318" spans="2:37" ht="15" x14ac:dyDescent="0.2">
      <c r="B10318" s="10"/>
      <c r="C10318" s="10"/>
      <c r="D10318" s="10"/>
      <c r="E10318" s="10"/>
      <c r="F10318" s="10"/>
      <c r="G10318" s="10"/>
      <c r="H10318" s="10"/>
      <c r="K10318" s="10"/>
      <c r="L10318" s="10"/>
      <c r="N10318" s="10"/>
      <c r="O10318" s="10"/>
      <c r="P10318" s="10"/>
      <c r="Q10318" s="10"/>
      <c r="R10318" s="10"/>
      <c r="S10318" s="10"/>
      <c r="U10318" s="10"/>
      <c r="W10318" s="10"/>
      <c r="Y10318" s="10"/>
      <c r="AA10318" s="10"/>
      <c r="AC10318" s="10"/>
      <c r="AE10318" s="10"/>
      <c r="AG10318" s="10"/>
      <c r="AI10318" s="10"/>
      <c r="AK10318" s="10"/>
    </row>
    <row r="10319" spans="2:37" ht="15" x14ac:dyDescent="0.2">
      <c r="B10319" s="10"/>
      <c r="C10319" s="10"/>
      <c r="D10319" s="10"/>
      <c r="E10319" s="10"/>
      <c r="F10319" s="10"/>
      <c r="G10319" s="10"/>
      <c r="H10319" s="10"/>
      <c r="K10319" s="10"/>
      <c r="L10319" s="10"/>
      <c r="N10319" s="10"/>
      <c r="O10319" s="10"/>
      <c r="P10319" s="10"/>
      <c r="Q10319" s="10"/>
      <c r="R10319" s="10"/>
      <c r="S10319" s="10"/>
      <c r="U10319" s="10"/>
      <c r="W10319" s="10"/>
      <c r="Y10319" s="10"/>
      <c r="AA10319" s="10"/>
      <c r="AC10319" s="10"/>
      <c r="AE10319" s="10"/>
      <c r="AG10319" s="10"/>
      <c r="AI10319" s="10"/>
      <c r="AK10319" s="10"/>
    </row>
    <row r="10320" spans="2:37" ht="15" x14ac:dyDescent="0.2">
      <c r="B10320" s="10"/>
      <c r="C10320" s="10"/>
      <c r="D10320" s="10"/>
      <c r="E10320" s="10"/>
      <c r="F10320" s="10"/>
      <c r="G10320" s="10"/>
      <c r="H10320" s="10"/>
      <c r="K10320" s="10"/>
      <c r="L10320" s="10"/>
      <c r="N10320" s="10"/>
      <c r="O10320" s="10"/>
      <c r="P10320" s="10"/>
      <c r="Q10320" s="10"/>
      <c r="R10320" s="10"/>
      <c r="S10320" s="10"/>
      <c r="U10320" s="10"/>
      <c r="W10320" s="10"/>
      <c r="Y10320" s="10"/>
      <c r="AA10320" s="10"/>
      <c r="AC10320" s="10"/>
      <c r="AE10320" s="10"/>
      <c r="AG10320" s="10"/>
      <c r="AI10320" s="10"/>
      <c r="AK10320" s="10"/>
    </row>
    <row r="10321" spans="2:37" ht="15" x14ac:dyDescent="0.2">
      <c r="B10321" s="10"/>
      <c r="C10321" s="10"/>
      <c r="D10321" s="10"/>
      <c r="E10321" s="10"/>
      <c r="F10321" s="10"/>
      <c r="G10321" s="10"/>
      <c r="H10321" s="10"/>
      <c r="K10321" s="10"/>
      <c r="L10321" s="10"/>
      <c r="N10321" s="10"/>
      <c r="O10321" s="10"/>
      <c r="P10321" s="10"/>
      <c r="Q10321" s="10"/>
      <c r="R10321" s="10"/>
      <c r="S10321" s="10"/>
      <c r="U10321" s="10"/>
      <c r="W10321" s="10"/>
      <c r="Y10321" s="10"/>
      <c r="AA10321" s="10"/>
      <c r="AC10321" s="10"/>
      <c r="AE10321" s="10"/>
      <c r="AG10321" s="10"/>
      <c r="AI10321" s="10"/>
      <c r="AK10321" s="10"/>
    </row>
    <row r="10322" spans="2:37" ht="15" x14ac:dyDescent="0.2">
      <c r="B10322" s="10"/>
      <c r="C10322" s="10"/>
      <c r="D10322" s="10"/>
      <c r="E10322" s="10"/>
      <c r="F10322" s="10"/>
      <c r="G10322" s="10"/>
      <c r="H10322" s="10"/>
      <c r="K10322" s="10"/>
      <c r="L10322" s="10"/>
      <c r="N10322" s="10"/>
      <c r="O10322" s="10"/>
      <c r="P10322" s="10"/>
      <c r="Q10322" s="10"/>
      <c r="R10322" s="10"/>
      <c r="S10322" s="10"/>
      <c r="U10322" s="10"/>
      <c r="W10322" s="10"/>
      <c r="Y10322" s="10"/>
      <c r="AA10322" s="10"/>
      <c r="AC10322" s="10"/>
      <c r="AE10322" s="10"/>
      <c r="AG10322" s="10"/>
      <c r="AI10322" s="10"/>
      <c r="AK10322" s="10"/>
    </row>
    <row r="10323" spans="2:37" ht="15" x14ac:dyDescent="0.2">
      <c r="B10323" s="10"/>
      <c r="C10323" s="10"/>
      <c r="D10323" s="10"/>
      <c r="E10323" s="10"/>
      <c r="F10323" s="10"/>
      <c r="G10323" s="10"/>
      <c r="H10323" s="10"/>
      <c r="K10323" s="10"/>
      <c r="L10323" s="10"/>
      <c r="N10323" s="10"/>
      <c r="O10323" s="10"/>
      <c r="P10323" s="10"/>
      <c r="Q10323" s="10"/>
      <c r="R10323" s="10"/>
      <c r="S10323" s="10"/>
      <c r="U10323" s="10"/>
      <c r="W10323" s="10"/>
      <c r="Y10323" s="10"/>
      <c r="AA10323" s="10"/>
      <c r="AC10323" s="10"/>
      <c r="AE10323" s="10"/>
      <c r="AG10323" s="10"/>
      <c r="AI10323" s="10"/>
      <c r="AK10323" s="10"/>
    </row>
    <row r="10324" spans="2:37" ht="15" x14ac:dyDescent="0.2">
      <c r="B10324" s="10"/>
      <c r="C10324" s="10"/>
      <c r="D10324" s="10"/>
      <c r="E10324" s="10"/>
      <c r="F10324" s="10"/>
      <c r="G10324" s="10"/>
      <c r="H10324" s="10"/>
      <c r="K10324" s="10"/>
      <c r="L10324" s="10"/>
      <c r="N10324" s="10"/>
      <c r="O10324" s="10"/>
      <c r="P10324" s="10"/>
      <c r="Q10324" s="10"/>
      <c r="R10324" s="10"/>
      <c r="S10324" s="10"/>
      <c r="U10324" s="10"/>
      <c r="W10324" s="10"/>
      <c r="Y10324" s="10"/>
      <c r="AA10324" s="10"/>
      <c r="AC10324" s="10"/>
      <c r="AE10324" s="10"/>
      <c r="AG10324" s="10"/>
      <c r="AI10324" s="10"/>
      <c r="AK10324" s="10"/>
    </row>
    <row r="10325" spans="2:37" ht="15" x14ac:dyDescent="0.2">
      <c r="B10325" s="10"/>
      <c r="C10325" s="10"/>
      <c r="D10325" s="10"/>
      <c r="E10325" s="10"/>
      <c r="F10325" s="10"/>
      <c r="G10325" s="10"/>
      <c r="H10325" s="10"/>
      <c r="K10325" s="10"/>
      <c r="L10325" s="10"/>
      <c r="N10325" s="10"/>
      <c r="O10325" s="10"/>
      <c r="P10325" s="10"/>
      <c r="Q10325" s="10"/>
      <c r="R10325" s="10"/>
      <c r="S10325" s="10"/>
      <c r="U10325" s="10"/>
      <c r="W10325" s="10"/>
      <c r="Y10325" s="10"/>
      <c r="AA10325" s="10"/>
      <c r="AC10325" s="10"/>
      <c r="AE10325" s="10"/>
      <c r="AG10325" s="10"/>
      <c r="AI10325" s="10"/>
      <c r="AK10325" s="10"/>
    </row>
    <row r="10326" spans="2:37" ht="15" x14ac:dyDescent="0.2">
      <c r="B10326" s="10"/>
      <c r="C10326" s="10"/>
      <c r="D10326" s="10"/>
      <c r="E10326" s="10"/>
      <c r="F10326" s="10"/>
      <c r="G10326" s="10"/>
      <c r="H10326" s="10"/>
      <c r="K10326" s="10"/>
      <c r="L10326" s="10"/>
      <c r="N10326" s="10"/>
      <c r="O10326" s="10"/>
      <c r="P10326" s="10"/>
      <c r="Q10326" s="10"/>
      <c r="R10326" s="10"/>
      <c r="S10326" s="10"/>
      <c r="U10326" s="10"/>
      <c r="W10326" s="10"/>
      <c r="Y10326" s="10"/>
      <c r="AA10326" s="10"/>
      <c r="AC10326" s="10"/>
      <c r="AE10326" s="10"/>
      <c r="AG10326" s="10"/>
      <c r="AI10326" s="10"/>
      <c r="AK10326" s="10"/>
    </row>
    <row r="10327" spans="2:37" ht="15" x14ac:dyDescent="0.2">
      <c r="B10327" s="10"/>
      <c r="C10327" s="10"/>
      <c r="D10327" s="10"/>
      <c r="E10327" s="10"/>
      <c r="F10327" s="10"/>
      <c r="G10327" s="10"/>
      <c r="H10327" s="10"/>
      <c r="K10327" s="10"/>
      <c r="L10327" s="10"/>
      <c r="N10327" s="10"/>
      <c r="O10327" s="10"/>
      <c r="P10327" s="10"/>
      <c r="Q10327" s="10"/>
      <c r="R10327" s="10"/>
      <c r="S10327" s="10"/>
      <c r="U10327" s="10"/>
      <c r="W10327" s="10"/>
      <c r="Y10327" s="10"/>
      <c r="AA10327" s="10"/>
      <c r="AC10327" s="10"/>
      <c r="AE10327" s="10"/>
      <c r="AG10327" s="10"/>
      <c r="AI10327" s="10"/>
      <c r="AK10327" s="10"/>
    </row>
    <row r="10328" spans="2:37" ht="15" x14ac:dyDescent="0.2">
      <c r="B10328" s="10"/>
      <c r="C10328" s="10"/>
      <c r="D10328" s="10"/>
      <c r="E10328" s="10"/>
      <c r="F10328" s="10"/>
      <c r="G10328" s="10"/>
      <c r="H10328" s="10"/>
      <c r="K10328" s="10"/>
      <c r="L10328" s="10"/>
      <c r="N10328" s="10"/>
      <c r="O10328" s="10"/>
      <c r="P10328" s="10"/>
      <c r="Q10328" s="10"/>
      <c r="R10328" s="10"/>
      <c r="S10328" s="10"/>
      <c r="U10328" s="10"/>
      <c r="W10328" s="10"/>
      <c r="Y10328" s="10"/>
      <c r="AA10328" s="10"/>
      <c r="AC10328" s="10"/>
      <c r="AE10328" s="10"/>
      <c r="AG10328" s="10"/>
      <c r="AI10328" s="10"/>
      <c r="AK10328" s="10"/>
    </row>
    <row r="10329" spans="2:37" ht="15" x14ac:dyDescent="0.2">
      <c r="B10329" s="10"/>
      <c r="C10329" s="10"/>
      <c r="D10329" s="10"/>
      <c r="E10329" s="10"/>
      <c r="F10329" s="10"/>
      <c r="G10329" s="10"/>
      <c r="H10329" s="10"/>
      <c r="K10329" s="10"/>
      <c r="L10329" s="10"/>
      <c r="N10329" s="10"/>
      <c r="O10329" s="10"/>
      <c r="P10329" s="10"/>
      <c r="Q10329" s="10"/>
      <c r="R10329" s="10"/>
      <c r="S10329" s="10"/>
      <c r="U10329" s="10"/>
      <c r="W10329" s="10"/>
      <c r="Y10329" s="10"/>
      <c r="AA10329" s="10"/>
      <c r="AC10329" s="10"/>
      <c r="AE10329" s="10"/>
      <c r="AG10329" s="10"/>
      <c r="AI10329" s="10"/>
      <c r="AK10329" s="10"/>
    </row>
    <row r="10330" spans="2:37" ht="15" x14ac:dyDescent="0.2">
      <c r="B10330" s="10"/>
      <c r="C10330" s="10"/>
      <c r="D10330" s="10"/>
      <c r="E10330" s="10"/>
      <c r="F10330" s="10"/>
      <c r="G10330" s="10"/>
      <c r="H10330" s="10"/>
      <c r="K10330" s="10"/>
      <c r="L10330" s="10"/>
      <c r="N10330" s="10"/>
      <c r="O10330" s="10"/>
      <c r="P10330" s="10"/>
      <c r="Q10330" s="10"/>
      <c r="R10330" s="10"/>
      <c r="S10330" s="10"/>
      <c r="U10330" s="10"/>
      <c r="W10330" s="10"/>
      <c r="Y10330" s="10"/>
      <c r="AA10330" s="10"/>
      <c r="AC10330" s="10"/>
      <c r="AE10330" s="10"/>
      <c r="AG10330" s="10"/>
      <c r="AI10330" s="10"/>
      <c r="AK10330" s="10"/>
    </row>
    <row r="10331" spans="2:37" ht="15" x14ac:dyDescent="0.2">
      <c r="B10331" s="10"/>
      <c r="C10331" s="10"/>
      <c r="D10331" s="10"/>
      <c r="E10331" s="10"/>
      <c r="F10331" s="10"/>
      <c r="G10331" s="10"/>
      <c r="H10331" s="10"/>
      <c r="K10331" s="10"/>
      <c r="L10331" s="10"/>
      <c r="N10331" s="10"/>
      <c r="O10331" s="10"/>
      <c r="P10331" s="10"/>
      <c r="Q10331" s="10"/>
      <c r="R10331" s="10"/>
      <c r="S10331" s="10"/>
      <c r="U10331" s="10"/>
      <c r="W10331" s="10"/>
      <c r="Y10331" s="10"/>
      <c r="AA10331" s="10"/>
      <c r="AC10331" s="10"/>
      <c r="AE10331" s="10"/>
      <c r="AG10331" s="10"/>
      <c r="AI10331" s="10"/>
      <c r="AK10331" s="10"/>
    </row>
    <row r="10332" spans="2:37" ht="15" x14ac:dyDescent="0.2">
      <c r="B10332" s="10"/>
      <c r="C10332" s="10"/>
      <c r="D10332" s="10"/>
      <c r="E10332" s="10"/>
      <c r="F10332" s="10"/>
      <c r="G10332" s="10"/>
      <c r="H10332" s="10"/>
      <c r="K10332" s="10"/>
      <c r="L10332" s="10"/>
      <c r="N10332" s="10"/>
      <c r="O10332" s="10"/>
      <c r="P10332" s="10"/>
      <c r="Q10332" s="10"/>
      <c r="R10332" s="10"/>
      <c r="S10332" s="10"/>
      <c r="U10332" s="10"/>
      <c r="W10332" s="10"/>
      <c r="Y10332" s="10"/>
      <c r="AA10332" s="10"/>
      <c r="AC10332" s="10"/>
      <c r="AE10332" s="10"/>
      <c r="AG10332" s="10"/>
      <c r="AI10332" s="10"/>
      <c r="AK10332" s="10"/>
    </row>
    <row r="10333" spans="2:37" ht="15" x14ac:dyDescent="0.2">
      <c r="B10333" s="10"/>
      <c r="C10333" s="10"/>
      <c r="D10333" s="10"/>
      <c r="E10333" s="10"/>
      <c r="F10333" s="10"/>
      <c r="G10333" s="10"/>
      <c r="H10333" s="10"/>
      <c r="K10333" s="10"/>
      <c r="L10333" s="10"/>
      <c r="N10333" s="10"/>
      <c r="O10333" s="10"/>
      <c r="P10333" s="10"/>
      <c r="Q10333" s="10"/>
      <c r="R10333" s="10"/>
      <c r="S10333" s="10"/>
      <c r="U10333" s="10"/>
      <c r="W10333" s="10"/>
      <c r="Y10333" s="10"/>
      <c r="AA10333" s="10"/>
      <c r="AC10333" s="10"/>
      <c r="AE10333" s="10"/>
      <c r="AG10333" s="10"/>
      <c r="AI10333" s="10"/>
      <c r="AK10333" s="10"/>
    </row>
    <row r="10334" spans="2:37" ht="15" x14ac:dyDescent="0.2">
      <c r="B10334" s="10"/>
      <c r="C10334" s="10"/>
      <c r="D10334" s="10"/>
      <c r="E10334" s="10"/>
      <c r="F10334" s="10"/>
      <c r="G10334" s="10"/>
      <c r="H10334" s="10"/>
      <c r="K10334" s="10"/>
      <c r="L10334" s="10"/>
      <c r="N10334" s="10"/>
      <c r="O10334" s="10"/>
      <c r="P10334" s="10"/>
      <c r="Q10334" s="10"/>
      <c r="R10334" s="10"/>
      <c r="S10334" s="10"/>
      <c r="U10334" s="10"/>
      <c r="W10334" s="10"/>
      <c r="Y10334" s="10"/>
      <c r="AA10334" s="10"/>
      <c r="AC10334" s="10"/>
      <c r="AE10334" s="10"/>
      <c r="AG10334" s="10"/>
      <c r="AI10334" s="10"/>
      <c r="AK10334" s="10"/>
    </row>
    <row r="10335" spans="2:37" ht="15" x14ac:dyDescent="0.2">
      <c r="B10335" s="10"/>
      <c r="C10335" s="10"/>
      <c r="D10335" s="10"/>
      <c r="E10335" s="10"/>
      <c r="F10335" s="10"/>
      <c r="G10335" s="10"/>
      <c r="H10335" s="10"/>
      <c r="K10335" s="10"/>
      <c r="L10335" s="10"/>
      <c r="N10335" s="10"/>
      <c r="O10335" s="10"/>
      <c r="P10335" s="10"/>
      <c r="Q10335" s="10"/>
      <c r="R10335" s="10"/>
      <c r="S10335" s="10"/>
      <c r="U10335" s="10"/>
      <c r="W10335" s="10"/>
      <c r="Y10335" s="10"/>
      <c r="AA10335" s="10"/>
      <c r="AC10335" s="10"/>
      <c r="AE10335" s="10"/>
      <c r="AG10335" s="10"/>
      <c r="AI10335" s="10"/>
      <c r="AK10335" s="10"/>
    </row>
    <row r="10336" spans="2:37" ht="15" x14ac:dyDescent="0.2">
      <c r="B10336" s="10"/>
      <c r="C10336" s="10"/>
      <c r="D10336" s="10"/>
      <c r="E10336" s="10"/>
      <c r="F10336" s="10"/>
      <c r="G10336" s="10"/>
      <c r="H10336" s="10"/>
      <c r="K10336" s="10"/>
      <c r="L10336" s="10"/>
      <c r="N10336" s="10"/>
      <c r="O10336" s="10"/>
      <c r="P10336" s="10"/>
      <c r="Q10336" s="10"/>
      <c r="R10336" s="10"/>
      <c r="S10336" s="10"/>
      <c r="U10336" s="10"/>
      <c r="W10336" s="10"/>
      <c r="Y10336" s="10"/>
      <c r="AA10336" s="10"/>
      <c r="AC10336" s="10"/>
      <c r="AE10336" s="10"/>
      <c r="AG10336" s="10"/>
      <c r="AI10336" s="10"/>
      <c r="AK10336" s="10"/>
    </row>
    <row r="10337" spans="2:37" ht="15" x14ac:dyDescent="0.2">
      <c r="B10337" s="10"/>
      <c r="C10337" s="10"/>
      <c r="D10337" s="10"/>
      <c r="E10337" s="10"/>
      <c r="F10337" s="10"/>
      <c r="G10337" s="10"/>
      <c r="H10337" s="10"/>
      <c r="K10337" s="10"/>
      <c r="L10337" s="10"/>
      <c r="N10337" s="10"/>
      <c r="O10337" s="10"/>
      <c r="P10337" s="10"/>
      <c r="Q10337" s="10"/>
      <c r="R10337" s="10"/>
      <c r="S10337" s="10"/>
      <c r="U10337" s="10"/>
      <c r="W10337" s="10"/>
      <c r="Y10337" s="10"/>
      <c r="AA10337" s="10"/>
      <c r="AC10337" s="10"/>
      <c r="AE10337" s="10"/>
      <c r="AG10337" s="10"/>
      <c r="AI10337" s="10"/>
      <c r="AK10337" s="10"/>
    </row>
    <row r="10338" spans="2:37" ht="15" x14ac:dyDescent="0.2">
      <c r="B10338" s="10"/>
      <c r="C10338" s="10"/>
      <c r="D10338" s="10"/>
      <c r="E10338" s="10"/>
      <c r="F10338" s="10"/>
      <c r="G10338" s="10"/>
      <c r="H10338" s="10"/>
      <c r="K10338" s="10"/>
      <c r="L10338" s="10"/>
      <c r="N10338" s="10"/>
      <c r="O10338" s="10"/>
      <c r="P10338" s="10"/>
      <c r="Q10338" s="10"/>
      <c r="R10338" s="10"/>
      <c r="S10338" s="10"/>
      <c r="U10338" s="10"/>
      <c r="W10338" s="10"/>
      <c r="Y10338" s="10"/>
      <c r="AA10338" s="10"/>
      <c r="AC10338" s="10"/>
      <c r="AE10338" s="10"/>
      <c r="AG10338" s="10"/>
      <c r="AI10338" s="10"/>
      <c r="AK10338" s="10"/>
    </row>
    <row r="10339" spans="2:37" ht="15" x14ac:dyDescent="0.2">
      <c r="B10339" s="10"/>
      <c r="C10339" s="10"/>
      <c r="D10339" s="10"/>
      <c r="E10339" s="10"/>
      <c r="F10339" s="10"/>
      <c r="G10339" s="10"/>
      <c r="H10339" s="10"/>
      <c r="K10339" s="10"/>
      <c r="L10339" s="10"/>
      <c r="N10339" s="10"/>
      <c r="O10339" s="10"/>
      <c r="P10339" s="10"/>
      <c r="Q10339" s="10"/>
      <c r="R10339" s="10"/>
      <c r="S10339" s="10"/>
      <c r="U10339" s="10"/>
      <c r="W10339" s="10"/>
      <c r="Y10339" s="10"/>
      <c r="AA10339" s="10"/>
      <c r="AC10339" s="10"/>
      <c r="AE10339" s="10"/>
      <c r="AG10339" s="10"/>
      <c r="AI10339" s="10"/>
      <c r="AK10339" s="10"/>
    </row>
    <row r="10340" spans="2:37" ht="15" x14ac:dyDescent="0.2">
      <c r="B10340" s="10"/>
      <c r="C10340" s="10"/>
      <c r="D10340" s="10"/>
      <c r="E10340" s="10"/>
      <c r="F10340" s="10"/>
      <c r="G10340" s="10"/>
      <c r="H10340" s="10"/>
      <c r="K10340" s="10"/>
      <c r="L10340" s="10"/>
      <c r="N10340" s="10"/>
      <c r="O10340" s="10"/>
      <c r="P10340" s="10"/>
      <c r="Q10340" s="10"/>
      <c r="R10340" s="10"/>
      <c r="S10340" s="10"/>
      <c r="U10340" s="10"/>
      <c r="W10340" s="10"/>
      <c r="Y10340" s="10"/>
      <c r="AA10340" s="10"/>
      <c r="AC10340" s="10"/>
      <c r="AE10340" s="10"/>
      <c r="AG10340" s="10"/>
      <c r="AI10340" s="10"/>
      <c r="AK10340" s="10"/>
    </row>
    <row r="10341" spans="2:37" ht="15" x14ac:dyDescent="0.2">
      <c r="B10341" s="10"/>
      <c r="C10341" s="10"/>
      <c r="D10341" s="10"/>
      <c r="E10341" s="10"/>
      <c r="F10341" s="10"/>
      <c r="G10341" s="10"/>
      <c r="H10341" s="10"/>
      <c r="K10341" s="10"/>
      <c r="L10341" s="10"/>
      <c r="N10341" s="10"/>
      <c r="O10341" s="10"/>
      <c r="P10341" s="10"/>
      <c r="Q10341" s="10"/>
      <c r="R10341" s="10"/>
      <c r="S10341" s="10"/>
      <c r="U10341" s="10"/>
      <c r="W10341" s="10"/>
      <c r="Y10341" s="10"/>
      <c r="AA10341" s="10"/>
      <c r="AC10341" s="10"/>
      <c r="AE10341" s="10"/>
      <c r="AG10341" s="10"/>
      <c r="AI10341" s="10"/>
      <c r="AK10341" s="10"/>
    </row>
    <row r="10342" spans="2:37" ht="15" x14ac:dyDescent="0.2">
      <c r="B10342" s="10"/>
      <c r="C10342" s="10"/>
      <c r="D10342" s="10"/>
      <c r="E10342" s="10"/>
      <c r="F10342" s="10"/>
      <c r="G10342" s="10"/>
      <c r="H10342" s="10"/>
      <c r="K10342" s="10"/>
      <c r="L10342" s="10"/>
      <c r="N10342" s="10"/>
      <c r="O10342" s="10"/>
      <c r="P10342" s="10"/>
      <c r="Q10342" s="10"/>
      <c r="R10342" s="10"/>
      <c r="S10342" s="10"/>
      <c r="U10342" s="10"/>
      <c r="W10342" s="10"/>
      <c r="Y10342" s="10"/>
      <c r="AA10342" s="10"/>
      <c r="AC10342" s="10"/>
      <c r="AE10342" s="10"/>
      <c r="AG10342" s="10"/>
      <c r="AI10342" s="10"/>
      <c r="AK10342" s="10"/>
    </row>
    <row r="10343" spans="2:37" ht="15" x14ac:dyDescent="0.2">
      <c r="B10343" s="10"/>
      <c r="C10343" s="10"/>
      <c r="D10343" s="10"/>
      <c r="E10343" s="10"/>
      <c r="F10343" s="10"/>
      <c r="G10343" s="10"/>
      <c r="H10343" s="10"/>
      <c r="K10343" s="10"/>
      <c r="L10343" s="10"/>
      <c r="N10343" s="10"/>
      <c r="O10343" s="10"/>
      <c r="P10343" s="10"/>
      <c r="Q10343" s="10"/>
      <c r="R10343" s="10"/>
      <c r="S10343" s="10"/>
      <c r="U10343" s="10"/>
      <c r="W10343" s="10"/>
      <c r="Y10343" s="10"/>
      <c r="AA10343" s="10"/>
      <c r="AC10343" s="10"/>
      <c r="AE10343" s="10"/>
      <c r="AG10343" s="10"/>
      <c r="AI10343" s="10"/>
      <c r="AK10343" s="10"/>
    </row>
    <row r="10344" spans="2:37" ht="15" x14ac:dyDescent="0.2">
      <c r="B10344" s="10"/>
      <c r="C10344" s="10"/>
      <c r="D10344" s="10"/>
      <c r="E10344" s="10"/>
      <c r="F10344" s="10"/>
      <c r="G10344" s="10"/>
      <c r="H10344" s="10"/>
      <c r="K10344" s="10"/>
      <c r="L10344" s="10"/>
      <c r="N10344" s="10"/>
      <c r="O10344" s="10"/>
      <c r="P10344" s="10"/>
      <c r="Q10344" s="10"/>
      <c r="R10344" s="10"/>
      <c r="S10344" s="10"/>
      <c r="U10344" s="10"/>
      <c r="W10344" s="10"/>
      <c r="Y10344" s="10"/>
      <c r="AA10344" s="10"/>
      <c r="AC10344" s="10"/>
      <c r="AE10344" s="10"/>
      <c r="AG10344" s="10"/>
      <c r="AI10344" s="10"/>
      <c r="AK10344" s="10"/>
    </row>
    <row r="10345" spans="2:37" ht="15" x14ac:dyDescent="0.2">
      <c r="B10345" s="10"/>
      <c r="C10345" s="10"/>
      <c r="D10345" s="10"/>
      <c r="E10345" s="10"/>
      <c r="F10345" s="10"/>
      <c r="G10345" s="10"/>
      <c r="H10345" s="10"/>
      <c r="K10345" s="10"/>
      <c r="L10345" s="10"/>
      <c r="N10345" s="10"/>
      <c r="O10345" s="10"/>
      <c r="P10345" s="10"/>
      <c r="Q10345" s="10"/>
      <c r="R10345" s="10"/>
      <c r="S10345" s="10"/>
      <c r="U10345" s="10"/>
      <c r="W10345" s="10"/>
      <c r="Y10345" s="10"/>
      <c r="AA10345" s="10"/>
      <c r="AC10345" s="10"/>
      <c r="AE10345" s="10"/>
      <c r="AG10345" s="10"/>
      <c r="AI10345" s="10"/>
      <c r="AK10345" s="10"/>
    </row>
    <row r="10346" spans="2:37" ht="15" x14ac:dyDescent="0.2">
      <c r="B10346" s="10"/>
      <c r="C10346" s="10"/>
      <c r="D10346" s="10"/>
      <c r="E10346" s="10"/>
      <c r="F10346" s="10"/>
      <c r="G10346" s="10"/>
      <c r="H10346" s="10"/>
      <c r="K10346" s="10"/>
      <c r="L10346" s="10"/>
      <c r="N10346" s="10"/>
      <c r="O10346" s="10"/>
      <c r="P10346" s="10"/>
      <c r="Q10346" s="10"/>
      <c r="R10346" s="10"/>
      <c r="S10346" s="10"/>
      <c r="U10346" s="10"/>
      <c r="W10346" s="10"/>
      <c r="Y10346" s="10"/>
      <c r="AA10346" s="10"/>
      <c r="AC10346" s="10"/>
      <c r="AE10346" s="10"/>
      <c r="AG10346" s="10"/>
      <c r="AI10346" s="10"/>
      <c r="AK10346" s="10"/>
    </row>
    <row r="10347" spans="2:37" ht="15" x14ac:dyDescent="0.2">
      <c r="B10347" s="10"/>
      <c r="C10347" s="10"/>
      <c r="D10347" s="10"/>
      <c r="E10347" s="10"/>
      <c r="F10347" s="10"/>
      <c r="G10347" s="10"/>
      <c r="H10347" s="10"/>
      <c r="K10347" s="10"/>
      <c r="L10347" s="10"/>
      <c r="N10347" s="10"/>
      <c r="O10347" s="10"/>
      <c r="P10347" s="10"/>
      <c r="Q10347" s="10"/>
      <c r="R10347" s="10"/>
      <c r="S10347" s="10"/>
      <c r="U10347" s="10"/>
      <c r="W10347" s="10"/>
      <c r="Y10347" s="10"/>
      <c r="AA10347" s="10"/>
      <c r="AC10347" s="10"/>
      <c r="AE10347" s="10"/>
      <c r="AG10347" s="10"/>
      <c r="AI10347" s="10"/>
      <c r="AK10347" s="10"/>
    </row>
    <row r="10348" spans="2:37" ht="15" x14ac:dyDescent="0.2">
      <c r="B10348" s="10"/>
      <c r="C10348" s="10"/>
      <c r="D10348" s="10"/>
      <c r="E10348" s="10"/>
      <c r="F10348" s="10"/>
      <c r="G10348" s="10"/>
      <c r="H10348" s="10"/>
      <c r="K10348" s="10"/>
      <c r="L10348" s="10"/>
      <c r="N10348" s="10"/>
      <c r="O10348" s="10"/>
      <c r="P10348" s="10"/>
      <c r="Q10348" s="10"/>
      <c r="R10348" s="10"/>
      <c r="S10348" s="10"/>
      <c r="U10348" s="10"/>
      <c r="W10348" s="10"/>
      <c r="Y10348" s="10"/>
      <c r="AA10348" s="10"/>
      <c r="AC10348" s="10"/>
      <c r="AE10348" s="10"/>
      <c r="AG10348" s="10"/>
      <c r="AI10348" s="10"/>
      <c r="AK10348" s="10"/>
    </row>
    <row r="10349" spans="2:37" ht="15" x14ac:dyDescent="0.2">
      <c r="B10349" s="10"/>
      <c r="C10349" s="10"/>
      <c r="D10349" s="10"/>
      <c r="E10349" s="10"/>
      <c r="F10349" s="10"/>
      <c r="G10349" s="10"/>
      <c r="H10349" s="10"/>
      <c r="K10349" s="10"/>
      <c r="L10349" s="10"/>
      <c r="N10349" s="10"/>
      <c r="O10349" s="10"/>
      <c r="P10349" s="10"/>
      <c r="Q10349" s="10"/>
      <c r="R10349" s="10"/>
      <c r="S10349" s="10"/>
      <c r="U10349" s="10"/>
      <c r="W10349" s="10"/>
      <c r="Y10349" s="10"/>
      <c r="AA10349" s="10"/>
      <c r="AC10349" s="10"/>
      <c r="AE10349" s="10"/>
      <c r="AG10349" s="10"/>
      <c r="AI10349" s="10"/>
      <c r="AK10349" s="10"/>
    </row>
    <row r="10350" spans="2:37" ht="15" x14ac:dyDescent="0.2">
      <c r="B10350" s="10"/>
      <c r="C10350" s="10"/>
      <c r="D10350" s="10"/>
      <c r="E10350" s="10"/>
      <c r="F10350" s="10"/>
      <c r="G10350" s="10"/>
      <c r="H10350" s="10"/>
      <c r="K10350" s="10"/>
      <c r="L10350" s="10"/>
      <c r="N10350" s="10"/>
      <c r="O10350" s="10"/>
      <c r="P10350" s="10"/>
      <c r="Q10350" s="10"/>
      <c r="R10350" s="10"/>
      <c r="S10350" s="10"/>
      <c r="U10350" s="10"/>
      <c r="W10350" s="10"/>
      <c r="Y10350" s="10"/>
      <c r="AA10350" s="10"/>
      <c r="AC10350" s="10"/>
      <c r="AE10350" s="10"/>
      <c r="AG10350" s="10"/>
      <c r="AI10350" s="10"/>
      <c r="AK10350" s="10"/>
    </row>
    <row r="10351" spans="2:37" ht="15" x14ac:dyDescent="0.2">
      <c r="B10351" s="10"/>
      <c r="C10351" s="10"/>
      <c r="D10351" s="10"/>
      <c r="E10351" s="10"/>
      <c r="F10351" s="10"/>
      <c r="G10351" s="10"/>
      <c r="H10351" s="10"/>
      <c r="K10351" s="10"/>
      <c r="L10351" s="10"/>
      <c r="N10351" s="10"/>
      <c r="O10351" s="10"/>
      <c r="P10351" s="10"/>
      <c r="Q10351" s="10"/>
      <c r="R10351" s="10"/>
      <c r="S10351" s="10"/>
      <c r="U10351" s="10"/>
      <c r="W10351" s="10"/>
      <c r="Y10351" s="10"/>
      <c r="AA10351" s="10"/>
      <c r="AC10351" s="10"/>
      <c r="AE10351" s="10"/>
      <c r="AG10351" s="10"/>
      <c r="AI10351" s="10"/>
      <c r="AK10351" s="10"/>
    </row>
    <row r="10352" spans="2:37" ht="15" x14ac:dyDescent="0.2">
      <c r="B10352" s="10"/>
      <c r="C10352" s="10"/>
      <c r="D10352" s="10"/>
      <c r="E10352" s="10"/>
      <c r="F10352" s="10"/>
      <c r="G10352" s="10"/>
      <c r="H10352" s="10"/>
      <c r="K10352" s="10"/>
      <c r="L10352" s="10"/>
      <c r="N10352" s="10"/>
      <c r="O10352" s="10"/>
      <c r="P10352" s="10"/>
      <c r="Q10352" s="10"/>
      <c r="R10352" s="10"/>
      <c r="S10352" s="10"/>
      <c r="U10352" s="10"/>
      <c r="W10352" s="10"/>
      <c r="Y10352" s="10"/>
      <c r="AA10352" s="10"/>
      <c r="AC10352" s="10"/>
      <c r="AE10352" s="10"/>
      <c r="AG10352" s="10"/>
      <c r="AI10352" s="10"/>
      <c r="AK10352" s="10"/>
    </row>
    <row r="10353" spans="2:37" ht="15" x14ac:dyDescent="0.2">
      <c r="B10353" s="10"/>
      <c r="C10353" s="10"/>
      <c r="D10353" s="10"/>
      <c r="E10353" s="10"/>
      <c r="F10353" s="10"/>
      <c r="G10353" s="10"/>
      <c r="H10353" s="10"/>
      <c r="K10353" s="10"/>
      <c r="L10353" s="10"/>
      <c r="N10353" s="10"/>
      <c r="O10353" s="10"/>
      <c r="P10353" s="10"/>
      <c r="Q10353" s="10"/>
      <c r="R10353" s="10"/>
      <c r="S10353" s="10"/>
      <c r="U10353" s="10"/>
      <c r="W10353" s="10"/>
      <c r="Y10353" s="10"/>
      <c r="AA10353" s="10"/>
      <c r="AC10353" s="10"/>
      <c r="AE10353" s="10"/>
      <c r="AG10353" s="10"/>
      <c r="AI10353" s="10"/>
      <c r="AK10353" s="10"/>
    </row>
    <row r="10354" spans="2:37" ht="15" x14ac:dyDescent="0.2">
      <c r="B10354" s="10"/>
      <c r="C10354" s="10"/>
      <c r="D10354" s="10"/>
      <c r="E10354" s="10"/>
      <c r="F10354" s="10"/>
      <c r="G10354" s="10"/>
      <c r="H10354" s="10"/>
      <c r="K10354" s="10"/>
      <c r="L10354" s="10"/>
      <c r="N10354" s="10"/>
      <c r="O10354" s="10"/>
      <c r="P10354" s="10"/>
      <c r="Q10354" s="10"/>
      <c r="R10354" s="10"/>
      <c r="S10354" s="10"/>
      <c r="U10354" s="10"/>
      <c r="W10354" s="10"/>
      <c r="Y10354" s="10"/>
      <c r="AA10354" s="10"/>
      <c r="AC10354" s="10"/>
      <c r="AE10354" s="10"/>
      <c r="AG10354" s="10"/>
      <c r="AI10354" s="10"/>
      <c r="AK10354" s="10"/>
    </row>
    <row r="10355" spans="2:37" ht="15" x14ac:dyDescent="0.2">
      <c r="B10355" s="10"/>
      <c r="C10355" s="10"/>
      <c r="D10355" s="10"/>
      <c r="E10355" s="10"/>
      <c r="F10355" s="10"/>
      <c r="G10355" s="10"/>
      <c r="H10355" s="10"/>
      <c r="K10355" s="10"/>
      <c r="L10355" s="10"/>
      <c r="N10355" s="10"/>
      <c r="O10355" s="10"/>
      <c r="P10355" s="10"/>
      <c r="Q10355" s="10"/>
      <c r="R10355" s="10"/>
      <c r="S10355" s="10"/>
      <c r="U10355" s="10"/>
      <c r="W10355" s="10"/>
      <c r="Y10355" s="10"/>
      <c r="AA10355" s="10"/>
      <c r="AC10355" s="10"/>
      <c r="AE10355" s="10"/>
      <c r="AG10355" s="10"/>
      <c r="AI10355" s="10"/>
      <c r="AK10355" s="10"/>
    </row>
    <row r="10356" spans="2:37" ht="15" x14ac:dyDescent="0.2">
      <c r="B10356" s="10"/>
      <c r="C10356" s="10"/>
      <c r="D10356" s="10"/>
      <c r="E10356" s="10"/>
      <c r="F10356" s="10"/>
      <c r="G10356" s="10"/>
      <c r="H10356" s="10"/>
      <c r="K10356" s="10"/>
      <c r="L10356" s="10"/>
      <c r="N10356" s="10"/>
      <c r="O10356" s="10"/>
      <c r="P10356" s="10"/>
      <c r="Q10356" s="10"/>
      <c r="R10356" s="10"/>
      <c r="S10356" s="10"/>
      <c r="U10356" s="10"/>
      <c r="W10356" s="10"/>
      <c r="Y10356" s="10"/>
      <c r="AA10356" s="10"/>
      <c r="AC10356" s="10"/>
      <c r="AE10356" s="10"/>
      <c r="AG10356" s="10"/>
      <c r="AI10356" s="10"/>
      <c r="AK10356" s="10"/>
    </row>
    <row r="10357" spans="2:37" ht="15" x14ac:dyDescent="0.2">
      <c r="B10357" s="10"/>
      <c r="C10357" s="10"/>
      <c r="D10357" s="10"/>
      <c r="E10357" s="10"/>
      <c r="F10357" s="10"/>
      <c r="G10357" s="10"/>
      <c r="H10357" s="10"/>
      <c r="K10357" s="10"/>
      <c r="L10357" s="10"/>
      <c r="N10357" s="10"/>
      <c r="O10357" s="10"/>
      <c r="P10357" s="10"/>
      <c r="Q10357" s="10"/>
      <c r="R10357" s="10"/>
      <c r="S10357" s="10"/>
      <c r="U10357" s="10"/>
      <c r="W10357" s="10"/>
      <c r="Y10357" s="10"/>
      <c r="AA10357" s="10"/>
      <c r="AC10357" s="10"/>
      <c r="AE10357" s="10"/>
      <c r="AG10357" s="10"/>
      <c r="AI10357" s="10"/>
      <c r="AK10357" s="10"/>
    </row>
    <row r="10358" spans="2:37" ht="15" x14ac:dyDescent="0.2">
      <c r="B10358" s="10"/>
      <c r="C10358" s="10"/>
      <c r="D10358" s="10"/>
      <c r="E10358" s="10"/>
      <c r="F10358" s="10"/>
      <c r="G10358" s="10"/>
      <c r="H10358" s="10"/>
      <c r="K10358" s="10"/>
      <c r="L10358" s="10"/>
      <c r="N10358" s="10"/>
      <c r="O10358" s="10"/>
      <c r="P10358" s="10"/>
      <c r="Q10358" s="10"/>
      <c r="R10358" s="10"/>
      <c r="S10358" s="10"/>
      <c r="U10358" s="10"/>
      <c r="W10358" s="10"/>
      <c r="Y10358" s="10"/>
      <c r="AA10358" s="10"/>
      <c r="AC10358" s="10"/>
      <c r="AE10358" s="10"/>
      <c r="AG10358" s="10"/>
      <c r="AI10358" s="10"/>
      <c r="AK10358" s="10"/>
    </row>
    <row r="10359" spans="2:37" ht="15" x14ac:dyDescent="0.2">
      <c r="B10359" s="10"/>
      <c r="C10359" s="10"/>
      <c r="D10359" s="10"/>
      <c r="E10359" s="10"/>
      <c r="F10359" s="10"/>
      <c r="G10359" s="10"/>
      <c r="H10359" s="10"/>
      <c r="K10359" s="10"/>
      <c r="L10359" s="10"/>
      <c r="N10359" s="10"/>
      <c r="O10359" s="10"/>
      <c r="P10359" s="10"/>
      <c r="Q10359" s="10"/>
      <c r="R10359" s="10"/>
      <c r="S10359" s="10"/>
      <c r="U10359" s="10"/>
      <c r="W10359" s="10"/>
      <c r="Y10359" s="10"/>
      <c r="AA10359" s="10"/>
      <c r="AC10359" s="10"/>
      <c r="AE10359" s="10"/>
      <c r="AG10359" s="10"/>
      <c r="AI10359" s="10"/>
      <c r="AK10359" s="10"/>
    </row>
    <row r="10360" spans="2:37" ht="15" x14ac:dyDescent="0.2">
      <c r="B10360" s="10"/>
      <c r="C10360" s="10"/>
      <c r="D10360" s="10"/>
      <c r="E10360" s="10"/>
      <c r="F10360" s="10"/>
      <c r="G10360" s="10"/>
      <c r="H10360" s="10"/>
      <c r="K10360" s="10"/>
      <c r="L10360" s="10"/>
      <c r="N10360" s="10"/>
      <c r="O10360" s="10"/>
      <c r="P10360" s="10"/>
      <c r="Q10360" s="10"/>
      <c r="R10360" s="10"/>
      <c r="S10360" s="10"/>
      <c r="U10360" s="10"/>
      <c r="W10360" s="10"/>
      <c r="Y10360" s="10"/>
      <c r="AA10360" s="10"/>
      <c r="AC10360" s="10"/>
      <c r="AE10360" s="10"/>
      <c r="AG10360" s="10"/>
      <c r="AI10360" s="10"/>
      <c r="AK10360" s="10"/>
    </row>
    <row r="10361" spans="2:37" ht="15" x14ac:dyDescent="0.2">
      <c r="B10361" s="10"/>
      <c r="C10361" s="10"/>
      <c r="D10361" s="10"/>
      <c r="E10361" s="10"/>
      <c r="F10361" s="10"/>
      <c r="G10361" s="10"/>
      <c r="H10361" s="10"/>
      <c r="K10361" s="10"/>
      <c r="L10361" s="10"/>
      <c r="N10361" s="10"/>
      <c r="O10361" s="10"/>
      <c r="P10361" s="10"/>
      <c r="Q10361" s="10"/>
      <c r="R10361" s="10"/>
      <c r="S10361" s="10"/>
      <c r="U10361" s="10"/>
      <c r="W10361" s="10"/>
      <c r="Y10361" s="10"/>
      <c r="AA10361" s="10"/>
      <c r="AC10361" s="10"/>
      <c r="AE10361" s="10"/>
      <c r="AG10361" s="10"/>
      <c r="AI10361" s="10"/>
      <c r="AK10361" s="10"/>
    </row>
    <row r="10362" spans="2:37" ht="15" x14ac:dyDescent="0.2">
      <c r="B10362" s="10"/>
      <c r="C10362" s="10"/>
      <c r="D10362" s="10"/>
      <c r="E10362" s="10"/>
      <c r="F10362" s="10"/>
      <c r="G10362" s="10"/>
      <c r="H10362" s="10"/>
      <c r="K10362" s="10"/>
      <c r="L10362" s="10"/>
      <c r="N10362" s="10"/>
      <c r="O10362" s="10"/>
      <c r="P10362" s="10"/>
      <c r="Q10362" s="10"/>
      <c r="R10362" s="10"/>
      <c r="S10362" s="10"/>
      <c r="U10362" s="10"/>
      <c r="W10362" s="10"/>
      <c r="Y10362" s="10"/>
      <c r="AA10362" s="10"/>
      <c r="AC10362" s="10"/>
      <c r="AE10362" s="10"/>
      <c r="AG10362" s="10"/>
      <c r="AI10362" s="10"/>
      <c r="AK10362" s="10"/>
    </row>
    <row r="10363" spans="2:37" ht="15" x14ac:dyDescent="0.2">
      <c r="B10363" s="10"/>
      <c r="C10363" s="10"/>
      <c r="D10363" s="10"/>
      <c r="E10363" s="10"/>
      <c r="F10363" s="10"/>
      <c r="G10363" s="10"/>
      <c r="H10363" s="10"/>
      <c r="K10363" s="10"/>
      <c r="L10363" s="10"/>
      <c r="N10363" s="10"/>
      <c r="O10363" s="10"/>
      <c r="P10363" s="10"/>
      <c r="Q10363" s="10"/>
      <c r="R10363" s="10"/>
      <c r="S10363" s="10"/>
      <c r="U10363" s="10"/>
      <c r="W10363" s="10"/>
      <c r="Y10363" s="10"/>
      <c r="AA10363" s="10"/>
      <c r="AC10363" s="10"/>
      <c r="AE10363" s="10"/>
      <c r="AG10363" s="10"/>
      <c r="AI10363" s="10"/>
      <c r="AK10363" s="10"/>
    </row>
    <row r="10364" spans="2:37" ht="15" x14ac:dyDescent="0.2">
      <c r="B10364" s="10"/>
      <c r="C10364" s="10"/>
      <c r="D10364" s="10"/>
      <c r="E10364" s="10"/>
      <c r="F10364" s="10"/>
      <c r="G10364" s="10"/>
      <c r="H10364" s="10"/>
      <c r="K10364" s="10"/>
      <c r="L10364" s="10"/>
      <c r="N10364" s="10"/>
      <c r="O10364" s="10"/>
      <c r="P10364" s="10"/>
      <c r="Q10364" s="10"/>
      <c r="R10364" s="10"/>
      <c r="S10364" s="10"/>
      <c r="U10364" s="10"/>
      <c r="W10364" s="10"/>
      <c r="Y10364" s="10"/>
      <c r="AA10364" s="10"/>
      <c r="AC10364" s="10"/>
      <c r="AE10364" s="10"/>
      <c r="AG10364" s="10"/>
      <c r="AI10364" s="10"/>
      <c r="AK10364" s="10"/>
    </row>
    <row r="10365" spans="2:37" ht="15" x14ac:dyDescent="0.2">
      <c r="B10365" s="10"/>
      <c r="C10365" s="10"/>
      <c r="D10365" s="10"/>
      <c r="E10365" s="10"/>
      <c r="F10365" s="10"/>
      <c r="G10365" s="10"/>
      <c r="H10365" s="10"/>
      <c r="K10365" s="10"/>
      <c r="L10365" s="10"/>
      <c r="N10365" s="10"/>
      <c r="O10365" s="10"/>
      <c r="P10365" s="10"/>
      <c r="Q10365" s="10"/>
      <c r="R10365" s="10"/>
      <c r="S10365" s="10"/>
      <c r="U10365" s="10"/>
      <c r="W10365" s="10"/>
      <c r="Y10365" s="10"/>
      <c r="AA10365" s="10"/>
      <c r="AC10365" s="10"/>
      <c r="AE10365" s="10"/>
      <c r="AG10365" s="10"/>
      <c r="AI10365" s="10"/>
      <c r="AK10365" s="10"/>
    </row>
    <row r="10366" spans="2:37" ht="15" x14ac:dyDescent="0.2">
      <c r="B10366" s="10"/>
      <c r="C10366" s="10"/>
      <c r="D10366" s="10"/>
      <c r="E10366" s="10"/>
      <c r="F10366" s="10"/>
      <c r="G10366" s="10"/>
      <c r="H10366" s="10"/>
      <c r="K10366" s="10"/>
      <c r="L10366" s="10"/>
      <c r="N10366" s="10"/>
      <c r="O10366" s="10"/>
      <c r="P10366" s="10"/>
      <c r="Q10366" s="10"/>
      <c r="R10366" s="10"/>
      <c r="S10366" s="10"/>
      <c r="U10366" s="10"/>
      <c r="W10366" s="10"/>
      <c r="Y10366" s="10"/>
      <c r="AA10366" s="10"/>
      <c r="AC10366" s="10"/>
      <c r="AE10366" s="10"/>
      <c r="AG10366" s="10"/>
      <c r="AI10366" s="10"/>
      <c r="AK10366" s="10"/>
    </row>
    <row r="10367" spans="2:37" ht="15" x14ac:dyDescent="0.2">
      <c r="B10367" s="10"/>
      <c r="C10367" s="10"/>
      <c r="D10367" s="10"/>
      <c r="E10367" s="10"/>
      <c r="F10367" s="10"/>
      <c r="G10367" s="10"/>
      <c r="H10367" s="10"/>
      <c r="K10367" s="10"/>
      <c r="L10367" s="10"/>
      <c r="N10367" s="10"/>
      <c r="O10367" s="10"/>
      <c r="P10367" s="10"/>
      <c r="Q10367" s="10"/>
      <c r="R10367" s="10"/>
      <c r="S10367" s="10"/>
      <c r="U10367" s="10"/>
      <c r="W10367" s="10"/>
      <c r="Y10367" s="10"/>
      <c r="AA10367" s="10"/>
      <c r="AC10367" s="10"/>
      <c r="AE10367" s="10"/>
      <c r="AG10367" s="10"/>
      <c r="AI10367" s="10"/>
      <c r="AK10367" s="10"/>
    </row>
    <row r="10368" spans="2:37" ht="15" x14ac:dyDescent="0.2">
      <c r="B10368" s="10"/>
      <c r="C10368" s="10"/>
      <c r="D10368" s="10"/>
      <c r="E10368" s="10"/>
      <c r="F10368" s="10"/>
      <c r="G10368" s="10"/>
      <c r="H10368" s="10"/>
      <c r="K10368" s="10"/>
      <c r="L10368" s="10"/>
      <c r="N10368" s="10"/>
      <c r="O10368" s="10"/>
      <c r="P10368" s="10"/>
      <c r="Q10368" s="10"/>
      <c r="R10368" s="10"/>
      <c r="S10368" s="10"/>
      <c r="U10368" s="10"/>
      <c r="W10368" s="10"/>
      <c r="Y10368" s="10"/>
      <c r="AA10368" s="10"/>
      <c r="AC10368" s="10"/>
      <c r="AE10368" s="10"/>
      <c r="AG10368" s="10"/>
      <c r="AI10368" s="10"/>
      <c r="AK10368" s="10"/>
    </row>
    <row r="10369" spans="2:37" ht="15" x14ac:dyDescent="0.2">
      <c r="B10369" s="10"/>
      <c r="C10369" s="10"/>
      <c r="D10369" s="10"/>
      <c r="E10369" s="10"/>
      <c r="F10369" s="10"/>
      <c r="G10369" s="10"/>
      <c r="H10369" s="10"/>
      <c r="K10369" s="10"/>
      <c r="L10369" s="10"/>
      <c r="N10369" s="10"/>
      <c r="O10369" s="10"/>
      <c r="P10369" s="10"/>
      <c r="Q10369" s="10"/>
      <c r="R10369" s="10"/>
      <c r="S10369" s="10"/>
      <c r="U10369" s="10"/>
      <c r="W10369" s="10"/>
      <c r="Y10369" s="10"/>
      <c r="AA10369" s="10"/>
      <c r="AC10369" s="10"/>
      <c r="AE10369" s="10"/>
      <c r="AG10369" s="10"/>
      <c r="AI10369" s="10"/>
      <c r="AK10369" s="10"/>
    </row>
    <row r="10370" spans="2:37" ht="15" x14ac:dyDescent="0.2">
      <c r="B10370" s="10"/>
      <c r="C10370" s="10"/>
      <c r="D10370" s="10"/>
      <c r="E10370" s="10"/>
      <c r="F10370" s="10"/>
      <c r="G10370" s="10"/>
      <c r="H10370" s="10"/>
      <c r="K10370" s="10"/>
      <c r="L10370" s="10"/>
      <c r="N10370" s="10"/>
      <c r="O10370" s="10"/>
      <c r="P10370" s="10"/>
      <c r="Q10370" s="10"/>
      <c r="R10370" s="10"/>
      <c r="S10370" s="10"/>
      <c r="U10370" s="10"/>
      <c r="W10370" s="10"/>
      <c r="Y10370" s="10"/>
      <c r="AA10370" s="10"/>
      <c r="AC10370" s="10"/>
      <c r="AE10370" s="10"/>
      <c r="AG10370" s="10"/>
      <c r="AI10370" s="10"/>
      <c r="AK10370" s="10"/>
    </row>
    <row r="10371" spans="2:37" ht="15" x14ac:dyDescent="0.2">
      <c r="B10371" s="10"/>
      <c r="C10371" s="10"/>
      <c r="D10371" s="10"/>
      <c r="E10371" s="10"/>
      <c r="F10371" s="10"/>
      <c r="G10371" s="10"/>
      <c r="H10371" s="10"/>
      <c r="K10371" s="10"/>
      <c r="L10371" s="10"/>
      <c r="N10371" s="10"/>
      <c r="O10371" s="10"/>
      <c r="P10371" s="10"/>
      <c r="Q10371" s="10"/>
      <c r="R10371" s="10"/>
      <c r="S10371" s="10"/>
      <c r="U10371" s="10"/>
      <c r="W10371" s="10"/>
      <c r="Y10371" s="10"/>
      <c r="AA10371" s="10"/>
      <c r="AC10371" s="10"/>
      <c r="AE10371" s="10"/>
      <c r="AG10371" s="10"/>
      <c r="AI10371" s="10"/>
      <c r="AK10371" s="10"/>
    </row>
    <row r="10372" spans="2:37" ht="15" x14ac:dyDescent="0.2">
      <c r="B10372" s="10"/>
      <c r="C10372" s="10"/>
      <c r="D10372" s="10"/>
      <c r="E10372" s="10"/>
      <c r="F10372" s="10"/>
      <c r="G10372" s="10"/>
      <c r="H10372" s="10"/>
      <c r="K10372" s="10"/>
      <c r="L10372" s="10"/>
      <c r="N10372" s="10"/>
      <c r="O10372" s="10"/>
      <c r="P10372" s="10"/>
      <c r="Q10372" s="10"/>
      <c r="R10372" s="10"/>
      <c r="S10372" s="10"/>
      <c r="U10372" s="10"/>
      <c r="W10372" s="10"/>
      <c r="Y10372" s="10"/>
      <c r="AA10372" s="10"/>
      <c r="AC10372" s="10"/>
      <c r="AE10372" s="10"/>
      <c r="AG10372" s="10"/>
      <c r="AI10372" s="10"/>
      <c r="AK10372" s="10"/>
    </row>
    <row r="10373" spans="2:37" ht="15" x14ac:dyDescent="0.2">
      <c r="B10373" s="10"/>
      <c r="C10373" s="10"/>
      <c r="D10373" s="10"/>
      <c r="E10373" s="10"/>
      <c r="F10373" s="10"/>
      <c r="G10373" s="10"/>
      <c r="H10373" s="10"/>
      <c r="K10373" s="10"/>
      <c r="L10373" s="10"/>
      <c r="N10373" s="10"/>
      <c r="O10373" s="10"/>
      <c r="P10373" s="10"/>
      <c r="Q10373" s="10"/>
      <c r="R10373" s="10"/>
      <c r="S10373" s="10"/>
      <c r="U10373" s="10"/>
      <c r="W10373" s="10"/>
      <c r="Y10373" s="10"/>
      <c r="AA10373" s="10"/>
      <c r="AC10373" s="10"/>
      <c r="AE10373" s="10"/>
      <c r="AG10373" s="10"/>
      <c r="AI10373" s="10"/>
      <c r="AK10373" s="10"/>
    </row>
    <row r="10374" spans="2:37" ht="15" x14ac:dyDescent="0.2">
      <c r="B10374" s="10"/>
      <c r="C10374" s="10"/>
      <c r="D10374" s="10"/>
      <c r="E10374" s="10"/>
      <c r="F10374" s="10"/>
      <c r="G10374" s="10"/>
      <c r="H10374" s="10"/>
      <c r="K10374" s="10"/>
      <c r="L10374" s="10"/>
      <c r="N10374" s="10"/>
      <c r="O10374" s="10"/>
      <c r="P10374" s="10"/>
      <c r="Q10374" s="10"/>
      <c r="R10374" s="10"/>
      <c r="S10374" s="10"/>
      <c r="U10374" s="10"/>
      <c r="W10374" s="10"/>
      <c r="Y10374" s="10"/>
      <c r="AA10374" s="10"/>
      <c r="AC10374" s="10"/>
      <c r="AE10374" s="10"/>
      <c r="AG10374" s="10"/>
      <c r="AI10374" s="10"/>
      <c r="AK10374" s="10"/>
    </row>
    <row r="10375" spans="2:37" ht="15" x14ac:dyDescent="0.2">
      <c r="B10375" s="10"/>
      <c r="C10375" s="10"/>
      <c r="D10375" s="10"/>
      <c r="E10375" s="10"/>
      <c r="F10375" s="10"/>
      <c r="G10375" s="10"/>
      <c r="H10375" s="10"/>
      <c r="K10375" s="10"/>
      <c r="L10375" s="10"/>
      <c r="N10375" s="10"/>
      <c r="O10375" s="10"/>
      <c r="P10375" s="10"/>
      <c r="Q10375" s="10"/>
      <c r="R10375" s="10"/>
      <c r="S10375" s="10"/>
      <c r="U10375" s="10"/>
      <c r="W10375" s="10"/>
      <c r="Y10375" s="10"/>
      <c r="AA10375" s="10"/>
      <c r="AC10375" s="10"/>
      <c r="AE10375" s="10"/>
      <c r="AG10375" s="10"/>
      <c r="AI10375" s="10"/>
      <c r="AK10375" s="10"/>
    </row>
    <row r="10376" spans="2:37" ht="15" x14ac:dyDescent="0.2">
      <c r="B10376" s="10"/>
      <c r="C10376" s="10"/>
      <c r="D10376" s="10"/>
      <c r="E10376" s="10"/>
      <c r="F10376" s="10"/>
      <c r="G10376" s="10"/>
      <c r="H10376" s="10"/>
      <c r="K10376" s="10"/>
      <c r="L10376" s="10"/>
      <c r="N10376" s="10"/>
      <c r="O10376" s="10"/>
      <c r="P10376" s="10"/>
      <c r="Q10376" s="10"/>
      <c r="R10376" s="10"/>
      <c r="S10376" s="10"/>
      <c r="U10376" s="10"/>
      <c r="W10376" s="10"/>
      <c r="Y10376" s="10"/>
      <c r="AA10376" s="10"/>
      <c r="AC10376" s="10"/>
      <c r="AE10376" s="10"/>
      <c r="AG10376" s="10"/>
      <c r="AI10376" s="10"/>
      <c r="AK10376" s="10"/>
    </row>
    <row r="10377" spans="2:37" ht="15" x14ac:dyDescent="0.2">
      <c r="B10377" s="10"/>
      <c r="C10377" s="10"/>
      <c r="D10377" s="10"/>
      <c r="E10377" s="10"/>
      <c r="F10377" s="10"/>
      <c r="G10377" s="10"/>
      <c r="H10377" s="10"/>
      <c r="K10377" s="10"/>
      <c r="L10377" s="10"/>
      <c r="N10377" s="10"/>
      <c r="O10377" s="10"/>
      <c r="P10377" s="10"/>
      <c r="Q10377" s="10"/>
      <c r="R10377" s="10"/>
      <c r="S10377" s="10"/>
      <c r="U10377" s="10"/>
      <c r="W10377" s="10"/>
      <c r="Y10377" s="10"/>
      <c r="AA10377" s="10"/>
      <c r="AC10377" s="10"/>
      <c r="AE10377" s="10"/>
      <c r="AG10377" s="10"/>
      <c r="AI10377" s="10"/>
      <c r="AK10377" s="10"/>
    </row>
    <row r="10378" spans="2:37" ht="15" x14ac:dyDescent="0.2">
      <c r="B10378" s="10"/>
      <c r="C10378" s="10"/>
      <c r="D10378" s="10"/>
      <c r="E10378" s="10"/>
      <c r="F10378" s="10"/>
      <c r="G10378" s="10"/>
      <c r="H10378" s="10"/>
      <c r="K10378" s="10"/>
      <c r="L10378" s="10"/>
      <c r="N10378" s="10"/>
      <c r="O10378" s="10"/>
      <c r="P10378" s="10"/>
      <c r="Q10378" s="10"/>
      <c r="R10378" s="10"/>
      <c r="S10378" s="10"/>
      <c r="U10378" s="10"/>
      <c r="W10378" s="10"/>
      <c r="Y10378" s="10"/>
      <c r="AA10378" s="10"/>
      <c r="AC10378" s="10"/>
      <c r="AE10378" s="10"/>
      <c r="AG10378" s="10"/>
      <c r="AI10378" s="10"/>
      <c r="AK10378" s="10"/>
    </row>
    <row r="10379" spans="2:37" ht="15" x14ac:dyDescent="0.2">
      <c r="B10379" s="10"/>
      <c r="C10379" s="10"/>
      <c r="D10379" s="10"/>
      <c r="E10379" s="10"/>
      <c r="F10379" s="10"/>
      <c r="G10379" s="10"/>
      <c r="H10379" s="10"/>
      <c r="K10379" s="10"/>
      <c r="L10379" s="10"/>
      <c r="N10379" s="10"/>
      <c r="O10379" s="10"/>
      <c r="P10379" s="10"/>
      <c r="Q10379" s="10"/>
      <c r="R10379" s="10"/>
      <c r="S10379" s="10"/>
      <c r="U10379" s="10"/>
      <c r="W10379" s="10"/>
      <c r="Y10379" s="10"/>
      <c r="AA10379" s="10"/>
      <c r="AC10379" s="10"/>
      <c r="AE10379" s="10"/>
      <c r="AG10379" s="10"/>
      <c r="AI10379" s="10"/>
      <c r="AK10379" s="10"/>
    </row>
    <row r="10380" spans="2:37" ht="15" x14ac:dyDescent="0.2">
      <c r="B10380" s="10"/>
      <c r="C10380" s="10"/>
      <c r="D10380" s="10"/>
      <c r="E10380" s="10"/>
      <c r="F10380" s="10"/>
      <c r="G10380" s="10"/>
      <c r="H10380" s="10"/>
      <c r="K10380" s="10"/>
      <c r="L10380" s="10"/>
      <c r="N10380" s="10"/>
      <c r="O10380" s="10"/>
      <c r="P10380" s="10"/>
      <c r="Q10380" s="10"/>
      <c r="R10380" s="10"/>
      <c r="S10380" s="10"/>
      <c r="U10380" s="10"/>
      <c r="W10380" s="10"/>
      <c r="Y10380" s="10"/>
      <c r="AA10380" s="10"/>
      <c r="AC10380" s="10"/>
      <c r="AE10380" s="10"/>
      <c r="AG10380" s="10"/>
      <c r="AI10380" s="10"/>
      <c r="AK10380" s="10"/>
    </row>
    <row r="10381" spans="2:37" ht="15" x14ac:dyDescent="0.2">
      <c r="B10381" s="10"/>
      <c r="C10381" s="10"/>
      <c r="D10381" s="10"/>
      <c r="E10381" s="10"/>
      <c r="F10381" s="10"/>
      <c r="G10381" s="10"/>
      <c r="H10381" s="10"/>
      <c r="K10381" s="10"/>
      <c r="L10381" s="10"/>
      <c r="N10381" s="10"/>
      <c r="O10381" s="10"/>
      <c r="P10381" s="10"/>
      <c r="Q10381" s="10"/>
      <c r="R10381" s="10"/>
      <c r="S10381" s="10"/>
      <c r="U10381" s="10"/>
      <c r="W10381" s="10"/>
      <c r="Y10381" s="10"/>
      <c r="AA10381" s="10"/>
      <c r="AC10381" s="10"/>
      <c r="AE10381" s="10"/>
      <c r="AG10381" s="10"/>
      <c r="AI10381" s="10"/>
      <c r="AK10381" s="10"/>
    </row>
    <row r="10382" spans="2:37" ht="15" x14ac:dyDescent="0.2">
      <c r="B10382" s="10"/>
      <c r="C10382" s="10"/>
      <c r="D10382" s="10"/>
      <c r="E10382" s="10"/>
      <c r="F10382" s="10"/>
      <c r="G10382" s="10"/>
      <c r="H10382" s="10"/>
      <c r="K10382" s="10"/>
      <c r="L10382" s="10"/>
      <c r="N10382" s="10"/>
      <c r="O10382" s="10"/>
      <c r="P10382" s="10"/>
      <c r="Q10382" s="10"/>
      <c r="R10382" s="10"/>
      <c r="S10382" s="10"/>
      <c r="U10382" s="10"/>
      <c r="W10382" s="10"/>
      <c r="Y10382" s="10"/>
      <c r="AA10382" s="10"/>
      <c r="AC10382" s="10"/>
      <c r="AE10382" s="10"/>
      <c r="AG10382" s="10"/>
      <c r="AI10382" s="10"/>
      <c r="AK10382" s="10"/>
    </row>
    <row r="10383" spans="2:37" ht="15" x14ac:dyDescent="0.2">
      <c r="B10383" s="10"/>
      <c r="C10383" s="10"/>
      <c r="D10383" s="10"/>
      <c r="E10383" s="10"/>
      <c r="F10383" s="10"/>
      <c r="G10383" s="10"/>
      <c r="H10383" s="10"/>
      <c r="K10383" s="10"/>
      <c r="L10383" s="10"/>
      <c r="N10383" s="10"/>
      <c r="O10383" s="10"/>
      <c r="P10383" s="10"/>
      <c r="Q10383" s="10"/>
      <c r="R10383" s="10"/>
      <c r="S10383" s="10"/>
      <c r="U10383" s="10"/>
      <c r="W10383" s="10"/>
      <c r="Y10383" s="10"/>
      <c r="AA10383" s="10"/>
      <c r="AC10383" s="10"/>
      <c r="AE10383" s="10"/>
      <c r="AG10383" s="10"/>
      <c r="AI10383" s="10"/>
      <c r="AK10383" s="10"/>
    </row>
    <row r="10384" spans="2:37" ht="15" x14ac:dyDescent="0.2">
      <c r="B10384" s="10"/>
      <c r="C10384" s="10"/>
      <c r="D10384" s="10"/>
      <c r="E10384" s="10"/>
      <c r="F10384" s="10"/>
      <c r="G10384" s="10"/>
      <c r="H10384" s="10"/>
      <c r="K10384" s="10"/>
      <c r="L10384" s="10"/>
      <c r="N10384" s="10"/>
      <c r="O10384" s="10"/>
      <c r="P10384" s="10"/>
      <c r="Q10384" s="10"/>
      <c r="R10384" s="10"/>
      <c r="S10384" s="10"/>
      <c r="U10384" s="10"/>
      <c r="W10384" s="10"/>
      <c r="Y10384" s="10"/>
      <c r="AA10384" s="10"/>
      <c r="AC10384" s="10"/>
      <c r="AE10384" s="10"/>
      <c r="AG10384" s="10"/>
      <c r="AI10384" s="10"/>
      <c r="AK10384" s="10"/>
    </row>
    <row r="10385" spans="2:37" ht="15" x14ac:dyDescent="0.2">
      <c r="B10385" s="10"/>
      <c r="C10385" s="10"/>
      <c r="D10385" s="10"/>
      <c r="E10385" s="10"/>
      <c r="F10385" s="10"/>
      <c r="G10385" s="10"/>
      <c r="H10385" s="10"/>
      <c r="K10385" s="10"/>
      <c r="L10385" s="10"/>
      <c r="N10385" s="10"/>
      <c r="O10385" s="10"/>
      <c r="P10385" s="10"/>
      <c r="Q10385" s="10"/>
      <c r="R10385" s="10"/>
      <c r="S10385" s="10"/>
      <c r="U10385" s="10"/>
      <c r="W10385" s="10"/>
      <c r="Y10385" s="10"/>
      <c r="AA10385" s="10"/>
      <c r="AC10385" s="10"/>
      <c r="AE10385" s="10"/>
      <c r="AG10385" s="10"/>
      <c r="AI10385" s="10"/>
      <c r="AK10385" s="10"/>
    </row>
    <row r="10386" spans="2:37" ht="15" x14ac:dyDescent="0.2">
      <c r="B10386" s="10"/>
      <c r="C10386" s="10"/>
      <c r="D10386" s="10"/>
      <c r="E10386" s="10"/>
      <c r="F10386" s="10"/>
      <c r="G10386" s="10"/>
      <c r="H10386" s="10"/>
      <c r="K10386" s="10"/>
      <c r="L10386" s="10"/>
      <c r="N10386" s="10"/>
      <c r="O10386" s="10"/>
      <c r="P10386" s="10"/>
      <c r="Q10386" s="10"/>
      <c r="R10386" s="10"/>
      <c r="S10386" s="10"/>
      <c r="U10386" s="10"/>
      <c r="W10386" s="10"/>
      <c r="Y10386" s="10"/>
      <c r="AA10386" s="10"/>
      <c r="AC10386" s="10"/>
      <c r="AE10386" s="10"/>
      <c r="AG10386" s="10"/>
      <c r="AI10386" s="10"/>
      <c r="AK10386" s="10"/>
    </row>
    <row r="10387" spans="2:37" ht="15" x14ac:dyDescent="0.2">
      <c r="B10387" s="10"/>
      <c r="C10387" s="10"/>
      <c r="D10387" s="10"/>
      <c r="E10387" s="10"/>
      <c r="F10387" s="10"/>
      <c r="G10387" s="10"/>
      <c r="H10387" s="10"/>
      <c r="K10387" s="10"/>
      <c r="L10387" s="10"/>
      <c r="N10387" s="10"/>
      <c r="O10387" s="10"/>
      <c r="P10387" s="10"/>
      <c r="Q10387" s="10"/>
      <c r="R10387" s="10"/>
      <c r="S10387" s="10"/>
      <c r="U10387" s="10"/>
      <c r="W10387" s="10"/>
      <c r="Y10387" s="10"/>
      <c r="AA10387" s="10"/>
      <c r="AC10387" s="10"/>
      <c r="AE10387" s="10"/>
      <c r="AG10387" s="10"/>
      <c r="AI10387" s="10"/>
      <c r="AK10387" s="10"/>
    </row>
    <row r="10388" spans="2:37" ht="15" x14ac:dyDescent="0.2">
      <c r="B10388" s="10"/>
      <c r="C10388" s="10"/>
      <c r="D10388" s="10"/>
      <c r="E10388" s="10"/>
      <c r="F10388" s="10"/>
      <c r="G10388" s="10"/>
      <c r="H10388" s="10"/>
      <c r="K10388" s="10"/>
      <c r="L10388" s="10"/>
      <c r="N10388" s="10"/>
      <c r="O10388" s="10"/>
      <c r="P10388" s="10"/>
      <c r="Q10388" s="10"/>
      <c r="R10388" s="10"/>
      <c r="S10388" s="10"/>
      <c r="U10388" s="10"/>
      <c r="W10388" s="10"/>
      <c r="Y10388" s="10"/>
      <c r="AA10388" s="10"/>
      <c r="AC10388" s="10"/>
      <c r="AE10388" s="10"/>
      <c r="AG10388" s="10"/>
      <c r="AI10388" s="10"/>
      <c r="AK10388" s="10"/>
    </row>
    <row r="10389" spans="2:37" ht="15" x14ac:dyDescent="0.2">
      <c r="B10389" s="10"/>
      <c r="C10389" s="10"/>
      <c r="D10389" s="10"/>
      <c r="E10389" s="10"/>
      <c r="F10389" s="10"/>
      <c r="G10389" s="10"/>
      <c r="H10389" s="10"/>
      <c r="K10389" s="10"/>
      <c r="L10389" s="10"/>
      <c r="N10389" s="10"/>
      <c r="O10389" s="10"/>
      <c r="P10389" s="10"/>
      <c r="Q10389" s="10"/>
      <c r="R10389" s="10"/>
      <c r="S10389" s="10"/>
      <c r="U10389" s="10"/>
      <c r="W10389" s="10"/>
      <c r="Y10389" s="10"/>
      <c r="AA10389" s="10"/>
      <c r="AC10389" s="10"/>
      <c r="AE10389" s="10"/>
      <c r="AG10389" s="10"/>
      <c r="AI10389" s="10"/>
      <c r="AK10389" s="10"/>
    </row>
    <row r="10390" spans="2:37" ht="15" x14ac:dyDescent="0.2">
      <c r="B10390" s="10"/>
      <c r="C10390" s="10"/>
      <c r="D10390" s="10"/>
      <c r="E10390" s="10"/>
      <c r="F10390" s="10"/>
      <c r="G10390" s="10"/>
      <c r="H10390" s="10"/>
      <c r="K10390" s="10"/>
      <c r="L10390" s="10"/>
      <c r="N10390" s="10"/>
      <c r="O10390" s="10"/>
      <c r="P10390" s="10"/>
      <c r="Q10390" s="10"/>
      <c r="R10390" s="10"/>
      <c r="S10390" s="10"/>
      <c r="U10390" s="10"/>
      <c r="W10390" s="10"/>
      <c r="Y10390" s="10"/>
      <c r="AA10390" s="10"/>
      <c r="AC10390" s="10"/>
      <c r="AE10390" s="10"/>
      <c r="AG10390" s="10"/>
      <c r="AI10390" s="10"/>
      <c r="AK10390" s="10"/>
    </row>
    <row r="10391" spans="2:37" ht="15" x14ac:dyDescent="0.2">
      <c r="B10391" s="10"/>
      <c r="C10391" s="10"/>
      <c r="D10391" s="10"/>
      <c r="E10391" s="10"/>
      <c r="F10391" s="10"/>
      <c r="G10391" s="10"/>
      <c r="H10391" s="10"/>
      <c r="K10391" s="10"/>
      <c r="L10391" s="10"/>
      <c r="N10391" s="10"/>
      <c r="O10391" s="10"/>
      <c r="P10391" s="10"/>
      <c r="Q10391" s="10"/>
      <c r="R10391" s="10"/>
      <c r="S10391" s="10"/>
      <c r="U10391" s="10"/>
      <c r="W10391" s="10"/>
      <c r="Y10391" s="10"/>
      <c r="AA10391" s="10"/>
      <c r="AC10391" s="10"/>
      <c r="AE10391" s="10"/>
      <c r="AG10391" s="10"/>
      <c r="AI10391" s="10"/>
      <c r="AK10391" s="10"/>
    </row>
    <row r="10392" spans="2:37" ht="15" x14ac:dyDescent="0.2">
      <c r="B10392" s="10"/>
      <c r="C10392" s="10"/>
      <c r="D10392" s="10"/>
      <c r="E10392" s="10"/>
      <c r="F10392" s="10"/>
      <c r="G10392" s="10"/>
      <c r="H10392" s="10"/>
      <c r="K10392" s="10"/>
      <c r="L10392" s="10"/>
      <c r="N10392" s="10"/>
      <c r="O10392" s="10"/>
      <c r="P10392" s="10"/>
      <c r="Q10392" s="10"/>
      <c r="R10392" s="10"/>
      <c r="S10392" s="10"/>
      <c r="U10392" s="10"/>
      <c r="W10392" s="10"/>
      <c r="Y10392" s="10"/>
      <c r="AA10392" s="10"/>
      <c r="AC10392" s="10"/>
      <c r="AE10392" s="10"/>
      <c r="AG10392" s="10"/>
      <c r="AI10392" s="10"/>
      <c r="AK10392" s="10"/>
    </row>
    <row r="10393" spans="2:37" ht="15" x14ac:dyDescent="0.2">
      <c r="B10393" s="10"/>
      <c r="C10393" s="10"/>
      <c r="D10393" s="10"/>
      <c r="E10393" s="10"/>
      <c r="F10393" s="10"/>
      <c r="G10393" s="10"/>
      <c r="H10393" s="10"/>
      <c r="K10393" s="10"/>
      <c r="L10393" s="10"/>
      <c r="N10393" s="10"/>
      <c r="O10393" s="10"/>
      <c r="P10393" s="10"/>
      <c r="Q10393" s="10"/>
      <c r="R10393" s="10"/>
      <c r="S10393" s="10"/>
      <c r="U10393" s="10"/>
      <c r="W10393" s="10"/>
      <c r="Y10393" s="10"/>
      <c r="AA10393" s="10"/>
      <c r="AC10393" s="10"/>
      <c r="AE10393" s="10"/>
      <c r="AG10393" s="10"/>
      <c r="AI10393" s="10"/>
      <c r="AK10393" s="10"/>
    </row>
    <row r="10394" spans="2:37" ht="15" x14ac:dyDescent="0.2">
      <c r="B10394" s="10"/>
      <c r="C10394" s="10"/>
      <c r="D10394" s="10"/>
      <c r="E10394" s="10"/>
      <c r="F10394" s="10"/>
      <c r="G10394" s="10"/>
      <c r="H10394" s="10"/>
      <c r="K10394" s="10"/>
      <c r="L10394" s="10"/>
      <c r="N10394" s="10"/>
      <c r="O10394" s="10"/>
      <c r="P10394" s="10"/>
      <c r="Q10394" s="10"/>
      <c r="R10394" s="10"/>
      <c r="S10394" s="10"/>
      <c r="U10394" s="10"/>
      <c r="W10394" s="10"/>
      <c r="Y10394" s="10"/>
      <c r="AA10394" s="10"/>
      <c r="AC10394" s="10"/>
      <c r="AE10394" s="10"/>
      <c r="AG10394" s="10"/>
      <c r="AI10394" s="10"/>
      <c r="AK10394" s="10"/>
    </row>
    <row r="10395" spans="2:37" ht="15" x14ac:dyDescent="0.2">
      <c r="B10395" s="10"/>
      <c r="C10395" s="10"/>
      <c r="D10395" s="10"/>
      <c r="E10395" s="10"/>
      <c r="F10395" s="10"/>
      <c r="G10395" s="10"/>
      <c r="H10395" s="10"/>
      <c r="K10395" s="10"/>
      <c r="L10395" s="10"/>
      <c r="N10395" s="10"/>
      <c r="O10395" s="10"/>
      <c r="P10395" s="10"/>
      <c r="Q10395" s="10"/>
      <c r="R10395" s="10"/>
      <c r="S10395" s="10"/>
      <c r="U10395" s="10"/>
      <c r="W10395" s="10"/>
      <c r="Y10395" s="10"/>
      <c r="AA10395" s="10"/>
      <c r="AC10395" s="10"/>
      <c r="AE10395" s="10"/>
      <c r="AG10395" s="10"/>
      <c r="AI10395" s="10"/>
      <c r="AK10395" s="10"/>
    </row>
    <row r="10396" spans="2:37" ht="15" x14ac:dyDescent="0.2">
      <c r="B10396" s="10"/>
      <c r="C10396" s="10"/>
      <c r="D10396" s="10"/>
      <c r="E10396" s="10"/>
      <c r="F10396" s="10"/>
      <c r="G10396" s="10"/>
      <c r="H10396" s="10"/>
      <c r="K10396" s="10"/>
      <c r="L10396" s="10"/>
      <c r="N10396" s="10"/>
      <c r="O10396" s="10"/>
      <c r="P10396" s="10"/>
      <c r="Q10396" s="10"/>
      <c r="R10396" s="10"/>
      <c r="S10396" s="10"/>
      <c r="U10396" s="10"/>
      <c r="W10396" s="10"/>
      <c r="Y10396" s="10"/>
      <c r="AA10396" s="10"/>
      <c r="AC10396" s="10"/>
      <c r="AE10396" s="10"/>
      <c r="AG10396" s="10"/>
      <c r="AI10396" s="10"/>
      <c r="AK10396" s="10"/>
    </row>
    <row r="10397" spans="2:37" ht="15" x14ac:dyDescent="0.2">
      <c r="B10397" s="10"/>
      <c r="C10397" s="10"/>
      <c r="D10397" s="10"/>
      <c r="E10397" s="10"/>
      <c r="F10397" s="10"/>
      <c r="G10397" s="10"/>
      <c r="H10397" s="10"/>
      <c r="K10397" s="10"/>
      <c r="L10397" s="10"/>
      <c r="N10397" s="10"/>
      <c r="O10397" s="10"/>
      <c r="P10397" s="10"/>
      <c r="Q10397" s="10"/>
      <c r="R10397" s="10"/>
      <c r="S10397" s="10"/>
      <c r="U10397" s="10"/>
      <c r="W10397" s="10"/>
      <c r="Y10397" s="10"/>
      <c r="AA10397" s="10"/>
      <c r="AC10397" s="10"/>
      <c r="AE10397" s="10"/>
      <c r="AG10397" s="10"/>
      <c r="AI10397" s="10"/>
      <c r="AK10397" s="10"/>
    </row>
    <row r="10398" spans="2:37" ht="15" x14ac:dyDescent="0.2">
      <c r="B10398" s="10"/>
      <c r="C10398" s="10"/>
      <c r="D10398" s="10"/>
      <c r="E10398" s="10"/>
      <c r="F10398" s="10"/>
      <c r="G10398" s="10"/>
      <c r="H10398" s="10"/>
      <c r="K10398" s="10"/>
      <c r="L10398" s="10"/>
      <c r="N10398" s="10"/>
      <c r="O10398" s="10"/>
      <c r="P10398" s="10"/>
      <c r="Q10398" s="10"/>
      <c r="R10398" s="10"/>
      <c r="S10398" s="10"/>
      <c r="U10398" s="10"/>
      <c r="W10398" s="10"/>
      <c r="Y10398" s="10"/>
      <c r="AA10398" s="10"/>
      <c r="AC10398" s="10"/>
      <c r="AE10398" s="10"/>
      <c r="AG10398" s="10"/>
      <c r="AI10398" s="10"/>
      <c r="AK10398" s="10"/>
    </row>
    <row r="10399" spans="2:37" ht="15" x14ac:dyDescent="0.2">
      <c r="B10399" s="10"/>
      <c r="C10399" s="10"/>
      <c r="D10399" s="10"/>
      <c r="E10399" s="10"/>
      <c r="F10399" s="10"/>
      <c r="G10399" s="10"/>
      <c r="H10399" s="10"/>
      <c r="K10399" s="10"/>
      <c r="L10399" s="10"/>
      <c r="N10399" s="10"/>
      <c r="O10399" s="10"/>
      <c r="P10399" s="10"/>
      <c r="Q10399" s="10"/>
      <c r="R10399" s="10"/>
      <c r="S10399" s="10"/>
      <c r="U10399" s="10"/>
      <c r="W10399" s="10"/>
      <c r="Y10399" s="10"/>
      <c r="AA10399" s="10"/>
      <c r="AC10399" s="10"/>
      <c r="AE10399" s="10"/>
      <c r="AG10399" s="10"/>
      <c r="AI10399" s="10"/>
      <c r="AK10399" s="10"/>
    </row>
    <row r="10400" spans="2:37" ht="15" x14ac:dyDescent="0.2">
      <c r="B10400" s="10"/>
      <c r="C10400" s="10"/>
      <c r="D10400" s="10"/>
      <c r="E10400" s="10"/>
      <c r="F10400" s="10"/>
      <c r="G10400" s="10"/>
      <c r="H10400" s="10"/>
      <c r="K10400" s="10"/>
      <c r="L10400" s="10"/>
      <c r="N10400" s="10"/>
      <c r="O10400" s="10"/>
      <c r="P10400" s="10"/>
      <c r="Q10400" s="10"/>
      <c r="R10400" s="10"/>
      <c r="S10400" s="10"/>
      <c r="U10400" s="10"/>
      <c r="W10400" s="10"/>
      <c r="Y10400" s="10"/>
      <c r="AA10400" s="10"/>
      <c r="AC10400" s="10"/>
      <c r="AE10400" s="10"/>
      <c r="AG10400" s="10"/>
      <c r="AI10400" s="10"/>
      <c r="AK10400" s="10"/>
    </row>
    <row r="10401" spans="2:37" ht="15" x14ac:dyDescent="0.2">
      <c r="B10401" s="10"/>
      <c r="C10401" s="10"/>
      <c r="D10401" s="10"/>
      <c r="E10401" s="10"/>
      <c r="F10401" s="10"/>
      <c r="G10401" s="10"/>
      <c r="H10401" s="10"/>
      <c r="K10401" s="10"/>
      <c r="L10401" s="10"/>
      <c r="N10401" s="10"/>
      <c r="O10401" s="10"/>
      <c r="P10401" s="10"/>
      <c r="Q10401" s="10"/>
      <c r="R10401" s="10"/>
      <c r="S10401" s="10"/>
      <c r="U10401" s="10"/>
      <c r="W10401" s="10"/>
      <c r="Y10401" s="10"/>
      <c r="AA10401" s="10"/>
      <c r="AC10401" s="10"/>
      <c r="AE10401" s="10"/>
      <c r="AG10401" s="10"/>
      <c r="AI10401" s="10"/>
      <c r="AK10401" s="10"/>
    </row>
    <row r="10402" spans="2:37" ht="15" x14ac:dyDescent="0.2">
      <c r="B10402" s="10"/>
      <c r="C10402" s="10"/>
      <c r="D10402" s="10"/>
      <c r="E10402" s="10"/>
      <c r="F10402" s="10"/>
      <c r="G10402" s="10"/>
      <c r="H10402" s="10"/>
      <c r="K10402" s="10"/>
      <c r="L10402" s="10"/>
      <c r="N10402" s="10"/>
      <c r="O10402" s="10"/>
      <c r="P10402" s="10"/>
      <c r="Q10402" s="10"/>
      <c r="R10402" s="10"/>
      <c r="S10402" s="10"/>
      <c r="U10402" s="10"/>
      <c r="W10402" s="10"/>
      <c r="Y10402" s="10"/>
      <c r="AA10402" s="10"/>
      <c r="AC10402" s="10"/>
      <c r="AE10402" s="10"/>
      <c r="AG10402" s="10"/>
      <c r="AI10402" s="10"/>
      <c r="AK10402" s="10"/>
    </row>
    <row r="10403" spans="2:37" ht="15" x14ac:dyDescent="0.2">
      <c r="B10403" s="10"/>
      <c r="C10403" s="10"/>
      <c r="D10403" s="10"/>
      <c r="E10403" s="10"/>
      <c r="F10403" s="10"/>
      <c r="G10403" s="10"/>
      <c r="H10403" s="10"/>
      <c r="K10403" s="10"/>
      <c r="L10403" s="10"/>
      <c r="N10403" s="10"/>
      <c r="O10403" s="10"/>
      <c r="P10403" s="10"/>
      <c r="Q10403" s="10"/>
      <c r="R10403" s="10"/>
      <c r="S10403" s="10"/>
      <c r="U10403" s="10"/>
      <c r="W10403" s="10"/>
      <c r="Y10403" s="10"/>
      <c r="AA10403" s="10"/>
      <c r="AC10403" s="10"/>
      <c r="AE10403" s="10"/>
      <c r="AG10403" s="10"/>
      <c r="AI10403" s="10"/>
      <c r="AK10403" s="10"/>
    </row>
    <row r="10404" spans="2:37" ht="15" x14ac:dyDescent="0.2">
      <c r="B10404" s="10"/>
      <c r="C10404" s="10"/>
      <c r="D10404" s="10"/>
      <c r="E10404" s="10"/>
      <c r="F10404" s="10"/>
      <c r="G10404" s="10"/>
      <c r="H10404" s="10"/>
      <c r="K10404" s="10"/>
      <c r="L10404" s="10"/>
      <c r="N10404" s="10"/>
      <c r="O10404" s="10"/>
      <c r="P10404" s="10"/>
      <c r="Q10404" s="10"/>
      <c r="R10404" s="10"/>
      <c r="S10404" s="10"/>
      <c r="U10404" s="10"/>
      <c r="W10404" s="10"/>
      <c r="Y10404" s="10"/>
      <c r="AA10404" s="10"/>
      <c r="AC10404" s="10"/>
      <c r="AE10404" s="10"/>
      <c r="AG10404" s="10"/>
      <c r="AI10404" s="10"/>
      <c r="AK10404" s="10"/>
    </row>
    <row r="10405" spans="2:37" ht="15" x14ac:dyDescent="0.2">
      <c r="B10405" s="10"/>
      <c r="C10405" s="10"/>
      <c r="D10405" s="10"/>
      <c r="E10405" s="10"/>
      <c r="F10405" s="10"/>
      <c r="G10405" s="10"/>
      <c r="H10405" s="10"/>
      <c r="K10405" s="10"/>
      <c r="L10405" s="10"/>
      <c r="N10405" s="10"/>
      <c r="O10405" s="10"/>
      <c r="P10405" s="10"/>
      <c r="Q10405" s="10"/>
      <c r="R10405" s="10"/>
      <c r="S10405" s="10"/>
      <c r="U10405" s="10"/>
      <c r="W10405" s="10"/>
      <c r="Y10405" s="10"/>
      <c r="AA10405" s="10"/>
      <c r="AC10405" s="10"/>
      <c r="AE10405" s="10"/>
      <c r="AG10405" s="10"/>
      <c r="AI10405" s="10"/>
      <c r="AK10405" s="10"/>
    </row>
    <row r="10406" spans="2:37" ht="15" x14ac:dyDescent="0.2">
      <c r="B10406" s="10"/>
      <c r="C10406" s="10"/>
      <c r="D10406" s="10"/>
      <c r="E10406" s="10"/>
      <c r="F10406" s="10"/>
      <c r="G10406" s="10"/>
      <c r="H10406" s="10"/>
      <c r="K10406" s="10"/>
      <c r="L10406" s="10"/>
      <c r="N10406" s="10"/>
      <c r="O10406" s="10"/>
      <c r="P10406" s="10"/>
      <c r="Q10406" s="10"/>
      <c r="R10406" s="10"/>
      <c r="S10406" s="10"/>
      <c r="U10406" s="10"/>
      <c r="W10406" s="10"/>
      <c r="Y10406" s="10"/>
      <c r="AA10406" s="10"/>
      <c r="AC10406" s="10"/>
      <c r="AE10406" s="10"/>
      <c r="AG10406" s="10"/>
      <c r="AI10406" s="10"/>
      <c r="AK10406" s="10"/>
    </row>
    <row r="10407" spans="2:37" ht="15" x14ac:dyDescent="0.2">
      <c r="B10407" s="10"/>
      <c r="C10407" s="10"/>
      <c r="D10407" s="10"/>
      <c r="E10407" s="10"/>
      <c r="F10407" s="10"/>
      <c r="G10407" s="10"/>
      <c r="H10407" s="10"/>
      <c r="K10407" s="10"/>
      <c r="L10407" s="10"/>
      <c r="N10407" s="10"/>
      <c r="O10407" s="10"/>
      <c r="P10407" s="10"/>
      <c r="Q10407" s="10"/>
      <c r="R10407" s="10"/>
      <c r="S10407" s="10"/>
      <c r="U10407" s="10"/>
      <c r="W10407" s="10"/>
      <c r="Y10407" s="10"/>
      <c r="AA10407" s="10"/>
      <c r="AC10407" s="10"/>
      <c r="AE10407" s="10"/>
      <c r="AG10407" s="10"/>
      <c r="AI10407" s="10"/>
      <c r="AK10407" s="10"/>
    </row>
    <row r="10408" spans="2:37" ht="15" x14ac:dyDescent="0.2">
      <c r="B10408" s="10"/>
      <c r="C10408" s="10"/>
      <c r="D10408" s="10"/>
      <c r="E10408" s="10"/>
      <c r="F10408" s="10"/>
      <c r="G10408" s="10"/>
      <c r="H10408" s="10"/>
      <c r="K10408" s="10"/>
      <c r="L10408" s="10"/>
      <c r="N10408" s="10"/>
      <c r="O10408" s="10"/>
      <c r="P10408" s="10"/>
      <c r="Q10408" s="10"/>
      <c r="R10408" s="10"/>
      <c r="S10408" s="10"/>
      <c r="U10408" s="10"/>
      <c r="W10408" s="10"/>
      <c r="Y10408" s="10"/>
      <c r="AA10408" s="10"/>
      <c r="AC10408" s="10"/>
      <c r="AE10408" s="10"/>
      <c r="AG10408" s="10"/>
      <c r="AI10408" s="10"/>
      <c r="AK10408" s="10"/>
    </row>
    <row r="10409" spans="2:37" ht="15" x14ac:dyDescent="0.2">
      <c r="B10409" s="10"/>
      <c r="C10409" s="10"/>
      <c r="D10409" s="10"/>
      <c r="E10409" s="10"/>
      <c r="F10409" s="10"/>
      <c r="G10409" s="10"/>
      <c r="H10409" s="10"/>
      <c r="K10409" s="10"/>
      <c r="L10409" s="10"/>
      <c r="N10409" s="10"/>
      <c r="O10409" s="10"/>
      <c r="P10409" s="10"/>
      <c r="Q10409" s="10"/>
      <c r="R10409" s="10"/>
      <c r="S10409" s="10"/>
      <c r="U10409" s="10"/>
      <c r="W10409" s="10"/>
      <c r="Y10409" s="10"/>
      <c r="AA10409" s="10"/>
      <c r="AC10409" s="10"/>
      <c r="AE10409" s="10"/>
      <c r="AG10409" s="10"/>
      <c r="AI10409" s="10"/>
      <c r="AK10409" s="10"/>
    </row>
    <row r="10410" spans="2:37" ht="15" x14ac:dyDescent="0.2">
      <c r="B10410" s="10"/>
      <c r="C10410" s="10"/>
      <c r="D10410" s="10"/>
      <c r="E10410" s="10"/>
      <c r="F10410" s="10"/>
      <c r="G10410" s="10"/>
      <c r="H10410" s="10"/>
      <c r="K10410" s="10"/>
      <c r="L10410" s="10"/>
      <c r="N10410" s="10"/>
      <c r="O10410" s="10"/>
      <c r="P10410" s="10"/>
      <c r="Q10410" s="10"/>
      <c r="R10410" s="10"/>
      <c r="S10410" s="10"/>
      <c r="U10410" s="10"/>
      <c r="W10410" s="10"/>
      <c r="Y10410" s="10"/>
      <c r="AA10410" s="10"/>
      <c r="AC10410" s="10"/>
      <c r="AE10410" s="10"/>
      <c r="AG10410" s="10"/>
      <c r="AI10410" s="10"/>
      <c r="AK10410" s="10"/>
    </row>
    <row r="10411" spans="2:37" ht="15" x14ac:dyDescent="0.2">
      <c r="B10411" s="10"/>
      <c r="C10411" s="10"/>
      <c r="D10411" s="10"/>
      <c r="E10411" s="10"/>
      <c r="F10411" s="10"/>
      <c r="G10411" s="10"/>
      <c r="H10411" s="10"/>
      <c r="K10411" s="10"/>
      <c r="L10411" s="10"/>
      <c r="N10411" s="10"/>
      <c r="O10411" s="10"/>
      <c r="P10411" s="10"/>
      <c r="Q10411" s="10"/>
      <c r="R10411" s="10"/>
      <c r="S10411" s="10"/>
      <c r="U10411" s="10"/>
      <c r="W10411" s="10"/>
      <c r="Y10411" s="10"/>
      <c r="AA10411" s="10"/>
      <c r="AC10411" s="10"/>
      <c r="AE10411" s="10"/>
      <c r="AG10411" s="10"/>
      <c r="AI10411" s="10"/>
      <c r="AK10411" s="10"/>
    </row>
    <row r="10412" spans="2:37" ht="15" x14ac:dyDescent="0.2">
      <c r="B10412" s="10"/>
      <c r="C10412" s="10"/>
      <c r="D10412" s="10"/>
      <c r="E10412" s="10"/>
      <c r="F10412" s="10"/>
      <c r="G10412" s="10"/>
      <c r="H10412" s="10"/>
      <c r="K10412" s="10"/>
      <c r="L10412" s="10"/>
      <c r="N10412" s="10"/>
      <c r="O10412" s="10"/>
      <c r="P10412" s="10"/>
      <c r="Q10412" s="10"/>
      <c r="R10412" s="10"/>
      <c r="S10412" s="10"/>
      <c r="U10412" s="10"/>
      <c r="W10412" s="10"/>
      <c r="Y10412" s="10"/>
      <c r="AA10412" s="10"/>
      <c r="AC10412" s="10"/>
      <c r="AE10412" s="10"/>
      <c r="AG10412" s="10"/>
      <c r="AI10412" s="10"/>
      <c r="AK10412" s="10"/>
    </row>
    <row r="10413" spans="2:37" ht="15" x14ac:dyDescent="0.2">
      <c r="B10413" s="10"/>
      <c r="C10413" s="10"/>
      <c r="D10413" s="10"/>
      <c r="E10413" s="10"/>
      <c r="F10413" s="10"/>
      <c r="G10413" s="10"/>
      <c r="H10413" s="10"/>
      <c r="K10413" s="10"/>
      <c r="L10413" s="10"/>
      <c r="N10413" s="10"/>
      <c r="O10413" s="10"/>
      <c r="P10413" s="10"/>
      <c r="Q10413" s="10"/>
      <c r="R10413" s="10"/>
      <c r="S10413" s="10"/>
      <c r="U10413" s="10"/>
      <c r="W10413" s="10"/>
      <c r="Y10413" s="10"/>
      <c r="AA10413" s="10"/>
      <c r="AC10413" s="10"/>
      <c r="AE10413" s="10"/>
      <c r="AG10413" s="10"/>
      <c r="AI10413" s="10"/>
      <c r="AK10413" s="10"/>
    </row>
    <row r="10414" spans="2:37" ht="15" x14ac:dyDescent="0.2">
      <c r="B10414" s="10"/>
      <c r="C10414" s="10"/>
      <c r="D10414" s="10"/>
      <c r="E10414" s="10"/>
      <c r="F10414" s="10"/>
      <c r="G10414" s="10"/>
      <c r="H10414" s="10"/>
      <c r="K10414" s="10"/>
      <c r="L10414" s="10"/>
      <c r="N10414" s="10"/>
      <c r="O10414" s="10"/>
      <c r="P10414" s="10"/>
      <c r="Q10414" s="10"/>
      <c r="R10414" s="10"/>
      <c r="S10414" s="10"/>
      <c r="U10414" s="10"/>
      <c r="W10414" s="10"/>
      <c r="Y10414" s="10"/>
      <c r="AA10414" s="10"/>
      <c r="AC10414" s="10"/>
      <c r="AE10414" s="10"/>
      <c r="AG10414" s="10"/>
      <c r="AI10414" s="10"/>
      <c r="AK10414" s="10"/>
    </row>
    <row r="10415" spans="2:37" ht="15" x14ac:dyDescent="0.2">
      <c r="B10415" s="10"/>
      <c r="C10415" s="10"/>
      <c r="D10415" s="10"/>
      <c r="E10415" s="10"/>
      <c r="F10415" s="10"/>
      <c r="G10415" s="10"/>
      <c r="H10415" s="10"/>
      <c r="K10415" s="10"/>
      <c r="L10415" s="10"/>
      <c r="N10415" s="10"/>
      <c r="O10415" s="10"/>
      <c r="P10415" s="10"/>
      <c r="Q10415" s="10"/>
      <c r="R10415" s="10"/>
      <c r="S10415" s="10"/>
      <c r="U10415" s="10"/>
      <c r="W10415" s="10"/>
      <c r="Y10415" s="10"/>
      <c r="AA10415" s="10"/>
      <c r="AC10415" s="10"/>
      <c r="AE10415" s="10"/>
      <c r="AG10415" s="10"/>
      <c r="AI10415" s="10"/>
      <c r="AK10415" s="10"/>
    </row>
    <row r="10416" spans="2:37" ht="15" x14ac:dyDescent="0.2">
      <c r="B10416" s="10"/>
      <c r="C10416" s="10"/>
      <c r="D10416" s="10"/>
      <c r="E10416" s="10"/>
      <c r="F10416" s="10"/>
      <c r="G10416" s="10"/>
      <c r="H10416" s="10"/>
      <c r="K10416" s="10"/>
      <c r="L10416" s="10"/>
      <c r="N10416" s="10"/>
      <c r="O10416" s="10"/>
      <c r="P10416" s="10"/>
      <c r="Q10416" s="10"/>
      <c r="R10416" s="10"/>
      <c r="S10416" s="10"/>
      <c r="U10416" s="10"/>
      <c r="W10416" s="10"/>
      <c r="Y10416" s="10"/>
      <c r="AA10416" s="10"/>
      <c r="AC10416" s="10"/>
      <c r="AE10416" s="10"/>
      <c r="AG10416" s="10"/>
      <c r="AI10416" s="10"/>
      <c r="AK10416" s="10"/>
    </row>
    <row r="10417" spans="2:37" ht="15" x14ac:dyDescent="0.2">
      <c r="B10417" s="10"/>
      <c r="C10417" s="10"/>
      <c r="D10417" s="10"/>
      <c r="E10417" s="10"/>
      <c r="F10417" s="10"/>
      <c r="G10417" s="10"/>
      <c r="H10417" s="10"/>
      <c r="K10417" s="10"/>
      <c r="L10417" s="10"/>
      <c r="N10417" s="10"/>
      <c r="O10417" s="10"/>
      <c r="P10417" s="10"/>
      <c r="Q10417" s="10"/>
      <c r="R10417" s="10"/>
      <c r="S10417" s="10"/>
      <c r="U10417" s="10"/>
      <c r="W10417" s="10"/>
      <c r="Y10417" s="10"/>
      <c r="AA10417" s="10"/>
      <c r="AC10417" s="10"/>
      <c r="AE10417" s="10"/>
      <c r="AG10417" s="10"/>
      <c r="AI10417" s="10"/>
      <c r="AK10417" s="10"/>
    </row>
    <row r="10418" spans="2:37" ht="15" x14ac:dyDescent="0.2">
      <c r="B10418" s="10"/>
      <c r="C10418" s="10"/>
      <c r="D10418" s="10"/>
      <c r="E10418" s="10"/>
      <c r="F10418" s="10"/>
      <c r="G10418" s="10"/>
      <c r="H10418" s="10"/>
      <c r="K10418" s="10"/>
      <c r="L10418" s="10"/>
      <c r="N10418" s="10"/>
      <c r="O10418" s="10"/>
      <c r="P10418" s="10"/>
      <c r="Q10418" s="10"/>
      <c r="R10418" s="10"/>
      <c r="S10418" s="10"/>
      <c r="U10418" s="10"/>
      <c r="W10418" s="10"/>
      <c r="Y10418" s="10"/>
      <c r="AA10418" s="10"/>
      <c r="AC10418" s="10"/>
      <c r="AE10418" s="10"/>
      <c r="AG10418" s="10"/>
      <c r="AI10418" s="10"/>
      <c r="AK10418" s="10"/>
    </row>
    <row r="10419" spans="2:37" ht="15" x14ac:dyDescent="0.2">
      <c r="B10419" s="10"/>
      <c r="C10419" s="10"/>
      <c r="D10419" s="10"/>
      <c r="E10419" s="10"/>
      <c r="F10419" s="10"/>
      <c r="G10419" s="10"/>
      <c r="H10419" s="10"/>
      <c r="K10419" s="10"/>
      <c r="L10419" s="10"/>
      <c r="N10419" s="10"/>
      <c r="O10419" s="10"/>
      <c r="P10419" s="10"/>
      <c r="Q10419" s="10"/>
      <c r="R10419" s="10"/>
      <c r="S10419" s="10"/>
      <c r="U10419" s="10"/>
      <c r="W10419" s="10"/>
      <c r="Y10419" s="10"/>
      <c r="AA10419" s="10"/>
      <c r="AC10419" s="10"/>
      <c r="AE10419" s="10"/>
      <c r="AG10419" s="10"/>
      <c r="AI10419" s="10"/>
      <c r="AK10419" s="10"/>
    </row>
    <row r="10420" spans="2:37" ht="15" x14ac:dyDescent="0.2">
      <c r="B10420" s="10"/>
      <c r="C10420" s="10"/>
      <c r="D10420" s="10"/>
      <c r="E10420" s="10"/>
      <c r="F10420" s="10"/>
      <c r="G10420" s="10"/>
      <c r="H10420" s="10"/>
      <c r="K10420" s="10"/>
      <c r="L10420" s="10"/>
      <c r="N10420" s="10"/>
      <c r="O10420" s="10"/>
      <c r="P10420" s="10"/>
      <c r="Q10420" s="10"/>
      <c r="R10420" s="10"/>
      <c r="S10420" s="10"/>
      <c r="U10420" s="10"/>
      <c r="W10420" s="10"/>
      <c r="Y10420" s="10"/>
      <c r="AA10420" s="10"/>
      <c r="AC10420" s="10"/>
      <c r="AE10420" s="10"/>
      <c r="AG10420" s="10"/>
      <c r="AI10420" s="10"/>
      <c r="AK10420" s="10"/>
    </row>
    <row r="10421" spans="2:37" ht="15" x14ac:dyDescent="0.2">
      <c r="B10421" s="10"/>
      <c r="C10421" s="10"/>
      <c r="D10421" s="10"/>
      <c r="E10421" s="10"/>
      <c r="F10421" s="10"/>
      <c r="G10421" s="10"/>
      <c r="H10421" s="10"/>
      <c r="K10421" s="10"/>
      <c r="L10421" s="10"/>
      <c r="N10421" s="10"/>
      <c r="O10421" s="10"/>
      <c r="P10421" s="10"/>
      <c r="Q10421" s="10"/>
      <c r="R10421" s="10"/>
      <c r="S10421" s="10"/>
      <c r="U10421" s="10"/>
      <c r="W10421" s="10"/>
      <c r="Y10421" s="10"/>
      <c r="AA10421" s="10"/>
      <c r="AC10421" s="10"/>
      <c r="AE10421" s="10"/>
      <c r="AG10421" s="10"/>
      <c r="AI10421" s="10"/>
      <c r="AK10421" s="10"/>
    </row>
    <row r="10422" spans="2:37" ht="15" x14ac:dyDescent="0.2">
      <c r="B10422" s="10"/>
      <c r="C10422" s="10"/>
      <c r="D10422" s="10"/>
      <c r="E10422" s="10"/>
      <c r="F10422" s="10"/>
      <c r="G10422" s="10"/>
      <c r="H10422" s="10"/>
      <c r="K10422" s="10"/>
      <c r="L10422" s="10"/>
      <c r="N10422" s="10"/>
      <c r="O10422" s="10"/>
      <c r="P10422" s="10"/>
      <c r="Q10422" s="10"/>
      <c r="R10422" s="10"/>
      <c r="S10422" s="10"/>
      <c r="U10422" s="10"/>
      <c r="W10422" s="10"/>
      <c r="Y10422" s="10"/>
      <c r="AA10422" s="10"/>
      <c r="AC10422" s="10"/>
      <c r="AE10422" s="10"/>
      <c r="AG10422" s="10"/>
      <c r="AI10422" s="10"/>
      <c r="AK10422" s="10"/>
    </row>
    <row r="10423" spans="2:37" ht="15" x14ac:dyDescent="0.2">
      <c r="B10423" s="10"/>
      <c r="C10423" s="10"/>
      <c r="D10423" s="10"/>
      <c r="E10423" s="10"/>
      <c r="F10423" s="10"/>
      <c r="G10423" s="10"/>
      <c r="H10423" s="10"/>
      <c r="K10423" s="10"/>
      <c r="L10423" s="10"/>
      <c r="N10423" s="10"/>
      <c r="O10423" s="10"/>
      <c r="P10423" s="10"/>
      <c r="Q10423" s="10"/>
      <c r="R10423" s="10"/>
      <c r="S10423" s="10"/>
      <c r="U10423" s="10"/>
      <c r="W10423" s="10"/>
      <c r="Y10423" s="10"/>
      <c r="AA10423" s="10"/>
      <c r="AC10423" s="10"/>
      <c r="AE10423" s="10"/>
      <c r="AG10423" s="10"/>
      <c r="AI10423" s="10"/>
      <c r="AK10423" s="10"/>
    </row>
    <row r="10424" spans="2:37" ht="15" x14ac:dyDescent="0.2">
      <c r="B10424" s="10"/>
      <c r="C10424" s="10"/>
      <c r="D10424" s="10"/>
      <c r="E10424" s="10"/>
      <c r="F10424" s="10"/>
      <c r="G10424" s="10"/>
      <c r="H10424" s="10"/>
      <c r="K10424" s="10"/>
      <c r="L10424" s="10"/>
      <c r="N10424" s="10"/>
      <c r="O10424" s="10"/>
      <c r="P10424" s="10"/>
      <c r="Q10424" s="10"/>
      <c r="R10424" s="10"/>
      <c r="S10424" s="10"/>
      <c r="U10424" s="10"/>
      <c r="W10424" s="10"/>
      <c r="Y10424" s="10"/>
      <c r="AA10424" s="10"/>
      <c r="AC10424" s="10"/>
      <c r="AE10424" s="10"/>
      <c r="AG10424" s="10"/>
      <c r="AI10424" s="10"/>
      <c r="AK10424" s="10"/>
    </row>
    <row r="10425" spans="2:37" ht="15" x14ac:dyDescent="0.2">
      <c r="B10425" s="10"/>
      <c r="C10425" s="10"/>
      <c r="D10425" s="10"/>
      <c r="E10425" s="10"/>
      <c r="F10425" s="10"/>
      <c r="G10425" s="10"/>
      <c r="H10425" s="10"/>
      <c r="K10425" s="10"/>
      <c r="L10425" s="10"/>
      <c r="N10425" s="10"/>
      <c r="O10425" s="10"/>
      <c r="P10425" s="10"/>
      <c r="Q10425" s="10"/>
      <c r="R10425" s="10"/>
      <c r="S10425" s="10"/>
      <c r="U10425" s="10"/>
      <c r="W10425" s="10"/>
      <c r="Y10425" s="10"/>
      <c r="AA10425" s="10"/>
      <c r="AC10425" s="10"/>
      <c r="AE10425" s="10"/>
      <c r="AG10425" s="10"/>
      <c r="AI10425" s="10"/>
      <c r="AK10425" s="10"/>
    </row>
    <row r="10426" spans="2:37" ht="15" x14ac:dyDescent="0.2">
      <c r="B10426" s="10"/>
      <c r="C10426" s="10"/>
      <c r="D10426" s="10"/>
      <c r="E10426" s="10"/>
      <c r="F10426" s="10"/>
      <c r="G10426" s="10"/>
      <c r="H10426" s="10"/>
      <c r="K10426" s="10"/>
      <c r="L10426" s="10"/>
      <c r="N10426" s="10"/>
      <c r="O10426" s="10"/>
      <c r="P10426" s="10"/>
      <c r="Q10426" s="10"/>
      <c r="R10426" s="10"/>
      <c r="S10426" s="10"/>
      <c r="U10426" s="10"/>
      <c r="W10426" s="10"/>
      <c r="Y10426" s="10"/>
      <c r="AA10426" s="10"/>
      <c r="AC10426" s="10"/>
      <c r="AE10426" s="10"/>
      <c r="AG10426" s="10"/>
      <c r="AI10426" s="10"/>
      <c r="AK10426" s="10"/>
    </row>
    <row r="10427" spans="2:37" ht="15" x14ac:dyDescent="0.2">
      <c r="B10427" s="10"/>
      <c r="C10427" s="10"/>
      <c r="D10427" s="10"/>
      <c r="E10427" s="10"/>
      <c r="F10427" s="10"/>
      <c r="G10427" s="10"/>
      <c r="H10427" s="10"/>
      <c r="K10427" s="10"/>
      <c r="L10427" s="10"/>
      <c r="N10427" s="10"/>
      <c r="O10427" s="10"/>
      <c r="P10427" s="10"/>
      <c r="Q10427" s="10"/>
      <c r="R10427" s="10"/>
      <c r="S10427" s="10"/>
      <c r="U10427" s="10"/>
      <c r="W10427" s="10"/>
      <c r="Y10427" s="10"/>
      <c r="AA10427" s="10"/>
      <c r="AC10427" s="10"/>
      <c r="AE10427" s="10"/>
      <c r="AG10427" s="10"/>
      <c r="AI10427" s="10"/>
      <c r="AK10427" s="10"/>
    </row>
    <row r="10428" spans="2:37" ht="15" x14ac:dyDescent="0.2">
      <c r="B10428" s="10"/>
      <c r="C10428" s="10"/>
      <c r="D10428" s="10"/>
      <c r="E10428" s="10"/>
      <c r="F10428" s="10"/>
      <c r="G10428" s="10"/>
      <c r="H10428" s="10"/>
      <c r="K10428" s="10"/>
      <c r="L10428" s="10"/>
      <c r="N10428" s="10"/>
      <c r="O10428" s="10"/>
      <c r="P10428" s="10"/>
      <c r="Q10428" s="10"/>
      <c r="R10428" s="10"/>
      <c r="S10428" s="10"/>
      <c r="U10428" s="10"/>
      <c r="W10428" s="10"/>
      <c r="Y10428" s="10"/>
      <c r="AA10428" s="10"/>
      <c r="AC10428" s="10"/>
      <c r="AE10428" s="10"/>
      <c r="AG10428" s="10"/>
      <c r="AI10428" s="10"/>
      <c r="AK10428" s="10"/>
    </row>
    <row r="10429" spans="2:37" ht="15" x14ac:dyDescent="0.2">
      <c r="B10429" s="10"/>
      <c r="C10429" s="10"/>
      <c r="D10429" s="10"/>
      <c r="E10429" s="10"/>
      <c r="F10429" s="10"/>
      <c r="G10429" s="10"/>
      <c r="H10429" s="10"/>
      <c r="K10429" s="10"/>
      <c r="L10429" s="10"/>
      <c r="N10429" s="10"/>
      <c r="O10429" s="10"/>
      <c r="P10429" s="10"/>
      <c r="Q10429" s="10"/>
      <c r="R10429" s="10"/>
      <c r="S10429" s="10"/>
      <c r="U10429" s="10"/>
      <c r="W10429" s="10"/>
      <c r="Y10429" s="10"/>
      <c r="AA10429" s="10"/>
      <c r="AC10429" s="10"/>
      <c r="AE10429" s="10"/>
      <c r="AG10429" s="10"/>
      <c r="AI10429" s="10"/>
      <c r="AK10429" s="10"/>
    </row>
    <row r="10430" spans="2:37" ht="15" x14ac:dyDescent="0.2">
      <c r="B10430" s="10"/>
      <c r="C10430" s="10"/>
      <c r="D10430" s="10"/>
      <c r="E10430" s="10"/>
      <c r="F10430" s="10"/>
      <c r="G10430" s="10"/>
      <c r="H10430" s="10"/>
      <c r="K10430" s="10"/>
      <c r="L10430" s="10"/>
      <c r="N10430" s="10"/>
      <c r="O10430" s="10"/>
      <c r="P10430" s="10"/>
      <c r="Q10430" s="10"/>
      <c r="R10430" s="10"/>
      <c r="S10430" s="10"/>
      <c r="U10430" s="10"/>
      <c r="W10430" s="10"/>
      <c r="Y10430" s="10"/>
      <c r="AA10430" s="10"/>
      <c r="AC10430" s="10"/>
      <c r="AE10430" s="10"/>
      <c r="AG10430" s="10"/>
      <c r="AI10430" s="10"/>
      <c r="AK10430" s="10"/>
    </row>
    <row r="10431" spans="2:37" ht="15" x14ac:dyDescent="0.2">
      <c r="B10431" s="10"/>
      <c r="C10431" s="10"/>
      <c r="D10431" s="10"/>
      <c r="E10431" s="10"/>
      <c r="F10431" s="10"/>
      <c r="G10431" s="10"/>
      <c r="H10431" s="10"/>
      <c r="K10431" s="10"/>
      <c r="L10431" s="10"/>
      <c r="N10431" s="10"/>
      <c r="O10431" s="10"/>
      <c r="P10431" s="10"/>
      <c r="Q10431" s="10"/>
      <c r="R10431" s="10"/>
      <c r="S10431" s="10"/>
      <c r="U10431" s="10"/>
      <c r="W10431" s="10"/>
      <c r="Y10431" s="10"/>
      <c r="AA10431" s="10"/>
      <c r="AC10431" s="10"/>
      <c r="AE10431" s="10"/>
      <c r="AG10431" s="10"/>
      <c r="AI10431" s="10"/>
      <c r="AK10431" s="10"/>
    </row>
    <row r="10432" spans="2:37" ht="15" x14ac:dyDescent="0.2">
      <c r="B10432" s="10"/>
      <c r="C10432" s="10"/>
      <c r="D10432" s="10"/>
      <c r="E10432" s="10"/>
      <c r="F10432" s="10"/>
      <c r="G10432" s="10"/>
      <c r="H10432" s="10"/>
      <c r="K10432" s="10"/>
      <c r="L10432" s="10"/>
      <c r="N10432" s="10"/>
      <c r="O10432" s="10"/>
      <c r="P10432" s="10"/>
      <c r="Q10432" s="10"/>
      <c r="R10432" s="10"/>
      <c r="S10432" s="10"/>
      <c r="U10432" s="10"/>
      <c r="W10432" s="10"/>
      <c r="Y10432" s="10"/>
      <c r="AA10432" s="10"/>
      <c r="AC10432" s="10"/>
      <c r="AE10432" s="10"/>
      <c r="AG10432" s="10"/>
      <c r="AI10432" s="10"/>
      <c r="AK10432" s="10"/>
    </row>
    <row r="10433" spans="2:37" ht="15" x14ac:dyDescent="0.2">
      <c r="B10433" s="10"/>
      <c r="C10433" s="10"/>
      <c r="D10433" s="10"/>
      <c r="E10433" s="10"/>
      <c r="F10433" s="10"/>
      <c r="G10433" s="10"/>
      <c r="H10433" s="10"/>
      <c r="K10433" s="10"/>
      <c r="L10433" s="10"/>
      <c r="N10433" s="10"/>
      <c r="O10433" s="10"/>
      <c r="P10433" s="10"/>
      <c r="Q10433" s="10"/>
      <c r="R10433" s="10"/>
      <c r="S10433" s="10"/>
      <c r="U10433" s="10"/>
      <c r="W10433" s="10"/>
      <c r="Y10433" s="10"/>
      <c r="AA10433" s="10"/>
      <c r="AC10433" s="10"/>
      <c r="AE10433" s="10"/>
      <c r="AG10433" s="10"/>
      <c r="AI10433" s="10"/>
      <c r="AK10433" s="10"/>
    </row>
    <row r="10434" spans="2:37" ht="15" x14ac:dyDescent="0.2">
      <c r="B10434" s="10"/>
      <c r="C10434" s="10"/>
      <c r="D10434" s="10"/>
      <c r="E10434" s="10"/>
      <c r="F10434" s="10"/>
      <c r="G10434" s="10"/>
      <c r="H10434" s="10"/>
      <c r="K10434" s="10"/>
      <c r="L10434" s="10"/>
      <c r="N10434" s="10"/>
      <c r="O10434" s="10"/>
      <c r="P10434" s="10"/>
      <c r="Q10434" s="10"/>
      <c r="R10434" s="10"/>
      <c r="S10434" s="10"/>
      <c r="U10434" s="10"/>
      <c r="W10434" s="10"/>
      <c r="Y10434" s="10"/>
      <c r="AA10434" s="10"/>
      <c r="AC10434" s="10"/>
      <c r="AE10434" s="10"/>
      <c r="AG10434" s="10"/>
      <c r="AI10434" s="10"/>
      <c r="AK10434" s="10"/>
    </row>
    <row r="10435" spans="2:37" ht="15" x14ac:dyDescent="0.2">
      <c r="B10435" s="10"/>
      <c r="C10435" s="10"/>
      <c r="D10435" s="10"/>
      <c r="E10435" s="10"/>
      <c r="F10435" s="10"/>
      <c r="G10435" s="10"/>
      <c r="H10435" s="10"/>
      <c r="K10435" s="10"/>
      <c r="L10435" s="10"/>
      <c r="N10435" s="10"/>
      <c r="O10435" s="10"/>
      <c r="P10435" s="10"/>
      <c r="Q10435" s="10"/>
      <c r="R10435" s="10"/>
      <c r="S10435" s="10"/>
      <c r="U10435" s="10"/>
      <c r="W10435" s="10"/>
      <c r="Y10435" s="10"/>
      <c r="AA10435" s="10"/>
      <c r="AC10435" s="10"/>
      <c r="AE10435" s="10"/>
      <c r="AG10435" s="10"/>
      <c r="AI10435" s="10"/>
      <c r="AK10435" s="10"/>
    </row>
    <row r="10436" spans="2:37" ht="15" x14ac:dyDescent="0.2">
      <c r="B10436" s="10"/>
      <c r="C10436" s="10"/>
      <c r="D10436" s="10"/>
      <c r="E10436" s="10"/>
      <c r="F10436" s="10"/>
      <c r="G10436" s="10"/>
      <c r="H10436" s="10"/>
      <c r="K10436" s="10"/>
      <c r="L10436" s="10"/>
      <c r="N10436" s="10"/>
      <c r="O10436" s="10"/>
      <c r="P10436" s="10"/>
      <c r="Q10436" s="10"/>
      <c r="R10436" s="10"/>
      <c r="S10436" s="10"/>
      <c r="U10436" s="10"/>
      <c r="W10436" s="10"/>
      <c r="Y10436" s="10"/>
      <c r="AA10436" s="10"/>
      <c r="AC10436" s="10"/>
      <c r="AE10436" s="10"/>
      <c r="AG10436" s="10"/>
      <c r="AI10436" s="10"/>
      <c r="AK10436" s="10"/>
    </row>
    <row r="10437" spans="2:37" ht="15" x14ac:dyDescent="0.2">
      <c r="B10437" s="10"/>
      <c r="C10437" s="10"/>
      <c r="D10437" s="10"/>
      <c r="E10437" s="10"/>
      <c r="F10437" s="10"/>
      <c r="G10437" s="10"/>
      <c r="H10437" s="10"/>
      <c r="K10437" s="10"/>
      <c r="L10437" s="10"/>
      <c r="N10437" s="10"/>
      <c r="O10437" s="10"/>
      <c r="P10437" s="10"/>
      <c r="Q10437" s="10"/>
      <c r="R10437" s="10"/>
      <c r="S10437" s="10"/>
      <c r="U10437" s="10"/>
      <c r="W10437" s="10"/>
      <c r="Y10437" s="10"/>
      <c r="AA10437" s="10"/>
      <c r="AC10437" s="10"/>
      <c r="AE10437" s="10"/>
      <c r="AG10437" s="10"/>
      <c r="AI10437" s="10"/>
      <c r="AK10437" s="10"/>
    </row>
    <row r="10438" spans="2:37" ht="15" x14ac:dyDescent="0.2">
      <c r="B10438" s="10"/>
      <c r="C10438" s="10"/>
      <c r="D10438" s="10"/>
      <c r="E10438" s="10"/>
      <c r="F10438" s="10"/>
      <c r="G10438" s="10"/>
      <c r="H10438" s="10"/>
      <c r="K10438" s="10"/>
      <c r="L10438" s="10"/>
      <c r="N10438" s="10"/>
      <c r="O10438" s="10"/>
      <c r="P10438" s="10"/>
      <c r="Q10438" s="10"/>
      <c r="R10438" s="10"/>
      <c r="S10438" s="10"/>
      <c r="U10438" s="10"/>
      <c r="W10438" s="10"/>
      <c r="Y10438" s="10"/>
      <c r="AA10438" s="10"/>
      <c r="AC10438" s="10"/>
      <c r="AE10438" s="10"/>
      <c r="AG10438" s="10"/>
      <c r="AI10438" s="10"/>
      <c r="AK10438" s="10"/>
    </row>
    <row r="10439" spans="2:37" ht="15" x14ac:dyDescent="0.2">
      <c r="B10439" s="10"/>
      <c r="C10439" s="10"/>
      <c r="D10439" s="10"/>
      <c r="E10439" s="10"/>
      <c r="F10439" s="10"/>
      <c r="G10439" s="10"/>
      <c r="H10439" s="10"/>
      <c r="K10439" s="10"/>
      <c r="L10439" s="10"/>
      <c r="N10439" s="10"/>
      <c r="O10439" s="10"/>
      <c r="P10439" s="10"/>
      <c r="Q10439" s="10"/>
      <c r="R10439" s="10"/>
      <c r="S10439" s="10"/>
      <c r="U10439" s="10"/>
      <c r="W10439" s="10"/>
      <c r="Y10439" s="10"/>
      <c r="AA10439" s="10"/>
      <c r="AC10439" s="10"/>
      <c r="AE10439" s="10"/>
      <c r="AG10439" s="10"/>
      <c r="AI10439" s="10"/>
      <c r="AK10439" s="10"/>
    </row>
    <row r="10440" spans="2:37" ht="15" x14ac:dyDescent="0.2">
      <c r="B10440" s="10"/>
      <c r="C10440" s="10"/>
      <c r="D10440" s="10"/>
      <c r="E10440" s="10"/>
      <c r="F10440" s="10"/>
      <c r="G10440" s="10"/>
      <c r="H10440" s="10"/>
      <c r="K10440" s="10"/>
      <c r="L10440" s="10"/>
      <c r="N10440" s="10"/>
      <c r="O10440" s="10"/>
      <c r="P10440" s="10"/>
      <c r="Q10440" s="10"/>
      <c r="R10440" s="10"/>
      <c r="S10440" s="10"/>
      <c r="U10440" s="10"/>
      <c r="W10440" s="10"/>
      <c r="Y10440" s="10"/>
      <c r="AA10440" s="10"/>
      <c r="AC10440" s="10"/>
      <c r="AE10440" s="10"/>
      <c r="AG10440" s="10"/>
      <c r="AI10440" s="10"/>
      <c r="AK10440" s="10"/>
    </row>
    <row r="10441" spans="2:37" ht="15" x14ac:dyDescent="0.2">
      <c r="B10441" s="10"/>
      <c r="C10441" s="10"/>
      <c r="D10441" s="10"/>
      <c r="E10441" s="10"/>
      <c r="F10441" s="10"/>
      <c r="G10441" s="10"/>
      <c r="H10441" s="10"/>
      <c r="K10441" s="10"/>
      <c r="L10441" s="10"/>
      <c r="N10441" s="10"/>
      <c r="O10441" s="10"/>
      <c r="P10441" s="10"/>
      <c r="Q10441" s="10"/>
      <c r="R10441" s="10"/>
      <c r="S10441" s="10"/>
      <c r="U10441" s="10"/>
      <c r="W10441" s="10"/>
      <c r="Y10441" s="10"/>
      <c r="AA10441" s="10"/>
      <c r="AC10441" s="10"/>
      <c r="AE10441" s="10"/>
      <c r="AG10441" s="10"/>
      <c r="AI10441" s="10"/>
      <c r="AK10441" s="10"/>
    </row>
    <row r="10442" spans="2:37" ht="15" x14ac:dyDescent="0.2">
      <c r="B10442" s="10"/>
      <c r="C10442" s="10"/>
      <c r="D10442" s="10"/>
      <c r="E10442" s="10"/>
      <c r="F10442" s="10"/>
      <c r="G10442" s="10"/>
      <c r="H10442" s="10"/>
      <c r="K10442" s="10"/>
      <c r="L10442" s="10"/>
      <c r="N10442" s="10"/>
      <c r="O10442" s="10"/>
      <c r="P10442" s="10"/>
      <c r="Q10442" s="10"/>
      <c r="R10442" s="10"/>
      <c r="S10442" s="10"/>
      <c r="U10442" s="10"/>
      <c r="W10442" s="10"/>
      <c r="Y10442" s="10"/>
      <c r="AA10442" s="10"/>
      <c r="AC10442" s="10"/>
      <c r="AE10442" s="10"/>
      <c r="AG10442" s="10"/>
      <c r="AI10442" s="10"/>
      <c r="AK10442" s="10"/>
    </row>
    <row r="10443" spans="2:37" ht="15" x14ac:dyDescent="0.2">
      <c r="B10443" s="10"/>
      <c r="C10443" s="10"/>
      <c r="D10443" s="10"/>
      <c r="E10443" s="10"/>
      <c r="F10443" s="10"/>
      <c r="G10443" s="10"/>
      <c r="H10443" s="10"/>
      <c r="K10443" s="10"/>
      <c r="L10443" s="10"/>
      <c r="N10443" s="10"/>
      <c r="O10443" s="10"/>
      <c r="P10443" s="10"/>
      <c r="Q10443" s="10"/>
      <c r="R10443" s="10"/>
      <c r="S10443" s="10"/>
      <c r="U10443" s="10"/>
      <c r="W10443" s="10"/>
      <c r="Y10443" s="10"/>
      <c r="AA10443" s="10"/>
      <c r="AC10443" s="10"/>
      <c r="AE10443" s="10"/>
      <c r="AG10443" s="10"/>
      <c r="AI10443" s="10"/>
      <c r="AK10443" s="10"/>
    </row>
    <row r="10444" spans="2:37" ht="15" x14ac:dyDescent="0.2">
      <c r="B10444" s="10"/>
      <c r="C10444" s="10"/>
      <c r="D10444" s="10"/>
      <c r="E10444" s="10"/>
      <c r="F10444" s="10"/>
      <c r="G10444" s="10"/>
      <c r="H10444" s="10"/>
      <c r="K10444" s="10"/>
      <c r="L10444" s="10"/>
      <c r="N10444" s="10"/>
      <c r="O10444" s="10"/>
      <c r="P10444" s="10"/>
      <c r="Q10444" s="10"/>
      <c r="R10444" s="10"/>
      <c r="S10444" s="10"/>
      <c r="U10444" s="10"/>
      <c r="W10444" s="10"/>
      <c r="Y10444" s="10"/>
      <c r="AA10444" s="10"/>
      <c r="AC10444" s="10"/>
      <c r="AE10444" s="10"/>
      <c r="AG10444" s="10"/>
      <c r="AI10444" s="10"/>
      <c r="AK10444" s="10"/>
    </row>
    <row r="10445" spans="2:37" ht="15" x14ac:dyDescent="0.2">
      <c r="B10445" s="10"/>
      <c r="C10445" s="10"/>
      <c r="D10445" s="10"/>
      <c r="E10445" s="10"/>
      <c r="F10445" s="10"/>
      <c r="G10445" s="10"/>
      <c r="H10445" s="10"/>
      <c r="K10445" s="10"/>
      <c r="L10445" s="10"/>
      <c r="N10445" s="10"/>
      <c r="O10445" s="10"/>
      <c r="P10445" s="10"/>
      <c r="Q10445" s="10"/>
      <c r="R10445" s="10"/>
      <c r="S10445" s="10"/>
      <c r="U10445" s="10"/>
      <c r="W10445" s="10"/>
      <c r="Y10445" s="10"/>
      <c r="AA10445" s="10"/>
      <c r="AC10445" s="10"/>
      <c r="AE10445" s="10"/>
      <c r="AG10445" s="10"/>
      <c r="AI10445" s="10"/>
      <c r="AK10445" s="10"/>
    </row>
    <row r="10446" spans="2:37" ht="15" x14ac:dyDescent="0.2">
      <c r="B10446" s="10"/>
      <c r="C10446" s="10"/>
      <c r="D10446" s="10"/>
      <c r="E10446" s="10"/>
      <c r="F10446" s="10"/>
      <c r="G10446" s="10"/>
      <c r="H10446" s="10"/>
      <c r="K10446" s="10"/>
      <c r="L10446" s="10"/>
      <c r="N10446" s="10"/>
      <c r="O10446" s="10"/>
      <c r="P10446" s="10"/>
      <c r="Q10446" s="10"/>
      <c r="R10446" s="10"/>
      <c r="S10446" s="10"/>
      <c r="U10446" s="10"/>
      <c r="W10446" s="10"/>
      <c r="Y10446" s="10"/>
      <c r="AA10446" s="10"/>
      <c r="AC10446" s="10"/>
      <c r="AE10446" s="10"/>
      <c r="AG10446" s="10"/>
      <c r="AI10446" s="10"/>
      <c r="AK10446" s="10"/>
    </row>
    <row r="10447" spans="2:37" ht="15" x14ac:dyDescent="0.2">
      <c r="B10447" s="10"/>
      <c r="C10447" s="10"/>
      <c r="D10447" s="10"/>
      <c r="E10447" s="10"/>
      <c r="F10447" s="10"/>
      <c r="G10447" s="10"/>
      <c r="H10447" s="10"/>
      <c r="K10447" s="10"/>
      <c r="L10447" s="10"/>
      <c r="N10447" s="10"/>
      <c r="O10447" s="10"/>
      <c r="P10447" s="10"/>
      <c r="Q10447" s="10"/>
      <c r="R10447" s="10"/>
      <c r="S10447" s="10"/>
      <c r="U10447" s="10"/>
      <c r="W10447" s="10"/>
      <c r="Y10447" s="10"/>
      <c r="AA10447" s="10"/>
      <c r="AC10447" s="10"/>
      <c r="AE10447" s="10"/>
      <c r="AG10447" s="10"/>
      <c r="AI10447" s="10"/>
      <c r="AK10447" s="10"/>
    </row>
    <row r="10448" spans="2:37" ht="15" x14ac:dyDescent="0.2">
      <c r="B10448" s="10"/>
      <c r="C10448" s="10"/>
      <c r="D10448" s="10"/>
      <c r="E10448" s="10"/>
      <c r="F10448" s="10"/>
      <c r="G10448" s="10"/>
      <c r="H10448" s="10"/>
      <c r="K10448" s="10"/>
      <c r="L10448" s="10"/>
      <c r="N10448" s="10"/>
      <c r="O10448" s="10"/>
      <c r="P10448" s="10"/>
      <c r="Q10448" s="10"/>
      <c r="R10448" s="10"/>
      <c r="S10448" s="10"/>
      <c r="U10448" s="10"/>
      <c r="W10448" s="10"/>
      <c r="Y10448" s="10"/>
      <c r="AA10448" s="10"/>
      <c r="AC10448" s="10"/>
      <c r="AE10448" s="10"/>
      <c r="AG10448" s="10"/>
      <c r="AI10448" s="10"/>
      <c r="AK10448" s="10"/>
    </row>
    <row r="10449" spans="2:37" ht="15" x14ac:dyDescent="0.2">
      <c r="B10449" s="10"/>
      <c r="C10449" s="10"/>
      <c r="D10449" s="10"/>
      <c r="E10449" s="10"/>
      <c r="F10449" s="10"/>
      <c r="G10449" s="10"/>
      <c r="H10449" s="10"/>
      <c r="K10449" s="10"/>
      <c r="L10449" s="10"/>
      <c r="N10449" s="10"/>
      <c r="O10449" s="10"/>
      <c r="P10449" s="10"/>
      <c r="Q10449" s="10"/>
      <c r="R10449" s="10"/>
      <c r="S10449" s="10"/>
      <c r="U10449" s="10"/>
      <c r="W10449" s="10"/>
      <c r="Y10449" s="10"/>
      <c r="AA10449" s="10"/>
      <c r="AC10449" s="10"/>
      <c r="AE10449" s="10"/>
      <c r="AG10449" s="10"/>
      <c r="AI10449" s="10"/>
      <c r="AK10449" s="10"/>
    </row>
    <row r="10450" spans="2:37" ht="15" x14ac:dyDescent="0.2">
      <c r="B10450" s="10"/>
      <c r="C10450" s="10"/>
      <c r="D10450" s="10"/>
      <c r="E10450" s="10"/>
      <c r="F10450" s="10"/>
      <c r="G10450" s="10"/>
      <c r="H10450" s="10"/>
      <c r="K10450" s="10"/>
      <c r="L10450" s="10"/>
      <c r="N10450" s="10"/>
      <c r="O10450" s="10"/>
      <c r="P10450" s="10"/>
      <c r="Q10450" s="10"/>
      <c r="R10450" s="10"/>
      <c r="S10450" s="10"/>
      <c r="U10450" s="10"/>
      <c r="W10450" s="10"/>
      <c r="Y10450" s="10"/>
      <c r="AA10450" s="10"/>
      <c r="AC10450" s="10"/>
      <c r="AE10450" s="10"/>
      <c r="AG10450" s="10"/>
      <c r="AI10450" s="10"/>
      <c r="AK10450" s="10"/>
    </row>
    <row r="10451" spans="2:37" ht="15" x14ac:dyDescent="0.2">
      <c r="B10451" s="10"/>
      <c r="C10451" s="10"/>
      <c r="D10451" s="10"/>
      <c r="E10451" s="10"/>
      <c r="F10451" s="10"/>
      <c r="G10451" s="10"/>
      <c r="H10451" s="10"/>
      <c r="K10451" s="10"/>
      <c r="L10451" s="10"/>
      <c r="N10451" s="10"/>
      <c r="O10451" s="10"/>
      <c r="P10451" s="10"/>
      <c r="Q10451" s="10"/>
      <c r="R10451" s="10"/>
      <c r="S10451" s="10"/>
      <c r="U10451" s="10"/>
      <c r="W10451" s="10"/>
      <c r="Y10451" s="10"/>
      <c r="AA10451" s="10"/>
      <c r="AC10451" s="10"/>
      <c r="AE10451" s="10"/>
      <c r="AG10451" s="10"/>
      <c r="AI10451" s="10"/>
      <c r="AK10451" s="10"/>
    </row>
    <row r="10452" spans="2:37" ht="15" x14ac:dyDescent="0.2">
      <c r="B10452" s="10"/>
      <c r="C10452" s="10"/>
      <c r="D10452" s="10"/>
      <c r="E10452" s="10"/>
      <c r="F10452" s="10"/>
      <c r="G10452" s="10"/>
      <c r="H10452" s="10"/>
      <c r="K10452" s="10"/>
      <c r="L10452" s="10"/>
      <c r="N10452" s="10"/>
      <c r="O10452" s="10"/>
      <c r="P10452" s="10"/>
      <c r="Q10452" s="10"/>
      <c r="R10452" s="10"/>
      <c r="S10452" s="10"/>
      <c r="U10452" s="10"/>
      <c r="W10452" s="10"/>
      <c r="Y10452" s="10"/>
      <c r="AA10452" s="10"/>
      <c r="AC10452" s="10"/>
      <c r="AE10452" s="10"/>
      <c r="AG10452" s="10"/>
      <c r="AI10452" s="10"/>
      <c r="AK10452" s="10"/>
    </row>
    <row r="10453" spans="2:37" ht="15" x14ac:dyDescent="0.2">
      <c r="B10453" s="10"/>
      <c r="C10453" s="10"/>
      <c r="D10453" s="10"/>
      <c r="E10453" s="10"/>
      <c r="F10453" s="10"/>
      <c r="G10453" s="10"/>
      <c r="H10453" s="10"/>
      <c r="K10453" s="10"/>
      <c r="L10453" s="10"/>
      <c r="N10453" s="10"/>
      <c r="O10453" s="10"/>
      <c r="P10453" s="10"/>
      <c r="Q10453" s="10"/>
      <c r="R10453" s="10"/>
      <c r="S10453" s="10"/>
      <c r="U10453" s="10"/>
      <c r="W10453" s="10"/>
      <c r="Y10453" s="10"/>
      <c r="AA10453" s="10"/>
      <c r="AC10453" s="10"/>
      <c r="AE10453" s="10"/>
      <c r="AG10453" s="10"/>
      <c r="AI10453" s="10"/>
      <c r="AK10453" s="10"/>
    </row>
    <row r="10454" spans="2:37" ht="15" x14ac:dyDescent="0.2">
      <c r="B10454" s="10"/>
      <c r="C10454" s="10"/>
      <c r="D10454" s="10"/>
      <c r="E10454" s="10"/>
      <c r="F10454" s="10"/>
      <c r="G10454" s="10"/>
      <c r="H10454" s="10"/>
      <c r="K10454" s="10"/>
      <c r="L10454" s="10"/>
      <c r="N10454" s="10"/>
      <c r="O10454" s="10"/>
      <c r="P10454" s="10"/>
      <c r="Q10454" s="10"/>
      <c r="R10454" s="10"/>
      <c r="S10454" s="10"/>
      <c r="U10454" s="10"/>
      <c r="W10454" s="10"/>
      <c r="Y10454" s="10"/>
      <c r="AA10454" s="10"/>
      <c r="AC10454" s="10"/>
      <c r="AE10454" s="10"/>
      <c r="AG10454" s="10"/>
      <c r="AI10454" s="10"/>
      <c r="AK10454" s="10"/>
    </row>
    <row r="10455" spans="2:37" ht="15" x14ac:dyDescent="0.2">
      <c r="B10455" s="10"/>
      <c r="C10455" s="10"/>
      <c r="D10455" s="10"/>
      <c r="E10455" s="10"/>
      <c r="F10455" s="10"/>
      <c r="G10455" s="10"/>
      <c r="H10455" s="10"/>
      <c r="K10455" s="10"/>
      <c r="L10455" s="10"/>
      <c r="N10455" s="10"/>
      <c r="O10455" s="10"/>
      <c r="P10455" s="10"/>
      <c r="Q10455" s="10"/>
      <c r="R10455" s="10"/>
      <c r="S10455" s="10"/>
      <c r="U10455" s="10"/>
      <c r="W10455" s="10"/>
      <c r="Y10455" s="10"/>
      <c r="AA10455" s="10"/>
      <c r="AC10455" s="10"/>
      <c r="AE10455" s="10"/>
      <c r="AG10455" s="10"/>
      <c r="AI10455" s="10"/>
      <c r="AK10455" s="10"/>
    </row>
    <row r="10456" spans="2:37" ht="15" x14ac:dyDescent="0.2">
      <c r="B10456" s="10"/>
      <c r="C10456" s="10"/>
      <c r="D10456" s="10"/>
      <c r="E10456" s="10"/>
      <c r="F10456" s="10"/>
      <c r="G10456" s="10"/>
      <c r="H10456" s="10"/>
      <c r="K10456" s="10"/>
      <c r="L10456" s="10"/>
      <c r="N10456" s="10"/>
      <c r="O10456" s="10"/>
      <c r="P10456" s="10"/>
      <c r="Q10456" s="10"/>
      <c r="R10456" s="10"/>
      <c r="S10456" s="10"/>
      <c r="U10456" s="10"/>
      <c r="W10456" s="10"/>
      <c r="Y10456" s="10"/>
      <c r="AA10456" s="10"/>
      <c r="AC10456" s="10"/>
      <c r="AE10456" s="10"/>
      <c r="AG10456" s="10"/>
      <c r="AI10456" s="10"/>
      <c r="AK10456" s="10"/>
    </row>
    <row r="10457" spans="2:37" ht="15" x14ac:dyDescent="0.2">
      <c r="B10457" s="10"/>
      <c r="C10457" s="10"/>
      <c r="D10457" s="10"/>
      <c r="E10457" s="10"/>
      <c r="F10457" s="10"/>
      <c r="G10457" s="10"/>
      <c r="H10457" s="10"/>
      <c r="K10457" s="10"/>
      <c r="L10457" s="10"/>
      <c r="N10457" s="10"/>
      <c r="O10457" s="10"/>
      <c r="P10457" s="10"/>
      <c r="Q10457" s="10"/>
      <c r="R10457" s="10"/>
      <c r="S10457" s="10"/>
      <c r="U10457" s="10"/>
      <c r="W10457" s="10"/>
      <c r="Y10457" s="10"/>
      <c r="AA10457" s="10"/>
      <c r="AC10457" s="10"/>
      <c r="AE10457" s="10"/>
      <c r="AG10457" s="10"/>
      <c r="AI10457" s="10"/>
      <c r="AK10457" s="10"/>
    </row>
    <row r="10458" spans="2:37" ht="15" x14ac:dyDescent="0.2">
      <c r="B10458" s="10"/>
      <c r="C10458" s="10"/>
      <c r="D10458" s="10"/>
      <c r="E10458" s="10"/>
      <c r="F10458" s="10"/>
      <c r="G10458" s="10"/>
      <c r="H10458" s="10"/>
      <c r="K10458" s="10"/>
      <c r="L10458" s="10"/>
      <c r="N10458" s="10"/>
      <c r="O10458" s="10"/>
      <c r="P10458" s="10"/>
      <c r="Q10458" s="10"/>
      <c r="R10458" s="10"/>
      <c r="S10458" s="10"/>
      <c r="U10458" s="10"/>
      <c r="W10458" s="10"/>
      <c r="Y10458" s="10"/>
      <c r="AA10458" s="10"/>
      <c r="AC10458" s="10"/>
      <c r="AE10458" s="10"/>
      <c r="AG10458" s="10"/>
      <c r="AI10458" s="10"/>
      <c r="AK10458" s="10"/>
    </row>
    <row r="10459" spans="2:37" ht="15" x14ac:dyDescent="0.2">
      <c r="B10459" s="10"/>
      <c r="C10459" s="10"/>
      <c r="D10459" s="10"/>
      <c r="E10459" s="10"/>
      <c r="F10459" s="10"/>
      <c r="G10459" s="10"/>
      <c r="H10459" s="10"/>
      <c r="K10459" s="10"/>
      <c r="L10459" s="10"/>
      <c r="N10459" s="10"/>
      <c r="O10459" s="10"/>
      <c r="P10459" s="10"/>
      <c r="Q10459" s="10"/>
      <c r="R10459" s="10"/>
      <c r="S10459" s="10"/>
      <c r="U10459" s="10"/>
      <c r="W10459" s="10"/>
      <c r="Y10459" s="10"/>
      <c r="AA10459" s="10"/>
      <c r="AC10459" s="10"/>
      <c r="AE10459" s="10"/>
      <c r="AG10459" s="10"/>
      <c r="AI10459" s="10"/>
      <c r="AK10459" s="10"/>
    </row>
    <row r="10460" spans="2:37" ht="15" x14ac:dyDescent="0.2">
      <c r="B10460" s="10"/>
      <c r="C10460" s="10"/>
      <c r="D10460" s="10"/>
      <c r="E10460" s="10"/>
      <c r="F10460" s="10"/>
      <c r="G10460" s="10"/>
      <c r="H10460" s="10"/>
      <c r="K10460" s="10"/>
      <c r="L10460" s="10"/>
      <c r="N10460" s="10"/>
      <c r="O10460" s="10"/>
      <c r="P10460" s="10"/>
      <c r="Q10460" s="10"/>
      <c r="R10460" s="10"/>
      <c r="S10460" s="10"/>
      <c r="U10460" s="10"/>
      <c r="W10460" s="10"/>
      <c r="Y10460" s="10"/>
      <c r="AA10460" s="10"/>
      <c r="AC10460" s="10"/>
      <c r="AE10460" s="10"/>
      <c r="AG10460" s="10"/>
      <c r="AI10460" s="10"/>
      <c r="AK10460" s="10"/>
    </row>
    <row r="10461" spans="2:37" ht="15" x14ac:dyDescent="0.2">
      <c r="B10461" s="10"/>
      <c r="C10461" s="10"/>
      <c r="D10461" s="10"/>
      <c r="E10461" s="10"/>
      <c r="F10461" s="10"/>
      <c r="G10461" s="10"/>
      <c r="H10461" s="10"/>
      <c r="K10461" s="10"/>
      <c r="L10461" s="10"/>
      <c r="N10461" s="10"/>
      <c r="O10461" s="10"/>
      <c r="P10461" s="10"/>
      <c r="Q10461" s="10"/>
      <c r="R10461" s="10"/>
      <c r="S10461" s="10"/>
      <c r="U10461" s="10"/>
      <c r="W10461" s="10"/>
      <c r="Y10461" s="10"/>
      <c r="AA10461" s="10"/>
      <c r="AC10461" s="10"/>
      <c r="AE10461" s="10"/>
      <c r="AG10461" s="10"/>
      <c r="AI10461" s="10"/>
      <c r="AK10461" s="10"/>
    </row>
    <row r="10462" spans="2:37" ht="15" x14ac:dyDescent="0.2">
      <c r="B10462" s="10"/>
      <c r="C10462" s="10"/>
      <c r="D10462" s="10"/>
      <c r="E10462" s="10"/>
      <c r="F10462" s="10"/>
      <c r="G10462" s="10"/>
      <c r="H10462" s="10"/>
      <c r="K10462" s="10"/>
      <c r="L10462" s="10"/>
      <c r="N10462" s="10"/>
      <c r="O10462" s="10"/>
      <c r="P10462" s="10"/>
      <c r="Q10462" s="10"/>
      <c r="R10462" s="10"/>
      <c r="S10462" s="10"/>
      <c r="U10462" s="10"/>
      <c r="W10462" s="10"/>
      <c r="Y10462" s="10"/>
      <c r="AA10462" s="10"/>
      <c r="AC10462" s="10"/>
      <c r="AE10462" s="10"/>
      <c r="AG10462" s="10"/>
      <c r="AI10462" s="10"/>
      <c r="AK10462" s="10"/>
    </row>
    <row r="10463" spans="2:37" ht="15" x14ac:dyDescent="0.2">
      <c r="B10463" s="10"/>
      <c r="C10463" s="10"/>
      <c r="D10463" s="10"/>
      <c r="E10463" s="10"/>
      <c r="F10463" s="10"/>
      <c r="G10463" s="10"/>
      <c r="H10463" s="10"/>
      <c r="K10463" s="10"/>
      <c r="L10463" s="10"/>
      <c r="N10463" s="10"/>
      <c r="O10463" s="10"/>
      <c r="P10463" s="10"/>
      <c r="Q10463" s="10"/>
      <c r="R10463" s="10"/>
      <c r="S10463" s="10"/>
      <c r="U10463" s="10"/>
      <c r="W10463" s="10"/>
      <c r="Y10463" s="10"/>
      <c r="AA10463" s="10"/>
      <c r="AC10463" s="10"/>
      <c r="AE10463" s="10"/>
      <c r="AG10463" s="10"/>
      <c r="AI10463" s="10"/>
      <c r="AK10463" s="10"/>
    </row>
    <row r="10464" spans="2:37" ht="15" x14ac:dyDescent="0.2">
      <c r="B10464" s="10"/>
      <c r="C10464" s="10"/>
      <c r="D10464" s="10"/>
      <c r="E10464" s="10"/>
      <c r="F10464" s="10"/>
      <c r="G10464" s="10"/>
      <c r="H10464" s="10"/>
      <c r="K10464" s="10"/>
      <c r="L10464" s="10"/>
      <c r="N10464" s="10"/>
      <c r="O10464" s="10"/>
      <c r="P10464" s="10"/>
      <c r="Q10464" s="10"/>
      <c r="R10464" s="10"/>
      <c r="S10464" s="10"/>
      <c r="U10464" s="10"/>
      <c r="W10464" s="10"/>
      <c r="Y10464" s="10"/>
      <c r="AA10464" s="10"/>
      <c r="AC10464" s="10"/>
      <c r="AE10464" s="10"/>
      <c r="AG10464" s="10"/>
      <c r="AI10464" s="10"/>
      <c r="AK10464" s="10"/>
    </row>
    <row r="10465" spans="2:37" ht="15" x14ac:dyDescent="0.2">
      <c r="B10465" s="10"/>
      <c r="C10465" s="10"/>
      <c r="D10465" s="10"/>
      <c r="E10465" s="10"/>
      <c r="F10465" s="10"/>
      <c r="G10465" s="10"/>
      <c r="H10465" s="10"/>
      <c r="K10465" s="10"/>
      <c r="L10465" s="10"/>
      <c r="N10465" s="10"/>
      <c r="O10465" s="10"/>
      <c r="P10465" s="10"/>
      <c r="Q10465" s="10"/>
      <c r="R10465" s="10"/>
      <c r="S10465" s="10"/>
      <c r="U10465" s="10"/>
      <c r="W10465" s="10"/>
      <c r="Y10465" s="10"/>
      <c r="AA10465" s="10"/>
      <c r="AC10465" s="10"/>
      <c r="AE10465" s="10"/>
      <c r="AG10465" s="10"/>
      <c r="AI10465" s="10"/>
      <c r="AK10465" s="10"/>
    </row>
    <row r="10466" spans="2:37" ht="15" x14ac:dyDescent="0.2">
      <c r="B10466" s="10"/>
      <c r="C10466" s="10"/>
      <c r="D10466" s="10"/>
      <c r="E10466" s="10"/>
      <c r="F10466" s="10"/>
      <c r="G10466" s="10"/>
      <c r="H10466" s="10"/>
      <c r="K10466" s="10"/>
      <c r="L10466" s="10"/>
      <c r="N10466" s="10"/>
      <c r="O10466" s="10"/>
      <c r="P10466" s="10"/>
      <c r="Q10466" s="10"/>
      <c r="R10466" s="10"/>
      <c r="S10466" s="10"/>
      <c r="U10466" s="10"/>
      <c r="W10466" s="10"/>
      <c r="Y10466" s="10"/>
      <c r="AA10466" s="10"/>
      <c r="AC10466" s="10"/>
      <c r="AE10466" s="10"/>
      <c r="AG10466" s="10"/>
      <c r="AI10466" s="10"/>
      <c r="AK10466" s="10"/>
    </row>
    <row r="10467" spans="2:37" ht="15" x14ac:dyDescent="0.2">
      <c r="B10467" s="10"/>
      <c r="C10467" s="10"/>
      <c r="D10467" s="10"/>
      <c r="E10467" s="10"/>
      <c r="F10467" s="10"/>
      <c r="G10467" s="10"/>
      <c r="H10467" s="10"/>
      <c r="K10467" s="10"/>
      <c r="L10467" s="10"/>
      <c r="N10467" s="10"/>
      <c r="O10467" s="10"/>
      <c r="P10467" s="10"/>
      <c r="Q10467" s="10"/>
      <c r="R10467" s="10"/>
      <c r="S10467" s="10"/>
      <c r="U10467" s="10"/>
      <c r="W10467" s="10"/>
      <c r="Y10467" s="10"/>
      <c r="AA10467" s="10"/>
      <c r="AC10467" s="10"/>
      <c r="AE10467" s="10"/>
      <c r="AG10467" s="10"/>
      <c r="AI10467" s="10"/>
      <c r="AK10467" s="10"/>
    </row>
    <row r="10468" spans="2:37" ht="15" x14ac:dyDescent="0.2">
      <c r="B10468" s="10"/>
      <c r="C10468" s="10"/>
      <c r="D10468" s="10"/>
      <c r="E10468" s="10"/>
      <c r="F10468" s="10"/>
      <c r="G10468" s="10"/>
      <c r="H10468" s="10"/>
      <c r="K10468" s="10"/>
      <c r="L10468" s="10"/>
      <c r="N10468" s="10"/>
      <c r="O10468" s="10"/>
      <c r="P10468" s="10"/>
      <c r="Q10468" s="10"/>
      <c r="R10468" s="10"/>
      <c r="S10468" s="10"/>
      <c r="U10468" s="10"/>
      <c r="W10468" s="10"/>
      <c r="Y10468" s="10"/>
      <c r="AA10468" s="10"/>
      <c r="AC10468" s="10"/>
      <c r="AE10468" s="10"/>
      <c r="AG10468" s="10"/>
      <c r="AI10468" s="10"/>
      <c r="AK10468" s="10"/>
    </row>
    <row r="10469" spans="2:37" ht="15" x14ac:dyDescent="0.2">
      <c r="B10469" s="10"/>
      <c r="C10469" s="10"/>
      <c r="D10469" s="10"/>
      <c r="E10469" s="10"/>
      <c r="F10469" s="10"/>
      <c r="G10469" s="10"/>
      <c r="H10469" s="10"/>
      <c r="K10469" s="10"/>
      <c r="L10469" s="10"/>
      <c r="N10469" s="10"/>
      <c r="O10469" s="10"/>
      <c r="P10469" s="10"/>
      <c r="Q10469" s="10"/>
      <c r="R10469" s="10"/>
      <c r="S10469" s="10"/>
      <c r="U10469" s="10"/>
      <c r="W10469" s="10"/>
      <c r="Y10469" s="10"/>
      <c r="AA10469" s="10"/>
      <c r="AC10469" s="10"/>
      <c r="AE10469" s="10"/>
      <c r="AG10469" s="10"/>
      <c r="AI10469" s="10"/>
      <c r="AK10469" s="10"/>
    </row>
    <row r="10470" spans="2:37" ht="15" x14ac:dyDescent="0.2">
      <c r="B10470" s="10"/>
      <c r="C10470" s="10"/>
      <c r="D10470" s="10"/>
      <c r="E10470" s="10"/>
      <c r="F10470" s="10"/>
      <c r="G10470" s="10"/>
      <c r="H10470" s="10"/>
      <c r="K10470" s="10"/>
      <c r="L10470" s="10"/>
      <c r="N10470" s="10"/>
      <c r="O10470" s="10"/>
      <c r="P10470" s="10"/>
      <c r="Q10470" s="10"/>
      <c r="R10470" s="10"/>
      <c r="S10470" s="10"/>
      <c r="U10470" s="10"/>
      <c r="W10470" s="10"/>
      <c r="Y10470" s="10"/>
      <c r="AA10470" s="10"/>
      <c r="AC10470" s="10"/>
      <c r="AE10470" s="10"/>
      <c r="AG10470" s="10"/>
      <c r="AI10470" s="10"/>
      <c r="AK10470" s="10"/>
    </row>
    <row r="10471" spans="2:37" ht="15" x14ac:dyDescent="0.2">
      <c r="B10471" s="10"/>
      <c r="C10471" s="10"/>
      <c r="D10471" s="10"/>
      <c r="E10471" s="10"/>
      <c r="F10471" s="10"/>
      <c r="G10471" s="10"/>
      <c r="H10471" s="10"/>
      <c r="K10471" s="10"/>
      <c r="L10471" s="10"/>
      <c r="N10471" s="10"/>
      <c r="O10471" s="10"/>
      <c r="P10471" s="10"/>
      <c r="Q10471" s="10"/>
      <c r="R10471" s="10"/>
      <c r="S10471" s="10"/>
      <c r="U10471" s="10"/>
      <c r="W10471" s="10"/>
      <c r="Y10471" s="10"/>
      <c r="AA10471" s="10"/>
      <c r="AC10471" s="10"/>
      <c r="AE10471" s="10"/>
      <c r="AG10471" s="10"/>
      <c r="AI10471" s="10"/>
      <c r="AK10471" s="10"/>
    </row>
    <row r="10472" spans="2:37" ht="15" x14ac:dyDescent="0.2">
      <c r="B10472" s="10"/>
      <c r="C10472" s="10"/>
      <c r="D10472" s="10"/>
      <c r="E10472" s="10"/>
      <c r="F10472" s="10"/>
      <c r="G10472" s="10"/>
      <c r="H10472" s="10"/>
      <c r="K10472" s="10"/>
      <c r="L10472" s="10"/>
      <c r="N10472" s="10"/>
      <c r="O10472" s="10"/>
      <c r="P10472" s="10"/>
      <c r="Q10472" s="10"/>
      <c r="R10472" s="10"/>
      <c r="S10472" s="10"/>
      <c r="U10472" s="10"/>
      <c r="W10472" s="10"/>
      <c r="Y10472" s="10"/>
      <c r="AA10472" s="10"/>
      <c r="AC10472" s="10"/>
      <c r="AE10472" s="10"/>
      <c r="AG10472" s="10"/>
      <c r="AI10472" s="10"/>
      <c r="AK10472" s="10"/>
    </row>
    <row r="10473" spans="2:37" ht="15" x14ac:dyDescent="0.2">
      <c r="B10473" s="10"/>
      <c r="C10473" s="10"/>
      <c r="D10473" s="10"/>
      <c r="E10473" s="10"/>
      <c r="F10473" s="10"/>
      <c r="G10473" s="10"/>
      <c r="H10473" s="10"/>
      <c r="K10473" s="10"/>
      <c r="L10473" s="10"/>
      <c r="N10473" s="10"/>
      <c r="O10473" s="10"/>
      <c r="P10473" s="10"/>
      <c r="Q10473" s="10"/>
      <c r="R10473" s="10"/>
      <c r="S10473" s="10"/>
      <c r="U10473" s="10"/>
      <c r="W10473" s="10"/>
      <c r="Y10473" s="10"/>
      <c r="AA10473" s="10"/>
      <c r="AC10473" s="10"/>
      <c r="AE10473" s="10"/>
      <c r="AG10473" s="10"/>
      <c r="AI10473" s="10"/>
      <c r="AK10473" s="10"/>
    </row>
    <row r="10474" spans="2:37" ht="15" x14ac:dyDescent="0.2">
      <c r="B10474" s="10"/>
      <c r="C10474" s="10"/>
      <c r="D10474" s="10"/>
      <c r="E10474" s="10"/>
      <c r="F10474" s="10"/>
      <c r="G10474" s="10"/>
      <c r="H10474" s="10"/>
      <c r="K10474" s="10"/>
      <c r="L10474" s="10"/>
      <c r="N10474" s="10"/>
      <c r="O10474" s="10"/>
      <c r="P10474" s="10"/>
      <c r="Q10474" s="10"/>
      <c r="R10474" s="10"/>
      <c r="S10474" s="10"/>
      <c r="U10474" s="10"/>
      <c r="W10474" s="10"/>
      <c r="Y10474" s="10"/>
      <c r="AA10474" s="10"/>
      <c r="AC10474" s="10"/>
      <c r="AE10474" s="10"/>
      <c r="AG10474" s="10"/>
      <c r="AI10474" s="10"/>
      <c r="AK10474" s="10"/>
    </row>
    <row r="10475" spans="2:37" ht="15" x14ac:dyDescent="0.2">
      <c r="B10475" s="10"/>
      <c r="C10475" s="10"/>
      <c r="D10475" s="10"/>
      <c r="E10475" s="10"/>
      <c r="F10475" s="10"/>
      <c r="G10475" s="10"/>
      <c r="H10475" s="10"/>
      <c r="K10475" s="10"/>
      <c r="L10475" s="10"/>
      <c r="N10475" s="10"/>
      <c r="O10475" s="10"/>
      <c r="P10475" s="10"/>
      <c r="Q10475" s="10"/>
      <c r="R10475" s="10"/>
      <c r="S10475" s="10"/>
      <c r="U10475" s="10"/>
      <c r="W10475" s="10"/>
      <c r="Y10475" s="10"/>
      <c r="AA10475" s="10"/>
      <c r="AC10475" s="10"/>
      <c r="AE10475" s="10"/>
      <c r="AG10475" s="10"/>
      <c r="AI10475" s="10"/>
      <c r="AK10475" s="10"/>
    </row>
    <row r="10476" spans="2:37" ht="15" x14ac:dyDescent="0.2">
      <c r="B10476" s="10"/>
      <c r="C10476" s="10"/>
      <c r="D10476" s="10"/>
      <c r="E10476" s="10"/>
      <c r="F10476" s="10"/>
      <c r="G10476" s="10"/>
      <c r="H10476" s="10"/>
      <c r="K10476" s="10"/>
      <c r="L10476" s="10"/>
      <c r="N10476" s="10"/>
      <c r="O10476" s="10"/>
      <c r="P10476" s="10"/>
      <c r="Q10476" s="10"/>
      <c r="R10476" s="10"/>
      <c r="S10476" s="10"/>
      <c r="U10476" s="10"/>
      <c r="W10476" s="10"/>
      <c r="Y10476" s="10"/>
      <c r="AA10476" s="10"/>
      <c r="AC10476" s="10"/>
      <c r="AE10476" s="10"/>
      <c r="AG10476" s="10"/>
      <c r="AI10476" s="10"/>
      <c r="AK10476" s="10"/>
    </row>
    <row r="10477" spans="2:37" ht="15" x14ac:dyDescent="0.2">
      <c r="B10477" s="10"/>
      <c r="C10477" s="10"/>
      <c r="D10477" s="10"/>
      <c r="E10477" s="10"/>
      <c r="F10477" s="10"/>
      <c r="G10477" s="10"/>
      <c r="H10477" s="10"/>
      <c r="K10477" s="10"/>
      <c r="L10477" s="10"/>
      <c r="N10477" s="10"/>
      <c r="O10477" s="10"/>
      <c r="P10477" s="10"/>
      <c r="Q10477" s="10"/>
      <c r="R10477" s="10"/>
      <c r="S10477" s="10"/>
      <c r="U10477" s="10"/>
      <c r="W10477" s="10"/>
      <c r="Y10477" s="10"/>
      <c r="AA10477" s="10"/>
      <c r="AC10477" s="10"/>
      <c r="AE10477" s="10"/>
      <c r="AG10477" s="10"/>
      <c r="AI10477" s="10"/>
      <c r="AK10477" s="10"/>
    </row>
    <row r="10478" spans="2:37" ht="15" x14ac:dyDescent="0.2">
      <c r="B10478" s="10"/>
      <c r="C10478" s="10"/>
      <c r="D10478" s="10"/>
      <c r="E10478" s="10"/>
      <c r="F10478" s="10"/>
      <c r="G10478" s="10"/>
      <c r="H10478" s="10"/>
      <c r="K10478" s="10"/>
      <c r="L10478" s="10"/>
      <c r="N10478" s="10"/>
      <c r="O10478" s="10"/>
      <c r="P10478" s="10"/>
      <c r="Q10478" s="10"/>
      <c r="R10478" s="10"/>
      <c r="S10478" s="10"/>
      <c r="U10478" s="10"/>
      <c r="W10478" s="10"/>
      <c r="Y10478" s="10"/>
      <c r="AA10478" s="10"/>
      <c r="AC10478" s="10"/>
      <c r="AE10478" s="10"/>
      <c r="AG10478" s="10"/>
      <c r="AI10478" s="10"/>
      <c r="AK10478" s="10"/>
    </row>
    <row r="10479" spans="2:37" ht="15" x14ac:dyDescent="0.2">
      <c r="B10479" s="10"/>
      <c r="C10479" s="10"/>
      <c r="D10479" s="10"/>
      <c r="E10479" s="10"/>
      <c r="F10479" s="10"/>
      <c r="G10479" s="10"/>
      <c r="H10479" s="10"/>
      <c r="K10479" s="10"/>
      <c r="L10479" s="10"/>
      <c r="N10479" s="10"/>
      <c r="O10479" s="10"/>
      <c r="P10479" s="10"/>
      <c r="Q10479" s="10"/>
      <c r="R10479" s="10"/>
      <c r="S10479" s="10"/>
      <c r="U10479" s="10"/>
      <c r="W10479" s="10"/>
      <c r="Y10479" s="10"/>
      <c r="AA10479" s="10"/>
      <c r="AC10479" s="10"/>
      <c r="AE10479" s="10"/>
      <c r="AG10479" s="10"/>
      <c r="AI10479" s="10"/>
      <c r="AK10479" s="10"/>
    </row>
    <row r="10480" spans="2:37" ht="15" x14ac:dyDescent="0.2">
      <c r="B10480" s="10"/>
      <c r="C10480" s="10"/>
      <c r="D10480" s="10"/>
      <c r="E10480" s="10"/>
      <c r="F10480" s="10"/>
      <c r="G10480" s="10"/>
      <c r="H10480" s="10"/>
      <c r="K10480" s="10"/>
      <c r="L10480" s="10"/>
      <c r="N10480" s="10"/>
      <c r="O10480" s="10"/>
      <c r="P10480" s="10"/>
      <c r="Q10480" s="10"/>
      <c r="R10480" s="10"/>
      <c r="S10480" s="10"/>
      <c r="U10480" s="10"/>
      <c r="W10480" s="10"/>
      <c r="Y10480" s="10"/>
      <c r="AA10480" s="10"/>
      <c r="AC10480" s="10"/>
      <c r="AE10480" s="10"/>
      <c r="AG10480" s="10"/>
      <c r="AI10480" s="10"/>
      <c r="AK10480" s="10"/>
    </row>
    <row r="10481" spans="2:37" ht="15" x14ac:dyDescent="0.2">
      <c r="B10481" s="10"/>
      <c r="C10481" s="10"/>
      <c r="D10481" s="10"/>
      <c r="E10481" s="10"/>
      <c r="F10481" s="10"/>
      <c r="G10481" s="10"/>
      <c r="H10481" s="10"/>
      <c r="K10481" s="10"/>
      <c r="L10481" s="10"/>
      <c r="N10481" s="10"/>
      <c r="O10481" s="10"/>
      <c r="P10481" s="10"/>
      <c r="Q10481" s="10"/>
      <c r="R10481" s="10"/>
      <c r="S10481" s="10"/>
      <c r="U10481" s="10"/>
      <c r="W10481" s="10"/>
      <c r="Y10481" s="10"/>
      <c r="AA10481" s="10"/>
      <c r="AC10481" s="10"/>
      <c r="AE10481" s="10"/>
      <c r="AG10481" s="10"/>
      <c r="AI10481" s="10"/>
      <c r="AK10481" s="10"/>
    </row>
    <row r="10482" spans="2:37" ht="15" x14ac:dyDescent="0.2">
      <c r="B10482" s="10"/>
      <c r="C10482" s="10"/>
      <c r="D10482" s="10"/>
      <c r="E10482" s="10"/>
      <c r="F10482" s="10"/>
      <c r="G10482" s="10"/>
      <c r="H10482" s="10"/>
      <c r="K10482" s="10"/>
      <c r="L10482" s="10"/>
      <c r="N10482" s="10"/>
      <c r="O10482" s="10"/>
      <c r="P10482" s="10"/>
      <c r="Q10482" s="10"/>
      <c r="R10482" s="10"/>
      <c r="S10482" s="10"/>
      <c r="U10482" s="10"/>
      <c r="W10482" s="10"/>
      <c r="Y10482" s="10"/>
      <c r="AA10482" s="10"/>
      <c r="AC10482" s="10"/>
      <c r="AE10482" s="10"/>
      <c r="AG10482" s="10"/>
      <c r="AI10482" s="10"/>
      <c r="AK10482" s="10"/>
    </row>
    <row r="10483" spans="2:37" ht="15" x14ac:dyDescent="0.2">
      <c r="B10483" s="10"/>
      <c r="C10483" s="10"/>
      <c r="D10483" s="10"/>
      <c r="E10483" s="10"/>
      <c r="F10483" s="10"/>
      <c r="G10483" s="10"/>
      <c r="H10483" s="10"/>
      <c r="K10483" s="10"/>
      <c r="L10483" s="10"/>
      <c r="N10483" s="10"/>
      <c r="O10483" s="10"/>
      <c r="P10483" s="10"/>
      <c r="Q10483" s="10"/>
      <c r="R10483" s="10"/>
      <c r="S10483" s="10"/>
      <c r="U10483" s="10"/>
      <c r="W10483" s="10"/>
      <c r="Y10483" s="10"/>
      <c r="AA10483" s="10"/>
      <c r="AC10483" s="10"/>
      <c r="AE10483" s="10"/>
      <c r="AG10483" s="10"/>
      <c r="AI10483" s="10"/>
      <c r="AK10483" s="10"/>
    </row>
    <row r="10484" spans="2:37" ht="15" x14ac:dyDescent="0.2">
      <c r="B10484" s="10"/>
      <c r="C10484" s="10"/>
      <c r="D10484" s="10"/>
      <c r="E10484" s="10"/>
      <c r="F10484" s="10"/>
      <c r="G10484" s="10"/>
      <c r="H10484" s="10"/>
      <c r="K10484" s="10"/>
      <c r="L10484" s="10"/>
      <c r="N10484" s="10"/>
      <c r="O10484" s="10"/>
      <c r="P10484" s="10"/>
      <c r="Q10484" s="10"/>
      <c r="R10484" s="10"/>
      <c r="S10484" s="10"/>
      <c r="U10484" s="10"/>
      <c r="W10484" s="10"/>
      <c r="Y10484" s="10"/>
      <c r="AA10484" s="10"/>
      <c r="AC10484" s="10"/>
      <c r="AE10484" s="10"/>
      <c r="AG10484" s="10"/>
      <c r="AI10484" s="10"/>
      <c r="AK10484" s="10"/>
    </row>
    <row r="10485" spans="2:37" ht="15" x14ac:dyDescent="0.2">
      <c r="B10485" s="10"/>
      <c r="C10485" s="10"/>
      <c r="D10485" s="10"/>
      <c r="E10485" s="10"/>
      <c r="F10485" s="10"/>
      <c r="G10485" s="10"/>
      <c r="H10485" s="10"/>
      <c r="K10485" s="10"/>
      <c r="L10485" s="10"/>
      <c r="N10485" s="10"/>
      <c r="O10485" s="10"/>
      <c r="P10485" s="10"/>
      <c r="Q10485" s="10"/>
      <c r="R10485" s="10"/>
      <c r="S10485" s="10"/>
      <c r="U10485" s="10"/>
      <c r="W10485" s="10"/>
      <c r="Y10485" s="10"/>
      <c r="AA10485" s="10"/>
      <c r="AC10485" s="10"/>
      <c r="AE10485" s="10"/>
      <c r="AG10485" s="10"/>
      <c r="AI10485" s="10"/>
      <c r="AK10485" s="10"/>
    </row>
    <row r="10486" spans="2:37" ht="15" x14ac:dyDescent="0.2">
      <c r="B10486" s="10"/>
      <c r="C10486" s="10"/>
      <c r="D10486" s="10"/>
      <c r="E10486" s="10"/>
      <c r="F10486" s="10"/>
      <c r="G10486" s="10"/>
      <c r="H10486" s="10"/>
      <c r="K10486" s="10"/>
      <c r="L10486" s="10"/>
      <c r="N10486" s="10"/>
      <c r="O10486" s="10"/>
      <c r="P10486" s="10"/>
      <c r="Q10486" s="10"/>
      <c r="R10486" s="10"/>
      <c r="S10486" s="10"/>
      <c r="U10486" s="10"/>
      <c r="W10486" s="10"/>
      <c r="Y10486" s="10"/>
      <c r="AA10486" s="10"/>
      <c r="AC10486" s="10"/>
      <c r="AE10486" s="10"/>
      <c r="AG10486" s="10"/>
      <c r="AI10486" s="10"/>
      <c r="AK10486" s="10"/>
    </row>
    <row r="10487" spans="2:37" ht="15" x14ac:dyDescent="0.2">
      <c r="B10487" s="10"/>
      <c r="C10487" s="10"/>
      <c r="D10487" s="10"/>
      <c r="E10487" s="10"/>
      <c r="F10487" s="10"/>
      <c r="G10487" s="10"/>
      <c r="H10487" s="10"/>
      <c r="K10487" s="10"/>
      <c r="L10487" s="10"/>
      <c r="N10487" s="10"/>
      <c r="O10487" s="10"/>
      <c r="P10487" s="10"/>
      <c r="Q10487" s="10"/>
      <c r="R10487" s="10"/>
      <c r="S10487" s="10"/>
      <c r="U10487" s="10"/>
      <c r="W10487" s="10"/>
      <c r="Y10487" s="10"/>
      <c r="AA10487" s="10"/>
      <c r="AC10487" s="10"/>
      <c r="AE10487" s="10"/>
      <c r="AG10487" s="10"/>
      <c r="AI10487" s="10"/>
      <c r="AK10487" s="10"/>
    </row>
    <row r="10488" spans="2:37" ht="15" x14ac:dyDescent="0.2">
      <c r="B10488" s="10"/>
      <c r="C10488" s="10"/>
      <c r="D10488" s="10"/>
      <c r="E10488" s="10"/>
      <c r="F10488" s="10"/>
      <c r="G10488" s="10"/>
      <c r="H10488" s="10"/>
      <c r="K10488" s="10"/>
      <c r="L10488" s="10"/>
      <c r="N10488" s="10"/>
      <c r="O10488" s="10"/>
      <c r="P10488" s="10"/>
      <c r="Q10488" s="10"/>
      <c r="R10488" s="10"/>
      <c r="S10488" s="10"/>
      <c r="U10488" s="10"/>
      <c r="W10488" s="10"/>
      <c r="Y10488" s="10"/>
      <c r="AA10488" s="10"/>
      <c r="AC10488" s="10"/>
      <c r="AE10488" s="10"/>
      <c r="AG10488" s="10"/>
      <c r="AI10488" s="10"/>
      <c r="AK10488" s="10"/>
    </row>
    <row r="10489" spans="2:37" ht="15" x14ac:dyDescent="0.2">
      <c r="B10489" s="10"/>
      <c r="C10489" s="10"/>
      <c r="D10489" s="10"/>
      <c r="E10489" s="10"/>
      <c r="F10489" s="10"/>
      <c r="G10489" s="10"/>
      <c r="H10489" s="10"/>
      <c r="K10489" s="10"/>
      <c r="L10489" s="10"/>
      <c r="N10489" s="10"/>
      <c r="O10489" s="10"/>
      <c r="P10489" s="10"/>
      <c r="Q10489" s="10"/>
      <c r="R10489" s="10"/>
      <c r="S10489" s="10"/>
      <c r="U10489" s="10"/>
      <c r="W10489" s="10"/>
      <c r="Y10489" s="10"/>
      <c r="AA10489" s="10"/>
      <c r="AC10489" s="10"/>
      <c r="AE10489" s="10"/>
      <c r="AG10489" s="10"/>
      <c r="AI10489" s="10"/>
      <c r="AK10489" s="10"/>
    </row>
    <row r="10490" spans="2:37" ht="15" x14ac:dyDescent="0.2">
      <c r="B10490" s="10"/>
      <c r="C10490" s="10"/>
      <c r="D10490" s="10"/>
      <c r="E10490" s="10"/>
      <c r="F10490" s="10"/>
      <c r="G10490" s="10"/>
      <c r="H10490" s="10"/>
      <c r="K10490" s="10"/>
      <c r="L10490" s="10"/>
      <c r="N10490" s="10"/>
      <c r="O10490" s="10"/>
      <c r="P10490" s="10"/>
      <c r="Q10490" s="10"/>
      <c r="R10490" s="10"/>
      <c r="S10490" s="10"/>
      <c r="U10490" s="10"/>
      <c r="W10490" s="10"/>
      <c r="Y10490" s="10"/>
      <c r="AA10490" s="10"/>
      <c r="AC10490" s="10"/>
      <c r="AE10490" s="10"/>
      <c r="AG10490" s="10"/>
      <c r="AI10490" s="10"/>
      <c r="AK10490" s="10"/>
    </row>
    <row r="10491" spans="2:37" ht="15" x14ac:dyDescent="0.2">
      <c r="B10491" s="10"/>
      <c r="C10491" s="10"/>
      <c r="D10491" s="10"/>
      <c r="E10491" s="10"/>
      <c r="F10491" s="10"/>
      <c r="G10491" s="10"/>
      <c r="H10491" s="10"/>
      <c r="K10491" s="10"/>
      <c r="L10491" s="10"/>
      <c r="N10491" s="10"/>
      <c r="O10491" s="10"/>
      <c r="P10491" s="10"/>
      <c r="Q10491" s="10"/>
      <c r="R10491" s="10"/>
      <c r="S10491" s="10"/>
      <c r="U10491" s="10"/>
      <c r="W10491" s="10"/>
      <c r="Y10491" s="10"/>
      <c r="AA10491" s="10"/>
      <c r="AC10491" s="10"/>
      <c r="AE10491" s="10"/>
      <c r="AG10491" s="10"/>
      <c r="AI10491" s="10"/>
      <c r="AK10491" s="10"/>
    </row>
    <row r="10492" spans="2:37" ht="15" x14ac:dyDescent="0.2">
      <c r="B10492" s="10"/>
      <c r="C10492" s="10"/>
      <c r="D10492" s="10"/>
      <c r="E10492" s="10"/>
      <c r="F10492" s="10"/>
      <c r="G10492" s="10"/>
      <c r="H10492" s="10"/>
      <c r="K10492" s="10"/>
      <c r="L10492" s="10"/>
      <c r="N10492" s="10"/>
      <c r="O10492" s="10"/>
      <c r="P10492" s="10"/>
      <c r="Q10492" s="10"/>
      <c r="R10492" s="10"/>
      <c r="S10492" s="10"/>
      <c r="U10492" s="10"/>
      <c r="W10492" s="10"/>
      <c r="Y10492" s="10"/>
      <c r="AA10492" s="10"/>
      <c r="AC10492" s="10"/>
      <c r="AE10492" s="10"/>
      <c r="AG10492" s="10"/>
      <c r="AI10492" s="10"/>
      <c r="AK10492" s="10"/>
    </row>
    <row r="10493" spans="2:37" ht="15" x14ac:dyDescent="0.2">
      <c r="B10493" s="10"/>
      <c r="C10493" s="10"/>
      <c r="D10493" s="10"/>
      <c r="E10493" s="10"/>
      <c r="F10493" s="10"/>
      <c r="G10493" s="10"/>
      <c r="H10493" s="10"/>
      <c r="K10493" s="10"/>
      <c r="L10493" s="10"/>
      <c r="N10493" s="10"/>
      <c r="O10493" s="10"/>
      <c r="P10493" s="10"/>
      <c r="Q10493" s="10"/>
      <c r="R10493" s="10"/>
      <c r="S10493" s="10"/>
      <c r="U10493" s="10"/>
      <c r="W10493" s="10"/>
      <c r="Y10493" s="10"/>
      <c r="AA10493" s="10"/>
      <c r="AC10493" s="10"/>
      <c r="AE10493" s="10"/>
      <c r="AG10493" s="10"/>
      <c r="AI10493" s="10"/>
      <c r="AK10493" s="10"/>
    </row>
    <row r="10494" spans="2:37" ht="15" x14ac:dyDescent="0.2">
      <c r="B10494" s="10"/>
      <c r="C10494" s="10"/>
      <c r="D10494" s="10"/>
      <c r="E10494" s="10"/>
      <c r="F10494" s="10"/>
      <c r="G10494" s="10"/>
      <c r="H10494" s="10"/>
      <c r="K10494" s="10"/>
      <c r="L10494" s="10"/>
      <c r="N10494" s="10"/>
      <c r="O10494" s="10"/>
      <c r="P10494" s="10"/>
      <c r="Q10494" s="10"/>
      <c r="R10494" s="10"/>
      <c r="S10494" s="10"/>
      <c r="U10494" s="10"/>
      <c r="W10494" s="10"/>
      <c r="Y10494" s="10"/>
      <c r="AA10494" s="10"/>
      <c r="AC10494" s="10"/>
      <c r="AE10494" s="10"/>
      <c r="AG10494" s="10"/>
      <c r="AI10494" s="10"/>
      <c r="AK10494" s="10"/>
    </row>
    <row r="10495" spans="2:37" ht="15" x14ac:dyDescent="0.2">
      <c r="B10495" s="10"/>
      <c r="C10495" s="10"/>
      <c r="D10495" s="10"/>
      <c r="E10495" s="10"/>
      <c r="F10495" s="10"/>
      <c r="G10495" s="10"/>
      <c r="H10495" s="10"/>
      <c r="K10495" s="10"/>
      <c r="L10495" s="10"/>
      <c r="N10495" s="10"/>
      <c r="O10495" s="10"/>
      <c r="P10495" s="10"/>
      <c r="Q10495" s="10"/>
      <c r="R10495" s="10"/>
      <c r="S10495" s="10"/>
      <c r="U10495" s="10"/>
      <c r="W10495" s="10"/>
      <c r="Y10495" s="10"/>
      <c r="AA10495" s="10"/>
      <c r="AC10495" s="10"/>
      <c r="AE10495" s="10"/>
      <c r="AG10495" s="10"/>
      <c r="AI10495" s="10"/>
      <c r="AK10495" s="10"/>
    </row>
    <row r="10496" spans="2:37" ht="15" x14ac:dyDescent="0.2">
      <c r="B10496" s="10"/>
      <c r="C10496" s="10"/>
      <c r="D10496" s="10"/>
      <c r="E10496" s="10"/>
      <c r="F10496" s="10"/>
      <c r="G10496" s="10"/>
      <c r="H10496" s="10"/>
      <c r="K10496" s="10"/>
      <c r="L10496" s="10"/>
      <c r="N10496" s="10"/>
      <c r="O10496" s="10"/>
      <c r="P10496" s="10"/>
      <c r="Q10496" s="10"/>
      <c r="R10496" s="10"/>
      <c r="S10496" s="10"/>
      <c r="U10496" s="10"/>
      <c r="W10496" s="10"/>
      <c r="Y10496" s="10"/>
      <c r="AA10496" s="10"/>
      <c r="AC10496" s="10"/>
      <c r="AE10496" s="10"/>
      <c r="AG10496" s="10"/>
      <c r="AI10496" s="10"/>
      <c r="AK10496" s="10"/>
    </row>
    <row r="10497" spans="2:37" ht="15" x14ac:dyDescent="0.2">
      <c r="B10497" s="10"/>
      <c r="C10497" s="10"/>
      <c r="D10497" s="10"/>
      <c r="E10497" s="10"/>
      <c r="F10497" s="10"/>
      <c r="G10497" s="10"/>
      <c r="H10497" s="10"/>
      <c r="K10497" s="10"/>
      <c r="L10497" s="10"/>
      <c r="N10497" s="10"/>
      <c r="O10497" s="10"/>
      <c r="P10497" s="10"/>
      <c r="Q10497" s="10"/>
      <c r="R10497" s="10"/>
      <c r="S10497" s="10"/>
      <c r="U10497" s="10"/>
      <c r="W10497" s="10"/>
      <c r="Y10497" s="10"/>
      <c r="AA10497" s="10"/>
      <c r="AC10497" s="10"/>
      <c r="AE10497" s="10"/>
      <c r="AG10497" s="10"/>
      <c r="AI10497" s="10"/>
      <c r="AK10497" s="10"/>
    </row>
    <row r="10498" spans="2:37" ht="15" x14ac:dyDescent="0.2">
      <c r="B10498" s="10"/>
      <c r="C10498" s="10"/>
      <c r="D10498" s="10"/>
      <c r="E10498" s="10"/>
      <c r="F10498" s="10"/>
      <c r="G10498" s="10"/>
      <c r="H10498" s="10"/>
      <c r="K10498" s="10"/>
      <c r="L10498" s="10"/>
      <c r="N10498" s="10"/>
      <c r="O10498" s="10"/>
      <c r="P10498" s="10"/>
      <c r="Q10498" s="10"/>
      <c r="R10498" s="10"/>
      <c r="S10498" s="10"/>
      <c r="U10498" s="10"/>
      <c r="W10498" s="10"/>
      <c r="Y10498" s="10"/>
      <c r="AA10498" s="10"/>
      <c r="AC10498" s="10"/>
      <c r="AE10498" s="10"/>
      <c r="AG10498" s="10"/>
      <c r="AI10498" s="10"/>
      <c r="AK10498" s="10"/>
    </row>
    <row r="10499" spans="2:37" ht="15" x14ac:dyDescent="0.2">
      <c r="B10499" s="10"/>
      <c r="C10499" s="10"/>
      <c r="D10499" s="10"/>
      <c r="E10499" s="10"/>
      <c r="F10499" s="10"/>
      <c r="G10499" s="10"/>
      <c r="H10499" s="10"/>
      <c r="K10499" s="10"/>
      <c r="L10499" s="10"/>
      <c r="N10499" s="10"/>
      <c r="O10499" s="10"/>
      <c r="P10499" s="10"/>
      <c r="Q10499" s="10"/>
      <c r="R10499" s="10"/>
      <c r="S10499" s="10"/>
      <c r="U10499" s="10"/>
      <c r="W10499" s="10"/>
      <c r="Y10499" s="10"/>
      <c r="AA10499" s="10"/>
      <c r="AC10499" s="10"/>
      <c r="AE10499" s="10"/>
      <c r="AG10499" s="10"/>
      <c r="AI10499" s="10"/>
      <c r="AK10499" s="10"/>
    </row>
    <row r="10500" spans="2:37" ht="15" x14ac:dyDescent="0.2">
      <c r="B10500" s="10"/>
      <c r="C10500" s="10"/>
      <c r="D10500" s="10"/>
      <c r="E10500" s="10"/>
      <c r="F10500" s="10"/>
      <c r="G10500" s="10"/>
      <c r="H10500" s="10"/>
      <c r="K10500" s="10"/>
      <c r="L10500" s="10"/>
      <c r="N10500" s="10"/>
      <c r="O10500" s="10"/>
      <c r="P10500" s="10"/>
      <c r="Q10500" s="10"/>
      <c r="R10500" s="10"/>
      <c r="S10500" s="10"/>
      <c r="U10500" s="10"/>
      <c r="W10500" s="10"/>
      <c r="Y10500" s="10"/>
      <c r="AA10500" s="10"/>
      <c r="AC10500" s="10"/>
      <c r="AE10500" s="10"/>
      <c r="AG10500" s="10"/>
      <c r="AI10500" s="10"/>
      <c r="AK10500" s="10"/>
    </row>
    <row r="10501" spans="2:37" ht="15" x14ac:dyDescent="0.2">
      <c r="B10501" s="10"/>
      <c r="C10501" s="10"/>
      <c r="D10501" s="10"/>
      <c r="E10501" s="10"/>
      <c r="F10501" s="10"/>
      <c r="G10501" s="10"/>
      <c r="H10501" s="10"/>
      <c r="K10501" s="10"/>
      <c r="L10501" s="10"/>
      <c r="N10501" s="10"/>
      <c r="O10501" s="10"/>
      <c r="P10501" s="10"/>
      <c r="Q10501" s="10"/>
      <c r="R10501" s="10"/>
      <c r="S10501" s="10"/>
      <c r="U10501" s="10"/>
      <c r="W10501" s="10"/>
      <c r="Y10501" s="10"/>
      <c r="AA10501" s="10"/>
      <c r="AC10501" s="10"/>
      <c r="AE10501" s="10"/>
      <c r="AG10501" s="10"/>
      <c r="AI10501" s="10"/>
      <c r="AK10501" s="10"/>
    </row>
    <row r="10502" spans="2:37" ht="15" x14ac:dyDescent="0.2">
      <c r="B10502" s="10"/>
      <c r="C10502" s="10"/>
      <c r="D10502" s="10"/>
      <c r="E10502" s="10"/>
      <c r="F10502" s="10"/>
      <c r="G10502" s="10"/>
      <c r="H10502" s="10"/>
      <c r="K10502" s="10"/>
      <c r="L10502" s="10"/>
      <c r="N10502" s="10"/>
      <c r="O10502" s="10"/>
      <c r="P10502" s="10"/>
      <c r="Q10502" s="10"/>
      <c r="R10502" s="10"/>
      <c r="S10502" s="10"/>
      <c r="U10502" s="10"/>
      <c r="W10502" s="10"/>
      <c r="Y10502" s="10"/>
      <c r="AA10502" s="10"/>
      <c r="AC10502" s="10"/>
      <c r="AE10502" s="10"/>
      <c r="AG10502" s="10"/>
      <c r="AI10502" s="10"/>
      <c r="AK10502" s="10"/>
    </row>
    <row r="10503" spans="2:37" ht="15" x14ac:dyDescent="0.2">
      <c r="B10503" s="10"/>
      <c r="C10503" s="10"/>
      <c r="D10503" s="10"/>
      <c r="E10503" s="10"/>
      <c r="F10503" s="10"/>
      <c r="G10503" s="10"/>
      <c r="H10503" s="10"/>
      <c r="K10503" s="10"/>
      <c r="L10503" s="10"/>
      <c r="N10503" s="10"/>
      <c r="O10503" s="10"/>
      <c r="P10503" s="10"/>
      <c r="Q10503" s="10"/>
      <c r="R10503" s="10"/>
      <c r="S10503" s="10"/>
      <c r="U10503" s="10"/>
      <c r="W10503" s="10"/>
      <c r="Y10503" s="10"/>
      <c r="AA10503" s="10"/>
      <c r="AC10503" s="10"/>
      <c r="AE10503" s="10"/>
      <c r="AG10503" s="10"/>
      <c r="AI10503" s="10"/>
      <c r="AK10503" s="10"/>
    </row>
    <row r="10504" spans="2:37" ht="15" x14ac:dyDescent="0.2">
      <c r="B10504" s="10"/>
      <c r="C10504" s="10"/>
      <c r="D10504" s="10"/>
      <c r="E10504" s="10"/>
      <c r="F10504" s="10"/>
      <c r="G10504" s="10"/>
      <c r="H10504" s="10"/>
      <c r="K10504" s="10"/>
      <c r="L10504" s="10"/>
      <c r="N10504" s="10"/>
      <c r="O10504" s="10"/>
      <c r="P10504" s="10"/>
      <c r="Q10504" s="10"/>
      <c r="R10504" s="10"/>
      <c r="S10504" s="10"/>
      <c r="U10504" s="10"/>
      <c r="W10504" s="10"/>
      <c r="Y10504" s="10"/>
      <c r="AA10504" s="10"/>
      <c r="AC10504" s="10"/>
      <c r="AE10504" s="10"/>
      <c r="AG10504" s="10"/>
      <c r="AI10504" s="10"/>
      <c r="AK10504" s="10"/>
    </row>
    <row r="10505" spans="2:37" ht="15" x14ac:dyDescent="0.2">
      <c r="B10505" s="10"/>
      <c r="C10505" s="10"/>
      <c r="D10505" s="10"/>
      <c r="E10505" s="10"/>
      <c r="F10505" s="10"/>
      <c r="G10505" s="10"/>
      <c r="H10505" s="10"/>
      <c r="K10505" s="10"/>
      <c r="L10505" s="10"/>
      <c r="N10505" s="10"/>
      <c r="O10505" s="10"/>
      <c r="P10505" s="10"/>
      <c r="Q10505" s="10"/>
      <c r="R10505" s="10"/>
      <c r="S10505" s="10"/>
      <c r="U10505" s="10"/>
      <c r="W10505" s="10"/>
      <c r="Y10505" s="10"/>
      <c r="AA10505" s="10"/>
      <c r="AC10505" s="10"/>
      <c r="AE10505" s="10"/>
      <c r="AG10505" s="10"/>
      <c r="AI10505" s="10"/>
      <c r="AK10505" s="10"/>
    </row>
    <row r="10506" spans="2:37" ht="15" x14ac:dyDescent="0.2">
      <c r="B10506" s="10"/>
      <c r="C10506" s="10"/>
      <c r="D10506" s="10"/>
      <c r="E10506" s="10"/>
      <c r="F10506" s="10"/>
      <c r="G10506" s="10"/>
      <c r="H10506" s="10"/>
      <c r="K10506" s="10"/>
      <c r="L10506" s="10"/>
      <c r="N10506" s="10"/>
      <c r="O10506" s="10"/>
      <c r="P10506" s="10"/>
      <c r="Q10506" s="10"/>
      <c r="R10506" s="10"/>
      <c r="S10506" s="10"/>
      <c r="U10506" s="10"/>
      <c r="W10506" s="10"/>
      <c r="Y10506" s="10"/>
      <c r="AA10506" s="10"/>
      <c r="AC10506" s="10"/>
      <c r="AE10506" s="10"/>
      <c r="AG10506" s="10"/>
      <c r="AI10506" s="10"/>
      <c r="AK10506" s="10"/>
    </row>
    <row r="10507" spans="2:37" ht="15" x14ac:dyDescent="0.2">
      <c r="B10507" s="10"/>
      <c r="C10507" s="10"/>
      <c r="D10507" s="10"/>
      <c r="E10507" s="10"/>
      <c r="F10507" s="10"/>
      <c r="G10507" s="10"/>
      <c r="H10507" s="10"/>
      <c r="K10507" s="10"/>
      <c r="L10507" s="10"/>
      <c r="N10507" s="10"/>
      <c r="O10507" s="10"/>
      <c r="P10507" s="10"/>
      <c r="Q10507" s="10"/>
      <c r="R10507" s="10"/>
      <c r="S10507" s="10"/>
      <c r="U10507" s="10"/>
      <c r="W10507" s="10"/>
      <c r="Y10507" s="10"/>
      <c r="AA10507" s="10"/>
      <c r="AC10507" s="10"/>
      <c r="AE10507" s="10"/>
      <c r="AG10507" s="10"/>
      <c r="AI10507" s="10"/>
      <c r="AK10507" s="10"/>
    </row>
    <row r="10508" spans="2:37" ht="15" x14ac:dyDescent="0.2">
      <c r="B10508" s="10"/>
      <c r="C10508" s="10"/>
      <c r="D10508" s="10"/>
      <c r="E10508" s="10"/>
      <c r="F10508" s="10"/>
      <c r="G10508" s="10"/>
      <c r="H10508" s="10"/>
      <c r="K10508" s="10"/>
      <c r="L10508" s="10"/>
      <c r="N10508" s="10"/>
      <c r="O10508" s="10"/>
      <c r="P10508" s="10"/>
      <c r="Q10508" s="10"/>
      <c r="R10508" s="10"/>
      <c r="S10508" s="10"/>
      <c r="U10508" s="10"/>
      <c r="W10508" s="10"/>
      <c r="Y10508" s="10"/>
      <c r="AA10508" s="10"/>
      <c r="AC10508" s="10"/>
      <c r="AE10508" s="10"/>
      <c r="AG10508" s="10"/>
      <c r="AI10508" s="10"/>
      <c r="AK10508" s="10"/>
    </row>
    <row r="10509" spans="2:37" ht="15" x14ac:dyDescent="0.2">
      <c r="B10509" s="10"/>
      <c r="C10509" s="10"/>
      <c r="D10509" s="10"/>
      <c r="E10509" s="10"/>
      <c r="F10509" s="10"/>
      <c r="G10509" s="10"/>
      <c r="H10509" s="10"/>
      <c r="K10509" s="10"/>
      <c r="L10509" s="10"/>
      <c r="N10509" s="10"/>
      <c r="O10509" s="10"/>
      <c r="P10509" s="10"/>
      <c r="Q10509" s="10"/>
      <c r="R10509" s="10"/>
      <c r="S10509" s="10"/>
      <c r="U10509" s="10"/>
      <c r="W10509" s="10"/>
      <c r="Y10509" s="10"/>
      <c r="AA10509" s="10"/>
      <c r="AC10509" s="10"/>
      <c r="AE10509" s="10"/>
      <c r="AG10509" s="10"/>
      <c r="AI10509" s="10"/>
      <c r="AK10509" s="10"/>
    </row>
    <row r="10510" spans="2:37" ht="15" x14ac:dyDescent="0.2">
      <c r="B10510" s="10"/>
      <c r="C10510" s="10"/>
      <c r="D10510" s="10"/>
      <c r="E10510" s="10"/>
      <c r="F10510" s="10"/>
      <c r="G10510" s="10"/>
      <c r="H10510" s="10"/>
      <c r="K10510" s="10"/>
      <c r="L10510" s="10"/>
      <c r="N10510" s="10"/>
      <c r="O10510" s="10"/>
      <c r="P10510" s="10"/>
      <c r="Q10510" s="10"/>
      <c r="R10510" s="10"/>
      <c r="S10510" s="10"/>
      <c r="U10510" s="10"/>
      <c r="W10510" s="10"/>
      <c r="Y10510" s="10"/>
      <c r="AA10510" s="10"/>
      <c r="AC10510" s="10"/>
      <c r="AE10510" s="10"/>
      <c r="AG10510" s="10"/>
      <c r="AI10510" s="10"/>
      <c r="AK10510" s="10"/>
    </row>
    <row r="10511" spans="2:37" ht="15" x14ac:dyDescent="0.2">
      <c r="B10511" s="10"/>
      <c r="C10511" s="10"/>
      <c r="D10511" s="10"/>
      <c r="E10511" s="10"/>
      <c r="F10511" s="10"/>
      <c r="G10511" s="10"/>
      <c r="H10511" s="10"/>
      <c r="K10511" s="10"/>
      <c r="L10511" s="10"/>
      <c r="N10511" s="10"/>
      <c r="O10511" s="10"/>
      <c r="P10511" s="10"/>
      <c r="Q10511" s="10"/>
      <c r="R10511" s="10"/>
      <c r="S10511" s="10"/>
      <c r="U10511" s="10"/>
      <c r="W10511" s="10"/>
      <c r="Y10511" s="10"/>
      <c r="AA10511" s="10"/>
      <c r="AC10511" s="10"/>
      <c r="AE10511" s="10"/>
      <c r="AG10511" s="10"/>
      <c r="AI10511" s="10"/>
      <c r="AK10511" s="10"/>
    </row>
    <row r="10512" spans="2:37" ht="15" x14ac:dyDescent="0.2">
      <c r="B10512" s="10"/>
      <c r="C10512" s="10"/>
      <c r="D10512" s="10"/>
      <c r="E10512" s="10"/>
      <c r="F10512" s="10"/>
      <c r="G10512" s="10"/>
      <c r="H10512" s="10"/>
      <c r="K10512" s="10"/>
      <c r="L10512" s="10"/>
      <c r="N10512" s="10"/>
      <c r="O10512" s="10"/>
      <c r="P10512" s="10"/>
      <c r="Q10512" s="10"/>
      <c r="R10512" s="10"/>
      <c r="S10512" s="10"/>
      <c r="U10512" s="10"/>
      <c r="W10512" s="10"/>
      <c r="Y10512" s="10"/>
      <c r="AA10512" s="10"/>
      <c r="AC10512" s="10"/>
      <c r="AE10512" s="10"/>
      <c r="AG10512" s="10"/>
      <c r="AI10512" s="10"/>
      <c r="AK10512" s="10"/>
    </row>
    <row r="10513" spans="2:37" ht="15" x14ac:dyDescent="0.2">
      <c r="B10513" s="10"/>
      <c r="C10513" s="10"/>
      <c r="D10513" s="10"/>
      <c r="E10513" s="10"/>
      <c r="F10513" s="10"/>
      <c r="G10513" s="10"/>
      <c r="H10513" s="10"/>
      <c r="K10513" s="10"/>
      <c r="L10513" s="10"/>
      <c r="N10513" s="10"/>
      <c r="O10513" s="10"/>
      <c r="P10513" s="10"/>
      <c r="Q10513" s="10"/>
      <c r="R10513" s="10"/>
      <c r="S10513" s="10"/>
      <c r="U10513" s="10"/>
      <c r="W10513" s="10"/>
      <c r="Y10513" s="10"/>
      <c r="AA10513" s="10"/>
      <c r="AC10513" s="10"/>
      <c r="AE10513" s="10"/>
      <c r="AG10513" s="10"/>
      <c r="AI10513" s="10"/>
      <c r="AK10513" s="10"/>
    </row>
    <row r="10514" spans="2:37" ht="15" x14ac:dyDescent="0.2">
      <c r="B10514" s="10"/>
      <c r="C10514" s="10"/>
      <c r="D10514" s="10"/>
      <c r="E10514" s="10"/>
      <c r="F10514" s="10"/>
      <c r="G10514" s="10"/>
      <c r="H10514" s="10"/>
      <c r="K10514" s="10"/>
      <c r="L10514" s="10"/>
      <c r="N10514" s="10"/>
      <c r="O10514" s="10"/>
      <c r="P10514" s="10"/>
      <c r="Q10514" s="10"/>
      <c r="R10514" s="10"/>
      <c r="S10514" s="10"/>
      <c r="U10514" s="10"/>
      <c r="W10514" s="10"/>
      <c r="Y10514" s="10"/>
      <c r="AA10514" s="10"/>
      <c r="AC10514" s="10"/>
      <c r="AE10514" s="10"/>
      <c r="AG10514" s="10"/>
      <c r="AI10514" s="10"/>
      <c r="AK10514" s="10"/>
    </row>
    <row r="10515" spans="2:37" ht="15" x14ac:dyDescent="0.2">
      <c r="B10515" s="10"/>
      <c r="C10515" s="10"/>
      <c r="D10515" s="10"/>
      <c r="E10515" s="10"/>
      <c r="F10515" s="10"/>
      <c r="G10515" s="10"/>
      <c r="H10515" s="10"/>
      <c r="K10515" s="10"/>
      <c r="L10515" s="10"/>
      <c r="N10515" s="10"/>
      <c r="O10515" s="10"/>
      <c r="P10515" s="10"/>
      <c r="Q10515" s="10"/>
      <c r="R10515" s="10"/>
      <c r="S10515" s="10"/>
      <c r="U10515" s="10"/>
      <c r="W10515" s="10"/>
      <c r="Y10515" s="10"/>
      <c r="AA10515" s="10"/>
      <c r="AC10515" s="10"/>
      <c r="AE10515" s="10"/>
      <c r="AG10515" s="10"/>
      <c r="AI10515" s="10"/>
      <c r="AK10515" s="10"/>
    </row>
    <row r="10516" spans="2:37" ht="15" x14ac:dyDescent="0.2">
      <c r="B10516" s="10"/>
      <c r="C10516" s="10"/>
      <c r="D10516" s="10"/>
      <c r="E10516" s="10"/>
      <c r="F10516" s="10"/>
      <c r="G10516" s="10"/>
      <c r="H10516" s="10"/>
      <c r="K10516" s="10"/>
      <c r="L10516" s="10"/>
      <c r="N10516" s="10"/>
      <c r="O10516" s="10"/>
      <c r="P10516" s="10"/>
      <c r="Q10516" s="10"/>
      <c r="R10516" s="10"/>
      <c r="S10516" s="10"/>
      <c r="U10516" s="10"/>
      <c r="W10516" s="10"/>
      <c r="Y10516" s="10"/>
      <c r="AA10516" s="10"/>
      <c r="AC10516" s="10"/>
      <c r="AE10516" s="10"/>
      <c r="AG10516" s="10"/>
      <c r="AI10516" s="10"/>
      <c r="AK10516" s="10"/>
    </row>
    <row r="10517" spans="2:37" ht="15" x14ac:dyDescent="0.2">
      <c r="B10517" s="10"/>
      <c r="C10517" s="10"/>
      <c r="D10517" s="10"/>
      <c r="E10517" s="10"/>
      <c r="F10517" s="10"/>
      <c r="G10517" s="10"/>
      <c r="H10517" s="10"/>
      <c r="K10517" s="10"/>
      <c r="L10517" s="10"/>
      <c r="N10517" s="10"/>
      <c r="O10517" s="10"/>
      <c r="P10517" s="10"/>
      <c r="Q10517" s="10"/>
      <c r="R10517" s="10"/>
      <c r="S10517" s="10"/>
      <c r="U10517" s="10"/>
      <c r="W10517" s="10"/>
      <c r="Y10517" s="10"/>
      <c r="AA10517" s="10"/>
      <c r="AC10517" s="10"/>
      <c r="AE10517" s="10"/>
      <c r="AG10517" s="10"/>
      <c r="AI10517" s="10"/>
      <c r="AK10517" s="10"/>
    </row>
    <row r="10518" spans="2:37" ht="15" x14ac:dyDescent="0.2">
      <c r="B10518" s="10"/>
      <c r="C10518" s="10"/>
      <c r="D10518" s="10"/>
      <c r="E10518" s="10"/>
      <c r="F10518" s="10"/>
      <c r="G10518" s="10"/>
      <c r="H10518" s="10"/>
      <c r="K10518" s="10"/>
      <c r="L10518" s="10"/>
      <c r="N10518" s="10"/>
      <c r="O10518" s="10"/>
      <c r="P10518" s="10"/>
      <c r="Q10518" s="10"/>
      <c r="R10518" s="10"/>
      <c r="S10518" s="10"/>
      <c r="U10518" s="10"/>
      <c r="W10518" s="10"/>
      <c r="Y10518" s="10"/>
      <c r="AA10518" s="10"/>
      <c r="AC10518" s="10"/>
      <c r="AE10518" s="10"/>
      <c r="AG10518" s="10"/>
      <c r="AI10518" s="10"/>
      <c r="AK10518" s="10"/>
    </row>
    <row r="10519" spans="2:37" ht="15" x14ac:dyDescent="0.2">
      <c r="B10519" s="10"/>
      <c r="C10519" s="10"/>
      <c r="D10519" s="10"/>
      <c r="E10519" s="10"/>
      <c r="F10519" s="10"/>
      <c r="G10519" s="10"/>
      <c r="H10519" s="10"/>
      <c r="K10519" s="10"/>
      <c r="L10519" s="10"/>
      <c r="N10519" s="10"/>
      <c r="O10519" s="10"/>
      <c r="P10519" s="10"/>
      <c r="Q10519" s="10"/>
      <c r="R10519" s="10"/>
      <c r="S10519" s="10"/>
      <c r="U10519" s="10"/>
      <c r="W10519" s="10"/>
      <c r="Y10519" s="10"/>
      <c r="AA10519" s="10"/>
      <c r="AC10519" s="10"/>
      <c r="AE10519" s="10"/>
      <c r="AG10519" s="10"/>
      <c r="AI10519" s="10"/>
      <c r="AK10519" s="10"/>
    </row>
    <row r="10520" spans="2:37" ht="15" x14ac:dyDescent="0.2">
      <c r="B10520" s="10"/>
      <c r="C10520" s="10"/>
      <c r="D10520" s="10"/>
      <c r="E10520" s="10"/>
      <c r="F10520" s="10"/>
      <c r="G10520" s="10"/>
      <c r="H10520" s="10"/>
      <c r="K10520" s="10"/>
      <c r="L10520" s="10"/>
      <c r="N10520" s="10"/>
      <c r="O10520" s="10"/>
      <c r="P10520" s="10"/>
      <c r="Q10520" s="10"/>
      <c r="R10520" s="10"/>
      <c r="S10520" s="10"/>
      <c r="U10520" s="10"/>
      <c r="W10520" s="10"/>
      <c r="Y10520" s="10"/>
      <c r="AA10520" s="10"/>
      <c r="AC10520" s="10"/>
      <c r="AE10520" s="10"/>
      <c r="AG10520" s="10"/>
      <c r="AI10520" s="10"/>
      <c r="AK10520" s="10"/>
    </row>
    <row r="10521" spans="2:37" ht="15" x14ac:dyDescent="0.2">
      <c r="B10521" s="10"/>
      <c r="C10521" s="10"/>
      <c r="D10521" s="10"/>
      <c r="E10521" s="10"/>
      <c r="F10521" s="10"/>
      <c r="G10521" s="10"/>
      <c r="H10521" s="10"/>
      <c r="K10521" s="10"/>
      <c r="L10521" s="10"/>
      <c r="N10521" s="10"/>
      <c r="O10521" s="10"/>
      <c r="P10521" s="10"/>
      <c r="Q10521" s="10"/>
      <c r="R10521" s="10"/>
      <c r="S10521" s="10"/>
      <c r="U10521" s="10"/>
      <c r="W10521" s="10"/>
      <c r="Y10521" s="10"/>
      <c r="AA10521" s="10"/>
      <c r="AC10521" s="10"/>
      <c r="AE10521" s="10"/>
      <c r="AG10521" s="10"/>
      <c r="AI10521" s="10"/>
      <c r="AK10521" s="10"/>
    </row>
    <row r="10522" spans="2:37" ht="15" x14ac:dyDescent="0.2">
      <c r="B10522" s="10"/>
      <c r="C10522" s="10"/>
      <c r="D10522" s="10"/>
      <c r="E10522" s="10"/>
      <c r="F10522" s="10"/>
      <c r="G10522" s="10"/>
      <c r="H10522" s="10"/>
      <c r="K10522" s="10"/>
      <c r="L10522" s="10"/>
      <c r="N10522" s="10"/>
      <c r="O10522" s="10"/>
      <c r="P10522" s="10"/>
      <c r="Q10522" s="10"/>
      <c r="R10522" s="10"/>
      <c r="S10522" s="10"/>
      <c r="U10522" s="10"/>
      <c r="W10522" s="10"/>
      <c r="Y10522" s="10"/>
      <c r="AA10522" s="10"/>
      <c r="AC10522" s="10"/>
      <c r="AE10522" s="10"/>
      <c r="AG10522" s="10"/>
      <c r="AI10522" s="10"/>
      <c r="AK10522" s="10"/>
    </row>
    <row r="10523" spans="2:37" ht="15" x14ac:dyDescent="0.2">
      <c r="B10523" s="10"/>
      <c r="C10523" s="10"/>
      <c r="D10523" s="10"/>
      <c r="E10523" s="10"/>
      <c r="F10523" s="10"/>
      <c r="G10523" s="10"/>
      <c r="H10523" s="10"/>
      <c r="K10523" s="10"/>
      <c r="L10523" s="10"/>
      <c r="N10523" s="10"/>
      <c r="O10523" s="10"/>
      <c r="P10523" s="10"/>
      <c r="Q10523" s="10"/>
      <c r="R10523" s="10"/>
      <c r="S10523" s="10"/>
      <c r="U10523" s="10"/>
      <c r="W10523" s="10"/>
      <c r="Y10523" s="10"/>
      <c r="AA10523" s="10"/>
      <c r="AC10523" s="10"/>
      <c r="AE10523" s="10"/>
      <c r="AG10523" s="10"/>
      <c r="AI10523" s="10"/>
      <c r="AK10523" s="10"/>
    </row>
    <row r="10524" spans="2:37" ht="15" x14ac:dyDescent="0.2">
      <c r="B10524" s="10"/>
      <c r="C10524" s="10"/>
      <c r="D10524" s="10"/>
      <c r="E10524" s="10"/>
      <c r="F10524" s="10"/>
      <c r="G10524" s="10"/>
      <c r="H10524" s="10"/>
      <c r="K10524" s="10"/>
      <c r="L10524" s="10"/>
      <c r="N10524" s="10"/>
      <c r="O10524" s="10"/>
      <c r="P10524" s="10"/>
      <c r="Q10524" s="10"/>
      <c r="R10524" s="10"/>
      <c r="S10524" s="10"/>
      <c r="U10524" s="10"/>
      <c r="W10524" s="10"/>
      <c r="Y10524" s="10"/>
      <c r="AA10524" s="10"/>
      <c r="AC10524" s="10"/>
      <c r="AE10524" s="10"/>
      <c r="AG10524" s="10"/>
      <c r="AI10524" s="10"/>
      <c r="AK10524" s="10"/>
    </row>
    <row r="10525" spans="2:37" ht="15" x14ac:dyDescent="0.2">
      <c r="B10525" s="10"/>
      <c r="C10525" s="10"/>
      <c r="D10525" s="10"/>
      <c r="E10525" s="10"/>
      <c r="F10525" s="10"/>
      <c r="G10525" s="10"/>
      <c r="H10525" s="10"/>
      <c r="K10525" s="10"/>
      <c r="L10525" s="10"/>
      <c r="N10525" s="10"/>
      <c r="O10525" s="10"/>
      <c r="P10525" s="10"/>
      <c r="Q10525" s="10"/>
      <c r="R10525" s="10"/>
      <c r="S10525" s="10"/>
      <c r="U10525" s="10"/>
      <c r="W10525" s="10"/>
      <c r="Y10525" s="10"/>
      <c r="AA10525" s="10"/>
      <c r="AC10525" s="10"/>
      <c r="AE10525" s="10"/>
      <c r="AG10525" s="10"/>
      <c r="AI10525" s="10"/>
      <c r="AK10525" s="10"/>
    </row>
    <row r="10526" spans="2:37" ht="15" x14ac:dyDescent="0.2">
      <c r="B10526" s="10"/>
      <c r="C10526" s="10"/>
      <c r="D10526" s="10"/>
      <c r="E10526" s="10"/>
      <c r="F10526" s="10"/>
      <c r="G10526" s="10"/>
      <c r="H10526" s="10"/>
      <c r="K10526" s="10"/>
      <c r="L10526" s="10"/>
      <c r="N10526" s="10"/>
      <c r="O10526" s="10"/>
      <c r="P10526" s="10"/>
      <c r="Q10526" s="10"/>
      <c r="R10526" s="10"/>
      <c r="S10526" s="10"/>
      <c r="U10526" s="10"/>
      <c r="W10526" s="10"/>
      <c r="Y10526" s="10"/>
      <c r="AA10526" s="10"/>
      <c r="AC10526" s="10"/>
      <c r="AE10526" s="10"/>
      <c r="AG10526" s="10"/>
      <c r="AI10526" s="10"/>
      <c r="AK10526" s="10"/>
    </row>
    <row r="10527" spans="2:37" ht="15" x14ac:dyDescent="0.2">
      <c r="B10527" s="10"/>
      <c r="C10527" s="10"/>
      <c r="D10527" s="10"/>
      <c r="E10527" s="10"/>
      <c r="F10527" s="10"/>
      <c r="G10527" s="10"/>
      <c r="H10527" s="10"/>
      <c r="K10527" s="10"/>
      <c r="L10527" s="10"/>
      <c r="N10527" s="10"/>
      <c r="O10527" s="10"/>
      <c r="P10527" s="10"/>
      <c r="Q10527" s="10"/>
      <c r="R10527" s="10"/>
      <c r="S10527" s="10"/>
      <c r="U10527" s="10"/>
      <c r="W10527" s="10"/>
      <c r="Y10527" s="10"/>
      <c r="AA10527" s="10"/>
      <c r="AC10527" s="10"/>
      <c r="AE10527" s="10"/>
      <c r="AG10527" s="10"/>
      <c r="AI10527" s="10"/>
      <c r="AK10527" s="10"/>
    </row>
    <row r="10528" spans="2:37" ht="15" x14ac:dyDescent="0.2">
      <c r="B10528" s="10"/>
      <c r="C10528" s="10"/>
      <c r="D10528" s="10"/>
      <c r="E10528" s="10"/>
      <c r="F10528" s="10"/>
      <c r="G10528" s="10"/>
      <c r="H10528" s="10"/>
      <c r="K10528" s="10"/>
      <c r="L10528" s="10"/>
      <c r="N10528" s="10"/>
      <c r="O10528" s="10"/>
      <c r="P10528" s="10"/>
      <c r="Q10528" s="10"/>
      <c r="R10528" s="10"/>
      <c r="S10528" s="10"/>
      <c r="U10528" s="10"/>
      <c r="W10528" s="10"/>
      <c r="Y10528" s="10"/>
      <c r="AA10528" s="10"/>
      <c r="AC10528" s="10"/>
      <c r="AE10528" s="10"/>
      <c r="AG10528" s="10"/>
      <c r="AI10528" s="10"/>
      <c r="AK10528" s="10"/>
    </row>
    <row r="10529" spans="2:37" ht="15" x14ac:dyDescent="0.2">
      <c r="B10529" s="10"/>
      <c r="C10529" s="10"/>
      <c r="D10529" s="10"/>
      <c r="E10529" s="10"/>
      <c r="F10529" s="10"/>
      <c r="G10529" s="10"/>
      <c r="H10529" s="10"/>
      <c r="K10529" s="10"/>
      <c r="L10529" s="10"/>
      <c r="N10529" s="10"/>
      <c r="O10529" s="10"/>
      <c r="P10529" s="10"/>
      <c r="Q10529" s="10"/>
      <c r="R10529" s="10"/>
      <c r="S10529" s="10"/>
      <c r="U10529" s="10"/>
      <c r="W10529" s="10"/>
      <c r="Y10529" s="10"/>
      <c r="AA10529" s="10"/>
      <c r="AC10529" s="10"/>
      <c r="AE10529" s="10"/>
      <c r="AG10529" s="10"/>
      <c r="AI10529" s="10"/>
      <c r="AK10529" s="10"/>
    </row>
    <row r="10530" spans="2:37" ht="15" x14ac:dyDescent="0.2">
      <c r="B10530" s="10"/>
      <c r="C10530" s="10"/>
      <c r="D10530" s="10"/>
      <c r="E10530" s="10"/>
      <c r="F10530" s="10"/>
      <c r="G10530" s="10"/>
      <c r="H10530" s="10"/>
      <c r="K10530" s="10"/>
      <c r="L10530" s="10"/>
      <c r="N10530" s="10"/>
      <c r="O10530" s="10"/>
      <c r="P10530" s="10"/>
      <c r="Q10530" s="10"/>
      <c r="R10530" s="10"/>
      <c r="S10530" s="10"/>
      <c r="U10530" s="10"/>
      <c r="W10530" s="10"/>
      <c r="Y10530" s="10"/>
      <c r="AA10530" s="10"/>
      <c r="AC10530" s="10"/>
      <c r="AE10530" s="10"/>
      <c r="AG10530" s="10"/>
      <c r="AI10530" s="10"/>
      <c r="AK10530" s="10"/>
    </row>
    <row r="10531" spans="2:37" ht="15" x14ac:dyDescent="0.2">
      <c r="B10531" s="10"/>
      <c r="C10531" s="10"/>
      <c r="D10531" s="10"/>
      <c r="E10531" s="10"/>
      <c r="F10531" s="10"/>
      <c r="G10531" s="10"/>
      <c r="H10531" s="10"/>
      <c r="K10531" s="10"/>
      <c r="L10531" s="10"/>
      <c r="N10531" s="10"/>
      <c r="O10531" s="10"/>
      <c r="P10531" s="10"/>
      <c r="Q10531" s="10"/>
      <c r="R10531" s="10"/>
      <c r="S10531" s="10"/>
      <c r="U10531" s="10"/>
      <c r="W10531" s="10"/>
      <c r="Y10531" s="10"/>
      <c r="AA10531" s="10"/>
      <c r="AC10531" s="10"/>
      <c r="AE10531" s="10"/>
      <c r="AG10531" s="10"/>
      <c r="AI10531" s="10"/>
      <c r="AK10531" s="10"/>
    </row>
    <row r="10532" spans="2:37" ht="15" x14ac:dyDescent="0.2">
      <c r="B10532" s="10"/>
      <c r="C10532" s="10"/>
      <c r="D10532" s="10"/>
      <c r="E10532" s="10"/>
      <c r="F10532" s="10"/>
      <c r="G10532" s="10"/>
      <c r="H10532" s="10"/>
      <c r="K10532" s="10"/>
      <c r="L10532" s="10"/>
      <c r="N10532" s="10"/>
      <c r="O10532" s="10"/>
      <c r="P10532" s="10"/>
      <c r="Q10532" s="10"/>
      <c r="R10532" s="10"/>
      <c r="S10532" s="10"/>
      <c r="U10532" s="10"/>
      <c r="W10532" s="10"/>
      <c r="Y10532" s="10"/>
      <c r="AA10532" s="10"/>
      <c r="AC10532" s="10"/>
      <c r="AE10532" s="10"/>
      <c r="AG10532" s="10"/>
      <c r="AI10532" s="10"/>
      <c r="AK10532" s="10"/>
    </row>
    <row r="10533" spans="2:37" ht="15" x14ac:dyDescent="0.2">
      <c r="B10533" s="10"/>
      <c r="C10533" s="10"/>
      <c r="D10533" s="10"/>
      <c r="E10533" s="10"/>
      <c r="F10533" s="10"/>
      <c r="G10533" s="10"/>
      <c r="H10533" s="10"/>
      <c r="K10533" s="10"/>
      <c r="L10533" s="10"/>
      <c r="N10533" s="10"/>
      <c r="O10533" s="10"/>
      <c r="P10533" s="10"/>
      <c r="Q10533" s="10"/>
      <c r="R10533" s="10"/>
      <c r="S10533" s="10"/>
      <c r="U10533" s="10"/>
      <c r="W10533" s="10"/>
      <c r="Y10533" s="10"/>
      <c r="AA10533" s="10"/>
      <c r="AC10533" s="10"/>
      <c r="AE10533" s="10"/>
      <c r="AG10533" s="10"/>
      <c r="AI10533" s="10"/>
      <c r="AK10533" s="10"/>
    </row>
    <row r="10534" spans="2:37" ht="15" x14ac:dyDescent="0.2">
      <c r="B10534" s="10"/>
      <c r="C10534" s="10"/>
      <c r="D10534" s="10"/>
      <c r="E10534" s="10"/>
      <c r="F10534" s="10"/>
      <c r="G10534" s="10"/>
      <c r="H10534" s="10"/>
      <c r="K10534" s="10"/>
      <c r="L10534" s="10"/>
      <c r="N10534" s="10"/>
      <c r="O10534" s="10"/>
      <c r="P10534" s="10"/>
      <c r="Q10534" s="10"/>
      <c r="R10534" s="10"/>
      <c r="S10534" s="10"/>
      <c r="U10534" s="10"/>
      <c r="W10534" s="10"/>
      <c r="Y10534" s="10"/>
      <c r="AA10534" s="10"/>
      <c r="AC10534" s="10"/>
      <c r="AE10534" s="10"/>
      <c r="AG10534" s="10"/>
      <c r="AI10534" s="10"/>
      <c r="AK10534" s="10"/>
    </row>
    <row r="10535" spans="2:37" ht="15" x14ac:dyDescent="0.2">
      <c r="B10535" s="10"/>
      <c r="C10535" s="10"/>
      <c r="D10535" s="10"/>
      <c r="E10535" s="10"/>
      <c r="F10535" s="10"/>
      <c r="G10535" s="10"/>
      <c r="H10535" s="10"/>
      <c r="K10535" s="10"/>
      <c r="L10535" s="10"/>
      <c r="N10535" s="10"/>
      <c r="O10535" s="10"/>
      <c r="P10535" s="10"/>
      <c r="Q10535" s="10"/>
      <c r="R10535" s="10"/>
      <c r="S10535" s="10"/>
      <c r="U10535" s="10"/>
      <c r="W10535" s="10"/>
      <c r="Y10535" s="10"/>
      <c r="AA10535" s="10"/>
      <c r="AC10535" s="10"/>
      <c r="AE10535" s="10"/>
      <c r="AG10535" s="10"/>
      <c r="AI10535" s="10"/>
      <c r="AK10535" s="10"/>
    </row>
    <row r="10536" spans="2:37" ht="15" x14ac:dyDescent="0.2">
      <c r="B10536" s="10"/>
      <c r="C10536" s="10"/>
      <c r="D10536" s="10"/>
      <c r="E10536" s="10"/>
      <c r="F10536" s="10"/>
      <c r="G10536" s="10"/>
      <c r="H10536" s="10"/>
      <c r="K10536" s="10"/>
      <c r="L10536" s="10"/>
      <c r="N10536" s="10"/>
      <c r="O10536" s="10"/>
      <c r="P10536" s="10"/>
      <c r="Q10536" s="10"/>
      <c r="R10536" s="10"/>
      <c r="S10536" s="10"/>
      <c r="U10536" s="10"/>
      <c r="W10536" s="10"/>
      <c r="Y10536" s="10"/>
      <c r="AA10536" s="10"/>
      <c r="AC10536" s="10"/>
      <c r="AE10536" s="10"/>
      <c r="AG10536" s="10"/>
      <c r="AI10536" s="10"/>
      <c r="AK10536" s="10"/>
    </row>
    <row r="10537" spans="2:37" ht="15" x14ac:dyDescent="0.2">
      <c r="B10537" s="10"/>
      <c r="C10537" s="10"/>
      <c r="D10537" s="10"/>
      <c r="E10537" s="10"/>
      <c r="F10537" s="10"/>
      <c r="G10537" s="10"/>
      <c r="H10537" s="10"/>
      <c r="K10537" s="10"/>
      <c r="L10537" s="10"/>
      <c r="N10537" s="10"/>
      <c r="O10537" s="10"/>
      <c r="P10537" s="10"/>
      <c r="Q10537" s="10"/>
      <c r="R10537" s="10"/>
      <c r="S10537" s="10"/>
      <c r="U10537" s="10"/>
      <c r="W10537" s="10"/>
      <c r="Y10537" s="10"/>
      <c r="AA10537" s="10"/>
      <c r="AC10537" s="10"/>
      <c r="AE10537" s="10"/>
      <c r="AG10537" s="10"/>
      <c r="AI10537" s="10"/>
      <c r="AK10537" s="10"/>
    </row>
    <row r="10538" spans="2:37" ht="15" x14ac:dyDescent="0.2">
      <c r="B10538" s="10"/>
      <c r="C10538" s="10"/>
      <c r="D10538" s="10"/>
      <c r="E10538" s="10"/>
      <c r="F10538" s="10"/>
      <c r="G10538" s="10"/>
      <c r="H10538" s="10"/>
      <c r="K10538" s="10"/>
      <c r="L10538" s="10"/>
      <c r="N10538" s="10"/>
      <c r="O10538" s="10"/>
      <c r="P10538" s="10"/>
      <c r="Q10538" s="10"/>
      <c r="R10538" s="10"/>
      <c r="S10538" s="10"/>
      <c r="U10538" s="10"/>
      <c r="W10538" s="10"/>
      <c r="Y10538" s="10"/>
      <c r="AA10538" s="10"/>
      <c r="AC10538" s="10"/>
      <c r="AE10538" s="10"/>
      <c r="AG10538" s="10"/>
      <c r="AI10538" s="10"/>
      <c r="AK10538" s="10"/>
    </row>
    <row r="10539" spans="2:37" ht="15" x14ac:dyDescent="0.2">
      <c r="B10539" s="10"/>
      <c r="C10539" s="10"/>
      <c r="D10539" s="10"/>
      <c r="E10539" s="10"/>
      <c r="F10539" s="10"/>
      <c r="G10539" s="10"/>
      <c r="H10539" s="10"/>
      <c r="K10539" s="10"/>
      <c r="L10539" s="10"/>
      <c r="N10539" s="10"/>
      <c r="O10539" s="10"/>
      <c r="P10539" s="10"/>
      <c r="Q10539" s="10"/>
      <c r="R10539" s="10"/>
      <c r="S10539" s="10"/>
      <c r="U10539" s="10"/>
      <c r="W10539" s="10"/>
      <c r="Y10539" s="10"/>
      <c r="AA10539" s="10"/>
      <c r="AC10539" s="10"/>
      <c r="AE10539" s="10"/>
      <c r="AG10539" s="10"/>
      <c r="AI10539" s="10"/>
      <c r="AK10539" s="10"/>
    </row>
    <row r="10540" spans="2:37" ht="15" x14ac:dyDescent="0.2">
      <c r="B10540" s="10"/>
      <c r="C10540" s="10"/>
      <c r="D10540" s="10"/>
      <c r="E10540" s="10"/>
      <c r="F10540" s="10"/>
      <c r="G10540" s="10"/>
      <c r="H10540" s="10"/>
      <c r="K10540" s="10"/>
      <c r="L10540" s="10"/>
      <c r="N10540" s="10"/>
      <c r="O10540" s="10"/>
      <c r="P10540" s="10"/>
      <c r="Q10540" s="10"/>
      <c r="R10540" s="10"/>
      <c r="S10540" s="10"/>
      <c r="U10540" s="10"/>
      <c r="W10540" s="10"/>
      <c r="Y10540" s="10"/>
      <c r="AA10540" s="10"/>
      <c r="AC10540" s="10"/>
      <c r="AE10540" s="10"/>
      <c r="AG10540" s="10"/>
      <c r="AI10540" s="10"/>
      <c r="AK10540" s="10"/>
    </row>
    <row r="10541" spans="2:37" ht="15" x14ac:dyDescent="0.2">
      <c r="B10541" s="10"/>
      <c r="C10541" s="10"/>
      <c r="D10541" s="10"/>
      <c r="E10541" s="10"/>
      <c r="F10541" s="10"/>
      <c r="G10541" s="10"/>
      <c r="H10541" s="10"/>
      <c r="K10541" s="10"/>
      <c r="L10541" s="10"/>
      <c r="N10541" s="10"/>
      <c r="O10541" s="10"/>
      <c r="P10541" s="10"/>
      <c r="Q10541" s="10"/>
      <c r="R10541" s="10"/>
      <c r="S10541" s="10"/>
      <c r="U10541" s="10"/>
      <c r="W10541" s="10"/>
      <c r="Y10541" s="10"/>
      <c r="AA10541" s="10"/>
      <c r="AC10541" s="10"/>
      <c r="AE10541" s="10"/>
      <c r="AG10541" s="10"/>
      <c r="AI10541" s="10"/>
      <c r="AK10541" s="10"/>
    </row>
    <row r="10542" spans="2:37" ht="15" x14ac:dyDescent="0.2">
      <c r="B10542" s="10"/>
      <c r="C10542" s="10"/>
      <c r="D10542" s="10"/>
      <c r="E10542" s="10"/>
      <c r="F10542" s="10"/>
      <c r="G10542" s="10"/>
      <c r="H10542" s="10"/>
      <c r="K10542" s="10"/>
      <c r="L10542" s="10"/>
      <c r="N10542" s="10"/>
      <c r="O10542" s="10"/>
      <c r="P10542" s="10"/>
      <c r="Q10542" s="10"/>
      <c r="R10542" s="10"/>
      <c r="S10542" s="10"/>
      <c r="U10542" s="10"/>
      <c r="W10542" s="10"/>
      <c r="Y10542" s="10"/>
      <c r="AA10542" s="10"/>
      <c r="AC10542" s="10"/>
      <c r="AE10542" s="10"/>
      <c r="AG10542" s="10"/>
      <c r="AI10542" s="10"/>
      <c r="AK10542" s="10"/>
    </row>
    <row r="10543" spans="2:37" ht="15" x14ac:dyDescent="0.2">
      <c r="B10543" s="10"/>
      <c r="C10543" s="10"/>
      <c r="D10543" s="10"/>
      <c r="E10543" s="10"/>
      <c r="F10543" s="10"/>
      <c r="G10543" s="10"/>
      <c r="H10543" s="10"/>
      <c r="K10543" s="10"/>
      <c r="L10543" s="10"/>
      <c r="N10543" s="10"/>
      <c r="O10543" s="10"/>
      <c r="P10543" s="10"/>
      <c r="Q10543" s="10"/>
      <c r="R10543" s="10"/>
      <c r="S10543" s="10"/>
      <c r="U10543" s="10"/>
      <c r="W10543" s="10"/>
      <c r="Y10543" s="10"/>
      <c r="AA10543" s="10"/>
      <c r="AC10543" s="10"/>
      <c r="AE10543" s="10"/>
      <c r="AG10543" s="10"/>
      <c r="AI10543" s="10"/>
      <c r="AK10543" s="10"/>
    </row>
    <row r="10544" spans="2:37" ht="15" x14ac:dyDescent="0.2">
      <c r="B10544" s="10"/>
      <c r="C10544" s="10"/>
      <c r="D10544" s="10"/>
      <c r="E10544" s="10"/>
      <c r="F10544" s="10"/>
      <c r="G10544" s="10"/>
      <c r="H10544" s="10"/>
      <c r="K10544" s="10"/>
      <c r="L10544" s="10"/>
      <c r="N10544" s="10"/>
      <c r="O10544" s="10"/>
      <c r="P10544" s="10"/>
      <c r="Q10544" s="10"/>
      <c r="R10544" s="10"/>
      <c r="S10544" s="10"/>
      <c r="U10544" s="10"/>
      <c r="W10544" s="10"/>
      <c r="Y10544" s="10"/>
      <c r="AA10544" s="10"/>
      <c r="AC10544" s="10"/>
      <c r="AE10544" s="10"/>
      <c r="AG10544" s="10"/>
      <c r="AI10544" s="10"/>
      <c r="AK10544" s="10"/>
    </row>
    <row r="10545" spans="2:37" ht="15" x14ac:dyDescent="0.2">
      <c r="B10545" s="10"/>
      <c r="C10545" s="10"/>
      <c r="D10545" s="10"/>
      <c r="E10545" s="10"/>
      <c r="F10545" s="10"/>
      <c r="G10545" s="10"/>
      <c r="H10545" s="10"/>
      <c r="K10545" s="10"/>
      <c r="L10545" s="10"/>
      <c r="N10545" s="10"/>
      <c r="O10545" s="10"/>
      <c r="P10545" s="10"/>
      <c r="Q10545" s="10"/>
      <c r="R10545" s="10"/>
      <c r="S10545" s="10"/>
      <c r="U10545" s="10"/>
      <c r="W10545" s="10"/>
      <c r="Y10545" s="10"/>
      <c r="AA10545" s="10"/>
      <c r="AC10545" s="10"/>
      <c r="AE10545" s="10"/>
      <c r="AG10545" s="10"/>
      <c r="AI10545" s="10"/>
      <c r="AK10545" s="10"/>
    </row>
    <row r="10546" spans="2:37" ht="15" x14ac:dyDescent="0.2">
      <c r="B10546" s="10"/>
      <c r="C10546" s="10"/>
      <c r="D10546" s="10"/>
      <c r="E10546" s="10"/>
      <c r="F10546" s="10"/>
      <c r="G10546" s="10"/>
      <c r="H10546" s="10"/>
      <c r="K10546" s="10"/>
      <c r="L10546" s="10"/>
      <c r="N10546" s="10"/>
      <c r="O10546" s="10"/>
      <c r="P10546" s="10"/>
      <c r="Q10546" s="10"/>
      <c r="R10546" s="10"/>
      <c r="S10546" s="10"/>
      <c r="U10546" s="10"/>
      <c r="W10546" s="10"/>
      <c r="Y10546" s="10"/>
      <c r="AA10546" s="10"/>
      <c r="AC10546" s="10"/>
      <c r="AE10546" s="10"/>
      <c r="AG10546" s="10"/>
      <c r="AI10546" s="10"/>
      <c r="AK10546" s="10"/>
    </row>
    <row r="10547" spans="2:37" ht="15" x14ac:dyDescent="0.2">
      <c r="B10547" s="10"/>
      <c r="C10547" s="10"/>
      <c r="D10547" s="10"/>
      <c r="E10547" s="10"/>
      <c r="F10547" s="10"/>
      <c r="G10547" s="10"/>
      <c r="H10547" s="10"/>
      <c r="K10547" s="10"/>
      <c r="L10547" s="10"/>
      <c r="N10547" s="10"/>
      <c r="O10547" s="10"/>
      <c r="P10547" s="10"/>
      <c r="Q10547" s="10"/>
      <c r="R10547" s="10"/>
      <c r="S10547" s="10"/>
      <c r="U10547" s="10"/>
      <c r="W10547" s="10"/>
      <c r="Y10547" s="10"/>
      <c r="AA10547" s="10"/>
      <c r="AC10547" s="10"/>
      <c r="AE10547" s="10"/>
      <c r="AG10547" s="10"/>
      <c r="AI10547" s="10"/>
      <c r="AK10547" s="10"/>
    </row>
    <row r="10548" spans="2:37" ht="15" x14ac:dyDescent="0.2">
      <c r="B10548" s="10"/>
      <c r="C10548" s="10"/>
      <c r="D10548" s="10"/>
      <c r="E10548" s="10"/>
      <c r="F10548" s="10"/>
      <c r="G10548" s="10"/>
      <c r="H10548" s="10"/>
      <c r="K10548" s="10"/>
      <c r="L10548" s="10"/>
      <c r="N10548" s="10"/>
      <c r="O10548" s="10"/>
      <c r="P10548" s="10"/>
      <c r="Q10548" s="10"/>
      <c r="R10548" s="10"/>
      <c r="S10548" s="10"/>
      <c r="U10548" s="10"/>
      <c r="W10548" s="10"/>
      <c r="Y10548" s="10"/>
      <c r="AA10548" s="10"/>
      <c r="AC10548" s="10"/>
      <c r="AE10548" s="10"/>
      <c r="AG10548" s="10"/>
      <c r="AI10548" s="10"/>
      <c r="AK10548" s="10"/>
    </row>
    <row r="10549" spans="2:37" ht="15" x14ac:dyDescent="0.2">
      <c r="B10549" s="10"/>
      <c r="C10549" s="10"/>
      <c r="D10549" s="10"/>
      <c r="E10549" s="10"/>
      <c r="F10549" s="10"/>
      <c r="G10549" s="10"/>
      <c r="H10549" s="10"/>
      <c r="K10549" s="10"/>
      <c r="L10549" s="10"/>
      <c r="N10549" s="10"/>
      <c r="O10549" s="10"/>
      <c r="P10549" s="10"/>
      <c r="Q10549" s="10"/>
      <c r="R10549" s="10"/>
      <c r="S10549" s="10"/>
      <c r="U10549" s="10"/>
      <c r="W10549" s="10"/>
      <c r="Y10549" s="10"/>
      <c r="AA10549" s="10"/>
      <c r="AC10549" s="10"/>
      <c r="AE10549" s="10"/>
      <c r="AG10549" s="10"/>
      <c r="AI10549" s="10"/>
      <c r="AK10549" s="10"/>
    </row>
    <row r="10550" spans="2:37" ht="15" x14ac:dyDescent="0.2">
      <c r="B10550" s="10"/>
      <c r="C10550" s="10"/>
      <c r="D10550" s="10"/>
      <c r="E10550" s="10"/>
      <c r="F10550" s="10"/>
      <c r="G10550" s="10"/>
      <c r="H10550" s="10"/>
      <c r="K10550" s="10"/>
      <c r="L10550" s="10"/>
      <c r="N10550" s="10"/>
      <c r="O10550" s="10"/>
      <c r="P10550" s="10"/>
      <c r="Q10550" s="10"/>
      <c r="R10550" s="10"/>
      <c r="S10550" s="10"/>
      <c r="U10550" s="10"/>
      <c r="W10550" s="10"/>
      <c r="Y10550" s="10"/>
      <c r="AA10550" s="10"/>
      <c r="AC10550" s="10"/>
      <c r="AE10550" s="10"/>
      <c r="AG10550" s="10"/>
      <c r="AI10550" s="10"/>
      <c r="AK10550" s="10"/>
    </row>
    <row r="10551" spans="2:37" ht="15" x14ac:dyDescent="0.2">
      <c r="B10551" s="10"/>
      <c r="C10551" s="10"/>
      <c r="D10551" s="10"/>
      <c r="E10551" s="10"/>
      <c r="F10551" s="10"/>
      <c r="G10551" s="10"/>
      <c r="H10551" s="10"/>
      <c r="K10551" s="10"/>
      <c r="L10551" s="10"/>
      <c r="N10551" s="10"/>
      <c r="O10551" s="10"/>
      <c r="P10551" s="10"/>
      <c r="Q10551" s="10"/>
      <c r="R10551" s="10"/>
      <c r="S10551" s="10"/>
      <c r="U10551" s="10"/>
      <c r="W10551" s="10"/>
      <c r="Y10551" s="10"/>
      <c r="AA10551" s="10"/>
      <c r="AC10551" s="10"/>
      <c r="AE10551" s="10"/>
      <c r="AG10551" s="10"/>
      <c r="AI10551" s="10"/>
      <c r="AK10551" s="10"/>
    </row>
    <row r="10552" spans="2:37" ht="15" x14ac:dyDescent="0.2">
      <c r="B10552" s="10"/>
      <c r="C10552" s="10"/>
      <c r="D10552" s="10"/>
      <c r="E10552" s="10"/>
      <c r="F10552" s="10"/>
      <c r="G10552" s="10"/>
      <c r="H10552" s="10"/>
      <c r="K10552" s="10"/>
      <c r="L10552" s="10"/>
      <c r="N10552" s="10"/>
      <c r="O10552" s="10"/>
      <c r="P10552" s="10"/>
      <c r="Q10552" s="10"/>
      <c r="R10552" s="10"/>
      <c r="S10552" s="10"/>
      <c r="U10552" s="10"/>
      <c r="W10552" s="10"/>
      <c r="Y10552" s="10"/>
      <c r="AA10552" s="10"/>
      <c r="AC10552" s="10"/>
      <c r="AE10552" s="10"/>
      <c r="AG10552" s="10"/>
      <c r="AI10552" s="10"/>
      <c r="AK10552" s="10"/>
    </row>
    <row r="10553" spans="2:37" ht="15" x14ac:dyDescent="0.2">
      <c r="B10553" s="10"/>
      <c r="C10553" s="10"/>
      <c r="D10553" s="10"/>
      <c r="E10553" s="10"/>
      <c r="F10553" s="10"/>
      <c r="G10553" s="10"/>
      <c r="H10553" s="10"/>
      <c r="K10553" s="10"/>
      <c r="L10553" s="10"/>
      <c r="N10553" s="10"/>
      <c r="O10553" s="10"/>
      <c r="P10553" s="10"/>
      <c r="Q10553" s="10"/>
      <c r="R10553" s="10"/>
      <c r="S10553" s="10"/>
      <c r="U10553" s="10"/>
      <c r="W10553" s="10"/>
      <c r="Y10553" s="10"/>
      <c r="AA10553" s="10"/>
      <c r="AC10553" s="10"/>
      <c r="AE10553" s="10"/>
      <c r="AG10553" s="10"/>
      <c r="AI10553" s="10"/>
      <c r="AK10553" s="10"/>
    </row>
    <row r="10554" spans="2:37" ht="15" x14ac:dyDescent="0.2">
      <c r="B10554" s="10"/>
      <c r="C10554" s="10"/>
      <c r="D10554" s="10"/>
      <c r="E10554" s="10"/>
      <c r="F10554" s="10"/>
      <c r="G10554" s="10"/>
      <c r="H10554" s="10"/>
      <c r="K10554" s="10"/>
      <c r="L10554" s="10"/>
      <c r="N10554" s="10"/>
      <c r="O10554" s="10"/>
      <c r="P10554" s="10"/>
      <c r="Q10554" s="10"/>
      <c r="R10554" s="10"/>
      <c r="S10554" s="10"/>
      <c r="U10554" s="10"/>
      <c r="W10554" s="10"/>
      <c r="Y10554" s="10"/>
      <c r="AA10554" s="10"/>
      <c r="AC10554" s="10"/>
      <c r="AE10554" s="10"/>
      <c r="AG10554" s="10"/>
      <c r="AI10554" s="10"/>
      <c r="AK10554" s="10"/>
    </row>
    <row r="10555" spans="2:37" ht="15" x14ac:dyDescent="0.2">
      <c r="B10555" s="10"/>
      <c r="C10555" s="10"/>
      <c r="D10555" s="10"/>
      <c r="E10555" s="10"/>
      <c r="F10555" s="10"/>
      <c r="G10555" s="10"/>
      <c r="H10555" s="10"/>
      <c r="K10555" s="10"/>
      <c r="L10555" s="10"/>
      <c r="N10555" s="10"/>
      <c r="O10555" s="10"/>
      <c r="P10555" s="10"/>
      <c r="Q10555" s="10"/>
      <c r="R10555" s="10"/>
      <c r="S10555" s="10"/>
      <c r="U10555" s="10"/>
      <c r="W10555" s="10"/>
      <c r="Y10555" s="10"/>
      <c r="AA10555" s="10"/>
      <c r="AC10555" s="10"/>
      <c r="AE10555" s="10"/>
      <c r="AG10555" s="10"/>
      <c r="AI10555" s="10"/>
      <c r="AK10555" s="10"/>
    </row>
    <row r="10556" spans="2:37" ht="15" x14ac:dyDescent="0.2">
      <c r="B10556" s="10"/>
      <c r="C10556" s="10"/>
      <c r="D10556" s="10"/>
      <c r="E10556" s="10"/>
      <c r="F10556" s="10"/>
      <c r="G10556" s="10"/>
      <c r="H10556" s="10"/>
      <c r="K10556" s="10"/>
      <c r="L10556" s="10"/>
      <c r="N10556" s="10"/>
      <c r="O10556" s="10"/>
      <c r="P10556" s="10"/>
      <c r="Q10556" s="10"/>
      <c r="R10556" s="10"/>
      <c r="S10556" s="10"/>
      <c r="U10556" s="10"/>
      <c r="W10556" s="10"/>
      <c r="Y10556" s="10"/>
      <c r="AA10556" s="10"/>
      <c r="AC10556" s="10"/>
      <c r="AE10556" s="10"/>
      <c r="AG10556" s="10"/>
      <c r="AI10556" s="10"/>
      <c r="AK10556" s="10"/>
    </row>
    <row r="10557" spans="2:37" ht="15" x14ac:dyDescent="0.2">
      <c r="B10557" s="10"/>
      <c r="C10557" s="10"/>
      <c r="D10557" s="10"/>
      <c r="E10557" s="10"/>
      <c r="F10557" s="10"/>
      <c r="G10557" s="10"/>
      <c r="H10557" s="10"/>
      <c r="K10557" s="10"/>
      <c r="L10557" s="10"/>
      <c r="N10557" s="10"/>
      <c r="O10557" s="10"/>
      <c r="P10557" s="10"/>
      <c r="Q10557" s="10"/>
      <c r="R10557" s="10"/>
      <c r="S10557" s="10"/>
      <c r="U10557" s="10"/>
      <c r="W10557" s="10"/>
      <c r="Y10557" s="10"/>
      <c r="AA10557" s="10"/>
      <c r="AC10557" s="10"/>
      <c r="AE10557" s="10"/>
      <c r="AG10557" s="10"/>
      <c r="AI10557" s="10"/>
      <c r="AK10557" s="10"/>
    </row>
    <row r="10558" spans="2:37" ht="15" x14ac:dyDescent="0.2">
      <c r="B10558" s="10"/>
      <c r="C10558" s="10"/>
      <c r="D10558" s="10"/>
      <c r="E10558" s="10"/>
      <c r="F10558" s="10"/>
      <c r="G10558" s="10"/>
      <c r="H10558" s="10"/>
      <c r="K10558" s="10"/>
      <c r="L10558" s="10"/>
      <c r="N10558" s="10"/>
      <c r="O10558" s="10"/>
      <c r="P10558" s="10"/>
      <c r="Q10558" s="10"/>
      <c r="R10558" s="10"/>
      <c r="S10558" s="10"/>
      <c r="U10558" s="10"/>
      <c r="W10558" s="10"/>
      <c r="Y10558" s="10"/>
      <c r="AA10558" s="10"/>
      <c r="AC10558" s="10"/>
      <c r="AE10558" s="10"/>
      <c r="AG10558" s="10"/>
      <c r="AI10558" s="10"/>
      <c r="AK10558" s="10"/>
    </row>
    <row r="10559" spans="2:37" ht="15" x14ac:dyDescent="0.2">
      <c r="B10559" s="10"/>
      <c r="C10559" s="10"/>
      <c r="D10559" s="10"/>
      <c r="E10559" s="10"/>
      <c r="F10559" s="10"/>
      <c r="G10559" s="10"/>
      <c r="H10559" s="10"/>
      <c r="K10559" s="10"/>
      <c r="L10559" s="10"/>
      <c r="N10559" s="10"/>
      <c r="O10559" s="10"/>
      <c r="P10559" s="10"/>
      <c r="Q10559" s="10"/>
      <c r="R10559" s="10"/>
      <c r="S10559" s="10"/>
      <c r="U10559" s="10"/>
      <c r="W10559" s="10"/>
      <c r="Y10559" s="10"/>
      <c r="AA10559" s="10"/>
      <c r="AC10559" s="10"/>
      <c r="AE10559" s="10"/>
      <c r="AG10559" s="10"/>
      <c r="AI10559" s="10"/>
      <c r="AK10559" s="10"/>
    </row>
    <row r="10560" spans="2:37" ht="15" x14ac:dyDescent="0.2">
      <c r="B10560" s="10"/>
      <c r="C10560" s="10"/>
      <c r="D10560" s="10"/>
      <c r="E10560" s="10"/>
      <c r="F10560" s="10"/>
      <c r="G10560" s="10"/>
      <c r="H10560" s="10"/>
      <c r="K10560" s="10"/>
      <c r="L10560" s="10"/>
      <c r="N10560" s="10"/>
      <c r="O10560" s="10"/>
      <c r="P10560" s="10"/>
      <c r="Q10560" s="10"/>
      <c r="R10560" s="10"/>
      <c r="S10560" s="10"/>
      <c r="U10560" s="10"/>
      <c r="W10560" s="10"/>
      <c r="Y10560" s="10"/>
      <c r="AA10560" s="10"/>
      <c r="AC10560" s="10"/>
      <c r="AE10560" s="10"/>
      <c r="AG10560" s="10"/>
      <c r="AI10560" s="10"/>
      <c r="AK10560" s="10"/>
    </row>
    <row r="10561" spans="2:37" ht="15" x14ac:dyDescent="0.2">
      <c r="B10561" s="10"/>
      <c r="C10561" s="10"/>
      <c r="D10561" s="10"/>
      <c r="E10561" s="10"/>
      <c r="F10561" s="10"/>
      <c r="G10561" s="10"/>
      <c r="H10561" s="10"/>
      <c r="K10561" s="10"/>
      <c r="L10561" s="10"/>
      <c r="N10561" s="10"/>
      <c r="O10561" s="10"/>
      <c r="P10561" s="10"/>
      <c r="Q10561" s="10"/>
      <c r="R10561" s="10"/>
      <c r="S10561" s="10"/>
      <c r="U10561" s="10"/>
      <c r="W10561" s="10"/>
      <c r="Y10561" s="10"/>
      <c r="AA10561" s="10"/>
      <c r="AC10561" s="10"/>
      <c r="AE10561" s="10"/>
      <c r="AG10561" s="10"/>
      <c r="AI10561" s="10"/>
      <c r="AK10561" s="10"/>
    </row>
    <row r="10562" spans="2:37" ht="15" x14ac:dyDescent="0.2">
      <c r="B10562" s="10"/>
      <c r="C10562" s="10"/>
      <c r="D10562" s="10"/>
      <c r="E10562" s="10"/>
      <c r="F10562" s="10"/>
      <c r="G10562" s="10"/>
      <c r="H10562" s="10"/>
      <c r="K10562" s="10"/>
      <c r="L10562" s="10"/>
      <c r="N10562" s="10"/>
      <c r="O10562" s="10"/>
      <c r="P10562" s="10"/>
      <c r="Q10562" s="10"/>
      <c r="R10562" s="10"/>
      <c r="S10562" s="10"/>
      <c r="U10562" s="10"/>
      <c r="W10562" s="10"/>
      <c r="Y10562" s="10"/>
      <c r="AA10562" s="10"/>
      <c r="AC10562" s="10"/>
      <c r="AE10562" s="10"/>
      <c r="AG10562" s="10"/>
      <c r="AI10562" s="10"/>
      <c r="AK10562" s="10"/>
    </row>
    <row r="10563" spans="2:37" ht="15" x14ac:dyDescent="0.2">
      <c r="B10563" s="10"/>
      <c r="C10563" s="10"/>
      <c r="D10563" s="10"/>
      <c r="E10563" s="10"/>
      <c r="F10563" s="10"/>
      <c r="G10563" s="10"/>
      <c r="H10563" s="10"/>
      <c r="K10563" s="10"/>
      <c r="L10563" s="10"/>
      <c r="N10563" s="10"/>
      <c r="O10563" s="10"/>
      <c r="P10563" s="10"/>
      <c r="Q10563" s="10"/>
      <c r="R10563" s="10"/>
      <c r="S10563" s="10"/>
      <c r="U10563" s="10"/>
      <c r="W10563" s="10"/>
      <c r="Y10563" s="10"/>
      <c r="AA10563" s="10"/>
      <c r="AC10563" s="10"/>
      <c r="AE10563" s="10"/>
      <c r="AG10563" s="10"/>
      <c r="AI10563" s="10"/>
      <c r="AK10563" s="10"/>
    </row>
    <row r="10564" spans="2:37" ht="15" x14ac:dyDescent="0.2">
      <c r="B10564" s="10"/>
      <c r="C10564" s="10"/>
      <c r="D10564" s="10"/>
      <c r="E10564" s="10"/>
      <c r="F10564" s="10"/>
      <c r="G10564" s="10"/>
      <c r="H10564" s="10"/>
      <c r="K10564" s="10"/>
      <c r="L10564" s="10"/>
      <c r="N10564" s="10"/>
      <c r="O10564" s="10"/>
      <c r="P10564" s="10"/>
      <c r="Q10564" s="10"/>
      <c r="R10564" s="10"/>
      <c r="S10564" s="10"/>
      <c r="U10564" s="10"/>
      <c r="W10564" s="10"/>
      <c r="Y10564" s="10"/>
      <c r="AA10564" s="10"/>
      <c r="AC10564" s="10"/>
      <c r="AE10564" s="10"/>
      <c r="AG10564" s="10"/>
      <c r="AI10564" s="10"/>
      <c r="AK10564" s="10"/>
    </row>
    <row r="10565" spans="2:37" ht="15" x14ac:dyDescent="0.2">
      <c r="B10565" s="10"/>
      <c r="C10565" s="10"/>
      <c r="D10565" s="10"/>
      <c r="E10565" s="10"/>
      <c r="F10565" s="10"/>
      <c r="G10565" s="10"/>
      <c r="H10565" s="10"/>
      <c r="K10565" s="10"/>
      <c r="L10565" s="10"/>
      <c r="N10565" s="10"/>
      <c r="O10565" s="10"/>
      <c r="P10565" s="10"/>
      <c r="Q10565" s="10"/>
      <c r="R10565" s="10"/>
      <c r="S10565" s="10"/>
      <c r="U10565" s="10"/>
      <c r="W10565" s="10"/>
      <c r="Y10565" s="10"/>
      <c r="AA10565" s="10"/>
      <c r="AC10565" s="10"/>
      <c r="AE10565" s="10"/>
      <c r="AG10565" s="10"/>
      <c r="AI10565" s="10"/>
      <c r="AK10565" s="10"/>
    </row>
    <row r="10566" spans="2:37" ht="15" x14ac:dyDescent="0.2">
      <c r="B10566" s="10"/>
      <c r="C10566" s="10"/>
      <c r="D10566" s="10"/>
      <c r="E10566" s="10"/>
      <c r="F10566" s="10"/>
      <c r="G10566" s="10"/>
      <c r="H10566" s="10"/>
      <c r="K10566" s="10"/>
      <c r="L10566" s="10"/>
      <c r="N10566" s="10"/>
      <c r="O10566" s="10"/>
      <c r="P10566" s="10"/>
      <c r="Q10566" s="10"/>
      <c r="R10566" s="10"/>
      <c r="S10566" s="10"/>
      <c r="U10566" s="10"/>
      <c r="W10566" s="10"/>
      <c r="Y10566" s="10"/>
      <c r="AA10566" s="10"/>
      <c r="AC10566" s="10"/>
      <c r="AE10566" s="10"/>
      <c r="AG10566" s="10"/>
      <c r="AI10566" s="10"/>
      <c r="AK10566" s="10"/>
    </row>
    <row r="10567" spans="2:37" ht="15" x14ac:dyDescent="0.2">
      <c r="B10567" s="10"/>
      <c r="C10567" s="10"/>
      <c r="D10567" s="10"/>
      <c r="E10567" s="10"/>
      <c r="F10567" s="10"/>
      <c r="G10567" s="10"/>
      <c r="H10567" s="10"/>
      <c r="K10567" s="10"/>
      <c r="L10567" s="10"/>
      <c r="N10567" s="10"/>
      <c r="O10567" s="10"/>
      <c r="P10567" s="10"/>
      <c r="Q10567" s="10"/>
      <c r="R10567" s="10"/>
      <c r="S10567" s="10"/>
      <c r="U10567" s="10"/>
      <c r="W10567" s="10"/>
      <c r="Y10567" s="10"/>
      <c r="AA10567" s="10"/>
      <c r="AC10567" s="10"/>
      <c r="AE10567" s="10"/>
      <c r="AG10567" s="10"/>
      <c r="AI10567" s="10"/>
      <c r="AK10567" s="10"/>
    </row>
    <row r="10568" spans="2:37" ht="15" x14ac:dyDescent="0.2">
      <c r="B10568" s="10"/>
      <c r="C10568" s="10"/>
      <c r="D10568" s="10"/>
      <c r="E10568" s="10"/>
      <c r="F10568" s="10"/>
      <c r="G10568" s="10"/>
      <c r="H10568" s="10"/>
      <c r="K10568" s="10"/>
      <c r="L10568" s="10"/>
      <c r="N10568" s="10"/>
      <c r="O10568" s="10"/>
      <c r="P10568" s="10"/>
      <c r="Q10568" s="10"/>
      <c r="R10568" s="10"/>
      <c r="S10568" s="10"/>
      <c r="U10568" s="10"/>
      <c r="W10568" s="10"/>
      <c r="Y10568" s="10"/>
      <c r="AA10568" s="10"/>
      <c r="AC10568" s="10"/>
      <c r="AE10568" s="10"/>
      <c r="AG10568" s="10"/>
      <c r="AI10568" s="10"/>
      <c r="AK10568" s="10"/>
    </row>
    <row r="10569" spans="2:37" ht="15" x14ac:dyDescent="0.2">
      <c r="B10569" s="10"/>
      <c r="C10569" s="10"/>
      <c r="D10569" s="10"/>
      <c r="E10569" s="10"/>
      <c r="F10569" s="10"/>
      <c r="G10569" s="10"/>
      <c r="H10569" s="10"/>
      <c r="K10569" s="10"/>
      <c r="L10569" s="10"/>
      <c r="N10569" s="10"/>
      <c r="O10569" s="10"/>
      <c r="P10569" s="10"/>
      <c r="Q10569" s="10"/>
      <c r="R10569" s="10"/>
      <c r="S10569" s="10"/>
      <c r="U10569" s="10"/>
      <c r="W10569" s="10"/>
      <c r="Y10569" s="10"/>
      <c r="AA10569" s="10"/>
      <c r="AC10569" s="10"/>
      <c r="AE10569" s="10"/>
      <c r="AG10569" s="10"/>
      <c r="AI10569" s="10"/>
      <c r="AK10569" s="10"/>
    </row>
    <row r="10570" spans="2:37" ht="15" x14ac:dyDescent="0.2">
      <c r="B10570" s="10"/>
      <c r="C10570" s="10"/>
      <c r="D10570" s="10"/>
      <c r="E10570" s="10"/>
      <c r="F10570" s="10"/>
      <c r="G10570" s="10"/>
      <c r="H10570" s="10"/>
      <c r="K10570" s="10"/>
      <c r="L10570" s="10"/>
      <c r="N10570" s="10"/>
      <c r="O10570" s="10"/>
      <c r="P10570" s="10"/>
      <c r="Q10570" s="10"/>
      <c r="R10570" s="10"/>
      <c r="S10570" s="10"/>
      <c r="U10570" s="10"/>
      <c r="W10570" s="10"/>
      <c r="Y10570" s="10"/>
      <c r="AA10570" s="10"/>
      <c r="AC10570" s="10"/>
      <c r="AE10570" s="10"/>
      <c r="AG10570" s="10"/>
      <c r="AI10570" s="10"/>
      <c r="AK10570" s="10"/>
    </row>
    <row r="10571" spans="2:37" ht="15" x14ac:dyDescent="0.2">
      <c r="B10571" s="10"/>
      <c r="C10571" s="10"/>
      <c r="D10571" s="10"/>
      <c r="E10571" s="10"/>
      <c r="F10571" s="10"/>
      <c r="G10571" s="10"/>
      <c r="H10571" s="10"/>
      <c r="K10571" s="10"/>
      <c r="L10571" s="10"/>
      <c r="N10571" s="10"/>
      <c r="O10571" s="10"/>
      <c r="P10571" s="10"/>
      <c r="Q10571" s="10"/>
      <c r="R10571" s="10"/>
      <c r="S10571" s="10"/>
      <c r="U10571" s="10"/>
      <c r="W10571" s="10"/>
      <c r="Y10571" s="10"/>
      <c r="AA10571" s="10"/>
      <c r="AC10571" s="10"/>
      <c r="AE10571" s="10"/>
      <c r="AG10571" s="10"/>
      <c r="AI10571" s="10"/>
      <c r="AK10571" s="10"/>
    </row>
    <row r="10572" spans="2:37" ht="15" x14ac:dyDescent="0.2">
      <c r="B10572" s="10"/>
      <c r="C10572" s="10"/>
      <c r="D10572" s="10"/>
      <c r="E10572" s="10"/>
      <c r="F10572" s="10"/>
      <c r="G10572" s="10"/>
      <c r="H10572" s="10"/>
      <c r="K10572" s="10"/>
      <c r="L10572" s="10"/>
      <c r="N10572" s="10"/>
      <c r="O10572" s="10"/>
      <c r="P10572" s="10"/>
      <c r="Q10572" s="10"/>
      <c r="R10572" s="10"/>
      <c r="S10572" s="10"/>
      <c r="U10572" s="10"/>
      <c r="W10572" s="10"/>
      <c r="Y10572" s="10"/>
      <c r="AA10572" s="10"/>
      <c r="AC10572" s="10"/>
      <c r="AE10572" s="10"/>
      <c r="AG10572" s="10"/>
      <c r="AI10572" s="10"/>
      <c r="AK10572" s="10"/>
    </row>
    <row r="10573" spans="2:37" ht="15" x14ac:dyDescent="0.2">
      <c r="B10573" s="10"/>
      <c r="C10573" s="10"/>
      <c r="D10573" s="10"/>
      <c r="E10573" s="10"/>
      <c r="F10573" s="10"/>
      <c r="G10573" s="10"/>
      <c r="H10573" s="10"/>
      <c r="K10573" s="10"/>
      <c r="L10573" s="10"/>
      <c r="N10573" s="10"/>
      <c r="O10573" s="10"/>
      <c r="P10573" s="10"/>
      <c r="Q10573" s="10"/>
      <c r="R10573" s="10"/>
      <c r="S10573" s="10"/>
      <c r="U10573" s="10"/>
      <c r="W10573" s="10"/>
      <c r="Y10573" s="10"/>
      <c r="AA10573" s="10"/>
      <c r="AC10573" s="10"/>
      <c r="AE10573" s="10"/>
      <c r="AG10573" s="10"/>
      <c r="AI10573" s="10"/>
      <c r="AK10573" s="10"/>
    </row>
    <row r="10574" spans="2:37" ht="15" x14ac:dyDescent="0.2">
      <c r="B10574" s="10"/>
      <c r="C10574" s="10"/>
      <c r="D10574" s="10"/>
      <c r="E10574" s="10"/>
      <c r="F10574" s="10"/>
      <c r="G10574" s="10"/>
      <c r="H10574" s="10"/>
      <c r="K10574" s="10"/>
      <c r="L10574" s="10"/>
      <c r="N10574" s="10"/>
      <c r="O10574" s="10"/>
      <c r="P10574" s="10"/>
      <c r="Q10574" s="10"/>
      <c r="R10574" s="10"/>
      <c r="S10574" s="10"/>
      <c r="U10574" s="10"/>
      <c r="W10574" s="10"/>
      <c r="Y10574" s="10"/>
      <c r="AA10574" s="10"/>
      <c r="AC10574" s="10"/>
      <c r="AE10574" s="10"/>
      <c r="AG10574" s="10"/>
      <c r="AI10574" s="10"/>
      <c r="AK10574" s="10"/>
    </row>
    <row r="10575" spans="2:37" ht="15" x14ac:dyDescent="0.2">
      <c r="B10575" s="10"/>
      <c r="C10575" s="10"/>
      <c r="D10575" s="10"/>
      <c r="E10575" s="10"/>
      <c r="F10575" s="10"/>
      <c r="G10575" s="10"/>
      <c r="H10575" s="10"/>
      <c r="K10575" s="10"/>
      <c r="L10575" s="10"/>
      <c r="N10575" s="10"/>
      <c r="O10575" s="10"/>
      <c r="P10575" s="10"/>
      <c r="Q10575" s="10"/>
      <c r="R10575" s="10"/>
      <c r="S10575" s="10"/>
      <c r="U10575" s="10"/>
      <c r="W10575" s="10"/>
      <c r="Y10575" s="10"/>
      <c r="AA10575" s="10"/>
      <c r="AC10575" s="10"/>
      <c r="AE10575" s="10"/>
      <c r="AG10575" s="10"/>
      <c r="AI10575" s="10"/>
      <c r="AK10575" s="10"/>
    </row>
    <row r="10576" spans="2:37" ht="15" x14ac:dyDescent="0.2">
      <c r="B10576" s="10"/>
      <c r="C10576" s="10"/>
      <c r="D10576" s="10"/>
      <c r="E10576" s="10"/>
      <c r="F10576" s="10"/>
      <c r="G10576" s="10"/>
      <c r="H10576" s="10"/>
      <c r="K10576" s="10"/>
      <c r="L10576" s="10"/>
      <c r="N10576" s="10"/>
      <c r="O10576" s="10"/>
      <c r="P10576" s="10"/>
      <c r="Q10576" s="10"/>
      <c r="R10576" s="10"/>
      <c r="S10576" s="10"/>
      <c r="U10576" s="10"/>
      <c r="W10576" s="10"/>
      <c r="Y10576" s="10"/>
      <c r="AA10576" s="10"/>
      <c r="AC10576" s="10"/>
      <c r="AE10576" s="10"/>
      <c r="AG10576" s="10"/>
      <c r="AI10576" s="10"/>
      <c r="AK10576" s="10"/>
    </row>
    <row r="10577" spans="2:37" ht="15" x14ac:dyDescent="0.2">
      <c r="B10577" s="10"/>
      <c r="C10577" s="10"/>
      <c r="D10577" s="10"/>
      <c r="E10577" s="10"/>
      <c r="F10577" s="10"/>
      <c r="G10577" s="10"/>
      <c r="H10577" s="10"/>
      <c r="K10577" s="10"/>
      <c r="L10577" s="10"/>
      <c r="N10577" s="10"/>
      <c r="O10577" s="10"/>
      <c r="P10577" s="10"/>
      <c r="Q10577" s="10"/>
      <c r="R10577" s="10"/>
      <c r="S10577" s="10"/>
      <c r="U10577" s="10"/>
      <c r="W10577" s="10"/>
      <c r="Y10577" s="10"/>
      <c r="AA10577" s="10"/>
      <c r="AC10577" s="10"/>
      <c r="AE10577" s="10"/>
      <c r="AG10577" s="10"/>
      <c r="AI10577" s="10"/>
      <c r="AK10577" s="10"/>
    </row>
    <row r="10578" spans="2:37" ht="15" x14ac:dyDescent="0.2">
      <c r="B10578" s="10"/>
      <c r="C10578" s="10"/>
      <c r="D10578" s="10"/>
      <c r="E10578" s="10"/>
      <c r="F10578" s="10"/>
      <c r="G10578" s="10"/>
      <c r="H10578" s="10"/>
      <c r="K10578" s="10"/>
      <c r="L10578" s="10"/>
      <c r="N10578" s="10"/>
      <c r="O10578" s="10"/>
      <c r="P10578" s="10"/>
      <c r="Q10578" s="10"/>
      <c r="R10578" s="10"/>
      <c r="S10578" s="10"/>
      <c r="U10578" s="10"/>
      <c r="W10578" s="10"/>
      <c r="Y10578" s="10"/>
      <c r="AA10578" s="10"/>
      <c r="AC10578" s="10"/>
      <c r="AE10578" s="10"/>
      <c r="AG10578" s="10"/>
      <c r="AI10578" s="10"/>
      <c r="AK10578" s="10"/>
    </row>
    <row r="10579" spans="2:37" ht="15" x14ac:dyDescent="0.2">
      <c r="B10579" s="10"/>
      <c r="C10579" s="10"/>
      <c r="D10579" s="10"/>
      <c r="E10579" s="10"/>
      <c r="F10579" s="10"/>
      <c r="G10579" s="10"/>
      <c r="H10579" s="10"/>
      <c r="K10579" s="10"/>
      <c r="L10579" s="10"/>
      <c r="N10579" s="10"/>
      <c r="O10579" s="10"/>
      <c r="P10579" s="10"/>
      <c r="Q10579" s="10"/>
      <c r="R10579" s="10"/>
      <c r="S10579" s="10"/>
      <c r="U10579" s="10"/>
      <c r="W10579" s="10"/>
      <c r="Y10579" s="10"/>
      <c r="AA10579" s="10"/>
      <c r="AC10579" s="10"/>
      <c r="AE10579" s="10"/>
      <c r="AG10579" s="10"/>
      <c r="AI10579" s="10"/>
      <c r="AK10579" s="10"/>
    </row>
    <row r="10580" spans="2:37" ht="15" x14ac:dyDescent="0.2">
      <c r="B10580" s="10"/>
      <c r="C10580" s="10"/>
      <c r="D10580" s="10"/>
      <c r="E10580" s="10"/>
      <c r="F10580" s="10"/>
      <c r="G10580" s="10"/>
      <c r="H10580" s="10"/>
      <c r="K10580" s="10"/>
      <c r="L10580" s="10"/>
      <c r="N10580" s="10"/>
      <c r="O10580" s="10"/>
      <c r="P10580" s="10"/>
      <c r="Q10580" s="10"/>
      <c r="R10580" s="10"/>
      <c r="S10580" s="10"/>
      <c r="U10580" s="10"/>
      <c r="W10580" s="10"/>
      <c r="Y10580" s="10"/>
      <c r="AA10580" s="10"/>
      <c r="AC10580" s="10"/>
      <c r="AE10580" s="10"/>
      <c r="AG10580" s="10"/>
      <c r="AI10580" s="10"/>
      <c r="AK10580" s="10"/>
    </row>
    <row r="10581" spans="2:37" ht="15" x14ac:dyDescent="0.2">
      <c r="B10581" s="10"/>
      <c r="C10581" s="10"/>
      <c r="D10581" s="10"/>
      <c r="E10581" s="10"/>
      <c r="F10581" s="10"/>
      <c r="G10581" s="10"/>
      <c r="H10581" s="10"/>
      <c r="K10581" s="10"/>
      <c r="L10581" s="10"/>
      <c r="N10581" s="10"/>
      <c r="O10581" s="10"/>
      <c r="P10581" s="10"/>
      <c r="Q10581" s="10"/>
      <c r="R10581" s="10"/>
      <c r="S10581" s="10"/>
      <c r="U10581" s="10"/>
      <c r="W10581" s="10"/>
      <c r="Y10581" s="10"/>
      <c r="AA10581" s="10"/>
      <c r="AC10581" s="10"/>
      <c r="AE10581" s="10"/>
      <c r="AG10581" s="10"/>
      <c r="AI10581" s="10"/>
      <c r="AK10581" s="10"/>
    </row>
    <row r="10582" spans="2:37" ht="15" x14ac:dyDescent="0.2">
      <c r="B10582" s="10"/>
      <c r="C10582" s="10"/>
      <c r="D10582" s="10"/>
      <c r="E10582" s="10"/>
      <c r="F10582" s="10"/>
      <c r="G10582" s="10"/>
      <c r="H10582" s="10"/>
      <c r="K10582" s="10"/>
      <c r="L10582" s="10"/>
      <c r="N10582" s="10"/>
      <c r="O10582" s="10"/>
      <c r="P10582" s="10"/>
      <c r="Q10582" s="10"/>
      <c r="R10582" s="10"/>
      <c r="S10582" s="10"/>
      <c r="U10582" s="10"/>
      <c r="W10582" s="10"/>
      <c r="Y10582" s="10"/>
      <c r="AA10582" s="10"/>
      <c r="AC10582" s="10"/>
      <c r="AE10582" s="10"/>
      <c r="AG10582" s="10"/>
      <c r="AI10582" s="10"/>
      <c r="AK10582" s="10"/>
    </row>
    <row r="10583" spans="2:37" ht="15" x14ac:dyDescent="0.2">
      <c r="B10583" s="10"/>
      <c r="C10583" s="10"/>
      <c r="D10583" s="10"/>
      <c r="E10583" s="10"/>
      <c r="F10583" s="10"/>
      <c r="G10583" s="10"/>
      <c r="H10583" s="10"/>
      <c r="K10583" s="10"/>
      <c r="L10583" s="10"/>
      <c r="N10583" s="10"/>
      <c r="O10583" s="10"/>
      <c r="P10583" s="10"/>
      <c r="Q10583" s="10"/>
      <c r="R10583" s="10"/>
      <c r="S10583" s="10"/>
      <c r="U10583" s="10"/>
      <c r="W10583" s="10"/>
      <c r="Y10583" s="10"/>
      <c r="AA10583" s="10"/>
      <c r="AC10583" s="10"/>
      <c r="AE10583" s="10"/>
      <c r="AG10583" s="10"/>
      <c r="AI10583" s="10"/>
      <c r="AK10583" s="10"/>
    </row>
    <row r="10584" spans="2:37" ht="15" x14ac:dyDescent="0.2">
      <c r="B10584" s="10"/>
      <c r="C10584" s="10"/>
      <c r="D10584" s="10"/>
      <c r="E10584" s="10"/>
      <c r="F10584" s="10"/>
      <c r="G10584" s="10"/>
      <c r="H10584" s="10"/>
      <c r="K10584" s="10"/>
      <c r="L10584" s="10"/>
      <c r="N10584" s="10"/>
      <c r="O10584" s="10"/>
      <c r="P10584" s="10"/>
      <c r="Q10584" s="10"/>
      <c r="R10584" s="10"/>
      <c r="S10584" s="10"/>
      <c r="U10584" s="10"/>
      <c r="W10584" s="10"/>
      <c r="Y10584" s="10"/>
      <c r="AA10584" s="10"/>
      <c r="AC10584" s="10"/>
      <c r="AE10584" s="10"/>
      <c r="AG10584" s="10"/>
      <c r="AI10584" s="10"/>
      <c r="AK10584" s="10"/>
    </row>
    <row r="10585" spans="2:37" ht="15" x14ac:dyDescent="0.2">
      <c r="B10585" s="10"/>
      <c r="C10585" s="10"/>
      <c r="D10585" s="10"/>
      <c r="E10585" s="10"/>
      <c r="F10585" s="10"/>
      <c r="G10585" s="10"/>
      <c r="H10585" s="10"/>
      <c r="K10585" s="10"/>
      <c r="L10585" s="10"/>
      <c r="N10585" s="10"/>
      <c r="O10585" s="10"/>
      <c r="P10585" s="10"/>
      <c r="Q10585" s="10"/>
      <c r="R10585" s="10"/>
      <c r="S10585" s="10"/>
      <c r="U10585" s="10"/>
      <c r="W10585" s="10"/>
      <c r="Y10585" s="10"/>
      <c r="AA10585" s="10"/>
      <c r="AC10585" s="10"/>
      <c r="AE10585" s="10"/>
      <c r="AG10585" s="10"/>
      <c r="AI10585" s="10"/>
      <c r="AK10585" s="10"/>
    </row>
    <row r="10586" spans="2:37" ht="15" x14ac:dyDescent="0.2">
      <c r="B10586" s="10"/>
      <c r="C10586" s="10"/>
      <c r="D10586" s="10"/>
      <c r="E10586" s="10"/>
      <c r="F10586" s="10"/>
      <c r="G10586" s="10"/>
      <c r="H10586" s="10"/>
      <c r="K10586" s="10"/>
      <c r="L10586" s="10"/>
      <c r="N10586" s="10"/>
      <c r="O10586" s="10"/>
      <c r="P10586" s="10"/>
      <c r="Q10586" s="10"/>
      <c r="R10586" s="10"/>
      <c r="S10586" s="10"/>
      <c r="U10586" s="10"/>
      <c r="W10586" s="10"/>
      <c r="Y10586" s="10"/>
      <c r="AA10586" s="10"/>
      <c r="AC10586" s="10"/>
      <c r="AE10586" s="10"/>
      <c r="AG10586" s="10"/>
      <c r="AI10586" s="10"/>
      <c r="AK10586" s="10"/>
    </row>
    <row r="10587" spans="2:37" ht="15" x14ac:dyDescent="0.2">
      <c r="B10587" s="10"/>
      <c r="C10587" s="10"/>
      <c r="D10587" s="10"/>
      <c r="E10587" s="10"/>
      <c r="F10587" s="10"/>
      <c r="G10587" s="10"/>
      <c r="H10587" s="10"/>
      <c r="K10587" s="10"/>
      <c r="L10587" s="10"/>
      <c r="N10587" s="10"/>
      <c r="O10587" s="10"/>
      <c r="P10587" s="10"/>
      <c r="Q10587" s="10"/>
      <c r="R10587" s="10"/>
      <c r="S10587" s="10"/>
      <c r="U10587" s="10"/>
      <c r="W10587" s="10"/>
      <c r="Y10587" s="10"/>
      <c r="AA10587" s="10"/>
      <c r="AC10587" s="10"/>
      <c r="AE10587" s="10"/>
      <c r="AG10587" s="10"/>
      <c r="AI10587" s="10"/>
      <c r="AK10587" s="10"/>
    </row>
    <row r="10588" spans="2:37" ht="15" x14ac:dyDescent="0.2">
      <c r="B10588" s="10"/>
      <c r="C10588" s="10"/>
      <c r="D10588" s="10"/>
      <c r="E10588" s="10"/>
      <c r="F10588" s="10"/>
      <c r="G10588" s="10"/>
      <c r="H10588" s="10"/>
      <c r="K10588" s="10"/>
      <c r="L10588" s="10"/>
      <c r="N10588" s="10"/>
      <c r="O10588" s="10"/>
      <c r="P10588" s="10"/>
      <c r="Q10588" s="10"/>
      <c r="R10588" s="10"/>
      <c r="S10588" s="10"/>
      <c r="U10588" s="10"/>
      <c r="W10588" s="10"/>
      <c r="Y10588" s="10"/>
      <c r="AA10588" s="10"/>
      <c r="AC10588" s="10"/>
      <c r="AE10588" s="10"/>
      <c r="AG10588" s="10"/>
      <c r="AI10588" s="10"/>
      <c r="AK10588" s="10"/>
    </row>
    <row r="10589" spans="2:37" ht="15" x14ac:dyDescent="0.2">
      <c r="B10589" s="10"/>
      <c r="C10589" s="10"/>
      <c r="D10589" s="10"/>
      <c r="E10589" s="10"/>
      <c r="F10589" s="10"/>
      <c r="G10589" s="10"/>
      <c r="H10589" s="10"/>
      <c r="K10589" s="10"/>
      <c r="L10589" s="10"/>
      <c r="N10589" s="10"/>
      <c r="O10589" s="10"/>
      <c r="P10589" s="10"/>
      <c r="Q10589" s="10"/>
      <c r="R10589" s="10"/>
      <c r="S10589" s="10"/>
      <c r="U10589" s="10"/>
      <c r="W10589" s="10"/>
      <c r="Y10589" s="10"/>
      <c r="AA10589" s="10"/>
      <c r="AC10589" s="10"/>
      <c r="AE10589" s="10"/>
      <c r="AG10589" s="10"/>
      <c r="AI10589" s="10"/>
      <c r="AK10589" s="10"/>
    </row>
    <row r="10590" spans="2:37" ht="15" x14ac:dyDescent="0.2">
      <c r="B10590" s="10"/>
      <c r="C10590" s="10"/>
      <c r="D10590" s="10"/>
      <c r="E10590" s="10"/>
      <c r="F10590" s="10"/>
      <c r="G10590" s="10"/>
      <c r="H10590" s="10"/>
      <c r="K10590" s="10"/>
      <c r="L10590" s="10"/>
      <c r="N10590" s="10"/>
      <c r="O10590" s="10"/>
      <c r="P10590" s="10"/>
      <c r="Q10590" s="10"/>
      <c r="R10590" s="10"/>
      <c r="S10590" s="10"/>
      <c r="U10590" s="10"/>
      <c r="W10590" s="10"/>
      <c r="Y10590" s="10"/>
      <c r="AA10590" s="10"/>
      <c r="AC10590" s="10"/>
      <c r="AE10590" s="10"/>
      <c r="AG10590" s="10"/>
      <c r="AI10590" s="10"/>
      <c r="AK10590" s="10"/>
    </row>
    <row r="10591" spans="2:37" ht="15" x14ac:dyDescent="0.2">
      <c r="B10591" s="10"/>
      <c r="C10591" s="10"/>
      <c r="D10591" s="10"/>
      <c r="E10591" s="10"/>
      <c r="F10591" s="10"/>
      <c r="G10591" s="10"/>
      <c r="H10591" s="10"/>
      <c r="K10591" s="10"/>
      <c r="L10591" s="10"/>
      <c r="N10591" s="10"/>
      <c r="O10591" s="10"/>
      <c r="P10591" s="10"/>
      <c r="Q10591" s="10"/>
      <c r="R10591" s="10"/>
      <c r="S10591" s="10"/>
      <c r="U10591" s="10"/>
      <c r="W10591" s="10"/>
      <c r="Y10591" s="10"/>
      <c r="AA10591" s="10"/>
      <c r="AC10591" s="10"/>
      <c r="AE10591" s="10"/>
      <c r="AG10591" s="10"/>
      <c r="AI10591" s="10"/>
      <c r="AK10591" s="10"/>
    </row>
    <row r="10592" spans="2:37" ht="15" x14ac:dyDescent="0.2">
      <c r="B10592" s="10"/>
      <c r="C10592" s="10"/>
      <c r="D10592" s="10"/>
      <c r="E10592" s="10"/>
      <c r="F10592" s="10"/>
      <c r="G10592" s="10"/>
      <c r="H10592" s="10"/>
      <c r="K10592" s="10"/>
      <c r="L10592" s="10"/>
      <c r="N10592" s="10"/>
      <c r="O10592" s="10"/>
      <c r="P10592" s="10"/>
      <c r="Q10592" s="10"/>
      <c r="R10592" s="10"/>
      <c r="S10592" s="10"/>
      <c r="U10592" s="10"/>
      <c r="W10592" s="10"/>
      <c r="Y10592" s="10"/>
      <c r="AA10592" s="10"/>
      <c r="AC10592" s="10"/>
      <c r="AE10592" s="10"/>
      <c r="AG10592" s="10"/>
      <c r="AI10592" s="10"/>
      <c r="AK10592" s="10"/>
    </row>
    <row r="10593" spans="2:37" ht="15" x14ac:dyDescent="0.2">
      <c r="B10593" s="10"/>
      <c r="C10593" s="10"/>
      <c r="D10593" s="10"/>
      <c r="E10593" s="10"/>
      <c r="F10593" s="10"/>
      <c r="G10593" s="10"/>
      <c r="H10593" s="10"/>
      <c r="K10593" s="10"/>
      <c r="L10593" s="10"/>
      <c r="N10593" s="10"/>
      <c r="O10593" s="10"/>
      <c r="P10593" s="10"/>
      <c r="Q10593" s="10"/>
      <c r="R10593" s="10"/>
      <c r="S10593" s="10"/>
      <c r="U10593" s="10"/>
      <c r="W10593" s="10"/>
      <c r="Y10593" s="10"/>
      <c r="AA10593" s="10"/>
      <c r="AC10593" s="10"/>
      <c r="AE10593" s="10"/>
      <c r="AG10593" s="10"/>
      <c r="AI10593" s="10"/>
      <c r="AK10593" s="10"/>
    </row>
    <row r="10594" spans="2:37" ht="15" x14ac:dyDescent="0.2">
      <c r="B10594" s="10"/>
      <c r="C10594" s="10"/>
      <c r="D10594" s="10"/>
      <c r="E10594" s="10"/>
      <c r="F10594" s="10"/>
      <c r="G10594" s="10"/>
      <c r="H10594" s="10"/>
      <c r="K10594" s="10"/>
      <c r="L10594" s="10"/>
      <c r="N10594" s="10"/>
      <c r="O10594" s="10"/>
      <c r="P10594" s="10"/>
      <c r="Q10594" s="10"/>
      <c r="R10594" s="10"/>
      <c r="S10594" s="10"/>
      <c r="U10594" s="10"/>
      <c r="W10594" s="10"/>
      <c r="Y10594" s="10"/>
      <c r="AA10594" s="10"/>
      <c r="AC10594" s="10"/>
      <c r="AE10594" s="10"/>
      <c r="AG10594" s="10"/>
      <c r="AI10594" s="10"/>
      <c r="AK10594" s="10"/>
    </row>
    <row r="10595" spans="2:37" ht="15" x14ac:dyDescent="0.2">
      <c r="B10595" s="10"/>
      <c r="C10595" s="10"/>
      <c r="D10595" s="10"/>
      <c r="E10595" s="10"/>
      <c r="F10595" s="10"/>
      <c r="G10595" s="10"/>
      <c r="H10595" s="10"/>
      <c r="K10595" s="10"/>
      <c r="L10595" s="10"/>
      <c r="N10595" s="10"/>
      <c r="O10595" s="10"/>
      <c r="P10595" s="10"/>
      <c r="Q10595" s="10"/>
      <c r="R10595" s="10"/>
      <c r="S10595" s="10"/>
      <c r="U10595" s="10"/>
      <c r="W10595" s="10"/>
      <c r="Y10595" s="10"/>
      <c r="AA10595" s="10"/>
      <c r="AC10595" s="10"/>
      <c r="AE10595" s="10"/>
      <c r="AG10595" s="10"/>
      <c r="AI10595" s="10"/>
      <c r="AK10595" s="10"/>
    </row>
    <row r="10596" spans="2:37" ht="15" x14ac:dyDescent="0.2">
      <c r="B10596" s="10"/>
      <c r="C10596" s="10"/>
      <c r="D10596" s="10"/>
      <c r="E10596" s="10"/>
      <c r="F10596" s="10"/>
      <c r="G10596" s="10"/>
      <c r="H10596" s="10"/>
      <c r="K10596" s="10"/>
      <c r="L10596" s="10"/>
      <c r="N10596" s="10"/>
      <c r="O10596" s="10"/>
      <c r="P10596" s="10"/>
      <c r="Q10596" s="10"/>
      <c r="R10596" s="10"/>
      <c r="S10596" s="10"/>
      <c r="U10596" s="10"/>
      <c r="W10596" s="10"/>
      <c r="Y10596" s="10"/>
      <c r="AA10596" s="10"/>
      <c r="AC10596" s="10"/>
      <c r="AE10596" s="10"/>
      <c r="AG10596" s="10"/>
      <c r="AI10596" s="10"/>
      <c r="AK10596" s="10"/>
    </row>
    <row r="10597" spans="2:37" ht="15" x14ac:dyDescent="0.2">
      <c r="B10597" s="10"/>
      <c r="C10597" s="10"/>
      <c r="D10597" s="10"/>
      <c r="E10597" s="10"/>
      <c r="F10597" s="10"/>
      <c r="G10597" s="10"/>
      <c r="H10597" s="10"/>
      <c r="K10597" s="10"/>
      <c r="L10597" s="10"/>
      <c r="N10597" s="10"/>
      <c r="O10597" s="10"/>
      <c r="P10597" s="10"/>
      <c r="Q10597" s="10"/>
      <c r="R10597" s="10"/>
      <c r="S10597" s="10"/>
      <c r="U10597" s="10"/>
      <c r="W10597" s="10"/>
      <c r="Y10597" s="10"/>
      <c r="AA10597" s="10"/>
      <c r="AC10597" s="10"/>
      <c r="AE10597" s="10"/>
      <c r="AG10597" s="10"/>
      <c r="AI10597" s="10"/>
      <c r="AK10597" s="10"/>
    </row>
    <row r="10598" spans="2:37" ht="15" x14ac:dyDescent="0.2">
      <c r="B10598" s="10"/>
      <c r="C10598" s="10"/>
      <c r="D10598" s="10"/>
      <c r="E10598" s="10"/>
      <c r="F10598" s="10"/>
      <c r="G10598" s="10"/>
      <c r="H10598" s="10"/>
      <c r="K10598" s="10"/>
      <c r="L10598" s="10"/>
      <c r="N10598" s="10"/>
      <c r="O10598" s="10"/>
      <c r="P10598" s="10"/>
      <c r="Q10598" s="10"/>
      <c r="R10598" s="10"/>
      <c r="S10598" s="10"/>
      <c r="U10598" s="10"/>
      <c r="W10598" s="10"/>
      <c r="Y10598" s="10"/>
      <c r="AA10598" s="10"/>
      <c r="AC10598" s="10"/>
      <c r="AE10598" s="10"/>
      <c r="AG10598" s="10"/>
      <c r="AI10598" s="10"/>
      <c r="AK10598" s="10"/>
    </row>
    <row r="10599" spans="2:37" ht="15" x14ac:dyDescent="0.2">
      <c r="B10599" s="10"/>
      <c r="C10599" s="10"/>
      <c r="D10599" s="10"/>
      <c r="E10599" s="10"/>
      <c r="F10599" s="10"/>
      <c r="G10599" s="10"/>
      <c r="H10599" s="10"/>
      <c r="K10599" s="10"/>
      <c r="L10599" s="10"/>
      <c r="N10599" s="10"/>
      <c r="O10599" s="10"/>
      <c r="P10599" s="10"/>
      <c r="Q10599" s="10"/>
      <c r="R10599" s="10"/>
      <c r="S10599" s="10"/>
      <c r="U10599" s="10"/>
      <c r="W10599" s="10"/>
      <c r="Y10599" s="10"/>
      <c r="AA10599" s="10"/>
      <c r="AC10599" s="10"/>
      <c r="AE10599" s="10"/>
      <c r="AG10599" s="10"/>
      <c r="AI10599" s="10"/>
      <c r="AK10599" s="10"/>
    </row>
    <row r="10600" spans="2:37" ht="15" x14ac:dyDescent="0.2">
      <c r="B10600" s="10"/>
      <c r="C10600" s="10"/>
      <c r="D10600" s="10"/>
      <c r="E10600" s="10"/>
      <c r="F10600" s="10"/>
      <c r="G10600" s="10"/>
      <c r="H10600" s="10"/>
      <c r="K10600" s="10"/>
      <c r="L10600" s="10"/>
      <c r="N10600" s="10"/>
      <c r="O10600" s="10"/>
      <c r="P10600" s="10"/>
      <c r="Q10600" s="10"/>
      <c r="R10600" s="10"/>
      <c r="S10600" s="10"/>
      <c r="U10600" s="10"/>
      <c r="W10600" s="10"/>
      <c r="Y10600" s="10"/>
      <c r="AA10600" s="10"/>
      <c r="AC10600" s="10"/>
      <c r="AE10600" s="10"/>
      <c r="AG10600" s="10"/>
      <c r="AI10600" s="10"/>
      <c r="AK10600" s="10"/>
    </row>
    <row r="10601" spans="2:37" ht="15" x14ac:dyDescent="0.2">
      <c r="B10601" s="10"/>
      <c r="C10601" s="10"/>
      <c r="D10601" s="10"/>
      <c r="E10601" s="10"/>
      <c r="F10601" s="10"/>
      <c r="G10601" s="10"/>
      <c r="H10601" s="10"/>
      <c r="K10601" s="10"/>
      <c r="L10601" s="10"/>
      <c r="N10601" s="10"/>
      <c r="O10601" s="10"/>
      <c r="P10601" s="10"/>
      <c r="Q10601" s="10"/>
      <c r="R10601" s="10"/>
      <c r="S10601" s="10"/>
      <c r="U10601" s="10"/>
      <c r="W10601" s="10"/>
      <c r="Y10601" s="10"/>
      <c r="AA10601" s="10"/>
      <c r="AC10601" s="10"/>
      <c r="AE10601" s="10"/>
      <c r="AG10601" s="10"/>
      <c r="AI10601" s="10"/>
      <c r="AK10601" s="10"/>
    </row>
    <row r="10602" spans="2:37" ht="15" x14ac:dyDescent="0.2">
      <c r="B10602" s="10"/>
      <c r="C10602" s="10"/>
      <c r="D10602" s="10"/>
      <c r="E10602" s="10"/>
      <c r="F10602" s="10"/>
      <c r="G10602" s="10"/>
      <c r="H10602" s="10"/>
      <c r="K10602" s="10"/>
      <c r="L10602" s="10"/>
      <c r="N10602" s="10"/>
      <c r="O10602" s="10"/>
      <c r="P10602" s="10"/>
      <c r="Q10602" s="10"/>
      <c r="R10602" s="10"/>
      <c r="S10602" s="10"/>
      <c r="U10602" s="10"/>
      <c r="W10602" s="10"/>
      <c r="Y10602" s="10"/>
      <c r="AA10602" s="10"/>
      <c r="AC10602" s="10"/>
      <c r="AE10602" s="10"/>
      <c r="AG10602" s="10"/>
      <c r="AI10602" s="10"/>
      <c r="AK10602" s="10"/>
    </row>
    <row r="10603" spans="2:37" ht="15" x14ac:dyDescent="0.2">
      <c r="B10603" s="10"/>
      <c r="C10603" s="10"/>
      <c r="D10603" s="10"/>
      <c r="E10603" s="10"/>
      <c r="F10603" s="10"/>
      <c r="G10603" s="10"/>
      <c r="H10603" s="10"/>
      <c r="K10603" s="10"/>
      <c r="L10603" s="10"/>
      <c r="N10603" s="10"/>
      <c r="O10603" s="10"/>
      <c r="P10603" s="10"/>
      <c r="Q10603" s="10"/>
      <c r="R10603" s="10"/>
      <c r="S10603" s="10"/>
      <c r="U10603" s="10"/>
      <c r="W10603" s="10"/>
      <c r="Y10603" s="10"/>
      <c r="AA10603" s="10"/>
      <c r="AC10603" s="10"/>
      <c r="AE10603" s="10"/>
      <c r="AG10603" s="10"/>
      <c r="AI10603" s="10"/>
      <c r="AK10603" s="10"/>
    </row>
    <row r="10604" spans="2:37" ht="15" x14ac:dyDescent="0.2">
      <c r="B10604" s="10"/>
      <c r="C10604" s="10"/>
      <c r="D10604" s="10"/>
      <c r="E10604" s="10"/>
      <c r="F10604" s="10"/>
      <c r="G10604" s="10"/>
      <c r="H10604" s="10"/>
      <c r="K10604" s="10"/>
      <c r="L10604" s="10"/>
      <c r="N10604" s="10"/>
      <c r="O10604" s="10"/>
      <c r="P10604" s="10"/>
      <c r="Q10604" s="10"/>
      <c r="R10604" s="10"/>
      <c r="S10604" s="10"/>
      <c r="U10604" s="10"/>
      <c r="W10604" s="10"/>
      <c r="Y10604" s="10"/>
      <c r="AA10604" s="10"/>
      <c r="AC10604" s="10"/>
      <c r="AE10604" s="10"/>
      <c r="AG10604" s="10"/>
      <c r="AI10604" s="10"/>
      <c r="AK10604" s="10"/>
    </row>
    <row r="10605" spans="2:37" ht="15" x14ac:dyDescent="0.2">
      <c r="B10605" s="10"/>
      <c r="C10605" s="10"/>
      <c r="D10605" s="10"/>
      <c r="E10605" s="10"/>
      <c r="F10605" s="10"/>
      <c r="G10605" s="10"/>
      <c r="H10605" s="10"/>
      <c r="K10605" s="10"/>
      <c r="L10605" s="10"/>
      <c r="N10605" s="10"/>
      <c r="O10605" s="10"/>
      <c r="P10605" s="10"/>
      <c r="Q10605" s="10"/>
      <c r="R10605" s="10"/>
      <c r="S10605" s="10"/>
      <c r="U10605" s="10"/>
      <c r="W10605" s="10"/>
      <c r="Y10605" s="10"/>
      <c r="AA10605" s="10"/>
      <c r="AC10605" s="10"/>
      <c r="AE10605" s="10"/>
      <c r="AG10605" s="10"/>
      <c r="AI10605" s="10"/>
      <c r="AK10605" s="10"/>
    </row>
    <row r="10606" spans="2:37" ht="15" x14ac:dyDescent="0.2">
      <c r="B10606" s="10"/>
      <c r="C10606" s="10"/>
      <c r="D10606" s="10"/>
      <c r="E10606" s="10"/>
      <c r="F10606" s="10"/>
      <c r="G10606" s="10"/>
      <c r="H10606" s="10"/>
      <c r="K10606" s="10"/>
      <c r="L10606" s="10"/>
      <c r="N10606" s="10"/>
      <c r="O10606" s="10"/>
      <c r="P10606" s="10"/>
      <c r="Q10606" s="10"/>
      <c r="R10606" s="10"/>
      <c r="S10606" s="10"/>
      <c r="U10606" s="10"/>
      <c r="W10606" s="10"/>
      <c r="Y10606" s="10"/>
      <c r="AA10606" s="10"/>
      <c r="AC10606" s="10"/>
      <c r="AE10606" s="10"/>
      <c r="AG10606" s="10"/>
      <c r="AI10606" s="10"/>
      <c r="AK10606" s="10"/>
    </row>
    <row r="10607" spans="2:37" ht="15" x14ac:dyDescent="0.2">
      <c r="B10607" s="10"/>
      <c r="C10607" s="10"/>
      <c r="D10607" s="10"/>
      <c r="E10607" s="10"/>
      <c r="F10607" s="10"/>
      <c r="G10607" s="10"/>
      <c r="H10607" s="10"/>
      <c r="K10607" s="10"/>
      <c r="L10607" s="10"/>
      <c r="N10607" s="10"/>
      <c r="O10607" s="10"/>
      <c r="P10607" s="10"/>
      <c r="Q10607" s="10"/>
      <c r="R10607" s="10"/>
      <c r="S10607" s="10"/>
      <c r="U10607" s="10"/>
      <c r="W10607" s="10"/>
      <c r="Y10607" s="10"/>
      <c r="AA10607" s="10"/>
      <c r="AC10607" s="10"/>
      <c r="AE10607" s="10"/>
      <c r="AG10607" s="10"/>
      <c r="AI10607" s="10"/>
      <c r="AK10607" s="10"/>
    </row>
    <row r="10608" spans="2:37" ht="15" x14ac:dyDescent="0.2">
      <c r="B10608" s="10"/>
      <c r="C10608" s="10"/>
      <c r="D10608" s="10"/>
      <c r="E10608" s="10"/>
      <c r="F10608" s="10"/>
      <c r="G10608" s="10"/>
      <c r="H10608" s="10"/>
      <c r="K10608" s="10"/>
      <c r="L10608" s="10"/>
      <c r="N10608" s="10"/>
      <c r="O10608" s="10"/>
      <c r="P10608" s="10"/>
      <c r="Q10608" s="10"/>
      <c r="R10608" s="10"/>
      <c r="S10608" s="10"/>
      <c r="U10608" s="10"/>
      <c r="W10608" s="10"/>
      <c r="Y10608" s="10"/>
      <c r="AA10608" s="10"/>
      <c r="AC10608" s="10"/>
      <c r="AE10608" s="10"/>
      <c r="AG10608" s="10"/>
      <c r="AI10608" s="10"/>
      <c r="AK10608" s="10"/>
    </row>
    <row r="10609" spans="2:37" ht="15" x14ac:dyDescent="0.2">
      <c r="B10609" s="10"/>
      <c r="C10609" s="10"/>
      <c r="D10609" s="10"/>
      <c r="E10609" s="10"/>
      <c r="F10609" s="10"/>
      <c r="G10609" s="10"/>
      <c r="H10609" s="10"/>
      <c r="K10609" s="10"/>
      <c r="L10609" s="10"/>
      <c r="N10609" s="10"/>
      <c r="O10609" s="10"/>
      <c r="P10609" s="10"/>
      <c r="Q10609" s="10"/>
      <c r="R10609" s="10"/>
      <c r="S10609" s="10"/>
      <c r="U10609" s="10"/>
      <c r="W10609" s="10"/>
      <c r="Y10609" s="10"/>
      <c r="AA10609" s="10"/>
      <c r="AC10609" s="10"/>
      <c r="AE10609" s="10"/>
      <c r="AG10609" s="10"/>
      <c r="AI10609" s="10"/>
      <c r="AK10609" s="10"/>
    </row>
    <row r="10610" spans="2:37" ht="15" x14ac:dyDescent="0.2">
      <c r="B10610" s="10"/>
      <c r="C10610" s="10"/>
      <c r="D10610" s="10"/>
      <c r="E10610" s="10"/>
      <c r="F10610" s="10"/>
      <c r="G10610" s="10"/>
      <c r="H10610" s="10"/>
      <c r="K10610" s="10"/>
      <c r="L10610" s="10"/>
      <c r="N10610" s="10"/>
      <c r="O10610" s="10"/>
      <c r="P10610" s="10"/>
      <c r="Q10610" s="10"/>
      <c r="R10610" s="10"/>
      <c r="S10610" s="10"/>
      <c r="U10610" s="10"/>
      <c r="W10610" s="10"/>
      <c r="Y10610" s="10"/>
      <c r="AA10610" s="10"/>
      <c r="AC10610" s="10"/>
      <c r="AE10610" s="10"/>
      <c r="AG10610" s="10"/>
      <c r="AI10610" s="10"/>
      <c r="AK10610" s="10"/>
    </row>
    <row r="10611" spans="2:37" ht="15" x14ac:dyDescent="0.2">
      <c r="B10611" s="10"/>
      <c r="C10611" s="10"/>
      <c r="D10611" s="10"/>
      <c r="E10611" s="10"/>
      <c r="F10611" s="10"/>
      <c r="G10611" s="10"/>
      <c r="H10611" s="10"/>
      <c r="K10611" s="10"/>
      <c r="L10611" s="10"/>
      <c r="N10611" s="10"/>
      <c r="O10611" s="10"/>
      <c r="P10611" s="10"/>
      <c r="Q10611" s="10"/>
      <c r="R10611" s="10"/>
      <c r="S10611" s="10"/>
      <c r="U10611" s="10"/>
      <c r="W10611" s="10"/>
      <c r="Y10611" s="10"/>
      <c r="AA10611" s="10"/>
      <c r="AC10611" s="10"/>
      <c r="AE10611" s="10"/>
      <c r="AG10611" s="10"/>
      <c r="AI10611" s="10"/>
      <c r="AK10611" s="10"/>
    </row>
    <row r="10612" spans="2:37" ht="15" x14ac:dyDescent="0.2">
      <c r="B10612" s="10"/>
      <c r="C10612" s="10"/>
      <c r="D10612" s="10"/>
      <c r="E10612" s="10"/>
      <c r="F10612" s="10"/>
      <c r="G10612" s="10"/>
      <c r="H10612" s="10"/>
      <c r="K10612" s="10"/>
      <c r="L10612" s="10"/>
      <c r="N10612" s="10"/>
      <c r="O10612" s="10"/>
      <c r="P10612" s="10"/>
      <c r="Q10612" s="10"/>
      <c r="R10612" s="10"/>
      <c r="S10612" s="10"/>
      <c r="U10612" s="10"/>
      <c r="W10612" s="10"/>
      <c r="Y10612" s="10"/>
      <c r="AA10612" s="10"/>
      <c r="AC10612" s="10"/>
      <c r="AE10612" s="10"/>
      <c r="AG10612" s="10"/>
      <c r="AI10612" s="10"/>
      <c r="AK10612" s="10"/>
    </row>
    <row r="10613" spans="2:37" ht="15" x14ac:dyDescent="0.2">
      <c r="B10613" s="10"/>
      <c r="C10613" s="10"/>
      <c r="D10613" s="10"/>
      <c r="E10613" s="10"/>
      <c r="F10613" s="10"/>
      <c r="G10613" s="10"/>
      <c r="H10613" s="10"/>
      <c r="K10613" s="10"/>
      <c r="L10613" s="10"/>
      <c r="N10613" s="10"/>
      <c r="O10613" s="10"/>
      <c r="P10613" s="10"/>
      <c r="Q10613" s="10"/>
      <c r="R10613" s="10"/>
      <c r="S10613" s="10"/>
      <c r="U10613" s="10"/>
      <c r="W10613" s="10"/>
      <c r="Y10613" s="10"/>
      <c r="AA10613" s="10"/>
      <c r="AC10613" s="10"/>
      <c r="AE10613" s="10"/>
      <c r="AG10613" s="10"/>
      <c r="AI10613" s="10"/>
      <c r="AK10613" s="10"/>
    </row>
    <row r="10614" spans="2:37" ht="15" x14ac:dyDescent="0.2">
      <c r="B10614" s="10"/>
      <c r="C10614" s="10"/>
      <c r="D10614" s="10"/>
      <c r="E10614" s="10"/>
      <c r="F10614" s="10"/>
      <c r="G10614" s="10"/>
      <c r="H10614" s="10"/>
      <c r="K10614" s="10"/>
      <c r="L10614" s="10"/>
      <c r="N10614" s="10"/>
      <c r="O10614" s="10"/>
      <c r="P10614" s="10"/>
      <c r="Q10614" s="10"/>
      <c r="R10614" s="10"/>
      <c r="S10614" s="10"/>
      <c r="U10614" s="10"/>
      <c r="W10614" s="10"/>
      <c r="Y10614" s="10"/>
      <c r="AA10614" s="10"/>
      <c r="AC10614" s="10"/>
      <c r="AE10614" s="10"/>
      <c r="AG10614" s="10"/>
      <c r="AI10614" s="10"/>
      <c r="AK10614" s="10"/>
    </row>
    <row r="10615" spans="2:37" ht="15" x14ac:dyDescent="0.2">
      <c r="B10615" s="10"/>
      <c r="C10615" s="10"/>
      <c r="D10615" s="10"/>
      <c r="E10615" s="10"/>
      <c r="F10615" s="10"/>
      <c r="G10615" s="10"/>
      <c r="H10615" s="10"/>
      <c r="K10615" s="10"/>
      <c r="L10615" s="10"/>
      <c r="N10615" s="10"/>
      <c r="O10615" s="10"/>
      <c r="P10615" s="10"/>
      <c r="Q10615" s="10"/>
      <c r="R10615" s="10"/>
      <c r="S10615" s="10"/>
      <c r="U10615" s="10"/>
      <c r="W10615" s="10"/>
      <c r="Y10615" s="10"/>
      <c r="AA10615" s="10"/>
      <c r="AC10615" s="10"/>
      <c r="AE10615" s="10"/>
      <c r="AG10615" s="10"/>
      <c r="AI10615" s="10"/>
      <c r="AK10615" s="10"/>
    </row>
    <row r="10616" spans="2:37" ht="15" x14ac:dyDescent="0.2">
      <c r="B10616" s="10"/>
      <c r="C10616" s="10"/>
      <c r="D10616" s="10"/>
      <c r="E10616" s="10"/>
      <c r="F10616" s="10"/>
      <c r="G10616" s="10"/>
      <c r="H10616" s="10"/>
      <c r="K10616" s="10"/>
      <c r="L10616" s="10"/>
      <c r="N10616" s="10"/>
      <c r="O10616" s="10"/>
      <c r="P10616" s="10"/>
      <c r="Q10616" s="10"/>
      <c r="R10616" s="10"/>
      <c r="S10616" s="10"/>
      <c r="U10616" s="10"/>
      <c r="W10616" s="10"/>
      <c r="Y10616" s="10"/>
      <c r="AA10616" s="10"/>
      <c r="AC10616" s="10"/>
      <c r="AE10616" s="10"/>
      <c r="AG10616" s="10"/>
      <c r="AI10616" s="10"/>
      <c r="AK10616" s="10"/>
    </row>
    <row r="10617" spans="2:37" ht="15" x14ac:dyDescent="0.2">
      <c r="B10617" s="10"/>
      <c r="C10617" s="10"/>
      <c r="D10617" s="10"/>
      <c r="E10617" s="10"/>
      <c r="F10617" s="10"/>
      <c r="G10617" s="10"/>
      <c r="H10617" s="10"/>
      <c r="K10617" s="10"/>
      <c r="L10617" s="10"/>
      <c r="N10617" s="10"/>
      <c r="O10617" s="10"/>
      <c r="P10617" s="10"/>
      <c r="Q10617" s="10"/>
      <c r="R10617" s="10"/>
      <c r="S10617" s="10"/>
      <c r="U10617" s="10"/>
      <c r="W10617" s="10"/>
      <c r="Y10617" s="10"/>
      <c r="AA10617" s="10"/>
      <c r="AC10617" s="10"/>
      <c r="AE10617" s="10"/>
      <c r="AG10617" s="10"/>
      <c r="AI10617" s="10"/>
      <c r="AK10617" s="10"/>
    </row>
    <row r="10618" spans="2:37" ht="15" x14ac:dyDescent="0.2">
      <c r="B10618" s="10"/>
      <c r="C10618" s="10"/>
      <c r="D10618" s="10"/>
      <c r="E10618" s="10"/>
      <c r="F10618" s="10"/>
      <c r="G10618" s="10"/>
      <c r="H10618" s="10"/>
      <c r="K10618" s="10"/>
      <c r="L10618" s="10"/>
      <c r="N10618" s="10"/>
      <c r="O10618" s="10"/>
      <c r="P10618" s="10"/>
      <c r="Q10618" s="10"/>
      <c r="R10618" s="10"/>
      <c r="S10618" s="10"/>
      <c r="U10618" s="10"/>
      <c r="W10618" s="10"/>
      <c r="Y10618" s="10"/>
      <c r="AA10618" s="10"/>
      <c r="AC10618" s="10"/>
      <c r="AE10618" s="10"/>
      <c r="AG10618" s="10"/>
      <c r="AI10618" s="10"/>
      <c r="AK10618" s="10"/>
    </row>
    <row r="10619" spans="2:37" ht="15" x14ac:dyDescent="0.2">
      <c r="B10619" s="10"/>
      <c r="C10619" s="10"/>
      <c r="D10619" s="10"/>
      <c r="E10619" s="10"/>
      <c r="F10619" s="10"/>
      <c r="G10619" s="10"/>
      <c r="H10619" s="10"/>
      <c r="K10619" s="10"/>
      <c r="L10619" s="10"/>
      <c r="N10619" s="10"/>
      <c r="O10619" s="10"/>
      <c r="P10619" s="10"/>
      <c r="Q10619" s="10"/>
      <c r="R10619" s="10"/>
      <c r="S10619" s="10"/>
      <c r="U10619" s="10"/>
      <c r="W10619" s="10"/>
      <c r="Y10619" s="10"/>
      <c r="AA10619" s="10"/>
      <c r="AC10619" s="10"/>
      <c r="AE10619" s="10"/>
      <c r="AG10619" s="10"/>
      <c r="AI10619" s="10"/>
      <c r="AK10619" s="10"/>
    </row>
    <row r="10620" spans="2:37" ht="15" x14ac:dyDescent="0.2">
      <c r="B10620" s="10"/>
      <c r="C10620" s="10"/>
      <c r="D10620" s="10"/>
      <c r="E10620" s="10"/>
      <c r="F10620" s="10"/>
      <c r="G10620" s="10"/>
      <c r="H10620" s="10"/>
      <c r="K10620" s="10"/>
      <c r="L10620" s="10"/>
      <c r="N10620" s="10"/>
      <c r="O10620" s="10"/>
      <c r="P10620" s="10"/>
      <c r="Q10620" s="10"/>
      <c r="R10620" s="10"/>
      <c r="S10620" s="10"/>
      <c r="U10620" s="10"/>
      <c r="W10620" s="10"/>
      <c r="Y10620" s="10"/>
      <c r="AA10620" s="10"/>
      <c r="AC10620" s="10"/>
      <c r="AE10620" s="10"/>
      <c r="AG10620" s="10"/>
      <c r="AI10620" s="10"/>
      <c r="AK10620" s="10"/>
    </row>
    <row r="10621" spans="2:37" ht="15" x14ac:dyDescent="0.2">
      <c r="B10621" s="10"/>
      <c r="C10621" s="10"/>
      <c r="D10621" s="10"/>
      <c r="E10621" s="10"/>
      <c r="F10621" s="10"/>
      <c r="G10621" s="10"/>
      <c r="H10621" s="10"/>
      <c r="K10621" s="10"/>
      <c r="L10621" s="10"/>
      <c r="N10621" s="10"/>
      <c r="O10621" s="10"/>
      <c r="P10621" s="10"/>
      <c r="Q10621" s="10"/>
      <c r="R10621" s="10"/>
      <c r="S10621" s="10"/>
      <c r="U10621" s="10"/>
      <c r="W10621" s="10"/>
      <c r="Y10621" s="10"/>
      <c r="AA10621" s="10"/>
      <c r="AC10621" s="10"/>
      <c r="AE10621" s="10"/>
      <c r="AG10621" s="10"/>
      <c r="AI10621" s="10"/>
      <c r="AK10621" s="10"/>
    </row>
    <row r="10622" spans="2:37" ht="15" x14ac:dyDescent="0.2">
      <c r="B10622" s="10"/>
      <c r="C10622" s="10"/>
      <c r="D10622" s="10"/>
      <c r="E10622" s="10"/>
      <c r="F10622" s="10"/>
      <c r="G10622" s="10"/>
      <c r="H10622" s="10"/>
      <c r="K10622" s="10"/>
      <c r="L10622" s="10"/>
      <c r="N10622" s="10"/>
      <c r="O10622" s="10"/>
      <c r="P10622" s="10"/>
      <c r="Q10622" s="10"/>
      <c r="R10622" s="10"/>
      <c r="S10622" s="10"/>
      <c r="U10622" s="10"/>
      <c r="W10622" s="10"/>
      <c r="Y10622" s="10"/>
      <c r="AA10622" s="10"/>
      <c r="AC10622" s="10"/>
      <c r="AE10622" s="10"/>
      <c r="AG10622" s="10"/>
      <c r="AI10622" s="10"/>
      <c r="AK10622" s="10"/>
    </row>
    <row r="10623" spans="2:37" ht="15" x14ac:dyDescent="0.2">
      <c r="B10623" s="10"/>
      <c r="C10623" s="10"/>
      <c r="D10623" s="10"/>
      <c r="E10623" s="10"/>
      <c r="F10623" s="10"/>
      <c r="G10623" s="10"/>
      <c r="H10623" s="10"/>
      <c r="K10623" s="10"/>
      <c r="L10623" s="10"/>
      <c r="N10623" s="10"/>
      <c r="O10623" s="10"/>
      <c r="P10623" s="10"/>
      <c r="Q10623" s="10"/>
      <c r="R10623" s="10"/>
      <c r="S10623" s="10"/>
      <c r="U10623" s="10"/>
      <c r="W10623" s="10"/>
      <c r="Y10623" s="10"/>
      <c r="AA10623" s="10"/>
      <c r="AC10623" s="10"/>
      <c r="AE10623" s="10"/>
      <c r="AG10623" s="10"/>
      <c r="AI10623" s="10"/>
      <c r="AK10623" s="10"/>
    </row>
    <row r="10624" spans="2:37" ht="15" x14ac:dyDescent="0.2">
      <c r="B10624" s="10"/>
      <c r="C10624" s="10"/>
      <c r="D10624" s="10"/>
      <c r="E10624" s="10"/>
      <c r="F10624" s="10"/>
      <c r="G10624" s="10"/>
      <c r="H10624" s="10"/>
      <c r="K10624" s="10"/>
      <c r="L10624" s="10"/>
      <c r="N10624" s="10"/>
      <c r="O10624" s="10"/>
      <c r="P10624" s="10"/>
      <c r="Q10624" s="10"/>
      <c r="R10624" s="10"/>
      <c r="S10624" s="10"/>
      <c r="U10624" s="10"/>
      <c r="W10624" s="10"/>
      <c r="Y10624" s="10"/>
      <c r="AA10624" s="10"/>
      <c r="AC10624" s="10"/>
      <c r="AE10624" s="10"/>
      <c r="AG10624" s="10"/>
      <c r="AI10624" s="10"/>
      <c r="AK10624" s="10"/>
    </row>
    <row r="10625" spans="2:37" ht="15" x14ac:dyDescent="0.2">
      <c r="B10625" s="10"/>
      <c r="C10625" s="10"/>
      <c r="D10625" s="10"/>
      <c r="E10625" s="10"/>
      <c r="F10625" s="10"/>
      <c r="G10625" s="10"/>
      <c r="H10625" s="10"/>
      <c r="K10625" s="10"/>
      <c r="L10625" s="10"/>
      <c r="N10625" s="10"/>
      <c r="O10625" s="10"/>
      <c r="P10625" s="10"/>
      <c r="Q10625" s="10"/>
      <c r="R10625" s="10"/>
      <c r="S10625" s="10"/>
      <c r="U10625" s="10"/>
      <c r="W10625" s="10"/>
      <c r="Y10625" s="10"/>
      <c r="AA10625" s="10"/>
      <c r="AC10625" s="10"/>
      <c r="AE10625" s="10"/>
      <c r="AG10625" s="10"/>
      <c r="AI10625" s="10"/>
      <c r="AK10625" s="10"/>
    </row>
    <row r="10626" spans="2:37" ht="15" x14ac:dyDescent="0.2">
      <c r="B10626" s="10"/>
      <c r="C10626" s="10"/>
      <c r="D10626" s="10"/>
      <c r="E10626" s="10"/>
      <c r="F10626" s="10"/>
      <c r="G10626" s="10"/>
      <c r="H10626" s="10"/>
      <c r="K10626" s="10"/>
      <c r="L10626" s="10"/>
      <c r="N10626" s="10"/>
      <c r="O10626" s="10"/>
      <c r="P10626" s="10"/>
      <c r="Q10626" s="10"/>
      <c r="R10626" s="10"/>
      <c r="S10626" s="10"/>
      <c r="U10626" s="10"/>
      <c r="W10626" s="10"/>
      <c r="Y10626" s="10"/>
      <c r="AA10626" s="10"/>
      <c r="AC10626" s="10"/>
      <c r="AE10626" s="10"/>
      <c r="AG10626" s="10"/>
      <c r="AI10626" s="10"/>
      <c r="AK10626" s="10"/>
    </row>
    <row r="10627" spans="2:37" ht="15" x14ac:dyDescent="0.2">
      <c r="B10627" s="10"/>
      <c r="C10627" s="10"/>
      <c r="D10627" s="10"/>
      <c r="E10627" s="10"/>
      <c r="F10627" s="10"/>
      <c r="G10627" s="10"/>
      <c r="H10627" s="10"/>
      <c r="K10627" s="10"/>
      <c r="L10627" s="10"/>
      <c r="N10627" s="10"/>
      <c r="O10627" s="10"/>
      <c r="P10627" s="10"/>
      <c r="Q10627" s="10"/>
      <c r="R10627" s="10"/>
      <c r="S10627" s="10"/>
      <c r="U10627" s="10"/>
      <c r="W10627" s="10"/>
      <c r="Y10627" s="10"/>
      <c r="AA10627" s="10"/>
      <c r="AC10627" s="10"/>
      <c r="AE10627" s="10"/>
      <c r="AG10627" s="10"/>
      <c r="AI10627" s="10"/>
      <c r="AK10627" s="10"/>
    </row>
    <row r="10628" spans="2:37" ht="15" x14ac:dyDescent="0.2">
      <c r="B10628" s="10"/>
      <c r="C10628" s="10"/>
      <c r="D10628" s="10"/>
      <c r="E10628" s="10"/>
      <c r="F10628" s="10"/>
      <c r="G10628" s="10"/>
      <c r="H10628" s="10"/>
      <c r="K10628" s="10"/>
      <c r="L10628" s="10"/>
      <c r="N10628" s="10"/>
      <c r="O10628" s="10"/>
      <c r="P10628" s="10"/>
      <c r="Q10628" s="10"/>
      <c r="R10628" s="10"/>
      <c r="S10628" s="10"/>
      <c r="U10628" s="10"/>
      <c r="W10628" s="10"/>
      <c r="Y10628" s="10"/>
      <c r="AA10628" s="10"/>
      <c r="AC10628" s="10"/>
      <c r="AE10628" s="10"/>
      <c r="AG10628" s="10"/>
      <c r="AI10628" s="10"/>
      <c r="AK10628" s="10"/>
    </row>
    <row r="10629" spans="2:37" ht="15" x14ac:dyDescent="0.2">
      <c r="B10629" s="10"/>
      <c r="C10629" s="10"/>
      <c r="D10629" s="10"/>
      <c r="E10629" s="10"/>
      <c r="F10629" s="10"/>
      <c r="G10629" s="10"/>
      <c r="H10629" s="10"/>
      <c r="K10629" s="10"/>
      <c r="L10629" s="10"/>
      <c r="N10629" s="10"/>
      <c r="O10629" s="10"/>
      <c r="P10629" s="10"/>
      <c r="Q10629" s="10"/>
      <c r="R10629" s="10"/>
      <c r="S10629" s="10"/>
      <c r="U10629" s="10"/>
      <c r="W10629" s="10"/>
      <c r="Y10629" s="10"/>
      <c r="AA10629" s="10"/>
      <c r="AC10629" s="10"/>
      <c r="AE10629" s="10"/>
      <c r="AG10629" s="10"/>
      <c r="AI10629" s="10"/>
      <c r="AK10629" s="10"/>
    </row>
    <row r="10630" spans="2:37" ht="15" x14ac:dyDescent="0.2">
      <c r="B10630" s="10"/>
      <c r="C10630" s="10"/>
      <c r="D10630" s="10"/>
      <c r="E10630" s="10"/>
      <c r="F10630" s="10"/>
      <c r="G10630" s="10"/>
      <c r="H10630" s="10"/>
      <c r="K10630" s="10"/>
      <c r="L10630" s="10"/>
      <c r="N10630" s="10"/>
      <c r="O10630" s="10"/>
      <c r="P10630" s="10"/>
      <c r="Q10630" s="10"/>
      <c r="R10630" s="10"/>
      <c r="S10630" s="10"/>
      <c r="U10630" s="10"/>
      <c r="W10630" s="10"/>
      <c r="Y10630" s="10"/>
      <c r="AA10630" s="10"/>
      <c r="AC10630" s="10"/>
      <c r="AE10630" s="10"/>
      <c r="AG10630" s="10"/>
      <c r="AI10630" s="10"/>
      <c r="AK10630" s="10"/>
    </row>
    <row r="10631" spans="2:37" ht="15" x14ac:dyDescent="0.2">
      <c r="B10631" s="10"/>
      <c r="C10631" s="10"/>
      <c r="D10631" s="10"/>
      <c r="E10631" s="10"/>
      <c r="F10631" s="10"/>
      <c r="G10631" s="10"/>
      <c r="H10631" s="10"/>
      <c r="K10631" s="10"/>
      <c r="L10631" s="10"/>
      <c r="N10631" s="10"/>
      <c r="O10631" s="10"/>
      <c r="P10631" s="10"/>
      <c r="Q10631" s="10"/>
      <c r="R10631" s="10"/>
      <c r="S10631" s="10"/>
      <c r="U10631" s="10"/>
      <c r="W10631" s="10"/>
      <c r="Y10631" s="10"/>
      <c r="AA10631" s="10"/>
      <c r="AC10631" s="10"/>
      <c r="AE10631" s="10"/>
      <c r="AG10631" s="10"/>
      <c r="AI10631" s="10"/>
      <c r="AK10631" s="10"/>
    </row>
    <row r="10632" spans="2:37" ht="15" x14ac:dyDescent="0.2">
      <c r="B10632" s="10"/>
      <c r="C10632" s="10"/>
      <c r="D10632" s="10"/>
      <c r="E10632" s="10"/>
      <c r="F10632" s="10"/>
      <c r="G10632" s="10"/>
      <c r="H10632" s="10"/>
      <c r="K10632" s="10"/>
      <c r="L10632" s="10"/>
      <c r="N10632" s="10"/>
      <c r="O10632" s="10"/>
      <c r="P10632" s="10"/>
      <c r="Q10632" s="10"/>
      <c r="R10632" s="10"/>
      <c r="S10632" s="10"/>
      <c r="U10632" s="10"/>
      <c r="W10632" s="10"/>
      <c r="Y10632" s="10"/>
      <c r="AA10632" s="10"/>
      <c r="AC10632" s="10"/>
      <c r="AE10632" s="10"/>
      <c r="AG10632" s="10"/>
      <c r="AI10632" s="10"/>
      <c r="AK10632" s="10"/>
    </row>
    <row r="10633" spans="2:37" ht="15" x14ac:dyDescent="0.2">
      <c r="B10633" s="10"/>
      <c r="C10633" s="10"/>
      <c r="D10633" s="10"/>
      <c r="E10633" s="10"/>
      <c r="F10633" s="10"/>
      <c r="G10633" s="10"/>
      <c r="H10633" s="10"/>
      <c r="K10633" s="10"/>
      <c r="L10633" s="10"/>
      <c r="N10633" s="10"/>
      <c r="O10633" s="10"/>
      <c r="P10633" s="10"/>
      <c r="Q10633" s="10"/>
      <c r="R10633" s="10"/>
      <c r="S10633" s="10"/>
      <c r="U10633" s="10"/>
      <c r="W10633" s="10"/>
      <c r="Y10633" s="10"/>
      <c r="AA10633" s="10"/>
      <c r="AC10633" s="10"/>
      <c r="AE10633" s="10"/>
      <c r="AG10633" s="10"/>
      <c r="AI10633" s="10"/>
      <c r="AK10633" s="10"/>
    </row>
    <row r="10634" spans="2:37" ht="15" x14ac:dyDescent="0.2">
      <c r="B10634" s="10"/>
      <c r="C10634" s="10"/>
      <c r="D10634" s="10"/>
      <c r="E10634" s="10"/>
      <c r="F10634" s="10"/>
      <c r="G10634" s="10"/>
      <c r="H10634" s="10"/>
      <c r="K10634" s="10"/>
      <c r="L10634" s="10"/>
      <c r="N10634" s="10"/>
      <c r="O10634" s="10"/>
      <c r="P10634" s="10"/>
      <c r="Q10634" s="10"/>
      <c r="R10634" s="10"/>
      <c r="S10634" s="10"/>
      <c r="U10634" s="10"/>
      <c r="W10634" s="10"/>
      <c r="Y10634" s="10"/>
      <c r="AA10634" s="10"/>
      <c r="AC10634" s="10"/>
      <c r="AE10634" s="10"/>
      <c r="AG10634" s="10"/>
      <c r="AI10634" s="10"/>
      <c r="AK10634" s="10"/>
    </row>
    <row r="10635" spans="2:37" ht="15" x14ac:dyDescent="0.2">
      <c r="B10635" s="10"/>
      <c r="C10635" s="10"/>
      <c r="D10635" s="10"/>
      <c r="E10635" s="10"/>
      <c r="F10635" s="10"/>
      <c r="G10635" s="10"/>
      <c r="H10635" s="10"/>
      <c r="K10635" s="10"/>
      <c r="L10635" s="10"/>
      <c r="N10635" s="10"/>
      <c r="O10635" s="10"/>
      <c r="P10635" s="10"/>
      <c r="Q10635" s="10"/>
      <c r="R10635" s="10"/>
      <c r="S10635" s="10"/>
      <c r="U10635" s="10"/>
      <c r="W10635" s="10"/>
      <c r="Y10635" s="10"/>
      <c r="AA10635" s="10"/>
      <c r="AC10635" s="10"/>
      <c r="AE10635" s="10"/>
      <c r="AG10635" s="10"/>
      <c r="AI10635" s="10"/>
      <c r="AK10635" s="10"/>
    </row>
    <row r="10636" spans="2:37" ht="15" x14ac:dyDescent="0.2">
      <c r="B10636" s="10"/>
      <c r="C10636" s="10"/>
      <c r="D10636" s="10"/>
      <c r="E10636" s="10"/>
      <c r="F10636" s="10"/>
      <c r="G10636" s="10"/>
      <c r="H10636" s="10"/>
      <c r="K10636" s="10"/>
      <c r="L10636" s="10"/>
      <c r="N10636" s="10"/>
      <c r="O10636" s="10"/>
      <c r="P10636" s="10"/>
      <c r="Q10636" s="10"/>
      <c r="R10636" s="10"/>
      <c r="S10636" s="10"/>
      <c r="U10636" s="10"/>
      <c r="W10636" s="10"/>
      <c r="Y10636" s="10"/>
      <c r="AA10636" s="10"/>
      <c r="AC10636" s="10"/>
      <c r="AE10636" s="10"/>
      <c r="AG10636" s="10"/>
      <c r="AI10636" s="10"/>
      <c r="AK10636" s="10"/>
    </row>
    <row r="10637" spans="2:37" ht="15" x14ac:dyDescent="0.2">
      <c r="B10637" s="10"/>
      <c r="C10637" s="10"/>
      <c r="D10637" s="10"/>
      <c r="E10637" s="10"/>
      <c r="F10637" s="10"/>
      <c r="G10637" s="10"/>
      <c r="H10637" s="10"/>
      <c r="K10637" s="10"/>
      <c r="L10637" s="10"/>
      <c r="N10637" s="10"/>
      <c r="O10637" s="10"/>
      <c r="P10637" s="10"/>
      <c r="Q10637" s="10"/>
      <c r="R10637" s="10"/>
      <c r="S10637" s="10"/>
      <c r="U10637" s="10"/>
      <c r="W10637" s="10"/>
      <c r="Y10637" s="10"/>
      <c r="AA10637" s="10"/>
      <c r="AC10637" s="10"/>
      <c r="AE10637" s="10"/>
      <c r="AG10637" s="10"/>
      <c r="AI10637" s="10"/>
      <c r="AK10637" s="10"/>
    </row>
    <row r="10638" spans="2:37" ht="15" x14ac:dyDescent="0.2">
      <c r="B10638" s="10"/>
      <c r="C10638" s="10"/>
      <c r="D10638" s="10"/>
      <c r="E10638" s="10"/>
      <c r="F10638" s="10"/>
      <c r="G10638" s="10"/>
      <c r="H10638" s="10"/>
      <c r="K10638" s="10"/>
      <c r="L10638" s="10"/>
      <c r="N10638" s="10"/>
      <c r="O10638" s="10"/>
      <c r="P10638" s="10"/>
      <c r="Q10638" s="10"/>
      <c r="R10638" s="10"/>
      <c r="S10638" s="10"/>
      <c r="U10638" s="10"/>
      <c r="W10638" s="10"/>
      <c r="Y10638" s="10"/>
      <c r="AA10638" s="10"/>
      <c r="AC10638" s="10"/>
      <c r="AE10638" s="10"/>
      <c r="AG10638" s="10"/>
      <c r="AI10638" s="10"/>
      <c r="AK10638" s="10"/>
    </row>
    <row r="10639" spans="2:37" ht="15" x14ac:dyDescent="0.2">
      <c r="B10639" s="10"/>
      <c r="C10639" s="10"/>
      <c r="D10639" s="10"/>
      <c r="E10639" s="10"/>
      <c r="F10639" s="10"/>
      <c r="G10639" s="10"/>
      <c r="H10639" s="10"/>
      <c r="K10639" s="10"/>
      <c r="L10639" s="10"/>
      <c r="N10639" s="10"/>
      <c r="O10639" s="10"/>
      <c r="P10639" s="10"/>
      <c r="Q10639" s="10"/>
      <c r="R10639" s="10"/>
      <c r="S10639" s="10"/>
      <c r="U10639" s="10"/>
      <c r="W10639" s="10"/>
      <c r="Y10639" s="10"/>
      <c r="AA10639" s="10"/>
      <c r="AC10639" s="10"/>
      <c r="AE10639" s="10"/>
      <c r="AG10639" s="10"/>
      <c r="AI10639" s="10"/>
      <c r="AK10639" s="10"/>
    </row>
    <row r="10640" spans="2:37" ht="15" x14ac:dyDescent="0.2">
      <c r="B10640" s="10"/>
      <c r="C10640" s="10"/>
      <c r="D10640" s="10"/>
      <c r="E10640" s="10"/>
      <c r="F10640" s="10"/>
      <c r="G10640" s="10"/>
      <c r="H10640" s="10"/>
      <c r="K10640" s="10"/>
      <c r="L10640" s="10"/>
      <c r="N10640" s="10"/>
      <c r="O10640" s="10"/>
      <c r="P10640" s="10"/>
      <c r="Q10640" s="10"/>
      <c r="R10640" s="10"/>
      <c r="S10640" s="10"/>
      <c r="U10640" s="10"/>
      <c r="W10640" s="10"/>
      <c r="Y10640" s="10"/>
      <c r="AA10640" s="10"/>
      <c r="AC10640" s="10"/>
      <c r="AE10640" s="10"/>
      <c r="AG10640" s="10"/>
      <c r="AI10640" s="10"/>
      <c r="AK10640" s="10"/>
    </row>
    <row r="10641" spans="2:37" ht="15" x14ac:dyDescent="0.2">
      <c r="B10641" s="10"/>
      <c r="C10641" s="10"/>
      <c r="D10641" s="10"/>
      <c r="E10641" s="10"/>
      <c r="F10641" s="10"/>
      <c r="G10641" s="10"/>
      <c r="H10641" s="10"/>
      <c r="K10641" s="10"/>
      <c r="L10641" s="10"/>
      <c r="N10641" s="10"/>
      <c r="O10641" s="10"/>
      <c r="P10641" s="10"/>
      <c r="Q10641" s="10"/>
      <c r="R10641" s="10"/>
      <c r="S10641" s="10"/>
      <c r="U10641" s="10"/>
      <c r="W10641" s="10"/>
      <c r="Y10641" s="10"/>
      <c r="AA10641" s="10"/>
      <c r="AC10641" s="10"/>
      <c r="AE10641" s="10"/>
      <c r="AG10641" s="10"/>
      <c r="AI10641" s="10"/>
      <c r="AK10641" s="10"/>
    </row>
    <row r="10642" spans="2:37" ht="15" x14ac:dyDescent="0.2">
      <c r="B10642" s="10"/>
      <c r="C10642" s="10"/>
      <c r="D10642" s="10"/>
      <c r="E10642" s="10"/>
      <c r="F10642" s="10"/>
      <c r="G10642" s="10"/>
      <c r="H10642" s="10"/>
      <c r="K10642" s="10"/>
      <c r="L10642" s="10"/>
      <c r="N10642" s="10"/>
      <c r="O10642" s="10"/>
      <c r="P10642" s="10"/>
      <c r="Q10642" s="10"/>
      <c r="R10642" s="10"/>
      <c r="S10642" s="10"/>
      <c r="U10642" s="10"/>
      <c r="W10642" s="10"/>
      <c r="Y10642" s="10"/>
      <c r="AA10642" s="10"/>
      <c r="AC10642" s="10"/>
      <c r="AE10642" s="10"/>
      <c r="AG10642" s="10"/>
      <c r="AI10642" s="10"/>
      <c r="AK10642" s="10"/>
    </row>
    <row r="10643" spans="2:37" ht="15" x14ac:dyDescent="0.2">
      <c r="B10643" s="10"/>
      <c r="C10643" s="10"/>
      <c r="D10643" s="10"/>
      <c r="E10643" s="10"/>
      <c r="F10643" s="10"/>
      <c r="G10643" s="10"/>
      <c r="H10643" s="10"/>
      <c r="K10643" s="10"/>
      <c r="L10643" s="10"/>
      <c r="N10643" s="10"/>
      <c r="O10643" s="10"/>
      <c r="P10643" s="10"/>
      <c r="Q10643" s="10"/>
      <c r="R10643" s="10"/>
      <c r="S10643" s="10"/>
      <c r="U10643" s="10"/>
      <c r="W10643" s="10"/>
      <c r="Y10643" s="10"/>
      <c r="AA10643" s="10"/>
      <c r="AC10643" s="10"/>
      <c r="AE10643" s="10"/>
      <c r="AG10643" s="10"/>
      <c r="AI10643" s="10"/>
      <c r="AK10643" s="10"/>
    </row>
    <row r="10644" spans="2:37" ht="15" x14ac:dyDescent="0.2">
      <c r="B10644" s="10"/>
      <c r="C10644" s="10"/>
      <c r="D10644" s="10"/>
      <c r="E10644" s="10"/>
      <c r="F10644" s="10"/>
      <c r="G10644" s="10"/>
      <c r="H10644" s="10"/>
      <c r="K10644" s="10"/>
      <c r="L10644" s="10"/>
      <c r="N10644" s="10"/>
      <c r="O10644" s="10"/>
      <c r="P10644" s="10"/>
      <c r="Q10644" s="10"/>
      <c r="R10644" s="10"/>
      <c r="S10644" s="10"/>
      <c r="U10644" s="10"/>
      <c r="W10644" s="10"/>
      <c r="Y10644" s="10"/>
      <c r="AA10644" s="10"/>
      <c r="AC10644" s="10"/>
      <c r="AE10644" s="10"/>
      <c r="AG10644" s="10"/>
      <c r="AI10644" s="10"/>
      <c r="AK10644" s="10"/>
    </row>
    <row r="10645" spans="2:37" ht="15" x14ac:dyDescent="0.2">
      <c r="B10645" s="10"/>
      <c r="C10645" s="10"/>
      <c r="D10645" s="10"/>
      <c r="E10645" s="10"/>
      <c r="F10645" s="10"/>
      <c r="G10645" s="10"/>
      <c r="H10645" s="10"/>
      <c r="K10645" s="10"/>
      <c r="L10645" s="10"/>
      <c r="N10645" s="10"/>
      <c r="O10645" s="10"/>
      <c r="P10645" s="10"/>
      <c r="Q10645" s="10"/>
      <c r="R10645" s="10"/>
      <c r="S10645" s="10"/>
      <c r="U10645" s="10"/>
      <c r="W10645" s="10"/>
      <c r="Y10645" s="10"/>
      <c r="AA10645" s="10"/>
      <c r="AC10645" s="10"/>
      <c r="AE10645" s="10"/>
      <c r="AG10645" s="10"/>
      <c r="AI10645" s="10"/>
      <c r="AK10645" s="10"/>
    </row>
    <row r="10646" spans="2:37" ht="15" x14ac:dyDescent="0.2">
      <c r="B10646" s="10"/>
      <c r="C10646" s="10"/>
      <c r="D10646" s="10"/>
      <c r="E10646" s="10"/>
      <c r="F10646" s="10"/>
      <c r="G10646" s="10"/>
      <c r="H10646" s="10"/>
      <c r="K10646" s="10"/>
      <c r="L10646" s="10"/>
      <c r="N10646" s="10"/>
      <c r="O10646" s="10"/>
      <c r="P10646" s="10"/>
      <c r="Q10646" s="10"/>
      <c r="R10646" s="10"/>
      <c r="S10646" s="10"/>
      <c r="U10646" s="10"/>
      <c r="W10646" s="10"/>
      <c r="Y10646" s="10"/>
      <c r="AA10646" s="10"/>
      <c r="AC10646" s="10"/>
      <c r="AE10646" s="10"/>
      <c r="AG10646" s="10"/>
      <c r="AI10646" s="10"/>
      <c r="AK10646" s="10"/>
    </row>
    <row r="10647" spans="2:37" ht="15" x14ac:dyDescent="0.2">
      <c r="B10647" s="10"/>
      <c r="C10647" s="10"/>
      <c r="D10647" s="10"/>
      <c r="E10647" s="10"/>
      <c r="F10647" s="10"/>
      <c r="G10647" s="10"/>
      <c r="H10647" s="10"/>
      <c r="K10647" s="10"/>
      <c r="L10647" s="10"/>
      <c r="N10647" s="10"/>
      <c r="O10647" s="10"/>
      <c r="P10647" s="10"/>
      <c r="Q10647" s="10"/>
      <c r="R10647" s="10"/>
      <c r="S10647" s="10"/>
      <c r="U10647" s="10"/>
      <c r="W10647" s="10"/>
      <c r="Y10647" s="10"/>
      <c r="AA10647" s="10"/>
      <c r="AC10647" s="10"/>
      <c r="AE10647" s="10"/>
      <c r="AG10647" s="10"/>
      <c r="AI10647" s="10"/>
      <c r="AK10647" s="10"/>
    </row>
    <row r="10648" spans="2:37" ht="15" x14ac:dyDescent="0.2">
      <c r="B10648" s="10"/>
      <c r="C10648" s="10"/>
      <c r="D10648" s="10"/>
      <c r="E10648" s="10"/>
      <c r="F10648" s="10"/>
      <c r="G10648" s="10"/>
      <c r="H10648" s="10"/>
      <c r="K10648" s="10"/>
      <c r="L10648" s="10"/>
      <c r="N10648" s="10"/>
      <c r="O10648" s="10"/>
      <c r="P10648" s="10"/>
      <c r="Q10648" s="10"/>
      <c r="R10648" s="10"/>
      <c r="S10648" s="10"/>
      <c r="U10648" s="10"/>
      <c r="W10648" s="10"/>
      <c r="Y10648" s="10"/>
      <c r="AA10648" s="10"/>
      <c r="AC10648" s="10"/>
      <c r="AE10648" s="10"/>
      <c r="AG10648" s="10"/>
      <c r="AI10648" s="10"/>
      <c r="AK10648" s="10"/>
    </row>
    <row r="10649" spans="2:37" ht="15" x14ac:dyDescent="0.2">
      <c r="B10649" s="10"/>
      <c r="C10649" s="10"/>
      <c r="D10649" s="10"/>
      <c r="E10649" s="10"/>
      <c r="F10649" s="10"/>
      <c r="G10649" s="10"/>
      <c r="H10649" s="10"/>
      <c r="K10649" s="10"/>
      <c r="L10649" s="10"/>
      <c r="N10649" s="10"/>
      <c r="O10649" s="10"/>
      <c r="P10649" s="10"/>
      <c r="Q10649" s="10"/>
      <c r="R10649" s="10"/>
      <c r="S10649" s="10"/>
      <c r="U10649" s="10"/>
      <c r="W10649" s="10"/>
      <c r="Y10649" s="10"/>
      <c r="AA10649" s="10"/>
      <c r="AC10649" s="10"/>
      <c r="AE10649" s="10"/>
      <c r="AG10649" s="10"/>
      <c r="AI10649" s="10"/>
      <c r="AK10649" s="10"/>
    </row>
    <row r="10650" spans="2:37" ht="15" x14ac:dyDescent="0.2">
      <c r="B10650" s="10"/>
      <c r="C10650" s="10"/>
      <c r="D10650" s="10"/>
      <c r="E10650" s="10"/>
      <c r="F10650" s="10"/>
      <c r="G10650" s="10"/>
      <c r="H10650" s="10"/>
      <c r="K10650" s="10"/>
      <c r="L10650" s="10"/>
      <c r="N10650" s="10"/>
      <c r="O10650" s="10"/>
      <c r="P10650" s="10"/>
      <c r="Q10650" s="10"/>
      <c r="R10650" s="10"/>
      <c r="S10650" s="10"/>
      <c r="U10650" s="10"/>
      <c r="W10650" s="10"/>
      <c r="Y10650" s="10"/>
      <c r="AA10650" s="10"/>
      <c r="AC10650" s="10"/>
      <c r="AE10650" s="10"/>
      <c r="AG10650" s="10"/>
      <c r="AI10650" s="10"/>
      <c r="AK10650" s="10"/>
    </row>
    <row r="10651" spans="2:37" ht="15" x14ac:dyDescent="0.2">
      <c r="B10651" s="10"/>
      <c r="C10651" s="10"/>
      <c r="D10651" s="10"/>
      <c r="E10651" s="10"/>
      <c r="F10651" s="10"/>
      <c r="G10651" s="10"/>
      <c r="H10651" s="10"/>
      <c r="K10651" s="10"/>
      <c r="L10651" s="10"/>
      <c r="N10651" s="10"/>
      <c r="O10651" s="10"/>
      <c r="P10651" s="10"/>
      <c r="Q10651" s="10"/>
      <c r="R10651" s="10"/>
      <c r="S10651" s="10"/>
      <c r="U10651" s="10"/>
      <c r="W10651" s="10"/>
      <c r="Y10651" s="10"/>
      <c r="AA10651" s="10"/>
      <c r="AC10651" s="10"/>
      <c r="AE10651" s="10"/>
      <c r="AG10651" s="10"/>
      <c r="AI10651" s="10"/>
      <c r="AK10651" s="10"/>
    </row>
    <row r="10652" spans="2:37" ht="15" x14ac:dyDescent="0.2">
      <c r="B10652" s="10"/>
      <c r="C10652" s="10"/>
      <c r="D10652" s="10"/>
      <c r="E10652" s="10"/>
      <c r="F10652" s="10"/>
      <c r="G10652" s="10"/>
      <c r="H10652" s="10"/>
      <c r="K10652" s="10"/>
      <c r="L10652" s="10"/>
      <c r="N10652" s="10"/>
      <c r="O10652" s="10"/>
      <c r="P10652" s="10"/>
      <c r="Q10652" s="10"/>
      <c r="R10652" s="10"/>
      <c r="S10652" s="10"/>
      <c r="U10652" s="10"/>
      <c r="W10652" s="10"/>
      <c r="Y10652" s="10"/>
      <c r="AA10652" s="10"/>
      <c r="AC10652" s="10"/>
      <c r="AE10652" s="10"/>
      <c r="AG10652" s="10"/>
      <c r="AI10652" s="10"/>
      <c r="AK10652" s="10"/>
    </row>
    <row r="10653" spans="2:37" ht="15" x14ac:dyDescent="0.2">
      <c r="B10653" s="10"/>
      <c r="C10653" s="10"/>
      <c r="D10653" s="10"/>
      <c r="E10653" s="10"/>
      <c r="F10653" s="10"/>
      <c r="G10653" s="10"/>
      <c r="H10653" s="10"/>
      <c r="K10653" s="10"/>
      <c r="L10653" s="10"/>
      <c r="N10653" s="10"/>
      <c r="O10653" s="10"/>
      <c r="P10653" s="10"/>
      <c r="Q10653" s="10"/>
      <c r="R10653" s="10"/>
      <c r="S10653" s="10"/>
      <c r="U10653" s="10"/>
      <c r="W10653" s="10"/>
      <c r="Y10653" s="10"/>
      <c r="AA10653" s="10"/>
      <c r="AC10653" s="10"/>
      <c r="AE10653" s="10"/>
      <c r="AG10653" s="10"/>
      <c r="AI10653" s="10"/>
      <c r="AK10653" s="10"/>
    </row>
    <row r="10654" spans="2:37" ht="15" x14ac:dyDescent="0.2">
      <c r="B10654" s="10"/>
      <c r="C10654" s="10"/>
      <c r="D10654" s="10"/>
      <c r="E10654" s="10"/>
      <c r="F10654" s="10"/>
      <c r="G10654" s="10"/>
      <c r="H10654" s="10"/>
      <c r="K10654" s="10"/>
      <c r="L10654" s="10"/>
      <c r="N10654" s="10"/>
      <c r="O10654" s="10"/>
      <c r="P10654" s="10"/>
      <c r="Q10654" s="10"/>
      <c r="R10654" s="10"/>
      <c r="S10654" s="10"/>
      <c r="U10654" s="10"/>
      <c r="W10654" s="10"/>
      <c r="Y10654" s="10"/>
      <c r="AA10654" s="10"/>
      <c r="AC10654" s="10"/>
      <c r="AE10654" s="10"/>
      <c r="AG10654" s="10"/>
      <c r="AI10654" s="10"/>
      <c r="AK10654" s="10"/>
    </row>
    <row r="10655" spans="2:37" ht="15" x14ac:dyDescent="0.2">
      <c r="B10655" s="10"/>
      <c r="C10655" s="10"/>
      <c r="D10655" s="10"/>
      <c r="E10655" s="10"/>
      <c r="F10655" s="10"/>
      <c r="G10655" s="10"/>
      <c r="H10655" s="10"/>
      <c r="K10655" s="10"/>
      <c r="L10655" s="10"/>
      <c r="N10655" s="10"/>
      <c r="O10655" s="10"/>
      <c r="P10655" s="10"/>
      <c r="Q10655" s="10"/>
      <c r="R10655" s="10"/>
      <c r="S10655" s="10"/>
      <c r="U10655" s="10"/>
      <c r="W10655" s="10"/>
      <c r="Y10655" s="10"/>
      <c r="AA10655" s="10"/>
      <c r="AC10655" s="10"/>
      <c r="AE10655" s="10"/>
      <c r="AG10655" s="10"/>
      <c r="AI10655" s="10"/>
      <c r="AK10655" s="10"/>
    </row>
    <row r="10656" spans="2:37" ht="15" x14ac:dyDescent="0.2">
      <c r="B10656" s="10"/>
      <c r="C10656" s="10"/>
      <c r="D10656" s="10"/>
      <c r="E10656" s="10"/>
      <c r="F10656" s="10"/>
      <c r="G10656" s="10"/>
      <c r="H10656" s="10"/>
      <c r="K10656" s="10"/>
      <c r="L10656" s="10"/>
      <c r="N10656" s="10"/>
      <c r="O10656" s="10"/>
      <c r="P10656" s="10"/>
      <c r="Q10656" s="10"/>
      <c r="R10656" s="10"/>
      <c r="S10656" s="10"/>
      <c r="U10656" s="10"/>
      <c r="W10656" s="10"/>
      <c r="Y10656" s="10"/>
      <c r="AA10656" s="10"/>
      <c r="AC10656" s="10"/>
      <c r="AE10656" s="10"/>
      <c r="AG10656" s="10"/>
      <c r="AI10656" s="10"/>
      <c r="AK10656" s="10"/>
    </row>
    <row r="10657" spans="2:37" ht="15" x14ac:dyDescent="0.2">
      <c r="B10657" s="10"/>
      <c r="C10657" s="10"/>
      <c r="D10657" s="10"/>
      <c r="E10657" s="10"/>
      <c r="F10657" s="10"/>
      <c r="G10657" s="10"/>
      <c r="H10657" s="10"/>
      <c r="K10657" s="10"/>
      <c r="L10657" s="10"/>
      <c r="N10657" s="10"/>
      <c r="O10657" s="10"/>
      <c r="P10657" s="10"/>
      <c r="Q10657" s="10"/>
      <c r="R10657" s="10"/>
      <c r="S10657" s="10"/>
      <c r="U10657" s="10"/>
      <c r="W10657" s="10"/>
      <c r="Y10657" s="10"/>
      <c r="AA10657" s="10"/>
      <c r="AC10657" s="10"/>
      <c r="AE10657" s="10"/>
      <c r="AG10657" s="10"/>
      <c r="AI10657" s="10"/>
      <c r="AK10657" s="10"/>
    </row>
    <row r="10658" spans="2:37" ht="15" x14ac:dyDescent="0.2">
      <c r="B10658" s="10"/>
      <c r="C10658" s="10"/>
      <c r="D10658" s="10"/>
      <c r="E10658" s="10"/>
      <c r="F10658" s="10"/>
      <c r="G10658" s="10"/>
      <c r="H10658" s="10"/>
      <c r="K10658" s="10"/>
      <c r="L10658" s="10"/>
      <c r="N10658" s="10"/>
      <c r="O10658" s="10"/>
      <c r="P10658" s="10"/>
      <c r="Q10658" s="10"/>
      <c r="R10658" s="10"/>
      <c r="S10658" s="10"/>
      <c r="U10658" s="10"/>
      <c r="W10658" s="10"/>
      <c r="Y10658" s="10"/>
      <c r="AA10658" s="10"/>
      <c r="AC10658" s="10"/>
      <c r="AE10658" s="10"/>
      <c r="AG10658" s="10"/>
      <c r="AI10658" s="10"/>
      <c r="AK10658" s="10"/>
    </row>
    <row r="10659" spans="2:37" ht="15" x14ac:dyDescent="0.2">
      <c r="B10659" s="10"/>
      <c r="C10659" s="10"/>
      <c r="D10659" s="10"/>
      <c r="E10659" s="10"/>
      <c r="F10659" s="10"/>
      <c r="G10659" s="10"/>
      <c r="H10659" s="10"/>
      <c r="K10659" s="10"/>
      <c r="L10659" s="10"/>
      <c r="N10659" s="10"/>
      <c r="O10659" s="10"/>
      <c r="P10659" s="10"/>
      <c r="Q10659" s="10"/>
      <c r="R10659" s="10"/>
      <c r="S10659" s="10"/>
      <c r="U10659" s="10"/>
      <c r="W10659" s="10"/>
      <c r="Y10659" s="10"/>
      <c r="AA10659" s="10"/>
      <c r="AC10659" s="10"/>
      <c r="AE10659" s="10"/>
      <c r="AG10659" s="10"/>
      <c r="AI10659" s="10"/>
      <c r="AK10659" s="10"/>
    </row>
    <row r="10660" spans="2:37" ht="15" x14ac:dyDescent="0.2">
      <c r="B10660" s="10"/>
      <c r="C10660" s="10"/>
      <c r="D10660" s="10"/>
      <c r="E10660" s="10"/>
      <c r="F10660" s="10"/>
      <c r="G10660" s="10"/>
      <c r="H10660" s="10"/>
      <c r="K10660" s="10"/>
      <c r="L10660" s="10"/>
      <c r="N10660" s="10"/>
      <c r="O10660" s="10"/>
      <c r="P10660" s="10"/>
      <c r="Q10660" s="10"/>
      <c r="R10660" s="10"/>
      <c r="S10660" s="10"/>
      <c r="U10660" s="10"/>
      <c r="W10660" s="10"/>
      <c r="Y10660" s="10"/>
      <c r="AA10660" s="10"/>
      <c r="AC10660" s="10"/>
      <c r="AE10660" s="10"/>
      <c r="AG10660" s="10"/>
      <c r="AI10660" s="10"/>
      <c r="AK10660" s="10"/>
    </row>
    <row r="10661" spans="2:37" ht="15" x14ac:dyDescent="0.2">
      <c r="B10661" s="10"/>
      <c r="C10661" s="10"/>
      <c r="D10661" s="10"/>
      <c r="E10661" s="10"/>
      <c r="F10661" s="10"/>
      <c r="G10661" s="10"/>
      <c r="H10661" s="10"/>
      <c r="K10661" s="10"/>
      <c r="L10661" s="10"/>
      <c r="N10661" s="10"/>
      <c r="O10661" s="10"/>
      <c r="P10661" s="10"/>
      <c r="Q10661" s="10"/>
      <c r="R10661" s="10"/>
      <c r="S10661" s="10"/>
      <c r="U10661" s="10"/>
      <c r="W10661" s="10"/>
      <c r="Y10661" s="10"/>
      <c r="AA10661" s="10"/>
      <c r="AC10661" s="10"/>
      <c r="AE10661" s="10"/>
      <c r="AG10661" s="10"/>
      <c r="AI10661" s="10"/>
      <c r="AK10661" s="10"/>
    </row>
    <row r="10662" spans="2:37" ht="15" x14ac:dyDescent="0.2">
      <c r="B10662" s="10"/>
      <c r="C10662" s="10"/>
      <c r="D10662" s="10"/>
      <c r="E10662" s="10"/>
      <c r="F10662" s="10"/>
      <c r="G10662" s="10"/>
      <c r="H10662" s="10"/>
      <c r="K10662" s="10"/>
      <c r="L10662" s="10"/>
      <c r="N10662" s="10"/>
      <c r="O10662" s="10"/>
      <c r="P10662" s="10"/>
      <c r="Q10662" s="10"/>
      <c r="R10662" s="10"/>
      <c r="S10662" s="10"/>
      <c r="U10662" s="10"/>
      <c r="W10662" s="10"/>
      <c r="Y10662" s="10"/>
      <c r="AA10662" s="10"/>
      <c r="AC10662" s="10"/>
      <c r="AE10662" s="10"/>
      <c r="AG10662" s="10"/>
      <c r="AI10662" s="10"/>
      <c r="AK10662" s="10"/>
    </row>
    <row r="10663" spans="2:37" ht="15" x14ac:dyDescent="0.2">
      <c r="B10663" s="10"/>
      <c r="C10663" s="10"/>
      <c r="D10663" s="10"/>
      <c r="E10663" s="10"/>
      <c r="F10663" s="10"/>
      <c r="G10663" s="10"/>
      <c r="H10663" s="10"/>
      <c r="K10663" s="10"/>
      <c r="L10663" s="10"/>
      <c r="N10663" s="10"/>
      <c r="O10663" s="10"/>
      <c r="P10663" s="10"/>
      <c r="Q10663" s="10"/>
      <c r="R10663" s="10"/>
      <c r="S10663" s="10"/>
      <c r="U10663" s="10"/>
      <c r="W10663" s="10"/>
      <c r="Y10663" s="10"/>
      <c r="AA10663" s="10"/>
      <c r="AC10663" s="10"/>
      <c r="AE10663" s="10"/>
      <c r="AG10663" s="10"/>
      <c r="AI10663" s="10"/>
      <c r="AK10663" s="10"/>
    </row>
    <row r="10664" spans="2:37" ht="15" x14ac:dyDescent="0.2">
      <c r="B10664" s="10"/>
      <c r="C10664" s="10"/>
      <c r="D10664" s="10"/>
      <c r="E10664" s="10"/>
      <c r="F10664" s="10"/>
      <c r="G10664" s="10"/>
      <c r="H10664" s="10"/>
      <c r="K10664" s="10"/>
      <c r="L10664" s="10"/>
      <c r="N10664" s="10"/>
      <c r="O10664" s="10"/>
      <c r="P10664" s="10"/>
      <c r="Q10664" s="10"/>
      <c r="R10664" s="10"/>
      <c r="S10664" s="10"/>
      <c r="U10664" s="10"/>
      <c r="W10664" s="10"/>
      <c r="Y10664" s="10"/>
      <c r="AA10664" s="10"/>
      <c r="AC10664" s="10"/>
      <c r="AE10664" s="10"/>
      <c r="AG10664" s="10"/>
      <c r="AI10664" s="10"/>
      <c r="AK10664" s="10"/>
    </row>
    <row r="10665" spans="2:37" ht="15" x14ac:dyDescent="0.2">
      <c r="B10665" s="10"/>
      <c r="C10665" s="10"/>
      <c r="D10665" s="10"/>
      <c r="E10665" s="10"/>
      <c r="F10665" s="10"/>
      <c r="G10665" s="10"/>
      <c r="H10665" s="10"/>
      <c r="K10665" s="10"/>
      <c r="L10665" s="10"/>
      <c r="N10665" s="10"/>
      <c r="O10665" s="10"/>
      <c r="P10665" s="10"/>
      <c r="Q10665" s="10"/>
      <c r="R10665" s="10"/>
      <c r="S10665" s="10"/>
      <c r="U10665" s="10"/>
      <c r="W10665" s="10"/>
      <c r="Y10665" s="10"/>
      <c r="AA10665" s="10"/>
      <c r="AC10665" s="10"/>
      <c r="AE10665" s="10"/>
      <c r="AG10665" s="10"/>
      <c r="AI10665" s="10"/>
      <c r="AK10665" s="10"/>
    </row>
    <row r="10666" spans="2:37" ht="15" x14ac:dyDescent="0.2">
      <c r="B10666" s="10"/>
      <c r="C10666" s="10"/>
      <c r="D10666" s="10"/>
      <c r="E10666" s="10"/>
      <c r="F10666" s="10"/>
      <c r="G10666" s="10"/>
      <c r="H10666" s="10"/>
      <c r="K10666" s="10"/>
      <c r="L10666" s="10"/>
      <c r="N10666" s="10"/>
      <c r="O10666" s="10"/>
      <c r="P10666" s="10"/>
      <c r="Q10666" s="10"/>
      <c r="R10666" s="10"/>
      <c r="S10666" s="10"/>
      <c r="U10666" s="10"/>
      <c r="W10666" s="10"/>
      <c r="Y10666" s="10"/>
      <c r="AA10666" s="10"/>
      <c r="AC10666" s="10"/>
      <c r="AE10666" s="10"/>
      <c r="AG10666" s="10"/>
      <c r="AI10666" s="10"/>
      <c r="AK10666" s="10"/>
    </row>
    <row r="10667" spans="2:37" ht="15" x14ac:dyDescent="0.2">
      <c r="B10667" s="10"/>
      <c r="C10667" s="10"/>
      <c r="D10667" s="10"/>
      <c r="E10667" s="10"/>
      <c r="F10667" s="10"/>
      <c r="G10667" s="10"/>
      <c r="H10667" s="10"/>
      <c r="K10667" s="10"/>
      <c r="L10667" s="10"/>
      <c r="N10667" s="10"/>
      <c r="O10667" s="10"/>
      <c r="P10667" s="10"/>
      <c r="Q10667" s="10"/>
      <c r="R10667" s="10"/>
      <c r="S10667" s="10"/>
      <c r="U10667" s="10"/>
      <c r="W10667" s="10"/>
      <c r="Y10667" s="10"/>
      <c r="AA10667" s="10"/>
      <c r="AC10667" s="10"/>
      <c r="AE10667" s="10"/>
      <c r="AG10667" s="10"/>
      <c r="AI10667" s="10"/>
      <c r="AK10667" s="10"/>
    </row>
    <row r="10668" spans="2:37" ht="15" x14ac:dyDescent="0.2">
      <c r="B10668" s="10"/>
      <c r="C10668" s="10"/>
      <c r="D10668" s="10"/>
      <c r="E10668" s="10"/>
      <c r="F10668" s="10"/>
      <c r="G10668" s="10"/>
      <c r="H10668" s="10"/>
      <c r="K10668" s="10"/>
      <c r="L10668" s="10"/>
      <c r="N10668" s="10"/>
      <c r="O10668" s="10"/>
      <c r="P10668" s="10"/>
      <c r="Q10668" s="10"/>
      <c r="R10668" s="10"/>
      <c r="S10668" s="10"/>
      <c r="U10668" s="10"/>
      <c r="W10668" s="10"/>
      <c r="Y10668" s="10"/>
      <c r="AA10668" s="10"/>
      <c r="AC10668" s="10"/>
      <c r="AE10668" s="10"/>
      <c r="AG10668" s="10"/>
      <c r="AI10668" s="10"/>
      <c r="AK10668" s="10"/>
    </row>
    <row r="10669" spans="2:37" ht="15" x14ac:dyDescent="0.2">
      <c r="B10669" s="10"/>
      <c r="C10669" s="10"/>
      <c r="D10669" s="10"/>
      <c r="E10669" s="10"/>
      <c r="F10669" s="10"/>
      <c r="G10669" s="10"/>
      <c r="H10669" s="10"/>
      <c r="K10669" s="10"/>
      <c r="L10669" s="10"/>
      <c r="N10669" s="10"/>
      <c r="O10669" s="10"/>
      <c r="P10669" s="10"/>
      <c r="Q10669" s="10"/>
      <c r="R10669" s="10"/>
      <c r="S10669" s="10"/>
      <c r="U10669" s="10"/>
      <c r="W10669" s="10"/>
      <c r="Y10669" s="10"/>
      <c r="AA10669" s="10"/>
      <c r="AC10669" s="10"/>
      <c r="AE10669" s="10"/>
      <c r="AG10669" s="10"/>
      <c r="AI10669" s="10"/>
      <c r="AK10669" s="10"/>
    </row>
    <row r="10670" spans="2:37" ht="15" x14ac:dyDescent="0.2">
      <c r="B10670" s="10"/>
      <c r="C10670" s="10"/>
      <c r="D10670" s="10"/>
      <c r="E10670" s="10"/>
      <c r="F10670" s="10"/>
      <c r="G10670" s="10"/>
      <c r="H10670" s="10"/>
      <c r="K10670" s="10"/>
      <c r="L10670" s="10"/>
      <c r="N10670" s="10"/>
      <c r="O10670" s="10"/>
      <c r="P10670" s="10"/>
      <c r="Q10670" s="10"/>
      <c r="R10670" s="10"/>
      <c r="S10670" s="10"/>
      <c r="U10670" s="10"/>
      <c r="W10670" s="10"/>
      <c r="Y10670" s="10"/>
      <c r="AA10670" s="10"/>
      <c r="AC10670" s="10"/>
      <c r="AE10670" s="10"/>
      <c r="AG10670" s="10"/>
      <c r="AI10670" s="10"/>
      <c r="AK10670" s="10"/>
    </row>
    <row r="10671" spans="2:37" ht="15" x14ac:dyDescent="0.2">
      <c r="B10671" s="10"/>
      <c r="C10671" s="10"/>
      <c r="D10671" s="10"/>
      <c r="E10671" s="10"/>
      <c r="F10671" s="10"/>
      <c r="G10671" s="10"/>
      <c r="H10671" s="10"/>
      <c r="K10671" s="10"/>
      <c r="L10671" s="10"/>
      <c r="N10671" s="10"/>
      <c r="O10671" s="10"/>
      <c r="P10671" s="10"/>
      <c r="Q10671" s="10"/>
      <c r="R10671" s="10"/>
      <c r="S10671" s="10"/>
      <c r="U10671" s="10"/>
      <c r="W10671" s="10"/>
      <c r="Y10671" s="10"/>
      <c r="AA10671" s="10"/>
      <c r="AC10671" s="10"/>
      <c r="AE10671" s="10"/>
      <c r="AG10671" s="10"/>
      <c r="AI10671" s="10"/>
      <c r="AK10671" s="10"/>
    </row>
    <row r="10672" spans="2:37" ht="15" x14ac:dyDescent="0.2">
      <c r="B10672" s="10"/>
      <c r="C10672" s="10"/>
      <c r="D10672" s="10"/>
      <c r="E10672" s="10"/>
      <c r="F10672" s="10"/>
      <c r="G10672" s="10"/>
      <c r="H10672" s="10"/>
      <c r="K10672" s="10"/>
      <c r="L10672" s="10"/>
      <c r="N10672" s="10"/>
      <c r="O10672" s="10"/>
      <c r="P10672" s="10"/>
      <c r="Q10672" s="10"/>
      <c r="R10672" s="10"/>
      <c r="S10672" s="10"/>
      <c r="U10672" s="10"/>
      <c r="W10672" s="10"/>
      <c r="Y10672" s="10"/>
      <c r="AA10672" s="10"/>
      <c r="AC10672" s="10"/>
      <c r="AE10672" s="10"/>
      <c r="AG10672" s="10"/>
      <c r="AI10672" s="10"/>
      <c r="AK10672" s="10"/>
    </row>
    <row r="10673" spans="2:37" ht="15" x14ac:dyDescent="0.2">
      <c r="B10673" s="10"/>
      <c r="C10673" s="10"/>
      <c r="D10673" s="10"/>
      <c r="E10673" s="10"/>
      <c r="F10673" s="10"/>
      <c r="G10673" s="10"/>
      <c r="H10673" s="10"/>
      <c r="K10673" s="10"/>
      <c r="L10673" s="10"/>
      <c r="N10673" s="10"/>
      <c r="O10673" s="10"/>
      <c r="P10673" s="10"/>
      <c r="Q10673" s="10"/>
      <c r="R10673" s="10"/>
      <c r="S10673" s="10"/>
      <c r="U10673" s="10"/>
      <c r="W10673" s="10"/>
      <c r="Y10673" s="10"/>
      <c r="AA10673" s="10"/>
      <c r="AC10673" s="10"/>
      <c r="AE10673" s="10"/>
      <c r="AG10673" s="10"/>
      <c r="AI10673" s="10"/>
      <c r="AK10673" s="10"/>
    </row>
    <row r="10674" spans="2:37" ht="15" x14ac:dyDescent="0.2">
      <c r="B10674" s="10"/>
      <c r="C10674" s="10"/>
      <c r="D10674" s="10"/>
      <c r="E10674" s="10"/>
      <c r="F10674" s="10"/>
      <c r="G10674" s="10"/>
      <c r="H10674" s="10"/>
      <c r="K10674" s="10"/>
      <c r="L10674" s="10"/>
      <c r="N10674" s="10"/>
      <c r="O10674" s="10"/>
      <c r="P10674" s="10"/>
      <c r="Q10674" s="10"/>
      <c r="R10674" s="10"/>
      <c r="S10674" s="10"/>
      <c r="U10674" s="10"/>
      <c r="W10674" s="10"/>
      <c r="Y10674" s="10"/>
      <c r="AA10674" s="10"/>
      <c r="AC10674" s="10"/>
      <c r="AE10674" s="10"/>
      <c r="AG10674" s="10"/>
      <c r="AI10674" s="10"/>
      <c r="AK10674" s="10"/>
    </row>
    <row r="10675" spans="2:37" ht="15" x14ac:dyDescent="0.2">
      <c r="B10675" s="10"/>
      <c r="C10675" s="10"/>
      <c r="D10675" s="10"/>
      <c r="E10675" s="10"/>
      <c r="F10675" s="10"/>
      <c r="G10675" s="10"/>
      <c r="H10675" s="10"/>
      <c r="K10675" s="10"/>
      <c r="L10675" s="10"/>
      <c r="N10675" s="10"/>
      <c r="O10675" s="10"/>
      <c r="P10675" s="10"/>
      <c r="Q10675" s="10"/>
      <c r="R10675" s="10"/>
      <c r="S10675" s="10"/>
      <c r="U10675" s="10"/>
      <c r="W10675" s="10"/>
      <c r="Y10675" s="10"/>
      <c r="AA10675" s="10"/>
      <c r="AC10675" s="10"/>
      <c r="AE10675" s="10"/>
      <c r="AG10675" s="10"/>
      <c r="AI10675" s="10"/>
      <c r="AK10675" s="10"/>
    </row>
    <row r="10676" spans="2:37" ht="15" x14ac:dyDescent="0.2">
      <c r="B10676" s="10"/>
      <c r="C10676" s="10"/>
      <c r="D10676" s="10"/>
      <c r="E10676" s="10"/>
      <c r="F10676" s="10"/>
      <c r="G10676" s="10"/>
      <c r="H10676" s="10"/>
      <c r="K10676" s="10"/>
      <c r="L10676" s="10"/>
      <c r="N10676" s="10"/>
      <c r="O10676" s="10"/>
      <c r="P10676" s="10"/>
      <c r="Q10676" s="10"/>
      <c r="R10676" s="10"/>
      <c r="S10676" s="10"/>
      <c r="U10676" s="10"/>
      <c r="W10676" s="10"/>
      <c r="Y10676" s="10"/>
      <c r="AA10676" s="10"/>
      <c r="AC10676" s="10"/>
      <c r="AE10676" s="10"/>
      <c r="AG10676" s="10"/>
      <c r="AI10676" s="10"/>
      <c r="AK10676" s="10"/>
    </row>
    <row r="10677" spans="2:37" ht="15" x14ac:dyDescent="0.2">
      <c r="B10677" s="10"/>
      <c r="C10677" s="10"/>
      <c r="D10677" s="10"/>
      <c r="E10677" s="10"/>
      <c r="F10677" s="10"/>
      <c r="G10677" s="10"/>
      <c r="H10677" s="10"/>
      <c r="K10677" s="10"/>
      <c r="L10677" s="10"/>
      <c r="N10677" s="10"/>
      <c r="O10677" s="10"/>
      <c r="P10677" s="10"/>
      <c r="Q10677" s="10"/>
      <c r="R10677" s="10"/>
      <c r="S10677" s="10"/>
      <c r="U10677" s="10"/>
      <c r="W10677" s="10"/>
      <c r="Y10677" s="10"/>
      <c r="AA10677" s="10"/>
      <c r="AC10677" s="10"/>
      <c r="AE10677" s="10"/>
      <c r="AG10677" s="10"/>
      <c r="AI10677" s="10"/>
      <c r="AK10677" s="10"/>
    </row>
    <row r="10678" spans="2:37" ht="15" x14ac:dyDescent="0.2">
      <c r="B10678" s="10"/>
      <c r="C10678" s="10"/>
      <c r="D10678" s="10"/>
      <c r="E10678" s="10"/>
      <c r="F10678" s="10"/>
      <c r="G10678" s="10"/>
      <c r="H10678" s="10"/>
      <c r="K10678" s="10"/>
      <c r="L10678" s="10"/>
      <c r="N10678" s="10"/>
      <c r="O10678" s="10"/>
      <c r="P10678" s="10"/>
      <c r="Q10678" s="10"/>
      <c r="R10678" s="10"/>
      <c r="S10678" s="10"/>
      <c r="U10678" s="10"/>
      <c r="W10678" s="10"/>
      <c r="Y10678" s="10"/>
      <c r="AA10678" s="10"/>
      <c r="AC10678" s="10"/>
      <c r="AE10678" s="10"/>
      <c r="AG10678" s="10"/>
      <c r="AI10678" s="10"/>
      <c r="AK10678" s="10"/>
    </row>
    <row r="10679" spans="2:37" ht="15" x14ac:dyDescent="0.2">
      <c r="B10679" s="10"/>
      <c r="C10679" s="10"/>
      <c r="D10679" s="10"/>
      <c r="E10679" s="10"/>
      <c r="F10679" s="10"/>
      <c r="G10679" s="10"/>
      <c r="H10679" s="10"/>
      <c r="K10679" s="10"/>
      <c r="L10679" s="10"/>
      <c r="N10679" s="10"/>
      <c r="O10679" s="10"/>
      <c r="P10679" s="10"/>
      <c r="Q10679" s="10"/>
      <c r="R10679" s="10"/>
      <c r="S10679" s="10"/>
      <c r="U10679" s="10"/>
      <c r="W10679" s="10"/>
      <c r="Y10679" s="10"/>
      <c r="AA10679" s="10"/>
      <c r="AC10679" s="10"/>
      <c r="AE10679" s="10"/>
      <c r="AG10679" s="10"/>
      <c r="AI10679" s="10"/>
      <c r="AK10679" s="10"/>
    </row>
    <row r="10680" spans="2:37" ht="15" x14ac:dyDescent="0.2">
      <c r="B10680" s="10"/>
      <c r="C10680" s="10"/>
      <c r="D10680" s="10"/>
      <c r="E10680" s="10"/>
      <c r="F10680" s="10"/>
      <c r="G10680" s="10"/>
      <c r="H10680" s="10"/>
      <c r="K10680" s="10"/>
      <c r="L10680" s="10"/>
      <c r="N10680" s="10"/>
      <c r="O10680" s="10"/>
      <c r="P10680" s="10"/>
      <c r="Q10680" s="10"/>
      <c r="R10680" s="10"/>
      <c r="S10680" s="10"/>
      <c r="U10680" s="10"/>
      <c r="W10680" s="10"/>
      <c r="Y10680" s="10"/>
      <c r="AA10680" s="10"/>
      <c r="AC10680" s="10"/>
      <c r="AE10680" s="10"/>
      <c r="AG10680" s="10"/>
      <c r="AI10680" s="10"/>
      <c r="AK10680" s="10"/>
    </row>
    <row r="10681" spans="2:37" ht="15" x14ac:dyDescent="0.2">
      <c r="B10681" s="10"/>
      <c r="C10681" s="10"/>
      <c r="D10681" s="10"/>
      <c r="E10681" s="10"/>
      <c r="F10681" s="10"/>
      <c r="G10681" s="10"/>
      <c r="H10681" s="10"/>
      <c r="K10681" s="10"/>
      <c r="L10681" s="10"/>
      <c r="N10681" s="10"/>
      <c r="O10681" s="10"/>
      <c r="P10681" s="10"/>
      <c r="Q10681" s="10"/>
      <c r="R10681" s="10"/>
      <c r="S10681" s="10"/>
      <c r="U10681" s="10"/>
      <c r="W10681" s="10"/>
      <c r="Y10681" s="10"/>
      <c r="AA10681" s="10"/>
      <c r="AC10681" s="10"/>
      <c r="AE10681" s="10"/>
      <c r="AG10681" s="10"/>
      <c r="AI10681" s="10"/>
      <c r="AK10681" s="10"/>
    </row>
    <row r="10682" spans="2:37" ht="15" x14ac:dyDescent="0.2">
      <c r="B10682" s="10"/>
      <c r="C10682" s="10"/>
      <c r="D10682" s="10"/>
      <c r="E10682" s="10"/>
      <c r="F10682" s="10"/>
      <c r="G10682" s="10"/>
      <c r="H10682" s="10"/>
      <c r="K10682" s="10"/>
      <c r="L10682" s="10"/>
      <c r="N10682" s="10"/>
      <c r="O10682" s="10"/>
      <c r="P10682" s="10"/>
      <c r="Q10682" s="10"/>
      <c r="R10682" s="10"/>
      <c r="S10682" s="10"/>
      <c r="U10682" s="10"/>
      <c r="W10682" s="10"/>
      <c r="Y10682" s="10"/>
      <c r="AA10682" s="10"/>
      <c r="AC10682" s="10"/>
      <c r="AE10682" s="10"/>
      <c r="AG10682" s="10"/>
      <c r="AI10682" s="10"/>
      <c r="AK10682" s="10"/>
    </row>
    <row r="10683" spans="2:37" ht="15" x14ac:dyDescent="0.2">
      <c r="B10683" s="10"/>
      <c r="C10683" s="10"/>
      <c r="D10683" s="10"/>
      <c r="E10683" s="10"/>
      <c r="F10683" s="10"/>
      <c r="G10683" s="10"/>
      <c r="H10683" s="10"/>
      <c r="K10683" s="10"/>
      <c r="L10683" s="10"/>
      <c r="N10683" s="10"/>
      <c r="O10683" s="10"/>
      <c r="P10683" s="10"/>
      <c r="Q10683" s="10"/>
      <c r="R10683" s="10"/>
      <c r="S10683" s="10"/>
      <c r="U10683" s="10"/>
      <c r="W10683" s="10"/>
      <c r="Y10683" s="10"/>
      <c r="AA10683" s="10"/>
      <c r="AC10683" s="10"/>
      <c r="AE10683" s="10"/>
      <c r="AG10683" s="10"/>
      <c r="AI10683" s="10"/>
      <c r="AK10683" s="10"/>
    </row>
    <row r="10684" spans="2:37" ht="15" x14ac:dyDescent="0.2">
      <c r="B10684" s="10"/>
      <c r="C10684" s="10"/>
      <c r="D10684" s="10"/>
      <c r="E10684" s="10"/>
      <c r="F10684" s="10"/>
      <c r="G10684" s="10"/>
      <c r="H10684" s="10"/>
      <c r="K10684" s="10"/>
      <c r="L10684" s="10"/>
      <c r="N10684" s="10"/>
      <c r="O10684" s="10"/>
      <c r="P10684" s="10"/>
      <c r="Q10684" s="10"/>
      <c r="R10684" s="10"/>
      <c r="S10684" s="10"/>
      <c r="U10684" s="10"/>
      <c r="W10684" s="10"/>
      <c r="Y10684" s="10"/>
      <c r="AA10684" s="10"/>
      <c r="AC10684" s="10"/>
      <c r="AE10684" s="10"/>
      <c r="AG10684" s="10"/>
      <c r="AI10684" s="10"/>
      <c r="AK10684" s="10"/>
    </row>
    <row r="10685" spans="2:37" ht="15" x14ac:dyDescent="0.2">
      <c r="B10685" s="10"/>
      <c r="C10685" s="10"/>
      <c r="D10685" s="10"/>
      <c r="E10685" s="10"/>
      <c r="F10685" s="10"/>
      <c r="G10685" s="10"/>
      <c r="H10685" s="10"/>
      <c r="K10685" s="10"/>
      <c r="L10685" s="10"/>
      <c r="N10685" s="10"/>
      <c r="O10685" s="10"/>
      <c r="P10685" s="10"/>
      <c r="Q10685" s="10"/>
      <c r="R10685" s="10"/>
      <c r="S10685" s="10"/>
      <c r="U10685" s="10"/>
      <c r="W10685" s="10"/>
      <c r="Y10685" s="10"/>
      <c r="AA10685" s="10"/>
      <c r="AC10685" s="10"/>
      <c r="AE10685" s="10"/>
      <c r="AG10685" s="10"/>
      <c r="AI10685" s="10"/>
      <c r="AK10685" s="10"/>
    </row>
    <row r="10686" spans="2:37" ht="15" x14ac:dyDescent="0.2">
      <c r="B10686" s="10"/>
      <c r="C10686" s="10"/>
      <c r="D10686" s="10"/>
      <c r="E10686" s="10"/>
      <c r="F10686" s="10"/>
      <c r="G10686" s="10"/>
      <c r="H10686" s="10"/>
      <c r="K10686" s="10"/>
      <c r="L10686" s="10"/>
      <c r="N10686" s="10"/>
      <c r="O10686" s="10"/>
      <c r="P10686" s="10"/>
      <c r="Q10686" s="10"/>
      <c r="R10686" s="10"/>
      <c r="S10686" s="10"/>
      <c r="U10686" s="10"/>
      <c r="W10686" s="10"/>
      <c r="Y10686" s="10"/>
      <c r="AA10686" s="10"/>
      <c r="AC10686" s="10"/>
      <c r="AE10686" s="10"/>
      <c r="AG10686" s="10"/>
      <c r="AI10686" s="10"/>
      <c r="AK10686" s="10"/>
    </row>
    <row r="10687" spans="2:37" ht="15" x14ac:dyDescent="0.2">
      <c r="B10687" s="10"/>
      <c r="C10687" s="10"/>
      <c r="D10687" s="10"/>
      <c r="E10687" s="10"/>
      <c r="F10687" s="10"/>
      <c r="G10687" s="10"/>
      <c r="H10687" s="10"/>
      <c r="K10687" s="10"/>
      <c r="L10687" s="10"/>
      <c r="N10687" s="10"/>
      <c r="O10687" s="10"/>
      <c r="P10687" s="10"/>
      <c r="Q10687" s="10"/>
      <c r="R10687" s="10"/>
      <c r="S10687" s="10"/>
      <c r="U10687" s="10"/>
      <c r="W10687" s="10"/>
      <c r="Y10687" s="10"/>
      <c r="AA10687" s="10"/>
      <c r="AC10687" s="10"/>
      <c r="AE10687" s="10"/>
      <c r="AG10687" s="10"/>
      <c r="AI10687" s="10"/>
      <c r="AK10687" s="10"/>
    </row>
    <row r="10688" spans="2:37" ht="15" x14ac:dyDescent="0.2">
      <c r="B10688" s="10"/>
      <c r="C10688" s="10"/>
      <c r="D10688" s="10"/>
      <c r="E10688" s="10"/>
      <c r="F10688" s="10"/>
      <c r="G10688" s="10"/>
      <c r="H10688" s="10"/>
      <c r="K10688" s="10"/>
      <c r="L10688" s="10"/>
      <c r="N10688" s="10"/>
      <c r="O10688" s="10"/>
      <c r="P10688" s="10"/>
      <c r="Q10688" s="10"/>
      <c r="R10688" s="10"/>
      <c r="S10688" s="10"/>
      <c r="U10688" s="10"/>
      <c r="W10688" s="10"/>
      <c r="Y10688" s="10"/>
      <c r="AA10688" s="10"/>
      <c r="AC10688" s="10"/>
      <c r="AE10688" s="10"/>
      <c r="AG10688" s="10"/>
      <c r="AI10688" s="10"/>
      <c r="AK10688" s="10"/>
    </row>
    <row r="10689" spans="2:37" ht="15" x14ac:dyDescent="0.2">
      <c r="B10689" s="10"/>
      <c r="C10689" s="10"/>
      <c r="D10689" s="10"/>
      <c r="E10689" s="10"/>
      <c r="F10689" s="10"/>
      <c r="G10689" s="10"/>
      <c r="H10689" s="10"/>
      <c r="K10689" s="10"/>
      <c r="L10689" s="10"/>
      <c r="N10689" s="10"/>
      <c r="O10689" s="10"/>
      <c r="P10689" s="10"/>
      <c r="Q10689" s="10"/>
      <c r="R10689" s="10"/>
      <c r="S10689" s="10"/>
      <c r="U10689" s="10"/>
      <c r="W10689" s="10"/>
      <c r="Y10689" s="10"/>
      <c r="AA10689" s="10"/>
      <c r="AC10689" s="10"/>
      <c r="AE10689" s="10"/>
      <c r="AG10689" s="10"/>
      <c r="AI10689" s="10"/>
      <c r="AK10689" s="10"/>
    </row>
    <row r="10690" spans="2:37" ht="15" x14ac:dyDescent="0.2">
      <c r="B10690" s="10"/>
      <c r="C10690" s="10"/>
      <c r="D10690" s="10"/>
      <c r="E10690" s="10"/>
      <c r="F10690" s="10"/>
      <c r="G10690" s="10"/>
      <c r="H10690" s="10"/>
      <c r="K10690" s="10"/>
      <c r="L10690" s="10"/>
      <c r="N10690" s="10"/>
      <c r="O10690" s="10"/>
      <c r="P10690" s="10"/>
      <c r="Q10690" s="10"/>
      <c r="R10690" s="10"/>
      <c r="S10690" s="10"/>
      <c r="U10690" s="10"/>
      <c r="W10690" s="10"/>
      <c r="Y10690" s="10"/>
      <c r="AA10690" s="10"/>
      <c r="AC10690" s="10"/>
      <c r="AE10690" s="10"/>
      <c r="AG10690" s="10"/>
      <c r="AI10690" s="10"/>
      <c r="AK10690" s="10"/>
    </row>
    <row r="10691" spans="2:37" ht="15" x14ac:dyDescent="0.2">
      <c r="B10691" s="10"/>
      <c r="C10691" s="10"/>
      <c r="D10691" s="10"/>
      <c r="E10691" s="10"/>
      <c r="F10691" s="10"/>
      <c r="G10691" s="10"/>
      <c r="H10691" s="10"/>
      <c r="K10691" s="10"/>
      <c r="L10691" s="10"/>
      <c r="N10691" s="10"/>
      <c r="O10691" s="10"/>
      <c r="P10691" s="10"/>
      <c r="Q10691" s="10"/>
      <c r="R10691" s="10"/>
      <c r="S10691" s="10"/>
      <c r="U10691" s="10"/>
      <c r="W10691" s="10"/>
      <c r="Y10691" s="10"/>
      <c r="AA10691" s="10"/>
      <c r="AC10691" s="10"/>
      <c r="AE10691" s="10"/>
      <c r="AG10691" s="10"/>
      <c r="AI10691" s="10"/>
      <c r="AK10691" s="10"/>
    </row>
    <row r="10692" spans="2:37" ht="15" x14ac:dyDescent="0.2">
      <c r="B10692" s="10"/>
      <c r="C10692" s="10"/>
      <c r="D10692" s="10"/>
      <c r="E10692" s="10"/>
      <c r="F10692" s="10"/>
      <c r="G10692" s="10"/>
      <c r="H10692" s="10"/>
      <c r="K10692" s="10"/>
      <c r="L10692" s="10"/>
      <c r="N10692" s="10"/>
      <c r="O10692" s="10"/>
      <c r="P10692" s="10"/>
      <c r="Q10692" s="10"/>
      <c r="R10692" s="10"/>
      <c r="S10692" s="10"/>
      <c r="U10692" s="10"/>
      <c r="W10692" s="10"/>
      <c r="Y10692" s="10"/>
      <c r="AA10692" s="10"/>
      <c r="AC10692" s="10"/>
      <c r="AE10692" s="10"/>
      <c r="AG10692" s="10"/>
      <c r="AI10692" s="10"/>
      <c r="AK10692" s="10"/>
    </row>
    <row r="10693" spans="2:37" ht="15" x14ac:dyDescent="0.2">
      <c r="B10693" s="10"/>
      <c r="C10693" s="10"/>
      <c r="D10693" s="10"/>
      <c r="E10693" s="10"/>
      <c r="F10693" s="10"/>
      <c r="G10693" s="10"/>
      <c r="H10693" s="10"/>
      <c r="K10693" s="10"/>
      <c r="L10693" s="10"/>
      <c r="N10693" s="10"/>
      <c r="O10693" s="10"/>
      <c r="P10693" s="10"/>
      <c r="Q10693" s="10"/>
      <c r="R10693" s="10"/>
      <c r="S10693" s="10"/>
      <c r="U10693" s="10"/>
      <c r="W10693" s="10"/>
      <c r="Y10693" s="10"/>
      <c r="AA10693" s="10"/>
      <c r="AC10693" s="10"/>
      <c r="AE10693" s="10"/>
      <c r="AG10693" s="10"/>
      <c r="AI10693" s="10"/>
      <c r="AK10693" s="10"/>
    </row>
    <row r="10694" spans="2:37" ht="15" x14ac:dyDescent="0.2">
      <c r="B10694" s="10"/>
      <c r="C10694" s="10"/>
      <c r="D10694" s="10"/>
      <c r="E10694" s="10"/>
      <c r="F10694" s="10"/>
      <c r="G10694" s="10"/>
      <c r="H10694" s="10"/>
      <c r="K10694" s="10"/>
      <c r="L10694" s="10"/>
      <c r="N10694" s="10"/>
      <c r="O10694" s="10"/>
      <c r="P10694" s="10"/>
      <c r="Q10694" s="10"/>
      <c r="R10694" s="10"/>
      <c r="S10694" s="10"/>
      <c r="U10694" s="10"/>
      <c r="W10694" s="10"/>
      <c r="Y10694" s="10"/>
      <c r="AA10694" s="10"/>
      <c r="AC10694" s="10"/>
      <c r="AE10694" s="10"/>
      <c r="AG10694" s="10"/>
      <c r="AI10694" s="10"/>
      <c r="AK10694" s="10"/>
    </row>
    <row r="10695" spans="2:37" ht="15" x14ac:dyDescent="0.2">
      <c r="B10695" s="10"/>
      <c r="C10695" s="10"/>
      <c r="D10695" s="10"/>
      <c r="E10695" s="10"/>
      <c r="F10695" s="10"/>
      <c r="G10695" s="10"/>
      <c r="H10695" s="10"/>
      <c r="K10695" s="10"/>
      <c r="L10695" s="10"/>
      <c r="N10695" s="10"/>
      <c r="O10695" s="10"/>
      <c r="P10695" s="10"/>
      <c r="Q10695" s="10"/>
      <c r="R10695" s="10"/>
      <c r="S10695" s="10"/>
      <c r="U10695" s="10"/>
      <c r="W10695" s="10"/>
      <c r="Y10695" s="10"/>
      <c r="AA10695" s="10"/>
      <c r="AC10695" s="10"/>
      <c r="AE10695" s="10"/>
      <c r="AG10695" s="10"/>
      <c r="AI10695" s="10"/>
      <c r="AK10695" s="10"/>
    </row>
    <row r="10696" spans="2:37" ht="15" x14ac:dyDescent="0.2">
      <c r="B10696" s="10"/>
      <c r="C10696" s="10"/>
      <c r="D10696" s="10"/>
      <c r="E10696" s="10"/>
      <c r="F10696" s="10"/>
      <c r="G10696" s="10"/>
      <c r="H10696" s="10"/>
      <c r="K10696" s="10"/>
      <c r="L10696" s="10"/>
      <c r="N10696" s="10"/>
      <c r="O10696" s="10"/>
      <c r="P10696" s="10"/>
      <c r="Q10696" s="10"/>
      <c r="R10696" s="10"/>
      <c r="S10696" s="10"/>
      <c r="U10696" s="10"/>
      <c r="W10696" s="10"/>
      <c r="Y10696" s="10"/>
      <c r="AA10696" s="10"/>
      <c r="AC10696" s="10"/>
      <c r="AE10696" s="10"/>
      <c r="AG10696" s="10"/>
      <c r="AI10696" s="10"/>
      <c r="AK10696" s="10"/>
    </row>
    <row r="10697" spans="2:37" ht="15" x14ac:dyDescent="0.2">
      <c r="B10697" s="10"/>
      <c r="C10697" s="10"/>
      <c r="D10697" s="10"/>
      <c r="E10697" s="10"/>
      <c r="F10697" s="10"/>
      <c r="G10697" s="10"/>
      <c r="H10697" s="10"/>
      <c r="K10697" s="10"/>
      <c r="L10697" s="10"/>
      <c r="N10697" s="10"/>
      <c r="O10697" s="10"/>
      <c r="P10697" s="10"/>
      <c r="Q10697" s="10"/>
      <c r="R10697" s="10"/>
      <c r="S10697" s="10"/>
      <c r="U10697" s="10"/>
      <c r="W10697" s="10"/>
      <c r="Y10697" s="10"/>
      <c r="AA10697" s="10"/>
      <c r="AC10697" s="10"/>
      <c r="AE10697" s="10"/>
      <c r="AG10697" s="10"/>
      <c r="AI10697" s="10"/>
      <c r="AK10697" s="10"/>
    </row>
    <row r="10698" spans="2:37" ht="15" x14ac:dyDescent="0.2">
      <c r="B10698" s="10"/>
      <c r="C10698" s="10"/>
      <c r="D10698" s="10"/>
      <c r="E10698" s="10"/>
      <c r="F10698" s="10"/>
      <c r="G10698" s="10"/>
      <c r="H10698" s="10"/>
      <c r="K10698" s="10"/>
      <c r="L10698" s="10"/>
      <c r="N10698" s="10"/>
      <c r="O10698" s="10"/>
      <c r="P10698" s="10"/>
      <c r="Q10698" s="10"/>
      <c r="R10698" s="10"/>
      <c r="S10698" s="10"/>
      <c r="U10698" s="10"/>
      <c r="W10698" s="10"/>
      <c r="Y10698" s="10"/>
      <c r="AA10698" s="10"/>
      <c r="AC10698" s="10"/>
      <c r="AE10698" s="10"/>
      <c r="AG10698" s="10"/>
      <c r="AI10698" s="10"/>
      <c r="AK10698" s="10"/>
    </row>
    <row r="10699" spans="2:37" ht="15" x14ac:dyDescent="0.2">
      <c r="B10699" s="10"/>
      <c r="C10699" s="10"/>
      <c r="D10699" s="10"/>
      <c r="E10699" s="10"/>
      <c r="F10699" s="10"/>
      <c r="G10699" s="10"/>
      <c r="H10699" s="10"/>
      <c r="K10699" s="10"/>
      <c r="L10699" s="10"/>
      <c r="N10699" s="10"/>
      <c r="O10699" s="10"/>
      <c r="P10699" s="10"/>
      <c r="Q10699" s="10"/>
      <c r="R10699" s="10"/>
      <c r="S10699" s="10"/>
      <c r="U10699" s="10"/>
      <c r="W10699" s="10"/>
      <c r="Y10699" s="10"/>
      <c r="AA10699" s="10"/>
      <c r="AC10699" s="10"/>
      <c r="AE10699" s="10"/>
      <c r="AG10699" s="10"/>
      <c r="AI10699" s="10"/>
      <c r="AK10699" s="10"/>
    </row>
    <row r="10700" spans="2:37" ht="15" x14ac:dyDescent="0.2">
      <c r="B10700" s="10"/>
      <c r="C10700" s="10"/>
      <c r="D10700" s="10"/>
      <c r="E10700" s="10"/>
      <c r="F10700" s="10"/>
      <c r="G10700" s="10"/>
      <c r="H10700" s="10"/>
      <c r="K10700" s="10"/>
      <c r="L10700" s="10"/>
      <c r="N10700" s="10"/>
      <c r="O10700" s="10"/>
      <c r="P10700" s="10"/>
      <c r="Q10700" s="10"/>
      <c r="R10700" s="10"/>
      <c r="S10700" s="10"/>
      <c r="U10700" s="10"/>
      <c r="W10700" s="10"/>
      <c r="Y10700" s="10"/>
      <c r="AA10700" s="10"/>
      <c r="AC10700" s="10"/>
      <c r="AE10700" s="10"/>
      <c r="AG10700" s="10"/>
      <c r="AI10700" s="10"/>
      <c r="AK10700" s="10"/>
    </row>
    <row r="10701" spans="2:37" ht="15" x14ac:dyDescent="0.2">
      <c r="B10701" s="10"/>
      <c r="C10701" s="10"/>
      <c r="D10701" s="10"/>
      <c r="E10701" s="10"/>
      <c r="F10701" s="10"/>
      <c r="G10701" s="10"/>
      <c r="H10701" s="10"/>
      <c r="K10701" s="10"/>
      <c r="L10701" s="10"/>
      <c r="N10701" s="10"/>
      <c r="O10701" s="10"/>
      <c r="P10701" s="10"/>
      <c r="Q10701" s="10"/>
      <c r="R10701" s="10"/>
      <c r="S10701" s="10"/>
      <c r="U10701" s="10"/>
      <c r="W10701" s="10"/>
      <c r="Y10701" s="10"/>
      <c r="AA10701" s="10"/>
      <c r="AC10701" s="10"/>
      <c r="AE10701" s="10"/>
      <c r="AG10701" s="10"/>
      <c r="AI10701" s="10"/>
      <c r="AK10701" s="10"/>
    </row>
    <row r="10702" spans="2:37" ht="15" x14ac:dyDescent="0.2">
      <c r="B10702" s="10"/>
      <c r="C10702" s="10"/>
      <c r="D10702" s="10"/>
      <c r="E10702" s="10"/>
      <c r="F10702" s="10"/>
      <c r="G10702" s="10"/>
      <c r="H10702" s="10"/>
      <c r="K10702" s="10"/>
      <c r="L10702" s="10"/>
      <c r="N10702" s="10"/>
      <c r="O10702" s="10"/>
      <c r="P10702" s="10"/>
      <c r="Q10702" s="10"/>
      <c r="R10702" s="10"/>
      <c r="S10702" s="10"/>
      <c r="U10702" s="10"/>
      <c r="W10702" s="10"/>
      <c r="Y10702" s="10"/>
      <c r="AA10702" s="10"/>
      <c r="AC10702" s="10"/>
      <c r="AE10702" s="10"/>
      <c r="AG10702" s="10"/>
      <c r="AI10702" s="10"/>
      <c r="AK10702" s="10"/>
    </row>
    <row r="10703" spans="2:37" ht="15" x14ac:dyDescent="0.2">
      <c r="B10703" s="10"/>
      <c r="C10703" s="10"/>
      <c r="D10703" s="10"/>
      <c r="E10703" s="10"/>
      <c r="F10703" s="10"/>
      <c r="G10703" s="10"/>
      <c r="H10703" s="10"/>
      <c r="K10703" s="10"/>
      <c r="L10703" s="10"/>
      <c r="N10703" s="10"/>
      <c r="O10703" s="10"/>
      <c r="P10703" s="10"/>
      <c r="Q10703" s="10"/>
      <c r="R10703" s="10"/>
      <c r="S10703" s="10"/>
      <c r="U10703" s="10"/>
      <c r="W10703" s="10"/>
      <c r="Y10703" s="10"/>
      <c r="AA10703" s="10"/>
      <c r="AC10703" s="10"/>
      <c r="AE10703" s="10"/>
      <c r="AG10703" s="10"/>
      <c r="AI10703" s="10"/>
      <c r="AK10703" s="10"/>
    </row>
    <row r="10704" spans="2:37" ht="15" x14ac:dyDescent="0.2">
      <c r="B10704" s="10"/>
      <c r="C10704" s="10"/>
      <c r="D10704" s="10"/>
      <c r="E10704" s="10"/>
      <c r="F10704" s="10"/>
      <c r="G10704" s="10"/>
      <c r="H10704" s="10"/>
      <c r="K10704" s="10"/>
      <c r="L10704" s="10"/>
      <c r="N10704" s="10"/>
      <c r="O10704" s="10"/>
      <c r="P10704" s="10"/>
      <c r="Q10704" s="10"/>
      <c r="R10704" s="10"/>
      <c r="S10704" s="10"/>
      <c r="U10704" s="10"/>
      <c r="W10704" s="10"/>
      <c r="Y10704" s="10"/>
      <c r="AA10704" s="10"/>
      <c r="AC10704" s="10"/>
      <c r="AE10704" s="10"/>
      <c r="AG10704" s="10"/>
      <c r="AI10704" s="10"/>
      <c r="AK10704" s="10"/>
    </row>
    <row r="10705" spans="2:37" ht="15" x14ac:dyDescent="0.2">
      <c r="B10705" s="10"/>
      <c r="C10705" s="10"/>
      <c r="D10705" s="10"/>
      <c r="E10705" s="10"/>
      <c r="F10705" s="10"/>
      <c r="G10705" s="10"/>
      <c r="H10705" s="10"/>
      <c r="K10705" s="10"/>
      <c r="L10705" s="10"/>
      <c r="N10705" s="10"/>
      <c r="O10705" s="10"/>
      <c r="P10705" s="10"/>
      <c r="Q10705" s="10"/>
      <c r="R10705" s="10"/>
      <c r="S10705" s="10"/>
      <c r="U10705" s="10"/>
      <c r="W10705" s="10"/>
      <c r="Y10705" s="10"/>
      <c r="AA10705" s="10"/>
      <c r="AC10705" s="10"/>
      <c r="AE10705" s="10"/>
      <c r="AG10705" s="10"/>
      <c r="AI10705" s="10"/>
      <c r="AK10705" s="10"/>
    </row>
    <row r="10706" spans="2:37" ht="15" x14ac:dyDescent="0.2">
      <c r="B10706" s="10"/>
      <c r="C10706" s="10"/>
      <c r="D10706" s="10"/>
      <c r="E10706" s="10"/>
      <c r="F10706" s="10"/>
      <c r="G10706" s="10"/>
      <c r="H10706" s="10"/>
      <c r="K10706" s="10"/>
      <c r="L10706" s="10"/>
      <c r="N10706" s="10"/>
      <c r="O10706" s="10"/>
      <c r="P10706" s="10"/>
      <c r="Q10706" s="10"/>
      <c r="R10706" s="10"/>
      <c r="S10706" s="10"/>
      <c r="U10706" s="10"/>
      <c r="W10706" s="10"/>
      <c r="Y10706" s="10"/>
      <c r="AA10706" s="10"/>
      <c r="AC10706" s="10"/>
      <c r="AE10706" s="10"/>
      <c r="AG10706" s="10"/>
      <c r="AI10706" s="10"/>
      <c r="AK10706" s="10"/>
    </row>
    <row r="10707" spans="2:37" ht="15" x14ac:dyDescent="0.2">
      <c r="B10707" s="10"/>
      <c r="C10707" s="10"/>
      <c r="D10707" s="10"/>
      <c r="E10707" s="10"/>
      <c r="F10707" s="10"/>
      <c r="G10707" s="10"/>
      <c r="H10707" s="10"/>
      <c r="K10707" s="10"/>
      <c r="L10707" s="10"/>
      <c r="N10707" s="10"/>
      <c r="O10707" s="10"/>
      <c r="P10707" s="10"/>
      <c r="Q10707" s="10"/>
      <c r="R10707" s="10"/>
      <c r="S10707" s="10"/>
      <c r="U10707" s="10"/>
      <c r="W10707" s="10"/>
      <c r="Y10707" s="10"/>
      <c r="AA10707" s="10"/>
      <c r="AC10707" s="10"/>
      <c r="AE10707" s="10"/>
      <c r="AG10707" s="10"/>
      <c r="AI10707" s="10"/>
      <c r="AK10707" s="10"/>
    </row>
    <row r="10708" spans="2:37" ht="15" x14ac:dyDescent="0.2">
      <c r="B10708" s="10"/>
      <c r="C10708" s="10"/>
      <c r="D10708" s="10"/>
      <c r="E10708" s="10"/>
      <c r="F10708" s="10"/>
      <c r="G10708" s="10"/>
      <c r="H10708" s="10"/>
      <c r="K10708" s="10"/>
      <c r="L10708" s="10"/>
      <c r="N10708" s="10"/>
      <c r="O10708" s="10"/>
      <c r="P10708" s="10"/>
      <c r="Q10708" s="10"/>
      <c r="R10708" s="10"/>
      <c r="S10708" s="10"/>
      <c r="U10708" s="10"/>
      <c r="W10708" s="10"/>
      <c r="Y10708" s="10"/>
      <c r="AA10708" s="10"/>
      <c r="AC10708" s="10"/>
      <c r="AE10708" s="10"/>
      <c r="AG10708" s="10"/>
      <c r="AI10708" s="10"/>
      <c r="AK10708" s="10"/>
    </row>
    <row r="10709" spans="2:37" ht="15" x14ac:dyDescent="0.2">
      <c r="B10709" s="10"/>
      <c r="C10709" s="10"/>
      <c r="D10709" s="10"/>
      <c r="E10709" s="10"/>
      <c r="F10709" s="10"/>
      <c r="G10709" s="10"/>
      <c r="H10709" s="10"/>
      <c r="K10709" s="10"/>
      <c r="L10709" s="10"/>
      <c r="N10709" s="10"/>
      <c r="O10709" s="10"/>
      <c r="P10709" s="10"/>
      <c r="Q10709" s="10"/>
      <c r="R10709" s="10"/>
      <c r="S10709" s="10"/>
      <c r="U10709" s="10"/>
      <c r="W10709" s="10"/>
      <c r="Y10709" s="10"/>
      <c r="AA10709" s="10"/>
      <c r="AC10709" s="10"/>
      <c r="AE10709" s="10"/>
      <c r="AG10709" s="10"/>
      <c r="AI10709" s="10"/>
      <c r="AK10709" s="10"/>
    </row>
    <row r="10710" spans="2:37" ht="15" x14ac:dyDescent="0.2">
      <c r="B10710" s="10"/>
      <c r="C10710" s="10"/>
      <c r="D10710" s="10"/>
      <c r="E10710" s="10"/>
      <c r="F10710" s="10"/>
      <c r="G10710" s="10"/>
      <c r="H10710" s="10"/>
      <c r="K10710" s="10"/>
      <c r="L10710" s="10"/>
      <c r="N10710" s="10"/>
      <c r="O10710" s="10"/>
      <c r="P10710" s="10"/>
      <c r="Q10710" s="10"/>
      <c r="R10710" s="10"/>
      <c r="S10710" s="10"/>
      <c r="U10710" s="10"/>
      <c r="W10710" s="10"/>
      <c r="Y10710" s="10"/>
      <c r="AA10710" s="10"/>
      <c r="AC10710" s="10"/>
      <c r="AE10710" s="10"/>
      <c r="AG10710" s="10"/>
      <c r="AI10710" s="10"/>
      <c r="AK10710" s="10"/>
    </row>
    <row r="10711" spans="2:37" ht="15" x14ac:dyDescent="0.2">
      <c r="B10711" s="10"/>
      <c r="C10711" s="10"/>
      <c r="D10711" s="10"/>
      <c r="E10711" s="10"/>
      <c r="F10711" s="10"/>
      <c r="G10711" s="10"/>
      <c r="H10711" s="10"/>
      <c r="K10711" s="10"/>
      <c r="L10711" s="10"/>
      <c r="N10711" s="10"/>
      <c r="O10711" s="10"/>
      <c r="P10711" s="10"/>
      <c r="Q10711" s="10"/>
      <c r="R10711" s="10"/>
      <c r="S10711" s="10"/>
      <c r="U10711" s="10"/>
      <c r="W10711" s="10"/>
      <c r="Y10711" s="10"/>
      <c r="AA10711" s="10"/>
      <c r="AC10711" s="10"/>
      <c r="AE10711" s="10"/>
      <c r="AG10711" s="10"/>
      <c r="AI10711" s="10"/>
      <c r="AK10711" s="10"/>
    </row>
    <row r="10712" spans="2:37" ht="15" x14ac:dyDescent="0.2">
      <c r="B10712" s="10"/>
      <c r="C10712" s="10"/>
      <c r="D10712" s="10"/>
      <c r="E10712" s="10"/>
      <c r="F10712" s="10"/>
      <c r="G10712" s="10"/>
      <c r="H10712" s="10"/>
      <c r="K10712" s="10"/>
      <c r="L10712" s="10"/>
      <c r="N10712" s="10"/>
      <c r="O10712" s="10"/>
      <c r="P10712" s="10"/>
      <c r="Q10712" s="10"/>
      <c r="R10712" s="10"/>
      <c r="S10712" s="10"/>
      <c r="U10712" s="10"/>
      <c r="W10712" s="10"/>
      <c r="Y10712" s="10"/>
      <c r="AA10712" s="10"/>
      <c r="AC10712" s="10"/>
      <c r="AE10712" s="10"/>
      <c r="AG10712" s="10"/>
      <c r="AI10712" s="10"/>
      <c r="AK10712" s="10"/>
    </row>
    <row r="10713" spans="2:37" ht="15" x14ac:dyDescent="0.2">
      <c r="B10713" s="10"/>
      <c r="C10713" s="10"/>
      <c r="D10713" s="10"/>
      <c r="E10713" s="10"/>
      <c r="F10713" s="10"/>
      <c r="G10713" s="10"/>
      <c r="H10713" s="10"/>
      <c r="K10713" s="10"/>
      <c r="L10713" s="10"/>
      <c r="N10713" s="10"/>
      <c r="O10713" s="10"/>
      <c r="P10713" s="10"/>
      <c r="Q10713" s="10"/>
      <c r="R10713" s="10"/>
      <c r="S10713" s="10"/>
      <c r="U10713" s="10"/>
      <c r="W10713" s="10"/>
      <c r="Y10713" s="10"/>
      <c r="AA10713" s="10"/>
      <c r="AC10713" s="10"/>
      <c r="AE10713" s="10"/>
      <c r="AG10713" s="10"/>
      <c r="AI10713" s="10"/>
      <c r="AK10713" s="10"/>
    </row>
    <row r="10714" spans="2:37" ht="15" x14ac:dyDescent="0.2">
      <c r="B10714" s="10"/>
      <c r="C10714" s="10"/>
      <c r="D10714" s="10"/>
      <c r="E10714" s="10"/>
      <c r="F10714" s="10"/>
      <c r="G10714" s="10"/>
      <c r="H10714" s="10"/>
      <c r="K10714" s="10"/>
      <c r="L10714" s="10"/>
      <c r="N10714" s="10"/>
      <c r="O10714" s="10"/>
      <c r="P10714" s="10"/>
      <c r="Q10714" s="10"/>
      <c r="R10714" s="10"/>
      <c r="S10714" s="10"/>
      <c r="U10714" s="10"/>
      <c r="W10714" s="10"/>
      <c r="Y10714" s="10"/>
      <c r="AA10714" s="10"/>
      <c r="AC10714" s="10"/>
      <c r="AE10714" s="10"/>
      <c r="AG10714" s="10"/>
      <c r="AI10714" s="10"/>
      <c r="AK10714" s="10"/>
    </row>
    <row r="10715" spans="2:37" ht="15" x14ac:dyDescent="0.2">
      <c r="B10715" s="10"/>
      <c r="C10715" s="10"/>
      <c r="D10715" s="10"/>
      <c r="E10715" s="10"/>
      <c r="F10715" s="10"/>
      <c r="G10715" s="10"/>
      <c r="H10715" s="10"/>
      <c r="K10715" s="10"/>
      <c r="L10715" s="10"/>
      <c r="N10715" s="10"/>
      <c r="O10715" s="10"/>
      <c r="P10715" s="10"/>
      <c r="Q10715" s="10"/>
      <c r="R10715" s="10"/>
      <c r="S10715" s="10"/>
      <c r="U10715" s="10"/>
      <c r="W10715" s="10"/>
      <c r="Y10715" s="10"/>
      <c r="AA10715" s="10"/>
      <c r="AC10715" s="10"/>
      <c r="AE10715" s="10"/>
      <c r="AG10715" s="10"/>
      <c r="AI10715" s="10"/>
      <c r="AK10715" s="10"/>
    </row>
    <row r="10716" spans="2:37" ht="15" x14ac:dyDescent="0.2">
      <c r="B10716" s="10"/>
      <c r="C10716" s="10"/>
      <c r="D10716" s="10"/>
      <c r="E10716" s="10"/>
      <c r="F10716" s="10"/>
      <c r="G10716" s="10"/>
      <c r="H10716" s="10"/>
      <c r="K10716" s="10"/>
      <c r="L10716" s="10"/>
      <c r="N10716" s="10"/>
      <c r="O10716" s="10"/>
      <c r="P10716" s="10"/>
      <c r="Q10716" s="10"/>
      <c r="R10716" s="10"/>
      <c r="S10716" s="10"/>
      <c r="U10716" s="10"/>
      <c r="W10716" s="10"/>
      <c r="Y10716" s="10"/>
      <c r="AA10716" s="10"/>
      <c r="AC10716" s="10"/>
      <c r="AE10716" s="10"/>
      <c r="AG10716" s="10"/>
      <c r="AI10716" s="10"/>
      <c r="AK10716" s="10"/>
    </row>
    <row r="10717" spans="2:37" ht="15" x14ac:dyDescent="0.2">
      <c r="B10717" s="10"/>
      <c r="C10717" s="10"/>
      <c r="D10717" s="10"/>
      <c r="E10717" s="10"/>
      <c r="F10717" s="10"/>
      <c r="G10717" s="10"/>
      <c r="H10717" s="10"/>
      <c r="K10717" s="10"/>
      <c r="L10717" s="10"/>
      <c r="N10717" s="10"/>
      <c r="O10717" s="10"/>
      <c r="P10717" s="10"/>
      <c r="Q10717" s="10"/>
      <c r="R10717" s="10"/>
      <c r="S10717" s="10"/>
      <c r="U10717" s="10"/>
      <c r="W10717" s="10"/>
      <c r="Y10717" s="10"/>
      <c r="AA10717" s="10"/>
      <c r="AC10717" s="10"/>
      <c r="AE10717" s="10"/>
      <c r="AG10717" s="10"/>
      <c r="AI10717" s="10"/>
      <c r="AK10717" s="10"/>
    </row>
    <row r="10718" spans="2:37" ht="15" x14ac:dyDescent="0.2">
      <c r="B10718" s="10"/>
      <c r="C10718" s="10"/>
      <c r="D10718" s="10"/>
      <c r="E10718" s="10"/>
      <c r="F10718" s="10"/>
      <c r="G10718" s="10"/>
      <c r="H10718" s="10"/>
      <c r="K10718" s="10"/>
      <c r="L10718" s="10"/>
      <c r="N10718" s="10"/>
      <c r="O10718" s="10"/>
      <c r="P10718" s="10"/>
      <c r="Q10718" s="10"/>
      <c r="R10718" s="10"/>
      <c r="S10718" s="10"/>
      <c r="U10718" s="10"/>
      <c r="W10718" s="10"/>
      <c r="Y10718" s="10"/>
      <c r="AA10718" s="10"/>
      <c r="AC10718" s="10"/>
      <c r="AE10718" s="10"/>
      <c r="AG10718" s="10"/>
      <c r="AI10718" s="10"/>
      <c r="AK10718" s="10"/>
    </row>
    <row r="10719" spans="2:37" ht="15" x14ac:dyDescent="0.2">
      <c r="B10719" s="10"/>
      <c r="C10719" s="10"/>
      <c r="D10719" s="10"/>
      <c r="E10719" s="10"/>
      <c r="F10719" s="10"/>
      <c r="G10719" s="10"/>
      <c r="H10719" s="10"/>
      <c r="K10719" s="10"/>
      <c r="L10719" s="10"/>
      <c r="N10719" s="10"/>
      <c r="O10719" s="10"/>
      <c r="P10719" s="10"/>
      <c r="Q10719" s="10"/>
      <c r="R10719" s="10"/>
      <c r="S10719" s="10"/>
      <c r="U10719" s="10"/>
      <c r="W10719" s="10"/>
      <c r="Y10719" s="10"/>
      <c r="AA10719" s="10"/>
      <c r="AC10719" s="10"/>
      <c r="AE10719" s="10"/>
      <c r="AG10719" s="10"/>
      <c r="AI10719" s="10"/>
      <c r="AK10719" s="10"/>
    </row>
    <row r="10720" spans="2:37" ht="15" x14ac:dyDescent="0.2">
      <c r="B10720" s="10"/>
      <c r="C10720" s="10"/>
      <c r="D10720" s="10"/>
      <c r="E10720" s="10"/>
      <c r="F10720" s="10"/>
      <c r="G10720" s="10"/>
      <c r="H10720" s="10"/>
      <c r="K10720" s="10"/>
      <c r="L10720" s="10"/>
      <c r="N10720" s="10"/>
      <c r="O10720" s="10"/>
      <c r="P10720" s="10"/>
      <c r="Q10720" s="10"/>
      <c r="R10720" s="10"/>
      <c r="S10720" s="10"/>
      <c r="U10720" s="10"/>
      <c r="W10720" s="10"/>
      <c r="Y10720" s="10"/>
      <c r="AA10720" s="10"/>
      <c r="AC10720" s="10"/>
      <c r="AE10720" s="10"/>
      <c r="AG10720" s="10"/>
      <c r="AI10720" s="10"/>
      <c r="AK10720" s="10"/>
    </row>
    <row r="10721" spans="2:37" ht="15" x14ac:dyDescent="0.2">
      <c r="B10721" s="10"/>
      <c r="C10721" s="10"/>
      <c r="D10721" s="10"/>
      <c r="E10721" s="10"/>
      <c r="F10721" s="10"/>
      <c r="G10721" s="10"/>
      <c r="H10721" s="10"/>
      <c r="K10721" s="10"/>
      <c r="L10721" s="10"/>
      <c r="N10721" s="10"/>
      <c r="O10721" s="10"/>
      <c r="P10721" s="10"/>
      <c r="Q10721" s="10"/>
      <c r="R10721" s="10"/>
      <c r="S10721" s="10"/>
      <c r="U10721" s="10"/>
      <c r="W10721" s="10"/>
      <c r="Y10721" s="10"/>
      <c r="AA10721" s="10"/>
      <c r="AC10721" s="10"/>
      <c r="AE10721" s="10"/>
      <c r="AG10721" s="10"/>
      <c r="AI10721" s="10"/>
      <c r="AK10721" s="10"/>
    </row>
    <row r="10722" spans="2:37" ht="15" x14ac:dyDescent="0.2">
      <c r="B10722" s="10"/>
      <c r="C10722" s="10"/>
      <c r="D10722" s="10"/>
      <c r="E10722" s="10"/>
      <c r="F10722" s="10"/>
      <c r="G10722" s="10"/>
      <c r="H10722" s="10"/>
      <c r="K10722" s="10"/>
      <c r="L10722" s="10"/>
      <c r="N10722" s="10"/>
      <c r="O10722" s="10"/>
      <c r="P10722" s="10"/>
      <c r="Q10722" s="10"/>
      <c r="R10722" s="10"/>
      <c r="S10722" s="10"/>
      <c r="U10722" s="10"/>
      <c r="W10722" s="10"/>
      <c r="Y10722" s="10"/>
      <c r="AA10722" s="10"/>
      <c r="AC10722" s="10"/>
      <c r="AE10722" s="10"/>
      <c r="AG10722" s="10"/>
      <c r="AI10722" s="10"/>
      <c r="AK10722" s="10"/>
    </row>
    <row r="10723" spans="2:37" ht="15" x14ac:dyDescent="0.2">
      <c r="B10723" s="10"/>
      <c r="C10723" s="10"/>
      <c r="D10723" s="10"/>
      <c r="E10723" s="10"/>
      <c r="F10723" s="10"/>
      <c r="G10723" s="10"/>
      <c r="H10723" s="10"/>
      <c r="K10723" s="10"/>
      <c r="L10723" s="10"/>
      <c r="N10723" s="10"/>
      <c r="O10723" s="10"/>
      <c r="P10723" s="10"/>
      <c r="Q10723" s="10"/>
      <c r="R10723" s="10"/>
      <c r="S10723" s="10"/>
      <c r="U10723" s="10"/>
      <c r="W10723" s="10"/>
      <c r="Y10723" s="10"/>
      <c r="AA10723" s="10"/>
      <c r="AC10723" s="10"/>
      <c r="AE10723" s="10"/>
      <c r="AG10723" s="10"/>
      <c r="AI10723" s="10"/>
      <c r="AK10723" s="10"/>
    </row>
    <row r="10724" spans="2:37" ht="15" x14ac:dyDescent="0.2">
      <c r="B10724" s="10"/>
      <c r="C10724" s="10"/>
      <c r="D10724" s="10"/>
      <c r="E10724" s="10"/>
      <c r="F10724" s="10"/>
      <c r="G10724" s="10"/>
      <c r="H10724" s="10"/>
      <c r="K10724" s="10"/>
      <c r="L10724" s="10"/>
      <c r="N10724" s="10"/>
      <c r="O10724" s="10"/>
      <c r="P10724" s="10"/>
      <c r="Q10724" s="10"/>
      <c r="R10724" s="10"/>
      <c r="S10724" s="10"/>
      <c r="U10724" s="10"/>
      <c r="W10724" s="10"/>
      <c r="Y10724" s="10"/>
      <c r="AA10724" s="10"/>
      <c r="AC10724" s="10"/>
      <c r="AE10724" s="10"/>
      <c r="AG10724" s="10"/>
      <c r="AI10724" s="10"/>
      <c r="AK10724" s="10"/>
    </row>
    <row r="10725" spans="2:37" ht="15" x14ac:dyDescent="0.2">
      <c r="B10725" s="10"/>
      <c r="C10725" s="10"/>
      <c r="D10725" s="10"/>
      <c r="E10725" s="10"/>
      <c r="F10725" s="10"/>
      <c r="G10725" s="10"/>
      <c r="H10725" s="10"/>
      <c r="K10725" s="10"/>
      <c r="L10725" s="10"/>
      <c r="N10725" s="10"/>
      <c r="O10725" s="10"/>
      <c r="P10725" s="10"/>
      <c r="Q10725" s="10"/>
      <c r="R10725" s="10"/>
      <c r="S10725" s="10"/>
      <c r="U10725" s="10"/>
      <c r="W10725" s="10"/>
      <c r="Y10725" s="10"/>
      <c r="AA10725" s="10"/>
      <c r="AC10725" s="10"/>
      <c r="AE10725" s="10"/>
      <c r="AG10725" s="10"/>
      <c r="AI10725" s="10"/>
      <c r="AK10725" s="10"/>
    </row>
    <row r="10726" spans="2:37" ht="15" x14ac:dyDescent="0.2">
      <c r="B10726" s="10"/>
      <c r="C10726" s="10"/>
      <c r="D10726" s="10"/>
      <c r="E10726" s="10"/>
      <c r="F10726" s="10"/>
      <c r="G10726" s="10"/>
      <c r="H10726" s="10"/>
      <c r="K10726" s="10"/>
      <c r="L10726" s="10"/>
      <c r="N10726" s="10"/>
      <c r="O10726" s="10"/>
      <c r="P10726" s="10"/>
      <c r="Q10726" s="10"/>
      <c r="R10726" s="10"/>
      <c r="S10726" s="10"/>
      <c r="U10726" s="10"/>
      <c r="W10726" s="10"/>
      <c r="Y10726" s="10"/>
      <c r="AA10726" s="10"/>
      <c r="AC10726" s="10"/>
      <c r="AE10726" s="10"/>
      <c r="AG10726" s="10"/>
      <c r="AI10726" s="10"/>
      <c r="AK10726" s="10"/>
    </row>
    <row r="10727" spans="2:37" ht="15" x14ac:dyDescent="0.2">
      <c r="B10727" s="10"/>
      <c r="C10727" s="10"/>
      <c r="D10727" s="10"/>
      <c r="E10727" s="10"/>
      <c r="F10727" s="10"/>
      <c r="G10727" s="10"/>
      <c r="H10727" s="10"/>
      <c r="K10727" s="10"/>
      <c r="L10727" s="10"/>
      <c r="N10727" s="10"/>
      <c r="O10727" s="10"/>
      <c r="P10727" s="10"/>
      <c r="Q10727" s="10"/>
      <c r="R10727" s="10"/>
      <c r="S10727" s="10"/>
      <c r="U10727" s="10"/>
      <c r="W10727" s="10"/>
      <c r="Y10727" s="10"/>
      <c r="AA10727" s="10"/>
      <c r="AC10727" s="10"/>
      <c r="AE10727" s="10"/>
      <c r="AG10727" s="10"/>
      <c r="AI10727" s="10"/>
      <c r="AK10727" s="10"/>
    </row>
    <row r="10728" spans="2:37" ht="15" x14ac:dyDescent="0.2">
      <c r="B10728" s="10"/>
      <c r="C10728" s="10"/>
      <c r="D10728" s="10"/>
      <c r="E10728" s="10"/>
      <c r="F10728" s="10"/>
      <c r="G10728" s="10"/>
      <c r="H10728" s="10"/>
      <c r="K10728" s="10"/>
      <c r="L10728" s="10"/>
      <c r="N10728" s="10"/>
      <c r="O10728" s="10"/>
      <c r="P10728" s="10"/>
      <c r="Q10728" s="10"/>
      <c r="R10728" s="10"/>
      <c r="S10728" s="10"/>
      <c r="U10728" s="10"/>
      <c r="W10728" s="10"/>
      <c r="Y10728" s="10"/>
      <c r="AA10728" s="10"/>
      <c r="AC10728" s="10"/>
      <c r="AE10728" s="10"/>
      <c r="AG10728" s="10"/>
      <c r="AI10728" s="10"/>
      <c r="AK10728" s="10"/>
    </row>
    <row r="10729" spans="2:37" ht="15" x14ac:dyDescent="0.2">
      <c r="B10729" s="10"/>
      <c r="C10729" s="10"/>
      <c r="D10729" s="10"/>
      <c r="E10729" s="10"/>
      <c r="F10729" s="10"/>
      <c r="G10729" s="10"/>
      <c r="H10729" s="10"/>
      <c r="K10729" s="10"/>
      <c r="L10729" s="10"/>
      <c r="N10729" s="10"/>
      <c r="O10729" s="10"/>
      <c r="P10729" s="10"/>
      <c r="Q10729" s="10"/>
      <c r="R10729" s="10"/>
      <c r="S10729" s="10"/>
      <c r="U10729" s="10"/>
      <c r="W10729" s="10"/>
      <c r="Y10729" s="10"/>
      <c r="AA10729" s="10"/>
      <c r="AC10729" s="10"/>
      <c r="AE10729" s="10"/>
      <c r="AG10729" s="10"/>
      <c r="AI10729" s="10"/>
      <c r="AK10729" s="10"/>
    </row>
    <row r="10730" spans="2:37" ht="15" x14ac:dyDescent="0.2">
      <c r="B10730" s="10"/>
      <c r="C10730" s="10"/>
      <c r="D10730" s="10"/>
      <c r="E10730" s="10"/>
      <c r="F10730" s="10"/>
      <c r="G10730" s="10"/>
      <c r="H10730" s="10"/>
      <c r="K10730" s="10"/>
      <c r="L10730" s="10"/>
      <c r="N10730" s="10"/>
      <c r="O10730" s="10"/>
      <c r="P10730" s="10"/>
      <c r="Q10730" s="10"/>
      <c r="R10730" s="10"/>
      <c r="S10730" s="10"/>
      <c r="U10730" s="10"/>
      <c r="W10730" s="10"/>
      <c r="Y10730" s="10"/>
      <c r="AA10730" s="10"/>
      <c r="AC10730" s="10"/>
      <c r="AE10730" s="10"/>
      <c r="AG10730" s="10"/>
      <c r="AI10730" s="10"/>
      <c r="AK10730" s="10"/>
    </row>
    <row r="10731" spans="2:37" ht="15" x14ac:dyDescent="0.2">
      <c r="B10731" s="10"/>
      <c r="C10731" s="10"/>
      <c r="D10731" s="10"/>
      <c r="E10731" s="10"/>
      <c r="F10731" s="10"/>
      <c r="G10731" s="10"/>
      <c r="H10731" s="10"/>
      <c r="K10731" s="10"/>
      <c r="L10731" s="10"/>
      <c r="N10731" s="10"/>
      <c r="O10731" s="10"/>
      <c r="P10731" s="10"/>
      <c r="Q10731" s="10"/>
      <c r="R10731" s="10"/>
      <c r="S10731" s="10"/>
      <c r="U10731" s="10"/>
      <c r="W10731" s="10"/>
      <c r="Y10731" s="10"/>
      <c r="AA10731" s="10"/>
      <c r="AC10731" s="10"/>
      <c r="AE10731" s="10"/>
      <c r="AG10731" s="10"/>
      <c r="AI10731" s="10"/>
      <c r="AK10731" s="10"/>
    </row>
    <row r="10732" spans="2:37" ht="15" x14ac:dyDescent="0.2">
      <c r="B10732" s="10"/>
      <c r="C10732" s="10"/>
      <c r="D10732" s="10"/>
      <c r="E10732" s="10"/>
      <c r="F10732" s="10"/>
      <c r="G10732" s="10"/>
      <c r="H10732" s="10"/>
      <c r="K10732" s="10"/>
      <c r="L10732" s="10"/>
      <c r="N10732" s="10"/>
      <c r="O10732" s="10"/>
      <c r="P10732" s="10"/>
      <c r="Q10732" s="10"/>
      <c r="R10732" s="10"/>
      <c r="S10732" s="10"/>
      <c r="U10732" s="10"/>
      <c r="W10732" s="10"/>
      <c r="Y10732" s="10"/>
      <c r="AA10732" s="10"/>
      <c r="AC10732" s="10"/>
      <c r="AE10732" s="10"/>
      <c r="AG10732" s="10"/>
      <c r="AI10732" s="10"/>
      <c r="AK10732" s="10"/>
    </row>
    <row r="10733" spans="2:37" ht="15" x14ac:dyDescent="0.2">
      <c r="B10733" s="10"/>
      <c r="C10733" s="10"/>
      <c r="D10733" s="10"/>
      <c r="E10733" s="10"/>
      <c r="F10733" s="10"/>
      <c r="G10733" s="10"/>
      <c r="H10733" s="10"/>
      <c r="K10733" s="10"/>
      <c r="L10733" s="10"/>
      <c r="N10733" s="10"/>
      <c r="O10733" s="10"/>
      <c r="P10733" s="10"/>
      <c r="Q10733" s="10"/>
      <c r="R10733" s="10"/>
      <c r="S10733" s="10"/>
      <c r="U10733" s="10"/>
      <c r="W10733" s="10"/>
      <c r="Y10733" s="10"/>
      <c r="AA10733" s="10"/>
      <c r="AC10733" s="10"/>
      <c r="AE10733" s="10"/>
      <c r="AG10733" s="10"/>
      <c r="AI10733" s="10"/>
      <c r="AK10733" s="10"/>
    </row>
    <row r="10734" spans="2:37" ht="15" x14ac:dyDescent="0.2">
      <c r="B10734" s="10"/>
      <c r="C10734" s="10"/>
      <c r="D10734" s="10"/>
      <c r="E10734" s="10"/>
      <c r="F10734" s="10"/>
      <c r="G10734" s="10"/>
      <c r="H10734" s="10"/>
      <c r="K10734" s="10"/>
      <c r="L10734" s="10"/>
      <c r="N10734" s="10"/>
      <c r="O10734" s="10"/>
      <c r="P10734" s="10"/>
      <c r="Q10734" s="10"/>
      <c r="R10734" s="10"/>
      <c r="S10734" s="10"/>
      <c r="U10734" s="10"/>
      <c r="W10734" s="10"/>
      <c r="Y10734" s="10"/>
      <c r="AA10734" s="10"/>
      <c r="AC10734" s="10"/>
      <c r="AE10734" s="10"/>
      <c r="AG10734" s="10"/>
      <c r="AI10734" s="10"/>
      <c r="AK10734" s="10"/>
    </row>
    <row r="10735" spans="2:37" ht="15" x14ac:dyDescent="0.2">
      <c r="B10735" s="10"/>
      <c r="C10735" s="10"/>
      <c r="D10735" s="10"/>
      <c r="E10735" s="10"/>
      <c r="F10735" s="10"/>
      <c r="G10735" s="10"/>
      <c r="H10735" s="10"/>
      <c r="K10735" s="10"/>
      <c r="L10735" s="10"/>
      <c r="N10735" s="10"/>
      <c r="O10735" s="10"/>
      <c r="P10735" s="10"/>
      <c r="Q10735" s="10"/>
      <c r="R10735" s="10"/>
      <c r="S10735" s="10"/>
      <c r="U10735" s="10"/>
      <c r="W10735" s="10"/>
      <c r="Y10735" s="10"/>
      <c r="AA10735" s="10"/>
      <c r="AC10735" s="10"/>
      <c r="AE10735" s="10"/>
      <c r="AG10735" s="10"/>
      <c r="AI10735" s="10"/>
      <c r="AK10735" s="10"/>
    </row>
    <row r="10736" spans="2:37" ht="15" x14ac:dyDescent="0.2">
      <c r="B10736" s="10"/>
      <c r="C10736" s="10"/>
      <c r="D10736" s="10"/>
      <c r="E10736" s="10"/>
      <c r="F10736" s="10"/>
      <c r="G10736" s="10"/>
      <c r="H10736" s="10"/>
      <c r="K10736" s="10"/>
      <c r="L10736" s="10"/>
      <c r="N10736" s="10"/>
      <c r="O10736" s="10"/>
      <c r="P10736" s="10"/>
      <c r="Q10736" s="10"/>
      <c r="R10736" s="10"/>
      <c r="S10736" s="10"/>
      <c r="U10736" s="10"/>
      <c r="W10736" s="10"/>
      <c r="Y10736" s="10"/>
      <c r="AA10736" s="10"/>
      <c r="AC10736" s="10"/>
      <c r="AE10736" s="10"/>
      <c r="AG10736" s="10"/>
      <c r="AI10736" s="10"/>
      <c r="AK10736" s="10"/>
    </row>
    <row r="10737" spans="2:37" ht="15" x14ac:dyDescent="0.2">
      <c r="B10737" s="10"/>
      <c r="C10737" s="10"/>
      <c r="D10737" s="10"/>
      <c r="E10737" s="10"/>
      <c r="F10737" s="10"/>
      <c r="G10737" s="10"/>
      <c r="H10737" s="10"/>
      <c r="K10737" s="10"/>
      <c r="L10737" s="10"/>
      <c r="N10737" s="10"/>
      <c r="O10737" s="10"/>
      <c r="P10737" s="10"/>
      <c r="Q10737" s="10"/>
      <c r="R10737" s="10"/>
      <c r="S10737" s="10"/>
      <c r="U10737" s="10"/>
      <c r="W10737" s="10"/>
      <c r="Y10737" s="10"/>
      <c r="AA10737" s="10"/>
      <c r="AC10737" s="10"/>
      <c r="AE10737" s="10"/>
      <c r="AG10737" s="10"/>
      <c r="AI10737" s="10"/>
      <c r="AK10737" s="10"/>
    </row>
    <row r="10738" spans="2:37" ht="15" x14ac:dyDescent="0.2">
      <c r="B10738" s="10"/>
      <c r="C10738" s="10"/>
      <c r="D10738" s="10"/>
      <c r="E10738" s="10"/>
      <c r="F10738" s="10"/>
      <c r="G10738" s="10"/>
      <c r="H10738" s="10"/>
      <c r="K10738" s="10"/>
      <c r="L10738" s="10"/>
      <c r="N10738" s="10"/>
      <c r="O10738" s="10"/>
      <c r="P10738" s="10"/>
      <c r="Q10738" s="10"/>
      <c r="R10738" s="10"/>
      <c r="S10738" s="10"/>
      <c r="U10738" s="10"/>
      <c r="W10738" s="10"/>
      <c r="Y10738" s="10"/>
      <c r="AA10738" s="10"/>
      <c r="AC10738" s="10"/>
      <c r="AE10738" s="10"/>
      <c r="AG10738" s="10"/>
      <c r="AI10738" s="10"/>
      <c r="AK10738" s="10"/>
    </row>
    <row r="10739" spans="2:37" ht="15" x14ac:dyDescent="0.2">
      <c r="B10739" s="10"/>
      <c r="C10739" s="10"/>
      <c r="D10739" s="10"/>
      <c r="E10739" s="10"/>
      <c r="F10739" s="10"/>
      <c r="G10739" s="10"/>
      <c r="H10739" s="10"/>
      <c r="K10739" s="10"/>
      <c r="L10739" s="10"/>
      <c r="N10739" s="10"/>
      <c r="O10739" s="10"/>
      <c r="P10739" s="10"/>
      <c r="Q10739" s="10"/>
      <c r="R10739" s="10"/>
      <c r="S10739" s="10"/>
      <c r="U10739" s="10"/>
      <c r="W10739" s="10"/>
      <c r="Y10739" s="10"/>
      <c r="AA10739" s="10"/>
      <c r="AC10739" s="10"/>
      <c r="AE10739" s="10"/>
      <c r="AG10739" s="10"/>
      <c r="AI10739" s="10"/>
      <c r="AK10739" s="10"/>
    </row>
    <row r="10740" spans="2:37" ht="15" x14ac:dyDescent="0.2">
      <c r="B10740" s="10"/>
      <c r="C10740" s="10"/>
      <c r="D10740" s="10"/>
      <c r="E10740" s="10"/>
      <c r="F10740" s="10"/>
      <c r="G10740" s="10"/>
      <c r="H10740" s="10"/>
      <c r="K10740" s="10"/>
      <c r="L10740" s="10"/>
      <c r="N10740" s="10"/>
      <c r="O10740" s="10"/>
      <c r="P10740" s="10"/>
      <c r="Q10740" s="10"/>
      <c r="R10740" s="10"/>
      <c r="S10740" s="10"/>
      <c r="U10740" s="10"/>
      <c r="W10740" s="10"/>
      <c r="Y10740" s="10"/>
      <c r="AA10740" s="10"/>
      <c r="AC10740" s="10"/>
      <c r="AE10740" s="10"/>
      <c r="AG10740" s="10"/>
      <c r="AI10740" s="10"/>
      <c r="AK10740" s="10"/>
    </row>
    <row r="10741" spans="2:37" ht="15" x14ac:dyDescent="0.2">
      <c r="B10741" s="10"/>
      <c r="C10741" s="10"/>
      <c r="D10741" s="10"/>
      <c r="E10741" s="10"/>
      <c r="F10741" s="10"/>
      <c r="G10741" s="10"/>
      <c r="H10741" s="10"/>
      <c r="K10741" s="10"/>
      <c r="L10741" s="10"/>
      <c r="N10741" s="10"/>
      <c r="O10741" s="10"/>
      <c r="P10741" s="10"/>
      <c r="Q10741" s="10"/>
      <c r="R10741" s="10"/>
      <c r="S10741" s="10"/>
      <c r="U10741" s="10"/>
      <c r="W10741" s="10"/>
      <c r="Y10741" s="10"/>
      <c r="AA10741" s="10"/>
      <c r="AC10741" s="10"/>
      <c r="AE10741" s="10"/>
      <c r="AG10741" s="10"/>
      <c r="AI10741" s="10"/>
      <c r="AK10741" s="10"/>
    </row>
    <row r="10742" spans="2:37" ht="15" x14ac:dyDescent="0.2">
      <c r="B10742" s="10"/>
      <c r="C10742" s="10"/>
      <c r="D10742" s="10"/>
      <c r="E10742" s="10"/>
      <c r="F10742" s="10"/>
      <c r="G10742" s="10"/>
      <c r="H10742" s="10"/>
      <c r="K10742" s="10"/>
      <c r="L10742" s="10"/>
      <c r="N10742" s="10"/>
      <c r="O10742" s="10"/>
      <c r="P10742" s="10"/>
      <c r="Q10742" s="10"/>
      <c r="R10742" s="10"/>
      <c r="S10742" s="10"/>
      <c r="U10742" s="10"/>
      <c r="W10742" s="10"/>
      <c r="Y10742" s="10"/>
      <c r="AA10742" s="10"/>
      <c r="AC10742" s="10"/>
      <c r="AE10742" s="10"/>
      <c r="AG10742" s="10"/>
      <c r="AI10742" s="10"/>
      <c r="AK10742" s="10"/>
    </row>
    <row r="10743" spans="2:37" ht="15" x14ac:dyDescent="0.2">
      <c r="B10743" s="10"/>
      <c r="C10743" s="10"/>
      <c r="D10743" s="10"/>
      <c r="E10743" s="10"/>
      <c r="F10743" s="10"/>
      <c r="G10743" s="10"/>
      <c r="H10743" s="10"/>
      <c r="K10743" s="10"/>
      <c r="L10743" s="10"/>
      <c r="N10743" s="10"/>
      <c r="O10743" s="10"/>
      <c r="P10743" s="10"/>
      <c r="Q10743" s="10"/>
      <c r="R10743" s="10"/>
      <c r="S10743" s="10"/>
      <c r="U10743" s="10"/>
      <c r="W10743" s="10"/>
      <c r="Y10743" s="10"/>
      <c r="AA10743" s="10"/>
      <c r="AC10743" s="10"/>
      <c r="AE10743" s="10"/>
      <c r="AG10743" s="10"/>
      <c r="AI10743" s="10"/>
      <c r="AK10743" s="10"/>
    </row>
    <row r="10744" spans="2:37" ht="15" x14ac:dyDescent="0.2">
      <c r="B10744" s="10"/>
      <c r="C10744" s="10"/>
      <c r="D10744" s="10"/>
      <c r="E10744" s="10"/>
      <c r="F10744" s="10"/>
      <c r="G10744" s="10"/>
      <c r="H10744" s="10"/>
      <c r="K10744" s="10"/>
      <c r="L10744" s="10"/>
      <c r="N10744" s="10"/>
      <c r="O10744" s="10"/>
      <c r="P10744" s="10"/>
      <c r="Q10744" s="10"/>
      <c r="R10744" s="10"/>
      <c r="S10744" s="10"/>
      <c r="U10744" s="10"/>
      <c r="W10744" s="10"/>
      <c r="Y10744" s="10"/>
      <c r="AA10744" s="10"/>
      <c r="AC10744" s="10"/>
      <c r="AE10744" s="10"/>
      <c r="AG10744" s="10"/>
      <c r="AI10744" s="10"/>
      <c r="AK10744" s="10"/>
    </row>
    <row r="10745" spans="2:37" ht="15" x14ac:dyDescent="0.2">
      <c r="B10745" s="10"/>
      <c r="C10745" s="10"/>
      <c r="D10745" s="10"/>
      <c r="E10745" s="10"/>
      <c r="F10745" s="10"/>
      <c r="G10745" s="10"/>
      <c r="H10745" s="10"/>
      <c r="K10745" s="10"/>
      <c r="L10745" s="10"/>
      <c r="N10745" s="10"/>
      <c r="O10745" s="10"/>
      <c r="P10745" s="10"/>
      <c r="Q10745" s="10"/>
      <c r="R10745" s="10"/>
      <c r="S10745" s="10"/>
      <c r="U10745" s="10"/>
      <c r="W10745" s="10"/>
      <c r="Y10745" s="10"/>
      <c r="AA10745" s="10"/>
      <c r="AC10745" s="10"/>
      <c r="AE10745" s="10"/>
      <c r="AG10745" s="10"/>
      <c r="AI10745" s="10"/>
      <c r="AK10745" s="10"/>
    </row>
    <row r="10746" spans="2:37" ht="15" x14ac:dyDescent="0.2">
      <c r="B10746" s="10"/>
      <c r="C10746" s="10"/>
      <c r="D10746" s="10"/>
      <c r="E10746" s="10"/>
      <c r="F10746" s="10"/>
      <c r="G10746" s="10"/>
      <c r="H10746" s="10"/>
      <c r="K10746" s="10"/>
      <c r="L10746" s="10"/>
      <c r="N10746" s="10"/>
      <c r="O10746" s="10"/>
      <c r="P10746" s="10"/>
      <c r="Q10746" s="10"/>
      <c r="R10746" s="10"/>
      <c r="S10746" s="10"/>
      <c r="U10746" s="10"/>
      <c r="W10746" s="10"/>
      <c r="Y10746" s="10"/>
      <c r="AA10746" s="10"/>
      <c r="AC10746" s="10"/>
      <c r="AE10746" s="10"/>
      <c r="AG10746" s="10"/>
      <c r="AI10746" s="10"/>
      <c r="AK10746" s="10"/>
    </row>
    <row r="10747" spans="2:37" ht="15" x14ac:dyDescent="0.2">
      <c r="B10747" s="10"/>
      <c r="C10747" s="10"/>
      <c r="D10747" s="10"/>
      <c r="E10747" s="10"/>
      <c r="F10747" s="10"/>
      <c r="G10747" s="10"/>
      <c r="H10747" s="10"/>
      <c r="K10747" s="10"/>
      <c r="L10747" s="10"/>
      <c r="N10747" s="10"/>
      <c r="O10747" s="10"/>
      <c r="P10747" s="10"/>
      <c r="Q10747" s="10"/>
      <c r="R10747" s="10"/>
      <c r="S10747" s="10"/>
      <c r="U10747" s="10"/>
      <c r="W10747" s="10"/>
      <c r="Y10747" s="10"/>
      <c r="AA10747" s="10"/>
      <c r="AC10747" s="10"/>
      <c r="AE10747" s="10"/>
      <c r="AG10747" s="10"/>
      <c r="AI10747" s="10"/>
      <c r="AK10747" s="10"/>
    </row>
    <row r="10748" spans="2:37" ht="15" x14ac:dyDescent="0.2">
      <c r="B10748" s="10"/>
      <c r="C10748" s="10"/>
      <c r="D10748" s="10"/>
      <c r="E10748" s="10"/>
      <c r="F10748" s="10"/>
      <c r="G10748" s="10"/>
      <c r="H10748" s="10"/>
      <c r="K10748" s="10"/>
      <c r="L10748" s="10"/>
      <c r="N10748" s="10"/>
      <c r="O10748" s="10"/>
      <c r="P10748" s="10"/>
      <c r="Q10748" s="10"/>
      <c r="R10748" s="10"/>
      <c r="S10748" s="10"/>
      <c r="U10748" s="10"/>
      <c r="W10748" s="10"/>
      <c r="Y10748" s="10"/>
      <c r="AA10748" s="10"/>
      <c r="AC10748" s="10"/>
      <c r="AE10748" s="10"/>
      <c r="AG10748" s="10"/>
      <c r="AI10748" s="10"/>
      <c r="AK10748" s="10"/>
    </row>
    <row r="10749" spans="2:37" ht="15" x14ac:dyDescent="0.2">
      <c r="B10749" s="10"/>
      <c r="C10749" s="10"/>
      <c r="D10749" s="10"/>
      <c r="E10749" s="10"/>
      <c r="F10749" s="10"/>
      <c r="G10749" s="10"/>
      <c r="H10749" s="10"/>
      <c r="K10749" s="10"/>
      <c r="L10749" s="10"/>
      <c r="N10749" s="10"/>
      <c r="O10749" s="10"/>
      <c r="P10749" s="10"/>
      <c r="Q10749" s="10"/>
      <c r="R10749" s="10"/>
      <c r="S10749" s="10"/>
      <c r="U10749" s="10"/>
      <c r="W10749" s="10"/>
      <c r="Y10749" s="10"/>
      <c r="AA10749" s="10"/>
      <c r="AC10749" s="10"/>
      <c r="AE10749" s="10"/>
      <c r="AG10749" s="10"/>
      <c r="AI10749" s="10"/>
      <c r="AK10749" s="10"/>
    </row>
    <row r="10750" spans="2:37" ht="15" x14ac:dyDescent="0.2">
      <c r="B10750" s="10"/>
      <c r="C10750" s="10"/>
      <c r="D10750" s="10"/>
      <c r="E10750" s="10"/>
      <c r="F10750" s="10"/>
      <c r="G10750" s="10"/>
      <c r="H10750" s="10"/>
      <c r="K10750" s="10"/>
      <c r="L10750" s="10"/>
      <c r="N10750" s="10"/>
      <c r="O10750" s="10"/>
      <c r="P10750" s="10"/>
      <c r="Q10750" s="10"/>
      <c r="R10750" s="10"/>
      <c r="S10750" s="10"/>
      <c r="U10750" s="10"/>
      <c r="W10750" s="10"/>
      <c r="Y10750" s="10"/>
      <c r="AA10750" s="10"/>
      <c r="AC10750" s="10"/>
      <c r="AE10750" s="10"/>
      <c r="AG10750" s="10"/>
      <c r="AI10750" s="10"/>
      <c r="AK10750" s="10"/>
    </row>
    <row r="10751" spans="2:37" ht="15" x14ac:dyDescent="0.2">
      <c r="B10751" s="10"/>
      <c r="C10751" s="10"/>
      <c r="D10751" s="10"/>
      <c r="E10751" s="10"/>
      <c r="F10751" s="10"/>
      <c r="G10751" s="10"/>
      <c r="H10751" s="10"/>
      <c r="K10751" s="10"/>
      <c r="L10751" s="10"/>
      <c r="N10751" s="10"/>
      <c r="O10751" s="10"/>
      <c r="P10751" s="10"/>
      <c r="Q10751" s="10"/>
      <c r="R10751" s="10"/>
      <c r="S10751" s="10"/>
      <c r="U10751" s="10"/>
      <c r="W10751" s="10"/>
      <c r="Y10751" s="10"/>
      <c r="AA10751" s="10"/>
      <c r="AC10751" s="10"/>
      <c r="AE10751" s="10"/>
      <c r="AG10751" s="10"/>
      <c r="AI10751" s="10"/>
      <c r="AK10751" s="10"/>
    </row>
    <row r="10752" spans="2:37" ht="15" x14ac:dyDescent="0.2">
      <c r="B10752" s="10"/>
      <c r="C10752" s="10"/>
      <c r="D10752" s="10"/>
      <c r="E10752" s="10"/>
      <c r="F10752" s="10"/>
      <c r="G10752" s="10"/>
      <c r="H10752" s="10"/>
      <c r="K10752" s="10"/>
      <c r="L10752" s="10"/>
      <c r="N10752" s="10"/>
      <c r="O10752" s="10"/>
      <c r="P10752" s="10"/>
      <c r="Q10752" s="10"/>
      <c r="R10752" s="10"/>
      <c r="S10752" s="10"/>
      <c r="U10752" s="10"/>
      <c r="W10752" s="10"/>
      <c r="Y10752" s="10"/>
      <c r="AA10752" s="10"/>
      <c r="AC10752" s="10"/>
      <c r="AE10752" s="10"/>
      <c r="AG10752" s="10"/>
      <c r="AI10752" s="10"/>
      <c r="AK10752" s="10"/>
    </row>
    <row r="10753" spans="2:37" ht="15" x14ac:dyDescent="0.2">
      <c r="B10753" s="10"/>
      <c r="C10753" s="10"/>
      <c r="D10753" s="10"/>
      <c r="E10753" s="10"/>
      <c r="F10753" s="10"/>
      <c r="G10753" s="10"/>
      <c r="H10753" s="10"/>
      <c r="K10753" s="10"/>
      <c r="L10753" s="10"/>
      <c r="N10753" s="10"/>
      <c r="O10753" s="10"/>
      <c r="P10753" s="10"/>
      <c r="Q10753" s="10"/>
      <c r="R10753" s="10"/>
      <c r="S10753" s="10"/>
      <c r="U10753" s="10"/>
      <c r="W10753" s="10"/>
      <c r="Y10753" s="10"/>
      <c r="AA10753" s="10"/>
      <c r="AC10753" s="10"/>
      <c r="AE10753" s="10"/>
      <c r="AG10753" s="10"/>
      <c r="AI10753" s="10"/>
      <c r="AK10753" s="10"/>
    </row>
    <row r="10754" spans="2:37" ht="15" x14ac:dyDescent="0.2">
      <c r="B10754" s="10"/>
      <c r="C10754" s="10"/>
      <c r="D10754" s="10"/>
      <c r="E10754" s="10"/>
      <c r="F10754" s="10"/>
      <c r="G10754" s="10"/>
      <c r="H10754" s="10"/>
      <c r="K10754" s="10"/>
      <c r="L10754" s="10"/>
      <c r="N10754" s="10"/>
      <c r="O10754" s="10"/>
      <c r="P10754" s="10"/>
      <c r="Q10754" s="10"/>
      <c r="R10754" s="10"/>
      <c r="S10754" s="10"/>
      <c r="U10754" s="10"/>
      <c r="W10754" s="10"/>
      <c r="Y10754" s="10"/>
      <c r="AA10754" s="10"/>
      <c r="AC10754" s="10"/>
      <c r="AE10754" s="10"/>
      <c r="AG10754" s="10"/>
      <c r="AI10754" s="10"/>
      <c r="AK10754" s="10"/>
    </row>
    <row r="10755" spans="2:37" ht="15" x14ac:dyDescent="0.2">
      <c r="B10755" s="10"/>
      <c r="C10755" s="10"/>
      <c r="D10755" s="10"/>
      <c r="E10755" s="10"/>
      <c r="F10755" s="10"/>
      <c r="G10755" s="10"/>
      <c r="H10755" s="10"/>
      <c r="K10755" s="10"/>
      <c r="L10755" s="10"/>
      <c r="N10755" s="10"/>
      <c r="O10755" s="10"/>
      <c r="P10755" s="10"/>
      <c r="Q10755" s="10"/>
      <c r="R10755" s="10"/>
      <c r="S10755" s="10"/>
      <c r="U10755" s="10"/>
      <c r="W10755" s="10"/>
      <c r="Y10755" s="10"/>
      <c r="AA10755" s="10"/>
      <c r="AC10755" s="10"/>
      <c r="AE10755" s="10"/>
      <c r="AG10755" s="10"/>
      <c r="AI10755" s="10"/>
      <c r="AK10755" s="10"/>
    </row>
    <row r="10756" spans="2:37" ht="15" x14ac:dyDescent="0.2">
      <c r="B10756" s="10"/>
      <c r="C10756" s="10"/>
      <c r="D10756" s="10"/>
      <c r="E10756" s="10"/>
      <c r="F10756" s="10"/>
      <c r="G10756" s="10"/>
      <c r="H10756" s="10"/>
      <c r="K10756" s="10"/>
      <c r="L10756" s="10"/>
      <c r="N10756" s="10"/>
      <c r="O10756" s="10"/>
      <c r="P10756" s="10"/>
      <c r="Q10756" s="10"/>
      <c r="R10756" s="10"/>
      <c r="S10756" s="10"/>
      <c r="U10756" s="10"/>
      <c r="W10756" s="10"/>
      <c r="Y10756" s="10"/>
      <c r="AA10756" s="10"/>
      <c r="AC10756" s="10"/>
      <c r="AE10756" s="10"/>
      <c r="AG10756" s="10"/>
      <c r="AI10756" s="10"/>
      <c r="AK10756" s="10"/>
    </row>
    <row r="10757" spans="2:37" ht="15" x14ac:dyDescent="0.2">
      <c r="B10757" s="10"/>
      <c r="C10757" s="10"/>
      <c r="D10757" s="10"/>
      <c r="E10757" s="10"/>
      <c r="F10757" s="10"/>
      <c r="G10757" s="10"/>
      <c r="H10757" s="10"/>
      <c r="K10757" s="10"/>
      <c r="L10757" s="10"/>
      <c r="N10757" s="10"/>
      <c r="O10757" s="10"/>
      <c r="P10757" s="10"/>
      <c r="Q10757" s="10"/>
      <c r="R10757" s="10"/>
      <c r="S10757" s="10"/>
      <c r="U10757" s="10"/>
      <c r="W10757" s="10"/>
      <c r="Y10757" s="10"/>
      <c r="AA10757" s="10"/>
      <c r="AC10757" s="10"/>
      <c r="AE10757" s="10"/>
      <c r="AG10757" s="10"/>
      <c r="AI10757" s="10"/>
      <c r="AK10757" s="10"/>
    </row>
    <row r="10758" spans="2:37" ht="15" x14ac:dyDescent="0.2">
      <c r="B10758" s="10"/>
      <c r="C10758" s="10"/>
      <c r="D10758" s="10"/>
      <c r="E10758" s="10"/>
      <c r="F10758" s="10"/>
      <c r="G10758" s="10"/>
      <c r="H10758" s="10"/>
      <c r="K10758" s="10"/>
      <c r="L10758" s="10"/>
      <c r="N10758" s="10"/>
      <c r="O10758" s="10"/>
      <c r="P10758" s="10"/>
      <c r="Q10758" s="10"/>
      <c r="R10758" s="10"/>
      <c r="S10758" s="10"/>
      <c r="U10758" s="10"/>
      <c r="W10758" s="10"/>
      <c r="Y10758" s="10"/>
      <c r="AA10758" s="10"/>
      <c r="AC10758" s="10"/>
      <c r="AE10758" s="10"/>
      <c r="AG10758" s="10"/>
      <c r="AI10758" s="10"/>
      <c r="AK10758" s="10"/>
    </row>
    <row r="10759" spans="2:37" ht="15" x14ac:dyDescent="0.2">
      <c r="B10759" s="10"/>
      <c r="C10759" s="10"/>
      <c r="D10759" s="10"/>
      <c r="E10759" s="10"/>
      <c r="F10759" s="10"/>
      <c r="G10759" s="10"/>
      <c r="H10759" s="10"/>
      <c r="K10759" s="10"/>
      <c r="L10759" s="10"/>
      <c r="N10759" s="10"/>
      <c r="O10759" s="10"/>
      <c r="P10759" s="10"/>
      <c r="Q10759" s="10"/>
      <c r="R10759" s="10"/>
      <c r="S10759" s="10"/>
      <c r="U10759" s="10"/>
      <c r="W10759" s="10"/>
      <c r="Y10759" s="10"/>
      <c r="AA10759" s="10"/>
      <c r="AC10759" s="10"/>
      <c r="AE10759" s="10"/>
      <c r="AG10759" s="10"/>
      <c r="AI10759" s="10"/>
      <c r="AK10759" s="10"/>
    </row>
    <row r="10760" spans="2:37" ht="15" x14ac:dyDescent="0.2">
      <c r="B10760" s="10"/>
      <c r="C10760" s="10"/>
      <c r="D10760" s="10"/>
      <c r="E10760" s="10"/>
      <c r="F10760" s="10"/>
      <c r="G10760" s="10"/>
      <c r="H10760" s="10"/>
      <c r="K10760" s="10"/>
      <c r="L10760" s="10"/>
      <c r="N10760" s="10"/>
      <c r="O10760" s="10"/>
      <c r="P10760" s="10"/>
      <c r="Q10760" s="10"/>
      <c r="R10760" s="10"/>
      <c r="S10760" s="10"/>
      <c r="U10760" s="10"/>
      <c r="W10760" s="10"/>
      <c r="Y10760" s="10"/>
      <c r="AA10760" s="10"/>
      <c r="AC10760" s="10"/>
      <c r="AE10760" s="10"/>
      <c r="AG10760" s="10"/>
      <c r="AI10760" s="10"/>
      <c r="AK10760" s="10"/>
    </row>
    <row r="10761" spans="2:37" ht="15" x14ac:dyDescent="0.2">
      <c r="B10761" s="10"/>
      <c r="C10761" s="10"/>
      <c r="D10761" s="10"/>
      <c r="E10761" s="10"/>
      <c r="F10761" s="10"/>
      <c r="G10761" s="10"/>
      <c r="H10761" s="10"/>
      <c r="K10761" s="10"/>
      <c r="L10761" s="10"/>
      <c r="N10761" s="10"/>
      <c r="O10761" s="10"/>
      <c r="P10761" s="10"/>
      <c r="Q10761" s="10"/>
      <c r="R10761" s="10"/>
      <c r="S10761" s="10"/>
      <c r="U10761" s="10"/>
      <c r="W10761" s="10"/>
      <c r="Y10761" s="10"/>
      <c r="AA10761" s="10"/>
      <c r="AC10761" s="10"/>
      <c r="AE10761" s="10"/>
      <c r="AG10761" s="10"/>
      <c r="AI10761" s="10"/>
      <c r="AK10761" s="10"/>
    </row>
    <row r="10762" spans="2:37" ht="15" x14ac:dyDescent="0.2">
      <c r="B10762" s="10"/>
      <c r="C10762" s="10"/>
      <c r="D10762" s="10"/>
      <c r="E10762" s="10"/>
      <c r="F10762" s="10"/>
      <c r="G10762" s="10"/>
      <c r="H10762" s="10"/>
      <c r="K10762" s="10"/>
      <c r="L10762" s="10"/>
      <c r="N10762" s="10"/>
      <c r="O10762" s="10"/>
      <c r="P10762" s="10"/>
      <c r="Q10762" s="10"/>
      <c r="R10762" s="10"/>
      <c r="S10762" s="10"/>
      <c r="U10762" s="10"/>
      <c r="W10762" s="10"/>
      <c r="Y10762" s="10"/>
      <c r="AA10762" s="10"/>
      <c r="AC10762" s="10"/>
      <c r="AE10762" s="10"/>
      <c r="AG10762" s="10"/>
      <c r="AI10762" s="10"/>
      <c r="AK10762" s="10"/>
    </row>
    <row r="10763" spans="2:37" ht="15" x14ac:dyDescent="0.2">
      <c r="B10763" s="10"/>
      <c r="C10763" s="10"/>
      <c r="D10763" s="10"/>
      <c r="E10763" s="10"/>
      <c r="F10763" s="10"/>
      <c r="G10763" s="10"/>
      <c r="H10763" s="10"/>
      <c r="K10763" s="10"/>
      <c r="L10763" s="10"/>
      <c r="N10763" s="10"/>
      <c r="O10763" s="10"/>
      <c r="P10763" s="10"/>
      <c r="Q10763" s="10"/>
      <c r="R10763" s="10"/>
      <c r="S10763" s="10"/>
      <c r="U10763" s="10"/>
      <c r="W10763" s="10"/>
      <c r="Y10763" s="10"/>
      <c r="AA10763" s="10"/>
      <c r="AC10763" s="10"/>
      <c r="AE10763" s="10"/>
      <c r="AG10763" s="10"/>
      <c r="AI10763" s="10"/>
      <c r="AK10763" s="10"/>
    </row>
    <row r="10764" spans="2:37" ht="15" x14ac:dyDescent="0.2">
      <c r="B10764" s="10"/>
      <c r="C10764" s="10"/>
      <c r="D10764" s="10"/>
      <c r="E10764" s="10"/>
      <c r="F10764" s="10"/>
      <c r="G10764" s="10"/>
      <c r="H10764" s="10"/>
      <c r="K10764" s="10"/>
      <c r="L10764" s="10"/>
      <c r="N10764" s="10"/>
      <c r="O10764" s="10"/>
      <c r="P10764" s="10"/>
      <c r="Q10764" s="10"/>
      <c r="R10764" s="10"/>
      <c r="S10764" s="10"/>
      <c r="U10764" s="10"/>
      <c r="W10764" s="10"/>
      <c r="Y10764" s="10"/>
      <c r="AA10764" s="10"/>
      <c r="AC10764" s="10"/>
      <c r="AE10764" s="10"/>
      <c r="AG10764" s="10"/>
      <c r="AI10764" s="10"/>
      <c r="AK10764" s="10"/>
    </row>
    <row r="10765" spans="2:37" ht="15" x14ac:dyDescent="0.2">
      <c r="B10765" s="10"/>
      <c r="C10765" s="10"/>
      <c r="D10765" s="10"/>
      <c r="E10765" s="10"/>
      <c r="F10765" s="10"/>
      <c r="G10765" s="10"/>
      <c r="H10765" s="10"/>
      <c r="K10765" s="10"/>
      <c r="L10765" s="10"/>
      <c r="N10765" s="10"/>
      <c r="O10765" s="10"/>
      <c r="P10765" s="10"/>
      <c r="Q10765" s="10"/>
      <c r="R10765" s="10"/>
      <c r="S10765" s="10"/>
      <c r="U10765" s="10"/>
      <c r="W10765" s="10"/>
      <c r="Y10765" s="10"/>
      <c r="AA10765" s="10"/>
      <c r="AC10765" s="10"/>
      <c r="AE10765" s="10"/>
      <c r="AG10765" s="10"/>
      <c r="AI10765" s="10"/>
      <c r="AK10765" s="10"/>
    </row>
    <row r="10766" spans="2:37" ht="15" x14ac:dyDescent="0.2">
      <c r="B10766" s="10"/>
      <c r="C10766" s="10"/>
      <c r="D10766" s="10"/>
      <c r="E10766" s="10"/>
      <c r="F10766" s="10"/>
      <c r="G10766" s="10"/>
      <c r="H10766" s="10"/>
      <c r="K10766" s="10"/>
      <c r="L10766" s="10"/>
      <c r="N10766" s="10"/>
      <c r="O10766" s="10"/>
      <c r="P10766" s="10"/>
      <c r="Q10766" s="10"/>
      <c r="R10766" s="10"/>
      <c r="S10766" s="10"/>
      <c r="U10766" s="10"/>
      <c r="W10766" s="10"/>
      <c r="Y10766" s="10"/>
      <c r="AA10766" s="10"/>
      <c r="AC10766" s="10"/>
      <c r="AE10766" s="10"/>
      <c r="AG10766" s="10"/>
      <c r="AI10766" s="10"/>
      <c r="AK10766" s="10"/>
    </row>
    <row r="10767" spans="2:37" ht="15" x14ac:dyDescent="0.2">
      <c r="B10767" s="10"/>
      <c r="C10767" s="10"/>
      <c r="D10767" s="10"/>
      <c r="E10767" s="10"/>
      <c r="F10767" s="10"/>
      <c r="G10767" s="10"/>
      <c r="H10767" s="10"/>
      <c r="K10767" s="10"/>
      <c r="L10767" s="10"/>
      <c r="N10767" s="10"/>
      <c r="O10767" s="10"/>
      <c r="P10767" s="10"/>
      <c r="Q10767" s="10"/>
      <c r="R10767" s="10"/>
      <c r="S10767" s="10"/>
      <c r="U10767" s="10"/>
      <c r="W10767" s="10"/>
      <c r="Y10767" s="10"/>
      <c r="AA10767" s="10"/>
      <c r="AC10767" s="10"/>
      <c r="AE10767" s="10"/>
      <c r="AG10767" s="10"/>
      <c r="AI10767" s="10"/>
      <c r="AK10767" s="10"/>
    </row>
    <row r="10768" spans="2:37" ht="15" x14ac:dyDescent="0.2">
      <c r="B10768" s="10"/>
      <c r="C10768" s="10"/>
      <c r="D10768" s="10"/>
      <c r="E10768" s="10"/>
      <c r="F10768" s="10"/>
      <c r="G10768" s="10"/>
      <c r="H10768" s="10"/>
      <c r="K10768" s="10"/>
      <c r="L10768" s="10"/>
      <c r="N10768" s="10"/>
      <c r="O10768" s="10"/>
      <c r="P10768" s="10"/>
      <c r="Q10768" s="10"/>
      <c r="R10768" s="10"/>
      <c r="S10768" s="10"/>
      <c r="U10768" s="10"/>
      <c r="W10768" s="10"/>
      <c r="Y10768" s="10"/>
      <c r="AA10768" s="10"/>
      <c r="AC10768" s="10"/>
      <c r="AE10768" s="10"/>
      <c r="AG10768" s="10"/>
      <c r="AI10768" s="10"/>
      <c r="AK10768" s="10"/>
    </row>
    <row r="10769" spans="2:37" ht="15" x14ac:dyDescent="0.2">
      <c r="B10769" s="10"/>
      <c r="C10769" s="10"/>
      <c r="D10769" s="10"/>
      <c r="E10769" s="10"/>
      <c r="F10769" s="10"/>
      <c r="G10769" s="10"/>
      <c r="H10769" s="10"/>
      <c r="K10769" s="10"/>
      <c r="L10769" s="10"/>
      <c r="N10769" s="10"/>
      <c r="O10769" s="10"/>
      <c r="P10769" s="10"/>
      <c r="Q10769" s="10"/>
      <c r="R10769" s="10"/>
      <c r="S10769" s="10"/>
      <c r="U10769" s="10"/>
      <c r="W10769" s="10"/>
      <c r="Y10769" s="10"/>
      <c r="AA10769" s="10"/>
      <c r="AC10769" s="10"/>
      <c r="AE10769" s="10"/>
      <c r="AG10769" s="10"/>
      <c r="AI10769" s="10"/>
      <c r="AK10769" s="10"/>
    </row>
    <row r="10770" spans="2:37" ht="15" x14ac:dyDescent="0.2">
      <c r="B10770" s="10"/>
      <c r="C10770" s="10"/>
      <c r="D10770" s="10"/>
      <c r="E10770" s="10"/>
      <c r="F10770" s="10"/>
      <c r="G10770" s="10"/>
      <c r="H10770" s="10"/>
      <c r="K10770" s="10"/>
      <c r="L10770" s="10"/>
      <c r="N10770" s="10"/>
      <c r="O10770" s="10"/>
      <c r="P10770" s="10"/>
      <c r="Q10770" s="10"/>
      <c r="R10770" s="10"/>
      <c r="S10770" s="10"/>
      <c r="U10770" s="10"/>
      <c r="W10770" s="10"/>
      <c r="Y10770" s="10"/>
      <c r="AA10770" s="10"/>
      <c r="AC10770" s="10"/>
      <c r="AE10770" s="10"/>
      <c r="AG10770" s="10"/>
      <c r="AI10770" s="10"/>
      <c r="AK10770" s="10"/>
    </row>
    <row r="10771" spans="2:37" ht="15" x14ac:dyDescent="0.2">
      <c r="B10771" s="10"/>
      <c r="C10771" s="10"/>
      <c r="D10771" s="10"/>
      <c r="E10771" s="10"/>
      <c r="F10771" s="10"/>
      <c r="G10771" s="10"/>
      <c r="H10771" s="10"/>
      <c r="K10771" s="10"/>
      <c r="L10771" s="10"/>
      <c r="N10771" s="10"/>
      <c r="O10771" s="10"/>
      <c r="P10771" s="10"/>
      <c r="Q10771" s="10"/>
      <c r="R10771" s="10"/>
      <c r="S10771" s="10"/>
      <c r="U10771" s="10"/>
      <c r="W10771" s="10"/>
      <c r="Y10771" s="10"/>
      <c r="AA10771" s="10"/>
      <c r="AC10771" s="10"/>
      <c r="AE10771" s="10"/>
      <c r="AG10771" s="10"/>
      <c r="AI10771" s="10"/>
      <c r="AK10771" s="10"/>
    </row>
    <row r="10772" spans="2:37" ht="15" x14ac:dyDescent="0.2">
      <c r="B10772" s="10"/>
      <c r="C10772" s="10"/>
      <c r="D10772" s="10"/>
      <c r="E10772" s="10"/>
      <c r="F10772" s="10"/>
      <c r="G10772" s="10"/>
      <c r="H10772" s="10"/>
      <c r="K10772" s="10"/>
      <c r="L10772" s="10"/>
      <c r="N10772" s="10"/>
      <c r="O10772" s="10"/>
      <c r="P10772" s="10"/>
      <c r="Q10772" s="10"/>
      <c r="R10772" s="10"/>
      <c r="S10772" s="10"/>
      <c r="U10772" s="10"/>
      <c r="W10772" s="10"/>
      <c r="Y10772" s="10"/>
      <c r="AA10772" s="10"/>
      <c r="AC10772" s="10"/>
      <c r="AE10772" s="10"/>
      <c r="AG10772" s="10"/>
      <c r="AI10772" s="10"/>
      <c r="AK10772" s="10"/>
    </row>
    <row r="10773" spans="2:37" ht="15" x14ac:dyDescent="0.2">
      <c r="B10773" s="10"/>
      <c r="C10773" s="10"/>
      <c r="D10773" s="10"/>
      <c r="E10773" s="10"/>
      <c r="F10773" s="10"/>
      <c r="G10773" s="10"/>
      <c r="H10773" s="10"/>
      <c r="K10773" s="10"/>
      <c r="L10773" s="10"/>
      <c r="N10773" s="10"/>
      <c r="O10773" s="10"/>
      <c r="P10773" s="10"/>
      <c r="Q10773" s="10"/>
      <c r="R10773" s="10"/>
      <c r="S10773" s="10"/>
      <c r="U10773" s="10"/>
      <c r="W10773" s="10"/>
      <c r="Y10773" s="10"/>
      <c r="AA10773" s="10"/>
      <c r="AC10773" s="10"/>
      <c r="AE10773" s="10"/>
      <c r="AG10773" s="10"/>
      <c r="AI10773" s="10"/>
      <c r="AK10773" s="10"/>
    </row>
    <row r="10774" spans="2:37" ht="15" x14ac:dyDescent="0.2">
      <c r="B10774" s="10"/>
      <c r="C10774" s="10"/>
      <c r="D10774" s="10"/>
      <c r="E10774" s="10"/>
      <c r="F10774" s="10"/>
      <c r="G10774" s="10"/>
      <c r="H10774" s="10"/>
      <c r="K10774" s="10"/>
      <c r="L10774" s="10"/>
      <c r="N10774" s="10"/>
      <c r="O10774" s="10"/>
      <c r="P10774" s="10"/>
      <c r="Q10774" s="10"/>
      <c r="R10774" s="10"/>
      <c r="S10774" s="10"/>
      <c r="U10774" s="10"/>
      <c r="W10774" s="10"/>
      <c r="Y10774" s="10"/>
      <c r="AA10774" s="10"/>
      <c r="AC10774" s="10"/>
      <c r="AE10774" s="10"/>
      <c r="AG10774" s="10"/>
      <c r="AI10774" s="10"/>
      <c r="AK10774" s="10"/>
    </row>
    <row r="10775" spans="2:37" ht="15" x14ac:dyDescent="0.2">
      <c r="B10775" s="10"/>
      <c r="C10775" s="10"/>
      <c r="D10775" s="10"/>
      <c r="E10775" s="10"/>
      <c r="F10775" s="10"/>
      <c r="G10775" s="10"/>
      <c r="H10775" s="10"/>
      <c r="K10775" s="10"/>
      <c r="L10775" s="10"/>
      <c r="N10775" s="10"/>
      <c r="O10775" s="10"/>
      <c r="P10775" s="10"/>
      <c r="Q10775" s="10"/>
      <c r="R10775" s="10"/>
      <c r="S10775" s="10"/>
      <c r="U10775" s="10"/>
      <c r="W10775" s="10"/>
      <c r="Y10775" s="10"/>
      <c r="AA10775" s="10"/>
      <c r="AC10775" s="10"/>
      <c r="AE10775" s="10"/>
      <c r="AG10775" s="10"/>
      <c r="AI10775" s="10"/>
      <c r="AK10775" s="10"/>
    </row>
    <row r="10776" spans="2:37" ht="15" x14ac:dyDescent="0.2">
      <c r="B10776" s="10"/>
      <c r="C10776" s="10"/>
      <c r="D10776" s="10"/>
      <c r="E10776" s="10"/>
      <c r="F10776" s="10"/>
      <c r="G10776" s="10"/>
      <c r="H10776" s="10"/>
      <c r="K10776" s="10"/>
      <c r="L10776" s="10"/>
      <c r="N10776" s="10"/>
      <c r="O10776" s="10"/>
      <c r="P10776" s="10"/>
      <c r="Q10776" s="10"/>
      <c r="R10776" s="10"/>
      <c r="S10776" s="10"/>
      <c r="U10776" s="10"/>
      <c r="W10776" s="10"/>
      <c r="Y10776" s="10"/>
      <c r="AA10776" s="10"/>
      <c r="AC10776" s="10"/>
      <c r="AE10776" s="10"/>
      <c r="AG10776" s="10"/>
      <c r="AI10776" s="10"/>
      <c r="AK10776" s="10"/>
    </row>
    <row r="10777" spans="2:37" ht="15" x14ac:dyDescent="0.2">
      <c r="B10777" s="10"/>
      <c r="C10777" s="10"/>
      <c r="D10777" s="10"/>
      <c r="E10777" s="10"/>
      <c r="F10777" s="10"/>
      <c r="G10777" s="10"/>
      <c r="H10777" s="10"/>
      <c r="K10777" s="10"/>
      <c r="L10777" s="10"/>
      <c r="N10777" s="10"/>
      <c r="O10777" s="10"/>
      <c r="P10777" s="10"/>
      <c r="Q10777" s="10"/>
      <c r="R10777" s="10"/>
      <c r="S10777" s="10"/>
      <c r="U10777" s="10"/>
      <c r="W10777" s="10"/>
      <c r="Y10777" s="10"/>
      <c r="AA10777" s="10"/>
      <c r="AC10777" s="10"/>
      <c r="AE10777" s="10"/>
      <c r="AG10777" s="10"/>
      <c r="AI10777" s="10"/>
      <c r="AK10777" s="10"/>
    </row>
    <row r="10778" spans="2:37" ht="15" x14ac:dyDescent="0.2">
      <c r="B10778" s="10"/>
      <c r="C10778" s="10"/>
      <c r="D10778" s="10"/>
      <c r="E10778" s="10"/>
      <c r="F10778" s="10"/>
      <c r="G10778" s="10"/>
      <c r="H10778" s="10"/>
      <c r="K10778" s="10"/>
      <c r="L10778" s="10"/>
      <c r="N10778" s="10"/>
      <c r="O10778" s="10"/>
      <c r="P10778" s="10"/>
      <c r="Q10778" s="10"/>
      <c r="R10778" s="10"/>
      <c r="S10778" s="10"/>
      <c r="U10778" s="10"/>
      <c r="W10778" s="10"/>
      <c r="Y10778" s="10"/>
      <c r="AA10778" s="10"/>
      <c r="AC10778" s="10"/>
      <c r="AE10778" s="10"/>
      <c r="AG10778" s="10"/>
      <c r="AI10778" s="10"/>
      <c r="AK10778" s="10"/>
    </row>
    <row r="10779" spans="2:37" ht="15" x14ac:dyDescent="0.2">
      <c r="B10779" s="10"/>
      <c r="C10779" s="10"/>
      <c r="D10779" s="10"/>
      <c r="E10779" s="10"/>
      <c r="F10779" s="10"/>
      <c r="G10779" s="10"/>
      <c r="H10779" s="10"/>
      <c r="K10779" s="10"/>
      <c r="L10779" s="10"/>
      <c r="N10779" s="10"/>
      <c r="O10779" s="10"/>
      <c r="P10779" s="10"/>
      <c r="Q10779" s="10"/>
      <c r="R10779" s="10"/>
      <c r="S10779" s="10"/>
      <c r="U10779" s="10"/>
      <c r="W10779" s="10"/>
      <c r="Y10779" s="10"/>
      <c r="AA10779" s="10"/>
      <c r="AC10779" s="10"/>
      <c r="AE10779" s="10"/>
      <c r="AG10779" s="10"/>
      <c r="AI10779" s="10"/>
      <c r="AK10779" s="10"/>
    </row>
    <row r="10780" spans="2:37" ht="15" x14ac:dyDescent="0.2">
      <c r="B10780" s="10"/>
      <c r="C10780" s="10"/>
      <c r="D10780" s="10"/>
      <c r="E10780" s="10"/>
      <c r="F10780" s="10"/>
      <c r="G10780" s="10"/>
      <c r="H10780" s="10"/>
      <c r="K10780" s="10"/>
      <c r="L10780" s="10"/>
      <c r="N10780" s="10"/>
      <c r="O10780" s="10"/>
      <c r="P10780" s="10"/>
      <c r="Q10780" s="10"/>
      <c r="R10780" s="10"/>
      <c r="S10780" s="10"/>
      <c r="U10780" s="10"/>
      <c r="W10780" s="10"/>
      <c r="Y10780" s="10"/>
      <c r="AA10780" s="10"/>
      <c r="AC10780" s="10"/>
      <c r="AE10780" s="10"/>
      <c r="AG10780" s="10"/>
      <c r="AI10780" s="10"/>
      <c r="AK10780" s="10"/>
    </row>
    <row r="10781" spans="2:37" ht="15" x14ac:dyDescent="0.2">
      <c r="B10781" s="10"/>
      <c r="C10781" s="10"/>
      <c r="D10781" s="10"/>
      <c r="E10781" s="10"/>
      <c r="F10781" s="10"/>
      <c r="G10781" s="10"/>
      <c r="H10781" s="10"/>
      <c r="K10781" s="10"/>
      <c r="L10781" s="10"/>
      <c r="N10781" s="10"/>
      <c r="O10781" s="10"/>
      <c r="P10781" s="10"/>
      <c r="Q10781" s="10"/>
      <c r="R10781" s="10"/>
      <c r="S10781" s="10"/>
      <c r="U10781" s="10"/>
      <c r="W10781" s="10"/>
      <c r="Y10781" s="10"/>
      <c r="AA10781" s="10"/>
      <c r="AC10781" s="10"/>
      <c r="AE10781" s="10"/>
      <c r="AG10781" s="10"/>
      <c r="AI10781" s="10"/>
      <c r="AK10781" s="10"/>
    </row>
    <row r="10782" spans="2:37" ht="15" x14ac:dyDescent="0.2">
      <c r="B10782" s="10"/>
      <c r="C10782" s="10"/>
      <c r="D10782" s="10"/>
      <c r="E10782" s="10"/>
      <c r="F10782" s="10"/>
      <c r="G10782" s="10"/>
      <c r="H10782" s="10"/>
      <c r="K10782" s="10"/>
      <c r="L10782" s="10"/>
      <c r="N10782" s="10"/>
      <c r="O10782" s="10"/>
      <c r="P10782" s="10"/>
      <c r="Q10782" s="10"/>
      <c r="R10782" s="10"/>
      <c r="S10782" s="10"/>
      <c r="U10782" s="10"/>
      <c r="W10782" s="10"/>
      <c r="Y10782" s="10"/>
      <c r="AA10782" s="10"/>
      <c r="AC10782" s="10"/>
      <c r="AE10782" s="10"/>
      <c r="AG10782" s="10"/>
      <c r="AI10782" s="10"/>
      <c r="AK10782" s="10"/>
    </row>
    <row r="10783" spans="2:37" ht="15" x14ac:dyDescent="0.2">
      <c r="B10783" s="10"/>
      <c r="C10783" s="10"/>
      <c r="D10783" s="10"/>
      <c r="E10783" s="10"/>
      <c r="F10783" s="10"/>
      <c r="G10783" s="10"/>
      <c r="H10783" s="10"/>
      <c r="K10783" s="10"/>
      <c r="L10783" s="10"/>
      <c r="N10783" s="10"/>
      <c r="O10783" s="10"/>
      <c r="P10783" s="10"/>
      <c r="Q10783" s="10"/>
      <c r="R10783" s="10"/>
      <c r="S10783" s="10"/>
      <c r="U10783" s="10"/>
      <c r="W10783" s="10"/>
      <c r="Y10783" s="10"/>
      <c r="AA10783" s="10"/>
      <c r="AC10783" s="10"/>
      <c r="AE10783" s="10"/>
      <c r="AG10783" s="10"/>
      <c r="AI10783" s="10"/>
      <c r="AK10783" s="10"/>
    </row>
    <row r="10784" spans="2:37" ht="15" x14ac:dyDescent="0.2">
      <c r="B10784" s="10"/>
      <c r="C10784" s="10"/>
      <c r="D10784" s="10"/>
      <c r="E10784" s="10"/>
      <c r="F10784" s="10"/>
      <c r="G10784" s="10"/>
      <c r="H10784" s="10"/>
      <c r="K10784" s="10"/>
      <c r="L10784" s="10"/>
      <c r="N10784" s="10"/>
      <c r="O10784" s="10"/>
      <c r="P10784" s="10"/>
      <c r="Q10784" s="10"/>
      <c r="R10784" s="10"/>
      <c r="S10784" s="10"/>
      <c r="U10784" s="10"/>
      <c r="W10784" s="10"/>
      <c r="Y10784" s="10"/>
      <c r="AA10784" s="10"/>
      <c r="AC10784" s="10"/>
      <c r="AE10784" s="10"/>
      <c r="AG10784" s="10"/>
      <c r="AI10784" s="10"/>
      <c r="AK10784" s="10"/>
    </row>
    <row r="10785" spans="2:37" ht="15" x14ac:dyDescent="0.2">
      <c r="B10785" s="10"/>
      <c r="C10785" s="10"/>
      <c r="D10785" s="10"/>
      <c r="E10785" s="10"/>
      <c r="F10785" s="10"/>
      <c r="G10785" s="10"/>
      <c r="H10785" s="10"/>
      <c r="K10785" s="10"/>
      <c r="L10785" s="10"/>
      <c r="N10785" s="10"/>
      <c r="O10785" s="10"/>
      <c r="P10785" s="10"/>
      <c r="Q10785" s="10"/>
      <c r="R10785" s="10"/>
      <c r="S10785" s="10"/>
      <c r="U10785" s="10"/>
      <c r="W10785" s="10"/>
      <c r="Y10785" s="10"/>
      <c r="AA10785" s="10"/>
      <c r="AC10785" s="10"/>
      <c r="AE10785" s="10"/>
      <c r="AG10785" s="10"/>
      <c r="AI10785" s="10"/>
      <c r="AK10785" s="10"/>
    </row>
    <row r="10786" spans="2:37" ht="15" x14ac:dyDescent="0.2">
      <c r="B10786" s="10"/>
      <c r="C10786" s="10"/>
      <c r="D10786" s="10"/>
      <c r="E10786" s="10"/>
      <c r="F10786" s="10"/>
      <c r="G10786" s="10"/>
      <c r="H10786" s="10"/>
      <c r="K10786" s="10"/>
      <c r="L10786" s="10"/>
      <c r="N10786" s="10"/>
      <c r="O10786" s="10"/>
      <c r="P10786" s="10"/>
      <c r="Q10786" s="10"/>
      <c r="R10786" s="10"/>
      <c r="S10786" s="10"/>
      <c r="U10786" s="10"/>
      <c r="W10786" s="10"/>
      <c r="Y10786" s="10"/>
      <c r="AA10786" s="10"/>
      <c r="AC10786" s="10"/>
      <c r="AE10786" s="10"/>
      <c r="AG10786" s="10"/>
      <c r="AI10786" s="10"/>
      <c r="AK10786" s="10"/>
    </row>
    <row r="10787" spans="2:37" ht="15" x14ac:dyDescent="0.2">
      <c r="B10787" s="10"/>
      <c r="C10787" s="10"/>
      <c r="D10787" s="10"/>
      <c r="E10787" s="10"/>
      <c r="F10787" s="10"/>
      <c r="G10787" s="10"/>
      <c r="H10787" s="10"/>
      <c r="K10787" s="10"/>
      <c r="L10787" s="10"/>
      <c r="N10787" s="10"/>
      <c r="O10787" s="10"/>
      <c r="P10787" s="10"/>
      <c r="Q10787" s="10"/>
      <c r="R10787" s="10"/>
      <c r="S10787" s="10"/>
      <c r="U10787" s="10"/>
      <c r="W10787" s="10"/>
      <c r="Y10787" s="10"/>
      <c r="AA10787" s="10"/>
      <c r="AC10787" s="10"/>
      <c r="AE10787" s="10"/>
      <c r="AG10787" s="10"/>
      <c r="AI10787" s="10"/>
      <c r="AK10787" s="10"/>
    </row>
    <row r="10788" spans="2:37" ht="15" x14ac:dyDescent="0.2">
      <c r="B10788" s="10"/>
      <c r="C10788" s="10"/>
      <c r="D10788" s="10"/>
      <c r="E10788" s="10"/>
      <c r="F10788" s="10"/>
      <c r="G10788" s="10"/>
      <c r="H10788" s="10"/>
      <c r="K10788" s="10"/>
      <c r="L10788" s="10"/>
      <c r="N10788" s="10"/>
      <c r="O10788" s="10"/>
      <c r="P10788" s="10"/>
      <c r="Q10788" s="10"/>
      <c r="R10788" s="10"/>
      <c r="S10788" s="10"/>
      <c r="U10788" s="10"/>
      <c r="W10788" s="10"/>
      <c r="Y10788" s="10"/>
      <c r="AA10788" s="10"/>
      <c r="AC10788" s="10"/>
      <c r="AE10788" s="10"/>
      <c r="AG10788" s="10"/>
      <c r="AI10788" s="10"/>
      <c r="AK10788" s="10"/>
    </row>
    <row r="10789" spans="2:37" ht="15" x14ac:dyDescent="0.2">
      <c r="B10789" s="10"/>
      <c r="C10789" s="10"/>
      <c r="D10789" s="10"/>
      <c r="E10789" s="10"/>
      <c r="F10789" s="10"/>
      <c r="G10789" s="10"/>
      <c r="H10789" s="10"/>
      <c r="K10789" s="10"/>
      <c r="L10789" s="10"/>
      <c r="N10789" s="10"/>
      <c r="O10789" s="10"/>
      <c r="P10789" s="10"/>
      <c r="Q10789" s="10"/>
      <c r="R10789" s="10"/>
      <c r="S10789" s="10"/>
      <c r="U10789" s="10"/>
      <c r="W10789" s="10"/>
      <c r="Y10789" s="10"/>
      <c r="AA10789" s="10"/>
      <c r="AC10789" s="10"/>
      <c r="AE10789" s="10"/>
      <c r="AG10789" s="10"/>
      <c r="AI10789" s="10"/>
      <c r="AK10789" s="10"/>
    </row>
    <row r="10790" spans="2:37" ht="15" x14ac:dyDescent="0.2">
      <c r="B10790" s="10"/>
      <c r="C10790" s="10"/>
      <c r="D10790" s="10"/>
      <c r="E10790" s="10"/>
      <c r="F10790" s="10"/>
      <c r="G10790" s="10"/>
      <c r="H10790" s="10"/>
      <c r="K10790" s="10"/>
      <c r="L10790" s="10"/>
      <c r="N10790" s="10"/>
      <c r="O10790" s="10"/>
      <c r="P10790" s="10"/>
      <c r="Q10790" s="10"/>
      <c r="R10790" s="10"/>
      <c r="S10790" s="10"/>
      <c r="U10790" s="10"/>
      <c r="W10790" s="10"/>
      <c r="Y10790" s="10"/>
      <c r="AA10790" s="10"/>
      <c r="AC10790" s="10"/>
      <c r="AE10790" s="10"/>
      <c r="AG10790" s="10"/>
      <c r="AI10790" s="10"/>
      <c r="AK10790" s="10"/>
    </row>
    <row r="10791" spans="2:37" ht="15" x14ac:dyDescent="0.2">
      <c r="B10791" s="10"/>
      <c r="C10791" s="10"/>
      <c r="D10791" s="10"/>
      <c r="E10791" s="10"/>
      <c r="F10791" s="10"/>
      <c r="G10791" s="10"/>
      <c r="H10791" s="10"/>
      <c r="K10791" s="10"/>
      <c r="L10791" s="10"/>
      <c r="N10791" s="10"/>
      <c r="O10791" s="10"/>
      <c r="P10791" s="10"/>
      <c r="Q10791" s="10"/>
      <c r="R10791" s="10"/>
      <c r="S10791" s="10"/>
      <c r="U10791" s="10"/>
      <c r="W10791" s="10"/>
      <c r="Y10791" s="10"/>
      <c r="AA10791" s="10"/>
      <c r="AC10791" s="10"/>
      <c r="AE10791" s="10"/>
      <c r="AG10791" s="10"/>
      <c r="AI10791" s="10"/>
      <c r="AK10791" s="10"/>
    </row>
    <row r="10792" spans="2:37" ht="15" x14ac:dyDescent="0.2">
      <c r="B10792" s="10"/>
      <c r="C10792" s="10"/>
      <c r="D10792" s="10"/>
      <c r="E10792" s="10"/>
      <c r="F10792" s="10"/>
      <c r="G10792" s="10"/>
      <c r="H10792" s="10"/>
      <c r="K10792" s="10"/>
      <c r="L10792" s="10"/>
      <c r="N10792" s="10"/>
      <c r="O10792" s="10"/>
      <c r="P10792" s="10"/>
      <c r="Q10792" s="10"/>
      <c r="R10792" s="10"/>
      <c r="S10792" s="10"/>
      <c r="U10792" s="10"/>
      <c r="W10792" s="10"/>
      <c r="Y10792" s="10"/>
      <c r="AA10792" s="10"/>
      <c r="AC10792" s="10"/>
      <c r="AE10792" s="10"/>
      <c r="AG10792" s="10"/>
      <c r="AI10792" s="10"/>
      <c r="AK10792" s="10"/>
    </row>
    <row r="10793" spans="2:37" ht="15" x14ac:dyDescent="0.2">
      <c r="B10793" s="10"/>
      <c r="C10793" s="10"/>
      <c r="D10793" s="10"/>
      <c r="E10793" s="10"/>
      <c r="F10793" s="10"/>
      <c r="G10793" s="10"/>
      <c r="H10793" s="10"/>
      <c r="K10793" s="10"/>
      <c r="L10793" s="10"/>
      <c r="N10793" s="10"/>
      <c r="O10793" s="10"/>
      <c r="P10793" s="10"/>
      <c r="Q10793" s="10"/>
      <c r="R10793" s="10"/>
      <c r="S10793" s="10"/>
      <c r="U10793" s="10"/>
      <c r="W10793" s="10"/>
      <c r="Y10793" s="10"/>
      <c r="AA10793" s="10"/>
      <c r="AC10793" s="10"/>
      <c r="AE10793" s="10"/>
      <c r="AG10793" s="10"/>
      <c r="AI10793" s="10"/>
      <c r="AK10793" s="10"/>
    </row>
    <row r="10794" spans="2:37" ht="15" x14ac:dyDescent="0.2">
      <c r="B10794" s="10"/>
      <c r="C10794" s="10"/>
      <c r="D10794" s="10"/>
      <c r="E10794" s="10"/>
      <c r="F10794" s="10"/>
      <c r="G10794" s="10"/>
      <c r="H10794" s="10"/>
      <c r="K10794" s="10"/>
      <c r="L10794" s="10"/>
      <c r="N10794" s="10"/>
      <c r="O10794" s="10"/>
      <c r="P10794" s="10"/>
      <c r="Q10794" s="10"/>
      <c r="R10794" s="10"/>
      <c r="S10794" s="10"/>
      <c r="U10794" s="10"/>
      <c r="W10794" s="10"/>
      <c r="Y10794" s="10"/>
      <c r="AA10794" s="10"/>
      <c r="AC10794" s="10"/>
      <c r="AE10794" s="10"/>
      <c r="AG10794" s="10"/>
      <c r="AI10794" s="10"/>
      <c r="AK10794" s="10"/>
    </row>
    <row r="10795" spans="2:37" ht="15" x14ac:dyDescent="0.2">
      <c r="B10795" s="10"/>
      <c r="C10795" s="10"/>
      <c r="D10795" s="10"/>
      <c r="E10795" s="10"/>
      <c r="F10795" s="10"/>
      <c r="G10795" s="10"/>
      <c r="H10795" s="10"/>
      <c r="K10795" s="10"/>
      <c r="L10795" s="10"/>
      <c r="N10795" s="10"/>
      <c r="O10795" s="10"/>
      <c r="P10795" s="10"/>
      <c r="Q10795" s="10"/>
      <c r="R10795" s="10"/>
      <c r="S10795" s="10"/>
      <c r="U10795" s="10"/>
      <c r="W10795" s="10"/>
      <c r="Y10795" s="10"/>
      <c r="AA10795" s="10"/>
      <c r="AC10795" s="10"/>
      <c r="AE10795" s="10"/>
      <c r="AG10795" s="10"/>
      <c r="AI10795" s="10"/>
      <c r="AK10795" s="10"/>
    </row>
    <row r="10796" spans="2:37" ht="15" x14ac:dyDescent="0.2">
      <c r="B10796" s="10"/>
      <c r="C10796" s="10"/>
      <c r="D10796" s="10"/>
      <c r="E10796" s="10"/>
      <c r="F10796" s="10"/>
      <c r="G10796" s="10"/>
      <c r="H10796" s="10"/>
      <c r="K10796" s="10"/>
      <c r="L10796" s="10"/>
      <c r="N10796" s="10"/>
      <c r="O10796" s="10"/>
      <c r="P10796" s="10"/>
      <c r="Q10796" s="10"/>
      <c r="R10796" s="10"/>
      <c r="S10796" s="10"/>
      <c r="U10796" s="10"/>
      <c r="W10796" s="10"/>
      <c r="Y10796" s="10"/>
      <c r="AA10796" s="10"/>
      <c r="AC10796" s="10"/>
      <c r="AE10796" s="10"/>
      <c r="AG10796" s="10"/>
      <c r="AI10796" s="10"/>
      <c r="AK10796" s="10"/>
    </row>
    <row r="10797" spans="2:37" ht="15" x14ac:dyDescent="0.2">
      <c r="B10797" s="10"/>
      <c r="C10797" s="10"/>
      <c r="D10797" s="10"/>
      <c r="E10797" s="10"/>
      <c r="F10797" s="10"/>
      <c r="G10797" s="10"/>
      <c r="H10797" s="10"/>
      <c r="K10797" s="10"/>
      <c r="L10797" s="10"/>
      <c r="N10797" s="10"/>
      <c r="O10797" s="10"/>
      <c r="P10797" s="10"/>
      <c r="Q10797" s="10"/>
      <c r="R10797" s="10"/>
      <c r="S10797" s="10"/>
      <c r="U10797" s="10"/>
      <c r="W10797" s="10"/>
      <c r="Y10797" s="10"/>
      <c r="AA10797" s="10"/>
      <c r="AC10797" s="10"/>
      <c r="AE10797" s="10"/>
      <c r="AG10797" s="10"/>
      <c r="AI10797" s="10"/>
      <c r="AK10797" s="10"/>
    </row>
    <row r="10798" spans="2:37" ht="15" x14ac:dyDescent="0.2">
      <c r="B10798" s="10"/>
      <c r="C10798" s="10"/>
      <c r="D10798" s="10"/>
      <c r="E10798" s="10"/>
      <c r="F10798" s="10"/>
      <c r="G10798" s="10"/>
      <c r="H10798" s="10"/>
      <c r="K10798" s="10"/>
      <c r="L10798" s="10"/>
      <c r="N10798" s="10"/>
      <c r="O10798" s="10"/>
      <c r="P10798" s="10"/>
      <c r="Q10798" s="10"/>
      <c r="R10798" s="10"/>
      <c r="S10798" s="10"/>
      <c r="U10798" s="10"/>
      <c r="W10798" s="10"/>
      <c r="Y10798" s="10"/>
      <c r="AA10798" s="10"/>
      <c r="AC10798" s="10"/>
      <c r="AE10798" s="10"/>
      <c r="AG10798" s="10"/>
      <c r="AI10798" s="10"/>
      <c r="AK10798" s="10"/>
    </row>
    <row r="10799" spans="2:37" ht="15" x14ac:dyDescent="0.2">
      <c r="B10799" s="10"/>
      <c r="C10799" s="10"/>
      <c r="D10799" s="10"/>
      <c r="E10799" s="10"/>
      <c r="F10799" s="10"/>
      <c r="G10799" s="10"/>
      <c r="H10799" s="10"/>
      <c r="K10799" s="10"/>
      <c r="L10799" s="10"/>
      <c r="N10799" s="10"/>
      <c r="O10799" s="10"/>
      <c r="P10799" s="10"/>
      <c r="Q10799" s="10"/>
      <c r="R10799" s="10"/>
      <c r="S10799" s="10"/>
      <c r="U10799" s="10"/>
      <c r="W10799" s="10"/>
      <c r="Y10799" s="10"/>
      <c r="AA10799" s="10"/>
      <c r="AC10799" s="10"/>
      <c r="AE10799" s="10"/>
      <c r="AG10799" s="10"/>
      <c r="AI10799" s="10"/>
      <c r="AK10799" s="10"/>
    </row>
    <row r="10800" spans="2:37" ht="15" x14ac:dyDescent="0.2">
      <c r="B10800" s="10"/>
      <c r="C10800" s="10"/>
      <c r="D10800" s="10"/>
      <c r="E10800" s="10"/>
      <c r="F10800" s="10"/>
      <c r="G10800" s="10"/>
      <c r="H10800" s="10"/>
      <c r="K10800" s="10"/>
      <c r="L10800" s="10"/>
      <c r="N10800" s="10"/>
      <c r="O10800" s="10"/>
      <c r="P10800" s="10"/>
      <c r="Q10800" s="10"/>
      <c r="R10800" s="10"/>
      <c r="S10800" s="10"/>
      <c r="U10800" s="10"/>
      <c r="W10800" s="10"/>
      <c r="Y10800" s="10"/>
      <c r="AA10800" s="10"/>
      <c r="AC10800" s="10"/>
      <c r="AE10800" s="10"/>
      <c r="AG10800" s="10"/>
      <c r="AI10800" s="10"/>
      <c r="AK10800" s="10"/>
    </row>
    <row r="10801" spans="2:37" ht="15" x14ac:dyDescent="0.2">
      <c r="B10801" s="10"/>
      <c r="C10801" s="10"/>
      <c r="D10801" s="10"/>
      <c r="E10801" s="10"/>
      <c r="F10801" s="10"/>
      <c r="G10801" s="10"/>
      <c r="H10801" s="10"/>
      <c r="K10801" s="10"/>
      <c r="L10801" s="10"/>
      <c r="N10801" s="10"/>
      <c r="O10801" s="10"/>
      <c r="P10801" s="10"/>
      <c r="Q10801" s="10"/>
      <c r="R10801" s="10"/>
      <c r="S10801" s="10"/>
      <c r="U10801" s="10"/>
      <c r="W10801" s="10"/>
      <c r="Y10801" s="10"/>
      <c r="AA10801" s="10"/>
      <c r="AC10801" s="10"/>
      <c r="AE10801" s="10"/>
      <c r="AG10801" s="10"/>
      <c r="AI10801" s="10"/>
      <c r="AK10801" s="10"/>
    </row>
    <row r="10802" spans="2:37" ht="15" x14ac:dyDescent="0.2">
      <c r="B10802" s="10"/>
      <c r="C10802" s="10"/>
      <c r="D10802" s="10"/>
      <c r="E10802" s="10"/>
      <c r="F10802" s="10"/>
      <c r="G10802" s="10"/>
      <c r="H10802" s="10"/>
      <c r="K10802" s="10"/>
      <c r="L10802" s="10"/>
      <c r="N10802" s="10"/>
      <c r="O10802" s="10"/>
      <c r="P10802" s="10"/>
      <c r="Q10802" s="10"/>
      <c r="R10802" s="10"/>
      <c r="S10802" s="10"/>
      <c r="U10802" s="10"/>
      <c r="W10802" s="10"/>
      <c r="Y10802" s="10"/>
      <c r="AA10802" s="10"/>
      <c r="AC10802" s="10"/>
      <c r="AE10802" s="10"/>
      <c r="AG10802" s="10"/>
      <c r="AI10802" s="10"/>
      <c r="AK10802" s="10"/>
    </row>
    <row r="10803" spans="2:37" ht="15" x14ac:dyDescent="0.2">
      <c r="B10803" s="10"/>
      <c r="C10803" s="10"/>
      <c r="D10803" s="10"/>
      <c r="E10803" s="10"/>
      <c r="F10803" s="10"/>
      <c r="G10803" s="10"/>
      <c r="H10803" s="10"/>
      <c r="K10803" s="10"/>
      <c r="L10803" s="10"/>
      <c r="N10803" s="10"/>
      <c r="O10803" s="10"/>
      <c r="P10803" s="10"/>
      <c r="Q10803" s="10"/>
      <c r="R10803" s="10"/>
      <c r="S10803" s="10"/>
      <c r="U10803" s="10"/>
      <c r="W10803" s="10"/>
      <c r="Y10803" s="10"/>
      <c r="AA10803" s="10"/>
      <c r="AC10803" s="10"/>
      <c r="AE10803" s="10"/>
      <c r="AG10803" s="10"/>
      <c r="AI10803" s="10"/>
      <c r="AK10803" s="10"/>
    </row>
    <row r="10804" spans="2:37" ht="15" x14ac:dyDescent="0.2">
      <c r="B10804" s="10"/>
      <c r="C10804" s="10"/>
      <c r="D10804" s="10"/>
      <c r="E10804" s="10"/>
      <c r="F10804" s="10"/>
      <c r="G10804" s="10"/>
      <c r="H10804" s="10"/>
      <c r="K10804" s="10"/>
      <c r="L10804" s="10"/>
      <c r="N10804" s="10"/>
      <c r="O10804" s="10"/>
      <c r="P10804" s="10"/>
      <c r="Q10804" s="10"/>
      <c r="R10804" s="10"/>
      <c r="S10804" s="10"/>
      <c r="U10804" s="10"/>
      <c r="W10804" s="10"/>
      <c r="Y10804" s="10"/>
      <c r="AA10804" s="10"/>
      <c r="AC10804" s="10"/>
      <c r="AE10804" s="10"/>
      <c r="AG10804" s="10"/>
      <c r="AI10804" s="10"/>
      <c r="AK10804" s="10"/>
    </row>
    <row r="10805" spans="2:37" ht="15" x14ac:dyDescent="0.2">
      <c r="B10805" s="10"/>
      <c r="C10805" s="10"/>
      <c r="D10805" s="10"/>
      <c r="E10805" s="10"/>
      <c r="F10805" s="10"/>
      <c r="G10805" s="10"/>
      <c r="H10805" s="10"/>
      <c r="K10805" s="10"/>
      <c r="L10805" s="10"/>
      <c r="N10805" s="10"/>
      <c r="O10805" s="10"/>
      <c r="P10805" s="10"/>
      <c r="Q10805" s="10"/>
      <c r="R10805" s="10"/>
      <c r="S10805" s="10"/>
      <c r="U10805" s="10"/>
      <c r="W10805" s="10"/>
      <c r="Y10805" s="10"/>
      <c r="AA10805" s="10"/>
      <c r="AC10805" s="10"/>
      <c r="AE10805" s="10"/>
      <c r="AG10805" s="10"/>
      <c r="AI10805" s="10"/>
      <c r="AK10805" s="10"/>
    </row>
    <row r="10806" spans="2:37" ht="15" x14ac:dyDescent="0.2">
      <c r="B10806" s="10"/>
      <c r="C10806" s="10"/>
      <c r="D10806" s="10"/>
      <c r="E10806" s="10"/>
      <c r="F10806" s="10"/>
      <c r="G10806" s="10"/>
      <c r="H10806" s="10"/>
      <c r="K10806" s="10"/>
      <c r="L10806" s="10"/>
      <c r="N10806" s="10"/>
      <c r="O10806" s="10"/>
      <c r="P10806" s="10"/>
      <c r="Q10806" s="10"/>
      <c r="R10806" s="10"/>
      <c r="S10806" s="10"/>
      <c r="U10806" s="10"/>
      <c r="W10806" s="10"/>
      <c r="Y10806" s="10"/>
      <c r="AA10806" s="10"/>
      <c r="AC10806" s="10"/>
      <c r="AE10806" s="10"/>
      <c r="AG10806" s="10"/>
      <c r="AI10806" s="10"/>
      <c r="AK10806" s="10"/>
    </row>
    <row r="10807" spans="2:37" ht="15" x14ac:dyDescent="0.2">
      <c r="B10807" s="10"/>
      <c r="C10807" s="10"/>
      <c r="D10807" s="10"/>
      <c r="E10807" s="10"/>
      <c r="F10807" s="10"/>
      <c r="G10807" s="10"/>
      <c r="H10807" s="10"/>
      <c r="K10807" s="10"/>
      <c r="L10807" s="10"/>
      <c r="N10807" s="10"/>
      <c r="O10807" s="10"/>
      <c r="P10807" s="10"/>
      <c r="Q10807" s="10"/>
      <c r="R10807" s="10"/>
      <c r="S10807" s="10"/>
      <c r="U10807" s="10"/>
      <c r="W10807" s="10"/>
      <c r="Y10807" s="10"/>
      <c r="AA10807" s="10"/>
      <c r="AC10807" s="10"/>
      <c r="AE10807" s="10"/>
      <c r="AG10807" s="10"/>
      <c r="AI10807" s="10"/>
      <c r="AK10807" s="10"/>
    </row>
    <row r="10808" spans="2:37" ht="15" x14ac:dyDescent="0.2">
      <c r="B10808" s="10"/>
      <c r="C10808" s="10"/>
      <c r="D10808" s="10"/>
      <c r="E10808" s="10"/>
      <c r="F10808" s="10"/>
      <c r="G10808" s="10"/>
      <c r="H10808" s="10"/>
      <c r="K10808" s="10"/>
      <c r="L10808" s="10"/>
      <c r="N10808" s="10"/>
      <c r="O10808" s="10"/>
      <c r="P10808" s="10"/>
      <c r="Q10808" s="10"/>
      <c r="R10808" s="10"/>
      <c r="S10808" s="10"/>
      <c r="U10808" s="10"/>
      <c r="W10808" s="10"/>
      <c r="Y10808" s="10"/>
      <c r="AA10808" s="10"/>
      <c r="AC10808" s="10"/>
      <c r="AE10808" s="10"/>
      <c r="AG10808" s="10"/>
      <c r="AI10808" s="10"/>
      <c r="AK10808" s="10"/>
    </row>
    <row r="10809" spans="2:37" ht="15" x14ac:dyDescent="0.2">
      <c r="B10809" s="10"/>
      <c r="C10809" s="10"/>
      <c r="D10809" s="10"/>
      <c r="E10809" s="10"/>
      <c r="F10809" s="10"/>
      <c r="G10809" s="10"/>
      <c r="H10809" s="10"/>
      <c r="K10809" s="10"/>
      <c r="L10809" s="10"/>
      <c r="N10809" s="10"/>
      <c r="O10809" s="10"/>
      <c r="P10809" s="10"/>
      <c r="Q10809" s="10"/>
      <c r="R10809" s="10"/>
      <c r="S10809" s="10"/>
      <c r="U10809" s="10"/>
      <c r="W10809" s="10"/>
      <c r="Y10809" s="10"/>
      <c r="AA10809" s="10"/>
      <c r="AC10809" s="10"/>
      <c r="AE10809" s="10"/>
      <c r="AG10809" s="10"/>
      <c r="AI10809" s="10"/>
      <c r="AK10809" s="10"/>
    </row>
    <row r="10810" spans="2:37" ht="15" x14ac:dyDescent="0.2">
      <c r="B10810" s="10"/>
      <c r="C10810" s="10"/>
      <c r="D10810" s="10"/>
      <c r="E10810" s="10"/>
      <c r="F10810" s="10"/>
      <c r="G10810" s="10"/>
      <c r="H10810" s="10"/>
      <c r="K10810" s="10"/>
      <c r="L10810" s="10"/>
      <c r="N10810" s="10"/>
      <c r="O10810" s="10"/>
      <c r="P10810" s="10"/>
      <c r="Q10810" s="10"/>
      <c r="R10810" s="10"/>
      <c r="S10810" s="10"/>
      <c r="U10810" s="10"/>
      <c r="W10810" s="10"/>
      <c r="Y10810" s="10"/>
      <c r="AA10810" s="10"/>
      <c r="AC10810" s="10"/>
      <c r="AE10810" s="10"/>
      <c r="AG10810" s="10"/>
      <c r="AI10810" s="10"/>
      <c r="AK10810" s="10"/>
    </row>
    <row r="10811" spans="2:37" ht="15" x14ac:dyDescent="0.2">
      <c r="B10811" s="10"/>
      <c r="C10811" s="10"/>
      <c r="D10811" s="10"/>
      <c r="E10811" s="10"/>
      <c r="F10811" s="10"/>
      <c r="G10811" s="10"/>
      <c r="H10811" s="10"/>
      <c r="K10811" s="10"/>
      <c r="L10811" s="10"/>
      <c r="N10811" s="10"/>
      <c r="O10811" s="10"/>
      <c r="P10811" s="10"/>
      <c r="Q10811" s="10"/>
      <c r="R10811" s="10"/>
      <c r="S10811" s="10"/>
      <c r="U10811" s="10"/>
      <c r="W10811" s="10"/>
      <c r="Y10811" s="10"/>
      <c r="AA10811" s="10"/>
      <c r="AC10811" s="10"/>
      <c r="AE10811" s="10"/>
      <c r="AG10811" s="10"/>
      <c r="AI10811" s="10"/>
      <c r="AK10811" s="10"/>
    </row>
    <row r="10812" spans="2:37" ht="15" x14ac:dyDescent="0.2">
      <c r="B10812" s="10"/>
      <c r="C10812" s="10"/>
      <c r="D10812" s="10"/>
      <c r="E10812" s="10"/>
      <c r="F10812" s="10"/>
      <c r="G10812" s="10"/>
      <c r="H10812" s="10"/>
      <c r="K10812" s="10"/>
      <c r="L10812" s="10"/>
      <c r="N10812" s="10"/>
      <c r="O10812" s="10"/>
      <c r="P10812" s="10"/>
      <c r="Q10812" s="10"/>
      <c r="R10812" s="10"/>
      <c r="S10812" s="10"/>
      <c r="U10812" s="10"/>
      <c r="W10812" s="10"/>
      <c r="Y10812" s="10"/>
      <c r="AA10812" s="10"/>
      <c r="AC10812" s="10"/>
      <c r="AE10812" s="10"/>
      <c r="AG10812" s="10"/>
      <c r="AI10812" s="10"/>
      <c r="AK10812" s="10"/>
    </row>
    <row r="10813" spans="2:37" ht="15" x14ac:dyDescent="0.2">
      <c r="B10813" s="10"/>
      <c r="C10813" s="10"/>
      <c r="D10813" s="10"/>
      <c r="E10813" s="10"/>
      <c r="F10813" s="10"/>
      <c r="G10813" s="10"/>
      <c r="H10813" s="10"/>
      <c r="K10813" s="10"/>
      <c r="L10813" s="10"/>
      <c r="N10813" s="10"/>
      <c r="O10813" s="10"/>
      <c r="P10813" s="10"/>
      <c r="Q10813" s="10"/>
      <c r="R10813" s="10"/>
      <c r="S10813" s="10"/>
      <c r="U10813" s="10"/>
      <c r="W10813" s="10"/>
      <c r="Y10813" s="10"/>
      <c r="AA10813" s="10"/>
      <c r="AC10813" s="10"/>
      <c r="AE10813" s="10"/>
      <c r="AG10813" s="10"/>
      <c r="AI10813" s="10"/>
      <c r="AK10813" s="10"/>
    </row>
    <row r="10814" spans="2:37" ht="15" x14ac:dyDescent="0.2">
      <c r="B10814" s="10"/>
      <c r="C10814" s="10"/>
      <c r="D10814" s="10"/>
      <c r="E10814" s="10"/>
      <c r="F10814" s="10"/>
      <c r="G10814" s="10"/>
      <c r="H10814" s="10"/>
      <c r="K10814" s="10"/>
      <c r="L10814" s="10"/>
      <c r="N10814" s="10"/>
      <c r="O10814" s="10"/>
      <c r="P10814" s="10"/>
      <c r="Q10814" s="10"/>
      <c r="R10814" s="10"/>
      <c r="S10814" s="10"/>
      <c r="U10814" s="10"/>
      <c r="W10814" s="10"/>
      <c r="Y10814" s="10"/>
      <c r="AA10814" s="10"/>
      <c r="AC10814" s="10"/>
      <c r="AE10814" s="10"/>
      <c r="AG10814" s="10"/>
      <c r="AI10814" s="10"/>
      <c r="AK10814" s="10"/>
    </row>
    <row r="10815" spans="2:37" ht="15" x14ac:dyDescent="0.2">
      <c r="B10815" s="10"/>
      <c r="C10815" s="10"/>
      <c r="D10815" s="10"/>
      <c r="E10815" s="10"/>
      <c r="F10815" s="10"/>
      <c r="G10815" s="10"/>
      <c r="H10815" s="10"/>
      <c r="K10815" s="10"/>
      <c r="L10815" s="10"/>
      <c r="N10815" s="10"/>
      <c r="O10815" s="10"/>
      <c r="P10815" s="10"/>
      <c r="Q10815" s="10"/>
      <c r="R10815" s="10"/>
      <c r="S10815" s="10"/>
      <c r="U10815" s="10"/>
      <c r="W10815" s="10"/>
      <c r="Y10815" s="10"/>
      <c r="AA10815" s="10"/>
      <c r="AC10815" s="10"/>
      <c r="AE10815" s="10"/>
      <c r="AG10815" s="10"/>
      <c r="AI10815" s="10"/>
      <c r="AK10815" s="10"/>
    </row>
    <row r="10816" spans="2:37" ht="15" x14ac:dyDescent="0.2">
      <c r="B10816" s="10"/>
      <c r="C10816" s="10"/>
      <c r="D10816" s="10"/>
      <c r="E10816" s="10"/>
      <c r="F10816" s="10"/>
      <c r="G10816" s="10"/>
      <c r="H10816" s="10"/>
      <c r="K10816" s="10"/>
      <c r="L10816" s="10"/>
      <c r="N10816" s="10"/>
      <c r="O10816" s="10"/>
      <c r="P10816" s="10"/>
      <c r="Q10816" s="10"/>
      <c r="R10816" s="10"/>
      <c r="S10816" s="10"/>
      <c r="U10816" s="10"/>
      <c r="W10816" s="10"/>
      <c r="Y10816" s="10"/>
      <c r="AA10816" s="10"/>
      <c r="AC10816" s="10"/>
      <c r="AE10816" s="10"/>
      <c r="AG10816" s="10"/>
      <c r="AI10816" s="10"/>
      <c r="AK10816" s="10"/>
    </row>
    <row r="10817" spans="2:37" ht="15" x14ac:dyDescent="0.2">
      <c r="B10817" s="10"/>
      <c r="C10817" s="10"/>
      <c r="D10817" s="10"/>
      <c r="E10817" s="10"/>
      <c r="F10817" s="10"/>
      <c r="G10817" s="10"/>
      <c r="H10817" s="10"/>
      <c r="K10817" s="10"/>
      <c r="L10817" s="10"/>
      <c r="N10817" s="10"/>
      <c r="O10817" s="10"/>
      <c r="P10817" s="10"/>
      <c r="Q10817" s="10"/>
      <c r="R10817" s="10"/>
      <c r="S10817" s="10"/>
      <c r="U10817" s="10"/>
      <c r="W10817" s="10"/>
      <c r="Y10817" s="10"/>
      <c r="AA10817" s="10"/>
      <c r="AC10817" s="10"/>
      <c r="AE10817" s="10"/>
      <c r="AG10817" s="10"/>
      <c r="AI10817" s="10"/>
      <c r="AK10817" s="10"/>
    </row>
    <row r="10818" spans="2:37" ht="15" x14ac:dyDescent="0.2">
      <c r="B10818" s="10"/>
      <c r="C10818" s="10"/>
      <c r="D10818" s="10"/>
      <c r="E10818" s="10"/>
      <c r="F10818" s="10"/>
      <c r="G10818" s="10"/>
      <c r="H10818" s="10"/>
      <c r="K10818" s="10"/>
      <c r="L10818" s="10"/>
      <c r="N10818" s="10"/>
      <c r="O10818" s="10"/>
      <c r="P10818" s="10"/>
      <c r="Q10818" s="10"/>
      <c r="R10818" s="10"/>
      <c r="S10818" s="10"/>
      <c r="U10818" s="10"/>
      <c r="W10818" s="10"/>
      <c r="Y10818" s="10"/>
      <c r="AA10818" s="10"/>
      <c r="AC10818" s="10"/>
      <c r="AE10818" s="10"/>
      <c r="AG10818" s="10"/>
      <c r="AI10818" s="10"/>
      <c r="AK10818" s="10"/>
    </row>
    <row r="10819" spans="2:37" ht="15" x14ac:dyDescent="0.2">
      <c r="B10819" s="10"/>
      <c r="C10819" s="10"/>
      <c r="D10819" s="10"/>
      <c r="E10819" s="10"/>
      <c r="F10819" s="10"/>
      <c r="G10819" s="10"/>
      <c r="H10819" s="10"/>
      <c r="K10819" s="10"/>
      <c r="L10819" s="10"/>
      <c r="N10819" s="10"/>
      <c r="O10819" s="10"/>
      <c r="P10819" s="10"/>
      <c r="Q10819" s="10"/>
      <c r="R10819" s="10"/>
      <c r="S10819" s="10"/>
      <c r="U10819" s="10"/>
      <c r="W10819" s="10"/>
      <c r="Y10819" s="10"/>
      <c r="AA10819" s="10"/>
      <c r="AC10819" s="10"/>
      <c r="AE10819" s="10"/>
      <c r="AG10819" s="10"/>
      <c r="AI10819" s="10"/>
      <c r="AK10819" s="10"/>
    </row>
    <row r="10820" spans="2:37" ht="15" x14ac:dyDescent="0.2">
      <c r="B10820" s="10"/>
      <c r="C10820" s="10"/>
      <c r="D10820" s="10"/>
      <c r="E10820" s="10"/>
      <c r="F10820" s="10"/>
      <c r="G10820" s="10"/>
      <c r="H10820" s="10"/>
      <c r="K10820" s="10"/>
      <c r="L10820" s="10"/>
      <c r="N10820" s="10"/>
      <c r="O10820" s="10"/>
      <c r="P10820" s="10"/>
      <c r="Q10820" s="10"/>
      <c r="R10820" s="10"/>
      <c r="S10820" s="10"/>
      <c r="U10820" s="10"/>
      <c r="W10820" s="10"/>
      <c r="Y10820" s="10"/>
      <c r="AA10820" s="10"/>
      <c r="AC10820" s="10"/>
      <c r="AE10820" s="10"/>
      <c r="AG10820" s="10"/>
      <c r="AI10820" s="10"/>
      <c r="AK10820" s="10"/>
    </row>
    <row r="10821" spans="2:37" ht="15" x14ac:dyDescent="0.2">
      <c r="B10821" s="10"/>
      <c r="C10821" s="10"/>
      <c r="D10821" s="10"/>
      <c r="E10821" s="10"/>
      <c r="F10821" s="10"/>
      <c r="G10821" s="10"/>
      <c r="H10821" s="10"/>
      <c r="K10821" s="10"/>
      <c r="L10821" s="10"/>
      <c r="N10821" s="10"/>
      <c r="O10821" s="10"/>
      <c r="P10821" s="10"/>
      <c r="Q10821" s="10"/>
      <c r="R10821" s="10"/>
      <c r="S10821" s="10"/>
      <c r="U10821" s="10"/>
      <c r="W10821" s="10"/>
      <c r="Y10821" s="10"/>
      <c r="AA10821" s="10"/>
      <c r="AC10821" s="10"/>
      <c r="AE10821" s="10"/>
      <c r="AG10821" s="10"/>
      <c r="AI10821" s="10"/>
      <c r="AK10821" s="10"/>
    </row>
    <row r="10822" spans="2:37" ht="15" x14ac:dyDescent="0.2">
      <c r="B10822" s="10"/>
      <c r="C10822" s="10"/>
      <c r="D10822" s="10"/>
      <c r="E10822" s="10"/>
      <c r="F10822" s="10"/>
      <c r="G10822" s="10"/>
      <c r="H10822" s="10"/>
      <c r="K10822" s="10"/>
      <c r="L10822" s="10"/>
      <c r="N10822" s="10"/>
      <c r="O10822" s="10"/>
      <c r="P10822" s="10"/>
      <c r="Q10822" s="10"/>
      <c r="R10822" s="10"/>
      <c r="S10822" s="10"/>
      <c r="U10822" s="10"/>
      <c r="W10822" s="10"/>
      <c r="Y10822" s="10"/>
      <c r="AA10822" s="10"/>
      <c r="AC10822" s="10"/>
      <c r="AE10822" s="10"/>
      <c r="AG10822" s="10"/>
      <c r="AI10822" s="10"/>
      <c r="AK10822" s="10"/>
    </row>
    <row r="10823" spans="2:37" ht="15" x14ac:dyDescent="0.2">
      <c r="B10823" s="10"/>
      <c r="C10823" s="10"/>
      <c r="D10823" s="10"/>
      <c r="E10823" s="10"/>
      <c r="F10823" s="10"/>
      <c r="G10823" s="10"/>
      <c r="H10823" s="10"/>
      <c r="K10823" s="10"/>
      <c r="L10823" s="10"/>
      <c r="N10823" s="10"/>
      <c r="O10823" s="10"/>
      <c r="P10823" s="10"/>
      <c r="Q10823" s="10"/>
      <c r="R10823" s="10"/>
      <c r="S10823" s="10"/>
      <c r="U10823" s="10"/>
      <c r="W10823" s="10"/>
      <c r="Y10823" s="10"/>
      <c r="AA10823" s="10"/>
      <c r="AC10823" s="10"/>
      <c r="AE10823" s="10"/>
      <c r="AG10823" s="10"/>
      <c r="AI10823" s="10"/>
      <c r="AK10823" s="10"/>
    </row>
    <row r="10824" spans="2:37" ht="15" x14ac:dyDescent="0.2">
      <c r="B10824" s="10"/>
      <c r="C10824" s="10"/>
      <c r="D10824" s="10"/>
      <c r="E10824" s="10"/>
      <c r="F10824" s="10"/>
      <c r="G10824" s="10"/>
      <c r="H10824" s="10"/>
      <c r="K10824" s="10"/>
      <c r="L10824" s="10"/>
      <c r="N10824" s="10"/>
      <c r="O10824" s="10"/>
      <c r="P10824" s="10"/>
      <c r="Q10824" s="10"/>
      <c r="R10824" s="10"/>
      <c r="S10824" s="10"/>
      <c r="U10824" s="10"/>
      <c r="W10824" s="10"/>
      <c r="Y10824" s="10"/>
      <c r="AA10824" s="10"/>
      <c r="AC10824" s="10"/>
      <c r="AE10824" s="10"/>
      <c r="AG10824" s="10"/>
      <c r="AI10824" s="10"/>
      <c r="AK10824" s="10"/>
    </row>
    <row r="10825" spans="2:37" ht="15" x14ac:dyDescent="0.2">
      <c r="B10825" s="10"/>
      <c r="C10825" s="10"/>
      <c r="D10825" s="10"/>
      <c r="E10825" s="10"/>
      <c r="F10825" s="10"/>
      <c r="G10825" s="10"/>
      <c r="H10825" s="10"/>
      <c r="K10825" s="10"/>
      <c r="L10825" s="10"/>
      <c r="N10825" s="10"/>
      <c r="O10825" s="10"/>
      <c r="P10825" s="10"/>
      <c r="Q10825" s="10"/>
      <c r="R10825" s="10"/>
      <c r="S10825" s="10"/>
      <c r="U10825" s="10"/>
      <c r="W10825" s="10"/>
      <c r="Y10825" s="10"/>
      <c r="AA10825" s="10"/>
      <c r="AC10825" s="10"/>
      <c r="AE10825" s="10"/>
      <c r="AG10825" s="10"/>
      <c r="AI10825" s="10"/>
      <c r="AK10825" s="10"/>
    </row>
    <row r="10826" spans="2:37" ht="15" x14ac:dyDescent="0.2">
      <c r="B10826" s="10"/>
      <c r="C10826" s="10"/>
      <c r="D10826" s="10"/>
      <c r="E10826" s="10"/>
      <c r="F10826" s="10"/>
      <c r="G10826" s="10"/>
      <c r="H10826" s="10"/>
      <c r="K10826" s="10"/>
      <c r="L10826" s="10"/>
      <c r="N10826" s="10"/>
      <c r="O10826" s="10"/>
      <c r="P10826" s="10"/>
      <c r="Q10826" s="10"/>
      <c r="R10826" s="10"/>
      <c r="S10826" s="10"/>
      <c r="U10826" s="10"/>
      <c r="W10826" s="10"/>
      <c r="Y10826" s="10"/>
      <c r="AA10826" s="10"/>
      <c r="AC10826" s="10"/>
      <c r="AE10826" s="10"/>
      <c r="AG10826" s="10"/>
      <c r="AI10826" s="10"/>
      <c r="AK10826" s="10"/>
    </row>
    <row r="10827" spans="2:37" ht="15" x14ac:dyDescent="0.2">
      <c r="B10827" s="10"/>
      <c r="C10827" s="10"/>
      <c r="D10827" s="10"/>
      <c r="E10827" s="10"/>
      <c r="F10827" s="10"/>
      <c r="G10827" s="10"/>
      <c r="H10827" s="10"/>
      <c r="K10827" s="10"/>
      <c r="L10827" s="10"/>
      <c r="N10827" s="10"/>
      <c r="O10827" s="10"/>
      <c r="P10827" s="10"/>
      <c r="Q10827" s="10"/>
      <c r="R10827" s="10"/>
      <c r="S10827" s="10"/>
      <c r="U10827" s="10"/>
      <c r="W10827" s="10"/>
      <c r="Y10827" s="10"/>
      <c r="AA10827" s="10"/>
      <c r="AC10827" s="10"/>
      <c r="AE10827" s="10"/>
      <c r="AG10827" s="10"/>
      <c r="AI10827" s="10"/>
      <c r="AK10827" s="10"/>
    </row>
    <row r="10828" spans="2:37" ht="15" x14ac:dyDescent="0.2">
      <c r="B10828" s="10"/>
      <c r="C10828" s="10"/>
      <c r="D10828" s="10"/>
      <c r="E10828" s="10"/>
      <c r="F10828" s="10"/>
      <c r="G10828" s="10"/>
      <c r="H10828" s="10"/>
      <c r="K10828" s="10"/>
      <c r="L10828" s="10"/>
      <c r="N10828" s="10"/>
      <c r="O10828" s="10"/>
      <c r="P10828" s="10"/>
      <c r="Q10828" s="10"/>
      <c r="R10828" s="10"/>
      <c r="S10828" s="10"/>
      <c r="U10828" s="10"/>
      <c r="W10828" s="10"/>
      <c r="Y10828" s="10"/>
      <c r="AA10828" s="10"/>
      <c r="AC10828" s="10"/>
      <c r="AE10828" s="10"/>
      <c r="AG10828" s="10"/>
      <c r="AI10828" s="10"/>
      <c r="AK10828" s="10"/>
    </row>
    <row r="10829" spans="2:37" ht="15" x14ac:dyDescent="0.2">
      <c r="B10829" s="10"/>
      <c r="C10829" s="10"/>
      <c r="D10829" s="10"/>
      <c r="E10829" s="10"/>
      <c r="F10829" s="10"/>
      <c r="G10829" s="10"/>
      <c r="H10829" s="10"/>
      <c r="K10829" s="10"/>
      <c r="L10829" s="10"/>
      <c r="N10829" s="10"/>
      <c r="O10829" s="10"/>
      <c r="P10829" s="10"/>
      <c r="Q10829" s="10"/>
      <c r="R10829" s="10"/>
      <c r="S10829" s="10"/>
      <c r="U10829" s="10"/>
      <c r="W10829" s="10"/>
      <c r="Y10829" s="10"/>
      <c r="AA10829" s="10"/>
      <c r="AC10829" s="10"/>
      <c r="AE10829" s="10"/>
      <c r="AG10829" s="10"/>
      <c r="AI10829" s="10"/>
      <c r="AK10829" s="10"/>
    </row>
    <row r="10830" spans="2:37" ht="15" x14ac:dyDescent="0.2">
      <c r="B10830" s="10"/>
      <c r="C10830" s="10"/>
      <c r="D10830" s="10"/>
      <c r="E10830" s="10"/>
      <c r="F10830" s="10"/>
      <c r="G10830" s="10"/>
      <c r="H10830" s="10"/>
      <c r="K10830" s="10"/>
      <c r="L10830" s="10"/>
      <c r="N10830" s="10"/>
      <c r="O10830" s="10"/>
      <c r="P10830" s="10"/>
      <c r="Q10830" s="10"/>
      <c r="R10830" s="10"/>
      <c r="S10830" s="10"/>
      <c r="U10830" s="10"/>
      <c r="W10830" s="10"/>
      <c r="Y10830" s="10"/>
      <c r="AA10830" s="10"/>
      <c r="AC10830" s="10"/>
      <c r="AE10830" s="10"/>
      <c r="AG10830" s="10"/>
      <c r="AI10830" s="10"/>
      <c r="AK10830" s="10"/>
    </row>
    <row r="10831" spans="2:37" ht="15" x14ac:dyDescent="0.2">
      <c r="B10831" s="10"/>
      <c r="C10831" s="10"/>
      <c r="D10831" s="10"/>
      <c r="E10831" s="10"/>
      <c r="F10831" s="10"/>
      <c r="G10831" s="10"/>
      <c r="H10831" s="10"/>
      <c r="K10831" s="10"/>
      <c r="L10831" s="10"/>
      <c r="N10831" s="10"/>
      <c r="O10831" s="10"/>
      <c r="P10831" s="10"/>
      <c r="Q10831" s="10"/>
      <c r="R10831" s="10"/>
      <c r="S10831" s="10"/>
      <c r="U10831" s="10"/>
      <c r="W10831" s="10"/>
      <c r="Y10831" s="10"/>
      <c r="AA10831" s="10"/>
      <c r="AC10831" s="10"/>
      <c r="AE10831" s="10"/>
      <c r="AG10831" s="10"/>
      <c r="AI10831" s="10"/>
      <c r="AK10831" s="10"/>
    </row>
    <row r="10832" spans="2:37" ht="15" x14ac:dyDescent="0.2">
      <c r="B10832" s="10"/>
      <c r="C10832" s="10"/>
      <c r="D10832" s="10"/>
      <c r="E10832" s="10"/>
      <c r="F10832" s="10"/>
      <c r="G10832" s="10"/>
      <c r="H10832" s="10"/>
      <c r="K10832" s="10"/>
      <c r="L10832" s="10"/>
      <c r="N10832" s="10"/>
      <c r="O10832" s="10"/>
      <c r="P10832" s="10"/>
      <c r="Q10832" s="10"/>
      <c r="R10832" s="10"/>
      <c r="S10832" s="10"/>
      <c r="U10832" s="10"/>
      <c r="W10832" s="10"/>
      <c r="Y10832" s="10"/>
      <c r="AA10832" s="10"/>
      <c r="AC10832" s="10"/>
      <c r="AE10832" s="10"/>
      <c r="AG10832" s="10"/>
      <c r="AI10832" s="10"/>
      <c r="AK10832" s="10"/>
    </row>
    <row r="10833" spans="2:37" ht="15" x14ac:dyDescent="0.2">
      <c r="B10833" s="10"/>
      <c r="C10833" s="10"/>
      <c r="D10833" s="10"/>
      <c r="E10833" s="10"/>
      <c r="F10833" s="10"/>
      <c r="G10833" s="10"/>
      <c r="H10833" s="10"/>
      <c r="K10833" s="10"/>
      <c r="L10833" s="10"/>
      <c r="N10833" s="10"/>
      <c r="O10833" s="10"/>
      <c r="P10833" s="10"/>
      <c r="Q10833" s="10"/>
      <c r="R10833" s="10"/>
      <c r="S10833" s="10"/>
      <c r="U10833" s="10"/>
      <c r="W10833" s="10"/>
      <c r="Y10833" s="10"/>
      <c r="AA10833" s="10"/>
      <c r="AC10833" s="10"/>
      <c r="AE10833" s="10"/>
      <c r="AG10833" s="10"/>
      <c r="AI10833" s="10"/>
      <c r="AK10833" s="10"/>
    </row>
    <row r="10834" spans="2:37" ht="15" x14ac:dyDescent="0.2">
      <c r="B10834" s="10"/>
      <c r="C10834" s="10"/>
      <c r="D10834" s="10"/>
      <c r="E10834" s="10"/>
      <c r="F10834" s="10"/>
      <c r="G10834" s="10"/>
      <c r="H10834" s="10"/>
      <c r="K10834" s="10"/>
      <c r="L10834" s="10"/>
      <c r="N10834" s="10"/>
      <c r="O10834" s="10"/>
      <c r="P10834" s="10"/>
      <c r="Q10834" s="10"/>
      <c r="R10834" s="10"/>
      <c r="S10834" s="10"/>
      <c r="U10834" s="10"/>
      <c r="W10834" s="10"/>
      <c r="Y10834" s="10"/>
      <c r="AA10834" s="10"/>
      <c r="AC10834" s="10"/>
      <c r="AE10834" s="10"/>
      <c r="AG10834" s="10"/>
      <c r="AI10834" s="10"/>
      <c r="AK10834" s="10"/>
    </row>
    <row r="10835" spans="2:37" ht="15" x14ac:dyDescent="0.2">
      <c r="B10835" s="10"/>
      <c r="C10835" s="10"/>
      <c r="D10835" s="10"/>
      <c r="E10835" s="10"/>
      <c r="F10835" s="10"/>
      <c r="G10835" s="10"/>
      <c r="H10835" s="10"/>
      <c r="K10835" s="10"/>
      <c r="L10835" s="10"/>
      <c r="N10835" s="10"/>
      <c r="O10835" s="10"/>
      <c r="P10835" s="10"/>
      <c r="Q10835" s="10"/>
      <c r="R10835" s="10"/>
      <c r="S10835" s="10"/>
      <c r="U10835" s="10"/>
      <c r="W10835" s="10"/>
      <c r="Y10835" s="10"/>
      <c r="AA10835" s="10"/>
      <c r="AC10835" s="10"/>
      <c r="AE10835" s="10"/>
      <c r="AG10835" s="10"/>
      <c r="AI10835" s="10"/>
      <c r="AK10835" s="10"/>
    </row>
    <row r="10836" spans="2:37" ht="15" x14ac:dyDescent="0.2">
      <c r="B10836" s="10"/>
      <c r="C10836" s="10"/>
      <c r="D10836" s="10"/>
      <c r="E10836" s="10"/>
      <c r="F10836" s="10"/>
      <c r="G10836" s="10"/>
      <c r="H10836" s="10"/>
      <c r="K10836" s="10"/>
      <c r="L10836" s="10"/>
      <c r="N10836" s="10"/>
      <c r="O10836" s="10"/>
      <c r="P10836" s="10"/>
      <c r="Q10836" s="10"/>
      <c r="R10836" s="10"/>
      <c r="S10836" s="10"/>
      <c r="U10836" s="10"/>
      <c r="W10836" s="10"/>
      <c r="Y10836" s="10"/>
      <c r="AA10836" s="10"/>
      <c r="AC10836" s="10"/>
      <c r="AE10836" s="10"/>
      <c r="AG10836" s="10"/>
      <c r="AI10836" s="10"/>
      <c r="AK10836" s="10"/>
    </row>
    <row r="10837" spans="2:37" ht="15" x14ac:dyDescent="0.2">
      <c r="B10837" s="10"/>
      <c r="C10837" s="10"/>
      <c r="D10837" s="10"/>
      <c r="E10837" s="10"/>
      <c r="F10837" s="10"/>
      <c r="G10837" s="10"/>
      <c r="H10837" s="10"/>
      <c r="K10837" s="10"/>
      <c r="L10837" s="10"/>
      <c r="N10837" s="10"/>
      <c r="O10837" s="10"/>
      <c r="P10837" s="10"/>
      <c r="Q10837" s="10"/>
      <c r="R10837" s="10"/>
      <c r="S10837" s="10"/>
      <c r="U10837" s="10"/>
      <c r="W10837" s="10"/>
      <c r="Y10837" s="10"/>
      <c r="AA10837" s="10"/>
      <c r="AC10837" s="10"/>
      <c r="AE10837" s="10"/>
      <c r="AG10837" s="10"/>
      <c r="AI10837" s="10"/>
      <c r="AK10837" s="10"/>
    </row>
    <row r="10838" spans="2:37" ht="15" x14ac:dyDescent="0.2">
      <c r="B10838" s="10"/>
      <c r="C10838" s="10"/>
      <c r="D10838" s="10"/>
      <c r="E10838" s="10"/>
      <c r="F10838" s="10"/>
      <c r="G10838" s="10"/>
      <c r="H10838" s="10"/>
      <c r="K10838" s="10"/>
      <c r="L10838" s="10"/>
      <c r="N10838" s="10"/>
      <c r="O10838" s="10"/>
      <c r="P10838" s="10"/>
      <c r="Q10838" s="10"/>
      <c r="R10838" s="10"/>
      <c r="S10838" s="10"/>
      <c r="U10838" s="10"/>
      <c r="W10838" s="10"/>
      <c r="Y10838" s="10"/>
      <c r="AA10838" s="10"/>
      <c r="AC10838" s="10"/>
      <c r="AE10838" s="10"/>
      <c r="AG10838" s="10"/>
      <c r="AI10838" s="10"/>
      <c r="AK10838" s="10"/>
    </row>
    <row r="10839" spans="2:37" ht="15" x14ac:dyDescent="0.2">
      <c r="B10839" s="10"/>
      <c r="C10839" s="10"/>
      <c r="D10839" s="10"/>
      <c r="E10839" s="10"/>
      <c r="F10839" s="10"/>
      <c r="G10839" s="10"/>
      <c r="H10839" s="10"/>
      <c r="K10839" s="10"/>
      <c r="L10839" s="10"/>
      <c r="N10839" s="10"/>
      <c r="O10839" s="10"/>
      <c r="P10839" s="10"/>
      <c r="Q10839" s="10"/>
      <c r="R10839" s="10"/>
      <c r="S10839" s="10"/>
      <c r="U10839" s="10"/>
      <c r="W10839" s="10"/>
      <c r="Y10839" s="10"/>
      <c r="AA10839" s="10"/>
      <c r="AC10839" s="10"/>
      <c r="AE10839" s="10"/>
      <c r="AG10839" s="10"/>
      <c r="AI10839" s="10"/>
      <c r="AK10839" s="10"/>
    </row>
    <row r="10840" spans="2:37" ht="15" x14ac:dyDescent="0.2">
      <c r="B10840" s="10"/>
      <c r="C10840" s="10"/>
      <c r="D10840" s="10"/>
      <c r="E10840" s="10"/>
      <c r="F10840" s="10"/>
      <c r="G10840" s="10"/>
      <c r="H10840" s="10"/>
      <c r="K10840" s="10"/>
      <c r="L10840" s="10"/>
      <c r="N10840" s="10"/>
      <c r="O10840" s="10"/>
      <c r="P10840" s="10"/>
      <c r="Q10840" s="10"/>
      <c r="R10840" s="10"/>
      <c r="S10840" s="10"/>
      <c r="U10840" s="10"/>
      <c r="W10840" s="10"/>
      <c r="Y10840" s="10"/>
      <c r="AA10840" s="10"/>
      <c r="AC10840" s="10"/>
      <c r="AE10840" s="10"/>
      <c r="AG10840" s="10"/>
      <c r="AI10840" s="10"/>
      <c r="AK10840" s="10"/>
    </row>
    <row r="10841" spans="2:37" ht="15" x14ac:dyDescent="0.2">
      <c r="B10841" s="10"/>
      <c r="C10841" s="10"/>
      <c r="D10841" s="10"/>
      <c r="E10841" s="10"/>
      <c r="F10841" s="10"/>
      <c r="G10841" s="10"/>
      <c r="H10841" s="10"/>
      <c r="K10841" s="10"/>
      <c r="L10841" s="10"/>
      <c r="N10841" s="10"/>
      <c r="O10841" s="10"/>
      <c r="P10841" s="10"/>
      <c r="Q10841" s="10"/>
      <c r="R10841" s="10"/>
      <c r="S10841" s="10"/>
      <c r="U10841" s="10"/>
      <c r="W10841" s="10"/>
      <c r="Y10841" s="10"/>
      <c r="AA10841" s="10"/>
      <c r="AC10841" s="10"/>
      <c r="AE10841" s="10"/>
      <c r="AG10841" s="10"/>
      <c r="AI10841" s="10"/>
      <c r="AK10841" s="10"/>
    </row>
    <row r="10842" spans="2:37" ht="15" x14ac:dyDescent="0.2">
      <c r="B10842" s="10"/>
      <c r="C10842" s="10"/>
      <c r="D10842" s="10"/>
      <c r="E10842" s="10"/>
      <c r="F10842" s="10"/>
      <c r="G10842" s="10"/>
      <c r="H10842" s="10"/>
      <c r="K10842" s="10"/>
      <c r="L10842" s="10"/>
      <c r="N10842" s="10"/>
      <c r="O10842" s="10"/>
      <c r="P10842" s="10"/>
      <c r="Q10842" s="10"/>
      <c r="R10842" s="10"/>
      <c r="S10842" s="10"/>
      <c r="U10842" s="10"/>
      <c r="W10842" s="10"/>
      <c r="Y10842" s="10"/>
      <c r="AA10842" s="10"/>
      <c r="AC10842" s="10"/>
      <c r="AE10842" s="10"/>
      <c r="AG10842" s="10"/>
      <c r="AI10842" s="10"/>
      <c r="AK10842" s="10"/>
    </row>
    <row r="10843" spans="2:37" ht="15" x14ac:dyDescent="0.2">
      <c r="B10843" s="10"/>
      <c r="C10843" s="10"/>
      <c r="D10843" s="10"/>
      <c r="E10843" s="10"/>
      <c r="F10843" s="10"/>
      <c r="G10843" s="10"/>
      <c r="H10843" s="10"/>
      <c r="K10843" s="10"/>
      <c r="L10843" s="10"/>
      <c r="N10843" s="10"/>
      <c r="O10843" s="10"/>
      <c r="P10843" s="10"/>
      <c r="Q10843" s="10"/>
      <c r="R10843" s="10"/>
      <c r="S10843" s="10"/>
      <c r="U10843" s="10"/>
      <c r="W10843" s="10"/>
      <c r="Y10843" s="10"/>
      <c r="AA10843" s="10"/>
      <c r="AC10843" s="10"/>
      <c r="AE10843" s="10"/>
      <c r="AG10843" s="10"/>
      <c r="AI10843" s="10"/>
      <c r="AK10843" s="10"/>
    </row>
    <row r="10844" spans="2:37" ht="15" x14ac:dyDescent="0.2">
      <c r="B10844" s="10"/>
      <c r="C10844" s="10"/>
      <c r="D10844" s="10"/>
      <c r="E10844" s="10"/>
      <c r="F10844" s="10"/>
      <c r="G10844" s="10"/>
      <c r="H10844" s="10"/>
      <c r="K10844" s="10"/>
      <c r="L10844" s="10"/>
      <c r="N10844" s="10"/>
      <c r="O10844" s="10"/>
      <c r="P10844" s="10"/>
      <c r="Q10844" s="10"/>
      <c r="R10844" s="10"/>
      <c r="S10844" s="10"/>
      <c r="U10844" s="10"/>
      <c r="W10844" s="10"/>
      <c r="Y10844" s="10"/>
      <c r="AA10844" s="10"/>
      <c r="AC10844" s="10"/>
      <c r="AE10844" s="10"/>
      <c r="AG10844" s="10"/>
      <c r="AI10844" s="10"/>
      <c r="AK10844" s="10"/>
    </row>
    <row r="10845" spans="2:37" ht="15" x14ac:dyDescent="0.2">
      <c r="B10845" s="10"/>
      <c r="C10845" s="10"/>
      <c r="D10845" s="10"/>
      <c r="E10845" s="10"/>
      <c r="F10845" s="10"/>
      <c r="G10845" s="10"/>
      <c r="H10845" s="10"/>
      <c r="K10845" s="10"/>
      <c r="L10845" s="10"/>
      <c r="N10845" s="10"/>
      <c r="O10845" s="10"/>
      <c r="P10845" s="10"/>
      <c r="Q10845" s="10"/>
      <c r="R10845" s="10"/>
      <c r="S10845" s="10"/>
      <c r="U10845" s="10"/>
      <c r="W10845" s="10"/>
      <c r="Y10845" s="10"/>
      <c r="AA10845" s="10"/>
      <c r="AC10845" s="10"/>
      <c r="AE10845" s="10"/>
      <c r="AG10845" s="10"/>
      <c r="AI10845" s="10"/>
      <c r="AK10845" s="10"/>
    </row>
    <row r="10846" spans="2:37" ht="15" x14ac:dyDescent="0.2">
      <c r="B10846" s="10"/>
      <c r="C10846" s="10"/>
      <c r="D10846" s="10"/>
      <c r="E10846" s="10"/>
      <c r="F10846" s="10"/>
      <c r="G10846" s="10"/>
      <c r="H10846" s="10"/>
      <c r="K10846" s="10"/>
      <c r="L10846" s="10"/>
      <c r="N10846" s="10"/>
      <c r="O10846" s="10"/>
      <c r="P10846" s="10"/>
      <c r="Q10846" s="10"/>
      <c r="R10846" s="10"/>
      <c r="S10846" s="10"/>
      <c r="U10846" s="10"/>
      <c r="W10846" s="10"/>
      <c r="Y10846" s="10"/>
      <c r="AA10846" s="10"/>
      <c r="AC10846" s="10"/>
      <c r="AE10846" s="10"/>
      <c r="AG10846" s="10"/>
      <c r="AI10846" s="10"/>
      <c r="AK10846" s="10"/>
    </row>
    <row r="10847" spans="2:37" ht="15" x14ac:dyDescent="0.2">
      <c r="B10847" s="10"/>
      <c r="C10847" s="10"/>
      <c r="D10847" s="10"/>
      <c r="E10847" s="10"/>
      <c r="F10847" s="10"/>
      <c r="G10847" s="10"/>
      <c r="H10847" s="10"/>
      <c r="K10847" s="10"/>
      <c r="L10847" s="10"/>
      <c r="N10847" s="10"/>
      <c r="O10847" s="10"/>
      <c r="P10847" s="10"/>
      <c r="Q10847" s="10"/>
      <c r="R10847" s="10"/>
      <c r="S10847" s="10"/>
      <c r="U10847" s="10"/>
      <c r="W10847" s="10"/>
      <c r="Y10847" s="10"/>
      <c r="AA10847" s="10"/>
      <c r="AC10847" s="10"/>
      <c r="AE10847" s="10"/>
      <c r="AG10847" s="10"/>
      <c r="AI10847" s="10"/>
      <c r="AK10847" s="10"/>
    </row>
    <row r="10848" spans="2:37" ht="15" x14ac:dyDescent="0.2">
      <c r="B10848" s="10"/>
      <c r="C10848" s="10"/>
      <c r="D10848" s="10"/>
      <c r="E10848" s="10"/>
      <c r="F10848" s="10"/>
      <c r="G10848" s="10"/>
      <c r="H10848" s="10"/>
      <c r="K10848" s="10"/>
      <c r="L10848" s="10"/>
      <c r="N10848" s="10"/>
      <c r="O10848" s="10"/>
      <c r="P10848" s="10"/>
      <c r="Q10848" s="10"/>
      <c r="R10848" s="10"/>
      <c r="S10848" s="10"/>
      <c r="U10848" s="10"/>
      <c r="W10848" s="10"/>
      <c r="Y10848" s="10"/>
      <c r="AA10848" s="10"/>
      <c r="AC10848" s="10"/>
      <c r="AE10848" s="10"/>
      <c r="AG10848" s="10"/>
      <c r="AI10848" s="10"/>
      <c r="AK10848" s="10"/>
    </row>
    <row r="10849" spans="2:37" ht="15" x14ac:dyDescent="0.2">
      <c r="B10849" s="10"/>
      <c r="C10849" s="10"/>
      <c r="D10849" s="10"/>
      <c r="E10849" s="10"/>
      <c r="F10849" s="10"/>
      <c r="G10849" s="10"/>
      <c r="H10849" s="10"/>
      <c r="K10849" s="10"/>
      <c r="L10849" s="10"/>
      <c r="N10849" s="10"/>
      <c r="O10849" s="10"/>
      <c r="P10849" s="10"/>
      <c r="Q10849" s="10"/>
      <c r="R10849" s="10"/>
      <c r="S10849" s="10"/>
      <c r="U10849" s="10"/>
      <c r="W10849" s="10"/>
      <c r="Y10849" s="10"/>
      <c r="AA10849" s="10"/>
      <c r="AC10849" s="10"/>
      <c r="AE10849" s="10"/>
      <c r="AG10849" s="10"/>
      <c r="AI10849" s="10"/>
      <c r="AK10849" s="10"/>
    </row>
    <row r="10850" spans="2:37" ht="15" x14ac:dyDescent="0.2">
      <c r="B10850" s="10"/>
      <c r="C10850" s="10"/>
      <c r="D10850" s="10"/>
      <c r="E10850" s="10"/>
      <c r="F10850" s="10"/>
      <c r="G10850" s="10"/>
      <c r="H10850" s="10"/>
      <c r="K10850" s="10"/>
      <c r="L10850" s="10"/>
      <c r="N10850" s="10"/>
      <c r="O10850" s="10"/>
      <c r="P10850" s="10"/>
      <c r="Q10850" s="10"/>
      <c r="R10850" s="10"/>
      <c r="S10850" s="10"/>
      <c r="U10850" s="10"/>
      <c r="W10850" s="10"/>
      <c r="Y10850" s="10"/>
      <c r="AA10850" s="10"/>
      <c r="AC10850" s="10"/>
      <c r="AE10850" s="10"/>
      <c r="AG10850" s="10"/>
      <c r="AI10850" s="10"/>
      <c r="AK10850" s="10"/>
    </row>
    <row r="10851" spans="2:37" ht="15" x14ac:dyDescent="0.2">
      <c r="B10851" s="10"/>
      <c r="C10851" s="10"/>
      <c r="D10851" s="10"/>
      <c r="E10851" s="10"/>
      <c r="F10851" s="10"/>
      <c r="G10851" s="10"/>
      <c r="H10851" s="10"/>
      <c r="K10851" s="10"/>
      <c r="L10851" s="10"/>
      <c r="N10851" s="10"/>
      <c r="O10851" s="10"/>
      <c r="P10851" s="10"/>
      <c r="Q10851" s="10"/>
      <c r="R10851" s="10"/>
      <c r="S10851" s="10"/>
      <c r="U10851" s="10"/>
      <c r="W10851" s="10"/>
      <c r="Y10851" s="10"/>
      <c r="AA10851" s="10"/>
      <c r="AC10851" s="10"/>
      <c r="AE10851" s="10"/>
      <c r="AG10851" s="10"/>
      <c r="AI10851" s="10"/>
      <c r="AK10851" s="10"/>
    </row>
    <row r="10852" spans="2:37" ht="15" x14ac:dyDescent="0.2">
      <c r="B10852" s="10"/>
      <c r="C10852" s="10"/>
      <c r="D10852" s="10"/>
      <c r="E10852" s="10"/>
      <c r="F10852" s="10"/>
      <c r="G10852" s="10"/>
      <c r="H10852" s="10"/>
      <c r="K10852" s="10"/>
      <c r="L10852" s="10"/>
      <c r="N10852" s="10"/>
      <c r="O10852" s="10"/>
      <c r="P10852" s="10"/>
      <c r="Q10852" s="10"/>
      <c r="R10852" s="10"/>
      <c r="S10852" s="10"/>
      <c r="U10852" s="10"/>
      <c r="W10852" s="10"/>
      <c r="Y10852" s="10"/>
      <c r="AA10852" s="10"/>
      <c r="AC10852" s="10"/>
      <c r="AE10852" s="10"/>
      <c r="AG10852" s="10"/>
      <c r="AI10852" s="10"/>
      <c r="AK10852" s="10"/>
    </row>
    <row r="10853" spans="2:37" ht="15" x14ac:dyDescent="0.2">
      <c r="B10853" s="10"/>
      <c r="C10853" s="10"/>
      <c r="D10853" s="10"/>
      <c r="E10853" s="10"/>
      <c r="F10853" s="10"/>
      <c r="G10853" s="10"/>
      <c r="H10853" s="10"/>
      <c r="K10853" s="10"/>
      <c r="L10853" s="10"/>
      <c r="N10853" s="10"/>
      <c r="O10853" s="10"/>
      <c r="P10853" s="10"/>
      <c r="Q10853" s="10"/>
      <c r="R10853" s="10"/>
      <c r="S10853" s="10"/>
      <c r="U10853" s="10"/>
      <c r="W10853" s="10"/>
      <c r="Y10853" s="10"/>
      <c r="AA10853" s="10"/>
      <c r="AC10853" s="10"/>
      <c r="AE10853" s="10"/>
      <c r="AG10853" s="10"/>
      <c r="AI10853" s="10"/>
      <c r="AK10853" s="10"/>
    </row>
    <row r="10854" spans="2:37" ht="15" x14ac:dyDescent="0.2">
      <c r="B10854" s="10"/>
      <c r="C10854" s="10"/>
      <c r="D10854" s="10"/>
      <c r="E10854" s="10"/>
      <c r="F10854" s="10"/>
      <c r="G10854" s="10"/>
      <c r="H10854" s="10"/>
      <c r="K10854" s="10"/>
      <c r="L10854" s="10"/>
      <c r="N10854" s="10"/>
      <c r="O10854" s="10"/>
      <c r="P10854" s="10"/>
      <c r="Q10854" s="10"/>
      <c r="R10854" s="10"/>
      <c r="S10854" s="10"/>
      <c r="U10854" s="10"/>
      <c r="W10854" s="10"/>
      <c r="Y10854" s="10"/>
      <c r="AA10854" s="10"/>
      <c r="AC10854" s="10"/>
      <c r="AE10854" s="10"/>
      <c r="AG10854" s="10"/>
      <c r="AI10854" s="10"/>
      <c r="AK10854" s="10"/>
    </row>
    <row r="10855" spans="2:37" ht="15" x14ac:dyDescent="0.2">
      <c r="B10855" s="10"/>
      <c r="C10855" s="10"/>
      <c r="D10855" s="10"/>
      <c r="E10855" s="10"/>
      <c r="F10855" s="10"/>
      <c r="G10855" s="10"/>
      <c r="H10855" s="10"/>
      <c r="K10855" s="10"/>
      <c r="L10855" s="10"/>
      <c r="N10855" s="10"/>
      <c r="O10855" s="10"/>
      <c r="P10855" s="10"/>
      <c r="Q10855" s="10"/>
      <c r="R10855" s="10"/>
      <c r="S10855" s="10"/>
      <c r="U10855" s="10"/>
      <c r="W10855" s="10"/>
      <c r="Y10855" s="10"/>
      <c r="AA10855" s="10"/>
      <c r="AC10855" s="10"/>
      <c r="AE10855" s="10"/>
      <c r="AG10855" s="10"/>
      <c r="AI10855" s="10"/>
      <c r="AK10855" s="10"/>
    </row>
    <row r="10856" spans="2:37" ht="15" x14ac:dyDescent="0.2">
      <c r="B10856" s="10"/>
      <c r="C10856" s="10"/>
      <c r="D10856" s="10"/>
      <c r="E10856" s="10"/>
      <c r="F10856" s="10"/>
      <c r="G10856" s="10"/>
      <c r="H10856" s="10"/>
      <c r="K10856" s="10"/>
      <c r="L10856" s="10"/>
      <c r="N10856" s="10"/>
      <c r="O10856" s="10"/>
      <c r="P10856" s="10"/>
      <c r="Q10856" s="10"/>
      <c r="R10856" s="10"/>
      <c r="S10856" s="10"/>
      <c r="U10856" s="10"/>
      <c r="W10856" s="10"/>
      <c r="Y10856" s="10"/>
      <c r="AA10856" s="10"/>
      <c r="AC10856" s="10"/>
      <c r="AE10856" s="10"/>
      <c r="AG10856" s="10"/>
      <c r="AI10856" s="10"/>
      <c r="AK10856" s="10"/>
    </row>
    <row r="10857" spans="2:37" ht="15" x14ac:dyDescent="0.2">
      <c r="B10857" s="10"/>
      <c r="C10857" s="10"/>
      <c r="D10857" s="10"/>
      <c r="E10857" s="10"/>
      <c r="F10857" s="10"/>
      <c r="G10857" s="10"/>
      <c r="H10857" s="10"/>
      <c r="K10857" s="10"/>
      <c r="L10857" s="10"/>
      <c r="N10857" s="10"/>
      <c r="O10857" s="10"/>
      <c r="P10857" s="10"/>
      <c r="Q10857" s="10"/>
      <c r="R10857" s="10"/>
      <c r="S10857" s="10"/>
      <c r="U10857" s="10"/>
      <c r="W10857" s="10"/>
      <c r="Y10857" s="10"/>
      <c r="AA10857" s="10"/>
      <c r="AC10857" s="10"/>
      <c r="AE10857" s="10"/>
      <c r="AG10857" s="10"/>
      <c r="AI10857" s="10"/>
      <c r="AK10857" s="10"/>
    </row>
    <row r="10858" spans="2:37" ht="15" x14ac:dyDescent="0.2">
      <c r="B10858" s="10"/>
      <c r="C10858" s="10"/>
      <c r="D10858" s="10"/>
      <c r="E10858" s="10"/>
      <c r="F10858" s="10"/>
      <c r="G10858" s="10"/>
      <c r="H10858" s="10"/>
      <c r="K10858" s="10"/>
      <c r="L10858" s="10"/>
      <c r="N10858" s="10"/>
      <c r="O10858" s="10"/>
      <c r="P10858" s="10"/>
      <c r="Q10858" s="10"/>
      <c r="R10858" s="10"/>
      <c r="S10858" s="10"/>
      <c r="U10858" s="10"/>
      <c r="W10858" s="10"/>
      <c r="Y10858" s="10"/>
      <c r="AA10858" s="10"/>
      <c r="AC10858" s="10"/>
      <c r="AE10858" s="10"/>
      <c r="AG10858" s="10"/>
      <c r="AI10858" s="10"/>
      <c r="AK10858" s="10"/>
    </row>
    <row r="10859" spans="2:37" ht="15" x14ac:dyDescent="0.2">
      <c r="B10859" s="10"/>
      <c r="C10859" s="10"/>
      <c r="D10859" s="10"/>
      <c r="E10859" s="10"/>
      <c r="F10859" s="10"/>
      <c r="G10859" s="10"/>
      <c r="H10859" s="10"/>
      <c r="K10859" s="10"/>
      <c r="L10859" s="10"/>
      <c r="N10859" s="10"/>
      <c r="O10859" s="10"/>
      <c r="P10859" s="10"/>
      <c r="Q10859" s="10"/>
      <c r="R10859" s="10"/>
      <c r="S10859" s="10"/>
      <c r="U10859" s="10"/>
      <c r="W10859" s="10"/>
      <c r="Y10859" s="10"/>
      <c r="AA10859" s="10"/>
      <c r="AC10859" s="10"/>
      <c r="AE10859" s="10"/>
      <c r="AG10859" s="10"/>
      <c r="AI10859" s="10"/>
      <c r="AK10859" s="10"/>
    </row>
    <row r="10860" spans="2:37" ht="15" x14ac:dyDescent="0.2">
      <c r="B10860" s="10"/>
      <c r="C10860" s="10"/>
      <c r="D10860" s="10"/>
      <c r="E10860" s="10"/>
      <c r="F10860" s="10"/>
      <c r="G10860" s="10"/>
      <c r="H10860" s="10"/>
      <c r="K10860" s="10"/>
      <c r="L10860" s="10"/>
      <c r="N10860" s="10"/>
      <c r="O10860" s="10"/>
      <c r="P10860" s="10"/>
      <c r="Q10860" s="10"/>
      <c r="R10860" s="10"/>
      <c r="S10860" s="10"/>
      <c r="U10860" s="10"/>
      <c r="W10860" s="10"/>
      <c r="Y10860" s="10"/>
      <c r="AA10860" s="10"/>
      <c r="AC10860" s="10"/>
      <c r="AE10860" s="10"/>
      <c r="AG10860" s="10"/>
      <c r="AI10860" s="10"/>
      <c r="AK10860" s="10"/>
    </row>
    <row r="10861" spans="2:37" ht="15" x14ac:dyDescent="0.2">
      <c r="B10861" s="10"/>
      <c r="C10861" s="10"/>
      <c r="D10861" s="10"/>
      <c r="E10861" s="10"/>
      <c r="F10861" s="10"/>
      <c r="G10861" s="10"/>
      <c r="H10861" s="10"/>
      <c r="K10861" s="10"/>
      <c r="L10861" s="10"/>
      <c r="N10861" s="10"/>
      <c r="O10861" s="10"/>
      <c r="P10861" s="10"/>
      <c r="Q10861" s="10"/>
      <c r="R10861" s="10"/>
      <c r="S10861" s="10"/>
      <c r="U10861" s="10"/>
      <c r="W10861" s="10"/>
      <c r="Y10861" s="10"/>
      <c r="AA10861" s="10"/>
      <c r="AC10861" s="10"/>
      <c r="AE10861" s="10"/>
      <c r="AG10861" s="10"/>
      <c r="AI10861" s="10"/>
      <c r="AK10861" s="10"/>
    </row>
    <row r="10862" spans="2:37" ht="15" x14ac:dyDescent="0.2">
      <c r="B10862" s="10"/>
      <c r="C10862" s="10"/>
      <c r="D10862" s="10"/>
      <c r="E10862" s="10"/>
      <c r="F10862" s="10"/>
      <c r="G10862" s="10"/>
      <c r="H10862" s="10"/>
      <c r="K10862" s="10"/>
      <c r="L10862" s="10"/>
      <c r="N10862" s="10"/>
      <c r="O10862" s="10"/>
      <c r="P10862" s="10"/>
      <c r="Q10862" s="10"/>
      <c r="R10862" s="10"/>
      <c r="S10862" s="10"/>
      <c r="U10862" s="10"/>
      <c r="W10862" s="10"/>
      <c r="Y10862" s="10"/>
      <c r="AA10862" s="10"/>
      <c r="AC10862" s="10"/>
      <c r="AE10862" s="10"/>
      <c r="AG10862" s="10"/>
      <c r="AI10862" s="10"/>
      <c r="AK10862" s="10"/>
    </row>
    <row r="10863" spans="2:37" ht="15" x14ac:dyDescent="0.2">
      <c r="B10863" s="10"/>
      <c r="C10863" s="10"/>
      <c r="D10863" s="10"/>
      <c r="E10863" s="10"/>
      <c r="F10863" s="10"/>
      <c r="G10863" s="10"/>
      <c r="H10863" s="10"/>
      <c r="K10863" s="10"/>
      <c r="L10863" s="10"/>
      <c r="N10863" s="10"/>
      <c r="O10863" s="10"/>
      <c r="P10863" s="10"/>
      <c r="Q10863" s="10"/>
      <c r="R10863" s="10"/>
      <c r="S10863" s="10"/>
      <c r="U10863" s="10"/>
      <c r="W10863" s="10"/>
      <c r="Y10863" s="10"/>
      <c r="AA10863" s="10"/>
      <c r="AC10863" s="10"/>
      <c r="AE10863" s="10"/>
      <c r="AG10863" s="10"/>
      <c r="AI10863" s="10"/>
      <c r="AK10863" s="10"/>
    </row>
    <row r="10864" spans="2:37" ht="15" x14ac:dyDescent="0.2">
      <c r="B10864" s="10"/>
      <c r="C10864" s="10"/>
      <c r="D10864" s="10"/>
      <c r="E10864" s="10"/>
      <c r="F10864" s="10"/>
      <c r="G10864" s="10"/>
      <c r="H10864" s="10"/>
      <c r="K10864" s="10"/>
      <c r="L10864" s="10"/>
      <c r="N10864" s="10"/>
      <c r="O10864" s="10"/>
      <c r="P10864" s="10"/>
      <c r="Q10864" s="10"/>
      <c r="R10864" s="10"/>
      <c r="S10864" s="10"/>
      <c r="U10864" s="10"/>
      <c r="W10864" s="10"/>
      <c r="Y10864" s="10"/>
      <c r="AA10864" s="10"/>
      <c r="AC10864" s="10"/>
      <c r="AE10864" s="10"/>
      <c r="AG10864" s="10"/>
      <c r="AI10864" s="10"/>
      <c r="AK10864" s="10"/>
    </row>
    <row r="10865" spans="2:37" ht="15" x14ac:dyDescent="0.2">
      <c r="B10865" s="10"/>
      <c r="C10865" s="10"/>
      <c r="D10865" s="10"/>
      <c r="E10865" s="10"/>
      <c r="F10865" s="10"/>
      <c r="G10865" s="10"/>
      <c r="H10865" s="10"/>
      <c r="K10865" s="10"/>
      <c r="L10865" s="10"/>
      <c r="N10865" s="10"/>
      <c r="O10865" s="10"/>
      <c r="P10865" s="10"/>
      <c r="Q10865" s="10"/>
      <c r="R10865" s="10"/>
      <c r="S10865" s="10"/>
      <c r="U10865" s="10"/>
      <c r="W10865" s="10"/>
      <c r="Y10865" s="10"/>
      <c r="AA10865" s="10"/>
      <c r="AC10865" s="10"/>
      <c r="AE10865" s="10"/>
      <c r="AG10865" s="10"/>
      <c r="AI10865" s="10"/>
      <c r="AK10865" s="10"/>
    </row>
    <row r="10866" spans="2:37" ht="15" x14ac:dyDescent="0.2">
      <c r="B10866" s="10"/>
      <c r="C10866" s="10"/>
      <c r="D10866" s="10"/>
      <c r="E10866" s="10"/>
      <c r="F10866" s="10"/>
      <c r="G10866" s="10"/>
      <c r="H10866" s="10"/>
      <c r="K10866" s="10"/>
      <c r="L10866" s="10"/>
      <c r="N10866" s="10"/>
      <c r="O10866" s="10"/>
      <c r="P10866" s="10"/>
      <c r="Q10866" s="10"/>
      <c r="R10866" s="10"/>
      <c r="S10866" s="10"/>
      <c r="U10866" s="10"/>
      <c r="W10866" s="10"/>
      <c r="Y10866" s="10"/>
      <c r="AA10866" s="10"/>
      <c r="AC10866" s="10"/>
      <c r="AE10866" s="10"/>
      <c r="AG10866" s="10"/>
      <c r="AI10866" s="10"/>
      <c r="AK10866" s="10"/>
    </row>
    <row r="10867" spans="2:37" ht="15" x14ac:dyDescent="0.2">
      <c r="B10867" s="10"/>
      <c r="C10867" s="10"/>
      <c r="D10867" s="10"/>
      <c r="E10867" s="10"/>
      <c r="F10867" s="10"/>
      <c r="G10867" s="10"/>
      <c r="H10867" s="10"/>
      <c r="K10867" s="10"/>
      <c r="L10867" s="10"/>
      <c r="N10867" s="10"/>
      <c r="O10867" s="10"/>
      <c r="P10867" s="10"/>
      <c r="Q10867" s="10"/>
      <c r="R10867" s="10"/>
      <c r="S10867" s="10"/>
      <c r="U10867" s="10"/>
      <c r="W10867" s="10"/>
      <c r="Y10867" s="10"/>
      <c r="AA10867" s="10"/>
      <c r="AC10867" s="10"/>
      <c r="AE10867" s="10"/>
      <c r="AG10867" s="10"/>
      <c r="AI10867" s="10"/>
      <c r="AK10867" s="10"/>
    </row>
    <row r="10868" spans="2:37" ht="15" x14ac:dyDescent="0.2">
      <c r="B10868" s="10"/>
      <c r="C10868" s="10"/>
      <c r="D10868" s="10"/>
      <c r="E10868" s="10"/>
      <c r="F10868" s="10"/>
      <c r="G10868" s="10"/>
      <c r="H10868" s="10"/>
      <c r="K10868" s="10"/>
      <c r="L10868" s="10"/>
      <c r="N10868" s="10"/>
      <c r="O10868" s="10"/>
      <c r="P10868" s="10"/>
      <c r="Q10868" s="10"/>
      <c r="R10868" s="10"/>
      <c r="S10868" s="10"/>
      <c r="U10868" s="10"/>
      <c r="W10868" s="10"/>
      <c r="Y10868" s="10"/>
      <c r="AA10868" s="10"/>
      <c r="AC10868" s="10"/>
      <c r="AE10868" s="10"/>
      <c r="AG10868" s="10"/>
      <c r="AI10868" s="10"/>
      <c r="AK10868" s="10"/>
    </row>
    <row r="10869" spans="2:37" ht="15" x14ac:dyDescent="0.2">
      <c r="B10869" s="10"/>
      <c r="C10869" s="10"/>
      <c r="D10869" s="10"/>
      <c r="E10869" s="10"/>
      <c r="F10869" s="10"/>
      <c r="G10869" s="10"/>
      <c r="H10869" s="10"/>
      <c r="K10869" s="10"/>
      <c r="L10869" s="10"/>
      <c r="N10869" s="10"/>
      <c r="O10869" s="10"/>
      <c r="P10869" s="10"/>
      <c r="Q10869" s="10"/>
      <c r="R10869" s="10"/>
      <c r="S10869" s="10"/>
      <c r="U10869" s="10"/>
      <c r="W10869" s="10"/>
      <c r="Y10869" s="10"/>
      <c r="AA10869" s="10"/>
      <c r="AC10869" s="10"/>
      <c r="AE10869" s="10"/>
      <c r="AG10869" s="10"/>
      <c r="AI10869" s="10"/>
      <c r="AK10869" s="10"/>
    </row>
    <row r="10870" spans="2:37" ht="15" x14ac:dyDescent="0.2">
      <c r="B10870" s="10"/>
      <c r="C10870" s="10"/>
      <c r="D10870" s="10"/>
      <c r="E10870" s="10"/>
      <c r="F10870" s="10"/>
      <c r="G10870" s="10"/>
      <c r="H10870" s="10"/>
      <c r="K10870" s="10"/>
      <c r="L10870" s="10"/>
      <c r="N10870" s="10"/>
      <c r="O10870" s="10"/>
      <c r="P10870" s="10"/>
      <c r="Q10870" s="10"/>
      <c r="R10870" s="10"/>
      <c r="S10870" s="10"/>
      <c r="U10870" s="10"/>
      <c r="W10870" s="10"/>
      <c r="Y10870" s="10"/>
      <c r="AA10870" s="10"/>
      <c r="AC10870" s="10"/>
      <c r="AE10870" s="10"/>
      <c r="AG10870" s="10"/>
      <c r="AI10870" s="10"/>
      <c r="AK10870" s="10"/>
    </row>
    <row r="10871" spans="2:37" ht="15" x14ac:dyDescent="0.2">
      <c r="B10871" s="10"/>
      <c r="C10871" s="10"/>
      <c r="D10871" s="10"/>
      <c r="E10871" s="10"/>
      <c r="F10871" s="10"/>
      <c r="G10871" s="10"/>
      <c r="H10871" s="10"/>
      <c r="K10871" s="10"/>
      <c r="L10871" s="10"/>
      <c r="N10871" s="10"/>
      <c r="O10871" s="10"/>
      <c r="P10871" s="10"/>
      <c r="Q10871" s="10"/>
      <c r="R10871" s="10"/>
      <c r="S10871" s="10"/>
      <c r="U10871" s="10"/>
      <c r="W10871" s="10"/>
      <c r="Y10871" s="10"/>
      <c r="AA10871" s="10"/>
      <c r="AC10871" s="10"/>
      <c r="AE10871" s="10"/>
      <c r="AG10871" s="10"/>
      <c r="AI10871" s="10"/>
      <c r="AK10871" s="10"/>
    </row>
    <row r="10872" spans="2:37" ht="15" x14ac:dyDescent="0.2">
      <c r="B10872" s="10"/>
      <c r="C10872" s="10"/>
      <c r="D10872" s="10"/>
      <c r="E10872" s="10"/>
      <c r="F10872" s="10"/>
      <c r="G10872" s="10"/>
      <c r="H10872" s="10"/>
      <c r="K10872" s="10"/>
      <c r="L10872" s="10"/>
      <c r="N10872" s="10"/>
      <c r="O10872" s="10"/>
      <c r="P10872" s="10"/>
      <c r="Q10872" s="10"/>
      <c r="R10872" s="10"/>
      <c r="S10872" s="10"/>
      <c r="U10872" s="10"/>
      <c r="W10872" s="10"/>
      <c r="Y10872" s="10"/>
      <c r="AA10872" s="10"/>
      <c r="AC10872" s="10"/>
      <c r="AE10872" s="10"/>
      <c r="AG10872" s="10"/>
      <c r="AI10872" s="10"/>
      <c r="AK10872" s="10"/>
    </row>
    <row r="10873" spans="2:37" ht="15" x14ac:dyDescent="0.2">
      <c r="B10873" s="10"/>
      <c r="C10873" s="10"/>
      <c r="D10873" s="10"/>
      <c r="E10873" s="10"/>
      <c r="F10873" s="10"/>
      <c r="G10873" s="10"/>
      <c r="H10873" s="10"/>
      <c r="K10873" s="10"/>
      <c r="L10873" s="10"/>
      <c r="N10873" s="10"/>
      <c r="O10873" s="10"/>
      <c r="P10873" s="10"/>
      <c r="Q10873" s="10"/>
      <c r="R10873" s="10"/>
      <c r="S10873" s="10"/>
      <c r="U10873" s="10"/>
      <c r="W10873" s="10"/>
      <c r="Y10873" s="10"/>
      <c r="AA10873" s="10"/>
      <c r="AC10873" s="10"/>
      <c r="AE10873" s="10"/>
      <c r="AG10873" s="10"/>
      <c r="AI10873" s="10"/>
      <c r="AK10873" s="10"/>
    </row>
    <row r="10874" spans="2:37" ht="15" x14ac:dyDescent="0.2">
      <c r="B10874" s="10"/>
      <c r="C10874" s="10"/>
      <c r="D10874" s="10"/>
      <c r="E10874" s="10"/>
      <c r="F10874" s="10"/>
      <c r="G10874" s="10"/>
      <c r="H10874" s="10"/>
      <c r="K10874" s="10"/>
      <c r="L10874" s="10"/>
      <c r="N10874" s="10"/>
      <c r="O10874" s="10"/>
      <c r="P10874" s="10"/>
      <c r="Q10874" s="10"/>
      <c r="R10874" s="10"/>
      <c r="S10874" s="10"/>
      <c r="U10874" s="10"/>
      <c r="W10874" s="10"/>
      <c r="Y10874" s="10"/>
      <c r="AA10874" s="10"/>
      <c r="AC10874" s="10"/>
      <c r="AE10874" s="10"/>
      <c r="AG10874" s="10"/>
      <c r="AI10874" s="10"/>
      <c r="AK10874" s="10"/>
    </row>
    <row r="10875" spans="2:37" ht="15" x14ac:dyDescent="0.2">
      <c r="B10875" s="10"/>
      <c r="C10875" s="10"/>
      <c r="D10875" s="10"/>
      <c r="E10875" s="10"/>
      <c r="F10875" s="10"/>
      <c r="G10875" s="10"/>
      <c r="H10875" s="10"/>
      <c r="K10875" s="10"/>
      <c r="L10875" s="10"/>
      <c r="N10875" s="10"/>
      <c r="O10875" s="10"/>
      <c r="P10875" s="10"/>
      <c r="Q10875" s="10"/>
      <c r="R10875" s="10"/>
      <c r="S10875" s="10"/>
      <c r="U10875" s="10"/>
      <c r="W10875" s="10"/>
      <c r="Y10875" s="10"/>
      <c r="AA10875" s="10"/>
      <c r="AC10875" s="10"/>
      <c r="AE10875" s="10"/>
      <c r="AG10875" s="10"/>
      <c r="AI10875" s="10"/>
      <c r="AK10875" s="10"/>
    </row>
    <row r="10876" spans="2:37" ht="15" x14ac:dyDescent="0.2">
      <c r="B10876" s="10"/>
      <c r="C10876" s="10"/>
      <c r="D10876" s="10"/>
      <c r="E10876" s="10"/>
      <c r="F10876" s="10"/>
      <c r="G10876" s="10"/>
      <c r="H10876" s="10"/>
      <c r="K10876" s="10"/>
      <c r="L10876" s="10"/>
      <c r="N10876" s="10"/>
      <c r="O10876" s="10"/>
      <c r="P10876" s="10"/>
      <c r="Q10876" s="10"/>
      <c r="R10876" s="10"/>
      <c r="S10876" s="10"/>
      <c r="U10876" s="10"/>
      <c r="W10876" s="10"/>
      <c r="Y10876" s="10"/>
      <c r="AA10876" s="10"/>
      <c r="AC10876" s="10"/>
      <c r="AE10876" s="10"/>
      <c r="AG10876" s="10"/>
      <c r="AI10876" s="10"/>
      <c r="AK10876" s="10"/>
    </row>
    <row r="10877" spans="2:37" ht="15" x14ac:dyDescent="0.2">
      <c r="B10877" s="10"/>
      <c r="C10877" s="10"/>
      <c r="D10877" s="10"/>
      <c r="E10877" s="10"/>
      <c r="F10877" s="10"/>
      <c r="G10877" s="10"/>
      <c r="H10877" s="10"/>
      <c r="K10877" s="10"/>
      <c r="L10877" s="10"/>
      <c r="N10877" s="10"/>
      <c r="O10877" s="10"/>
      <c r="P10877" s="10"/>
      <c r="Q10877" s="10"/>
      <c r="R10877" s="10"/>
      <c r="S10877" s="10"/>
      <c r="U10877" s="10"/>
      <c r="W10877" s="10"/>
      <c r="Y10877" s="10"/>
      <c r="AA10877" s="10"/>
      <c r="AC10877" s="10"/>
      <c r="AE10877" s="10"/>
      <c r="AG10877" s="10"/>
      <c r="AI10877" s="10"/>
      <c r="AK10877" s="10"/>
    </row>
    <row r="10878" spans="2:37" ht="15" x14ac:dyDescent="0.2">
      <c r="B10878" s="10"/>
      <c r="C10878" s="10"/>
      <c r="D10878" s="10"/>
      <c r="E10878" s="10"/>
      <c r="F10878" s="10"/>
      <c r="G10878" s="10"/>
      <c r="H10878" s="10"/>
      <c r="K10878" s="10"/>
      <c r="L10878" s="10"/>
      <c r="N10878" s="10"/>
      <c r="O10878" s="10"/>
      <c r="P10878" s="10"/>
      <c r="Q10878" s="10"/>
      <c r="R10878" s="10"/>
      <c r="S10878" s="10"/>
      <c r="U10878" s="10"/>
      <c r="W10878" s="10"/>
      <c r="Y10878" s="10"/>
      <c r="AA10878" s="10"/>
      <c r="AC10878" s="10"/>
      <c r="AE10878" s="10"/>
      <c r="AG10878" s="10"/>
      <c r="AI10878" s="10"/>
      <c r="AK10878" s="10"/>
    </row>
    <row r="10879" spans="2:37" ht="15" x14ac:dyDescent="0.2">
      <c r="B10879" s="10"/>
      <c r="C10879" s="10"/>
      <c r="D10879" s="10"/>
      <c r="E10879" s="10"/>
      <c r="F10879" s="10"/>
      <c r="G10879" s="10"/>
      <c r="H10879" s="10"/>
      <c r="K10879" s="10"/>
      <c r="L10879" s="10"/>
      <c r="N10879" s="10"/>
      <c r="O10879" s="10"/>
      <c r="P10879" s="10"/>
      <c r="Q10879" s="10"/>
      <c r="R10879" s="10"/>
      <c r="S10879" s="10"/>
      <c r="U10879" s="10"/>
      <c r="W10879" s="10"/>
      <c r="Y10879" s="10"/>
      <c r="AA10879" s="10"/>
      <c r="AC10879" s="10"/>
      <c r="AE10879" s="10"/>
      <c r="AG10879" s="10"/>
      <c r="AI10879" s="10"/>
      <c r="AK10879" s="10"/>
    </row>
    <row r="10880" spans="2:37" ht="15" x14ac:dyDescent="0.2">
      <c r="B10880" s="10"/>
      <c r="C10880" s="10"/>
      <c r="D10880" s="10"/>
      <c r="E10880" s="10"/>
      <c r="F10880" s="10"/>
      <c r="G10880" s="10"/>
      <c r="H10880" s="10"/>
      <c r="K10880" s="10"/>
      <c r="L10880" s="10"/>
      <c r="N10880" s="10"/>
      <c r="O10880" s="10"/>
      <c r="P10880" s="10"/>
      <c r="Q10880" s="10"/>
      <c r="R10880" s="10"/>
      <c r="S10880" s="10"/>
      <c r="U10880" s="10"/>
      <c r="W10880" s="10"/>
      <c r="Y10880" s="10"/>
      <c r="AA10880" s="10"/>
      <c r="AC10880" s="10"/>
      <c r="AE10880" s="10"/>
      <c r="AG10880" s="10"/>
      <c r="AI10880" s="10"/>
      <c r="AK10880" s="10"/>
    </row>
    <row r="10881" spans="2:37" ht="15" x14ac:dyDescent="0.2">
      <c r="B10881" s="10"/>
      <c r="C10881" s="10"/>
      <c r="D10881" s="10"/>
      <c r="E10881" s="10"/>
      <c r="F10881" s="10"/>
      <c r="G10881" s="10"/>
      <c r="H10881" s="10"/>
      <c r="K10881" s="10"/>
      <c r="L10881" s="10"/>
      <c r="N10881" s="10"/>
      <c r="O10881" s="10"/>
      <c r="P10881" s="10"/>
      <c r="Q10881" s="10"/>
      <c r="R10881" s="10"/>
      <c r="S10881" s="10"/>
      <c r="U10881" s="10"/>
      <c r="W10881" s="10"/>
      <c r="Y10881" s="10"/>
      <c r="AA10881" s="10"/>
      <c r="AC10881" s="10"/>
      <c r="AE10881" s="10"/>
      <c r="AG10881" s="10"/>
      <c r="AI10881" s="10"/>
      <c r="AK10881" s="10"/>
    </row>
    <row r="10882" spans="2:37" ht="15" x14ac:dyDescent="0.2">
      <c r="B10882" s="10"/>
      <c r="C10882" s="10"/>
      <c r="D10882" s="10"/>
      <c r="E10882" s="10"/>
      <c r="F10882" s="10"/>
      <c r="G10882" s="10"/>
      <c r="H10882" s="10"/>
      <c r="K10882" s="10"/>
      <c r="L10882" s="10"/>
      <c r="N10882" s="10"/>
      <c r="O10882" s="10"/>
      <c r="P10882" s="10"/>
      <c r="Q10882" s="10"/>
      <c r="R10882" s="10"/>
      <c r="S10882" s="10"/>
      <c r="U10882" s="10"/>
      <c r="W10882" s="10"/>
      <c r="Y10882" s="10"/>
      <c r="AA10882" s="10"/>
      <c r="AC10882" s="10"/>
      <c r="AE10882" s="10"/>
      <c r="AG10882" s="10"/>
      <c r="AI10882" s="10"/>
      <c r="AK10882" s="10"/>
    </row>
    <row r="10883" spans="2:37" ht="15" x14ac:dyDescent="0.2">
      <c r="B10883" s="10"/>
      <c r="C10883" s="10"/>
      <c r="D10883" s="10"/>
      <c r="E10883" s="10"/>
      <c r="F10883" s="10"/>
      <c r="G10883" s="10"/>
      <c r="H10883" s="10"/>
      <c r="K10883" s="10"/>
      <c r="L10883" s="10"/>
      <c r="N10883" s="10"/>
      <c r="O10883" s="10"/>
      <c r="P10883" s="10"/>
      <c r="Q10883" s="10"/>
      <c r="R10883" s="10"/>
      <c r="S10883" s="10"/>
      <c r="U10883" s="10"/>
      <c r="W10883" s="10"/>
      <c r="Y10883" s="10"/>
      <c r="AA10883" s="10"/>
      <c r="AC10883" s="10"/>
      <c r="AE10883" s="10"/>
      <c r="AG10883" s="10"/>
      <c r="AI10883" s="10"/>
      <c r="AK10883" s="10"/>
    </row>
    <row r="10884" spans="2:37" ht="15" x14ac:dyDescent="0.2">
      <c r="B10884" s="10"/>
      <c r="C10884" s="10"/>
      <c r="D10884" s="10"/>
      <c r="E10884" s="10"/>
      <c r="F10884" s="10"/>
      <c r="G10884" s="10"/>
      <c r="H10884" s="10"/>
      <c r="K10884" s="10"/>
      <c r="L10884" s="10"/>
      <c r="N10884" s="10"/>
      <c r="O10884" s="10"/>
      <c r="P10884" s="10"/>
      <c r="Q10884" s="10"/>
      <c r="R10884" s="10"/>
      <c r="S10884" s="10"/>
      <c r="U10884" s="10"/>
      <c r="W10884" s="10"/>
      <c r="Y10884" s="10"/>
      <c r="AA10884" s="10"/>
      <c r="AC10884" s="10"/>
      <c r="AE10884" s="10"/>
      <c r="AG10884" s="10"/>
      <c r="AI10884" s="10"/>
      <c r="AK10884" s="10"/>
    </row>
    <row r="10885" spans="2:37" ht="15" x14ac:dyDescent="0.2">
      <c r="B10885" s="10"/>
      <c r="C10885" s="10"/>
      <c r="D10885" s="10"/>
      <c r="E10885" s="10"/>
      <c r="F10885" s="10"/>
      <c r="G10885" s="10"/>
      <c r="H10885" s="10"/>
      <c r="K10885" s="10"/>
      <c r="L10885" s="10"/>
      <c r="N10885" s="10"/>
      <c r="O10885" s="10"/>
      <c r="P10885" s="10"/>
      <c r="Q10885" s="10"/>
      <c r="R10885" s="10"/>
      <c r="S10885" s="10"/>
      <c r="U10885" s="10"/>
      <c r="W10885" s="10"/>
      <c r="Y10885" s="10"/>
      <c r="AA10885" s="10"/>
      <c r="AC10885" s="10"/>
      <c r="AE10885" s="10"/>
      <c r="AG10885" s="10"/>
      <c r="AI10885" s="10"/>
      <c r="AK10885" s="10"/>
    </row>
    <row r="10886" spans="2:37" ht="15" x14ac:dyDescent="0.2">
      <c r="B10886" s="10"/>
      <c r="C10886" s="10"/>
      <c r="D10886" s="10"/>
      <c r="E10886" s="10"/>
      <c r="F10886" s="10"/>
      <c r="G10886" s="10"/>
      <c r="H10886" s="10"/>
      <c r="K10886" s="10"/>
      <c r="L10886" s="10"/>
      <c r="N10886" s="10"/>
      <c r="O10886" s="10"/>
      <c r="P10886" s="10"/>
      <c r="Q10886" s="10"/>
      <c r="R10886" s="10"/>
      <c r="S10886" s="10"/>
      <c r="U10886" s="10"/>
      <c r="W10886" s="10"/>
      <c r="Y10886" s="10"/>
      <c r="AA10886" s="10"/>
      <c r="AC10886" s="10"/>
      <c r="AE10886" s="10"/>
      <c r="AG10886" s="10"/>
      <c r="AI10886" s="10"/>
      <c r="AK10886" s="10"/>
    </row>
    <row r="10887" spans="2:37" ht="15" x14ac:dyDescent="0.2">
      <c r="B10887" s="10"/>
      <c r="C10887" s="10"/>
      <c r="D10887" s="10"/>
      <c r="E10887" s="10"/>
      <c r="F10887" s="10"/>
      <c r="G10887" s="10"/>
      <c r="H10887" s="10"/>
      <c r="K10887" s="10"/>
      <c r="L10887" s="10"/>
      <c r="N10887" s="10"/>
      <c r="O10887" s="10"/>
      <c r="P10887" s="10"/>
      <c r="Q10887" s="10"/>
      <c r="R10887" s="10"/>
      <c r="S10887" s="10"/>
      <c r="U10887" s="10"/>
      <c r="W10887" s="10"/>
      <c r="Y10887" s="10"/>
      <c r="AA10887" s="10"/>
      <c r="AC10887" s="10"/>
      <c r="AE10887" s="10"/>
      <c r="AG10887" s="10"/>
      <c r="AI10887" s="10"/>
      <c r="AK10887" s="10"/>
    </row>
    <row r="10888" spans="2:37" ht="15" x14ac:dyDescent="0.2">
      <c r="B10888" s="10"/>
      <c r="C10888" s="10"/>
      <c r="D10888" s="10"/>
      <c r="E10888" s="10"/>
      <c r="F10888" s="10"/>
      <c r="G10888" s="10"/>
      <c r="H10888" s="10"/>
      <c r="K10888" s="10"/>
      <c r="L10888" s="10"/>
      <c r="N10888" s="10"/>
      <c r="O10888" s="10"/>
      <c r="P10888" s="10"/>
      <c r="Q10888" s="10"/>
      <c r="R10888" s="10"/>
      <c r="S10888" s="10"/>
      <c r="U10888" s="10"/>
      <c r="W10888" s="10"/>
      <c r="Y10888" s="10"/>
      <c r="AA10888" s="10"/>
      <c r="AC10888" s="10"/>
      <c r="AE10888" s="10"/>
      <c r="AG10888" s="10"/>
      <c r="AI10888" s="10"/>
      <c r="AK10888" s="10"/>
    </row>
    <row r="10889" spans="2:37" ht="15" x14ac:dyDescent="0.2">
      <c r="B10889" s="10"/>
      <c r="C10889" s="10"/>
      <c r="D10889" s="10"/>
      <c r="E10889" s="10"/>
      <c r="F10889" s="10"/>
      <c r="G10889" s="10"/>
      <c r="H10889" s="10"/>
      <c r="K10889" s="10"/>
      <c r="L10889" s="10"/>
      <c r="N10889" s="10"/>
      <c r="O10889" s="10"/>
      <c r="P10889" s="10"/>
      <c r="Q10889" s="10"/>
      <c r="R10889" s="10"/>
      <c r="S10889" s="10"/>
      <c r="U10889" s="10"/>
      <c r="W10889" s="10"/>
      <c r="Y10889" s="10"/>
      <c r="AA10889" s="10"/>
      <c r="AC10889" s="10"/>
      <c r="AE10889" s="10"/>
      <c r="AG10889" s="10"/>
      <c r="AI10889" s="10"/>
      <c r="AK10889" s="10"/>
    </row>
    <row r="10890" spans="2:37" ht="15" x14ac:dyDescent="0.2">
      <c r="B10890" s="10"/>
      <c r="C10890" s="10"/>
      <c r="D10890" s="10"/>
      <c r="E10890" s="10"/>
      <c r="F10890" s="10"/>
      <c r="G10890" s="10"/>
      <c r="H10890" s="10"/>
      <c r="K10890" s="10"/>
      <c r="L10890" s="10"/>
      <c r="N10890" s="10"/>
      <c r="O10890" s="10"/>
      <c r="P10890" s="10"/>
      <c r="Q10890" s="10"/>
      <c r="R10890" s="10"/>
      <c r="S10890" s="10"/>
      <c r="U10890" s="10"/>
      <c r="W10890" s="10"/>
      <c r="Y10890" s="10"/>
      <c r="AA10890" s="10"/>
      <c r="AC10890" s="10"/>
      <c r="AE10890" s="10"/>
      <c r="AG10890" s="10"/>
      <c r="AI10890" s="10"/>
      <c r="AK10890" s="10"/>
    </row>
    <row r="10891" spans="2:37" ht="15" x14ac:dyDescent="0.2">
      <c r="B10891" s="10"/>
      <c r="C10891" s="10"/>
      <c r="D10891" s="10"/>
      <c r="E10891" s="10"/>
      <c r="F10891" s="10"/>
      <c r="G10891" s="10"/>
      <c r="H10891" s="10"/>
      <c r="K10891" s="10"/>
      <c r="L10891" s="10"/>
      <c r="N10891" s="10"/>
      <c r="O10891" s="10"/>
      <c r="P10891" s="10"/>
      <c r="Q10891" s="10"/>
      <c r="R10891" s="10"/>
      <c r="S10891" s="10"/>
      <c r="U10891" s="10"/>
      <c r="W10891" s="10"/>
      <c r="Y10891" s="10"/>
      <c r="AA10891" s="10"/>
      <c r="AC10891" s="10"/>
      <c r="AE10891" s="10"/>
      <c r="AG10891" s="10"/>
      <c r="AI10891" s="10"/>
      <c r="AK10891" s="10"/>
    </row>
    <row r="10892" spans="2:37" ht="15" x14ac:dyDescent="0.2">
      <c r="B10892" s="10"/>
      <c r="C10892" s="10"/>
      <c r="D10892" s="10"/>
      <c r="E10892" s="10"/>
      <c r="F10892" s="10"/>
      <c r="G10892" s="10"/>
      <c r="H10892" s="10"/>
      <c r="K10892" s="10"/>
      <c r="L10892" s="10"/>
      <c r="N10892" s="10"/>
      <c r="O10892" s="10"/>
      <c r="P10892" s="10"/>
      <c r="Q10892" s="10"/>
      <c r="R10892" s="10"/>
      <c r="S10892" s="10"/>
      <c r="U10892" s="10"/>
      <c r="W10892" s="10"/>
      <c r="Y10892" s="10"/>
      <c r="AA10892" s="10"/>
      <c r="AC10892" s="10"/>
      <c r="AE10892" s="10"/>
      <c r="AG10892" s="10"/>
      <c r="AI10892" s="10"/>
      <c r="AK10892" s="10"/>
    </row>
    <row r="10893" spans="2:37" ht="15" x14ac:dyDescent="0.2">
      <c r="B10893" s="10"/>
      <c r="C10893" s="10"/>
      <c r="D10893" s="10"/>
      <c r="E10893" s="10"/>
      <c r="F10893" s="10"/>
      <c r="G10893" s="10"/>
      <c r="H10893" s="10"/>
      <c r="K10893" s="10"/>
      <c r="L10893" s="10"/>
      <c r="N10893" s="10"/>
      <c r="O10893" s="10"/>
      <c r="P10893" s="10"/>
      <c r="Q10893" s="10"/>
      <c r="R10893" s="10"/>
      <c r="S10893" s="10"/>
      <c r="U10893" s="10"/>
      <c r="W10893" s="10"/>
      <c r="Y10893" s="10"/>
      <c r="AA10893" s="10"/>
      <c r="AC10893" s="10"/>
      <c r="AE10893" s="10"/>
      <c r="AG10893" s="10"/>
      <c r="AI10893" s="10"/>
      <c r="AK10893" s="10"/>
    </row>
    <row r="10894" spans="2:37" ht="15" x14ac:dyDescent="0.2">
      <c r="B10894" s="10"/>
      <c r="C10894" s="10"/>
      <c r="D10894" s="10"/>
      <c r="E10894" s="10"/>
      <c r="F10894" s="10"/>
      <c r="G10894" s="10"/>
      <c r="H10894" s="10"/>
      <c r="K10894" s="10"/>
      <c r="L10894" s="10"/>
      <c r="N10894" s="10"/>
      <c r="O10894" s="10"/>
      <c r="P10894" s="10"/>
      <c r="Q10894" s="10"/>
      <c r="R10894" s="10"/>
      <c r="S10894" s="10"/>
      <c r="U10894" s="10"/>
      <c r="W10894" s="10"/>
      <c r="Y10894" s="10"/>
      <c r="AA10894" s="10"/>
      <c r="AC10894" s="10"/>
      <c r="AE10894" s="10"/>
      <c r="AG10894" s="10"/>
      <c r="AI10894" s="10"/>
      <c r="AK10894" s="10"/>
    </row>
    <row r="10895" spans="2:37" ht="15" x14ac:dyDescent="0.2">
      <c r="B10895" s="10"/>
      <c r="C10895" s="10"/>
      <c r="D10895" s="10"/>
      <c r="E10895" s="10"/>
      <c r="F10895" s="10"/>
      <c r="G10895" s="10"/>
      <c r="H10895" s="10"/>
      <c r="K10895" s="10"/>
      <c r="L10895" s="10"/>
      <c r="N10895" s="10"/>
      <c r="O10895" s="10"/>
      <c r="P10895" s="10"/>
      <c r="Q10895" s="10"/>
      <c r="R10895" s="10"/>
      <c r="S10895" s="10"/>
      <c r="U10895" s="10"/>
      <c r="W10895" s="10"/>
      <c r="Y10895" s="10"/>
      <c r="AA10895" s="10"/>
      <c r="AC10895" s="10"/>
      <c r="AE10895" s="10"/>
      <c r="AG10895" s="10"/>
      <c r="AI10895" s="10"/>
      <c r="AK10895" s="10"/>
    </row>
    <row r="10896" spans="2:37" ht="15" x14ac:dyDescent="0.2">
      <c r="B10896" s="10"/>
      <c r="C10896" s="10"/>
      <c r="D10896" s="10"/>
      <c r="E10896" s="10"/>
      <c r="F10896" s="10"/>
      <c r="G10896" s="10"/>
      <c r="H10896" s="10"/>
      <c r="K10896" s="10"/>
      <c r="L10896" s="10"/>
      <c r="N10896" s="10"/>
      <c r="O10896" s="10"/>
      <c r="P10896" s="10"/>
      <c r="Q10896" s="10"/>
      <c r="R10896" s="10"/>
      <c r="S10896" s="10"/>
      <c r="U10896" s="10"/>
      <c r="W10896" s="10"/>
      <c r="Y10896" s="10"/>
      <c r="AA10896" s="10"/>
      <c r="AC10896" s="10"/>
      <c r="AE10896" s="10"/>
      <c r="AG10896" s="10"/>
      <c r="AI10896" s="10"/>
      <c r="AK10896" s="10"/>
    </row>
    <row r="10897" spans="2:37" ht="15" x14ac:dyDescent="0.2">
      <c r="B10897" s="10"/>
      <c r="C10897" s="10"/>
      <c r="D10897" s="10"/>
      <c r="E10897" s="10"/>
      <c r="F10897" s="10"/>
      <c r="G10897" s="10"/>
      <c r="H10897" s="10"/>
      <c r="K10897" s="10"/>
      <c r="L10897" s="10"/>
      <c r="N10897" s="10"/>
      <c r="O10897" s="10"/>
      <c r="P10897" s="10"/>
      <c r="Q10897" s="10"/>
      <c r="R10897" s="10"/>
      <c r="S10897" s="10"/>
      <c r="U10897" s="10"/>
      <c r="W10897" s="10"/>
      <c r="Y10897" s="10"/>
      <c r="AA10897" s="10"/>
      <c r="AC10897" s="10"/>
      <c r="AE10897" s="10"/>
      <c r="AG10897" s="10"/>
      <c r="AI10897" s="10"/>
      <c r="AK10897" s="10"/>
    </row>
    <row r="10898" spans="2:37" ht="15" x14ac:dyDescent="0.2">
      <c r="B10898" s="10"/>
      <c r="C10898" s="10"/>
      <c r="D10898" s="10"/>
      <c r="E10898" s="10"/>
      <c r="F10898" s="10"/>
      <c r="G10898" s="10"/>
      <c r="H10898" s="10"/>
      <c r="K10898" s="10"/>
      <c r="L10898" s="10"/>
      <c r="N10898" s="10"/>
      <c r="O10898" s="10"/>
      <c r="P10898" s="10"/>
      <c r="Q10898" s="10"/>
      <c r="R10898" s="10"/>
      <c r="S10898" s="10"/>
      <c r="U10898" s="10"/>
      <c r="W10898" s="10"/>
      <c r="Y10898" s="10"/>
      <c r="AA10898" s="10"/>
      <c r="AC10898" s="10"/>
      <c r="AE10898" s="10"/>
      <c r="AG10898" s="10"/>
      <c r="AI10898" s="10"/>
      <c r="AK10898" s="10"/>
    </row>
    <row r="10899" spans="2:37" ht="15" x14ac:dyDescent="0.2">
      <c r="B10899" s="10"/>
      <c r="C10899" s="10"/>
      <c r="D10899" s="10"/>
      <c r="E10899" s="10"/>
      <c r="F10899" s="10"/>
      <c r="G10899" s="10"/>
      <c r="H10899" s="10"/>
      <c r="K10899" s="10"/>
      <c r="L10899" s="10"/>
      <c r="N10899" s="10"/>
      <c r="O10899" s="10"/>
      <c r="P10899" s="10"/>
      <c r="Q10899" s="10"/>
      <c r="R10899" s="10"/>
      <c r="S10899" s="10"/>
      <c r="U10899" s="10"/>
      <c r="W10899" s="10"/>
      <c r="Y10899" s="10"/>
      <c r="AA10899" s="10"/>
      <c r="AC10899" s="10"/>
      <c r="AE10899" s="10"/>
      <c r="AG10899" s="10"/>
      <c r="AI10899" s="10"/>
      <c r="AK10899" s="10"/>
    </row>
    <row r="10900" spans="2:37" ht="15" x14ac:dyDescent="0.2">
      <c r="B10900" s="10"/>
      <c r="C10900" s="10"/>
      <c r="D10900" s="10"/>
      <c r="E10900" s="10"/>
      <c r="F10900" s="10"/>
      <c r="G10900" s="10"/>
      <c r="H10900" s="10"/>
      <c r="K10900" s="10"/>
      <c r="L10900" s="10"/>
      <c r="N10900" s="10"/>
      <c r="O10900" s="10"/>
      <c r="P10900" s="10"/>
      <c r="Q10900" s="10"/>
      <c r="R10900" s="10"/>
      <c r="S10900" s="10"/>
      <c r="U10900" s="10"/>
      <c r="W10900" s="10"/>
      <c r="Y10900" s="10"/>
      <c r="AA10900" s="10"/>
      <c r="AC10900" s="10"/>
      <c r="AE10900" s="10"/>
      <c r="AG10900" s="10"/>
      <c r="AI10900" s="10"/>
      <c r="AK10900" s="10"/>
    </row>
    <row r="10901" spans="2:37" ht="15" x14ac:dyDescent="0.2">
      <c r="B10901" s="10"/>
      <c r="C10901" s="10"/>
      <c r="D10901" s="10"/>
      <c r="E10901" s="10"/>
      <c r="F10901" s="10"/>
      <c r="G10901" s="10"/>
      <c r="H10901" s="10"/>
      <c r="K10901" s="10"/>
      <c r="L10901" s="10"/>
      <c r="N10901" s="10"/>
      <c r="O10901" s="10"/>
      <c r="P10901" s="10"/>
      <c r="Q10901" s="10"/>
      <c r="R10901" s="10"/>
      <c r="S10901" s="10"/>
      <c r="U10901" s="10"/>
      <c r="W10901" s="10"/>
      <c r="Y10901" s="10"/>
      <c r="AA10901" s="10"/>
      <c r="AC10901" s="10"/>
      <c r="AE10901" s="10"/>
      <c r="AG10901" s="10"/>
      <c r="AI10901" s="10"/>
      <c r="AK10901" s="10"/>
    </row>
    <row r="10902" spans="2:37" ht="15" x14ac:dyDescent="0.2">
      <c r="B10902" s="10"/>
      <c r="C10902" s="10"/>
      <c r="D10902" s="10"/>
      <c r="E10902" s="10"/>
      <c r="F10902" s="10"/>
      <c r="G10902" s="10"/>
      <c r="H10902" s="10"/>
      <c r="K10902" s="10"/>
      <c r="L10902" s="10"/>
      <c r="N10902" s="10"/>
      <c r="O10902" s="10"/>
      <c r="P10902" s="10"/>
      <c r="Q10902" s="10"/>
      <c r="R10902" s="10"/>
      <c r="S10902" s="10"/>
      <c r="U10902" s="10"/>
      <c r="W10902" s="10"/>
      <c r="Y10902" s="10"/>
      <c r="AA10902" s="10"/>
      <c r="AC10902" s="10"/>
      <c r="AE10902" s="10"/>
      <c r="AG10902" s="10"/>
      <c r="AI10902" s="10"/>
      <c r="AK10902" s="10"/>
    </row>
    <row r="10903" spans="2:37" ht="15" x14ac:dyDescent="0.2">
      <c r="B10903" s="10"/>
      <c r="C10903" s="10"/>
      <c r="D10903" s="10"/>
      <c r="E10903" s="10"/>
      <c r="F10903" s="10"/>
      <c r="G10903" s="10"/>
      <c r="H10903" s="10"/>
      <c r="K10903" s="10"/>
      <c r="L10903" s="10"/>
      <c r="N10903" s="10"/>
      <c r="O10903" s="10"/>
      <c r="P10903" s="10"/>
      <c r="Q10903" s="10"/>
      <c r="R10903" s="10"/>
      <c r="S10903" s="10"/>
      <c r="U10903" s="10"/>
      <c r="W10903" s="10"/>
      <c r="Y10903" s="10"/>
      <c r="AA10903" s="10"/>
      <c r="AC10903" s="10"/>
      <c r="AE10903" s="10"/>
      <c r="AG10903" s="10"/>
      <c r="AI10903" s="10"/>
      <c r="AK10903" s="10"/>
    </row>
    <row r="10904" spans="2:37" ht="15" x14ac:dyDescent="0.2">
      <c r="B10904" s="10"/>
      <c r="C10904" s="10"/>
      <c r="D10904" s="10"/>
      <c r="E10904" s="10"/>
      <c r="F10904" s="10"/>
      <c r="G10904" s="10"/>
      <c r="H10904" s="10"/>
      <c r="K10904" s="10"/>
      <c r="L10904" s="10"/>
      <c r="N10904" s="10"/>
      <c r="O10904" s="10"/>
      <c r="P10904" s="10"/>
      <c r="Q10904" s="10"/>
      <c r="R10904" s="10"/>
      <c r="S10904" s="10"/>
      <c r="U10904" s="10"/>
      <c r="W10904" s="10"/>
      <c r="Y10904" s="10"/>
      <c r="AA10904" s="10"/>
      <c r="AC10904" s="10"/>
      <c r="AE10904" s="10"/>
      <c r="AG10904" s="10"/>
      <c r="AI10904" s="10"/>
      <c r="AK10904" s="10"/>
    </row>
    <row r="10905" spans="2:37" ht="15" x14ac:dyDescent="0.2">
      <c r="B10905" s="10"/>
      <c r="C10905" s="10"/>
      <c r="D10905" s="10"/>
      <c r="E10905" s="10"/>
      <c r="F10905" s="10"/>
      <c r="G10905" s="10"/>
      <c r="H10905" s="10"/>
      <c r="K10905" s="10"/>
      <c r="L10905" s="10"/>
      <c r="N10905" s="10"/>
      <c r="O10905" s="10"/>
      <c r="P10905" s="10"/>
      <c r="Q10905" s="10"/>
      <c r="R10905" s="10"/>
      <c r="S10905" s="10"/>
      <c r="U10905" s="10"/>
      <c r="W10905" s="10"/>
      <c r="Y10905" s="10"/>
      <c r="AA10905" s="10"/>
      <c r="AC10905" s="10"/>
      <c r="AE10905" s="10"/>
      <c r="AG10905" s="10"/>
      <c r="AI10905" s="10"/>
      <c r="AK10905" s="10"/>
    </row>
    <row r="10906" spans="2:37" ht="15" x14ac:dyDescent="0.2">
      <c r="B10906" s="10"/>
      <c r="C10906" s="10"/>
      <c r="D10906" s="10"/>
      <c r="E10906" s="10"/>
      <c r="F10906" s="10"/>
      <c r="G10906" s="10"/>
      <c r="H10906" s="10"/>
      <c r="K10906" s="10"/>
      <c r="L10906" s="10"/>
      <c r="N10906" s="10"/>
      <c r="O10906" s="10"/>
      <c r="P10906" s="10"/>
      <c r="Q10906" s="10"/>
      <c r="R10906" s="10"/>
      <c r="S10906" s="10"/>
      <c r="U10906" s="10"/>
      <c r="W10906" s="10"/>
      <c r="Y10906" s="10"/>
      <c r="AA10906" s="10"/>
      <c r="AC10906" s="10"/>
      <c r="AE10906" s="10"/>
      <c r="AG10906" s="10"/>
      <c r="AI10906" s="10"/>
      <c r="AK10906" s="10"/>
    </row>
    <row r="10907" spans="2:37" ht="15" x14ac:dyDescent="0.2">
      <c r="B10907" s="10"/>
      <c r="C10907" s="10"/>
      <c r="D10907" s="10"/>
      <c r="E10907" s="10"/>
      <c r="F10907" s="10"/>
      <c r="G10907" s="10"/>
      <c r="H10907" s="10"/>
      <c r="K10907" s="10"/>
      <c r="L10907" s="10"/>
      <c r="N10907" s="10"/>
      <c r="O10907" s="10"/>
      <c r="P10907" s="10"/>
      <c r="Q10907" s="10"/>
      <c r="R10907" s="10"/>
      <c r="S10907" s="10"/>
      <c r="U10907" s="10"/>
      <c r="W10907" s="10"/>
      <c r="Y10907" s="10"/>
      <c r="AA10907" s="10"/>
      <c r="AC10907" s="10"/>
      <c r="AE10907" s="10"/>
      <c r="AG10907" s="10"/>
      <c r="AI10907" s="10"/>
      <c r="AK10907" s="10"/>
    </row>
    <row r="10908" spans="2:37" ht="15" x14ac:dyDescent="0.2">
      <c r="B10908" s="10"/>
      <c r="C10908" s="10"/>
      <c r="D10908" s="10"/>
      <c r="E10908" s="10"/>
      <c r="F10908" s="10"/>
      <c r="G10908" s="10"/>
      <c r="H10908" s="10"/>
      <c r="K10908" s="10"/>
      <c r="L10908" s="10"/>
      <c r="N10908" s="10"/>
      <c r="O10908" s="10"/>
      <c r="P10908" s="10"/>
      <c r="Q10908" s="10"/>
      <c r="R10908" s="10"/>
      <c r="S10908" s="10"/>
      <c r="U10908" s="10"/>
      <c r="W10908" s="10"/>
      <c r="Y10908" s="10"/>
      <c r="AA10908" s="10"/>
      <c r="AC10908" s="10"/>
      <c r="AE10908" s="10"/>
      <c r="AG10908" s="10"/>
      <c r="AI10908" s="10"/>
      <c r="AK10908" s="10"/>
    </row>
    <row r="10909" spans="2:37" ht="15" x14ac:dyDescent="0.2">
      <c r="B10909" s="10"/>
      <c r="C10909" s="10"/>
      <c r="D10909" s="10"/>
      <c r="E10909" s="10"/>
      <c r="F10909" s="10"/>
      <c r="G10909" s="10"/>
      <c r="H10909" s="10"/>
      <c r="K10909" s="10"/>
      <c r="L10909" s="10"/>
      <c r="N10909" s="10"/>
      <c r="O10909" s="10"/>
      <c r="P10909" s="10"/>
      <c r="Q10909" s="10"/>
      <c r="R10909" s="10"/>
      <c r="S10909" s="10"/>
      <c r="U10909" s="10"/>
      <c r="W10909" s="10"/>
      <c r="Y10909" s="10"/>
      <c r="AA10909" s="10"/>
      <c r="AC10909" s="10"/>
      <c r="AE10909" s="10"/>
      <c r="AG10909" s="10"/>
      <c r="AI10909" s="10"/>
      <c r="AK10909" s="10"/>
    </row>
    <row r="10910" spans="2:37" ht="15" x14ac:dyDescent="0.2">
      <c r="B10910" s="10"/>
      <c r="C10910" s="10"/>
      <c r="D10910" s="10"/>
      <c r="E10910" s="10"/>
      <c r="F10910" s="10"/>
      <c r="G10910" s="10"/>
      <c r="H10910" s="10"/>
      <c r="K10910" s="10"/>
      <c r="L10910" s="10"/>
      <c r="N10910" s="10"/>
      <c r="O10910" s="10"/>
      <c r="P10910" s="10"/>
      <c r="Q10910" s="10"/>
      <c r="R10910" s="10"/>
      <c r="S10910" s="10"/>
      <c r="U10910" s="10"/>
      <c r="W10910" s="10"/>
      <c r="Y10910" s="10"/>
      <c r="AA10910" s="10"/>
      <c r="AC10910" s="10"/>
      <c r="AE10910" s="10"/>
      <c r="AG10910" s="10"/>
      <c r="AI10910" s="10"/>
      <c r="AK10910" s="10"/>
    </row>
    <row r="10911" spans="2:37" ht="15" x14ac:dyDescent="0.2">
      <c r="B10911" s="10"/>
      <c r="C10911" s="10"/>
      <c r="D10911" s="10"/>
      <c r="E10911" s="10"/>
      <c r="F10911" s="10"/>
      <c r="G10911" s="10"/>
      <c r="H10911" s="10"/>
      <c r="K10911" s="10"/>
      <c r="L10911" s="10"/>
      <c r="N10911" s="10"/>
      <c r="O10911" s="10"/>
      <c r="P10911" s="10"/>
      <c r="Q10911" s="10"/>
      <c r="R10911" s="10"/>
      <c r="S10911" s="10"/>
      <c r="U10911" s="10"/>
      <c r="W10911" s="10"/>
      <c r="Y10911" s="10"/>
      <c r="AA10911" s="10"/>
      <c r="AC10911" s="10"/>
      <c r="AE10911" s="10"/>
      <c r="AG10911" s="10"/>
      <c r="AI10911" s="10"/>
      <c r="AK10911" s="10"/>
    </row>
    <row r="10912" spans="2:37" ht="15" x14ac:dyDescent="0.2">
      <c r="B10912" s="10"/>
      <c r="C10912" s="10"/>
      <c r="D10912" s="10"/>
      <c r="E10912" s="10"/>
      <c r="F10912" s="10"/>
      <c r="G10912" s="10"/>
      <c r="H10912" s="10"/>
      <c r="K10912" s="10"/>
      <c r="L10912" s="10"/>
      <c r="N10912" s="10"/>
      <c r="O10912" s="10"/>
      <c r="P10912" s="10"/>
      <c r="Q10912" s="10"/>
      <c r="R10912" s="10"/>
      <c r="S10912" s="10"/>
      <c r="U10912" s="10"/>
      <c r="W10912" s="10"/>
      <c r="Y10912" s="10"/>
      <c r="AA10912" s="10"/>
      <c r="AC10912" s="10"/>
      <c r="AE10912" s="10"/>
      <c r="AG10912" s="10"/>
      <c r="AI10912" s="10"/>
      <c r="AK10912" s="10"/>
    </row>
    <row r="10913" spans="2:37" ht="15" x14ac:dyDescent="0.2">
      <c r="B10913" s="10"/>
      <c r="C10913" s="10"/>
      <c r="D10913" s="10"/>
      <c r="E10913" s="10"/>
      <c r="F10913" s="10"/>
      <c r="G10913" s="10"/>
      <c r="H10913" s="10"/>
      <c r="K10913" s="10"/>
      <c r="L10913" s="10"/>
      <c r="N10913" s="10"/>
      <c r="O10913" s="10"/>
      <c r="P10913" s="10"/>
      <c r="Q10913" s="10"/>
      <c r="R10913" s="10"/>
      <c r="S10913" s="10"/>
      <c r="U10913" s="10"/>
      <c r="W10913" s="10"/>
      <c r="Y10913" s="10"/>
      <c r="AA10913" s="10"/>
      <c r="AC10913" s="10"/>
      <c r="AE10913" s="10"/>
      <c r="AG10913" s="10"/>
      <c r="AI10913" s="10"/>
      <c r="AK10913" s="10"/>
    </row>
    <row r="10914" spans="2:37" ht="15" x14ac:dyDescent="0.2">
      <c r="B10914" s="10"/>
      <c r="C10914" s="10"/>
      <c r="D10914" s="10"/>
      <c r="E10914" s="10"/>
      <c r="F10914" s="10"/>
      <c r="G10914" s="10"/>
      <c r="H10914" s="10"/>
      <c r="K10914" s="10"/>
      <c r="L10914" s="10"/>
      <c r="N10914" s="10"/>
      <c r="O10914" s="10"/>
      <c r="P10914" s="10"/>
      <c r="Q10914" s="10"/>
      <c r="R10914" s="10"/>
      <c r="S10914" s="10"/>
      <c r="U10914" s="10"/>
      <c r="W10914" s="10"/>
      <c r="Y10914" s="10"/>
      <c r="AA10914" s="10"/>
      <c r="AC10914" s="10"/>
      <c r="AE10914" s="10"/>
      <c r="AG10914" s="10"/>
      <c r="AI10914" s="10"/>
      <c r="AK10914" s="10"/>
    </row>
    <row r="10915" spans="2:37" ht="15" x14ac:dyDescent="0.2">
      <c r="B10915" s="10"/>
      <c r="C10915" s="10"/>
      <c r="D10915" s="10"/>
      <c r="E10915" s="10"/>
      <c r="F10915" s="10"/>
      <c r="G10915" s="10"/>
      <c r="H10915" s="10"/>
      <c r="K10915" s="10"/>
      <c r="L10915" s="10"/>
      <c r="N10915" s="10"/>
      <c r="O10915" s="10"/>
      <c r="P10915" s="10"/>
      <c r="Q10915" s="10"/>
      <c r="R10915" s="10"/>
      <c r="S10915" s="10"/>
      <c r="U10915" s="10"/>
      <c r="W10915" s="10"/>
      <c r="Y10915" s="10"/>
      <c r="AA10915" s="10"/>
      <c r="AC10915" s="10"/>
      <c r="AE10915" s="10"/>
      <c r="AG10915" s="10"/>
      <c r="AI10915" s="10"/>
      <c r="AK10915" s="10"/>
    </row>
    <row r="10916" spans="2:37" ht="15" x14ac:dyDescent="0.2">
      <c r="B10916" s="10"/>
      <c r="C10916" s="10"/>
      <c r="D10916" s="10"/>
      <c r="E10916" s="10"/>
      <c r="F10916" s="10"/>
      <c r="G10916" s="10"/>
      <c r="H10916" s="10"/>
      <c r="K10916" s="10"/>
      <c r="L10916" s="10"/>
      <c r="N10916" s="10"/>
      <c r="O10916" s="10"/>
      <c r="P10916" s="10"/>
      <c r="Q10916" s="10"/>
      <c r="R10916" s="10"/>
      <c r="S10916" s="10"/>
      <c r="U10916" s="10"/>
      <c r="W10916" s="10"/>
      <c r="Y10916" s="10"/>
      <c r="AA10916" s="10"/>
      <c r="AC10916" s="10"/>
      <c r="AE10916" s="10"/>
      <c r="AG10916" s="10"/>
      <c r="AI10916" s="10"/>
      <c r="AK10916" s="10"/>
    </row>
    <row r="10917" spans="2:37" ht="15" x14ac:dyDescent="0.2">
      <c r="B10917" s="10"/>
      <c r="C10917" s="10"/>
      <c r="D10917" s="10"/>
      <c r="E10917" s="10"/>
      <c r="F10917" s="10"/>
      <c r="G10917" s="10"/>
      <c r="H10917" s="10"/>
      <c r="K10917" s="10"/>
      <c r="L10917" s="10"/>
      <c r="N10917" s="10"/>
      <c r="O10917" s="10"/>
      <c r="P10917" s="10"/>
      <c r="Q10917" s="10"/>
      <c r="R10917" s="10"/>
      <c r="S10917" s="10"/>
      <c r="U10917" s="10"/>
      <c r="W10917" s="10"/>
      <c r="Y10917" s="10"/>
      <c r="AA10917" s="10"/>
      <c r="AC10917" s="10"/>
      <c r="AE10917" s="10"/>
      <c r="AG10917" s="10"/>
      <c r="AI10917" s="10"/>
      <c r="AK10917" s="10"/>
    </row>
    <row r="10918" spans="2:37" ht="15" x14ac:dyDescent="0.2">
      <c r="B10918" s="10"/>
      <c r="C10918" s="10"/>
      <c r="D10918" s="10"/>
      <c r="E10918" s="10"/>
      <c r="F10918" s="10"/>
      <c r="G10918" s="10"/>
      <c r="H10918" s="10"/>
      <c r="K10918" s="10"/>
      <c r="L10918" s="10"/>
      <c r="N10918" s="10"/>
      <c r="O10918" s="10"/>
      <c r="P10918" s="10"/>
      <c r="Q10918" s="10"/>
      <c r="R10918" s="10"/>
      <c r="S10918" s="10"/>
      <c r="U10918" s="10"/>
      <c r="W10918" s="10"/>
      <c r="Y10918" s="10"/>
      <c r="AA10918" s="10"/>
      <c r="AC10918" s="10"/>
      <c r="AE10918" s="10"/>
      <c r="AG10918" s="10"/>
      <c r="AI10918" s="10"/>
      <c r="AK10918" s="10"/>
    </row>
    <row r="10919" spans="2:37" ht="15" x14ac:dyDescent="0.2">
      <c r="B10919" s="10"/>
      <c r="C10919" s="10"/>
      <c r="D10919" s="10"/>
      <c r="E10919" s="10"/>
      <c r="F10919" s="10"/>
      <c r="G10919" s="10"/>
      <c r="H10919" s="10"/>
      <c r="K10919" s="10"/>
      <c r="L10919" s="10"/>
      <c r="N10919" s="10"/>
      <c r="O10919" s="10"/>
      <c r="P10919" s="10"/>
      <c r="Q10919" s="10"/>
      <c r="R10919" s="10"/>
      <c r="S10919" s="10"/>
      <c r="U10919" s="10"/>
      <c r="W10919" s="10"/>
      <c r="Y10919" s="10"/>
      <c r="AA10919" s="10"/>
      <c r="AC10919" s="10"/>
      <c r="AE10919" s="10"/>
      <c r="AG10919" s="10"/>
      <c r="AI10919" s="10"/>
      <c r="AK10919" s="10"/>
    </row>
    <row r="10920" spans="2:37" ht="15" x14ac:dyDescent="0.2">
      <c r="B10920" s="10"/>
      <c r="C10920" s="10"/>
      <c r="D10920" s="10"/>
      <c r="E10920" s="10"/>
      <c r="F10920" s="10"/>
      <c r="G10920" s="10"/>
      <c r="H10920" s="10"/>
      <c r="K10920" s="10"/>
      <c r="L10920" s="10"/>
      <c r="N10920" s="10"/>
      <c r="O10920" s="10"/>
      <c r="P10920" s="10"/>
      <c r="Q10920" s="10"/>
      <c r="R10920" s="10"/>
      <c r="S10920" s="10"/>
      <c r="U10920" s="10"/>
      <c r="W10920" s="10"/>
      <c r="Y10920" s="10"/>
      <c r="AA10920" s="10"/>
      <c r="AC10920" s="10"/>
      <c r="AE10920" s="10"/>
      <c r="AG10920" s="10"/>
      <c r="AI10920" s="10"/>
      <c r="AK10920" s="10"/>
    </row>
    <row r="10921" spans="2:37" ht="15" x14ac:dyDescent="0.2">
      <c r="B10921" s="10"/>
      <c r="C10921" s="10"/>
      <c r="D10921" s="10"/>
      <c r="E10921" s="10"/>
      <c r="F10921" s="10"/>
      <c r="G10921" s="10"/>
      <c r="H10921" s="10"/>
      <c r="K10921" s="10"/>
      <c r="L10921" s="10"/>
      <c r="N10921" s="10"/>
      <c r="O10921" s="10"/>
      <c r="P10921" s="10"/>
      <c r="Q10921" s="10"/>
      <c r="R10921" s="10"/>
      <c r="S10921" s="10"/>
      <c r="U10921" s="10"/>
      <c r="W10921" s="10"/>
      <c r="Y10921" s="10"/>
      <c r="AA10921" s="10"/>
      <c r="AC10921" s="10"/>
      <c r="AE10921" s="10"/>
      <c r="AG10921" s="10"/>
      <c r="AI10921" s="10"/>
      <c r="AK10921" s="10"/>
    </row>
    <row r="10922" spans="2:37" ht="15" x14ac:dyDescent="0.2">
      <c r="B10922" s="10"/>
      <c r="C10922" s="10"/>
      <c r="D10922" s="10"/>
      <c r="E10922" s="10"/>
      <c r="F10922" s="10"/>
      <c r="G10922" s="10"/>
      <c r="H10922" s="10"/>
      <c r="K10922" s="10"/>
      <c r="L10922" s="10"/>
      <c r="N10922" s="10"/>
      <c r="O10922" s="10"/>
      <c r="P10922" s="10"/>
      <c r="Q10922" s="10"/>
      <c r="R10922" s="10"/>
      <c r="S10922" s="10"/>
      <c r="U10922" s="10"/>
      <c r="W10922" s="10"/>
      <c r="Y10922" s="10"/>
      <c r="AA10922" s="10"/>
      <c r="AC10922" s="10"/>
      <c r="AE10922" s="10"/>
      <c r="AG10922" s="10"/>
      <c r="AI10922" s="10"/>
      <c r="AK10922" s="10"/>
    </row>
    <row r="10923" spans="2:37" ht="15" x14ac:dyDescent="0.2">
      <c r="B10923" s="10"/>
      <c r="C10923" s="10"/>
      <c r="D10923" s="10"/>
      <c r="E10923" s="10"/>
      <c r="F10923" s="10"/>
      <c r="G10923" s="10"/>
      <c r="H10923" s="10"/>
      <c r="K10923" s="10"/>
      <c r="L10923" s="10"/>
      <c r="N10923" s="10"/>
      <c r="O10923" s="10"/>
      <c r="P10923" s="10"/>
      <c r="Q10923" s="10"/>
      <c r="R10923" s="10"/>
      <c r="S10923" s="10"/>
      <c r="U10923" s="10"/>
      <c r="W10923" s="10"/>
      <c r="Y10923" s="10"/>
      <c r="AA10923" s="10"/>
      <c r="AC10923" s="10"/>
      <c r="AE10923" s="10"/>
      <c r="AG10923" s="10"/>
      <c r="AI10923" s="10"/>
      <c r="AK10923" s="10"/>
    </row>
    <row r="10924" spans="2:37" ht="15" x14ac:dyDescent="0.2">
      <c r="B10924" s="10"/>
      <c r="C10924" s="10"/>
      <c r="D10924" s="10"/>
      <c r="E10924" s="10"/>
      <c r="F10924" s="10"/>
      <c r="G10924" s="10"/>
      <c r="H10924" s="10"/>
      <c r="K10924" s="10"/>
      <c r="L10924" s="10"/>
      <c r="N10924" s="10"/>
      <c r="O10924" s="10"/>
      <c r="P10924" s="10"/>
      <c r="Q10924" s="10"/>
      <c r="R10924" s="10"/>
      <c r="S10924" s="10"/>
      <c r="U10924" s="10"/>
      <c r="W10924" s="10"/>
      <c r="Y10924" s="10"/>
      <c r="AA10924" s="10"/>
      <c r="AC10924" s="10"/>
      <c r="AE10924" s="10"/>
      <c r="AG10924" s="10"/>
      <c r="AI10924" s="10"/>
      <c r="AK10924" s="10"/>
    </row>
    <row r="10925" spans="2:37" ht="15" x14ac:dyDescent="0.2">
      <c r="B10925" s="10"/>
      <c r="C10925" s="10"/>
      <c r="D10925" s="10"/>
      <c r="E10925" s="10"/>
      <c r="F10925" s="10"/>
      <c r="G10925" s="10"/>
      <c r="H10925" s="10"/>
      <c r="K10925" s="10"/>
      <c r="L10925" s="10"/>
      <c r="N10925" s="10"/>
      <c r="O10925" s="10"/>
      <c r="P10925" s="10"/>
      <c r="Q10925" s="10"/>
      <c r="R10925" s="10"/>
      <c r="S10925" s="10"/>
      <c r="U10925" s="10"/>
      <c r="W10925" s="10"/>
      <c r="Y10925" s="10"/>
      <c r="AA10925" s="10"/>
      <c r="AC10925" s="10"/>
      <c r="AE10925" s="10"/>
      <c r="AG10925" s="10"/>
      <c r="AI10925" s="10"/>
      <c r="AK10925" s="10"/>
    </row>
    <row r="10926" spans="2:37" ht="15" x14ac:dyDescent="0.2">
      <c r="B10926" s="10"/>
      <c r="C10926" s="10"/>
      <c r="D10926" s="10"/>
      <c r="E10926" s="10"/>
      <c r="F10926" s="10"/>
      <c r="G10926" s="10"/>
      <c r="H10926" s="10"/>
      <c r="K10926" s="10"/>
      <c r="L10926" s="10"/>
      <c r="N10926" s="10"/>
      <c r="O10926" s="10"/>
      <c r="P10926" s="10"/>
      <c r="Q10926" s="10"/>
      <c r="R10926" s="10"/>
      <c r="S10926" s="10"/>
      <c r="U10926" s="10"/>
      <c r="W10926" s="10"/>
      <c r="Y10926" s="10"/>
      <c r="AA10926" s="10"/>
      <c r="AC10926" s="10"/>
      <c r="AE10926" s="10"/>
      <c r="AG10926" s="10"/>
      <c r="AI10926" s="10"/>
      <c r="AK10926" s="10"/>
    </row>
    <row r="10927" spans="2:37" ht="15" x14ac:dyDescent="0.2">
      <c r="B10927" s="10"/>
      <c r="C10927" s="10"/>
      <c r="D10927" s="10"/>
      <c r="E10927" s="10"/>
      <c r="F10927" s="10"/>
      <c r="G10927" s="10"/>
      <c r="H10927" s="10"/>
      <c r="K10927" s="10"/>
      <c r="L10927" s="10"/>
      <c r="N10927" s="10"/>
      <c r="O10927" s="10"/>
      <c r="P10927" s="10"/>
      <c r="Q10927" s="10"/>
      <c r="R10927" s="10"/>
      <c r="S10927" s="10"/>
      <c r="U10927" s="10"/>
      <c r="W10927" s="10"/>
      <c r="Y10927" s="10"/>
      <c r="AA10927" s="10"/>
      <c r="AC10927" s="10"/>
      <c r="AE10927" s="10"/>
      <c r="AG10927" s="10"/>
      <c r="AI10927" s="10"/>
      <c r="AK10927" s="10"/>
    </row>
    <row r="10928" spans="2:37" ht="15" x14ac:dyDescent="0.2">
      <c r="B10928" s="10"/>
      <c r="C10928" s="10"/>
      <c r="D10928" s="10"/>
      <c r="E10928" s="10"/>
      <c r="F10928" s="10"/>
      <c r="G10928" s="10"/>
      <c r="H10928" s="10"/>
      <c r="K10928" s="10"/>
      <c r="L10928" s="10"/>
      <c r="N10928" s="10"/>
      <c r="O10928" s="10"/>
      <c r="P10928" s="10"/>
      <c r="Q10928" s="10"/>
      <c r="R10928" s="10"/>
      <c r="S10928" s="10"/>
      <c r="U10928" s="10"/>
      <c r="W10928" s="10"/>
      <c r="Y10928" s="10"/>
      <c r="AA10928" s="10"/>
      <c r="AC10928" s="10"/>
      <c r="AE10928" s="10"/>
      <c r="AG10928" s="10"/>
      <c r="AI10928" s="10"/>
      <c r="AK10928" s="10"/>
    </row>
    <row r="10929" spans="2:37" ht="15" x14ac:dyDescent="0.2">
      <c r="B10929" s="10"/>
      <c r="C10929" s="10"/>
      <c r="D10929" s="10"/>
      <c r="E10929" s="10"/>
      <c r="F10929" s="10"/>
      <c r="G10929" s="10"/>
      <c r="H10929" s="10"/>
      <c r="K10929" s="10"/>
      <c r="L10929" s="10"/>
      <c r="N10929" s="10"/>
      <c r="O10929" s="10"/>
      <c r="P10929" s="10"/>
      <c r="Q10929" s="10"/>
      <c r="R10929" s="10"/>
      <c r="S10929" s="10"/>
      <c r="U10929" s="10"/>
      <c r="W10929" s="10"/>
      <c r="Y10929" s="10"/>
      <c r="AA10929" s="10"/>
      <c r="AC10929" s="10"/>
      <c r="AE10929" s="10"/>
      <c r="AG10929" s="10"/>
      <c r="AI10929" s="10"/>
      <c r="AK10929" s="10"/>
    </row>
    <row r="10930" spans="2:37" ht="15" x14ac:dyDescent="0.2">
      <c r="B10930" s="10"/>
      <c r="C10930" s="10"/>
      <c r="D10930" s="10"/>
      <c r="E10930" s="10"/>
      <c r="F10930" s="10"/>
      <c r="G10930" s="10"/>
      <c r="H10930" s="10"/>
      <c r="K10930" s="10"/>
      <c r="L10930" s="10"/>
      <c r="N10930" s="10"/>
      <c r="O10930" s="10"/>
      <c r="P10930" s="10"/>
      <c r="Q10930" s="10"/>
      <c r="R10930" s="10"/>
      <c r="S10930" s="10"/>
      <c r="U10930" s="10"/>
      <c r="W10930" s="10"/>
      <c r="Y10930" s="10"/>
      <c r="AA10930" s="10"/>
      <c r="AC10930" s="10"/>
      <c r="AE10930" s="10"/>
      <c r="AG10930" s="10"/>
      <c r="AI10930" s="10"/>
      <c r="AK10930" s="10"/>
    </row>
    <row r="10931" spans="2:37" ht="15" x14ac:dyDescent="0.2">
      <c r="B10931" s="10"/>
      <c r="C10931" s="10"/>
      <c r="D10931" s="10"/>
      <c r="E10931" s="10"/>
      <c r="F10931" s="10"/>
      <c r="G10931" s="10"/>
      <c r="H10931" s="10"/>
      <c r="K10931" s="10"/>
      <c r="L10931" s="10"/>
      <c r="N10931" s="10"/>
      <c r="O10931" s="10"/>
      <c r="P10931" s="10"/>
      <c r="Q10931" s="10"/>
      <c r="R10931" s="10"/>
      <c r="S10931" s="10"/>
      <c r="U10931" s="10"/>
      <c r="W10931" s="10"/>
      <c r="Y10931" s="10"/>
      <c r="AA10931" s="10"/>
      <c r="AC10931" s="10"/>
      <c r="AE10931" s="10"/>
      <c r="AG10931" s="10"/>
      <c r="AI10931" s="10"/>
      <c r="AK10931" s="10"/>
    </row>
    <row r="10932" spans="2:37" ht="15" x14ac:dyDescent="0.2">
      <c r="B10932" s="10"/>
      <c r="C10932" s="10"/>
      <c r="D10932" s="10"/>
      <c r="E10932" s="10"/>
      <c r="F10932" s="10"/>
      <c r="G10932" s="10"/>
      <c r="H10932" s="10"/>
      <c r="K10932" s="10"/>
      <c r="L10932" s="10"/>
      <c r="N10932" s="10"/>
      <c r="O10932" s="10"/>
      <c r="P10932" s="10"/>
      <c r="Q10932" s="10"/>
      <c r="R10932" s="10"/>
      <c r="S10932" s="10"/>
      <c r="U10932" s="10"/>
      <c r="W10932" s="10"/>
      <c r="Y10932" s="10"/>
      <c r="AA10932" s="10"/>
      <c r="AC10932" s="10"/>
      <c r="AE10932" s="10"/>
      <c r="AG10932" s="10"/>
      <c r="AI10932" s="10"/>
      <c r="AK10932" s="10"/>
    </row>
    <row r="10933" spans="2:37" ht="15" x14ac:dyDescent="0.2">
      <c r="B10933" s="10"/>
      <c r="C10933" s="10"/>
      <c r="D10933" s="10"/>
      <c r="E10933" s="10"/>
      <c r="F10933" s="10"/>
      <c r="G10933" s="10"/>
      <c r="H10933" s="10"/>
      <c r="K10933" s="10"/>
      <c r="L10933" s="10"/>
      <c r="N10933" s="10"/>
      <c r="O10933" s="10"/>
      <c r="P10933" s="10"/>
      <c r="Q10933" s="10"/>
      <c r="R10933" s="10"/>
      <c r="S10933" s="10"/>
      <c r="U10933" s="10"/>
      <c r="W10933" s="10"/>
      <c r="Y10933" s="10"/>
      <c r="AA10933" s="10"/>
      <c r="AC10933" s="10"/>
      <c r="AE10933" s="10"/>
      <c r="AG10933" s="10"/>
      <c r="AI10933" s="10"/>
      <c r="AK10933" s="10"/>
    </row>
    <row r="10934" spans="2:37" ht="15" x14ac:dyDescent="0.2">
      <c r="B10934" s="10"/>
      <c r="C10934" s="10"/>
      <c r="D10934" s="10"/>
      <c r="E10934" s="10"/>
      <c r="F10934" s="10"/>
      <c r="G10934" s="10"/>
      <c r="H10934" s="10"/>
      <c r="K10934" s="10"/>
      <c r="L10934" s="10"/>
      <c r="N10934" s="10"/>
      <c r="O10934" s="10"/>
      <c r="P10934" s="10"/>
      <c r="Q10934" s="10"/>
      <c r="R10934" s="10"/>
      <c r="S10934" s="10"/>
      <c r="U10934" s="10"/>
      <c r="W10934" s="10"/>
      <c r="Y10934" s="10"/>
      <c r="AA10934" s="10"/>
      <c r="AC10934" s="10"/>
      <c r="AE10934" s="10"/>
      <c r="AG10934" s="10"/>
      <c r="AI10934" s="10"/>
      <c r="AK10934" s="10"/>
    </row>
    <row r="10935" spans="2:37" ht="15" x14ac:dyDescent="0.2">
      <c r="B10935" s="10"/>
      <c r="C10935" s="10"/>
      <c r="D10935" s="10"/>
      <c r="E10935" s="10"/>
      <c r="F10935" s="10"/>
      <c r="G10935" s="10"/>
      <c r="H10935" s="10"/>
      <c r="K10935" s="10"/>
      <c r="L10935" s="10"/>
      <c r="N10935" s="10"/>
      <c r="O10935" s="10"/>
      <c r="P10935" s="10"/>
      <c r="Q10935" s="10"/>
      <c r="R10935" s="10"/>
      <c r="S10935" s="10"/>
      <c r="U10935" s="10"/>
      <c r="W10935" s="10"/>
      <c r="Y10935" s="10"/>
      <c r="AA10935" s="10"/>
      <c r="AC10935" s="10"/>
      <c r="AE10935" s="10"/>
      <c r="AG10935" s="10"/>
      <c r="AI10935" s="10"/>
      <c r="AK10935" s="10"/>
    </row>
    <row r="10936" spans="2:37" ht="15" x14ac:dyDescent="0.2">
      <c r="B10936" s="10"/>
      <c r="C10936" s="10"/>
      <c r="D10936" s="10"/>
      <c r="E10936" s="10"/>
      <c r="F10936" s="10"/>
      <c r="G10936" s="10"/>
      <c r="H10936" s="10"/>
      <c r="K10936" s="10"/>
      <c r="L10936" s="10"/>
      <c r="N10936" s="10"/>
      <c r="O10936" s="10"/>
      <c r="P10936" s="10"/>
      <c r="Q10936" s="10"/>
      <c r="R10936" s="10"/>
      <c r="S10936" s="10"/>
      <c r="U10936" s="10"/>
      <c r="W10936" s="10"/>
      <c r="Y10936" s="10"/>
      <c r="AA10936" s="10"/>
      <c r="AC10936" s="10"/>
      <c r="AE10936" s="10"/>
      <c r="AG10936" s="10"/>
      <c r="AI10936" s="10"/>
      <c r="AK10936" s="10"/>
    </row>
    <row r="10937" spans="2:37" ht="15" x14ac:dyDescent="0.2">
      <c r="B10937" s="10"/>
      <c r="C10937" s="10"/>
      <c r="D10937" s="10"/>
      <c r="E10937" s="10"/>
      <c r="F10937" s="10"/>
      <c r="G10937" s="10"/>
      <c r="H10937" s="10"/>
      <c r="K10937" s="10"/>
      <c r="L10937" s="10"/>
      <c r="N10937" s="10"/>
      <c r="O10937" s="10"/>
      <c r="P10937" s="10"/>
      <c r="Q10937" s="10"/>
      <c r="R10937" s="10"/>
      <c r="S10937" s="10"/>
      <c r="U10937" s="10"/>
      <c r="W10937" s="10"/>
      <c r="Y10937" s="10"/>
      <c r="AA10937" s="10"/>
      <c r="AC10937" s="10"/>
      <c r="AE10937" s="10"/>
      <c r="AG10937" s="10"/>
      <c r="AI10937" s="10"/>
      <c r="AK10937" s="10"/>
    </row>
    <row r="10938" spans="2:37" ht="15" x14ac:dyDescent="0.2">
      <c r="B10938" s="10"/>
      <c r="C10938" s="10"/>
      <c r="D10938" s="10"/>
      <c r="E10938" s="10"/>
      <c r="F10938" s="10"/>
      <c r="G10938" s="10"/>
      <c r="H10938" s="10"/>
      <c r="K10938" s="10"/>
      <c r="L10938" s="10"/>
      <c r="N10938" s="10"/>
      <c r="O10938" s="10"/>
      <c r="P10938" s="10"/>
      <c r="Q10938" s="10"/>
      <c r="R10938" s="10"/>
      <c r="S10938" s="10"/>
      <c r="U10938" s="10"/>
      <c r="W10938" s="10"/>
      <c r="Y10938" s="10"/>
      <c r="AA10938" s="10"/>
      <c r="AC10938" s="10"/>
      <c r="AE10938" s="10"/>
      <c r="AG10938" s="10"/>
      <c r="AI10938" s="10"/>
      <c r="AK10938" s="10"/>
    </row>
    <row r="10939" spans="2:37" ht="15" x14ac:dyDescent="0.2">
      <c r="B10939" s="10"/>
      <c r="C10939" s="10"/>
      <c r="D10939" s="10"/>
      <c r="E10939" s="10"/>
      <c r="F10939" s="10"/>
      <c r="G10939" s="10"/>
      <c r="H10939" s="10"/>
      <c r="K10939" s="10"/>
      <c r="L10939" s="10"/>
      <c r="N10939" s="10"/>
      <c r="O10939" s="10"/>
      <c r="P10939" s="10"/>
      <c r="Q10939" s="10"/>
      <c r="R10939" s="10"/>
      <c r="S10939" s="10"/>
      <c r="U10939" s="10"/>
      <c r="W10939" s="10"/>
      <c r="Y10939" s="10"/>
      <c r="AA10939" s="10"/>
      <c r="AC10939" s="10"/>
      <c r="AE10939" s="10"/>
      <c r="AG10939" s="10"/>
      <c r="AI10939" s="10"/>
      <c r="AK10939" s="10"/>
    </row>
    <row r="10940" spans="2:37" ht="15" x14ac:dyDescent="0.2">
      <c r="B10940" s="10"/>
      <c r="C10940" s="10"/>
      <c r="D10940" s="10"/>
      <c r="E10940" s="10"/>
      <c r="F10940" s="10"/>
      <c r="G10940" s="10"/>
      <c r="H10940" s="10"/>
      <c r="K10940" s="10"/>
      <c r="L10940" s="10"/>
      <c r="N10940" s="10"/>
      <c r="O10940" s="10"/>
      <c r="P10940" s="10"/>
      <c r="Q10940" s="10"/>
      <c r="R10940" s="10"/>
      <c r="S10940" s="10"/>
      <c r="U10940" s="10"/>
      <c r="W10940" s="10"/>
      <c r="Y10940" s="10"/>
      <c r="AA10940" s="10"/>
      <c r="AC10940" s="10"/>
      <c r="AE10940" s="10"/>
      <c r="AG10940" s="10"/>
      <c r="AI10940" s="10"/>
      <c r="AK10940" s="10"/>
    </row>
    <row r="10941" spans="2:37" ht="15" x14ac:dyDescent="0.2">
      <c r="B10941" s="10"/>
      <c r="C10941" s="10"/>
      <c r="D10941" s="10"/>
      <c r="E10941" s="10"/>
      <c r="F10941" s="10"/>
      <c r="G10941" s="10"/>
      <c r="H10941" s="10"/>
      <c r="K10941" s="10"/>
      <c r="L10941" s="10"/>
      <c r="N10941" s="10"/>
      <c r="O10941" s="10"/>
      <c r="P10941" s="10"/>
      <c r="Q10941" s="10"/>
      <c r="R10941" s="10"/>
      <c r="S10941" s="10"/>
      <c r="U10941" s="10"/>
      <c r="W10941" s="10"/>
      <c r="Y10941" s="10"/>
      <c r="AA10941" s="10"/>
      <c r="AC10941" s="10"/>
      <c r="AE10941" s="10"/>
      <c r="AG10941" s="10"/>
      <c r="AI10941" s="10"/>
      <c r="AK10941" s="10"/>
    </row>
    <row r="10942" spans="2:37" ht="15" x14ac:dyDescent="0.2">
      <c r="B10942" s="10"/>
      <c r="C10942" s="10"/>
      <c r="D10942" s="10"/>
      <c r="E10942" s="10"/>
      <c r="F10942" s="10"/>
      <c r="G10942" s="10"/>
      <c r="H10942" s="10"/>
      <c r="K10942" s="10"/>
      <c r="L10942" s="10"/>
      <c r="N10942" s="10"/>
      <c r="O10942" s="10"/>
      <c r="P10942" s="10"/>
      <c r="Q10942" s="10"/>
      <c r="R10942" s="10"/>
      <c r="S10942" s="10"/>
      <c r="U10942" s="10"/>
      <c r="W10942" s="10"/>
      <c r="Y10942" s="10"/>
      <c r="AA10942" s="10"/>
      <c r="AC10942" s="10"/>
      <c r="AE10942" s="10"/>
      <c r="AG10942" s="10"/>
      <c r="AI10942" s="10"/>
      <c r="AK10942" s="10"/>
    </row>
    <row r="10943" spans="2:37" ht="15" x14ac:dyDescent="0.2">
      <c r="B10943" s="10"/>
      <c r="C10943" s="10"/>
      <c r="D10943" s="10"/>
      <c r="E10943" s="10"/>
      <c r="F10943" s="10"/>
      <c r="G10943" s="10"/>
      <c r="H10943" s="10"/>
      <c r="K10943" s="10"/>
      <c r="L10943" s="10"/>
      <c r="N10943" s="10"/>
      <c r="O10943" s="10"/>
      <c r="P10943" s="10"/>
      <c r="Q10943" s="10"/>
      <c r="R10943" s="10"/>
      <c r="S10943" s="10"/>
      <c r="U10943" s="10"/>
      <c r="W10943" s="10"/>
      <c r="Y10943" s="10"/>
      <c r="AA10943" s="10"/>
      <c r="AC10943" s="10"/>
      <c r="AE10943" s="10"/>
      <c r="AG10943" s="10"/>
      <c r="AI10943" s="10"/>
      <c r="AK10943" s="10"/>
    </row>
    <row r="10944" spans="2:37" ht="15" x14ac:dyDescent="0.2">
      <c r="B10944" s="10"/>
      <c r="C10944" s="10"/>
      <c r="D10944" s="10"/>
      <c r="E10944" s="10"/>
      <c r="F10944" s="10"/>
      <c r="G10944" s="10"/>
      <c r="H10944" s="10"/>
      <c r="K10944" s="10"/>
      <c r="L10944" s="10"/>
      <c r="N10944" s="10"/>
      <c r="O10944" s="10"/>
      <c r="P10944" s="10"/>
      <c r="Q10944" s="10"/>
      <c r="R10944" s="10"/>
      <c r="S10944" s="10"/>
      <c r="U10944" s="10"/>
      <c r="W10944" s="10"/>
      <c r="Y10944" s="10"/>
      <c r="AA10944" s="10"/>
      <c r="AC10944" s="10"/>
      <c r="AE10944" s="10"/>
      <c r="AG10944" s="10"/>
      <c r="AI10944" s="10"/>
      <c r="AK10944" s="10"/>
    </row>
    <row r="10945" spans="2:37" ht="15" x14ac:dyDescent="0.2">
      <c r="B10945" s="10"/>
      <c r="C10945" s="10"/>
      <c r="D10945" s="10"/>
      <c r="E10945" s="10"/>
      <c r="F10945" s="10"/>
      <c r="G10945" s="10"/>
      <c r="H10945" s="10"/>
      <c r="K10945" s="10"/>
      <c r="L10945" s="10"/>
      <c r="N10945" s="10"/>
      <c r="O10945" s="10"/>
      <c r="P10945" s="10"/>
      <c r="Q10945" s="10"/>
      <c r="R10945" s="10"/>
      <c r="S10945" s="10"/>
      <c r="U10945" s="10"/>
      <c r="W10945" s="10"/>
      <c r="Y10945" s="10"/>
      <c r="AA10945" s="10"/>
      <c r="AC10945" s="10"/>
      <c r="AE10945" s="10"/>
      <c r="AG10945" s="10"/>
      <c r="AI10945" s="10"/>
      <c r="AK10945" s="10"/>
    </row>
    <row r="10946" spans="2:37" ht="15" x14ac:dyDescent="0.2">
      <c r="B10946" s="10"/>
      <c r="C10946" s="10"/>
      <c r="D10946" s="10"/>
      <c r="E10946" s="10"/>
      <c r="F10946" s="10"/>
      <c r="G10946" s="10"/>
      <c r="H10946" s="10"/>
      <c r="K10946" s="10"/>
      <c r="L10946" s="10"/>
      <c r="N10946" s="10"/>
      <c r="O10946" s="10"/>
      <c r="P10946" s="10"/>
      <c r="Q10946" s="10"/>
      <c r="R10946" s="10"/>
      <c r="S10946" s="10"/>
      <c r="U10946" s="10"/>
      <c r="W10946" s="10"/>
      <c r="Y10946" s="10"/>
      <c r="AA10946" s="10"/>
      <c r="AC10946" s="10"/>
      <c r="AE10946" s="10"/>
      <c r="AG10946" s="10"/>
      <c r="AI10946" s="10"/>
      <c r="AK10946" s="10"/>
    </row>
    <row r="10947" spans="2:37" ht="15" x14ac:dyDescent="0.2">
      <c r="B10947" s="10"/>
      <c r="C10947" s="10"/>
      <c r="D10947" s="10"/>
      <c r="E10947" s="10"/>
      <c r="F10947" s="10"/>
      <c r="G10947" s="10"/>
      <c r="H10947" s="10"/>
      <c r="K10947" s="10"/>
      <c r="L10947" s="10"/>
      <c r="N10947" s="10"/>
      <c r="O10947" s="10"/>
      <c r="P10947" s="10"/>
      <c r="Q10947" s="10"/>
      <c r="R10947" s="10"/>
      <c r="S10947" s="10"/>
      <c r="U10947" s="10"/>
      <c r="W10947" s="10"/>
      <c r="Y10947" s="10"/>
      <c r="AA10947" s="10"/>
      <c r="AC10947" s="10"/>
      <c r="AE10947" s="10"/>
      <c r="AG10947" s="10"/>
      <c r="AI10947" s="10"/>
      <c r="AK10947" s="10"/>
    </row>
    <row r="10948" spans="2:37" ht="15" x14ac:dyDescent="0.2">
      <c r="B10948" s="10"/>
      <c r="C10948" s="10"/>
      <c r="D10948" s="10"/>
      <c r="E10948" s="10"/>
      <c r="F10948" s="10"/>
      <c r="G10948" s="10"/>
      <c r="H10948" s="10"/>
      <c r="K10948" s="10"/>
      <c r="L10948" s="10"/>
      <c r="N10948" s="10"/>
      <c r="O10948" s="10"/>
      <c r="P10948" s="10"/>
      <c r="Q10948" s="10"/>
      <c r="R10948" s="10"/>
      <c r="S10948" s="10"/>
      <c r="U10948" s="10"/>
      <c r="W10948" s="10"/>
      <c r="Y10948" s="10"/>
      <c r="AA10948" s="10"/>
      <c r="AC10948" s="10"/>
      <c r="AE10948" s="10"/>
      <c r="AG10948" s="10"/>
      <c r="AI10948" s="10"/>
      <c r="AK10948" s="10"/>
    </row>
    <row r="10949" spans="2:37" ht="15" x14ac:dyDescent="0.2">
      <c r="B10949" s="10"/>
      <c r="C10949" s="10"/>
      <c r="D10949" s="10"/>
      <c r="E10949" s="10"/>
      <c r="F10949" s="10"/>
      <c r="G10949" s="10"/>
      <c r="H10949" s="10"/>
      <c r="K10949" s="10"/>
      <c r="L10949" s="10"/>
      <c r="N10949" s="10"/>
      <c r="O10949" s="10"/>
      <c r="P10949" s="10"/>
      <c r="Q10949" s="10"/>
      <c r="R10949" s="10"/>
      <c r="S10949" s="10"/>
      <c r="U10949" s="10"/>
      <c r="W10949" s="10"/>
      <c r="Y10949" s="10"/>
      <c r="AA10949" s="10"/>
      <c r="AC10949" s="10"/>
      <c r="AE10949" s="10"/>
      <c r="AG10949" s="10"/>
      <c r="AI10949" s="10"/>
      <c r="AK10949" s="10"/>
    </row>
    <row r="10950" spans="2:37" ht="15" x14ac:dyDescent="0.2">
      <c r="B10950" s="10"/>
      <c r="C10950" s="10"/>
      <c r="D10950" s="10"/>
      <c r="E10950" s="10"/>
      <c r="F10950" s="10"/>
      <c r="G10950" s="10"/>
      <c r="H10950" s="10"/>
      <c r="K10950" s="10"/>
      <c r="L10950" s="10"/>
      <c r="N10950" s="10"/>
      <c r="O10950" s="10"/>
      <c r="P10950" s="10"/>
      <c r="Q10950" s="10"/>
      <c r="R10950" s="10"/>
      <c r="S10950" s="10"/>
      <c r="U10950" s="10"/>
      <c r="W10950" s="10"/>
      <c r="Y10950" s="10"/>
      <c r="AA10950" s="10"/>
      <c r="AC10950" s="10"/>
      <c r="AE10950" s="10"/>
      <c r="AG10950" s="10"/>
      <c r="AI10950" s="10"/>
      <c r="AK10950" s="10"/>
    </row>
    <row r="10951" spans="2:37" ht="15" x14ac:dyDescent="0.2">
      <c r="B10951" s="10"/>
      <c r="C10951" s="10"/>
      <c r="D10951" s="10"/>
      <c r="E10951" s="10"/>
      <c r="F10951" s="10"/>
      <c r="G10951" s="10"/>
      <c r="H10951" s="10"/>
      <c r="K10951" s="10"/>
      <c r="L10951" s="10"/>
      <c r="N10951" s="10"/>
      <c r="O10951" s="10"/>
      <c r="P10951" s="10"/>
      <c r="Q10951" s="10"/>
      <c r="R10951" s="10"/>
      <c r="S10951" s="10"/>
      <c r="U10951" s="10"/>
      <c r="W10951" s="10"/>
      <c r="Y10951" s="10"/>
      <c r="AA10951" s="10"/>
      <c r="AC10951" s="10"/>
      <c r="AE10951" s="10"/>
      <c r="AG10951" s="10"/>
      <c r="AI10951" s="10"/>
      <c r="AK10951" s="10"/>
    </row>
    <row r="10952" spans="2:37" ht="15" x14ac:dyDescent="0.2">
      <c r="B10952" s="10"/>
      <c r="C10952" s="10"/>
      <c r="D10952" s="10"/>
      <c r="E10952" s="10"/>
      <c r="F10952" s="10"/>
      <c r="G10952" s="10"/>
      <c r="H10952" s="10"/>
      <c r="K10952" s="10"/>
      <c r="L10952" s="10"/>
      <c r="N10952" s="10"/>
      <c r="O10952" s="10"/>
      <c r="P10952" s="10"/>
      <c r="Q10952" s="10"/>
      <c r="R10952" s="10"/>
      <c r="S10952" s="10"/>
      <c r="U10952" s="10"/>
      <c r="W10952" s="10"/>
      <c r="Y10952" s="10"/>
      <c r="AA10952" s="10"/>
      <c r="AC10952" s="10"/>
      <c r="AE10952" s="10"/>
      <c r="AG10952" s="10"/>
      <c r="AI10952" s="10"/>
      <c r="AK10952" s="10"/>
    </row>
    <row r="10953" spans="2:37" ht="15" x14ac:dyDescent="0.2">
      <c r="B10953" s="10"/>
      <c r="C10953" s="10"/>
      <c r="D10953" s="10"/>
      <c r="E10953" s="10"/>
      <c r="F10953" s="10"/>
      <c r="G10953" s="10"/>
      <c r="H10953" s="10"/>
      <c r="K10953" s="10"/>
      <c r="L10953" s="10"/>
      <c r="N10953" s="10"/>
      <c r="O10953" s="10"/>
      <c r="P10953" s="10"/>
      <c r="Q10953" s="10"/>
      <c r="R10953" s="10"/>
      <c r="S10953" s="10"/>
      <c r="U10953" s="10"/>
      <c r="W10953" s="10"/>
      <c r="Y10953" s="10"/>
      <c r="AA10953" s="10"/>
      <c r="AC10953" s="10"/>
      <c r="AE10953" s="10"/>
      <c r="AG10953" s="10"/>
      <c r="AI10953" s="10"/>
      <c r="AK10953" s="10"/>
    </row>
    <row r="10954" spans="2:37" ht="15" x14ac:dyDescent="0.2">
      <c r="B10954" s="10"/>
      <c r="C10954" s="10"/>
      <c r="D10954" s="10"/>
      <c r="E10954" s="10"/>
      <c r="F10954" s="10"/>
      <c r="G10954" s="10"/>
      <c r="H10954" s="10"/>
      <c r="K10954" s="10"/>
      <c r="L10954" s="10"/>
      <c r="N10954" s="10"/>
      <c r="O10954" s="10"/>
      <c r="P10954" s="10"/>
      <c r="Q10954" s="10"/>
      <c r="R10954" s="10"/>
      <c r="S10954" s="10"/>
      <c r="U10954" s="10"/>
      <c r="W10954" s="10"/>
      <c r="Y10954" s="10"/>
      <c r="AA10954" s="10"/>
      <c r="AC10954" s="10"/>
      <c r="AE10954" s="10"/>
      <c r="AG10954" s="10"/>
      <c r="AI10954" s="10"/>
      <c r="AK10954" s="10"/>
    </row>
    <row r="10955" spans="2:37" ht="15" x14ac:dyDescent="0.2">
      <c r="B10955" s="10"/>
      <c r="C10955" s="10"/>
      <c r="D10955" s="10"/>
      <c r="E10955" s="10"/>
      <c r="F10955" s="10"/>
      <c r="G10955" s="10"/>
      <c r="H10955" s="10"/>
      <c r="K10955" s="10"/>
      <c r="L10955" s="10"/>
      <c r="N10955" s="10"/>
      <c r="O10955" s="10"/>
      <c r="P10955" s="10"/>
      <c r="Q10955" s="10"/>
      <c r="R10955" s="10"/>
      <c r="S10955" s="10"/>
      <c r="U10955" s="10"/>
      <c r="W10955" s="10"/>
      <c r="Y10955" s="10"/>
      <c r="AA10955" s="10"/>
      <c r="AC10955" s="10"/>
      <c r="AE10955" s="10"/>
      <c r="AG10955" s="10"/>
      <c r="AI10955" s="10"/>
      <c r="AK10955" s="10"/>
    </row>
    <row r="10956" spans="2:37" ht="15" x14ac:dyDescent="0.2">
      <c r="B10956" s="10"/>
      <c r="C10956" s="10"/>
      <c r="D10956" s="10"/>
      <c r="E10956" s="10"/>
      <c r="F10956" s="10"/>
      <c r="G10956" s="10"/>
      <c r="H10956" s="10"/>
      <c r="K10956" s="10"/>
      <c r="L10956" s="10"/>
      <c r="N10956" s="10"/>
      <c r="O10956" s="10"/>
      <c r="P10956" s="10"/>
      <c r="Q10956" s="10"/>
      <c r="R10956" s="10"/>
      <c r="S10956" s="10"/>
      <c r="U10956" s="10"/>
      <c r="W10956" s="10"/>
      <c r="Y10956" s="10"/>
      <c r="AA10956" s="10"/>
      <c r="AC10956" s="10"/>
      <c r="AE10956" s="10"/>
      <c r="AG10956" s="10"/>
      <c r="AI10956" s="10"/>
      <c r="AK10956" s="10"/>
    </row>
    <row r="10957" spans="2:37" ht="15" x14ac:dyDescent="0.2">
      <c r="B10957" s="10"/>
      <c r="C10957" s="10"/>
      <c r="D10957" s="10"/>
      <c r="E10957" s="10"/>
      <c r="F10957" s="10"/>
      <c r="G10957" s="10"/>
      <c r="H10957" s="10"/>
      <c r="K10957" s="10"/>
      <c r="L10957" s="10"/>
      <c r="N10957" s="10"/>
      <c r="O10957" s="10"/>
      <c r="P10957" s="10"/>
      <c r="Q10957" s="10"/>
      <c r="R10957" s="10"/>
      <c r="S10957" s="10"/>
      <c r="U10957" s="10"/>
      <c r="W10957" s="10"/>
      <c r="Y10957" s="10"/>
      <c r="AA10957" s="10"/>
      <c r="AC10957" s="10"/>
      <c r="AE10957" s="10"/>
      <c r="AG10957" s="10"/>
      <c r="AI10957" s="10"/>
      <c r="AK10957" s="10"/>
    </row>
    <row r="10958" spans="2:37" ht="15" x14ac:dyDescent="0.2">
      <c r="B10958" s="10"/>
      <c r="C10958" s="10"/>
      <c r="D10958" s="10"/>
      <c r="E10958" s="10"/>
      <c r="F10958" s="10"/>
      <c r="G10958" s="10"/>
      <c r="H10958" s="10"/>
      <c r="K10958" s="10"/>
      <c r="L10958" s="10"/>
      <c r="N10958" s="10"/>
      <c r="O10958" s="10"/>
      <c r="P10958" s="10"/>
      <c r="Q10958" s="10"/>
      <c r="R10958" s="10"/>
      <c r="S10958" s="10"/>
      <c r="U10958" s="10"/>
      <c r="W10958" s="10"/>
      <c r="Y10958" s="10"/>
      <c r="AA10958" s="10"/>
      <c r="AC10958" s="10"/>
      <c r="AE10958" s="10"/>
      <c r="AG10958" s="10"/>
      <c r="AI10958" s="10"/>
      <c r="AK10958" s="10"/>
    </row>
    <row r="10959" spans="2:37" x14ac:dyDescent="0.2">
      <c r="AI10959" s="10"/>
    </row>
  </sheetData>
  <mergeCells count="7">
    <mergeCell ref="B1:AQ1"/>
    <mergeCell ref="H2:T2"/>
    <mergeCell ref="C3:F4"/>
    <mergeCell ref="H3:K4"/>
    <mergeCell ref="M3:M4"/>
    <mergeCell ref="O3:R4"/>
    <mergeCell ref="V3:AQ4"/>
  </mergeCells>
  <phoneticPr fontId="0" type="noConversion"/>
  <printOptions horizontalCentered="1"/>
  <pageMargins left="0.19685039370078741" right="0.19685039370078741" top="0.59055118110236227" bottom="0.59055118110236227" header="0.39370078740157483" footer="0.39370078740157483"/>
  <pageSetup paperSize="9" scale="48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L288"/>
  <sheetViews>
    <sheetView workbookViewId="0">
      <selection activeCell="T11" sqref="T11"/>
    </sheetView>
  </sheetViews>
  <sheetFormatPr defaultRowHeight="12.75" x14ac:dyDescent="0.2"/>
  <cols>
    <col min="1" max="1" width="1.7109375" style="1" customWidth="1"/>
    <col min="2" max="2" width="1.7109375" style="2" customWidth="1"/>
    <col min="3" max="5" width="4.28515625" style="1" customWidth="1"/>
    <col min="6" max="6" width="4.28515625" style="187" customWidth="1"/>
    <col min="7" max="7" width="1.85546875" style="2" customWidth="1"/>
    <col min="8" max="8" width="35.7109375" style="1" customWidth="1"/>
    <col min="9" max="9" width="1.85546875" style="2" hidden="1" customWidth="1"/>
    <col min="10" max="10" width="12.7109375" style="1" hidden="1" customWidth="1"/>
    <col min="11" max="11" width="1.85546875" style="2" customWidth="1"/>
    <col min="12" max="12" width="12.7109375" style="1" customWidth="1"/>
    <col min="13" max="13" width="1.7109375" style="2" customWidth="1"/>
    <col min="14" max="14" width="12.7109375" style="1" customWidth="1"/>
    <col min="15" max="15" width="1.7109375" style="2" customWidth="1"/>
    <col min="16" max="16" width="12.42578125" style="1" bestFit="1" customWidth="1"/>
    <col min="17" max="17" width="1.7109375" style="2" customWidth="1"/>
    <col min="18" max="18" width="11.7109375" style="1" customWidth="1"/>
    <col min="19" max="19" width="1.7109375" style="2" customWidth="1"/>
    <col min="20" max="20" width="12.7109375" style="1" customWidth="1"/>
    <col min="21" max="21" width="1.7109375" style="2" customWidth="1"/>
    <col min="22" max="22" width="12.7109375" style="1" customWidth="1"/>
    <col min="23" max="23" width="1.7109375" style="2" customWidth="1"/>
    <col min="24" max="24" width="12.7109375" style="1" customWidth="1"/>
    <col min="25" max="25" width="1.7109375" style="2" customWidth="1"/>
    <col min="26" max="26" width="12.7109375" style="1" customWidth="1"/>
    <col min="27" max="27" width="1.7109375" style="2" customWidth="1"/>
    <col min="28" max="28" width="12.7109375" style="1" customWidth="1"/>
    <col min="29" max="29" width="1.7109375" style="2" customWidth="1"/>
    <col min="30" max="30" width="12.7109375" style="1" customWidth="1"/>
    <col min="31" max="31" width="1.7109375" style="2" customWidth="1"/>
    <col min="32" max="32" width="12.7109375" style="1" customWidth="1"/>
    <col min="33" max="33" width="1.7109375" style="2" customWidth="1"/>
    <col min="34" max="34" width="12.7109375" style="1" customWidth="1"/>
    <col min="35" max="35" width="1.7109375" style="2" customWidth="1"/>
    <col min="36" max="36" width="12.7109375" style="1" customWidth="1"/>
    <col min="37" max="37" width="1.7109375" style="2" customWidth="1"/>
    <col min="38" max="38" width="12.7109375" style="1" hidden="1" customWidth="1"/>
    <col min="39" max="39" width="1.7109375" style="2" hidden="1" customWidth="1"/>
    <col min="40" max="40" width="12.7109375" style="1" customWidth="1"/>
    <col min="41" max="41" width="1.7109375" style="2" customWidth="1"/>
    <col min="42" max="42" width="12.7109375" style="1" customWidth="1"/>
    <col min="43" max="43" width="1.7109375" style="2" customWidth="1"/>
    <col min="44" max="44" width="12.7109375" style="1" customWidth="1"/>
    <col min="45" max="45" width="1.7109375" style="2" customWidth="1"/>
    <col min="46" max="46" width="12.7109375" style="1" customWidth="1"/>
    <col min="47" max="47" width="1.7109375" style="2" customWidth="1"/>
    <col min="48" max="48" width="12.7109375" style="1" customWidth="1"/>
    <col min="49" max="49" width="1.7109375" style="2" customWidth="1"/>
    <col min="50" max="50" width="12.7109375" style="1" customWidth="1"/>
    <col min="51" max="51" width="1.7109375" style="2" customWidth="1"/>
    <col min="52" max="52" width="12.7109375" style="1" customWidth="1"/>
    <col min="53" max="53" width="1.7109375" style="2" customWidth="1"/>
    <col min="54" max="54" width="12.7109375" style="1" customWidth="1"/>
    <col min="55" max="55" width="1.7109375" style="2" customWidth="1"/>
    <col min="56" max="56" width="12.7109375" style="1" customWidth="1"/>
    <col min="57" max="57" width="1.7109375" style="2" customWidth="1"/>
    <col min="58" max="58" width="12.7109375" style="1" customWidth="1"/>
    <col min="59" max="59" width="1.7109375" style="2" customWidth="1"/>
    <col min="60" max="60" width="12.7109375" style="1" customWidth="1"/>
    <col min="61" max="61" width="1.7109375" style="2" customWidth="1"/>
    <col min="62" max="62" width="12.7109375" style="1" customWidth="1"/>
    <col min="63" max="63" width="1.7109375" style="2" customWidth="1"/>
    <col min="64" max="64" width="12.7109375" style="1" customWidth="1"/>
    <col min="65" max="65" width="1.7109375" style="2" customWidth="1"/>
    <col min="66" max="66" width="12.7109375" style="1" customWidth="1"/>
    <col min="67" max="67" width="1.7109375" style="2" customWidth="1"/>
    <col min="68" max="68" width="12.7109375" style="1" customWidth="1"/>
    <col min="69" max="70" width="1.7109375" style="2" customWidth="1"/>
    <col min="71" max="114" width="12.7109375" style="2" customWidth="1"/>
    <col min="115" max="124" width="13.42578125" style="2" customWidth="1"/>
    <col min="125" max="125" width="10.7109375" style="2" customWidth="1"/>
    <col min="126" max="127" width="13.42578125" style="2" hidden="1" customWidth="1"/>
    <col min="128" max="135" width="13.42578125" style="2" customWidth="1"/>
    <col min="136" max="136" width="13.28515625" style="2" bestFit="1" customWidth="1"/>
    <col min="137" max="145" width="13.42578125" style="2" customWidth="1"/>
    <col min="146" max="146" width="10.7109375" style="2" customWidth="1"/>
    <col min="147" max="148" width="13.42578125" style="2" hidden="1" customWidth="1"/>
    <col min="149" max="162" width="13.42578125" style="2" customWidth="1"/>
    <col min="163" max="163" width="3.7109375" style="2" customWidth="1"/>
    <col min="164" max="170" width="13.42578125" style="2" customWidth="1"/>
    <col min="171" max="171" width="10.7109375" style="2" customWidth="1"/>
    <col min="172" max="183" width="13.42578125" style="2" customWidth="1"/>
    <col min="184" max="195" width="13.42578125" style="1" customWidth="1"/>
    <col min="196" max="16384" width="9.140625" style="1"/>
  </cols>
  <sheetData>
    <row r="1" spans="2:205" ht="10.5" customHeight="1" x14ac:dyDescent="0.2">
      <c r="C1" s="183"/>
      <c r="D1" s="183"/>
      <c r="E1" s="183"/>
      <c r="F1" s="184"/>
      <c r="G1" s="183"/>
      <c r="H1" s="183"/>
      <c r="I1" s="183"/>
      <c r="J1" s="30"/>
      <c r="K1" s="183"/>
      <c r="L1" s="30"/>
      <c r="M1" s="30"/>
      <c r="N1" s="16"/>
      <c r="O1" s="16"/>
      <c r="P1" s="185"/>
      <c r="Q1" s="32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O1" s="30"/>
    </row>
    <row r="2" spans="2:205" ht="17.25" customHeight="1" x14ac:dyDescent="0.2">
      <c r="B2" s="293" t="s">
        <v>571</v>
      </c>
      <c r="C2" s="384"/>
      <c r="D2" s="294"/>
      <c r="E2" s="294"/>
      <c r="F2" s="295"/>
      <c r="G2" s="221"/>
      <c r="H2" s="296"/>
      <c r="I2" s="221"/>
      <c r="J2" s="222"/>
      <c r="K2" s="221"/>
      <c r="L2" s="222"/>
      <c r="M2" s="222"/>
      <c r="N2" s="235"/>
      <c r="O2" s="235"/>
      <c r="P2" s="235"/>
      <c r="Q2" s="235"/>
      <c r="R2" s="235"/>
      <c r="S2" s="235"/>
      <c r="T2" s="967"/>
      <c r="U2" s="967"/>
      <c r="V2" s="967"/>
      <c r="W2" s="967"/>
      <c r="X2" s="967"/>
      <c r="Y2" s="967"/>
      <c r="Z2" s="967"/>
      <c r="AA2" s="967"/>
      <c r="AB2" s="967"/>
      <c r="AC2" s="235"/>
      <c r="AD2" s="967"/>
      <c r="AE2" s="967"/>
      <c r="AF2" s="967"/>
      <c r="AG2" s="967"/>
      <c r="AH2" s="967"/>
      <c r="AI2" s="967"/>
      <c r="AJ2" s="967"/>
      <c r="AK2" s="967"/>
      <c r="AL2" s="967"/>
      <c r="AM2" s="235"/>
      <c r="AN2" s="967"/>
      <c r="AO2" s="967"/>
      <c r="AP2" s="967"/>
      <c r="AQ2" s="967"/>
      <c r="AR2" s="967"/>
      <c r="AS2" s="967"/>
      <c r="AT2" s="967"/>
      <c r="AU2" s="967"/>
      <c r="AV2" s="967"/>
      <c r="AW2" s="967"/>
      <c r="AX2" s="967"/>
      <c r="AY2" s="235"/>
      <c r="AZ2" s="235"/>
      <c r="BA2" s="235"/>
      <c r="BB2" s="967"/>
      <c r="BC2" s="967"/>
      <c r="BD2" s="967"/>
      <c r="BE2" s="235"/>
      <c r="BF2" s="967"/>
      <c r="BG2" s="967"/>
      <c r="BH2" s="967"/>
      <c r="BI2" s="967"/>
      <c r="BJ2" s="967"/>
      <c r="BK2" s="967"/>
      <c r="BL2" s="967"/>
      <c r="BM2" s="967"/>
      <c r="BN2" s="967"/>
      <c r="BO2" s="967"/>
      <c r="BP2" s="967"/>
      <c r="BQ2" s="335"/>
      <c r="BR2" s="385"/>
      <c r="BS2" s="968"/>
      <c r="BT2" s="968"/>
      <c r="BU2" s="968"/>
      <c r="BV2" s="968"/>
      <c r="BW2" s="968"/>
      <c r="BX2" s="968"/>
      <c r="BY2" s="968"/>
      <c r="BZ2" s="968"/>
      <c r="CA2" s="186"/>
      <c r="CB2" s="186"/>
      <c r="CC2" s="186"/>
      <c r="CD2" s="186"/>
      <c r="CE2" s="186"/>
      <c r="CF2" s="186"/>
      <c r="CG2" s="186"/>
      <c r="CH2" s="186"/>
      <c r="CI2" s="968"/>
      <c r="CJ2" s="968"/>
      <c r="CK2" s="968"/>
      <c r="CL2" s="968"/>
      <c r="CM2" s="968"/>
      <c r="CN2" s="968"/>
      <c r="CO2" s="968"/>
      <c r="CP2" s="968"/>
      <c r="CQ2" s="968"/>
      <c r="CR2" s="968"/>
      <c r="CS2" s="968"/>
      <c r="CT2" s="968"/>
      <c r="CU2" s="968"/>
      <c r="CV2" s="968"/>
      <c r="CW2" s="968"/>
      <c r="CX2" s="186"/>
      <c r="CY2" s="186"/>
      <c r="CZ2" s="186"/>
      <c r="DA2" s="186"/>
      <c r="DB2" s="968"/>
      <c r="DC2" s="968"/>
      <c r="DD2" s="968"/>
      <c r="DE2" s="186"/>
      <c r="DF2" s="186"/>
      <c r="DG2" s="186"/>
      <c r="DH2" s="186"/>
      <c r="DI2" s="186"/>
      <c r="DJ2" s="968"/>
      <c r="DK2" s="968"/>
      <c r="DL2" s="968"/>
      <c r="DM2" s="968"/>
      <c r="DN2" s="186"/>
      <c r="DO2" s="968"/>
      <c r="DP2" s="968"/>
      <c r="DQ2" s="968"/>
      <c r="DR2" s="968"/>
      <c r="DS2" s="968"/>
      <c r="DT2" s="968"/>
      <c r="DU2" s="968"/>
      <c r="DV2" s="186"/>
      <c r="DW2" s="186"/>
      <c r="DX2" s="186"/>
      <c r="DY2" s="186"/>
      <c r="DZ2" s="968"/>
      <c r="EA2" s="968"/>
      <c r="EB2" s="186"/>
      <c r="EC2" s="186"/>
      <c r="ED2" s="968"/>
      <c r="EE2" s="968"/>
      <c r="EF2" s="186"/>
      <c r="EG2" s="968"/>
      <c r="EH2" s="968"/>
      <c r="EI2" s="186"/>
      <c r="EJ2" s="968"/>
      <c r="EK2" s="968"/>
      <c r="EL2" s="186"/>
      <c r="EM2" s="968"/>
      <c r="EN2" s="968"/>
      <c r="EO2" s="968"/>
      <c r="EP2" s="968"/>
      <c r="EQ2" s="186"/>
      <c r="ER2" s="186"/>
      <c r="ES2" s="968"/>
      <c r="ET2" s="968"/>
      <c r="EU2" s="968"/>
      <c r="EV2" s="968"/>
      <c r="EW2" s="968"/>
      <c r="EX2" s="186"/>
      <c r="EY2" s="186"/>
      <c r="EZ2" s="186"/>
      <c r="FA2" s="186"/>
      <c r="FB2" s="186"/>
      <c r="FC2" s="186"/>
      <c r="FD2" s="186"/>
      <c r="FE2" s="186"/>
      <c r="FF2" s="186"/>
    </row>
    <row r="3" spans="2:205" ht="17.25" customHeight="1" thickBot="1" x14ac:dyDescent="0.25">
      <c r="C3" s="6"/>
      <c r="D3" s="23"/>
      <c r="E3" s="23"/>
      <c r="F3" s="24"/>
      <c r="G3" s="25"/>
      <c r="H3" s="25"/>
      <c r="I3" s="25"/>
      <c r="J3" s="3"/>
      <c r="K3" s="25"/>
      <c r="L3" s="3"/>
      <c r="M3" s="3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362" t="s">
        <v>515</v>
      </c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</row>
    <row r="4" spans="2:205" ht="17.25" customHeight="1" thickTop="1" x14ac:dyDescent="0.2">
      <c r="B4" s="287"/>
      <c r="C4" s="966" t="s">
        <v>570</v>
      </c>
      <c r="D4" s="966"/>
      <c r="E4" s="966"/>
      <c r="F4" s="966"/>
      <c r="G4" s="336"/>
      <c r="H4" s="969" t="s">
        <v>162</v>
      </c>
      <c r="I4" s="336"/>
      <c r="J4" s="971" t="s">
        <v>546</v>
      </c>
      <c r="K4" s="971"/>
      <c r="L4" s="971"/>
      <c r="M4" s="971"/>
      <c r="N4" s="971"/>
      <c r="O4" s="971"/>
      <c r="P4" s="971"/>
      <c r="Q4" s="971"/>
      <c r="R4" s="971"/>
      <c r="S4" s="336"/>
      <c r="T4" s="356" t="s">
        <v>529</v>
      </c>
      <c r="U4" s="336"/>
      <c r="V4" s="336" t="s">
        <v>530</v>
      </c>
      <c r="W4" s="336"/>
      <c r="X4" s="356" t="s">
        <v>541</v>
      </c>
      <c r="Y4" s="336"/>
      <c r="Z4" s="336" t="s">
        <v>475</v>
      </c>
      <c r="AA4" s="336"/>
      <c r="AB4" s="356" t="s">
        <v>531</v>
      </c>
      <c r="AC4" s="336"/>
      <c r="AD4" s="336" t="s">
        <v>532</v>
      </c>
      <c r="AE4" s="336"/>
      <c r="AF4" s="356" t="s">
        <v>533</v>
      </c>
      <c r="AG4" s="336"/>
      <c r="AH4" s="336" t="s">
        <v>534</v>
      </c>
      <c r="AI4" s="336"/>
      <c r="AJ4" s="356" t="s">
        <v>535</v>
      </c>
      <c r="AK4" s="336"/>
      <c r="AL4" s="336"/>
      <c r="AM4" s="336"/>
      <c r="AN4" s="336" t="s">
        <v>536</v>
      </c>
      <c r="AO4" s="336"/>
      <c r="AP4" s="356" t="s">
        <v>537</v>
      </c>
      <c r="AQ4" s="336"/>
      <c r="AR4" s="336" t="s">
        <v>477</v>
      </c>
      <c r="AS4" s="336"/>
      <c r="AT4" s="356" t="s">
        <v>476</v>
      </c>
      <c r="AU4" s="336"/>
      <c r="AV4" s="336" t="s">
        <v>538</v>
      </c>
      <c r="AW4" s="336"/>
      <c r="AX4" s="356" t="s">
        <v>467</v>
      </c>
      <c r="AY4" s="336"/>
      <c r="AZ4" s="336" t="s">
        <v>468</v>
      </c>
      <c r="BA4" s="336"/>
      <c r="BB4" s="356" t="s">
        <v>469</v>
      </c>
      <c r="BC4" s="336"/>
      <c r="BD4" s="336" t="s">
        <v>470</v>
      </c>
      <c r="BE4" s="336"/>
      <c r="BF4" s="356" t="s">
        <v>471</v>
      </c>
      <c r="BG4" s="336"/>
      <c r="BH4" s="336" t="s">
        <v>472</v>
      </c>
      <c r="BI4" s="336"/>
      <c r="BJ4" s="356" t="s">
        <v>539</v>
      </c>
      <c r="BK4" s="336"/>
      <c r="BL4" s="336" t="s">
        <v>478</v>
      </c>
      <c r="BM4" s="336"/>
      <c r="BN4" s="356" t="s">
        <v>540</v>
      </c>
      <c r="BO4" s="336"/>
      <c r="BP4" s="336" t="s">
        <v>513</v>
      </c>
      <c r="BQ4" s="363"/>
      <c r="BR4" s="189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O4" s="188"/>
    </row>
    <row r="5" spans="2:205" s="330" customFormat="1" ht="27" customHeight="1" x14ac:dyDescent="0.2">
      <c r="B5" s="364"/>
      <c r="C5" s="387" t="s">
        <v>163</v>
      </c>
      <c r="D5" s="412" t="s">
        <v>164</v>
      </c>
      <c r="E5" s="413" t="s">
        <v>165</v>
      </c>
      <c r="F5" s="411" t="s">
        <v>166</v>
      </c>
      <c r="G5" s="325"/>
      <c r="H5" s="970"/>
      <c r="I5" s="325"/>
      <c r="J5" s="386" t="s">
        <v>572</v>
      </c>
      <c r="K5" s="325"/>
      <c r="L5" s="386" t="s">
        <v>479</v>
      </c>
      <c r="M5" s="326"/>
      <c r="N5" s="386" t="s">
        <v>501</v>
      </c>
      <c r="O5" s="326"/>
      <c r="P5" s="432" t="s">
        <v>308</v>
      </c>
      <c r="Q5" s="325"/>
      <c r="R5" s="432" t="s">
        <v>309</v>
      </c>
      <c r="S5" s="190"/>
      <c r="T5" s="357" t="s">
        <v>557</v>
      </c>
      <c r="U5" s="190"/>
      <c r="V5" s="358" t="s">
        <v>558</v>
      </c>
      <c r="W5" s="190"/>
      <c r="X5" s="357" t="s">
        <v>44</v>
      </c>
      <c r="Y5" s="190"/>
      <c r="Z5" s="358" t="s">
        <v>542</v>
      </c>
      <c r="AA5" s="190"/>
      <c r="AB5" s="357" t="s">
        <v>559</v>
      </c>
      <c r="AC5" s="190"/>
      <c r="AD5" s="359" t="s">
        <v>185</v>
      </c>
      <c r="AE5" s="190"/>
      <c r="AF5" s="357" t="s">
        <v>107</v>
      </c>
      <c r="AG5" s="190"/>
      <c r="AH5" s="358" t="s">
        <v>560</v>
      </c>
      <c r="AI5" s="190"/>
      <c r="AJ5" s="357" t="s">
        <v>188</v>
      </c>
      <c r="AK5" s="190"/>
      <c r="AL5" s="358"/>
      <c r="AM5" s="190"/>
      <c r="AN5" s="358" t="s">
        <v>208</v>
      </c>
      <c r="AO5" s="190"/>
      <c r="AP5" s="361" t="s">
        <v>561</v>
      </c>
      <c r="AQ5" s="190"/>
      <c r="AR5" s="360" t="s">
        <v>562</v>
      </c>
      <c r="AS5" s="190"/>
      <c r="AT5" s="361" t="s">
        <v>563</v>
      </c>
      <c r="AU5" s="190"/>
      <c r="AV5" s="360" t="s">
        <v>561</v>
      </c>
      <c r="AW5" s="190"/>
      <c r="AX5" s="357" t="s">
        <v>561</v>
      </c>
      <c r="AY5" s="190"/>
      <c r="AZ5" s="358" t="s">
        <v>564</v>
      </c>
      <c r="BA5" s="190"/>
      <c r="BB5" s="357" t="s">
        <v>565</v>
      </c>
      <c r="BC5" s="190"/>
      <c r="BD5" s="358" t="s">
        <v>566</v>
      </c>
      <c r="BE5" s="190"/>
      <c r="BF5" s="357" t="s">
        <v>567</v>
      </c>
      <c r="BG5" s="190"/>
      <c r="BH5" s="358" t="s">
        <v>311</v>
      </c>
      <c r="BI5" s="190"/>
      <c r="BJ5" s="357" t="s">
        <v>568</v>
      </c>
      <c r="BK5" s="190"/>
      <c r="BL5" s="358" t="s">
        <v>568</v>
      </c>
      <c r="BM5" s="190"/>
      <c r="BN5" s="357" t="s">
        <v>569</v>
      </c>
      <c r="BO5" s="190"/>
      <c r="BP5" s="358" t="s">
        <v>502</v>
      </c>
      <c r="BQ5" s="331"/>
      <c r="BR5" s="190"/>
      <c r="BS5" s="327"/>
      <c r="BT5" s="327"/>
      <c r="BU5" s="327"/>
      <c r="BV5" s="328"/>
      <c r="BW5" s="328"/>
      <c r="BX5" s="328"/>
      <c r="BY5" s="328"/>
      <c r="BZ5" s="190"/>
      <c r="CA5" s="328"/>
      <c r="CB5" s="327"/>
      <c r="CC5" s="327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7"/>
      <c r="DA5" s="327"/>
      <c r="DB5" s="327"/>
      <c r="DC5" s="327"/>
      <c r="DD5" s="327"/>
      <c r="DE5" s="327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190"/>
      <c r="DV5" s="328"/>
      <c r="DW5" s="190"/>
      <c r="DX5" s="328"/>
      <c r="DY5" s="328"/>
      <c r="DZ5" s="190"/>
      <c r="EA5" s="328"/>
      <c r="EB5" s="328"/>
      <c r="EC5" s="328"/>
      <c r="ED5" s="328"/>
      <c r="EE5" s="190"/>
      <c r="EF5" s="328"/>
      <c r="EG5" s="328"/>
      <c r="EH5" s="190"/>
      <c r="EI5" s="328"/>
      <c r="EJ5" s="328"/>
      <c r="EK5" s="190"/>
      <c r="EL5" s="328"/>
      <c r="EM5" s="328"/>
      <c r="EN5" s="190"/>
      <c r="EO5" s="328"/>
      <c r="EP5" s="190"/>
      <c r="EQ5" s="328"/>
      <c r="ER5" s="328"/>
      <c r="ES5" s="328"/>
      <c r="ET5" s="190"/>
      <c r="EU5" s="328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190"/>
      <c r="FG5" s="329"/>
      <c r="FH5" s="329"/>
      <c r="FI5" s="329"/>
      <c r="FJ5" s="329"/>
      <c r="FK5" s="329"/>
      <c r="FL5" s="329"/>
      <c r="FM5" s="329"/>
      <c r="FN5" s="329"/>
      <c r="FO5" s="190"/>
      <c r="FP5" s="329"/>
      <c r="FQ5" s="329"/>
      <c r="FR5" s="329"/>
      <c r="FS5" s="329"/>
      <c r="FT5" s="329"/>
      <c r="FU5" s="329"/>
      <c r="FV5" s="329"/>
      <c r="FW5" s="329"/>
      <c r="FX5" s="329"/>
      <c r="FY5" s="329"/>
      <c r="FZ5" s="329"/>
      <c r="GA5" s="329"/>
    </row>
    <row r="6" spans="2:205" ht="12.75" customHeight="1" x14ac:dyDescent="0.2">
      <c r="B6" s="31"/>
      <c r="C6" s="389"/>
      <c r="D6" s="414"/>
      <c r="E6" s="415"/>
      <c r="F6" s="388"/>
      <c r="G6" s="312"/>
      <c r="H6" s="389"/>
      <c r="I6" s="312"/>
      <c r="J6" s="390"/>
      <c r="K6" s="312"/>
      <c r="L6" s="390"/>
      <c r="M6" s="338"/>
      <c r="N6" s="391"/>
      <c r="O6" s="186"/>
      <c r="P6" s="389"/>
      <c r="Q6" s="312"/>
      <c r="R6" s="392"/>
      <c r="S6" s="26"/>
      <c r="T6" s="393"/>
      <c r="U6" s="26"/>
      <c r="V6" s="394"/>
      <c r="W6" s="26"/>
      <c r="X6" s="394"/>
      <c r="Y6" s="26"/>
      <c r="Z6" s="393"/>
      <c r="AA6" s="26"/>
      <c r="AB6" s="393"/>
      <c r="AC6" s="26"/>
      <c r="AD6" s="393"/>
      <c r="AE6" s="26"/>
      <c r="AF6" s="393"/>
      <c r="AG6" s="26"/>
      <c r="AH6" s="393"/>
      <c r="AI6" s="26"/>
      <c r="AJ6" s="393"/>
      <c r="AK6" s="26"/>
      <c r="AL6" s="393"/>
      <c r="AM6" s="26"/>
      <c r="AN6" s="393"/>
      <c r="AO6" s="26"/>
      <c r="AP6" s="393"/>
      <c r="AQ6" s="26"/>
      <c r="AR6" s="393"/>
      <c r="AS6" s="26"/>
      <c r="AT6" s="393"/>
      <c r="AU6" s="26"/>
      <c r="AV6" s="393"/>
      <c r="AW6" s="26"/>
      <c r="AX6" s="393"/>
      <c r="AY6" s="26"/>
      <c r="AZ6" s="393"/>
      <c r="BA6" s="26"/>
      <c r="BB6" s="393"/>
      <c r="BC6" s="26"/>
      <c r="BD6" s="393"/>
      <c r="BE6" s="26"/>
      <c r="BF6" s="393"/>
      <c r="BG6" s="26"/>
      <c r="BH6" s="393"/>
      <c r="BI6" s="26"/>
      <c r="BJ6" s="393"/>
      <c r="BK6" s="26"/>
      <c r="BL6" s="393"/>
      <c r="BM6" s="26"/>
      <c r="BN6" s="393"/>
      <c r="BO6" s="26"/>
      <c r="BP6" s="393"/>
      <c r="BQ6" s="365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O6" s="26"/>
    </row>
    <row r="7" spans="2:205" ht="15" customHeight="1" x14ac:dyDescent="0.2">
      <c r="B7" s="31"/>
      <c r="C7" s="395"/>
      <c r="D7" s="416"/>
      <c r="E7" s="416"/>
      <c r="F7" s="339"/>
      <c r="G7" s="313"/>
      <c r="H7" s="191" t="s">
        <v>273</v>
      </c>
      <c r="I7" s="313"/>
      <c r="J7" s="298" t="e">
        <f>SUM(J8+J62+J88+J211+J235)</f>
        <v>#REF!</v>
      </c>
      <c r="K7" s="313"/>
      <c r="L7" s="298" t="e">
        <f>SUM(L8+L62+L88+L211+L235)</f>
        <v>#REF!</v>
      </c>
      <c r="M7" s="192"/>
      <c r="N7" s="298" t="e">
        <f t="shared" ref="N7:N28" si="0">SUM(T7:EX7)</f>
        <v>#REF!</v>
      </c>
      <c r="O7" s="192"/>
      <c r="P7" s="298" t="e">
        <f t="shared" ref="P7:P28" si="1">N7-J7</f>
        <v>#REF!</v>
      </c>
      <c r="Q7" s="192"/>
      <c r="R7" s="314" t="e">
        <f t="shared" ref="R7:R28" si="2">(P7/J7)*100</f>
        <v>#REF!</v>
      </c>
      <c r="S7" s="192"/>
      <c r="T7" s="298" t="e">
        <f t="shared" ref="T7:AJ7" si="3">SUM(T8+T62+T88+T211+T235)</f>
        <v>#REF!</v>
      </c>
      <c r="U7" s="192"/>
      <c r="V7" s="298" t="e">
        <f t="shared" si="3"/>
        <v>#REF!</v>
      </c>
      <c r="W7" s="192"/>
      <c r="X7" s="298" t="e">
        <f t="shared" si="3"/>
        <v>#REF!</v>
      </c>
      <c r="Y7" s="192"/>
      <c r="Z7" s="298" t="e">
        <f t="shared" si="3"/>
        <v>#REF!</v>
      </c>
      <c r="AA7" s="192"/>
      <c r="AB7" s="298" t="e">
        <f t="shared" si="3"/>
        <v>#REF!</v>
      </c>
      <c r="AC7" s="192"/>
      <c r="AD7" s="298" t="e">
        <f t="shared" si="3"/>
        <v>#REF!</v>
      </c>
      <c r="AE7" s="192"/>
      <c r="AF7" s="298" t="e">
        <f t="shared" si="3"/>
        <v>#REF!</v>
      </c>
      <c r="AG7" s="192"/>
      <c r="AH7" s="298" t="e">
        <f t="shared" si="3"/>
        <v>#REF!</v>
      </c>
      <c r="AI7" s="192"/>
      <c r="AJ7" s="298" t="e">
        <f t="shared" si="3"/>
        <v>#REF!</v>
      </c>
      <c r="AK7" s="192"/>
      <c r="AL7" s="333" t="e">
        <f>SUM(AL8+AL21+AL37+AL51+AL58)</f>
        <v>#REF!</v>
      </c>
      <c r="AM7" s="192"/>
      <c r="AN7" s="298" t="e">
        <f>SUM(AN8+AN62+AN88+AN211+AN235)</f>
        <v>#REF!</v>
      </c>
      <c r="AO7" s="192"/>
      <c r="AP7" s="298" t="e">
        <f>SUM(AP8+AP62+AP88+AP211+AP235)</f>
        <v>#REF!</v>
      </c>
      <c r="AQ7" s="192"/>
      <c r="AR7" s="298" t="e">
        <f>SUM(AR8+AR62+AR88+AR211+AR235)</f>
        <v>#REF!</v>
      </c>
      <c r="AS7" s="192"/>
      <c r="AT7" s="298" t="e">
        <f t="shared" ref="AT7:BP7" si="4">SUM(AT8+AT62+AT88+AT211+AT235)</f>
        <v>#REF!</v>
      </c>
      <c r="AU7" s="192"/>
      <c r="AV7" s="298" t="e">
        <f t="shared" si="4"/>
        <v>#REF!</v>
      </c>
      <c r="AW7" s="192"/>
      <c r="AX7" s="298" t="e">
        <f t="shared" si="4"/>
        <v>#REF!</v>
      </c>
      <c r="AY7" s="192"/>
      <c r="AZ7" s="298" t="e">
        <f t="shared" si="4"/>
        <v>#REF!</v>
      </c>
      <c r="BA7" s="192"/>
      <c r="BB7" s="298" t="e">
        <f t="shared" si="4"/>
        <v>#REF!</v>
      </c>
      <c r="BC7" s="192"/>
      <c r="BD7" s="298" t="e">
        <f t="shared" si="4"/>
        <v>#REF!</v>
      </c>
      <c r="BE7" s="192"/>
      <c r="BF7" s="298" t="e">
        <f t="shared" si="4"/>
        <v>#REF!</v>
      </c>
      <c r="BG7" s="192"/>
      <c r="BH7" s="298" t="e">
        <f t="shared" si="4"/>
        <v>#REF!</v>
      </c>
      <c r="BI7" s="192"/>
      <c r="BJ7" s="298" t="e">
        <f t="shared" si="4"/>
        <v>#REF!</v>
      </c>
      <c r="BK7" s="192"/>
      <c r="BL7" s="298" t="e">
        <f t="shared" si="4"/>
        <v>#REF!</v>
      </c>
      <c r="BM7" s="192"/>
      <c r="BN7" s="298" t="e">
        <f t="shared" si="4"/>
        <v>#REF!</v>
      </c>
      <c r="BO7" s="192"/>
      <c r="BP7" s="298" t="e">
        <f t="shared" si="4"/>
        <v>#REF!</v>
      </c>
      <c r="BQ7" s="366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  <c r="EO7" s="192"/>
      <c r="EP7" s="192"/>
      <c r="EQ7" s="192"/>
      <c r="ER7" s="192"/>
      <c r="ES7" s="192"/>
      <c r="ET7" s="192"/>
      <c r="EU7" s="192"/>
      <c r="EV7" s="192"/>
      <c r="EW7" s="192"/>
      <c r="EX7" s="192"/>
      <c r="EY7" s="192"/>
      <c r="EZ7" s="192"/>
      <c r="FA7" s="192"/>
      <c r="FB7" s="192"/>
      <c r="FC7" s="192"/>
      <c r="FD7" s="192"/>
      <c r="FE7" s="192"/>
      <c r="FF7" s="192"/>
      <c r="FG7" s="14"/>
      <c r="FH7" s="14"/>
      <c r="FI7" s="14"/>
      <c r="FJ7" s="14"/>
      <c r="FK7" s="14"/>
      <c r="FL7" s="14"/>
      <c r="FM7" s="14"/>
      <c r="FN7" s="14"/>
      <c r="FO7" s="192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</row>
    <row r="8" spans="2:205" ht="15" customHeight="1" x14ac:dyDescent="0.2">
      <c r="B8" s="31"/>
      <c r="C8" s="396" t="s">
        <v>3</v>
      </c>
      <c r="D8" s="417"/>
      <c r="E8" s="417"/>
      <c r="F8" s="340"/>
      <c r="G8" s="337"/>
      <c r="H8" s="193" t="s">
        <v>7</v>
      </c>
      <c r="I8" s="337"/>
      <c r="J8" s="299" t="e">
        <f>SUM(J9+J22+J52+J59)</f>
        <v>#REF!</v>
      </c>
      <c r="K8" s="337"/>
      <c r="L8" s="299" t="e">
        <f>SUM(L9+L22+L52+L59)</f>
        <v>#REF!</v>
      </c>
      <c r="M8" s="194"/>
      <c r="N8" s="299" t="e">
        <f t="shared" si="0"/>
        <v>#REF!</v>
      </c>
      <c r="O8" s="194"/>
      <c r="P8" s="299" t="e">
        <f t="shared" si="1"/>
        <v>#REF!</v>
      </c>
      <c r="Q8" s="194"/>
      <c r="R8" s="315" t="e">
        <f t="shared" si="2"/>
        <v>#REF!</v>
      </c>
      <c r="S8" s="194"/>
      <c r="T8" s="299" t="e">
        <f t="shared" ref="T8:AJ8" si="5">SUM(T9+T22+T38+T52+T59)</f>
        <v>#REF!</v>
      </c>
      <c r="U8" s="194"/>
      <c r="V8" s="299" t="e">
        <f t="shared" si="5"/>
        <v>#REF!</v>
      </c>
      <c r="W8" s="194"/>
      <c r="X8" s="299" t="e">
        <f t="shared" si="5"/>
        <v>#REF!</v>
      </c>
      <c r="Y8" s="194"/>
      <c r="Z8" s="299" t="e">
        <f t="shared" si="5"/>
        <v>#REF!</v>
      </c>
      <c r="AA8" s="194"/>
      <c r="AB8" s="299" t="e">
        <f t="shared" si="5"/>
        <v>#REF!</v>
      </c>
      <c r="AC8" s="194"/>
      <c r="AD8" s="299" t="e">
        <f t="shared" si="5"/>
        <v>#REF!</v>
      </c>
      <c r="AE8" s="194"/>
      <c r="AF8" s="299" t="e">
        <f t="shared" si="5"/>
        <v>#REF!</v>
      </c>
      <c r="AG8" s="194"/>
      <c r="AH8" s="299" t="e">
        <f t="shared" si="5"/>
        <v>#REF!</v>
      </c>
      <c r="AI8" s="194"/>
      <c r="AJ8" s="299" t="e">
        <f t="shared" si="5"/>
        <v>#REF!</v>
      </c>
      <c r="AK8" s="194"/>
      <c r="AL8" s="334" t="e">
        <f>SUM(AL9+AL11+AL13+AL15+AL17+AL19)</f>
        <v>#REF!</v>
      </c>
      <c r="AM8" s="194"/>
      <c r="AN8" s="299" t="e">
        <f>SUM(AN9+AN22+AN38+AN52+AN59)</f>
        <v>#REF!</v>
      </c>
      <c r="AO8" s="194"/>
      <c r="AP8" s="299" t="e">
        <f>SUM(AP9+AP22+AP38+AP52+AP59)</f>
        <v>#REF!</v>
      </c>
      <c r="AQ8" s="194"/>
      <c r="AR8" s="299" t="e">
        <f>SUM(AR9+AR22+AR38+AR52+AR59)</f>
        <v>#REF!</v>
      </c>
      <c r="AS8" s="194"/>
      <c r="AT8" s="299" t="e">
        <f>SUM(AT9+AT22+AT38+AT52+AT59)</f>
        <v>#REF!</v>
      </c>
      <c r="AU8" s="194"/>
      <c r="AV8" s="299" t="e">
        <f>SUM(AV9+AV22+AV38+AV52+AV59)</f>
        <v>#REF!</v>
      </c>
      <c r="AW8" s="194"/>
      <c r="AX8" s="299" t="e">
        <f>SUM(AX9+AX22+AX38+AX52+AX59)</f>
        <v>#REF!</v>
      </c>
      <c r="AY8" s="194"/>
      <c r="AZ8" s="299" t="e">
        <f>SUM(AZ9+AZ22+AZ38+AZ52+AZ59)</f>
        <v>#REF!</v>
      </c>
      <c r="BA8" s="194"/>
      <c r="BB8" s="299" t="e">
        <f>SUM(BB9+BB22+BB38+BB52+BB59)</f>
        <v>#REF!</v>
      </c>
      <c r="BC8" s="194"/>
      <c r="BD8" s="299" t="e">
        <f t="shared" ref="BD8:BP8" si="6">SUM(BD9+BD22+BD38+BD52+BD59)</f>
        <v>#REF!</v>
      </c>
      <c r="BE8" s="194"/>
      <c r="BF8" s="299" t="e">
        <f t="shared" si="6"/>
        <v>#REF!</v>
      </c>
      <c r="BG8" s="194"/>
      <c r="BH8" s="299" t="e">
        <f t="shared" si="6"/>
        <v>#REF!</v>
      </c>
      <c r="BI8" s="194"/>
      <c r="BJ8" s="299" t="e">
        <f t="shared" si="6"/>
        <v>#REF!</v>
      </c>
      <c r="BK8" s="194"/>
      <c r="BL8" s="299" t="e">
        <f t="shared" si="6"/>
        <v>#REF!</v>
      </c>
      <c r="BM8" s="194"/>
      <c r="BN8" s="299" t="e">
        <f t="shared" si="6"/>
        <v>#REF!</v>
      </c>
      <c r="BO8" s="194"/>
      <c r="BP8" s="299" t="e">
        <f t="shared" si="6"/>
        <v>#REF!</v>
      </c>
      <c r="BQ8" s="367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O8" s="194"/>
    </row>
    <row r="9" spans="2:205" ht="15" customHeight="1" x14ac:dyDescent="0.2">
      <c r="B9" s="31"/>
      <c r="C9" s="397"/>
      <c r="D9" s="418">
        <v>1</v>
      </c>
      <c r="E9" s="418"/>
      <c r="F9" s="341"/>
      <c r="G9" s="217"/>
      <c r="H9" s="195" t="s">
        <v>8</v>
      </c>
      <c r="I9" s="217"/>
      <c r="J9" s="300" t="e">
        <f>SUM(J10+J12+J14+J16+J18)</f>
        <v>#REF!</v>
      </c>
      <c r="K9" s="217"/>
      <c r="L9" s="300" t="e">
        <f>SUM(L10+L12+L14+L16+L18)</f>
        <v>#REF!</v>
      </c>
      <c r="M9" s="196"/>
      <c r="N9" s="300" t="e">
        <f t="shared" si="0"/>
        <v>#REF!</v>
      </c>
      <c r="O9" s="196"/>
      <c r="P9" s="300" t="e">
        <f t="shared" si="1"/>
        <v>#REF!</v>
      </c>
      <c r="Q9" s="196"/>
      <c r="R9" s="316" t="e">
        <f t="shared" si="2"/>
        <v>#REF!</v>
      </c>
      <c r="S9" s="196"/>
      <c r="T9" s="300" t="e">
        <f t="shared" ref="T9:AJ9" si="7">SUM(T10+T12+T14+T16+T18+T20)</f>
        <v>#REF!</v>
      </c>
      <c r="U9" s="196"/>
      <c r="V9" s="300" t="e">
        <f t="shared" si="7"/>
        <v>#REF!</v>
      </c>
      <c r="W9" s="196"/>
      <c r="X9" s="300" t="e">
        <f t="shared" si="7"/>
        <v>#REF!</v>
      </c>
      <c r="Y9" s="196"/>
      <c r="Z9" s="300" t="e">
        <f t="shared" si="7"/>
        <v>#REF!</v>
      </c>
      <c r="AA9" s="196"/>
      <c r="AB9" s="300" t="e">
        <f t="shared" si="7"/>
        <v>#REF!</v>
      </c>
      <c r="AC9" s="196"/>
      <c r="AD9" s="300" t="e">
        <f t="shared" si="7"/>
        <v>#REF!</v>
      </c>
      <c r="AE9" s="196"/>
      <c r="AF9" s="300" t="e">
        <f t="shared" si="7"/>
        <v>#REF!</v>
      </c>
      <c r="AG9" s="196"/>
      <c r="AH9" s="300" t="e">
        <f t="shared" si="7"/>
        <v>#REF!</v>
      </c>
      <c r="AI9" s="196"/>
      <c r="AJ9" s="300" t="e">
        <f t="shared" si="7"/>
        <v>#REF!</v>
      </c>
      <c r="AK9" s="196"/>
      <c r="AL9" s="300" t="e">
        <f>SUM(AL10+AL12+AL14+AL16+AL18+AL20)</f>
        <v>#REF!</v>
      </c>
      <c r="AM9" s="196"/>
      <c r="AN9" s="300" t="e">
        <f>SUM(AN10+AN12+AN14+AN16+AN18+AN20)</f>
        <v>#REF!</v>
      </c>
      <c r="AO9" s="196"/>
      <c r="AP9" s="300" t="e">
        <f>SUM(AP10+AP12+AP14+AP16+AP18+AP20)</f>
        <v>#REF!</v>
      </c>
      <c r="AQ9" s="196"/>
      <c r="AR9" s="300" t="e">
        <f>SUM(AR10+AR12+AR14+AR16+AR18+AR20)</f>
        <v>#REF!</v>
      </c>
      <c r="AS9" s="196"/>
      <c r="AT9" s="300" t="e">
        <f t="shared" ref="AT9:BP9" si="8">SUM(AT10+AT12+AT14+AT16+AT18+AT20)</f>
        <v>#REF!</v>
      </c>
      <c r="AU9" s="196"/>
      <c r="AV9" s="300" t="e">
        <f t="shared" si="8"/>
        <v>#REF!</v>
      </c>
      <c r="AW9" s="196"/>
      <c r="AX9" s="300" t="e">
        <f t="shared" si="8"/>
        <v>#REF!</v>
      </c>
      <c r="AY9" s="196"/>
      <c r="AZ9" s="300" t="e">
        <f t="shared" si="8"/>
        <v>#REF!</v>
      </c>
      <c r="BA9" s="196"/>
      <c r="BB9" s="300" t="e">
        <f t="shared" si="8"/>
        <v>#REF!</v>
      </c>
      <c r="BC9" s="196"/>
      <c r="BD9" s="300" t="e">
        <f t="shared" si="8"/>
        <v>#REF!</v>
      </c>
      <c r="BE9" s="196"/>
      <c r="BF9" s="300" t="e">
        <f t="shared" si="8"/>
        <v>#REF!</v>
      </c>
      <c r="BG9" s="196"/>
      <c r="BH9" s="300" t="e">
        <f t="shared" si="8"/>
        <v>#REF!</v>
      </c>
      <c r="BI9" s="196"/>
      <c r="BJ9" s="300" t="e">
        <f t="shared" si="8"/>
        <v>#REF!</v>
      </c>
      <c r="BK9" s="196"/>
      <c r="BL9" s="300" t="e">
        <f t="shared" si="8"/>
        <v>#REF!</v>
      </c>
      <c r="BM9" s="196"/>
      <c r="BN9" s="300" t="e">
        <f t="shared" si="8"/>
        <v>#REF!</v>
      </c>
      <c r="BO9" s="196"/>
      <c r="BP9" s="300" t="e">
        <f t="shared" si="8"/>
        <v>#REF!</v>
      </c>
      <c r="BQ9" s="368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7"/>
      <c r="FH9" s="197"/>
      <c r="FI9" s="197"/>
      <c r="FJ9" s="197"/>
      <c r="FK9" s="197"/>
      <c r="FL9" s="197"/>
      <c r="FM9" s="197"/>
      <c r="FN9" s="197"/>
      <c r="FO9" s="196"/>
      <c r="FP9" s="197"/>
      <c r="FQ9" s="197"/>
      <c r="FR9" s="197"/>
      <c r="FS9" s="197"/>
      <c r="FT9" s="197"/>
      <c r="FU9" s="197"/>
      <c r="FV9" s="197"/>
      <c r="FW9" s="197"/>
      <c r="FX9" s="197"/>
      <c r="FY9" s="197"/>
      <c r="FZ9" s="197"/>
      <c r="GA9" s="197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</row>
    <row r="10" spans="2:205" ht="15" customHeight="1" x14ac:dyDescent="0.2">
      <c r="B10" s="31"/>
      <c r="C10" s="398"/>
      <c r="D10" s="419"/>
      <c r="E10" s="420">
        <v>1</v>
      </c>
      <c r="F10" s="342"/>
      <c r="G10" s="212"/>
      <c r="H10" s="199" t="s">
        <v>9</v>
      </c>
      <c r="I10" s="212"/>
      <c r="J10" s="301" t="e">
        <f>J11</f>
        <v>#REF!</v>
      </c>
      <c r="K10" s="212"/>
      <c r="L10" s="301" t="e">
        <f>L11</f>
        <v>#REF!</v>
      </c>
      <c r="M10" s="200"/>
      <c r="N10" s="301" t="e">
        <f t="shared" si="0"/>
        <v>#REF!</v>
      </c>
      <c r="O10" s="200"/>
      <c r="P10" s="301" t="e">
        <f t="shared" si="1"/>
        <v>#REF!</v>
      </c>
      <c r="Q10" s="200"/>
      <c r="R10" s="317" t="e">
        <f t="shared" si="2"/>
        <v>#REF!</v>
      </c>
      <c r="S10" s="200"/>
      <c r="T10" s="301" t="e">
        <f t="shared" ref="T10:BP10" si="9">T11</f>
        <v>#REF!</v>
      </c>
      <c r="U10" s="200"/>
      <c r="V10" s="301" t="e">
        <f t="shared" si="9"/>
        <v>#REF!</v>
      </c>
      <c r="W10" s="200"/>
      <c r="X10" s="301" t="e">
        <f t="shared" si="9"/>
        <v>#REF!</v>
      </c>
      <c r="Y10" s="200"/>
      <c r="Z10" s="301">
        <f t="shared" si="9"/>
        <v>0</v>
      </c>
      <c r="AA10" s="200"/>
      <c r="AB10" s="301" t="e">
        <f t="shared" si="9"/>
        <v>#REF!</v>
      </c>
      <c r="AC10" s="200"/>
      <c r="AD10" s="301" t="e">
        <f t="shared" si="9"/>
        <v>#REF!</v>
      </c>
      <c r="AE10" s="200"/>
      <c r="AF10" s="301" t="e">
        <f t="shared" si="9"/>
        <v>#REF!</v>
      </c>
      <c r="AG10" s="200"/>
      <c r="AH10" s="301" t="e">
        <f t="shared" si="9"/>
        <v>#REF!</v>
      </c>
      <c r="AI10" s="200"/>
      <c r="AJ10" s="301">
        <f t="shared" si="9"/>
        <v>0</v>
      </c>
      <c r="AK10" s="200"/>
      <c r="AL10" s="301">
        <f t="shared" si="9"/>
        <v>0</v>
      </c>
      <c r="AM10" s="200"/>
      <c r="AN10" s="301" t="e">
        <f t="shared" si="9"/>
        <v>#REF!</v>
      </c>
      <c r="AO10" s="200"/>
      <c r="AP10" s="301" t="e">
        <f t="shared" si="9"/>
        <v>#REF!</v>
      </c>
      <c r="AQ10" s="200"/>
      <c r="AR10" s="301">
        <f t="shared" si="9"/>
        <v>0</v>
      </c>
      <c r="AS10" s="200"/>
      <c r="AT10" s="301">
        <f t="shared" si="9"/>
        <v>0</v>
      </c>
      <c r="AU10" s="200"/>
      <c r="AV10" s="301" t="e">
        <f t="shared" si="9"/>
        <v>#REF!</v>
      </c>
      <c r="AW10" s="200"/>
      <c r="AX10" s="301" t="e">
        <f t="shared" si="9"/>
        <v>#REF!</v>
      </c>
      <c r="AY10" s="200"/>
      <c r="AZ10" s="301">
        <f t="shared" si="9"/>
        <v>0</v>
      </c>
      <c r="BA10" s="200"/>
      <c r="BB10" s="301">
        <f t="shared" si="9"/>
        <v>0</v>
      </c>
      <c r="BC10" s="200"/>
      <c r="BD10" s="301">
        <f t="shared" si="9"/>
        <v>0</v>
      </c>
      <c r="BE10" s="200"/>
      <c r="BF10" s="301">
        <f t="shared" si="9"/>
        <v>0</v>
      </c>
      <c r="BG10" s="200"/>
      <c r="BH10" s="301">
        <f t="shared" si="9"/>
        <v>0</v>
      </c>
      <c r="BI10" s="200"/>
      <c r="BJ10" s="301">
        <f t="shared" si="9"/>
        <v>0</v>
      </c>
      <c r="BK10" s="200"/>
      <c r="BL10" s="301">
        <f t="shared" si="9"/>
        <v>0</v>
      </c>
      <c r="BM10" s="200"/>
      <c r="BN10" s="301">
        <f t="shared" si="9"/>
        <v>0</v>
      </c>
      <c r="BO10" s="200"/>
      <c r="BP10" s="301" t="e">
        <f t="shared" si="9"/>
        <v>#REF!</v>
      </c>
      <c r="BQ10" s="369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O10" s="200"/>
    </row>
    <row r="11" spans="2:205" ht="15" customHeight="1" x14ac:dyDescent="0.2">
      <c r="B11" s="31"/>
      <c r="C11" s="399"/>
      <c r="D11" s="421"/>
      <c r="E11" s="421"/>
      <c r="F11" s="343" t="s">
        <v>3</v>
      </c>
      <c r="G11" s="207"/>
      <c r="H11" s="201" t="s">
        <v>9</v>
      </c>
      <c r="I11" s="207"/>
      <c r="J11" s="7" t="e">
        <f>#REF!</f>
        <v>#REF!</v>
      </c>
      <c r="K11" s="207"/>
      <c r="L11" s="7" t="e">
        <f>#REF!</f>
        <v>#REF!</v>
      </c>
      <c r="M11" s="16"/>
      <c r="N11" s="7" t="e">
        <f t="shared" si="0"/>
        <v>#REF!</v>
      </c>
      <c r="O11" s="16"/>
      <c r="P11" s="7" t="e">
        <f t="shared" si="1"/>
        <v>#REF!</v>
      </c>
      <c r="Q11" s="16"/>
      <c r="R11" s="318" t="e">
        <f t="shared" si="2"/>
        <v>#REF!</v>
      </c>
      <c r="S11" s="16"/>
      <c r="T11" s="7" t="e">
        <f>#REF!</f>
        <v>#REF!</v>
      </c>
      <c r="U11" s="16"/>
      <c r="V11" s="7" t="e">
        <f>#REF!</f>
        <v>#REF!</v>
      </c>
      <c r="W11" s="16"/>
      <c r="X11" s="7" t="e">
        <f>#REF!</f>
        <v>#REF!</v>
      </c>
      <c r="Y11" s="16"/>
      <c r="Z11" s="7">
        <v>0</v>
      </c>
      <c r="AA11" s="16"/>
      <c r="AB11" s="7" t="e">
        <f>#REF!</f>
        <v>#REF!</v>
      </c>
      <c r="AC11" s="16"/>
      <c r="AD11" s="7" t="e">
        <f>#REF!</f>
        <v>#REF!</v>
      </c>
      <c r="AE11" s="16"/>
      <c r="AF11" s="7" t="e">
        <f>#REF!</f>
        <v>#REF!</v>
      </c>
      <c r="AG11" s="16"/>
      <c r="AH11" s="7" t="e">
        <f>#REF!</f>
        <v>#REF!</v>
      </c>
      <c r="AI11" s="16"/>
      <c r="AJ11" s="7">
        <v>0</v>
      </c>
      <c r="AK11" s="16"/>
      <c r="AL11" s="7">
        <v>0</v>
      </c>
      <c r="AM11" s="16"/>
      <c r="AN11" s="7" t="e">
        <f>#REF!</f>
        <v>#REF!</v>
      </c>
      <c r="AO11" s="16"/>
      <c r="AP11" s="7" t="e">
        <f>#REF!</f>
        <v>#REF!</v>
      </c>
      <c r="AQ11" s="16"/>
      <c r="AR11" s="7">
        <v>0</v>
      </c>
      <c r="AS11" s="16"/>
      <c r="AT11" s="7">
        <v>0</v>
      </c>
      <c r="AU11" s="16"/>
      <c r="AV11" s="7" t="e">
        <f>#REF!</f>
        <v>#REF!</v>
      </c>
      <c r="AW11" s="16"/>
      <c r="AX11" s="7" t="e">
        <f>#REF!</f>
        <v>#REF!</v>
      </c>
      <c r="AY11" s="16"/>
      <c r="AZ11" s="7">
        <v>0</v>
      </c>
      <c r="BA11" s="16"/>
      <c r="BB11" s="7">
        <v>0</v>
      </c>
      <c r="BC11" s="16"/>
      <c r="BD11" s="7">
        <v>0</v>
      </c>
      <c r="BE11" s="16"/>
      <c r="BF11" s="7">
        <v>0</v>
      </c>
      <c r="BG11" s="16"/>
      <c r="BH11" s="7">
        <v>0</v>
      </c>
      <c r="BI11" s="16"/>
      <c r="BJ11" s="7">
        <v>0</v>
      </c>
      <c r="BK11" s="16"/>
      <c r="BL11" s="7">
        <v>0</v>
      </c>
      <c r="BM11" s="16"/>
      <c r="BN11" s="7">
        <v>0</v>
      </c>
      <c r="BO11" s="16"/>
      <c r="BP11" s="7" t="e">
        <f>#REF!</f>
        <v>#REF!</v>
      </c>
      <c r="BQ11" s="370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O11" s="16"/>
    </row>
    <row r="12" spans="2:205" ht="15" customHeight="1" x14ac:dyDescent="0.2">
      <c r="B12" s="31"/>
      <c r="C12" s="399"/>
      <c r="D12" s="422"/>
      <c r="E12" s="420">
        <v>2</v>
      </c>
      <c r="F12" s="342"/>
      <c r="G12" s="212"/>
      <c r="H12" s="199" t="s">
        <v>11</v>
      </c>
      <c r="I12" s="212"/>
      <c r="J12" s="301" t="e">
        <f>J13</f>
        <v>#REF!</v>
      </c>
      <c r="K12" s="212"/>
      <c r="L12" s="301" t="e">
        <f>L13</f>
        <v>#REF!</v>
      </c>
      <c r="M12" s="200"/>
      <c r="N12" s="301" t="e">
        <f t="shared" si="0"/>
        <v>#REF!</v>
      </c>
      <c r="O12" s="200"/>
      <c r="P12" s="301" t="e">
        <f t="shared" si="1"/>
        <v>#REF!</v>
      </c>
      <c r="Q12" s="200"/>
      <c r="R12" s="317" t="e">
        <f t="shared" si="2"/>
        <v>#REF!</v>
      </c>
      <c r="S12" s="200"/>
      <c r="T12" s="301" t="e">
        <f t="shared" ref="T12:AJ12" si="10">T13</f>
        <v>#REF!</v>
      </c>
      <c r="U12" s="200"/>
      <c r="V12" s="301" t="e">
        <f t="shared" si="10"/>
        <v>#REF!</v>
      </c>
      <c r="W12" s="200"/>
      <c r="X12" s="301" t="e">
        <f t="shared" si="10"/>
        <v>#REF!</v>
      </c>
      <c r="Y12" s="200"/>
      <c r="Z12" s="301">
        <f t="shared" si="10"/>
        <v>0</v>
      </c>
      <c r="AA12" s="200"/>
      <c r="AB12" s="301" t="e">
        <f t="shared" si="10"/>
        <v>#REF!</v>
      </c>
      <c r="AC12" s="200"/>
      <c r="AD12" s="301" t="e">
        <f t="shared" si="10"/>
        <v>#REF!</v>
      </c>
      <c r="AE12" s="200"/>
      <c r="AF12" s="301" t="e">
        <f t="shared" si="10"/>
        <v>#REF!</v>
      </c>
      <c r="AG12" s="200"/>
      <c r="AH12" s="301" t="e">
        <f t="shared" si="10"/>
        <v>#REF!</v>
      </c>
      <c r="AI12" s="200"/>
      <c r="AJ12" s="301">
        <f t="shared" si="10"/>
        <v>0</v>
      </c>
      <c r="AK12" s="200"/>
      <c r="AL12" s="7">
        <v>0</v>
      </c>
      <c r="AM12" s="200"/>
      <c r="AN12" s="301" t="e">
        <f>AN13</f>
        <v>#REF!</v>
      </c>
      <c r="AO12" s="200"/>
      <c r="AP12" s="301" t="e">
        <f>AP13</f>
        <v>#REF!</v>
      </c>
      <c r="AQ12" s="200"/>
      <c r="AR12" s="301">
        <f>AR13</f>
        <v>0</v>
      </c>
      <c r="AS12" s="200"/>
      <c r="AT12" s="301">
        <f t="shared" ref="AT12:BP12" si="11">AT13</f>
        <v>0</v>
      </c>
      <c r="AU12" s="200"/>
      <c r="AV12" s="301" t="e">
        <f t="shared" si="11"/>
        <v>#REF!</v>
      </c>
      <c r="AW12" s="200"/>
      <c r="AX12" s="301" t="e">
        <f t="shared" si="11"/>
        <v>#REF!</v>
      </c>
      <c r="AY12" s="200"/>
      <c r="AZ12" s="301">
        <f t="shared" si="11"/>
        <v>0</v>
      </c>
      <c r="BA12" s="200"/>
      <c r="BB12" s="301">
        <f t="shared" si="11"/>
        <v>0</v>
      </c>
      <c r="BC12" s="200"/>
      <c r="BD12" s="301">
        <f t="shared" si="11"/>
        <v>0</v>
      </c>
      <c r="BE12" s="200"/>
      <c r="BF12" s="301">
        <f t="shared" si="11"/>
        <v>0</v>
      </c>
      <c r="BG12" s="200"/>
      <c r="BH12" s="301">
        <f t="shared" si="11"/>
        <v>0</v>
      </c>
      <c r="BI12" s="200"/>
      <c r="BJ12" s="301">
        <f t="shared" si="11"/>
        <v>0</v>
      </c>
      <c r="BK12" s="200"/>
      <c r="BL12" s="301">
        <f t="shared" si="11"/>
        <v>0</v>
      </c>
      <c r="BM12" s="200"/>
      <c r="BN12" s="301" t="e">
        <f t="shared" si="11"/>
        <v>#REF!</v>
      </c>
      <c r="BO12" s="200"/>
      <c r="BP12" s="301" t="e">
        <f t="shared" si="11"/>
        <v>#REF!</v>
      </c>
      <c r="BQ12" s="369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O12" s="200"/>
    </row>
    <row r="13" spans="2:205" ht="15" customHeight="1" x14ac:dyDescent="0.2">
      <c r="B13" s="31"/>
      <c r="C13" s="399"/>
      <c r="D13" s="422"/>
      <c r="E13" s="422"/>
      <c r="F13" s="343" t="s">
        <v>3</v>
      </c>
      <c r="G13" s="207"/>
      <c r="H13" s="201" t="s">
        <v>11</v>
      </c>
      <c r="I13" s="207"/>
      <c r="J13" s="7" t="e">
        <f>#REF!</f>
        <v>#REF!</v>
      </c>
      <c r="K13" s="207"/>
      <c r="L13" s="7" t="e">
        <f>#REF!</f>
        <v>#REF!</v>
      </c>
      <c r="M13" s="16"/>
      <c r="N13" s="7" t="e">
        <f t="shared" si="0"/>
        <v>#REF!</v>
      </c>
      <c r="O13" s="16"/>
      <c r="P13" s="7" t="e">
        <f t="shared" si="1"/>
        <v>#REF!</v>
      </c>
      <c r="Q13" s="16"/>
      <c r="R13" s="318" t="e">
        <f t="shared" si="2"/>
        <v>#REF!</v>
      </c>
      <c r="S13" s="16"/>
      <c r="T13" s="7" t="e">
        <f>#REF!</f>
        <v>#REF!</v>
      </c>
      <c r="U13" s="16"/>
      <c r="V13" s="7" t="e">
        <f>#REF!</f>
        <v>#REF!</v>
      </c>
      <c r="W13" s="16"/>
      <c r="X13" s="7" t="e">
        <f>#REF!</f>
        <v>#REF!</v>
      </c>
      <c r="Y13" s="16"/>
      <c r="Z13" s="7">
        <v>0</v>
      </c>
      <c r="AA13" s="16"/>
      <c r="AB13" s="7" t="e">
        <f>#REF!</f>
        <v>#REF!</v>
      </c>
      <c r="AC13" s="16"/>
      <c r="AD13" s="7" t="e">
        <f>#REF!</f>
        <v>#REF!</v>
      </c>
      <c r="AE13" s="16"/>
      <c r="AF13" s="7" t="e">
        <f>#REF!</f>
        <v>#REF!</v>
      </c>
      <c r="AG13" s="16"/>
      <c r="AH13" s="7" t="e">
        <f>#REF!</f>
        <v>#REF!</v>
      </c>
      <c r="AI13" s="16"/>
      <c r="AJ13" s="7">
        <v>0</v>
      </c>
      <c r="AK13" s="16"/>
      <c r="AL13" s="301">
        <f>AL14</f>
        <v>0</v>
      </c>
      <c r="AM13" s="16"/>
      <c r="AN13" s="7" t="e">
        <f>#REF!</f>
        <v>#REF!</v>
      </c>
      <c r="AO13" s="16"/>
      <c r="AP13" s="7" t="e">
        <f>#REF!</f>
        <v>#REF!</v>
      </c>
      <c r="AQ13" s="16"/>
      <c r="AR13" s="7">
        <v>0</v>
      </c>
      <c r="AS13" s="16"/>
      <c r="AT13" s="7">
        <v>0</v>
      </c>
      <c r="AU13" s="16"/>
      <c r="AV13" s="7" t="e">
        <f>#REF!</f>
        <v>#REF!</v>
      </c>
      <c r="AW13" s="16"/>
      <c r="AX13" s="7" t="e">
        <f>#REF!</f>
        <v>#REF!</v>
      </c>
      <c r="AY13" s="16"/>
      <c r="AZ13" s="7">
        <v>0</v>
      </c>
      <c r="BA13" s="16"/>
      <c r="BB13" s="7">
        <v>0</v>
      </c>
      <c r="BC13" s="16"/>
      <c r="BD13" s="7">
        <v>0</v>
      </c>
      <c r="BE13" s="16"/>
      <c r="BF13" s="7">
        <v>0</v>
      </c>
      <c r="BG13" s="16"/>
      <c r="BH13" s="7">
        <v>0</v>
      </c>
      <c r="BI13" s="16"/>
      <c r="BJ13" s="7">
        <v>0</v>
      </c>
      <c r="BK13" s="16"/>
      <c r="BL13" s="7">
        <v>0</v>
      </c>
      <c r="BM13" s="16"/>
      <c r="BN13" s="7" t="e">
        <f>#REF!</f>
        <v>#REF!</v>
      </c>
      <c r="BO13" s="16"/>
      <c r="BP13" s="7" t="e">
        <f>#REF!</f>
        <v>#REF!</v>
      </c>
      <c r="BQ13" s="370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O13" s="16"/>
    </row>
    <row r="14" spans="2:205" ht="15" customHeight="1" x14ac:dyDescent="0.2">
      <c r="B14" s="31"/>
      <c r="C14" s="398"/>
      <c r="D14" s="419"/>
      <c r="E14" s="420">
        <v>3</v>
      </c>
      <c r="F14" s="342"/>
      <c r="G14" s="212"/>
      <c r="H14" s="199" t="s">
        <v>12</v>
      </c>
      <c r="I14" s="212"/>
      <c r="J14" s="301" t="e">
        <f>J15</f>
        <v>#REF!</v>
      </c>
      <c r="K14" s="212"/>
      <c r="L14" s="301" t="e">
        <f>L15</f>
        <v>#REF!</v>
      </c>
      <c r="M14" s="200"/>
      <c r="N14" s="301" t="e">
        <f t="shared" si="0"/>
        <v>#REF!</v>
      </c>
      <c r="O14" s="200"/>
      <c r="P14" s="301" t="e">
        <f t="shared" si="1"/>
        <v>#REF!</v>
      </c>
      <c r="Q14" s="200"/>
      <c r="R14" s="317" t="e">
        <f t="shared" si="2"/>
        <v>#REF!</v>
      </c>
      <c r="S14" s="200"/>
      <c r="T14" s="301" t="e">
        <f>T15</f>
        <v>#REF!</v>
      </c>
      <c r="U14" s="200"/>
      <c r="V14" s="301" t="e">
        <f>V15</f>
        <v>#REF!</v>
      </c>
      <c r="W14" s="200"/>
      <c r="X14" s="301" t="e">
        <f>X15</f>
        <v>#REF!</v>
      </c>
      <c r="Y14" s="200"/>
      <c r="Z14" s="301">
        <f>Z15</f>
        <v>0</v>
      </c>
      <c r="AA14" s="200"/>
      <c r="AB14" s="301">
        <f>AB15</f>
        <v>0</v>
      </c>
      <c r="AC14" s="200"/>
      <c r="AD14" s="301" t="e">
        <f>AD15</f>
        <v>#REF!</v>
      </c>
      <c r="AE14" s="200"/>
      <c r="AF14" s="301" t="e">
        <f>AF15</f>
        <v>#REF!</v>
      </c>
      <c r="AG14" s="200"/>
      <c r="AH14" s="301" t="e">
        <f>AH15</f>
        <v>#REF!</v>
      </c>
      <c r="AI14" s="200"/>
      <c r="AJ14" s="301">
        <f>AJ15</f>
        <v>0</v>
      </c>
      <c r="AK14" s="200"/>
      <c r="AL14" s="302">
        <v>0</v>
      </c>
      <c r="AM14" s="200"/>
      <c r="AN14" s="301" t="e">
        <f>AN15</f>
        <v>#REF!</v>
      </c>
      <c r="AO14" s="200"/>
      <c r="AP14" s="301" t="e">
        <f>AP15</f>
        <v>#REF!</v>
      </c>
      <c r="AQ14" s="200"/>
      <c r="AR14" s="301">
        <f>AR15</f>
        <v>0</v>
      </c>
      <c r="AS14" s="200"/>
      <c r="AT14" s="301">
        <f>AT15</f>
        <v>0</v>
      </c>
      <c r="AU14" s="200"/>
      <c r="AV14" s="301" t="e">
        <f>AV15</f>
        <v>#REF!</v>
      </c>
      <c r="AW14" s="200"/>
      <c r="AX14" s="301" t="e">
        <f>AX15</f>
        <v>#REF!</v>
      </c>
      <c r="AY14" s="200"/>
      <c r="AZ14" s="301">
        <f>AZ15</f>
        <v>0</v>
      </c>
      <c r="BA14" s="200"/>
      <c r="BB14" s="301">
        <f>BB15</f>
        <v>0</v>
      </c>
      <c r="BC14" s="200"/>
      <c r="BD14" s="301">
        <f>BD15</f>
        <v>0</v>
      </c>
      <c r="BE14" s="200"/>
      <c r="BF14" s="301">
        <f>BF15</f>
        <v>0</v>
      </c>
      <c r="BG14" s="200"/>
      <c r="BH14" s="301">
        <f>BH15</f>
        <v>0</v>
      </c>
      <c r="BI14" s="200"/>
      <c r="BJ14" s="301">
        <f>BJ15</f>
        <v>0</v>
      </c>
      <c r="BK14" s="200"/>
      <c r="BL14" s="301">
        <f>BL15</f>
        <v>0</v>
      </c>
      <c r="BM14" s="200"/>
      <c r="BN14" s="301" t="e">
        <f>BN15</f>
        <v>#REF!</v>
      </c>
      <c r="BO14" s="200"/>
      <c r="BP14" s="301">
        <f>BP15</f>
        <v>0</v>
      </c>
      <c r="BQ14" s="369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O14" s="200"/>
    </row>
    <row r="15" spans="2:205" ht="15" customHeight="1" x14ac:dyDescent="0.2">
      <c r="B15" s="31"/>
      <c r="C15" s="399"/>
      <c r="D15" s="421"/>
      <c r="E15" s="421"/>
      <c r="F15" s="343" t="s">
        <v>3</v>
      </c>
      <c r="G15" s="207"/>
      <c r="H15" s="201" t="s">
        <v>12</v>
      </c>
      <c r="I15" s="207"/>
      <c r="J15" s="302" t="e">
        <f>#REF!</f>
        <v>#REF!</v>
      </c>
      <c r="K15" s="207"/>
      <c r="L15" s="302" t="e">
        <f>#REF!</f>
        <v>#REF!</v>
      </c>
      <c r="M15" s="202"/>
      <c r="N15" s="7" t="e">
        <f t="shared" si="0"/>
        <v>#REF!</v>
      </c>
      <c r="O15" s="16"/>
      <c r="P15" s="302" t="e">
        <f t="shared" si="1"/>
        <v>#REF!</v>
      </c>
      <c r="Q15" s="202"/>
      <c r="R15" s="319" t="e">
        <f t="shared" si="2"/>
        <v>#REF!</v>
      </c>
      <c r="S15" s="202"/>
      <c r="T15" s="302" t="e">
        <f>#REF!</f>
        <v>#REF!</v>
      </c>
      <c r="U15" s="202"/>
      <c r="V15" s="302" t="e">
        <f>#REF!</f>
        <v>#REF!</v>
      </c>
      <c r="W15" s="202"/>
      <c r="X15" s="302" t="e">
        <f>#REF!</f>
        <v>#REF!</v>
      </c>
      <c r="Y15" s="202"/>
      <c r="Z15" s="302">
        <v>0</v>
      </c>
      <c r="AA15" s="202"/>
      <c r="AB15" s="302">
        <v>0</v>
      </c>
      <c r="AC15" s="202"/>
      <c r="AD15" s="302" t="e">
        <f>#REF!</f>
        <v>#REF!</v>
      </c>
      <c r="AE15" s="202"/>
      <c r="AF15" s="302" t="e">
        <f>#REF!</f>
        <v>#REF!</v>
      </c>
      <c r="AG15" s="202"/>
      <c r="AH15" s="302" t="e">
        <f>#REF!</f>
        <v>#REF!</v>
      </c>
      <c r="AI15" s="202"/>
      <c r="AJ15" s="302">
        <v>0</v>
      </c>
      <c r="AK15" s="202"/>
      <c r="AL15" s="301">
        <f>AL16</f>
        <v>0</v>
      </c>
      <c r="AM15" s="202"/>
      <c r="AN15" s="302" t="e">
        <f>#REF!</f>
        <v>#REF!</v>
      </c>
      <c r="AO15" s="202"/>
      <c r="AP15" s="302" t="e">
        <f>#REF!</f>
        <v>#REF!</v>
      </c>
      <c r="AQ15" s="202"/>
      <c r="AR15" s="302">
        <v>0</v>
      </c>
      <c r="AS15" s="202"/>
      <c r="AT15" s="302">
        <v>0</v>
      </c>
      <c r="AU15" s="202"/>
      <c r="AV15" s="302" t="e">
        <f>#REF!</f>
        <v>#REF!</v>
      </c>
      <c r="AW15" s="202"/>
      <c r="AX15" s="302" t="e">
        <f>#REF!</f>
        <v>#REF!</v>
      </c>
      <c r="AY15" s="202"/>
      <c r="AZ15" s="302">
        <v>0</v>
      </c>
      <c r="BA15" s="202"/>
      <c r="BB15" s="302">
        <v>0</v>
      </c>
      <c r="BC15" s="202"/>
      <c r="BD15" s="302">
        <v>0</v>
      </c>
      <c r="BE15" s="202"/>
      <c r="BF15" s="302">
        <v>0</v>
      </c>
      <c r="BG15" s="202"/>
      <c r="BH15" s="302">
        <v>0</v>
      </c>
      <c r="BI15" s="202"/>
      <c r="BJ15" s="302">
        <v>0</v>
      </c>
      <c r="BK15" s="202"/>
      <c r="BL15" s="302">
        <v>0</v>
      </c>
      <c r="BM15" s="202"/>
      <c r="BN15" s="302" t="e">
        <f>#REF!</f>
        <v>#REF!</v>
      </c>
      <c r="BO15" s="202"/>
      <c r="BP15" s="302">
        <v>0</v>
      </c>
      <c r="BQ15" s="370"/>
      <c r="BR15" s="16"/>
      <c r="BS15" s="202"/>
      <c r="BT15" s="16"/>
      <c r="BU15" s="202"/>
      <c r="BV15" s="202"/>
      <c r="BW15" s="202"/>
      <c r="BX15" s="202"/>
      <c r="BY15" s="202"/>
      <c r="BZ15" s="16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16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16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16"/>
      <c r="EG15" s="202"/>
      <c r="EH15" s="202"/>
      <c r="EI15" s="202"/>
      <c r="EJ15" s="202"/>
      <c r="EK15" s="202"/>
      <c r="EL15" s="202"/>
      <c r="EM15" s="202"/>
      <c r="EN15" s="202"/>
      <c r="EO15" s="202"/>
      <c r="EP15" s="16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O15" s="16"/>
    </row>
    <row r="16" spans="2:205" ht="15" customHeight="1" x14ac:dyDescent="0.2">
      <c r="B16" s="31"/>
      <c r="C16" s="399"/>
      <c r="D16" s="422"/>
      <c r="E16" s="420">
        <v>4</v>
      </c>
      <c r="F16" s="342"/>
      <c r="G16" s="212"/>
      <c r="H16" s="199" t="s">
        <v>13</v>
      </c>
      <c r="I16" s="212"/>
      <c r="J16" s="301" t="e">
        <f>J17</f>
        <v>#REF!</v>
      </c>
      <c r="K16" s="212"/>
      <c r="L16" s="301" t="e">
        <f>L17</f>
        <v>#REF!</v>
      </c>
      <c r="M16" s="200"/>
      <c r="N16" s="301" t="e">
        <f t="shared" si="0"/>
        <v>#REF!</v>
      </c>
      <c r="O16" s="200"/>
      <c r="P16" s="301" t="e">
        <f t="shared" si="1"/>
        <v>#REF!</v>
      </c>
      <c r="Q16" s="200"/>
      <c r="R16" s="317" t="e">
        <f t="shared" si="2"/>
        <v>#REF!</v>
      </c>
      <c r="S16" s="200"/>
      <c r="T16" s="301" t="e">
        <f>T17</f>
        <v>#REF!</v>
      </c>
      <c r="U16" s="200"/>
      <c r="V16" s="301" t="e">
        <f>V17</f>
        <v>#REF!</v>
      </c>
      <c r="W16" s="200"/>
      <c r="X16" s="301" t="e">
        <f>X17</f>
        <v>#REF!</v>
      </c>
      <c r="Y16" s="200"/>
      <c r="Z16" s="301">
        <f>Z17</f>
        <v>0</v>
      </c>
      <c r="AA16" s="200"/>
      <c r="AB16" s="301" t="e">
        <f>AB17</f>
        <v>#REF!</v>
      </c>
      <c r="AC16" s="200"/>
      <c r="AD16" s="301" t="e">
        <f>AD17</f>
        <v>#REF!</v>
      </c>
      <c r="AE16" s="200"/>
      <c r="AF16" s="301" t="e">
        <f>AF17</f>
        <v>#REF!</v>
      </c>
      <c r="AG16" s="200"/>
      <c r="AH16" s="301" t="e">
        <f>AH17</f>
        <v>#REF!</v>
      </c>
      <c r="AI16" s="200"/>
      <c r="AJ16" s="301">
        <f>AJ17</f>
        <v>0</v>
      </c>
      <c r="AK16" s="200"/>
      <c r="AL16" s="302">
        <v>0</v>
      </c>
      <c r="AM16" s="200"/>
      <c r="AN16" s="301" t="e">
        <f>AN17</f>
        <v>#REF!</v>
      </c>
      <c r="AO16" s="200"/>
      <c r="AP16" s="301" t="e">
        <f>AP17</f>
        <v>#REF!</v>
      </c>
      <c r="AQ16" s="200"/>
      <c r="AR16" s="301">
        <f>AR17</f>
        <v>0</v>
      </c>
      <c r="AS16" s="200"/>
      <c r="AT16" s="301">
        <f>AT17</f>
        <v>0</v>
      </c>
      <c r="AU16" s="200"/>
      <c r="AV16" s="301" t="e">
        <f>AV17</f>
        <v>#REF!</v>
      </c>
      <c r="AW16" s="200"/>
      <c r="AX16" s="301" t="e">
        <f>AX17</f>
        <v>#REF!</v>
      </c>
      <c r="AY16" s="200"/>
      <c r="AZ16" s="301">
        <f>AZ17</f>
        <v>0</v>
      </c>
      <c r="BA16" s="200"/>
      <c r="BB16" s="301">
        <f>BB17</f>
        <v>0</v>
      </c>
      <c r="BC16" s="200"/>
      <c r="BD16" s="301">
        <f>BD17</f>
        <v>0</v>
      </c>
      <c r="BE16" s="200"/>
      <c r="BF16" s="301">
        <f>BF17</f>
        <v>0</v>
      </c>
      <c r="BG16" s="200"/>
      <c r="BH16" s="301">
        <f>BH17</f>
        <v>0</v>
      </c>
      <c r="BI16" s="200"/>
      <c r="BJ16" s="301">
        <f>BJ17</f>
        <v>0</v>
      </c>
      <c r="BK16" s="200"/>
      <c r="BL16" s="301">
        <f>BL17</f>
        <v>0</v>
      </c>
      <c r="BM16" s="200"/>
      <c r="BN16" s="301">
        <f>BN17</f>
        <v>0</v>
      </c>
      <c r="BO16" s="200"/>
      <c r="BP16" s="301" t="e">
        <f>BP17</f>
        <v>#REF!</v>
      </c>
      <c r="BQ16" s="369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O16" s="200"/>
    </row>
    <row r="17" spans="2:183" ht="15" customHeight="1" x14ac:dyDescent="0.2">
      <c r="B17" s="31"/>
      <c r="C17" s="398"/>
      <c r="D17" s="419"/>
      <c r="E17" s="419"/>
      <c r="F17" s="343" t="s">
        <v>3</v>
      </c>
      <c r="G17" s="207"/>
      <c r="H17" s="201" t="s">
        <v>13</v>
      </c>
      <c r="I17" s="207"/>
      <c r="J17" s="302" t="e">
        <f>#REF!</f>
        <v>#REF!</v>
      </c>
      <c r="K17" s="207"/>
      <c r="L17" s="302" t="e">
        <f>#REF!</f>
        <v>#REF!</v>
      </c>
      <c r="M17" s="202"/>
      <c r="N17" s="7" t="e">
        <f t="shared" si="0"/>
        <v>#REF!</v>
      </c>
      <c r="O17" s="16"/>
      <c r="P17" s="302" t="e">
        <f t="shared" si="1"/>
        <v>#REF!</v>
      </c>
      <c r="Q17" s="202"/>
      <c r="R17" s="319" t="e">
        <f t="shared" si="2"/>
        <v>#REF!</v>
      </c>
      <c r="S17" s="202"/>
      <c r="T17" s="302" t="e">
        <f>#REF!</f>
        <v>#REF!</v>
      </c>
      <c r="U17" s="202"/>
      <c r="V17" s="302" t="e">
        <f>#REF!</f>
        <v>#REF!</v>
      </c>
      <c r="W17" s="202"/>
      <c r="X17" s="302" t="e">
        <f>#REF!</f>
        <v>#REF!</v>
      </c>
      <c r="Y17" s="202"/>
      <c r="Z17" s="302">
        <v>0</v>
      </c>
      <c r="AA17" s="202"/>
      <c r="AB17" s="302" t="e">
        <f>#REF!</f>
        <v>#REF!</v>
      </c>
      <c r="AC17" s="202"/>
      <c r="AD17" s="302" t="e">
        <f>#REF!</f>
        <v>#REF!</v>
      </c>
      <c r="AE17" s="202"/>
      <c r="AF17" s="302" t="e">
        <f>#REF!</f>
        <v>#REF!</v>
      </c>
      <c r="AG17" s="202"/>
      <c r="AH17" s="302" t="e">
        <f>#REF!</f>
        <v>#REF!</v>
      </c>
      <c r="AI17" s="202"/>
      <c r="AJ17" s="302">
        <v>0</v>
      </c>
      <c r="AK17" s="202"/>
      <c r="AL17" s="301">
        <f>AL18</f>
        <v>0</v>
      </c>
      <c r="AM17" s="202"/>
      <c r="AN17" s="302" t="e">
        <f>#REF!</f>
        <v>#REF!</v>
      </c>
      <c r="AO17" s="202"/>
      <c r="AP17" s="302" t="e">
        <f>#REF!</f>
        <v>#REF!</v>
      </c>
      <c r="AQ17" s="202"/>
      <c r="AR17" s="302">
        <v>0</v>
      </c>
      <c r="AS17" s="202"/>
      <c r="AT17" s="302">
        <v>0</v>
      </c>
      <c r="AU17" s="202"/>
      <c r="AV17" s="302" t="e">
        <f>#REF!</f>
        <v>#REF!</v>
      </c>
      <c r="AW17" s="202"/>
      <c r="AX17" s="302" t="e">
        <f>#REF!</f>
        <v>#REF!</v>
      </c>
      <c r="AY17" s="202"/>
      <c r="AZ17" s="302">
        <v>0</v>
      </c>
      <c r="BA17" s="202"/>
      <c r="BB17" s="302">
        <v>0</v>
      </c>
      <c r="BC17" s="202"/>
      <c r="BD17" s="302">
        <v>0</v>
      </c>
      <c r="BE17" s="202"/>
      <c r="BF17" s="302">
        <v>0</v>
      </c>
      <c r="BG17" s="202"/>
      <c r="BH17" s="302">
        <v>0</v>
      </c>
      <c r="BI17" s="202"/>
      <c r="BJ17" s="302">
        <v>0</v>
      </c>
      <c r="BK17" s="202"/>
      <c r="BL17" s="302">
        <v>0</v>
      </c>
      <c r="BM17" s="202"/>
      <c r="BN17" s="302">
        <v>0</v>
      </c>
      <c r="BO17" s="202"/>
      <c r="BP17" s="302" t="e">
        <f>#REF!</f>
        <v>#REF!</v>
      </c>
      <c r="BQ17" s="371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O17" s="202"/>
    </row>
    <row r="18" spans="2:183" ht="15" customHeight="1" x14ac:dyDescent="0.2">
      <c r="B18" s="31"/>
      <c r="C18" s="399"/>
      <c r="D18" s="422"/>
      <c r="E18" s="420">
        <v>5</v>
      </c>
      <c r="F18" s="344"/>
      <c r="G18" s="212"/>
      <c r="H18" s="199" t="s">
        <v>204</v>
      </c>
      <c r="I18" s="212"/>
      <c r="J18" s="301" t="e">
        <f>J19</f>
        <v>#REF!</v>
      </c>
      <c r="K18" s="212"/>
      <c r="L18" s="301" t="e">
        <f>L19</f>
        <v>#REF!</v>
      </c>
      <c r="M18" s="200"/>
      <c r="N18" s="301" t="e">
        <f t="shared" si="0"/>
        <v>#REF!</v>
      </c>
      <c r="O18" s="200"/>
      <c r="P18" s="301" t="e">
        <f t="shared" si="1"/>
        <v>#REF!</v>
      </c>
      <c r="Q18" s="200"/>
      <c r="R18" s="317" t="e">
        <f t="shared" si="2"/>
        <v>#REF!</v>
      </c>
      <c r="S18" s="200"/>
      <c r="T18" s="301">
        <f t="shared" ref="T18:AJ18" si="12">T19</f>
        <v>0</v>
      </c>
      <c r="U18" s="200"/>
      <c r="V18" s="301" t="e">
        <f t="shared" si="12"/>
        <v>#REF!</v>
      </c>
      <c r="W18" s="200"/>
      <c r="X18" s="301" t="e">
        <f t="shared" si="12"/>
        <v>#REF!</v>
      </c>
      <c r="Y18" s="200"/>
      <c r="Z18" s="301">
        <f t="shared" si="12"/>
        <v>0</v>
      </c>
      <c r="AA18" s="200"/>
      <c r="AB18" s="301">
        <f t="shared" si="12"/>
        <v>0</v>
      </c>
      <c r="AC18" s="200"/>
      <c r="AD18" s="301">
        <f t="shared" si="12"/>
        <v>0</v>
      </c>
      <c r="AE18" s="200"/>
      <c r="AF18" s="301">
        <f t="shared" si="12"/>
        <v>0</v>
      </c>
      <c r="AG18" s="200"/>
      <c r="AH18" s="301">
        <f t="shared" si="12"/>
        <v>0</v>
      </c>
      <c r="AI18" s="200"/>
      <c r="AJ18" s="301">
        <f t="shared" si="12"/>
        <v>0</v>
      </c>
      <c r="AK18" s="200"/>
      <c r="AL18" s="302">
        <v>0</v>
      </c>
      <c r="AM18" s="200"/>
      <c r="AN18" s="301">
        <f>AN19</f>
        <v>0</v>
      </c>
      <c r="AO18" s="200"/>
      <c r="AP18" s="301" t="e">
        <f>AP19</f>
        <v>#REF!</v>
      </c>
      <c r="AQ18" s="200"/>
      <c r="AR18" s="301" t="e">
        <f>AR19</f>
        <v>#REF!</v>
      </c>
      <c r="AS18" s="200"/>
      <c r="AT18" s="301" t="e">
        <f>AT19</f>
        <v>#REF!</v>
      </c>
      <c r="AU18" s="200"/>
      <c r="AV18" s="301" t="e">
        <f>AV19</f>
        <v>#REF!</v>
      </c>
      <c r="AW18" s="200"/>
      <c r="AX18" s="301">
        <f>AX19</f>
        <v>0</v>
      </c>
      <c r="AY18" s="200"/>
      <c r="AZ18" s="301">
        <f>AZ19</f>
        <v>0</v>
      </c>
      <c r="BA18" s="200"/>
      <c r="BB18" s="301">
        <f>BB19</f>
        <v>0</v>
      </c>
      <c r="BC18" s="200"/>
      <c r="BD18" s="301">
        <f>BD19</f>
        <v>0</v>
      </c>
      <c r="BE18" s="200"/>
      <c r="BF18" s="301">
        <f>BF19</f>
        <v>0</v>
      </c>
      <c r="BG18" s="200"/>
      <c r="BH18" s="301">
        <f>BH19</f>
        <v>0</v>
      </c>
      <c r="BI18" s="200"/>
      <c r="BJ18" s="301">
        <f>BJ19</f>
        <v>0</v>
      </c>
      <c r="BK18" s="200"/>
      <c r="BL18" s="301">
        <f>BL19</f>
        <v>0</v>
      </c>
      <c r="BM18" s="200"/>
      <c r="BN18" s="301">
        <f>BN19</f>
        <v>0</v>
      </c>
      <c r="BO18" s="200"/>
      <c r="BP18" s="301">
        <f>BP19</f>
        <v>0</v>
      </c>
      <c r="BQ18" s="369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O18" s="200"/>
    </row>
    <row r="19" spans="2:183" ht="15" customHeight="1" x14ac:dyDescent="0.2">
      <c r="B19" s="31"/>
      <c r="C19" s="399"/>
      <c r="D19" s="422"/>
      <c r="E19" s="423"/>
      <c r="F19" s="343" t="s">
        <v>3</v>
      </c>
      <c r="G19" s="207"/>
      <c r="H19" s="201" t="s">
        <v>204</v>
      </c>
      <c r="I19" s="207"/>
      <c r="J19" s="302" t="e">
        <f>#REF!</f>
        <v>#REF!</v>
      </c>
      <c r="K19" s="207"/>
      <c r="L19" s="302" t="e">
        <f>#REF!</f>
        <v>#REF!</v>
      </c>
      <c r="M19" s="202"/>
      <c r="N19" s="7" t="e">
        <f t="shared" si="0"/>
        <v>#REF!</v>
      </c>
      <c r="O19" s="16"/>
      <c r="P19" s="302" t="e">
        <f t="shared" si="1"/>
        <v>#REF!</v>
      </c>
      <c r="Q19" s="202"/>
      <c r="R19" s="319" t="e">
        <f t="shared" si="2"/>
        <v>#REF!</v>
      </c>
      <c r="S19" s="202"/>
      <c r="T19" s="302">
        <v>0</v>
      </c>
      <c r="U19" s="202"/>
      <c r="V19" s="302" t="e">
        <f>#REF!</f>
        <v>#REF!</v>
      </c>
      <c r="W19" s="202"/>
      <c r="X19" s="302" t="e">
        <f>#REF!</f>
        <v>#REF!</v>
      </c>
      <c r="Y19" s="202"/>
      <c r="Z19" s="302">
        <v>0</v>
      </c>
      <c r="AA19" s="202"/>
      <c r="AB19" s="302">
        <v>0</v>
      </c>
      <c r="AC19" s="202"/>
      <c r="AD19" s="302">
        <v>0</v>
      </c>
      <c r="AE19" s="202"/>
      <c r="AF19" s="302">
        <v>0</v>
      </c>
      <c r="AG19" s="202"/>
      <c r="AH19" s="302">
        <v>0</v>
      </c>
      <c r="AI19" s="202"/>
      <c r="AJ19" s="302">
        <v>0</v>
      </c>
      <c r="AK19" s="202"/>
      <c r="AL19" s="301" t="e">
        <f>AL20</f>
        <v>#REF!</v>
      </c>
      <c r="AM19" s="202"/>
      <c r="AN19" s="302">
        <v>0</v>
      </c>
      <c r="AO19" s="202"/>
      <c r="AP19" s="302" t="e">
        <f>#REF!</f>
        <v>#REF!</v>
      </c>
      <c r="AQ19" s="202"/>
      <c r="AR19" s="302" t="e">
        <f>#REF!</f>
        <v>#REF!</v>
      </c>
      <c r="AS19" s="202"/>
      <c r="AT19" s="302" t="e">
        <f>#REF!</f>
        <v>#REF!</v>
      </c>
      <c r="AU19" s="202"/>
      <c r="AV19" s="302" t="e">
        <f>#REF!</f>
        <v>#REF!</v>
      </c>
      <c r="AW19" s="202"/>
      <c r="AX19" s="302">
        <v>0</v>
      </c>
      <c r="AY19" s="202"/>
      <c r="AZ19" s="302">
        <v>0</v>
      </c>
      <c r="BA19" s="202"/>
      <c r="BB19" s="302">
        <v>0</v>
      </c>
      <c r="BC19" s="202"/>
      <c r="BD19" s="302">
        <v>0</v>
      </c>
      <c r="BE19" s="202"/>
      <c r="BF19" s="302">
        <v>0</v>
      </c>
      <c r="BG19" s="202"/>
      <c r="BH19" s="302">
        <v>0</v>
      </c>
      <c r="BI19" s="202"/>
      <c r="BJ19" s="302">
        <v>0</v>
      </c>
      <c r="BK19" s="202"/>
      <c r="BL19" s="302">
        <v>0</v>
      </c>
      <c r="BM19" s="202"/>
      <c r="BN19" s="302">
        <v>0</v>
      </c>
      <c r="BO19" s="202"/>
      <c r="BP19" s="302">
        <v>0</v>
      </c>
      <c r="BQ19" s="371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O19" s="202"/>
    </row>
    <row r="20" spans="2:183" ht="15" hidden="1" customHeight="1" x14ac:dyDescent="0.2">
      <c r="B20" s="31"/>
      <c r="C20" s="399"/>
      <c r="D20" s="422"/>
      <c r="E20" s="420">
        <v>6</v>
      </c>
      <c r="F20" s="344"/>
      <c r="G20" s="212"/>
      <c r="H20" s="199" t="s">
        <v>375</v>
      </c>
      <c r="I20" s="212"/>
      <c r="J20" s="301" t="e">
        <f>J21</f>
        <v>#REF!</v>
      </c>
      <c r="K20" s="212"/>
      <c r="L20" s="301" t="e">
        <f>L21</f>
        <v>#REF!</v>
      </c>
      <c r="M20" s="200"/>
      <c r="N20" s="301" t="e">
        <f t="shared" si="0"/>
        <v>#REF!</v>
      </c>
      <c r="O20" s="200"/>
      <c r="P20" s="301" t="e">
        <f t="shared" si="1"/>
        <v>#REF!</v>
      </c>
      <c r="Q20" s="200"/>
      <c r="R20" s="317" t="e">
        <f t="shared" si="2"/>
        <v>#REF!</v>
      </c>
      <c r="S20" s="200"/>
      <c r="T20" s="301" t="e">
        <f t="shared" ref="T20:AJ20" si="13">T21</f>
        <v>#REF!</v>
      </c>
      <c r="U20" s="200"/>
      <c r="V20" s="301" t="e">
        <f t="shared" si="13"/>
        <v>#REF!</v>
      </c>
      <c r="W20" s="200"/>
      <c r="X20" s="301" t="e">
        <f t="shared" si="13"/>
        <v>#REF!</v>
      </c>
      <c r="Y20" s="200"/>
      <c r="Z20" s="301" t="e">
        <f t="shared" si="13"/>
        <v>#REF!</v>
      </c>
      <c r="AA20" s="200"/>
      <c r="AB20" s="301" t="e">
        <f t="shared" si="13"/>
        <v>#REF!</v>
      </c>
      <c r="AC20" s="200"/>
      <c r="AD20" s="301" t="e">
        <f t="shared" si="13"/>
        <v>#REF!</v>
      </c>
      <c r="AE20" s="200"/>
      <c r="AF20" s="301" t="e">
        <f t="shared" si="13"/>
        <v>#REF!</v>
      </c>
      <c r="AG20" s="200"/>
      <c r="AH20" s="301" t="e">
        <f t="shared" si="13"/>
        <v>#REF!</v>
      </c>
      <c r="AI20" s="200"/>
      <c r="AJ20" s="301" t="e">
        <f t="shared" si="13"/>
        <v>#REF!</v>
      </c>
      <c r="AK20" s="200"/>
      <c r="AL20" s="302" t="e">
        <f>'2017-2019'!#REF!</f>
        <v>#REF!</v>
      </c>
      <c r="AM20" s="200"/>
      <c r="AN20" s="301" t="e">
        <f>AN21</f>
        <v>#REF!</v>
      </c>
      <c r="AO20" s="200"/>
      <c r="AP20" s="301" t="e">
        <f>AP21</f>
        <v>#REF!</v>
      </c>
      <c r="AQ20" s="200"/>
      <c r="AR20" s="301" t="e">
        <f>AR21</f>
        <v>#REF!</v>
      </c>
      <c r="AS20" s="200"/>
      <c r="AT20" s="301" t="e">
        <f>AT21</f>
        <v>#REF!</v>
      </c>
      <c r="AU20" s="200"/>
      <c r="AV20" s="301" t="e">
        <f>AV21</f>
        <v>#REF!</v>
      </c>
      <c r="AW20" s="200"/>
      <c r="AX20" s="301" t="e">
        <f>AX21</f>
        <v>#REF!</v>
      </c>
      <c r="AY20" s="200"/>
      <c r="AZ20" s="301" t="e">
        <f>AZ21</f>
        <v>#REF!</v>
      </c>
      <c r="BA20" s="200"/>
      <c r="BB20" s="301" t="e">
        <f>BB21</f>
        <v>#REF!</v>
      </c>
      <c r="BC20" s="200"/>
      <c r="BD20" s="301" t="e">
        <f>BD21</f>
        <v>#REF!</v>
      </c>
      <c r="BE20" s="200"/>
      <c r="BF20" s="301" t="e">
        <f>BF21</f>
        <v>#REF!</v>
      </c>
      <c r="BG20" s="200"/>
      <c r="BH20" s="301" t="e">
        <f>BH21</f>
        <v>#REF!</v>
      </c>
      <c r="BI20" s="200"/>
      <c r="BJ20" s="301" t="e">
        <f>BJ21</f>
        <v>#REF!</v>
      </c>
      <c r="BK20" s="200"/>
      <c r="BL20" s="301" t="e">
        <f>BL21</f>
        <v>#REF!</v>
      </c>
      <c r="BM20" s="200"/>
      <c r="BN20" s="301" t="e">
        <f>BN21</f>
        <v>#REF!</v>
      </c>
      <c r="BO20" s="200"/>
      <c r="BP20" s="301" t="e">
        <f>BP21</f>
        <v>#REF!</v>
      </c>
      <c r="BQ20" s="369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O20" s="200"/>
    </row>
    <row r="21" spans="2:183" ht="15" hidden="1" customHeight="1" x14ac:dyDescent="0.2">
      <c r="B21" s="31"/>
      <c r="C21" s="399"/>
      <c r="D21" s="422"/>
      <c r="E21" s="423"/>
      <c r="F21" s="343" t="s">
        <v>3</v>
      </c>
      <c r="G21" s="207"/>
      <c r="H21" s="201" t="s">
        <v>375</v>
      </c>
      <c r="I21" s="207"/>
      <c r="J21" s="302" t="e">
        <f>#REF!</f>
        <v>#REF!</v>
      </c>
      <c r="K21" s="207"/>
      <c r="L21" s="302" t="e">
        <f>#REF!</f>
        <v>#REF!</v>
      </c>
      <c r="M21" s="202"/>
      <c r="N21" s="7" t="e">
        <f t="shared" si="0"/>
        <v>#REF!</v>
      </c>
      <c r="O21" s="16"/>
      <c r="P21" s="302" t="e">
        <f t="shared" si="1"/>
        <v>#REF!</v>
      </c>
      <c r="Q21" s="202"/>
      <c r="R21" s="319" t="e">
        <f t="shared" si="2"/>
        <v>#REF!</v>
      </c>
      <c r="S21" s="202"/>
      <c r="T21" s="302" t="e">
        <f>'2017-2019'!#REF!</f>
        <v>#REF!</v>
      </c>
      <c r="U21" s="202"/>
      <c r="V21" s="302" t="e">
        <f>'2017-2019'!#REF!</f>
        <v>#REF!</v>
      </c>
      <c r="W21" s="202"/>
      <c r="X21" s="302" t="e">
        <f>'2017-2019'!#REF!</f>
        <v>#REF!</v>
      </c>
      <c r="Y21" s="202"/>
      <c r="Z21" s="302" t="e">
        <f>'2017-2019'!#REF!</f>
        <v>#REF!</v>
      </c>
      <c r="AA21" s="202"/>
      <c r="AB21" s="302" t="e">
        <f>'2017-2019'!#REF!</f>
        <v>#REF!</v>
      </c>
      <c r="AC21" s="202"/>
      <c r="AD21" s="302" t="e">
        <f>'2017-2019'!#REF!</f>
        <v>#REF!</v>
      </c>
      <c r="AE21" s="202"/>
      <c r="AF21" s="302" t="e">
        <f>'2017-2019'!#REF!</f>
        <v>#REF!</v>
      </c>
      <c r="AG21" s="202"/>
      <c r="AH21" s="302" t="e">
        <f>'2017-2019'!#REF!</f>
        <v>#REF!</v>
      </c>
      <c r="AI21" s="202"/>
      <c r="AJ21" s="302" t="e">
        <f>'2017-2019'!#REF!</f>
        <v>#REF!</v>
      </c>
      <c r="AK21" s="202"/>
      <c r="AL21" s="300">
        <f>AL22+AL28+AL30+AL32+AL34</f>
        <v>0</v>
      </c>
      <c r="AM21" s="202"/>
      <c r="AN21" s="302" t="e">
        <f>'2017-2019'!#REF!</f>
        <v>#REF!</v>
      </c>
      <c r="AO21" s="202"/>
      <c r="AP21" s="302" t="e">
        <f>'2017-2019'!#REF!</f>
        <v>#REF!</v>
      </c>
      <c r="AQ21" s="202"/>
      <c r="AR21" s="302" t="e">
        <f>'2017-2019'!#REF!</f>
        <v>#REF!</v>
      </c>
      <c r="AS21" s="202"/>
      <c r="AT21" s="302" t="e">
        <f>'2017-2019'!#REF!</f>
        <v>#REF!</v>
      </c>
      <c r="AU21" s="202"/>
      <c r="AV21" s="302" t="e">
        <f>'2017-2019'!#REF!</f>
        <v>#REF!</v>
      </c>
      <c r="AW21" s="202"/>
      <c r="AX21" s="302" t="e">
        <f>'2017-2019'!#REF!</f>
        <v>#REF!</v>
      </c>
      <c r="AY21" s="202"/>
      <c r="AZ21" s="302" t="e">
        <f>'2017-2019'!#REF!</f>
        <v>#REF!</v>
      </c>
      <c r="BA21" s="202"/>
      <c r="BB21" s="302" t="e">
        <f>'2017-2019'!#REF!</f>
        <v>#REF!</v>
      </c>
      <c r="BC21" s="202"/>
      <c r="BD21" s="302" t="e">
        <f>'2017-2019'!#REF!</f>
        <v>#REF!</v>
      </c>
      <c r="BE21" s="202"/>
      <c r="BF21" s="302" t="e">
        <f>'2017-2019'!#REF!</f>
        <v>#REF!</v>
      </c>
      <c r="BG21" s="202"/>
      <c r="BH21" s="302" t="e">
        <f>'2017-2019'!#REF!</f>
        <v>#REF!</v>
      </c>
      <c r="BI21" s="202"/>
      <c r="BJ21" s="302" t="e">
        <f>'2017-2019'!#REF!</f>
        <v>#REF!</v>
      </c>
      <c r="BK21" s="202"/>
      <c r="BL21" s="302" t="e">
        <f>'2017-2019'!#REF!</f>
        <v>#REF!</v>
      </c>
      <c r="BM21" s="202"/>
      <c r="BN21" s="302" t="e">
        <f>'2017-2019'!#REF!</f>
        <v>#REF!</v>
      </c>
      <c r="BO21" s="202"/>
      <c r="BP21" s="302" t="e">
        <f>'2017-2019'!#REF!</f>
        <v>#REF!</v>
      </c>
      <c r="BQ21" s="371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O21" s="202"/>
    </row>
    <row r="22" spans="2:183" s="198" customFormat="1" ht="15" customHeight="1" x14ac:dyDescent="0.2">
      <c r="B22" s="372"/>
      <c r="C22" s="400"/>
      <c r="D22" s="418">
        <v>2</v>
      </c>
      <c r="E22" s="418"/>
      <c r="F22" s="345"/>
      <c r="G22" s="217"/>
      <c r="H22" s="195" t="s">
        <v>75</v>
      </c>
      <c r="I22" s="217"/>
      <c r="J22" s="300" t="e">
        <f>J23+J31+J29+J33+J35</f>
        <v>#REF!</v>
      </c>
      <c r="K22" s="217"/>
      <c r="L22" s="300" t="e">
        <f>L23+L31+L29+L33+L35</f>
        <v>#REF!</v>
      </c>
      <c r="M22" s="196"/>
      <c r="N22" s="300" t="e">
        <f t="shared" si="0"/>
        <v>#REF!</v>
      </c>
      <c r="O22" s="196"/>
      <c r="P22" s="300" t="e">
        <f t="shared" si="1"/>
        <v>#REF!</v>
      </c>
      <c r="Q22" s="196"/>
      <c r="R22" s="316" t="e">
        <f t="shared" si="2"/>
        <v>#REF!</v>
      </c>
      <c r="S22" s="196"/>
      <c r="T22" s="300">
        <f t="shared" ref="T22:AJ22" si="14">T23+T29+T31+T33+T35</f>
        <v>0</v>
      </c>
      <c r="U22" s="196"/>
      <c r="V22" s="300">
        <f t="shared" si="14"/>
        <v>0</v>
      </c>
      <c r="W22" s="196"/>
      <c r="X22" s="300" t="e">
        <f t="shared" si="14"/>
        <v>#REF!</v>
      </c>
      <c r="Y22" s="196"/>
      <c r="Z22" s="300">
        <f t="shared" si="14"/>
        <v>0</v>
      </c>
      <c r="AA22" s="196"/>
      <c r="AB22" s="300">
        <f t="shared" si="14"/>
        <v>0</v>
      </c>
      <c r="AC22" s="196"/>
      <c r="AD22" s="300">
        <f t="shared" si="14"/>
        <v>0</v>
      </c>
      <c r="AE22" s="196"/>
      <c r="AF22" s="300">
        <f t="shared" si="14"/>
        <v>0</v>
      </c>
      <c r="AG22" s="196"/>
      <c r="AH22" s="300">
        <f t="shared" si="14"/>
        <v>0</v>
      </c>
      <c r="AI22" s="196"/>
      <c r="AJ22" s="300">
        <f t="shared" si="14"/>
        <v>0</v>
      </c>
      <c r="AK22" s="196"/>
      <c r="AL22" s="301">
        <f>AL23+AL26+AL27</f>
        <v>0</v>
      </c>
      <c r="AM22" s="196"/>
      <c r="AN22" s="300">
        <f>AN23+AN29+AN31+AN33+AN35</f>
        <v>0</v>
      </c>
      <c r="AO22" s="196"/>
      <c r="AP22" s="300" t="e">
        <f>AP23+AP29+AP31+AP33+AP35</f>
        <v>#REF!</v>
      </c>
      <c r="AQ22" s="196"/>
      <c r="AR22" s="300">
        <f>AR23+AR29+AR31+AR33+AR35</f>
        <v>0</v>
      </c>
      <c r="AS22" s="196"/>
      <c r="AT22" s="300">
        <f t="shared" ref="AT22:BP22" si="15">AT23+AT29+AT31+AT33+AT35</f>
        <v>0</v>
      </c>
      <c r="AU22" s="196"/>
      <c r="AV22" s="300">
        <f t="shared" si="15"/>
        <v>0</v>
      </c>
      <c r="AW22" s="196"/>
      <c r="AX22" s="300">
        <f t="shared" si="15"/>
        <v>0</v>
      </c>
      <c r="AY22" s="196"/>
      <c r="AZ22" s="300" t="e">
        <f t="shared" si="15"/>
        <v>#REF!</v>
      </c>
      <c r="BA22" s="196"/>
      <c r="BB22" s="300" t="e">
        <f t="shared" si="15"/>
        <v>#REF!</v>
      </c>
      <c r="BC22" s="196"/>
      <c r="BD22" s="300" t="e">
        <f t="shared" si="15"/>
        <v>#REF!</v>
      </c>
      <c r="BE22" s="196"/>
      <c r="BF22" s="300" t="e">
        <f t="shared" si="15"/>
        <v>#REF!</v>
      </c>
      <c r="BG22" s="196"/>
      <c r="BH22" s="300" t="e">
        <f t="shared" si="15"/>
        <v>#REF!</v>
      </c>
      <c r="BI22" s="196"/>
      <c r="BJ22" s="300">
        <f t="shared" si="15"/>
        <v>0</v>
      </c>
      <c r="BK22" s="196"/>
      <c r="BL22" s="300">
        <f t="shared" si="15"/>
        <v>0</v>
      </c>
      <c r="BM22" s="196"/>
      <c r="BN22" s="300">
        <f t="shared" si="15"/>
        <v>0</v>
      </c>
      <c r="BO22" s="196"/>
      <c r="BP22" s="300">
        <f t="shared" si="15"/>
        <v>0</v>
      </c>
      <c r="BQ22" s="368"/>
      <c r="BR22" s="196"/>
      <c r="BS22" s="196"/>
      <c r="BT22" s="196"/>
      <c r="BU22" s="196"/>
      <c r="BV22" s="196"/>
      <c r="BW22" s="196"/>
      <c r="BX22" s="196"/>
      <c r="BY22" s="196"/>
      <c r="BZ22" s="196"/>
      <c r="CA22" s="196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196"/>
      <c r="DA22" s="196"/>
      <c r="DB22" s="196"/>
      <c r="DC22" s="196"/>
      <c r="DD22" s="196"/>
      <c r="DE22" s="196"/>
      <c r="DF22" s="196"/>
      <c r="DG22" s="196"/>
      <c r="DH22" s="196"/>
      <c r="DI22" s="196"/>
      <c r="DJ22" s="196"/>
      <c r="DK22" s="196"/>
      <c r="DL22" s="196"/>
      <c r="DM22" s="196"/>
      <c r="DN22" s="196"/>
      <c r="DO22" s="196"/>
      <c r="DP22" s="196"/>
      <c r="DQ22" s="196"/>
      <c r="DR22" s="196"/>
      <c r="DS22" s="196"/>
      <c r="DT22" s="196"/>
      <c r="DU22" s="196"/>
      <c r="DV22" s="196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7"/>
      <c r="FH22" s="197"/>
      <c r="FI22" s="197"/>
      <c r="FJ22" s="197"/>
      <c r="FK22" s="197"/>
      <c r="FL22" s="197"/>
      <c r="FM22" s="197"/>
      <c r="FN22" s="197"/>
      <c r="FO22" s="196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</row>
    <row r="23" spans="2:183" ht="15" customHeight="1" x14ac:dyDescent="0.2">
      <c r="B23" s="31"/>
      <c r="C23" s="399"/>
      <c r="D23" s="422"/>
      <c r="E23" s="420">
        <v>1</v>
      </c>
      <c r="F23" s="344"/>
      <c r="G23" s="212"/>
      <c r="H23" s="199" t="s">
        <v>76</v>
      </c>
      <c r="I23" s="212"/>
      <c r="J23" s="301" t="e">
        <f>SUM(J24:J28)</f>
        <v>#REF!</v>
      </c>
      <c r="K23" s="212"/>
      <c r="L23" s="301" t="e">
        <f>SUM(L24:L28)</f>
        <v>#REF!</v>
      </c>
      <c r="M23" s="200"/>
      <c r="N23" s="301" t="e">
        <f t="shared" si="0"/>
        <v>#REF!</v>
      </c>
      <c r="O23" s="200"/>
      <c r="P23" s="301" t="e">
        <f t="shared" si="1"/>
        <v>#REF!</v>
      </c>
      <c r="Q23" s="200"/>
      <c r="R23" s="317" t="e">
        <f t="shared" si="2"/>
        <v>#REF!</v>
      </c>
      <c r="S23" s="200"/>
      <c r="T23" s="301">
        <f t="shared" ref="T23:AJ23" si="16">T24+T27+T28</f>
        <v>0</v>
      </c>
      <c r="U23" s="200"/>
      <c r="V23" s="301">
        <f t="shared" si="16"/>
        <v>0</v>
      </c>
      <c r="W23" s="200"/>
      <c r="X23" s="301" t="e">
        <f t="shared" si="16"/>
        <v>#REF!</v>
      </c>
      <c r="Y23" s="200"/>
      <c r="Z23" s="301">
        <f t="shared" si="16"/>
        <v>0</v>
      </c>
      <c r="AA23" s="200"/>
      <c r="AB23" s="301">
        <f t="shared" si="16"/>
        <v>0</v>
      </c>
      <c r="AC23" s="200"/>
      <c r="AD23" s="301">
        <f t="shared" si="16"/>
        <v>0</v>
      </c>
      <c r="AE23" s="200"/>
      <c r="AF23" s="301">
        <f t="shared" si="16"/>
        <v>0</v>
      </c>
      <c r="AG23" s="200"/>
      <c r="AH23" s="301">
        <f t="shared" si="16"/>
        <v>0</v>
      </c>
      <c r="AI23" s="200"/>
      <c r="AJ23" s="301">
        <f t="shared" si="16"/>
        <v>0</v>
      </c>
      <c r="AK23" s="200"/>
      <c r="AL23" s="302">
        <v>0</v>
      </c>
      <c r="AM23" s="200"/>
      <c r="AN23" s="301">
        <f>AN24+AN27+AN28</f>
        <v>0</v>
      </c>
      <c r="AO23" s="200"/>
      <c r="AP23" s="301" t="e">
        <f>AP24+AP27+AP28+AP25</f>
        <v>#REF!</v>
      </c>
      <c r="AQ23" s="200"/>
      <c r="AR23" s="301">
        <f>AR24+AR27+AR28</f>
        <v>0</v>
      </c>
      <c r="AS23" s="200"/>
      <c r="AT23" s="301">
        <f t="shared" ref="AT23:BP23" si="17">AT24+AT27+AT28</f>
        <v>0</v>
      </c>
      <c r="AU23" s="200"/>
      <c r="AV23" s="301">
        <f t="shared" si="17"/>
        <v>0</v>
      </c>
      <c r="AW23" s="200"/>
      <c r="AX23" s="301">
        <f t="shared" si="17"/>
        <v>0</v>
      </c>
      <c r="AY23" s="200"/>
      <c r="AZ23" s="301" t="e">
        <f t="shared" si="17"/>
        <v>#REF!</v>
      </c>
      <c r="BA23" s="200"/>
      <c r="BB23" s="301" t="e">
        <f t="shared" si="17"/>
        <v>#REF!</v>
      </c>
      <c r="BC23" s="200"/>
      <c r="BD23" s="301" t="e">
        <f t="shared" si="17"/>
        <v>#REF!</v>
      </c>
      <c r="BE23" s="200"/>
      <c r="BF23" s="301" t="e">
        <f t="shared" si="17"/>
        <v>#REF!</v>
      </c>
      <c r="BG23" s="200"/>
      <c r="BH23" s="301" t="e">
        <f t="shared" si="17"/>
        <v>#REF!</v>
      </c>
      <c r="BI23" s="200"/>
      <c r="BJ23" s="301">
        <f t="shared" si="17"/>
        <v>0</v>
      </c>
      <c r="BK23" s="200"/>
      <c r="BL23" s="301">
        <f t="shared" si="17"/>
        <v>0</v>
      </c>
      <c r="BM23" s="200"/>
      <c r="BN23" s="301">
        <f t="shared" si="17"/>
        <v>0</v>
      </c>
      <c r="BO23" s="200"/>
      <c r="BP23" s="301">
        <f t="shared" si="17"/>
        <v>0</v>
      </c>
      <c r="BQ23" s="369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O23" s="200"/>
    </row>
    <row r="24" spans="2:183" ht="15" customHeight="1" x14ac:dyDescent="0.2">
      <c r="B24" s="31"/>
      <c r="C24" s="399"/>
      <c r="D24" s="422"/>
      <c r="E24" s="422"/>
      <c r="F24" s="346" t="s">
        <v>3</v>
      </c>
      <c r="H24" s="203" t="s">
        <v>289</v>
      </c>
      <c r="J24" s="7" t="e">
        <f>#REF!</f>
        <v>#REF!</v>
      </c>
      <c r="L24" s="7" t="e">
        <f>#REF!</f>
        <v>#REF!</v>
      </c>
      <c r="M24" s="16"/>
      <c r="N24" s="7" t="e">
        <f t="shared" si="0"/>
        <v>#REF!</v>
      </c>
      <c r="O24" s="16"/>
      <c r="P24" s="7" t="e">
        <f t="shared" si="1"/>
        <v>#REF!</v>
      </c>
      <c r="Q24" s="16"/>
      <c r="R24" s="318" t="e">
        <f t="shared" si="2"/>
        <v>#REF!</v>
      </c>
      <c r="S24" s="202"/>
      <c r="T24" s="302">
        <v>0</v>
      </c>
      <c r="U24" s="202"/>
      <c r="V24" s="302">
        <v>0</v>
      </c>
      <c r="W24" s="202"/>
      <c r="X24" s="302" t="e">
        <f>#REF!</f>
        <v>#REF!</v>
      </c>
      <c r="Y24" s="202"/>
      <c r="Z24" s="302">
        <v>0</v>
      </c>
      <c r="AA24" s="202"/>
      <c r="AB24" s="302">
        <v>0</v>
      </c>
      <c r="AC24" s="202"/>
      <c r="AD24" s="302">
        <v>0</v>
      </c>
      <c r="AE24" s="202"/>
      <c r="AF24" s="302">
        <v>0</v>
      </c>
      <c r="AG24" s="202"/>
      <c r="AH24" s="302">
        <v>0</v>
      </c>
      <c r="AI24" s="202"/>
      <c r="AJ24" s="302">
        <v>0</v>
      </c>
      <c r="AK24" s="202"/>
      <c r="AL24" s="302">
        <v>0</v>
      </c>
      <c r="AM24" s="202"/>
      <c r="AN24" s="302">
        <v>0</v>
      </c>
      <c r="AO24" s="202"/>
      <c r="AP24" s="302">
        <v>0</v>
      </c>
      <c r="AQ24" s="202"/>
      <c r="AR24" s="302">
        <v>0</v>
      </c>
      <c r="AS24" s="202"/>
      <c r="AT24" s="302">
        <v>0</v>
      </c>
      <c r="AU24" s="202"/>
      <c r="AV24" s="302">
        <v>0</v>
      </c>
      <c r="AW24" s="202"/>
      <c r="AX24" s="302">
        <v>0</v>
      </c>
      <c r="AY24" s="202"/>
      <c r="AZ24" s="302" t="e">
        <f>#REF!</f>
        <v>#REF!</v>
      </c>
      <c r="BA24" s="202"/>
      <c r="BB24" s="302" t="e">
        <f>#REF!</f>
        <v>#REF!</v>
      </c>
      <c r="BC24" s="202"/>
      <c r="BD24" s="302" t="e">
        <f>#REF!</f>
        <v>#REF!</v>
      </c>
      <c r="BE24" s="202"/>
      <c r="BF24" s="302" t="e">
        <f>#REF!</f>
        <v>#REF!</v>
      </c>
      <c r="BG24" s="202"/>
      <c r="BH24" s="302" t="e">
        <f>#REF!</f>
        <v>#REF!</v>
      </c>
      <c r="BI24" s="202"/>
      <c r="BJ24" s="302">
        <v>0</v>
      </c>
      <c r="BK24" s="202"/>
      <c r="BL24" s="302">
        <v>0</v>
      </c>
      <c r="BM24" s="202"/>
      <c r="BN24" s="302">
        <v>0</v>
      </c>
      <c r="BO24" s="202"/>
      <c r="BP24" s="302">
        <v>0</v>
      </c>
      <c r="BQ24" s="370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O24" s="16"/>
    </row>
    <row r="25" spans="2:183" ht="15" customHeight="1" x14ac:dyDescent="0.2">
      <c r="B25" s="31"/>
      <c r="C25" s="399"/>
      <c r="D25" s="422"/>
      <c r="E25" s="422"/>
      <c r="F25" s="346">
        <v>2</v>
      </c>
      <c r="H25" s="203" t="s">
        <v>545</v>
      </c>
      <c r="J25" s="7" t="e">
        <f>#REF!</f>
        <v>#REF!</v>
      </c>
      <c r="L25" s="7" t="e">
        <f>#REF!</f>
        <v>#REF!</v>
      </c>
      <c r="M25" s="16"/>
      <c r="N25" s="7" t="e">
        <f>SUM(T25:EX25)</f>
        <v>#REF!</v>
      </c>
      <c r="O25" s="16"/>
      <c r="P25" s="7"/>
      <c r="Q25" s="16"/>
      <c r="R25" s="318"/>
      <c r="S25" s="202"/>
      <c r="T25" s="302"/>
      <c r="U25" s="202"/>
      <c r="V25" s="302"/>
      <c r="W25" s="202"/>
      <c r="X25" s="302"/>
      <c r="Y25" s="202"/>
      <c r="Z25" s="302"/>
      <c r="AA25" s="202"/>
      <c r="AB25" s="302"/>
      <c r="AC25" s="202"/>
      <c r="AD25" s="302"/>
      <c r="AE25" s="202"/>
      <c r="AF25" s="302"/>
      <c r="AG25" s="202"/>
      <c r="AH25" s="302"/>
      <c r="AI25" s="202"/>
      <c r="AJ25" s="302"/>
      <c r="AK25" s="202"/>
      <c r="AL25" s="302"/>
      <c r="AM25" s="202"/>
      <c r="AN25" s="302"/>
      <c r="AO25" s="202"/>
      <c r="AP25" s="302" t="e">
        <f>#REF!</f>
        <v>#REF!</v>
      </c>
      <c r="AQ25" s="202"/>
      <c r="AR25" s="302"/>
      <c r="AS25" s="202"/>
      <c r="AT25" s="302"/>
      <c r="AU25" s="202"/>
      <c r="AV25" s="302"/>
      <c r="AW25" s="202"/>
      <c r="AX25" s="302"/>
      <c r="AY25" s="202"/>
      <c r="AZ25" s="302"/>
      <c r="BA25" s="202"/>
      <c r="BB25" s="302"/>
      <c r="BC25" s="202"/>
      <c r="BD25" s="302"/>
      <c r="BE25" s="202"/>
      <c r="BF25" s="302"/>
      <c r="BG25" s="202"/>
      <c r="BH25" s="302"/>
      <c r="BI25" s="202"/>
      <c r="BJ25" s="302"/>
      <c r="BK25" s="202"/>
      <c r="BL25" s="302"/>
      <c r="BM25" s="202"/>
      <c r="BN25" s="302"/>
      <c r="BO25" s="202"/>
      <c r="BP25" s="302"/>
      <c r="BQ25" s="370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O25" s="16"/>
    </row>
    <row r="26" spans="2:183" ht="15" hidden="1" customHeight="1" x14ac:dyDescent="0.2">
      <c r="B26" s="31"/>
      <c r="C26" s="399"/>
      <c r="D26" s="422"/>
      <c r="E26" s="422"/>
      <c r="F26" s="346" t="s">
        <v>18</v>
      </c>
      <c r="H26" s="203" t="s">
        <v>197</v>
      </c>
      <c r="J26" s="7">
        <v>0</v>
      </c>
      <c r="L26" s="7">
        <v>0</v>
      </c>
      <c r="M26" s="16"/>
      <c r="N26" s="7">
        <f t="shared" si="0"/>
        <v>0</v>
      </c>
      <c r="O26" s="16"/>
      <c r="P26" s="7">
        <f t="shared" si="1"/>
        <v>0</v>
      </c>
      <c r="Q26" s="16"/>
      <c r="R26" s="318" t="e">
        <f t="shared" si="2"/>
        <v>#DIV/0!</v>
      </c>
      <c r="S26" s="16"/>
      <c r="T26" s="302">
        <v>0</v>
      </c>
      <c r="U26" s="16"/>
      <c r="V26" s="302">
        <v>0</v>
      </c>
      <c r="W26" s="16"/>
      <c r="X26" s="302">
        <v>0</v>
      </c>
      <c r="Y26" s="16"/>
      <c r="Z26" s="302">
        <v>0</v>
      </c>
      <c r="AA26" s="16"/>
      <c r="AB26" s="302">
        <v>0</v>
      </c>
      <c r="AC26" s="16"/>
      <c r="AD26" s="302">
        <v>0</v>
      </c>
      <c r="AE26" s="16"/>
      <c r="AF26" s="302">
        <v>0</v>
      </c>
      <c r="AG26" s="16"/>
      <c r="AH26" s="302">
        <v>0</v>
      </c>
      <c r="AI26" s="16"/>
      <c r="AJ26" s="302">
        <v>0</v>
      </c>
      <c r="AK26" s="16"/>
      <c r="AL26" s="7">
        <v>0</v>
      </c>
      <c r="AM26" s="16"/>
      <c r="AN26" s="302">
        <v>0</v>
      </c>
      <c r="AO26" s="16"/>
      <c r="AP26" s="302">
        <v>0</v>
      </c>
      <c r="AQ26" s="16"/>
      <c r="AR26" s="302">
        <v>0</v>
      </c>
      <c r="AS26" s="16"/>
      <c r="AT26" s="302">
        <v>0</v>
      </c>
      <c r="AU26" s="16"/>
      <c r="AV26" s="302">
        <v>0</v>
      </c>
      <c r="AW26" s="16"/>
      <c r="AX26" s="302">
        <v>0</v>
      </c>
      <c r="AY26" s="16"/>
      <c r="AZ26" s="302">
        <v>0</v>
      </c>
      <c r="BA26" s="16"/>
      <c r="BB26" s="302">
        <v>0</v>
      </c>
      <c r="BC26" s="16"/>
      <c r="BD26" s="7">
        <v>0</v>
      </c>
      <c r="BE26" s="16"/>
      <c r="BF26" s="7">
        <v>0</v>
      </c>
      <c r="BG26" s="16"/>
      <c r="BH26" s="7">
        <v>0</v>
      </c>
      <c r="BI26" s="16"/>
      <c r="BJ26" s="7">
        <v>0</v>
      </c>
      <c r="BK26" s="16"/>
      <c r="BL26" s="7">
        <v>0</v>
      </c>
      <c r="BM26" s="16"/>
      <c r="BN26" s="7">
        <v>0</v>
      </c>
      <c r="BO26" s="16"/>
      <c r="BP26" s="7">
        <v>0</v>
      </c>
      <c r="BQ26" s="370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O26" s="16"/>
    </row>
    <row r="27" spans="2:183" ht="15" customHeight="1" x14ac:dyDescent="0.2">
      <c r="B27" s="31"/>
      <c r="C27" s="399"/>
      <c r="D27" s="422"/>
      <c r="E27" s="422"/>
      <c r="F27" s="346" t="s">
        <v>14</v>
      </c>
      <c r="H27" s="203" t="s">
        <v>206</v>
      </c>
      <c r="J27" s="7" t="e">
        <f>#REF!</f>
        <v>#REF!</v>
      </c>
      <c r="L27" s="7" t="e">
        <f>#REF!</f>
        <v>#REF!</v>
      </c>
      <c r="M27" s="16"/>
      <c r="N27" s="7" t="e">
        <f t="shared" si="0"/>
        <v>#REF!</v>
      </c>
      <c r="O27" s="16"/>
      <c r="P27" s="7" t="e">
        <f t="shared" si="1"/>
        <v>#REF!</v>
      </c>
      <c r="Q27" s="16"/>
      <c r="R27" s="318" t="e">
        <f t="shared" si="2"/>
        <v>#REF!</v>
      </c>
      <c r="S27" s="202"/>
      <c r="T27" s="7">
        <v>0</v>
      </c>
      <c r="U27" s="202"/>
      <c r="V27" s="7">
        <v>0</v>
      </c>
      <c r="W27" s="202"/>
      <c r="X27" s="7">
        <v>0</v>
      </c>
      <c r="Y27" s="202"/>
      <c r="Z27" s="7">
        <v>0</v>
      </c>
      <c r="AA27" s="202"/>
      <c r="AB27" s="7">
        <v>0</v>
      </c>
      <c r="AC27" s="202"/>
      <c r="AD27" s="7">
        <v>0</v>
      </c>
      <c r="AE27" s="202"/>
      <c r="AF27" s="7">
        <v>0</v>
      </c>
      <c r="AG27" s="202"/>
      <c r="AH27" s="7">
        <v>0</v>
      </c>
      <c r="AI27" s="202"/>
      <c r="AJ27" s="7">
        <v>0</v>
      </c>
      <c r="AK27" s="202"/>
      <c r="AL27" s="302">
        <v>0</v>
      </c>
      <c r="AM27" s="202"/>
      <c r="AN27" s="7">
        <v>0</v>
      </c>
      <c r="AO27" s="202"/>
      <c r="AP27" s="7" t="e">
        <f>#REF!</f>
        <v>#REF!</v>
      </c>
      <c r="AQ27" s="202"/>
      <c r="AR27" s="7">
        <v>0</v>
      </c>
      <c r="AS27" s="202"/>
      <c r="AT27" s="7">
        <v>0</v>
      </c>
      <c r="AU27" s="202"/>
      <c r="AV27" s="7">
        <v>0</v>
      </c>
      <c r="AW27" s="202"/>
      <c r="AX27" s="7">
        <v>0</v>
      </c>
      <c r="AY27" s="202"/>
      <c r="AZ27" s="7">
        <v>0</v>
      </c>
      <c r="BA27" s="202"/>
      <c r="BB27" s="7">
        <v>0</v>
      </c>
      <c r="BC27" s="202"/>
      <c r="BD27" s="302">
        <v>0</v>
      </c>
      <c r="BE27" s="202"/>
      <c r="BF27" s="302">
        <v>0</v>
      </c>
      <c r="BG27" s="202"/>
      <c r="BH27" s="302">
        <v>0</v>
      </c>
      <c r="BI27" s="202"/>
      <c r="BJ27" s="302">
        <v>0</v>
      </c>
      <c r="BK27" s="202"/>
      <c r="BL27" s="302">
        <v>0</v>
      </c>
      <c r="BM27" s="202"/>
      <c r="BN27" s="302">
        <v>0</v>
      </c>
      <c r="BO27" s="202"/>
      <c r="BP27" s="302">
        <v>0</v>
      </c>
      <c r="BQ27" s="370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O27" s="16"/>
    </row>
    <row r="28" spans="2:183" ht="15" customHeight="1" x14ac:dyDescent="0.2">
      <c r="B28" s="31"/>
      <c r="C28" s="399"/>
      <c r="D28" s="422"/>
      <c r="E28" s="422"/>
      <c r="F28" s="346" t="s">
        <v>55</v>
      </c>
      <c r="H28" s="203" t="s">
        <v>154</v>
      </c>
      <c r="J28" s="7" t="e">
        <f>#REF!</f>
        <v>#REF!</v>
      </c>
      <c r="L28" s="7" t="e">
        <f>#REF!</f>
        <v>#REF!</v>
      </c>
      <c r="M28" s="16"/>
      <c r="N28" s="7" t="e">
        <f t="shared" si="0"/>
        <v>#REF!</v>
      </c>
      <c r="O28" s="16"/>
      <c r="P28" s="7" t="e">
        <f t="shared" si="1"/>
        <v>#REF!</v>
      </c>
      <c r="Q28" s="16"/>
      <c r="R28" s="318" t="e">
        <f t="shared" si="2"/>
        <v>#REF!</v>
      </c>
      <c r="S28" s="202"/>
      <c r="T28" s="302">
        <v>0</v>
      </c>
      <c r="U28" s="202"/>
      <c r="V28" s="302">
        <v>0</v>
      </c>
      <c r="W28" s="202"/>
      <c r="X28" s="302">
        <v>0</v>
      </c>
      <c r="Y28" s="202"/>
      <c r="Z28" s="302">
        <v>0</v>
      </c>
      <c r="AA28" s="202"/>
      <c r="AB28" s="302">
        <v>0</v>
      </c>
      <c r="AC28" s="202"/>
      <c r="AD28" s="302">
        <v>0</v>
      </c>
      <c r="AE28" s="202"/>
      <c r="AF28" s="302">
        <v>0</v>
      </c>
      <c r="AG28" s="202"/>
      <c r="AH28" s="302">
        <v>0</v>
      </c>
      <c r="AI28" s="202"/>
      <c r="AJ28" s="302">
        <v>0</v>
      </c>
      <c r="AK28" s="202"/>
      <c r="AL28" s="301">
        <f>AL29</f>
        <v>0</v>
      </c>
      <c r="AM28" s="202"/>
      <c r="AN28" s="302">
        <v>0</v>
      </c>
      <c r="AO28" s="202"/>
      <c r="AP28" s="302" t="e">
        <f>#REF!</f>
        <v>#REF!</v>
      </c>
      <c r="AQ28" s="202"/>
      <c r="AR28" s="302">
        <v>0</v>
      </c>
      <c r="AS28" s="202"/>
      <c r="AT28" s="302">
        <v>0</v>
      </c>
      <c r="AU28" s="202"/>
      <c r="AV28" s="302">
        <v>0</v>
      </c>
      <c r="AW28" s="202"/>
      <c r="AX28" s="302">
        <v>0</v>
      </c>
      <c r="AY28" s="202"/>
      <c r="AZ28" s="302">
        <v>0</v>
      </c>
      <c r="BA28" s="202"/>
      <c r="BB28" s="302">
        <v>0</v>
      </c>
      <c r="BC28" s="202"/>
      <c r="BD28" s="302">
        <v>0</v>
      </c>
      <c r="BE28" s="202"/>
      <c r="BF28" s="302">
        <v>0</v>
      </c>
      <c r="BG28" s="202"/>
      <c r="BH28" s="302">
        <v>0</v>
      </c>
      <c r="BI28" s="202"/>
      <c r="BJ28" s="302">
        <v>0</v>
      </c>
      <c r="BK28" s="202"/>
      <c r="BL28" s="302">
        <v>0</v>
      </c>
      <c r="BM28" s="202"/>
      <c r="BN28" s="302">
        <v>0</v>
      </c>
      <c r="BO28" s="202"/>
      <c r="BP28" s="302">
        <v>0</v>
      </c>
      <c r="BQ28" s="370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O28" s="16"/>
    </row>
    <row r="29" spans="2:183" ht="15" customHeight="1" x14ac:dyDescent="0.2">
      <c r="B29" s="31"/>
      <c r="C29" s="399"/>
      <c r="D29" s="422"/>
      <c r="E29" s="420">
        <v>2</v>
      </c>
      <c r="F29" s="344"/>
      <c r="G29" s="212"/>
      <c r="H29" s="199" t="s">
        <v>11</v>
      </c>
      <c r="I29" s="212"/>
      <c r="J29" s="301" t="e">
        <f t="shared" ref="J29:AJ29" si="18">J30</f>
        <v>#REF!</v>
      </c>
      <c r="K29" s="212"/>
      <c r="L29" s="301" t="e">
        <f t="shared" si="18"/>
        <v>#REF!</v>
      </c>
      <c r="M29" s="200"/>
      <c r="N29" s="301" t="e">
        <f t="shared" si="18"/>
        <v>#REF!</v>
      </c>
      <c r="O29" s="200"/>
      <c r="P29" s="301">
        <f t="shared" si="18"/>
        <v>0</v>
      </c>
      <c r="Q29" s="200"/>
      <c r="R29" s="301">
        <f t="shared" si="18"/>
        <v>0</v>
      </c>
      <c r="S29" s="200"/>
      <c r="T29" s="301">
        <f t="shared" si="18"/>
        <v>0</v>
      </c>
      <c r="U29" s="200"/>
      <c r="V29" s="301">
        <f t="shared" si="18"/>
        <v>0</v>
      </c>
      <c r="W29" s="200"/>
      <c r="X29" s="301" t="e">
        <f t="shared" si="18"/>
        <v>#REF!</v>
      </c>
      <c r="Y29" s="200"/>
      <c r="Z29" s="301">
        <f t="shared" si="18"/>
        <v>0</v>
      </c>
      <c r="AA29" s="200"/>
      <c r="AB29" s="301">
        <f t="shared" si="18"/>
        <v>0</v>
      </c>
      <c r="AC29" s="200"/>
      <c r="AD29" s="301">
        <f t="shared" si="18"/>
        <v>0</v>
      </c>
      <c r="AE29" s="200"/>
      <c r="AF29" s="301">
        <f t="shared" si="18"/>
        <v>0</v>
      </c>
      <c r="AG29" s="200"/>
      <c r="AH29" s="301">
        <f t="shared" si="18"/>
        <v>0</v>
      </c>
      <c r="AI29" s="200"/>
      <c r="AJ29" s="301">
        <f t="shared" si="18"/>
        <v>0</v>
      </c>
      <c r="AK29" s="200"/>
      <c r="AL29" s="302"/>
      <c r="AM29" s="200"/>
      <c r="AN29" s="301">
        <f>AN30</f>
        <v>0</v>
      </c>
      <c r="AO29" s="200"/>
      <c r="AP29" s="301">
        <f>AP30</f>
        <v>0</v>
      </c>
      <c r="AQ29" s="200"/>
      <c r="AR29" s="301">
        <f>AR30</f>
        <v>0</v>
      </c>
      <c r="AS29" s="200"/>
      <c r="AT29" s="301">
        <f t="shared" ref="AT29:BP29" si="19">AT30</f>
        <v>0</v>
      </c>
      <c r="AU29" s="200"/>
      <c r="AV29" s="301">
        <f t="shared" si="19"/>
        <v>0</v>
      </c>
      <c r="AW29" s="200"/>
      <c r="AX29" s="301">
        <f t="shared" si="19"/>
        <v>0</v>
      </c>
      <c r="AY29" s="200"/>
      <c r="AZ29" s="301" t="e">
        <f t="shared" si="19"/>
        <v>#REF!</v>
      </c>
      <c r="BA29" s="200"/>
      <c r="BB29" s="301" t="e">
        <f t="shared" si="19"/>
        <v>#REF!</v>
      </c>
      <c r="BC29" s="200"/>
      <c r="BD29" s="301" t="e">
        <f t="shared" si="19"/>
        <v>#REF!</v>
      </c>
      <c r="BE29" s="200"/>
      <c r="BF29" s="301" t="e">
        <f t="shared" si="19"/>
        <v>#REF!</v>
      </c>
      <c r="BG29" s="200"/>
      <c r="BH29" s="301" t="e">
        <f t="shared" si="19"/>
        <v>#REF!</v>
      </c>
      <c r="BI29" s="200"/>
      <c r="BJ29" s="301">
        <f t="shared" si="19"/>
        <v>0</v>
      </c>
      <c r="BK29" s="200"/>
      <c r="BL29" s="301">
        <f t="shared" si="19"/>
        <v>0</v>
      </c>
      <c r="BM29" s="200"/>
      <c r="BN29" s="301">
        <f t="shared" si="19"/>
        <v>0</v>
      </c>
      <c r="BO29" s="200"/>
      <c r="BP29" s="301">
        <f t="shared" si="19"/>
        <v>0</v>
      </c>
      <c r="BQ29" s="369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4"/>
      <c r="EZ29" s="204"/>
      <c r="FA29" s="204"/>
      <c r="FB29" s="204"/>
      <c r="FC29" s="204"/>
      <c r="FD29" s="204"/>
      <c r="FE29" s="204"/>
      <c r="FF29" s="204"/>
      <c r="FG29" s="205"/>
      <c r="FH29" s="205"/>
      <c r="FI29" s="205"/>
      <c r="FJ29" s="205"/>
      <c r="FK29" s="205"/>
      <c r="FL29" s="205"/>
      <c r="FM29" s="205"/>
      <c r="FN29" s="205"/>
      <c r="FO29" s="200"/>
      <c r="FP29" s="205"/>
      <c r="FQ29" s="205"/>
    </row>
    <row r="30" spans="2:183" ht="16.5" customHeight="1" x14ac:dyDescent="0.2">
      <c r="B30" s="31"/>
      <c r="C30" s="399"/>
      <c r="D30" s="422"/>
      <c r="E30" s="423"/>
      <c r="F30" s="347" t="s">
        <v>3</v>
      </c>
      <c r="G30" s="141"/>
      <c r="H30" s="206" t="s">
        <v>437</v>
      </c>
      <c r="I30" s="141"/>
      <c r="J30" s="302" t="e">
        <f>#REF!</f>
        <v>#REF!</v>
      </c>
      <c r="K30" s="141"/>
      <c r="L30" s="302" t="e">
        <f>#REF!</f>
        <v>#REF!</v>
      </c>
      <c r="M30" s="202"/>
      <c r="N30" s="7" t="e">
        <f>SUM(T30:EX30)</f>
        <v>#REF!</v>
      </c>
      <c r="O30" s="16"/>
      <c r="P30" s="302"/>
      <c r="Q30" s="202"/>
      <c r="R30" s="319"/>
      <c r="S30" s="202"/>
      <c r="T30" s="302">
        <v>0</v>
      </c>
      <c r="U30" s="202"/>
      <c r="V30" s="302">
        <v>0</v>
      </c>
      <c r="W30" s="202"/>
      <c r="X30" s="302" t="e">
        <f>#REF!</f>
        <v>#REF!</v>
      </c>
      <c r="Y30" s="202"/>
      <c r="Z30" s="302">
        <v>0</v>
      </c>
      <c r="AA30" s="202"/>
      <c r="AB30" s="302">
        <v>0</v>
      </c>
      <c r="AC30" s="202"/>
      <c r="AD30" s="302">
        <v>0</v>
      </c>
      <c r="AE30" s="202"/>
      <c r="AF30" s="302">
        <v>0</v>
      </c>
      <c r="AG30" s="202"/>
      <c r="AH30" s="302">
        <v>0</v>
      </c>
      <c r="AI30" s="202"/>
      <c r="AJ30" s="302">
        <v>0</v>
      </c>
      <c r="AK30" s="202"/>
      <c r="AL30" s="302">
        <v>0</v>
      </c>
      <c r="AM30" s="202"/>
      <c r="AN30" s="302">
        <v>0</v>
      </c>
      <c r="AO30" s="202"/>
      <c r="AP30" s="302">
        <v>0</v>
      </c>
      <c r="AQ30" s="202"/>
      <c r="AR30" s="302">
        <v>0</v>
      </c>
      <c r="AS30" s="202"/>
      <c r="AT30" s="302">
        <v>0</v>
      </c>
      <c r="AU30" s="202"/>
      <c r="AV30" s="302">
        <v>0</v>
      </c>
      <c r="AW30" s="202"/>
      <c r="AX30" s="302">
        <v>0</v>
      </c>
      <c r="AY30" s="202"/>
      <c r="AZ30" s="302" t="e">
        <f>#REF!</f>
        <v>#REF!</v>
      </c>
      <c r="BA30" s="202"/>
      <c r="BB30" s="302" t="e">
        <f>#REF!</f>
        <v>#REF!</v>
      </c>
      <c r="BC30" s="202"/>
      <c r="BD30" s="302" t="e">
        <f>#REF!</f>
        <v>#REF!</v>
      </c>
      <c r="BE30" s="202"/>
      <c r="BF30" s="302" t="e">
        <f>#REF!</f>
        <v>#REF!</v>
      </c>
      <c r="BG30" s="202"/>
      <c r="BH30" s="302" t="e">
        <f>#REF!</f>
        <v>#REF!</v>
      </c>
      <c r="BI30" s="202"/>
      <c r="BJ30" s="302">
        <v>0</v>
      </c>
      <c r="BK30" s="202"/>
      <c r="BL30" s="302">
        <v>0</v>
      </c>
      <c r="BM30" s="202"/>
      <c r="BN30" s="302">
        <v>0</v>
      </c>
      <c r="BO30" s="202"/>
      <c r="BP30" s="302">
        <v>0</v>
      </c>
      <c r="BQ30" s="371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O30" s="202"/>
    </row>
    <row r="31" spans="2:183" ht="15" customHeight="1" x14ac:dyDescent="0.2">
      <c r="B31" s="31"/>
      <c r="C31" s="399"/>
      <c r="D31" s="422"/>
      <c r="E31" s="420">
        <v>3</v>
      </c>
      <c r="F31" s="344"/>
      <c r="G31" s="212"/>
      <c r="H31" s="199" t="s">
        <v>12</v>
      </c>
      <c r="I31" s="212"/>
      <c r="J31" s="301" t="e">
        <f t="shared" ref="J31:AJ31" si="20">J32</f>
        <v>#REF!</v>
      </c>
      <c r="K31" s="212"/>
      <c r="L31" s="301" t="e">
        <f t="shared" si="20"/>
        <v>#REF!</v>
      </c>
      <c r="M31" s="200"/>
      <c r="N31" s="301" t="e">
        <f t="shared" si="20"/>
        <v>#REF!</v>
      </c>
      <c r="O31" s="200"/>
      <c r="P31" s="301">
        <f t="shared" si="20"/>
        <v>0</v>
      </c>
      <c r="Q31" s="200"/>
      <c r="R31" s="301">
        <f t="shared" si="20"/>
        <v>0</v>
      </c>
      <c r="S31" s="200"/>
      <c r="T31" s="301">
        <f t="shared" si="20"/>
        <v>0</v>
      </c>
      <c r="U31" s="200"/>
      <c r="V31" s="301">
        <f t="shared" si="20"/>
        <v>0</v>
      </c>
      <c r="W31" s="200"/>
      <c r="X31" s="301">
        <f t="shared" si="20"/>
        <v>0</v>
      </c>
      <c r="Y31" s="200"/>
      <c r="Z31" s="301">
        <f t="shared" si="20"/>
        <v>0</v>
      </c>
      <c r="AA31" s="200"/>
      <c r="AB31" s="301">
        <f t="shared" si="20"/>
        <v>0</v>
      </c>
      <c r="AC31" s="200"/>
      <c r="AD31" s="301">
        <f t="shared" si="20"/>
        <v>0</v>
      </c>
      <c r="AE31" s="200"/>
      <c r="AF31" s="301">
        <f t="shared" si="20"/>
        <v>0</v>
      </c>
      <c r="AG31" s="200"/>
      <c r="AH31" s="301">
        <f t="shared" si="20"/>
        <v>0</v>
      </c>
      <c r="AI31" s="200"/>
      <c r="AJ31" s="301">
        <f t="shared" si="20"/>
        <v>0</v>
      </c>
      <c r="AK31" s="200"/>
      <c r="AL31" s="302"/>
      <c r="AM31" s="200"/>
      <c r="AN31" s="301">
        <f>AN32</f>
        <v>0</v>
      </c>
      <c r="AO31" s="200"/>
      <c r="AP31" s="301">
        <f>AP32</f>
        <v>0</v>
      </c>
      <c r="AQ31" s="200"/>
      <c r="AR31" s="301">
        <f>AR32</f>
        <v>0</v>
      </c>
      <c r="AS31" s="200"/>
      <c r="AT31" s="301">
        <f t="shared" ref="AT31:BP31" si="21">AT32</f>
        <v>0</v>
      </c>
      <c r="AU31" s="200"/>
      <c r="AV31" s="301">
        <f t="shared" si="21"/>
        <v>0</v>
      </c>
      <c r="AW31" s="200"/>
      <c r="AX31" s="301">
        <f t="shared" si="21"/>
        <v>0</v>
      </c>
      <c r="AY31" s="200"/>
      <c r="AZ31" s="301" t="e">
        <f t="shared" si="21"/>
        <v>#REF!</v>
      </c>
      <c r="BA31" s="200"/>
      <c r="BB31" s="301" t="e">
        <f t="shared" si="21"/>
        <v>#REF!</v>
      </c>
      <c r="BC31" s="200"/>
      <c r="BD31" s="301" t="e">
        <f t="shared" si="21"/>
        <v>#REF!</v>
      </c>
      <c r="BE31" s="200"/>
      <c r="BF31" s="301" t="e">
        <f t="shared" si="21"/>
        <v>#REF!</v>
      </c>
      <c r="BG31" s="200"/>
      <c r="BH31" s="301" t="e">
        <f t="shared" si="21"/>
        <v>#REF!</v>
      </c>
      <c r="BI31" s="200"/>
      <c r="BJ31" s="301">
        <f t="shared" si="21"/>
        <v>0</v>
      </c>
      <c r="BK31" s="200"/>
      <c r="BL31" s="301">
        <f t="shared" si="21"/>
        <v>0</v>
      </c>
      <c r="BM31" s="200"/>
      <c r="BN31" s="301">
        <f t="shared" si="21"/>
        <v>0</v>
      </c>
      <c r="BO31" s="200"/>
      <c r="BP31" s="301">
        <f t="shared" si="21"/>
        <v>0</v>
      </c>
      <c r="BQ31" s="369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4"/>
      <c r="EZ31" s="204"/>
      <c r="FA31" s="204"/>
      <c r="FB31" s="204"/>
      <c r="FC31" s="204"/>
      <c r="FD31" s="204"/>
      <c r="FE31" s="204"/>
      <c r="FF31" s="204"/>
      <c r="FG31" s="205"/>
      <c r="FH31" s="205"/>
      <c r="FI31" s="205"/>
      <c r="FJ31" s="205"/>
      <c r="FK31" s="205"/>
      <c r="FL31" s="205"/>
      <c r="FM31" s="205"/>
      <c r="FN31" s="205"/>
      <c r="FO31" s="200"/>
      <c r="FP31" s="205"/>
      <c r="FQ31" s="205"/>
    </row>
    <row r="32" spans="2:183" ht="16.5" customHeight="1" x14ac:dyDescent="0.2">
      <c r="B32" s="31"/>
      <c r="C32" s="399"/>
      <c r="D32" s="422"/>
      <c r="E32" s="423"/>
      <c r="F32" s="347" t="s">
        <v>3</v>
      </c>
      <c r="G32" s="141"/>
      <c r="H32" s="206" t="s">
        <v>509</v>
      </c>
      <c r="I32" s="141"/>
      <c r="J32" s="302" t="e">
        <f>#REF!</f>
        <v>#REF!</v>
      </c>
      <c r="K32" s="141"/>
      <c r="L32" s="302" t="e">
        <f>#REF!</f>
        <v>#REF!</v>
      </c>
      <c r="M32" s="202"/>
      <c r="N32" s="7" t="e">
        <f>SUM(T32:EX32)</f>
        <v>#REF!</v>
      </c>
      <c r="O32" s="16"/>
      <c r="P32" s="302"/>
      <c r="Q32" s="202"/>
      <c r="R32" s="319"/>
      <c r="S32" s="202"/>
      <c r="T32" s="302">
        <v>0</v>
      </c>
      <c r="U32" s="202"/>
      <c r="V32" s="302">
        <v>0</v>
      </c>
      <c r="W32" s="202"/>
      <c r="X32" s="302">
        <v>0</v>
      </c>
      <c r="Y32" s="202"/>
      <c r="Z32" s="302">
        <v>0</v>
      </c>
      <c r="AA32" s="202"/>
      <c r="AB32" s="302">
        <v>0</v>
      </c>
      <c r="AC32" s="202"/>
      <c r="AD32" s="302">
        <v>0</v>
      </c>
      <c r="AE32" s="202"/>
      <c r="AF32" s="302">
        <v>0</v>
      </c>
      <c r="AG32" s="202"/>
      <c r="AH32" s="302">
        <v>0</v>
      </c>
      <c r="AI32" s="202"/>
      <c r="AJ32" s="302">
        <v>0</v>
      </c>
      <c r="AK32" s="202"/>
      <c r="AL32" s="302">
        <v>0</v>
      </c>
      <c r="AM32" s="202"/>
      <c r="AN32" s="302">
        <v>0</v>
      </c>
      <c r="AO32" s="202"/>
      <c r="AP32" s="302">
        <v>0</v>
      </c>
      <c r="AQ32" s="202"/>
      <c r="AR32" s="302">
        <v>0</v>
      </c>
      <c r="AS32" s="202"/>
      <c r="AT32" s="302">
        <v>0</v>
      </c>
      <c r="AU32" s="202"/>
      <c r="AV32" s="302">
        <v>0</v>
      </c>
      <c r="AW32" s="202"/>
      <c r="AX32" s="302">
        <v>0</v>
      </c>
      <c r="AY32" s="202"/>
      <c r="AZ32" s="302" t="e">
        <f>#REF!</f>
        <v>#REF!</v>
      </c>
      <c r="BA32" s="202"/>
      <c r="BB32" s="302" t="e">
        <f>#REF!</f>
        <v>#REF!</v>
      </c>
      <c r="BC32" s="202"/>
      <c r="BD32" s="302" t="e">
        <f>#REF!</f>
        <v>#REF!</v>
      </c>
      <c r="BE32" s="202"/>
      <c r="BF32" s="302" t="e">
        <f>#REF!</f>
        <v>#REF!</v>
      </c>
      <c r="BG32" s="202"/>
      <c r="BH32" s="302" t="e">
        <f>#REF!</f>
        <v>#REF!</v>
      </c>
      <c r="BI32" s="202"/>
      <c r="BJ32" s="302">
        <v>0</v>
      </c>
      <c r="BK32" s="202"/>
      <c r="BL32" s="302">
        <v>0</v>
      </c>
      <c r="BM32" s="202"/>
      <c r="BN32" s="302">
        <v>0</v>
      </c>
      <c r="BO32" s="202"/>
      <c r="BP32" s="302">
        <v>0</v>
      </c>
      <c r="BQ32" s="371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O32" s="202"/>
    </row>
    <row r="33" spans="2:198" ht="15" customHeight="1" x14ac:dyDescent="0.2">
      <c r="B33" s="31"/>
      <c r="C33" s="399"/>
      <c r="D33" s="422"/>
      <c r="E33" s="420">
        <v>5</v>
      </c>
      <c r="F33" s="344"/>
      <c r="G33" s="212"/>
      <c r="H33" s="199" t="s">
        <v>204</v>
      </c>
      <c r="I33" s="212"/>
      <c r="J33" s="301" t="e">
        <f t="shared" ref="J33:AJ33" si="22">J34</f>
        <v>#REF!</v>
      </c>
      <c r="K33" s="212"/>
      <c r="L33" s="301" t="e">
        <f t="shared" si="22"/>
        <v>#REF!</v>
      </c>
      <c r="M33" s="200"/>
      <c r="N33" s="301" t="e">
        <f t="shared" si="22"/>
        <v>#REF!</v>
      </c>
      <c r="O33" s="200"/>
      <c r="P33" s="301">
        <f t="shared" si="22"/>
        <v>0</v>
      </c>
      <c r="Q33" s="200"/>
      <c r="R33" s="301">
        <f t="shared" si="22"/>
        <v>0</v>
      </c>
      <c r="S33" s="200"/>
      <c r="T33" s="301">
        <f t="shared" si="22"/>
        <v>0</v>
      </c>
      <c r="U33" s="200"/>
      <c r="V33" s="301">
        <f t="shared" si="22"/>
        <v>0</v>
      </c>
      <c r="W33" s="200"/>
      <c r="X33" s="301">
        <f t="shared" si="22"/>
        <v>0</v>
      </c>
      <c r="Y33" s="200"/>
      <c r="Z33" s="301">
        <f t="shared" si="22"/>
        <v>0</v>
      </c>
      <c r="AA33" s="200"/>
      <c r="AB33" s="301">
        <f t="shared" si="22"/>
        <v>0</v>
      </c>
      <c r="AC33" s="200"/>
      <c r="AD33" s="301">
        <f t="shared" si="22"/>
        <v>0</v>
      </c>
      <c r="AE33" s="200"/>
      <c r="AF33" s="301">
        <f t="shared" si="22"/>
        <v>0</v>
      </c>
      <c r="AG33" s="200"/>
      <c r="AH33" s="301">
        <f t="shared" si="22"/>
        <v>0</v>
      </c>
      <c r="AI33" s="200"/>
      <c r="AJ33" s="301">
        <f t="shared" si="22"/>
        <v>0</v>
      </c>
      <c r="AK33" s="200"/>
      <c r="AL33" s="302"/>
      <c r="AM33" s="200"/>
      <c r="AN33" s="301">
        <f>AN34</f>
        <v>0</v>
      </c>
      <c r="AO33" s="200"/>
      <c r="AP33" s="301" t="e">
        <f>AP34</f>
        <v>#REF!</v>
      </c>
      <c r="AQ33" s="200"/>
      <c r="AR33" s="301">
        <f>AR34</f>
        <v>0</v>
      </c>
      <c r="AS33" s="200"/>
      <c r="AT33" s="301">
        <f>AT34</f>
        <v>0</v>
      </c>
      <c r="AU33" s="200"/>
      <c r="AV33" s="301">
        <f>AV34</f>
        <v>0</v>
      </c>
      <c r="AW33" s="200"/>
      <c r="AX33" s="301">
        <f>AX34</f>
        <v>0</v>
      </c>
      <c r="AY33" s="200"/>
      <c r="AZ33" s="301">
        <f>AZ34</f>
        <v>0</v>
      </c>
      <c r="BA33" s="200"/>
      <c r="BB33" s="301">
        <f>BB34</f>
        <v>0</v>
      </c>
      <c r="BC33" s="200"/>
      <c r="BD33" s="301">
        <f t="shared" ref="BD33:BP33" si="23">BD34</f>
        <v>0</v>
      </c>
      <c r="BE33" s="200"/>
      <c r="BF33" s="301">
        <f t="shared" si="23"/>
        <v>0</v>
      </c>
      <c r="BG33" s="200"/>
      <c r="BH33" s="301">
        <f t="shared" si="23"/>
        <v>0</v>
      </c>
      <c r="BI33" s="200"/>
      <c r="BJ33" s="301">
        <f t="shared" si="23"/>
        <v>0</v>
      </c>
      <c r="BK33" s="200"/>
      <c r="BL33" s="301">
        <f t="shared" si="23"/>
        <v>0</v>
      </c>
      <c r="BM33" s="200"/>
      <c r="BN33" s="301">
        <f t="shared" si="23"/>
        <v>0</v>
      </c>
      <c r="BO33" s="200"/>
      <c r="BP33" s="301">
        <f t="shared" si="23"/>
        <v>0</v>
      </c>
      <c r="BQ33" s="369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4"/>
      <c r="EZ33" s="204"/>
      <c r="FA33" s="204"/>
      <c r="FB33" s="204"/>
      <c r="FC33" s="204"/>
      <c r="FD33" s="204"/>
      <c r="FE33" s="204"/>
      <c r="FF33" s="204"/>
      <c r="FG33" s="205"/>
      <c r="FH33" s="205"/>
      <c r="FI33" s="205"/>
      <c r="FJ33" s="205"/>
      <c r="FK33" s="205"/>
      <c r="FL33" s="205"/>
      <c r="FM33" s="205"/>
      <c r="FN33" s="205"/>
      <c r="FO33" s="200"/>
      <c r="FP33" s="205"/>
      <c r="FQ33" s="205"/>
    </row>
    <row r="34" spans="2:198" ht="15" customHeight="1" x14ac:dyDescent="0.2">
      <c r="B34" s="31"/>
      <c r="C34" s="399"/>
      <c r="D34" s="422"/>
      <c r="E34" s="423"/>
      <c r="F34" s="347">
        <v>5</v>
      </c>
      <c r="G34" s="141"/>
      <c r="H34" s="206" t="s">
        <v>387</v>
      </c>
      <c r="I34" s="141"/>
      <c r="J34" s="302" t="e">
        <f>#REF!</f>
        <v>#REF!</v>
      </c>
      <c r="K34" s="141"/>
      <c r="L34" s="302" t="e">
        <f>#REF!</f>
        <v>#REF!</v>
      </c>
      <c r="M34" s="202"/>
      <c r="N34" s="7" t="e">
        <f t="shared" ref="N34:N66" si="24">SUM(T34:EX34)</f>
        <v>#REF!</v>
      </c>
      <c r="O34" s="16"/>
      <c r="P34" s="302"/>
      <c r="Q34" s="202"/>
      <c r="R34" s="319"/>
      <c r="S34" s="202"/>
      <c r="T34" s="302">
        <v>0</v>
      </c>
      <c r="U34" s="202"/>
      <c r="V34" s="302">
        <v>0</v>
      </c>
      <c r="W34" s="202"/>
      <c r="X34" s="302">
        <v>0</v>
      </c>
      <c r="Y34" s="202"/>
      <c r="Z34" s="302">
        <v>0</v>
      </c>
      <c r="AA34" s="202"/>
      <c r="AB34" s="302">
        <v>0</v>
      </c>
      <c r="AC34" s="202"/>
      <c r="AD34" s="302">
        <v>0</v>
      </c>
      <c r="AE34" s="202"/>
      <c r="AF34" s="302">
        <v>0</v>
      </c>
      <c r="AG34" s="202"/>
      <c r="AH34" s="302">
        <v>0</v>
      </c>
      <c r="AI34" s="202"/>
      <c r="AJ34" s="302">
        <v>0</v>
      </c>
      <c r="AK34" s="202"/>
      <c r="AL34" s="302">
        <v>0</v>
      </c>
      <c r="AM34" s="202"/>
      <c r="AN34" s="302">
        <v>0</v>
      </c>
      <c r="AO34" s="202"/>
      <c r="AP34" s="302" t="e">
        <f>#REF!</f>
        <v>#REF!</v>
      </c>
      <c r="AQ34" s="202"/>
      <c r="AR34" s="302">
        <v>0</v>
      </c>
      <c r="AS34" s="202"/>
      <c r="AT34" s="302">
        <v>0</v>
      </c>
      <c r="AU34" s="202"/>
      <c r="AV34" s="302">
        <v>0</v>
      </c>
      <c r="AW34" s="202"/>
      <c r="AX34" s="302">
        <v>0</v>
      </c>
      <c r="AY34" s="202"/>
      <c r="AZ34" s="302">
        <v>0</v>
      </c>
      <c r="BA34" s="202"/>
      <c r="BB34" s="302">
        <v>0</v>
      </c>
      <c r="BC34" s="202"/>
      <c r="BD34" s="302">
        <v>0</v>
      </c>
      <c r="BE34" s="202"/>
      <c r="BF34" s="302">
        <v>0</v>
      </c>
      <c r="BG34" s="202"/>
      <c r="BH34" s="302">
        <v>0</v>
      </c>
      <c r="BI34" s="202"/>
      <c r="BJ34" s="302">
        <v>0</v>
      </c>
      <c r="BK34" s="202"/>
      <c r="BL34" s="302">
        <v>0</v>
      </c>
      <c r="BM34" s="202"/>
      <c r="BN34" s="302">
        <v>0</v>
      </c>
      <c r="BO34" s="202"/>
      <c r="BP34" s="302">
        <v>0</v>
      </c>
      <c r="BQ34" s="371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O34" s="202"/>
    </row>
    <row r="35" spans="2:198" ht="15" customHeight="1" x14ac:dyDescent="0.2">
      <c r="B35" s="31"/>
      <c r="C35" s="399"/>
      <c r="D35" s="422"/>
      <c r="E35" s="420">
        <v>6</v>
      </c>
      <c r="F35" s="344"/>
      <c r="G35" s="212"/>
      <c r="H35" s="199" t="s">
        <v>375</v>
      </c>
      <c r="I35" s="212"/>
      <c r="J35" s="301" t="e">
        <f>SUM(J37)</f>
        <v>#REF!</v>
      </c>
      <c r="K35" s="212"/>
      <c r="L35" s="301" t="e">
        <f>SUM(L37)</f>
        <v>#REF!</v>
      </c>
      <c r="M35" s="200"/>
      <c r="N35" s="301" t="e">
        <f t="shared" si="24"/>
        <v>#REF!</v>
      </c>
      <c r="O35" s="200"/>
      <c r="P35" s="301" t="e">
        <f>N35-J35</f>
        <v>#REF!</v>
      </c>
      <c r="Q35" s="200"/>
      <c r="R35" s="317" t="e">
        <f>(P35/J35)*100</f>
        <v>#REF!</v>
      </c>
      <c r="S35" s="200"/>
      <c r="T35" s="301">
        <f t="shared" ref="T35:AJ35" si="25">SUM(T36:T37)</f>
        <v>0</v>
      </c>
      <c r="U35" s="200"/>
      <c r="V35" s="301">
        <f t="shared" si="25"/>
        <v>0</v>
      </c>
      <c r="W35" s="200"/>
      <c r="X35" s="301">
        <f t="shared" si="25"/>
        <v>0</v>
      </c>
      <c r="Y35" s="200"/>
      <c r="Z35" s="301">
        <f t="shared" si="25"/>
        <v>0</v>
      </c>
      <c r="AA35" s="200"/>
      <c r="AB35" s="301">
        <f t="shared" si="25"/>
        <v>0</v>
      </c>
      <c r="AC35" s="200"/>
      <c r="AD35" s="301">
        <f t="shared" si="25"/>
        <v>0</v>
      </c>
      <c r="AE35" s="200"/>
      <c r="AF35" s="301">
        <f t="shared" si="25"/>
        <v>0</v>
      </c>
      <c r="AG35" s="200"/>
      <c r="AH35" s="301">
        <f t="shared" si="25"/>
        <v>0</v>
      </c>
      <c r="AI35" s="200"/>
      <c r="AJ35" s="301">
        <f t="shared" si="25"/>
        <v>0</v>
      </c>
      <c r="AK35" s="200"/>
      <c r="AL35" s="7"/>
      <c r="AM35" s="200"/>
      <c r="AN35" s="301">
        <f>SUM(AN36:AN37)</f>
        <v>0</v>
      </c>
      <c r="AO35" s="200"/>
      <c r="AP35" s="301" t="e">
        <f>SUM(AP36:AP37)</f>
        <v>#REF!</v>
      </c>
      <c r="AQ35" s="200"/>
      <c r="AR35" s="301">
        <f>SUM(AR36:AR37)</f>
        <v>0</v>
      </c>
      <c r="AS35" s="200"/>
      <c r="AT35" s="301">
        <f t="shared" ref="AT35:BP35" si="26">SUM(AT36:AT37)</f>
        <v>0</v>
      </c>
      <c r="AU35" s="200"/>
      <c r="AV35" s="301">
        <f t="shared" si="26"/>
        <v>0</v>
      </c>
      <c r="AW35" s="200"/>
      <c r="AX35" s="301">
        <f t="shared" si="26"/>
        <v>0</v>
      </c>
      <c r="AY35" s="200"/>
      <c r="AZ35" s="301">
        <f t="shared" si="26"/>
        <v>0</v>
      </c>
      <c r="BA35" s="200"/>
      <c r="BB35" s="301">
        <f t="shared" si="26"/>
        <v>0</v>
      </c>
      <c r="BC35" s="200"/>
      <c r="BD35" s="301">
        <f t="shared" si="26"/>
        <v>0</v>
      </c>
      <c r="BE35" s="200"/>
      <c r="BF35" s="301">
        <f t="shared" si="26"/>
        <v>0</v>
      </c>
      <c r="BG35" s="200"/>
      <c r="BH35" s="301">
        <f t="shared" si="26"/>
        <v>0</v>
      </c>
      <c r="BI35" s="200"/>
      <c r="BJ35" s="301">
        <f t="shared" si="26"/>
        <v>0</v>
      </c>
      <c r="BK35" s="200"/>
      <c r="BL35" s="301">
        <f t="shared" si="26"/>
        <v>0</v>
      </c>
      <c r="BM35" s="200"/>
      <c r="BN35" s="301">
        <f t="shared" si="26"/>
        <v>0</v>
      </c>
      <c r="BO35" s="200"/>
      <c r="BP35" s="301">
        <f t="shared" si="26"/>
        <v>0</v>
      </c>
      <c r="BQ35" s="369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O35" s="200"/>
    </row>
    <row r="36" spans="2:198" ht="15" customHeight="1" x14ac:dyDescent="0.2">
      <c r="B36" s="31"/>
      <c r="C36" s="399"/>
      <c r="D36" s="422"/>
      <c r="E36" s="422"/>
      <c r="F36" s="346">
        <v>1</v>
      </c>
      <c r="H36" s="203" t="s">
        <v>493</v>
      </c>
      <c r="J36" s="7"/>
      <c r="L36" s="7"/>
      <c r="M36" s="16"/>
      <c r="N36" s="7">
        <f t="shared" si="24"/>
        <v>0</v>
      </c>
      <c r="O36" s="16"/>
      <c r="P36" s="7"/>
      <c r="Q36" s="16"/>
      <c r="R36" s="318"/>
      <c r="S36" s="16"/>
      <c r="T36" s="302">
        <v>0</v>
      </c>
      <c r="U36" s="16"/>
      <c r="V36" s="302">
        <v>0</v>
      </c>
      <c r="W36" s="16"/>
      <c r="X36" s="302">
        <v>0</v>
      </c>
      <c r="Y36" s="16"/>
      <c r="Z36" s="302">
        <v>0</v>
      </c>
      <c r="AA36" s="16"/>
      <c r="AB36" s="302">
        <v>0</v>
      </c>
      <c r="AC36" s="16"/>
      <c r="AD36" s="302">
        <v>0</v>
      </c>
      <c r="AE36" s="16"/>
      <c r="AF36" s="302">
        <v>0</v>
      </c>
      <c r="AG36" s="16"/>
      <c r="AH36" s="302">
        <v>0</v>
      </c>
      <c r="AI36" s="16"/>
      <c r="AJ36" s="302">
        <v>0</v>
      </c>
      <c r="AK36" s="16"/>
      <c r="AL36" s="302">
        <v>0</v>
      </c>
      <c r="AM36" s="16"/>
      <c r="AN36" s="302">
        <v>0</v>
      </c>
      <c r="AO36" s="16"/>
      <c r="AP36" s="7"/>
      <c r="AQ36" s="16"/>
      <c r="AR36" s="7"/>
      <c r="AS36" s="16"/>
      <c r="AT36" s="7"/>
      <c r="AU36" s="16"/>
      <c r="AV36" s="7"/>
      <c r="AW36" s="16"/>
      <c r="AX36" s="7"/>
      <c r="AY36" s="16"/>
      <c r="AZ36" s="7"/>
      <c r="BA36" s="16"/>
      <c r="BB36" s="7"/>
      <c r="BC36" s="16"/>
      <c r="BD36" s="7"/>
      <c r="BE36" s="16"/>
      <c r="BF36" s="7"/>
      <c r="BG36" s="16"/>
      <c r="BH36" s="7"/>
      <c r="BI36" s="16"/>
      <c r="BJ36" s="7"/>
      <c r="BK36" s="16"/>
      <c r="BL36" s="7"/>
      <c r="BM36" s="16"/>
      <c r="BN36" s="7"/>
      <c r="BO36" s="16"/>
      <c r="BP36" s="7"/>
      <c r="BQ36" s="370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O36" s="16"/>
    </row>
    <row r="37" spans="2:198" ht="15" customHeight="1" x14ac:dyDescent="0.2">
      <c r="B37" s="31"/>
      <c r="C37" s="399"/>
      <c r="D37" s="422"/>
      <c r="E37" s="422"/>
      <c r="F37" s="343" t="s">
        <v>55</v>
      </c>
      <c r="G37" s="207"/>
      <c r="H37" s="201" t="s">
        <v>378</v>
      </c>
      <c r="I37" s="207"/>
      <c r="J37" s="302" t="e">
        <f>#REF!</f>
        <v>#REF!</v>
      </c>
      <c r="K37" s="207"/>
      <c r="L37" s="302" t="e">
        <f>#REF!</f>
        <v>#REF!</v>
      </c>
      <c r="M37" s="202"/>
      <c r="N37" s="7" t="e">
        <f t="shared" si="24"/>
        <v>#REF!</v>
      </c>
      <c r="O37" s="16"/>
      <c r="P37" s="302" t="e">
        <f>N37-J37</f>
        <v>#REF!</v>
      </c>
      <c r="Q37" s="202"/>
      <c r="R37" s="319" t="e">
        <f>(P37/J37)*100</f>
        <v>#REF!</v>
      </c>
      <c r="S37" s="202"/>
      <c r="T37" s="302">
        <v>0</v>
      </c>
      <c r="U37" s="202"/>
      <c r="V37" s="302">
        <v>0</v>
      </c>
      <c r="W37" s="202"/>
      <c r="X37" s="302">
        <v>0</v>
      </c>
      <c r="Y37" s="202"/>
      <c r="Z37" s="302">
        <v>0</v>
      </c>
      <c r="AA37" s="202"/>
      <c r="AB37" s="302">
        <v>0</v>
      </c>
      <c r="AC37" s="202"/>
      <c r="AD37" s="302">
        <v>0</v>
      </c>
      <c r="AE37" s="202"/>
      <c r="AF37" s="302">
        <v>0</v>
      </c>
      <c r="AG37" s="202"/>
      <c r="AH37" s="302">
        <v>0</v>
      </c>
      <c r="AI37" s="202"/>
      <c r="AJ37" s="302">
        <v>0</v>
      </c>
      <c r="AK37" s="202"/>
      <c r="AL37" s="300">
        <f>SUM(AL38+AL40+AL43+AL45+AL47+AL49)</f>
        <v>0</v>
      </c>
      <c r="AM37" s="202"/>
      <c r="AN37" s="302">
        <v>0</v>
      </c>
      <c r="AO37" s="202"/>
      <c r="AP37" s="302" t="e">
        <f>#REF!</f>
        <v>#REF!</v>
      </c>
      <c r="AQ37" s="202"/>
      <c r="AR37" s="302">
        <v>0</v>
      </c>
      <c r="AS37" s="202"/>
      <c r="AT37" s="302">
        <v>0</v>
      </c>
      <c r="AU37" s="202"/>
      <c r="AV37" s="302">
        <v>0</v>
      </c>
      <c r="AW37" s="202"/>
      <c r="AX37" s="302">
        <v>0</v>
      </c>
      <c r="AY37" s="202"/>
      <c r="AZ37" s="302">
        <v>0</v>
      </c>
      <c r="BA37" s="202"/>
      <c r="BB37" s="302">
        <v>0</v>
      </c>
      <c r="BC37" s="202"/>
      <c r="BD37" s="302">
        <v>0</v>
      </c>
      <c r="BE37" s="202"/>
      <c r="BF37" s="302">
        <v>0</v>
      </c>
      <c r="BG37" s="202"/>
      <c r="BH37" s="302">
        <v>0</v>
      </c>
      <c r="BI37" s="202"/>
      <c r="BJ37" s="302">
        <v>0</v>
      </c>
      <c r="BK37" s="202"/>
      <c r="BL37" s="302">
        <v>0</v>
      </c>
      <c r="BM37" s="202"/>
      <c r="BN37" s="302">
        <v>0</v>
      </c>
      <c r="BO37" s="202"/>
      <c r="BP37" s="302">
        <v>0</v>
      </c>
      <c r="BQ37" s="371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O37" s="202"/>
    </row>
    <row r="38" spans="2:198" ht="15" hidden="1" customHeight="1" x14ac:dyDescent="0.2">
      <c r="B38" s="31"/>
      <c r="C38" s="397"/>
      <c r="D38" s="418">
        <v>3</v>
      </c>
      <c r="E38" s="418"/>
      <c r="F38" s="341"/>
      <c r="G38" s="217"/>
      <c r="H38" s="195" t="s">
        <v>384</v>
      </c>
      <c r="I38" s="217"/>
      <c r="J38" s="300" t="e">
        <f>SUM(J39+J41+J44+J46+J48)</f>
        <v>#REF!</v>
      </c>
      <c r="K38" s="217"/>
      <c r="L38" s="300" t="e">
        <f>SUM(L39+L41+L44+L46+L48)</f>
        <v>#REF!</v>
      </c>
      <c r="M38" s="196"/>
      <c r="N38" s="300">
        <f t="shared" si="24"/>
        <v>0</v>
      </c>
      <c r="O38" s="196"/>
      <c r="P38" s="300" t="e">
        <f>N38-J38</f>
        <v>#REF!</v>
      </c>
      <c r="Q38" s="196"/>
      <c r="R38" s="316" t="e">
        <f>(P38/J38)*100</f>
        <v>#REF!</v>
      </c>
      <c r="S38" s="196"/>
      <c r="T38" s="300">
        <f>T39+T41</f>
        <v>0</v>
      </c>
      <c r="U38" s="196"/>
      <c r="V38" s="300">
        <f t="shared" ref="V38:BP38" si="27">V39+V41</f>
        <v>0</v>
      </c>
      <c r="W38" s="196"/>
      <c r="X38" s="300">
        <f t="shared" si="27"/>
        <v>0</v>
      </c>
      <c r="Y38" s="196"/>
      <c r="Z38" s="300">
        <f t="shared" si="27"/>
        <v>0</v>
      </c>
      <c r="AA38" s="196"/>
      <c r="AB38" s="300">
        <f t="shared" si="27"/>
        <v>0</v>
      </c>
      <c r="AC38" s="196"/>
      <c r="AD38" s="300">
        <f t="shared" si="27"/>
        <v>0</v>
      </c>
      <c r="AE38" s="196"/>
      <c r="AF38" s="300">
        <f t="shared" si="27"/>
        <v>0</v>
      </c>
      <c r="AG38" s="196"/>
      <c r="AH38" s="300">
        <f t="shared" si="27"/>
        <v>0</v>
      </c>
      <c r="AI38" s="196"/>
      <c r="AJ38" s="300">
        <f t="shared" si="27"/>
        <v>0</v>
      </c>
      <c r="AK38" s="196"/>
      <c r="AL38" s="300">
        <f t="shared" si="27"/>
        <v>0</v>
      </c>
      <c r="AM38" s="196"/>
      <c r="AN38" s="300">
        <f t="shared" si="27"/>
        <v>0</v>
      </c>
      <c r="AO38" s="196"/>
      <c r="AP38" s="300">
        <f t="shared" si="27"/>
        <v>0</v>
      </c>
      <c r="AQ38" s="196"/>
      <c r="AR38" s="300">
        <f t="shared" si="27"/>
        <v>0</v>
      </c>
      <c r="AS38" s="196"/>
      <c r="AT38" s="300">
        <f t="shared" si="27"/>
        <v>0</v>
      </c>
      <c r="AU38" s="196"/>
      <c r="AV38" s="300">
        <f t="shared" si="27"/>
        <v>0</v>
      </c>
      <c r="AW38" s="196"/>
      <c r="AX38" s="300">
        <f t="shared" si="27"/>
        <v>0</v>
      </c>
      <c r="AY38" s="196"/>
      <c r="AZ38" s="300">
        <f t="shared" si="27"/>
        <v>0</v>
      </c>
      <c r="BA38" s="196"/>
      <c r="BB38" s="300">
        <f t="shared" si="27"/>
        <v>0</v>
      </c>
      <c r="BC38" s="196"/>
      <c r="BD38" s="300">
        <f t="shared" si="27"/>
        <v>0</v>
      </c>
      <c r="BE38" s="196"/>
      <c r="BF38" s="300">
        <f t="shared" si="27"/>
        <v>0</v>
      </c>
      <c r="BG38" s="196"/>
      <c r="BH38" s="300">
        <f t="shared" si="27"/>
        <v>0</v>
      </c>
      <c r="BI38" s="196"/>
      <c r="BJ38" s="300">
        <f t="shared" si="27"/>
        <v>0</v>
      </c>
      <c r="BK38" s="196"/>
      <c r="BL38" s="300">
        <f t="shared" si="27"/>
        <v>0</v>
      </c>
      <c r="BM38" s="196"/>
      <c r="BN38" s="300">
        <f t="shared" si="27"/>
        <v>0</v>
      </c>
      <c r="BO38" s="196"/>
      <c r="BP38" s="300">
        <f t="shared" si="27"/>
        <v>0</v>
      </c>
      <c r="BQ38" s="368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6"/>
      <c r="CF38" s="196"/>
      <c r="CG38" s="196"/>
      <c r="CH38" s="196"/>
      <c r="CI38" s="196"/>
      <c r="CJ38" s="196"/>
      <c r="CK38" s="196"/>
      <c r="CL38" s="196"/>
      <c r="CM38" s="196"/>
      <c r="CN38" s="196"/>
      <c r="CO38" s="196"/>
      <c r="CP38" s="196"/>
      <c r="CQ38" s="196"/>
      <c r="CR38" s="196"/>
      <c r="CS38" s="196"/>
      <c r="CT38" s="196"/>
      <c r="CU38" s="196"/>
      <c r="CV38" s="196"/>
      <c r="CW38" s="196"/>
      <c r="CX38" s="196"/>
      <c r="CY38" s="196"/>
      <c r="CZ38" s="196"/>
      <c r="DA38" s="196"/>
      <c r="DB38" s="196"/>
      <c r="DC38" s="196"/>
      <c r="DD38" s="196"/>
      <c r="DE38" s="196"/>
      <c r="DF38" s="196"/>
      <c r="DG38" s="196"/>
      <c r="DH38" s="196"/>
      <c r="DI38" s="196"/>
      <c r="DJ38" s="196"/>
      <c r="DK38" s="196"/>
      <c r="DL38" s="196"/>
      <c r="DM38" s="196"/>
      <c r="DN38" s="196"/>
      <c r="DO38" s="196"/>
      <c r="DP38" s="196"/>
      <c r="DQ38" s="196"/>
      <c r="DR38" s="196"/>
      <c r="DS38" s="196"/>
      <c r="DT38" s="196"/>
      <c r="DU38" s="196"/>
      <c r="DV38" s="196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7"/>
      <c r="FH38" s="197"/>
      <c r="FI38" s="197"/>
      <c r="FJ38" s="197"/>
      <c r="FK38" s="197"/>
      <c r="FL38" s="197"/>
      <c r="FM38" s="197"/>
      <c r="FN38" s="197"/>
      <c r="FO38" s="196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</row>
    <row r="39" spans="2:198" ht="15" hidden="1" customHeight="1" x14ac:dyDescent="0.2">
      <c r="B39" s="31"/>
      <c r="C39" s="398"/>
      <c r="D39" s="419"/>
      <c r="E39" s="420">
        <v>1</v>
      </c>
      <c r="F39" s="342"/>
      <c r="G39" s="212"/>
      <c r="H39" s="199" t="s">
        <v>392</v>
      </c>
      <c r="I39" s="212"/>
      <c r="J39" s="301" t="e">
        <f>J40</f>
        <v>#REF!</v>
      </c>
      <c r="K39" s="212"/>
      <c r="L39" s="301" t="e">
        <f>L40</f>
        <v>#REF!</v>
      </c>
      <c r="M39" s="200"/>
      <c r="N39" s="301">
        <f t="shared" si="24"/>
        <v>0</v>
      </c>
      <c r="O39" s="200"/>
      <c r="P39" s="301" t="e">
        <f>N39-J39</f>
        <v>#REF!</v>
      </c>
      <c r="Q39" s="200"/>
      <c r="R39" s="317" t="e">
        <f>(P39/J39)*100</f>
        <v>#REF!</v>
      </c>
      <c r="S39" s="200"/>
      <c r="T39" s="301">
        <f t="shared" ref="T39:BP39" si="28">T40</f>
        <v>0</v>
      </c>
      <c r="U39" s="200"/>
      <c r="V39" s="301">
        <f t="shared" si="28"/>
        <v>0</v>
      </c>
      <c r="W39" s="200"/>
      <c r="X39" s="301">
        <f t="shared" si="28"/>
        <v>0</v>
      </c>
      <c r="Y39" s="200"/>
      <c r="Z39" s="301">
        <f t="shared" si="28"/>
        <v>0</v>
      </c>
      <c r="AA39" s="200"/>
      <c r="AB39" s="301">
        <f t="shared" si="28"/>
        <v>0</v>
      </c>
      <c r="AC39" s="200"/>
      <c r="AD39" s="301">
        <f t="shared" si="28"/>
        <v>0</v>
      </c>
      <c r="AE39" s="200"/>
      <c r="AF39" s="301">
        <f t="shared" si="28"/>
        <v>0</v>
      </c>
      <c r="AG39" s="200"/>
      <c r="AH39" s="301">
        <f t="shared" si="28"/>
        <v>0</v>
      </c>
      <c r="AI39" s="200"/>
      <c r="AJ39" s="301">
        <f t="shared" si="28"/>
        <v>0</v>
      </c>
      <c r="AK39" s="200"/>
      <c r="AL39" s="7">
        <v>0</v>
      </c>
      <c r="AM39" s="200"/>
      <c r="AN39" s="301">
        <f t="shared" si="28"/>
        <v>0</v>
      </c>
      <c r="AO39" s="200"/>
      <c r="AP39" s="301">
        <f t="shared" si="28"/>
        <v>0</v>
      </c>
      <c r="AQ39" s="200"/>
      <c r="AR39" s="301">
        <f t="shared" si="28"/>
        <v>0</v>
      </c>
      <c r="AS39" s="200"/>
      <c r="AT39" s="301">
        <f t="shared" si="28"/>
        <v>0</v>
      </c>
      <c r="AU39" s="200"/>
      <c r="AV39" s="301">
        <f t="shared" si="28"/>
        <v>0</v>
      </c>
      <c r="AW39" s="200"/>
      <c r="AX39" s="301">
        <f t="shared" si="28"/>
        <v>0</v>
      </c>
      <c r="AY39" s="200"/>
      <c r="AZ39" s="301">
        <f t="shared" si="28"/>
        <v>0</v>
      </c>
      <c r="BA39" s="200"/>
      <c r="BB39" s="301">
        <f t="shared" si="28"/>
        <v>0</v>
      </c>
      <c r="BC39" s="200"/>
      <c r="BD39" s="301">
        <f t="shared" si="28"/>
        <v>0</v>
      </c>
      <c r="BE39" s="200"/>
      <c r="BF39" s="301">
        <f t="shared" si="28"/>
        <v>0</v>
      </c>
      <c r="BG39" s="200"/>
      <c r="BH39" s="301">
        <f t="shared" si="28"/>
        <v>0</v>
      </c>
      <c r="BI39" s="200"/>
      <c r="BJ39" s="301">
        <f t="shared" si="28"/>
        <v>0</v>
      </c>
      <c r="BK39" s="200"/>
      <c r="BL39" s="301">
        <f t="shared" si="28"/>
        <v>0</v>
      </c>
      <c r="BM39" s="200"/>
      <c r="BN39" s="301">
        <f t="shared" si="28"/>
        <v>0</v>
      </c>
      <c r="BO39" s="200"/>
      <c r="BP39" s="301">
        <f t="shared" si="28"/>
        <v>0</v>
      </c>
      <c r="BQ39" s="369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O39" s="200"/>
    </row>
    <row r="40" spans="2:198" ht="15" hidden="1" customHeight="1" x14ac:dyDescent="0.2">
      <c r="B40" s="31"/>
      <c r="C40" s="399"/>
      <c r="D40" s="421"/>
      <c r="E40" s="421"/>
      <c r="F40" s="343" t="s">
        <v>0</v>
      </c>
      <c r="G40" s="207"/>
      <c r="H40" s="201" t="s">
        <v>393</v>
      </c>
      <c r="I40" s="207"/>
      <c r="J40" s="7" t="e">
        <f>#REF!</f>
        <v>#REF!</v>
      </c>
      <c r="K40" s="207"/>
      <c r="L40" s="7" t="e">
        <f>#REF!</f>
        <v>#REF!</v>
      </c>
      <c r="M40" s="16"/>
      <c r="N40" s="7">
        <f t="shared" si="24"/>
        <v>0</v>
      </c>
      <c r="O40" s="16"/>
      <c r="P40" s="7" t="e">
        <f>N40-J40</f>
        <v>#REF!</v>
      </c>
      <c r="Q40" s="16"/>
      <c r="R40" s="318" t="e">
        <f>(P40/J40)*100</f>
        <v>#REF!</v>
      </c>
      <c r="S40" s="16"/>
      <c r="T40" s="7">
        <v>0</v>
      </c>
      <c r="U40" s="16"/>
      <c r="V40" s="7">
        <v>0</v>
      </c>
      <c r="W40" s="16"/>
      <c r="X40" s="7">
        <v>0</v>
      </c>
      <c r="Y40" s="16"/>
      <c r="Z40" s="7">
        <v>0</v>
      </c>
      <c r="AA40" s="16"/>
      <c r="AB40" s="7">
        <v>0</v>
      </c>
      <c r="AC40" s="16"/>
      <c r="AD40" s="7">
        <v>0</v>
      </c>
      <c r="AE40" s="16"/>
      <c r="AF40" s="7">
        <v>0</v>
      </c>
      <c r="AG40" s="16"/>
      <c r="AH40" s="7">
        <v>0</v>
      </c>
      <c r="AI40" s="16"/>
      <c r="AJ40" s="7">
        <v>0</v>
      </c>
      <c r="AK40" s="16"/>
      <c r="AL40" s="301">
        <f>SUM(AL41:AL42)</f>
        <v>0</v>
      </c>
      <c r="AM40" s="16"/>
      <c r="AN40" s="7">
        <v>0</v>
      </c>
      <c r="AO40" s="16"/>
      <c r="AP40" s="7">
        <v>0</v>
      </c>
      <c r="AQ40" s="16"/>
      <c r="AR40" s="7">
        <v>0</v>
      </c>
      <c r="AS40" s="16"/>
      <c r="AT40" s="7">
        <v>0</v>
      </c>
      <c r="AU40" s="16"/>
      <c r="AV40" s="7">
        <v>0</v>
      </c>
      <c r="AW40" s="16"/>
      <c r="AX40" s="7">
        <v>0</v>
      </c>
      <c r="AY40" s="16"/>
      <c r="AZ40" s="7">
        <v>0</v>
      </c>
      <c r="BA40" s="16"/>
      <c r="BB40" s="7">
        <v>0</v>
      </c>
      <c r="BC40" s="16"/>
      <c r="BD40" s="7">
        <v>0</v>
      </c>
      <c r="BE40" s="16"/>
      <c r="BF40" s="7">
        <v>0</v>
      </c>
      <c r="BG40" s="16"/>
      <c r="BH40" s="7">
        <v>0</v>
      </c>
      <c r="BI40" s="16"/>
      <c r="BJ40" s="7">
        <v>0</v>
      </c>
      <c r="BK40" s="16"/>
      <c r="BL40" s="7">
        <v>0</v>
      </c>
      <c r="BM40" s="16"/>
      <c r="BN40" s="7">
        <v>0</v>
      </c>
      <c r="BO40" s="16"/>
      <c r="BP40" s="7">
        <v>0</v>
      </c>
      <c r="BQ40" s="370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O40" s="16"/>
    </row>
    <row r="41" spans="2:198" ht="15" hidden="1" customHeight="1" x14ac:dyDescent="0.2">
      <c r="B41" s="31"/>
      <c r="C41" s="399"/>
      <c r="D41" s="422"/>
      <c r="E41" s="420">
        <v>2</v>
      </c>
      <c r="F41" s="342"/>
      <c r="G41" s="212"/>
      <c r="H41" s="199" t="s">
        <v>394</v>
      </c>
      <c r="I41" s="212"/>
      <c r="J41" s="301" t="e">
        <f>J43</f>
        <v>#REF!</v>
      </c>
      <c r="K41" s="212"/>
      <c r="L41" s="301" t="e">
        <f>L43</f>
        <v>#REF!</v>
      </c>
      <c r="M41" s="200"/>
      <c r="N41" s="301">
        <f t="shared" si="24"/>
        <v>0</v>
      </c>
      <c r="O41" s="200"/>
      <c r="P41" s="301" t="e">
        <f>N41-J41</f>
        <v>#REF!</v>
      </c>
      <c r="Q41" s="200"/>
      <c r="R41" s="317" t="e">
        <f>(P41/J41)*100</f>
        <v>#REF!</v>
      </c>
      <c r="S41" s="200"/>
      <c r="T41" s="301">
        <f t="shared" ref="T41:AJ41" si="29">SUM(T42:T43)</f>
        <v>0</v>
      </c>
      <c r="U41" s="200"/>
      <c r="V41" s="301">
        <f t="shared" si="29"/>
        <v>0</v>
      </c>
      <c r="W41" s="200"/>
      <c r="X41" s="301">
        <f t="shared" si="29"/>
        <v>0</v>
      </c>
      <c r="Y41" s="200"/>
      <c r="Z41" s="301">
        <f t="shared" si="29"/>
        <v>0</v>
      </c>
      <c r="AA41" s="200"/>
      <c r="AB41" s="301">
        <f t="shared" si="29"/>
        <v>0</v>
      </c>
      <c r="AC41" s="200"/>
      <c r="AD41" s="301">
        <f t="shared" si="29"/>
        <v>0</v>
      </c>
      <c r="AE41" s="200"/>
      <c r="AF41" s="301">
        <f t="shared" si="29"/>
        <v>0</v>
      </c>
      <c r="AG41" s="200"/>
      <c r="AH41" s="301">
        <f t="shared" si="29"/>
        <v>0</v>
      </c>
      <c r="AI41" s="200"/>
      <c r="AJ41" s="301">
        <f t="shared" si="29"/>
        <v>0</v>
      </c>
      <c r="AK41" s="200"/>
      <c r="AL41" s="7">
        <v>0</v>
      </c>
      <c r="AM41" s="200"/>
      <c r="AN41" s="301">
        <f>SUM(AN42:AN43)</f>
        <v>0</v>
      </c>
      <c r="AO41" s="200"/>
      <c r="AP41" s="301">
        <f>SUM(AP42:AP43)</f>
        <v>0</v>
      </c>
      <c r="AQ41" s="200"/>
      <c r="AR41" s="301">
        <f>SUM(AR42:AR43)</f>
        <v>0</v>
      </c>
      <c r="AS41" s="200"/>
      <c r="AT41" s="301">
        <f t="shared" ref="AT41:BP41" si="30">SUM(AT42:AT43)</f>
        <v>0</v>
      </c>
      <c r="AU41" s="200"/>
      <c r="AV41" s="301">
        <f t="shared" si="30"/>
        <v>0</v>
      </c>
      <c r="AW41" s="200"/>
      <c r="AX41" s="301">
        <f t="shared" si="30"/>
        <v>0</v>
      </c>
      <c r="AY41" s="200"/>
      <c r="AZ41" s="301">
        <f t="shared" si="30"/>
        <v>0</v>
      </c>
      <c r="BA41" s="200"/>
      <c r="BB41" s="301">
        <f t="shared" si="30"/>
        <v>0</v>
      </c>
      <c r="BC41" s="200"/>
      <c r="BD41" s="301">
        <f t="shared" si="30"/>
        <v>0</v>
      </c>
      <c r="BE41" s="200"/>
      <c r="BF41" s="301">
        <f t="shared" si="30"/>
        <v>0</v>
      </c>
      <c r="BG41" s="200"/>
      <c r="BH41" s="301">
        <f t="shared" si="30"/>
        <v>0</v>
      </c>
      <c r="BI41" s="200"/>
      <c r="BJ41" s="301">
        <f t="shared" si="30"/>
        <v>0</v>
      </c>
      <c r="BK41" s="200"/>
      <c r="BL41" s="301">
        <f t="shared" si="30"/>
        <v>0</v>
      </c>
      <c r="BM41" s="200"/>
      <c r="BN41" s="301">
        <f t="shared" si="30"/>
        <v>0</v>
      </c>
      <c r="BO41" s="200"/>
      <c r="BP41" s="301">
        <f t="shared" si="30"/>
        <v>0</v>
      </c>
      <c r="BQ41" s="369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O41" s="200"/>
    </row>
    <row r="42" spans="2:198" ht="15" hidden="1" customHeight="1" x14ac:dyDescent="0.2">
      <c r="B42" s="31"/>
      <c r="C42" s="399"/>
      <c r="D42" s="422"/>
      <c r="E42" s="422"/>
      <c r="F42" s="346">
        <v>1</v>
      </c>
      <c r="H42" s="203" t="s">
        <v>495</v>
      </c>
      <c r="J42" s="7" t="e">
        <f>#REF!</f>
        <v>#REF!</v>
      </c>
      <c r="L42" s="7" t="e">
        <f>#REF!</f>
        <v>#REF!</v>
      </c>
      <c r="M42" s="16"/>
      <c r="N42" s="7">
        <f t="shared" si="24"/>
        <v>0</v>
      </c>
      <c r="O42" s="16"/>
      <c r="P42" s="7"/>
      <c r="Q42" s="16"/>
      <c r="R42" s="318"/>
      <c r="S42" s="16"/>
      <c r="T42" s="7">
        <v>0</v>
      </c>
      <c r="U42" s="16"/>
      <c r="V42" s="7">
        <v>0</v>
      </c>
      <c r="W42" s="16"/>
      <c r="X42" s="7">
        <v>0</v>
      </c>
      <c r="Y42" s="16"/>
      <c r="Z42" s="7">
        <v>0</v>
      </c>
      <c r="AA42" s="16"/>
      <c r="AB42" s="7">
        <v>0</v>
      </c>
      <c r="AC42" s="16"/>
      <c r="AD42" s="7">
        <v>0</v>
      </c>
      <c r="AE42" s="16"/>
      <c r="AF42" s="7">
        <v>0</v>
      </c>
      <c r="AG42" s="16"/>
      <c r="AH42" s="7">
        <v>0</v>
      </c>
      <c r="AI42" s="16"/>
      <c r="AJ42" s="7">
        <v>0</v>
      </c>
      <c r="AK42" s="16"/>
      <c r="AL42" s="7">
        <v>0</v>
      </c>
      <c r="AM42" s="16"/>
      <c r="AN42" s="7">
        <v>0</v>
      </c>
      <c r="AO42" s="16"/>
      <c r="AP42" s="7">
        <v>0</v>
      </c>
      <c r="AQ42" s="16"/>
      <c r="AR42" s="7">
        <v>0</v>
      </c>
      <c r="AS42" s="16"/>
      <c r="AT42" s="7">
        <v>0</v>
      </c>
      <c r="AU42" s="16"/>
      <c r="AV42" s="7">
        <v>0</v>
      </c>
      <c r="AW42" s="16"/>
      <c r="AX42" s="7">
        <v>0</v>
      </c>
      <c r="AY42" s="16"/>
      <c r="AZ42" s="7">
        <v>0</v>
      </c>
      <c r="BA42" s="16"/>
      <c r="BB42" s="7">
        <v>0</v>
      </c>
      <c r="BC42" s="16"/>
      <c r="BD42" s="7">
        <v>0</v>
      </c>
      <c r="BE42" s="16"/>
      <c r="BF42" s="7">
        <v>0</v>
      </c>
      <c r="BG42" s="16"/>
      <c r="BH42" s="7">
        <v>0</v>
      </c>
      <c r="BI42" s="16"/>
      <c r="BJ42" s="7">
        <v>0</v>
      </c>
      <c r="BK42" s="16"/>
      <c r="BL42" s="7">
        <v>0</v>
      </c>
      <c r="BM42" s="16"/>
      <c r="BN42" s="7">
        <v>0</v>
      </c>
      <c r="BO42" s="16"/>
      <c r="BP42" s="7">
        <v>0</v>
      </c>
      <c r="BQ42" s="370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O42" s="16"/>
    </row>
    <row r="43" spans="2:198" ht="15" hidden="1" customHeight="1" x14ac:dyDescent="0.2">
      <c r="B43" s="31"/>
      <c r="C43" s="399"/>
      <c r="D43" s="422"/>
      <c r="E43" s="422"/>
      <c r="F43" s="343">
        <v>2</v>
      </c>
      <c r="G43" s="207"/>
      <c r="H43" s="201" t="s">
        <v>395</v>
      </c>
      <c r="I43" s="207"/>
      <c r="J43" s="7" t="e">
        <f>#REF!</f>
        <v>#REF!</v>
      </c>
      <c r="K43" s="207"/>
      <c r="L43" s="7" t="e">
        <f>#REF!</f>
        <v>#REF!</v>
      </c>
      <c r="M43" s="16"/>
      <c r="N43" s="7">
        <f t="shared" si="24"/>
        <v>0</v>
      </c>
      <c r="O43" s="16"/>
      <c r="P43" s="7" t="e">
        <f t="shared" ref="P43:P52" si="31">N43-J43</f>
        <v>#REF!</v>
      </c>
      <c r="Q43" s="16"/>
      <c r="R43" s="318" t="e">
        <f t="shared" ref="R43:R52" si="32">(P43/J43)*100</f>
        <v>#REF!</v>
      </c>
      <c r="S43" s="16"/>
      <c r="T43" s="7">
        <v>0</v>
      </c>
      <c r="U43" s="16"/>
      <c r="V43" s="7">
        <v>0</v>
      </c>
      <c r="W43" s="16"/>
      <c r="X43" s="7">
        <v>0</v>
      </c>
      <c r="Y43" s="16"/>
      <c r="Z43" s="7">
        <v>0</v>
      </c>
      <c r="AA43" s="16"/>
      <c r="AB43" s="7">
        <v>0</v>
      </c>
      <c r="AC43" s="16"/>
      <c r="AD43" s="7">
        <v>0</v>
      </c>
      <c r="AE43" s="16"/>
      <c r="AF43" s="7">
        <v>0</v>
      </c>
      <c r="AG43" s="16"/>
      <c r="AH43" s="7">
        <v>0</v>
      </c>
      <c r="AI43" s="16"/>
      <c r="AJ43" s="7">
        <v>0</v>
      </c>
      <c r="AK43" s="16"/>
      <c r="AL43" s="301">
        <f>AL44</f>
        <v>0</v>
      </c>
      <c r="AM43" s="16"/>
      <c r="AN43" s="7">
        <v>0</v>
      </c>
      <c r="AO43" s="16"/>
      <c r="AP43" s="7">
        <v>0</v>
      </c>
      <c r="AQ43" s="16"/>
      <c r="AR43" s="7">
        <v>0</v>
      </c>
      <c r="AS43" s="16"/>
      <c r="AT43" s="7">
        <v>0</v>
      </c>
      <c r="AU43" s="16"/>
      <c r="AV43" s="7">
        <v>0</v>
      </c>
      <c r="AW43" s="16"/>
      <c r="AX43" s="7">
        <v>0</v>
      </c>
      <c r="AY43" s="16"/>
      <c r="AZ43" s="7">
        <v>0</v>
      </c>
      <c r="BA43" s="16"/>
      <c r="BB43" s="7">
        <v>0</v>
      </c>
      <c r="BC43" s="16"/>
      <c r="BD43" s="7">
        <v>0</v>
      </c>
      <c r="BE43" s="16"/>
      <c r="BF43" s="7">
        <v>0</v>
      </c>
      <c r="BG43" s="16"/>
      <c r="BH43" s="7">
        <v>0</v>
      </c>
      <c r="BI43" s="16"/>
      <c r="BJ43" s="7">
        <v>0</v>
      </c>
      <c r="BK43" s="16"/>
      <c r="BL43" s="7">
        <v>0</v>
      </c>
      <c r="BM43" s="16"/>
      <c r="BN43" s="7">
        <v>0</v>
      </c>
      <c r="BO43" s="16"/>
      <c r="BP43" s="7">
        <v>0</v>
      </c>
      <c r="BQ43" s="370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O43" s="16"/>
    </row>
    <row r="44" spans="2:198" ht="15" hidden="1" customHeight="1" x14ac:dyDescent="0.2">
      <c r="B44" s="31"/>
      <c r="C44" s="398"/>
      <c r="D44" s="419"/>
      <c r="E44" s="420">
        <v>3</v>
      </c>
      <c r="F44" s="342"/>
      <c r="G44" s="212"/>
      <c r="H44" s="199" t="s">
        <v>453</v>
      </c>
      <c r="I44" s="212"/>
      <c r="J44" s="301">
        <f>J45</f>
        <v>0</v>
      </c>
      <c r="K44" s="212"/>
      <c r="L44" s="301">
        <f>L45</f>
        <v>0</v>
      </c>
      <c r="M44" s="200"/>
      <c r="N44" s="301">
        <f t="shared" si="24"/>
        <v>0</v>
      </c>
      <c r="O44" s="200"/>
      <c r="P44" s="301">
        <f t="shared" si="31"/>
        <v>0</v>
      </c>
      <c r="Q44" s="200"/>
      <c r="R44" s="317" t="e">
        <f t="shared" si="32"/>
        <v>#DIV/0!</v>
      </c>
      <c r="S44" s="200"/>
      <c r="T44" s="301">
        <f>T45</f>
        <v>0</v>
      </c>
      <c r="U44" s="200"/>
      <c r="V44" s="301">
        <f>V45</f>
        <v>0</v>
      </c>
      <c r="W44" s="200"/>
      <c r="X44" s="301">
        <f>X45</f>
        <v>0</v>
      </c>
      <c r="Y44" s="200"/>
      <c r="Z44" s="301">
        <f>Z45</f>
        <v>0</v>
      </c>
      <c r="AA44" s="200"/>
      <c r="AB44" s="301">
        <f>AB45</f>
        <v>0</v>
      </c>
      <c r="AC44" s="200"/>
      <c r="AD44" s="301">
        <f>AD45</f>
        <v>0</v>
      </c>
      <c r="AE44" s="200"/>
      <c r="AF44" s="301">
        <f>AF45</f>
        <v>0</v>
      </c>
      <c r="AG44" s="200"/>
      <c r="AH44" s="301">
        <f>AH45</f>
        <v>0</v>
      </c>
      <c r="AI44" s="200"/>
      <c r="AJ44" s="301">
        <f>AJ45</f>
        <v>0</v>
      </c>
      <c r="AK44" s="200"/>
      <c r="AL44" s="7">
        <v>0</v>
      </c>
      <c r="AM44" s="200"/>
      <c r="AN44" s="301">
        <f>AN45</f>
        <v>0</v>
      </c>
      <c r="AO44" s="200"/>
      <c r="AP44" s="301">
        <f>AP45</f>
        <v>0</v>
      </c>
      <c r="AQ44" s="200"/>
      <c r="AR44" s="301">
        <f>AR45</f>
        <v>0</v>
      </c>
      <c r="AS44" s="200"/>
      <c r="AT44" s="301">
        <f>AT45</f>
        <v>0</v>
      </c>
      <c r="AU44" s="200"/>
      <c r="AV44" s="301">
        <f>AV45</f>
        <v>0</v>
      </c>
      <c r="AW44" s="200"/>
      <c r="AX44" s="301">
        <f>AX45</f>
        <v>0</v>
      </c>
      <c r="AY44" s="200"/>
      <c r="AZ44" s="301">
        <f>AZ45</f>
        <v>0</v>
      </c>
      <c r="BA44" s="200"/>
      <c r="BB44" s="301">
        <f>BB45</f>
        <v>0</v>
      </c>
      <c r="BC44" s="200"/>
      <c r="BD44" s="301">
        <f>BD45</f>
        <v>0</v>
      </c>
      <c r="BE44" s="200"/>
      <c r="BF44" s="301">
        <f>BF45</f>
        <v>0</v>
      </c>
      <c r="BG44" s="200"/>
      <c r="BH44" s="301">
        <f>BH45</f>
        <v>0</v>
      </c>
      <c r="BI44" s="200"/>
      <c r="BJ44" s="301">
        <f>BJ45</f>
        <v>0</v>
      </c>
      <c r="BK44" s="200"/>
      <c r="BL44" s="301">
        <f>BL45</f>
        <v>0</v>
      </c>
      <c r="BM44" s="200"/>
      <c r="BN44" s="301">
        <f>BN45</f>
        <v>0</v>
      </c>
      <c r="BO44" s="200"/>
      <c r="BP44" s="301">
        <f>BP45</f>
        <v>0</v>
      </c>
      <c r="BQ44" s="369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O44" s="200"/>
    </row>
    <row r="45" spans="2:198" ht="15" hidden="1" customHeight="1" x14ac:dyDescent="0.2">
      <c r="B45" s="31"/>
      <c r="C45" s="399"/>
      <c r="D45" s="421"/>
      <c r="E45" s="421"/>
      <c r="F45" s="343">
        <v>2</v>
      </c>
      <c r="G45" s="207"/>
      <c r="H45" s="201" t="s">
        <v>454</v>
      </c>
      <c r="I45" s="207"/>
      <c r="J45" s="302">
        <v>0</v>
      </c>
      <c r="K45" s="207"/>
      <c r="L45" s="302">
        <v>0</v>
      </c>
      <c r="M45" s="202"/>
      <c r="N45" s="7">
        <f t="shared" si="24"/>
        <v>0</v>
      </c>
      <c r="O45" s="16"/>
      <c r="P45" s="302">
        <f t="shared" si="31"/>
        <v>0</v>
      </c>
      <c r="Q45" s="202"/>
      <c r="R45" s="319" t="e">
        <f t="shared" si="32"/>
        <v>#DIV/0!</v>
      </c>
      <c r="S45" s="16"/>
      <c r="T45" s="7">
        <v>0</v>
      </c>
      <c r="U45" s="16"/>
      <c r="V45" s="7">
        <v>0</v>
      </c>
      <c r="W45" s="16"/>
      <c r="X45" s="7">
        <v>0</v>
      </c>
      <c r="Y45" s="16"/>
      <c r="Z45" s="7">
        <v>0</v>
      </c>
      <c r="AA45" s="16"/>
      <c r="AB45" s="7">
        <v>0</v>
      </c>
      <c r="AC45" s="16"/>
      <c r="AD45" s="7">
        <v>0</v>
      </c>
      <c r="AE45" s="16"/>
      <c r="AF45" s="7">
        <v>0</v>
      </c>
      <c r="AG45" s="16"/>
      <c r="AH45" s="7">
        <v>0</v>
      </c>
      <c r="AI45" s="16"/>
      <c r="AJ45" s="7">
        <v>0</v>
      </c>
      <c r="AK45" s="16"/>
      <c r="AL45" s="301">
        <f>AL46</f>
        <v>0</v>
      </c>
      <c r="AM45" s="16"/>
      <c r="AN45" s="7">
        <v>0</v>
      </c>
      <c r="AO45" s="16"/>
      <c r="AP45" s="7">
        <v>0</v>
      </c>
      <c r="AQ45" s="16"/>
      <c r="AR45" s="7">
        <v>0</v>
      </c>
      <c r="AS45" s="16"/>
      <c r="AT45" s="7">
        <v>0</v>
      </c>
      <c r="AU45" s="16"/>
      <c r="AV45" s="7">
        <v>0</v>
      </c>
      <c r="AW45" s="16"/>
      <c r="AX45" s="7">
        <v>0</v>
      </c>
      <c r="AY45" s="16"/>
      <c r="AZ45" s="7">
        <v>0</v>
      </c>
      <c r="BA45" s="16"/>
      <c r="BB45" s="7">
        <v>0</v>
      </c>
      <c r="BC45" s="16"/>
      <c r="BD45" s="7">
        <v>0</v>
      </c>
      <c r="BE45" s="16"/>
      <c r="BF45" s="7">
        <v>0</v>
      </c>
      <c r="BG45" s="16"/>
      <c r="BH45" s="7">
        <v>0</v>
      </c>
      <c r="BI45" s="16"/>
      <c r="BJ45" s="7">
        <v>0</v>
      </c>
      <c r="BK45" s="16"/>
      <c r="BL45" s="7">
        <v>0</v>
      </c>
      <c r="BM45" s="16"/>
      <c r="BN45" s="7">
        <v>0</v>
      </c>
      <c r="BO45" s="16"/>
      <c r="BP45" s="7">
        <v>0</v>
      </c>
      <c r="BQ45" s="370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202"/>
      <c r="FB45" s="202"/>
      <c r="FC45" s="202"/>
      <c r="FD45" s="202"/>
      <c r="FE45" s="202"/>
      <c r="FF45" s="202"/>
      <c r="FO45" s="16"/>
    </row>
    <row r="46" spans="2:198" ht="15" hidden="1" customHeight="1" x14ac:dyDescent="0.2">
      <c r="B46" s="31"/>
      <c r="C46" s="399"/>
      <c r="D46" s="422"/>
      <c r="E46" s="420">
        <v>4</v>
      </c>
      <c r="F46" s="342"/>
      <c r="G46" s="212"/>
      <c r="H46" s="199" t="s">
        <v>396</v>
      </c>
      <c r="I46" s="212"/>
      <c r="J46" s="301">
        <f>J47</f>
        <v>0</v>
      </c>
      <c r="K46" s="212"/>
      <c r="L46" s="301">
        <f>L47</f>
        <v>0</v>
      </c>
      <c r="M46" s="200"/>
      <c r="N46" s="301">
        <f t="shared" si="24"/>
        <v>0</v>
      </c>
      <c r="O46" s="200"/>
      <c r="P46" s="301">
        <f t="shared" si="31"/>
        <v>0</v>
      </c>
      <c r="Q46" s="200"/>
      <c r="R46" s="317" t="e">
        <f t="shared" si="32"/>
        <v>#DIV/0!</v>
      </c>
      <c r="S46" s="200"/>
      <c r="T46" s="301">
        <f>T47</f>
        <v>0</v>
      </c>
      <c r="U46" s="200"/>
      <c r="V46" s="301">
        <f>V47</f>
        <v>0</v>
      </c>
      <c r="W46" s="200"/>
      <c r="X46" s="301">
        <f>X47</f>
        <v>0</v>
      </c>
      <c r="Y46" s="200"/>
      <c r="Z46" s="301">
        <f>Z47</f>
        <v>0</v>
      </c>
      <c r="AA46" s="200"/>
      <c r="AB46" s="301">
        <f>AB47</f>
        <v>0</v>
      </c>
      <c r="AC46" s="200"/>
      <c r="AD46" s="301">
        <f>AD47</f>
        <v>0</v>
      </c>
      <c r="AE46" s="200"/>
      <c r="AF46" s="301">
        <f>AF47</f>
        <v>0</v>
      </c>
      <c r="AG46" s="200"/>
      <c r="AH46" s="301">
        <f>AH47</f>
        <v>0</v>
      </c>
      <c r="AI46" s="200"/>
      <c r="AJ46" s="301">
        <f>AJ47</f>
        <v>0</v>
      </c>
      <c r="AK46" s="200"/>
      <c r="AL46" s="302">
        <v>0</v>
      </c>
      <c r="AM46" s="200"/>
      <c r="AN46" s="301">
        <f>AN47</f>
        <v>0</v>
      </c>
      <c r="AO46" s="200"/>
      <c r="AP46" s="301">
        <f>AP47</f>
        <v>0</v>
      </c>
      <c r="AQ46" s="200"/>
      <c r="AR46" s="301">
        <f>AR47</f>
        <v>0</v>
      </c>
      <c r="AS46" s="200"/>
      <c r="AT46" s="301">
        <f>AT47</f>
        <v>0</v>
      </c>
      <c r="AU46" s="200"/>
      <c r="AV46" s="301">
        <f>AV47</f>
        <v>0</v>
      </c>
      <c r="AW46" s="200"/>
      <c r="AX46" s="301">
        <f>AX47</f>
        <v>0</v>
      </c>
      <c r="AY46" s="200"/>
      <c r="AZ46" s="301">
        <f>AZ47</f>
        <v>0</v>
      </c>
      <c r="BA46" s="200"/>
      <c r="BB46" s="301">
        <f>BB47</f>
        <v>0</v>
      </c>
      <c r="BC46" s="200"/>
      <c r="BD46" s="301">
        <f>BD47</f>
        <v>0</v>
      </c>
      <c r="BE46" s="200"/>
      <c r="BF46" s="301">
        <f>BF47</f>
        <v>0</v>
      </c>
      <c r="BG46" s="200"/>
      <c r="BH46" s="301">
        <f>BH47</f>
        <v>0</v>
      </c>
      <c r="BI46" s="200"/>
      <c r="BJ46" s="301">
        <f>BJ47</f>
        <v>0</v>
      </c>
      <c r="BK46" s="200"/>
      <c r="BL46" s="301">
        <f>BL47</f>
        <v>0</v>
      </c>
      <c r="BM46" s="200"/>
      <c r="BN46" s="301">
        <f>BN47</f>
        <v>0</v>
      </c>
      <c r="BO46" s="200"/>
      <c r="BP46" s="301">
        <f>BP47</f>
        <v>0</v>
      </c>
      <c r="BQ46" s="369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O46" s="200"/>
    </row>
    <row r="47" spans="2:198" ht="15" hidden="1" customHeight="1" x14ac:dyDescent="0.2">
      <c r="B47" s="31"/>
      <c r="C47" s="398"/>
      <c r="D47" s="419"/>
      <c r="E47" s="419"/>
      <c r="F47" s="343">
        <v>2</v>
      </c>
      <c r="G47" s="207"/>
      <c r="H47" s="201" t="s">
        <v>397</v>
      </c>
      <c r="I47" s="207"/>
      <c r="J47" s="302">
        <v>0</v>
      </c>
      <c r="K47" s="207"/>
      <c r="L47" s="302">
        <v>0</v>
      </c>
      <c r="M47" s="202"/>
      <c r="N47" s="7">
        <f t="shared" si="24"/>
        <v>0</v>
      </c>
      <c r="O47" s="16"/>
      <c r="P47" s="302">
        <f t="shared" si="31"/>
        <v>0</v>
      </c>
      <c r="Q47" s="202"/>
      <c r="R47" s="319" t="e">
        <f t="shared" si="32"/>
        <v>#DIV/0!</v>
      </c>
      <c r="S47" s="202"/>
      <c r="T47" s="302">
        <v>0</v>
      </c>
      <c r="U47" s="202"/>
      <c r="V47" s="302">
        <v>0</v>
      </c>
      <c r="W47" s="202"/>
      <c r="X47" s="302">
        <v>0</v>
      </c>
      <c r="Y47" s="202"/>
      <c r="Z47" s="302">
        <v>0</v>
      </c>
      <c r="AA47" s="202"/>
      <c r="AB47" s="302">
        <v>0</v>
      </c>
      <c r="AC47" s="202"/>
      <c r="AD47" s="302">
        <v>0</v>
      </c>
      <c r="AE47" s="202"/>
      <c r="AF47" s="302">
        <v>0</v>
      </c>
      <c r="AG47" s="202"/>
      <c r="AH47" s="302">
        <v>0</v>
      </c>
      <c r="AI47" s="202"/>
      <c r="AJ47" s="302">
        <v>0</v>
      </c>
      <c r="AK47" s="202"/>
      <c r="AL47" s="301">
        <f>AL48</f>
        <v>0</v>
      </c>
      <c r="AM47" s="202"/>
      <c r="AN47" s="302">
        <v>0</v>
      </c>
      <c r="AO47" s="202"/>
      <c r="AP47" s="302">
        <v>0</v>
      </c>
      <c r="AQ47" s="202"/>
      <c r="AR47" s="302">
        <v>0</v>
      </c>
      <c r="AS47" s="202"/>
      <c r="AT47" s="302">
        <v>0</v>
      </c>
      <c r="AU47" s="202"/>
      <c r="AV47" s="302">
        <v>0</v>
      </c>
      <c r="AW47" s="202"/>
      <c r="AX47" s="302">
        <v>0</v>
      </c>
      <c r="AY47" s="202"/>
      <c r="AZ47" s="302">
        <v>0</v>
      </c>
      <c r="BA47" s="202"/>
      <c r="BB47" s="302">
        <v>0</v>
      </c>
      <c r="BC47" s="202"/>
      <c r="BD47" s="302">
        <v>0</v>
      </c>
      <c r="BE47" s="202"/>
      <c r="BF47" s="302">
        <v>0</v>
      </c>
      <c r="BG47" s="202"/>
      <c r="BH47" s="302">
        <v>0</v>
      </c>
      <c r="BI47" s="202"/>
      <c r="BJ47" s="302">
        <v>0</v>
      </c>
      <c r="BK47" s="202"/>
      <c r="BL47" s="302">
        <v>0</v>
      </c>
      <c r="BM47" s="202"/>
      <c r="BN47" s="302">
        <v>0</v>
      </c>
      <c r="BO47" s="202"/>
      <c r="BP47" s="302">
        <v>0</v>
      </c>
      <c r="BQ47" s="371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O47" s="202"/>
    </row>
    <row r="48" spans="2:198" ht="15" hidden="1" customHeight="1" x14ac:dyDescent="0.2">
      <c r="B48" s="31"/>
      <c r="C48" s="399"/>
      <c r="D48" s="422"/>
      <c r="E48" s="420">
        <v>5</v>
      </c>
      <c r="F48" s="344"/>
      <c r="G48" s="212"/>
      <c r="H48" s="199" t="s">
        <v>451</v>
      </c>
      <c r="I48" s="212"/>
      <c r="J48" s="301">
        <f>J49</f>
        <v>0</v>
      </c>
      <c r="K48" s="212"/>
      <c r="L48" s="301">
        <f>L49</f>
        <v>0</v>
      </c>
      <c r="M48" s="200"/>
      <c r="N48" s="301">
        <f t="shared" si="24"/>
        <v>0</v>
      </c>
      <c r="O48" s="200"/>
      <c r="P48" s="301">
        <f t="shared" si="31"/>
        <v>0</v>
      </c>
      <c r="Q48" s="200"/>
      <c r="R48" s="317" t="e">
        <f t="shared" si="32"/>
        <v>#DIV/0!</v>
      </c>
      <c r="S48" s="200"/>
      <c r="T48" s="301">
        <f>T49</f>
        <v>0</v>
      </c>
      <c r="U48" s="200"/>
      <c r="V48" s="301">
        <f>V49</f>
        <v>0</v>
      </c>
      <c r="W48" s="200"/>
      <c r="X48" s="301">
        <f>X49</f>
        <v>0</v>
      </c>
      <c r="Y48" s="200"/>
      <c r="Z48" s="301">
        <f>Z49</f>
        <v>0</v>
      </c>
      <c r="AA48" s="200"/>
      <c r="AB48" s="301">
        <f>AB49</f>
        <v>0</v>
      </c>
      <c r="AC48" s="200"/>
      <c r="AD48" s="301">
        <f>AD49</f>
        <v>0</v>
      </c>
      <c r="AE48" s="200"/>
      <c r="AF48" s="301">
        <f>AF49</f>
        <v>0</v>
      </c>
      <c r="AG48" s="200"/>
      <c r="AH48" s="301">
        <f>AH49</f>
        <v>0</v>
      </c>
      <c r="AI48" s="200"/>
      <c r="AJ48" s="301">
        <f>AJ49</f>
        <v>0</v>
      </c>
      <c r="AK48" s="200"/>
      <c r="AL48" s="302">
        <v>0</v>
      </c>
      <c r="AM48" s="200"/>
      <c r="AN48" s="301">
        <f>AN49</f>
        <v>0</v>
      </c>
      <c r="AO48" s="200"/>
      <c r="AP48" s="301">
        <f>AP49</f>
        <v>0</v>
      </c>
      <c r="AQ48" s="200"/>
      <c r="AR48" s="301">
        <f>AR49</f>
        <v>0</v>
      </c>
      <c r="AS48" s="200"/>
      <c r="AT48" s="301">
        <f>AT49</f>
        <v>0</v>
      </c>
      <c r="AU48" s="200"/>
      <c r="AV48" s="301">
        <f>AV49</f>
        <v>0</v>
      </c>
      <c r="AW48" s="200"/>
      <c r="AX48" s="301">
        <f>AX49</f>
        <v>0</v>
      </c>
      <c r="AY48" s="200"/>
      <c r="AZ48" s="301">
        <f>AZ49</f>
        <v>0</v>
      </c>
      <c r="BA48" s="200"/>
      <c r="BB48" s="301">
        <f>BB49</f>
        <v>0</v>
      </c>
      <c r="BC48" s="200"/>
      <c r="BD48" s="301">
        <f>BD49</f>
        <v>0</v>
      </c>
      <c r="BE48" s="200"/>
      <c r="BF48" s="301">
        <f>BF49</f>
        <v>0</v>
      </c>
      <c r="BG48" s="200"/>
      <c r="BH48" s="301">
        <f>BH49</f>
        <v>0</v>
      </c>
      <c r="BI48" s="200"/>
      <c r="BJ48" s="301">
        <f>BJ49</f>
        <v>0</v>
      </c>
      <c r="BK48" s="200"/>
      <c r="BL48" s="301">
        <f>BL49</f>
        <v>0</v>
      </c>
      <c r="BM48" s="200"/>
      <c r="BN48" s="301">
        <f>BN49</f>
        <v>0</v>
      </c>
      <c r="BO48" s="200"/>
      <c r="BP48" s="301">
        <f>BP49</f>
        <v>0</v>
      </c>
      <c r="BQ48" s="369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O48" s="200"/>
    </row>
    <row r="49" spans="2:208" ht="15" hidden="1" customHeight="1" x14ac:dyDescent="0.2">
      <c r="B49" s="31"/>
      <c r="C49" s="399"/>
      <c r="D49" s="422"/>
      <c r="E49" s="423"/>
      <c r="F49" s="343">
        <v>2</v>
      </c>
      <c r="G49" s="207"/>
      <c r="H49" s="201" t="s">
        <v>462</v>
      </c>
      <c r="I49" s="207"/>
      <c r="J49" s="302">
        <v>0</v>
      </c>
      <c r="K49" s="207"/>
      <c r="L49" s="302">
        <v>0</v>
      </c>
      <c r="M49" s="202"/>
      <c r="N49" s="7">
        <f t="shared" si="24"/>
        <v>0</v>
      </c>
      <c r="O49" s="16"/>
      <c r="P49" s="302">
        <f t="shared" si="31"/>
        <v>0</v>
      </c>
      <c r="Q49" s="202"/>
      <c r="R49" s="319" t="e">
        <f t="shared" si="32"/>
        <v>#DIV/0!</v>
      </c>
      <c r="S49" s="202"/>
      <c r="T49" s="302">
        <v>0</v>
      </c>
      <c r="U49" s="202"/>
      <c r="V49" s="302">
        <v>0</v>
      </c>
      <c r="W49" s="202"/>
      <c r="X49" s="302">
        <v>0</v>
      </c>
      <c r="Y49" s="202"/>
      <c r="Z49" s="302">
        <v>0</v>
      </c>
      <c r="AA49" s="202"/>
      <c r="AB49" s="302">
        <v>0</v>
      </c>
      <c r="AC49" s="202"/>
      <c r="AD49" s="302">
        <v>0</v>
      </c>
      <c r="AE49" s="202"/>
      <c r="AF49" s="302">
        <v>0</v>
      </c>
      <c r="AG49" s="202"/>
      <c r="AH49" s="302">
        <v>0</v>
      </c>
      <c r="AI49" s="202"/>
      <c r="AJ49" s="302">
        <v>0</v>
      </c>
      <c r="AK49" s="202"/>
      <c r="AL49" s="301">
        <f>AL50</f>
        <v>0</v>
      </c>
      <c r="AM49" s="202"/>
      <c r="AN49" s="302">
        <v>0</v>
      </c>
      <c r="AO49" s="202"/>
      <c r="AP49" s="302">
        <v>0</v>
      </c>
      <c r="AQ49" s="202"/>
      <c r="AR49" s="302">
        <v>0</v>
      </c>
      <c r="AS49" s="202"/>
      <c r="AT49" s="302">
        <v>0</v>
      </c>
      <c r="AU49" s="202"/>
      <c r="AV49" s="302">
        <v>0</v>
      </c>
      <c r="AW49" s="202"/>
      <c r="AX49" s="302">
        <v>0</v>
      </c>
      <c r="AY49" s="202"/>
      <c r="AZ49" s="302">
        <v>0</v>
      </c>
      <c r="BA49" s="202"/>
      <c r="BB49" s="302">
        <v>0</v>
      </c>
      <c r="BC49" s="202"/>
      <c r="BD49" s="302">
        <v>0</v>
      </c>
      <c r="BE49" s="202"/>
      <c r="BF49" s="302">
        <v>0</v>
      </c>
      <c r="BG49" s="202"/>
      <c r="BH49" s="302">
        <v>0</v>
      </c>
      <c r="BI49" s="202"/>
      <c r="BJ49" s="302">
        <v>0</v>
      </c>
      <c r="BK49" s="202"/>
      <c r="BL49" s="302">
        <v>0</v>
      </c>
      <c r="BM49" s="202"/>
      <c r="BN49" s="302">
        <v>0</v>
      </c>
      <c r="BO49" s="202"/>
      <c r="BP49" s="302">
        <v>0</v>
      </c>
      <c r="BQ49" s="371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O49" s="202"/>
    </row>
    <row r="50" spans="2:208" ht="15" hidden="1" customHeight="1" x14ac:dyDescent="0.2">
      <c r="B50" s="31"/>
      <c r="C50" s="399"/>
      <c r="D50" s="422"/>
      <c r="E50" s="420"/>
      <c r="F50" s="344"/>
      <c r="G50" s="212"/>
      <c r="H50" s="199"/>
      <c r="I50" s="212"/>
      <c r="J50" s="301">
        <f>J51</f>
        <v>0</v>
      </c>
      <c r="K50" s="212"/>
      <c r="L50" s="301">
        <f>L51</f>
        <v>0</v>
      </c>
      <c r="M50" s="200"/>
      <c r="N50" s="301">
        <f t="shared" si="24"/>
        <v>0</v>
      </c>
      <c r="O50" s="200"/>
      <c r="P50" s="301">
        <f t="shared" si="31"/>
        <v>0</v>
      </c>
      <c r="Q50" s="200"/>
      <c r="R50" s="317" t="e">
        <f t="shared" si="32"/>
        <v>#DIV/0!</v>
      </c>
      <c r="S50" s="200"/>
      <c r="T50" s="301">
        <f>T51</f>
        <v>0</v>
      </c>
      <c r="U50" s="200"/>
      <c r="V50" s="301">
        <f>V51</f>
        <v>0</v>
      </c>
      <c r="W50" s="200"/>
      <c r="X50" s="301">
        <f>X51</f>
        <v>0</v>
      </c>
      <c r="Y50" s="200"/>
      <c r="Z50" s="301">
        <f>Z51</f>
        <v>0</v>
      </c>
      <c r="AA50" s="200"/>
      <c r="AB50" s="301">
        <f>AB51</f>
        <v>0</v>
      </c>
      <c r="AC50" s="200"/>
      <c r="AD50" s="301">
        <f>AD51</f>
        <v>0</v>
      </c>
      <c r="AE50" s="200"/>
      <c r="AF50" s="301">
        <f>AF51</f>
        <v>0</v>
      </c>
      <c r="AG50" s="200"/>
      <c r="AH50" s="301">
        <f>AH51</f>
        <v>0</v>
      </c>
      <c r="AI50" s="200"/>
      <c r="AJ50" s="301">
        <f>AJ51</f>
        <v>0</v>
      </c>
      <c r="AK50" s="200"/>
      <c r="AL50" s="302">
        <v>0</v>
      </c>
      <c r="AM50" s="200"/>
      <c r="AN50" s="301">
        <f>AN51</f>
        <v>0</v>
      </c>
      <c r="AO50" s="200"/>
      <c r="AP50" s="301">
        <f>AP51</f>
        <v>0</v>
      </c>
      <c r="AQ50" s="200"/>
      <c r="AR50" s="301">
        <f>AR51</f>
        <v>0</v>
      </c>
      <c r="AS50" s="200"/>
      <c r="AT50" s="301">
        <f>AT51</f>
        <v>0</v>
      </c>
      <c r="AU50" s="200"/>
      <c r="AV50" s="301">
        <f>AV51</f>
        <v>0</v>
      </c>
      <c r="AW50" s="200"/>
      <c r="AX50" s="301">
        <f>AX51</f>
        <v>0</v>
      </c>
      <c r="AY50" s="200"/>
      <c r="AZ50" s="301">
        <f>AZ51</f>
        <v>0</v>
      </c>
      <c r="BA50" s="200"/>
      <c r="BB50" s="301">
        <f>BB51</f>
        <v>0</v>
      </c>
      <c r="BC50" s="200"/>
      <c r="BD50" s="301">
        <f>BD51</f>
        <v>0</v>
      </c>
      <c r="BE50" s="200"/>
      <c r="BF50" s="301">
        <f>BF51</f>
        <v>0</v>
      </c>
      <c r="BG50" s="200"/>
      <c r="BH50" s="301">
        <f>BH51</f>
        <v>0</v>
      </c>
      <c r="BI50" s="200"/>
      <c r="BJ50" s="301">
        <f>BJ51</f>
        <v>0</v>
      </c>
      <c r="BK50" s="200"/>
      <c r="BL50" s="301">
        <f>BL51</f>
        <v>0</v>
      </c>
      <c r="BM50" s="200"/>
      <c r="BN50" s="301">
        <f>BN51</f>
        <v>0</v>
      </c>
      <c r="BO50" s="200"/>
      <c r="BP50" s="301">
        <f>BP51</f>
        <v>0</v>
      </c>
      <c r="BQ50" s="369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O50" s="200"/>
    </row>
    <row r="51" spans="2:208" ht="15" hidden="1" customHeight="1" x14ac:dyDescent="0.2">
      <c r="B51" s="31"/>
      <c r="C51" s="399"/>
      <c r="D51" s="422"/>
      <c r="E51" s="423"/>
      <c r="F51" s="343"/>
      <c r="G51" s="207"/>
      <c r="H51" s="201"/>
      <c r="I51" s="207"/>
      <c r="J51" s="302">
        <v>0</v>
      </c>
      <c r="K51" s="207"/>
      <c r="L51" s="302">
        <v>0</v>
      </c>
      <c r="M51" s="202"/>
      <c r="N51" s="7">
        <f t="shared" si="24"/>
        <v>0</v>
      </c>
      <c r="O51" s="16"/>
      <c r="P51" s="302">
        <f t="shared" si="31"/>
        <v>0</v>
      </c>
      <c r="Q51" s="202"/>
      <c r="R51" s="319" t="e">
        <f t="shared" si="32"/>
        <v>#DIV/0!</v>
      </c>
      <c r="S51" s="202"/>
      <c r="T51" s="302">
        <v>0</v>
      </c>
      <c r="U51" s="202"/>
      <c r="V51" s="302">
        <v>0</v>
      </c>
      <c r="W51" s="202"/>
      <c r="X51" s="302">
        <v>0</v>
      </c>
      <c r="Y51" s="202"/>
      <c r="Z51" s="302">
        <v>0</v>
      </c>
      <c r="AA51" s="202"/>
      <c r="AB51" s="302">
        <v>0</v>
      </c>
      <c r="AC51" s="202"/>
      <c r="AD51" s="302">
        <v>0</v>
      </c>
      <c r="AE51" s="202"/>
      <c r="AF51" s="302">
        <v>0</v>
      </c>
      <c r="AG51" s="202"/>
      <c r="AH51" s="302">
        <v>0</v>
      </c>
      <c r="AI51" s="202"/>
      <c r="AJ51" s="302">
        <v>0</v>
      </c>
      <c r="AK51" s="202"/>
      <c r="AL51" s="300">
        <f>AL52</f>
        <v>0</v>
      </c>
      <c r="AM51" s="202"/>
      <c r="AN51" s="302">
        <v>0</v>
      </c>
      <c r="AO51" s="202"/>
      <c r="AP51" s="302">
        <v>0</v>
      </c>
      <c r="AQ51" s="202"/>
      <c r="AR51" s="302">
        <v>0</v>
      </c>
      <c r="AS51" s="202"/>
      <c r="AT51" s="302">
        <v>0</v>
      </c>
      <c r="AU51" s="202"/>
      <c r="AV51" s="302">
        <v>0</v>
      </c>
      <c r="AW51" s="202"/>
      <c r="AX51" s="302">
        <v>0</v>
      </c>
      <c r="AY51" s="202"/>
      <c r="AZ51" s="302">
        <v>0</v>
      </c>
      <c r="BA51" s="202"/>
      <c r="BB51" s="302">
        <v>0</v>
      </c>
      <c r="BC51" s="202"/>
      <c r="BD51" s="302">
        <v>0</v>
      </c>
      <c r="BE51" s="202"/>
      <c r="BF51" s="302">
        <v>0</v>
      </c>
      <c r="BG51" s="202"/>
      <c r="BH51" s="302">
        <v>0</v>
      </c>
      <c r="BI51" s="202"/>
      <c r="BJ51" s="302">
        <v>0</v>
      </c>
      <c r="BK51" s="202"/>
      <c r="BL51" s="302">
        <v>0</v>
      </c>
      <c r="BM51" s="202"/>
      <c r="BN51" s="302">
        <v>0</v>
      </c>
      <c r="BO51" s="202"/>
      <c r="BP51" s="302">
        <v>0</v>
      </c>
      <c r="BQ51" s="371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O51" s="202"/>
    </row>
    <row r="52" spans="2:208" s="198" customFormat="1" ht="15" customHeight="1" x14ac:dyDescent="0.2">
      <c r="B52" s="372"/>
      <c r="C52" s="400"/>
      <c r="D52" s="418">
        <v>4</v>
      </c>
      <c r="E52" s="418"/>
      <c r="F52" s="345"/>
      <c r="G52" s="217"/>
      <c r="H52" s="195" t="s">
        <v>376</v>
      </c>
      <c r="I52" s="217"/>
      <c r="J52" s="300" t="e">
        <f>J53</f>
        <v>#REF!</v>
      </c>
      <c r="K52" s="217"/>
      <c r="L52" s="300" t="e">
        <f>L53</f>
        <v>#REF!</v>
      </c>
      <c r="M52" s="196"/>
      <c r="N52" s="300" t="e">
        <f t="shared" si="24"/>
        <v>#REF!</v>
      </c>
      <c r="O52" s="196"/>
      <c r="P52" s="300" t="e">
        <f t="shared" si="31"/>
        <v>#REF!</v>
      </c>
      <c r="Q52" s="196"/>
      <c r="R52" s="316" t="e">
        <f t="shared" si="32"/>
        <v>#REF!</v>
      </c>
      <c r="S52" s="196"/>
      <c r="T52" s="300">
        <f>T53</f>
        <v>0</v>
      </c>
      <c r="U52" s="196"/>
      <c r="V52" s="300">
        <f>V53</f>
        <v>0</v>
      </c>
      <c r="W52" s="196"/>
      <c r="X52" s="300" t="e">
        <f>X53</f>
        <v>#REF!</v>
      </c>
      <c r="Y52" s="196"/>
      <c r="Z52" s="300">
        <f>Z53</f>
        <v>0</v>
      </c>
      <c r="AA52" s="196"/>
      <c r="AB52" s="300">
        <f>AB53</f>
        <v>0</v>
      </c>
      <c r="AC52" s="196"/>
      <c r="AD52" s="300">
        <f>AD53</f>
        <v>0</v>
      </c>
      <c r="AE52" s="196"/>
      <c r="AF52" s="300">
        <f>AF53</f>
        <v>0</v>
      </c>
      <c r="AG52" s="196"/>
      <c r="AH52" s="300">
        <f>AH53</f>
        <v>0</v>
      </c>
      <c r="AI52" s="196"/>
      <c r="AJ52" s="300">
        <f>AJ53</f>
        <v>0</v>
      </c>
      <c r="AK52" s="196"/>
      <c r="AL52" s="301">
        <f>SUM(AL53:AL56)</f>
        <v>0</v>
      </c>
      <c r="AM52" s="196"/>
      <c r="AN52" s="300">
        <f>AN53</f>
        <v>0</v>
      </c>
      <c r="AO52" s="196"/>
      <c r="AP52" s="300" t="e">
        <f>AP53</f>
        <v>#REF!</v>
      </c>
      <c r="AQ52" s="196"/>
      <c r="AR52" s="300" t="e">
        <f>AR53</f>
        <v>#REF!</v>
      </c>
      <c r="AS52" s="196"/>
      <c r="AT52" s="300" t="e">
        <f>AT53</f>
        <v>#REF!</v>
      </c>
      <c r="AU52" s="196"/>
      <c r="AV52" s="300" t="e">
        <f>AV53</f>
        <v>#REF!</v>
      </c>
      <c r="AW52" s="196"/>
      <c r="AX52" s="300">
        <f>AX53</f>
        <v>0</v>
      </c>
      <c r="AY52" s="196"/>
      <c r="AZ52" s="300">
        <f>AZ53</f>
        <v>0</v>
      </c>
      <c r="BA52" s="196"/>
      <c r="BB52" s="300">
        <f>BB53</f>
        <v>0</v>
      </c>
      <c r="BC52" s="196"/>
      <c r="BD52" s="300">
        <f>BD53</f>
        <v>0</v>
      </c>
      <c r="BE52" s="196"/>
      <c r="BF52" s="300">
        <f>BF53</f>
        <v>0</v>
      </c>
      <c r="BG52" s="196"/>
      <c r="BH52" s="300" t="e">
        <f>BH53</f>
        <v>#REF!</v>
      </c>
      <c r="BI52" s="196"/>
      <c r="BJ52" s="300">
        <f>BJ53</f>
        <v>0</v>
      </c>
      <c r="BK52" s="196"/>
      <c r="BL52" s="300">
        <f>BL53</f>
        <v>0</v>
      </c>
      <c r="BM52" s="196"/>
      <c r="BN52" s="300">
        <f>BN53</f>
        <v>0</v>
      </c>
      <c r="BO52" s="196"/>
      <c r="BP52" s="300">
        <f>BP53</f>
        <v>0</v>
      </c>
      <c r="BQ52" s="368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6"/>
      <c r="CS52" s="196"/>
      <c r="CT52" s="196"/>
      <c r="CU52" s="196"/>
      <c r="CV52" s="196"/>
      <c r="CW52" s="196"/>
      <c r="CX52" s="196"/>
      <c r="CY52" s="196"/>
      <c r="CZ52" s="196"/>
      <c r="DA52" s="196"/>
      <c r="DB52" s="196"/>
      <c r="DC52" s="196"/>
      <c r="DD52" s="196"/>
      <c r="DE52" s="196"/>
      <c r="DF52" s="196"/>
      <c r="DG52" s="196"/>
      <c r="DH52" s="196"/>
      <c r="DI52" s="196"/>
      <c r="DJ52" s="196"/>
      <c r="DK52" s="196"/>
      <c r="DL52" s="196"/>
      <c r="DM52" s="196"/>
      <c r="DN52" s="196"/>
      <c r="DO52" s="196"/>
      <c r="DP52" s="196"/>
      <c r="DQ52" s="196"/>
      <c r="DR52" s="196"/>
      <c r="DS52" s="196"/>
      <c r="DT52" s="196"/>
      <c r="DU52" s="196"/>
      <c r="DV52" s="196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7"/>
      <c r="FH52" s="197"/>
      <c r="FI52" s="197"/>
      <c r="FJ52" s="197"/>
      <c r="FK52" s="197"/>
      <c r="FL52" s="197"/>
      <c r="FM52" s="197"/>
      <c r="FN52" s="197"/>
      <c r="FO52" s="196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</row>
    <row r="53" spans="2:208" ht="15" customHeight="1" x14ac:dyDescent="0.2">
      <c r="B53" s="31"/>
      <c r="C53" s="399"/>
      <c r="D53" s="422"/>
      <c r="E53" s="420">
        <v>1</v>
      </c>
      <c r="F53" s="344"/>
      <c r="G53" s="212"/>
      <c r="H53" s="199" t="s">
        <v>76</v>
      </c>
      <c r="I53" s="212"/>
      <c r="J53" s="301" t="e">
        <f>J54+J55+J56+J58+J57</f>
        <v>#REF!</v>
      </c>
      <c r="K53" s="212"/>
      <c r="L53" s="301" t="e">
        <f>L54+L55+L56+L58+L57</f>
        <v>#REF!</v>
      </c>
      <c r="M53" s="200"/>
      <c r="N53" s="301" t="e">
        <f t="shared" ref="N53:BP53" si="33">N54+N55+N56+N58+N57</f>
        <v>#REF!</v>
      </c>
      <c r="O53" s="200"/>
      <c r="P53" s="301" t="e">
        <f t="shared" si="33"/>
        <v>#REF!</v>
      </c>
      <c r="Q53" s="200"/>
      <c r="R53" s="317" t="e">
        <f t="shared" si="33"/>
        <v>#REF!</v>
      </c>
      <c r="S53" s="200"/>
      <c r="T53" s="301">
        <f t="shared" si="33"/>
        <v>0</v>
      </c>
      <c r="U53" s="200"/>
      <c r="V53" s="301">
        <f t="shared" si="33"/>
        <v>0</v>
      </c>
      <c r="W53" s="200"/>
      <c r="X53" s="301" t="e">
        <f t="shared" si="33"/>
        <v>#REF!</v>
      </c>
      <c r="Y53" s="200"/>
      <c r="Z53" s="301">
        <f t="shared" si="33"/>
        <v>0</v>
      </c>
      <c r="AA53" s="200"/>
      <c r="AB53" s="301">
        <f t="shared" si="33"/>
        <v>0</v>
      </c>
      <c r="AC53" s="200"/>
      <c r="AD53" s="301">
        <f t="shared" si="33"/>
        <v>0</v>
      </c>
      <c r="AE53" s="200"/>
      <c r="AF53" s="301">
        <f t="shared" si="33"/>
        <v>0</v>
      </c>
      <c r="AG53" s="200"/>
      <c r="AH53" s="301">
        <f t="shared" si="33"/>
        <v>0</v>
      </c>
      <c r="AI53" s="200"/>
      <c r="AJ53" s="301">
        <f t="shared" si="33"/>
        <v>0</v>
      </c>
      <c r="AK53" s="200"/>
      <c r="AL53" s="7">
        <f t="shared" si="33"/>
        <v>0</v>
      </c>
      <c r="AM53" s="200"/>
      <c r="AN53" s="301">
        <f t="shared" si="33"/>
        <v>0</v>
      </c>
      <c r="AO53" s="200"/>
      <c r="AP53" s="301" t="e">
        <f t="shared" si="33"/>
        <v>#REF!</v>
      </c>
      <c r="AQ53" s="200"/>
      <c r="AR53" s="301" t="e">
        <f t="shared" si="33"/>
        <v>#REF!</v>
      </c>
      <c r="AS53" s="200"/>
      <c r="AT53" s="301" t="e">
        <f t="shared" si="33"/>
        <v>#REF!</v>
      </c>
      <c r="AU53" s="200"/>
      <c r="AV53" s="301" t="e">
        <f t="shared" si="33"/>
        <v>#REF!</v>
      </c>
      <c r="AW53" s="200"/>
      <c r="AX53" s="301">
        <f t="shared" si="33"/>
        <v>0</v>
      </c>
      <c r="AY53" s="200"/>
      <c r="AZ53" s="301">
        <f t="shared" si="33"/>
        <v>0</v>
      </c>
      <c r="BA53" s="200"/>
      <c r="BB53" s="301">
        <f t="shared" si="33"/>
        <v>0</v>
      </c>
      <c r="BC53" s="200"/>
      <c r="BD53" s="301">
        <f t="shared" si="33"/>
        <v>0</v>
      </c>
      <c r="BE53" s="200"/>
      <c r="BF53" s="301">
        <f t="shared" si="33"/>
        <v>0</v>
      </c>
      <c r="BG53" s="200"/>
      <c r="BH53" s="301" t="e">
        <f t="shared" si="33"/>
        <v>#REF!</v>
      </c>
      <c r="BI53" s="200"/>
      <c r="BJ53" s="301">
        <f t="shared" si="33"/>
        <v>0</v>
      </c>
      <c r="BK53" s="200"/>
      <c r="BL53" s="301">
        <f t="shared" si="33"/>
        <v>0</v>
      </c>
      <c r="BM53" s="200"/>
      <c r="BN53" s="301">
        <f t="shared" si="33"/>
        <v>0</v>
      </c>
      <c r="BO53" s="200"/>
      <c r="BP53" s="301">
        <f t="shared" si="33"/>
        <v>0</v>
      </c>
      <c r="BQ53" s="369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O53" s="200"/>
    </row>
    <row r="54" spans="2:208" ht="15" customHeight="1" x14ac:dyDescent="0.2">
      <c r="B54" s="31"/>
      <c r="C54" s="399"/>
      <c r="D54" s="422"/>
      <c r="E54" s="422"/>
      <c r="F54" s="346">
        <v>1</v>
      </c>
      <c r="H54" s="203" t="s">
        <v>398</v>
      </c>
      <c r="J54" s="7" t="e">
        <f>#REF!</f>
        <v>#REF!</v>
      </c>
      <c r="L54" s="7" t="e">
        <f>#REF!</f>
        <v>#REF!</v>
      </c>
      <c r="M54" s="16"/>
      <c r="N54" s="7" t="e">
        <f t="shared" si="24"/>
        <v>#REF!</v>
      </c>
      <c r="O54" s="16"/>
      <c r="P54" s="7"/>
      <c r="Q54" s="16"/>
      <c r="R54" s="318"/>
      <c r="S54" s="202"/>
      <c r="T54" s="302">
        <v>0</v>
      </c>
      <c r="U54" s="202"/>
      <c r="V54" s="302">
        <v>0</v>
      </c>
      <c r="W54" s="202"/>
      <c r="X54" s="7" t="e">
        <f>#REF!</f>
        <v>#REF!</v>
      </c>
      <c r="Y54" s="202"/>
      <c r="Z54" s="302">
        <v>0</v>
      </c>
      <c r="AA54" s="202"/>
      <c r="AB54" s="302">
        <v>0</v>
      </c>
      <c r="AC54" s="202"/>
      <c r="AD54" s="302">
        <v>0</v>
      </c>
      <c r="AE54" s="202"/>
      <c r="AF54" s="302">
        <v>0</v>
      </c>
      <c r="AG54" s="202"/>
      <c r="AH54" s="302">
        <v>0</v>
      </c>
      <c r="AI54" s="202"/>
      <c r="AJ54" s="302">
        <v>0</v>
      </c>
      <c r="AK54" s="202"/>
      <c r="AL54" s="302">
        <v>0</v>
      </c>
      <c r="AM54" s="202"/>
      <c r="AN54" s="302">
        <v>0</v>
      </c>
      <c r="AO54" s="202"/>
      <c r="AP54" s="302">
        <v>0</v>
      </c>
      <c r="AQ54" s="202"/>
      <c r="AR54" s="302">
        <v>0</v>
      </c>
      <c r="AS54" s="202"/>
      <c r="AT54" s="302">
        <v>0</v>
      </c>
      <c r="AU54" s="202"/>
      <c r="AV54" s="302">
        <v>0</v>
      </c>
      <c r="AW54" s="202"/>
      <c r="AX54" s="302">
        <v>0</v>
      </c>
      <c r="AY54" s="202"/>
      <c r="AZ54" s="302">
        <v>0</v>
      </c>
      <c r="BA54" s="202"/>
      <c r="BB54" s="302">
        <v>0</v>
      </c>
      <c r="BC54" s="202"/>
      <c r="BD54" s="302">
        <v>0</v>
      </c>
      <c r="BE54" s="202"/>
      <c r="BF54" s="302">
        <v>0</v>
      </c>
      <c r="BG54" s="202"/>
      <c r="BH54" s="302">
        <v>0</v>
      </c>
      <c r="BI54" s="202"/>
      <c r="BJ54" s="302">
        <v>0</v>
      </c>
      <c r="BK54" s="202"/>
      <c r="BL54" s="302">
        <v>0</v>
      </c>
      <c r="BM54" s="202"/>
      <c r="BN54" s="302">
        <v>0</v>
      </c>
      <c r="BO54" s="202"/>
      <c r="BP54" s="302">
        <v>0</v>
      </c>
      <c r="BQ54" s="370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O54" s="16"/>
    </row>
    <row r="55" spans="2:208" ht="15" customHeight="1" x14ac:dyDescent="0.2">
      <c r="B55" s="31"/>
      <c r="C55" s="399"/>
      <c r="D55" s="422"/>
      <c r="E55" s="422"/>
      <c r="F55" s="346">
        <v>2</v>
      </c>
      <c r="H55" s="203" t="s">
        <v>438</v>
      </c>
      <c r="J55" s="7" t="e">
        <f>#REF!</f>
        <v>#REF!</v>
      </c>
      <c r="L55" s="7" t="e">
        <f>#REF!</f>
        <v>#REF!</v>
      </c>
      <c r="M55" s="16"/>
      <c r="N55" s="7" t="e">
        <f t="shared" si="24"/>
        <v>#REF!</v>
      </c>
      <c r="O55" s="16"/>
      <c r="P55" s="7"/>
      <c r="Q55" s="16"/>
      <c r="R55" s="318"/>
      <c r="S55" s="202"/>
      <c r="T55" s="302">
        <v>0</v>
      </c>
      <c r="U55" s="202"/>
      <c r="V55" s="302">
        <v>0</v>
      </c>
      <c r="W55" s="202"/>
      <c r="X55" s="7" t="e">
        <f>#REF!</f>
        <v>#REF!</v>
      </c>
      <c r="Y55" s="202"/>
      <c r="Z55" s="302">
        <v>0</v>
      </c>
      <c r="AA55" s="202"/>
      <c r="AB55" s="302">
        <v>0</v>
      </c>
      <c r="AC55" s="202"/>
      <c r="AD55" s="302">
        <v>0</v>
      </c>
      <c r="AE55" s="202"/>
      <c r="AF55" s="302">
        <v>0</v>
      </c>
      <c r="AG55" s="202"/>
      <c r="AH55" s="302">
        <v>0</v>
      </c>
      <c r="AI55" s="202"/>
      <c r="AJ55" s="302">
        <v>0</v>
      </c>
      <c r="AK55" s="202"/>
      <c r="AL55" s="302">
        <v>0</v>
      </c>
      <c r="AM55" s="202"/>
      <c r="AN55" s="302">
        <v>0</v>
      </c>
      <c r="AO55" s="202"/>
      <c r="AP55" s="302">
        <v>0</v>
      </c>
      <c r="AQ55" s="202"/>
      <c r="AR55" s="302">
        <v>0</v>
      </c>
      <c r="AS55" s="202"/>
      <c r="AT55" s="302">
        <v>0</v>
      </c>
      <c r="AU55" s="202"/>
      <c r="AV55" s="302">
        <v>0</v>
      </c>
      <c r="AW55" s="202"/>
      <c r="AX55" s="302">
        <v>0</v>
      </c>
      <c r="AY55" s="202"/>
      <c r="AZ55" s="302">
        <v>0</v>
      </c>
      <c r="BA55" s="202"/>
      <c r="BB55" s="302">
        <v>0</v>
      </c>
      <c r="BC55" s="202"/>
      <c r="BD55" s="302">
        <v>0</v>
      </c>
      <c r="BE55" s="202"/>
      <c r="BF55" s="302">
        <v>0</v>
      </c>
      <c r="BG55" s="202"/>
      <c r="BH55" s="302">
        <v>0</v>
      </c>
      <c r="BI55" s="202"/>
      <c r="BJ55" s="302">
        <v>0</v>
      </c>
      <c r="BK55" s="202"/>
      <c r="BL55" s="302">
        <v>0</v>
      </c>
      <c r="BM55" s="202"/>
      <c r="BN55" s="302">
        <v>0</v>
      </c>
      <c r="BO55" s="202"/>
      <c r="BP55" s="302">
        <v>0</v>
      </c>
      <c r="BQ55" s="370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O55" s="16"/>
    </row>
    <row r="56" spans="2:208" ht="15" customHeight="1" x14ac:dyDescent="0.2">
      <c r="B56" s="31"/>
      <c r="C56" s="399"/>
      <c r="D56" s="422"/>
      <c r="E56" s="422"/>
      <c r="F56" s="343" t="s">
        <v>14</v>
      </c>
      <c r="G56" s="207"/>
      <c r="H56" s="201" t="s">
        <v>377</v>
      </c>
      <c r="I56" s="207"/>
      <c r="J56" s="7" t="e">
        <f>#REF!</f>
        <v>#REF!</v>
      </c>
      <c r="K56" s="207"/>
      <c r="L56" s="7" t="e">
        <f>#REF!</f>
        <v>#REF!</v>
      </c>
      <c r="M56" s="16"/>
      <c r="N56" s="7" t="e">
        <f t="shared" si="24"/>
        <v>#REF!</v>
      </c>
      <c r="O56" s="16"/>
      <c r="P56" s="302" t="e">
        <f>N56-J56</f>
        <v>#REF!</v>
      </c>
      <c r="Q56" s="202"/>
      <c r="R56" s="319" t="e">
        <f>(P56/J56)*100</f>
        <v>#REF!</v>
      </c>
      <c r="S56" s="202"/>
      <c r="T56" s="302">
        <v>0</v>
      </c>
      <c r="U56" s="202"/>
      <c r="V56" s="302">
        <v>0</v>
      </c>
      <c r="W56" s="202"/>
      <c r="X56" s="302">
        <v>0</v>
      </c>
      <c r="Y56" s="202"/>
      <c r="Z56" s="302">
        <v>0</v>
      </c>
      <c r="AA56" s="202"/>
      <c r="AB56" s="302">
        <v>0</v>
      </c>
      <c r="AC56" s="202"/>
      <c r="AD56" s="302">
        <v>0</v>
      </c>
      <c r="AE56" s="202"/>
      <c r="AF56" s="302">
        <v>0</v>
      </c>
      <c r="AG56" s="202"/>
      <c r="AH56" s="302">
        <v>0</v>
      </c>
      <c r="AI56" s="202"/>
      <c r="AJ56" s="302">
        <v>0</v>
      </c>
      <c r="AK56" s="202"/>
      <c r="AL56" s="302"/>
      <c r="AM56" s="202"/>
      <c r="AN56" s="302">
        <v>0</v>
      </c>
      <c r="AO56" s="202"/>
      <c r="AP56" s="302" t="e">
        <f>#REF!</f>
        <v>#REF!</v>
      </c>
      <c r="AQ56" s="202"/>
      <c r="AR56" s="302">
        <v>0</v>
      </c>
      <c r="AS56" s="202"/>
      <c r="AT56" s="302">
        <v>0</v>
      </c>
      <c r="AU56" s="202"/>
      <c r="AV56" s="302">
        <v>0</v>
      </c>
      <c r="AW56" s="202"/>
      <c r="AX56" s="302">
        <v>0</v>
      </c>
      <c r="AY56" s="202"/>
      <c r="AZ56" s="302">
        <v>0</v>
      </c>
      <c r="BA56" s="202"/>
      <c r="BB56" s="302">
        <v>0</v>
      </c>
      <c r="BC56" s="202"/>
      <c r="BD56" s="302">
        <v>0</v>
      </c>
      <c r="BE56" s="202"/>
      <c r="BF56" s="302">
        <v>0</v>
      </c>
      <c r="BG56" s="202"/>
      <c r="BH56" s="302">
        <v>0</v>
      </c>
      <c r="BI56" s="202"/>
      <c r="BJ56" s="302">
        <v>0</v>
      </c>
      <c r="BK56" s="202"/>
      <c r="BL56" s="302">
        <v>0</v>
      </c>
      <c r="BM56" s="202"/>
      <c r="BN56" s="302">
        <v>0</v>
      </c>
      <c r="BO56" s="202"/>
      <c r="BP56" s="302">
        <v>0</v>
      </c>
      <c r="BQ56" s="371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O56" s="202"/>
    </row>
    <row r="57" spans="2:208" ht="15" customHeight="1" x14ac:dyDescent="0.2">
      <c r="B57" s="31"/>
      <c r="C57" s="399"/>
      <c r="D57" s="422"/>
      <c r="E57" s="422"/>
      <c r="F57" s="343">
        <v>5</v>
      </c>
      <c r="G57" s="207"/>
      <c r="H57" s="201" t="s">
        <v>544</v>
      </c>
      <c r="I57" s="207"/>
      <c r="J57" s="7">
        <v>0</v>
      </c>
      <c r="K57" s="207"/>
      <c r="L57" s="7">
        <v>0</v>
      </c>
      <c r="M57" s="16"/>
      <c r="N57" s="7" t="e">
        <f t="shared" si="24"/>
        <v>#REF!</v>
      </c>
      <c r="O57" s="16"/>
      <c r="P57" s="302"/>
      <c r="Q57" s="202"/>
      <c r="R57" s="319"/>
      <c r="S57" s="202"/>
      <c r="T57" s="7">
        <v>0</v>
      </c>
      <c r="U57" s="202"/>
      <c r="V57" s="7">
        <v>0</v>
      </c>
      <c r="W57" s="202"/>
      <c r="X57" s="7">
        <v>0</v>
      </c>
      <c r="Y57" s="202"/>
      <c r="Z57" s="7">
        <v>0</v>
      </c>
      <c r="AA57" s="202"/>
      <c r="AB57" s="7">
        <v>0</v>
      </c>
      <c r="AC57" s="202"/>
      <c r="AD57" s="7">
        <v>0</v>
      </c>
      <c r="AE57" s="202"/>
      <c r="AF57" s="7">
        <v>0</v>
      </c>
      <c r="AG57" s="202"/>
      <c r="AH57" s="7">
        <v>0</v>
      </c>
      <c r="AI57" s="202"/>
      <c r="AJ57" s="7">
        <v>0</v>
      </c>
      <c r="AK57" s="202"/>
      <c r="AL57" s="7">
        <v>0</v>
      </c>
      <c r="AM57" s="202"/>
      <c r="AN57" s="7">
        <v>0</v>
      </c>
      <c r="AO57" s="202"/>
      <c r="AP57" s="7">
        <v>0</v>
      </c>
      <c r="AQ57" s="202"/>
      <c r="AR57" s="7">
        <v>0</v>
      </c>
      <c r="AS57" s="202"/>
      <c r="AT57" s="7">
        <v>0</v>
      </c>
      <c r="AU57" s="202"/>
      <c r="AV57" s="7">
        <v>0</v>
      </c>
      <c r="AW57" s="202"/>
      <c r="AX57" s="7">
        <v>0</v>
      </c>
      <c r="AY57" s="202"/>
      <c r="AZ57" s="7">
        <v>0</v>
      </c>
      <c r="BA57" s="202"/>
      <c r="BB57" s="7">
        <v>0</v>
      </c>
      <c r="BC57" s="202"/>
      <c r="BD57" s="7">
        <v>0</v>
      </c>
      <c r="BE57" s="202"/>
      <c r="BF57" s="7">
        <v>0</v>
      </c>
      <c r="BG57" s="202"/>
      <c r="BH57" s="302" t="e">
        <f>#REF!</f>
        <v>#REF!</v>
      </c>
      <c r="BI57" s="202"/>
      <c r="BJ57" s="302"/>
      <c r="BK57" s="202"/>
      <c r="BL57" s="302"/>
      <c r="BM57" s="202"/>
      <c r="BN57" s="302"/>
      <c r="BO57" s="202"/>
      <c r="BP57" s="302"/>
      <c r="BQ57" s="371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O57" s="202"/>
    </row>
    <row r="58" spans="2:208" ht="15" customHeight="1" x14ac:dyDescent="0.2">
      <c r="B58" s="31"/>
      <c r="C58" s="399"/>
      <c r="D58" s="422"/>
      <c r="E58" s="422"/>
      <c r="F58" s="343">
        <v>90</v>
      </c>
      <c r="G58" s="207"/>
      <c r="H58" s="201" t="s">
        <v>500</v>
      </c>
      <c r="I58" s="207"/>
      <c r="J58" s="7" t="e">
        <f>#REF!</f>
        <v>#REF!</v>
      </c>
      <c r="K58" s="207"/>
      <c r="L58" s="7" t="e">
        <f>#REF!</f>
        <v>#REF!</v>
      </c>
      <c r="M58" s="16"/>
      <c r="N58" s="7" t="e">
        <f t="shared" si="24"/>
        <v>#REF!</v>
      </c>
      <c r="O58" s="16"/>
      <c r="P58" s="302"/>
      <c r="Q58" s="202"/>
      <c r="R58" s="319"/>
      <c r="S58" s="202"/>
      <c r="T58" s="302">
        <v>0</v>
      </c>
      <c r="U58" s="202"/>
      <c r="V58" s="302">
        <v>0</v>
      </c>
      <c r="W58" s="202"/>
      <c r="X58" s="302">
        <v>0</v>
      </c>
      <c r="Y58" s="202"/>
      <c r="Z58" s="302">
        <v>0</v>
      </c>
      <c r="AA58" s="202"/>
      <c r="AB58" s="302">
        <v>0</v>
      </c>
      <c r="AC58" s="202"/>
      <c r="AD58" s="302">
        <v>0</v>
      </c>
      <c r="AE58" s="202"/>
      <c r="AF58" s="302">
        <v>0</v>
      </c>
      <c r="AG58" s="202"/>
      <c r="AH58" s="302">
        <v>0</v>
      </c>
      <c r="AI58" s="202"/>
      <c r="AJ58" s="302">
        <v>0</v>
      </c>
      <c r="AK58" s="202"/>
      <c r="AL58" s="302">
        <v>0</v>
      </c>
      <c r="AM58" s="202"/>
      <c r="AN58" s="302">
        <v>0</v>
      </c>
      <c r="AO58" s="202"/>
      <c r="AP58" s="302" t="e">
        <f>#REF!</f>
        <v>#REF!</v>
      </c>
      <c r="AQ58" s="202"/>
      <c r="AR58" s="302" t="e">
        <f>#REF!</f>
        <v>#REF!</v>
      </c>
      <c r="AS58" s="202"/>
      <c r="AT58" s="302" t="e">
        <f>#REF!</f>
        <v>#REF!</v>
      </c>
      <c r="AU58" s="202"/>
      <c r="AV58" s="302" t="e">
        <f>#REF!</f>
        <v>#REF!</v>
      </c>
      <c r="AW58" s="202"/>
      <c r="AX58" s="302">
        <v>0</v>
      </c>
      <c r="AY58" s="202"/>
      <c r="AZ58" s="302">
        <v>0</v>
      </c>
      <c r="BA58" s="202"/>
      <c r="BB58" s="302">
        <v>0</v>
      </c>
      <c r="BC58" s="202"/>
      <c r="BD58" s="302">
        <v>0</v>
      </c>
      <c r="BE58" s="202"/>
      <c r="BF58" s="302">
        <v>0</v>
      </c>
      <c r="BG58" s="202"/>
      <c r="BH58" s="302" t="e">
        <f>#REF!</f>
        <v>#REF!</v>
      </c>
      <c r="BI58" s="202"/>
      <c r="BJ58" s="302">
        <v>0</v>
      </c>
      <c r="BK58" s="202"/>
      <c r="BL58" s="302">
        <v>0</v>
      </c>
      <c r="BM58" s="202"/>
      <c r="BN58" s="302">
        <v>0</v>
      </c>
      <c r="BO58" s="202"/>
      <c r="BP58" s="302">
        <v>0</v>
      </c>
      <c r="BQ58" s="371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O58" s="202"/>
    </row>
    <row r="59" spans="2:208" s="198" customFormat="1" ht="15" customHeight="1" x14ac:dyDescent="0.2">
      <c r="B59" s="372"/>
      <c r="C59" s="400"/>
      <c r="D59" s="418">
        <v>5</v>
      </c>
      <c r="E59" s="418"/>
      <c r="F59" s="345"/>
      <c r="G59" s="217"/>
      <c r="H59" s="195" t="s">
        <v>303</v>
      </c>
      <c r="I59" s="217"/>
      <c r="J59" s="300" t="e">
        <f>J60</f>
        <v>#REF!</v>
      </c>
      <c r="K59" s="217"/>
      <c r="L59" s="300" t="e">
        <f>L60</f>
        <v>#REF!</v>
      </c>
      <c r="M59" s="196"/>
      <c r="N59" s="300" t="e">
        <f t="shared" si="24"/>
        <v>#REF!</v>
      </c>
      <c r="O59" s="196"/>
      <c r="P59" s="300" t="e">
        <f t="shared" ref="P59:P73" si="34">N59-J59</f>
        <v>#REF!</v>
      </c>
      <c r="Q59" s="196"/>
      <c r="R59" s="316" t="e">
        <f t="shared" ref="R59:R67" si="35">(P59/J59)*100</f>
        <v>#REF!</v>
      </c>
      <c r="S59" s="196"/>
      <c r="T59" s="300">
        <f t="shared" ref="T59:AJ59" si="36">T60</f>
        <v>0</v>
      </c>
      <c r="U59" s="196"/>
      <c r="V59" s="300">
        <f t="shared" si="36"/>
        <v>0</v>
      </c>
      <c r="W59" s="196"/>
      <c r="X59" s="300">
        <f t="shared" si="36"/>
        <v>0</v>
      </c>
      <c r="Y59" s="196"/>
      <c r="Z59" s="300">
        <f t="shared" si="36"/>
        <v>0</v>
      </c>
      <c r="AA59" s="196"/>
      <c r="AB59" s="300">
        <f t="shared" si="36"/>
        <v>0</v>
      </c>
      <c r="AC59" s="196"/>
      <c r="AD59" s="300">
        <f t="shared" si="36"/>
        <v>0</v>
      </c>
      <c r="AE59" s="196"/>
      <c r="AF59" s="300">
        <f t="shared" si="36"/>
        <v>0</v>
      </c>
      <c r="AG59" s="196"/>
      <c r="AH59" s="300">
        <f t="shared" si="36"/>
        <v>0</v>
      </c>
      <c r="AI59" s="196"/>
      <c r="AJ59" s="300">
        <f t="shared" si="36"/>
        <v>0</v>
      </c>
      <c r="AK59" s="196"/>
      <c r="AL59" s="301">
        <f>SUM(AL60)</f>
        <v>0</v>
      </c>
      <c r="AM59" s="196"/>
      <c r="AN59" s="300">
        <f>AN60</f>
        <v>0</v>
      </c>
      <c r="AO59" s="196"/>
      <c r="AP59" s="300">
        <f>AP60</f>
        <v>0</v>
      </c>
      <c r="AQ59" s="196"/>
      <c r="AR59" s="300">
        <f>AR60</f>
        <v>0</v>
      </c>
      <c r="AS59" s="196"/>
      <c r="AT59" s="300">
        <f t="shared" ref="AT59:BP59" si="37">AT60</f>
        <v>0</v>
      </c>
      <c r="AU59" s="196"/>
      <c r="AV59" s="300">
        <f t="shared" si="37"/>
        <v>0</v>
      </c>
      <c r="AW59" s="196"/>
      <c r="AX59" s="300">
        <f t="shared" si="37"/>
        <v>0</v>
      </c>
      <c r="AY59" s="196"/>
      <c r="AZ59" s="300">
        <f t="shared" si="37"/>
        <v>0</v>
      </c>
      <c r="BA59" s="196"/>
      <c r="BB59" s="300">
        <f t="shared" si="37"/>
        <v>0</v>
      </c>
      <c r="BC59" s="196"/>
      <c r="BD59" s="300">
        <f t="shared" si="37"/>
        <v>0</v>
      </c>
      <c r="BE59" s="196"/>
      <c r="BF59" s="300">
        <f t="shared" si="37"/>
        <v>0</v>
      </c>
      <c r="BG59" s="196"/>
      <c r="BH59" s="300">
        <f t="shared" si="37"/>
        <v>0</v>
      </c>
      <c r="BI59" s="196"/>
      <c r="BJ59" s="300">
        <f t="shared" si="37"/>
        <v>0</v>
      </c>
      <c r="BK59" s="196"/>
      <c r="BL59" s="300">
        <f t="shared" si="37"/>
        <v>0</v>
      </c>
      <c r="BM59" s="196"/>
      <c r="BN59" s="300" t="e">
        <f t="shared" si="37"/>
        <v>#REF!</v>
      </c>
      <c r="BO59" s="196"/>
      <c r="BP59" s="300">
        <f t="shared" si="37"/>
        <v>0</v>
      </c>
      <c r="BQ59" s="368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  <c r="CF59" s="196"/>
      <c r="CG59" s="196"/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6"/>
      <c r="CZ59" s="196"/>
      <c r="DA59" s="196"/>
      <c r="DB59" s="196"/>
      <c r="DC59" s="196"/>
      <c r="DD59" s="196"/>
      <c r="DE59" s="196"/>
      <c r="DF59" s="196"/>
      <c r="DG59" s="196"/>
      <c r="DH59" s="196"/>
      <c r="DI59" s="196"/>
      <c r="DJ59" s="196"/>
      <c r="DK59" s="196"/>
      <c r="DL59" s="196"/>
      <c r="DM59" s="196"/>
      <c r="DN59" s="196"/>
      <c r="DO59" s="196"/>
      <c r="DP59" s="196"/>
      <c r="DQ59" s="196"/>
      <c r="DR59" s="196"/>
      <c r="DS59" s="196"/>
      <c r="DT59" s="196"/>
      <c r="DU59" s="196"/>
      <c r="DV59" s="196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7"/>
      <c r="FH59" s="197"/>
      <c r="FI59" s="197"/>
      <c r="FJ59" s="197"/>
      <c r="FK59" s="197"/>
      <c r="FL59" s="197"/>
      <c r="FM59" s="197"/>
      <c r="FN59" s="197"/>
      <c r="FO59" s="196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</row>
    <row r="60" spans="2:208" ht="15" customHeight="1" x14ac:dyDescent="0.2">
      <c r="B60" s="31"/>
      <c r="C60" s="399"/>
      <c r="D60" s="422"/>
      <c r="E60" s="420">
        <v>1</v>
      </c>
      <c r="F60" s="344"/>
      <c r="G60" s="212"/>
      <c r="H60" s="199" t="s">
        <v>76</v>
      </c>
      <c r="I60" s="212"/>
      <c r="J60" s="301" t="e">
        <f>SUM(J61)</f>
        <v>#REF!</v>
      </c>
      <c r="K60" s="212"/>
      <c r="L60" s="301" t="e">
        <f>SUM(L61)</f>
        <v>#REF!</v>
      </c>
      <c r="M60" s="200"/>
      <c r="N60" s="301" t="e">
        <f t="shared" si="24"/>
        <v>#REF!</v>
      </c>
      <c r="O60" s="200"/>
      <c r="P60" s="301" t="e">
        <f t="shared" si="34"/>
        <v>#REF!</v>
      </c>
      <c r="Q60" s="200"/>
      <c r="R60" s="317" t="e">
        <f t="shared" si="35"/>
        <v>#REF!</v>
      </c>
      <c r="S60" s="200"/>
      <c r="T60" s="301">
        <f>SUM(T61)</f>
        <v>0</v>
      </c>
      <c r="U60" s="200"/>
      <c r="V60" s="301">
        <f>SUM(V61)</f>
        <v>0</v>
      </c>
      <c r="W60" s="200"/>
      <c r="X60" s="301">
        <f>SUM(X61)</f>
        <v>0</v>
      </c>
      <c r="Y60" s="200"/>
      <c r="Z60" s="301">
        <f>SUM(Z61)</f>
        <v>0</v>
      </c>
      <c r="AA60" s="200"/>
      <c r="AB60" s="301">
        <f>SUM(AB61)</f>
        <v>0</v>
      </c>
      <c r="AC60" s="200"/>
      <c r="AD60" s="301">
        <f>SUM(AD61)</f>
        <v>0</v>
      </c>
      <c r="AE60" s="200"/>
      <c r="AF60" s="301">
        <f>SUM(AF61)</f>
        <v>0</v>
      </c>
      <c r="AG60" s="200"/>
      <c r="AH60" s="301">
        <f>SUM(AH61)</f>
        <v>0</v>
      </c>
      <c r="AI60" s="200"/>
      <c r="AJ60" s="301">
        <f>SUM(AJ61)</f>
        <v>0</v>
      </c>
      <c r="AK60" s="200"/>
      <c r="AL60" s="302">
        <v>0</v>
      </c>
      <c r="AM60" s="200"/>
      <c r="AN60" s="301">
        <f>SUM(AN61)</f>
        <v>0</v>
      </c>
      <c r="AO60" s="200"/>
      <c r="AP60" s="301">
        <f>SUM(AP61)</f>
        <v>0</v>
      </c>
      <c r="AQ60" s="200"/>
      <c r="AR60" s="301">
        <f>SUM(AR61)</f>
        <v>0</v>
      </c>
      <c r="AS60" s="200"/>
      <c r="AT60" s="301">
        <f>SUM(AT61)</f>
        <v>0</v>
      </c>
      <c r="AU60" s="200"/>
      <c r="AV60" s="301">
        <f>SUM(AV61)</f>
        <v>0</v>
      </c>
      <c r="AW60" s="200"/>
      <c r="AX60" s="301">
        <f>SUM(AX61)</f>
        <v>0</v>
      </c>
      <c r="AY60" s="200"/>
      <c r="AZ60" s="301">
        <f>SUM(AZ61)</f>
        <v>0</v>
      </c>
      <c r="BA60" s="200"/>
      <c r="BB60" s="301">
        <f>SUM(BB61)</f>
        <v>0</v>
      </c>
      <c r="BC60" s="200"/>
      <c r="BD60" s="301">
        <f>SUM(BD61)</f>
        <v>0</v>
      </c>
      <c r="BE60" s="200"/>
      <c r="BF60" s="301">
        <f>SUM(BF61)</f>
        <v>0</v>
      </c>
      <c r="BG60" s="200"/>
      <c r="BH60" s="301">
        <f>SUM(BH61)</f>
        <v>0</v>
      </c>
      <c r="BI60" s="200"/>
      <c r="BJ60" s="301">
        <f>SUM(BJ61)</f>
        <v>0</v>
      </c>
      <c r="BK60" s="200"/>
      <c r="BL60" s="301">
        <f>SUM(BL61)</f>
        <v>0</v>
      </c>
      <c r="BM60" s="200"/>
      <c r="BN60" s="301" t="e">
        <f>SUM(BN61)</f>
        <v>#REF!</v>
      </c>
      <c r="BO60" s="200"/>
      <c r="BP60" s="301">
        <f>SUM(BP61)</f>
        <v>0</v>
      </c>
      <c r="BQ60" s="369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O60" s="200"/>
    </row>
    <row r="61" spans="2:208" ht="15" customHeight="1" x14ac:dyDescent="0.2">
      <c r="B61" s="31"/>
      <c r="C61" s="399"/>
      <c r="D61" s="422"/>
      <c r="E61" s="422"/>
      <c r="F61" s="343" t="s">
        <v>55</v>
      </c>
      <c r="G61" s="207"/>
      <c r="H61" s="201" t="s">
        <v>250</v>
      </c>
      <c r="I61" s="207"/>
      <c r="J61" s="302" t="e">
        <f>#REF!</f>
        <v>#REF!</v>
      </c>
      <c r="K61" s="207"/>
      <c r="L61" s="302" t="e">
        <f>#REF!</f>
        <v>#REF!</v>
      </c>
      <c r="M61" s="202"/>
      <c r="N61" s="7" t="e">
        <f>T61+V61+X61+Z61+AB61+AD61+AF61+AH61+AJ61+AN61+AP61+AR61+AT61+AV61+AX61+AZ61+BB61+BD61+BF61+BH61+BJ61+BL61+BN61+BP61</f>
        <v>#REF!</v>
      </c>
      <c r="O61" s="16"/>
      <c r="P61" s="302" t="e">
        <f t="shared" si="34"/>
        <v>#REF!</v>
      </c>
      <c r="Q61" s="202"/>
      <c r="R61" s="319" t="e">
        <f t="shared" si="35"/>
        <v>#REF!</v>
      </c>
      <c r="S61" s="202"/>
      <c r="T61" s="302">
        <v>0</v>
      </c>
      <c r="U61" s="202"/>
      <c r="V61" s="302">
        <v>0</v>
      </c>
      <c r="W61" s="202"/>
      <c r="X61" s="302">
        <v>0</v>
      </c>
      <c r="Y61" s="202"/>
      <c r="Z61" s="302">
        <v>0</v>
      </c>
      <c r="AA61" s="202"/>
      <c r="AB61" s="302">
        <v>0</v>
      </c>
      <c r="AC61" s="202"/>
      <c r="AD61" s="302">
        <v>0</v>
      </c>
      <c r="AE61" s="202"/>
      <c r="AF61" s="302">
        <v>0</v>
      </c>
      <c r="AG61" s="202"/>
      <c r="AH61" s="302">
        <v>0</v>
      </c>
      <c r="AI61" s="202"/>
      <c r="AJ61" s="302">
        <v>0</v>
      </c>
      <c r="AK61" s="202"/>
      <c r="AL61" s="333" t="e">
        <f>SUM(AL62+#REF!+AL75+AL81)</f>
        <v>#REF!</v>
      </c>
      <c r="AM61" s="202"/>
      <c r="AN61" s="302">
        <v>0</v>
      </c>
      <c r="AO61" s="202"/>
      <c r="AP61" s="302">
        <v>0</v>
      </c>
      <c r="AQ61" s="202"/>
      <c r="AR61" s="302">
        <v>0</v>
      </c>
      <c r="AS61" s="202"/>
      <c r="AT61" s="302">
        <v>0</v>
      </c>
      <c r="AU61" s="202"/>
      <c r="AV61" s="302">
        <v>0</v>
      </c>
      <c r="AW61" s="202"/>
      <c r="AX61" s="302">
        <v>0</v>
      </c>
      <c r="AY61" s="202"/>
      <c r="AZ61" s="302">
        <v>0</v>
      </c>
      <c r="BA61" s="202"/>
      <c r="BB61" s="302">
        <v>0</v>
      </c>
      <c r="BC61" s="202"/>
      <c r="BD61" s="302">
        <v>0</v>
      </c>
      <c r="BE61" s="202"/>
      <c r="BF61" s="302">
        <v>0</v>
      </c>
      <c r="BG61" s="202"/>
      <c r="BH61" s="302">
        <v>0</v>
      </c>
      <c r="BI61" s="202"/>
      <c r="BJ61" s="302">
        <v>0</v>
      </c>
      <c r="BK61" s="202"/>
      <c r="BL61" s="302">
        <v>0</v>
      </c>
      <c r="BM61" s="202"/>
      <c r="BN61" s="302" t="e">
        <f>#REF!</f>
        <v>#REF!</v>
      </c>
      <c r="BO61" s="202"/>
      <c r="BP61" s="302">
        <v>0</v>
      </c>
      <c r="BQ61" s="371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O61" s="202"/>
    </row>
    <row r="62" spans="2:208" ht="15" customHeight="1" x14ac:dyDescent="0.2">
      <c r="B62" s="31"/>
      <c r="C62" s="396" t="s">
        <v>0</v>
      </c>
      <c r="D62" s="417"/>
      <c r="E62" s="417"/>
      <c r="F62" s="348"/>
      <c r="G62" s="337"/>
      <c r="H62" s="193" t="s">
        <v>60</v>
      </c>
      <c r="I62" s="337"/>
      <c r="J62" s="299" t="e">
        <f>SUM(J63+J67+J82)</f>
        <v>#REF!</v>
      </c>
      <c r="K62" s="337"/>
      <c r="L62" s="299" t="e">
        <f>SUM(L63+L67+L82)</f>
        <v>#REF!</v>
      </c>
      <c r="M62" s="194"/>
      <c r="N62" s="299" t="e">
        <f t="shared" si="24"/>
        <v>#REF!</v>
      </c>
      <c r="O62" s="194"/>
      <c r="P62" s="299" t="e">
        <f t="shared" si="34"/>
        <v>#REF!</v>
      </c>
      <c r="Q62" s="194"/>
      <c r="R62" s="315" t="e">
        <f t="shared" si="35"/>
        <v>#REF!</v>
      </c>
      <c r="S62" s="194"/>
      <c r="T62" s="299" t="e">
        <f t="shared" ref="T62:AJ62" si="38">SUM(T63+T67+T76+T82)</f>
        <v>#REF!</v>
      </c>
      <c r="U62" s="194"/>
      <c r="V62" s="299" t="e">
        <f t="shared" si="38"/>
        <v>#REF!</v>
      </c>
      <c r="W62" s="194"/>
      <c r="X62" s="299" t="e">
        <f t="shared" si="38"/>
        <v>#REF!</v>
      </c>
      <c r="Y62" s="194"/>
      <c r="Z62" s="299">
        <f t="shared" si="38"/>
        <v>0</v>
      </c>
      <c r="AA62" s="194"/>
      <c r="AB62" s="299" t="e">
        <f t="shared" si="38"/>
        <v>#REF!</v>
      </c>
      <c r="AC62" s="194"/>
      <c r="AD62" s="299" t="e">
        <f t="shared" si="38"/>
        <v>#REF!</v>
      </c>
      <c r="AE62" s="194"/>
      <c r="AF62" s="299" t="e">
        <f t="shared" si="38"/>
        <v>#REF!</v>
      </c>
      <c r="AG62" s="194"/>
      <c r="AH62" s="299" t="e">
        <f t="shared" si="38"/>
        <v>#REF!</v>
      </c>
      <c r="AI62" s="194"/>
      <c r="AJ62" s="299">
        <f t="shared" si="38"/>
        <v>0</v>
      </c>
      <c r="AK62" s="194"/>
      <c r="AL62" s="334" t="e">
        <f>SUM(AL63)</f>
        <v>#REF!</v>
      </c>
      <c r="AM62" s="194"/>
      <c r="AN62" s="299" t="e">
        <f>SUM(AN63+AN67+AN76+AN82)</f>
        <v>#REF!</v>
      </c>
      <c r="AO62" s="194"/>
      <c r="AP62" s="299" t="e">
        <f>SUM(AP63+AP67+AP76+AP82)</f>
        <v>#REF!</v>
      </c>
      <c r="AQ62" s="194"/>
      <c r="AR62" s="299" t="e">
        <f>SUM(AR63+AR67+AR76+AR82)</f>
        <v>#REF!</v>
      </c>
      <c r="AS62" s="194"/>
      <c r="AT62" s="299" t="e">
        <f t="shared" ref="AT62:BP62" si="39">SUM(AT63+AT67+AT76+AT82)</f>
        <v>#REF!</v>
      </c>
      <c r="AU62" s="194"/>
      <c r="AV62" s="299" t="e">
        <f t="shared" si="39"/>
        <v>#REF!</v>
      </c>
      <c r="AW62" s="194"/>
      <c r="AX62" s="299" t="e">
        <f t="shared" si="39"/>
        <v>#REF!</v>
      </c>
      <c r="AY62" s="194"/>
      <c r="AZ62" s="299" t="e">
        <f t="shared" si="39"/>
        <v>#REF!</v>
      </c>
      <c r="BA62" s="194"/>
      <c r="BB62" s="299" t="e">
        <f t="shared" si="39"/>
        <v>#REF!</v>
      </c>
      <c r="BC62" s="194"/>
      <c r="BD62" s="299" t="e">
        <f t="shared" si="39"/>
        <v>#REF!</v>
      </c>
      <c r="BE62" s="194"/>
      <c r="BF62" s="299" t="e">
        <f t="shared" si="39"/>
        <v>#REF!</v>
      </c>
      <c r="BG62" s="194"/>
      <c r="BH62" s="299" t="e">
        <f t="shared" si="39"/>
        <v>#REF!</v>
      </c>
      <c r="BI62" s="194"/>
      <c r="BJ62" s="299" t="e">
        <f t="shared" si="39"/>
        <v>#REF!</v>
      </c>
      <c r="BK62" s="194"/>
      <c r="BL62" s="299" t="e">
        <f t="shared" si="39"/>
        <v>#REF!</v>
      </c>
      <c r="BM62" s="194"/>
      <c r="BN62" s="299" t="e">
        <f t="shared" si="39"/>
        <v>#REF!</v>
      </c>
      <c r="BO62" s="194"/>
      <c r="BP62" s="299" t="e">
        <f t="shared" si="39"/>
        <v>#REF!</v>
      </c>
      <c r="BQ62" s="367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207"/>
      <c r="FH62" s="207"/>
      <c r="FI62" s="207"/>
      <c r="FJ62" s="207"/>
      <c r="FK62" s="207"/>
      <c r="FL62" s="207"/>
      <c r="FM62" s="207"/>
      <c r="FN62" s="207"/>
      <c r="FO62" s="194"/>
      <c r="FP62" s="207"/>
      <c r="FQ62" s="207"/>
      <c r="FR62" s="207"/>
      <c r="FS62" s="207"/>
      <c r="FT62" s="207"/>
      <c r="FU62" s="207"/>
      <c r="FV62" s="207"/>
      <c r="FW62" s="207"/>
      <c r="FX62" s="207"/>
      <c r="FY62" s="207"/>
      <c r="FZ62" s="207"/>
      <c r="GA62" s="207"/>
      <c r="GB62" s="208"/>
      <c r="GC62" s="208"/>
      <c r="GD62" s="208"/>
      <c r="GE62" s="208"/>
      <c r="GF62" s="208"/>
      <c r="GG62" s="208"/>
      <c r="GH62" s="208"/>
      <c r="GI62" s="208"/>
      <c r="GJ62" s="208"/>
      <c r="GK62" s="208"/>
      <c r="GL62" s="208"/>
      <c r="GM62" s="208"/>
      <c r="GN62" s="208"/>
      <c r="GO62" s="208"/>
      <c r="GP62" s="208"/>
      <c r="GQ62" s="208"/>
      <c r="GR62" s="208"/>
      <c r="GS62" s="208"/>
      <c r="GT62" s="208"/>
      <c r="GU62" s="208"/>
    </row>
    <row r="63" spans="2:208" ht="15" customHeight="1" x14ac:dyDescent="0.2">
      <c r="B63" s="31"/>
      <c r="C63" s="400"/>
      <c r="D63" s="418">
        <v>1</v>
      </c>
      <c r="E63" s="418"/>
      <c r="F63" s="341"/>
      <c r="G63" s="217"/>
      <c r="H63" s="195" t="s">
        <v>8</v>
      </c>
      <c r="I63" s="217"/>
      <c r="J63" s="300" t="e">
        <f>J64</f>
        <v>#REF!</v>
      </c>
      <c r="K63" s="217"/>
      <c r="L63" s="300" t="e">
        <f>L64</f>
        <v>#REF!</v>
      </c>
      <c r="M63" s="196"/>
      <c r="N63" s="300" t="e">
        <f t="shared" si="24"/>
        <v>#REF!</v>
      </c>
      <c r="O63" s="196"/>
      <c r="P63" s="300" t="e">
        <f t="shared" si="34"/>
        <v>#REF!</v>
      </c>
      <c r="Q63" s="196"/>
      <c r="R63" s="316" t="e">
        <f t="shared" si="35"/>
        <v>#REF!</v>
      </c>
      <c r="S63" s="196"/>
      <c r="T63" s="300" t="e">
        <f t="shared" ref="T63:AJ63" si="40">SUM(T64)</f>
        <v>#REF!</v>
      </c>
      <c r="U63" s="196"/>
      <c r="V63" s="300" t="e">
        <f t="shared" si="40"/>
        <v>#REF!</v>
      </c>
      <c r="W63" s="196"/>
      <c r="X63" s="300" t="e">
        <f t="shared" si="40"/>
        <v>#REF!</v>
      </c>
      <c r="Y63" s="196"/>
      <c r="Z63" s="300">
        <f t="shared" si="40"/>
        <v>0</v>
      </c>
      <c r="AA63" s="196"/>
      <c r="AB63" s="300" t="e">
        <f t="shared" si="40"/>
        <v>#REF!</v>
      </c>
      <c r="AC63" s="196"/>
      <c r="AD63" s="300" t="e">
        <f t="shared" si="40"/>
        <v>#REF!</v>
      </c>
      <c r="AE63" s="196"/>
      <c r="AF63" s="300" t="e">
        <f t="shared" si="40"/>
        <v>#REF!</v>
      </c>
      <c r="AG63" s="196"/>
      <c r="AH63" s="300" t="e">
        <f t="shared" si="40"/>
        <v>#REF!</v>
      </c>
      <c r="AI63" s="196"/>
      <c r="AJ63" s="300">
        <f t="shared" si="40"/>
        <v>0</v>
      </c>
      <c r="AK63" s="196"/>
      <c r="AL63" s="301" t="e">
        <f>SUM(AL64:AL66)</f>
        <v>#REF!</v>
      </c>
      <c r="AM63" s="196"/>
      <c r="AN63" s="300" t="e">
        <f>SUM(AN64)</f>
        <v>#REF!</v>
      </c>
      <c r="AO63" s="196"/>
      <c r="AP63" s="300" t="e">
        <f>SUM(AP64)</f>
        <v>#REF!</v>
      </c>
      <c r="AQ63" s="196"/>
      <c r="AR63" s="300">
        <f>SUM(AR64)</f>
        <v>0</v>
      </c>
      <c r="AS63" s="196"/>
      <c r="AT63" s="300">
        <f>SUM(AT64)</f>
        <v>0</v>
      </c>
      <c r="AU63" s="196"/>
      <c r="AV63" s="300" t="e">
        <f>SUM(AV64)</f>
        <v>#REF!</v>
      </c>
      <c r="AW63" s="196"/>
      <c r="AX63" s="300" t="e">
        <f>SUM(AX64)</f>
        <v>#REF!</v>
      </c>
      <c r="AY63" s="196"/>
      <c r="AZ63" s="300">
        <f>SUM(AZ64)</f>
        <v>0</v>
      </c>
      <c r="BA63" s="196"/>
      <c r="BB63" s="300">
        <f>SUM(BB64)</f>
        <v>0</v>
      </c>
      <c r="BC63" s="196"/>
      <c r="BD63" s="300" t="e">
        <f t="shared" ref="BD63:BP63" si="41">SUM(BD64)</f>
        <v>#REF!</v>
      </c>
      <c r="BE63" s="196"/>
      <c r="BF63" s="300" t="e">
        <f t="shared" si="41"/>
        <v>#REF!</v>
      </c>
      <c r="BG63" s="196"/>
      <c r="BH63" s="300" t="e">
        <f t="shared" si="41"/>
        <v>#REF!</v>
      </c>
      <c r="BI63" s="196"/>
      <c r="BJ63" s="300" t="e">
        <f t="shared" si="41"/>
        <v>#REF!</v>
      </c>
      <c r="BK63" s="196"/>
      <c r="BL63" s="300" t="e">
        <f t="shared" si="41"/>
        <v>#REF!</v>
      </c>
      <c r="BM63" s="196"/>
      <c r="BN63" s="300" t="e">
        <f t="shared" si="41"/>
        <v>#REF!</v>
      </c>
      <c r="BO63" s="196"/>
      <c r="BP63" s="300" t="e">
        <f t="shared" si="41"/>
        <v>#REF!</v>
      </c>
      <c r="BQ63" s="368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  <c r="CF63" s="196"/>
      <c r="CG63" s="196"/>
      <c r="CH63" s="196"/>
      <c r="CI63" s="196"/>
      <c r="CJ63" s="196"/>
      <c r="CK63" s="196"/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6"/>
      <c r="DD63" s="196"/>
      <c r="DE63" s="196"/>
      <c r="DF63" s="196"/>
      <c r="DG63" s="196"/>
      <c r="DH63" s="196"/>
      <c r="DI63" s="196"/>
      <c r="DJ63" s="196"/>
      <c r="DK63" s="196"/>
      <c r="DL63" s="196"/>
      <c r="DM63" s="196"/>
      <c r="DN63" s="196"/>
      <c r="DO63" s="196"/>
      <c r="DP63" s="196"/>
      <c r="DQ63" s="196"/>
      <c r="DR63" s="196"/>
      <c r="DS63" s="196"/>
      <c r="DT63" s="196"/>
      <c r="DU63" s="196"/>
      <c r="DV63" s="196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7"/>
      <c r="FH63" s="197"/>
      <c r="FI63" s="197"/>
      <c r="FJ63" s="197"/>
      <c r="FK63" s="197"/>
      <c r="FL63" s="197"/>
      <c r="FM63" s="197"/>
      <c r="FN63" s="197"/>
      <c r="FO63" s="196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  <c r="GO63" s="198"/>
      <c r="GP63" s="198"/>
      <c r="GQ63" s="198"/>
      <c r="GR63" s="198"/>
      <c r="GS63" s="198"/>
      <c r="GT63" s="198"/>
      <c r="GU63" s="198"/>
      <c r="GV63" s="198"/>
      <c r="GW63" s="198"/>
      <c r="GX63" s="198"/>
      <c r="GY63" s="198"/>
      <c r="GZ63" s="198"/>
    </row>
    <row r="64" spans="2:208" ht="15" customHeight="1" x14ac:dyDescent="0.2">
      <c r="B64" s="31"/>
      <c r="C64" s="399"/>
      <c r="D64" s="422"/>
      <c r="E64" s="420">
        <v>6</v>
      </c>
      <c r="F64" s="344"/>
      <c r="G64" s="212"/>
      <c r="H64" s="199" t="s">
        <v>62</v>
      </c>
      <c r="I64" s="212"/>
      <c r="J64" s="301" t="e">
        <f>J65+J66</f>
        <v>#REF!</v>
      </c>
      <c r="K64" s="212"/>
      <c r="L64" s="301" t="e">
        <f>L65+L66</f>
        <v>#REF!</v>
      </c>
      <c r="M64" s="200"/>
      <c r="N64" s="301" t="e">
        <f t="shared" si="24"/>
        <v>#REF!</v>
      </c>
      <c r="O64" s="200"/>
      <c r="P64" s="301" t="e">
        <f t="shared" si="34"/>
        <v>#REF!</v>
      </c>
      <c r="Q64" s="200"/>
      <c r="R64" s="317" t="e">
        <f t="shared" si="35"/>
        <v>#REF!</v>
      </c>
      <c r="S64" s="200"/>
      <c r="T64" s="301" t="e">
        <f t="shared" ref="T64:AJ64" si="42">SUM(T65:T66)</f>
        <v>#REF!</v>
      </c>
      <c r="U64" s="200"/>
      <c r="V64" s="301" t="e">
        <f t="shared" si="42"/>
        <v>#REF!</v>
      </c>
      <c r="W64" s="200"/>
      <c r="X64" s="301" t="e">
        <f t="shared" si="42"/>
        <v>#REF!</v>
      </c>
      <c r="Y64" s="200"/>
      <c r="Z64" s="301">
        <f t="shared" si="42"/>
        <v>0</v>
      </c>
      <c r="AA64" s="200"/>
      <c r="AB64" s="301" t="e">
        <f t="shared" si="42"/>
        <v>#REF!</v>
      </c>
      <c r="AC64" s="200"/>
      <c r="AD64" s="301" t="e">
        <f t="shared" si="42"/>
        <v>#REF!</v>
      </c>
      <c r="AE64" s="200"/>
      <c r="AF64" s="301" t="e">
        <f t="shared" si="42"/>
        <v>#REF!</v>
      </c>
      <c r="AG64" s="200"/>
      <c r="AH64" s="301" t="e">
        <f t="shared" si="42"/>
        <v>#REF!</v>
      </c>
      <c r="AI64" s="200"/>
      <c r="AJ64" s="301">
        <f t="shared" si="42"/>
        <v>0</v>
      </c>
      <c r="AK64" s="200"/>
      <c r="AL64" s="7">
        <v>0</v>
      </c>
      <c r="AM64" s="200"/>
      <c r="AN64" s="301" t="e">
        <f>SUM(AN65:AN66)</f>
        <v>#REF!</v>
      </c>
      <c r="AO64" s="200"/>
      <c r="AP64" s="301" t="e">
        <f>SUM(AP65:AP66)</f>
        <v>#REF!</v>
      </c>
      <c r="AQ64" s="200"/>
      <c r="AR64" s="301">
        <f>SUM(AR65:AR66)</f>
        <v>0</v>
      </c>
      <c r="AS64" s="200"/>
      <c r="AT64" s="301">
        <f t="shared" ref="AT64:BP64" si="43">SUM(AT65:AT66)</f>
        <v>0</v>
      </c>
      <c r="AU64" s="200"/>
      <c r="AV64" s="301" t="e">
        <f t="shared" si="43"/>
        <v>#REF!</v>
      </c>
      <c r="AW64" s="200"/>
      <c r="AX64" s="301" t="e">
        <f t="shared" si="43"/>
        <v>#REF!</v>
      </c>
      <c r="AY64" s="200"/>
      <c r="AZ64" s="301">
        <f t="shared" si="43"/>
        <v>0</v>
      </c>
      <c r="BA64" s="200"/>
      <c r="BB64" s="301">
        <f t="shared" si="43"/>
        <v>0</v>
      </c>
      <c r="BC64" s="200"/>
      <c r="BD64" s="301" t="e">
        <f t="shared" si="43"/>
        <v>#REF!</v>
      </c>
      <c r="BE64" s="200"/>
      <c r="BF64" s="301" t="e">
        <f t="shared" si="43"/>
        <v>#REF!</v>
      </c>
      <c r="BG64" s="200"/>
      <c r="BH64" s="301" t="e">
        <f t="shared" si="43"/>
        <v>#REF!</v>
      </c>
      <c r="BI64" s="200"/>
      <c r="BJ64" s="301" t="e">
        <f t="shared" si="43"/>
        <v>#REF!</v>
      </c>
      <c r="BK64" s="200"/>
      <c r="BL64" s="301" t="e">
        <f t="shared" si="43"/>
        <v>#REF!</v>
      </c>
      <c r="BM64" s="200"/>
      <c r="BN64" s="301" t="e">
        <f t="shared" si="43"/>
        <v>#REF!</v>
      </c>
      <c r="BO64" s="200"/>
      <c r="BP64" s="301" t="e">
        <f t="shared" si="43"/>
        <v>#REF!</v>
      </c>
      <c r="BQ64" s="369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O64" s="200"/>
    </row>
    <row r="65" spans="2:204" ht="15" customHeight="1" x14ac:dyDescent="0.2">
      <c r="B65" s="31"/>
      <c r="C65" s="399"/>
      <c r="D65" s="422"/>
      <c r="E65" s="420"/>
      <c r="F65" s="346" t="s">
        <v>3</v>
      </c>
      <c r="H65" s="203" t="s">
        <v>430</v>
      </c>
      <c r="J65" s="7" t="e">
        <f>#REF!</f>
        <v>#REF!</v>
      </c>
      <c r="L65" s="7" t="e">
        <f>#REF!</f>
        <v>#REF!</v>
      </c>
      <c r="M65" s="16"/>
      <c r="N65" s="7" t="e">
        <f t="shared" si="24"/>
        <v>#REF!</v>
      </c>
      <c r="O65" s="16"/>
      <c r="P65" s="7" t="e">
        <f t="shared" si="34"/>
        <v>#REF!</v>
      </c>
      <c r="Q65" s="16"/>
      <c r="R65" s="318" t="e">
        <f t="shared" si="35"/>
        <v>#REF!</v>
      </c>
      <c r="S65" s="16"/>
      <c r="T65" s="7" t="e">
        <f>#REF!</f>
        <v>#REF!</v>
      </c>
      <c r="U65" s="16"/>
      <c r="V65" s="7" t="e">
        <f>#REF!</f>
        <v>#REF!</v>
      </c>
      <c r="W65" s="16"/>
      <c r="X65" s="7" t="e">
        <f>#REF!</f>
        <v>#REF!</v>
      </c>
      <c r="Y65" s="16"/>
      <c r="Z65" s="7">
        <v>0</v>
      </c>
      <c r="AA65" s="16"/>
      <c r="AB65" s="7" t="e">
        <f>#REF!</f>
        <v>#REF!</v>
      </c>
      <c r="AC65" s="16"/>
      <c r="AD65" s="7" t="e">
        <f>#REF!</f>
        <v>#REF!</v>
      </c>
      <c r="AE65" s="16"/>
      <c r="AF65" s="7" t="e">
        <f>#REF!</f>
        <v>#REF!</v>
      </c>
      <c r="AG65" s="16"/>
      <c r="AH65" s="7" t="e">
        <f>#REF!</f>
        <v>#REF!</v>
      </c>
      <c r="AI65" s="16"/>
      <c r="AJ65" s="7">
        <v>0</v>
      </c>
      <c r="AK65" s="16"/>
      <c r="AL65" s="7">
        <v>0</v>
      </c>
      <c r="AM65" s="16"/>
      <c r="AN65" s="7" t="e">
        <f>#REF!</f>
        <v>#REF!</v>
      </c>
      <c r="AO65" s="16"/>
      <c r="AP65" s="7" t="e">
        <f>#REF!</f>
        <v>#REF!</v>
      </c>
      <c r="AQ65" s="16"/>
      <c r="AR65" s="7">
        <v>0</v>
      </c>
      <c r="AS65" s="16"/>
      <c r="AT65" s="7">
        <v>0</v>
      </c>
      <c r="AU65" s="16"/>
      <c r="AV65" s="7" t="e">
        <f>#REF!</f>
        <v>#REF!</v>
      </c>
      <c r="AW65" s="16"/>
      <c r="AX65" s="7" t="e">
        <f>#REF!</f>
        <v>#REF!</v>
      </c>
      <c r="AY65" s="16"/>
      <c r="AZ65" s="7">
        <v>0</v>
      </c>
      <c r="BA65" s="16"/>
      <c r="BB65" s="7">
        <v>0</v>
      </c>
      <c r="BC65" s="16"/>
      <c r="BD65" s="7">
        <v>0</v>
      </c>
      <c r="BE65" s="16"/>
      <c r="BF65" s="7">
        <v>0</v>
      </c>
      <c r="BG65" s="16"/>
      <c r="BH65" s="7">
        <v>0</v>
      </c>
      <c r="BI65" s="16"/>
      <c r="BJ65" s="7">
        <v>0</v>
      </c>
      <c r="BK65" s="16"/>
      <c r="BL65" s="7">
        <v>0</v>
      </c>
      <c r="BM65" s="16"/>
      <c r="BN65" s="7">
        <v>0</v>
      </c>
      <c r="BO65" s="16"/>
      <c r="BP65" s="7" t="e">
        <f>#REF!</f>
        <v>#REF!</v>
      </c>
      <c r="BQ65" s="370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O65" s="16"/>
    </row>
    <row r="66" spans="2:204" ht="15" customHeight="1" x14ac:dyDescent="0.2">
      <c r="B66" s="31"/>
      <c r="C66" s="399"/>
      <c r="D66" s="422"/>
      <c r="E66" s="420"/>
      <c r="F66" s="346" t="s">
        <v>0</v>
      </c>
      <c r="H66" s="203" t="s">
        <v>386</v>
      </c>
      <c r="J66" s="7" t="e">
        <f>#REF!</f>
        <v>#REF!</v>
      </c>
      <c r="L66" s="7" t="e">
        <f>#REF!</f>
        <v>#REF!</v>
      </c>
      <c r="M66" s="16"/>
      <c r="N66" s="7" t="e">
        <f t="shared" si="24"/>
        <v>#REF!</v>
      </c>
      <c r="O66" s="16"/>
      <c r="P66" s="7" t="e">
        <f t="shared" si="34"/>
        <v>#REF!</v>
      </c>
      <c r="Q66" s="16"/>
      <c r="R66" s="318" t="e">
        <f t="shared" si="35"/>
        <v>#REF!</v>
      </c>
      <c r="S66" s="16"/>
      <c r="T66" s="7" t="e">
        <f>#REF!</f>
        <v>#REF!</v>
      </c>
      <c r="U66" s="16"/>
      <c r="V66" s="7" t="e">
        <f>#REF!</f>
        <v>#REF!</v>
      </c>
      <c r="W66" s="16"/>
      <c r="X66" s="7" t="e">
        <f>#REF!</f>
        <v>#REF!</v>
      </c>
      <c r="Y66" s="16"/>
      <c r="Z66" s="7">
        <v>0</v>
      </c>
      <c r="AA66" s="16"/>
      <c r="AB66" s="7" t="e">
        <f>#REF!</f>
        <v>#REF!</v>
      </c>
      <c r="AC66" s="16"/>
      <c r="AD66" s="7" t="e">
        <f>#REF!</f>
        <v>#REF!</v>
      </c>
      <c r="AE66" s="16"/>
      <c r="AF66" s="7" t="e">
        <f>#REF!</f>
        <v>#REF!</v>
      </c>
      <c r="AG66" s="16"/>
      <c r="AH66" s="7" t="e">
        <f>#REF!</f>
        <v>#REF!</v>
      </c>
      <c r="AI66" s="16"/>
      <c r="AJ66" s="7">
        <v>0</v>
      </c>
      <c r="AK66" s="16"/>
      <c r="AL66" s="7" t="e">
        <f>'2017-2019'!#REF!</f>
        <v>#REF!</v>
      </c>
      <c r="AM66" s="16"/>
      <c r="AN66" s="7" t="e">
        <f>#REF!</f>
        <v>#REF!</v>
      </c>
      <c r="AO66" s="16"/>
      <c r="AP66" s="7" t="e">
        <f>#REF!</f>
        <v>#REF!</v>
      </c>
      <c r="AQ66" s="16"/>
      <c r="AR66" s="7">
        <v>0</v>
      </c>
      <c r="AS66" s="16"/>
      <c r="AT66" s="7">
        <v>0</v>
      </c>
      <c r="AU66" s="16"/>
      <c r="AV66" s="7" t="e">
        <f>#REF!</f>
        <v>#REF!</v>
      </c>
      <c r="AW66" s="16"/>
      <c r="AX66" s="7" t="e">
        <f>#REF!</f>
        <v>#REF!</v>
      </c>
      <c r="AY66" s="16"/>
      <c r="AZ66" s="7">
        <v>0</v>
      </c>
      <c r="BA66" s="16"/>
      <c r="BB66" s="7">
        <v>0</v>
      </c>
      <c r="BC66" s="16"/>
      <c r="BD66" s="7" t="e">
        <f>'2017-2019'!#REF!</f>
        <v>#REF!</v>
      </c>
      <c r="BE66" s="16"/>
      <c r="BF66" s="7" t="e">
        <f>'2017-2019'!#REF!</f>
        <v>#REF!</v>
      </c>
      <c r="BG66" s="16"/>
      <c r="BH66" s="7" t="e">
        <f>'2017-2019'!#REF!</f>
        <v>#REF!</v>
      </c>
      <c r="BI66" s="16"/>
      <c r="BJ66" s="7" t="e">
        <f>'2017-2019'!#REF!</f>
        <v>#REF!</v>
      </c>
      <c r="BK66" s="16"/>
      <c r="BL66" s="7" t="e">
        <f>'2017-2019'!#REF!</f>
        <v>#REF!</v>
      </c>
      <c r="BM66" s="16"/>
      <c r="BN66" s="7" t="e">
        <f>'2017-2019'!#REF!</f>
        <v>#REF!</v>
      </c>
      <c r="BO66" s="16"/>
      <c r="BP66" s="7" t="e">
        <f>#REF!</f>
        <v>#REF!</v>
      </c>
      <c r="BQ66" s="370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O66" s="16"/>
    </row>
    <row r="67" spans="2:204" ht="15" customHeight="1" x14ac:dyDescent="0.2">
      <c r="B67" s="31"/>
      <c r="C67" s="400"/>
      <c r="D67" s="418">
        <v>2</v>
      </c>
      <c r="E67" s="418"/>
      <c r="F67" s="341"/>
      <c r="G67" s="217"/>
      <c r="H67" s="195" t="s">
        <v>75</v>
      </c>
      <c r="I67" s="217"/>
      <c r="J67" s="300" t="e">
        <f>SUM(J68+J72)</f>
        <v>#REF!</v>
      </c>
      <c r="K67" s="217"/>
      <c r="L67" s="300" t="e">
        <f>SUM(L68+L72)</f>
        <v>#REF!</v>
      </c>
      <c r="M67" s="196"/>
      <c r="N67" s="300" t="e">
        <f t="shared" ref="N67:N94" si="44">SUM(T67:EX67)</f>
        <v>#REF!</v>
      </c>
      <c r="O67" s="196"/>
      <c r="P67" s="300" t="e">
        <f t="shared" si="34"/>
        <v>#REF!</v>
      </c>
      <c r="Q67" s="196"/>
      <c r="R67" s="316" t="e">
        <f t="shared" si="35"/>
        <v>#REF!</v>
      </c>
      <c r="S67" s="196"/>
      <c r="T67" s="300">
        <f t="shared" ref="T67:AJ67" si="45">SUM(T68+T70+T72)</f>
        <v>0</v>
      </c>
      <c r="U67" s="196"/>
      <c r="V67" s="300">
        <f t="shared" si="45"/>
        <v>0</v>
      </c>
      <c r="W67" s="196"/>
      <c r="X67" s="300" t="e">
        <f t="shared" si="45"/>
        <v>#REF!</v>
      </c>
      <c r="Y67" s="196"/>
      <c r="Z67" s="300">
        <f t="shared" si="45"/>
        <v>0</v>
      </c>
      <c r="AA67" s="196"/>
      <c r="AB67" s="300">
        <f t="shared" si="45"/>
        <v>0</v>
      </c>
      <c r="AC67" s="196"/>
      <c r="AD67" s="300">
        <f t="shared" si="45"/>
        <v>0</v>
      </c>
      <c r="AE67" s="196"/>
      <c r="AF67" s="300">
        <f t="shared" si="45"/>
        <v>0</v>
      </c>
      <c r="AG67" s="196"/>
      <c r="AH67" s="300">
        <f t="shared" si="45"/>
        <v>0</v>
      </c>
      <c r="AI67" s="196"/>
      <c r="AJ67" s="300">
        <f t="shared" si="45"/>
        <v>0</v>
      </c>
      <c r="AK67" s="196"/>
      <c r="AL67" s="301">
        <f>AL68</f>
        <v>0</v>
      </c>
      <c r="AM67" s="196"/>
      <c r="AN67" s="300">
        <f>SUM(AN68+AN70+AN72)</f>
        <v>0</v>
      </c>
      <c r="AO67" s="196"/>
      <c r="AP67" s="300" t="e">
        <f>SUM(AP68+AP70+AP72)</f>
        <v>#REF!</v>
      </c>
      <c r="AQ67" s="196"/>
      <c r="AR67" s="300">
        <f>SUM(AR68+AR70+AR72)</f>
        <v>0</v>
      </c>
      <c r="AS67" s="196"/>
      <c r="AT67" s="300">
        <f>SUM(AT68+AT70+AT72)</f>
        <v>0</v>
      </c>
      <c r="AU67" s="196"/>
      <c r="AV67" s="300">
        <f>SUM(AV68+AV70+AV72)</f>
        <v>0</v>
      </c>
      <c r="AW67" s="196"/>
      <c r="AX67" s="300">
        <f>SUM(AX68+AX70+AX72)</f>
        <v>0</v>
      </c>
      <c r="AY67" s="196"/>
      <c r="AZ67" s="300" t="e">
        <f>SUM(AZ68+AZ70+AZ72)</f>
        <v>#REF!</v>
      </c>
      <c r="BA67" s="196"/>
      <c r="BB67" s="300" t="e">
        <f>SUM(BB68+BB70+BB72)</f>
        <v>#REF!</v>
      </c>
      <c r="BC67" s="196"/>
      <c r="BD67" s="300" t="e">
        <f t="shared" ref="BD67:BP67" si="46">SUM(BD68+BD70+BD72)</f>
        <v>#REF!</v>
      </c>
      <c r="BE67" s="196"/>
      <c r="BF67" s="300" t="e">
        <f t="shared" si="46"/>
        <v>#REF!</v>
      </c>
      <c r="BG67" s="196"/>
      <c r="BH67" s="300" t="e">
        <f t="shared" si="46"/>
        <v>#REF!</v>
      </c>
      <c r="BI67" s="196"/>
      <c r="BJ67" s="300">
        <f t="shared" si="46"/>
        <v>0</v>
      </c>
      <c r="BK67" s="196"/>
      <c r="BL67" s="300">
        <f t="shared" si="46"/>
        <v>0</v>
      </c>
      <c r="BM67" s="196"/>
      <c r="BN67" s="300">
        <f t="shared" si="46"/>
        <v>0</v>
      </c>
      <c r="BO67" s="196"/>
      <c r="BP67" s="300">
        <f t="shared" si="46"/>
        <v>0</v>
      </c>
      <c r="BQ67" s="368"/>
      <c r="BR67" s="196"/>
      <c r="BS67" s="196"/>
      <c r="BT67" s="196"/>
      <c r="BU67" s="196"/>
      <c r="BV67" s="196"/>
      <c r="BW67" s="196"/>
      <c r="BX67" s="196"/>
      <c r="BY67" s="196"/>
      <c r="BZ67" s="196"/>
      <c r="CA67" s="196"/>
      <c r="CB67" s="196"/>
      <c r="CC67" s="196"/>
      <c r="CD67" s="196"/>
      <c r="CE67" s="196"/>
      <c r="CF67" s="196"/>
      <c r="CG67" s="196"/>
      <c r="CH67" s="196"/>
      <c r="CI67" s="196"/>
      <c r="CJ67" s="196"/>
      <c r="CK67" s="196"/>
      <c r="CL67" s="196"/>
      <c r="CM67" s="196"/>
      <c r="CN67" s="196"/>
      <c r="CO67" s="196"/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6"/>
      <c r="DH67" s="196"/>
      <c r="DI67" s="196"/>
      <c r="DJ67" s="196"/>
      <c r="DK67" s="196"/>
      <c r="DL67" s="196"/>
      <c r="DM67" s="196"/>
      <c r="DN67" s="196"/>
      <c r="DO67" s="196"/>
      <c r="DP67" s="196"/>
      <c r="DQ67" s="196"/>
      <c r="DR67" s="196"/>
      <c r="DS67" s="196"/>
      <c r="DT67" s="196"/>
      <c r="DU67" s="196"/>
      <c r="DV67" s="196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7"/>
      <c r="FH67" s="197"/>
      <c r="FI67" s="197"/>
      <c r="FJ67" s="197"/>
      <c r="FK67" s="197"/>
      <c r="FL67" s="197"/>
      <c r="FM67" s="197"/>
      <c r="FN67" s="197"/>
      <c r="FO67" s="196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8"/>
      <c r="GC67" s="198"/>
      <c r="GD67" s="198"/>
      <c r="GE67" s="198"/>
      <c r="GF67" s="198"/>
      <c r="GG67" s="198"/>
      <c r="GH67" s="198"/>
      <c r="GI67" s="198"/>
      <c r="GJ67" s="198"/>
      <c r="GK67" s="198"/>
      <c r="GL67" s="198"/>
      <c r="GM67" s="198"/>
      <c r="GN67" s="198"/>
      <c r="GO67" s="198"/>
      <c r="GP67" s="198"/>
      <c r="GQ67" s="198"/>
      <c r="GR67" s="198"/>
      <c r="GS67" s="198"/>
      <c r="GT67" s="198"/>
      <c r="GU67" s="198"/>
      <c r="GV67" s="198"/>
    </row>
    <row r="68" spans="2:204" ht="15" hidden="1" customHeight="1" x14ac:dyDescent="0.2">
      <c r="B68" s="31"/>
      <c r="C68" s="399"/>
      <c r="D68" s="424"/>
      <c r="E68" s="420">
        <v>1</v>
      </c>
      <c r="F68" s="344"/>
      <c r="G68" s="212"/>
      <c r="H68" s="199" t="s">
        <v>46</v>
      </c>
      <c r="I68" s="212"/>
      <c r="J68" s="301">
        <f>J69</f>
        <v>0</v>
      </c>
      <c r="K68" s="212"/>
      <c r="L68" s="301">
        <f>L69</f>
        <v>0</v>
      </c>
      <c r="M68" s="200"/>
      <c r="N68" s="301">
        <f t="shared" si="44"/>
        <v>0</v>
      </c>
      <c r="O68" s="200"/>
      <c r="P68" s="301">
        <f t="shared" si="34"/>
        <v>0</v>
      </c>
      <c r="Q68" s="200"/>
      <c r="R68" s="317"/>
      <c r="S68" s="200"/>
      <c r="T68" s="301">
        <f t="shared" ref="T68:AJ68" si="47">T69</f>
        <v>0</v>
      </c>
      <c r="U68" s="200"/>
      <c r="V68" s="301">
        <f t="shared" si="47"/>
        <v>0</v>
      </c>
      <c r="W68" s="200"/>
      <c r="X68" s="301">
        <f t="shared" si="47"/>
        <v>0</v>
      </c>
      <c r="Y68" s="200"/>
      <c r="Z68" s="301">
        <f t="shared" si="47"/>
        <v>0</v>
      </c>
      <c r="AA68" s="200"/>
      <c r="AB68" s="301">
        <f t="shared" si="47"/>
        <v>0</v>
      </c>
      <c r="AC68" s="200"/>
      <c r="AD68" s="301">
        <f t="shared" si="47"/>
        <v>0</v>
      </c>
      <c r="AE68" s="200"/>
      <c r="AF68" s="301">
        <f t="shared" si="47"/>
        <v>0</v>
      </c>
      <c r="AG68" s="200"/>
      <c r="AH68" s="301">
        <f t="shared" si="47"/>
        <v>0</v>
      </c>
      <c r="AI68" s="200"/>
      <c r="AJ68" s="301">
        <f t="shared" si="47"/>
        <v>0</v>
      </c>
      <c r="AK68" s="200"/>
      <c r="AL68" s="7">
        <v>0</v>
      </c>
      <c r="AM68" s="200"/>
      <c r="AN68" s="301">
        <f>AN69</f>
        <v>0</v>
      </c>
      <c r="AO68" s="200"/>
      <c r="AP68" s="301">
        <f>AP69</f>
        <v>0</v>
      </c>
      <c r="AQ68" s="200"/>
      <c r="AR68" s="301">
        <f>AR69</f>
        <v>0</v>
      </c>
      <c r="AS68" s="200"/>
      <c r="AT68" s="301">
        <f>AT69</f>
        <v>0</v>
      </c>
      <c r="AU68" s="200"/>
      <c r="AV68" s="301">
        <f>AV69</f>
        <v>0</v>
      </c>
      <c r="AW68" s="200"/>
      <c r="AX68" s="301">
        <f>AX69</f>
        <v>0</v>
      </c>
      <c r="AY68" s="200"/>
      <c r="AZ68" s="301">
        <f>AZ69</f>
        <v>0</v>
      </c>
      <c r="BA68" s="200"/>
      <c r="BB68" s="301">
        <f>BB69</f>
        <v>0</v>
      </c>
      <c r="BC68" s="200"/>
      <c r="BD68" s="301">
        <f>BD69</f>
        <v>0</v>
      </c>
      <c r="BE68" s="200"/>
      <c r="BF68" s="301">
        <f>BF69</f>
        <v>0</v>
      </c>
      <c r="BG68" s="200"/>
      <c r="BH68" s="301">
        <f>BH69</f>
        <v>0</v>
      </c>
      <c r="BI68" s="200"/>
      <c r="BJ68" s="301">
        <f>BJ69</f>
        <v>0</v>
      </c>
      <c r="BK68" s="200"/>
      <c r="BL68" s="301">
        <f>BL69</f>
        <v>0</v>
      </c>
      <c r="BM68" s="200"/>
      <c r="BN68" s="301">
        <f>BN69</f>
        <v>0</v>
      </c>
      <c r="BO68" s="200"/>
      <c r="BP68" s="301">
        <f>BP69</f>
        <v>0</v>
      </c>
      <c r="BQ68" s="369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O68" s="200"/>
    </row>
    <row r="69" spans="2:204" ht="15" hidden="1" customHeight="1" x14ac:dyDescent="0.2">
      <c r="B69" s="31"/>
      <c r="C69" s="399"/>
      <c r="D69" s="424"/>
      <c r="E69" s="420"/>
      <c r="F69" s="346" t="s">
        <v>3</v>
      </c>
      <c r="H69" s="203" t="s">
        <v>46</v>
      </c>
      <c r="J69" s="7">
        <v>0</v>
      </c>
      <c r="L69" s="7">
        <v>0</v>
      </c>
      <c r="M69" s="16"/>
      <c r="N69" s="7">
        <f t="shared" si="44"/>
        <v>0</v>
      </c>
      <c r="O69" s="16"/>
      <c r="P69" s="7">
        <f t="shared" si="34"/>
        <v>0</v>
      </c>
      <c r="Q69" s="16"/>
      <c r="R69" s="318"/>
      <c r="S69" s="16"/>
      <c r="T69" s="7">
        <v>0</v>
      </c>
      <c r="U69" s="16"/>
      <c r="V69" s="7">
        <v>0</v>
      </c>
      <c r="W69" s="16"/>
      <c r="X69" s="7">
        <v>0</v>
      </c>
      <c r="Y69" s="16"/>
      <c r="Z69" s="7">
        <v>0</v>
      </c>
      <c r="AA69" s="16"/>
      <c r="AB69" s="7">
        <v>0</v>
      </c>
      <c r="AC69" s="16"/>
      <c r="AD69" s="7">
        <v>0</v>
      </c>
      <c r="AE69" s="16"/>
      <c r="AF69" s="7">
        <v>0</v>
      </c>
      <c r="AG69" s="16"/>
      <c r="AH69" s="7">
        <v>0</v>
      </c>
      <c r="AI69" s="16"/>
      <c r="AJ69" s="7">
        <v>0</v>
      </c>
      <c r="AK69" s="16"/>
      <c r="AL69" s="301">
        <f>AL70</f>
        <v>0</v>
      </c>
      <c r="AM69" s="16"/>
      <c r="AN69" s="7">
        <v>0</v>
      </c>
      <c r="AO69" s="16"/>
      <c r="AP69" s="7">
        <v>0</v>
      </c>
      <c r="AQ69" s="16"/>
      <c r="AR69" s="7">
        <v>0</v>
      </c>
      <c r="AS69" s="16"/>
      <c r="AT69" s="7">
        <v>0</v>
      </c>
      <c r="AU69" s="16"/>
      <c r="AV69" s="7">
        <v>0</v>
      </c>
      <c r="AW69" s="16"/>
      <c r="AX69" s="7">
        <v>0</v>
      </c>
      <c r="AY69" s="16"/>
      <c r="AZ69" s="7">
        <v>0</v>
      </c>
      <c r="BA69" s="16"/>
      <c r="BB69" s="7">
        <v>0</v>
      </c>
      <c r="BC69" s="16"/>
      <c r="BD69" s="7">
        <v>0</v>
      </c>
      <c r="BE69" s="16"/>
      <c r="BF69" s="7">
        <v>0</v>
      </c>
      <c r="BG69" s="16"/>
      <c r="BH69" s="7">
        <v>0</v>
      </c>
      <c r="BI69" s="16"/>
      <c r="BJ69" s="7">
        <v>0</v>
      </c>
      <c r="BK69" s="16"/>
      <c r="BL69" s="7">
        <v>0</v>
      </c>
      <c r="BM69" s="16"/>
      <c r="BN69" s="7">
        <v>0</v>
      </c>
      <c r="BO69" s="16"/>
      <c r="BP69" s="7">
        <v>0</v>
      </c>
      <c r="BQ69" s="370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O69" s="16"/>
    </row>
    <row r="70" spans="2:204" ht="15" hidden="1" customHeight="1" x14ac:dyDescent="0.2">
      <c r="B70" s="31"/>
      <c r="C70" s="399"/>
      <c r="D70" s="424"/>
      <c r="E70" s="420">
        <v>4</v>
      </c>
      <c r="F70" s="344"/>
      <c r="G70" s="212"/>
      <c r="H70" s="199" t="s">
        <v>399</v>
      </c>
      <c r="I70" s="212"/>
      <c r="J70" s="301">
        <f>J71</f>
        <v>0</v>
      </c>
      <c r="K70" s="212"/>
      <c r="L70" s="301">
        <f>L71</f>
        <v>0</v>
      </c>
      <c r="M70" s="200"/>
      <c r="N70" s="301">
        <f t="shared" si="44"/>
        <v>0</v>
      </c>
      <c r="O70" s="200"/>
      <c r="P70" s="301">
        <f t="shared" si="34"/>
        <v>0</v>
      </c>
      <c r="Q70" s="200"/>
      <c r="R70" s="317"/>
      <c r="S70" s="200"/>
      <c r="T70" s="301">
        <f t="shared" ref="T70:AJ70" si="48">T71</f>
        <v>0</v>
      </c>
      <c r="U70" s="200"/>
      <c r="V70" s="301">
        <f t="shared" si="48"/>
        <v>0</v>
      </c>
      <c r="W70" s="200"/>
      <c r="X70" s="301">
        <f t="shared" si="48"/>
        <v>0</v>
      </c>
      <c r="Y70" s="200"/>
      <c r="Z70" s="301">
        <f t="shared" si="48"/>
        <v>0</v>
      </c>
      <c r="AA70" s="200"/>
      <c r="AB70" s="301">
        <f t="shared" si="48"/>
        <v>0</v>
      </c>
      <c r="AC70" s="200"/>
      <c r="AD70" s="301">
        <f t="shared" si="48"/>
        <v>0</v>
      </c>
      <c r="AE70" s="200"/>
      <c r="AF70" s="301">
        <f t="shared" si="48"/>
        <v>0</v>
      </c>
      <c r="AG70" s="200"/>
      <c r="AH70" s="301">
        <f t="shared" si="48"/>
        <v>0</v>
      </c>
      <c r="AI70" s="200"/>
      <c r="AJ70" s="301">
        <f t="shared" si="48"/>
        <v>0</v>
      </c>
      <c r="AK70" s="200"/>
      <c r="AL70" s="7">
        <v>0</v>
      </c>
      <c r="AM70" s="200"/>
      <c r="AN70" s="301">
        <f>AN71</f>
        <v>0</v>
      </c>
      <c r="AO70" s="200"/>
      <c r="AP70" s="301">
        <f>AP71</f>
        <v>0</v>
      </c>
      <c r="AQ70" s="200"/>
      <c r="AR70" s="301">
        <f>AR71</f>
        <v>0</v>
      </c>
      <c r="AS70" s="200"/>
      <c r="AT70" s="301">
        <f>AT71</f>
        <v>0</v>
      </c>
      <c r="AU70" s="200"/>
      <c r="AV70" s="301">
        <f>AV71</f>
        <v>0</v>
      </c>
      <c r="AW70" s="200"/>
      <c r="AX70" s="301">
        <f>AX71</f>
        <v>0</v>
      </c>
      <c r="AY70" s="200"/>
      <c r="AZ70" s="301">
        <f>AZ71</f>
        <v>0</v>
      </c>
      <c r="BA70" s="200"/>
      <c r="BB70" s="301">
        <f>BB71</f>
        <v>0</v>
      </c>
      <c r="BC70" s="200"/>
      <c r="BD70" s="301">
        <f>BD71</f>
        <v>0</v>
      </c>
      <c r="BE70" s="200"/>
      <c r="BF70" s="301">
        <f>BF71</f>
        <v>0</v>
      </c>
      <c r="BG70" s="200"/>
      <c r="BH70" s="301">
        <f>BH71</f>
        <v>0</v>
      </c>
      <c r="BI70" s="200"/>
      <c r="BJ70" s="301">
        <f>BJ71</f>
        <v>0</v>
      </c>
      <c r="BK70" s="200"/>
      <c r="BL70" s="301">
        <f>BL71</f>
        <v>0</v>
      </c>
      <c r="BM70" s="200"/>
      <c r="BN70" s="301">
        <f>BN71</f>
        <v>0</v>
      </c>
      <c r="BO70" s="200"/>
      <c r="BP70" s="301">
        <f>BP71</f>
        <v>0</v>
      </c>
      <c r="BQ70" s="369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O70" s="200"/>
    </row>
    <row r="71" spans="2:204" ht="15" hidden="1" customHeight="1" x14ac:dyDescent="0.2">
      <c r="B71" s="31"/>
      <c r="C71" s="399"/>
      <c r="D71" s="424"/>
      <c r="E71" s="420"/>
      <c r="F71" s="346" t="s">
        <v>3</v>
      </c>
      <c r="H71" s="203" t="s">
        <v>399</v>
      </c>
      <c r="J71" s="7">
        <v>0</v>
      </c>
      <c r="L71" s="7">
        <v>0</v>
      </c>
      <c r="M71" s="16"/>
      <c r="N71" s="7">
        <f t="shared" si="44"/>
        <v>0</v>
      </c>
      <c r="O71" s="16"/>
      <c r="P71" s="7">
        <f t="shared" si="34"/>
        <v>0</v>
      </c>
      <c r="Q71" s="16"/>
      <c r="R71" s="318"/>
      <c r="S71" s="16"/>
      <c r="T71" s="7">
        <v>0</v>
      </c>
      <c r="U71" s="16"/>
      <c r="V71" s="7">
        <v>0</v>
      </c>
      <c r="W71" s="16"/>
      <c r="X71" s="7">
        <v>0</v>
      </c>
      <c r="Y71" s="16"/>
      <c r="Z71" s="7">
        <v>0</v>
      </c>
      <c r="AA71" s="16"/>
      <c r="AB71" s="7">
        <v>0</v>
      </c>
      <c r="AC71" s="16"/>
      <c r="AD71" s="7">
        <v>0</v>
      </c>
      <c r="AE71" s="16"/>
      <c r="AF71" s="7">
        <v>0</v>
      </c>
      <c r="AG71" s="16"/>
      <c r="AH71" s="7">
        <v>0</v>
      </c>
      <c r="AI71" s="16"/>
      <c r="AJ71" s="7">
        <v>0</v>
      </c>
      <c r="AK71" s="16"/>
      <c r="AL71" s="301">
        <f>SUM(AL72:AL74)</f>
        <v>0</v>
      </c>
      <c r="AM71" s="16"/>
      <c r="AN71" s="7">
        <v>0</v>
      </c>
      <c r="AO71" s="16"/>
      <c r="AP71" s="7">
        <v>0</v>
      </c>
      <c r="AQ71" s="16"/>
      <c r="AR71" s="7">
        <v>0</v>
      </c>
      <c r="AS71" s="16"/>
      <c r="AT71" s="7">
        <v>0</v>
      </c>
      <c r="AU71" s="16"/>
      <c r="AV71" s="7">
        <v>0</v>
      </c>
      <c r="AW71" s="16"/>
      <c r="AX71" s="7">
        <v>0</v>
      </c>
      <c r="AY71" s="16"/>
      <c r="AZ71" s="7">
        <v>0</v>
      </c>
      <c r="BA71" s="16"/>
      <c r="BB71" s="7">
        <v>0</v>
      </c>
      <c r="BC71" s="16"/>
      <c r="BD71" s="7">
        <v>0</v>
      </c>
      <c r="BE71" s="16"/>
      <c r="BF71" s="7">
        <v>0</v>
      </c>
      <c r="BG71" s="16"/>
      <c r="BH71" s="7">
        <v>0</v>
      </c>
      <c r="BI71" s="16"/>
      <c r="BJ71" s="7">
        <v>0</v>
      </c>
      <c r="BK71" s="16"/>
      <c r="BL71" s="7">
        <v>0</v>
      </c>
      <c r="BM71" s="16"/>
      <c r="BN71" s="7">
        <v>0</v>
      </c>
      <c r="BO71" s="16"/>
      <c r="BP71" s="7">
        <v>0</v>
      </c>
      <c r="BQ71" s="370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O71" s="16"/>
    </row>
    <row r="72" spans="2:204" ht="15" customHeight="1" x14ac:dyDescent="0.2">
      <c r="B72" s="31"/>
      <c r="C72" s="399"/>
      <c r="D72" s="422"/>
      <c r="E72" s="420">
        <v>6</v>
      </c>
      <c r="F72" s="344"/>
      <c r="G72" s="212"/>
      <c r="H72" s="199" t="s">
        <v>174</v>
      </c>
      <c r="I72" s="212"/>
      <c r="J72" s="301" t="e">
        <f>J73+J74</f>
        <v>#REF!</v>
      </c>
      <c r="K72" s="212"/>
      <c r="L72" s="301" t="e">
        <f>L73+L74</f>
        <v>#REF!</v>
      </c>
      <c r="M72" s="200"/>
      <c r="N72" s="301" t="e">
        <f t="shared" si="44"/>
        <v>#REF!</v>
      </c>
      <c r="O72" s="200"/>
      <c r="P72" s="301" t="e">
        <f t="shared" si="34"/>
        <v>#REF!</v>
      </c>
      <c r="Q72" s="200"/>
      <c r="R72" s="317" t="e">
        <f>(P72/J72)*100</f>
        <v>#REF!</v>
      </c>
      <c r="S72" s="200"/>
      <c r="T72" s="301">
        <f t="shared" ref="T72:AJ72" si="49">SUM(T73:T75)</f>
        <v>0</v>
      </c>
      <c r="U72" s="200"/>
      <c r="V72" s="301">
        <f t="shared" si="49"/>
        <v>0</v>
      </c>
      <c r="W72" s="200"/>
      <c r="X72" s="301" t="e">
        <f t="shared" si="49"/>
        <v>#REF!</v>
      </c>
      <c r="Y72" s="200"/>
      <c r="Z72" s="301">
        <f t="shared" si="49"/>
        <v>0</v>
      </c>
      <c r="AA72" s="200"/>
      <c r="AB72" s="301">
        <f t="shared" si="49"/>
        <v>0</v>
      </c>
      <c r="AC72" s="200"/>
      <c r="AD72" s="301">
        <f t="shared" si="49"/>
        <v>0</v>
      </c>
      <c r="AE72" s="200"/>
      <c r="AF72" s="301">
        <f t="shared" si="49"/>
        <v>0</v>
      </c>
      <c r="AG72" s="200"/>
      <c r="AH72" s="301">
        <f t="shared" si="49"/>
        <v>0</v>
      </c>
      <c r="AI72" s="200"/>
      <c r="AJ72" s="301">
        <f t="shared" si="49"/>
        <v>0</v>
      </c>
      <c r="AK72" s="200"/>
      <c r="AL72" s="7"/>
      <c r="AM72" s="200"/>
      <c r="AN72" s="301">
        <f>SUM(AN73:AN75)</f>
        <v>0</v>
      </c>
      <c r="AO72" s="200"/>
      <c r="AP72" s="301" t="e">
        <f>SUM(AP73:AP75)</f>
        <v>#REF!</v>
      </c>
      <c r="AQ72" s="200"/>
      <c r="AR72" s="301">
        <f>SUM(AR73:AR75)</f>
        <v>0</v>
      </c>
      <c r="AS72" s="200"/>
      <c r="AT72" s="301">
        <f t="shared" ref="AT72:BP72" si="50">SUM(AT73:AT75)</f>
        <v>0</v>
      </c>
      <c r="AU72" s="200"/>
      <c r="AV72" s="301">
        <f t="shared" si="50"/>
        <v>0</v>
      </c>
      <c r="AW72" s="200"/>
      <c r="AX72" s="301">
        <f t="shared" si="50"/>
        <v>0</v>
      </c>
      <c r="AY72" s="200"/>
      <c r="AZ72" s="301" t="e">
        <f t="shared" si="50"/>
        <v>#REF!</v>
      </c>
      <c r="BA72" s="200"/>
      <c r="BB72" s="301" t="e">
        <f t="shared" si="50"/>
        <v>#REF!</v>
      </c>
      <c r="BC72" s="200"/>
      <c r="BD72" s="301" t="e">
        <f t="shared" si="50"/>
        <v>#REF!</v>
      </c>
      <c r="BE72" s="200"/>
      <c r="BF72" s="301" t="e">
        <f t="shared" si="50"/>
        <v>#REF!</v>
      </c>
      <c r="BG72" s="200"/>
      <c r="BH72" s="301" t="e">
        <f t="shared" si="50"/>
        <v>#REF!</v>
      </c>
      <c r="BI72" s="200"/>
      <c r="BJ72" s="301">
        <f t="shared" si="50"/>
        <v>0</v>
      </c>
      <c r="BK72" s="200"/>
      <c r="BL72" s="301">
        <f t="shared" si="50"/>
        <v>0</v>
      </c>
      <c r="BM72" s="200"/>
      <c r="BN72" s="301">
        <f t="shared" si="50"/>
        <v>0</v>
      </c>
      <c r="BO72" s="200"/>
      <c r="BP72" s="301">
        <f t="shared" si="50"/>
        <v>0</v>
      </c>
      <c r="BQ72" s="369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O72" s="200"/>
    </row>
    <row r="73" spans="2:204" ht="15" customHeight="1" x14ac:dyDescent="0.2">
      <c r="B73" s="31"/>
      <c r="C73" s="399"/>
      <c r="D73" s="422"/>
      <c r="E73" s="420"/>
      <c r="F73" s="346" t="s">
        <v>3</v>
      </c>
      <c r="H73" s="203" t="s">
        <v>430</v>
      </c>
      <c r="J73" s="7" t="e">
        <f>#REF!</f>
        <v>#REF!</v>
      </c>
      <c r="L73" s="7" t="e">
        <f>#REF!</f>
        <v>#REF!</v>
      </c>
      <c r="M73" s="16"/>
      <c r="N73" s="7" t="e">
        <f t="shared" si="44"/>
        <v>#REF!</v>
      </c>
      <c r="O73" s="16"/>
      <c r="P73" s="7" t="e">
        <f t="shared" si="34"/>
        <v>#REF!</v>
      </c>
      <c r="Q73" s="16"/>
      <c r="R73" s="318" t="e">
        <f>(P73/J73)*100</f>
        <v>#REF!</v>
      </c>
      <c r="S73" s="16"/>
      <c r="T73" s="302">
        <v>0</v>
      </c>
      <c r="U73" s="16"/>
      <c r="V73" s="302">
        <v>0</v>
      </c>
      <c r="W73" s="16"/>
      <c r="X73" s="7" t="e">
        <f>#REF!</f>
        <v>#REF!</v>
      </c>
      <c r="Y73" s="16"/>
      <c r="Z73" s="302">
        <v>0</v>
      </c>
      <c r="AA73" s="16"/>
      <c r="AB73" s="302">
        <v>0</v>
      </c>
      <c r="AC73" s="16"/>
      <c r="AD73" s="302">
        <v>0</v>
      </c>
      <c r="AE73" s="16"/>
      <c r="AF73" s="302">
        <v>0</v>
      </c>
      <c r="AG73" s="16"/>
      <c r="AH73" s="302">
        <v>0</v>
      </c>
      <c r="AI73" s="16"/>
      <c r="AJ73" s="302">
        <v>0</v>
      </c>
      <c r="AK73" s="16"/>
      <c r="AL73" s="302">
        <v>0</v>
      </c>
      <c r="AM73" s="16"/>
      <c r="AN73" s="302">
        <v>0</v>
      </c>
      <c r="AO73" s="16"/>
      <c r="AP73" s="7" t="e">
        <f>#REF!</f>
        <v>#REF!</v>
      </c>
      <c r="AQ73" s="16"/>
      <c r="AR73" s="302">
        <v>0</v>
      </c>
      <c r="AS73" s="16"/>
      <c r="AT73" s="302">
        <v>0</v>
      </c>
      <c r="AU73" s="16"/>
      <c r="AV73" s="302">
        <v>0</v>
      </c>
      <c r="AW73" s="16"/>
      <c r="AX73" s="302">
        <v>0</v>
      </c>
      <c r="AY73" s="16"/>
      <c r="AZ73" s="7" t="e">
        <f>#REF!</f>
        <v>#REF!</v>
      </c>
      <c r="BA73" s="16"/>
      <c r="BB73" s="7" t="e">
        <f>#REF!</f>
        <v>#REF!</v>
      </c>
      <c r="BC73" s="16"/>
      <c r="BD73" s="7" t="e">
        <f>#REF!</f>
        <v>#REF!</v>
      </c>
      <c r="BE73" s="16"/>
      <c r="BF73" s="7" t="e">
        <f>#REF!</f>
        <v>#REF!</v>
      </c>
      <c r="BG73" s="16"/>
      <c r="BH73" s="7" t="e">
        <f>#REF!</f>
        <v>#REF!</v>
      </c>
      <c r="BI73" s="16"/>
      <c r="BJ73" s="7">
        <v>0</v>
      </c>
      <c r="BK73" s="16"/>
      <c r="BL73" s="7">
        <v>0</v>
      </c>
      <c r="BM73" s="16"/>
      <c r="BN73" s="7">
        <v>0</v>
      </c>
      <c r="BO73" s="16"/>
      <c r="BP73" s="7">
        <v>0</v>
      </c>
      <c r="BQ73" s="370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O73" s="16"/>
    </row>
    <row r="74" spans="2:204" ht="15" hidden="1" customHeight="1" x14ac:dyDescent="0.2">
      <c r="B74" s="31"/>
      <c r="C74" s="399"/>
      <c r="D74" s="422"/>
      <c r="E74" s="420"/>
      <c r="F74" s="346">
        <v>2</v>
      </c>
      <c r="H74" s="203" t="s">
        <v>386</v>
      </c>
      <c r="J74" s="7" t="e">
        <f>#REF!</f>
        <v>#REF!</v>
      </c>
      <c r="L74" s="7" t="e">
        <f>#REF!</f>
        <v>#REF!</v>
      </c>
      <c r="M74" s="16"/>
      <c r="N74" s="7" t="e">
        <f t="shared" si="44"/>
        <v>#REF!</v>
      </c>
      <c r="O74" s="16"/>
      <c r="P74" s="7"/>
      <c r="Q74" s="16"/>
      <c r="R74" s="318"/>
      <c r="S74" s="16"/>
      <c r="T74" s="302">
        <v>0</v>
      </c>
      <c r="U74" s="16"/>
      <c r="V74" s="302">
        <v>0</v>
      </c>
      <c r="W74" s="16"/>
      <c r="X74" s="7" t="e">
        <f>#REF!</f>
        <v>#REF!</v>
      </c>
      <c r="Y74" s="16"/>
      <c r="Z74" s="302">
        <v>0</v>
      </c>
      <c r="AA74" s="16"/>
      <c r="AB74" s="302">
        <v>0</v>
      </c>
      <c r="AC74" s="16"/>
      <c r="AD74" s="302">
        <v>0</v>
      </c>
      <c r="AE74" s="16"/>
      <c r="AF74" s="302">
        <v>0</v>
      </c>
      <c r="AG74" s="16"/>
      <c r="AH74" s="302">
        <v>0</v>
      </c>
      <c r="AI74" s="16"/>
      <c r="AJ74" s="302">
        <v>0</v>
      </c>
      <c r="AK74" s="16"/>
      <c r="AL74" s="302">
        <v>0</v>
      </c>
      <c r="AM74" s="16"/>
      <c r="AN74" s="302">
        <v>0</v>
      </c>
      <c r="AO74" s="16"/>
      <c r="AP74" s="7" t="e">
        <f>#REF!</f>
        <v>#REF!</v>
      </c>
      <c r="AQ74" s="16"/>
      <c r="AR74" s="302">
        <v>0</v>
      </c>
      <c r="AS74" s="16"/>
      <c r="AT74" s="302">
        <v>0</v>
      </c>
      <c r="AU74" s="16"/>
      <c r="AV74" s="302">
        <v>0</v>
      </c>
      <c r="AW74" s="16"/>
      <c r="AX74" s="302">
        <v>0</v>
      </c>
      <c r="AY74" s="16"/>
      <c r="AZ74" s="7" t="e">
        <f>#REF!</f>
        <v>#REF!</v>
      </c>
      <c r="BA74" s="16"/>
      <c r="BB74" s="7" t="e">
        <f>#REF!</f>
        <v>#REF!</v>
      </c>
      <c r="BC74" s="16"/>
      <c r="BD74" s="7" t="e">
        <f>#REF!</f>
        <v>#REF!</v>
      </c>
      <c r="BE74" s="16"/>
      <c r="BF74" s="7" t="e">
        <f>#REF!</f>
        <v>#REF!</v>
      </c>
      <c r="BG74" s="16"/>
      <c r="BH74" s="7" t="e">
        <f>#REF!</f>
        <v>#REF!</v>
      </c>
      <c r="BI74" s="16"/>
      <c r="BJ74" s="7">
        <v>0</v>
      </c>
      <c r="BK74" s="16"/>
      <c r="BL74" s="7">
        <v>0</v>
      </c>
      <c r="BM74" s="16"/>
      <c r="BN74" s="7">
        <v>0</v>
      </c>
      <c r="BO74" s="16"/>
      <c r="BP74" s="7">
        <v>0</v>
      </c>
      <c r="BQ74" s="370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O74" s="16"/>
    </row>
    <row r="75" spans="2:204" ht="15" hidden="1" customHeight="1" x14ac:dyDescent="0.2">
      <c r="B75" s="31"/>
      <c r="C75" s="399"/>
      <c r="D75" s="422"/>
      <c r="E75" s="420"/>
      <c r="F75" s="346">
        <v>8</v>
      </c>
      <c r="H75" s="203" t="s">
        <v>463</v>
      </c>
      <c r="J75" s="7"/>
      <c r="L75" s="7"/>
      <c r="M75" s="16"/>
      <c r="N75" s="7">
        <f t="shared" si="44"/>
        <v>0</v>
      </c>
      <c r="O75" s="16"/>
      <c r="P75" s="7"/>
      <c r="Q75" s="16"/>
      <c r="R75" s="318"/>
      <c r="S75" s="196"/>
      <c r="T75" s="7"/>
      <c r="U75" s="196"/>
      <c r="V75" s="7"/>
      <c r="W75" s="196"/>
      <c r="X75" s="7"/>
      <c r="Y75" s="196"/>
      <c r="Z75" s="7"/>
      <c r="AA75" s="196"/>
      <c r="AB75" s="7"/>
      <c r="AC75" s="196"/>
      <c r="AD75" s="7"/>
      <c r="AE75" s="196"/>
      <c r="AF75" s="7"/>
      <c r="AG75" s="196"/>
      <c r="AH75" s="7"/>
      <c r="AI75" s="196"/>
      <c r="AJ75" s="7"/>
      <c r="AK75" s="196"/>
      <c r="AL75" s="300">
        <f>SUM(AL76+AL78)</f>
        <v>0</v>
      </c>
      <c r="AM75" s="196"/>
      <c r="AN75" s="7"/>
      <c r="AO75" s="196"/>
      <c r="AP75" s="7"/>
      <c r="AQ75" s="196"/>
      <c r="AR75" s="7"/>
      <c r="AS75" s="196"/>
      <c r="AT75" s="7"/>
      <c r="AU75" s="196"/>
      <c r="AV75" s="7"/>
      <c r="AW75" s="196"/>
      <c r="AX75" s="7"/>
      <c r="AY75" s="196"/>
      <c r="AZ75" s="7"/>
      <c r="BA75" s="196"/>
      <c r="BB75" s="7"/>
      <c r="BC75" s="196"/>
      <c r="BD75" s="300">
        <f t="shared" ref="BD75:BP75" si="51">SUM(BD76+BD78)</f>
        <v>0</v>
      </c>
      <c r="BE75" s="196"/>
      <c r="BF75" s="300">
        <f t="shared" si="51"/>
        <v>0</v>
      </c>
      <c r="BG75" s="196"/>
      <c r="BH75" s="300">
        <f t="shared" si="51"/>
        <v>0</v>
      </c>
      <c r="BI75" s="196"/>
      <c r="BJ75" s="300">
        <f t="shared" si="51"/>
        <v>0</v>
      </c>
      <c r="BK75" s="196"/>
      <c r="BL75" s="300">
        <f t="shared" si="51"/>
        <v>0</v>
      </c>
      <c r="BM75" s="196"/>
      <c r="BN75" s="300">
        <f t="shared" si="51"/>
        <v>0</v>
      </c>
      <c r="BO75" s="196"/>
      <c r="BP75" s="300">
        <f t="shared" si="51"/>
        <v>0</v>
      </c>
      <c r="BQ75" s="370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O75" s="16"/>
    </row>
    <row r="76" spans="2:204" ht="15" hidden="1" customHeight="1" x14ac:dyDescent="0.2">
      <c r="B76" s="31"/>
      <c r="C76" s="400"/>
      <c r="D76" s="418">
        <v>3</v>
      </c>
      <c r="E76" s="418"/>
      <c r="F76" s="341"/>
      <c r="G76" s="217"/>
      <c r="H76" s="195" t="s">
        <v>384</v>
      </c>
      <c r="I76" s="217"/>
      <c r="J76" s="300" t="e">
        <f>SUM(J77+J79)</f>
        <v>#REF!</v>
      </c>
      <c r="K76" s="217"/>
      <c r="L76" s="300" t="e">
        <f>SUM(L77+L79)</f>
        <v>#REF!</v>
      </c>
      <c r="M76" s="196"/>
      <c r="N76" s="300">
        <f t="shared" si="44"/>
        <v>0</v>
      </c>
      <c r="O76" s="196"/>
      <c r="P76" s="300" t="e">
        <f t="shared" ref="P76:P85" si="52">N76-J76</f>
        <v>#REF!</v>
      </c>
      <c r="Q76" s="196"/>
      <c r="R76" s="316" t="e">
        <f>(P76/J76)*100</f>
        <v>#REF!</v>
      </c>
      <c r="S76" s="200"/>
      <c r="T76" s="300">
        <f t="shared" ref="T76:AJ76" si="53">SUM(T77+T79)</f>
        <v>0</v>
      </c>
      <c r="U76" s="200"/>
      <c r="V76" s="300">
        <f t="shared" si="53"/>
        <v>0</v>
      </c>
      <c r="W76" s="200"/>
      <c r="X76" s="300">
        <f t="shared" si="53"/>
        <v>0</v>
      </c>
      <c r="Y76" s="200"/>
      <c r="Z76" s="300">
        <f t="shared" si="53"/>
        <v>0</v>
      </c>
      <c r="AA76" s="200"/>
      <c r="AB76" s="300">
        <f t="shared" si="53"/>
        <v>0</v>
      </c>
      <c r="AC76" s="200"/>
      <c r="AD76" s="300">
        <f t="shared" si="53"/>
        <v>0</v>
      </c>
      <c r="AE76" s="200"/>
      <c r="AF76" s="300">
        <f t="shared" si="53"/>
        <v>0</v>
      </c>
      <c r="AG76" s="200"/>
      <c r="AH76" s="300">
        <f t="shared" si="53"/>
        <v>0</v>
      </c>
      <c r="AI76" s="200"/>
      <c r="AJ76" s="300">
        <f t="shared" si="53"/>
        <v>0</v>
      </c>
      <c r="AK76" s="200"/>
      <c r="AL76" s="301">
        <f>AL77</f>
        <v>0</v>
      </c>
      <c r="AM76" s="200"/>
      <c r="AN76" s="300">
        <f>SUM(AN77+AN79)</f>
        <v>0</v>
      </c>
      <c r="AO76" s="200"/>
      <c r="AP76" s="300">
        <f>SUM(AP77+AP79)</f>
        <v>0</v>
      </c>
      <c r="AQ76" s="200"/>
      <c r="AR76" s="300">
        <f>SUM(AR77+AR79)</f>
        <v>0</v>
      </c>
      <c r="AS76" s="200"/>
      <c r="AT76" s="300">
        <f>SUM(AT77+AT79)</f>
        <v>0</v>
      </c>
      <c r="AU76" s="200"/>
      <c r="AV76" s="300">
        <f>SUM(AV77+AV79)</f>
        <v>0</v>
      </c>
      <c r="AW76" s="200"/>
      <c r="AX76" s="300">
        <f>SUM(AX77+AX79)</f>
        <v>0</v>
      </c>
      <c r="AY76" s="200"/>
      <c r="AZ76" s="300">
        <f>SUM(AZ77+AZ79)</f>
        <v>0</v>
      </c>
      <c r="BA76" s="200"/>
      <c r="BB76" s="300">
        <f>SUM(BB77+BB79)</f>
        <v>0</v>
      </c>
      <c r="BC76" s="200"/>
      <c r="BD76" s="301">
        <f>BD77</f>
        <v>0</v>
      </c>
      <c r="BE76" s="200"/>
      <c r="BF76" s="301">
        <f>BF77</f>
        <v>0</v>
      </c>
      <c r="BG76" s="200"/>
      <c r="BH76" s="301">
        <f>BH77</f>
        <v>0</v>
      </c>
      <c r="BI76" s="200"/>
      <c r="BJ76" s="301">
        <f>BJ77</f>
        <v>0</v>
      </c>
      <c r="BK76" s="200"/>
      <c r="BL76" s="301">
        <f>BL77</f>
        <v>0</v>
      </c>
      <c r="BM76" s="200"/>
      <c r="BN76" s="301">
        <f>BN77</f>
        <v>0</v>
      </c>
      <c r="BO76" s="200"/>
      <c r="BP76" s="301">
        <f>BP77</f>
        <v>0</v>
      </c>
      <c r="BQ76" s="368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  <c r="CH76" s="196"/>
      <c r="CI76" s="196"/>
      <c r="CJ76" s="196"/>
      <c r="CK76" s="196"/>
      <c r="CL76" s="196"/>
      <c r="CM76" s="196"/>
      <c r="CN76" s="196"/>
      <c r="CO76" s="196"/>
      <c r="CP76" s="196"/>
      <c r="CQ76" s="196"/>
      <c r="CR76" s="196"/>
      <c r="CS76" s="196"/>
      <c r="CT76" s="196"/>
      <c r="CU76" s="196"/>
      <c r="CV76" s="196"/>
      <c r="CW76" s="196"/>
      <c r="CX76" s="196"/>
      <c r="CY76" s="196"/>
      <c r="CZ76" s="196"/>
      <c r="DA76" s="196"/>
      <c r="DB76" s="196"/>
      <c r="DC76" s="196"/>
      <c r="DD76" s="196"/>
      <c r="DE76" s="196"/>
      <c r="DF76" s="196"/>
      <c r="DG76" s="196"/>
      <c r="DH76" s="196"/>
      <c r="DI76" s="196"/>
      <c r="DJ76" s="196"/>
      <c r="DK76" s="196"/>
      <c r="DL76" s="196"/>
      <c r="DM76" s="196"/>
      <c r="DN76" s="196"/>
      <c r="DO76" s="196"/>
      <c r="DP76" s="196"/>
      <c r="DQ76" s="196"/>
      <c r="DR76" s="196"/>
      <c r="DS76" s="196"/>
      <c r="DT76" s="196"/>
      <c r="DU76" s="196"/>
      <c r="DV76" s="196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7"/>
      <c r="FH76" s="197"/>
      <c r="FI76" s="197"/>
      <c r="FJ76" s="197"/>
      <c r="FK76" s="197"/>
      <c r="FL76" s="197"/>
      <c r="FM76" s="197"/>
      <c r="FN76" s="197"/>
      <c r="FO76" s="196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8"/>
      <c r="GC76" s="198"/>
      <c r="GD76" s="198"/>
      <c r="GE76" s="198"/>
      <c r="GF76" s="198"/>
      <c r="GG76" s="198"/>
      <c r="GH76" s="198"/>
      <c r="GI76" s="198"/>
      <c r="GJ76" s="198"/>
      <c r="GK76" s="198"/>
      <c r="GL76" s="198"/>
      <c r="GM76" s="198"/>
      <c r="GN76" s="198"/>
      <c r="GO76" s="198"/>
      <c r="GP76" s="198"/>
      <c r="GQ76" s="198"/>
      <c r="GR76" s="198"/>
      <c r="GS76" s="198"/>
      <c r="GT76" s="198"/>
      <c r="GU76" s="198"/>
      <c r="GV76" s="198"/>
    </row>
    <row r="77" spans="2:204" ht="15" hidden="1" customHeight="1" x14ac:dyDescent="0.2">
      <c r="B77" s="31"/>
      <c r="C77" s="399"/>
      <c r="D77" s="424"/>
      <c r="E77" s="420">
        <v>4</v>
      </c>
      <c r="F77" s="344"/>
      <c r="G77" s="212"/>
      <c r="H77" s="199" t="s">
        <v>399</v>
      </c>
      <c r="I77" s="212"/>
      <c r="J77" s="301" t="e">
        <f>J78</f>
        <v>#REF!</v>
      </c>
      <c r="K77" s="212"/>
      <c r="L77" s="301" t="e">
        <f>L78</f>
        <v>#REF!</v>
      </c>
      <c r="M77" s="200"/>
      <c r="N77" s="301">
        <f t="shared" si="44"/>
        <v>0</v>
      </c>
      <c r="O77" s="200"/>
      <c r="P77" s="301" t="e">
        <f t="shared" si="52"/>
        <v>#REF!</v>
      </c>
      <c r="Q77" s="200"/>
      <c r="R77" s="317"/>
      <c r="S77" s="16"/>
      <c r="T77" s="301">
        <f>T78</f>
        <v>0</v>
      </c>
      <c r="U77" s="16"/>
      <c r="V77" s="301">
        <f>V78</f>
        <v>0</v>
      </c>
      <c r="W77" s="16"/>
      <c r="X77" s="301">
        <f>X78</f>
        <v>0</v>
      </c>
      <c r="Y77" s="16"/>
      <c r="Z77" s="301">
        <f>Z78</f>
        <v>0</v>
      </c>
      <c r="AA77" s="16"/>
      <c r="AB77" s="301">
        <f>AB78</f>
        <v>0</v>
      </c>
      <c r="AC77" s="16"/>
      <c r="AD77" s="301">
        <f>AD78</f>
        <v>0</v>
      </c>
      <c r="AE77" s="16"/>
      <c r="AF77" s="301">
        <f>AF78</f>
        <v>0</v>
      </c>
      <c r="AG77" s="16"/>
      <c r="AH77" s="301">
        <f>AH78</f>
        <v>0</v>
      </c>
      <c r="AI77" s="16"/>
      <c r="AJ77" s="301">
        <f>AJ78</f>
        <v>0</v>
      </c>
      <c r="AK77" s="16"/>
      <c r="AL77" s="7">
        <v>0</v>
      </c>
      <c r="AM77" s="16"/>
      <c r="AN77" s="301">
        <f>AN78</f>
        <v>0</v>
      </c>
      <c r="AO77" s="16"/>
      <c r="AP77" s="301">
        <f>AP78</f>
        <v>0</v>
      </c>
      <c r="AQ77" s="16"/>
      <c r="AR77" s="301">
        <f>AR78</f>
        <v>0</v>
      </c>
      <c r="AS77" s="16"/>
      <c r="AT77" s="301">
        <f>AT78</f>
        <v>0</v>
      </c>
      <c r="AU77" s="16"/>
      <c r="AV77" s="301">
        <f>AV78</f>
        <v>0</v>
      </c>
      <c r="AW77" s="16"/>
      <c r="AX77" s="301">
        <f>AX78</f>
        <v>0</v>
      </c>
      <c r="AY77" s="16"/>
      <c r="AZ77" s="301">
        <f>AZ78</f>
        <v>0</v>
      </c>
      <c r="BA77" s="16"/>
      <c r="BB77" s="301">
        <f>BB78</f>
        <v>0</v>
      </c>
      <c r="BC77" s="16"/>
      <c r="BD77" s="7">
        <v>0</v>
      </c>
      <c r="BE77" s="16"/>
      <c r="BF77" s="7">
        <v>0</v>
      </c>
      <c r="BG77" s="16"/>
      <c r="BH77" s="7">
        <v>0</v>
      </c>
      <c r="BI77" s="16"/>
      <c r="BJ77" s="7">
        <v>0</v>
      </c>
      <c r="BK77" s="16"/>
      <c r="BL77" s="7">
        <v>0</v>
      </c>
      <c r="BM77" s="16"/>
      <c r="BN77" s="7">
        <v>0</v>
      </c>
      <c r="BO77" s="16"/>
      <c r="BP77" s="7">
        <v>0</v>
      </c>
      <c r="BQ77" s="369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/>
      <c r="EA77" s="200"/>
      <c r="EB77" s="200"/>
      <c r="EC77" s="200"/>
      <c r="ED77" s="200"/>
      <c r="EE77" s="200"/>
      <c r="EF77" s="200"/>
      <c r="EG77" s="20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O77" s="200"/>
    </row>
    <row r="78" spans="2:204" ht="15" hidden="1" customHeight="1" x14ac:dyDescent="0.2">
      <c r="B78" s="31"/>
      <c r="C78" s="399"/>
      <c r="D78" s="424"/>
      <c r="E78" s="420"/>
      <c r="F78" s="346" t="s">
        <v>3</v>
      </c>
      <c r="H78" s="203" t="s">
        <v>399</v>
      </c>
      <c r="J78" s="7" t="e">
        <f>#REF!</f>
        <v>#REF!</v>
      </c>
      <c r="L78" s="7" t="e">
        <f>#REF!</f>
        <v>#REF!</v>
      </c>
      <c r="M78" s="16"/>
      <c r="N78" s="7">
        <f t="shared" si="44"/>
        <v>0</v>
      </c>
      <c r="O78" s="16"/>
      <c r="P78" s="7" t="e">
        <f t="shared" si="52"/>
        <v>#REF!</v>
      </c>
      <c r="Q78" s="16"/>
      <c r="R78" s="318"/>
      <c r="S78" s="200"/>
      <c r="T78" s="7">
        <v>0</v>
      </c>
      <c r="U78" s="200"/>
      <c r="V78" s="7">
        <v>0</v>
      </c>
      <c r="W78" s="200"/>
      <c r="X78" s="7">
        <v>0</v>
      </c>
      <c r="Y78" s="200"/>
      <c r="Z78" s="7">
        <v>0</v>
      </c>
      <c r="AA78" s="200"/>
      <c r="AB78" s="7">
        <v>0</v>
      </c>
      <c r="AC78" s="200"/>
      <c r="AD78" s="7">
        <v>0</v>
      </c>
      <c r="AE78" s="200"/>
      <c r="AF78" s="7">
        <v>0</v>
      </c>
      <c r="AG78" s="200"/>
      <c r="AH78" s="7">
        <v>0</v>
      </c>
      <c r="AI78" s="200"/>
      <c r="AJ78" s="7">
        <v>0</v>
      </c>
      <c r="AK78" s="200"/>
      <c r="AL78" s="301">
        <f>SUM(AL79:AL80)</f>
        <v>0</v>
      </c>
      <c r="AM78" s="200"/>
      <c r="AN78" s="7">
        <v>0</v>
      </c>
      <c r="AO78" s="200"/>
      <c r="AP78" s="7">
        <v>0</v>
      </c>
      <c r="AQ78" s="200"/>
      <c r="AR78" s="7">
        <v>0</v>
      </c>
      <c r="AS78" s="200"/>
      <c r="AT78" s="7">
        <v>0</v>
      </c>
      <c r="AU78" s="200"/>
      <c r="AV78" s="7">
        <v>0</v>
      </c>
      <c r="AW78" s="200"/>
      <c r="AX78" s="7">
        <v>0</v>
      </c>
      <c r="AY78" s="200"/>
      <c r="AZ78" s="7">
        <v>0</v>
      </c>
      <c r="BA78" s="200"/>
      <c r="BB78" s="7">
        <v>0</v>
      </c>
      <c r="BC78" s="200"/>
      <c r="BD78" s="301">
        <f>SUM(BD79:BD80)</f>
        <v>0</v>
      </c>
      <c r="BE78" s="200"/>
      <c r="BF78" s="301">
        <f>SUM(BF79:BF80)</f>
        <v>0</v>
      </c>
      <c r="BG78" s="200"/>
      <c r="BH78" s="301">
        <f>SUM(BH79:BH80)</f>
        <v>0</v>
      </c>
      <c r="BI78" s="200"/>
      <c r="BJ78" s="301">
        <f>SUM(BJ79:BJ80)</f>
        <v>0</v>
      </c>
      <c r="BK78" s="200"/>
      <c r="BL78" s="301">
        <f>SUM(BL79:BL80)</f>
        <v>0</v>
      </c>
      <c r="BM78" s="200"/>
      <c r="BN78" s="301">
        <f>SUM(BN79:BN80)</f>
        <v>0</v>
      </c>
      <c r="BO78" s="200"/>
      <c r="BP78" s="301">
        <f>SUM(BP79:BP80)</f>
        <v>0</v>
      </c>
      <c r="BQ78" s="370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O78" s="16"/>
    </row>
    <row r="79" spans="2:204" ht="15" hidden="1" customHeight="1" x14ac:dyDescent="0.2">
      <c r="B79" s="31"/>
      <c r="C79" s="399"/>
      <c r="D79" s="422"/>
      <c r="E79" s="420">
        <v>6</v>
      </c>
      <c r="F79" s="344"/>
      <c r="G79" s="212"/>
      <c r="H79" s="199" t="s">
        <v>466</v>
      </c>
      <c r="I79" s="212"/>
      <c r="J79" s="301" t="e">
        <f>J80</f>
        <v>#REF!</v>
      </c>
      <c r="K79" s="212"/>
      <c r="L79" s="301" t="e">
        <f>L80</f>
        <v>#REF!</v>
      </c>
      <c r="M79" s="200"/>
      <c r="N79" s="301">
        <f t="shared" si="44"/>
        <v>0</v>
      </c>
      <c r="O79" s="200"/>
      <c r="P79" s="301" t="e">
        <f t="shared" si="52"/>
        <v>#REF!</v>
      </c>
      <c r="Q79" s="200"/>
      <c r="R79" s="317" t="e">
        <f t="shared" ref="R79:R86" si="54">(P79/J79)*100</f>
        <v>#REF!</v>
      </c>
      <c r="S79" s="16"/>
      <c r="T79" s="301">
        <f t="shared" ref="T79:AJ79" si="55">SUM(T80:T81)</f>
        <v>0</v>
      </c>
      <c r="U79" s="16"/>
      <c r="V79" s="301">
        <f t="shared" si="55"/>
        <v>0</v>
      </c>
      <c r="W79" s="16"/>
      <c r="X79" s="301">
        <f t="shared" si="55"/>
        <v>0</v>
      </c>
      <c r="Y79" s="16"/>
      <c r="Z79" s="301">
        <f t="shared" si="55"/>
        <v>0</v>
      </c>
      <c r="AA79" s="16"/>
      <c r="AB79" s="301">
        <f t="shared" si="55"/>
        <v>0</v>
      </c>
      <c r="AC79" s="16"/>
      <c r="AD79" s="301">
        <f t="shared" si="55"/>
        <v>0</v>
      </c>
      <c r="AE79" s="16"/>
      <c r="AF79" s="301">
        <f t="shared" si="55"/>
        <v>0</v>
      </c>
      <c r="AG79" s="16"/>
      <c r="AH79" s="301">
        <f t="shared" si="55"/>
        <v>0</v>
      </c>
      <c r="AI79" s="16"/>
      <c r="AJ79" s="301">
        <f t="shared" si="55"/>
        <v>0</v>
      </c>
      <c r="AK79" s="16"/>
      <c r="AL79" s="7">
        <v>0</v>
      </c>
      <c r="AM79" s="16"/>
      <c r="AN79" s="301">
        <f>SUM(AN80:AN81)</f>
        <v>0</v>
      </c>
      <c r="AO79" s="16"/>
      <c r="AP79" s="301">
        <f>SUM(AP80:AP81)</f>
        <v>0</v>
      </c>
      <c r="AQ79" s="16"/>
      <c r="AR79" s="301">
        <f>SUM(AR80:AR81)</f>
        <v>0</v>
      </c>
      <c r="AS79" s="16"/>
      <c r="AT79" s="301">
        <f>SUM(AT80:AT81)</f>
        <v>0</v>
      </c>
      <c r="AU79" s="16"/>
      <c r="AV79" s="301">
        <f>SUM(AV80:AV81)</f>
        <v>0</v>
      </c>
      <c r="AW79" s="16"/>
      <c r="AX79" s="301">
        <f>SUM(AX80:AX81)</f>
        <v>0</v>
      </c>
      <c r="AY79" s="16"/>
      <c r="AZ79" s="301">
        <f>SUM(AZ80:AZ81)</f>
        <v>0</v>
      </c>
      <c r="BA79" s="16"/>
      <c r="BB79" s="301">
        <f>SUM(BB80:BB81)</f>
        <v>0</v>
      </c>
      <c r="BC79" s="16"/>
      <c r="BD79" s="7">
        <v>0</v>
      </c>
      <c r="BE79" s="16"/>
      <c r="BF79" s="7">
        <v>0</v>
      </c>
      <c r="BG79" s="16"/>
      <c r="BH79" s="7">
        <v>0</v>
      </c>
      <c r="BI79" s="16"/>
      <c r="BJ79" s="7">
        <v>0</v>
      </c>
      <c r="BK79" s="16"/>
      <c r="BL79" s="7">
        <v>0</v>
      </c>
      <c r="BM79" s="16"/>
      <c r="BN79" s="7">
        <v>0</v>
      </c>
      <c r="BO79" s="16"/>
      <c r="BP79" s="7">
        <v>0</v>
      </c>
      <c r="BQ79" s="369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/>
      <c r="EA79" s="200"/>
      <c r="EB79" s="200"/>
      <c r="EC79" s="200"/>
      <c r="ED79" s="200"/>
      <c r="EE79" s="200"/>
      <c r="EF79" s="200"/>
      <c r="EG79" s="20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O79" s="200"/>
    </row>
    <row r="80" spans="2:204" ht="15" hidden="1" customHeight="1" x14ac:dyDescent="0.2">
      <c r="B80" s="31"/>
      <c r="C80" s="399"/>
      <c r="D80" s="422"/>
      <c r="E80" s="420"/>
      <c r="F80" s="346" t="s">
        <v>3</v>
      </c>
      <c r="H80" s="203" t="s">
        <v>430</v>
      </c>
      <c r="J80" s="7" t="e">
        <f>#REF!</f>
        <v>#REF!</v>
      </c>
      <c r="L80" s="7" t="e">
        <f>#REF!</f>
        <v>#REF!</v>
      </c>
      <c r="M80" s="16"/>
      <c r="N80" s="7">
        <f t="shared" si="44"/>
        <v>0</v>
      </c>
      <c r="O80" s="16"/>
      <c r="P80" s="7" t="e">
        <f t="shared" si="52"/>
        <v>#REF!</v>
      </c>
      <c r="Q80" s="16"/>
      <c r="R80" s="318" t="e">
        <f t="shared" si="54"/>
        <v>#REF!</v>
      </c>
      <c r="S80" s="16"/>
      <c r="T80" s="7">
        <v>0</v>
      </c>
      <c r="U80" s="16"/>
      <c r="V80" s="7">
        <v>0</v>
      </c>
      <c r="W80" s="16"/>
      <c r="X80" s="7">
        <v>0</v>
      </c>
      <c r="Y80" s="16"/>
      <c r="Z80" s="7">
        <v>0</v>
      </c>
      <c r="AA80" s="16"/>
      <c r="AB80" s="7">
        <v>0</v>
      </c>
      <c r="AC80" s="16"/>
      <c r="AD80" s="7">
        <v>0</v>
      </c>
      <c r="AE80" s="16"/>
      <c r="AF80" s="7">
        <v>0</v>
      </c>
      <c r="AG80" s="16"/>
      <c r="AH80" s="7">
        <v>0</v>
      </c>
      <c r="AI80" s="16"/>
      <c r="AJ80" s="7">
        <v>0</v>
      </c>
      <c r="AK80" s="16"/>
      <c r="AL80" s="7">
        <v>0</v>
      </c>
      <c r="AM80" s="16"/>
      <c r="AN80" s="7">
        <v>0</v>
      </c>
      <c r="AO80" s="16"/>
      <c r="AP80" s="7">
        <v>0</v>
      </c>
      <c r="AQ80" s="16"/>
      <c r="AR80" s="7">
        <v>0</v>
      </c>
      <c r="AS80" s="16"/>
      <c r="AT80" s="7">
        <v>0</v>
      </c>
      <c r="AU80" s="16"/>
      <c r="AV80" s="7">
        <v>0</v>
      </c>
      <c r="AW80" s="16"/>
      <c r="AX80" s="7">
        <v>0</v>
      </c>
      <c r="AY80" s="16"/>
      <c r="AZ80" s="7">
        <v>0</v>
      </c>
      <c r="BA80" s="16"/>
      <c r="BB80" s="7">
        <v>0</v>
      </c>
      <c r="BC80" s="16"/>
      <c r="BD80" s="7">
        <v>0</v>
      </c>
      <c r="BE80" s="16"/>
      <c r="BF80" s="7">
        <v>0</v>
      </c>
      <c r="BG80" s="16"/>
      <c r="BH80" s="7">
        <v>0</v>
      </c>
      <c r="BI80" s="16"/>
      <c r="BJ80" s="7">
        <v>0</v>
      </c>
      <c r="BK80" s="16"/>
      <c r="BL80" s="7">
        <v>0</v>
      </c>
      <c r="BM80" s="16"/>
      <c r="BN80" s="7">
        <v>0</v>
      </c>
      <c r="BO80" s="16"/>
      <c r="BP80" s="7">
        <v>0</v>
      </c>
      <c r="BQ80" s="370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O80" s="16"/>
    </row>
    <row r="81" spans="2:208" ht="15" hidden="1" customHeight="1" x14ac:dyDescent="0.2">
      <c r="B81" s="31"/>
      <c r="C81" s="399"/>
      <c r="D81" s="422"/>
      <c r="E81" s="420"/>
      <c r="F81" s="346">
        <v>2</v>
      </c>
      <c r="H81" s="203" t="s">
        <v>386</v>
      </c>
      <c r="J81" s="7">
        <v>25864</v>
      </c>
      <c r="L81" s="7">
        <v>25864</v>
      </c>
      <c r="M81" s="16"/>
      <c r="N81" s="7" t="e">
        <f t="shared" si="44"/>
        <v>#REF!</v>
      </c>
      <c r="O81" s="16"/>
      <c r="P81" s="7" t="e">
        <f t="shared" si="52"/>
        <v>#REF!</v>
      </c>
      <c r="Q81" s="16"/>
      <c r="R81" s="318" t="e">
        <f t="shared" si="54"/>
        <v>#REF!</v>
      </c>
      <c r="S81" s="196"/>
      <c r="T81" s="7">
        <v>0</v>
      </c>
      <c r="U81" s="196"/>
      <c r="V81" s="7">
        <v>0</v>
      </c>
      <c r="W81" s="196"/>
      <c r="X81" s="7">
        <v>0</v>
      </c>
      <c r="Y81" s="196"/>
      <c r="Z81" s="7">
        <v>0</v>
      </c>
      <c r="AA81" s="196"/>
      <c r="AB81" s="7">
        <v>0</v>
      </c>
      <c r="AC81" s="196"/>
      <c r="AD81" s="7">
        <v>0</v>
      </c>
      <c r="AE81" s="196"/>
      <c r="AF81" s="7">
        <v>0</v>
      </c>
      <c r="AG81" s="196"/>
      <c r="AH81" s="7">
        <v>0</v>
      </c>
      <c r="AI81" s="196"/>
      <c r="AJ81" s="7">
        <v>0</v>
      </c>
      <c r="AK81" s="196"/>
      <c r="AL81" s="300">
        <f>AL82</f>
        <v>0</v>
      </c>
      <c r="AM81" s="196"/>
      <c r="AN81" s="7">
        <v>0</v>
      </c>
      <c r="AO81" s="196"/>
      <c r="AP81" s="7">
        <v>0</v>
      </c>
      <c r="AQ81" s="196"/>
      <c r="AR81" s="7">
        <v>0</v>
      </c>
      <c r="AS81" s="196"/>
      <c r="AT81" s="7">
        <v>0</v>
      </c>
      <c r="AU81" s="196"/>
      <c r="AV81" s="7">
        <v>0</v>
      </c>
      <c r="AW81" s="196"/>
      <c r="AX81" s="7">
        <v>0</v>
      </c>
      <c r="AY81" s="196"/>
      <c r="AZ81" s="7">
        <v>0</v>
      </c>
      <c r="BA81" s="196"/>
      <c r="BB81" s="7">
        <v>0</v>
      </c>
      <c r="BC81" s="196"/>
      <c r="BD81" s="300">
        <f>BD82</f>
        <v>0</v>
      </c>
      <c r="BE81" s="196"/>
      <c r="BF81" s="300">
        <f>BF82</f>
        <v>0</v>
      </c>
      <c r="BG81" s="196"/>
      <c r="BH81" s="300" t="e">
        <f>BH82</f>
        <v>#REF!</v>
      </c>
      <c r="BI81" s="196"/>
      <c r="BJ81" s="300">
        <f>BJ82</f>
        <v>0</v>
      </c>
      <c r="BK81" s="196"/>
      <c r="BL81" s="300">
        <f>BL82</f>
        <v>0</v>
      </c>
      <c r="BM81" s="196"/>
      <c r="BN81" s="300">
        <f>BN82</f>
        <v>0</v>
      </c>
      <c r="BO81" s="196"/>
      <c r="BP81" s="300">
        <f>BP82</f>
        <v>0</v>
      </c>
      <c r="BQ81" s="370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O81" s="16"/>
    </row>
    <row r="82" spans="2:208" ht="15" customHeight="1" x14ac:dyDescent="0.2">
      <c r="B82" s="31"/>
      <c r="C82" s="400"/>
      <c r="D82" s="418">
        <v>4</v>
      </c>
      <c r="E82" s="418"/>
      <c r="F82" s="345"/>
      <c r="G82" s="217"/>
      <c r="H82" s="195" t="s">
        <v>376</v>
      </c>
      <c r="I82" s="217"/>
      <c r="J82" s="300" t="e">
        <f>J85+J83</f>
        <v>#REF!</v>
      </c>
      <c r="K82" s="217"/>
      <c r="L82" s="300" t="e">
        <f>L85+L83</f>
        <v>#REF!</v>
      </c>
      <c r="M82" s="196"/>
      <c r="N82" s="300" t="e">
        <f t="shared" ref="N82:BP82" si="56">N85+N83</f>
        <v>#REF!</v>
      </c>
      <c r="O82" s="196"/>
      <c r="P82" s="300" t="e">
        <f t="shared" si="56"/>
        <v>#REF!</v>
      </c>
      <c r="Q82" s="196"/>
      <c r="R82" s="316" t="e">
        <f t="shared" si="56"/>
        <v>#REF!</v>
      </c>
      <c r="S82" s="200"/>
      <c r="T82" s="300">
        <f t="shared" si="56"/>
        <v>0</v>
      </c>
      <c r="U82" s="200"/>
      <c r="V82" s="300">
        <f t="shared" si="56"/>
        <v>0</v>
      </c>
      <c r="W82" s="200"/>
      <c r="X82" s="300" t="e">
        <f t="shared" si="56"/>
        <v>#REF!</v>
      </c>
      <c r="Y82" s="200"/>
      <c r="Z82" s="300">
        <f t="shared" si="56"/>
        <v>0</v>
      </c>
      <c r="AA82" s="200"/>
      <c r="AB82" s="300">
        <f t="shared" si="56"/>
        <v>0</v>
      </c>
      <c r="AC82" s="200"/>
      <c r="AD82" s="300">
        <f t="shared" si="56"/>
        <v>0</v>
      </c>
      <c r="AE82" s="200"/>
      <c r="AF82" s="300">
        <f t="shared" si="56"/>
        <v>0</v>
      </c>
      <c r="AG82" s="200"/>
      <c r="AH82" s="300">
        <f t="shared" si="56"/>
        <v>0</v>
      </c>
      <c r="AI82" s="200"/>
      <c r="AJ82" s="300">
        <f t="shared" si="56"/>
        <v>0</v>
      </c>
      <c r="AK82" s="200"/>
      <c r="AL82" s="301">
        <f t="shared" si="56"/>
        <v>0</v>
      </c>
      <c r="AM82" s="200"/>
      <c r="AN82" s="300">
        <f t="shared" si="56"/>
        <v>0</v>
      </c>
      <c r="AO82" s="200"/>
      <c r="AP82" s="300" t="e">
        <f t="shared" si="56"/>
        <v>#REF!</v>
      </c>
      <c r="AQ82" s="200"/>
      <c r="AR82" s="300" t="e">
        <f t="shared" si="56"/>
        <v>#REF!</v>
      </c>
      <c r="AS82" s="200"/>
      <c r="AT82" s="300" t="e">
        <f t="shared" si="56"/>
        <v>#REF!</v>
      </c>
      <c r="AU82" s="200"/>
      <c r="AV82" s="300" t="e">
        <f t="shared" si="56"/>
        <v>#REF!</v>
      </c>
      <c r="AW82" s="200"/>
      <c r="AX82" s="300">
        <f t="shared" si="56"/>
        <v>0</v>
      </c>
      <c r="AY82" s="200"/>
      <c r="AZ82" s="300">
        <f t="shared" si="56"/>
        <v>0</v>
      </c>
      <c r="BA82" s="200"/>
      <c r="BB82" s="300">
        <f t="shared" si="56"/>
        <v>0</v>
      </c>
      <c r="BC82" s="200"/>
      <c r="BD82" s="301">
        <f t="shared" si="56"/>
        <v>0</v>
      </c>
      <c r="BE82" s="200"/>
      <c r="BF82" s="301">
        <f t="shared" si="56"/>
        <v>0</v>
      </c>
      <c r="BG82" s="200"/>
      <c r="BH82" s="301" t="e">
        <f t="shared" si="56"/>
        <v>#REF!</v>
      </c>
      <c r="BI82" s="200"/>
      <c r="BJ82" s="301">
        <f t="shared" si="56"/>
        <v>0</v>
      </c>
      <c r="BK82" s="200"/>
      <c r="BL82" s="301">
        <f t="shared" si="56"/>
        <v>0</v>
      </c>
      <c r="BM82" s="200"/>
      <c r="BN82" s="301">
        <f t="shared" si="56"/>
        <v>0</v>
      </c>
      <c r="BO82" s="200"/>
      <c r="BP82" s="301">
        <f t="shared" si="56"/>
        <v>0</v>
      </c>
      <c r="BQ82" s="368"/>
      <c r="BR82" s="196"/>
      <c r="BS82" s="196"/>
      <c r="BT82" s="196"/>
      <c r="BU82" s="196"/>
      <c r="BV82" s="196"/>
      <c r="BW82" s="196"/>
      <c r="BX82" s="196"/>
      <c r="BY82" s="196"/>
      <c r="BZ82" s="196"/>
      <c r="CA82" s="196"/>
      <c r="CB82" s="196"/>
      <c r="CC82" s="196"/>
      <c r="CD82" s="196"/>
      <c r="CE82" s="196"/>
      <c r="CF82" s="196"/>
      <c r="CG82" s="196"/>
      <c r="CH82" s="196"/>
      <c r="CI82" s="196"/>
      <c r="CJ82" s="196"/>
      <c r="CK82" s="196"/>
      <c r="CL82" s="196"/>
      <c r="CM82" s="196"/>
      <c r="CN82" s="196"/>
      <c r="CO82" s="196"/>
      <c r="CP82" s="196"/>
      <c r="CQ82" s="196"/>
      <c r="CR82" s="196"/>
      <c r="CS82" s="196"/>
      <c r="CT82" s="196"/>
      <c r="CU82" s="196"/>
      <c r="CV82" s="196"/>
      <c r="CW82" s="196"/>
      <c r="CX82" s="196"/>
      <c r="CY82" s="196"/>
      <c r="CZ82" s="196"/>
      <c r="DA82" s="196"/>
      <c r="DB82" s="196"/>
      <c r="DC82" s="196"/>
      <c r="DD82" s="196"/>
      <c r="DE82" s="196"/>
      <c r="DF82" s="196"/>
      <c r="DG82" s="196"/>
      <c r="DH82" s="196"/>
      <c r="DI82" s="196"/>
      <c r="DJ82" s="196"/>
      <c r="DK82" s="196"/>
      <c r="DL82" s="196"/>
      <c r="DM82" s="196"/>
      <c r="DN82" s="196"/>
      <c r="DO82" s="196"/>
      <c r="DP82" s="196"/>
      <c r="DQ82" s="196"/>
      <c r="DR82" s="196"/>
      <c r="DS82" s="196"/>
      <c r="DT82" s="196"/>
      <c r="DU82" s="196"/>
      <c r="DV82" s="196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7"/>
      <c r="FH82" s="197"/>
      <c r="FI82" s="197"/>
      <c r="FJ82" s="197"/>
      <c r="FK82" s="197"/>
      <c r="FL82" s="197"/>
      <c r="FM82" s="197"/>
      <c r="FN82" s="197"/>
      <c r="FO82" s="196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8"/>
      <c r="GC82" s="198"/>
      <c r="GD82" s="198"/>
      <c r="GE82" s="198"/>
      <c r="GF82" s="198"/>
      <c r="GG82" s="198"/>
      <c r="GH82" s="198"/>
      <c r="GI82" s="198"/>
      <c r="GJ82" s="198"/>
      <c r="GK82" s="198"/>
      <c r="GL82" s="198"/>
      <c r="GM82" s="198"/>
      <c r="GN82" s="198"/>
    </row>
    <row r="83" spans="2:208" ht="15" customHeight="1" x14ac:dyDescent="0.2">
      <c r="B83" s="31"/>
      <c r="C83" s="399"/>
      <c r="D83" s="422"/>
      <c r="E83" s="420">
        <v>4</v>
      </c>
      <c r="F83" s="344"/>
      <c r="G83" s="212"/>
      <c r="H83" s="199" t="s">
        <v>399</v>
      </c>
      <c r="I83" s="212"/>
      <c r="J83" s="301" t="e">
        <f>J84</f>
        <v>#REF!</v>
      </c>
      <c r="K83" s="212"/>
      <c r="L83" s="301" t="e">
        <f>L84</f>
        <v>#REF!</v>
      </c>
      <c r="M83" s="200"/>
      <c r="N83" s="301" t="e">
        <f t="shared" ref="N83:BP83" si="57">N84</f>
        <v>#REF!</v>
      </c>
      <c r="O83" s="200"/>
      <c r="P83" s="301" t="e">
        <f t="shared" si="57"/>
        <v>#REF!</v>
      </c>
      <c r="Q83" s="200"/>
      <c r="R83" s="317" t="e">
        <f t="shared" si="57"/>
        <v>#REF!</v>
      </c>
      <c r="S83" s="202"/>
      <c r="T83" s="301">
        <f t="shared" si="57"/>
        <v>0</v>
      </c>
      <c r="U83" s="202"/>
      <c r="V83" s="301">
        <f t="shared" si="57"/>
        <v>0</v>
      </c>
      <c r="W83" s="202"/>
      <c r="X83" s="301">
        <f t="shared" si="57"/>
        <v>0</v>
      </c>
      <c r="Y83" s="202"/>
      <c r="Z83" s="301">
        <f t="shared" si="57"/>
        <v>0</v>
      </c>
      <c r="AA83" s="202"/>
      <c r="AB83" s="301">
        <f t="shared" si="57"/>
        <v>0</v>
      </c>
      <c r="AC83" s="202"/>
      <c r="AD83" s="301">
        <f t="shared" si="57"/>
        <v>0</v>
      </c>
      <c r="AE83" s="202"/>
      <c r="AF83" s="301">
        <f t="shared" si="57"/>
        <v>0</v>
      </c>
      <c r="AG83" s="202"/>
      <c r="AH83" s="301">
        <f t="shared" si="57"/>
        <v>0</v>
      </c>
      <c r="AI83" s="202"/>
      <c r="AJ83" s="301">
        <f t="shared" si="57"/>
        <v>0</v>
      </c>
      <c r="AK83" s="202"/>
      <c r="AL83" s="302">
        <f t="shared" si="57"/>
        <v>0</v>
      </c>
      <c r="AM83" s="202"/>
      <c r="AN83" s="301">
        <f t="shared" si="57"/>
        <v>0</v>
      </c>
      <c r="AO83" s="202"/>
      <c r="AP83" s="301" t="e">
        <f t="shared" si="57"/>
        <v>#REF!</v>
      </c>
      <c r="AQ83" s="202"/>
      <c r="AR83" s="301">
        <f t="shared" si="57"/>
        <v>0</v>
      </c>
      <c r="AS83" s="202"/>
      <c r="AT83" s="301" t="e">
        <f t="shared" si="57"/>
        <v>#REF!</v>
      </c>
      <c r="AU83" s="202"/>
      <c r="AV83" s="301">
        <f t="shared" si="57"/>
        <v>0</v>
      </c>
      <c r="AW83" s="202"/>
      <c r="AX83" s="301">
        <f t="shared" si="57"/>
        <v>0</v>
      </c>
      <c r="AY83" s="202"/>
      <c r="AZ83" s="301">
        <f t="shared" si="57"/>
        <v>0</v>
      </c>
      <c r="BA83" s="202"/>
      <c r="BB83" s="301">
        <f t="shared" si="57"/>
        <v>0</v>
      </c>
      <c r="BC83" s="202"/>
      <c r="BD83" s="302">
        <f t="shared" si="57"/>
        <v>0</v>
      </c>
      <c r="BE83" s="202"/>
      <c r="BF83" s="302">
        <f t="shared" si="57"/>
        <v>0</v>
      </c>
      <c r="BG83" s="202"/>
      <c r="BH83" s="302">
        <f t="shared" si="57"/>
        <v>0</v>
      </c>
      <c r="BI83" s="202"/>
      <c r="BJ83" s="302">
        <f t="shared" si="57"/>
        <v>0</v>
      </c>
      <c r="BK83" s="202"/>
      <c r="BL83" s="302">
        <f t="shared" si="57"/>
        <v>0</v>
      </c>
      <c r="BM83" s="202"/>
      <c r="BN83" s="302">
        <f t="shared" si="57"/>
        <v>0</v>
      </c>
      <c r="BO83" s="202"/>
      <c r="BP83" s="302">
        <f t="shared" si="57"/>
        <v>0</v>
      </c>
      <c r="BQ83" s="369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O83" s="200"/>
    </row>
    <row r="84" spans="2:208" ht="15" customHeight="1" x14ac:dyDescent="0.2">
      <c r="B84" s="31"/>
      <c r="C84" s="399"/>
      <c r="D84" s="422"/>
      <c r="E84" s="422"/>
      <c r="F84" s="343" t="s">
        <v>3</v>
      </c>
      <c r="G84" s="207"/>
      <c r="H84" s="201" t="s">
        <v>399</v>
      </c>
      <c r="I84" s="207"/>
      <c r="J84" s="302" t="e">
        <f>#REF!</f>
        <v>#REF!</v>
      </c>
      <c r="K84" s="207"/>
      <c r="L84" s="302" t="e">
        <f>#REF!</f>
        <v>#REF!</v>
      </c>
      <c r="M84" s="202"/>
      <c r="N84" s="7" t="e">
        <f>SUM(T84:EX84)</f>
        <v>#REF!</v>
      </c>
      <c r="O84" s="16"/>
      <c r="P84" s="302" t="e">
        <f>N84-J84</f>
        <v>#REF!</v>
      </c>
      <c r="Q84" s="202"/>
      <c r="R84" s="319" t="e">
        <f>(P84/J84)*100</f>
        <v>#REF!</v>
      </c>
      <c r="S84" s="16"/>
      <c r="T84" s="302">
        <v>0</v>
      </c>
      <c r="U84" s="16"/>
      <c r="V84" s="302">
        <v>0</v>
      </c>
      <c r="W84" s="16"/>
      <c r="X84" s="302">
        <v>0</v>
      </c>
      <c r="Y84" s="16"/>
      <c r="Z84" s="302">
        <v>0</v>
      </c>
      <c r="AA84" s="16"/>
      <c r="AB84" s="302">
        <v>0</v>
      </c>
      <c r="AC84" s="16"/>
      <c r="AD84" s="302">
        <v>0</v>
      </c>
      <c r="AE84" s="16"/>
      <c r="AF84" s="302">
        <v>0</v>
      </c>
      <c r="AG84" s="16"/>
      <c r="AH84" s="302">
        <v>0</v>
      </c>
      <c r="AI84" s="16"/>
      <c r="AJ84" s="302">
        <v>0</v>
      </c>
      <c r="AK84" s="16"/>
      <c r="AL84" s="302"/>
      <c r="AM84" s="16"/>
      <c r="AN84" s="302">
        <v>0</v>
      </c>
      <c r="AO84" s="16"/>
      <c r="AP84" s="302" t="e">
        <f>#REF!</f>
        <v>#REF!</v>
      </c>
      <c r="AQ84" s="16"/>
      <c r="AR84" s="302">
        <v>0</v>
      </c>
      <c r="AS84" s="16"/>
      <c r="AT84" s="302" t="e">
        <f>#REF!</f>
        <v>#REF!</v>
      </c>
      <c r="AU84" s="16"/>
      <c r="AV84" s="302">
        <v>0</v>
      </c>
      <c r="AW84" s="16"/>
      <c r="AX84" s="302">
        <v>0</v>
      </c>
      <c r="AY84" s="16"/>
      <c r="AZ84" s="302">
        <v>0</v>
      </c>
      <c r="BA84" s="16"/>
      <c r="BB84" s="302">
        <v>0</v>
      </c>
      <c r="BC84" s="16"/>
      <c r="BD84" s="302">
        <v>0</v>
      </c>
      <c r="BE84" s="16"/>
      <c r="BF84" s="302">
        <v>0</v>
      </c>
      <c r="BG84" s="16"/>
      <c r="BH84" s="302">
        <v>0</v>
      </c>
      <c r="BI84" s="16"/>
      <c r="BJ84" s="7">
        <v>0</v>
      </c>
      <c r="BK84" s="16"/>
      <c r="BL84" s="7">
        <v>0</v>
      </c>
      <c r="BM84" s="16"/>
      <c r="BN84" s="7">
        <v>0</v>
      </c>
      <c r="BO84" s="16"/>
      <c r="BP84" s="7">
        <v>0</v>
      </c>
      <c r="BQ84" s="371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O84" s="202"/>
    </row>
    <row r="85" spans="2:208" ht="15" customHeight="1" x14ac:dyDescent="0.2">
      <c r="B85" s="31"/>
      <c r="C85" s="399"/>
      <c r="D85" s="422"/>
      <c r="E85" s="420">
        <v>6</v>
      </c>
      <c r="F85" s="344"/>
      <c r="G85" s="212"/>
      <c r="H85" s="199" t="s">
        <v>466</v>
      </c>
      <c r="I85" s="212"/>
      <c r="J85" s="301" t="e">
        <f>SUM(J86+J87)</f>
        <v>#REF!</v>
      </c>
      <c r="K85" s="212"/>
      <c r="L85" s="301" t="e">
        <f>SUM(L86+L87)</f>
        <v>#REF!</v>
      </c>
      <c r="M85" s="200"/>
      <c r="N85" s="301" t="e">
        <f t="shared" si="44"/>
        <v>#REF!</v>
      </c>
      <c r="O85" s="200"/>
      <c r="P85" s="301" t="e">
        <f t="shared" si="52"/>
        <v>#REF!</v>
      </c>
      <c r="Q85" s="200"/>
      <c r="R85" s="317" t="e">
        <f t="shared" si="54"/>
        <v>#REF!</v>
      </c>
      <c r="S85" s="200"/>
      <c r="T85" s="301">
        <f t="shared" ref="T85:BP85" si="58">SUM(T86:T87)</f>
        <v>0</v>
      </c>
      <c r="U85" s="200"/>
      <c r="V85" s="301">
        <f t="shared" si="58"/>
        <v>0</v>
      </c>
      <c r="W85" s="200"/>
      <c r="X85" s="301" t="e">
        <f t="shared" si="58"/>
        <v>#REF!</v>
      </c>
      <c r="Y85" s="200"/>
      <c r="Z85" s="301">
        <f t="shared" si="58"/>
        <v>0</v>
      </c>
      <c r="AA85" s="200"/>
      <c r="AB85" s="301">
        <f t="shared" si="58"/>
        <v>0</v>
      </c>
      <c r="AC85" s="200"/>
      <c r="AD85" s="301">
        <f t="shared" si="58"/>
        <v>0</v>
      </c>
      <c r="AE85" s="200"/>
      <c r="AF85" s="301">
        <f t="shared" si="58"/>
        <v>0</v>
      </c>
      <c r="AG85" s="200"/>
      <c r="AH85" s="301">
        <f t="shared" si="58"/>
        <v>0</v>
      </c>
      <c r="AI85" s="200"/>
      <c r="AJ85" s="301">
        <f t="shared" si="58"/>
        <v>0</v>
      </c>
      <c r="AK85" s="200"/>
      <c r="AL85" s="301">
        <f t="shared" si="58"/>
        <v>0</v>
      </c>
      <c r="AM85" s="200"/>
      <c r="AN85" s="301">
        <f t="shared" si="58"/>
        <v>0</v>
      </c>
      <c r="AO85" s="200"/>
      <c r="AP85" s="301" t="e">
        <f t="shared" si="58"/>
        <v>#REF!</v>
      </c>
      <c r="AQ85" s="200"/>
      <c r="AR85" s="301" t="e">
        <f t="shared" si="58"/>
        <v>#REF!</v>
      </c>
      <c r="AS85" s="200"/>
      <c r="AT85" s="301" t="e">
        <f t="shared" si="58"/>
        <v>#REF!</v>
      </c>
      <c r="AU85" s="200"/>
      <c r="AV85" s="301" t="e">
        <f t="shared" si="58"/>
        <v>#REF!</v>
      </c>
      <c r="AW85" s="200"/>
      <c r="AX85" s="301">
        <f t="shared" si="58"/>
        <v>0</v>
      </c>
      <c r="AY85" s="200"/>
      <c r="AZ85" s="301">
        <f t="shared" si="58"/>
        <v>0</v>
      </c>
      <c r="BA85" s="200"/>
      <c r="BB85" s="301">
        <f t="shared" si="58"/>
        <v>0</v>
      </c>
      <c r="BC85" s="200"/>
      <c r="BD85" s="301">
        <f t="shared" si="58"/>
        <v>0</v>
      </c>
      <c r="BE85" s="200"/>
      <c r="BF85" s="301">
        <f t="shared" si="58"/>
        <v>0</v>
      </c>
      <c r="BG85" s="200"/>
      <c r="BH85" s="301" t="e">
        <f t="shared" si="58"/>
        <v>#REF!</v>
      </c>
      <c r="BI85" s="200"/>
      <c r="BJ85" s="301">
        <f t="shared" si="58"/>
        <v>0</v>
      </c>
      <c r="BK85" s="200"/>
      <c r="BL85" s="301">
        <f t="shared" si="58"/>
        <v>0</v>
      </c>
      <c r="BM85" s="200"/>
      <c r="BN85" s="301">
        <f t="shared" si="58"/>
        <v>0</v>
      </c>
      <c r="BO85" s="200"/>
      <c r="BP85" s="301">
        <f t="shared" si="58"/>
        <v>0</v>
      </c>
      <c r="BQ85" s="369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/>
      <c r="EA85" s="200"/>
      <c r="EB85" s="200"/>
      <c r="EC85" s="200"/>
      <c r="ED85" s="200"/>
      <c r="EE85" s="200"/>
      <c r="EF85" s="200"/>
      <c r="EG85" s="20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O85" s="200"/>
    </row>
    <row r="86" spans="2:208" ht="15" customHeight="1" x14ac:dyDescent="0.2">
      <c r="B86" s="31"/>
      <c r="C86" s="399"/>
      <c r="D86" s="422"/>
      <c r="E86" s="422"/>
      <c r="F86" s="343" t="s">
        <v>3</v>
      </c>
      <c r="G86" s="207"/>
      <c r="H86" s="201" t="s">
        <v>430</v>
      </c>
      <c r="I86" s="207"/>
      <c r="J86" s="302" t="e">
        <f>#REF!</f>
        <v>#REF!</v>
      </c>
      <c r="K86" s="207"/>
      <c r="L86" s="302" t="e">
        <f>#REF!</f>
        <v>#REF!</v>
      </c>
      <c r="M86" s="202"/>
      <c r="N86" s="7" t="e">
        <f t="shared" si="44"/>
        <v>#REF!</v>
      </c>
      <c r="O86" s="16"/>
      <c r="P86" s="302" t="e">
        <f>N86-J86</f>
        <v>#REF!</v>
      </c>
      <c r="Q86" s="202"/>
      <c r="R86" s="319" t="e">
        <f t="shared" si="54"/>
        <v>#REF!</v>
      </c>
      <c r="S86" s="16"/>
      <c r="T86" s="302">
        <v>0</v>
      </c>
      <c r="U86" s="16"/>
      <c r="V86" s="302">
        <v>0</v>
      </c>
      <c r="W86" s="16"/>
      <c r="X86" s="302" t="e">
        <f>#REF!</f>
        <v>#REF!</v>
      </c>
      <c r="Y86" s="16"/>
      <c r="Z86" s="302">
        <v>0</v>
      </c>
      <c r="AA86" s="16"/>
      <c r="AB86" s="302">
        <v>0</v>
      </c>
      <c r="AC86" s="16"/>
      <c r="AD86" s="302">
        <v>0</v>
      </c>
      <c r="AE86" s="16"/>
      <c r="AF86" s="302">
        <v>0</v>
      </c>
      <c r="AG86" s="16"/>
      <c r="AH86" s="302">
        <v>0</v>
      </c>
      <c r="AI86" s="16"/>
      <c r="AJ86" s="302">
        <v>0</v>
      </c>
      <c r="AK86" s="16"/>
      <c r="AL86" s="302"/>
      <c r="AM86" s="16"/>
      <c r="AN86" s="302">
        <v>0</v>
      </c>
      <c r="AO86" s="16"/>
      <c r="AP86" s="302" t="e">
        <f>#REF!</f>
        <v>#REF!</v>
      </c>
      <c r="AQ86" s="16"/>
      <c r="AR86" s="302" t="e">
        <f>#REF!</f>
        <v>#REF!</v>
      </c>
      <c r="AS86" s="16"/>
      <c r="AT86" s="302" t="e">
        <f>#REF!</f>
        <v>#REF!</v>
      </c>
      <c r="AU86" s="16"/>
      <c r="AV86" s="302" t="e">
        <f>#REF!</f>
        <v>#REF!</v>
      </c>
      <c r="AW86" s="16"/>
      <c r="AX86" s="302">
        <v>0</v>
      </c>
      <c r="AY86" s="16"/>
      <c r="AZ86" s="302">
        <v>0</v>
      </c>
      <c r="BA86" s="16"/>
      <c r="BB86" s="302">
        <v>0</v>
      </c>
      <c r="BC86" s="16"/>
      <c r="BD86" s="302">
        <v>0</v>
      </c>
      <c r="BE86" s="16"/>
      <c r="BF86" s="302">
        <v>0</v>
      </c>
      <c r="BG86" s="16"/>
      <c r="BH86" s="302" t="e">
        <f>#REF!</f>
        <v>#REF!</v>
      </c>
      <c r="BI86" s="16"/>
      <c r="BJ86" s="7">
        <v>0</v>
      </c>
      <c r="BK86" s="16"/>
      <c r="BL86" s="7">
        <v>0</v>
      </c>
      <c r="BM86" s="16"/>
      <c r="BN86" s="7">
        <v>0</v>
      </c>
      <c r="BO86" s="16"/>
      <c r="BP86" s="7">
        <v>0</v>
      </c>
      <c r="BQ86" s="371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O86" s="202"/>
    </row>
    <row r="87" spans="2:208" ht="15" customHeight="1" x14ac:dyDescent="0.2">
      <c r="B87" s="31"/>
      <c r="C87" s="399"/>
      <c r="D87" s="422"/>
      <c r="E87" s="422"/>
      <c r="F87" s="343">
        <v>2</v>
      </c>
      <c r="G87" s="207"/>
      <c r="H87" s="201" t="s">
        <v>386</v>
      </c>
      <c r="I87" s="207"/>
      <c r="J87" s="302" t="e">
        <f>#REF!</f>
        <v>#REF!</v>
      </c>
      <c r="K87" s="207"/>
      <c r="L87" s="302" t="e">
        <f>#REF!</f>
        <v>#REF!</v>
      </c>
      <c r="M87" s="202"/>
      <c r="N87" s="7" t="e">
        <f t="shared" si="44"/>
        <v>#REF!</v>
      </c>
      <c r="O87" s="16"/>
      <c r="P87" s="302"/>
      <c r="Q87" s="202"/>
      <c r="R87" s="319"/>
      <c r="S87" s="202"/>
      <c r="T87" s="302">
        <v>0</v>
      </c>
      <c r="U87" s="202"/>
      <c r="V87" s="302">
        <v>0</v>
      </c>
      <c r="W87" s="202"/>
      <c r="X87" s="302">
        <v>0</v>
      </c>
      <c r="Y87" s="202"/>
      <c r="Z87" s="302">
        <v>0</v>
      </c>
      <c r="AA87" s="202"/>
      <c r="AB87" s="302">
        <v>0</v>
      </c>
      <c r="AC87" s="202"/>
      <c r="AD87" s="302">
        <v>0</v>
      </c>
      <c r="AE87" s="202"/>
      <c r="AF87" s="302">
        <v>0</v>
      </c>
      <c r="AG87" s="202"/>
      <c r="AH87" s="302">
        <v>0</v>
      </c>
      <c r="AI87" s="202"/>
      <c r="AJ87" s="302">
        <v>0</v>
      </c>
      <c r="AK87" s="202"/>
      <c r="AL87" s="302">
        <v>0</v>
      </c>
      <c r="AM87" s="202"/>
      <c r="AN87" s="302">
        <v>0</v>
      </c>
      <c r="AO87" s="202"/>
      <c r="AP87" s="302" t="e">
        <f>#REF!</f>
        <v>#REF!</v>
      </c>
      <c r="AQ87" s="202"/>
      <c r="AR87" s="302">
        <v>0</v>
      </c>
      <c r="AS87" s="202"/>
      <c r="AT87" s="302">
        <v>0</v>
      </c>
      <c r="AU87" s="202"/>
      <c r="AV87" s="302" t="e">
        <f>#REF!</f>
        <v>#REF!</v>
      </c>
      <c r="AW87" s="202"/>
      <c r="AX87" s="302">
        <v>0</v>
      </c>
      <c r="AY87" s="202"/>
      <c r="AZ87" s="302">
        <v>0</v>
      </c>
      <c r="BA87" s="202"/>
      <c r="BB87" s="302">
        <v>0</v>
      </c>
      <c r="BC87" s="202"/>
      <c r="BD87" s="302">
        <v>0</v>
      </c>
      <c r="BE87" s="202"/>
      <c r="BF87" s="302">
        <v>0</v>
      </c>
      <c r="BG87" s="202"/>
      <c r="BH87" s="302">
        <v>0</v>
      </c>
      <c r="BI87" s="202"/>
      <c r="BJ87" s="302">
        <v>0</v>
      </c>
      <c r="BK87" s="202"/>
      <c r="BL87" s="302">
        <v>0</v>
      </c>
      <c r="BM87" s="202"/>
      <c r="BN87" s="302">
        <v>0</v>
      </c>
      <c r="BO87" s="202"/>
      <c r="BP87" s="302">
        <v>0</v>
      </c>
      <c r="BQ87" s="371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O87" s="202"/>
    </row>
    <row r="88" spans="2:208" ht="15" customHeight="1" x14ac:dyDescent="0.2">
      <c r="B88" s="31"/>
      <c r="C88" s="396" t="s">
        <v>18</v>
      </c>
      <c r="D88" s="417"/>
      <c r="E88" s="417"/>
      <c r="F88" s="340"/>
      <c r="G88" s="337"/>
      <c r="H88" s="193" t="s">
        <v>190</v>
      </c>
      <c r="I88" s="337"/>
      <c r="J88" s="299" t="e">
        <f>SUM(J89+J125+J135+J143+J173+J178+J193+J202)</f>
        <v>#REF!</v>
      </c>
      <c r="K88" s="337"/>
      <c r="L88" s="299" t="e">
        <f>SUM(L89+L125+L135+L143+L173+L178+L193+L202)</f>
        <v>#REF!</v>
      </c>
      <c r="M88" s="194"/>
      <c r="N88" s="299" t="e">
        <f t="shared" si="44"/>
        <v>#REF!</v>
      </c>
      <c r="O88" s="194"/>
      <c r="P88" s="299" t="e">
        <f>N88-J88</f>
        <v>#REF!</v>
      </c>
      <c r="Q88" s="194"/>
      <c r="R88" s="315" t="e">
        <f>(P88/J88)*100</f>
        <v>#REF!</v>
      </c>
      <c r="S88" s="194"/>
      <c r="T88" s="299" t="e">
        <f t="shared" ref="T88:AJ88" si="59">SUM(T89+T125+T135+T143+T173+T178+T193+T202)</f>
        <v>#REF!</v>
      </c>
      <c r="U88" s="194"/>
      <c r="V88" s="299" t="e">
        <f t="shared" si="59"/>
        <v>#REF!</v>
      </c>
      <c r="W88" s="194"/>
      <c r="X88" s="299" t="e">
        <f t="shared" si="59"/>
        <v>#REF!</v>
      </c>
      <c r="Y88" s="194"/>
      <c r="Z88" s="299" t="e">
        <f t="shared" si="59"/>
        <v>#REF!</v>
      </c>
      <c r="AA88" s="194"/>
      <c r="AB88" s="299" t="e">
        <f t="shared" si="59"/>
        <v>#REF!</v>
      </c>
      <c r="AC88" s="194"/>
      <c r="AD88" s="299" t="e">
        <f t="shared" si="59"/>
        <v>#REF!</v>
      </c>
      <c r="AE88" s="194"/>
      <c r="AF88" s="299" t="e">
        <f t="shared" si="59"/>
        <v>#REF!</v>
      </c>
      <c r="AG88" s="194"/>
      <c r="AH88" s="299" t="e">
        <f t="shared" si="59"/>
        <v>#REF!</v>
      </c>
      <c r="AI88" s="194"/>
      <c r="AJ88" s="299" t="e">
        <f t="shared" si="59"/>
        <v>#REF!</v>
      </c>
      <c r="AK88" s="194"/>
      <c r="AL88" s="334">
        <f>SUM(AL89+AL96+AL99+AL103+AL107+AL113+AL118+AL121)</f>
        <v>0</v>
      </c>
      <c r="AM88" s="194"/>
      <c r="AN88" s="299" t="e">
        <f>SUM(AN89+AN125+AN135+AN143+AN173+AN178+AN193+AN202)</f>
        <v>#REF!</v>
      </c>
      <c r="AO88" s="194"/>
      <c r="AP88" s="299" t="e">
        <f>SUM(AP89+AP125+AP135+AP143+AP173+AP178+AP193+AP202)</f>
        <v>#REF!</v>
      </c>
      <c r="AQ88" s="194"/>
      <c r="AR88" s="299" t="e">
        <f>SUM(AR89+AR125+AR135+AR143+AR173+AR178+AR193+AR202)</f>
        <v>#REF!</v>
      </c>
      <c r="AS88" s="194"/>
      <c r="AT88" s="299" t="e">
        <f t="shared" ref="AT88:BF88" si="60">SUM(AT89+AT125+AT135+AT143+AT173+AT178+AT193+AT202)</f>
        <v>#REF!</v>
      </c>
      <c r="AU88" s="194"/>
      <c r="AV88" s="299" t="e">
        <f t="shared" si="60"/>
        <v>#REF!</v>
      </c>
      <c r="AW88" s="194"/>
      <c r="AX88" s="299" t="e">
        <f t="shared" si="60"/>
        <v>#REF!</v>
      </c>
      <c r="AY88" s="194"/>
      <c r="AZ88" s="299" t="e">
        <f t="shared" si="60"/>
        <v>#REF!</v>
      </c>
      <c r="BA88" s="194"/>
      <c r="BB88" s="299" t="e">
        <f t="shared" si="60"/>
        <v>#REF!</v>
      </c>
      <c r="BC88" s="194"/>
      <c r="BD88" s="299" t="e">
        <f t="shared" si="60"/>
        <v>#REF!</v>
      </c>
      <c r="BE88" s="194"/>
      <c r="BF88" s="299" t="e">
        <f t="shared" si="60"/>
        <v>#REF!</v>
      </c>
      <c r="BG88" s="194"/>
      <c r="BH88" s="299" t="e">
        <f>BH89+BH135+BH143+BH178+BH193+BH125</f>
        <v>#REF!</v>
      </c>
      <c r="BI88" s="194"/>
      <c r="BJ88" s="299" t="e">
        <f>BJ89+BJ134+BJ143+BJ178+BJ193+BJ125</f>
        <v>#REF!</v>
      </c>
      <c r="BK88" s="194"/>
      <c r="BL88" s="299" t="e">
        <f>BL89+BL134+BL143+BL178+BL193+BL125</f>
        <v>#REF!</v>
      </c>
      <c r="BM88" s="194"/>
      <c r="BN88" s="299" t="e">
        <f>BN89+BN134+BN143+BN178+BN193+BN125+BN173</f>
        <v>#REF!</v>
      </c>
      <c r="BO88" s="194"/>
      <c r="BP88" s="299" t="e">
        <f>BP89+BP134+BP143+BP178+BP193+BP125+BP173</f>
        <v>#REF!</v>
      </c>
      <c r="BQ88" s="367"/>
      <c r="BR88" s="194"/>
      <c r="BS88" s="194"/>
      <c r="BT88" s="194"/>
      <c r="BU88" s="194"/>
      <c r="BV88" s="194"/>
      <c r="BW88" s="194"/>
      <c r="BX88" s="194"/>
      <c r="BY88" s="194"/>
      <c r="BZ88" s="194"/>
      <c r="CA88" s="194"/>
      <c r="CB88" s="194"/>
      <c r="CC88" s="194"/>
      <c r="CD88" s="194"/>
      <c r="CE88" s="194"/>
      <c r="CF88" s="194"/>
      <c r="CG88" s="194"/>
      <c r="CH88" s="194"/>
      <c r="CI88" s="194"/>
      <c r="CJ88" s="194"/>
      <c r="CK88" s="194"/>
      <c r="CL88" s="194"/>
      <c r="CM88" s="194"/>
      <c r="CN88" s="194"/>
      <c r="CO88" s="194"/>
      <c r="CP88" s="194"/>
      <c r="CQ88" s="194"/>
      <c r="CR88" s="194"/>
      <c r="CS88" s="194"/>
      <c r="CT88" s="194"/>
      <c r="CU88" s="194"/>
      <c r="CV88" s="194"/>
      <c r="CW88" s="194"/>
      <c r="CX88" s="194"/>
      <c r="CY88" s="194"/>
      <c r="CZ88" s="194"/>
      <c r="DA88" s="194"/>
      <c r="DB88" s="194"/>
      <c r="DC88" s="194"/>
      <c r="DD88" s="194"/>
      <c r="DE88" s="194"/>
      <c r="DF88" s="194"/>
      <c r="DG88" s="194"/>
      <c r="DH88" s="194"/>
      <c r="DI88" s="194"/>
      <c r="DJ88" s="194"/>
      <c r="DK88" s="194"/>
      <c r="DL88" s="194"/>
      <c r="DM88" s="194"/>
      <c r="DN88" s="194"/>
      <c r="DO88" s="194"/>
      <c r="DP88" s="194"/>
      <c r="DQ88" s="194"/>
      <c r="DR88" s="194"/>
      <c r="DS88" s="194"/>
      <c r="DT88" s="194"/>
      <c r="DU88" s="194"/>
      <c r="DV88" s="194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O88" s="194"/>
    </row>
    <row r="89" spans="2:208" ht="15" customHeight="1" x14ac:dyDescent="0.2">
      <c r="B89" s="31"/>
      <c r="C89" s="400"/>
      <c r="D89" s="418">
        <v>2</v>
      </c>
      <c r="E89" s="418"/>
      <c r="F89" s="341"/>
      <c r="G89" s="217"/>
      <c r="H89" s="195" t="s">
        <v>307</v>
      </c>
      <c r="I89" s="217"/>
      <c r="J89" s="300" t="e">
        <f>SUM(J90+J97+J100+J104+J108+J114+J119+J122)</f>
        <v>#REF!</v>
      </c>
      <c r="K89" s="217"/>
      <c r="L89" s="300" t="e">
        <f>SUM(L90+L97+L100+L104+L108+L114+L119+L122)</f>
        <v>#REF!</v>
      </c>
      <c r="M89" s="196"/>
      <c r="N89" s="300" t="e">
        <f t="shared" si="44"/>
        <v>#REF!</v>
      </c>
      <c r="O89" s="196"/>
      <c r="P89" s="300" t="e">
        <f>N89-J89</f>
        <v>#REF!</v>
      </c>
      <c r="Q89" s="196"/>
      <c r="R89" s="316" t="e">
        <f>(P89/J89)*100</f>
        <v>#REF!</v>
      </c>
      <c r="S89" s="196"/>
      <c r="T89" s="300" t="e">
        <f t="shared" ref="T89:AJ89" si="61">SUM(T90+T97+T100+T104+T108+T114+T119+T122)</f>
        <v>#REF!</v>
      </c>
      <c r="U89" s="196"/>
      <c r="V89" s="300" t="e">
        <f t="shared" si="61"/>
        <v>#REF!</v>
      </c>
      <c r="W89" s="196"/>
      <c r="X89" s="300" t="e">
        <f t="shared" si="61"/>
        <v>#REF!</v>
      </c>
      <c r="Y89" s="196"/>
      <c r="Z89" s="300">
        <f t="shared" si="61"/>
        <v>0</v>
      </c>
      <c r="AA89" s="196"/>
      <c r="AB89" s="300" t="e">
        <f t="shared" si="61"/>
        <v>#REF!</v>
      </c>
      <c r="AC89" s="196"/>
      <c r="AD89" s="300" t="e">
        <f t="shared" si="61"/>
        <v>#REF!</v>
      </c>
      <c r="AE89" s="196"/>
      <c r="AF89" s="300" t="e">
        <f t="shared" si="61"/>
        <v>#REF!</v>
      </c>
      <c r="AG89" s="196"/>
      <c r="AH89" s="300" t="e">
        <f t="shared" si="61"/>
        <v>#REF!</v>
      </c>
      <c r="AI89" s="196"/>
      <c r="AJ89" s="300">
        <f t="shared" si="61"/>
        <v>0</v>
      </c>
      <c r="AK89" s="196"/>
      <c r="AL89" s="301">
        <f>SUM(AL90:AL95)</f>
        <v>0</v>
      </c>
      <c r="AM89" s="196"/>
      <c r="AN89" s="300" t="e">
        <f>SUM(AN90+AN97+AN100+AN104+AN108+AN114+AN119+AN122)</f>
        <v>#REF!</v>
      </c>
      <c r="AO89" s="196"/>
      <c r="AP89" s="300" t="e">
        <f>SUM(AP90+AP97+AP100+AP104+AP108+AP114+AP119+AP122)</f>
        <v>#REF!</v>
      </c>
      <c r="AQ89" s="196"/>
      <c r="AR89" s="300" t="e">
        <f>SUM(AR90+AR97+AR100+AR104+AR108+AR114+AR119+AR122)</f>
        <v>#REF!</v>
      </c>
      <c r="AS89" s="196"/>
      <c r="AT89" s="300" t="e">
        <f t="shared" ref="AT89:BP89" si="62">SUM(AT90+AT97+AT100+AT104+AT108+AT114+AT119+AT122)</f>
        <v>#REF!</v>
      </c>
      <c r="AU89" s="196"/>
      <c r="AV89" s="300" t="e">
        <f t="shared" si="62"/>
        <v>#REF!</v>
      </c>
      <c r="AW89" s="196"/>
      <c r="AX89" s="300" t="e">
        <f t="shared" si="62"/>
        <v>#REF!</v>
      </c>
      <c r="AY89" s="196"/>
      <c r="AZ89" s="300" t="e">
        <f t="shared" si="62"/>
        <v>#REF!</v>
      </c>
      <c r="BA89" s="196"/>
      <c r="BB89" s="300" t="e">
        <f t="shared" si="62"/>
        <v>#REF!</v>
      </c>
      <c r="BC89" s="196"/>
      <c r="BD89" s="300" t="e">
        <f t="shared" si="62"/>
        <v>#REF!</v>
      </c>
      <c r="BE89" s="196"/>
      <c r="BF89" s="300" t="e">
        <f t="shared" si="62"/>
        <v>#REF!</v>
      </c>
      <c r="BG89" s="196"/>
      <c r="BH89" s="300" t="e">
        <f t="shared" si="62"/>
        <v>#REF!</v>
      </c>
      <c r="BI89" s="196"/>
      <c r="BJ89" s="300" t="e">
        <f t="shared" si="62"/>
        <v>#REF!</v>
      </c>
      <c r="BK89" s="196"/>
      <c r="BL89" s="300" t="e">
        <f t="shared" si="62"/>
        <v>#REF!</v>
      </c>
      <c r="BM89" s="196"/>
      <c r="BN89" s="300" t="e">
        <f t="shared" si="62"/>
        <v>#REF!</v>
      </c>
      <c r="BO89" s="196"/>
      <c r="BP89" s="300" t="e">
        <f t="shared" si="62"/>
        <v>#REF!</v>
      </c>
      <c r="BQ89" s="368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  <c r="CH89" s="196"/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6"/>
      <c r="CX89" s="196"/>
      <c r="CY89" s="196"/>
      <c r="CZ89" s="196"/>
      <c r="DA89" s="196"/>
      <c r="DB89" s="196"/>
      <c r="DC89" s="196"/>
      <c r="DD89" s="196"/>
      <c r="DE89" s="196"/>
      <c r="DF89" s="196"/>
      <c r="DG89" s="196"/>
      <c r="DH89" s="196"/>
      <c r="DI89" s="196"/>
      <c r="DJ89" s="196"/>
      <c r="DK89" s="196"/>
      <c r="DL89" s="196"/>
      <c r="DM89" s="196"/>
      <c r="DN89" s="196"/>
      <c r="DO89" s="196"/>
      <c r="DP89" s="196"/>
      <c r="DQ89" s="196"/>
      <c r="DR89" s="196"/>
      <c r="DS89" s="196"/>
      <c r="DT89" s="196"/>
      <c r="DU89" s="196"/>
      <c r="DV89" s="196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7"/>
      <c r="FH89" s="197"/>
      <c r="FI89" s="197"/>
      <c r="FJ89" s="197"/>
      <c r="FK89" s="197"/>
      <c r="FL89" s="197"/>
      <c r="FM89" s="197"/>
      <c r="FN89" s="197"/>
      <c r="FO89" s="196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8"/>
      <c r="GC89" s="198"/>
      <c r="GD89" s="198"/>
      <c r="GE89" s="198"/>
      <c r="GF89" s="198"/>
      <c r="GG89" s="198"/>
      <c r="GH89" s="198"/>
      <c r="GI89" s="198"/>
      <c r="GJ89" s="198"/>
      <c r="GK89" s="198"/>
      <c r="GL89" s="198"/>
      <c r="GM89" s="198"/>
      <c r="GN89" s="198"/>
      <c r="GO89" s="198"/>
      <c r="GP89" s="198"/>
      <c r="GQ89" s="198"/>
      <c r="GR89" s="198"/>
      <c r="GS89" s="198"/>
      <c r="GT89" s="198"/>
      <c r="GU89" s="198"/>
      <c r="GV89" s="198"/>
      <c r="GW89" s="198"/>
      <c r="GX89" s="198"/>
      <c r="GY89" s="198"/>
      <c r="GZ89" s="198"/>
    </row>
    <row r="90" spans="2:208" ht="15" customHeight="1" x14ac:dyDescent="0.2">
      <c r="B90" s="31"/>
      <c r="C90" s="399"/>
      <c r="D90" s="422"/>
      <c r="E90" s="420">
        <v>1</v>
      </c>
      <c r="F90" s="342"/>
      <c r="G90" s="212"/>
      <c r="H90" s="199" t="s">
        <v>47</v>
      </c>
      <c r="I90" s="212"/>
      <c r="J90" s="301" t="e">
        <f>SUM(J91:J96)</f>
        <v>#REF!</v>
      </c>
      <c r="K90" s="212"/>
      <c r="L90" s="301" t="e">
        <f>SUM(L91:L96)</f>
        <v>#REF!</v>
      </c>
      <c r="M90" s="200"/>
      <c r="N90" s="301" t="e">
        <f t="shared" si="44"/>
        <v>#REF!</v>
      </c>
      <c r="O90" s="200"/>
      <c r="P90" s="301" t="e">
        <f>N90-J90</f>
        <v>#REF!</v>
      </c>
      <c r="Q90" s="200"/>
      <c r="R90" s="317" t="e">
        <f>(P90/J90)*100</f>
        <v>#REF!</v>
      </c>
      <c r="S90" s="200"/>
      <c r="T90" s="301" t="e">
        <f t="shared" ref="T90:AJ90" si="63">SUM(T91:T96)</f>
        <v>#REF!</v>
      </c>
      <c r="U90" s="200"/>
      <c r="V90" s="301" t="e">
        <f t="shared" si="63"/>
        <v>#REF!</v>
      </c>
      <c r="W90" s="200"/>
      <c r="X90" s="301" t="e">
        <f t="shared" si="63"/>
        <v>#REF!</v>
      </c>
      <c r="Y90" s="200"/>
      <c r="Z90" s="301">
        <f t="shared" si="63"/>
        <v>0</v>
      </c>
      <c r="AA90" s="200"/>
      <c r="AB90" s="301" t="e">
        <f t="shared" si="63"/>
        <v>#REF!</v>
      </c>
      <c r="AC90" s="200"/>
      <c r="AD90" s="301" t="e">
        <f t="shared" si="63"/>
        <v>#REF!</v>
      </c>
      <c r="AE90" s="200"/>
      <c r="AF90" s="301">
        <f t="shared" si="63"/>
        <v>0</v>
      </c>
      <c r="AG90" s="200"/>
      <c r="AH90" s="301">
        <f t="shared" si="63"/>
        <v>0</v>
      </c>
      <c r="AI90" s="200"/>
      <c r="AJ90" s="301">
        <f t="shared" si="63"/>
        <v>0</v>
      </c>
      <c r="AK90" s="200"/>
      <c r="AL90" s="302">
        <v>0</v>
      </c>
      <c r="AM90" s="200"/>
      <c r="AN90" s="301" t="e">
        <f>SUM(AN91:AN96)</f>
        <v>#REF!</v>
      </c>
      <c r="AO90" s="200"/>
      <c r="AP90" s="301" t="e">
        <f>SUM(AP91:AP96)</f>
        <v>#REF!</v>
      </c>
      <c r="AQ90" s="200"/>
      <c r="AR90" s="301" t="e">
        <f>SUM(AR91:AR96)</f>
        <v>#REF!</v>
      </c>
      <c r="AS90" s="200"/>
      <c r="AT90" s="301" t="e">
        <f t="shared" ref="AT90:BP90" si="64">SUM(AT91:AT96)</f>
        <v>#REF!</v>
      </c>
      <c r="AU90" s="200"/>
      <c r="AV90" s="301" t="e">
        <f t="shared" si="64"/>
        <v>#REF!</v>
      </c>
      <c r="AW90" s="200"/>
      <c r="AX90" s="301" t="e">
        <f t="shared" si="64"/>
        <v>#REF!</v>
      </c>
      <c r="AY90" s="200"/>
      <c r="AZ90" s="301" t="e">
        <f t="shared" si="64"/>
        <v>#REF!</v>
      </c>
      <c r="BA90" s="200"/>
      <c r="BB90" s="301" t="e">
        <f t="shared" si="64"/>
        <v>#REF!</v>
      </c>
      <c r="BC90" s="200"/>
      <c r="BD90" s="301" t="e">
        <f t="shared" si="64"/>
        <v>#REF!</v>
      </c>
      <c r="BE90" s="200"/>
      <c r="BF90" s="301" t="e">
        <f t="shared" si="64"/>
        <v>#REF!</v>
      </c>
      <c r="BG90" s="200"/>
      <c r="BH90" s="301" t="e">
        <f t="shared" si="64"/>
        <v>#REF!</v>
      </c>
      <c r="BI90" s="200"/>
      <c r="BJ90" s="301" t="e">
        <f t="shared" si="64"/>
        <v>#REF!</v>
      </c>
      <c r="BK90" s="200"/>
      <c r="BL90" s="301">
        <f t="shared" si="64"/>
        <v>0</v>
      </c>
      <c r="BM90" s="200"/>
      <c r="BN90" s="301" t="e">
        <f t="shared" si="64"/>
        <v>#REF!</v>
      </c>
      <c r="BO90" s="200"/>
      <c r="BP90" s="301" t="e">
        <f t="shared" si="64"/>
        <v>#REF!</v>
      </c>
      <c r="BQ90" s="369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/>
      <c r="EA90" s="200"/>
      <c r="EB90" s="200"/>
      <c r="EC90" s="200"/>
      <c r="ED90" s="200"/>
      <c r="EE90" s="200"/>
      <c r="EF90" s="200"/>
      <c r="EG90" s="200"/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200"/>
      <c r="FO90" s="200"/>
    </row>
    <row r="91" spans="2:208" ht="15" customHeight="1" x14ac:dyDescent="0.2">
      <c r="B91" s="31"/>
      <c r="C91" s="399"/>
      <c r="D91" s="422"/>
      <c r="E91" s="423"/>
      <c r="F91" s="343" t="s">
        <v>3</v>
      </c>
      <c r="G91" s="207"/>
      <c r="H91" s="201" t="s">
        <v>17</v>
      </c>
      <c r="I91" s="207"/>
      <c r="J91" s="302" t="e">
        <f>#REF!</f>
        <v>#REF!</v>
      </c>
      <c r="K91" s="207"/>
      <c r="L91" s="302" t="e">
        <f>#REF!</f>
        <v>#REF!</v>
      </c>
      <c r="M91" s="202"/>
      <c r="N91" s="7" t="e">
        <f t="shared" si="44"/>
        <v>#REF!</v>
      </c>
      <c r="O91" s="16"/>
      <c r="P91" s="302" t="e">
        <f>N91-J91</f>
        <v>#REF!</v>
      </c>
      <c r="Q91" s="202"/>
      <c r="R91" s="319" t="e">
        <f>(P91/J91)*100</f>
        <v>#REF!</v>
      </c>
      <c r="S91" s="202"/>
      <c r="T91" s="302" t="e">
        <f>#REF!</f>
        <v>#REF!</v>
      </c>
      <c r="U91" s="202"/>
      <c r="V91" s="302" t="e">
        <f>#REF!</f>
        <v>#REF!</v>
      </c>
      <c r="W91" s="202"/>
      <c r="X91" s="302" t="e">
        <f>#REF!</f>
        <v>#REF!</v>
      </c>
      <c r="Y91" s="202"/>
      <c r="Z91" s="302">
        <v>0</v>
      </c>
      <c r="AA91" s="202"/>
      <c r="AB91" s="302" t="e">
        <f>#REF!</f>
        <v>#REF!</v>
      </c>
      <c r="AC91" s="202"/>
      <c r="AD91" s="302" t="e">
        <f>#REF!</f>
        <v>#REF!</v>
      </c>
      <c r="AE91" s="202"/>
      <c r="AF91" s="302">
        <v>0</v>
      </c>
      <c r="AG91" s="202"/>
      <c r="AH91" s="302">
        <v>0</v>
      </c>
      <c r="AI91" s="202"/>
      <c r="AJ91" s="302">
        <v>0</v>
      </c>
      <c r="AK91" s="202"/>
      <c r="AL91" s="302">
        <v>0</v>
      </c>
      <c r="AM91" s="202"/>
      <c r="AN91" s="302" t="e">
        <f>#REF!</f>
        <v>#REF!</v>
      </c>
      <c r="AO91" s="202"/>
      <c r="AP91" s="302" t="e">
        <f>#REF!</f>
        <v>#REF!</v>
      </c>
      <c r="AQ91" s="202"/>
      <c r="AR91" s="302" t="e">
        <f>#REF!</f>
        <v>#REF!</v>
      </c>
      <c r="AS91" s="202"/>
      <c r="AT91" s="302" t="e">
        <f>#REF!</f>
        <v>#REF!</v>
      </c>
      <c r="AU91" s="202"/>
      <c r="AV91" s="302" t="e">
        <f>#REF!</f>
        <v>#REF!</v>
      </c>
      <c r="AW91" s="202"/>
      <c r="AX91" s="302" t="e">
        <f>#REF!</f>
        <v>#REF!</v>
      </c>
      <c r="AY91" s="202"/>
      <c r="AZ91" s="302" t="e">
        <f>#REF!</f>
        <v>#REF!</v>
      </c>
      <c r="BA91" s="202"/>
      <c r="BB91" s="302" t="e">
        <f>#REF!</f>
        <v>#REF!</v>
      </c>
      <c r="BC91" s="202"/>
      <c r="BD91" s="302" t="e">
        <f>#REF!</f>
        <v>#REF!</v>
      </c>
      <c r="BE91" s="202"/>
      <c r="BF91" s="302" t="e">
        <f>#REF!</f>
        <v>#REF!</v>
      </c>
      <c r="BG91" s="202"/>
      <c r="BH91" s="302" t="e">
        <f>#REF!</f>
        <v>#REF!</v>
      </c>
      <c r="BI91" s="202"/>
      <c r="BJ91" s="302" t="e">
        <f>#REF!</f>
        <v>#REF!</v>
      </c>
      <c r="BK91" s="202"/>
      <c r="BL91" s="302">
        <v>0</v>
      </c>
      <c r="BM91" s="202"/>
      <c r="BN91" s="302" t="e">
        <f>#REF!</f>
        <v>#REF!</v>
      </c>
      <c r="BO91" s="202"/>
      <c r="BP91" s="302" t="e">
        <f>#REF!</f>
        <v>#REF!</v>
      </c>
      <c r="BQ91" s="371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O91" s="202"/>
    </row>
    <row r="92" spans="2:208" ht="15" customHeight="1" x14ac:dyDescent="0.2">
      <c r="B92" s="31"/>
      <c r="C92" s="399"/>
      <c r="D92" s="422"/>
      <c r="E92" s="423"/>
      <c r="F92" s="343" t="s">
        <v>0</v>
      </c>
      <c r="G92" s="207"/>
      <c r="H92" s="201" t="s">
        <v>168</v>
      </c>
      <c r="I92" s="207"/>
      <c r="J92" s="302" t="e">
        <f>#REF!</f>
        <v>#REF!</v>
      </c>
      <c r="K92" s="207"/>
      <c r="L92" s="302" t="e">
        <f>#REF!</f>
        <v>#REF!</v>
      </c>
      <c r="M92" s="202"/>
      <c r="N92" s="7" t="e">
        <f t="shared" si="44"/>
        <v>#REF!</v>
      </c>
      <c r="O92" s="16"/>
      <c r="P92" s="302"/>
      <c r="Q92" s="202"/>
      <c r="R92" s="319"/>
      <c r="S92" s="202"/>
      <c r="T92" s="302">
        <v>0</v>
      </c>
      <c r="U92" s="202"/>
      <c r="V92" s="302" t="e">
        <f>#REF!</f>
        <v>#REF!</v>
      </c>
      <c r="W92" s="202"/>
      <c r="X92" s="302">
        <v>0</v>
      </c>
      <c r="Y92" s="202"/>
      <c r="Z92" s="302">
        <v>0</v>
      </c>
      <c r="AA92" s="202"/>
      <c r="AB92" s="302">
        <v>0</v>
      </c>
      <c r="AC92" s="202"/>
      <c r="AD92" s="302">
        <v>0</v>
      </c>
      <c r="AE92" s="202"/>
      <c r="AF92" s="302">
        <v>0</v>
      </c>
      <c r="AG92" s="202"/>
      <c r="AH92" s="302">
        <v>0</v>
      </c>
      <c r="AI92" s="202"/>
      <c r="AJ92" s="302">
        <v>0</v>
      </c>
      <c r="AK92" s="202"/>
      <c r="AL92" s="302">
        <v>0</v>
      </c>
      <c r="AM92" s="202"/>
      <c r="AN92" s="302">
        <v>0</v>
      </c>
      <c r="AO92" s="202"/>
      <c r="AP92" s="302" t="e">
        <f>#REF!</f>
        <v>#REF!</v>
      </c>
      <c r="AQ92" s="202"/>
      <c r="AR92" s="302" t="e">
        <f>#REF!</f>
        <v>#REF!</v>
      </c>
      <c r="AS92" s="202"/>
      <c r="AT92" s="302">
        <v>0</v>
      </c>
      <c r="AU92" s="202"/>
      <c r="AV92" s="302">
        <v>0</v>
      </c>
      <c r="AW92" s="202"/>
      <c r="AX92" s="302">
        <v>0</v>
      </c>
      <c r="AY92" s="202"/>
      <c r="AZ92" s="302" t="e">
        <f>#REF!</f>
        <v>#REF!</v>
      </c>
      <c r="BA92" s="202"/>
      <c r="BB92" s="302" t="e">
        <f>#REF!</f>
        <v>#REF!</v>
      </c>
      <c r="BC92" s="202"/>
      <c r="BD92" s="302" t="e">
        <f>#REF!</f>
        <v>#REF!</v>
      </c>
      <c r="BE92" s="202"/>
      <c r="BF92" s="302" t="e">
        <f>#REF!</f>
        <v>#REF!</v>
      </c>
      <c r="BG92" s="202"/>
      <c r="BH92" s="302" t="e">
        <f>#REF!</f>
        <v>#REF!</v>
      </c>
      <c r="BI92" s="202"/>
      <c r="BJ92" s="302">
        <v>0</v>
      </c>
      <c r="BK92" s="202"/>
      <c r="BL92" s="302">
        <v>0</v>
      </c>
      <c r="BM92" s="202"/>
      <c r="BN92" s="302">
        <v>0</v>
      </c>
      <c r="BO92" s="202"/>
      <c r="BP92" s="302">
        <v>0</v>
      </c>
      <c r="BQ92" s="371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O92" s="202"/>
    </row>
    <row r="93" spans="2:208" ht="15" customHeight="1" x14ac:dyDescent="0.2">
      <c r="B93" s="31"/>
      <c r="C93" s="399"/>
      <c r="D93" s="422"/>
      <c r="E93" s="423"/>
      <c r="F93" s="343" t="s">
        <v>18</v>
      </c>
      <c r="G93" s="207"/>
      <c r="H93" s="201" t="s">
        <v>367</v>
      </c>
      <c r="I93" s="207"/>
      <c r="J93" s="302" t="e">
        <f>#REF!</f>
        <v>#REF!</v>
      </c>
      <c r="K93" s="207"/>
      <c r="L93" s="302" t="e">
        <f>#REF!</f>
        <v>#REF!</v>
      </c>
      <c r="M93" s="202"/>
      <c r="N93" s="7" t="e">
        <f t="shared" si="44"/>
        <v>#REF!</v>
      </c>
      <c r="O93" s="16"/>
      <c r="P93" s="302"/>
      <c r="Q93" s="202"/>
      <c r="R93" s="319"/>
      <c r="S93" s="202"/>
      <c r="T93" s="302">
        <v>0</v>
      </c>
      <c r="U93" s="202"/>
      <c r="V93" s="302" t="e">
        <f>#REF!</f>
        <v>#REF!</v>
      </c>
      <c r="W93" s="202"/>
      <c r="X93" s="302" t="e">
        <f>#REF!</f>
        <v>#REF!</v>
      </c>
      <c r="Y93" s="202"/>
      <c r="Z93" s="302">
        <v>0</v>
      </c>
      <c r="AA93" s="202"/>
      <c r="AB93" s="302">
        <v>0</v>
      </c>
      <c r="AC93" s="202"/>
      <c r="AD93" s="302">
        <v>0</v>
      </c>
      <c r="AE93" s="202"/>
      <c r="AF93" s="302">
        <v>0</v>
      </c>
      <c r="AG93" s="202"/>
      <c r="AH93" s="302">
        <v>0</v>
      </c>
      <c r="AI93" s="202"/>
      <c r="AJ93" s="302">
        <v>0</v>
      </c>
      <c r="AK93" s="202"/>
      <c r="AL93" s="302"/>
      <c r="AM93" s="202"/>
      <c r="AN93" s="302">
        <v>0</v>
      </c>
      <c r="AO93" s="202"/>
      <c r="AP93" s="302">
        <v>0</v>
      </c>
      <c r="AQ93" s="202"/>
      <c r="AR93" s="302">
        <v>0</v>
      </c>
      <c r="AS93" s="202"/>
      <c r="AT93" s="302">
        <v>0</v>
      </c>
      <c r="AU93" s="202"/>
      <c r="AV93" s="302">
        <v>0</v>
      </c>
      <c r="AW93" s="202"/>
      <c r="AX93" s="302">
        <v>0</v>
      </c>
      <c r="AY93" s="202"/>
      <c r="AZ93" s="302">
        <v>0</v>
      </c>
      <c r="BA93" s="202"/>
      <c r="BB93" s="302">
        <v>0</v>
      </c>
      <c r="BC93" s="202"/>
      <c r="BD93" s="302">
        <v>0</v>
      </c>
      <c r="BE93" s="202"/>
      <c r="BF93" s="302">
        <v>0</v>
      </c>
      <c r="BG93" s="202"/>
      <c r="BH93" s="302" t="e">
        <f>#REF!</f>
        <v>#REF!</v>
      </c>
      <c r="BI93" s="202"/>
      <c r="BJ93" s="302">
        <v>0</v>
      </c>
      <c r="BK93" s="202"/>
      <c r="BL93" s="302">
        <v>0</v>
      </c>
      <c r="BM93" s="202"/>
      <c r="BN93" s="302">
        <v>0</v>
      </c>
      <c r="BO93" s="202"/>
      <c r="BP93" s="302">
        <v>0</v>
      </c>
      <c r="BQ93" s="371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O93" s="202"/>
    </row>
    <row r="94" spans="2:208" ht="16.5" customHeight="1" x14ac:dyDescent="0.2">
      <c r="B94" s="31"/>
      <c r="C94" s="399"/>
      <c r="D94" s="422"/>
      <c r="E94" s="423"/>
      <c r="F94" s="343">
        <v>4</v>
      </c>
      <c r="G94" s="207"/>
      <c r="H94" s="201" t="s">
        <v>321</v>
      </c>
      <c r="I94" s="207"/>
      <c r="J94" s="302" t="e">
        <f>#REF!</f>
        <v>#REF!</v>
      </c>
      <c r="K94" s="207"/>
      <c r="L94" s="302" t="e">
        <f>#REF!</f>
        <v>#REF!</v>
      </c>
      <c r="M94" s="202"/>
      <c r="N94" s="7" t="e">
        <f t="shared" si="44"/>
        <v>#REF!</v>
      </c>
      <c r="O94" s="16"/>
      <c r="P94" s="302"/>
      <c r="Q94" s="202"/>
      <c r="R94" s="319"/>
      <c r="S94" s="202"/>
      <c r="T94" s="302">
        <v>0</v>
      </c>
      <c r="U94" s="202"/>
      <c r="V94" s="302">
        <v>0</v>
      </c>
      <c r="W94" s="202"/>
      <c r="X94" s="302">
        <v>0</v>
      </c>
      <c r="Y94" s="202"/>
      <c r="Z94" s="302">
        <v>0</v>
      </c>
      <c r="AA94" s="202"/>
      <c r="AB94" s="302">
        <v>0</v>
      </c>
      <c r="AC94" s="202"/>
      <c r="AD94" s="302">
        <v>0</v>
      </c>
      <c r="AE94" s="202"/>
      <c r="AF94" s="302">
        <v>0</v>
      </c>
      <c r="AG94" s="202"/>
      <c r="AH94" s="302">
        <v>0</v>
      </c>
      <c r="AI94" s="202"/>
      <c r="AJ94" s="302">
        <v>0</v>
      </c>
      <c r="AK94" s="202"/>
      <c r="AL94" s="302">
        <v>0</v>
      </c>
      <c r="AM94" s="202"/>
      <c r="AN94" s="302">
        <v>0</v>
      </c>
      <c r="AO94" s="202"/>
      <c r="AP94" s="302" t="e">
        <f>#REF!</f>
        <v>#REF!</v>
      </c>
      <c r="AQ94" s="202"/>
      <c r="AR94" s="302">
        <v>0</v>
      </c>
      <c r="AS94" s="202"/>
      <c r="AT94" s="302">
        <v>0</v>
      </c>
      <c r="AU94" s="202"/>
      <c r="AV94" s="302">
        <v>0</v>
      </c>
      <c r="AW94" s="202"/>
      <c r="AX94" s="302">
        <v>0</v>
      </c>
      <c r="AY94" s="202"/>
      <c r="AZ94" s="302">
        <v>0</v>
      </c>
      <c r="BA94" s="202"/>
      <c r="BB94" s="302">
        <v>0</v>
      </c>
      <c r="BC94" s="202"/>
      <c r="BD94" s="302">
        <v>0</v>
      </c>
      <c r="BE94" s="202"/>
      <c r="BF94" s="302">
        <v>0</v>
      </c>
      <c r="BG94" s="202"/>
      <c r="BH94" s="302">
        <v>0</v>
      </c>
      <c r="BI94" s="202"/>
      <c r="BJ94" s="302">
        <v>0</v>
      </c>
      <c r="BK94" s="202"/>
      <c r="BL94" s="302">
        <v>0</v>
      </c>
      <c r="BM94" s="202"/>
      <c r="BN94" s="302">
        <v>0</v>
      </c>
      <c r="BO94" s="202"/>
      <c r="BP94" s="302">
        <v>0</v>
      </c>
      <c r="BQ94" s="371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O94" s="202"/>
    </row>
    <row r="95" spans="2:208" ht="15" customHeight="1" x14ac:dyDescent="0.2">
      <c r="B95" s="31"/>
      <c r="C95" s="399"/>
      <c r="D95" s="422"/>
      <c r="E95" s="423"/>
      <c r="F95" s="343" t="s">
        <v>55</v>
      </c>
      <c r="G95" s="207"/>
      <c r="H95" s="201" t="s">
        <v>352</v>
      </c>
      <c r="I95" s="207"/>
      <c r="J95" s="302" t="e">
        <f>#REF!</f>
        <v>#REF!</v>
      </c>
      <c r="K95" s="207"/>
      <c r="L95" s="302" t="e">
        <f>#REF!</f>
        <v>#REF!</v>
      </c>
      <c r="M95" s="202"/>
      <c r="N95" s="7" t="e">
        <f t="shared" ref="N95:N126" si="65">SUM(T95:EX95)</f>
        <v>#REF!</v>
      </c>
      <c r="O95" s="16"/>
      <c r="P95" s="302"/>
      <c r="Q95" s="202"/>
      <c r="R95" s="319"/>
      <c r="S95" s="202"/>
      <c r="T95" s="302">
        <v>0</v>
      </c>
      <c r="U95" s="202"/>
      <c r="V95" s="302" t="e">
        <f>#REF!</f>
        <v>#REF!</v>
      </c>
      <c r="W95" s="202"/>
      <c r="X95" s="302" t="e">
        <f>#REF!</f>
        <v>#REF!</v>
      </c>
      <c r="Y95" s="202"/>
      <c r="Z95" s="302">
        <v>0</v>
      </c>
      <c r="AA95" s="202"/>
      <c r="AB95" s="302" t="e">
        <f>#REF!</f>
        <v>#REF!</v>
      </c>
      <c r="AC95" s="202"/>
      <c r="AD95" s="302" t="e">
        <f>#REF!</f>
        <v>#REF!</v>
      </c>
      <c r="AE95" s="202"/>
      <c r="AF95" s="302">
        <v>0</v>
      </c>
      <c r="AG95" s="202"/>
      <c r="AH95" s="302">
        <v>0</v>
      </c>
      <c r="AI95" s="202"/>
      <c r="AJ95" s="302">
        <v>0</v>
      </c>
      <c r="AK95" s="202"/>
      <c r="AL95" s="302">
        <v>0</v>
      </c>
      <c r="AM95" s="202"/>
      <c r="AN95" s="302" t="e">
        <f>#REF!</f>
        <v>#REF!</v>
      </c>
      <c r="AO95" s="202"/>
      <c r="AP95" s="302" t="e">
        <f>#REF!</f>
        <v>#REF!</v>
      </c>
      <c r="AQ95" s="202"/>
      <c r="AR95" s="302">
        <v>0</v>
      </c>
      <c r="AS95" s="202"/>
      <c r="AT95" s="302">
        <v>0</v>
      </c>
      <c r="AU95" s="202"/>
      <c r="AV95" s="302" t="e">
        <f>#REF!</f>
        <v>#REF!</v>
      </c>
      <c r="AW95" s="202"/>
      <c r="AX95" s="302">
        <v>0</v>
      </c>
      <c r="AY95" s="202"/>
      <c r="AZ95" s="302">
        <v>0</v>
      </c>
      <c r="BA95" s="202"/>
      <c r="BB95" s="302" t="e">
        <f>#REF!</f>
        <v>#REF!</v>
      </c>
      <c r="BC95" s="202"/>
      <c r="BD95" s="302" t="e">
        <f>#REF!</f>
        <v>#REF!</v>
      </c>
      <c r="BE95" s="202"/>
      <c r="BF95" s="302" t="e">
        <f>#REF!</f>
        <v>#REF!</v>
      </c>
      <c r="BG95" s="202"/>
      <c r="BH95" s="302" t="e">
        <f>#REF!</f>
        <v>#REF!</v>
      </c>
      <c r="BI95" s="202"/>
      <c r="BJ95" s="302" t="e">
        <f>#REF!</f>
        <v>#REF!</v>
      </c>
      <c r="BK95" s="202"/>
      <c r="BL95" s="302">
        <v>0</v>
      </c>
      <c r="BM95" s="202"/>
      <c r="BN95" s="302">
        <v>0</v>
      </c>
      <c r="BO95" s="202"/>
      <c r="BP95" s="302" t="e">
        <f>#REF!</f>
        <v>#REF!</v>
      </c>
      <c r="BQ95" s="371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O95" s="202"/>
    </row>
    <row r="96" spans="2:208" ht="15" customHeight="1" x14ac:dyDescent="0.2">
      <c r="B96" s="31"/>
      <c r="C96" s="399"/>
      <c r="D96" s="422"/>
      <c r="E96" s="423"/>
      <c r="F96" s="343">
        <v>90</v>
      </c>
      <c r="G96" s="207"/>
      <c r="H96" s="201" t="s">
        <v>452</v>
      </c>
      <c r="I96" s="207"/>
      <c r="J96" s="302" t="e">
        <f>#REF!</f>
        <v>#REF!</v>
      </c>
      <c r="K96" s="207"/>
      <c r="L96" s="302" t="e">
        <f>#REF!</f>
        <v>#REF!</v>
      </c>
      <c r="M96" s="202"/>
      <c r="N96" s="7" t="e">
        <f t="shared" si="65"/>
        <v>#REF!</v>
      </c>
      <c r="O96" s="16"/>
      <c r="P96" s="302"/>
      <c r="Q96" s="202"/>
      <c r="R96" s="319"/>
      <c r="S96" s="202"/>
      <c r="T96" s="302">
        <v>0</v>
      </c>
      <c r="U96" s="202"/>
      <c r="V96" s="302">
        <v>0</v>
      </c>
      <c r="W96" s="202"/>
      <c r="X96" s="302">
        <v>0</v>
      </c>
      <c r="Y96" s="202"/>
      <c r="Z96" s="302">
        <v>0</v>
      </c>
      <c r="AA96" s="202"/>
      <c r="AB96" s="302">
        <v>0</v>
      </c>
      <c r="AC96" s="202"/>
      <c r="AD96" s="302">
        <v>0</v>
      </c>
      <c r="AE96" s="202"/>
      <c r="AF96" s="302">
        <v>0</v>
      </c>
      <c r="AG96" s="202"/>
      <c r="AH96" s="302">
        <v>0</v>
      </c>
      <c r="AI96" s="202"/>
      <c r="AJ96" s="302">
        <v>0</v>
      </c>
      <c r="AK96" s="202"/>
      <c r="AL96" s="301">
        <f>SUM(AL97:AL98)</f>
        <v>0</v>
      </c>
      <c r="AM96" s="202"/>
      <c r="AN96" s="302">
        <v>0</v>
      </c>
      <c r="AO96" s="202"/>
      <c r="AP96" s="302">
        <v>0</v>
      </c>
      <c r="AQ96" s="202"/>
      <c r="AR96" s="302">
        <v>0</v>
      </c>
      <c r="AS96" s="202"/>
      <c r="AT96" s="302">
        <v>0</v>
      </c>
      <c r="AU96" s="202"/>
      <c r="AV96" s="302">
        <v>0</v>
      </c>
      <c r="AW96" s="202"/>
      <c r="AX96" s="302">
        <v>0</v>
      </c>
      <c r="AY96" s="202"/>
      <c r="AZ96" s="302">
        <v>0</v>
      </c>
      <c r="BA96" s="202"/>
      <c r="BB96" s="302" t="e">
        <f>#REF!</f>
        <v>#REF!</v>
      </c>
      <c r="BC96" s="202"/>
      <c r="BD96" s="302">
        <v>0</v>
      </c>
      <c r="BE96" s="202"/>
      <c r="BF96" s="302" t="e">
        <f>#REF!</f>
        <v>#REF!</v>
      </c>
      <c r="BG96" s="202"/>
      <c r="BH96" s="302">
        <v>0</v>
      </c>
      <c r="BI96" s="202"/>
      <c r="BJ96" s="302">
        <v>0</v>
      </c>
      <c r="BK96" s="202"/>
      <c r="BL96" s="302">
        <v>0</v>
      </c>
      <c r="BM96" s="202"/>
      <c r="BN96" s="302">
        <v>0</v>
      </c>
      <c r="BO96" s="202"/>
      <c r="BP96" s="302">
        <v>0</v>
      </c>
      <c r="BQ96" s="371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O96" s="202"/>
    </row>
    <row r="97" spans="2:171" ht="15" customHeight="1" x14ac:dyDescent="0.2">
      <c r="B97" s="31"/>
      <c r="C97" s="398"/>
      <c r="D97" s="419"/>
      <c r="E97" s="420">
        <v>2</v>
      </c>
      <c r="F97" s="342"/>
      <c r="G97" s="212"/>
      <c r="H97" s="199" t="s">
        <v>274</v>
      </c>
      <c r="I97" s="212"/>
      <c r="J97" s="301" t="e">
        <f>SUM(J98:J99)</f>
        <v>#REF!</v>
      </c>
      <c r="K97" s="212"/>
      <c r="L97" s="301" t="e">
        <f>SUM(L98:L99)</f>
        <v>#REF!</v>
      </c>
      <c r="M97" s="200"/>
      <c r="N97" s="301" t="e">
        <f t="shared" si="65"/>
        <v>#REF!</v>
      </c>
      <c r="O97" s="200"/>
      <c r="P97" s="301" t="e">
        <f t="shared" ref="P97:P105" si="66">N97-J97</f>
        <v>#REF!</v>
      </c>
      <c r="Q97" s="200"/>
      <c r="R97" s="317" t="e">
        <f t="shared" ref="R97:R105" si="67">(P97/J97)*100</f>
        <v>#REF!</v>
      </c>
      <c r="S97" s="200"/>
      <c r="T97" s="301" t="e">
        <f t="shared" ref="T97:AJ97" si="68">SUM(T98:T99)</f>
        <v>#REF!</v>
      </c>
      <c r="U97" s="200"/>
      <c r="V97" s="301" t="e">
        <f t="shared" si="68"/>
        <v>#REF!</v>
      </c>
      <c r="W97" s="200"/>
      <c r="X97" s="301" t="e">
        <f t="shared" si="68"/>
        <v>#REF!</v>
      </c>
      <c r="Y97" s="200"/>
      <c r="Z97" s="301">
        <f t="shared" si="68"/>
        <v>0</v>
      </c>
      <c r="AA97" s="200"/>
      <c r="AB97" s="301" t="e">
        <f t="shared" si="68"/>
        <v>#REF!</v>
      </c>
      <c r="AC97" s="200"/>
      <c r="AD97" s="301" t="e">
        <f t="shared" si="68"/>
        <v>#REF!</v>
      </c>
      <c r="AE97" s="200"/>
      <c r="AF97" s="301">
        <f t="shared" si="68"/>
        <v>0</v>
      </c>
      <c r="AG97" s="200"/>
      <c r="AH97" s="301">
        <f t="shared" si="68"/>
        <v>0</v>
      </c>
      <c r="AI97" s="200"/>
      <c r="AJ97" s="301">
        <f t="shared" si="68"/>
        <v>0</v>
      </c>
      <c r="AK97" s="200"/>
      <c r="AL97" s="302">
        <v>0</v>
      </c>
      <c r="AM97" s="200"/>
      <c r="AN97" s="301" t="e">
        <f>SUM(AN98:AN99)</f>
        <v>#REF!</v>
      </c>
      <c r="AO97" s="200"/>
      <c r="AP97" s="301" t="e">
        <f>SUM(AP98:AP99)</f>
        <v>#REF!</v>
      </c>
      <c r="AQ97" s="200"/>
      <c r="AR97" s="301" t="e">
        <f>SUM(AR98:AR99)</f>
        <v>#REF!</v>
      </c>
      <c r="AS97" s="200"/>
      <c r="AT97" s="301" t="e">
        <f t="shared" ref="AT97:BP97" si="69">SUM(AT98:AT99)</f>
        <v>#REF!</v>
      </c>
      <c r="AU97" s="200"/>
      <c r="AV97" s="301" t="e">
        <f t="shared" si="69"/>
        <v>#REF!</v>
      </c>
      <c r="AW97" s="200"/>
      <c r="AX97" s="301" t="e">
        <f t="shared" si="69"/>
        <v>#REF!</v>
      </c>
      <c r="AY97" s="200"/>
      <c r="AZ97" s="301" t="e">
        <f t="shared" si="69"/>
        <v>#REF!</v>
      </c>
      <c r="BA97" s="200"/>
      <c r="BB97" s="301" t="e">
        <f t="shared" si="69"/>
        <v>#REF!</v>
      </c>
      <c r="BC97" s="200"/>
      <c r="BD97" s="301" t="e">
        <f t="shared" si="69"/>
        <v>#REF!</v>
      </c>
      <c r="BE97" s="200"/>
      <c r="BF97" s="301" t="e">
        <f t="shared" si="69"/>
        <v>#REF!</v>
      </c>
      <c r="BG97" s="200"/>
      <c r="BH97" s="301" t="e">
        <f t="shared" si="69"/>
        <v>#REF!</v>
      </c>
      <c r="BI97" s="200"/>
      <c r="BJ97" s="301">
        <f t="shared" si="69"/>
        <v>0</v>
      </c>
      <c r="BK97" s="200"/>
      <c r="BL97" s="301" t="e">
        <f t="shared" si="69"/>
        <v>#REF!</v>
      </c>
      <c r="BM97" s="200"/>
      <c r="BN97" s="301" t="e">
        <f t="shared" si="69"/>
        <v>#REF!</v>
      </c>
      <c r="BO97" s="200"/>
      <c r="BP97" s="301" t="e">
        <f t="shared" si="69"/>
        <v>#REF!</v>
      </c>
      <c r="BQ97" s="369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/>
      <c r="EA97" s="200"/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/>
      <c r="EU97" s="200"/>
      <c r="EV97" s="200"/>
      <c r="EW97" s="200"/>
      <c r="EX97" s="200"/>
      <c r="EY97" s="200"/>
      <c r="EZ97" s="200"/>
      <c r="FA97" s="200"/>
      <c r="FB97" s="200"/>
      <c r="FC97" s="200"/>
      <c r="FD97" s="200"/>
      <c r="FE97" s="200"/>
      <c r="FF97" s="200"/>
      <c r="FO97" s="200"/>
    </row>
    <row r="98" spans="2:171" ht="15" customHeight="1" x14ac:dyDescent="0.2">
      <c r="B98" s="31"/>
      <c r="C98" s="399"/>
      <c r="D98" s="421"/>
      <c r="E98" s="421"/>
      <c r="F98" s="343" t="s">
        <v>3</v>
      </c>
      <c r="G98" s="207"/>
      <c r="H98" s="201" t="s">
        <v>78</v>
      </c>
      <c r="I98" s="207"/>
      <c r="J98" s="302" t="e">
        <f>#REF!</f>
        <v>#REF!</v>
      </c>
      <c r="K98" s="207"/>
      <c r="L98" s="302" t="e">
        <f>#REF!</f>
        <v>#REF!</v>
      </c>
      <c r="M98" s="202"/>
      <c r="N98" s="7" t="e">
        <f t="shared" si="65"/>
        <v>#REF!</v>
      </c>
      <c r="O98" s="16"/>
      <c r="P98" s="302" t="e">
        <f t="shared" si="66"/>
        <v>#REF!</v>
      </c>
      <c r="Q98" s="202"/>
      <c r="R98" s="319" t="e">
        <f t="shared" si="67"/>
        <v>#REF!</v>
      </c>
      <c r="S98" s="202"/>
      <c r="T98" s="302">
        <v>0</v>
      </c>
      <c r="U98" s="202"/>
      <c r="V98" s="302">
        <v>0</v>
      </c>
      <c r="W98" s="202"/>
      <c r="X98" s="302">
        <v>0</v>
      </c>
      <c r="Y98" s="202"/>
      <c r="Z98" s="302">
        <v>0</v>
      </c>
      <c r="AA98" s="202"/>
      <c r="AB98" s="302">
        <v>0</v>
      </c>
      <c r="AC98" s="202"/>
      <c r="AD98" s="302">
        <v>0</v>
      </c>
      <c r="AE98" s="202"/>
      <c r="AF98" s="302">
        <v>0</v>
      </c>
      <c r="AG98" s="202"/>
      <c r="AH98" s="302">
        <v>0</v>
      </c>
      <c r="AI98" s="202"/>
      <c r="AJ98" s="302">
        <v>0</v>
      </c>
      <c r="AK98" s="202"/>
      <c r="AL98" s="302">
        <v>0</v>
      </c>
      <c r="AM98" s="202"/>
      <c r="AN98" s="302">
        <v>0</v>
      </c>
      <c r="AO98" s="202"/>
      <c r="AP98" s="302" t="e">
        <f>#REF!</f>
        <v>#REF!</v>
      </c>
      <c r="AQ98" s="202"/>
      <c r="AR98" s="302">
        <v>0</v>
      </c>
      <c r="AS98" s="202"/>
      <c r="AT98" s="302">
        <v>0</v>
      </c>
      <c r="AU98" s="202"/>
      <c r="AV98" s="302">
        <v>0</v>
      </c>
      <c r="AW98" s="202"/>
      <c r="AX98" s="302">
        <v>0</v>
      </c>
      <c r="AY98" s="202"/>
      <c r="AZ98" s="302">
        <v>0</v>
      </c>
      <c r="BA98" s="202"/>
      <c r="BB98" s="302">
        <v>0</v>
      </c>
      <c r="BC98" s="202"/>
      <c r="BD98" s="302">
        <v>0</v>
      </c>
      <c r="BE98" s="202"/>
      <c r="BF98" s="302">
        <v>0</v>
      </c>
      <c r="BG98" s="202"/>
      <c r="BH98" s="302">
        <v>0</v>
      </c>
      <c r="BI98" s="202"/>
      <c r="BJ98" s="302">
        <v>0</v>
      </c>
      <c r="BK98" s="202"/>
      <c r="BL98" s="302">
        <v>0</v>
      </c>
      <c r="BM98" s="202"/>
      <c r="BN98" s="302">
        <v>0</v>
      </c>
      <c r="BO98" s="202"/>
      <c r="BP98" s="302">
        <v>0</v>
      </c>
      <c r="BQ98" s="371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O98" s="202"/>
    </row>
    <row r="99" spans="2:171" ht="15" customHeight="1" x14ac:dyDescent="0.2">
      <c r="B99" s="31"/>
      <c r="C99" s="399"/>
      <c r="D99" s="422"/>
      <c r="E99" s="423"/>
      <c r="F99" s="343" t="s">
        <v>0</v>
      </c>
      <c r="G99" s="207"/>
      <c r="H99" s="201" t="s">
        <v>228</v>
      </c>
      <c r="I99" s="207"/>
      <c r="J99" s="302" t="e">
        <f>#REF!</f>
        <v>#REF!</v>
      </c>
      <c r="K99" s="207"/>
      <c r="L99" s="302" t="e">
        <f>#REF!</f>
        <v>#REF!</v>
      </c>
      <c r="M99" s="202"/>
      <c r="N99" s="7" t="e">
        <f t="shared" si="65"/>
        <v>#REF!</v>
      </c>
      <c r="O99" s="16"/>
      <c r="P99" s="302" t="e">
        <f t="shared" si="66"/>
        <v>#REF!</v>
      </c>
      <c r="Q99" s="202"/>
      <c r="R99" s="319" t="e">
        <f t="shared" si="67"/>
        <v>#REF!</v>
      </c>
      <c r="S99" s="202"/>
      <c r="T99" s="302" t="e">
        <f>#REF!</f>
        <v>#REF!</v>
      </c>
      <c r="U99" s="202"/>
      <c r="V99" s="302" t="e">
        <f>#REF!</f>
        <v>#REF!</v>
      </c>
      <c r="W99" s="202"/>
      <c r="X99" s="302" t="e">
        <f>#REF!</f>
        <v>#REF!</v>
      </c>
      <c r="Y99" s="202"/>
      <c r="Z99" s="302">
        <v>0</v>
      </c>
      <c r="AA99" s="202"/>
      <c r="AB99" s="302" t="e">
        <f>#REF!</f>
        <v>#REF!</v>
      </c>
      <c r="AC99" s="202"/>
      <c r="AD99" s="302" t="e">
        <f>#REF!</f>
        <v>#REF!</v>
      </c>
      <c r="AE99" s="202"/>
      <c r="AF99" s="302">
        <v>0</v>
      </c>
      <c r="AG99" s="202"/>
      <c r="AH99" s="302">
        <v>0</v>
      </c>
      <c r="AI99" s="202"/>
      <c r="AJ99" s="302">
        <v>0</v>
      </c>
      <c r="AK99" s="202"/>
      <c r="AL99" s="301">
        <f>SUM(AL100:AL102)</f>
        <v>0</v>
      </c>
      <c r="AM99" s="202"/>
      <c r="AN99" s="302" t="e">
        <f>#REF!</f>
        <v>#REF!</v>
      </c>
      <c r="AO99" s="202"/>
      <c r="AP99" s="302" t="e">
        <f>#REF!</f>
        <v>#REF!</v>
      </c>
      <c r="AQ99" s="202"/>
      <c r="AR99" s="302" t="e">
        <f>#REF!</f>
        <v>#REF!</v>
      </c>
      <c r="AS99" s="202"/>
      <c r="AT99" s="302" t="e">
        <f>#REF!</f>
        <v>#REF!</v>
      </c>
      <c r="AU99" s="202"/>
      <c r="AV99" s="302" t="e">
        <f>#REF!</f>
        <v>#REF!</v>
      </c>
      <c r="AW99" s="202"/>
      <c r="AX99" s="302" t="e">
        <f>#REF!</f>
        <v>#REF!</v>
      </c>
      <c r="AY99" s="202"/>
      <c r="AZ99" s="302" t="e">
        <f>#REF!</f>
        <v>#REF!</v>
      </c>
      <c r="BA99" s="202"/>
      <c r="BB99" s="302" t="e">
        <f>#REF!</f>
        <v>#REF!</v>
      </c>
      <c r="BC99" s="202"/>
      <c r="BD99" s="302" t="e">
        <f>#REF!</f>
        <v>#REF!</v>
      </c>
      <c r="BE99" s="202"/>
      <c r="BF99" s="302" t="e">
        <f>#REF!</f>
        <v>#REF!</v>
      </c>
      <c r="BG99" s="202"/>
      <c r="BH99" s="302" t="e">
        <f>#REF!</f>
        <v>#REF!</v>
      </c>
      <c r="BI99" s="202"/>
      <c r="BJ99" s="302">
        <v>0</v>
      </c>
      <c r="BK99" s="202"/>
      <c r="BL99" s="302" t="e">
        <f>#REF!</f>
        <v>#REF!</v>
      </c>
      <c r="BM99" s="202"/>
      <c r="BN99" s="302" t="e">
        <f>#REF!</f>
        <v>#REF!</v>
      </c>
      <c r="BO99" s="202"/>
      <c r="BP99" s="302" t="e">
        <f>#REF!</f>
        <v>#REF!</v>
      </c>
      <c r="BQ99" s="371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O99" s="202"/>
    </row>
    <row r="100" spans="2:171" ht="15" customHeight="1" x14ac:dyDescent="0.2">
      <c r="B100" s="31"/>
      <c r="C100" s="399"/>
      <c r="D100" s="422"/>
      <c r="E100" s="420">
        <v>3</v>
      </c>
      <c r="F100" s="344"/>
      <c r="G100" s="212"/>
      <c r="H100" s="199" t="s">
        <v>79</v>
      </c>
      <c r="I100" s="212"/>
      <c r="J100" s="301" t="e">
        <f>SUM(J101:J103)</f>
        <v>#REF!</v>
      </c>
      <c r="K100" s="212"/>
      <c r="L100" s="301" t="e">
        <f>SUM(L101:L103)</f>
        <v>#REF!</v>
      </c>
      <c r="M100" s="200"/>
      <c r="N100" s="301" t="e">
        <f t="shared" si="65"/>
        <v>#REF!</v>
      </c>
      <c r="O100" s="200"/>
      <c r="P100" s="301" t="e">
        <f t="shared" si="66"/>
        <v>#REF!</v>
      </c>
      <c r="Q100" s="200"/>
      <c r="R100" s="317" t="e">
        <f t="shared" si="67"/>
        <v>#REF!</v>
      </c>
      <c r="S100" s="200"/>
      <c r="T100" s="301">
        <f t="shared" ref="T100:AJ100" si="70">SUM(T101:T103)</f>
        <v>0</v>
      </c>
      <c r="U100" s="200"/>
      <c r="V100" s="301">
        <f t="shared" si="70"/>
        <v>0</v>
      </c>
      <c r="W100" s="200"/>
      <c r="X100" s="301" t="e">
        <f t="shared" si="70"/>
        <v>#REF!</v>
      </c>
      <c r="Y100" s="200"/>
      <c r="Z100" s="301">
        <f t="shared" si="70"/>
        <v>0</v>
      </c>
      <c r="AA100" s="200"/>
      <c r="AB100" s="301">
        <f t="shared" si="70"/>
        <v>0</v>
      </c>
      <c r="AC100" s="200"/>
      <c r="AD100" s="301">
        <f t="shared" si="70"/>
        <v>0</v>
      </c>
      <c r="AE100" s="200"/>
      <c r="AF100" s="301">
        <f t="shared" si="70"/>
        <v>0</v>
      </c>
      <c r="AG100" s="200"/>
      <c r="AH100" s="301">
        <f t="shared" si="70"/>
        <v>0</v>
      </c>
      <c r="AI100" s="200"/>
      <c r="AJ100" s="301">
        <f t="shared" si="70"/>
        <v>0</v>
      </c>
      <c r="AK100" s="200"/>
      <c r="AL100" s="302">
        <v>0</v>
      </c>
      <c r="AM100" s="200"/>
      <c r="AN100" s="301">
        <f>SUM(AN101:AN103)</f>
        <v>0</v>
      </c>
      <c r="AO100" s="200"/>
      <c r="AP100" s="301" t="e">
        <f>SUM(AP101:AP103)</f>
        <v>#REF!</v>
      </c>
      <c r="AQ100" s="200"/>
      <c r="AR100" s="301" t="e">
        <f>SUM(AR101:AR103)</f>
        <v>#REF!</v>
      </c>
      <c r="AS100" s="200"/>
      <c r="AT100" s="301">
        <f>SUM(AT101:AT103)</f>
        <v>0</v>
      </c>
      <c r="AU100" s="200"/>
      <c r="AV100" s="301">
        <f>SUM(AV101:AV103)</f>
        <v>0</v>
      </c>
      <c r="AW100" s="200"/>
      <c r="AX100" s="301">
        <f>SUM(AX101:AX103)</f>
        <v>0</v>
      </c>
      <c r="AY100" s="200"/>
      <c r="AZ100" s="301">
        <f>SUM(AZ101:AZ103)</f>
        <v>0</v>
      </c>
      <c r="BA100" s="200"/>
      <c r="BB100" s="301">
        <f>SUM(BB101:BB103)</f>
        <v>0</v>
      </c>
      <c r="BC100" s="200"/>
      <c r="BD100" s="301">
        <f t="shared" ref="BD100:BP100" si="71">SUM(BD101:BD103)</f>
        <v>0</v>
      </c>
      <c r="BE100" s="200"/>
      <c r="BF100" s="301">
        <f t="shared" si="71"/>
        <v>0</v>
      </c>
      <c r="BG100" s="200"/>
      <c r="BH100" s="301" t="e">
        <f t="shared" si="71"/>
        <v>#REF!</v>
      </c>
      <c r="BI100" s="200"/>
      <c r="BJ100" s="301">
        <f t="shared" si="71"/>
        <v>0</v>
      </c>
      <c r="BK100" s="200"/>
      <c r="BL100" s="301">
        <f t="shared" si="71"/>
        <v>0</v>
      </c>
      <c r="BM100" s="200"/>
      <c r="BN100" s="301">
        <f t="shared" si="71"/>
        <v>0</v>
      </c>
      <c r="BO100" s="200"/>
      <c r="BP100" s="301">
        <f t="shared" si="71"/>
        <v>0</v>
      </c>
      <c r="BQ100" s="369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O100" s="200"/>
    </row>
    <row r="101" spans="2:171" ht="15" customHeight="1" x14ac:dyDescent="0.2">
      <c r="B101" s="31"/>
      <c r="C101" s="399"/>
      <c r="D101" s="422"/>
      <c r="E101" s="422"/>
      <c r="F101" s="343" t="s">
        <v>3</v>
      </c>
      <c r="G101" s="207"/>
      <c r="H101" s="201" t="s">
        <v>80</v>
      </c>
      <c r="I101" s="207"/>
      <c r="J101" s="302" t="e">
        <f>#REF!</f>
        <v>#REF!</v>
      </c>
      <c r="K101" s="207"/>
      <c r="L101" s="302" t="e">
        <f>#REF!</f>
        <v>#REF!</v>
      </c>
      <c r="M101" s="202"/>
      <c r="N101" s="7" t="e">
        <f t="shared" si="65"/>
        <v>#REF!</v>
      </c>
      <c r="O101" s="16"/>
      <c r="P101" s="302" t="e">
        <f t="shared" si="66"/>
        <v>#REF!</v>
      </c>
      <c r="Q101" s="202"/>
      <c r="R101" s="319" t="e">
        <f t="shared" si="67"/>
        <v>#REF!</v>
      </c>
      <c r="S101" s="202"/>
      <c r="T101" s="302">
        <v>0</v>
      </c>
      <c r="U101" s="202"/>
      <c r="V101" s="302">
        <v>0</v>
      </c>
      <c r="W101" s="202"/>
      <c r="X101" s="302">
        <v>0</v>
      </c>
      <c r="Y101" s="202"/>
      <c r="Z101" s="302">
        <v>0</v>
      </c>
      <c r="AA101" s="202"/>
      <c r="AB101" s="302">
        <v>0</v>
      </c>
      <c r="AC101" s="202"/>
      <c r="AD101" s="302">
        <v>0</v>
      </c>
      <c r="AE101" s="202"/>
      <c r="AF101" s="302">
        <v>0</v>
      </c>
      <c r="AG101" s="202"/>
      <c r="AH101" s="302">
        <v>0</v>
      </c>
      <c r="AI101" s="202"/>
      <c r="AJ101" s="302">
        <v>0</v>
      </c>
      <c r="AK101" s="202"/>
      <c r="AL101" s="302">
        <v>0</v>
      </c>
      <c r="AM101" s="202"/>
      <c r="AN101" s="302">
        <v>0</v>
      </c>
      <c r="AO101" s="202"/>
      <c r="AP101" s="302" t="e">
        <f>#REF!</f>
        <v>#REF!</v>
      </c>
      <c r="AQ101" s="202"/>
      <c r="AR101" s="302">
        <v>0</v>
      </c>
      <c r="AS101" s="202"/>
      <c r="AT101" s="302">
        <v>0</v>
      </c>
      <c r="AU101" s="202"/>
      <c r="AV101" s="302">
        <v>0</v>
      </c>
      <c r="AW101" s="202"/>
      <c r="AX101" s="302">
        <v>0</v>
      </c>
      <c r="AY101" s="202"/>
      <c r="AZ101" s="302">
        <v>0</v>
      </c>
      <c r="BA101" s="202"/>
      <c r="BB101" s="302">
        <v>0</v>
      </c>
      <c r="BC101" s="202"/>
      <c r="BD101" s="302">
        <v>0</v>
      </c>
      <c r="BE101" s="202"/>
      <c r="BF101" s="302">
        <v>0</v>
      </c>
      <c r="BG101" s="202"/>
      <c r="BH101" s="302" t="e">
        <f>#REF!</f>
        <v>#REF!</v>
      </c>
      <c r="BI101" s="202"/>
      <c r="BJ101" s="302">
        <v>0</v>
      </c>
      <c r="BK101" s="202"/>
      <c r="BL101" s="302">
        <v>0</v>
      </c>
      <c r="BM101" s="202"/>
      <c r="BN101" s="302">
        <v>0</v>
      </c>
      <c r="BO101" s="202"/>
      <c r="BP101" s="302">
        <v>0</v>
      </c>
      <c r="BQ101" s="371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O101" s="202"/>
    </row>
    <row r="102" spans="2:171" ht="15" customHeight="1" x14ac:dyDescent="0.2">
      <c r="B102" s="31"/>
      <c r="C102" s="401"/>
      <c r="D102" s="425"/>
      <c r="E102" s="425"/>
      <c r="F102" s="343" t="s">
        <v>0</v>
      </c>
      <c r="G102" s="207"/>
      <c r="H102" s="201" t="s">
        <v>81</v>
      </c>
      <c r="I102" s="207"/>
      <c r="J102" s="302" t="e">
        <f>#REF!</f>
        <v>#REF!</v>
      </c>
      <c r="K102" s="207"/>
      <c r="L102" s="302" t="e">
        <f>#REF!</f>
        <v>#REF!</v>
      </c>
      <c r="M102" s="202"/>
      <c r="N102" s="7" t="e">
        <f t="shared" si="65"/>
        <v>#REF!</v>
      </c>
      <c r="O102" s="16"/>
      <c r="P102" s="302" t="e">
        <f t="shared" si="66"/>
        <v>#REF!</v>
      </c>
      <c r="Q102" s="202"/>
      <c r="R102" s="319" t="e">
        <f t="shared" si="67"/>
        <v>#REF!</v>
      </c>
      <c r="S102" s="202"/>
      <c r="T102" s="302">
        <v>0</v>
      </c>
      <c r="U102" s="202"/>
      <c r="V102" s="302">
        <v>0</v>
      </c>
      <c r="W102" s="202"/>
      <c r="X102" s="302" t="e">
        <f>#REF!</f>
        <v>#REF!</v>
      </c>
      <c r="Y102" s="202"/>
      <c r="Z102" s="302">
        <v>0</v>
      </c>
      <c r="AA102" s="202"/>
      <c r="AB102" s="302">
        <v>0</v>
      </c>
      <c r="AC102" s="202"/>
      <c r="AD102" s="302">
        <v>0</v>
      </c>
      <c r="AE102" s="202"/>
      <c r="AF102" s="302">
        <v>0</v>
      </c>
      <c r="AG102" s="202"/>
      <c r="AH102" s="302">
        <v>0</v>
      </c>
      <c r="AI102" s="202"/>
      <c r="AJ102" s="302">
        <v>0</v>
      </c>
      <c r="AK102" s="202"/>
      <c r="AL102" s="302">
        <v>0</v>
      </c>
      <c r="AM102" s="202"/>
      <c r="AN102" s="302">
        <v>0</v>
      </c>
      <c r="AO102" s="202"/>
      <c r="AP102" s="302">
        <v>0</v>
      </c>
      <c r="AQ102" s="202"/>
      <c r="AR102" s="302">
        <v>0</v>
      </c>
      <c r="AS102" s="202"/>
      <c r="AT102" s="302">
        <v>0</v>
      </c>
      <c r="AU102" s="202"/>
      <c r="AV102" s="302">
        <v>0</v>
      </c>
      <c r="AW102" s="202"/>
      <c r="AX102" s="302">
        <v>0</v>
      </c>
      <c r="AY102" s="202"/>
      <c r="AZ102" s="302">
        <v>0</v>
      </c>
      <c r="BA102" s="202"/>
      <c r="BB102" s="302">
        <v>0</v>
      </c>
      <c r="BC102" s="202"/>
      <c r="BD102" s="302">
        <v>0</v>
      </c>
      <c r="BE102" s="202"/>
      <c r="BF102" s="302">
        <v>0</v>
      </c>
      <c r="BG102" s="202"/>
      <c r="BH102" s="302" t="e">
        <f>#REF!</f>
        <v>#REF!</v>
      </c>
      <c r="BI102" s="202"/>
      <c r="BJ102" s="302">
        <v>0</v>
      </c>
      <c r="BK102" s="202"/>
      <c r="BL102" s="302">
        <v>0</v>
      </c>
      <c r="BM102" s="202"/>
      <c r="BN102" s="302">
        <v>0</v>
      </c>
      <c r="BO102" s="202"/>
      <c r="BP102" s="302">
        <v>0</v>
      </c>
      <c r="BQ102" s="371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O102" s="202"/>
    </row>
    <row r="103" spans="2:171" ht="15" customHeight="1" x14ac:dyDescent="0.2">
      <c r="B103" s="31"/>
      <c r="C103" s="402"/>
      <c r="D103" s="420"/>
      <c r="E103" s="420"/>
      <c r="F103" s="343" t="s">
        <v>18</v>
      </c>
      <c r="G103" s="207"/>
      <c r="H103" s="201" t="s">
        <v>82</v>
      </c>
      <c r="I103" s="207"/>
      <c r="J103" s="302" t="e">
        <f>#REF!</f>
        <v>#REF!</v>
      </c>
      <c r="K103" s="207"/>
      <c r="L103" s="302" t="e">
        <f>#REF!</f>
        <v>#REF!</v>
      </c>
      <c r="M103" s="202"/>
      <c r="N103" s="7" t="e">
        <f t="shared" si="65"/>
        <v>#REF!</v>
      </c>
      <c r="O103" s="16"/>
      <c r="P103" s="302" t="e">
        <f t="shared" si="66"/>
        <v>#REF!</v>
      </c>
      <c r="Q103" s="202"/>
      <c r="R103" s="319" t="e">
        <f t="shared" si="67"/>
        <v>#REF!</v>
      </c>
      <c r="S103" s="202"/>
      <c r="T103" s="302">
        <v>0</v>
      </c>
      <c r="U103" s="202"/>
      <c r="V103" s="302">
        <v>0</v>
      </c>
      <c r="W103" s="202"/>
      <c r="X103" s="302">
        <v>0</v>
      </c>
      <c r="Y103" s="202"/>
      <c r="Z103" s="302">
        <v>0</v>
      </c>
      <c r="AA103" s="202"/>
      <c r="AB103" s="302">
        <v>0</v>
      </c>
      <c r="AC103" s="202"/>
      <c r="AD103" s="302">
        <v>0</v>
      </c>
      <c r="AE103" s="202"/>
      <c r="AF103" s="302">
        <v>0</v>
      </c>
      <c r="AG103" s="202"/>
      <c r="AH103" s="302">
        <v>0</v>
      </c>
      <c r="AI103" s="202"/>
      <c r="AJ103" s="302">
        <v>0</v>
      </c>
      <c r="AK103" s="202"/>
      <c r="AL103" s="301">
        <f>SUM(AL104:AL106)</f>
        <v>0</v>
      </c>
      <c r="AM103" s="202"/>
      <c r="AN103" s="302">
        <v>0</v>
      </c>
      <c r="AO103" s="202"/>
      <c r="AP103" s="302" t="e">
        <f>#REF!</f>
        <v>#REF!</v>
      </c>
      <c r="AQ103" s="202"/>
      <c r="AR103" s="302" t="e">
        <f>#REF!</f>
        <v>#REF!</v>
      </c>
      <c r="AS103" s="202"/>
      <c r="AT103" s="302">
        <v>0</v>
      </c>
      <c r="AU103" s="202"/>
      <c r="AV103" s="302">
        <v>0</v>
      </c>
      <c r="AW103" s="202"/>
      <c r="AX103" s="302">
        <v>0</v>
      </c>
      <c r="AY103" s="202"/>
      <c r="AZ103" s="302">
        <v>0</v>
      </c>
      <c r="BA103" s="202"/>
      <c r="BB103" s="302">
        <v>0</v>
      </c>
      <c r="BC103" s="202"/>
      <c r="BD103" s="302">
        <v>0</v>
      </c>
      <c r="BE103" s="202"/>
      <c r="BF103" s="302">
        <v>0</v>
      </c>
      <c r="BG103" s="202"/>
      <c r="BH103" s="302" t="e">
        <f>#REF!</f>
        <v>#REF!</v>
      </c>
      <c r="BI103" s="202"/>
      <c r="BJ103" s="302">
        <v>0</v>
      </c>
      <c r="BK103" s="202"/>
      <c r="BL103" s="302">
        <v>0</v>
      </c>
      <c r="BM103" s="202"/>
      <c r="BN103" s="302">
        <v>0</v>
      </c>
      <c r="BO103" s="202"/>
      <c r="BP103" s="302">
        <v>0</v>
      </c>
      <c r="BQ103" s="371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O103" s="202"/>
    </row>
    <row r="104" spans="2:171" ht="15" customHeight="1" x14ac:dyDescent="0.2">
      <c r="B104" s="31"/>
      <c r="C104" s="400"/>
      <c r="D104" s="423"/>
      <c r="E104" s="420">
        <v>4</v>
      </c>
      <c r="F104" s="342"/>
      <c r="G104" s="212"/>
      <c r="H104" s="199" t="s">
        <v>129</v>
      </c>
      <c r="I104" s="212"/>
      <c r="J104" s="301" t="e">
        <f>SUM(J105:J107)</f>
        <v>#REF!</v>
      </c>
      <c r="K104" s="212"/>
      <c r="L104" s="301" t="e">
        <f>SUM(L105:L107)</f>
        <v>#REF!</v>
      </c>
      <c r="M104" s="200"/>
      <c r="N104" s="301" t="e">
        <f t="shared" si="65"/>
        <v>#REF!</v>
      </c>
      <c r="O104" s="200"/>
      <c r="P104" s="301" t="e">
        <f t="shared" si="66"/>
        <v>#REF!</v>
      </c>
      <c r="Q104" s="200"/>
      <c r="R104" s="317" t="e">
        <f t="shared" si="67"/>
        <v>#REF!</v>
      </c>
      <c r="S104" s="200"/>
      <c r="T104" s="301">
        <f t="shared" ref="T104:AJ104" si="72">SUM(T105:T107)</f>
        <v>0</v>
      </c>
      <c r="U104" s="200"/>
      <c r="V104" s="301">
        <f t="shared" si="72"/>
        <v>0</v>
      </c>
      <c r="W104" s="200"/>
      <c r="X104" s="301">
        <f t="shared" si="72"/>
        <v>0</v>
      </c>
      <c r="Y104" s="200"/>
      <c r="Z104" s="301">
        <f t="shared" si="72"/>
        <v>0</v>
      </c>
      <c r="AA104" s="200"/>
      <c r="AB104" s="301">
        <f t="shared" si="72"/>
        <v>0</v>
      </c>
      <c r="AC104" s="200"/>
      <c r="AD104" s="301">
        <f t="shared" si="72"/>
        <v>0</v>
      </c>
      <c r="AE104" s="200"/>
      <c r="AF104" s="301" t="e">
        <f t="shared" si="72"/>
        <v>#REF!</v>
      </c>
      <c r="AG104" s="200"/>
      <c r="AH104" s="301" t="e">
        <f t="shared" si="72"/>
        <v>#REF!</v>
      </c>
      <c r="AI104" s="200"/>
      <c r="AJ104" s="301">
        <f t="shared" si="72"/>
        <v>0</v>
      </c>
      <c r="AK104" s="200"/>
      <c r="AL104" s="302">
        <v>0</v>
      </c>
      <c r="AM104" s="200"/>
      <c r="AN104" s="301">
        <f>SUM(AN105:AN107)</f>
        <v>0</v>
      </c>
      <c r="AO104" s="200"/>
      <c r="AP104" s="301">
        <f>SUM(AP105:AP107)</f>
        <v>0</v>
      </c>
      <c r="AQ104" s="200"/>
      <c r="AR104" s="301">
        <f>SUM(AR105:AR107)</f>
        <v>0</v>
      </c>
      <c r="AS104" s="200"/>
      <c r="AT104" s="301">
        <f>SUM(AT105:AT107)</f>
        <v>0</v>
      </c>
      <c r="AU104" s="200"/>
      <c r="AV104" s="301">
        <f>SUM(AV105:AV107)</f>
        <v>0</v>
      </c>
      <c r="AW104" s="200"/>
      <c r="AX104" s="301">
        <f>SUM(AX105:AX107)</f>
        <v>0</v>
      </c>
      <c r="AY104" s="200"/>
      <c r="AZ104" s="301" t="e">
        <f>SUM(AZ105:AZ107)</f>
        <v>#REF!</v>
      </c>
      <c r="BA104" s="200"/>
      <c r="BB104" s="301">
        <f>SUM(BB105:BB107)</f>
        <v>0</v>
      </c>
      <c r="BC104" s="200"/>
      <c r="BD104" s="301">
        <f t="shared" ref="BD104:BP104" si="73">SUM(BD105:BD107)</f>
        <v>0</v>
      </c>
      <c r="BE104" s="200"/>
      <c r="BF104" s="301">
        <f t="shared" si="73"/>
        <v>0</v>
      </c>
      <c r="BG104" s="200"/>
      <c r="BH104" s="301" t="e">
        <f t="shared" si="73"/>
        <v>#REF!</v>
      </c>
      <c r="BI104" s="200"/>
      <c r="BJ104" s="301">
        <f t="shared" si="73"/>
        <v>0</v>
      </c>
      <c r="BK104" s="200"/>
      <c r="BL104" s="301">
        <f t="shared" si="73"/>
        <v>0</v>
      </c>
      <c r="BM104" s="200"/>
      <c r="BN104" s="301">
        <f t="shared" si="73"/>
        <v>0</v>
      </c>
      <c r="BO104" s="200"/>
      <c r="BP104" s="301">
        <f t="shared" si="73"/>
        <v>0</v>
      </c>
      <c r="BQ104" s="369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/>
      <c r="EA104" s="200"/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200"/>
      <c r="FO104" s="200"/>
    </row>
    <row r="105" spans="2:171" ht="15" customHeight="1" x14ac:dyDescent="0.2">
      <c r="B105" s="31"/>
      <c r="C105" s="399"/>
      <c r="D105" s="422"/>
      <c r="E105" s="422"/>
      <c r="F105" s="343" t="s">
        <v>3</v>
      </c>
      <c r="G105" s="207"/>
      <c r="H105" s="201" t="s">
        <v>130</v>
      </c>
      <c r="I105" s="207"/>
      <c r="J105" s="302" t="e">
        <f>#REF!</f>
        <v>#REF!</v>
      </c>
      <c r="K105" s="207"/>
      <c r="L105" s="302" t="e">
        <f>#REF!</f>
        <v>#REF!</v>
      </c>
      <c r="M105" s="202"/>
      <c r="N105" s="7" t="e">
        <f t="shared" si="65"/>
        <v>#REF!</v>
      </c>
      <c r="O105" s="16"/>
      <c r="P105" s="302" t="e">
        <f t="shared" si="66"/>
        <v>#REF!</v>
      </c>
      <c r="Q105" s="202"/>
      <c r="R105" s="319" t="e">
        <f t="shared" si="67"/>
        <v>#REF!</v>
      </c>
      <c r="S105" s="202"/>
      <c r="T105" s="302">
        <v>0</v>
      </c>
      <c r="U105" s="202"/>
      <c r="V105" s="302">
        <v>0</v>
      </c>
      <c r="W105" s="202"/>
      <c r="X105" s="302">
        <v>0</v>
      </c>
      <c r="Y105" s="202"/>
      <c r="Z105" s="302">
        <v>0</v>
      </c>
      <c r="AA105" s="202"/>
      <c r="AB105" s="302">
        <v>0</v>
      </c>
      <c r="AC105" s="202"/>
      <c r="AD105" s="302">
        <v>0</v>
      </c>
      <c r="AE105" s="202"/>
      <c r="AF105" s="302" t="e">
        <f>#REF!</f>
        <v>#REF!</v>
      </c>
      <c r="AG105" s="202"/>
      <c r="AH105" s="302" t="e">
        <f>#REF!</f>
        <v>#REF!</v>
      </c>
      <c r="AI105" s="202"/>
      <c r="AJ105" s="302">
        <v>0</v>
      </c>
      <c r="AK105" s="202"/>
      <c r="AL105" s="302">
        <v>0</v>
      </c>
      <c r="AM105" s="202"/>
      <c r="AN105" s="302">
        <v>0</v>
      </c>
      <c r="AO105" s="202"/>
      <c r="AP105" s="302">
        <v>0</v>
      </c>
      <c r="AQ105" s="202"/>
      <c r="AR105" s="302">
        <v>0</v>
      </c>
      <c r="AS105" s="202"/>
      <c r="AT105" s="302">
        <v>0</v>
      </c>
      <c r="AU105" s="202"/>
      <c r="AV105" s="302">
        <v>0</v>
      </c>
      <c r="AW105" s="202"/>
      <c r="AX105" s="302">
        <v>0</v>
      </c>
      <c r="AY105" s="202"/>
      <c r="AZ105" s="302" t="e">
        <f>#REF!</f>
        <v>#REF!</v>
      </c>
      <c r="BA105" s="202"/>
      <c r="BB105" s="302">
        <v>0</v>
      </c>
      <c r="BC105" s="202"/>
      <c r="BD105" s="302">
        <v>0</v>
      </c>
      <c r="BE105" s="202"/>
      <c r="BF105" s="302">
        <v>0</v>
      </c>
      <c r="BG105" s="202"/>
      <c r="BH105" s="302" t="e">
        <f>#REF!</f>
        <v>#REF!</v>
      </c>
      <c r="BI105" s="202"/>
      <c r="BJ105" s="302">
        <v>0</v>
      </c>
      <c r="BK105" s="202"/>
      <c r="BL105" s="302">
        <v>0</v>
      </c>
      <c r="BM105" s="202"/>
      <c r="BN105" s="302">
        <v>0</v>
      </c>
      <c r="BO105" s="202"/>
      <c r="BP105" s="302">
        <v>0</v>
      </c>
      <c r="BQ105" s="371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O105" s="202"/>
    </row>
    <row r="106" spans="2:171" ht="15" customHeight="1" x14ac:dyDescent="0.2">
      <c r="B106" s="31"/>
      <c r="C106" s="399"/>
      <c r="D106" s="422"/>
      <c r="E106" s="422"/>
      <c r="F106" s="343">
        <v>2</v>
      </c>
      <c r="G106" s="207"/>
      <c r="H106" s="201" t="s">
        <v>402</v>
      </c>
      <c r="I106" s="207"/>
      <c r="J106" s="302" t="e">
        <f>#REF!</f>
        <v>#REF!</v>
      </c>
      <c r="K106" s="207"/>
      <c r="L106" s="302" t="e">
        <f>#REF!</f>
        <v>#REF!</v>
      </c>
      <c r="M106" s="202"/>
      <c r="N106" s="7" t="e">
        <f t="shared" si="65"/>
        <v>#REF!</v>
      </c>
      <c r="O106" s="16"/>
      <c r="P106" s="302"/>
      <c r="Q106" s="202"/>
      <c r="R106" s="319"/>
      <c r="S106" s="202"/>
      <c r="T106" s="302">
        <v>0</v>
      </c>
      <c r="U106" s="202"/>
      <c r="V106" s="302">
        <v>0</v>
      </c>
      <c r="W106" s="202"/>
      <c r="X106" s="302">
        <v>0</v>
      </c>
      <c r="Y106" s="202"/>
      <c r="Z106" s="302">
        <v>0</v>
      </c>
      <c r="AA106" s="202"/>
      <c r="AB106" s="302">
        <v>0</v>
      </c>
      <c r="AC106" s="202"/>
      <c r="AD106" s="302">
        <v>0</v>
      </c>
      <c r="AE106" s="202"/>
      <c r="AF106" s="302">
        <v>0</v>
      </c>
      <c r="AG106" s="202"/>
      <c r="AH106" s="302">
        <v>0</v>
      </c>
      <c r="AI106" s="202"/>
      <c r="AJ106" s="302">
        <v>0</v>
      </c>
      <c r="AK106" s="202"/>
      <c r="AL106" s="302">
        <v>0</v>
      </c>
      <c r="AM106" s="202"/>
      <c r="AN106" s="302">
        <v>0</v>
      </c>
      <c r="AO106" s="202"/>
      <c r="AP106" s="302">
        <v>0</v>
      </c>
      <c r="AQ106" s="202"/>
      <c r="AR106" s="302">
        <v>0</v>
      </c>
      <c r="AS106" s="202"/>
      <c r="AT106" s="302">
        <v>0</v>
      </c>
      <c r="AU106" s="202"/>
      <c r="AV106" s="302">
        <v>0</v>
      </c>
      <c r="AW106" s="202"/>
      <c r="AX106" s="302">
        <v>0</v>
      </c>
      <c r="AY106" s="202"/>
      <c r="AZ106" s="302" t="e">
        <f>#REF!</f>
        <v>#REF!</v>
      </c>
      <c r="BA106" s="202"/>
      <c r="BB106" s="302">
        <v>0</v>
      </c>
      <c r="BC106" s="202"/>
      <c r="BD106" s="302">
        <v>0</v>
      </c>
      <c r="BE106" s="202"/>
      <c r="BF106" s="302">
        <v>0</v>
      </c>
      <c r="BG106" s="202"/>
      <c r="BH106" s="302" t="e">
        <f>#REF!</f>
        <v>#REF!</v>
      </c>
      <c r="BI106" s="202"/>
      <c r="BJ106" s="302">
        <v>0</v>
      </c>
      <c r="BK106" s="202"/>
      <c r="BL106" s="302">
        <v>0</v>
      </c>
      <c r="BM106" s="202"/>
      <c r="BN106" s="302">
        <v>0</v>
      </c>
      <c r="BO106" s="202"/>
      <c r="BP106" s="302">
        <v>0</v>
      </c>
      <c r="BQ106" s="371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O106" s="202"/>
    </row>
    <row r="107" spans="2:171" ht="15" hidden="1" customHeight="1" x14ac:dyDescent="0.2">
      <c r="B107" s="31"/>
      <c r="C107" s="399"/>
      <c r="D107" s="422"/>
      <c r="E107" s="422"/>
      <c r="F107" s="343">
        <v>90</v>
      </c>
      <c r="G107" s="207"/>
      <c r="H107" s="201" t="s">
        <v>473</v>
      </c>
      <c r="I107" s="207"/>
      <c r="J107" s="302" t="e">
        <f>#REF!</f>
        <v>#REF!</v>
      </c>
      <c r="K107" s="207"/>
      <c r="L107" s="302" t="e">
        <f>#REF!</f>
        <v>#REF!</v>
      </c>
      <c r="M107" s="202"/>
      <c r="N107" s="7">
        <f t="shared" si="65"/>
        <v>0</v>
      </c>
      <c r="O107" s="16"/>
      <c r="P107" s="302"/>
      <c r="Q107" s="202"/>
      <c r="R107" s="319"/>
      <c r="S107" s="202"/>
      <c r="T107" s="302">
        <v>0</v>
      </c>
      <c r="U107" s="202"/>
      <c r="V107" s="302">
        <v>0</v>
      </c>
      <c r="W107" s="202"/>
      <c r="X107" s="302">
        <v>0</v>
      </c>
      <c r="Y107" s="202"/>
      <c r="Z107" s="302">
        <v>0</v>
      </c>
      <c r="AA107" s="202"/>
      <c r="AB107" s="302">
        <v>0</v>
      </c>
      <c r="AC107" s="202"/>
      <c r="AD107" s="302">
        <v>0</v>
      </c>
      <c r="AE107" s="202"/>
      <c r="AF107" s="302">
        <v>0</v>
      </c>
      <c r="AG107" s="202"/>
      <c r="AH107" s="302">
        <v>0</v>
      </c>
      <c r="AI107" s="202"/>
      <c r="AJ107" s="302">
        <v>0</v>
      </c>
      <c r="AK107" s="202"/>
      <c r="AL107" s="301">
        <f>SUM(AL108:AL112)</f>
        <v>0</v>
      </c>
      <c r="AM107" s="202"/>
      <c r="AN107" s="302">
        <v>0</v>
      </c>
      <c r="AO107" s="202"/>
      <c r="AP107" s="302">
        <v>0</v>
      </c>
      <c r="AQ107" s="202"/>
      <c r="AR107" s="302">
        <v>0</v>
      </c>
      <c r="AS107" s="202"/>
      <c r="AT107" s="302">
        <v>0</v>
      </c>
      <c r="AU107" s="202"/>
      <c r="AV107" s="302">
        <v>0</v>
      </c>
      <c r="AW107" s="202"/>
      <c r="AX107" s="302">
        <v>0</v>
      </c>
      <c r="AY107" s="202"/>
      <c r="AZ107" s="302">
        <v>0</v>
      </c>
      <c r="BA107" s="202"/>
      <c r="BB107" s="302">
        <v>0</v>
      </c>
      <c r="BC107" s="202"/>
      <c r="BD107" s="302">
        <v>0</v>
      </c>
      <c r="BE107" s="202"/>
      <c r="BF107" s="302">
        <v>0</v>
      </c>
      <c r="BG107" s="202"/>
      <c r="BH107" s="302">
        <v>0</v>
      </c>
      <c r="BI107" s="202"/>
      <c r="BJ107" s="302">
        <v>0</v>
      </c>
      <c r="BK107" s="202"/>
      <c r="BL107" s="302">
        <v>0</v>
      </c>
      <c r="BM107" s="202"/>
      <c r="BN107" s="302">
        <v>0</v>
      </c>
      <c r="BO107" s="202"/>
      <c r="BP107" s="302">
        <v>0</v>
      </c>
      <c r="BQ107" s="371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O107" s="202"/>
    </row>
    <row r="108" spans="2:171" ht="15" customHeight="1" x14ac:dyDescent="0.2">
      <c r="B108" s="31"/>
      <c r="C108" s="397"/>
      <c r="D108" s="424"/>
      <c r="E108" s="420">
        <v>5</v>
      </c>
      <c r="F108" s="342"/>
      <c r="G108" s="212"/>
      <c r="H108" s="199" t="s">
        <v>48</v>
      </c>
      <c r="I108" s="212"/>
      <c r="J108" s="301" t="e">
        <f>SUM(J109:J113)</f>
        <v>#REF!</v>
      </c>
      <c r="K108" s="212"/>
      <c r="L108" s="301" t="e">
        <f>SUM(L109:L113)</f>
        <v>#REF!</v>
      </c>
      <c r="M108" s="200"/>
      <c r="N108" s="301" t="e">
        <f t="shared" si="65"/>
        <v>#REF!</v>
      </c>
      <c r="O108" s="200"/>
      <c r="P108" s="301" t="e">
        <f>N108-J108</f>
        <v>#REF!</v>
      </c>
      <c r="Q108" s="200"/>
      <c r="R108" s="317" t="e">
        <f>(P108/J108)*100</f>
        <v>#REF!</v>
      </c>
      <c r="S108" s="200"/>
      <c r="T108" s="301" t="e">
        <f t="shared" ref="T108:AJ108" si="74">SUM(T109:T113)</f>
        <v>#REF!</v>
      </c>
      <c r="U108" s="200"/>
      <c r="V108" s="301" t="e">
        <f t="shared" si="74"/>
        <v>#REF!</v>
      </c>
      <c r="W108" s="200"/>
      <c r="X108" s="301" t="e">
        <f t="shared" si="74"/>
        <v>#REF!</v>
      </c>
      <c r="Y108" s="200"/>
      <c r="Z108" s="301">
        <f t="shared" si="74"/>
        <v>0</v>
      </c>
      <c r="AA108" s="200"/>
      <c r="AB108" s="301">
        <f t="shared" si="74"/>
        <v>0</v>
      </c>
      <c r="AC108" s="200"/>
      <c r="AD108" s="301" t="e">
        <f t="shared" si="74"/>
        <v>#REF!</v>
      </c>
      <c r="AE108" s="200"/>
      <c r="AF108" s="301" t="e">
        <f t="shared" si="74"/>
        <v>#REF!</v>
      </c>
      <c r="AG108" s="200"/>
      <c r="AH108" s="301" t="e">
        <f t="shared" si="74"/>
        <v>#REF!</v>
      </c>
      <c r="AI108" s="200"/>
      <c r="AJ108" s="301">
        <f t="shared" si="74"/>
        <v>0</v>
      </c>
      <c r="AK108" s="200"/>
      <c r="AL108" s="302">
        <v>0</v>
      </c>
      <c r="AM108" s="200"/>
      <c r="AN108" s="301" t="e">
        <f>SUM(AN109:AN113)</f>
        <v>#REF!</v>
      </c>
      <c r="AO108" s="200"/>
      <c r="AP108" s="301" t="e">
        <f>SUM(AP109:AP113)</f>
        <v>#REF!</v>
      </c>
      <c r="AQ108" s="200"/>
      <c r="AR108" s="301">
        <f>SUM(AR109:AR113)</f>
        <v>0</v>
      </c>
      <c r="AS108" s="200"/>
      <c r="AT108" s="301">
        <f t="shared" ref="AT108:BP108" si="75">SUM(AT109:AT113)</f>
        <v>0</v>
      </c>
      <c r="AU108" s="200"/>
      <c r="AV108" s="301" t="e">
        <f t="shared" si="75"/>
        <v>#REF!</v>
      </c>
      <c r="AW108" s="200"/>
      <c r="AX108" s="301" t="e">
        <f t="shared" si="75"/>
        <v>#REF!</v>
      </c>
      <c r="AY108" s="200"/>
      <c r="AZ108" s="301" t="e">
        <f t="shared" si="75"/>
        <v>#REF!</v>
      </c>
      <c r="BA108" s="200"/>
      <c r="BB108" s="301" t="e">
        <f t="shared" si="75"/>
        <v>#REF!</v>
      </c>
      <c r="BC108" s="200"/>
      <c r="BD108" s="301">
        <f t="shared" si="75"/>
        <v>0</v>
      </c>
      <c r="BE108" s="200"/>
      <c r="BF108" s="301" t="e">
        <f t="shared" si="75"/>
        <v>#REF!</v>
      </c>
      <c r="BG108" s="200"/>
      <c r="BH108" s="301" t="e">
        <f t="shared" si="75"/>
        <v>#REF!</v>
      </c>
      <c r="BI108" s="200"/>
      <c r="BJ108" s="301">
        <f t="shared" si="75"/>
        <v>0</v>
      </c>
      <c r="BK108" s="200"/>
      <c r="BL108" s="301">
        <f t="shared" si="75"/>
        <v>0</v>
      </c>
      <c r="BM108" s="200"/>
      <c r="BN108" s="301">
        <f t="shared" si="75"/>
        <v>0</v>
      </c>
      <c r="BO108" s="200"/>
      <c r="BP108" s="301">
        <f t="shared" si="75"/>
        <v>0</v>
      </c>
      <c r="BQ108" s="369"/>
      <c r="BR108" s="200"/>
      <c r="BS108" s="200"/>
      <c r="BT108" s="200"/>
      <c r="BU108" s="200"/>
      <c r="BV108" s="200"/>
      <c r="BW108" s="200"/>
      <c r="BX108" s="200"/>
      <c r="BY108" s="200"/>
      <c r="BZ108" s="200"/>
      <c r="CA108" s="200"/>
      <c r="CB108" s="200"/>
      <c r="CC108" s="200"/>
      <c r="CD108" s="200"/>
      <c r="CE108" s="200"/>
      <c r="CF108" s="200"/>
      <c r="CG108" s="200"/>
      <c r="CH108" s="200"/>
      <c r="CI108" s="200"/>
      <c r="CJ108" s="200"/>
      <c r="CK108" s="200"/>
      <c r="CL108" s="200"/>
      <c r="CM108" s="200"/>
      <c r="CN108" s="200"/>
      <c r="CO108" s="200"/>
      <c r="CP108" s="200"/>
      <c r="CQ108" s="200"/>
      <c r="CR108" s="200"/>
      <c r="CS108" s="200"/>
      <c r="CT108" s="200"/>
      <c r="CU108" s="200"/>
      <c r="CV108" s="200"/>
      <c r="CW108" s="200"/>
      <c r="CX108" s="200"/>
      <c r="CY108" s="200"/>
      <c r="CZ108" s="200"/>
      <c r="DA108" s="200"/>
      <c r="DB108" s="200"/>
      <c r="DC108" s="200"/>
      <c r="DD108" s="200"/>
      <c r="DE108" s="200"/>
      <c r="DF108" s="200"/>
      <c r="DG108" s="200"/>
      <c r="DH108" s="200"/>
      <c r="DI108" s="200"/>
      <c r="DJ108" s="200"/>
      <c r="DK108" s="200"/>
      <c r="DL108" s="200"/>
      <c r="DM108" s="200"/>
      <c r="DN108" s="200"/>
      <c r="DO108" s="200"/>
      <c r="DP108" s="200"/>
      <c r="DQ108" s="200"/>
      <c r="DR108" s="200"/>
      <c r="DS108" s="200"/>
      <c r="DT108" s="200"/>
      <c r="DU108" s="200"/>
      <c r="DV108" s="200"/>
      <c r="DW108" s="200"/>
      <c r="DX108" s="200"/>
      <c r="DY108" s="200"/>
      <c r="DZ108" s="200"/>
      <c r="EA108" s="200"/>
      <c r="EB108" s="200"/>
      <c r="EC108" s="200"/>
      <c r="ED108" s="200"/>
      <c r="EE108" s="200"/>
      <c r="EF108" s="200"/>
      <c r="EG108" s="200"/>
      <c r="EH108" s="200"/>
      <c r="EI108" s="200"/>
      <c r="EJ108" s="200"/>
      <c r="EK108" s="200"/>
      <c r="EL108" s="200"/>
      <c r="EM108" s="200"/>
      <c r="EN108" s="200"/>
      <c r="EO108" s="200"/>
      <c r="EP108" s="200"/>
      <c r="EQ108" s="200"/>
      <c r="ER108" s="200"/>
      <c r="ES108" s="200"/>
      <c r="ET108" s="200"/>
      <c r="EU108" s="200"/>
      <c r="EV108" s="200"/>
      <c r="EW108" s="200"/>
      <c r="EX108" s="200"/>
      <c r="EY108" s="200"/>
      <c r="EZ108" s="200"/>
      <c r="FA108" s="200"/>
      <c r="FB108" s="200"/>
      <c r="FC108" s="200"/>
      <c r="FD108" s="200"/>
      <c r="FE108" s="200"/>
      <c r="FF108" s="200"/>
      <c r="FO108" s="200"/>
    </row>
    <row r="109" spans="2:171" ht="15" customHeight="1" x14ac:dyDescent="0.2">
      <c r="B109" s="31"/>
      <c r="C109" s="398"/>
      <c r="D109" s="419"/>
      <c r="E109" s="419"/>
      <c r="F109" s="343" t="s">
        <v>3</v>
      </c>
      <c r="G109" s="207"/>
      <c r="H109" s="201" t="s">
        <v>275</v>
      </c>
      <c r="I109" s="207"/>
      <c r="J109" s="302" t="e">
        <f>#REF!</f>
        <v>#REF!</v>
      </c>
      <c r="K109" s="207"/>
      <c r="L109" s="302" t="e">
        <f>#REF!</f>
        <v>#REF!</v>
      </c>
      <c r="M109" s="202"/>
      <c r="N109" s="7" t="e">
        <f t="shared" si="65"/>
        <v>#REF!</v>
      </c>
      <c r="O109" s="16"/>
      <c r="P109" s="302" t="e">
        <f>N109-J109</f>
        <v>#REF!</v>
      </c>
      <c r="Q109" s="202"/>
      <c r="R109" s="319" t="e">
        <f>(P109/J109)*100</f>
        <v>#REF!</v>
      </c>
      <c r="S109" s="202"/>
      <c r="T109" s="302" t="e">
        <f>#REF!</f>
        <v>#REF!</v>
      </c>
      <c r="U109" s="202"/>
      <c r="V109" s="302" t="e">
        <f>#REF!</f>
        <v>#REF!</v>
      </c>
      <c r="W109" s="202"/>
      <c r="X109" s="302" t="e">
        <f>#REF!</f>
        <v>#REF!</v>
      </c>
      <c r="Y109" s="202"/>
      <c r="Z109" s="302">
        <v>0</v>
      </c>
      <c r="AA109" s="202"/>
      <c r="AB109" s="302">
        <v>0</v>
      </c>
      <c r="AC109" s="202"/>
      <c r="AD109" s="302" t="e">
        <f>#REF!</f>
        <v>#REF!</v>
      </c>
      <c r="AE109" s="202"/>
      <c r="AF109" s="302" t="e">
        <f>#REF!</f>
        <v>#REF!</v>
      </c>
      <c r="AG109" s="202"/>
      <c r="AH109" s="302" t="e">
        <f>#REF!</f>
        <v>#REF!</v>
      </c>
      <c r="AI109" s="202"/>
      <c r="AJ109" s="302">
        <v>0</v>
      </c>
      <c r="AK109" s="202"/>
      <c r="AL109" s="302">
        <v>0</v>
      </c>
      <c r="AM109" s="202"/>
      <c r="AN109" s="302" t="e">
        <f>#REF!</f>
        <v>#REF!</v>
      </c>
      <c r="AO109" s="202"/>
      <c r="AP109" s="302" t="e">
        <f>#REF!</f>
        <v>#REF!</v>
      </c>
      <c r="AQ109" s="202"/>
      <c r="AR109" s="302">
        <v>0</v>
      </c>
      <c r="AS109" s="202"/>
      <c r="AT109" s="302">
        <v>0</v>
      </c>
      <c r="AU109" s="202"/>
      <c r="AV109" s="302" t="e">
        <f>#REF!</f>
        <v>#REF!</v>
      </c>
      <c r="AW109" s="202"/>
      <c r="AX109" s="302" t="e">
        <f>#REF!</f>
        <v>#REF!</v>
      </c>
      <c r="AY109" s="202"/>
      <c r="AZ109" s="302" t="e">
        <f>#REF!</f>
        <v>#REF!</v>
      </c>
      <c r="BA109" s="202"/>
      <c r="BB109" s="302" t="e">
        <f>#REF!</f>
        <v>#REF!</v>
      </c>
      <c r="BC109" s="202"/>
      <c r="BD109" s="302">
        <v>0</v>
      </c>
      <c r="BE109" s="202"/>
      <c r="BF109" s="302" t="e">
        <f>#REF!</f>
        <v>#REF!</v>
      </c>
      <c r="BG109" s="202"/>
      <c r="BH109" s="302" t="e">
        <f>#REF!</f>
        <v>#REF!</v>
      </c>
      <c r="BI109" s="202"/>
      <c r="BJ109" s="302">
        <v>0</v>
      </c>
      <c r="BK109" s="202"/>
      <c r="BL109" s="302">
        <v>0</v>
      </c>
      <c r="BM109" s="202"/>
      <c r="BN109" s="302">
        <v>0</v>
      </c>
      <c r="BO109" s="202"/>
      <c r="BP109" s="302">
        <v>0</v>
      </c>
      <c r="BQ109" s="371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O109" s="202"/>
    </row>
    <row r="110" spans="2:171" ht="15" customHeight="1" x14ac:dyDescent="0.2">
      <c r="B110" s="31"/>
      <c r="C110" s="399"/>
      <c r="D110" s="422"/>
      <c r="E110" s="423"/>
      <c r="F110" s="343">
        <v>2</v>
      </c>
      <c r="G110" s="207"/>
      <c r="H110" s="201" t="s">
        <v>403</v>
      </c>
      <c r="I110" s="207"/>
      <c r="J110" s="302" t="e">
        <f>#REF!</f>
        <v>#REF!</v>
      </c>
      <c r="K110" s="207"/>
      <c r="L110" s="302" t="e">
        <f>#REF!</f>
        <v>#REF!</v>
      </c>
      <c r="M110" s="202"/>
      <c r="N110" s="7" t="e">
        <f t="shared" si="65"/>
        <v>#REF!</v>
      </c>
      <c r="O110" s="16"/>
      <c r="P110" s="302"/>
      <c r="Q110" s="202"/>
      <c r="R110" s="319"/>
      <c r="S110" s="202"/>
      <c r="T110" s="302">
        <v>0</v>
      </c>
      <c r="U110" s="202"/>
      <c r="V110" s="302">
        <v>0</v>
      </c>
      <c r="W110" s="202"/>
      <c r="X110" s="302">
        <v>0</v>
      </c>
      <c r="Y110" s="202"/>
      <c r="Z110" s="302">
        <v>0</v>
      </c>
      <c r="AA110" s="202"/>
      <c r="AB110" s="302">
        <v>0</v>
      </c>
      <c r="AC110" s="202"/>
      <c r="AD110" s="302">
        <v>0</v>
      </c>
      <c r="AE110" s="202"/>
      <c r="AF110" s="302">
        <v>0</v>
      </c>
      <c r="AG110" s="202"/>
      <c r="AH110" s="302">
        <v>0</v>
      </c>
      <c r="AI110" s="202"/>
      <c r="AJ110" s="302">
        <v>0</v>
      </c>
      <c r="AK110" s="202"/>
      <c r="AL110" s="302">
        <v>0</v>
      </c>
      <c r="AM110" s="202"/>
      <c r="AN110" s="302">
        <v>0</v>
      </c>
      <c r="AO110" s="202"/>
      <c r="AP110" s="302">
        <v>0</v>
      </c>
      <c r="AQ110" s="202"/>
      <c r="AR110" s="302">
        <v>0</v>
      </c>
      <c r="AS110" s="202"/>
      <c r="AT110" s="302">
        <v>0</v>
      </c>
      <c r="AU110" s="202"/>
      <c r="AV110" s="302">
        <v>0</v>
      </c>
      <c r="AW110" s="202"/>
      <c r="AX110" s="302">
        <v>0</v>
      </c>
      <c r="AY110" s="202"/>
      <c r="AZ110" s="302">
        <v>0</v>
      </c>
      <c r="BA110" s="202"/>
      <c r="BB110" s="302">
        <v>0</v>
      </c>
      <c r="BC110" s="202"/>
      <c r="BD110" s="302">
        <v>0</v>
      </c>
      <c r="BE110" s="202"/>
      <c r="BF110" s="302" t="e">
        <f>#REF!</f>
        <v>#REF!</v>
      </c>
      <c r="BG110" s="202"/>
      <c r="BH110" s="302">
        <v>0</v>
      </c>
      <c r="BI110" s="202"/>
      <c r="BJ110" s="302">
        <v>0</v>
      </c>
      <c r="BK110" s="202"/>
      <c r="BL110" s="302">
        <v>0</v>
      </c>
      <c r="BM110" s="202"/>
      <c r="BN110" s="302">
        <v>0</v>
      </c>
      <c r="BO110" s="202"/>
      <c r="BP110" s="302">
        <v>0</v>
      </c>
      <c r="BQ110" s="371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O110" s="202"/>
    </row>
    <row r="111" spans="2:171" ht="15" customHeight="1" x14ac:dyDescent="0.2">
      <c r="B111" s="31"/>
      <c r="C111" s="399"/>
      <c r="D111" s="422"/>
      <c r="E111" s="423"/>
      <c r="F111" s="343">
        <v>3</v>
      </c>
      <c r="G111" s="207"/>
      <c r="H111" s="201" t="s">
        <v>404</v>
      </c>
      <c r="I111" s="207"/>
      <c r="J111" s="302" t="e">
        <f>#REF!</f>
        <v>#REF!</v>
      </c>
      <c r="K111" s="207"/>
      <c r="L111" s="302" t="e">
        <f>#REF!</f>
        <v>#REF!</v>
      </c>
      <c r="M111" s="202"/>
      <c r="N111" s="7" t="e">
        <f t="shared" si="65"/>
        <v>#REF!</v>
      </c>
      <c r="O111" s="16"/>
      <c r="P111" s="302"/>
      <c r="Q111" s="202"/>
      <c r="R111" s="319"/>
      <c r="S111" s="202"/>
      <c r="T111" s="302">
        <v>0</v>
      </c>
      <c r="U111" s="202"/>
      <c r="V111" s="302">
        <v>0</v>
      </c>
      <c r="W111" s="202"/>
      <c r="X111" s="302">
        <v>0</v>
      </c>
      <c r="Y111" s="202"/>
      <c r="Z111" s="302">
        <v>0</v>
      </c>
      <c r="AA111" s="202"/>
      <c r="AB111" s="302">
        <v>0</v>
      </c>
      <c r="AC111" s="202"/>
      <c r="AD111" s="302">
        <v>0</v>
      </c>
      <c r="AE111" s="202"/>
      <c r="AF111" s="302">
        <v>0</v>
      </c>
      <c r="AG111" s="202"/>
      <c r="AH111" s="302">
        <v>0</v>
      </c>
      <c r="AI111" s="202"/>
      <c r="AJ111" s="302">
        <v>0</v>
      </c>
      <c r="AK111" s="202"/>
      <c r="AL111" s="302">
        <v>0</v>
      </c>
      <c r="AM111" s="202"/>
      <c r="AN111" s="302">
        <v>0</v>
      </c>
      <c r="AO111" s="202"/>
      <c r="AP111" s="302">
        <v>0</v>
      </c>
      <c r="AQ111" s="202"/>
      <c r="AR111" s="302">
        <v>0</v>
      </c>
      <c r="AS111" s="202"/>
      <c r="AT111" s="302">
        <v>0</v>
      </c>
      <c r="AU111" s="202"/>
      <c r="AV111" s="302">
        <v>0</v>
      </c>
      <c r="AW111" s="202"/>
      <c r="AX111" s="302">
        <v>0</v>
      </c>
      <c r="AY111" s="202"/>
      <c r="AZ111" s="302">
        <v>0</v>
      </c>
      <c r="BA111" s="202"/>
      <c r="BB111" s="302">
        <v>0</v>
      </c>
      <c r="BC111" s="202"/>
      <c r="BD111" s="302">
        <v>0</v>
      </c>
      <c r="BE111" s="202"/>
      <c r="BF111" s="302" t="e">
        <f>#REF!</f>
        <v>#REF!</v>
      </c>
      <c r="BG111" s="202"/>
      <c r="BH111" s="302" t="e">
        <f>#REF!</f>
        <v>#REF!</v>
      </c>
      <c r="BI111" s="202"/>
      <c r="BJ111" s="302">
        <v>0</v>
      </c>
      <c r="BK111" s="202"/>
      <c r="BL111" s="302">
        <v>0</v>
      </c>
      <c r="BM111" s="202"/>
      <c r="BN111" s="302">
        <v>0</v>
      </c>
      <c r="BO111" s="202"/>
      <c r="BP111" s="302">
        <v>0</v>
      </c>
      <c r="BQ111" s="371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O111" s="202"/>
    </row>
    <row r="112" spans="2:171" ht="15" customHeight="1" x14ac:dyDescent="0.2">
      <c r="B112" s="31"/>
      <c r="C112" s="399"/>
      <c r="D112" s="422"/>
      <c r="E112" s="423"/>
      <c r="F112" s="343">
        <v>4</v>
      </c>
      <c r="G112" s="207"/>
      <c r="H112" s="201" t="s">
        <v>456</v>
      </c>
      <c r="I112" s="207"/>
      <c r="J112" s="302" t="e">
        <f>#REF!</f>
        <v>#REF!</v>
      </c>
      <c r="K112" s="207"/>
      <c r="L112" s="302" t="e">
        <f>#REF!</f>
        <v>#REF!</v>
      </c>
      <c r="M112" s="202"/>
      <c r="N112" s="7" t="e">
        <f t="shared" si="65"/>
        <v>#REF!</v>
      </c>
      <c r="O112" s="16"/>
      <c r="P112" s="302"/>
      <c r="Q112" s="202"/>
      <c r="R112" s="319"/>
      <c r="S112" s="202"/>
      <c r="T112" s="302">
        <v>0</v>
      </c>
      <c r="U112" s="202"/>
      <c r="V112" s="302">
        <v>0</v>
      </c>
      <c r="W112" s="202"/>
      <c r="X112" s="302">
        <v>0</v>
      </c>
      <c r="Y112" s="202"/>
      <c r="Z112" s="302">
        <v>0</v>
      </c>
      <c r="AA112" s="202"/>
      <c r="AB112" s="302">
        <v>0</v>
      </c>
      <c r="AC112" s="202"/>
      <c r="AD112" s="302">
        <v>0</v>
      </c>
      <c r="AE112" s="202"/>
      <c r="AF112" s="302">
        <v>0</v>
      </c>
      <c r="AG112" s="202"/>
      <c r="AH112" s="302">
        <v>0</v>
      </c>
      <c r="AI112" s="202"/>
      <c r="AJ112" s="302">
        <v>0</v>
      </c>
      <c r="AK112" s="202"/>
      <c r="AL112" s="302">
        <v>0</v>
      </c>
      <c r="AM112" s="202"/>
      <c r="AN112" s="302">
        <v>0</v>
      </c>
      <c r="AO112" s="202"/>
      <c r="AP112" s="302" t="e">
        <f>#REF!</f>
        <v>#REF!</v>
      </c>
      <c r="AQ112" s="202"/>
      <c r="AR112" s="302">
        <v>0</v>
      </c>
      <c r="AS112" s="202"/>
      <c r="AT112" s="302">
        <v>0</v>
      </c>
      <c r="AU112" s="202"/>
      <c r="AV112" s="302">
        <v>0</v>
      </c>
      <c r="AW112" s="202"/>
      <c r="AX112" s="302">
        <v>0</v>
      </c>
      <c r="AY112" s="202"/>
      <c r="AZ112" s="302">
        <v>0</v>
      </c>
      <c r="BA112" s="202"/>
      <c r="BB112" s="302">
        <v>0</v>
      </c>
      <c r="BC112" s="202"/>
      <c r="BD112" s="302">
        <v>0</v>
      </c>
      <c r="BE112" s="202"/>
      <c r="BF112" s="302">
        <v>0</v>
      </c>
      <c r="BG112" s="202"/>
      <c r="BH112" s="302" t="e">
        <f>#REF!</f>
        <v>#REF!</v>
      </c>
      <c r="BI112" s="202"/>
      <c r="BJ112" s="302">
        <v>0</v>
      </c>
      <c r="BK112" s="202"/>
      <c r="BL112" s="302">
        <v>0</v>
      </c>
      <c r="BM112" s="202"/>
      <c r="BN112" s="302">
        <v>0</v>
      </c>
      <c r="BO112" s="202"/>
      <c r="BP112" s="302">
        <v>0</v>
      </c>
      <c r="BQ112" s="371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O112" s="202"/>
    </row>
    <row r="113" spans="2:184" ht="15" customHeight="1" x14ac:dyDescent="0.2">
      <c r="B113" s="31"/>
      <c r="C113" s="399"/>
      <c r="D113" s="422"/>
      <c r="E113" s="423"/>
      <c r="F113" s="343">
        <v>90</v>
      </c>
      <c r="G113" s="207"/>
      <c r="H113" s="201" t="s">
        <v>457</v>
      </c>
      <c r="I113" s="207"/>
      <c r="J113" s="302" t="e">
        <f>#REF!</f>
        <v>#REF!</v>
      </c>
      <c r="K113" s="207"/>
      <c r="L113" s="302" t="e">
        <f>#REF!</f>
        <v>#REF!</v>
      </c>
      <c r="M113" s="202"/>
      <c r="N113" s="7" t="e">
        <f t="shared" si="65"/>
        <v>#REF!</v>
      </c>
      <c r="O113" s="16"/>
      <c r="P113" s="302"/>
      <c r="Q113" s="202"/>
      <c r="R113" s="319"/>
      <c r="S113" s="202"/>
      <c r="T113" s="302">
        <v>0</v>
      </c>
      <c r="U113" s="202"/>
      <c r="V113" s="302">
        <v>0</v>
      </c>
      <c r="W113" s="202"/>
      <c r="X113" s="302">
        <v>0</v>
      </c>
      <c r="Y113" s="202"/>
      <c r="Z113" s="302">
        <v>0</v>
      </c>
      <c r="AA113" s="202"/>
      <c r="AB113" s="302">
        <v>0</v>
      </c>
      <c r="AC113" s="202"/>
      <c r="AD113" s="302">
        <v>0</v>
      </c>
      <c r="AE113" s="202"/>
      <c r="AF113" s="302">
        <v>0</v>
      </c>
      <c r="AG113" s="202"/>
      <c r="AH113" s="302">
        <v>0</v>
      </c>
      <c r="AI113" s="202"/>
      <c r="AJ113" s="302">
        <v>0</v>
      </c>
      <c r="AK113" s="202"/>
      <c r="AL113" s="301">
        <f>SUM(AL114:AL117)</f>
        <v>0</v>
      </c>
      <c r="AM113" s="202"/>
      <c r="AN113" s="302">
        <v>0</v>
      </c>
      <c r="AO113" s="202"/>
      <c r="AP113" s="302">
        <v>0</v>
      </c>
      <c r="AQ113" s="202"/>
      <c r="AR113" s="302">
        <v>0</v>
      </c>
      <c r="AS113" s="202"/>
      <c r="AT113" s="302">
        <v>0</v>
      </c>
      <c r="AU113" s="202"/>
      <c r="AV113" s="302">
        <v>0</v>
      </c>
      <c r="AW113" s="202"/>
      <c r="AX113" s="302">
        <v>0</v>
      </c>
      <c r="AY113" s="202"/>
      <c r="AZ113" s="302">
        <v>0</v>
      </c>
      <c r="BA113" s="202"/>
      <c r="BB113" s="302">
        <v>0</v>
      </c>
      <c r="BC113" s="202"/>
      <c r="BD113" s="302">
        <v>0</v>
      </c>
      <c r="BE113" s="202"/>
      <c r="BF113" s="302">
        <v>0</v>
      </c>
      <c r="BG113" s="202"/>
      <c r="BH113" s="302" t="e">
        <f>#REF!</f>
        <v>#REF!</v>
      </c>
      <c r="BI113" s="202"/>
      <c r="BJ113" s="302">
        <v>0</v>
      </c>
      <c r="BK113" s="202"/>
      <c r="BL113" s="302">
        <v>0</v>
      </c>
      <c r="BM113" s="202"/>
      <c r="BN113" s="302">
        <v>0</v>
      </c>
      <c r="BO113" s="202"/>
      <c r="BP113" s="302">
        <v>0</v>
      </c>
      <c r="BQ113" s="371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O113" s="202"/>
    </row>
    <row r="114" spans="2:184" ht="15" customHeight="1" x14ac:dyDescent="0.2">
      <c r="B114" s="31"/>
      <c r="C114" s="399"/>
      <c r="D114" s="422"/>
      <c r="E114" s="420">
        <v>6</v>
      </c>
      <c r="F114" s="344"/>
      <c r="G114" s="212"/>
      <c r="H114" s="199" t="s">
        <v>19</v>
      </c>
      <c r="I114" s="212"/>
      <c r="J114" s="301" t="e">
        <f>SUM(J115:J118)</f>
        <v>#REF!</v>
      </c>
      <c r="K114" s="212"/>
      <c r="L114" s="301" t="e">
        <f>SUM(L115:L118)</f>
        <v>#REF!</v>
      </c>
      <c r="M114" s="200"/>
      <c r="N114" s="301" t="e">
        <f t="shared" si="65"/>
        <v>#REF!</v>
      </c>
      <c r="O114" s="200"/>
      <c r="P114" s="301" t="e">
        <f t="shared" ref="P114:P120" si="76">N114-J114</f>
        <v>#REF!</v>
      </c>
      <c r="Q114" s="200"/>
      <c r="R114" s="317" t="e">
        <f>(P114/J114)*100</f>
        <v>#REF!</v>
      </c>
      <c r="S114" s="200"/>
      <c r="T114" s="301">
        <f t="shared" ref="T114:AJ114" si="77">SUM(T115:T118)</f>
        <v>0</v>
      </c>
      <c r="U114" s="200"/>
      <c r="V114" s="301">
        <f t="shared" si="77"/>
        <v>0</v>
      </c>
      <c r="W114" s="200"/>
      <c r="X114" s="301" t="e">
        <f t="shared" si="77"/>
        <v>#REF!</v>
      </c>
      <c r="Y114" s="200"/>
      <c r="Z114" s="301">
        <f t="shared" si="77"/>
        <v>0</v>
      </c>
      <c r="AA114" s="200"/>
      <c r="AB114" s="301" t="e">
        <f t="shared" si="77"/>
        <v>#REF!</v>
      </c>
      <c r="AC114" s="200"/>
      <c r="AD114" s="301">
        <f t="shared" si="77"/>
        <v>0</v>
      </c>
      <c r="AE114" s="200"/>
      <c r="AF114" s="301">
        <f t="shared" si="77"/>
        <v>0</v>
      </c>
      <c r="AG114" s="200"/>
      <c r="AH114" s="301">
        <f t="shared" si="77"/>
        <v>0</v>
      </c>
      <c r="AI114" s="200"/>
      <c r="AJ114" s="301">
        <f t="shared" si="77"/>
        <v>0</v>
      </c>
      <c r="AK114" s="200"/>
      <c r="AL114" s="302">
        <v>0</v>
      </c>
      <c r="AM114" s="200"/>
      <c r="AN114" s="301">
        <f>SUM(AN115:AN118)</f>
        <v>0</v>
      </c>
      <c r="AO114" s="200"/>
      <c r="AP114" s="301" t="e">
        <f>SUM(AP115:AP118)</f>
        <v>#REF!</v>
      </c>
      <c r="AQ114" s="200"/>
      <c r="AR114" s="301" t="e">
        <f>SUM(AR115:AR118)</f>
        <v>#REF!</v>
      </c>
      <c r="AS114" s="200"/>
      <c r="AT114" s="301" t="e">
        <f t="shared" ref="AT114:BP114" si="78">SUM(AT115:AT118)</f>
        <v>#REF!</v>
      </c>
      <c r="AU114" s="200"/>
      <c r="AV114" s="301" t="e">
        <f t="shared" si="78"/>
        <v>#REF!</v>
      </c>
      <c r="AW114" s="200"/>
      <c r="AX114" s="301">
        <f t="shared" si="78"/>
        <v>0</v>
      </c>
      <c r="AY114" s="200"/>
      <c r="AZ114" s="301">
        <f t="shared" si="78"/>
        <v>0</v>
      </c>
      <c r="BA114" s="200"/>
      <c r="BB114" s="301" t="e">
        <f t="shared" si="78"/>
        <v>#REF!</v>
      </c>
      <c r="BC114" s="200"/>
      <c r="BD114" s="301" t="e">
        <f t="shared" si="78"/>
        <v>#REF!</v>
      </c>
      <c r="BE114" s="200"/>
      <c r="BF114" s="301" t="e">
        <f t="shared" si="78"/>
        <v>#REF!</v>
      </c>
      <c r="BG114" s="200"/>
      <c r="BH114" s="301" t="e">
        <f t="shared" si="78"/>
        <v>#REF!</v>
      </c>
      <c r="BI114" s="200"/>
      <c r="BJ114" s="301" t="e">
        <f t="shared" si="78"/>
        <v>#REF!</v>
      </c>
      <c r="BK114" s="200"/>
      <c r="BL114" s="301" t="e">
        <f t="shared" si="78"/>
        <v>#REF!</v>
      </c>
      <c r="BM114" s="200"/>
      <c r="BN114" s="301">
        <f t="shared" si="78"/>
        <v>0</v>
      </c>
      <c r="BO114" s="200"/>
      <c r="BP114" s="301">
        <f t="shared" si="78"/>
        <v>0</v>
      </c>
      <c r="BQ114" s="369"/>
      <c r="BR114" s="200"/>
      <c r="BS114" s="200"/>
      <c r="BT114" s="200"/>
      <c r="BU114" s="200"/>
      <c r="BV114" s="200"/>
      <c r="BW114" s="200"/>
      <c r="BX114" s="200"/>
      <c r="BY114" s="200"/>
      <c r="BZ114" s="200"/>
      <c r="CA114" s="200"/>
      <c r="CB114" s="200"/>
      <c r="CC114" s="200"/>
      <c r="CD114" s="200"/>
      <c r="CE114" s="200"/>
      <c r="CF114" s="200"/>
      <c r="CG114" s="200"/>
      <c r="CH114" s="200"/>
      <c r="CI114" s="200"/>
      <c r="CJ114" s="200"/>
      <c r="CK114" s="200"/>
      <c r="CL114" s="200"/>
      <c r="CM114" s="200"/>
      <c r="CN114" s="200"/>
      <c r="CO114" s="200"/>
      <c r="CP114" s="200"/>
      <c r="CQ114" s="200"/>
      <c r="CR114" s="200"/>
      <c r="CS114" s="200"/>
      <c r="CT114" s="200"/>
      <c r="CU114" s="200"/>
      <c r="CV114" s="200"/>
      <c r="CW114" s="200"/>
      <c r="CX114" s="200"/>
      <c r="CY114" s="200"/>
      <c r="CZ114" s="200"/>
      <c r="DA114" s="200"/>
      <c r="DB114" s="200"/>
      <c r="DC114" s="200"/>
      <c r="DD114" s="200"/>
      <c r="DE114" s="200"/>
      <c r="DF114" s="200"/>
      <c r="DG114" s="200"/>
      <c r="DH114" s="200"/>
      <c r="DI114" s="200"/>
      <c r="DJ114" s="200"/>
      <c r="DK114" s="200"/>
      <c r="DL114" s="200"/>
      <c r="DM114" s="200"/>
      <c r="DN114" s="200"/>
      <c r="DO114" s="200"/>
      <c r="DP114" s="200"/>
      <c r="DQ114" s="200"/>
      <c r="DR114" s="200"/>
      <c r="DS114" s="200"/>
      <c r="DT114" s="200"/>
      <c r="DU114" s="200"/>
      <c r="DV114" s="200"/>
      <c r="DW114" s="200"/>
      <c r="DX114" s="200"/>
      <c r="DY114" s="200"/>
      <c r="DZ114" s="200"/>
      <c r="EA114" s="200"/>
      <c r="EB114" s="200"/>
      <c r="EC114" s="200"/>
      <c r="ED114" s="200"/>
      <c r="EE114" s="200"/>
      <c r="EF114" s="200"/>
      <c r="EG114" s="200"/>
      <c r="EH114" s="200"/>
      <c r="EI114" s="200"/>
      <c r="EJ114" s="200"/>
      <c r="EK114" s="200"/>
      <c r="EL114" s="200"/>
      <c r="EM114" s="200"/>
      <c r="EN114" s="200"/>
      <c r="EO114" s="200"/>
      <c r="EP114" s="200"/>
      <c r="EQ114" s="200"/>
      <c r="ER114" s="200"/>
      <c r="ES114" s="200"/>
      <c r="ET114" s="200"/>
      <c r="EU114" s="200"/>
      <c r="EV114" s="200"/>
      <c r="EW114" s="200"/>
      <c r="EX114" s="200"/>
      <c r="EY114" s="200"/>
      <c r="EZ114" s="200"/>
      <c r="FA114" s="200"/>
      <c r="FB114" s="200"/>
      <c r="FC114" s="200"/>
      <c r="FD114" s="200"/>
      <c r="FE114" s="200"/>
      <c r="FF114" s="200"/>
      <c r="FO114" s="200"/>
    </row>
    <row r="115" spans="2:184" ht="15" customHeight="1" x14ac:dyDescent="0.2">
      <c r="B115" s="31"/>
      <c r="C115" s="399"/>
      <c r="D115" s="422"/>
      <c r="E115" s="422"/>
      <c r="F115" s="343" t="s">
        <v>3</v>
      </c>
      <c r="G115" s="207"/>
      <c r="H115" s="201" t="s">
        <v>290</v>
      </c>
      <c r="I115" s="207"/>
      <c r="J115" s="302" t="e">
        <f>#REF!</f>
        <v>#REF!</v>
      </c>
      <c r="K115" s="207"/>
      <c r="L115" s="302" t="e">
        <f>#REF!</f>
        <v>#REF!</v>
      </c>
      <c r="M115" s="202"/>
      <c r="N115" s="7" t="e">
        <f t="shared" si="65"/>
        <v>#REF!</v>
      </c>
      <c r="O115" s="16"/>
      <c r="P115" s="302" t="e">
        <f t="shared" si="76"/>
        <v>#REF!</v>
      </c>
      <c r="Q115" s="202"/>
      <c r="R115" s="319" t="e">
        <f>(P115/J115)*100</f>
        <v>#REF!</v>
      </c>
      <c r="S115" s="202"/>
      <c r="T115" s="302">
        <v>0</v>
      </c>
      <c r="U115" s="202"/>
      <c r="V115" s="302">
        <v>0</v>
      </c>
      <c r="W115" s="202"/>
      <c r="X115" s="302">
        <v>0</v>
      </c>
      <c r="Y115" s="202"/>
      <c r="Z115" s="302">
        <v>0</v>
      </c>
      <c r="AA115" s="202"/>
      <c r="AB115" s="302" t="e">
        <f>#REF!</f>
        <v>#REF!</v>
      </c>
      <c r="AC115" s="202"/>
      <c r="AD115" s="302">
        <v>0</v>
      </c>
      <c r="AE115" s="202"/>
      <c r="AF115" s="302">
        <v>0</v>
      </c>
      <c r="AG115" s="202"/>
      <c r="AH115" s="302">
        <v>0</v>
      </c>
      <c r="AI115" s="202"/>
      <c r="AJ115" s="302">
        <v>0</v>
      </c>
      <c r="AK115" s="202"/>
      <c r="AL115" s="302">
        <v>0</v>
      </c>
      <c r="AM115" s="202"/>
      <c r="AN115" s="302">
        <v>0</v>
      </c>
      <c r="AO115" s="202"/>
      <c r="AP115" s="302" t="e">
        <f>#REF!</f>
        <v>#REF!</v>
      </c>
      <c r="AQ115" s="202"/>
      <c r="AR115" s="302" t="e">
        <f>#REF!</f>
        <v>#REF!</v>
      </c>
      <c r="AS115" s="202"/>
      <c r="AT115" s="302" t="e">
        <f>#REF!</f>
        <v>#REF!</v>
      </c>
      <c r="AU115" s="202"/>
      <c r="AV115" s="302" t="e">
        <f>#REF!</f>
        <v>#REF!</v>
      </c>
      <c r="AW115" s="202"/>
      <c r="AX115" s="302">
        <v>0</v>
      </c>
      <c r="AY115" s="202"/>
      <c r="AZ115" s="302">
        <v>0</v>
      </c>
      <c r="BA115" s="202"/>
      <c r="BB115" s="302" t="e">
        <f>#REF!</f>
        <v>#REF!</v>
      </c>
      <c r="BC115" s="202"/>
      <c r="BD115" s="302" t="e">
        <f>#REF!</f>
        <v>#REF!</v>
      </c>
      <c r="BE115" s="202"/>
      <c r="BF115" s="302">
        <v>0</v>
      </c>
      <c r="BG115" s="202"/>
      <c r="BH115" s="302" t="e">
        <f>#REF!</f>
        <v>#REF!</v>
      </c>
      <c r="BI115" s="202"/>
      <c r="BJ115" s="302" t="e">
        <f>#REF!</f>
        <v>#REF!</v>
      </c>
      <c r="BK115" s="202"/>
      <c r="BL115" s="302" t="e">
        <f>#REF!</f>
        <v>#REF!</v>
      </c>
      <c r="BM115" s="202"/>
      <c r="BN115" s="302">
        <v>0</v>
      </c>
      <c r="BO115" s="202"/>
      <c r="BP115" s="302">
        <v>0</v>
      </c>
      <c r="BQ115" s="371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O115" s="202"/>
    </row>
    <row r="116" spans="2:184" ht="15" customHeight="1" x14ac:dyDescent="0.2">
      <c r="B116" s="31"/>
      <c r="C116" s="399"/>
      <c r="D116" s="422"/>
      <c r="E116" s="422"/>
      <c r="F116" s="343" t="s">
        <v>0</v>
      </c>
      <c r="G116" s="207"/>
      <c r="H116" s="201" t="s">
        <v>72</v>
      </c>
      <c r="I116" s="207"/>
      <c r="J116" s="302" t="e">
        <f>#REF!</f>
        <v>#REF!</v>
      </c>
      <c r="K116" s="207"/>
      <c r="L116" s="302" t="e">
        <f>#REF!</f>
        <v>#REF!</v>
      </c>
      <c r="M116" s="202"/>
      <c r="N116" s="7" t="e">
        <f t="shared" si="65"/>
        <v>#REF!</v>
      </c>
      <c r="O116" s="16"/>
      <c r="P116" s="302" t="e">
        <f t="shared" si="76"/>
        <v>#REF!</v>
      </c>
      <c r="Q116" s="202"/>
      <c r="R116" s="319"/>
      <c r="S116" s="202"/>
      <c r="T116" s="302">
        <v>0</v>
      </c>
      <c r="U116" s="202"/>
      <c r="V116" s="302">
        <v>0</v>
      </c>
      <c r="W116" s="202"/>
      <c r="X116" s="302">
        <v>0</v>
      </c>
      <c r="Y116" s="202"/>
      <c r="Z116" s="302">
        <v>0</v>
      </c>
      <c r="AA116" s="202"/>
      <c r="AB116" s="302">
        <v>0</v>
      </c>
      <c r="AC116" s="202"/>
      <c r="AD116" s="302">
        <v>0</v>
      </c>
      <c r="AE116" s="202"/>
      <c r="AF116" s="302">
        <v>0</v>
      </c>
      <c r="AG116" s="202"/>
      <c r="AH116" s="302">
        <v>0</v>
      </c>
      <c r="AI116" s="202"/>
      <c r="AJ116" s="302">
        <v>0</v>
      </c>
      <c r="AK116" s="202"/>
      <c r="AL116" s="302">
        <v>0</v>
      </c>
      <c r="AM116" s="202"/>
      <c r="AN116" s="302">
        <v>0</v>
      </c>
      <c r="AO116" s="202"/>
      <c r="AP116" s="302" t="e">
        <f>#REF!</f>
        <v>#REF!</v>
      </c>
      <c r="AQ116" s="202"/>
      <c r="AR116" s="302">
        <v>0</v>
      </c>
      <c r="AS116" s="202"/>
      <c r="AT116" s="302" t="e">
        <f>#REF!</f>
        <v>#REF!</v>
      </c>
      <c r="AU116" s="202"/>
      <c r="AV116" s="302" t="e">
        <f>#REF!</f>
        <v>#REF!</v>
      </c>
      <c r="AW116" s="202"/>
      <c r="AX116" s="302">
        <v>0</v>
      </c>
      <c r="AY116" s="202"/>
      <c r="AZ116" s="302">
        <v>0</v>
      </c>
      <c r="BA116" s="202"/>
      <c r="BB116" s="302">
        <v>0</v>
      </c>
      <c r="BC116" s="202"/>
      <c r="BD116" s="302" t="e">
        <f>#REF!</f>
        <v>#REF!</v>
      </c>
      <c r="BE116" s="202"/>
      <c r="BF116" s="302">
        <v>0</v>
      </c>
      <c r="BG116" s="202"/>
      <c r="BH116" s="302">
        <v>0</v>
      </c>
      <c r="BI116" s="202"/>
      <c r="BJ116" s="302">
        <v>0</v>
      </c>
      <c r="BK116" s="202"/>
      <c r="BL116" s="302">
        <v>0</v>
      </c>
      <c r="BM116" s="202"/>
      <c r="BN116" s="302">
        <v>0</v>
      </c>
      <c r="BO116" s="202"/>
      <c r="BP116" s="302">
        <v>0</v>
      </c>
      <c r="BQ116" s="371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O116" s="202"/>
    </row>
    <row r="117" spans="2:184" ht="15" customHeight="1" x14ac:dyDescent="0.2">
      <c r="B117" s="31"/>
      <c r="C117" s="399"/>
      <c r="D117" s="422"/>
      <c r="E117" s="422"/>
      <c r="F117" s="343" t="s">
        <v>14</v>
      </c>
      <c r="G117" s="207"/>
      <c r="H117" s="201" t="s">
        <v>291</v>
      </c>
      <c r="I117" s="207"/>
      <c r="J117" s="302" t="e">
        <f>#REF!</f>
        <v>#REF!</v>
      </c>
      <c r="K117" s="207"/>
      <c r="L117" s="302" t="e">
        <f>#REF!</f>
        <v>#REF!</v>
      </c>
      <c r="M117" s="202"/>
      <c r="N117" s="7" t="e">
        <f t="shared" si="65"/>
        <v>#REF!</v>
      </c>
      <c r="O117" s="16"/>
      <c r="P117" s="302" t="e">
        <f t="shared" si="76"/>
        <v>#REF!</v>
      </c>
      <c r="Q117" s="202"/>
      <c r="R117" s="319"/>
      <c r="S117" s="202"/>
      <c r="T117" s="302">
        <v>0</v>
      </c>
      <c r="U117" s="202"/>
      <c r="V117" s="302">
        <v>0</v>
      </c>
      <c r="W117" s="202"/>
      <c r="X117" s="302">
        <v>0</v>
      </c>
      <c r="Y117" s="202"/>
      <c r="Z117" s="302">
        <v>0</v>
      </c>
      <c r="AA117" s="202"/>
      <c r="AB117" s="302">
        <v>0</v>
      </c>
      <c r="AC117" s="202"/>
      <c r="AD117" s="302">
        <v>0</v>
      </c>
      <c r="AE117" s="202"/>
      <c r="AF117" s="302">
        <v>0</v>
      </c>
      <c r="AG117" s="202"/>
      <c r="AH117" s="302">
        <v>0</v>
      </c>
      <c r="AI117" s="202"/>
      <c r="AJ117" s="302">
        <v>0</v>
      </c>
      <c r="AK117" s="202"/>
      <c r="AL117" s="302">
        <v>0</v>
      </c>
      <c r="AM117" s="202"/>
      <c r="AN117" s="302">
        <v>0</v>
      </c>
      <c r="AO117" s="202"/>
      <c r="AP117" s="302" t="e">
        <f>#REF!</f>
        <v>#REF!</v>
      </c>
      <c r="AQ117" s="202"/>
      <c r="AR117" s="302">
        <v>0</v>
      </c>
      <c r="AS117" s="202"/>
      <c r="AT117" s="302">
        <v>0</v>
      </c>
      <c r="AU117" s="202"/>
      <c r="AV117" s="302">
        <v>0</v>
      </c>
      <c r="AW117" s="202"/>
      <c r="AX117" s="302">
        <v>0</v>
      </c>
      <c r="AY117" s="202"/>
      <c r="AZ117" s="302">
        <v>0</v>
      </c>
      <c r="BA117" s="202"/>
      <c r="BB117" s="302">
        <v>0</v>
      </c>
      <c r="BC117" s="202"/>
      <c r="BD117" s="302">
        <v>0</v>
      </c>
      <c r="BE117" s="202"/>
      <c r="BF117" s="302">
        <v>0</v>
      </c>
      <c r="BG117" s="202"/>
      <c r="BH117" s="302" t="e">
        <f>#REF!</f>
        <v>#REF!</v>
      </c>
      <c r="BI117" s="202"/>
      <c r="BJ117" s="302" t="e">
        <f>#REF!</f>
        <v>#REF!</v>
      </c>
      <c r="BK117" s="202"/>
      <c r="BL117" s="302">
        <v>0</v>
      </c>
      <c r="BM117" s="202"/>
      <c r="BN117" s="302">
        <v>0</v>
      </c>
      <c r="BO117" s="202"/>
      <c r="BP117" s="302">
        <v>0</v>
      </c>
      <c r="BQ117" s="371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O117" s="202"/>
    </row>
    <row r="118" spans="2:184" ht="15" customHeight="1" x14ac:dyDescent="0.2">
      <c r="B118" s="31"/>
      <c r="C118" s="399"/>
      <c r="D118" s="422"/>
      <c r="E118" s="422"/>
      <c r="F118" s="343">
        <v>90</v>
      </c>
      <c r="G118" s="207"/>
      <c r="H118" s="201" t="s">
        <v>225</v>
      </c>
      <c r="I118" s="207"/>
      <c r="J118" s="302" t="e">
        <f>#REF!</f>
        <v>#REF!</v>
      </c>
      <c r="K118" s="207"/>
      <c r="L118" s="302" t="e">
        <f>#REF!</f>
        <v>#REF!</v>
      </c>
      <c r="M118" s="202"/>
      <c r="N118" s="7" t="e">
        <f t="shared" si="65"/>
        <v>#REF!</v>
      </c>
      <c r="O118" s="16"/>
      <c r="P118" s="302" t="e">
        <f t="shared" si="76"/>
        <v>#REF!</v>
      </c>
      <c r="Q118" s="202"/>
      <c r="R118" s="319" t="e">
        <f>(P118/J118)*100</f>
        <v>#REF!</v>
      </c>
      <c r="S118" s="202"/>
      <c r="T118" s="302">
        <v>0</v>
      </c>
      <c r="U118" s="202"/>
      <c r="V118" s="302">
        <v>0</v>
      </c>
      <c r="W118" s="202"/>
      <c r="X118" s="302" t="e">
        <f>#REF!</f>
        <v>#REF!</v>
      </c>
      <c r="Y118" s="202"/>
      <c r="Z118" s="302">
        <v>0</v>
      </c>
      <c r="AA118" s="202"/>
      <c r="AB118" s="302">
        <v>0</v>
      </c>
      <c r="AC118" s="202"/>
      <c r="AD118" s="302">
        <v>0</v>
      </c>
      <c r="AE118" s="202"/>
      <c r="AF118" s="302">
        <v>0</v>
      </c>
      <c r="AG118" s="202"/>
      <c r="AH118" s="302">
        <v>0</v>
      </c>
      <c r="AI118" s="202"/>
      <c r="AJ118" s="302">
        <v>0</v>
      </c>
      <c r="AK118" s="202"/>
      <c r="AL118" s="301">
        <f>SUM(AL119:AL119)</f>
        <v>0</v>
      </c>
      <c r="AM118" s="202"/>
      <c r="AN118" s="302">
        <v>0</v>
      </c>
      <c r="AO118" s="202"/>
      <c r="AP118" s="302" t="e">
        <f>#REF!</f>
        <v>#REF!</v>
      </c>
      <c r="AQ118" s="202"/>
      <c r="AR118" s="302">
        <v>0</v>
      </c>
      <c r="AS118" s="202"/>
      <c r="AT118" s="302" t="e">
        <f>#REF!</f>
        <v>#REF!</v>
      </c>
      <c r="AU118" s="202"/>
      <c r="AV118" s="302" t="e">
        <f>#REF!</f>
        <v>#REF!</v>
      </c>
      <c r="AW118" s="202"/>
      <c r="AX118" s="302">
        <v>0</v>
      </c>
      <c r="AY118" s="202"/>
      <c r="AZ118" s="302">
        <v>0</v>
      </c>
      <c r="BA118" s="202"/>
      <c r="BB118" s="302" t="e">
        <f>#REF!</f>
        <v>#REF!</v>
      </c>
      <c r="BC118" s="202"/>
      <c r="BD118" s="302">
        <v>0</v>
      </c>
      <c r="BE118" s="202"/>
      <c r="BF118" s="302" t="e">
        <f>#REF!</f>
        <v>#REF!</v>
      </c>
      <c r="BG118" s="202"/>
      <c r="BH118" s="302" t="e">
        <f>#REF!</f>
        <v>#REF!</v>
      </c>
      <c r="BI118" s="202"/>
      <c r="BJ118" s="302">
        <v>0</v>
      </c>
      <c r="BK118" s="202"/>
      <c r="BL118" s="302">
        <v>0</v>
      </c>
      <c r="BM118" s="202"/>
      <c r="BN118" s="302">
        <v>0</v>
      </c>
      <c r="BO118" s="202"/>
      <c r="BP118" s="302">
        <v>0</v>
      </c>
      <c r="BQ118" s="371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O118" s="202"/>
    </row>
    <row r="119" spans="2:184" ht="15" hidden="1" customHeight="1" x14ac:dyDescent="0.2">
      <c r="B119" s="31"/>
      <c r="C119" s="399"/>
      <c r="D119" s="422"/>
      <c r="E119" s="420">
        <v>7</v>
      </c>
      <c r="F119" s="344"/>
      <c r="G119" s="212"/>
      <c r="H119" s="199" t="s">
        <v>276</v>
      </c>
      <c r="I119" s="212"/>
      <c r="J119" s="301">
        <f>SUM(J120:J120)</f>
        <v>0</v>
      </c>
      <c r="K119" s="212"/>
      <c r="L119" s="301">
        <f>SUM(L120:L120)</f>
        <v>0</v>
      </c>
      <c r="M119" s="200"/>
      <c r="N119" s="301">
        <f t="shared" si="65"/>
        <v>0</v>
      </c>
      <c r="O119" s="200"/>
      <c r="P119" s="301">
        <f t="shared" si="76"/>
        <v>0</v>
      </c>
      <c r="Q119" s="200"/>
      <c r="R119" s="317" t="e">
        <f>(P119/J119)*100</f>
        <v>#DIV/0!</v>
      </c>
      <c r="S119" s="200"/>
      <c r="T119" s="301">
        <f t="shared" ref="T119:AJ119" si="79">SUM(T120:T120)</f>
        <v>0</v>
      </c>
      <c r="U119" s="200"/>
      <c r="V119" s="301">
        <f t="shared" si="79"/>
        <v>0</v>
      </c>
      <c r="W119" s="200"/>
      <c r="X119" s="301">
        <f t="shared" si="79"/>
        <v>0</v>
      </c>
      <c r="Y119" s="200"/>
      <c r="Z119" s="301">
        <f t="shared" si="79"/>
        <v>0</v>
      </c>
      <c r="AA119" s="200"/>
      <c r="AB119" s="301">
        <f t="shared" si="79"/>
        <v>0</v>
      </c>
      <c r="AC119" s="200"/>
      <c r="AD119" s="301">
        <f t="shared" si="79"/>
        <v>0</v>
      </c>
      <c r="AE119" s="200"/>
      <c r="AF119" s="301">
        <f t="shared" si="79"/>
        <v>0</v>
      </c>
      <c r="AG119" s="200"/>
      <c r="AH119" s="301">
        <f t="shared" si="79"/>
        <v>0</v>
      </c>
      <c r="AI119" s="200"/>
      <c r="AJ119" s="301">
        <f t="shared" si="79"/>
        <v>0</v>
      </c>
      <c r="AK119" s="200"/>
      <c r="AL119" s="302">
        <v>0</v>
      </c>
      <c r="AM119" s="200"/>
      <c r="AN119" s="301">
        <f>SUM(AN120:AN120)</f>
        <v>0</v>
      </c>
      <c r="AO119" s="200"/>
      <c r="AP119" s="301">
        <f>SUM(AP120:AP120)</f>
        <v>0</v>
      </c>
      <c r="AQ119" s="200"/>
      <c r="AR119" s="301">
        <f>SUM(AR120:AR120)</f>
        <v>0</v>
      </c>
      <c r="AS119" s="200"/>
      <c r="AT119" s="301">
        <f>SUM(AT120:AT120)</f>
        <v>0</v>
      </c>
      <c r="AU119" s="200"/>
      <c r="AV119" s="301">
        <f>SUM(AV120:AV120)</f>
        <v>0</v>
      </c>
      <c r="AW119" s="200"/>
      <c r="AX119" s="301">
        <f>SUM(AX120:AX120)</f>
        <v>0</v>
      </c>
      <c r="AY119" s="200"/>
      <c r="AZ119" s="301">
        <f>SUM(AZ120:AZ120)</f>
        <v>0</v>
      </c>
      <c r="BA119" s="200"/>
      <c r="BB119" s="301">
        <f>SUM(BB120:BB120)</f>
        <v>0</v>
      </c>
      <c r="BC119" s="200"/>
      <c r="BD119" s="301">
        <f t="shared" ref="BD119:BP119" si="80">SUM(BD120:BD120)</f>
        <v>0</v>
      </c>
      <c r="BE119" s="200"/>
      <c r="BF119" s="301">
        <f t="shared" si="80"/>
        <v>0</v>
      </c>
      <c r="BG119" s="200"/>
      <c r="BH119" s="301">
        <f t="shared" si="80"/>
        <v>0</v>
      </c>
      <c r="BI119" s="200"/>
      <c r="BJ119" s="301">
        <f t="shared" si="80"/>
        <v>0</v>
      </c>
      <c r="BK119" s="200"/>
      <c r="BL119" s="301">
        <f t="shared" si="80"/>
        <v>0</v>
      </c>
      <c r="BM119" s="200"/>
      <c r="BN119" s="301">
        <f t="shared" si="80"/>
        <v>0</v>
      </c>
      <c r="BO119" s="200"/>
      <c r="BP119" s="301">
        <f t="shared" si="80"/>
        <v>0</v>
      </c>
      <c r="BQ119" s="369"/>
      <c r="BR119" s="200"/>
      <c r="BS119" s="200"/>
      <c r="BT119" s="200"/>
      <c r="BU119" s="200"/>
      <c r="BV119" s="200"/>
      <c r="BW119" s="200"/>
      <c r="BX119" s="200"/>
      <c r="BY119" s="200"/>
      <c r="BZ119" s="200"/>
      <c r="CA119" s="200"/>
      <c r="CB119" s="200"/>
      <c r="CC119" s="200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0"/>
      <c r="CN119" s="200"/>
      <c r="CO119" s="200"/>
      <c r="CP119" s="200"/>
      <c r="CQ119" s="200"/>
      <c r="CR119" s="200"/>
      <c r="CS119" s="200"/>
      <c r="CT119" s="200"/>
      <c r="CU119" s="200"/>
      <c r="CV119" s="200"/>
      <c r="CW119" s="200"/>
      <c r="CX119" s="200"/>
      <c r="CY119" s="200"/>
      <c r="CZ119" s="200"/>
      <c r="DA119" s="200"/>
      <c r="DB119" s="200"/>
      <c r="DC119" s="200"/>
      <c r="DD119" s="200"/>
      <c r="DE119" s="200"/>
      <c r="DF119" s="200"/>
      <c r="DG119" s="200"/>
      <c r="DH119" s="200"/>
      <c r="DI119" s="200"/>
      <c r="DJ119" s="200"/>
      <c r="DK119" s="200"/>
      <c r="DL119" s="200"/>
      <c r="DM119" s="200"/>
      <c r="DN119" s="200"/>
      <c r="DO119" s="200"/>
      <c r="DP119" s="200"/>
      <c r="DQ119" s="200"/>
      <c r="DR119" s="200"/>
      <c r="DS119" s="200"/>
      <c r="DT119" s="200"/>
      <c r="DU119" s="200"/>
      <c r="DV119" s="200"/>
      <c r="DW119" s="200"/>
      <c r="DX119" s="200"/>
      <c r="DY119" s="200"/>
      <c r="DZ119" s="200"/>
      <c r="EA119" s="200"/>
      <c r="EB119" s="200"/>
      <c r="EC119" s="200"/>
      <c r="ED119" s="200"/>
      <c r="EE119" s="200"/>
      <c r="EF119" s="200"/>
      <c r="EG119" s="200"/>
      <c r="EH119" s="200"/>
      <c r="EI119" s="200"/>
      <c r="EJ119" s="200"/>
      <c r="EK119" s="200"/>
      <c r="EL119" s="200"/>
      <c r="EM119" s="200"/>
      <c r="EN119" s="200"/>
      <c r="EO119" s="200"/>
      <c r="EP119" s="200"/>
      <c r="EQ119" s="200"/>
      <c r="ER119" s="200"/>
      <c r="ES119" s="200"/>
      <c r="ET119" s="200"/>
      <c r="EU119" s="200"/>
      <c r="EV119" s="200"/>
      <c r="EW119" s="200"/>
      <c r="EX119" s="200"/>
      <c r="EY119" s="200"/>
      <c r="EZ119" s="200"/>
      <c r="FA119" s="200"/>
      <c r="FB119" s="200"/>
      <c r="FC119" s="200"/>
      <c r="FD119" s="200"/>
      <c r="FE119" s="200"/>
      <c r="FF119" s="200"/>
      <c r="FO119" s="200"/>
    </row>
    <row r="120" spans="2:184" ht="15" hidden="1" customHeight="1" x14ac:dyDescent="0.2">
      <c r="B120" s="31"/>
      <c r="C120" s="399"/>
      <c r="D120" s="422"/>
      <c r="E120" s="422"/>
      <c r="F120" s="343" t="s">
        <v>3</v>
      </c>
      <c r="H120" s="203" t="s">
        <v>351</v>
      </c>
      <c r="J120" s="302">
        <v>0</v>
      </c>
      <c r="L120" s="302">
        <v>0</v>
      </c>
      <c r="M120" s="202"/>
      <c r="N120" s="7">
        <f t="shared" si="65"/>
        <v>0</v>
      </c>
      <c r="O120" s="16"/>
      <c r="P120" s="302">
        <f t="shared" si="76"/>
        <v>0</v>
      </c>
      <c r="Q120" s="202"/>
      <c r="R120" s="319" t="e">
        <f>(P120/J120)*100</f>
        <v>#DIV/0!</v>
      </c>
      <c r="S120" s="202"/>
      <c r="T120" s="302">
        <v>0</v>
      </c>
      <c r="U120" s="202"/>
      <c r="V120" s="302">
        <v>0</v>
      </c>
      <c r="W120" s="202"/>
      <c r="X120" s="302">
        <v>0</v>
      </c>
      <c r="Y120" s="202"/>
      <c r="Z120" s="302">
        <v>0</v>
      </c>
      <c r="AA120" s="202"/>
      <c r="AB120" s="302">
        <v>0</v>
      </c>
      <c r="AC120" s="202"/>
      <c r="AD120" s="302">
        <v>0</v>
      </c>
      <c r="AE120" s="202"/>
      <c r="AF120" s="302">
        <v>0</v>
      </c>
      <c r="AG120" s="202"/>
      <c r="AH120" s="302">
        <v>0</v>
      </c>
      <c r="AI120" s="202"/>
      <c r="AJ120" s="302">
        <v>0</v>
      </c>
      <c r="AK120" s="202"/>
      <c r="AL120" s="302"/>
      <c r="AM120" s="202"/>
      <c r="AN120" s="302">
        <v>0</v>
      </c>
      <c r="AO120" s="202"/>
      <c r="AP120" s="302">
        <v>0</v>
      </c>
      <c r="AQ120" s="202"/>
      <c r="AR120" s="302">
        <v>0</v>
      </c>
      <c r="AS120" s="202"/>
      <c r="AT120" s="302">
        <v>0</v>
      </c>
      <c r="AU120" s="202"/>
      <c r="AV120" s="302">
        <v>0</v>
      </c>
      <c r="AW120" s="202"/>
      <c r="AX120" s="302">
        <v>0</v>
      </c>
      <c r="AY120" s="202"/>
      <c r="AZ120" s="302">
        <v>0</v>
      </c>
      <c r="BA120" s="202"/>
      <c r="BB120" s="302">
        <v>0</v>
      </c>
      <c r="BC120" s="202"/>
      <c r="BD120" s="302">
        <v>0</v>
      </c>
      <c r="BE120" s="202"/>
      <c r="BF120" s="302">
        <v>0</v>
      </c>
      <c r="BG120" s="202"/>
      <c r="BH120" s="302">
        <v>0</v>
      </c>
      <c r="BI120" s="202"/>
      <c r="BJ120" s="302">
        <v>0</v>
      </c>
      <c r="BK120" s="202"/>
      <c r="BL120" s="302">
        <v>0</v>
      </c>
      <c r="BM120" s="202"/>
      <c r="BN120" s="302">
        <v>0</v>
      </c>
      <c r="BO120" s="202"/>
      <c r="BP120" s="302">
        <v>0</v>
      </c>
      <c r="BQ120" s="371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O120" s="202"/>
    </row>
    <row r="121" spans="2:184" ht="15" hidden="1" customHeight="1" x14ac:dyDescent="0.2">
      <c r="B121" s="31"/>
      <c r="C121" s="399"/>
      <c r="D121" s="422"/>
      <c r="E121" s="422"/>
      <c r="F121" s="343">
        <v>90</v>
      </c>
      <c r="H121" s="203" t="s">
        <v>382</v>
      </c>
      <c r="J121" s="302"/>
      <c r="L121" s="302"/>
      <c r="M121" s="202"/>
      <c r="N121" s="7" t="e">
        <f t="shared" si="65"/>
        <v>#REF!</v>
      </c>
      <c r="O121" s="16"/>
      <c r="P121" s="302"/>
      <c r="Q121" s="202"/>
      <c r="R121" s="319"/>
      <c r="S121" s="200"/>
      <c r="T121" s="302"/>
      <c r="U121" s="200"/>
      <c r="V121" s="302"/>
      <c r="W121" s="200"/>
      <c r="X121" s="302"/>
      <c r="Y121" s="200"/>
      <c r="Z121" s="302"/>
      <c r="AA121" s="200"/>
      <c r="AB121" s="302"/>
      <c r="AC121" s="200"/>
      <c r="AD121" s="302"/>
      <c r="AE121" s="200"/>
      <c r="AF121" s="302"/>
      <c r="AG121" s="200"/>
      <c r="AH121" s="302"/>
      <c r="AI121" s="200"/>
      <c r="AJ121" s="302"/>
      <c r="AK121" s="200"/>
      <c r="AL121" s="301">
        <f>SUM(AL122:AL123)</f>
        <v>0</v>
      </c>
      <c r="AM121" s="200"/>
      <c r="AN121" s="302"/>
      <c r="AO121" s="200"/>
      <c r="AP121" s="302"/>
      <c r="AQ121" s="200"/>
      <c r="AR121" s="302"/>
      <c r="AS121" s="200"/>
      <c r="AT121" s="302"/>
      <c r="AU121" s="200"/>
      <c r="AV121" s="302"/>
      <c r="AW121" s="200"/>
      <c r="AX121" s="302"/>
      <c r="AY121" s="200"/>
      <c r="AZ121" s="302"/>
      <c r="BA121" s="200"/>
      <c r="BB121" s="302"/>
      <c r="BC121" s="200"/>
      <c r="BD121" s="301" t="e">
        <f t="shared" ref="BD121:BP121" si="81">SUM(BD122:BD123)</f>
        <v>#REF!</v>
      </c>
      <c r="BE121" s="200"/>
      <c r="BF121" s="301" t="e">
        <f t="shared" si="81"/>
        <v>#REF!</v>
      </c>
      <c r="BG121" s="200"/>
      <c r="BH121" s="301" t="e">
        <f t="shared" si="81"/>
        <v>#REF!</v>
      </c>
      <c r="BI121" s="200"/>
      <c r="BJ121" s="301">
        <f t="shared" si="81"/>
        <v>0</v>
      </c>
      <c r="BK121" s="200"/>
      <c r="BL121" s="301" t="e">
        <f t="shared" si="81"/>
        <v>#REF!</v>
      </c>
      <c r="BM121" s="200"/>
      <c r="BN121" s="301" t="e">
        <f t="shared" si="81"/>
        <v>#REF!</v>
      </c>
      <c r="BO121" s="200"/>
      <c r="BP121" s="301" t="e">
        <f t="shared" si="81"/>
        <v>#REF!</v>
      </c>
      <c r="BQ121" s="371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O121" s="202"/>
    </row>
    <row r="122" spans="2:184" ht="15.75" customHeight="1" x14ac:dyDescent="0.2">
      <c r="B122" s="31"/>
      <c r="C122" s="399"/>
      <c r="D122" s="422"/>
      <c r="E122" s="420">
        <v>9</v>
      </c>
      <c r="F122" s="343"/>
      <c r="G122" s="212"/>
      <c r="H122" s="199" t="s">
        <v>167</v>
      </c>
      <c r="I122" s="212"/>
      <c r="J122" s="301" t="e">
        <f>SUM(J123+J124)</f>
        <v>#REF!</v>
      </c>
      <c r="K122" s="212"/>
      <c r="L122" s="301" t="e">
        <f>SUM(L123+L124)</f>
        <v>#REF!</v>
      </c>
      <c r="M122" s="200"/>
      <c r="N122" s="301" t="e">
        <f t="shared" si="65"/>
        <v>#REF!</v>
      </c>
      <c r="O122" s="200"/>
      <c r="P122" s="301" t="e">
        <f t="shared" ref="P122:P137" si="82">N122-J122</f>
        <v>#REF!</v>
      </c>
      <c r="Q122" s="200"/>
      <c r="R122" s="317" t="e">
        <f>(P122/J122)*100</f>
        <v>#REF!</v>
      </c>
      <c r="S122" s="200"/>
      <c r="T122" s="301">
        <f t="shared" ref="T122:AJ122" si="83">SUM(T123:T124)</f>
        <v>0</v>
      </c>
      <c r="U122" s="200"/>
      <c r="V122" s="301">
        <f t="shared" si="83"/>
        <v>0</v>
      </c>
      <c r="W122" s="200"/>
      <c r="X122" s="301" t="e">
        <f t="shared" si="83"/>
        <v>#REF!</v>
      </c>
      <c r="Y122" s="200"/>
      <c r="Z122" s="301">
        <f t="shared" si="83"/>
        <v>0</v>
      </c>
      <c r="AA122" s="200"/>
      <c r="AB122" s="301">
        <f t="shared" si="83"/>
        <v>0</v>
      </c>
      <c r="AC122" s="200"/>
      <c r="AD122" s="301">
        <f t="shared" si="83"/>
        <v>0</v>
      </c>
      <c r="AE122" s="200"/>
      <c r="AF122" s="301">
        <f t="shared" si="83"/>
        <v>0</v>
      </c>
      <c r="AG122" s="200"/>
      <c r="AH122" s="301">
        <f t="shared" si="83"/>
        <v>0</v>
      </c>
      <c r="AI122" s="200"/>
      <c r="AJ122" s="301">
        <f t="shared" si="83"/>
        <v>0</v>
      </c>
      <c r="AK122" s="200"/>
      <c r="AL122" s="7">
        <v>0</v>
      </c>
      <c r="AM122" s="200"/>
      <c r="AN122" s="301">
        <f>SUM(AN123:AN124)</f>
        <v>0</v>
      </c>
      <c r="AO122" s="200"/>
      <c r="AP122" s="301">
        <f>SUM(AP123:AP124)</f>
        <v>0</v>
      </c>
      <c r="AQ122" s="200"/>
      <c r="AR122" s="301">
        <f>SUM(AR123:AR124)</f>
        <v>0</v>
      </c>
      <c r="AS122" s="200"/>
      <c r="AT122" s="301">
        <f t="shared" ref="AT122:BP122" si="84">SUM(AT123:AT124)</f>
        <v>0</v>
      </c>
      <c r="AU122" s="200"/>
      <c r="AV122" s="301">
        <f t="shared" si="84"/>
        <v>0</v>
      </c>
      <c r="AW122" s="200"/>
      <c r="AX122" s="301">
        <f t="shared" si="84"/>
        <v>0</v>
      </c>
      <c r="AY122" s="200"/>
      <c r="AZ122" s="301" t="e">
        <f t="shared" si="84"/>
        <v>#REF!</v>
      </c>
      <c r="BA122" s="200"/>
      <c r="BB122" s="301" t="e">
        <f t="shared" si="84"/>
        <v>#REF!</v>
      </c>
      <c r="BC122" s="200"/>
      <c r="BD122" s="301" t="e">
        <f t="shared" si="84"/>
        <v>#REF!</v>
      </c>
      <c r="BE122" s="200"/>
      <c r="BF122" s="301" t="e">
        <f t="shared" si="84"/>
        <v>#REF!</v>
      </c>
      <c r="BG122" s="200"/>
      <c r="BH122" s="301" t="e">
        <f t="shared" si="84"/>
        <v>#REF!</v>
      </c>
      <c r="BI122" s="200"/>
      <c r="BJ122" s="301">
        <f t="shared" si="84"/>
        <v>0</v>
      </c>
      <c r="BK122" s="200"/>
      <c r="BL122" s="301" t="e">
        <f t="shared" si="84"/>
        <v>#REF!</v>
      </c>
      <c r="BM122" s="200"/>
      <c r="BN122" s="301" t="e">
        <f t="shared" si="84"/>
        <v>#REF!</v>
      </c>
      <c r="BO122" s="200"/>
      <c r="BP122" s="301" t="e">
        <f t="shared" si="84"/>
        <v>#REF!</v>
      </c>
      <c r="BQ122" s="369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0"/>
      <c r="CR122" s="200"/>
      <c r="CS122" s="200"/>
      <c r="CT122" s="200"/>
      <c r="CU122" s="200"/>
      <c r="CV122" s="200"/>
      <c r="CW122" s="200"/>
      <c r="CX122" s="200"/>
      <c r="CY122" s="200"/>
      <c r="CZ122" s="200"/>
      <c r="DA122" s="200"/>
      <c r="DB122" s="200"/>
      <c r="DC122" s="200"/>
      <c r="DD122" s="200"/>
      <c r="DE122" s="200"/>
      <c r="DF122" s="200"/>
      <c r="DG122" s="200"/>
      <c r="DH122" s="200"/>
      <c r="DI122" s="200"/>
      <c r="DJ122" s="200"/>
      <c r="DK122" s="200"/>
      <c r="DL122" s="200"/>
      <c r="DM122" s="200"/>
      <c r="DN122" s="200"/>
      <c r="DO122" s="200"/>
      <c r="DP122" s="200"/>
      <c r="DQ122" s="200"/>
      <c r="DR122" s="200"/>
      <c r="DS122" s="200"/>
      <c r="DT122" s="200"/>
      <c r="DU122" s="200"/>
      <c r="DV122" s="200"/>
      <c r="DW122" s="200"/>
      <c r="DX122" s="200"/>
      <c r="DY122" s="200"/>
      <c r="DZ122" s="200"/>
      <c r="EA122" s="200"/>
      <c r="EB122" s="200"/>
      <c r="EC122" s="200"/>
      <c r="ED122" s="200"/>
      <c r="EE122" s="200"/>
      <c r="EF122" s="200"/>
      <c r="EG122" s="200"/>
      <c r="EH122" s="200"/>
      <c r="EI122" s="200"/>
      <c r="EJ122" s="200"/>
      <c r="EK122" s="200"/>
      <c r="EL122" s="200"/>
      <c r="EM122" s="200"/>
      <c r="EN122" s="200"/>
      <c r="EO122" s="200"/>
      <c r="EP122" s="200"/>
      <c r="EQ122" s="200"/>
      <c r="ER122" s="200"/>
      <c r="ES122" s="200"/>
      <c r="ET122" s="200"/>
      <c r="EU122" s="200"/>
      <c r="EV122" s="200"/>
      <c r="EW122" s="200"/>
      <c r="EX122" s="200"/>
      <c r="EY122" s="200"/>
      <c r="EZ122" s="200"/>
      <c r="FA122" s="200"/>
      <c r="FB122" s="200"/>
      <c r="FC122" s="200"/>
      <c r="FD122" s="200"/>
      <c r="FE122" s="200"/>
      <c r="FF122" s="200"/>
      <c r="FO122" s="200"/>
    </row>
    <row r="123" spans="2:184" ht="15" customHeight="1" x14ac:dyDescent="0.2">
      <c r="B123" s="31"/>
      <c r="C123" s="399"/>
      <c r="D123" s="422"/>
      <c r="E123" s="420"/>
      <c r="F123" s="343" t="s">
        <v>3</v>
      </c>
      <c r="H123" s="203" t="s">
        <v>322</v>
      </c>
      <c r="J123" s="7" t="e">
        <f>#REF!</f>
        <v>#REF!</v>
      </c>
      <c r="L123" s="7" t="e">
        <f>#REF!</f>
        <v>#REF!</v>
      </c>
      <c r="M123" s="16"/>
      <c r="N123" s="7" t="e">
        <f t="shared" si="65"/>
        <v>#REF!</v>
      </c>
      <c r="O123" s="16"/>
      <c r="P123" s="7" t="e">
        <f t="shared" si="82"/>
        <v>#REF!</v>
      </c>
      <c r="Q123" s="16"/>
      <c r="R123" s="318"/>
      <c r="S123" s="16"/>
      <c r="T123" s="7">
        <v>0</v>
      </c>
      <c r="U123" s="16"/>
      <c r="V123" s="7">
        <v>0</v>
      </c>
      <c r="W123" s="16"/>
      <c r="X123" s="7" t="e">
        <f>#REF!</f>
        <v>#REF!</v>
      </c>
      <c r="Y123" s="16"/>
      <c r="Z123" s="7">
        <v>0</v>
      </c>
      <c r="AA123" s="16"/>
      <c r="AB123" s="7">
        <v>0</v>
      </c>
      <c r="AC123" s="16"/>
      <c r="AD123" s="7">
        <v>0</v>
      </c>
      <c r="AE123" s="16"/>
      <c r="AF123" s="7">
        <v>0</v>
      </c>
      <c r="AG123" s="16"/>
      <c r="AH123" s="7">
        <v>0</v>
      </c>
      <c r="AI123" s="16"/>
      <c r="AJ123" s="7">
        <v>0</v>
      </c>
      <c r="AK123" s="16"/>
      <c r="AL123" s="7">
        <v>0</v>
      </c>
      <c r="AM123" s="16"/>
      <c r="AN123" s="7">
        <v>0</v>
      </c>
      <c r="AO123" s="16"/>
      <c r="AP123" s="7">
        <v>0</v>
      </c>
      <c r="AQ123" s="16"/>
      <c r="AR123" s="7">
        <v>0</v>
      </c>
      <c r="AS123" s="16"/>
      <c r="AT123" s="7">
        <v>0</v>
      </c>
      <c r="AU123" s="16"/>
      <c r="AV123" s="7">
        <v>0</v>
      </c>
      <c r="AW123" s="16"/>
      <c r="AX123" s="7">
        <v>0</v>
      </c>
      <c r="AY123" s="16"/>
      <c r="AZ123" s="7">
        <v>0</v>
      </c>
      <c r="BA123" s="16"/>
      <c r="BB123" s="7">
        <v>0</v>
      </c>
      <c r="BC123" s="16"/>
      <c r="BD123" s="7">
        <v>0</v>
      </c>
      <c r="BE123" s="16"/>
      <c r="BF123" s="7">
        <v>0</v>
      </c>
      <c r="BG123" s="16"/>
      <c r="BH123" s="7" t="e">
        <f>#REF!</f>
        <v>#REF!</v>
      </c>
      <c r="BI123" s="16"/>
      <c r="BJ123" s="7">
        <v>0</v>
      </c>
      <c r="BK123" s="16"/>
      <c r="BL123" s="7">
        <v>0</v>
      </c>
      <c r="BM123" s="16"/>
      <c r="BN123" s="7">
        <v>0</v>
      </c>
      <c r="BO123" s="16"/>
      <c r="BP123" s="7">
        <v>0</v>
      </c>
      <c r="BQ123" s="370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O123" s="16"/>
    </row>
    <row r="124" spans="2:184" ht="15" customHeight="1" x14ac:dyDescent="0.2">
      <c r="B124" s="31"/>
      <c r="C124" s="399"/>
      <c r="D124" s="422"/>
      <c r="E124" s="420"/>
      <c r="F124" s="343">
        <v>90</v>
      </c>
      <c r="H124" s="203" t="s">
        <v>167</v>
      </c>
      <c r="J124" s="7" t="e">
        <f>#REF!</f>
        <v>#REF!</v>
      </c>
      <c r="L124" s="7" t="e">
        <f>#REF!</f>
        <v>#REF!</v>
      </c>
      <c r="M124" s="16"/>
      <c r="N124" s="7" t="e">
        <f t="shared" si="65"/>
        <v>#REF!</v>
      </c>
      <c r="O124" s="16"/>
      <c r="P124" s="7" t="e">
        <f t="shared" si="82"/>
        <v>#REF!</v>
      </c>
      <c r="Q124" s="16"/>
      <c r="R124" s="318" t="e">
        <f t="shared" ref="R124:R131" si="85">(P124/J124)*100</f>
        <v>#REF!</v>
      </c>
      <c r="S124" s="16"/>
      <c r="T124" s="7">
        <v>0</v>
      </c>
      <c r="U124" s="16"/>
      <c r="V124" s="7">
        <v>0</v>
      </c>
      <c r="W124" s="16"/>
      <c r="X124" s="7" t="e">
        <f>#REF!</f>
        <v>#REF!</v>
      </c>
      <c r="Y124" s="16"/>
      <c r="Z124" s="7">
        <v>0</v>
      </c>
      <c r="AA124" s="16"/>
      <c r="AB124" s="7">
        <v>0</v>
      </c>
      <c r="AC124" s="16"/>
      <c r="AD124" s="7">
        <v>0</v>
      </c>
      <c r="AE124" s="16"/>
      <c r="AF124" s="7">
        <v>0</v>
      </c>
      <c r="AG124" s="16"/>
      <c r="AH124" s="7">
        <v>0</v>
      </c>
      <c r="AI124" s="16"/>
      <c r="AJ124" s="7">
        <v>0</v>
      </c>
      <c r="AK124" s="16"/>
      <c r="AL124" s="300" t="e">
        <f>SUM(AL125+AL127+AL129+AL132)</f>
        <v>#REF!</v>
      </c>
      <c r="AM124" s="16"/>
      <c r="AN124" s="7">
        <v>0</v>
      </c>
      <c r="AO124" s="16"/>
      <c r="AP124" s="7">
        <v>0</v>
      </c>
      <c r="AQ124" s="16"/>
      <c r="AR124" s="7">
        <v>0</v>
      </c>
      <c r="AS124" s="16"/>
      <c r="AT124" s="7">
        <v>0</v>
      </c>
      <c r="AU124" s="16"/>
      <c r="AV124" s="7">
        <v>0</v>
      </c>
      <c r="AW124" s="16"/>
      <c r="AX124" s="7">
        <v>0</v>
      </c>
      <c r="AY124" s="16"/>
      <c r="AZ124" s="7" t="e">
        <f>#REF!</f>
        <v>#REF!</v>
      </c>
      <c r="BA124" s="16"/>
      <c r="BB124" s="7" t="e">
        <f>#REF!</f>
        <v>#REF!</v>
      </c>
      <c r="BC124" s="16"/>
      <c r="BD124" s="7" t="e">
        <f>#REF!</f>
        <v>#REF!</v>
      </c>
      <c r="BE124" s="16"/>
      <c r="BF124" s="7" t="e">
        <f>#REF!</f>
        <v>#REF!</v>
      </c>
      <c r="BG124" s="16"/>
      <c r="BH124" s="7" t="e">
        <f>#REF!</f>
        <v>#REF!</v>
      </c>
      <c r="BI124" s="16"/>
      <c r="BJ124" s="7">
        <v>0</v>
      </c>
      <c r="BK124" s="16"/>
      <c r="BL124" s="7" t="e">
        <f>#REF!</f>
        <v>#REF!</v>
      </c>
      <c r="BM124" s="16"/>
      <c r="BN124" s="7" t="e">
        <f>#REF!</f>
        <v>#REF!</v>
      </c>
      <c r="BO124" s="16"/>
      <c r="BP124" s="7" t="e">
        <f>#REF!</f>
        <v>#REF!</v>
      </c>
      <c r="BQ124" s="370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O124" s="16"/>
    </row>
    <row r="125" spans="2:184" ht="15" customHeight="1" x14ac:dyDescent="0.2">
      <c r="B125" s="31"/>
      <c r="C125" s="400"/>
      <c r="D125" s="418">
        <v>3</v>
      </c>
      <c r="E125" s="418"/>
      <c r="F125" s="345"/>
      <c r="G125" s="217"/>
      <c r="H125" s="195" t="s">
        <v>215</v>
      </c>
      <c r="I125" s="217"/>
      <c r="J125" s="300" t="e">
        <f>SUM(J126+J128+J130+J133)</f>
        <v>#REF!</v>
      </c>
      <c r="K125" s="217"/>
      <c r="L125" s="300" t="e">
        <f>SUM(L126+L128+L130+L133)</f>
        <v>#REF!</v>
      </c>
      <c r="M125" s="196"/>
      <c r="N125" s="300" t="e">
        <f t="shared" si="65"/>
        <v>#REF!</v>
      </c>
      <c r="O125" s="196"/>
      <c r="P125" s="300" t="e">
        <f t="shared" si="82"/>
        <v>#REF!</v>
      </c>
      <c r="Q125" s="196"/>
      <c r="R125" s="316" t="e">
        <f t="shared" si="85"/>
        <v>#REF!</v>
      </c>
      <c r="S125" s="196"/>
      <c r="T125" s="300" t="e">
        <f t="shared" ref="T125:AJ125" si="86">SUM(T126+T128+T130+T133)</f>
        <v>#REF!</v>
      </c>
      <c r="U125" s="196"/>
      <c r="V125" s="300" t="e">
        <f t="shared" si="86"/>
        <v>#REF!</v>
      </c>
      <c r="W125" s="196"/>
      <c r="X125" s="300" t="e">
        <f t="shared" si="86"/>
        <v>#REF!</v>
      </c>
      <c r="Y125" s="196"/>
      <c r="Z125" s="300">
        <f t="shared" si="86"/>
        <v>0</v>
      </c>
      <c r="AA125" s="196"/>
      <c r="AB125" s="300" t="e">
        <f t="shared" si="86"/>
        <v>#REF!</v>
      </c>
      <c r="AC125" s="196"/>
      <c r="AD125" s="300" t="e">
        <f t="shared" si="86"/>
        <v>#REF!</v>
      </c>
      <c r="AE125" s="196"/>
      <c r="AF125" s="300" t="e">
        <f t="shared" si="86"/>
        <v>#REF!</v>
      </c>
      <c r="AG125" s="196"/>
      <c r="AH125" s="300" t="e">
        <f t="shared" si="86"/>
        <v>#REF!</v>
      </c>
      <c r="AI125" s="196"/>
      <c r="AJ125" s="300">
        <f t="shared" si="86"/>
        <v>0</v>
      </c>
      <c r="AK125" s="196"/>
      <c r="AL125" s="301" t="e">
        <f>AL126</f>
        <v>#REF!</v>
      </c>
      <c r="AM125" s="196"/>
      <c r="AN125" s="300" t="e">
        <f>SUM(AN126+AN128+AN130+AN133)</f>
        <v>#REF!</v>
      </c>
      <c r="AO125" s="196"/>
      <c r="AP125" s="300" t="e">
        <f>SUM(AP126+AP128+AP130+AP133)</f>
        <v>#REF!</v>
      </c>
      <c r="AQ125" s="196"/>
      <c r="AR125" s="300" t="e">
        <f>SUM(AR126+AR128+AR130+AR133)</f>
        <v>#REF!</v>
      </c>
      <c r="AS125" s="196"/>
      <c r="AT125" s="300">
        <f>SUM(AT126+AT128+AT130+AT133)</f>
        <v>0</v>
      </c>
      <c r="AU125" s="196"/>
      <c r="AV125" s="300" t="e">
        <f>SUM(AV126+AV128+AV130+AV133)</f>
        <v>#REF!</v>
      </c>
      <c r="AW125" s="196"/>
      <c r="AX125" s="300" t="e">
        <f>SUM(AX126+AX128+AX130+AX133)</f>
        <v>#REF!</v>
      </c>
      <c r="AY125" s="196"/>
      <c r="AZ125" s="300">
        <f>SUM(AZ126+AZ128+AZ130+AZ133)</f>
        <v>0</v>
      </c>
      <c r="BA125" s="196"/>
      <c r="BB125" s="300">
        <f>SUM(BB126+BB128+BB130+BB133)</f>
        <v>0</v>
      </c>
      <c r="BC125" s="196"/>
      <c r="BD125" s="300">
        <f t="shared" ref="BD125:BP125" si="87">SUM(BD126+BD128+BD130+BD133)</f>
        <v>0</v>
      </c>
      <c r="BE125" s="196"/>
      <c r="BF125" s="300">
        <f t="shared" si="87"/>
        <v>0</v>
      </c>
      <c r="BG125" s="196"/>
      <c r="BH125" s="300">
        <f t="shared" si="87"/>
        <v>0</v>
      </c>
      <c r="BI125" s="196"/>
      <c r="BJ125" s="300" t="e">
        <f t="shared" si="87"/>
        <v>#REF!</v>
      </c>
      <c r="BK125" s="196"/>
      <c r="BL125" s="300">
        <f t="shared" si="87"/>
        <v>0</v>
      </c>
      <c r="BM125" s="196"/>
      <c r="BN125" s="300" t="e">
        <f t="shared" si="87"/>
        <v>#REF!</v>
      </c>
      <c r="BO125" s="196"/>
      <c r="BP125" s="300" t="e">
        <f t="shared" si="87"/>
        <v>#REF!</v>
      </c>
      <c r="BQ125" s="368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  <c r="CF125" s="196"/>
      <c r="CG125" s="196"/>
      <c r="CH125" s="196"/>
      <c r="CI125" s="196"/>
      <c r="CJ125" s="196"/>
      <c r="CK125" s="196"/>
      <c r="CL125" s="196"/>
      <c r="CM125" s="196"/>
      <c r="CN125" s="196"/>
      <c r="CO125" s="196"/>
      <c r="CP125" s="196"/>
      <c r="CQ125" s="196"/>
      <c r="CR125" s="196"/>
      <c r="CS125" s="196"/>
      <c r="CT125" s="196"/>
      <c r="CU125" s="196"/>
      <c r="CV125" s="196"/>
      <c r="CW125" s="196"/>
      <c r="CX125" s="196"/>
      <c r="CY125" s="196"/>
      <c r="CZ125" s="196"/>
      <c r="DA125" s="196"/>
      <c r="DB125" s="196"/>
      <c r="DC125" s="196"/>
      <c r="DD125" s="196"/>
      <c r="DE125" s="196"/>
      <c r="DF125" s="196"/>
      <c r="DG125" s="196"/>
      <c r="DH125" s="196"/>
      <c r="DI125" s="196"/>
      <c r="DJ125" s="196"/>
      <c r="DK125" s="196"/>
      <c r="DL125" s="196"/>
      <c r="DM125" s="196"/>
      <c r="DN125" s="196"/>
      <c r="DO125" s="196"/>
      <c r="DP125" s="196"/>
      <c r="DQ125" s="196"/>
      <c r="DR125" s="196"/>
      <c r="DS125" s="196"/>
      <c r="DT125" s="196"/>
      <c r="DU125" s="196"/>
      <c r="DV125" s="196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7"/>
      <c r="FH125" s="197"/>
      <c r="FI125" s="197"/>
      <c r="FJ125" s="197"/>
      <c r="FK125" s="197"/>
      <c r="FL125" s="197"/>
      <c r="FM125" s="197"/>
      <c r="FN125" s="197"/>
      <c r="FO125" s="196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8"/>
    </row>
    <row r="126" spans="2:184" ht="15" customHeight="1" x14ac:dyDescent="0.2">
      <c r="B126" s="31"/>
      <c r="C126" s="399"/>
      <c r="D126" s="422"/>
      <c r="E126" s="420">
        <v>1</v>
      </c>
      <c r="F126" s="342"/>
      <c r="G126" s="212"/>
      <c r="H126" s="199" t="s">
        <v>20</v>
      </c>
      <c r="I126" s="212"/>
      <c r="J126" s="301" t="e">
        <f>J127</f>
        <v>#REF!</v>
      </c>
      <c r="K126" s="212"/>
      <c r="L126" s="301" t="e">
        <f>L127</f>
        <v>#REF!</v>
      </c>
      <c r="M126" s="200"/>
      <c r="N126" s="301" t="e">
        <f t="shared" si="65"/>
        <v>#REF!</v>
      </c>
      <c r="O126" s="200"/>
      <c r="P126" s="301" t="e">
        <f t="shared" si="82"/>
        <v>#REF!</v>
      </c>
      <c r="Q126" s="200"/>
      <c r="R126" s="317" t="e">
        <f t="shared" si="85"/>
        <v>#REF!</v>
      </c>
      <c r="S126" s="200"/>
      <c r="T126" s="301" t="e">
        <f>T127</f>
        <v>#REF!</v>
      </c>
      <c r="U126" s="200"/>
      <c r="V126" s="301" t="e">
        <f>V127</f>
        <v>#REF!</v>
      </c>
      <c r="W126" s="200"/>
      <c r="X126" s="301" t="e">
        <f>X127</f>
        <v>#REF!</v>
      </c>
      <c r="Y126" s="200"/>
      <c r="Z126" s="301">
        <f>Z127</f>
        <v>0</v>
      </c>
      <c r="AA126" s="200"/>
      <c r="AB126" s="301">
        <f>AB127</f>
        <v>0</v>
      </c>
      <c r="AC126" s="200"/>
      <c r="AD126" s="301">
        <f>AD127</f>
        <v>0</v>
      </c>
      <c r="AE126" s="200"/>
      <c r="AF126" s="301">
        <f>AF127</f>
        <v>0</v>
      </c>
      <c r="AG126" s="200"/>
      <c r="AH126" s="301">
        <f>AH127</f>
        <v>0</v>
      </c>
      <c r="AI126" s="200"/>
      <c r="AJ126" s="301">
        <f>AJ127</f>
        <v>0</v>
      </c>
      <c r="AK126" s="200"/>
      <c r="AL126" s="302" t="e">
        <f>'2017-2019'!#REF!</f>
        <v>#REF!</v>
      </c>
      <c r="AM126" s="200"/>
      <c r="AN126" s="301" t="e">
        <f>AN127</f>
        <v>#REF!</v>
      </c>
      <c r="AO126" s="200"/>
      <c r="AP126" s="301" t="e">
        <f>AP127</f>
        <v>#REF!</v>
      </c>
      <c r="AQ126" s="200"/>
      <c r="AR126" s="301" t="e">
        <f>AR127</f>
        <v>#REF!</v>
      </c>
      <c r="AS126" s="200"/>
      <c r="AT126" s="301">
        <f>AT127</f>
        <v>0</v>
      </c>
      <c r="AU126" s="200"/>
      <c r="AV126" s="301" t="e">
        <f>AV127</f>
        <v>#REF!</v>
      </c>
      <c r="AW126" s="200"/>
      <c r="AX126" s="301">
        <f>AX127</f>
        <v>0</v>
      </c>
      <c r="AY126" s="200"/>
      <c r="AZ126" s="301">
        <f>AZ127</f>
        <v>0</v>
      </c>
      <c r="BA126" s="200"/>
      <c r="BB126" s="301">
        <f>BB127</f>
        <v>0</v>
      </c>
      <c r="BC126" s="200"/>
      <c r="BD126" s="301">
        <f>BD127</f>
        <v>0</v>
      </c>
      <c r="BE126" s="200"/>
      <c r="BF126" s="301">
        <f>BF127</f>
        <v>0</v>
      </c>
      <c r="BG126" s="200"/>
      <c r="BH126" s="301">
        <f>BH127</f>
        <v>0</v>
      </c>
      <c r="BI126" s="200"/>
      <c r="BJ126" s="301" t="e">
        <f>BJ127</f>
        <v>#REF!</v>
      </c>
      <c r="BK126" s="200"/>
      <c r="BL126" s="301">
        <f>BL127</f>
        <v>0</v>
      </c>
      <c r="BM126" s="200"/>
      <c r="BN126" s="301" t="e">
        <f>BN127</f>
        <v>#REF!</v>
      </c>
      <c r="BO126" s="200"/>
      <c r="BP126" s="301" t="e">
        <f>BP127</f>
        <v>#REF!</v>
      </c>
      <c r="BQ126" s="369"/>
      <c r="BR126" s="200"/>
      <c r="BS126" s="200"/>
      <c r="BT126" s="200"/>
      <c r="BU126" s="200"/>
      <c r="BV126" s="200"/>
      <c r="BW126" s="200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  <c r="CR126" s="200"/>
      <c r="CS126" s="200"/>
      <c r="CT126" s="200"/>
      <c r="CU126" s="200"/>
      <c r="CV126" s="200"/>
      <c r="CW126" s="200"/>
      <c r="CX126" s="200"/>
      <c r="CY126" s="200"/>
      <c r="CZ126" s="200"/>
      <c r="DA126" s="200"/>
      <c r="DB126" s="200"/>
      <c r="DC126" s="200"/>
      <c r="DD126" s="200"/>
      <c r="DE126" s="200"/>
      <c r="DF126" s="200"/>
      <c r="DG126" s="200"/>
      <c r="DH126" s="200"/>
      <c r="DI126" s="200"/>
      <c r="DJ126" s="200"/>
      <c r="DK126" s="200"/>
      <c r="DL126" s="200"/>
      <c r="DM126" s="200"/>
      <c r="DN126" s="200"/>
      <c r="DO126" s="200"/>
      <c r="DP126" s="200"/>
      <c r="DQ126" s="200"/>
      <c r="DR126" s="200"/>
      <c r="DS126" s="200"/>
      <c r="DT126" s="200"/>
      <c r="DU126" s="200"/>
      <c r="DV126" s="200"/>
      <c r="DW126" s="200"/>
      <c r="DX126" s="200"/>
      <c r="DY126" s="200"/>
      <c r="DZ126" s="200"/>
      <c r="EA126" s="200"/>
      <c r="EB126" s="200"/>
      <c r="EC126" s="200"/>
      <c r="ED126" s="200"/>
      <c r="EE126" s="200"/>
      <c r="EF126" s="200"/>
      <c r="EG126" s="200"/>
      <c r="EH126" s="200"/>
      <c r="EI126" s="200"/>
      <c r="EJ126" s="200"/>
      <c r="EK126" s="200"/>
      <c r="EL126" s="200"/>
      <c r="EM126" s="200"/>
      <c r="EN126" s="200"/>
      <c r="EO126" s="200"/>
      <c r="EP126" s="200"/>
      <c r="EQ126" s="200"/>
      <c r="ER126" s="200"/>
      <c r="ES126" s="200"/>
      <c r="ET126" s="200"/>
      <c r="EU126" s="200"/>
      <c r="EV126" s="200"/>
      <c r="EW126" s="200"/>
      <c r="EX126" s="200"/>
      <c r="EY126" s="200"/>
      <c r="EZ126" s="200"/>
      <c r="FA126" s="200"/>
      <c r="FB126" s="200"/>
      <c r="FC126" s="200"/>
      <c r="FD126" s="200"/>
      <c r="FE126" s="200"/>
      <c r="FF126" s="200"/>
      <c r="FO126" s="200"/>
    </row>
    <row r="127" spans="2:184" ht="15" customHeight="1" x14ac:dyDescent="0.2">
      <c r="B127" s="31"/>
      <c r="C127" s="399"/>
      <c r="D127" s="422"/>
      <c r="E127" s="422"/>
      <c r="F127" s="343" t="s">
        <v>3</v>
      </c>
      <c r="G127" s="207"/>
      <c r="H127" s="201" t="s">
        <v>20</v>
      </c>
      <c r="I127" s="207"/>
      <c r="J127" s="302" t="e">
        <f>#REF!</f>
        <v>#REF!</v>
      </c>
      <c r="K127" s="207"/>
      <c r="L127" s="302" t="e">
        <f>#REF!</f>
        <v>#REF!</v>
      </c>
      <c r="M127" s="202"/>
      <c r="N127" s="7" t="e">
        <f t="shared" ref="N127:N158" si="88">SUM(T127:EX127)</f>
        <v>#REF!</v>
      </c>
      <c r="O127" s="16"/>
      <c r="P127" s="302" t="e">
        <f t="shared" si="82"/>
        <v>#REF!</v>
      </c>
      <c r="Q127" s="202"/>
      <c r="R127" s="319" t="e">
        <f t="shared" si="85"/>
        <v>#REF!</v>
      </c>
      <c r="S127" s="202"/>
      <c r="T127" s="302" t="e">
        <f>#REF!</f>
        <v>#REF!</v>
      </c>
      <c r="U127" s="202"/>
      <c r="V127" s="302" t="e">
        <f>#REF!</f>
        <v>#REF!</v>
      </c>
      <c r="W127" s="202"/>
      <c r="X127" s="302" t="e">
        <f>#REF!</f>
        <v>#REF!</v>
      </c>
      <c r="Y127" s="202"/>
      <c r="Z127" s="302">
        <v>0</v>
      </c>
      <c r="AA127" s="202"/>
      <c r="AB127" s="302">
        <v>0</v>
      </c>
      <c r="AC127" s="202"/>
      <c r="AD127" s="302">
        <v>0</v>
      </c>
      <c r="AE127" s="202"/>
      <c r="AF127" s="302">
        <v>0</v>
      </c>
      <c r="AG127" s="202"/>
      <c r="AH127" s="302">
        <v>0</v>
      </c>
      <c r="AI127" s="202"/>
      <c r="AJ127" s="302">
        <v>0</v>
      </c>
      <c r="AK127" s="202"/>
      <c r="AL127" s="301">
        <f>AL128</f>
        <v>0</v>
      </c>
      <c r="AM127" s="202"/>
      <c r="AN127" s="302" t="e">
        <f>#REF!</f>
        <v>#REF!</v>
      </c>
      <c r="AO127" s="202"/>
      <c r="AP127" s="302" t="e">
        <f>#REF!</f>
        <v>#REF!</v>
      </c>
      <c r="AQ127" s="202"/>
      <c r="AR127" s="302" t="e">
        <f>#REF!</f>
        <v>#REF!</v>
      </c>
      <c r="AS127" s="202"/>
      <c r="AT127" s="302">
        <v>0</v>
      </c>
      <c r="AU127" s="202"/>
      <c r="AV127" s="302" t="e">
        <f>#REF!</f>
        <v>#REF!</v>
      </c>
      <c r="AW127" s="202"/>
      <c r="AX127" s="302">
        <v>0</v>
      </c>
      <c r="AY127" s="202"/>
      <c r="AZ127" s="302">
        <v>0</v>
      </c>
      <c r="BA127" s="202"/>
      <c r="BB127" s="302">
        <v>0</v>
      </c>
      <c r="BC127" s="202"/>
      <c r="BD127" s="302">
        <v>0</v>
      </c>
      <c r="BE127" s="202"/>
      <c r="BF127" s="302">
        <v>0</v>
      </c>
      <c r="BG127" s="202"/>
      <c r="BH127" s="302">
        <v>0</v>
      </c>
      <c r="BI127" s="202"/>
      <c r="BJ127" s="302" t="e">
        <f>#REF!</f>
        <v>#REF!</v>
      </c>
      <c r="BK127" s="202"/>
      <c r="BL127" s="302">
        <v>0</v>
      </c>
      <c r="BM127" s="202"/>
      <c r="BN127" s="302" t="e">
        <f>#REF!</f>
        <v>#REF!</v>
      </c>
      <c r="BO127" s="202"/>
      <c r="BP127" s="302" t="e">
        <f>#REF!</f>
        <v>#REF!</v>
      </c>
      <c r="BQ127" s="371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O127" s="202"/>
    </row>
    <row r="128" spans="2:184" ht="15" customHeight="1" x14ac:dyDescent="0.2">
      <c r="B128" s="31"/>
      <c r="C128" s="399"/>
      <c r="D128" s="422"/>
      <c r="E128" s="420">
        <v>2</v>
      </c>
      <c r="F128" s="342"/>
      <c r="G128" s="212"/>
      <c r="H128" s="199" t="s">
        <v>21</v>
      </c>
      <c r="I128" s="212"/>
      <c r="J128" s="301" t="e">
        <f>J129</f>
        <v>#REF!</v>
      </c>
      <c r="K128" s="212"/>
      <c r="L128" s="301" t="e">
        <f>L129</f>
        <v>#REF!</v>
      </c>
      <c r="M128" s="200"/>
      <c r="N128" s="301" t="e">
        <f t="shared" si="88"/>
        <v>#REF!</v>
      </c>
      <c r="O128" s="200"/>
      <c r="P128" s="301" t="e">
        <f t="shared" si="82"/>
        <v>#REF!</v>
      </c>
      <c r="Q128" s="200"/>
      <c r="R128" s="317" t="e">
        <f t="shared" si="85"/>
        <v>#REF!</v>
      </c>
      <c r="S128" s="200"/>
      <c r="T128" s="301" t="e">
        <f t="shared" ref="T128:AJ128" si="89">T129</f>
        <v>#REF!</v>
      </c>
      <c r="U128" s="200"/>
      <c r="V128" s="301" t="e">
        <f t="shared" si="89"/>
        <v>#REF!</v>
      </c>
      <c r="W128" s="200"/>
      <c r="X128" s="301" t="e">
        <f t="shared" si="89"/>
        <v>#REF!</v>
      </c>
      <c r="Y128" s="200"/>
      <c r="Z128" s="301">
        <f t="shared" si="89"/>
        <v>0</v>
      </c>
      <c r="AA128" s="200"/>
      <c r="AB128" s="301" t="e">
        <f t="shared" si="89"/>
        <v>#REF!</v>
      </c>
      <c r="AC128" s="200"/>
      <c r="AD128" s="301" t="e">
        <f t="shared" si="89"/>
        <v>#REF!</v>
      </c>
      <c r="AE128" s="200"/>
      <c r="AF128" s="301" t="e">
        <f t="shared" si="89"/>
        <v>#REF!</v>
      </c>
      <c r="AG128" s="200"/>
      <c r="AH128" s="301" t="e">
        <f t="shared" si="89"/>
        <v>#REF!</v>
      </c>
      <c r="AI128" s="200"/>
      <c r="AJ128" s="301">
        <f t="shared" si="89"/>
        <v>0</v>
      </c>
      <c r="AK128" s="200"/>
      <c r="AL128" s="302">
        <v>0</v>
      </c>
      <c r="AM128" s="200"/>
      <c r="AN128" s="301" t="e">
        <f>AN129</f>
        <v>#REF!</v>
      </c>
      <c r="AO128" s="200"/>
      <c r="AP128" s="301" t="e">
        <f>AP129</f>
        <v>#REF!</v>
      </c>
      <c r="AQ128" s="200"/>
      <c r="AR128" s="301">
        <f>AR129</f>
        <v>0</v>
      </c>
      <c r="AS128" s="200"/>
      <c r="AT128" s="301">
        <f>AT129</f>
        <v>0</v>
      </c>
      <c r="AU128" s="200"/>
      <c r="AV128" s="301" t="e">
        <f>AV129</f>
        <v>#REF!</v>
      </c>
      <c r="AW128" s="200"/>
      <c r="AX128" s="301" t="e">
        <f>AX129</f>
        <v>#REF!</v>
      </c>
      <c r="AY128" s="200"/>
      <c r="AZ128" s="301">
        <f>AZ129</f>
        <v>0</v>
      </c>
      <c r="BA128" s="200"/>
      <c r="BB128" s="301">
        <f>BB129</f>
        <v>0</v>
      </c>
      <c r="BC128" s="200"/>
      <c r="BD128" s="301">
        <f t="shared" ref="BD128:BP128" si="90">BD129</f>
        <v>0</v>
      </c>
      <c r="BE128" s="200"/>
      <c r="BF128" s="301">
        <f t="shared" si="90"/>
        <v>0</v>
      </c>
      <c r="BG128" s="200"/>
      <c r="BH128" s="301">
        <f t="shared" si="90"/>
        <v>0</v>
      </c>
      <c r="BI128" s="200"/>
      <c r="BJ128" s="301">
        <f t="shared" si="90"/>
        <v>0</v>
      </c>
      <c r="BK128" s="200"/>
      <c r="BL128" s="301">
        <f t="shared" si="90"/>
        <v>0</v>
      </c>
      <c r="BM128" s="200"/>
      <c r="BN128" s="301">
        <f t="shared" si="90"/>
        <v>0</v>
      </c>
      <c r="BO128" s="200"/>
      <c r="BP128" s="301">
        <f t="shared" si="90"/>
        <v>0</v>
      </c>
      <c r="BQ128" s="369"/>
      <c r="BR128" s="200"/>
      <c r="BS128" s="200"/>
      <c r="BT128" s="200"/>
      <c r="BU128" s="200"/>
      <c r="BV128" s="200"/>
      <c r="BW128" s="200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200"/>
      <c r="CX128" s="200"/>
      <c r="CY128" s="200"/>
      <c r="CZ128" s="200"/>
      <c r="DA128" s="200"/>
      <c r="DB128" s="200"/>
      <c r="DC128" s="200"/>
      <c r="DD128" s="200"/>
      <c r="DE128" s="200"/>
      <c r="DF128" s="200"/>
      <c r="DG128" s="200"/>
      <c r="DH128" s="200"/>
      <c r="DI128" s="200"/>
      <c r="DJ128" s="200"/>
      <c r="DK128" s="200"/>
      <c r="DL128" s="200"/>
      <c r="DM128" s="200"/>
      <c r="DN128" s="200"/>
      <c r="DO128" s="200"/>
      <c r="DP128" s="200"/>
      <c r="DQ128" s="200"/>
      <c r="DR128" s="200"/>
      <c r="DS128" s="200"/>
      <c r="DT128" s="200"/>
      <c r="DU128" s="200"/>
      <c r="DV128" s="200"/>
      <c r="DW128" s="200"/>
      <c r="DX128" s="200"/>
      <c r="DY128" s="200"/>
      <c r="DZ128" s="200"/>
      <c r="EA128" s="200"/>
      <c r="EB128" s="200"/>
      <c r="EC128" s="200"/>
      <c r="ED128" s="200"/>
      <c r="EE128" s="200"/>
      <c r="EF128" s="200"/>
      <c r="EG128" s="200"/>
      <c r="EH128" s="200"/>
      <c r="EI128" s="200"/>
      <c r="EJ128" s="200"/>
      <c r="EK128" s="200"/>
      <c r="EL128" s="200"/>
      <c r="EM128" s="200"/>
      <c r="EN128" s="200"/>
      <c r="EO128" s="200"/>
      <c r="EP128" s="200"/>
      <c r="EQ128" s="200"/>
      <c r="ER128" s="200"/>
      <c r="ES128" s="200"/>
      <c r="ET128" s="200"/>
      <c r="EU128" s="200"/>
      <c r="EV128" s="200"/>
      <c r="EW128" s="200"/>
      <c r="EX128" s="200"/>
      <c r="EY128" s="200"/>
      <c r="EZ128" s="200"/>
      <c r="FA128" s="200"/>
      <c r="FB128" s="200"/>
      <c r="FC128" s="200"/>
      <c r="FD128" s="200"/>
      <c r="FE128" s="200"/>
      <c r="FF128" s="200"/>
      <c r="FO128" s="200"/>
    </row>
    <row r="129" spans="2:204" ht="15" customHeight="1" x14ac:dyDescent="0.2">
      <c r="B129" s="31"/>
      <c r="C129" s="398"/>
      <c r="D129" s="419"/>
      <c r="E129" s="419"/>
      <c r="F129" s="343" t="s">
        <v>3</v>
      </c>
      <c r="G129" s="207"/>
      <c r="H129" s="201" t="s">
        <v>21</v>
      </c>
      <c r="I129" s="207"/>
      <c r="J129" s="302" t="e">
        <f>#REF!</f>
        <v>#REF!</v>
      </c>
      <c r="K129" s="207"/>
      <c r="L129" s="302" t="e">
        <f>#REF!</f>
        <v>#REF!</v>
      </c>
      <c r="M129" s="202"/>
      <c r="N129" s="7" t="e">
        <f t="shared" si="88"/>
        <v>#REF!</v>
      </c>
      <c r="O129" s="16"/>
      <c r="P129" s="302" t="e">
        <f t="shared" si="82"/>
        <v>#REF!</v>
      </c>
      <c r="Q129" s="202"/>
      <c r="R129" s="319" t="e">
        <f t="shared" si="85"/>
        <v>#REF!</v>
      </c>
      <c r="S129" s="202"/>
      <c r="T129" s="302" t="e">
        <f>#REF!</f>
        <v>#REF!</v>
      </c>
      <c r="U129" s="202"/>
      <c r="V129" s="302" t="e">
        <f>#REF!</f>
        <v>#REF!</v>
      </c>
      <c r="W129" s="202"/>
      <c r="X129" s="302" t="e">
        <f>#REF!</f>
        <v>#REF!</v>
      </c>
      <c r="Y129" s="202"/>
      <c r="Z129" s="302">
        <v>0</v>
      </c>
      <c r="AA129" s="202"/>
      <c r="AB129" s="302" t="e">
        <f>#REF!</f>
        <v>#REF!</v>
      </c>
      <c r="AC129" s="202"/>
      <c r="AD129" s="302" t="e">
        <f>#REF!</f>
        <v>#REF!</v>
      </c>
      <c r="AE129" s="202"/>
      <c r="AF129" s="302" t="e">
        <f>#REF!</f>
        <v>#REF!</v>
      </c>
      <c r="AG129" s="202"/>
      <c r="AH129" s="302" t="e">
        <f>#REF!</f>
        <v>#REF!</v>
      </c>
      <c r="AI129" s="202"/>
      <c r="AJ129" s="302">
        <v>0</v>
      </c>
      <c r="AK129" s="202"/>
      <c r="AL129" s="301">
        <f>SUM(AL130:AL131)</f>
        <v>0</v>
      </c>
      <c r="AM129" s="202"/>
      <c r="AN129" s="302" t="e">
        <f>#REF!</f>
        <v>#REF!</v>
      </c>
      <c r="AO129" s="202"/>
      <c r="AP129" s="302" t="e">
        <f>#REF!</f>
        <v>#REF!</v>
      </c>
      <c r="AQ129" s="202"/>
      <c r="AR129" s="302">
        <v>0</v>
      </c>
      <c r="AS129" s="202"/>
      <c r="AT129" s="302">
        <v>0</v>
      </c>
      <c r="AU129" s="202"/>
      <c r="AV129" s="302" t="e">
        <f>#REF!</f>
        <v>#REF!</v>
      </c>
      <c r="AW129" s="202"/>
      <c r="AX129" s="302" t="e">
        <f>#REF!</f>
        <v>#REF!</v>
      </c>
      <c r="AY129" s="202"/>
      <c r="AZ129" s="302">
        <v>0</v>
      </c>
      <c r="BA129" s="202"/>
      <c r="BB129" s="302">
        <v>0</v>
      </c>
      <c r="BC129" s="202"/>
      <c r="BD129" s="302">
        <v>0</v>
      </c>
      <c r="BE129" s="202"/>
      <c r="BF129" s="302">
        <v>0</v>
      </c>
      <c r="BG129" s="202"/>
      <c r="BH129" s="302">
        <v>0</v>
      </c>
      <c r="BI129" s="202"/>
      <c r="BJ129" s="302">
        <v>0</v>
      </c>
      <c r="BK129" s="202"/>
      <c r="BL129" s="302">
        <v>0</v>
      </c>
      <c r="BM129" s="202"/>
      <c r="BN129" s="302">
        <v>0</v>
      </c>
      <c r="BO129" s="202"/>
      <c r="BP129" s="302">
        <v>0</v>
      </c>
      <c r="BQ129" s="371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O129" s="202"/>
    </row>
    <row r="130" spans="2:204" ht="15" customHeight="1" x14ac:dyDescent="0.2">
      <c r="B130" s="31"/>
      <c r="C130" s="398"/>
      <c r="D130" s="419"/>
      <c r="E130" s="420">
        <v>3</v>
      </c>
      <c r="F130" s="342"/>
      <c r="G130" s="212"/>
      <c r="H130" s="199" t="s">
        <v>22</v>
      </c>
      <c r="I130" s="212"/>
      <c r="J130" s="301" t="e">
        <f>SUM(J131:J132)</f>
        <v>#REF!</v>
      </c>
      <c r="K130" s="212"/>
      <c r="L130" s="301" t="e">
        <f>SUM(L131:L132)</f>
        <v>#REF!</v>
      </c>
      <c r="M130" s="200"/>
      <c r="N130" s="301" t="e">
        <f t="shared" si="88"/>
        <v>#REF!</v>
      </c>
      <c r="O130" s="200"/>
      <c r="P130" s="301" t="e">
        <f t="shared" si="82"/>
        <v>#REF!</v>
      </c>
      <c r="Q130" s="200"/>
      <c r="R130" s="317" t="e">
        <f t="shared" si="85"/>
        <v>#REF!</v>
      </c>
      <c r="S130" s="200"/>
      <c r="T130" s="301">
        <f t="shared" ref="T130:AJ130" si="91">SUM(T131:T132)</f>
        <v>0</v>
      </c>
      <c r="U130" s="200"/>
      <c r="V130" s="301">
        <f t="shared" si="91"/>
        <v>0</v>
      </c>
      <c r="W130" s="200"/>
      <c r="X130" s="301">
        <f t="shared" si="91"/>
        <v>0</v>
      </c>
      <c r="Y130" s="200"/>
      <c r="Z130" s="301">
        <f t="shared" si="91"/>
        <v>0</v>
      </c>
      <c r="AA130" s="200"/>
      <c r="AB130" s="301">
        <f t="shared" si="91"/>
        <v>0</v>
      </c>
      <c r="AC130" s="200"/>
      <c r="AD130" s="301">
        <f t="shared" si="91"/>
        <v>0</v>
      </c>
      <c r="AE130" s="200"/>
      <c r="AF130" s="301">
        <f t="shared" si="91"/>
        <v>0</v>
      </c>
      <c r="AG130" s="200"/>
      <c r="AH130" s="301">
        <f t="shared" si="91"/>
        <v>0</v>
      </c>
      <c r="AI130" s="200"/>
      <c r="AJ130" s="301">
        <f t="shared" si="91"/>
        <v>0</v>
      </c>
      <c r="AK130" s="200"/>
      <c r="AL130" s="302">
        <v>0</v>
      </c>
      <c r="AM130" s="200"/>
      <c r="AN130" s="301" t="e">
        <f>SUM(AN131:AN132)</f>
        <v>#REF!</v>
      </c>
      <c r="AO130" s="200"/>
      <c r="AP130" s="301" t="e">
        <f>SUM(AP131:AP132)</f>
        <v>#REF!</v>
      </c>
      <c r="AQ130" s="200"/>
      <c r="AR130" s="301">
        <f>SUM(AR131:AR132)</f>
        <v>0</v>
      </c>
      <c r="AS130" s="200"/>
      <c r="AT130" s="301">
        <f>SUM(AT131:AT132)</f>
        <v>0</v>
      </c>
      <c r="AU130" s="200"/>
      <c r="AV130" s="301" t="e">
        <f>SUM(AV131:AV132)</f>
        <v>#REF!</v>
      </c>
      <c r="AW130" s="200"/>
      <c r="AX130" s="301">
        <f>SUM(AX131:AX132)</f>
        <v>0</v>
      </c>
      <c r="AY130" s="200"/>
      <c r="AZ130" s="301">
        <f>SUM(AZ131:AZ132)</f>
        <v>0</v>
      </c>
      <c r="BA130" s="200"/>
      <c r="BB130" s="301">
        <f>SUM(BB131:BB132)</f>
        <v>0</v>
      </c>
      <c r="BC130" s="200"/>
      <c r="BD130" s="301">
        <f t="shared" ref="BD130:BP130" si="92">SUM(BD131:BD132)</f>
        <v>0</v>
      </c>
      <c r="BE130" s="200"/>
      <c r="BF130" s="301">
        <f t="shared" si="92"/>
        <v>0</v>
      </c>
      <c r="BG130" s="200"/>
      <c r="BH130" s="301">
        <f t="shared" si="92"/>
        <v>0</v>
      </c>
      <c r="BI130" s="200"/>
      <c r="BJ130" s="301" t="e">
        <f t="shared" si="92"/>
        <v>#REF!</v>
      </c>
      <c r="BK130" s="200"/>
      <c r="BL130" s="301">
        <f t="shared" si="92"/>
        <v>0</v>
      </c>
      <c r="BM130" s="200"/>
      <c r="BN130" s="301" t="e">
        <f t="shared" si="92"/>
        <v>#REF!</v>
      </c>
      <c r="BO130" s="200"/>
      <c r="BP130" s="301">
        <f t="shared" si="92"/>
        <v>0</v>
      </c>
      <c r="BQ130" s="369"/>
      <c r="BR130" s="200"/>
      <c r="BS130" s="200"/>
      <c r="BT130" s="200"/>
      <c r="BU130" s="200"/>
      <c r="BV130" s="200"/>
      <c r="BW130" s="200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200"/>
      <c r="CX130" s="200"/>
      <c r="CY130" s="200"/>
      <c r="CZ130" s="200"/>
      <c r="DA130" s="200"/>
      <c r="DB130" s="200"/>
      <c r="DC130" s="200"/>
      <c r="DD130" s="200"/>
      <c r="DE130" s="200"/>
      <c r="DF130" s="200"/>
      <c r="DG130" s="200"/>
      <c r="DH130" s="200"/>
      <c r="DI130" s="200"/>
      <c r="DJ130" s="200"/>
      <c r="DK130" s="200"/>
      <c r="DL130" s="200"/>
      <c r="DM130" s="200"/>
      <c r="DN130" s="200"/>
      <c r="DO130" s="200"/>
      <c r="DP130" s="200"/>
      <c r="DQ130" s="200"/>
      <c r="DR130" s="200"/>
      <c r="DS130" s="200"/>
      <c r="DT130" s="200"/>
      <c r="DU130" s="200"/>
      <c r="DV130" s="200"/>
      <c r="DW130" s="200"/>
      <c r="DX130" s="200"/>
      <c r="DY130" s="200"/>
      <c r="DZ130" s="200"/>
      <c r="EA130" s="200"/>
      <c r="EB130" s="200"/>
      <c r="EC130" s="200"/>
      <c r="ED130" s="200"/>
      <c r="EE130" s="200"/>
      <c r="EF130" s="200"/>
      <c r="EG130" s="200"/>
      <c r="EH130" s="200"/>
      <c r="EI130" s="200"/>
      <c r="EJ130" s="200"/>
      <c r="EK130" s="200"/>
      <c r="EL130" s="200"/>
      <c r="EM130" s="200"/>
      <c r="EN130" s="200"/>
      <c r="EO130" s="200"/>
      <c r="EP130" s="200"/>
      <c r="EQ130" s="200"/>
      <c r="ER130" s="200"/>
      <c r="ES130" s="200"/>
      <c r="ET130" s="200"/>
      <c r="EU130" s="200"/>
      <c r="EV130" s="200"/>
      <c r="EW130" s="200"/>
      <c r="EX130" s="200"/>
      <c r="EY130" s="200"/>
      <c r="EZ130" s="200"/>
      <c r="FA130" s="200"/>
      <c r="FB130" s="200"/>
      <c r="FC130" s="200"/>
      <c r="FD130" s="200"/>
      <c r="FE130" s="200"/>
      <c r="FF130" s="200"/>
      <c r="FO130" s="200"/>
    </row>
    <row r="131" spans="2:204" ht="15" customHeight="1" x14ac:dyDescent="0.2">
      <c r="B131" s="31"/>
      <c r="C131" s="399"/>
      <c r="D131" s="421"/>
      <c r="E131" s="421"/>
      <c r="F131" s="343" t="s">
        <v>3</v>
      </c>
      <c r="G131" s="207"/>
      <c r="H131" s="201" t="s">
        <v>22</v>
      </c>
      <c r="I131" s="207"/>
      <c r="J131" s="302" t="e">
        <f>#REF!</f>
        <v>#REF!</v>
      </c>
      <c r="K131" s="207"/>
      <c r="L131" s="302" t="e">
        <f>#REF!</f>
        <v>#REF!</v>
      </c>
      <c r="M131" s="202"/>
      <c r="N131" s="7" t="e">
        <f t="shared" si="88"/>
        <v>#REF!</v>
      </c>
      <c r="O131" s="16"/>
      <c r="P131" s="302" t="e">
        <f t="shared" si="82"/>
        <v>#REF!</v>
      </c>
      <c r="Q131" s="202"/>
      <c r="R131" s="319" t="e">
        <f t="shared" si="85"/>
        <v>#REF!</v>
      </c>
      <c r="S131" s="202"/>
      <c r="T131" s="302">
        <v>0</v>
      </c>
      <c r="U131" s="202"/>
      <c r="V131" s="302">
        <v>0</v>
      </c>
      <c r="W131" s="202"/>
      <c r="X131" s="302">
        <v>0</v>
      </c>
      <c r="Y131" s="202"/>
      <c r="Z131" s="302">
        <v>0</v>
      </c>
      <c r="AA131" s="202"/>
      <c r="AB131" s="302">
        <v>0</v>
      </c>
      <c r="AC131" s="202"/>
      <c r="AD131" s="302">
        <v>0</v>
      </c>
      <c r="AE131" s="202"/>
      <c r="AF131" s="302">
        <v>0</v>
      </c>
      <c r="AG131" s="202"/>
      <c r="AH131" s="302">
        <v>0</v>
      </c>
      <c r="AI131" s="202"/>
      <c r="AJ131" s="302">
        <v>0</v>
      </c>
      <c r="AK131" s="202"/>
      <c r="AL131" s="302">
        <v>0</v>
      </c>
      <c r="AM131" s="202"/>
      <c r="AN131" s="302" t="e">
        <f>#REF!</f>
        <v>#REF!</v>
      </c>
      <c r="AO131" s="202"/>
      <c r="AP131" s="302" t="e">
        <f>#REF!</f>
        <v>#REF!</v>
      </c>
      <c r="AQ131" s="202"/>
      <c r="AR131" s="302">
        <v>0</v>
      </c>
      <c r="AS131" s="202"/>
      <c r="AT131" s="302">
        <v>0</v>
      </c>
      <c r="AU131" s="202"/>
      <c r="AV131" s="302" t="e">
        <f>#REF!</f>
        <v>#REF!</v>
      </c>
      <c r="AW131" s="202"/>
      <c r="AX131" s="302">
        <v>0</v>
      </c>
      <c r="AY131" s="202"/>
      <c r="AZ131" s="302">
        <v>0</v>
      </c>
      <c r="BA131" s="202"/>
      <c r="BB131" s="302">
        <v>0</v>
      </c>
      <c r="BC131" s="202"/>
      <c r="BD131" s="302">
        <v>0</v>
      </c>
      <c r="BE131" s="202"/>
      <c r="BF131" s="302">
        <v>0</v>
      </c>
      <c r="BG131" s="202"/>
      <c r="BH131" s="302">
        <v>0</v>
      </c>
      <c r="BI131" s="202"/>
      <c r="BJ131" s="302" t="e">
        <f>#REF!</f>
        <v>#REF!</v>
      </c>
      <c r="BK131" s="202"/>
      <c r="BL131" s="302">
        <v>0</v>
      </c>
      <c r="BM131" s="202"/>
      <c r="BN131" s="302" t="e">
        <f>#REF!</f>
        <v>#REF!</v>
      </c>
      <c r="BO131" s="202"/>
      <c r="BP131" s="302">
        <v>0</v>
      </c>
      <c r="BQ131" s="371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O131" s="202"/>
    </row>
    <row r="132" spans="2:204" ht="15" hidden="1" customHeight="1" x14ac:dyDescent="0.2">
      <c r="B132" s="31"/>
      <c r="C132" s="399"/>
      <c r="D132" s="421"/>
      <c r="E132" s="421"/>
      <c r="F132" s="343" t="s">
        <v>0</v>
      </c>
      <c r="G132" s="207"/>
      <c r="H132" s="201" t="s">
        <v>270</v>
      </c>
      <c r="I132" s="207"/>
      <c r="J132" s="302">
        <v>0</v>
      </c>
      <c r="K132" s="207"/>
      <c r="L132" s="302">
        <v>0</v>
      </c>
      <c r="M132" s="202"/>
      <c r="N132" s="7">
        <f t="shared" si="88"/>
        <v>0</v>
      </c>
      <c r="O132" s="16"/>
      <c r="P132" s="302">
        <f t="shared" si="82"/>
        <v>0</v>
      </c>
      <c r="Q132" s="202"/>
      <c r="R132" s="319"/>
      <c r="S132" s="200"/>
      <c r="T132" s="302">
        <v>0</v>
      </c>
      <c r="U132" s="200"/>
      <c r="V132" s="302">
        <v>0</v>
      </c>
      <c r="W132" s="200"/>
      <c r="X132" s="302">
        <v>0</v>
      </c>
      <c r="Y132" s="200"/>
      <c r="Z132" s="302">
        <v>0</v>
      </c>
      <c r="AA132" s="200"/>
      <c r="AB132" s="302">
        <v>0</v>
      </c>
      <c r="AC132" s="200"/>
      <c r="AD132" s="302">
        <v>0</v>
      </c>
      <c r="AE132" s="200"/>
      <c r="AF132" s="302">
        <v>0</v>
      </c>
      <c r="AG132" s="200"/>
      <c r="AH132" s="302">
        <v>0</v>
      </c>
      <c r="AI132" s="200"/>
      <c r="AJ132" s="302">
        <v>0</v>
      </c>
      <c r="AK132" s="200"/>
      <c r="AL132" s="301">
        <f>SUM(AL133)</f>
        <v>0</v>
      </c>
      <c r="AM132" s="200"/>
      <c r="AN132" s="302">
        <v>0</v>
      </c>
      <c r="AO132" s="200"/>
      <c r="AP132" s="302">
        <v>0</v>
      </c>
      <c r="AQ132" s="200"/>
      <c r="AR132" s="302">
        <v>0</v>
      </c>
      <c r="AS132" s="200"/>
      <c r="AT132" s="302">
        <v>0</v>
      </c>
      <c r="AU132" s="200"/>
      <c r="AV132" s="302">
        <v>0</v>
      </c>
      <c r="AW132" s="200"/>
      <c r="AX132" s="302">
        <v>0</v>
      </c>
      <c r="AY132" s="200"/>
      <c r="AZ132" s="302">
        <v>0</v>
      </c>
      <c r="BA132" s="200"/>
      <c r="BB132" s="302">
        <v>0</v>
      </c>
      <c r="BC132" s="200"/>
      <c r="BD132" s="301">
        <f>SUM(BD133)</f>
        <v>0</v>
      </c>
      <c r="BE132" s="200"/>
      <c r="BF132" s="301">
        <f>SUM(BF133)</f>
        <v>0</v>
      </c>
      <c r="BG132" s="200"/>
      <c r="BH132" s="301">
        <f>SUM(BH133)</f>
        <v>0</v>
      </c>
      <c r="BI132" s="200"/>
      <c r="BJ132" s="301">
        <f>SUM(BJ133)</f>
        <v>0</v>
      </c>
      <c r="BK132" s="200"/>
      <c r="BL132" s="301">
        <f>SUM(BL133)</f>
        <v>0</v>
      </c>
      <c r="BM132" s="200"/>
      <c r="BN132" s="301">
        <f>SUM(BN133)</f>
        <v>0</v>
      </c>
      <c r="BO132" s="200"/>
      <c r="BP132" s="301">
        <f>SUM(BP133)</f>
        <v>0</v>
      </c>
      <c r="BQ132" s="371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O132" s="202"/>
    </row>
    <row r="133" spans="2:204" ht="15" customHeight="1" x14ac:dyDescent="0.2">
      <c r="B133" s="31"/>
      <c r="C133" s="399"/>
      <c r="D133" s="421"/>
      <c r="E133" s="420">
        <v>6</v>
      </c>
      <c r="F133" s="342"/>
      <c r="G133" s="212"/>
      <c r="H133" s="199" t="s">
        <v>292</v>
      </c>
      <c r="I133" s="212"/>
      <c r="J133" s="301" t="e">
        <f>SUM(J134)</f>
        <v>#REF!</v>
      </c>
      <c r="K133" s="212"/>
      <c r="L133" s="301" t="e">
        <f>SUM(L134)</f>
        <v>#REF!</v>
      </c>
      <c r="M133" s="200"/>
      <c r="N133" s="301" t="e">
        <f t="shared" si="88"/>
        <v>#REF!</v>
      </c>
      <c r="O133" s="200"/>
      <c r="P133" s="301" t="e">
        <f t="shared" si="82"/>
        <v>#REF!</v>
      </c>
      <c r="Q133" s="200"/>
      <c r="R133" s="317" t="e">
        <f>(P133/J133)*100</f>
        <v>#REF!</v>
      </c>
      <c r="S133" s="200"/>
      <c r="T133" s="301">
        <f>SUM(T134)</f>
        <v>0</v>
      </c>
      <c r="U133" s="200"/>
      <c r="V133" s="301">
        <f>SUM(V134)</f>
        <v>0</v>
      </c>
      <c r="W133" s="200"/>
      <c r="X133" s="301">
        <f>SUM(X134)</f>
        <v>0</v>
      </c>
      <c r="Y133" s="200"/>
      <c r="Z133" s="301">
        <f>SUM(Z134)</f>
        <v>0</v>
      </c>
      <c r="AA133" s="200"/>
      <c r="AB133" s="301">
        <f>SUM(AB134)</f>
        <v>0</v>
      </c>
      <c r="AC133" s="200"/>
      <c r="AD133" s="301">
        <f>SUM(AD134)</f>
        <v>0</v>
      </c>
      <c r="AE133" s="200"/>
      <c r="AF133" s="301">
        <f>SUM(AF134)</f>
        <v>0</v>
      </c>
      <c r="AG133" s="200"/>
      <c r="AH133" s="301">
        <f>SUM(AH134)</f>
        <v>0</v>
      </c>
      <c r="AI133" s="200"/>
      <c r="AJ133" s="301">
        <f>SUM(AJ134)</f>
        <v>0</v>
      </c>
      <c r="AK133" s="200"/>
      <c r="AL133" s="302">
        <v>0</v>
      </c>
      <c r="AM133" s="200"/>
      <c r="AN133" s="301">
        <f>SUM(AN134)</f>
        <v>0</v>
      </c>
      <c r="AO133" s="200"/>
      <c r="AP133" s="301" t="e">
        <f>SUM(AP134)</f>
        <v>#REF!</v>
      </c>
      <c r="AQ133" s="200"/>
      <c r="AR133" s="301">
        <f>SUM(AR134)</f>
        <v>0</v>
      </c>
      <c r="AS133" s="200"/>
      <c r="AT133" s="301">
        <f>SUM(AT134)</f>
        <v>0</v>
      </c>
      <c r="AU133" s="200"/>
      <c r="AV133" s="301" t="e">
        <f>SUM(AV134)</f>
        <v>#REF!</v>
      </c>
      <c r="AW133" s="200"/>
      <c r="AX133" s="301">
        <f>SUM(AX134)</f>
        <v>0</v>
      </c>
      <c r="AY133" s="200"/>
      <c r="AZ133" s="301">
        <f>SUM(AZ134)</f>
        <v>0</v>
      </c>
      <c r="BA133" s="200"/>
      <c r="BB133" s="301">
        <f>SUM(BB134)</f>
        <v>0</v>
      </c>
      <c r="BC133" s="200"/>
      <c r="BD133" s="301">
        <f>SUM(BD134)</f>
        <v>0</v>
      </c>
      <c r="BE133" s="200"/>
      <c r="BF133" s="301">
        <f>SUM(BF134)</f>
        <v>0</v>
      </c>
      <c r="BG133" s="200"/>
      <c r="BH133" s="301">
        <f>SUM(BH134)</f>
        <v>0</v>
      </c>
      <c r="BI133" s="200"/>
      <c r="BJ133" s="301">
        <f>SUM(BJ134)</f>
        <v>0</v>
      </c>
      <c r="BK133" s="200"/>
      <c r="BL133" s="301">
        <f>SUM(BL134)</f>
        <v>0</v>
      </c>
      <c r="BM133" s="200"/>
      <c r="BN133" s="301">
        <f>SUM(BN134)</f>
        <v>0</v>
      </c>
      <c r="BO133" s="200"/>
      <c r="BP133" s="301">
        <f>SUM(BP134)</f>
        <v>0</v>
      </c>
      <c r="BQ133" s="369"/>
      <c r="BR133" s="200"/>
      <c r="BS133" s="200"/>
      <c r="BT133" s="200"/>
      <c r="BU133" s="200"/>
      <c r="BV133" s="200"/>
      <c r="BW133" s="200"/>
      <c r="BX133" s="200"/>
      <c r="BY133" s="200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  <c r="CR133" s="200"/>
      <c r="CS133" s="200"/>
      <c r="CT133" s="200"/>
      <c r="CU133" s="200"/>
      <c r="CV133" s="200"/>
      <c r="CW133" s="200"/>
      <c r="CX133" s="200"/>
      <c r="CY133" s="200"/>
      <c r="CZ133" s="200"/>
      <c r="DA133" s="200"/>
      <c r="DB133" s="200"/>
      <c r="DC133" s="200"/>
      <c r="DD133" s="200"/>
      <c r="DE133" s="200"/>
      <c r="DF133" s="200"/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0"/>
      <c r="DS133" s="200"/>
      <c r="DT133" s="200"/>
      <c r="DU133" s="200"/>
      <c r="DV133" s="200"/>
      <c r="DW133" s="200"/>
      <c r="DX133" s="200"/>
      <c r="DY133" s="200"/>
      <c r="DZ133" s="200"/>
      <c r="EA133" s="200"/>
      <c r="EB133" s="200"/>
      <c r="EC133" s="200"/>
      <c r="ED133" s="200"/>
      <c r="EE133" s="200"/>
      <c r="EF133" s="200"/>
      <c r="EG133" s="200"/>
      <c r="EH133" s="200"/>
      <c r="EI133" s="200"/>
      <c r="EJ133" s="200"/>
      <c r="EK133" s="200"/>
      <c r="EL133" s="200"/>
      <c r="EM133" s="200"/>
      <c r="EN133" s="200"/>
      <c r="EO133" s="200"/>
      <c r="EP133" s="200"/>
      <c r="EQ133" s="200"/>
      <c r="ER133" s="200"/>
      <c r="ES133" s="200"/>
      <c r="ET133" s="200"/>
      <c r="EU133" s="200"/>
      <c r="EV133" s="200"/>
      <c r="EW133" s="200"/>
      <c r="EX133" s="200"/>
      <c r="EY133" s="200"/>
      <c r="EZ133" s="200"/>
      <c r="FA133" s="200"/>
      <c r="FB133" s="200"/>
      <c r="FC133" s="200"/>
      <c r="FD133" s="200"/>
      <c r="FE133" s="200"/>
      <c r="FF133" s="200"/>
      <c r="FO133" s="200"/>
    </row>
    <row r="134" spans="2:204" ht="15" customHeight="1" x14ac:dyDescent="0.2">
      <c r="B134" s="31"/>
      <c r="C134" s="399"/>
      <c r="D134" s="422"/>
      <c r="E134" s="423"/>
      <c r="F134" s="343" t="s">
        <v>0</v>
      </c>
      <c r="G134" s="207"/>
      <c r="H134" s="201" t="s">
        <v>220</v>
      </c>
      <c r="I134" s="207"/>
      <c r="J134" s="302" t="e">
        <f>#REF!</f>
        <v>#REF!</v>
      </c>
      <c r="K134" s="207"/>
      <c r="L134" s="302" t="e">
        <f>#REF!</f>
        <v>#REF!</v>
      </c>
      <c r="M134" s="202"/>
      <c r="N134" s="7" t="e">
        <f t="shared" si="88"/>
        <v>#REF!</v>
      </c>
      <c r="O134" s="16"/>
      <c r="P134" s="302" t="e">
        <f t="shared" si="82"/>
        <v>#REF!</v>
      </c>
      <c r="Q134" s="202"/>
      <c r="R134" s="319" t="e">
        <f>(P134/J134)*100</f>
        <v>#REF!</v>
      </c>
      <c r="S134" s="202"/>
      <c r="T134" s="302">
        <v>0</v>
      </c>
      <c r="U134" s="202"/>
      <c r="V134" s="302">
        <v>0</v>
      </c>
      <c r="W134" s="202"/>
      <c r="X134" s="302">
        <v>0</v>
      </c>
      <c r="Y134" s="202"/>
      <c r="Z134" s="302">
        <v>0</v>
      </c>
      <c r="AA134" s="202"/>
      <c r="AB134" s="302">
        <v>0</v>
      </c>
      <c r="AC134" s="202"/>
      <c r="AD134" s="302">
        <v>0</v>
      </c>
      <c r="AE134" s="202"/>
      <c r="AF134" s="302">
        <v>0</v>
      </c>
      <c r="AG134" s="202"/>
      <c r="AH134" s="302">
        <v>0</v>
      </c>
      <c r="AI134" s="202"/>
      <c r="AJ134" s="302">
        <v>0</v>
      </c>
      <c r="AK134" s="202"/>
      <c r="AL134" s="300">
        <f>SUM(AL135+AL138)</f>
        <v>0</v>
      </c>
      <c r="AM134" s="202"/>
      <c r="AN134" s="302">
        <v>0</v>
      </c>
      <c r="AO134" s="202"/>
      <c r="AP134" s="302" t="e">
        <f>#REF!</f>
        <v>#REF!</v>
      </c>
      <c r="AQ134" s="202"/>
      <c r="AR134" s="302">
        <v>0</v>
      </c>
      <c r="AS134" s="202"/>
      <c r="AT134" s="302">
        <v>0</v>
      </c>
      <c r="AU134" s="202"/>
      <c r="AV134" s="302" t="e">
        <f>#REF!</f>
        <v>#REF!</v>
      </c>
      <c r="AW134" s="202"/>
      <c r="AX134" s="302">
        <v>0</v>
      </c>
      <c r="AY134" s="202"/>
      <c r="AZ134" s="302">
        <v>0</v>
      </c>
      <c r="BA134" s="202"/>
      <c r="BB134" s="302">
        <v>0</v>
      </c>
      <c r="BC134" s="202"/>
      <c r="BD134" s="302">
        <v>0</v>
      </c>
      <c r="BE134" s="202"/>
      <c r="BF134" s="302">
        <v>0</v>
      </c>
      <c r="BG134" s="202"/>
      <c r="BH134" s="302">
        <v>0</v>
      </c>
      <c r="BI134" s="202"/>
      <c r="BJ134" s="302">
        <v>0</v>
      </c>
      <c r="BK134" s="202"/>
      <c r="BL134" s="302">
        <v>0</v>
      </c>
      <c r="BM134" s="202"/>
      <c r="BN134" s="302">
        <v>0</v>
      </c>
      <c r="BO134" s="202"/>
      <c r="BP134" s="302">
        <v>0</v>
      </c>
      <c r="BQ134" s="371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O134" s="202"/>
    </row>
    <row r="135" spans="2:204" ht="15" customHeight="1" x14ac:dyDescent="0.2">
      <c r="B135" s="31"/>
      <c r="C135" s="400"/>
      <c r="D135" s="418">
        <v>4</v>
      </c>
      <c r="E135" s="423"/>
      <c r="F135" s="349"/>
      <c r="G135" s="217"/>
      <c r="H135" s="195" t="s">
        <v>236</v>
      </c>
      <c r="I135" s="217"/>
      <c r="J135" s="300" t="e">
        <f>SUM(J136+J139)</f>
        <v>#REF!</v>
      </c>
      <c r="K135" s="217"/>
      <c r="L135" s="300" t="e">
        <f>SUM(L136+L139)</f>
        <v>#REF!</v>
      </c>
      <c r="M135" s="196"/>
      <c r="N135" s="300" t="e">
        <f t="shared" si="88"/>
        <v>#REF!</v>
      </c>
      <c r="O135" s="196"/>
      <c r="P135" s="300" t="e">
        <f t="shared" si="82"/>
        <v>#REF!</v>
      </c>
      <c r="Q135" s="196"/>
      <c r="R135" s="316" t="e">
        <f>(P135/J135)*100</f>
        <v>#REF!</v>
      </c>
      <c r="S135" s="196"/>
      <c r="T135" s="300">
        <f t="shared" ref="T135:AJ135" si="93">SUM(T136+T139)</f>
        <v>0</v>
      </c>
      <c r="U135" s="196"/>
      <c r="V135" s="300">
        <f t="shared" si="93"/>
        <v>0</v>
      </c>
      <c r="W135" s="196"/>
      <c r="X135" s="300" t="e">
        <f t="shared" si="93"/>
        <v>#REF!</v>
      </c>
      <c r="Y135" s="196"/>
      <c r="Z135" s="300">
        <f t="shared" si="93"/>
        <v>0</v>
      </c>
      <c r="AA135" s="196"/>
      <c r="AB135" s="300">
        <f t="shared" si="93"/>
        <v>0</v>
      </c>
      <c r="AC135" s="196"/>
      <c r="AD135" s="300">
        <f t="shared" si="93"/>
        <v>0</v>
      </c>
      <c r="AE135" s="196"/>
      <c r="AF135" s="300">
        <f t="shared" si="93"/>
        <v>0</v>
      </c>
      <c r="AG135" s="196"/>
      <c r="AH135" s="300">
        <f t="shared" si="93"/>
        <v>0</v>
      </c>
      <c r="AI135" s="196"/>
      <c r="AJ135" s="300">
        <f t="shared" si="93"/>
        <v>0</v>
      </c>
      <c r="AK135" s="196"/>
      <c r="AL135" s="301">
        <f>SUM(AL136:AL137)</f>
        <v>0</v>
      </c>
      <c r="AM135" s="196"/>
      <c r="AN135" s="300">
        <f>SUM(AN136+AN139)</f>
        <v>0</v>
      </c>
      <c r="AO135" s="196"/>
      <c r="AP135" s="300">
        <f>SUM(AP136+AP139)</f>
        <v>0</v>
      </c>
      <c r="AQ135" s="196"/>
      <c r="AR135" s="300">
        <f>SUM(AR136+AR139)</f>
        <v>0</v>
      </c>
      <c r="AS135" s="196"/>
      <c r="AT135" s="300">
        <f>SUM(AT136+AT139)</f>
        <v>0</v>
      </c>
      <c r="AU135" s="196"/>
      <c r="AV135" s="300">
        <f>SUM(AV136+AV139)</f>
        <v>0</v>
      </c>
      <c r="AW135" s="196"/>
      <c r="AX135" s="300">
        <f>SUM(AX136+AX139)</f>
        <v>0</v>
      </c>
      <c r="AY135" s="196"/>
      <c r="AZ135" s="300">
        <f>SUM(AZ136+AZ139)</f>
        <v>0</v>
      </c>
      <c r="BA135" s="196"/>
      <c r="BB135" s="300">
        <f>SUM(BB136+BB139)</f>
        <v>0</v>
      </c>
      <c r="BC135" s="196"/>
      <c r="BD135" s="300">
        <f t="shared" ref="BD135:BP135" si="94">SUM(BD136+BD139)</f>
        <v>0</v>
      </c>
      <c r="BE135" s="196"/>
      <c r="BF135" s="300">
        <f t="shared" si="94"/>
        <v>0</v>
      </c>
      <c r="BG135" s="196"/>
      <c r="BH135" s="300" t="e">
        <f t="shared" si="94"/>
        <v>#REF!</v>
      </c>
      <c r="BI135" s="196"/>
      <c r="BJ135" s="300">
        <f t="shared" si="94"/>
        <v>0</v>
      </c>
      <c r="BK135" s="196"/>
      <c r="BL135" s="300">
        <f t="shared" si="94"/>
        <v>0</v>
      </c>
      <c r="BM135" s="196"/>
      <c r="BN135" s="300">
        <f t="shared" si="94"/>
        <v>0</v>
      </c>
      <c r="BO135" s="196"/>
      <c r="BP135" s="300">
        <f t="shared" si="94"/>
        <v>0</v>
      </c>
      <c r="BQ135" s="368"/>
      <c r="BR135" s="196"/>
      <c r="BS135" s="196"/>
      <c r="BT135" s="196"/>
      <c r="BU135" s="196"/>
      <c r="BV135" s="196"/>
      <c r="BW135" s="196"/>
      <c r="BX135" s="196"/>
      <c r="BY135" s="196"/>
      <c r="BZ135" s="196"/>
      <c r="CA135" s="196"/>
      <c r="CB135" s="196"/>
      <c r="CC135" s="196"/>
      <c r="CD135" s="196"/>
      <c r="CE135" s="196"/>
      <c r="CF135" s="196"/>
      <c r="CG135" s="196"/>
      <c r="CH135" s="196"/>
      <c r="CI135" s="196"/>
      <c r="CJ135" s="196"/>
      <c r="CK135" s="196"/>
      <c r="CL135" s="196"/>
      <c r="CM135" s="196"/>
      <c r="CN135" s="196"/>
      <c r="CO135" s="196"/>
      <c r="CP135" s="196"/>
      <c r="CQ135" s="196"/>
      <c r="CR135" s="196"/>
      <c r="CS135" s="196"/>
      <c r="CT135" s="196"/>
      <c r="CU135" s="196"/>
      <c r="CV135" s="196"/>
      <c r="CW135" s="196"/>
      <c r="CX135" s="196"/>
      <c r="CY135" s="196"/>
      <c r="CZ135" s="196"/>
      <c r="DA135" s="196"/>
      <c r="DB135" s="196"/>
      <c r="DC135" s="196"/>
      <c r="DD135" s="196"/>
      <c r="DE135" s="196"/>
      <c r="DF135" s="196"/>
      <c r="DG135" s="196"/>
      <c r="DH135" s="196"/>
      <c r="DI135" s="196"/>
      <c r="DJ135" s="196"/>
      <c r="DK135" s="196"/>
      <c r="DL135" s="196"/>
      <c r="DM135" s="196"/>
      <c r="DN135" s="196"/>
      <c r="DO135" s="196"/>
      <c r="DP135" s="196"/>
      <c r="DQ135" s="196"/>
      <c r="DR135" s="196"/>
      <c r="DS135" s="196"/>
      <c r="DT135" s="196"/>
      <c r="DU135" s="196"/>
      <c r="DV135" s="196"/>
      <c r="DW135" s="196"/>
      <c r="DX135" s="196"/>
      <c r="DY135" s="196"/>
      <c r="DZ135" s="196"/>
      <c r="EA135" s="196"/>
      <c r="EB135" s="196"/>
      <c r="EC135" s="196"/>
      <c r="ED135" s="196"/>
      <c r="EE135" s="196"/>
      <c r="EF135" s="196"/>
      <c r="EG135" s="196"/>
      <c r="EH135" s="196"/>
      <c r="EI135" s="196"/>
      <c r="EJ135" s="196"/>
      <c r="EK135" s="196"/>
      <c r="EL135" s="196"/>
      <c r="EM135" s="196"/>
      <c r="EN135" s="196"/>
      <c r="EO135" s="196"/>
      <c r="EP135" s="196"/>
      <c r="EQ135" s="196"/>
      <c r="ER135" s="196"/>
      <c r="ES135" s="196"/>
      <c r="ET135" s="196"/>
      <c r="EU135" s="196"/>
      <c r="EV135" s="196"/>
      <c r="EW135" s="196"/>
      <c r="EX135" s="196"/>
      <c r="EY135" s="196"/>
      <c r="EZ135" s="196"/>
      <c r="FA135" s="196"/>
      <c r="FB135" s="196"/>
      <c r="FC135" s="196"/>
      <c r="FD135" s="196"/>
      <c r="FE135" s="196"/>
      <c r="FF135" s="196"/>
      <c r="FG135" s="197"/>
      <c r="FH135" s="197"/>
      <c r="FI135" s="197"/>
      <c r="FJ135" s="197"/>
      <c r="FK135" s="197"/>
      <c r="FL135" s="197"/>
      <c r="FM135" s="197"/>
      <c r="FN135" s="197"/>
      <c r="FO135" s="196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8"/>
      <c r="GC135" s="198"/>
      <c r="GD135" s="198"/>
      <c r="GE135" s="198"/>
      <c r="GF135" s="198"/>
      <c r="GG135" s="198"/>
      <c r="GH135" s="198"/>
      <c r="GI135" s="198"/>
      <c r="GJ135" s="198"/>
      <c r="GK135" s="198"/>
      <c r="GL135" s="198"/>
      <c r="GM135" s="198"/>
      <c r="GN135" s="198"/>
      <c r="GO135" s="198"/>
      <c r="GP135" s="198"/>
      <c r="GQ135" s="198"/>
      <c r="GR135" s="198"/>
      <c r="GS135" s="198"/>
      <c r="GT135" s="198"/>
      <c r="GU135" s="198"/>
    </row>
    <row r="136" spans="2:204" ht="15" customHeight="1" x14ac:dyDescent="0.2">
      <c r="B136" s="31"/>
      <c r="C136" s="398"/>
      <c r="D136" s="419"/>
      <c r="E136" s="420">
        <v>2</v>
      </c>
      <c r="F136" s="342"/>
      <c r="G136" s="212"/>
      <c r="H136" s="199" t="s">
        <v>114</v>
      </c>
      <c r="I136" s="212"/>
      <c r="J136" s="301" t="e">
        <f>SUM(J137+J138)</f>
        <v>#REF!</v>
      </c>
      <c r="K136" s="212"/>
      <c r="L136" s="301" t="e">
        <f>SUM(L137+L138)</f>
        <v>#REF!</v>
      </c>
      <c r="M136" s="200"/>
      <c r="N136" s="301" t="e">
        <f t="shared" si="88"/>
        <v>#REF!</v>
      </c>
      <c r="O136" s="200"/>
      <c r="P136" s="301" t="e">
        <f t="shared" si="82"/>
        <v>#REF!</v>
      </c>
      <c r="Q136" s="200"/>
      <c r="R136" s="317"/>
      <c r="S136" s="202"/>
      <c r="T136" s="301">
        <f t="shared" ref="T136:AJ136" si="95">SUM(T137:T138)</f>
        <v>0</v>
      </c>
      <c r="U136" s="202"/>
      <c r="V136" s="301">
        <f t="shared" si="95"/>
        <v>0</v>
      </c>
      <c r="W136" s="202"/>
      <c r="X136" s="301" t="e">
        <f t="shared" si="95"/>
        <v>#REF!</v>
      </c>
      <c r="Y136" s="202"/>
      <c r="Z136" s="301">
        <f t="shared" si="95"/>
        <v>0</v>
      </c>
      <c r="AA136" s="202"/>
      <c r="AB136" s="301">
        <f t="shared" si="95"/>
        <v>0</v>
      </c>
      <c r="AC136" s="202"/>
      <c r="AD136" s="301">
        <f t="shared" si="95"/>
        <v>0</v>
      </c>
      <c r="AE136" s="202"/>
      <c r="AF136" s="301">
        <f t="shared" si="95"/>
        <v>0</v>
      </c>
      <c r="AG136" s="202"/>
      <c r="AH136" s="301">
        <f t="shared" si="95"/>
        <v>0</v>
      </c>
      <c r="AI136" s="202"/>
      <c r="AJ136" s="301">
        <f t="shared" si="95"/>
        <v>0</v>
      </c>
      <c r="AK136" s="202"/>
      <c r="AL136" s="302">
        <v>0</v>
      </c>
      <c r="AM136" s="202"/>
      <c r="AN136" s="301">
        <f>SUM(AN137:AN138)</f>
        <v>0</v>
      </c>
      <c r="AO136" s="202"/>
      <c r="AP136" s="301">
        <f>SUM(AP137:AP138)</f>
        <v>0</v>
      </c>
      <c r="AQ136" s="202"/>
      <c r="AR136" s="301">
        <f>SUM(AR137:AR138)</f>
        <v>0</v>
      </c>
      <c r="AS136" s="202"/>
      <c r="AT136" s="301">
        <f>SUM(AT137:AT138)</f>
        <v>0</v>
      </c>
      <c r="AU136" s="202"/>
      <c r="AV136" s="301">
        <f>SUM(AV137:AV138)</f>
        <v>0</v>
      </c>
      <c r="AW136" s="202"/>
      <c r="AX136" s="301">
        <f>SUM(AX137:AX138)</f>
        <v>0</v>
      </c>
      <c r="AY136" s="202"/>
      <c r="AZ136" s="301">
        <f>SUM(AZ137:AZ138)</f>
        <v>0</v>
      </c>
      <c r="BA136" s="202"/>
      <c r="BB136" s="301">
        <f>SUM(BB137:BB138)</f>
        <v>0</v>
      </c>
      <c r="BC136" s="202"/>
      <c r="BD136" s="302">
        <v>0</v>
      </c>
      <c r="BE136" s="202"/>
      <c r="BF136" s="302">
        <v>0</v>
      </c>
      <c r="BG136" s="202"/>
      <c r="BH136" s="302">
        <v>0</v>
      </c>
      <c r="BI136" s="202"/>
      <c r="BJ136" s="302">
        <v>0</v>
      </c>
      <c r="BK136" s="202"/>
      <c r="BL136" s="302">
        <v>0</v>
      </c>
      <c r="BM136" s="202"/>
      <c r="BN136" s="302">
        <v>0</v>
      </c>
      <c r="BO136" s="202"/>
      <c r="BP136" s="302">
        <v>0</v>
      </c>
      <c r="BQ136" s="369"/>
      <c r="BR136" s="200"/>
      <c r="BS136" s="200"/>
      <c r="BT136" s="200"/>
      <c r="BU136" s="200"/>
      <c r="BV136" s="200"/>
      <c r="BW136" s="200"/>
      <c r="BX136" s="200"/>
      <c r="BY136" s="200"/>
      <c r="BZ136" s="200"/>
      <c r="CA136" s="200"/>
      <c r="CB136" s="200"/>
      <c r="CC136" s="200"/>
      <c r="CD136" s="200"/>
      <c r="CE136" s="200"/>
      <c r="CF136" s="200"/>
      <c r="CG136" s="200"/>
      <c r="CH136" s="200"/>
      <c r="CI136" s="200"/>
      <c r="CJ136" s="200"/>
      <c r="CK136" s="200"/>
      <c r="CL136" s="200"/>
      <c r="CM136" s="200"/>
      <c r="CN136" s="200"/>
      <c r="CO136" s="200"/>
      <c r="CP136" s="200"/>
      <c r="CQ136" s="200"/>
      <c r="CR136" s="200"/>
      <c r="CS136" s="200"/>
      <c r="CT136" s="200"/>
      <c r="CU136" s="200"/>
      <c r="CV136" s="200"/>
      <c r="CW136" s="200"/>
      <c r="CX136" s="200"/>
      <c r="CY136" s="200"/>
      <c r="CZ136" s="200"/>
      <c r="DA136" s="200"/>
      <c r="DB136" s="200"/>
      <c r="DC136" s="200"/>
      <c r="DD136" s="200"/>
      <c r="DE136" s="200"/>
      <c r="DF136" s="200"/>
      <c r="DG136" s="200"/>
      <c r="DH136" s="200"/>
      <c r="DI136" s="200"/>
      <c r="DJ136" s="200"/>
      <c r="DK136" s="200"/>
      <c r="DL136" s="200"/>
      <c r="DM136" s="200"/>
      <c r="DN136" s="200"/>
      <c r="DO136" s="200"/>
      <c r="DP136" s="200"/>
      <c r="DQ136" s="200"/>
      <c r="DR136" s="200"/>
      <c r="DS136" s="200"/>
      <c r="DT136" s="200"/>
      <c r="DU136" s="200"/>
      <c r="DV136" s="200"/>
      <c r="DW136" s="200"/>
      <c r="DX136" s="200"/>
      <c r="DY136" s="200"/>
      <c r="DZ136" s="200"/>
      <c r="EA136" s="200"/>
      <c r="EB136" s="200"/>
      <c r="EC136" s="200"/>
      <c r="ED136" s="200"/>
      <c r="EE136" s="200"/>
      <c r="EF136" s="200"/>
      <c r="EG136" s="200"/>
      <c r="EH136" s="200"/>
      <c r="EI136" s="200"/>
      <c r="EJ136" s="200"/>
      <c r="EK136" s="200"/>
      <c r="EL136" s="200"/>
      <c r="EM136" s="200"/>
      <c r="EN136" s="200"/>
      <c r="EO136" s="200"/>
      <c r="EP136" s="200"/>
      <c r="EQ136" s="200"/>
      <c r="ER136" s="200"/>
      <c r="ES136" s="200"/>
      <c r="ET136" s="200"/>
      <c r="EU136" s="200"/>
      <c r="EV136" s="200"/>
      <c r="EW136" s="200"/>
      <c r="EX136" s="200"/>
      <c r="EY136" s="200"/>
      <c r="EZ136" s="200"/>
      <c r="FA136" s="200"/>
      <c r="FB136" s="200"/>
      <c r="FC136" s="200"/>
      <c r="FD136" s="200"/>
      <c r="FE136" s="200"/>
      <c r="FF136" s="200"/>
      <c r="FO136" s="200"/>
    </row>
    <row r="137" spans="2:204" ht="15" customHeight="1" x14ac:dyDescent="0.2">
      <c r="B137" s="31"/>
      <c r="C137" s="399"/>
      <c r="D137" s="421"/>
      <c r="E137" s="421"/>
      <c r="F137" s="343" t="s">
        <v>14</v>
      </c>
      <c r="G137" s="207"/>
      <c r="H137" s="201" t="s">
        <v>194</v>
      </c>
      <c r="I137" s="207"/>
      <c r="J137" s="302" t="e">
        <f>#REF!</f>
        <v>#REF!</v>
      </c>
      <c r="K137" s="207"/>
      <c r="L137" s="302" t="e">
        <f>#REF!</f>
        <v>#REF!</v>
      </c>
      <c r="M137" s="202"/>
      <c r="N137" s="7" t="e">
        <f t="shared" si="88"/>
        <v>#REF!</v>
      </c>
      <c r="O137" s="16"/>
      <c r="P137" s="302" t="e">
        <f t="shared" si="82"/>
        <v>#REF!</v>
      </c>
      <c r="Q137" s="202"/>
      <c r="R137" s="319"/>
      <c r="S137" s="202"/>
      <c r="T137" s="302">
        <v>0</v>
      </c>
      <c r="U137" s="202"/>
      <c r="V137" s="302">
        <v>0</v>
      </c>
      <c r="W137" s="202"/>
      <c r="X137" s="302" t="e">
        <f>#REF!</f>
        <v>#REF!</v>
      </c>
      <c r="Y137" s="202"/>
      <c r="Z137" s="302">
        <v>0</v>
      </c>
      <c r="AA137" s="202"/>
      <c r="AB137" s="302">
        <v>0</v>
      </c>
      <c r="AC137" s="202"/>
      <c r="AD137" s="302">
        <v>0</v>
      </c>
      <c r="AE137" s="202"/>
      <c r="AF137" s="302">
        <v>0</v>
      </c>
      <c r="AG137" s="202"/>
      <c r="AH137" s="302">
        <v>0</v>
      </c>
      <c r="AI137" s="202"/>
      <c r="AJ137" s="302">
        <v>0</v>
      </c>
      <c r="AK137" s="202"/>
      <c r="AL137" s="302">
        <v>0</v>
      </c>
      <c r="AM137" s="202"/>
      <c r="AN137" s="302">
        <v>0</v>
      </c>
      <c r="AO137" s="202"/>
      <c r="AP137" s="302">
        <v>0</v>
      </c>
      <c r="AQ137" s="202"/>
      <c r="AR137" s="302">
        <v>0</v>
      </c>
      <c r="AS137" s="202"/>
      <c r="AT137" s="302">
        <v>0</v>
      </c>
      <c r="AU137" s="202"/>
      <c r="AV137" s="302">
        <v>0</v>
      </c>
      <c r="AW137" s="202"/>
      <c r="AX137" s="302">
        <v>0</v>
      </c>
      <c r="AY137" s="202"/>
      <c r="AZ137" s="302">
        <v>0</v>
      </c>
      <c r="BA137" s="202"/>
      <c r="BB137" s="302">
        <v>0</v>
      </c>
      <c r="BC137" s="202"/>
      <c r="BD137" s="302">
        <v>0</v>
      </c>
      <c r="BE137" s="202"/>
      <c r="BF137" s="302">
        <v>0</v>
      </c>
      <c r="BG137" s="202"/>
      <c r="BH137" s="302">
        <v>0</v>
      </c>
      <c r="BI137" s="202"/>
      <c r="BJ137" s="302">
        <v>0</v>
      </c>
      <c r="BK137" s="202"/>
      <c r="BL137" s="302">
        <v>0</v>
      </c>
      <c r="BM137" s="202"/>
      <c r="BN137" s="302">
        <v>0</v>
      </c>
      <c r="BO137" s="202"/>
      <c r="BP137" s="302">
        <v>0</v>
      </c>
      <c r="BQ137" s="371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O137" s="202"/>
    </row>
    <row r="138" spans="2:204" ht="15" customHeight="1" x14ac:dyDescent="0.2">
      <c r="B138" s="31"/>
      <c r="C138" s="399"/>
      <c r="D138" s="421"/>
      <c r="E138" s="421"/>
      <c r="F138" s="343">
        <v>90</v>
      </c>
      <c r="G138" s="207"/>
      <c r="H138" s="201" t="s">
        <v>423</v>
      </c>
      <c r="I138" s="207"/>
      <c r="J138" s="302" t="e">
        <f>#REF!</f>
        <v>#REF!</v>
      </c>
      <c r="K138" s="207"/>
      <c r="L138" s="302" t="e">
        <f>#REF!</f>
        <v>#REF!</v>
      </c>
      <c r="M138" s="202"/>
      <c r="N138" s="7" t="e">
        <f t="shared" si="88"/>
        <v>#REF!</v>
      </c>
      <c r="O138" s="16"/>
      <c r="P138" s="302"/>
      <c r="Q138" s="202"/>
      <c r="R138" s="319"/>
      <c r="S138" s="202"/>
      <c r="T138" s="302">
        <v>0</v>
      </c>
      <c r="U138" s="202"/>
      <c r="V138" s="302">
        <v>0</v>
      </c>
      <c r="W138" s="202"/>
      <c r="X138" s="302" t="e">
        <f>#REF!</f>
        <v>#REF!</v>
      </c>
      <c r="Y138" s="202"/>
      <c r="Z138" s="302">
        <v>0</v>
      </c>
      <c r="AA138" s="202"/>
      <c r="AB138" s="302">
        <v>0</v>
      </c>
      <c r="AC138" s="202"/>
      <c r="AD138" s="302">
        <v>0</v>
      </c>
      <c r="AE138" s="202"/>
      <c r="AF138" s="302">
        <v>0</v>
      </c>
      <c r="AG138" s="202"/>
      <c r="AH138" s="302">
        <v>0</v>
      </c>
      <c r="AI138" s="202"/>
      <c r="AJ138" s="302">
        <v>0</v>
      </c>
      <c r="AK138" s="202"/>
      <c r="AL138" s="301">
        <f>SUM(AL139:AL141)</f>
        <v>0</v>
      </c>
      <c r="AM138" s="202"/>
      <c r="AN138" s="302">
        <v>0</v>
      </c>
      <c r="AO138" s="202"/>
      <c r="AP138" s="302">
        <v>0</v>
      </c>
      <c r="AQ138" s="202"/>
      <c r="AR138" s="302">
        <v>0</v>
      </c>
      <c r="AS138" s="202"/>
      <c r="AT138" s="302">
        <v>0</v>
      </c>
      <c r="AU138" s="202"/>
      <c r="AV138" s="302">
        <v>0</v>
      </c>
      <c r="AW138" s="202"/>
      <c r="AX138" s="302">
        <v>0</v>
      </c>
      <c r="AY138" s="202"/>
      <c r="AZ138" s="302">
        <v>0</v>
      </c>
      <c r="BA138" s="202"/>
      <c r="BB138" s="302">
        <v>0</v>
      </c>
      <c r="BC138" s="202"/>
      <c r="BD138" s="302">
        <v>0</v>
      </c>
      <c r="BE138" s="202"/>
      <c r="BF138" s="302">
        <v>0</v>
      </c>
      <c r="BG138" s="202"/>
      <c r="BH138" s="302">
        <v>0</v>
      </c>
      <c r="BI138" s="202"/>
      <c r="BJ138" s="302">
        <v>0</v>
      </c>
      <c r="BK138" s="202"/>
      <c r="BL138" s="302">
        <v>0</v>
      </c>
      <c r="BM138" s="202"/>
      <c r="BN138" s="302">
        <v>0</v>
      </c>
      <c r="BO138" s="202"/>
      <c r="BP138" s="302">
        <v>0</v>
      </c>
      <c r="BQ138" s="371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O138" s="202"/>
    </row>
    <row r="139" spans="2:204" ht="15" customHeight="1" x14ac:dyDescent="0.2">
      <c r="B139" s="31"/>
      <c r="C139" s="399"/>
      <c r="D139" s="422"/>
      <c r="E139" s="420">
        <v>3</v>
      </c>
      <c r="F139" s="342"/>
      <c r="G139" s="212"/>
      <c r="H139" s="199" t="s">
        <v>350</v>
      </c>
      <c r="I139" s="212"/>
      <c r="J139" s="301" t="e">
        <f>SUM(J140:J142)</f>
        <v>#REF!</v>
      </c>
      <c r="K139" s="212"/>
      <c r="L139" s="301" t="e">
        <f>SUM(L140:L142)</f>
        <v>#REF!</v>
      </c>
      <c r="M139" s="200"/>
      <c r="N139" s="301" t="e">
        <f t="shared" si="88"/>
        <v>#REF!</v>
      </c>
      <c r="O139" s="200"/>
      <c r="P139" s="301" t="e">
        <f>N139-J139</f>
        <v>#REF!</v>
      </c>
      <c r="Q139" s="200"/>
      <c r="R139" s="317" t="e">
        <f>(P139/J139)*100</f>
        <v>#REF!</v>
      </c>
      <c r="S139" s="200"/>
      <c r="T139" s="301">
        <f t="shared" ref="T139:AJ139" si="96">SUM(T140:T142)</f>
        <v>0</v>
      </c>
      <c r="U139" s="200"/>
      <c r="V139" s="301">
        <f t="shared" si="96"/>
        <v>0</v>
      </c>
      <c r="W139" s="200"/>
      <c r="X139" s="301" t="e">
        <f t="shared" si="96"/>
        <v>#REF!</v>
      </c>
      <c r="Y139" s="200"/>
      <c r="Z139" s="301">
        <f t="shared" si="96"/>
        <v>0</v>
      </c>
      <c r="AA139" s="200"/>
      <c r="AB139" s="301">
        <f t="shared" si="96"/>
        <v>0</v>
      </c>
      <c r="AC139" s="200"/>
      <c r="AD139" s="301">
        <f t="shared" si="96"/>
        <v>0</v>
      </c>
      <c r="AE139" s="200"/>
      <c r="AF139" s="301">
        <f t="shared" si="96"/>
        <v>0</v>
      </c>
      <c r="AG139" s="200"/>
      <c r="AH139" s="301">
        <f t="shared" si="96"/>
        <v>0</v>
      </c>
      <c r="AI139" s="200"/>
      <c r="AJ139" s="301">
        <f t="shared" si="96"/>
        <v>0</v>
      </c>
      <c r="AK139" s="200"/>
      <c r="AL139" s="302">
        <v>0</v>
      </c>
      <c r="AM139" s="200"/>
      <c r="AN139" s="301">
        <f>SUM(AN140:AN142)</f>
        <v>0</v>
      </c>
      <c r="AO139" s="200"/>
      <c r="AP139" s="301">
        <f>SUM(AP140:AP142)</f>
        <v>0</v>
      </c>
      <c r="AQ139" s="200"/>
      <c r="AR139" s="301">
        <f>SUM(AR140:AR142)</f>
        <v>0</v>
      </c>
      <c r="AS139" s="200"/>
      <c r="AT139" s="301">
        <f>SUM(AT140:AT142)</f>
        <v>0</v>
      </c>
      <c r="AU139" s="200"/>
      <c r="AV139" s="301">
        <f>SUM(AV140:AV142)</f>
        <v>0</v>
      </c>
      <c r="AW139" s="200"/>
      <c r="AX139" s="301">
        <f>SUM(AX140:AX142)</f>
        <v>0</v>
      </c>
      <c r="AY139" s="200"/>
      <c r="AZ139" s="301">
        <f>SUM(AZ140:AZ142)</f>
        <v>0</v>
      </c>
      <c r="BA139" s="200"/>
      <c r="BB139" s="301">
        <f>SUM(BB140:BB142)</f>
        <v>0</v>
      </c>
      <c r="BC139" s="200"/>
      <c r="BD139" s="301">
        <f t="shared" ref="BD139:BP139" si="97">SUM(BD140:BD142)</f>
        <v>0</v>
      </c>
      <c r="BE139" s="200"/>
      <c r="BF139" s="301">
        <f t="shared" si="97"/>
        <v>0</v>
      </c>
      <c r="BG139" s="200"/>
      <c r="BH139" s="301" t="e">
        <f t="shared" si="97"/>
        <v>#REF!</v>
      </c>
      <c r="BI139" s="200"/>
      <c r="BJ139" s="301">
        <f t="shared" si="97"/>
        <v>0</v>
      </c>
      <c r="BK139" s="200"/>
      <c r="BL139" s="301">
        <f t="shared" si="97"/>
        <v>0</v>
      </c>
      <c r="BM139" s="200"/>
      <c r="BN139" s="301">
        <f t="shared" si="97"/>
        <v>0</v>
      </c>
      <c r="BO139" s="200"/>
      <c r="BP139" s="301">
        <f t="shared" si="97"/>
        <v>0</v>
      </c>
      <c r="BQ139" s="369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0"/>
      <c r="DA139" s="200"/>
      <c r="DB139" s="200"/>
      <c r="DC139" s="200"/>
      <c r="DD139" s="200"/>
      <c r="DE139" s="200"/>
      <c r="DF139" s="200"/>
      <c r="DG139" s="200"/>
      <c r="DH139" s="200"/>
      <c r="DI139" s="200"/>
      <c r="DJ139" s="200"/>
      <c r="DK139" s="200"/>
      <c r="DL139" s="200"/>
      <c r="DM139" s="200"/>
      <c r="DN139" s="200"/>
      <c r="DO139" s="200"/>
      <c r="DP139" s="200"/>
      <c r="DQ139" s="200"/>
      <c r="DR139" s="200"/>
      <c r="DS139" s="200"/>
      <c r="DT139" s="200"/>
      <c r="DU139" s="200"/>
      <c r="DV139" s="200"/>
      <c r="DW139" s="200"/>
      <c r="DX139" s="200"/>
      <c r="DY139" s="200"/>
      <c r="DZ139" s="200"/>
      <c r="EA139" s="200"/>
      <c r="EB139" s="200"/>
      <c r="EC139" s="200"/>
      <c r="ED139" s="200"/>
      <c r="EE139" s="200"/>
      <c r="EF139" s="200"/>
      <c r="EG139" s="200"/>
      <c r="EH139" s="200"/>
      <c r="EI139" s="200"/>
      <c r="EJ139" s="200"/>
      <c r="EK139" s="200"/>
      <c r="EL139" s="200"/>
      <c r="EM139" s="200"/>
      <c r="EN139" s="200"/>
      <c r="EO139" s="200"/>
      <c r="EP139" s="200"/>
      <c r="EQ139" s="200"/>
      <c r="ER139" s="200"/>
      <c r="ES139" s="200"/>
      <c r="ET139" s="200"/>
      <c r="EU139" s="200"/>
      <c r="EV139" s="200"/>
      <c r="EW139" s="200"/>
      <c r="EX139" s="200"/>
      <c r="EY139" s="200"/>
      <c r="EZ139" s="200"/>
      <c r="FA139" s="200"/>
      <c r="FB139" s="200"/>
      <c r="FC139" s="200"/>
      <c r="FD139" s="200"/>
      <c r="FE139" s="200"/>
      <c r="FF139" s="200"/>
      <c r="FO139" s="200"/>
    </row>
    <row r="140" spans="2:204" ht="15" customHeight="1" x14ac:dyDescent="0.2">
      <c r="B140" s="31"/>
      <c r="C140" s="399"/>
      <c r="D140" s="422"/>
      <c r="E140" s="422"/>
      <c r="F140" s="343" t="s">
        <v>3</v>
      </c>
      <c r="G140" s="207"/>
      <c r="H140" s="201" t="s">
        <v>191</v>
      </c>
      <c r="I140" s="207"/>
      <c r="J140" s="302" t="e">
        <f>#REF!</f>
        <v>#REF!</v>
      </c>
      <c r="K140" s="207"/>
      <c r="L140" s="302" t="e">
        <f>#REF!</f>
        <v>#REF!</v>
      </c>
      <c r="M140" s="202"/>
      <c r="N140" s="7" t="e">
        <f t="shared" si="88"/>
        <v>#REF!</v>
      </c>
      <c r="O140" s="16"/>
      <c r="P140" s="302" t="e">
        <f>N140-J140</f>
        <v>#REF!</v>
      </c>
      <c r="Q140" s="202"/>
      <c r="R140" s="319" t="e">
        <f>(P140/J140)*100</f>
        <v>#REF!</v>
      </c>
      <c r="S140" s="202"/>
      <c r="T140" s="302">
        <v>0</v>
      </c>
      <c r="U140" s="202"/>
      <c r="V140" s="302">
        <v>0</v>
      </c>
      <c r="W140" s="202"/>
      <c r="X140" s="302" t="e">
        <f>#REF!</f>
        <v>#REF!</v>
      </c>
      <c r="Y140" s="202"/>
      <c r="Z140" s="302">
        <v>0</v>
      </c>
      <c r="AA140" s="202"/>
      <c r="AB140" s="302">
        <v>0</v>
      </c>
      <c r="AC140" s="202"/>
      <c r="AD140" s="302">
        <v>0</v>
      </c>
      <c r="AE140" s="202"/>
      <c r="AF140" s="302">
        <v>0</v>
      </c>
      <c r="AG140" s="202"/>
      <c r="AH140" s="302">
        <v>0</v>
      </c>
      <c r="AI140" s="202"/>
      <c r="AJ140" s="302">
        <v>0</v>
      </c>
      <c r="AK140" s="202"/>
      <c r="AL140" s="302">
        <v>0</v>
      </c>
      <c r="AM140" s="202"/>
      <c r="AN140" s="302">
        <v>0</v>
      </c>
      <c r="AO140" s="202"/>
      <c r="AP140" s="302">
        <v>0</v>
      </c>
      <c r="AQ140" s="202"/>
      <c r="AR140" s="302">
        <v>0</v>
      </c>
      <c r="AS140" s="202"/>
      <c r="AT140" s="302">
        <v>0</v>
      </c>
      <c r="AU140" s="202"/>
      <c r="AV140" s="302">
        <v>0</v>
      </c>
      <c r="AW140" s="202"/>
      <c r="AX140" s="302">
        <v>0</v>
      </c>
      <c r="AY140" s="202"/>
      <c r="AZ140" s="302">
        <v>0</v>
      </c>
      <c r="BA140" s="202"/>
      <c r="BB140" s="302">
        <v>0</v>
      </c>
      <c r="BC140" s="202"/>
      <c r="BD140" s="302">
        <v>0</v>
      </c>
      <c r="BE140" s="202"/>
      <c r="BF140" s="302">
        <v>0</v>
      </c>
      <c r="BG140" s="202"/>
      <c r="BH140" s="302">
        <v>0</v>
      </c>
      <c r="BI140" s="202"/>
      <c r="BJ140" s="302">
        <v>0</v>
      </c>
      <c r="BK140" s="202"/>
      <c r="BL140" s="302">
        <v>0</v>
      </c>
      <c r="BM140" s="202"/>
      <c r="BN140" s="302">
        <v>0</v>
      </c>
      <c r="BO140" s="202"/>
      <c r="BP140" s="302">
        <v>0</v>
      </c>
      <c r="BQ140" s="371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O140" s="202"/>
    </row>
    <row r="141" spans="2:204" ht="15" customHeight="1" x14ac:dyDescent="0.2">
      <c r="B141" s="31"/>
      <c r="C141" s="399"/>
      <c r="D141" s="422"/>
      <c r="E141" s="422"/>
      <c r="F141" s="343" t="s">
        <v>0</v>
      </c>
      <c r="G141" s="207"/>
      <c r="H141" s="201" t="s">
        <v>368</v>
      </c>
      <c r="I141" s="207"/>
      <c r="J141" s="302" t="e">
        <f>#REF!</f>
        <v>#REF!</v>
      </c>
      <c r="K141" s="207"/>
      <c r="L141" s="302" t="e">
        <f>#REF!</f>
        <v>#REF!</v>
      </c>
      <c r="M141" s="202"/>
      <c r="N141" s="7" t="e">
        <f t="shared" si="88"/>
        <v>#REF!</v>
      </c>
      <c r="O141" s="16"/>
      <c r="P141" s="302"/>
      <c r="Q141" s="202"/>
      <c r="R141" s="319"/>
      <c r="S141" s="202"/>
      <c r="T141" s="302">
        <v>0</v>
      </c>
      <c r="U141" s="202"/>
      <c r="V141" s="302">
        <v>0</v>
      </c>
      <c r="W141" s="202"/>
      <c r="X141" s="302" t="e">
        <f>#REF!</f>
        <v>#REF!</v>
      </c>
      <c r="Y141" s="202"/>
      <c r="Z141" s="302">
        <v>0</v>
      </c>
      <c r="AA141" s="202"/>
      <c r="AB141" s="302">
        <v>0</v>
      </c>
      <c r="AC141" s="202"/>
      <c r="AD141" s="302">
        <v>0</v>
      </c>
      <c r="AE141" s="202"/>
      <c r="AF141" s="302">
        <v>0</v>
      </c>
      <c r="AG141" s="202"/>
      <c r="AH141" s="302">
        <v>0</v>
      </c>
      <c r="AI141" s="202"/>
      <c r="AJ141" s="302">
        <v>0</v>
      </c>
      <c r="AK141" s="202"/>
      <c r="AL141" s="302">
        <v>0</v>
      </c>
      <c r="AM141" s="202"/>
      <c r="AN141" s="302">
        <v>0</v>
      </c>
      <c r="AO141" s="202"/>
      <c r="AP141" s="302">
        <v>0</v>
      </c>
      <c r="AQ141" s="202"/>
      <c r="AR141" s="302">
        <v>0</v>
      </c>
      <c r="AS141" s="202"/>
      <c r="AT141" s="302">
        <v>0</v>
      </c>
      <c r="AU141" s="202"/>
      <c r="AV141" s="302">
        <v>0</v>
      </c>
      <c r="AW141" s="202"/>
      <c r="AX141" s="302">
        <v>0</v>
      </c>
      <c r="AY141" s="202"/>
      <c r="AZ141" s="302">
        <v>0</v>
      </c>
      <c r="BA141" s="202"/>
      <c r="BB141" s="302">
        <v>0</v>
      </c>
      <c r="BC141" s="202"/>
      <c r="BD141" s="302">
        <v>0</v>
      </c>
      <c r="BE141" s="202"/>
      <c r="BF141" s="302">
        <v>0</v>
      </c>
      <c r="BG141" s="202"/>
      <c r="BH141" s="302">
        <v>0</v>
      </c>
      <c r="BI141" s="202"/>
      <c r="BJ141" s="302">
        <v>0</v>
      </c>
      <c r="BK141" s="202"/>
      <c r="BL141" s="302">
        <v>0</v>
      </c>
      <c r="BM141" s="202"/>
      <c r="BN141" s="302">
        <v>0</v>
      </c>
      <c r="BO141" s="202"/>
      <c r="BP141" s="302">
        <v>0</v>
      </c>
      <c r="BQ141" s="371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O141" s="202"/>
    </row>
    <row r="142" spans="2:204" ht="15" customHeight="1" x14ac:dyDescent="0.2">
      <c r="B142" s="31"/>
      <c r="C142" s="403"/>
      <c r="D142" s="426"/>
      <c r="E142" s="422"/>
      <c r="F142" s="343">
        <v>90</v>
      </c>
      <c r="G142" s="207"/>
      <c r="H142" s="201" t="s">
        <v>277</v>
      </c>
      <c r="I142" s="207"/>
      <c r="J142" s="302" t="e">
        <f>#REF!</f>
        <v>#REF!</v>
      </c>
      <c r="K142" s="207"/>
      <c r="L142" s="302" t="e">
        <f>#REF!</f>
        <v>#REF!</v>
      </c>
      <c r="M142" s="202"/>
      <c r="N142" s="7" t="e">
        <f t="shared" si="88"/>
        <v>#REF!</v>
      </c>
      <c r="O142" s="16"/>
      <c r="P142" s="302" t="e">
        <f>N142-J142</f>
        <v>#REF!</v>
      </c>
      <c r="Q142" s="202"/>
      <c r="R142" s="319" t="e">
        <f>(P142/J142)*100</f>
        <v>#REF!</v>
      </c>
      <c r="S142" s="202"/>
      <c r="T142" s="302">
        <v>0</v>
      </c>
      <c r="U142" s="202"/>
      <c r="V142" s="302">
        <v>0</v>
      </c>
      <c r="W142" s="202"/>
      <c r="X142" s="302">
        <v>0</v>
      </c>
      <c r="Y142" s="202"/>
      <c r="Z142" s="302">
        <v>0</v>
      </c>
      <c r="AA142" s="202"/>
      <c r="AB142" s="302">
        <v>0</v>
      </c>
      <c r="AC142" s="202"/>
      <c r="AD142" s="302">
        <v>0</v>
      </c>
      <c r="AE142" s="202"/>
      <c r="AF142" s="302">
        <v>0</v>
      </c>
      <c r="AG142" s="202"/>
      <c r="AH142" s="302">
        <v>0</v>
      </c>
      <c r="AI142" s="202"/>
      <c r="AJ142" s="302">
        <v>0</v>
      </c>
      <c r="AK142" s="202"/>
      <c r="AL142" s="303">
        <f>SUM(AL143+AL150+AL154+AL158+AL163+AL168)</f>
        <v>0</v>
      </c>
      <c r="AM142" s="202"/>
      <c r="AN142" s="302">
        <v>0</v>
      </c>
      <c r="AO142" s="202"/>
      <c r="AP142" s="302">
        <v>0</v>
      </c>
      <c r="AQ142" s="202"/>
      <c r="AR142" s="302">
        <v>0</v>
      </c>
      <c r="AS142" s="202"/>
      <c r="AT142" s="302">
        <v>0</v>
      </c>
      <c r="AU142" s="202"/>
      <c r="AV142" s="302">
        <v>0</v>
      </c>
      <c r="AW142" s="202"/>
      <c r="AX142" s="302">
        <v>0</v>
      </c>
      <c r="AY142" s="202"/>
      <c r="AZ142" s="302">
        <v>0</v>
      </c>
      <c r="BA142" s="202"/>
      <c r="BB142" s="302">
        <v>0</v>
      </c>
      <c r="BC142" s="202"/>
      <c r="BD142" s="302">
        <v>0</v>
      </c>
      <c r="BE142" s="202"/>
      <c r="BF142" s="302">
        <v>0</v>
      </c>
      <c r="BG142" s="202"/>
      <c r="BH142" s="302" t="e">
        <f>#REF!</f>
        <v>#REF!</v>
      </c>
      <c r="BI142" s="202"/>
      <c r="BJ142" s="302">
        <v>0</v>
      </c>
      <c r="BK142" s="202"/>
      <c r="BL142" s="302">
        <v>0</v>
      </c>
      <c r="BM142" s="202"/>
      <c r="BN142" s="302">
        <v>0</v>
      </c>
      <c r="BO142" s="202"/>
      <c r="BP142" s="302">
        <v>0</v>
      </c>
      <c r="BQ142" s="371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O142" s="202"/>
    </row>
    <row r="143" spans="2:204" ht="15" customHeight="1" x14ac:dyDescent="0.2">
      <c r="B143" s="31"/>
      <c r="C143" s="404"/>
      <c r="D143" s="418">
        <v>5</v>
      </c>
      <c r="E143" s="423"/>
      <c r="F143" s="349"/>
      <c r="G143" s="217"/>
      <c r="H143" s="195" t="s">
        <v>24</v>
      </c>
      <c r="I143" s="217"/>
      <c r="J143" s="303" t="e">
        <f>SUM(J144+J151+J155+J159+J164+J169)</f>
        <v>#REF!</v>
      </c>
      <c r="K143" s="217"/>
      <c r="L143" s="303" t="e">
        <f>SUM(L144+L151+L155+L159+L164+L169)</f>
        <v>#REF!</v>
      </c>
      <c r="M143" s="209"/>
      <c r="N143" s="303" t="e">
        <f t="shared" si="88"/>
        <v>#REF!</v>
      </c>
      <c r="O143" s="209"/>
      <c r="P143" s="303" t="e">
        <f>N143-J143</f>
        <v>#REF!</v>
      </c>
      <c r="Q143" s="209"/>
      <c r="R143" s="320" t="e">
        <f>(P143/J143)*100</f>
        <v>#REF!</v>
      </c>
      <c r="S143" s="209"/>
      <c r="T143" s="303" t="e">
        <f t="shared" ref="T143:AJ143" si="98">SUM(T144+T151+T155+T159+T164+T169)</f>
        <v>#REF!</v>
      </c>
      <c r="U143" s="209"/>
      <c r="V143" s="303" t="e">
        <f t="shared" si="98"/>
        <v>#REF!</v>
      </c>
      <c r="W143" s="209"/>
      <c r="X143" s="303" t="e">
        <f t="shared" si="98"/>
        <v>#REF!</v>
      </c>
      <c r="Y143" s="209"/>
      <c r="Z143" s="303" t="e">
        <f t="shared" si="98"/>
        <v>#REF!</v>
      </c>
      <c r="AA143" s="209"/>
      <c r="AB143" s="303" t="e">
        <f t="shared" si="98"/>
        <v>#REF!</v>
      </c>
      <c r="AC143" s="209"/>
      <c r="AD143" s="303" t="e">
        <f t="shared" si="98"/>
        <v>#REF!</v>
      </c>
      <c r="AE143" s="209"/>
      <c r="AF143" s="303">
        <f t="shared" si="98"/>
        <v>0</v>
      </c>
      <c r="AG143" s="209"/>
      <c r="AH143" s="303" t="e">
        <f t="shared" si="98"/>
        <v>#REF!</v>
      </c>
      <c r="AI143" s="209"/>
      <c r="AJ143" s="303" t="e">
        <f t="shared" si="98"/>
        <v>#REF!</v>
      </c>
      <c r="AK143" s="209"/>
      <c r="AL143" s="304">
        <f>SUM(AL146:AL149)</f>
        <v>0</v>
      </c>
      <c r="AM143" s="209"/>
      <c r="AN143" s="303" t="e">
        <f>SUM(AN144+AN151+AN155+AN159+AN164+AN169)</f>
        <v>#REF!</v>
      </c>
      <c r="AO143" s="209"/>
      <c r="AP143" s="303" t="e">
        <f>SUM(AP144+AP151+AP155+AP159+AP164+AP169)</f>
        <v>#REF!</v>
      </c>
      <c r="AQ143" s="209"/>
      <c r="AR143" s="303" t="e">
        <f>SUM(AR144+AR151+AR155+AR159+AR164+AR169)</f>
        <v>#REF!</v>
      </c>
      <c r="AS143" s="209"/>
      <c r="AT143" s="303" t="e">
        <f>SUM(AT144+AT151+AT155+AT159+AT164+AT169)</f>
        <v>#REF!</v>
      </c>
      <c r="AU143" s="209"/>
      <c r="AV143" s="303" t="e">
        <f>SUM(AV144+AV151+AV155+AV159+AV164+AV169)</f>
        <v>#REF!</v>
      </c>
      <c r="AW143" s="209"/>
      <c r="AX143" s="303" t="e">
        <f>SUM(AX144+AX151+AX155+AX159+AX164+AX169)</f>
        <v>#REF!</v>
      </c>
      <c r="AY143" s="209"/>
      <c r="AZ143" s="303" t="e">
        <f>SUM(AZ144+AZ151+AZ155+AZ159+AZ164+AZ169)</f>
        <v>#REF!</v>
      </c>
      <c r="BA143" s="209"/>
      <c r="BB143" s="303" t="e">
        <f>SUM(BB144+BB151+BB155+BB159+BB164+BB169)</f>
        <v>#REF!</v>
      </c>
      <c r="BC143" s="209"/>
      <c r="BD143" s="303" t="e">
        <f t="shared" ref="BD143:BP143" si="99">SUM(BD144+BD151+BD155+BD159+BD164+BD169)</f>
        <v>#REF!</v>
      </c>
      <c r="BE143" s="209"/>
      <c r="BF143" s="303" t="e">
        <f t="shared" si="99"/>
        <v>#REF!</v>
      </c>
      <c r="BG143" s="209"/>
      <c r="BH143" s="303" t="e">
        <f t="shared" si="99"/>
        <v>#REF!</v>
      </c>
      <c r="BI143" s="209"/>
      <c r="BJ143" s="303" t="e">
        <f t="shared" si="99"/>
        <v>#REF!</v>
      </c>
      <c r="BK143" s="209"/>
      <c r="BL143" s="303" t="e">
        <f t="shared" si="99"/>
        <v>#REF!</v>
      </c>
      <c r="BM143" s="209"/>
      <c r="BN143" s="303" t="e">
        <f t="shared" si="99"/>
        <v>#REF!</v>
      </c>
      <c r="BO143" s="209"/>
      <c r="BP143" s="303" t="e">
        <f t="shared" si="99"/>
        <v>#REF!</v>
      </c>
      <c r="BQ143" s="373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  <c r="EO143" s="209"/>
      <c r="EP143" s="209"/>
      <c r="EQ143" s="209"/>
      <c r="ER143" s="209"/>
      <c r="ES143" s="209"/>
      <c r="ET143" s="209"/>
      <c r="EU143" s="209"/>
      <c r="EV143" s="209"/>
      <c r="EW143" s="209"/>
      <c r="EX143" s="209"/>
      <c r="EY143" s="209"/>
      <c r="EZ143" s="209"/>
      <c r="FA143" s="209"/>
      <c r="FB143" s="209"/>
      <c r="FC143" s="209"/>
      <c r="FD143" s="209"/>
      <c r="FE143" s="209"/>
      <c r="FF143" s="209"/>
      <c r="FG143" s="197"/>
      <c r="FH143" s="197"/>
      <c r="FI143" s="197"/>
      <c r="FJ143" s="197"/>
      <c r="FK143" s="197"/>
      <c r="FL143" s="197"/>
      <c r="FM143" s="197"/>
      <c r="FN143" s="197"/>
      <c r="FO143" s="209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8"/>
      <c r="GC143" s="198"/>
      <c r="GD143" s="198"/>
      <c r="GE143" s="198"/>
      <c r="GF143" s="198"/>
      <c r="GG143" s="198"/>
      <c r="GH143" s="198"/>
      <c r="GI143" s="198"/>
      <c r="GJ143" s="198"/>
      <c r="GK143" s="198"/>
      <c r="GL143" s="198"/>
      <c r="GM143" s="198"/>
      <c r="GN143" s="198"/>
      <c r="GO143" s="198"/>
      <c r="GP143" s="198"/>
      <c r="GQ143" s="198"/>
      <c r="GR143" s="198"/>
      <c r="GS143" s="198"/>
      <c r="GT143" s="198"/>
      <c r="GU143" s="198"/>
      <c r="GV143" s="198"/>
    </row>
    <row r="144" spans="2:204" ht="15" customHeight="1" x14ac:dyDescent="0.2">
      <c r="B144" s="31"/>
      <c r="C144" s="399"/>
      <c r="D144" s="422"/>
      <c r="E144" s="420">
        <v>1</v>
      </c>
      <c r="F144" s="344"/>
      <c r="G144" s="212"/>
      <c r="H144" s="199" t="s">
        <v>98</v>
      </c>
      <c r="I144" s="212"/>
      <c r="J144" s="304" t="e">
        <f>SUM(J145:J150)</f>
        <v>#REF!</v>
      </c>
      <c r="K144" s="212"/>
      <c r="L144" s="304" t="e">
        <f>SUM(L145:L150)</f>
        <v>#REF!</v>
      </c>
      <c r="M144" s="210"/>
      <c r="N144" s="304" t="e">
        <f>SUM(T144:EX144)</f>
        <v>#REF!</v>
      </c>
      <c r="O144" s="210"/>
      <c r="P144" s="304" t="e">
        <f>N144-J144</f>
        <v>#REF!</v>
      </c>
      <c r="Q144" s="210"/>
      <c r="R144" s="321" t="e">
        <f>(P144/J144)*100</f>
        <v>#REF!</v>
      </c>
      <c r="S144" s="210"/>
      <c r="T144" s="304">
        <f>SUM(T145:T150)</f>
        <v>0</v>
      </c>
      <c r="U144" s="210"/>
      <c r="V144" s="304">
        <f t="shared" ref="V144:AJ144" si="100">SUM(V147:V150)</f>
        <v>0</v>
      </c>
      <c r="W144" s="210"/>
      <c r="X144" s="304" t="e">
        <f t="shared" si="100"/>
        <v>#REF!</v>
      </c>
      <c r="Y144" s="210"/>
      <c r="Z144" s="304">
        <f t="shared" si="100"/>
        <v>0</v>
      </c>
      <c r="AA144" s="210"/>
      <c r="AB144" s="304">
        <f t="shared" si="100"/>
        <v>0</v>
      </c>
      <c r="AC144" s="210"/>
      <c r="AD144" s="304" t="e">
        <f t="shared" si="100"/>
        <v>#REF!</v>
      </c>
      <c r="AE144" s="210"/>
      <c r="AF144" s="304">
        <f t="shared" si="100"/>
        <v>0</v>
      </c>
      <c r="AG144" s="210"/>
      <c r="AH144" s="304">
        <f t="shared" si="100"/>
        <v>0</v>
      </c>
      <c r="AI144" s="210"/>
      <c r="AJ144" s="304">
        <f t="shared" si="100"/>
        <v>0</v>
      </c>
      <c r="AK144" s="210"/>
      <c r="AL144" s="305"/>
      <c r="AM144" s="210"/>
      <c r="AN144" s="304">
        <f>SUM(AN147:AN150)</f>
        <v>0</v>
      </c>
      <c r="AO144" s="210"/>
      <c r="AP144" s="304">
        <f>SUM(AP147:AP150)</f>
        <v>0</v>
      </c>
      <c r="AQ144" s="210"/>
      <c r="AR144" s="304" t="e">
        <f>SUM(AR147:AR150)</f>
        <v>#REF!</v>
      </c>
      <c r="AS144" s="210"/>
      <c r="AT144" s="304" t="e">
        <f>SUM(AT147:AT150)</f>
        <v>#REF!</v>
      </c>
      <c r="AU144" s="210"/>
      <c r="AV144" s="304">
        <f>SUM(AV147:AV150)</f>
        <v>0</v>
      </c>
      <c r="AW144" s="210"/>
      <c r="AX144" s="304">
        <f>SUM(AX147:AX150)</f>
        <v>0</v>
      </c>
      <c r="AY144" s="210"/>
      <c r="AZ144" s="304">
        <f>SUM(AZ147:AZ150)</f>
        <v>0</v>
      </c>
      <c r="BA144" s="210"/>
      <c r="BB144" s="304" t="e">
        <f>SUM(BB147:BB150)</f>
        <v>#REF!</v>
      </c>
      <c r="BC144" s="210"/>
      <c r="BD144" s="304">
        <f t="shared" ref="BD144:BP144" si="101">SUM(BD147:BD150)</f>
        <v>0</v>
      </c>
      <c r="BE144" s="210"/>
      <c r="BF144" s="304">
        <f t="shared" si="101"/>
        <v>0</v>
      </c>
      <c r="BG144" s="210"/>
      <c r="BH144" s="304" t="e">
        <f t="shared" si="101"/>
        <v>#REF!</v>
      </c>
      <c r="BI144" s="210"/>
      <c r="BJ144" s="304" t="e">
        <f>BJ145+BJ146+BJ148+BJ149+BJ150</f>
        <v>#REF!</v>
      </c>
      <c r="BK144" s="210"/>
      <c r="BL144" s="304">
        <f t="shared" si="101"/>
        <v>0</v>
      </c>
      <c r="BM144" s="210"/>
      <c r="BN144" s="304">
        <f t="shared" si="101"/>
        <v>0</v>
      </c>
      <c r="BO144" s="210"/>
      <c r="BP144" s="304">
        <f t="shared" si="101"/>
        <v>0</v>
      </c>
      <c r="BQ144" s="374"/>
      <c r="BR144" s="210"/>
      <c r="BS144" s="210"/>
      <c r="BT144" s="210"/>
      <c r="BU144" s="210"/>
      <c r="BV144" s="210"/>
      <c r="BW144" s="210"/>
      <c r="BX144" s="210"/>
      <c r="BY144" s="210"/>
      <c r="BZ144" s="210"/>
      <c r="CA144" s="210"/>
      <c r="CB144" s="210"/>
      <c r="CC144" s="210"/>
      <c r="CD144" s="210"/>
      <c r="CE144" s="210"/>
      <c r="CF144" s="210"/>
      <c r="CG144" s="210"/>
      <c r="CH144" s="210"/>
      <c r="CI144" s="210"/>
      <c r="CJ144" s="210"/>
      <c r="CK144" s="210"/>
      <c r="CL144" s="210"/>
      <c r="CM144" s="210"/>
      <c r="CN144" s="210"/>
      <c r="CO144" s="210"/>
      <c r="CP144" s="210"/>
      <c r="CQ144" s="210"/>
      <c r="CR144" s="210"/>
      <c r="CS144" s="210"/>
      <c r="CT144" s="210"/>
      <c r="CU144" s="210"/>
      <c r="CV144" s="210"/>
      <c r="CW144" s="210"/>
      <c r="CX144" s="210"/>
      <c r="CY144" s="210"/>
      <c r="CZ144" s="210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DK144" s="210"/>
      <c r="DL144" s="210"/>
      <c r="DM144" s="210"/>
      <c r="DN144" s="210"/>
      <c r="DO144" s="210"/>
      <c r="DP144" s="210"/>
      <c r="DQ144" s="210"/>
      <c r="DR144" s="210"/>
      <c r="DS144" s="210"/>
      <c r="DT144" s="210"/>
      <c r="DU144" s="210"/>
      <c r="DV144" s="210"/>
      <c r="DW144" s="210"/>
      <c r="DX144" s="210"/>
      <c r="DY144" s="210"/>
      <c r="DZ144" s="210"/>
      <c r="EA144" s="210"/>
      <c r="EB144" s="210"/>
      <c r="EC144" s="210"/>
      <c r="ED144" s="210"/>
      <c r="EE144" s="210"/>
      <c r="EF144" s="210"/>
      <c r="EG144" s="210"/>
      <c r="EH144" s="210"/>
      <c r="EI144" s="210"/>
      <c r="EJ144" s="210"/>
      <c r="EK144" s="210"/>
      <c r="EL144" s="210"/>
      <c r="EM144" s="210"/>
      <c r="EN144" s="210"/>
      <c r="EO144" s="210"/>
      <c r="EP144" s="210"/>
      <c r="EQ144" s="210"/>
      <c r="ER144" s="210"/>
      <c r="ES144" s="210"/>
      <c r="ET144" s="210"/>
      <c r="EU144" s="210"/>
      <c r="EV144" s="210"/>
      <c r="EW144" s="210"/>
      <c r="EX144" s="210"/>
      <c r="EY144" s="210"/>
      <c r="EZ144" s="210"/>
      <c r="FA144" s="210"/>
      <c r="FB144" s="210"/>
      <c r="FC144" s="210"/>
      <c r="FD144" s="210"/>
      <c r="FE144" s="210"/>
      <c r="FF144" s="210"/>
      <c r="FO144" s="210"/>
    </row>
    <row r="145" spans="2:171" ht="15" customHeight="1" x14ac:dyDescent="0.2">
      <c r="B145" s="31"/>
      <c r="C145" s="399"/>
      <c r="D145" s="422"/>
      <c r="E145" s="422"/>
      <c r="F145" s="346" t="s">
        <v>3</v>
      </c>
      <c r="H145" s="203" t="s">
        <v>379</v>
      </c>
      <c r="J145" s="305" t="e">
        <f>#REF!</f>
        <v>#REF!</v>
      </c>
      <c r="L145" s="305" t="e">
        <f>#REF!</f>
        <v>#REF!</v>
      </c>
      <c r="M145" s="211"/>
      <c r="N145" s="305" t="e">
        <f t="shared" si="88"/>
        <v>#REF!</v>
      </c>
      <c r="O145" s="211"/>
      <c r="P145" s="305"/>
      <c r="Q145" s="211"/>
      <c r="R145" s="322"/>
      <c r="S145" s="202"/>
      <c r="T145" s="302">
        <v>0</v>
      </c>
      <c r="U145" s="202"/>
      <c r="V145" s="302">
        <v>0</v>
      </c>
      <c r="W145" s="202"/>
      <c r="X145" s="302">
        <v>0</v>
      </c>
      <c r="Y145" s="202"/>
      <c r="Z145" s="302">
        <v>0</v>
      </c>
      <c r="AA145" s="202"/>
      <c r="AB145" s="302">
        <v>0</v>
      </c>
      <c r="AC145" s="202"/>
      <c r="AD145" s="302">
        <v>0</v>
      </c>
      <c r="AE145" s="202"/>
      <c r="AF145" s="302">
        <v>0</v>
      </c>
      <c r="AG145" s="202"/>
      <c r="AH145" s="302">
        <v>0</v>
      </c>
      <c r="AI145" s="202"/>
      <c r="AJ145" s="302">
        <v>0</v>
      </c>
      <c r="AK145" s="202"/>
      <c r="AL145" s="302">
        <v>0</v>
      </c>
      <c r="AM145" s="202"/>
      <c r="AN145" s="302">
        <v>0</v>
      </c>
      <c r="AO145" s="202"/>
      <c r="AP145" s="302">
        <v>0</v>
      </c>
      <c r="AQ145" s="202"/>
      <c r="AR145" s="302">
        <v>0</v>
      </c>
      <c r="AS145" s="202"/>
      <c r="AT145" s="302">
        <v>0</v>
      </c>
      <c r="AU145" s="202"/>
      <c r="AV145" s="302">
        <v>0</v>
      </c>
      <c r="AW145" s="202"/>
      <c r="AX145" s="302">
        <v>0</v>
      </c>
      <c r="AY145" s="202"/>
      <c r="AZ145" s="302">
        <v>0</v>
      </c>
      <c r="BA145" s="202"/>
      <c r="BB145" s="302">
        <v>0</v>
      </c>
      <c r="BC145" s="202"/>
      <c r="BD145" s="302">
        <v>0</v>
      </c>
      <c r="BE145" s="202"/>
      <c r="BF145" s="302">
        <v>0</v>
      </c>
      <c r="BG145" s="202"/>
      <c r="BH145" s="302">
        <v>0</v>
      </c>
      <c r="BI145" s="202"/>
      <c r="BJ145" s="305" t="e">
        <f>#REF!</f>
        <v>#REF!</v>
      </c>
      <c r="BK145" s="202"/>
      <c r="BL145" s="302">
        <v>0</v>
      </c>
      <c r="BM145" s="202"/>
      <c r="BN145" s="302">
        <v>0</v>
      </c>
      <c r="BO145" s="202"/>
      <c r="BP145" s="302">
        <v>0</v>
      </c>
      <c r="BQ145" s="375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O145" s="211"/>
    </row>
    <row r="146" spans="2:171" ht="15" customHeight="1" x14ac:dyDescent="0.2">
      <c r="B146" s="31"/>
      <c r="C146" s="399"/>
      <c r="D146" s="422"/>
      <c r="E146" s="422"/>
      <c r="F146" s="346" t="s">
        <v>0</v>
      </c>
      <c r="H146" s="203" t="s">
        <v>124</v>
      </c>
      <c r="J146" s="305" t="e">
        <f>#REF!</f>
        <v>#REF!</v>
      </c>
      <c r="L146" s="305" t="e">
        <f>#REF!</f>
        <v>#REF!</v>
      </c>
      <c r="M146" s="211"/>
      <c r="N146" s="305" t="e">
        <f t="shared" si="88"/>
        <v>#REF!</v>
      </c>
      <c r="O146" s="211"/>
      <c r="P146" s="305"/>
      <c r="Q146" s="211"/>
      <c r="R146" s="322"/>
      <c r="S146" s="202"/>
      <c r="T146" s="302">
        <v>0</v>
      </c>
      <c r="U146" s="202"/>
      <c r="V146" s="302">
        <v>0</v>
      </c>
      <c r="W146" s="202"/>
      <c r="X146" s="302">
        <v>0</v>
      </c>
      <c r="Y146" s="202"/>
      <c r="Z146" s="302">
        <v>0</v>
      </c>
      <c r="AA146" s="202"/>
      <c r="AB146" s="302">
        <v>0</v>
      </c>
      <c r="AC146" s="202"/>
      <c r="AD146" s="302">
        <v>0</v>
      </c>
      <c r="AE146" s="202"/>
      <c r="AF146" s="302">
        <v>0</v>
      </c>
      <c r="AG146" s="202"/>
      <c r="AH146" s="302">
        <v>0</v>
      </c>
      <c r="AI146" s="202"/>
      <c r="AJ146" s="302">
        <v>0</v>
      </c>
      <c r="AK146" s="202"/>
      <c r="AL146" s="302">
        <v>0</v>
      </c>
      <c r="AM146" s="202"/>
      <c r="AN146" s="302">
        <v>0</v>
      </c>
      <c r="AO146" s="202"/>
      <c r="AP146" s="302">
        <v>0</v>
      </c>
      <c r="AQ146" s="202"/>
      <c r="AR146" s="302">
        <v>0</v>
      </c>
      <c r="AS146" s="202"/>
      <c r="AT146" s="302">
        <v>0</v>
      </c>
      <c r="AU146" s="202"/>
      <c r="AV146" s="302">
        <v>0</v>
      </c>
      <c r="AW146" s="202"/>
      <c r="AX146" s="302">
        <v>0</v>
      </c>
      <c r="AY146" s="202"/>
      <c r="AZ146" s="302">
        <v>0</v>
      </c>
      <c r="BA146" s="202"/>
      <c r="BB146" s="302">
        <v>0</v>
      </c>
      <c r="BC146" s="202"/>
      <c r="BD146" s="302">
        <v>0</v>
      </c>
      <c r="BE146" s="202"/>
      <c r="BF146" s="302">
        <v>0</v>
      </c>
      <c r="BG146" s="202"/>
      <c r="BH146" s="302">
        <v>0</v>
      </c>
      <c r="BI146" s="202"/>
      <c r="BJ146" s="305" t="e">
        <f>#REF!</f>
        <v>#REF!</v>
      </c>
      <c r="BK146" s="202"/>
      <c r="BL146" s="302">
        <v>0</v>
      </c>
      <c r="BM146" s="202"/>
      <c r="BN146" s="302">
        <v>0</v>
      </c>
      <c r="BO146" s="202"/>
      <c r="BP146" s="302">
        <v>0</v>
      </c>
      <c r="BQ146" s="375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O146" s="211"/>
    </row>
    <row r="147" spans="2:171" ht="15" hidden="1" customHeight="1" x14ac:dyDescent="0.2">
      <c r="B147" s="31"/>
      <c r="C147" s="399"/>
      <c r="D147" s="421"/>
      <c r="E147" s="421"/>
      <c r="F147" s="343" t="s">
        <v>18</v>
      </c>
      <c r="G147" s="207"/>
      <c r="H147" s="201" t="s">
        <v>137</v>
      </c>
      <c r="I147" s="207"/>
      <c r="J147" s="305" t="e">
        <f>#REF!</f>
        <v>#REF!</v>
      </c>
      <c r="K147" s="207"/>
      <c r="L147" s="305" t="e">
        <f>#REF!</f>
        <v>#REF!</v>
      </c>
      <c r="M147" s="211"/>
      <c r="N147" s="7">
        <f t="shared" si="88"/>
        <v>0</v>
      </c>
      <c r="O147" s="16"/>
      <c r="P147" s="302" t="e">
        <f>N147-J147</f>
        <v>#REF!</v>
      </c>
      <c r="Q147" s="202"/>
      <c r="R147" s="319" t="e">
        <f>(P147/J147)*100</f>
        <v>#REF!</v>
      </c>
      <c r="S147" s="202"/>
      <c r="T147" s="302">
        <v>0</v>
      </c>
      <c r="U147" s="202"/>
      <c r="V147" s="302">
        <v>0</v>
      </c>
      <c r="W147" s="202"/>
      <c r="X147" s="302">
        <v>0</v>
      </c>
      <c r="Y147" s="202"/>
      <c r="Z147" s="302">
        <v>0</v>
      </c>
      <c r="AA147" s="202"/>
      <c r="AB147" s="302">
        <v>0</v>
      </c>
      <c r="AC147" s="202"/>
      <c r="AD147" s="302">
        <v>0</v>
      </c>
      <c r="AE147" s="202"/>
      <c r="AF147" s="302">
        <v>0</v>
      </c>
      <c r="AG147" s="202"/>
      <c r="AH147" s="302">
        <v>0</v>
      </c>
      <c r="AI147" s="202"/>
      <c r="AJ147" s="302">
        <v>0</v>
      </c>
      <c r="AK147" s="202"/>
      <c r="AL147" s="302">
        <v>0</v>
      </c>
      <c r="AM147" s="202"/>
      <c r="AN147" s="302">
        <v>0</v>
      </c>
      <c r="AO147" s="202"/>
      <c r="AP147" s="302">
        <v>0</v>
      </c>
      <c r="AQ147" s="202"/>
      <c r="AR147" s="302">
        <v>0</v>
      </c>
      <c r="AS147" s="202"/>
      <c r="AT147" s="302">
        <v>0</v>
      </c>
      <c r="AU147" s="202"/>
      <c r="AV147" s="302">
        <v>0</v>
      </c>
      <c r="AW147" s="202"/>
      <c r="AX147" s="302">
        <v>0</v>
      </c>
      <c r="AY147" s="202"/>
      <c r="AZ147" s="302">
        <v>0</v>
      </c>
      <c r="BA147" s="202"/>
      <c r="BB147" s="302">
        <v>0</v>
      </c>
      <c r="BC147" s="202"/>
      <c r="BD147" s="302">
        <v>0</v>
      </c>
      <c r="BE147" s="202"/>
      <c r="BF147" s="302">
        <v>0</v>
      </c>
      <c r="BG147" s="202"/>
      <c r="BH147" s="302">
        <v>0</v>
      </c>
      <c r="BI147" s="202"/>
      <c r="BJ147" s="302">
        <v>0</v>
      </c>
      <c r="BK147" s="202"/>
      <c r="BL147" s="302">
        <v>0</v>
      </c>
      <c r="BM147" s="202"/>
      <c r="BN147" s="302">
        <v>0</v>
      </c>
      <c r="BO147" s="202"/>
      <c r="BP147" s="302">
        <v>0</v>
      </c>
      <c r="BQ147" s="371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O147" s="202"/>
    </row>
    <row r="148" spans="2:171" ht="15" customHeight="1" x14ac:dyDescent="0.2">
      <c r="B148" s="31"/>
      <c r="C148" s="399"/>
      <c r="D148" s="421"/>
      <c r="E148" s="421"/>
      <c r="F148" s="343" t="s">
        <v>14</v>
      </c>
      <c r="H148" s="203" t="s">
        <v>103</v>
      </c>
      <c r="J148" s="305" t="e">
        <f>#REF!</f>
        <v>#REF!</v>
      </c>
      <c r="L148" s="305" t="e">
        <f>#REF!</f>
        <v>#REF!</v>
      </c>
      <c r="M148" s="211"/>
      <c r="N148" s="7" t="e">
        <f t="shared" si="88"/>
        <v>#REF!</v>
      </c>
      <c r="O148" s="16"/>
      <c r="P148" s="302" t="e">
        <f>N148-J148</f>
        <v>#REF!</v>
      </c>
      <c r="Q148" s="202"/>
      <c r="R148" s="319"/>
      <c r="S148" s="202"/>
      <c r="T148" s="302">
        <v>0</v>
      </c>
      <c r="U148" s="202"/>
      <c r="V148" s="302">
        <v>0</v>
      </c>
      <c r="W148" s="202"/>
      <c r="X148" s="302">
        <v>0</v>
      </c>
      <c r="Y148" s="202"/>
      <c r="Z148" s="302">
        <v>0</v>
      </c>
      <c r="AA148" s="202"/>
      <c r="AB148" s="302">
        <v>0</v>
      </c>
      <c r="AC148" s="202"/>
      <c r="AD148" s="302">
        <v>0</v>
      </c>
      <c r="AE148" s="202"/>
      <c r="AF148" s="302">
        <v>0</v>
      </c>
      <c r="AG148" s="202"/>
      <c r="AH148" s="302">
        <v>0</v>
      </c>
      <c r="AI148" s="202"/>
      <c r="AJ148" s="302">
        <v>0</v>
      </c>
      <c r="AK148" s="202"/>
      <c r="AL148" s="302">
        <v>0</v>
      </c>
      <c r="AM148" s="202"/>
      <c r="AN148" s="302">
        <v>0</v>
      </c>
      <c r="AO148" s="202"/>
      <c r="AP148" s="302">
        <v>0</v>
      </c>
      <c r="AQ148" s="202"/>
      <c r="AR148" s="302">
        <v>0</v>
      </c>
      <c r="AS148" s="202"/>
      <c r="AT148" s="302">
        <v>0</v>
      </c>
      <c r="AU148" s="202"/>
      <c r="AV148" s="302">
        <v>0</v>
      </c>
      <c r="AW148" s="202"/>
      <c r="AX148" s="302">
        <v>0</v>
      </c>
      <c r="AY148" s="202"/>
      <c r="AZ148" s="302">
        <v>0</v>
      </c>
      <c r="BA148" s="202"/>
      <c r="BB148" s="302" t="e">
        <f>#REF!</f>
        <v>#REF!</v>
      </c>
      <c r="BC148" s="202"/>
      <c r="BD148" s="302">
        <v>0</v>
      </c>
      <c r="BE148" s="202"/>
      <c r="BF148" s="302">
        <v>0</v>
      </c>
      <c r="BG148" s="202"/>
      <c r="BH148" s="302">
        <v>0</v>
      </c>
      <c r="BI148" s="202"/>
      <c r="BJ148" s="302">
        <v>0</v>
      </c>
      <c r="BK148" s="202"/>
      <c r="BL148" s="302">
        <v>0</v>
      </c>
      <c r="BM148" s="202"/>
      <c r="BN148" s="302">
        <v>0</v>
      </c>
      <c r="BO148" s="202"/>
      <c r="BP148" s="302">
        <v>0</v>
      </c>
      <c r="BQ148" s="371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O148" s="202"/>
    </row>
    <row r="149" spans="2:171" ht="15" customHeight="1" x14ac:dyDescent="0.2">
      <c r="B149" s="31"/>
      <c r="C149" s="399"/>
      <c r="D149" s="421"/>
      <c r="E149" s="421"/>
      <c r="F149" s="343">
        <v>8</v>
      </c>
      <c r="H149" s="203" t="s">
        <v>489</v>
      </c>
      <c r="J149" s="305" t="e">
        <f>#REF!</f>
        <v>#REF!</v>
      </c>
      <c r="L149" s="305" t="e">
        <f>#REF!</f>
        <v>#REF!</v>
      </c>
      <c r="M149" s="211"/>
      <c r="N149" s="7" t="e">
        <f t="shared" si="88"/>
        <v>#REF!</v>
      </c>
      <c r="O149" s="16"/>
      <c r="P149" s="302"/>
      <c r="Q149" s="202"/>
      <c r="R149" s="319"/>
      <c r="S149" s="202"/>
      <c r="T149" s="302">
        <v>0</v>
      </c>
      <c r="U149" s="202"/>
      <c r="V149" s="302">
        <v>0</v>
      </c>
      <c r="W149" s="202"/>
      <c r="X149" s="302" t="e">
        <f>#REF!</f>
        <v>#REF!</v>
      </c>
      <c r="Y149" s="202"/>
      <c r="Z149" s="302">
        <v>0</v>
      </c>
      <c r="AA149" s="202"/>
      <c r="AB149" s="302">
        <v>0</v>
      </c>
      <c r="AC149" s="202"/>
      <c r="AD149" s="302">
        <v>0</v>
      </c>
      <c r="AE149" s="202"/>
      <c r="AF149" s="302">
        <v>0</v>
      </c>
      <c r="AG149" s="202"/>
      <c r="AH149" s="302">
        <v>0</v>
      </c>
      <c r="AI149" s="202"/>
      <c r="AJ149" s="302">
        <v>0</v>
      </c>
      <c r="AK149" s="202"/>
      <c r="AL149" s="302">
        <v>0</v>
      </c>
      <c r="AM149" s="202"/>
      <c r="AN149" s="302">
        <v>0</v>
      </c>
      <c r="AO149" s="202"/>
      <c r="AP149" s="302">
        <v>0</v>
      </c>
      <c r="AQ149" s="202"/>
      <c r="AR149" s="302" t="e">
        <f>#REF!</f>
        <v>#REF!</v>
      </c>
      <c r="AS149" s="202"/>
      <c r="AT149" s="302">
        <v>0</v>
      </c>
      <c r="AU149" s="202"/>
      <c r="AV149" s="302">
        <v>0</v>
      </c>
      <c r="AW149" s="202"/>
      <c r="AX149" s="302">
        <v>0</v>
      </c>
      <c r="AY149" s="202"/>
      <c r="AZ149" s="302">
        <v>0</v>
      </c>
      <c r="BA149" s="202"/>
      <c r="BB149" s="302">
        <v>0</v>
      </c>
      <c r="BC149" s="202"/>
      <c r="BD149" s="302">
        <v>0</v>
      </c>
      <c r="BE149" s="202"/>
      <c r="BF149" s="302">
        <v>0</v>
      </c>
      <c r="BG149" s="202"/>
      <c r="BH149" s="302" t="e">
        <f>#REF!</f>
        <v>#REF!</v>
      </c>
      <c r="BI149" s="202"/>
      <c r="BJ149" s="302">
        <v>0</v>
      </c>
      <c r="BK149" s="202"/>
      <c r="BL149" s="302">
        <v>0</v>
      </c>
      <c r="BM149" s="202"/>
      <c r="BN149" s="302">
        <v>0</v>
      </c>
      <c r="BO149" s="202"/>
      <c r="BP149" s="302">
        <v>0</v>
      </c>
      <c r="BQ149" s="371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O149" s="202"/>
    </row>
    <row r="150" spans="2:171" ht="15" customHeight="1" x14ac:dyDescent="0.2">
      <c r="B150" s="31"/>
      <c r="C150" s="399"/>
      <c r="D150" s="421"/>
      <c r="E150" s="421"/>
      <c r="F150" s="343">
        <v>9</v>
      </c>
      <c r="G150" s="207"/>
      <c r="H150" s="201" t="s">
        <v>503</v>
      </c>
      <c r="I150" s="207"/>
      <c r="J150" s="305" t="e">
        <f>#REF!</f>
        <v>#REF!</v>
      </c>
      <c r="K150" s="207"/>
      <c r="L150" s="305" t="e">
        <f>#REF!</f>
        <v>#REF!</v>
      </c>
      <c r="M150" s="211"/>
      <c r="N150" s="7" t="e">
        <f t="shared" si="88"/>
        <v>#REF!</v>
      </c>
      <c r="O150" s="16"/>
      <c r="P150" s="302" t="e">
        <f t="shared" ref="P150:P155" si="102">N150-J150</f>
        <v>#REF!</v>
      </c>
      <c r="Q150" s="202"/>
      <c r="R150" s="319"/>
      <c r="S150" s="202"/>
      <c r="T150" s="302">
        <v>0</v>
      </c>
      <c r="U150" s="202"/>
      <c r="V150" s="302">
        <v>0</v>
      </c>
      <c r="W150" s="202"/>
      <c r="X150" s="302">
        <v>0</v>
      </c>
      <c r="Y150" s="202"/>
      <c r="Z150" s="302">
        <v>0</v>
      </c>
      <c r="AA150" s="202"/>
      <c r="AB150" s="302">
        <v>0</v>
      </c>
      <c r="AC150" s="202"/>
      <c r="AD150" s="302" t="e">
        <f>#REF!</f>
        <v>#REF!</v>
      </c>
      <c r="AE150" s="202"/>
      <c r="AF150" s="302">
        <v>0</v>
      </c>
      <c r="AG150" s="202"/>
      <c r="AH150" s="302">
        <v>0</v>
      </c>
      <c r="AI150" s="202"/>
      <c r="AJ150" s="302">
        <v>0</v>
      </c>
      <c r="AK150" s="202"/>
      <c r="AL150" s="301">
        <f>SUM(AL151:AL153)</f>
        <v>0</v>
      </c>
      <c r="AM150" s="202"/>
      <c r="AN150" s="302">
        <v>0</v>
      </c>
      <c r="AO150" s="202"/>
      <c r="AP150" s="302">
        <v>0</v>
      </c>
      <c r="AQ150" s="202"/>
      <c r="AR150" s="302">
        <v>0</v>
      </c>
      <c r="AS150" s="202"/>
      <c r="AT150" s="302" t="e">
        <f>#REF!</f>
        <v>#REF!</v>
      </c>
      <c r="AU150" s="202"/>
      <c r="AV150" s="302">
        <v>0</v>
      </c>
      <c r="AW150" s="202"/>
      <c r="AX150" s="302">
        <v>0</v>
      </c>
      <c r="AY150" s="202"/>
      <c r="AZ150" s="302">
        <v>0</v>
      </c>
      <c r="BA150" s="202"/>
      <c r="BB150" s="302">
        <v>0</v>
      </c>
      <c r="BC150" s="202"/>
      <c r="BD150" s="302">
        <v>0</v>
      </c>
      <c r="BE150" s="202"/>
      <c r="BF150" s="302">
        <v>0</v>
      </c>
      <c r="BG150" s="202"/>
      <c r="BH150" s="302" t="e">
        <f>#REF!</f>
        <v>#REF!</v>
      </c>
      <c r="BI150" s="202"/>
      <c r="BJ150" s="302">
        <v>0</v>
      </c>
      <c r="BK150" s="202"/>
      <c r="BL150" s="302">
        <v>0</v>
      </c>
      <c r="BM150" s="202"/>
      <c r="BN150" s="302">
        <v>0</v>
      </c>
      <c r="BO150" s="202"/>
      <c r="BP150" s="302">
        <v>0</v>
      </c>
      <c r="BQ150" s="371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O150" s="202"/>
    </row>
    <row r="151" spans="2:171" ht="15" customHeight="1" x14ac:dyDescent="0.2">
      <c r="B151" s="31"/>
      <c r="C151" s="399"/>
      <c r="D151" s="422"/>
      <c r="E151" s="420">
        <v>2</v>
      </c>
      <c r="F151" s="344"/>
      <c r="G151" s="212"/>
      <c r="H151" s="199" t="s">
        <v>25</v>
      </c>
      <c r="I151" s="212"/>
      <c r="J151" s="301" t="e">
        <f>SUM(J152:J154)</f>
        <v>#REF!</v>
      </c>
      <c r="K151" s="212"/>
      <c r="L151" s="301" t="e">
        <f>SUM(L152:L154)</f>
        <v>#REF!</v>
      </c>
      <c r="M151" s="200"/>
      <c r="N151" s="301" t="e">
        <f t="shared" si="88"/>
        <v>#REF!</v>
      </c>
      <c r="O151" s="200"/>
      <c r="P151" s="301" t="e">
        <f t="shared" si="102"/>
        <v>#REF!</v>
      </c>
      <c r="Q151" s="200"/>
      <c r="R151" s="317" t="e">
        <f>(P151/J151)*100</f>
        <v>#REF!</v>
      </c>
      <c r="S151" s="200"/>
      <c r="T151" s="301" t="e">
        <f t="shared" ref="T151:AJ151" si="103">SUM(T152:T154)</f>
        <v>#REF!</v>
      </c>
      <c r="U151" s="200"/>
      <c r="V151" s="301" t="e">
        <f t="shared" si="103"/>
        <v>#REF!</v>
      </c>
      <c r="W151" s="200"/>
      <c r="X151" s="301" t="e">
        <f t="shared" si="103"/>
        <v>#REF!</v>
      </c>
      <c r="Y151" s="200"/>
      <c r="Z151" s="301">
        <f t="shared" si="103"/>
        <v>0</v>
      </c>
      <c r="AA151" s="200"/>
      <c r="AB151" s="301" t="e">
        <f t="shared" si="103"/>
        <v>#REF!</v>
      </c>
      <c r="AC151" s="200"/>
      <c r="AD151" s="301" t="e">
        <f t="shared" si="103"/>
        <v>#REF!</v>
      </c>
      <c r="AE151" s="200"/>
      <c r="AF151" s="301">
        <f t="shared" si="103"/>
        <v>0</v>
      </c>
      <c r="AG151" s="200"/>
      <c r="AH151" s="301">
        <f t="shared" si="103"/>
        <v>0</v>
      </c>
      <c r="AI151" s="200"/>
      <c r="AJ151" s="301">
        <f t="shared" si="103"/>
        <v>0</v>
      </c>
      <c r="AK151" s="200"/>
      <c r="AL151" s="7">
        <v>0</v>
      </c>
      <c r="AM151" s="200"/>
      <c r="AN151" s="301" t="e">
        <f>SUM(AN152:AN154)</f>
        <v>#REF!</v>
      </c>
      <c r="AO151" s="200"/>
      <c r="AP151" s="301" t="e">
        <f>SUM(AP152:AP154)</f>
        <v>#REF!</v>
      </c>
      <c r="AQ151" s="200"/>
      <c r="AR151" s="301" t="e">
        <f>SUM(AR152:AR154)</f>
        <v>#REF!</v>
      </c>
      <c r="AS151" s="200"/>
      <c r="AT151" s="301">
        <f>SUM(AT152:AT154)</f>
        <v>0</v>
      </c>
      <c r="AU151" s="200"/>
      <c r="AV151" s="301" t="e">
        <f>SUM(AV152:AV154)</f>
        <v>#REF!</v>
      </c>
      <c r="AW151" s="200"/>
      <c r="AX151" s="301" t="e">
        <f>SUM(AX152:AX154)</f>
        <v>#REF!</v>
      </c>
      <c r="AY151" s="200"/>
      <c r="AZ151" s="301" t="e">
        <f>SUM(AZ152:AZ154)</f>
        <v>#REF!</v>
      </c>
      <c r="BA151" s="200"/>
      <c r="BB151" s="301" t="e">
        <f>SUM(BB152:BB154)</f>
        <v>#REF!</v>
      </c>
      <c r="BC151" s="200"/>
      <c r="BD151" s="301" t="e">
        <f t="shared" ref="BD151:BP151" si="104">SUM(BD152:BD154)</f>
        <v>#REF!</v>
      </c>
      <c r="BE151" s="200"/>
      <c r="BF151" s="301" t="e">
        <f t="shared" si="104"/>
        <v>#REF!</v>
      </c>
      <c r="BG151" s="200"/>
      <c r="BH151" s="301" t="e">
        <f t="shared" si="104"/>
        <v>#REF!</v>
      </c>
      <c r="BI151" s="200"/>
      <c r="BJ151" s="301" t="e">
        <f t="shared" si="104"/>
        <v>#REF!</v>
      </c>
      <c r="BK151" s="200"/>
      <c r="BL151" s="301">
        <f t="shared" si="104"/>
        <v>0</v>
      </c>
      <c r="BM151" s="200"/>
      <c r="BN151" s="301" t="e">
        <f t="shared" si="104"/>
        <v>#REF!</v>
      </c>
      <c r="BO151" s="200"/>
      <c r="BP151" s="301">
        <f t="shared" si="104"/>
        <v>0</v>
      </c>
      <c r="BQ151" s="369"/>
      <c r="BR151" s="200"/>
      <c r="BS151" s="200"/>
      <c r="BT151" s="200"/>
      <c r="BU151" s="200"/>
      <c r="BV151" s="200"/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0"/>
      <c r="CN151" s="200"/>
      <c r="CO151" s="200"/>
      <c r="CP151" s="200"/>
      <c r="CQ151" s="200"/>
      <c r="CR151" s="200"/>
      <c r="CS151" s="200"/>
      <c r="CT151" s="200"/>
      <c r="CU151" s="200"/>
      <c r="CV151" s="200"/>
      <c r="CW151" s="200"/>
      <c r="CX151" s="200"/>
      <c r="CY151" s="200"/>
      <c r="CZ151" s="200"/>
      <c r="DA151" s="200"/>
      <c r="DB151" s="200"/>
      <c r="DC151" s="200"/>
      <c r="DD151" s="200"/>
      <c r="DE151" s="200"/>
      <c r="DF151" s="200"/>
      <c r="DG151" s="200"/>
      <c r="DH151" s="200"/>
      <c r="DI151" s="200"/>
      <c r="DJ151" s="200"/>
      <c r="DK151" s="200"/>
      <c r="DL151" s="200"/>
      <c r="DM151" s="200"/>
      <c r="DN151" s="200"/>
      <c r="DO151" s="200"/>
      <c r="DP151" s="200"/>
      <c r="DQ151" s="200"/>
      <c r="DR151" s="200"/>
      <c r="DS151" s="200"/>
      <c r="DT151" s="200"/>
      <c r="DU151" s="200"/>
      <c r="DV151" s="200"/>
      <c r="DW151" s="200"/>
      <c r="DX151" s="200"/>
      <c r="DY151" s="200"/>
      <c r="DZ151" s="200"/>
      <c r="EA151" s="200"/>
      <c r="EB151" s="200"/>
      <c r="EC151" s="200"/>
      <c r="ED151" s="200"/>
      <c r="EE151" s="200"/>
      <c r="EF151" s="200"/>
      <c r="EG151" s="200"/>
      <c r="EH151" s="200"/>
      <c r="EI151" s="200"/>
      <c r="EJ151" s="200"/>
      <c r="EK151" s="200"/>
      <c r="EL151" s="200"/>
      <c r="EM151" s="200"/>
      <c r="EN151" s="200"/>
      <c r="EO151" s="200"/>
      <c r="EP151" s="200"/>
      <c r="EQ151" s="200"/>
      <c r="ER151" s="200"/>
      <c r="ES151" s="200"/>
      <c r="ET151" s="200"/>
      <c r="EU151" s="200"/>
      <c r="EV151" s="200"/>
      <c r="EW151" s="200"/>
      <c r="EX151" s="200"/>
      <c r="EY151" s="200"/>
      <c r="EZ151" s="200"/>
      <c r="FA151" s="200"/>
      <c r="FB151" s="200"/>
      <c r="FC151" s="200"/>
      <c r="FD151" s="200"/>
      <c r="FE151" s="200"/>
      <c r="FF151" s="200"/>
      <c r="FO151" s="200"/>
    </row>
    <row r="152" spans="2:171" ht="15" customHeight="1" x14ac:dyDescent="0.2">
      <c r="B152" s="31"/>
      <c r="C152" s="399"/>
      <c r="D152" s="422"/>
      <c r="E152" s="422"/>
      <c r="F152" s="346" t="s">
        <v>3</v>
      </c>
      <c r="H152" s="203" t="s">
        <v>229</v>
      </c>
      <c r="J152" s="7" t="e">
        <f>#REF!</f>
        <v>#REF!</v>
      </c>
      <c r="L152" s="7" t="e">
        <f>#REF!</f>
        <v>#REF!</v>
      </c>
      <c r="M152" s="16"/>
      <c r="N152" s="7" t="e">
        <f t="shared" si="88"/>
        <v>#REF!</v>
      </c>
      <c r="O152" s="16"/>
      <c r="P152" s="7" t="e">
        <f t="shared" si="102"/>
        <v>#REF!</v>
      </c>
      <c r="Q152" s="16"/>
      <c r="R152" s="318" t="e">
        <f>(P152/J152)*100</f>
        <v>#REF!</v>
      </c>
      <c r="S152" s="16"/>
      <c r="T152" s="7">
        <v>0</v>
      </c>
      <c r="U152" s="16"/>
      <c r="V152" s="7">
        <v>0</v>
      </c>
      <c r="W152" s="16"/>
      <c r="X152" s="7" t="e">
        <f>#REF!</f>
        <v>#REF!</v>
      </c>
      <c r="Y152" s="16"/>
      <c r="Z152" s="7">
        <v>0</v>
      </c>
      <c r="AA152" s="16"/>
      <c r="AB152" s="7">
        <v>0</v>
      </c>
      <c r="AC152" s="16"/>
      <c r="AD152" s="7">
        <v>0</v>
      </c>
      <c r="AE152" s="16"/>
      <c r="AF152" s="7">
        <v>0</v>
      </c>
      <c r="AG152" s="16"/>
      <c r="AH152" s="7">
        <v>0</v>
      </c>
      <c r="AI152" s="16"/>
      <c r="AJ152" s="7">
        <v>0</v>
      </c>
      <c r="AK152" s="16"/>
      <c r="AL152" s="7">
        <v>0</v>
      </c>
      <c r="AM152" s="16"/>
      <c r="AN152" s="7">
        <v>0</v>
      </c>
      <c r="AO152" s="16"/>
      <c r="AP152" s="7">
        <v>0</v>
      </c>
      <c r="AQ152" s="16"/>
      <c r="AR152" s="7">
        <v>0</v>
      </c>
      <c r="AS152" s="16"/>
      <c r="AT152" s="7">
        <v>0</v>
      </c>
      <c r="AU152" s="16"/>
      <c r="AV152" s="7">
        <v>0</v>
      </c>
      <c r="AW152" s="16"/>
      <c r="AX152" s="7">
        <v>0</v>
      </c>
      <c r="AY152" s="16"/>
      <c r="AZ152" s="7">
        <v>0</v>
      </c>
      <c r="BA152" s="16"/>
      <c r="BB152" s="7">
        <v>0</v>
      </c>
      <c r="BC152" s="16"/>
      <c r="BD152" s="7">
        <v>0</v>
      </c>
      <c r="BE152" s="16"/>
      <c r="BF152" s="7">
        <v>0</v>
      </c>
      <c r="BG152" s="16"/>
      <c r="BH152" s="7">
        <v>0</v>
      </c>
      <c r="BI152" s="16"/>
      <c r="BJ152" s="7">
        <v>0</v>
      </c>
      <c r="BK152" s="16"/>
      <c r="BL152" s="7">
        <v>0</v>
      </c>
      <c r="BM152" s="16"/>
      <c r="BN152" s="7">
        <v>0</v>
      </c>
      <c r="BO152" s="16"/>
      <c r="BP152" s="7">
        <v>0</v>
      </c>
      <c r="BQ152" s="370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O152" s="16"/>
    </row>
    <row r="153" spans="2:171" ht="14.25" customHeight="1" x14ac:dyDescent="0.2">
      <c r="B153" s="31"/>
      <c r="C153" s="399"/>
      <c r="D153" s="422"/>
      <c r="E153" s="423"/>
      <c r="F153" s="346" t="s">
        <v>0</v>
      </c>
      <c r="H153" s="203" t="s">
        <v>221</v>
      </c>
      <c r="J153" s="7" t="e">
        <f>#REF!</f>
        <v>#REF!</v>
      </c>
      <c r="L153" s="7" t="e">
        <f>#REF!</f>
        <v>#REF!</v>
      </c>
      <c r="M153" s="16"/>
      <c r="N153" s="7" t="e">
        <f t="shared" si="88"/>
        <v>#REF!</v>
      </c>
      <c r="O153" s="16"/>
      <c r="P153" s="7" t="e">
        <f t="shared" si="102"/>
        <v>#REF!</v>
      </c>
      <c r="Q153" s="16"/>
      <c r="R153" s="318" t="e">
        <f>(P153/J153)*100</f>
        <v>#REF!</v>
      </c>
      <c r="S153" s="16"/>
      <c r="T153" s="7" t="e">
        <f>#REF!</f>
        <v>#REF!</v>
      </c>
      <c r="U153" s="16"/>
      <c r="V153" s="7" t="e">
        <f>#REF!</f>
        <v>#REF!</v>
      </c>
      <c r="W153" s="16"/>
      <c r="X153" s="7" t="e">
        <f>#REF!</f>
        <v>#REF!</v>
      </c>
      <c r="Y153" s="16"/>
      <c r="Z153" s="7">
        <v>0</v>
      </c>
      <c r="AA153" s="16"/>
      <c r="AB153" s="7" t="e">
        <f>#REF!</f>
        <v>#REF!</v>
      </c>
      <c r="AC153" s="16"/>
      <c r="AD153" s="7" t="e">
        <f>#REF!</f>
        <v>#REF!</v>
      </c>
      <c r="AE153" s="16"/>
      <c r="AF153" s="7">
        <v>0</v>
      </c>
      <c r="AG153" s="16"/>
      <c r="AH153" s="7">
        <v>0</v>
      </c>
      <c r="AI153" s="16"/>
      <c r="AJ153" s="7">
        <v>0</v>
      </c>
      <c r="AK153" s="16"/>
      <c r="AL153" s="7">
        <v>0</v>
      </c>
      <c r="AM153" s="16"/>
      <c r="AN153" s="7" t="e">
        <f>#REF!</f>
        <v>#REF!</v>
      </c>
      <c r="AO153" s="16"/>
      <c r="AP153" s="7" t="e">
        <f>#REF!</f>
        <v>#REF!</v>
      </c>
      <c r="AQ153" s="16"/>
      <c r="AR153" s="7" t="e">
        <f>#REF!</f>
        <v>#REF!</v>
      </c>
      <c r="AS153" s="16"/>
      <c r="AT153" s="7">
        <v>0</v>
      </c>
      <c r="AU153" s="16"/>
      <c r="AV153" s="7" t="e">
        <f>#REF!</f>
        <v>#REF!</v>
      </c>
      <c r="AW153" s="16"/>
      <c r="AX153" s="7" t="e">
        <f>#REF!</f>
        <v>#REF!</v>
      </c>
      <c r="AY153" s="16"/>
      <c r="AZ153" s="7" t="e">
        <f>#REF!</f>
        <v>#REF!</v>
      </c>
      <c r="BA153" s="16"/>
      <c r="BB153" s="7" t="e">
        <f>#REF!</f>
        <v>#REF!</v>
      </c>
      <c r="BC153" s="16"/>
      <c r="BD153" s="7" t="e">
        <f>#REF!</f>
        <v>#REF!</v>
      </c>
      <c r="BE153" s="16"/>
      <c r="BF153" s="7" t="e">
        <f>#REF!</f>
        <v>#REF!</v>
      </c>
      <c r="BG153" s="16"/>
      <c r="BH153" s="7" t="e">
        <f>#REF!</f>
        <v>#REF!</v>
      </c>
      <c r="BI153" s="16"/>
      <c r="BJ153" s="7" t="e">
        <f>#REF!</f>
        <v>#REF!</v>
      </c>
      <c r="BK153" s="16"/>
      <c r="BL153" s="7">
        <v>0</v>
      </c>
      <c r="BM153" s="16"/>
      <c r="BN153" s="7" t="e">
        <f>#REF!</f>
        <v>#REF!</v>
      </c>
      <c r="BO153" s="16"/>
      <c r="BP153" s="7">
        <v>0</v>
      </c>
      <c r="BQ153" s="370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O153" s="16"/>
    </row>
    <row r="154" spans="2:171" ht="15" customHeight="1" x14ac:dyDescent="0.2">
      <c r="B154" s="31"/>
      <c r="C154" s="399"/>
      <c r="D154" s="422"/>
      <c r="E154" s="423"/>
      <c r="F154" s="346" t="s">
        <v>18</v>
      </c>
      <c r="H154" s="203" t="s">
        <v>293</v>
      </c>
      <c r="J154" s="7" t="e">
        <f>#REF!</f>
        <v>#REF!</v>
      </c>
      <c r="L154" s="7" t="e">
        <f>#REF!</f>
        <v>#REF!</v>
      </c>
      <c r="M154" s="16"/>
      <c r="N154" s="7">
        <f t="shared" si="88"/>
        <v>0</v>
      </c>
      <c r="O154" s="16"/>
      <c r="P154" s="7" t="e">
        <f t="shared" si="102"/>
        <v>#REF!</v>
      </c>
      <c r="Q154" s="16"/>
      <c r="R154" s="318" t="e">
        <f>(P154/J154)*100</f>
        <v>#REF!</v>
      </c>
      <c r="S154" s="16"/>
      <c r="T154" s="7">
        <v>0</v>
      </c>
      <c r="U154" s="16"/>
      <c r="V154" s="7">
        <v>0</v>
      </c>
      <c r="W154" s="16"/>
      <c r="X154" s="7">
        <v>0</v>
      </c>
      <c r="Y154" s="16"/>
      <c r="Z154" s="7">
        <v>0</v>
      </c>
      <c r="AA154" s="16"/>
      <c r="AB154" s="7">
        <v>0</v>
      </c>
      <c r="AC154" s="16"/>
      <c r="AD154" s="7">
        <v>0</v>
      </c>
      <c r="AE154" s="16"/>
      <c r="AF154" s="7">
        <v>0</v>
      </c>
      <c r="AG154" s="16"/>
      <c r="AH154" s="7">
        <v>0</v>
      </c>
      <c r="AI154" s="16"/>
      <c r="AJ154" s="7">
        <v>0</v>
      </c>
      <c r="AK154" s="16"/>
      <c r="AL154" s="301">
        <f>SUM(AL157:AL157)</f>
        <v>0</v>
      </c>
      <c r="AM154" s="16"/>
      <c r="AN154" s="7">
        <v>0</v>
      </c>
      <c r="AO154" s="16"/>
      <c r="AP154" s="7">
        <v>0</v>
      </c>
      <c r="AQ154" s="16"/>
      <c r="AR154" s="7">
        <v>0</v>
      </c>
      <c r="AS154" s="16"/>
      <c r="AT154" s="7">
        <v>0</v>
      </c>
      <c r="AU154" s="16"/>
      <c r="AV154" s="7">
        <v>0</v>
      </c>
      <c r="AW154" s="16"/>
      <c r="AX154" s="7">
        <v>0</v>
      </c>
      <c r="AY154" s="16"/>
      <c r="AZ154" s="7">
        <v>0</v>
      </c>
      <c r="BA154" s="16"/>
      <c r="BB154" s="7">
        <v>0</v>
      </c>
      <c r="BC154" s="16"/>
      <c r="BD154" s="7">
        <v>0</v>
      </c>
      <c r="BE154" s="16"/>
      <c r="BF154" s="7">
        <v>0</v>
      </c>
      <c r="BG154" s="16"/>
      <c r="BH154" s="7">
        <v>0</v>
      </c>
      <c r="BI154" s="16"/>
      <c r="BJ154" s="7">
        <v>0</v>
      </c>
      <c r="BK154" s="16"/>
      <c r="BL154" s="7">
        <v>0</v>
      </c>
      <c r="BM154" s="16"/>
      <c r="BN154" s="7">
        <v>0</v>
      </c>
      <c r="BO154" s="16"/>
      <c r="BP154" s="7">
        <v>0</v>
      </c>
      <c r="BQ154" s="370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O154" s="16"/>
    </row>
    <row r="155" spans="2:171" ht="15" customHeight="1" x14ac:dyDescent="0.2">
      <c r="B155" s="31"/>
      <c r="C155" s="399"/>
      <c r="D155" s="422"/>
      <c r="E155" s="420">
        <v>3</v>
      </c>
      <c r="F155" s="342"/>
      <c r="G155" s="212"/>
      <c r="H155" s="199" t="s">
        <v>49</v>
      </c>
      <c r="I155" s="212"/>
      <c r="J155" s="301" t="e">
        <f>SUM(J156:J158)</f>
        <v>#REF!</v>
      </c>
      <c r="K155" s="212"/>
      <c r="L155" s="301" t="e">
        <f>SUM(L156:L158)</f>
        <v>#REF!</v>
      </c>
      <c r="M155" s="200"/>
      <c r="N155" s="301" t="e">
        <f t="shared" si="88"/>
        <v>#REF!</v>
      </c>
      <c r="O155" s="200"/>
      <c r="P155" s="301" t="e">
        <f t="shared" si="102"/>
        <v>#REF!</v>
      </c>
      <c r="Q155" s="200"/>
      <c r="R155" s="317" t="e">
        <f>(P155/J155)*100</f>
        <v>#REF!</v>
      </c>
      <c r="S155" s="200"/>
      <c r="T155" s="301" t="e">
        <f>T156+T157+T158</f>
        <v>#REF!</v>
      </c>
      <c r="U155" s="200"/>
      <c r="V155" s="301" t="e">
        <f t="shared" ref="V155:AX155" si="105">V156+V157+V158</f>
        <v>#REF!</v>
      </c>
      <c r="W155" s="200"/>
      <c r="X155" s="301" t="e">
        <f t="shared" si="105"/>
        <v>#REF!</v>
      </c>
      <c r="Y155" s="200"/>
      <c r="Z155" s="301">
        <f t="shared" si="105"/>
        <v>0</v>
      </c>
      <c r="AA155" s="200"/>
      <c r="AB155" s="301">
        <f t="shared" si="105"/>
        <v>0</v>
      </c>
      <c r="AC155" s="200"/>
      <c r="AD155" s="301">
        <f t="shared" si="105"/>
        <v>0</v>
      </c>
      <c r="AE155" s="200"/>
      <c r="AF155" s="301">
        <f t="shared" si="105"/>
        <v>0</v>
      </c>
      <c r="AG155" s="200"/>
      <c r="AH155" s="301">
        <f t="shared" si="105"/>
        <v>0</v>
      </c>
      <c r="AI155" s="200"/>
      <c r="AJ155" s="301">
        <f t="shared" si="105"/>
        <v>0</v>
      </c>
      <c r="AK155" s="200"/>
      <c r="AL155" s="301">
        <f t="shared" si="105"/>
        <v>0</v>
      </c>
      <c r="AM155" s="200"/>
      <c r="AN155" s="301">
        <f t="shared" si="105"/>
        <v>0</v>
      </c>
      <c r="AO155" s="200"/>
      <c r="AP155" s="301" t="e">
        <f t="shared" si="105"/>
        <v>#REF!</v>
      </c>
      <c r="AQ155" s="200"/>
      <c r="AR155" s="301">
        <f t="shared" si="105"/>
        <v>0</v>
      </c>
      <c r="AS155" s="200"/>
      <c r="AT155" s="301">
        <f t="shared" si="105"/>
        <v>0</v>
      </c>
      <c r="AU155" s="200"/>
      <c r="AV155" s="301">
        <f t="shared" si="105"/>
        <v>0</v>
      </c>
      <c r="AW155" s="200"/>
      <c r="AX155" s="301">
        <f t="shared" si="105"/>
        <v>0</v>
      </c>
      <c r="AY155" s="200"/>
      <c r="AZ155" s="301" t="e">
        <f t="shared" ref="AZ155:BP155" si="106">AZ156+AZ157+AZ158</f>
        <v>#REF!</v>
      </c>
      <c r="BA155" s="200"/>
      <c r="BB155" s="301">
        <f t="shared" si="106"/>
        <v>0</v>
      </c>
      <c r="BC155" s="200"/>
      <c r="BD155" s="301">
        <f t="shared" si="106"/>
        <v>0</v>
      </c>
      <c r="BE155" s="200"/>
      <c r="BF155" s="301" t="e">
        <f t="shared" si="106"/>
        <v>#REF!</v>
      </c>
      <c r="BG155" s="200"/>
      <c r="BH155" s="301" t="e">
        <f t="shared" si="106"/>
        <v>#REF!</v>
      </c>
      <c r="BI155" s="200"/>
      <c r="BJ155" s="301">
        <f t="shared" si="106"/>
        <v>0</v>
      </c>
      <c r="BK155" s="200"/>
      <c r="BL155" s="301">
        <f t="shared" si="106"/>
        <v>0</v>
      </c>
      <c r="BM155" s="200"/>
      <c r="BN155" s="301">
        <f t="shared" si="106"/>
        <v>0</v>
      </c>
      <c r="BO155" s="200"/>
      <c r="BP155" s="301">
        <f t="shared" si="106"/>
        <v>0</v>
      </c>
      <c r="BQ155" s="369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0"/>
      <c r="CN155" s="200"/>
      <c r="CO155" s="200"/>
      <c r="CP155" s="200"/>
      <c r="CQ155" s="200"/>
      <c r="CR155" s="200"/>
      <c r="CS155" s="200"/>
      <c r="CT155" s="200"/>
      <c r="CU155" s="200"/>
      <c r="CV155" s="200"/>
      <c r="CW155" s="200"/>
      <c r="CX155" s="200"/>
      <c r="CY155" s="200"/>
      <c r="CZ155" s="200"/>
      <c r="DA155" s="200"/>
      <c r="DB155" s="200"/>
      <c r="DC155" s="200"/>
      <c r="DD155" s="200"/>
      <c r="DE155" s="200"/>
      <c r="DF155" s="200"/>
      <c r="DG155" s="200"/>
      <c r="DH155" s="200"/>
      <c r="DI155" s="200"/>
      <c r="DJ155" s="200"/>
      <c r="DK155" s="200"/>
      <c r="DL155" s="200"/>
      <c r="DM155" s="200"/>
      <c r="DN155" s="200"/>
      <c r="DO155" s="200"/>
      <c r="DP155" s="200"/>
      <c r="DQ155" s="200"/>
      <c r="DR155" s="200"/>
      <c r="DS155" s="200"/>
      <c r="DT155" s="200"/>
      <c r="DU155" s="200"/>
      <c r="DV155" s="200"/>
      <c r="DW155" s="200"/>
      <c r="DX155" s="200"/>
      <c r="DY155" s="200"/>
      <c r="DZ155" s="200"/>
      <c r="EA155" s="200"/>
      <c r="EB155" s="200"/>
      <c r="EC155" s="200"/>
      <c r="ED155" s="200"/>
      <c r="EE155" s="200"/>
      <c r="EF155" s="200"/>
      <c r="EG155" s="200"/>
      <c r="EH155" s="200"/>
      <c r="EI155" s="200"/>
      <c r="EJ155" s="200"/>
      <c r="EK155" s="200"/>
      <c r="EL155" s="200"/>
      <c r="EM155" s="200"/>
      <c r="EN155" s="200"/>
      <c r="EO155" s="200"/>
      <c r="EP155" s="200"/>
      <c r="EQ155" s="200"/>
      <c r="ER155" s="200"/>
      <c r="ES155" s="200"/>
      <c r="ET155" s="200"/>
      <c r="EU155" s="200"/>
      <c r="EV155" s="200"/>
      <c r="EW155" s="200"/>
      <c r="EX155" s="200"/>
      <c r="EY155" s="200"/>
      <c r="EZ155" s="200"/>
      <c r="FA155" s="200"/>
      <c r="FB155" s="200"/>
      <c r="FC155" s="200"/>
      <c r="FD155" s="200"/>
      <c r="FE155" s="200"/>
      <c r="FF155" s="200"/>
      <c r="FO155" s="200"/>
    </row>
    <row r="156" spans="2:171" ht="15" customHeight="1" x14ac:dyDescent="0.2">
      <c r="B156" s="31"/>
      <c r="C156" s="399"/>
      <c r="D156" s="422"/>
      <c r="E156" s="422"/>
      <c r="F156" s="346" t="s">
        <v>0</v>
      </c>
      <c r="H156" s="203" t="s">
        <v>359</v>
      </c>
      <c r="J156" s="7" t="e">
        <f>#REF!</f>
        <v>#REF!</v>
      </c>
      <c r="L156" s="7" t="e">
        <f>#REF!</f>
        <v>#REF!</v>
      </c>
      <c r="M156" s="16"/>
      <c r="N156" s="7" t="e">
        <f t="shared" si="88"/>
        <v>#REF!</v>
      </c>
      <c r="O156" s="16"/>
      <c r="P156" s="7"/>
      <c r="Q156" s="16"/>
      <c r="R156" s="318"/>
      <c r="S156" s="202"/>
      <c r="T156" s="7" t="e">
        <f>#REF!</f>
        <v>#REF!</v>
      </c>
      <c r="U156" s="202"/>
      <c r="V156" s="7" t="e">
        <f>#REF!</f>
        <v>#REF!</v>
      </c>
      <c r="W156" s="202"/>
      <c r="X156" s="7" t="e">
        <f>#REF!</f>
        <v>#REF!</v>
      </c>
      <c r="Y156" s="202"/>
      <c r="Z156" s="302">
        <v>0</v>
      </c>
      <c r="AA156" s="202"/>
      <c r="AB156" s="302">
        <v>0</v>
      </c>
      <c r="AC156" s="202"/>
      <c r="AD156" s="302">
        <v>0</v>
      </c>
      <c r="AE156" s="202"/>
      <c r="AF156" s="302">
        <v>0</v>
      </c>
      <c r="AG156" s="202"/>
      <c r="AH156" s="302">
        <v>0</v>
      </c>
      <c r="AI156" s="202"/>
      <c r="AJ156" s="302">
        <v>0</v>
      </c>
      <c r="AK156" s="202"/>
      <c r="AL156" s="302">
        <v>0</v>
      </c>
      <c r="AM156" s="202"/>
      <c r="AN156" s="302">
        <v>0</v>
      </c>
      <c r="AO156" s="202"/>
      <c r="AP156" s="7" t="e">
        <f>#REF!</f>
        <v>#REF!</v>
      </c>
      <c r="AQ156" s="202"/>
      <c r="AR156" s="302">
        <v>0</v>
      </c>
      <c r="AS156" s="202"/>
      <c r="AT156" s="302">
        <v>0</v>
      </c>
      <c r="AU156" s="202"/>
      <c r="AV156" s="302">
        <v>0</v>
      </c>
      <c r="AW156" s="202"/>
      <c r="AX156" s="302">
        <v>0</v>
      </c>
      <c r="AY156" s="202"/>
      <c r="AZ156" s="7" t="e">
        <f>#REF!</f>
        <v>#REF!</v>
      </c>
      <c r="BA156" s="202"/>
      <c r="BB156" s="302">
        <v>0</v>
      </c>
      <c r="BC156" s="202"/>
      <c r="BD156" s="302">
        <v>0</v>
      </c>
      <c r="BE156" s="202"/>
      <c r="BF156" s="302" t="e">
        <f>#REF!</f>
        <v>#REF!</v>
      </c>
      <c r="BG156" s="202"/>
      <c r="BH156" s="302" t="e">
        <f>#REF!</f>
        <v>#REF!</v>
      </c>
      <c r="BI156" s="202"/>
      <c r="BJ156" s="302">
        <v>0</v>
      </c>
      <c r="BK156" s="202"/>
      <c r="BL156" s="302">
        <v>0</v>
      </c>
      <c r="BM156" s="202"/>
      <c r="BN156" s="302">
        <v>0</v>
      </c>
      <c r="BO156" s="202"/>
      <c r="BP156" s="302">
        <v>0</v>
      </c>
      <c r="BQ156" s="370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O156" s="16"/>
    </row>
    <row r="157" spans="2:171" ht="15" customHeight="1" x14ac:dyDescent="0.2">
      <c r="B157" s="31"/>
      <c r="C157" s="399"/>
      <c r="D157" s="422"/>
      <c r="E157" s="423"/>
      <c r="F157" s="343">
        <v>3</v>
      </c>
      <c r="G157" s="207"/>
      <c r="H157" s="201" t="s">
        <v>474</v>
      </c>
      <c r="I157" s="207"/>
      <c r="J157" s="7" t="e">
        <f>#REF!</f>
        <v>#REF!</v>
      </c>
      <c r="K157" s="207"/>
      <c r="L157" s="7" t="e">
        <f>#REF!</f>
        <v>#REF!</v>
      </c>
      <c r="M157" s="16"/>
      <c r="N157" s="7" t="e">
        <f t="shared" si="88"/>
        <v>#REF!</v>
      </c>
      <c r="O157" s="16"/>
      <c r="P157" s="302"/>
      <c r="Q157" s="202"/>
      <c r="R157" s="319"/>
      <c r="S157" s="16"/>
      <c r="T157" s="302">
        <v>0</v>
      </c>
      <c r="U157" s="16"/>
      <c r="V157" s="302">
        <v>0</v>
      </c>
      <c r="W157" s="16"/>
      <c r="X157" s="302">
        <v>0</v>
      </c>
      <c r="Y157" s="16"/>
      <c r="Z157" s="302">
        <v>0</v>
      </c>
      <c r="AA157" s="16"/>
      <c r="AB157" s="302">
        <v>0</v>
      </c>
      <c r="AC157" s="16"/>
      <c r="AD157" s="302">
        <v>0</v>
      </c>
      <c r="AE157" s="16"/>
      <c r="AF157" s="302">
        <v>0</v>
      </c>
      <c r="AG157" s="16"/>
      <c r="AH157" s="302">
        <v>0</v>
      </c>
      <c r="AI157" s="16"/>
      <c r="AJ157" s="302">
        <v>0</v>
      </c>
      <c r="AK157" s="16"/>
      <c r="AL157" s="302">
        <v>0</v>
      </c>
      <c r="AM157" s="16"/>
      <c r="AN157" s="302">
        <v>0</v>
      </c>
      <c r="AO157" s="16"/>
      <c r="AP157" s="302" t="e">
        <f>#REF!</f>
        <v>#REF!</v>
      </c>
      <c r="AQ157" s="16"/>
      <c r="AR157" s="302">
        <v>0</v>
      </c>
      <c r="AS157" s="16"/>
      <c r="AT157" s="302">
        <v>0</v>
      </c>
      <c r="AU157" s="16"/>
      <c r="AV157" s="302">
        <v>0</v>
      </c>
      <c r="AW157" s="16"/>
      <c r="AX157" s="302">
        <v>0</v>
      </c>
      <c r="AY157" s="16"/>
      <c r="AZ157" s="302">
        <v>0</v>
      </c>
      <c r="BA157" s="16"/>
      <c r="BB157" s="302">
        <v>0</v>
      </c>
      <c r="BC157" s="16"/>
      <c r="BD157" s="7">
        <v>0</v>
      </c>
      <c r="BE157" s="16"/>
      <c r="BF157" s="7">
        <v>0</v>
      </c>
      <c r="BG157" s="16"/>
      <c r="BH157" s="7">
        <v>0</v>
      </c>
      <c r="BI157" s="16"/>
      <c r="BJ157" s="7">
        <v>0</v>
      </c>
      <c r="BK157" s="16"/>
      <c r="BL157" s="7">
        <v>0</v>
      </c>
      <c r="BM157" s="16"/>
      <c r="BN157" s="7">
        <v>0</v>
      </c>
      <c r="BO157" s="16"/>
      <c r="BP157" s="7">
        <v>0</v>
      </c>
      <c r="BQ157" s="371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  <c r="DK157" s="202"/>
      <c r="DL157" s="202"/>
      <c r="DM157" s="202"/>
      <c r="DN157" s="202"/>
      <c r="DO157" s="202"/>
      <c r="DP157" s="202"/>
      <c r="DQ157" s="202"/>
      <c r="DR157" s="202"/>
      <c r="DS157" s="202"/>
      <c r="DT157" s="202"/>
      <c r="DU157" s="202"/>
      <c r="DV157" s="202"/>
      <c r="DW157" s="202"/>
      <c r="DX157" s="202"/>
      <c r="DY157" s="202"/>
      <c r="DZ157" s="202"/>
      <c r="EA157" s="202"/>
      <c r="EB157" s="202"/>
      <c r="EC157" s="202"/>
      <c r="ED157" s="202"/>
      <c r="EE157" s="202"/>
      <c r="EF157" s="202"/>
      <c r="EG157" s="202"/>
      <c r="EH157" s="202"/>
      <c r="EI157" s="202"/>
      <c r="EJ157" s="202"/>
      <c r="EK157" s="202"/>
      <c r="EL157" s="202"/>
      <c r="EM157" s="202"/>
      <c r="EN157" s="202"/>
      <c r="EO157" s="202"/>
      <c r="EP157" s="202"/>
      <c r="EQ157" s="202"/>
      <c r="ER157" s="202"/>
      <c r="ES157" s="202"/>
      <c r="ET157" s="202"/>
      <c r="EU157" s="202"/>
      <c r="EV157" s="202"/>
      <c r="EW157" s="202"/>
      <c r="EX157" s="202"/>
      <c r="EY157" s="202"/>
      <c r="EZ157" s="202"/>
      <c r="FA157" s="202"/>
      <c r="FB157" s="202"/>
      <c r="FC157" s="202"/>
      <c r="FD157" s="202"/>
      <c r="FE157" s="202"/>
      <c r="FF157" s="202"/>
      <c r="FO157" s="202"/>
    </row>
    <row r="158" spans="2:171" ht="15" customHeight="1" x14ac:dyDescent="0.2">
      <c r="B158" s="31"/>
      <c r="C158" s="399"/>
      <c r="D158" s="422"/>
      <c r="E158" s="427"/>
      <c r="F158" s="346">
        <v>90</v>
      </c>
      <c r="H158" s="203" t="s">
        <v>50</v>
      </c>
      <c r="J158" s="7" t="e">
        <f>#REF!</f>
        <v>#REF!</v>
      </c>
      <c r="L158" s="7" t="e">
        <f>#REF!</f>
        <v>#REF!</v>
      </c>
      <c r="M158" s="16"/>
      <c r="N158" s="7" t="e">
        <f t="shared" si="88"/>
        <v>#REF!</v>
      </c>
      <c r="O158" s="16"/>
      <c r="P158" s="7" t="e">
        <f t="shared" ref="P158:P167" si="107">N158-J158</f>
        <v>#REF!</v>
      </c>
      <c r="Q158" s="16"/>
      <c r="R158" s="318" t="e">
        <f t="shared" ref="R158:R164" si="108">(P158/J158)*100</f>
        <v>#REF!</v>
      </c>
      <c r="S158" s="16"/>
      <c r="T158" s="7">
        <v>0</v>
      </c>
      <c r="U158" s="16"/>
      <c r="V158" s="7">
        <v>0</v>
      </c>
      <c r="W158" s="16"/>
      <c r="X158" s="7" t="e">
        <f>#REF!</f>
        <v>#REF!</v>
      </c>
      <c r="Y158" s="16"/>
      <c r="Z158" s="7">
        <v>0</v>
      </c>
      <c r="AA158" s="16"/>
      <c r="AB158" s="7">
        <v>0</v>
      </c>
      <c r="AC158" s="16"/>
      <c r="AD158" s="7">
        <v>0</v>
      </c>
      <c r="AE158" s="16"/>
      <c r="AF158" s="7">
        <v>0</v>
      </c>
      <c r="AG158" s="16"/>
      <c r="AH158" s="7">
        <v>0</v>
      </c>
      <c r="AI158" s="16"/>
      <c r="AJ158" s="7">
        <v>0</v>
      </c>
      <c r="AK158" s="16"/>
      <c r="AL158" s="301">
        <f>SUM(AL159:AL162)</f>
        <v>0</v>
      </c>
      <c r="AM158" s="16"/>
      <c r="AN158" s="7">
        <v>0</v>
      </c>
      <c r="AO158" s="16"/>
      <c r="AP158" s="7">
        <v>0</v>
      </c>
      <c r="AQ158" s="16"/>
      <c r="AR158" s="7">
        <v>0</v>
      </c>
      <c r="AS158" s="16"/>
      <c r="AT158" s="7">
        <v>0</v>
      </c>
      <c r="AU158" s="16"/>
      <c r="AV158" s="7">
        <v>0</v>
      </c>
      <c r="AW158" s="16"/>
      <c r="AX158" s="7">
        <v>0</v>
      </c>
      <c r="AY158" s="16"/>
      <c r="AZ158" s="7">
        <v>0</v>
      </c>
      <c r="BA158" s="16"/>
      <c r="BB158" s="7">
        <v>0</v>
      </c>
      <c r="BC158" s="16"/>
      <c r="BD158" s="7">
        <v>0</v>
      </c>
      <c r="BE158" s="16"/>
      <c r="BF158" s="7">
        <v>0</v>
      </c>
      <c r="BG158" s="16"/>
      <c r="BH158" s="7">
        <v>0</v>
      </c>
      <c r="BI158" s="16"/>
      <c r="BJ158" s="7">
        <v>0</v>
      </c>
      <c r="BK158" s="16"/>
      <c r="BL158" s="7">
        <v>0</v>
      </c>
      <c r="BM158" s="16"/>
      <c r="BN158" s="7">
        <v>0</v>
      </c>
      <c r="BO158" s="16"/>
      <c r="BP158" s="7">
        <v>0</v>
      </c>
      <c r="BQ158" s="370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O158" s="16"/>
    </row>
    <row r="159" spans="2:171" ht="15" customHeight="1" x14ac:dyDescent="0.2">
      <c r="B159" s="31"/>
      <c r="C159" s="399"/>
      <c r="D159" s="422"/>
      <c r="E159" s="420">
        <v>4</v>
      </c>
      <c r="F159" s="342"/>
      <c r="G159" s="212"/>
      <c r="H159" s="199" t="s">
        <v>51</v>
      </c>
      <c r="I159" s="212"/>
      <c r="J159" s="301" t="e">
        <f>SUM(J160:J163)</f>
        <v>#REF!</v>
      </c>
      <c r="K159" s="212"/>
      <c r="L159" s="301" t="e">
        <f>SUM(L160:L163)</f>
        <v>#REF!</v>
      </c>
      <c r="M159" s="200"/>
      <c r="N159" s="301" t="e">
        <f t="shared" ref="N159:N190" si="109">SUM(T159:EX159)</f>
        <v>#REF!</v>
      </c>
      <c r="O159" s="200"/>
      <c r="P159" s="301" t="e">
        <f t="shared" si="107"/>
        <v>#REF!</v>
      </c>
      <c r="Q159" s="200"/>
      <c r="R159" s="317" t="e">
        <f t="shared" si="108"/>
        <v>#REF!</v>
      </c>
      <c r="S159" s="200"/>
      <c r="T159" s="301">
        <f t="shared" ref="T159:AJ159" si="110">SUM(T160:T163)</f>
        <v>0</v>
      </c>
      <c r="U159" s="200"/>
      <c r="V159" s="301">
        <f t="shared" si="110"/>
        <v>0</v>
      </c>
      <c r="W159" s="200"/>
      <c r="X159" s="301" t="e">
        <f t="shared" si="110"/>
        <v>#REF!</v>
      </c>
      <c r="Y159" s="200"/>
      <c r="Z159" s="301">
        <f t="shared" si="110"/>
        <v>0</v>
      </c>
      <c r="AA159" s="200"/>
      <c r="AB159" s="301">
        <f t="shared" si="110"/>
        <v>0</v>
      </c>
      <c r="AC159" s="200"/>
      <c r="AD159" s="301">
        <f t="shared" si="110"/>
        <v>0</v>
      </c>
      <c r="AE159" s="200"/>
      <c r="AF159" s="301">
        <f t="shared" si="110"/>
        <v>0</v>
      </c>
      <c r="AG159" s="200"/>
      <c r="AH159" s="301">
        <f t="shared" si="110"/>
        <v>0</v>
      </c>
      <c r="AI159" s="200"/>
      <c r="AJ159" s="301">
        <f t="shared" si="110"/>
        <v>0</v>
      </c>
      <c r="AK159" s="200"/>
      <c r="AL159" s="7">
        <v>0</v>
      </c>
      <c r="AM159" s="200"/>
      <c r="AN159" s="301">
        <f>SUM(AN160:AN163)</f>
        <v>0</v>
      </c>
      <c r="AO159" s="200"/>
      <c r="AP159" s="301">
        <f>SUM(AP160:AP163)</f>
        <v>0</v>
      </c>
      <c r="AQ159" s="200"/>
      <c r="AR159" s="301">
        <f>SUM(AR160:AR163)</f>
        <v>0</v>
      </c>
      <c r="AS159" s="200"/>
      <c r="AT159" s="301">
        <f t="shared" ref="AT159:BP159" si="111">SUM(AT160:AT163)</f>
        <v>0</v>
      </c>
      <c r="AU159" s="200"/>
      <c r="AV159" s="301">
        <f t="shared" si="111"/>
        <v>0</v>
      </c>
      <c r="AW159" s="200"/>
      <c r="AX159" s="301">
        <f t="shared" si="111"/>
        <v>0</v>
      </c>
      <c r="AY159" s="200"/>
      <c r="AZ159" s="301">
        <f t="shared" si="111"/>
        <v>0</v>
      </c>
      <c r="BA159" s="200"/>
      <c r="BB159" s="301">
        <f t="shared" si="111"/>
        <v>0</v>
      </c>
      <c r="BC159" s="200"/>
      <c r="BD159" s="301">
        <f t="shared" si="111"/>
        <v>0</v>
      </c>
      <c r="BE159" s="200"/>
      <c r="BF159" s="301">
        <f t="shared" si="111"/>
        <v>0</v>
      </c>
      <c r="BG159" s="200"/>
      <c r="BH159" s="301" t="e">
        <f t="shared" si="111"/>
        <v>#REF!</v>
      </c>
      <c r="BI159" s="200"/>
      <c r="BJ159" s="301" t="e">
        <f t="shared" si="111"/>
        <v>#REF!</v>
      </c>
      <c r="BK159" s="200"/>
      <c r="BL159" s="301">
        <f t="shared" si="111"/>
        <v>0</v>
      </c>
      <c r="BM159" s="200"/>
      <c r="BN159" s="301">
        <f t="shared" si="111"/>
        <v>0</v>
      </c>
      <c r="BO159" s="200"/>
      <c r="BP159" s="301">
        <f t="shared" si="111"/>
        <v>0</v>
      </c>
      <c r="BQ159" s="369"/>
      <c r="BR159" s="200"/>
      <c r="BS159" s="200"/>
      <c r="BT159" s="200"/>
      <c r="BU159" s="200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0"/>
      <c r="CN159" s="200"/>
      <c r="CO159" s="200"/>
      <c r="CP159" s="200"/>
      <c r="CQ159" s="200"/>
      <c r="CR159" s="200"/>
      <c r="CS159" s="200"/>
      <c r="CT159" s="200"/>
      <c r="CU159" s="200"/>
      <c r="CV159" s="200"/>
      <c r="CW159" s="200"/>
      <c r="CX159" s="200"/>
      <c r="CY159" s="200"/>
      <c r="CZ159" s="200"/>
      <c r="DA159" s="200"/>
      <c r="DB159" s="200"/>
      <c r="DC159" s="200"/>
      <c r="DD159" s="200"/>
      <c r="DE159" s="200"/>
      <c r="DF159" s="200"/>
      <c r="DG159" s="200"/>
      <c r="DH159" s="200"/>
      <c r="DI159" s="200"/>
      <c r="DJ159" s="200"/>
      <c r="DK159" s="200"/>
      <c r="DL159" s="200"/>
      <c r="DM159" s="200"/>
      <c r="DN159" s="200"/>
      <c r="DO159" s="200"/>
      <c r="DP159" s="200"/>
      <c r="DQ159" s="200"/>
      <c r="DR159" s="200"/>
      <c r="DS159" s="200"/>
      <c r="DT159" s="200"/>
      <c r="DU159" s="200"/>
      <c r="DV159" s="200"/>
      <c r="DW159" s="200"/>
      <c r="DX159" s="200"/>
      <c r="DY159" s="200"/>
      <c r="DZ159" s="200"/>
      <c r="EA159" s="200"/>
      <c r="EB159" s="200"/>
      <c r="EC159" s="200"/>
      <c r="ED159" s="200"/>
      <c r="EE159" s="200"/>
      <c r="EF159" s="200"/>
      <c r="EG159" s="200"/>
      <c r="EH159" s="200"/>
      <c r="EI159" s="200"/>
      <c r="EJ159" s="200"/>
      <c r="EK159" s="200"/>
      <c r="EL159" s="200"/>
      <c r="EM159" s="200"/>
      <c r="EN159" s="200"/>
      <c r="EO159" s="200"/>
      <c r="EP159" s="200"/>
      <c r="EQ159" s="200"/>
      <c r="ER159" s="200"/>
      <c r="ES159" s="200"/>
      <c r="ET159" s="200"/>
      <c r="EU159" s="200"/>
      <c r="EV159" s="200"/>
      <c r="EW159" s="200"/>
      <c r="EX159" s="200"/>
      <c r="EY159" s="200"/>
      <c r="EZ159" s="200"/>
      <c r="FA159" s="200"/>
      <c r="FB159" s="200"/>
      <c r="FC159" s="200"/>
      <c r="FD159" s="200"/>
      <c r="FE159" s="200"/>
      <c r="FF159" s="200"/>
      <c r="FO159" s="200"/>
    </row>
    <row r="160" spans="2:171" ht="15" customHeight="1" x14ac:dyDescent="0.2">
      <c r="B160" s="31"/>
      <c r="C160" s="400"/>
      <c r="D160" s="423"/>
      <c r="E160" s="423"/>
      <c r="F160" s="346" t="s">
        <v>3</v>
      </c>
      <c r="H160" s="203" t="s">
        <v>52</v>
      </c>
      <c r="J160" s="7" t="e">
        <f>#REF!</f>
        <v>#REF!</v>
      </c>
      <c r="L160" s="7" t="e">
        <f>#REF!</f>
        <v>#REF!</v>
      </c>
      <c r="M160" s="16"/>
      <c r="N160" s="7" t="e">
        <f t="shared" si="109"/>
        <v>#REF!</v>
      </c>
      <c r="O160" s="16"/>
      <c r="P160" s="7" t="e">
        <f t="shared" si="107"/>
        <v>#REF!</v>
      </c>
      <c r="Q160" s="16"/>
      <c r="R160" s="318" t="e">
        <f t="shared" si="108"/>
        <v>#REF!</v>
      </c>
      <c r="S160" s="16"/>
      <c r="T160" s="7">
        <v>0</v>
      </c>
      <c r="U160" s="16"/>
      <c r="V160" s="7">
        <v>0</v>
      </c>
      <c r="W160" s="16"/>
      <c r="X160" s="7" t="e">
        <f>#REF!</f>
        <v>#REF!</v>
      </c>
      <c r="Y160" s="16"/>
      <c r="Z160" s="7">
        <v>0</v>
      </c>
      <c r="AA160" s="16"/>
      <c r="AB160" s="7">
        <v>0</v>
      </c>
      <c r="AC160" s="16"/>
      <c r="AD160" s="7">
        <v>0</v>
      </c>
      <c r="AE160" s="16"/>
      <c r="AF160" s="7">
        <v>0</v>
      </c>
      <c r="AG160" s="16"/>
      <c r="AH160" s="7">
        <v>0</v>
      </c>
      <c r="AI160" s="16"/>
      <c r="AJ160" s="7">
        <v>0</v>
      </c>
      <c r="AK160" s="16"/>
      <c r="AL160" s="7">
        <v>0</v>
      </c>
      <c r="AM160" s="16"/>
      <c r="AN160" s="7">
        <v>0</v>
      </c>
      <c r="AO160" s="16"/>
      <c r="AP160" s="7">
        <v>0</v>
      </c>
      <c r="AQ160" s="16"/>
      <c r="AR160" s="7">
        <v>0</v>
      </c>
      <c r="AS160" s="16"/>
      <c r="AT160" s="7">
        <v>0</v>
      </c>
      <c r="AU160" s="16"/>
      <c r="AV160" s="7">
        <v>0</v>
      </c>
      <c r="AW160" s="16"/>
      <c r="AX160" s="7">
        <v>0</v>
      </c>
      <c r="AY160" s="16"/>
      <c r="AZ160" s="7">
        <v>0</v>
      </c>
      <c r="BA160" s="16"/>
      <c r="BB160" s="7">
        <v>0</v>
      </c>
      <c r="BC160" s="16"/>
      <c r="BD160" s="7">
        <v>0</v>
      </c>
      <c r="BE160" s="16"/>
      <c r="BF160" s="7">
        <v>0</v>
      </c>
      <c r="BG160" s="16"/>
      <c r="BH160" s="7" t="e">
        <f>#REF!</f>
        <v>#REF!</v>
      </c>
      <c r="BI160" s="16"/>
      <c r="BJ160" s="7" t="e">
        <f>#REF!</f>
        <v>#REF!</v>
      </c>
      <c r="BK160" s="16"/>
      <c r="BL160" s="7">
        <v>0</v>
      </c>
      <c r="BM160" s="16"/>
      <c r="BN160" s="7">
        <v>0</v>
      </c>
      <c r="BO160" s="16"/>
      <c r="BP160" s="7">
        <v>0</v>
      </c>
      <c r="BQ160" s="370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O160" s="16"/>
    </row>
    <row r="161" spans="2:184" ht="15" customHeight="1" x14ac:dyDescent="0.2">
      <c r="B161" s="31"/>
      <c r="C161" s="399"/>
      <c r="D161" s="422"/>
      <c r="E161" s="422"/>
      <c r="F161" s="346" t="s">
        <v>0</v>
      </c>
      <c r="H161" s="203" t="s">
        <v>278</v>
      </c>
      <c r="J161" s="7" t="e">
        <f>#REF!</f>
        <v>#REF!</v>
      </c>
      <c r="L161" s="7" t="e">
        <f>#REF!</f>
        <v>#REF!</v>
      </c>
      <c r="M161" s="16"/>
      <c r="N161" s="7" t="e">
        <f t="shared" si="109"/>
        <v>#REF!</v>
      </c>
      <c r="O161" s="16"/>
      <c r="P161" s="7" t="e">
        <f t="shared" si="107"/>
        <v>#REF!</v>
      </c>
      <c r="Q161" s="16"/>
      <c r="R161" s="318" t="e">
        <f t="shared" si="108"/>
        <v>#REF!</v>
      </c>
      <c r="S161" s="16"/>
      <c r="T161" s="7">
        <v>0</v>
      </c>
      <c r="U161" s="16"/>
      <c r="V161" s="7">
        <v>0</v>
      </c>
      <c r="W161" s="16"/>
      <c r="X161" s="7" t="e">
        <f>#REF!</f>
        <v>#REF!</v>
      </c>
      <c r="Y161" s="16"/>
      <c r="Z161" s="7">
        <v>0</v>
      </c>
      <c r="AA161" s="16"/>
      <c r="AB161" s="7">
        <v>0</v>
      </c>
      <c r="AC161" s="16"/>
      <c r="AD161" s="7">
        <v>0</v>
      </c>
      <c r="AE161" s="16"/>
      <c r="AF161" s="7">
        <v>0</v>
      </c>
      <c r="AG161" s="16"/>
      <c r="AH161" s="7">
        <v>0</v>
      </c>
      <c r="AI161" s="16"/>
      <c r="AJ161" s="7">
        <v>0</v>
      </c>
      <c r="AK161" s="16"/>
      <c r="AL161" s="7">
        <v>0</v>
      </c>
      <c r="AM161" s="16"/>
      <c r="AN161" s="7">
        <v>0</v>
      </c>
      <c r="AO161" s="16"/>
      <c r="AP161" s="7">
        <v>0</v>
      </c>
      <c r="AQ161" s="16"/>
      <c r="AR161" s="7">
        <v>0</v>
      </c>
      <c r="AS161" s="16"/>
      <c r="AT161" s="7">
        <v>0</v>
      </c>
      <c r="AU161" s="16"/>
      <c r="AV161" s="7">
        <v>0</v>
      </c>
      <c r="AW161" s="16"/>
      <c r="AX161" s="7">
        <v>0</v>
      </c>
      <c r="AY161" s="16"/>
      <c r="AZ161" s="7">
        <v>0</v>
      </c>
      <c r="BA161" s="16"/>
      <c r="BB161" s="7">
        <v>0</v>
      </c>
      <c r="BC161" s="16"/>
      <c r="BD161" s="7">
        <v>0</v>
      </c>
      <c r="BE161" s="16"/>
      <c r="BF161" s="7">
        <v>0</v>
      </c>
      <c r="BG161" s="16"/>
      <c r="BH161" s="7">
        <v>0</v>
      </c>
      <c r="BI161" s="16"/>
      <c r="BJ161" s="7">
        <v>0</v>
      </c>
      <c r="BK161" s="16"/>
      <c r="BL161" s="7">
        <v>0</v>
      </c>
      <c r="BM161" s="16"/>
      <c r="BN161" s="7">
        <v>0</v>
      </c>
      <c r="BO161" s="16"/>
      <c r="BP161" s="7">
        <v>0</v>
      </c>
      <c r="BQ161" s="370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O161" s="16"/>
    </row>
    <row r="162" spans="2:184" ht="15" customHeight="1" x14ac:dyDescent="0.2">
      <c r="B162" s="31"/>
      <c r="C162" s="399"/>
      <c r="D162" s="422"/>
      <c r="E162" s="422"/>
      <c r="F162" s="346" t="s">
        <v>18</v>
      </c>
      <c r="H162" s="203" t="s">
        <v>443</v>
      </c>
      <c r="J162" s="7" t="e">
        <f>#REF!</f>
        <v>#REF!</v>
      </c>
      <c r="L162" s="7" t="e">
        <f>#REF!</f>
        <v>#REF!</v>
      </c>
      <c r="M162" s="16"/>
      <c r="N162" s="7" t="e">
        <f t="shared" si="109"/>
        <v>#REF!</v>
      </c>
      <c r="O162" s="16"/>
      <c r="P162" s="7" t="e">
        <f t="shared" si="107"/>
        <v>#REF!</v>
      </c>
      <c r="Q162" s="16"/>
      <c r="R162" s="318" t="e">
        <f t="shared" si="108"/>
        <v>#REF!</v>
      </c>
      <c r="S162" s="16"/>
      <c r="T162" s="7">
        <v>0</v>
      </c>
      <c r="U162" s="16"/>
      <c r="V162" s="7">
        <v>0</v>
      </c>
      <c r="W162" s="16"/>
      <c r="X162" s="7" t="e">
        <f>#REF!</f>
        <v>#REF!</v>
      </c>
      <c r="Y162" s="16"/>
      <c r="Z162" s="7">
        <v>0</v>
      </c>
      <c r="AA162" s="16"/>
      <c r="AB162" s="7">
        <v>0</v>
      </c>
      <c r="AC162" s="16"/>
      <c r="AD162" s="7">
        <v>0</v>
      </c>
      <c r="AE162" s="16"/>
      <c r="AF162" s="7">
        <v>0</v>
      </c>
      <c r="AG162" s="16"/>
      <c r="AH162" s="7">
        <v>0</v>
      </c>
      <c r="AI162" s="16"/>
      <c r="AJ162" s="7">
        <v>0</v>
      </c>
      <c r="AK162" s="16"/>
      <c r="AL162" s="7">
        <v>0</v>
      </c>
      <c r="AM162" s="16"/>
      <c r="AN162" s="7">
        <v>0</v>
      </c>
      <c r="AO162" s="16"/>
      <c r="AP162" s="7">
        <v>0</v>
      </c>
      <c r="AQ162" s="16"/>
      <c r="AR162" s="7">
        <v>0</v>
      </c>
      <c r="AS162" s="16"/>
      <c r="AT162" s="7">
        <v>0</v>
      </c>
      <c r="AU162" s="16"/>
      <c r="AV162" s="7">
        <v>0</v>
      </c>
      <c r="AW162" s="16"/>
      <c r="AX162" s="7">
        <v>0</v>
      </c>
      <c r="AY162" s="16"/>
      <c r="AZ162" s="7">
        <v>0</v>
      </c>
      <c r="BA162" s="16"/>
      <c r="BB162" s="7">
        <v>0</v>
      </c>
      <c r="BC162" s="16"/>
      <c r="BD162" s="7">
        <v>0</v>
      </c>
      <c r="BE162" s="16"/>
      <c r="BF162" s="7">
        <v>0</v>
      </c>
      <c r="BG162" s="16"/>
      <c r="BH162" s="7">
        <v>0</v>
      </c>
      <c r="BI162" s="16"/>
      <c r="BJ162" s="7">
        <v>0</v>
      </c>
      <c r="BK162" s="16"/>
      <c r="BL162" s="7">
        <v>0</v>
      </c>
      <c r="BM162" s="16"/>
      <c r="BN162" s="7">
        <v>0</v>
      </c>
      <c r="BO162" s="16"/>
      <c r="BP162" s="7">
        <v>0</v>
      </c>
      <c r="BQ162" s="370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O162" s="16"/>
    </row>
    <row r="163" spans="2:184" ht="15" hidden="1" customHeight="1" x14ac:dyDescent="0.2">
      <c r="B163" s="31"/>
      <c r="C163" s="399"/>
      <c r="D163" s="422"/>
      <c r="E163" s="427"/>
      <c r="F163" s="346">
        <v>90</v>
      </c>
      <c r="H163" s="203" t="s">
        <v>459</v>
      </c>
      <c r="J163" s="7" t="e">
        <f>#REF!</f>
        <v>#REF!</v>
      </c>
      <c r="L163" s="7" t="e">
        <f>#REF!</f>
        <v>#REF!</v>
      </c>
      <c r="M163" s="16"/>
      <c r="N163" s="7">
        <f t="shared" si="109"/>
        <v>0</v>
      </c>
      <c r="O163" s="16"/>
      <c r="P163" s="7" t="e">
        <f t="shared" si="107"/>
        <v>#REF!</v>
      </c>
      <c r="Q163" s="16"/>
      <c r="R163" s="318" t="e">
        <f t="shared" si="108"/>
        <v>#REF!</v>
      </c>
      <c r="S163" s="16"/>
      <c r="T163" s="7">
        <v>0</v>
      </c>
      <c r="U163" s="16"/>
      <c r="V163" s="7">
        <v>0</v>
      </c>
      <c r="W163" s="16"/>
      <c r="X163" s="7">
        <v>0</v>
      </c>
      <c r="Y163" s="16"/>
      <c r="Z163" s="7">
        <v>0</v>
      </c>
      <c r="AA163" s="16"/>
      <c r="AB163" s="7">
        <v>0</v>
      </c>
      <c r="AC163" s="16"/>
      <c r="AD163" s="7">
        <v>0</v>
      </c>
      <c r="AE163" s="16"/>
      <c r="AF163" s="7">
        <v>0</v>
      </c>
      <c r="AG163" s="16"/>
      <c r="AH163" s="7">
        <v>0</v>
      </c>
      <c r="AI163" s="16"/>
      <c r="AJ163" s="7">
        <v>0</v>
      </c>
      <c r="AK163" s="16"/>
      <c r="AL163" s="301">
        <f>SUM(AL164:AL167)</f>
        <v>0</v>
      </c>
      <c r="AM163" s="16"/>
      <c r="AN163" s="7">
        <v>0</v>
      </c>
      <c r="AO163" s="16"/>
      <c r="AP163" s="7">
        <v>0</v>
      </c>
      <c r="AQ163" s="16"/>
      <c r="AR163" s="7">
        <v>0</v>
      </c>
      <c r="AS163" s="16"/>
      <c r="AT163" s="7">
        <v>0</v>
      </c>
      <c r="AU163" s="16"/>
      <c r="AV163" s="7">
        <v>0</v>
      </c>
      <c r="AW163" s="16"/>
      <c r="AX163" s="7">
        <v>0</v>
      </c>
      <c r="AY163" s="16"/>
      <c r="AZ163" s="7">
        <v>0</v>
      </c>
      <c r="BA163" s="16"/>
      <c r="BB163" s="7">
        <v>0</v>
      </c>
      <c r="BC163" s="16"/>
      <c r="BD163" s="7">
        <v>0</v>
      </c>
      <c r="BE163" s="16"/>
      <c r="BF163" s="7">
        <v>0</v>
      </c>
      <c r="BG163" s="16"/>
      <c r="BH163" s="7">
        <v>0</v>
      </c>
      <c r="BI163" s="16"/>
      <c r="BJ163" s="7">
        <v>0</v>
      </c>
      <c r="BK163" s="16"/>
      <c r="BL163" s="7">
        <v>0</v>
      </c>
      <c r="BM163" s="16"/>
      <c r="BN163" s="7">
        <v>0</v>
      </c>
      <c r="BO163" s="16"/>
      <c r="BP163" s="7">
        <v>0</v>
      </c>
      <c r="BQ163" s="370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O163" s="16"/>
    </row>
    <row r="164" spans="2:184" ht="15" customHeight="1" x14ac:dyDescent="0.2">
      <c r="B164" s="31"/>
      <c r="C164" s="397"/>
      <c r="D164" s="424"/>
      <c r="E164" s="420">
        <v>5</v>
      </c>
      <c r="F164" s="342"/>
      <c r="G164" s="212"/>
      <c r="H164" s="199" t="s">
        <v>83</v>
      </c>
      <c r="I164" s="212"/>
      <c r="J164" s="301" t="e">
        <f>SUM(J165:J168)</f>
        <v>#REF!</v>
      </c>
      <c r="K164" s="212"/>
      <c r="L164" s="301" t="e">
        <f>SUM(L165:L168)</f>
        <v>#REF!</v>
      </c>
      <c r="M164" s="200"/>
      <c r="N164" s="301" t="e">
        <f t="shared" si="109"/>
        <v>#REF!</v>
      </c>
      <c r="O164" s="200"/>
      <c r="P164" s="301" t="e">
        <f t="shared" si="107"/>
        <v>#REF!</v>
      </c>
      <c r="Q164" s="200"/>
      <c r="R164" s="317" t="e">
        <f t="shared" si="108"/>
        <v>#REF!</v>
      </c>
      <c r="S164" s="200"/>
      <c r="T164" s="301">
        <f t="shared" ref="T164:AJ164" si="112">SUM(T165:T168)</f>
        <v>0</v>
      </c>
      <c r="U164" s="200"/>
      <c r="V164" s="301">
        <f t="shared" si="112"/>
        <v>0</v>
      </c>
      <c r="W164" s="200"/>
      <c r="X164" s="301" t="e">
        <f t="shared" si="112"/>
        <v>#REF!</v>
      </c>
      <c r="Y164" s="200"/>
      <c r="Z164" s="301" t="e">
        <f t="shared" si="112"/>
        <v>#REF!</v>
      </c>
      <c r="AA164" s="200"/>
      <c r="AB164" s="301">
        <f t="shared" si="112"/>
        <v>0</v>
      </c>
      <c r="AC164" s="200"/>
      <c r="AD164" s="301">
        <f t="shared" si="112"/>
        <v>0</v>
      </c>
      <c r="AE164" s="200"/>
      <c r="AF164" s="301">
        <f t="shared" si="112"/>
        <v>0</v>
      </c>
      <c r="AG164" s="200"/>
      <c r="AH164" s="301">
        <f t="shared" si="112"/>
        <v>0</v>
      </c>
      <c r="AI164" s="200"/>
      <c r="AJ164" s="301">
        <f t="shared" si="112"/>
        <v>0</v>
      </c>
      <c r="AK164" s="200"/>
      <c r="AL164" s="7">
        <v>0</v>
      </c>
      <c r="AM164" s="200"/>
      <c r="AN164" s="301">
        <f>SUM(AN165:AN168)</f>
        <v>0</v>
      </c>
      <c r="AO164" s="200"/>
      <c r="AP164" s="301">
        <f>SUM(AP165:AP168)</f>
        <v>0</v>
      </c>
      <c r="AQ164" s="200"/>
      <c r="AR164" s="301">
        <f>SUM(AR165:AR168)</f>
        <v>0</v>
      </c>
      <c r="AS164" s="200"/>
      <c r="AT164" s="301">
        <f>SUM(AT165:AT168)</f>
        <v>0</v>
      </c>
      <c r="AU164" s="200"/>
      <c r="AV164" s="301">
        <f>SUM(AV165:AV168)</f>
        <v>0</v>
      </c>
      <c r="AW164" s="200"/>
      <c r="AX164" s="301">
        <f>SUM(AX165:AX168)</f>
        <v>0</v>
      </c>
      <c r="AY164" s="200"/>
      <c r="AZ164" s="301" t="e">
        <f>SUM(AZ165:AZ168)</f>
        <v>#REF!</v>
      </c>
      <c r="BA164" s="200"/>
      <c r="BB164" s="301">
        <f>SUM(BB165:BB168)</f>
        <v>0</v>
      </c>
      <c r="BC164" s="200"/>
      <c r="BD164" s="301">
        <f t="shared" ref="BD164:BP164" si="113">SUM(BD165:BD168)</f>
        <v>0</v>
      </c>
      <c r="BE164" s="200"/>
      <c r="BF164" s="301">
        <f t="shared" si="113"/>
        <v>0</v>
      </c>
      <c r="BG164" s="200"/>
      <c r="BH164" s="301">
        <f t="shared" si="113"/>
        <v>0</v>
      </c>
      <c r="BI164" s="200"/>
      <c r="BJ164" s="301" t="e">
        <f t="shared" si="113"/>
        <v>#REF!</v>
      </c>
      <c r="BK164" s="200"/>
      <c r="BL164" s="301">
        <f t="shared" si="113"/>
        <v>0</v>
      </c>
      <c r="BM164" s="200"/>
      <c r="BN164" s="301">
        <f t="shared" si="113"/>
        <v>0</v>
      </c>
      <c r="BO164" s="200"/>
      <c r="BP164" s="301">
        <f t="shared" si="113"/>
        <v>0</v>
      </c>
      <c r="BQ164" s="369"/>
      <c r="BR164" s="200"/>
      <c r="BS164" s="200"/>
      <c r="BT164" s="200"/>
      <c r="BU164" s="200"/>
      <c r="BV164" s="200"/>
      <c r="BW164" s="200"/>
      <c r="BX164" s="200"/>
      <c r="BY164" s="200"/>
      <c r="BZ164" s="200"/>
      <c r="CA164" s="200"/>
      <c r="CB164" s="200"/>
      <c r="CC164" s="200"/>
      <c r="CD164" s="200"/>
      <c r="CE164" s="200"/>
      <c r="CF164" s="200"/>
      <c r="CG164" s="200"/>
      <c r="CH164" s="200"/>
      <c r="CI164" s="200"/>
      <c r="CJ164" s="200"/>
      <c r="CK164" s="200"/>
      <c r="CL164" s="200"/>
      <c r="CM164" s="200"/>
      <c r="CN164" s="200"/>
      <c r="CO164" s="200"/>
      <c r="CP164" s="200"/>
      <c r="CQ164" s="200"/>
      <c r="CR164" s="200"/>
      <c r="CS164" s="200"/>
      <c r="CT164" s="200"/>
      <c r="CU164" s="200"/>
      <c r="CV164" s="200"/>
      <c r="CW164" s="200"/>
      <c r="CX164" s="200"/>
      <c r="CY164" s="200"/>
      <c r="CZ164" s="200"/>
      <c r="DA164" s="200"/>
      <c r="DB164" s="200"/>
      <c r="DC164" s="200"/>
      <c r="DD164" s="200"/>
      <c r="DE164" s="200"/>
      <c r="DF164" s="200"/>
      <c r="DG164" s="200"/>
      <c r="DH164" s="200"/>
      <c r="DI164" s="200"/>
      <c r="DJ164" s="200"/>
      <c r="DK164" s="200"/>
      <c r="DL164" s="200"/>
      <c r="DM164" s="200"/>
      <c r="DN164" s="200"/>
      <c r="DO164" s="200"/>
      <c r="DP164" s="200"/>
      <c r="DQ164" s="200"/>
      <c r="DR164" s="200"/>
      <c r="DS164" s="200"/>
      <c r="DT164" s="200"/>
      <c r="DU164" s="200"/>
      <c r="DV164" s="200"/>
      <c r="DW164" s="200"/>
      <c r="DX164" s="200"/>
      <c r="DY164" s="200"/>
      <c r="DZ164" s="200"/>
      <c r="EA164" s="200"/>
      <c r="EB164" s="200"/>
      <c r="EC164" s="200"/>
      <c r="ED164" s="200"/>
      <c r="EE164" s="200"/>
      <c r="EF164" s="200"/>
      <c r="EG164" s="200"/>
      <c r="EH164" s="200"/>
      <c r="EI164" s="200"/>
      <c r="EJ164" s="200"/>
      <c r="EK164" s="200"/>
      <c r="EL164" s="200"/>
      <c r="EM164" s="200"/>
      <c r="EN164" s="200"/>
      <c r="EO164" s="200"/>
      <c r="EP164" s="200"/>
      <c r="EQ164" s="200"/>
      <c r="ER164" s="200"/>
      <c r="ES164" s="200"/>
      <c r="ET164" s="200"/>
      <c r="EU164" s="200"/>
      <c r="EV164" s="200"/>
      <c r="EW164" s="200"/>
      <c r="EX164" s="200"/>
      <c r="EY164" s="200"/>
      <c r="EZ164" s="200"/>
      <c r="FA164" s="200"/>
      <c r="FB164" s="200"/>
      <c r="FC164" s="200"/>
      <c r="FD164" s="200"/>
      <c r="FE164" s="200"/>
      <c r="FF164" s="200"/>
      <c r="FO164" s="200"/>
    </row>
    <row r="165" spans="2:184" ht="15" hidden="1" customHeight="1" x14ac:dyDescent="0.2">
      <c r="B165" s="31"/>
      <c r="C165" s="397"/>
      <c r="D165" s="424"/>
      <c r="E165" s="420"/>
      <c r="F165" s="346" t="s">
        <v>3</v>
      </c>
      <c r="H165" s="203" t="s">
        <v>261</v>
      </c>
      <c r="J165" s="7">
        <v>0</v>
      </c>
      <c r="L165" s="7">
        <v>0</v>
      </c>
      <c r="M165" s="16"/>
      <c r="N165" s="7">
        <f t="shared" si="109"/>
        <v>0</v>
      </c>
      <c r="O165" s="16"/>
      <c r="P165" s="7">
        <f t="shared" si="107"/>
        <v>0</v>
      </c>
      <c r="Q165" s="16"/>
      <c r="R165" s="318"/>
      <c r="S165" s="16"/>
      <c r="T165" s="7">
        <v>0</v>
      </c>
      <c r="U165" s="16"/>
      <c r="V165" s="7">
        <v>0</v>
      </c>
      <c r="W165" s="16"/>
      <c r="X165" s="7">
        <v>0</v>
      </c>
      <c r="Y165" s="16"/>
      <c r="Z165" s="7">
        <v>0</v>
      </c>
      <c r="AA165" s="16"/>
      <c r="AB165" s="7">
        <v>0</v>
      </c>
      <c r="AC165" s="16"/>
      <c r="AD165" s="7">
        <v>0</v>
      </c>
      <c r="AE165" s="16"/>
      <c r="AF165" s="7">
        <v>0</v>
      </c>
      <c r="AG165" s="16"/>
      <c r="AH165" s="7">
        <v>0</v>
      </c>
      <c r="AI165" s="16"/>
      <c r="AJ165" s="7">
        <v>0</v>
      </c>
      <c r="AK165" s="16"/>
      <c r="AL165" s="7">
        <v>0</v>
      </c>
      <c r="AM165" s="16"/>
      <c r="AN165" s="7">
        <v>0</v>
      </c>
      <c r="AO165" s="16"/>
      <c r="AP165" s="7">
        <v>0</v>
      </c>
      <c r="AQ165" s="16"/>
      <c r="AR165" s="7">
        <v>0</v>
      </c>
      <c r="AS165" s="16"/>
      <c r="AT165" s="7">
        <v>0</v>
      </c>
      <c r="AU165" s="16"/>
      <c r="AV165" s="7">
        <v>0</v>
      </c>
      <c r="AW165" s="16"/>
      <c r="AX165" s="7">
        <v>0</v>
      </c>
      <c r="AY165" s="16"/>
      <c r="AZ165" s="7">
        <v>0</v>
      </c>
      <c r="BA165" s="16"/>
      <c r="BB165" s="7">
        <v>0</v>
      </c>
      <c r="BC165" s="16"/>
      <c r="BD165" s="7">
        <v>0</v>
      </c>
      <c r="BE165" s="16"/>
      <c r="BF165" s="7">
        <v>0</v>
      </c>
      <c r="BG165" s="16"/>
      <c r="BH165" s="7">
        <v>0</v>
      </c>
      <c r="BI165" s="16"/>
      <c r="BJ165" s="7">
        <v>0</v>
      </c>
      <c r="BK165" s="16"/>
      <c r="BL165" s="7">
        <v>0</v>
      </c>
      <c r="BM165" s="16"/>
      <c r="BN165" s="7">
        <v>0</v>
      </c>
      <c r="BO165" s="16"/>
      <c r="BP165" s="7">
        <v>0</v>
      </c>
      <c r="BQ165" s="370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O165" s="16"/>
    </row>
    <row r="166" spans="2:184" ht="15" customHeight="1" x14ac:dyDescent="0.2">
      <c r="B166" s="31"/>
      <c r="C166" s="398"/>
      <c r="D166" s="419"/>
      <c r="E166" s="419"/>
      <c r="F166" s="346" t="s">
        <v>0</v>
      </c>
      <c r="H166" s="203" t="s">
        <v>84</v>
      </c>
      <c r="J166" s="7" t="e">
        <f>#REF!</f>
        <v>#REF!</v>
      </c>
      <c r="L166" s="7" t="e">
        <f>#REF!</f>
        <v>#REF!</v>
      </c>
      <c r="M166" s="16"/>
      <c r="N166" s="7" t="e">
        <f t="shared" si="109"/>
        <v>#REF!</v>
      </c>
      <c r="O166" s="16"/>
      <c r="P166" s="7" t="e">
        <f t="shared" si="107"/>
        <v>#REF!</v>
      </c>
      <c r="Q166" s="16"/>
      <c r="R166" s="318" t="e">
        <f>(P166/J166)*100</f>
        <v>#REF!</v>
      </c>
      <c r="S166" s="202"/>
      <c r="T166" s="7">
        <v>0</v>
      </c>
      <c r="U166" s="202"/>
      <c r="V166" s="7">
        <v>0</v>
      </c>
      <c r="W166" s="202"/>
      <c r="X166" s="7">
        <v>0</v>
      </c>
      <c r="Y166" s="202"/>
      <c r="Z166" s="7" t="e">
        <f>#REF!</f>
        <v>#REF!</v>
      </c>
      <c r="AA166" s="202"/>
      <c r="AB166" s="302">
        <v>0</v>
      </c>
      <c r="AC166" s="202"/>
      <c r="AD166" s="302">
        <v>0</v>
      </c>
      <c r="AE166" s="202"/>
      <c r="AF166" s="302">
        <v>0</v>
      </c>
      <c r="AG166" s="202"/>
      <c r="AH166" s="302">
        <v>0</v>
      </c>
      <c r="AI166" s="202"/>
      <c r="AJ166" s="302">
        <v>0</v>
      </c>
      <c r="AK166" s="202"/>
      <c r="AL166" s="302">
        <v>0</v>
      </c>
      <c r="AM166" s="202"/>
      <c r="AN166" s="302">
        <v>0</v>
      </c>
      <c r="AO166" s="202"/>
      <c r="AP166" s="302">
        <v>0</v>
      </c>
      <c r="AQ166" s="202"/>
      <c r="AR166" s="302">
        <v>0</v>
      </c>
      <c r="AS166" s="202"/>
      <c r="AT166" s="302">
        <v>0</v>
      </c>
      <c r="AU166" s="202"/>
      <c r="AV166" s="302">
        <v>0</v>
      </c>
      <c r="AW166" s="202"/>
      <c r="AX166" s="302">
        <v>0</v>
      </c>
      <c r="AY166" s="202"/>
      <c r="AZ166" s="302" t="e">
        <f>#REF!</f>
        <v>#REF!</v>
      </c>
      <c r="BA166" s="202"/>
      <c r="BB166" s="302">
        <v>0</v>
      </c>
      <c r="BC166" s="202"/>
      <c r="BD166" s="302">
        <v>0</v>
      </c>
      <c r="BE166" s="202"/>
      <c r="BF166" s="302">
        <v>0</v>
      </c>
      <c r="BG166" s="202"/>
      <c r="BH166" s="302">
        <v>0</v>
      </c>
      <c r="BI166" s="202"/>
      <c r="BJ166" s="7" t="e">
        <f>#REF!</f>
        <v>#REF!</v>
      </c>
      <c r="BK166" s="202"/>
      <c r="BL166" s="302">
        <v>0</v>
      </c>
      <c r="BM166" s="202"/>
      <c r="BN166" s="302">
        <v>0</v>
      </c>
      <c r="BO166" s="202"/>
      <c r="BP166" s="302">
        <v>0</v>
      </c>
      <c r="BQ166" s="370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O166" s="16"/>
    </row>
    <row r="167" spans="2:184" ht="15" customHeight="1" x14ac:dyDescent="0.2">
      <c r="B167" s="31"/>
      <c r="C167" s="405"/>
      <c r="D167" s="428"/>
      <c r="E167" s="422"/>
      <c r="F167" s="346">
        <v>5</v>
      </c>
      <c r="H167" s="203" t="s">
        <v>525</v>
      </c>
      <c r="J167" s="7" t="e">
        <f>#REF!</f>
        <v>#REF!</v>
      </c>
      <c r="L167" s="7" t="e">
        <f>#REF!</f>
        <v>#REF!</v>
      </c>
      <c r="M167" s="16"/>
      <c r="N167" s="7" t="e">
        <f t="shared" si="109"/>
        <v>#REF!</v>
      </c>
      <c r="O167" s="16"/>
      <c r="P167" s="7" t="e">
        <f t="shared" si="107"/>
        <v>#REF!</v>
      </c>
      <c r="Q167" s="16"/>
      <c r="R167" s="318" t="e">
        <f>(P167/J167)*100</f>
        <v>#REF!</v>
      </c>
      <c r="S167" s="202"/>
      <c r="T167" s="302">
        <v>0</v>
      </c>
      <c r="U167" s="202"/>
      <c r="V167" s="302">
        <v>0</v>
      </c>
      <c r="W167" s="202"/>
      <c r="X167" s="7" t="e">
        <f>#REF!</f>
        <v>#REF!</v>
      </c>
      <c r="Y167" s="202"/>
      <c r="Z167" s="7"/>
      <c r="AA167" s="202"/>
      <c r="AB167" s="302">
        <v>0</v>
      </c>
      <c r="AC167" s="202"/>
      <c r="AD167" s="302">
        <v>0</v>
      </c>
      <c r="AE167" s="202"/>
      <c r="AF167" s="302">
        <v>0</v>
      </c>
      <c r="AG167" s="202"/>
      <c r="AH167" s="302">
        <v>0</v>
      </c>
      <c r="AI167" s="202"/>
      <c r="AJ167" s="302">
        <v>0</v>
      </c>
      <c r="AK167" s="202"/>
      <c r="AL167" s="302">
        <v>0</v>
      </c>
      <c r="AM167" s="202"/>
      <c r="AN167" s="302">
        <v>0</v>
      </c>
      <c r="AO167" s="202"/>
      <c r="AP167" s="302">
        <v>0</v>
      </c>
      <c r="AQ167" s="202"/>
      <c r="AR167" s="302">
        <v>0</v>
      </c>
      <c r="AS167" s="202"/>
      <c r="AT167" s="302">
        <v>0</v>
      </c>
      <c r="AU167" s="202"/>
      <c r="AV167" s="302">
        <v>0</v>
      </c>
      <c r="AW167" s="202"/>
      <c r="AX167" s="302">
        <v>0</v>
      </c>
      <c r="AY167" s="202"/>
      <c r="AZ167" s="302">
        <v>0</v>
      </c>
      <c r="BA167" s="202"/>
      <c r="BB167" s="302">
        <v>0</v>
      </c>
      <c r="BC167" s="202"/>
      <c r="BD167" s="302">
        <v>0</v>
      </c>
      <c r="BE167" s="202"/>
      <c r="BF167" s="302">
        <v>0</v>
      </c>
      <c r="BG167" s="202"/>
      <c r="BH167" s="302">
        <v>0</v>
      </c>
      <c r="BI167" s="202"/>
      <c r="BJ167" s="302">
        <v>0</v>
      </c>
      <c r="BK167" s="202"/>
      <c r="BL167" s="302">
        <v>0</v>
      </c>
      <c r="BM167" s="202"/>
      <c r="BN167" s="302">
        <v>0</v>
      </c>
      <c r="BO167" s="202"/>
      <c r="BP167" s="302">
        <v>0</v>
      </c>
      <c r="BQ167" s="370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O167" s="16"/>
    </row>
    <row r="168" spans="2:184" ht="15" customHeight="1" x14ac:dyDescent="0.2">
      <c r="B168" s="31"/>
      <c r="C168" s="398"/>
      <c r="D168" s="419"/>
      <c r="E168" s="419"/>
      <c r="F168" s="346">
        <v>12</v>
      </c>
      <c r="H168" s="203" t="s">
        <v>488</v>
      </c>
      <c r="J168" s="7" t="e">
        <f>#REF!</f>
        <v>#REF!</v>
      </c>
      <c r="L168" s="7" t="e">
        <f>#REF!</f>
        <v>#REF!</v>
      </c>
      <c r="M168" s="16"/>
      <c r="N168" s="7" t="e">
        <f t="shared" si="109"/>
        <v>#REF!</v>
      </c>
      <c r="O168" s="16"/>
      <c r="P168" s="7"/>
      <c r="Q168" s="16"/>
      <c r="R168" s="318"/>
      <c r="S168" s="16"/>
      <c r="T168" s="302">
        <v>0</v>
      </c>
      <c r="U168" s="16"/>
      <c r="V168" s="302">
        <v>0</v>
      </c>
      <c r="W168" s="16"/>
      <c r="X168" s="7" t="e">
        <f>#REF!</f>
        <v>#REF!</v>
      </c>
      <c r="Y168" s="16"/>
      <c r="Z168" s="7">
        <v>0</v>
      </c>
      <c r="AA168" s="16"/>
      <c r="AB168" s="7">
        <v>0</v>
      </c>
      <c r="AC168" s="16"/>
      <c r="AD168" s="7">
        <v>0</v>
      </c>
      <c r="AE168" s="16"/>
      <c r="AF168" s="7">
        <v>0</v>
      </c>
      <c r="AG168" s="16"/>
      <c r="AH168" s="7">
        <v>0</v>
      </c>
      <c r="AI168" s="16"/>
      <c r="AJ168" s="7">
        <v>0</v>
      </c>
      <c r="AK168" s="16"/>
      <c r="AL168" s="7">
        <v>0</v>
      </c>
      <c r="AM168" s="16"/>
      <c r="AN168" s="7">
        <v>0</v>
      </c>
      <c r="AO168" s="16"/>
      <c r="AP168" s="7">
        <v>0</v>
      </c>
      <c r="AQ168" s="16"/>
      <c r="AR168" s="7">
        <v>0</v>
      </c>
      <c r="AS168" s="16"/>
      <c r="AT168" s="7">
        <v>0</v>
      </c>
      <c r="AU168" s="16"/>
      <c r="AV168" s="7">
        <v>0</v>
      </c>
      <c r="AW168" s="16"/>
      <c r="AX168" s="7">
        <v>0</v>
      </c>
      <c r="AY168" s="16"/>
      <c r="AZ168" s="7">
        <v>0</v>
      </c>
      <c r="BA168" s="16"/>
      <c r="BB168" s="7">
        <v>0</v>
      </c>
      <c r="BC168" s="16"/>
      <c r="BD168" s="7">
        <v>0</v>
      </c>
      <c r="BE168" s="16"/>
      <c r="BF168" s="7">
        <v>0</v>
      </c>
      <c r="BG168" s="16"/>
      <c r="BH168" s="7">
        <v>0</v>
      </c>
      <c r="BI168" s="16"/>
      <c r="BJ168" s="7">
        <v>0</v>
      </c>
      <c r="BK168" s="16"/>
      <c r="BL168" s="7">
        <v>0</v>
      </c>
      <c r="BM168" s="16"/>
      <c r="BN168" s="7">
        <v>0</v>
      </c>
      <c r="BO168" s="16"/>
      <c r="BP168" s="7">
        <v>0</v>
      </c>
      <c r="BQ168" s="370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O168" s="16"/>
    </row>
    <row r="169" spans="2:184" ht="15" customHeight="1" x14ac:dyDescent="0.2">
      <c r="B169" s="31"/>
      <c r="C169" s="399"/>
      <c r="D169" s="422"/>
      <c r="E169" s="420">
        <v>9</v>
      </c>
      <c r="F169" s="344"/>
      <c r="G169" s="212"/>
      <c r="H169" s="199" t="s">
        <v>34</v>
      </c>
      <c r="I169" s="212"/>
      <c r="J169" s="301" t="e">
        <f>J172+J171</f>
        <v>#REF!</v>
      </c>
      <c r="K169" s="212"/>
      <c r="L169" s="301" t="e">
        <f>L172+L171</f>
        <v>#REF!</v>
      </c>
      <c r="M169" s="200"/>
      <c r="N169" s="301" t="e">
        <f t="shared" si="109"/>
        <v>#REF!</v>
      </c>
      <c r="O169" s="200"/>
      <c r="P169" s="301" t="e">
        <f>N169-J169</f>
        <v>#REF!</v>
      </c>
      <c r="Q169" s="200"/>
      <c r="R169" s="317" t="e">
        <f>(P169/J169)*100</f>
        <v>#REF!</v>
      </c>
      <c r="S169" s="200"/>
      <c r="T169" s="301">
        <f>T171+T172</f>
        <v>0</v>
      </c>
      <c r="U169" s="200"/>
      <c r="V169" s="301" t="e">
        <f>V171+V172</f>
        <v>#REF!</v>
      </c>
      <c r="W169" s="200"/>
      <c r="X169" s="301" t="e">
        <f>X171+X172</f>
        <v>#REF!</v>
      </c>
      <c r="Y169" s="200"/>
      <c r="Z169" s="301" t="e">
        <f>Z171+Z172</f>
        <v>#REF!</v>
      </c>
      <c r="AA169" s="200"/>
      <c r="AB169" s="301">
        <f t="shared" ref="AB169:BP169" si="114">AB171+AB172</f>
        <v>4000</v>
      </c>
      <c r="AC169" s="200"/>
      <c r="AD169" s="301" t="e">
        <f t="shared" si="114"/>
        <v>#REF!</v>
      </c>
      <c r="AE169" s="200"/>
      <c r="AF169" s="301">
        <f t="shared" si="114"/>
        <v>0</v>
      </c>
      <c r="AG169" s="200"/>
      <c r="AH169" s="301" t="e">
        <f t="shared" si="114"/>
        <v>#REF!</v>
      </c>
      <c r="AI169" s="200"/>
      <c r="AJ169" s="301" t="e">
        <f t="shared" si="114"/>
        <v>#REF!</v>
      </c>
      <c r="AK169" s="200"/>
      <c r="AL169" s="301" t="e">
        <f t="shared" si="114"/>
        <v>#REF!</v>
      </c>
      <c r="AM169" s="200"/>
      <c r="AN169" s="301" t="e">
        <f t="shared" si="114"/>
        <v>#REF!</v>
      </c>
      <c r="AO169" s="200"/>
      <c r="AP169" s="301" t="e">
        <f t="shared" si="114"/>
        <v>#REF!</v>
      </c>
      <c r="AQ169" s="200"/>
      <c r="AR169" s="301" t="e">
        <f t="shared" si="114"/>
        <v>#REF!</v>
      </c>
      <c r="AS169" s="200"/>
      <c r="AT169" s="301" t="e">
        <f t="shared" si="114"/>
        <v>#REF!</v>
      </c>
      <c r="AU169" s="200"/>
      <c r="AV169" s="301" t="e">
        <f t="shared" si="114"/>
        <v>#REF!</v>
      </c>
      <c r="AW169" s="200"/>
      <c r="AX169" s="301" t="e">
        <f t="shared" si="114"/>
        <v>#REF!</v>
      </c>
      <c r="AY169" s="200"/>
      <c r="AZ169" s="301" t="e">
        <f t="shared" si="114"/>
        <v>#REF!</v>
      </c>
      <c r="BA169" s="200"/>
      <c r="BB169" s="301" t="e">
        <f t="shared" si="114"/>
        <v>#REF!</v>
      </c>
      <c r="BC169" s="200"/>
      <c r="BD169" s="301" t="e">
        <f t="shared" si="114"/>
        <v>#REF!</v>
      </c>
      <c r="BE169" s="200"/>
      <c r="BF169" s="301" t="e">
        <f t="shared" si="114"/>
        <v>#REF!</v>
      </c>
      <c r="BG169" s="200"/>
      <c r="BH169" s="301" t="e">
        <f t="shared" si="114"/>
        <v>#REF!</v>
      </c>
      <c r="BI169" s="200"/>
      <c r="BJ169" s="301" t="e">
        <f t="shared" si="114"/>
        <v>#REF!</v>
      </c>
      <c r="BK169" s="200"/>
      <c r="BL169" s="301" t="e">
        <f t="shared" si="114"/>
        <v>#REF!</v>
      </c>
      <c r="BM169" s="200"/>
      <c r="BN169" s="301" t="e">
        <f t="shared" si="114"/>
        <v>#REF!</v>
      </c>
      <c r="BO169" s="200"/>
      <c r="BP169" s="301" t="e">
        <f t="shared" si="114"/>
        <v>#REF!</v>
      </c>
      <c r="BQ169" s="369"/>
      <c r="BR169" s="200"/>
      <c r="BS169" s="200"/>
      <c r="BT169" s="200"/>
      <c r="BU169" s="200"/>
      <c r="BV169" s="200"/>
      <c r="BW169" s="200"/>
      <c r="BX169" s="200"/>
      <c r="BY169" s="200"/>
      <c r="BZ169" s="200"/>
      <c r="CA169" s="200"/>
      <c r="CB169" s="200"/>
      <c r="CC169" s="200"/>
      <c r="CD169" s="200"/>
      <c r="CE169" s="200"/>
      <c r="CF169" s="200"/>
      <c r="CG169" s="200"/>
      <c r="CH169" s="200"/>
      <c r="CI169" s="200"/>
      <c r="CJ169" s="200"/>
      <c r="CK169" s="200"/>
      <c r="CL169" s="200"/>
      <c r="CM169" s="200"/>
      <c r="CN169" s="200"/>
      <c r="CO169" s="200"/>
      <c r="CP169" s="200"/>
      <c r="CQ169" s="200"/>
      <c r="CR169" s="200"/>
      <c r="CS169" s="200"/>
      <c r="CT169" s="200"/>
      <c r="CU169" s="200"/>
      <c r="CV169" s="200"/>
      <c r="CW169" s="200"/>
      <c r="CX169" s="200"/>
      <c r="CY169" s="200"/>
      <c r="CZ169" s="200"/>
      <c r="DA169" s="200"/>
      <c r="DB169" s="200"/>
      <c r="DC169" s="200"/>
      <c r="DD169" s="200"/>
      <c r="DE169" s="200"/>
      <c r="DF169" s="200"/>
      <c r="DG169" s="200"/>
      <c r="DH169" s="200"/>
      <c r="DI169" s="200"/>
      <c r="DJ169" s="200"/>
      <c r="DK169" s="200"/>
      <c r="DL169" s="200"/>
      <c r="DM169" s="200"/>
      <c r="DN169" s="200"/>
      <c r="DO169" s="200"/>
      <c r="DP169" s="200"/>
      <c r="DQ169" s="200"/>
      <c r="DR169" s="200"/>
      <c r="DS169" s="200"/>
      <c r="DT169" s="200"/>
      <c r="DU169" s="200"/>
      <c r="DV169" s="200"/>
      <c r="DW169" s="200"/>
      <c r="DX169" s="200"/>
      <c r="DY169" s="200"/>
      <c r="DZ169" s="200"/>
      <c r="EA169" s="200"/>
      <c r="EB169" s="200"/>
      <c r="EC169" s="200"/>
      <c r="ED169" s="200"/>
      <c r="EE169" s="200"/>
      <c r="EF169" s="200"/>
      <c r="EG169" s="200"/>
      <c r="EH169" s="200"/>
      <c r="EI169" s="200"/>
      <c r="EJ169" s="200"/>
      <c r="EK169" s="200"/>
      <c r="EL169" s="200"/>
      <c r="EM169" s="200"/>
      <c r="EN169" s="200"/>
      <c r="EO169" s="200"/>
      <c r="EP169" s="200"/>
      <c r="EQ169" s="200"/>
      <c r="ER169" s="200"/>
      <c r="ES169" s="200"/>
      <c r="ET169" s="200"/>
      <c r="EU169" s="200"/>
      <c r="EV169" s="200"/>
      <c r="EW169" s="200"/>
      <c r="EX169" s="200"/>
      <c r="EY169" s="200"/>
      <c r="EZ169" s="200"/>
      <c r="FA169" s="200"/>
      <c r="FB169" s="200"/>
      <c r="FC169" s="200"/>
      <c r="FD169" s="200"/>
      <c r="FE169" s="200"/>
      <c r="FF169" s="200"/>
      <c r="FO169" s="200"/>
    </row>
    <row r="170" spans="2:184" ht="15" hidden="1" customHeight="1" x14ac:dyDescent="0.2">
      <c r="B170" s="31"/>
      <c r="C170" s="399"/>
      <c r="D170" s="422"/>
      <c r="E170" s="422"/>
      <c r="F170" s="346" t="s">
        <v>0</v>
      </c>
      <c r="H170" s="203" t="s">
        <v>314</v>
      </c>
      <c r="J170" s="7">
        <v>0</v>
      </c>
      <c r="L170" s="7">
        <v>0</v>
      </c>
      <c r="M170" s="16"/>
      <c r="N170" s="7">
        <f t="shared" si="109"/>
        <v>0</v>
      </c>
      <c r="O170" s="16"/>
      <c r="P170" s="7">
        <f>N170-J170</f>
        <v>0</v>
      </c>
      <c r="Q170" s="16"/>
      <c r="R170" s="318"/>
      <c r="S170" s="16"/>
      <c r="T170" s="7">
        <v>0</v>
      </c>
      <c r="U170" s="16"/>
      <c r="V170" s="7">
        <v>0</v>
      </c>
      <c r="W170" s="16"/>
      <c r="X170" s="7">
        <v>0</v>
      </c>
      <c r="Y170" s="16"/>
      <c r="Z170" s="7">
        <v>0</v>
      </c>
      <c r="AA170" s="16"/>
      <c r="AB170" s="7">
        <v>0</v>
      </c>
      <c r="AC170" s="16"/>
      <c r="AD170" s="7">
        <v>0</v>
      </c>
      <c r="AE170" s="16"/>
      <c r="AF170" s="7">
        <v>0</v>
      </c>
      <c r="AG170" s="16"/>
      <c r="AH170" s="7">
        <v>0</v>
      </c>
      <c r="AI170" s="16"/>
      <c r="AJ170" s="7">
        <v>0</v>
      </c>
      <c r="AK170" s="16"/>
      <c r="AL170" s="7">
        <v>0</v>
      </c>
      <c r="AM170" s="16"/>
      <c r="AN170" s="7">
        <v>0</v>
      </c>
      <c r="AO170" s="16"/>
      <c r="AP170" s="7">
        <v>0</v>
      </c>
      <c r="AQ170" s="16"/>
      <c r="AR170" s="7">
        <v>0</v>
      </c>
      <c r="AS170" s="16"/>
      <c r="AT170" s="7">
        <v>0</v>
      </c>
      <c r="AU170" s="16"/>
      <c r="AV170" s="7">
        <v>0</v>
      </c>
      <c r="AW170" s="16"/>
      <c r="AX170" s="7">
        <v>0</v>
      </c>
      <c r="AY170" s="16"/>
      <c r="AZ170" s="7">
        <v>0</v>
      </c>
      <c r="BA170" s="16"/>
      <c r="BB170" s="7">
        <v>0</v>
      </c>
      <c r="BC170" s="16"/>
      <c r="BD170" s="7">
        <v>0</v>
      </c>
      <c r="BE170" s="16"/>
      <c r="BF170" s="7">
        <v>0</v>
      </c>
      <c r="BG170" s="16"/>
      <c r="BH170" s="7">
        <v>0</v>
      </c>
      <c r="BI170" s="16"/>
      <c r="BJ170" s="7">
        <v>0</v>
      </c>
      <c r="BK170" s="16"/>
      <c r="BL170" s="7">
        <v>0</v>
      </c>
      <c r="BM170" s="16"/>
      <c r="BN170" s="7">
        <v>0</v>
      </c>
      <c r="BO170" s="16"/>
      <c r="BP170" s="7">
        <v>0</v>
      </c>
      <c r="BQ170" s="370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O170" s="16"/>
    </row>
    <row r="171" spans="2:184" ht="15" customHeight="1" x14ac:dyDescent="0.2">
      <c r="B171" s="31"/>
      <c r="C171" s="399"/>
      <c r="D171" s="422"/>
      <c r="E171" s="422"/>
      <c r="F171" s="346" t="s">
        <v>18</v>
      </c>
      <c r="H171" s="203" t="s">
        <v>383</v>
      </c>
      <c r="J171" s="7" t="e">
        <f>#REF!</f>
        <v>#REF!</v>
      </c>
      <c r="L171" s="7" t="e">
        <f>#REF!</f>
        <v>#REF!</v>
      </c>
      <c r="M171" s="16"/>
      <c r="N171" s="7" t="e">
        <f t="shared" si="109"/>
        <v>#REF!</v>
      </c>
      <c r="O171" s="16"/>
      <c r="P171" s="7"/>
      <c r="Q171" s="16"/>
      <c r="R171" s="318"/>
      <c r="S171" s="16"/>
      <c r="T171" s="7">
        <v>0</v>
      </c>
      <c r="U171" s="16"/>
      <c r="V171" s="7" t="e">
        <f>'2017-2019'!#REF!</f>
        <v>#REF!</v>
      </c>
      <c r="W171" s="16"/>
      <c r="X171" s="7" t="e">
        <f>#REF!</f>
        <v>#REF!</v>
      </c>
      <c r="Y171" s="16"/>
      <c r="Z171" s="7" t="e">
        <f>'2017-2019'!#REF!</f>
        <v>#REF!</v>
      </c>
      <c r="AA171" s="16"/>
      <c r="AB171" s="7">
        <f>'2017-2019'!AN81</f>
        <v>4000</v>
      </c>
      <c r="AC171" s="16"/>
      <c r="AD171" s="7" t="e">
        <f>'2017-2019'!#REF!</f>
        <v>#REF!</v>
      </c>
      <c r="AE171" s="16"/>
      <c r="AF171" s="7">
        <v>0</v>
      </c>
      <c r="AG171" s="16"/>
      <c r="AH171" s="7" t="e">
        <f>'2017-2019'!#REF!</f>
        <v>#REF!</v>
      </c>
      <c r="AI171" s="16"/>
      <c r="AJ171" s="7" t="e">
        <f>'2017-2019'!#REF!</f>
        <v>#REF!</v>
      </c>
      <c r="AK171" s="16"/>
      <c r="AL171" s="7" t="e">
        <f>'2017-2019'!#REF!</f>
        <v>#REF!</v>
      </c>
      <c r="AM171" s="16"/>
      <c r="AN171" s="7" t="e">
        <f>#REF!</f>
        <v>#REF!</v>
      </c>
      <c r="AO171" s="16"/>
      <c r="AP171" s="7" t="e">
        <f>#REF!</f>
        <v>#REF!</v>
      </c>
      <c r="AQ171" s="16"/>
      <c r="AR171" s="7" t="e">
        <f>'2017-2019'!#REF!</f>
        <v>#REF!</v>
      </c>
      <c r="AS171" s="16"/>
      <c r="AT171" s="7" t="e">
        <f>'2017-2019'!#REF!</f>
        <v>#REF!</v>
      </c>
      <c r="AU171" s="16"/>
      <c r="AV171" s="7" t="e">
        <f>#REF!</f>
        <v>#REF!</v>
      </c>
      <c r="AW171" s="16"/>
      <c r="AX171" s="7" t="e">
        <f>'2017-2019'!#REF!</f>
        <v>#REF!</v>
      </c>
      <c r="AY171" s="16"/>
      <c r="AZ171" s="7" t="e">
        <f>'2017-2019'!#REF!</f>
        <v>#REF!</v>
      </c>
      <c r="BA171" s="16"/>
      <c r="BB171" s="7" t="e">
        <f>'2017-2019'!#REF!</f>
        <v>#REF!</v>
      </c>
      <c r="BC171" s="16"/>
      <c r="BD171" s="7" t="e">
        <f>'2017-2019'!#REF!</f>
        <v>#REF!</v>
      </c>
      <c r="BE171" s="16"/>
      <c r="BF171" s="7" t="e">
        <f>'2017-2019'!#REF!</f>
        <v>#REF!</v>
      </c>
      <c r="BG171" s="16"/>
      <c r="BH171" s="7" t="e">
        <f>'2017-2019'!#REF!</f>
        <v>#REF!</v>
      </c>
      <c r="BI171" s="16"/>
      <c r="BJ171" s="7" t="e">
        <f>'2017-2019'!#REF!</f>
        <v>#REF!</v>
      </c>
      <c r="BK171" s="16"/>
      <c r="BL171" s="7" t="e">
        <f>'2017-2019'!#REF!</f>
        <v>#REF!</v>
      </c>
      <c r="BM171" s="16"/>
      <c r="BN171" s="7" t="e">
        <f>'2017-2019'!#REF!</f>
        <v>#REF!</v>
      </c>
      <c r="BO171" s="16"/>
      <c r="BP171" s="7" t="e">
        <f>#REF!</f>
        <v>#REF!</v>
      </c>
      <c r="BQ171" s="370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O171" s="16"/>
    </row>
    <row r="172" spans="2:184" ht="15" customHeight="1" x14ac:dyDescent="0.2">
      <c r="B172" s="31"/>
      <c r="C172" s="399"/>
      <c r="D172" s="422"/>
      <c r="E172" s="420"/>
      <c r="F172" s="346">
        <v>90</v>
      </c>
      <c r="H172" s="203" t="s">
        <v>34</v>
      </c>
      <c r="J172" s="7" t="e">
        <f>#REF!</f>
        <v>#REF!</v>
      </c>
      <c r="L172" s="7" t="e">
        <f>#REF!</f>
        <v>#REF!</v>
      </c>
      <c r="M172" s="16"/>
      <c r="N172" s="7" t="e">
        <f t="shared" si="109"/>
        <v>#REF!</v>
      </c>
      <c r="O172" s="16"/>
      <c r="P172" s="7" t="e">
        <f t="shared" ref="P172:P187" si="115">N172-J172</f>
        <v>#REF!</v>
      </c>
      <c r="Q172" s="16"/>
      <c r="R172" s="318" t="e">
        <f t="shared" ref="R172:R181" si="116">(P172/J172)*100</f>
        <v>#REF!</v>
      </c>
      <c r="S172" s="16"/>
      <c r="T172" s="7">
        <v>0</v>
      </c>
      <c r="U172" s="16"/>
      <c r="V172" s="7">
        <v>0</v>
      </c>
      <c r="W172" s="16"/>
      <c r="X172" s="7" t="e">
        <f>#REF!</f>
        <v>#REF!</v>
      </c>
      <c r="Y172" s="16"/>
      <c r="Z172" s="7">
        <v>0</v>
      </c>
      <c r="AA172" s="16"/>
      <c r="AB172" s="7">
        <v>0</v>
      </c>
      <c r="AC172" s="16"/>
      <c r="AD172" s="7">
        <v>0</v>
      </c>
      <c r="AE172" s="16"/>
      <c r="AF172" s="7">
        <v>0</v>
      </c>
      <c r="AG172" s="16"/>
      <c r="AH172" s="7">
        <v>0</v>
      </c>
      <c r="AI172" s="16"/>
      <c r="AJ172" s="7">
        <v>0</v>
      </c>
      <c r="AK172" s="16"/>
      <c r="AL172" s="7">
        <v>0</v>
      </c>
      <c r="AM172" s="16"/>
      <c r="AN172" s="7">
        <v>0</v>
      </c>
      <c r="AO172" s="16"/>
      <c r="AP172" s="7" t="e">
        <f>#REF!</f>
        <v>#REF!</v>
      </c>
      <c r="AQ172" s="16"/>
      <c r="AR172" s="7">
        <v>0</v>
      </c>
      <c r="AS172" s="16"/>
      <c r="AT172" s="7">
        <v>0</v>
      </c>
      <c r="AU172" s="16"/>
      <c r="AV172" s="7">
        <v>0</v>
      </c>
      <c r="AW172" s="16"/>
      <c r="AX172" s="7">
        <v>0</v>
      </c>
      <c r="AY172" s="16"/>
      <c r="AZ172" s="7" t="e">
        <f>#REF!</f>
        <v>#REF!</v>
      </c>
      <c r="BA172" s="16"/>
      <c r="BB172" s="7" t="e">
        <f>#REF!</f>
        <v>#REF!</v>
      </c>
      <c r="BC172" s="16"/>
      <c r="BD172" s="7" t="e">
        <f>#REF!</f>
        <v>#REF!</v>
      </c>
      <c r="BE172" s="16"/>
      <c r="BF172" s="7" t="e">
        <f>#REF!</f>
        <v>#REF!</v>
      </c>
      <c r="BG172" s="16"/>
      <c r="BH172" s="7" t="e">
        <f>#REF!</f>
        <v>#REF!</v>
      </c>
      <c r="BI172" s="16"/>
      <c r="BJ172" s="7">
        <v>0</v>
      </c>
      <c r="BK172" s="16"/>
      <c r="BL172" s="7">
        <v>0</v>
      </c>
      <c r="BM172" s="16"/>
      <c r="BN172" s="7">
        <v>0</v>
      </c>
      <c r="BO172" s="16"/>
      <c r="BP172" s="7">
        <v>0</v>
      </c>
      <c r="BQ172" s="370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O172" s="16"/>
    </row>
    <row r="173" spans="2:184" ht="15" customHeight="1" x14ac:dyDescent="0.2">
      <c r="B173" s="31"/>
      <c r="C173" s="400"/>
      <c r="D173" s="418">
        <v>6</v>
      </c>
      <c r="E173" s="418"/>
      <c r="F173" s="341"/>
      <c r="G173" s="217"/>
      <c r="H173" s="195" t="s">
        <v>279</v>
      </c>
      <c r="I173" s="217"/>
      <c r="J173" s="300" t="e">
        <f>SUM(J174+J176)</f>
        <v>#REF!</v>
      </c>
      <c r="K173" s="217"/>
      <c r="L173" s="300" t="e">
        <f>SUM(L174+L176)</f>
        <v>#REF!</v>
      </c>
      <c r="M173" s="196"/>
      <c r="N173" s="300" t="e">
        <f t="shared" si="109"/>
        <v>#REF!</v>
      </c>
      <c r="O173" s="196"/>
      <c r="P173" s="300" t="e">
        <f t="shared" si="115"/>
        <v>#REF!</v>
      </c>
      <c r="Q173" s="196"/>
      <c r="R173" s="316" t="e">
        <f t="shared" si="116"/>
        <v>#REF!</v>
      </c>
      <c r="S173" s="196"/>
      <c r="T173" s="300">
        <f>SUM(T174+T176)</f>
        <v>0</v>
      </c>
      <c r="U173" s="196"/>
      <c r="V173" s="300">
        <f>SUM(V174+V176)</f>
        <v>0</v>
      </c>
      <c r="W173" s="196"/>
      <c r="X173" s="300">
        <f>SUM(X174+X176)</f>
        <v>0</v>
      </c>
      <c r="Y173" s="196"/>
      <c r="Z173" s="300">
        <f>SUM(Z174+Z176)</f>
        <v>0</v>
      </c>
      <c r="AA173" s="196"/>
      <c r="AB173" s="300">
        <f t="shared" ref="AB173:BP173" si="117">SUM(AB174+AB176)</f>
        <v>0</v>
      </c>
      <c r="AC173" s="196"/>
      <c r="AD173" s="300">
        <f t="shared" si="117"/>
        <v>0</v>
      </c>
      <c r="AE173" s="196"/>
      <c r="AF173" s="300">
        <f t="shared" si="117"/>
        <v>0</v>
      </c>
      <c r="AG173" s="196"/>
      <c r="AH173" s="300">
        <f t="shared" si="117"/>
        <v>0</v>
      </c>
      <c r="AI173" s="196"/>
      <c r="AJ173" s="300">
        <f t="shared" si="117"/>
        <v>0</v>
      </c>
      <c r="AK173" s="196"/>
      <c r="AL173" s="300">
        <f t="shared" si="117"/>
        <v>0</v>
      </c>
      <c r="AM173" s="196"/>
      <c r="AN173" s="300">
        <f t="shared" si="117"/>
        <v>0</v>
      </c>
      <c r="AO173" s="196"/>
      <c r="AP173" s="300">
        <f t="shared" si="117"/>
        <v>0</v>
      </c>
      <c r="AQ173" s="196"/>
      <c r="AR173" s="300">
        <f t="shared" si="117"/>
        <v>0</v>
      </c>
      <c r="AS173" s="196"/>
      <c r="AT173" s="300">
        <f t="shared" si="117"/>
        <v>0</v>
      </c>
      <c r="AU173" s="196"/>
      <c r="AV173" s="300">
        <f t="shared" si="117"/>
        <v>0</v>
      </c>
      <c r="AW173" s="196"/>
      <c r="AX173" s="300">
        <f t="shared" si="117"/>
        <v>0</v>
      </c>
      <c r="AY173" s="196"/>
      <c r="AZ173" s="300">
        <f t="shared" si="117"/>
        <v>0</v>
      </c>
      <c r="BA173" s="196"/>
      <c r="BB173" s="300">
        <f t="shared" si="117"/>
        <v>0</v>
      </c>
      <c r="BC173" s="196"/>
      <c r="BD173" s="300">
        <f t="shared" si="117"/>
        <v>0</v>
      </c>
      <c r="BE173" s="196"/>
      <c r="BF173" s="300">
        <f t="shared" si="117"/>
        <v>0</v>
      </c>
      <c r="BG173" s="196"/>
      <c r="BH173" s="300">
        <f t="shared" si="117"/>
        <v>0</v>
      </c>
      <c r="BI173" s="196"/>
      <c r="BJ173" s="300">
        <f t="shared" si="117"/>
        <v>0</v>
      </c>
      <c r="BK173" s="196"/>
      <c r="BL173" s="300">
        <f t="shared" si="117"/>
        <v>0</v>
      </c>
      <c r="BM173" s="196"/>
      <c r="BN173" s="300" t="e">
        <f t="shared" si="117"/>
        <v>#REF!</v>
      </c>
      <c r="BO173" s="196"/>
      <c r="BP173" s="300">
        <f t="shared" si="117"/>
        <v>0</v>
      </c>
      <c r="BQ173" s="368"/>
      <c r="BR173" s="196"/>
      <c r="BS173" s="196"/>
      <c r="BT173" s="196"/>
      <c r="BU173" s="196"/>
      <c r="BV173" s="196"/>
      <c r="BW173" s="196"/>
      <c r="BX173" s="196"/>
      <c r="BY173" s="196"/>
      <c r="BZ173" s="196"/>
      <c r="CA173" s="196"/>
      <c r="CB173" s="196"/>
      <c r="CC173" s="196"/>
      <c r="CD173" s="196"/>
      <c r="CE173" s="196"/>
      <c r="CF173" s="196"/>
      <c r="CG173" s="196"/>
      <c r="CH173" s="196"/>
      <c r="CI173" s="196"/>
      <c r="CJ173" s="196"/>
      <c r="CK173" s="196"/>
      <c r="CL173" s="196"/>
      <c r="CM173" s="196"/>
      <c r="CN173" s="196"/>
      <c r="CO173" s="196"/>
      <c r="CP173" s="196"/>
      <c r="CQ173" s="196"/>
      <c r="CR173" s="196"/>
      <c r="CS173" s="196"/>
      <c r="CT173" s="196"/>
      <c r="CU173" s="196"/>
      <c r="CV173" s="196"/>
      <c r="CW173" s="196"/>
      <c r="CX173" s="196"/>
      <c r="CY173" s="196"/>
      <c r="CZ173" s="196"/>
      <c r="DA173" s="196"/>
      <c r="DB173" s="196"/>
      <c r="DC173" s="196"/>
      <c r="DD173" s="196"/>
      <c r="DE173" s="196"/>
      <c r="DF173" s="196"/>
      <c r="DG173" s="196"/>
      <c r="DH173" s="196"/>
      <c r="DI173" s="196"/>
      <c r="DJ173" s="196"/>
      <c r="DK173" s="196"/>
      <c r="DL173" s="196"/>
      <c r="DM173" s="196"/>
      <c r="DN173" s="196"/>
      <c r="DO173" s="196"/>
      <c r="DP173" s="196"/>
      <c r="DQ173" s="196"/>
      <c r="DR173" s="196"/>
      <c r="DS173" s="196"/>
      <c r="DT173" s="196"/>
      <c r="DU173" s="196"/>
      <c r="DV173" s="196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7"/>
      <c r="FH173" s="197"/>
      <c r="FI173" s="197"/>
      <c r="FJ173" s="197"/>
      <c r="FK173" s="197"/>
      <c r="FL173" s="197"/>
      <c r="FM173" s="197"/>
      <c r="FN173" s="197"/>
      <c r="FO173" s="196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8"/>
    </row>
    <row r="174" spans="2:184" ht="15" customHeight="1" x14ac:dyDescent="0.2">
      <c r="B174" s="31"/>
      <c r="C174" s="399"/>
      <c r="D174" s="422"/>
      <c r="E174" s="420">
        <v>1</v>
      </c>
      <c r="F174" s="344"/>
      <c r="G174" s="212"/>
      <c r="H174" s="199" t="s">
        <v>27</v>
      </c>
      <c r="I174" s="212"/>
      <c r="J174" s="301" t="e">
        <f>SUM(J175)</f>
        <v>#REF!</v>
      </c>
      <c r="K174" s="212"/>
      <c r="L174" s="301" t="e">
        <f>SUM(L175)</f>
        <v>#REF!</v>
      </c>
      <c r="M174" s="200"/>
      <c r="N174" s="301" t="e">
        <f t="shared" si="109"/>
        <v>#REF!</v>
      </c>
      <c r="O174" s="200"/>
      <c r="P174" s="301" t="e">
        <f t="shared" si="115"/>
        <v>#REF!</v>
      </c>
      <c r="Q174" s="200"/>
      <c r="R174" s="317" t="e">
        <f t="shared" si="116"/>
        <v>#REF!</v>
      </c>
      <c r="S174" s="200"/>
      <c r="T174" s="301">
        <f t="shared" ref="T174:BP174" si="118">SUM(T175)</f>
        <v>0</v>
      </c>
      <c r="U174" s="200"/>
      <c r="V174" s="301">
        <f t="shared" si="118"/>
        <v>0</v>
      </c>
      <c r="W174" s="200"/>
      <c r="X174" s="301">
        <f t="shared" si="118"/>
        <v>0</v>
      </c>
      <c r="Y174" s="200"/>
      <c r="Z174" s="301">
        <f t="shared" si="118"/>
        <v>0</v>
      </c>
      <c r="AA174" s="200"/>
      <c r="AB174" s="301">
        <f t="shared" si="118"/>
        <v>0</v>
      </c>
      <c r="AC174" s="200"/>
      <c r="AD174" s="301">
        <f t="shared" si="118"/>
        <v>0</v>
      </c>
      <c r="AE174" s="200"/>
      <c r="AF174" s="301">
        <f t="shared" si="118"/>
        <v>0</v>
      </c>
      <c r="AG174" s="200"/>
      <c r="AH174" s="301">
        <f t="shared" si="118"/>
        <v>0</v>
      </c>
      <c r="AI174" s="200"/>
      <c r="AJ174" s="301">
        <f t="shared" si="118"/>
        <v>0</v>
      </c>
      <c r="AK174" s="200"/>
      <c r="AL174" s="301">
        <f t="shared" si="118"/>
        <v>0</v>
      </c>
      <c r="AM174" s="200"/>
      <c r="AN174" s="301">
        <f t="shared" si="118"/>
        <v>0</v>
      </c>
      <c r="AO174" s="200"/>
      <c r="AP174" s="301">
        <f t="shared" si="118"/>
        <v>0</v>
      </c>
      <c r="AQ174" s="200"/>
      <c r="AR174" s="301">
        <f t="shared" si="118"/>
        <v>0</v>
      </c>
      <c r="AS174" s="200"/>
      <c r="AT174" s="301">
        <f t="shared" si="118"/>
        <v>0</v>
      </c>
      <c r="AU174" s="200"/>
      <c r="AV174" s="301">
        <f t="shared" si="118"/>
        <v>0</v>
      </c>
      <c r="AW174" s="200"/>
      <c r="AX174" s="301">
        <f t="shared" si="118"/>
        <v>0</v>
      </c>
      <c r="AY174" s="200"/>
      <c r="AZ174" s="301">
        <f t="shared" si="118"/>
        <v>0</v>
      </c>
      <c r="BA174" s="200"/>
      <c r="BB174" s="301">
        <f t="shared" si="118"/>
        <v>0</v>
      </c>
      <c r="BC174" s="200"/>
      <c r="BD174" s="301">
        <f t="shared" si="118"/>
        <v>0</v>
      </c>
      <c r="BE174" s="200"/>
      <c r="BF174" s="301">
        <f t="shared" si="118"/>
        <v>0</v>
      </c>
      <c r="BG174" s="200"/>
      <c r="BH174" s="301">
        <f t="shared" si="118"/>
        <v>0</v>
      </c>
      <c r="BI174" s="200"/>
      <c r="BJ174" s="301">
        <f t="shared" si="118"/>
        <v>0</v>
      </c>
      <c r="BK174" s="200"/>
      <c r="BL174" s="301">
        <f t="shared" si="118"/>
        <v>0</v>
      </c>
      <c r="BM174" s="200"/>
      <c r="BN174" s="301" t="e">
        <f t="shared" si="118"/>
        <v>#REF!</v>
      </c>
      <c r="BO174" s="200"/>
      <c r="BP174" s="301">
        <f t="shared" si="118"/>
        <v>0</v>
      </c>
      <c r="BQ174" s="369"/>
      <c r="BR174" s="200"/>
      <c r="BS174" s="200"/>
      <c r="BT174" s="200"/>
      <c r="BU174" s="200"/>
      <c r="BV174" s="200"/>
      <c r="BW174" s="200"/>
      <c r="BX174" s="200"/>
      <c r="BY174" s="200"/>
      <c r="BZ174" s="200"/>
      <c r="CA174" s="200"/>
      <c r="CB174" s="200"/>
      <c r="CC174" s="200"/>
      <c r="CD174" s="200"/>
      <c r="CE174" s="200"/>
      <c r="CF174" s="200"/>
      <c r="CG174" s="200"/>
      <c r="CH174" s="200"/>
      <c r="CI174" s="200"/>
      <c r="CJ174" s="200"/>
      <c r="CK174" s="200"/>
      <c r="CL174" s="200"/>
      <c r="CM174" s="200"/>
      <c r="CN174" s="200"/>
      <c r="CO174" s="200"/>
      <c r="CP174" s="200"/>
      <c r="CQ174" s="200"/>
      <c r="CR174" s="200"/>
      <c r="CS174" s="200"/>
      <c r="CT174" s="200"/>
      <c r="CU174" s="200"/>
      <c r="CV174" s="200"/>
      <c r="CW174" s="200"/>
      <c r="CX174" s="200"/>
      <c r="CY174" s="200"/>
      <c r="CZ174" s="200"/>
      <c r="DA174" s="200"/>
      <c r="DB174" s="200"/>
      <c r="DC174" s="200"/>
      <c r="DD174" s="200"/>
      <c r="DE174" s="200"/>
      <c r="DF174" s="200"/>
      <c r="DG174" s="200"/>
      <c r="DH174" s="200"/>
      <c r="DI174" s="200"/>
      <c r="DJ174" s="200"/>
      <c r="DK174" s="200"/>
      <c r="DL174" s="200"/>
      <c r="DM174" s="200"/>
      <c r="DN174" s="200"/>
      <c r="DO174" s="200"/>
      <c r="DP174" s="200"/>
      <c r="DQ174" s="200"/>
      <c r="DR174" s="200"/>
      <c r="DS174" s="200"/>
      <c r="DT174" s="200"/>
      <c r="DU174" s="200"/>
      <c r="DV174" s="200"/>
      <c r="DW174" s="200"/>
      <c r="DX174" s="200"/>
      <c r="DY174" s="200"/>
      <c r="DZ174" s="200"/>
      <c r="EA174" s="200"/>
      <c r="EB174" s="200"/>
      <c r="EC174" s="200"/>
      <c r="ED174" s="200"/>
      <c r="EE174" s="200"/>
      <c r="EF174" s="200"/>
      <c r="EG174" s="200"/>
      <c r="EH174" s="200"/>
      <c r="EI174" s="200"/>
      <c r="EJ174" s="200"/>
      <c r="EK174" s="200"/>
      <c r="EL174" s="200"/>
      <c r="EM174" s="200"/>
      <c r="EN174" s="200"/>
      <c r="EO174" s="200"/>
      <c r="EP174" s="200"/>
      <c r="EQ174" s="200"/>
      <c r="ER174" s="200"/>
      <c r="ES174" s="200"/>
      <c r="ET174" s="200"/>
      <c r="EU174" s="200"/>
      <c r="EV174" s="200"/>
      <c r="EW174" s="200"/>
      <c r="EX174" s="200"/>
      <c r="EY174" s="200"/>
      <c r="EZ174" s="200"/>
      <c r="FA174" s="200"/>
      <c r="FB174" s="200"/>
      <c r="FC174" s="200"/>
      <c r="FD174" s="200"/>
      <c r="FE174" s="200"/>
      <c r="FF174" s="200"/>
      <c r="FO174" s="200"/>
    </row>
    <row r="175" spans="2:184" ht="15" customHeight="1" x14ac:dyDescent="0.2">
      <c r="B175" s="31"/>
      <c r="C175" s="399"/>
      <c r="D175" s="422"/>
      <c r="E175" s="422"/>
      <c r="F175" s="346" t="s">
        <v>3</v>
      </c>
      <c r="H175" s="203" t="s">
        <v>280</v>
      </c>
      <c r="J175" s="7" t="e">
        <f>#REF!</f>
        <v>#REF!</v>
      </c>
      <c r="L175" s="7" t="e">
        <f>#REF!</f>
        <v>#REF!</v>
      </c>
      <c r="M175" s="16"/>
      <c r="N175" s="7" t="e">
        <f t="shared" si="109"/>
        <v>#REF!</v>
      </c>
      <c r="O175" s="16"/>
      <c r="P175" s="7" t="e">
        <f t="shared" si="115"/>
        <v>#REF!</v>
      </c>
      <c r="Q175" s="16"/>
      <c r="R175" s="318" t="e">
        <f t="shared" si="116"/>
        <v>#REF!</v>
      </c>
      <c r="S175" s="16"/>
      <c r="T175" s="7">
        <v>0</v>
      </c>
      <c r="U175" s="16"/>
      <c r="V175" s="7">
        <v>0</v>
      </c>
      <c r="W175" s="16"/>
      <c r="X175" s="7">
        <v>0</v>
      </c>
      <c r="Y175" s="16"/>
      <c r="Z175" s="7">
        <v>0</v>
      </c>
      <c r="AA175" s="16"/>
      <c r="AB175" s="7">
        <v>0</v>
      </c>
      <c r="AC175" s="16"/>
      <c r="AD175" s="7">
        <v>0</v>
      </c>
      <c r="AE175" s="16"/>
      <c r="AF175" s="7">
        <v>0</v>
      </c>
      <c r="AG175" s="16"/>
      <c r="AH175" s="7">
        <v>0</v>
      </c>
      <c r="AI175" s="16"/>
      <c r="AJ175" s="7">
        <v>0</v>
      </c>
      <c r="AK175" s="16"/>
      <c r="AL175" s="7">
        <v>0</v>
      </c>
      <c r="AM175" s="16"/>
      <c r="AN175" s="7">
        <v>0</v>
      </c>
      <c r="AO175" s="16"/>
      <c r="AP175" s="7">
        <v>0</v>
      </c>
      <c r="AQ175" s="16"/>
      <c r="AR175" s="7">
        <v>0</v>
      </c>
      <c r="AS175" s="16"/>
      <c r="AT175" s="7">
        <v>0</v>
      </c>
      <c r="AU175" s="16"/>
      <c r="AV175" s="7">
        <v>0</v>
      </c>
      <c r="AW175" s="16"/>
      <c r="AX175" s="7">
        <v>0</v>
      </c>
      <c r="AY175" s="16"/>
      <c r="AZ175" s="7">
        <v>0</v>
      </c>
      <c r="BA175" s="16"/>
      <c r="BB175" s="7">
        <v>0</v>
      </c>
      <c r="BC175" s="16"/>
      <c r="BD175" s="7">
        <v>0</v>
      </c>
      <c r="BE175" s="16"/>
      <c r="BF175" s="7">
        <v>0</v>
      </c>
      <c r="BG175" s="16"/>
      <c r="BH175" s="7">
        <v>0</v>
      </c>
      <c r="BI175" s="16"/>
      <c r="BJ175" s="7">
        <v>0</v>
      </c>
      <c r="BK175" s="16"/>
      <c r="BL175" s="7">
        <v>0</v>
      </c>
      <c r="BM175" s="16"/>
      <c r="BN175" s="7" t="e">
        <f>#REF!</f>
        <v>#REF!</v>
      </c>
      <c r="BO175" s="16"/>
      <c r="BP175" s="7">
        <v>0</v>
      </c>
      <c r="BQ175" s="370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O175" s="16"/>
    </row>
    <row r="176" spans="2:184" ht="15" customHeight="1" x14ac:dyDescent="0.2">
      <c r="B176" s="31"/>
      <c r="C176" s="398"/>
      <c r="D176" s="419"/>
      <c r="E176" s="420">
        <v>2</v>
      </c>
      <c r="F176" s="342"/>
      <c r="G176" s="212"/>
      <c r="H176" s="199" t="s">
        <v>281</v>
      </c>
      <c r="I176" s="212"/>
      <c r="J176" s="301" t="e">
        <f>SUM(J177)</f>
        <v>#REF!</v>
      </c>
      <c r="K176" s="212"/>
      <c r="L176" s="301" t="e">
        <f>SUM(L177)</f>
        <v>#REF!</v>
      </c>
      <c r="M176" s="200"/>
      <c r="N176" s="301" t="e">
        <f t="shared" si="109"/>
        <v>#REF!</v>
      </c>
      <c r="O176" s="200"/>
      <c r="P176" s="301" t="e">
        <f t="shared" si="115"/>
        <v>#REF!</v>
      </c>
      <c r="Q176" s="200"/>
      <c r="R176" s="317" t="e">
        <f t="shared" si="116"/>
        <v>#REF!</v>
      </c>
      <c r="S176" s="200"/>
      <c r="T176" s="301">
        <f t="shared" ref="T176:BP176" si="119">SUM(T177)</f>
        <v>0</v>
      </c>
      <c r="U176" s="200"/>
      <c r="V176" s="301">
        <f t="shared" si="119"/>
        <v>0</v>
      </c>
      <c r="W176" s="200"/>
      <c r="X176" s="301">
        <f t="shared" si="119"/>
        <v>0</v>
      </c>
      <c r="Y176" s="200"/>
      <c r="Z176" s="301">
        <f t="shared" si="119"/>
        <v>0</v>
      </c>
      <c r="AA176" s="200"/>
      <c r="AB176" s="301">
        <f t="shared" si="119"/>
        <v>0</v>
      </c>
      <c r="AC176" s="200"/>
      <c r="AD176" s="301">
        <f t="shared" si="119"/>
        <v>0</v>
      </c>
      <c r="AE176" s="200"/>
      <c r="AF176" s="301">
        <f t="shared" si="119"/>
        <v>0</v>
      </c>
      <c r="AG176" s="200"/>
      <c r="AH176" s="301">
        <f t="shared" si="119"/>
        <v>0</v>
      </c>
      <c r="AI176" s="200"/>
      <c r="AJ176" s="301">
        <f t="shared" si="119"/>
        <v>0</v>
      </c>
      <c r="AK176" s="200"/>
      <c r="AL176" s="301">
        <f t="shared" si="119"/>
        <v>0</v>
      </c>
      <c r="AM176" s="200"/>
      <c r="AN176" s="301">
        <f t="shared" si="119"/>
        <v>0</v>
      </c>
      <c r="AO176" s="200"/>
      <c r="AP176" s="301">
        <f t="shared" si="119"/>
        <v>0</v>
      </c>
      <c r="AQ176" s="200"/>
      <c r="AR176" s="301">
        <f t="shared" si="119"/>
        <v>0</v>
      </c>
      <c r="AS176" s="200"/>
      <c r="AT176" s="301">
        <f t="shared" si="119"/>
        <v>0</v>
      </c>
      <c r="AU176" s="200"/>
      <c r="AV176" s="301">
        <f t="shared" si="119"/>
        <v>0</v>
      </c>
      <c r="AW176" s="200"/>
      <c r="AX176" s="301">
        <f t="shared" si="119"/>
        <v>0</v>
      </c>
      <c r="AY176" s="200"/>
      <c r="AZ176" s="301">
        <f t="shared" si="119"/>
        <v>0</v>
      </c>
      <c r="BA176" s="200"/>
      <c r="BB176" s="301">
        <f t="shared" si="119"/>
        <v>0</v>
      </c>
      <c r="BC176" s="200"/>
      <c r="BD176" s="301">
        <f t="shared" si="119"/>
        <v>0</v>
      </c>
      <c r="BE176" s="200"/>
      <c r="BF176" s="301">
        <f t="shared" si="119"/>
        <v>0</v>
      </c>
      <c r="BG176" s="200"/>
      <c r="BH176" s="301">
        <f t="shared" si="119"/>
        <v>0</v>
      </c>
      <c r="BI176" s="200"/>
      <c r="BJ176" s="301">
        <f t="shared" si="119"/>
        <v>0</v>
      </c>
      <c r="BK176" s="200"/>
      <c r="BL176" s="301">
        <f t="shared" si="119"/>
        <v>0</v>
      </c>
      <c r="BM176" s="200"/>
      <c r="BN176" s="301" t="e">
        <f t="shared" si="119"/>
        <v>#REF!</v>
      </c>
      <c r="BO176" s="200"/>
      <c r="BP176" s="301">
        <f t="shared" si="119"/>
        <v>0</v>
      </c>
      <c r="BQ176" s="369"/>
      <c r="BR176" s="200"/>
      <c r="BS176" s="200"/>
      <c r="BT176" s="200"/>
      <c r="BU176" s="200"/>
      <c r="BV176" s="200"/>
      <c r="BW176" s="200"/>
      <c r="BX176" s="200"/>
      <c r="BY176" s="200"/>
      <c r="BZ176" s="200"/>
      <c r="CA176" s="200"/>
      <c r="CB176" s="200"/>
      <c r="CC176" s="200"/>
      <c r="CD176" s="200"/>
      <c r="CE176" s="200"/>
      <c r="CF176" s="200"/>
      <c r="CG176" s="200"/>
      <c r="CH176" s="200"/>
      <c r="CI176" s="200"/>
      <c r="CJ176" s="200"/>
      <c r="CK176" s="200"/>
      <c r="CL176" s="200"/>
      <c r="CM176" s="200"/>
      <c r="CN176" s="200"/>
      <c r="CO176" s="200"/>
      <c r="CP176" s="200"/>
      <c r="CQ176" s="200"/>
      <c r="CR176" s="200"/>
      <c r="CS176" s="200"/>
      <c r="CT176" s="200"/>
      <c r="CU176" s="200"/>
      <c r="CV176" s="200"/>
      <c r="CW176" s="200"/>
      <c r="CX176" s="200"/>
      <c r="CY176" s="200"/>
      <c r="CZ176" s="200"/>
      <c r="DA176" s="200"/>
      <c r="DB176" s="200"/>
      <c r="DC176" s="200"/>
      <c r="DD176" s="200"/>
      <c r="DE176" s="200"/>
      <c r="DF176" s="200"/>
      <c r="DG176" s="200"/>
      <c r="DH176" s="200"/>
      <c r="DI176" s="200"/>
      <c r="DJ176" s="200"/>
      <c r="DK176" s="200"/>
      <c r="DL176" s="200"/>
      <c r="DM176" s="200"/>
      <c r="DN176" s="200"/>
      <c r="DO176" s="200"/>
      <c r="DP176" s="200"/>
      <c r="DQ176" s="200"/>
      <c r="DR176" s="200"/>
      <c r="DS176" s="200"/>
      <c r="DT176" s="200"/>
      <c r="DU176" s="200"/>
      <c r="DV176" s="200"/>
      <c r="DW176" s="200"/>
      <c r="DX176" s="200"/>
      <c r="DY176" s="200"/>
      <c r="DZ176" s="200"/>
      <c r="EA176" s="200"/>
      <c r="EB176" s="200"/>
      <c r="EC176" s="200"/>
      <c r="ED176" s="200"/>
      <c r="EE176" s="200"/>
      <c r="EF176" s="200"/>
      <c r="EG176" s="200"/>
      <c r="EH176" s="200"/>
      <c r="EI176" s="200"/>
      <c r="EJ176" s="200"/>
      <c r="EK176" s="200"/>
      <c r="EL176" s="200"/>
      <c r="EM176" s="200"/>
      <c r="EN176" s="200"/>
      <c r="EO176" s="200"/>
      <c r="EP176" s="200"/>
      <c r="EQ176" s="200"/>
      <c r="ER176" s="200"/>
      <c r="ES176" s="200"/>
      <c r="ET176" s="200"/>
      <c r="EU176" s="200"/>
      <c r="EV176" s="200"/>
      <c r="EW176" s="200"/>
      <c r="EX176" s="200"/>
      <c r="EY176" s="200"/>
      <c r="EZ176" s="200"/>
      <c r="FA176" s="200"/>
      <c r="FB176" s="200"/>
      <c r="FC176" s="200"/>
      <c r="FD176" s="200"/>
      <c r="FE176" s="200"/>
      <c r="FF176" s="200"/>
      <c r="FO176" s="200"/>
    </row>
    <row r="177" spans="2:187" ht="15" customHeight="1" x14ac:dyDescent="0.2">
      <c r="B177" s="31"/>
      <c r="C177" s="399"/>
      <c r="D177" s="421"/>
      <c r="E177" s="421"/>
      <c r="F177" s="346" t="s">
        <v>3</v>
      </c>
      <c r="H177" s="203" t="s">
        <v>294</v>
      </c>
      <c r="J177" s="7" t="e">
        <f>#REF!</f>
        <v>#REF!</v>
      </c>
      <c r="L177" s="7" t="e">
        <f>#REF!</f>
        <v>#REF!</v>
      </c>
      <c r="M177" s="16"/>
      <c r="N177" s="7" t="e">
        <f t="shared" si="109"/>
        <v>#REF!</v>
      </c>
      <c r="O177" s="16"/>
      <c r="P177" s="7" t="e">
        <f t="shared" si="115"/>
        <v>#REF!</v>
      </c>
      <c r="Q177" s="16"/>
      <c r="R177" s="318" t="e">
        <f t="shared" si="116"/>
        <v>#REF!</v>
      </c>
      <c r="S177" s="16"/>
      <c r="T177" s="7">
        <v>0</v>
      </c>
      <c r="U177" s="16"/>
      <c r="V177" s="7">
        <v>0</v>
      </c>
      <c r="W177" s="16"/>
      <c r="X177" s="7">
        <v>0</v>
      </c>
      <c r="Y177" s="16"/>
      <c r="Z177" s="7">
        <v>0</v>
      </c>
      <c r="AA177" s="16"/>
      <c r="AB177" s="7">
        <v>0</v>
      </c>
      <c r="AC177" s="16"/>
      <c r="AD177" s="7">
        <v>0</v>
      </c>
      <c r="AE177" s="16"/>
      <c r="AF177" s="7">
        <v>0</v>
      </c>
      <c r="AG177" s="16"/>
      <c r="AH177" s="7">
        <v>0</v>
      </c>
      <c r="AI177" s="16"/>
      <c r="AJ177" s="7">
        <v>0</v>
      </c>
      <c r="AK177" s="16"/>
      <c r="AL177" s="7">
        <v>0</v>
      </c>
      <c r="AM177" s="16"/>
      <c r="AN177" s="7">
        <v>0</v>
      </c>
      <c r="AO177" s="16"/>
      <c r="AP177" s="7">
        <v>0</v>
      </c>
      <c r="AQ177" s="16"/>
      <c r="AR177" s="7">
        <v>0</v>
      </c>
      <c r="AS177" s="16"/>
      <c r="AT177" s="7">
        <v>0</v>
      </c>
      <c r="AU177" s="16"/>
      <c r="AV177" s="7">
        <v>0</v>
      </c>
      <c r="AW177" s="16"/>
      <c r="AX177" s="7">
        <v>0</v>
      </c>
      <c r="AY177" s="16"/>
      <c r="AZ177" s="7">
        <v>0</v>
      </c>
      <c r="BA177" s="16"/>
      <c r="BB177" s="7">
        <v>0</v>
      </c>
      <c r="BC177" s="16"/>
      <c r="BD177" s="7">
        <v>0</v>
      </c>
      <c r="BE177" s="16"/>
      <c r="BF177" s="7">
        <v>0</v>
      </c>
      <c r="BG177" s="16"/>
      <c r="BH177" s="7">
        <v>0</v>
      </c>
      <c r="BI177" s="16"/>
      <c r="BJ177" s="7">
        <v>0</v>
      </c>
      <c r="BK177" s="16"/>
      <c r="BL177" s="7">
        <v>0</v>
      </c>
      <c r="BM177" s="16"/>
      <c r="BN177" s="7" t="e">
        <f>#REF!</f>
        <v>#REF!</v>
      </c>
      <c r="BO177" s="16"/>
      <c r="BP177" s="7">
        <v>0</v>
      </c>
      <c r="BQ177" s="370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O177" s="16"/>
    </row>
    <row r="178" spans="2:187" ht="15" customHeight="1" x14ac:dyDescent="0.2">
      <c r="B178" s="31"/>
      <c r="C178" s="400"/>
      <c r="D178" s="418">
        <v>7</v>
      </c>
      <c r="E178" s="418"/>
      <c r="F178" s="345"/>
      <c r="G178" s="217"/>
      <c r="H178" s="195" t="s">
        <v>295</v>
      </c>
      <c r="I178" s="217"/>
      <c r="J178" s="300" t="e">
        <f>SUM(J179+J185+J187)</f>
        <v>#REF!</v>
      </c>
      <c r="K178" s="217"/>
      <c r="L178" s="300" t="e">
        <f>SUM(L179+L185+L187)</f>
        <v>#REF!</v>
      </c>
      <c r="M178" s="196"/>
      <c r="N178" s="300" t="e">
        <f t="shared" si="109"/>
        <v>#REF!</v>
      </c>
      <c r="O178" s="196"/>
      <c r="P178" s="300" t="e">
        <f t="shared" si="115"/>
        <v>#REF!</v>
      </c>
      <c r="Q178" s="196"/>
      <c r="R178" s="316" t="e">
        <f t="shared" si="116"/>
        <v>#REF!</v>
      </c>
      <c r="S178" s="196"/>
      <c r="T178" s="300" t="e">
        <f>SUM(T179+T185+T187)</f>
        <v>#REF!</v>
      </c>
      <c r="U178" s="196"/>
      <c r="V178" s="300" t="e">
        <f t="shared" ref="V178:BP178" si="120">SUM(V179+V185+V187)</f>
        <v>#REF!</v>
      </c>
      <c r="W178" s="196"/>
      <c r="X178" s="300" t="e">
        <f t="shared" si="120"/>
        <v>#REF!</v>
      </c>
      <c r="Y178" s="196"/>
      <c r="Z178" s="300" t="e">
        <f t="shared" si="120"/>
        <v>#REF!</v>
      </c>
      <c r="AA178" s="196"/>
      <c r="AB178" s="300" t="e">
        <f t="shared" si="120"/>
        <v>#REF!</v>
      </c>
      <c r="AC178" s="196"/>
      <c r="AD178" s="300" t="e">
        <f t="shared" si="120"/>
        <v>#REF!</v>
      </c>
      <c r="AE178" s="196"/>
      <c r="AF178" s="300">
        <f t="shared" si="120"/>
        <v>0</v>
      </c>
      <c r="AG178" s="196"/>
      <c r="AH178" s="300" t="e">
        <f t="shared" si="120"/>
        <v>#REF!</v>
      </c>
      <c r="AI178" s="196"/>
      <c r="AJ178" s="300" t="e">
        <f t="shared" si="120"/>
        <v>#REF!</v>
      </c>
      <c r="AK178" s="196"/>
      <c r="AL178" s="300" t="e">
        <f t="shared" si="120"/>
        <v>#REF!</v>
      </c>
      <c r="AM178" s="196"/>
      <c r="AN178" s="300" t="e">
        <f t="shared" si="120"/>
        <v>#REF!</v>
      </c>
      <c r="AO178" s="196"/>
      <c r="AP178" s="300" t="e">
        <f t="shared" si="120"/>
        <v>#REF!</v>
      </c>
      <c r="AQ178" s="196"/>
      <c r="AR178" s="300" t="e">
        <f t="shared" si="120"/>
        <v>#REF!</v>
      </c>
      <c r="AS178" s="196"/>
      <c r="AT178" s="300" t="e">
        <f t="shared" si="120"/>
        <v>#REF!</v>
      </c>
      <c r="AU178" s="196"/>
      <c r="AV178" s="300" t="e">
        <f t="shared" si="120"/>
        <v>#REF!</v>
      </c>
      <c r="AW178" s="196"/>
      <c r="AX178" s="300" t="e">
        <f t="shared" si="120"/>
        <v>#REF!</v>
      </c>
      <c r="AY178" s="196"/>
      <c r="AZ178" s="300" t="e">
        <f t="shared" si="120"/>
        <v>#REF!</v>
      </c>
      <c r="BA178" s="196"/>
      <c r="BB178" s="300" t="e">
        <f t="shared" si="120"/>
        <v>#REF!</v>
      </c>
      <c r="BC178" s="196"/>
      <c r="BD178" s="300" t="e">
        <f t="shared" si="120"/>
        <v>#REF!</v>
      </c>
      <c r="BE178" s="196"/>
      <c r="BF178" s="300" t="e">
        <f t="shared" si="120"/>
        <v>#REF!</v>
      </c>
      <c r="BG178" s="196"/>
      <c r="BH178" s="300" t="e">
        <f t="shared" si="120"/>
        <v>#REF!</v>
      </c>
      <c r="BI178" s="196"/>
      <c r="BJ178" s="300" t="e">
        <f t="shared" si="120"/>
        <v>#REF!</v>
      </c>
      <c r="BK178" s="196"/>
      <c r="BL178" s="300" t="e">
        <f t="shared" si="120"/>
        <v>#REF!</v>
      </c>
      <c r="BM178" s="196"/>
      <c r="BN178" s="300" t="e">
        <f t="shared" si="120"/>
        <v>#REF!</v>
      </c>
      <c r="BO178" s="196"/>
      <c r="BP178" s="300" t="e">
        <f t="shared" si="120"/>
        <v>#REF!</v>
      </c>
      <c r="BQ178" s="368"/>
      <c r="BR178" s="196"/>
      <c r="BS178" s="196"/>
      <c r="BT178" s="196"/>
      <c r="BU178" s="196"/>
      <c r="BV178" s="196"/>
      <c r="BW178" s="196"/>
      <c r="BX178" s="196"/>
      <c r="BY178" s="196"/>
      <c r="BZ178" s="196"/>
      <c r="CA178" s="196"/>
      <c r="CB178" s="196"/>
      <c r="CC178" s="196"/>
      <c r="CD178" s="196"/>
      <c r="CE178" s="196"/>
      <c r="CF178" s="196"/>
      <c r="CG178" s="196"/>
      <c r="CH178" s="196"/>
      <c r="CI178" s="196"/>
      <c r="CJ178" s="196"/>
      <c r="CK178" s="196"/>
      <c r="CL178" s="196"/>
      <c r="CM178" s="196"/>
      <c r="CN178" s="196"/>
      <c r="CO178" s="196"/>
      <c r="CP178" s="196"/>
      <c r="CQ178" s="196"/>
      <c r="CR178" s="196"/>
      <c r="CS178" s="196"/>
      <c r="CT178" s="196"/>
      <c r="CU178" s="196"/>
      <c r="CV178" s="196"/>
      <c r="CW178" s="196"/>
      <c r="CX178" s="196"/>
      <c r="CY178" s="196"/>
      <c r="CZ178" s="196"/>
      <c r="DA178" s="196"/>
      <c r="DB178" s="196"/>
      <c r="DC178" s="196"/>
      <c r="DD178" s="196"/>
      <c r="DE178" s="196"/>
      <c r="DF178" s="196"/>
      <c r="DG178" s="196"/>
      <c r="DH178" s="196"/>
      <c r="DI178" s="196"/>
      <c r="DJ178" s="196"/>
      <c r="DK178" s="196"/>
      <c r="DL178" s="196"/>
      <c r="DM178" s="196"/>
      <c r="DN178" s="196"/>
      <c r="DO178" s="196"/>
      <c r="DP178" s="196"/>
      <c r="DQ178" s="196"/>
      <c r="DR178" s="196"/>
      <c r="DS178" s="196"/>
      <c r="DT178" s="196"/>
      <c r="DU178" s="196"/>
      <c r="DV178" s="196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7"/>
      <c r="FH178" s="197"/>
      <c r="FI178" s="197"/>
      <c r="FJ178" s="197"/>
      <c r="FK178" s="197"/>
      <c r="FL178" s="197"/>
      <c r="FM178" s="197"/>
      <c r="FN178" s="197"/>
      <c r="FO178" s="196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8"/>
      <c r="GC178" s="198"/>
      <c r="GD178" s="198"/>
      <c r="GE178" s="198"/>
    </row>
    <row r="179" spans="2:187" ht="15" customHeight="1" x14ac:dyDescent="0.2">
      <c r="B179" s="31"/>
      <c r="C179" s="399"/>
      <c r="D179" s="422"/>
      <c r="E179" s="420">
        <v>1</v>
      </c>
      <c r="F179" s="344"/>
      <c r="G179" s="212"/>
      <c r="H179" s="199" t="s">
        <v>255</v>
      </c>
      <c r="I179" s="212"/>
      <c r="J179" s="301" t="e">
        <f>SUM(J180:J184)</f>
        <v>#REF!</v>
      </c>
      <c r="K179" s="212"/>
      <c r="L179" s="301" t="e">
        <f>SUM(L180:L184)</f>
        <v>#REF!</v>
      </c>
      <c r="M179" s="200"/>
      <c r="N179" s="301" t="e">
        <f t="shared" si="109"/>
        <v>#REF!</v>
      </c>
      <c r="O179" s="200"/>
      <c r="P179" s="301" t="e">
        <f t="shared" si="115"/>
        <v>#REF!</v>
      </c>
      <c r="Q179" s="200"/>
      <c r="R179" s="317" t="e">
        <f t="shared" si="116"/>
        <v>#REF!</v>
      </c>
      <c r="S179" s="200"/>
      <c r="T179" s="301">
        <f>SUM(T180:T184)</f>
        <v>0</v>
      </c>
      <c r="U179" s="200"/>
      <c r="V179" s="301" t="e">
        <f t="shared" ref="V179:BP179" si="121">SUM(V180:V184)</f>
        <v>#REF!</v>
      </c>
      <c r="W179" s="200"/>
      <c r="X179" s="301" t="e">
        <f t="shared" si="121"/>
        <v>#REF!</v>
      </c>
      <c r="Y179" s="200"/>
      <c r="Z179" s="301">
        <f t="shared" si="121"/>
        <v>0</v>
      </c>
      <c r="AA179" s="200"/>
      <c r="AB179" s="301" t="e">
        <f t="shared" si="121"/>
        <v>#REF!</v>
      </c>
      <c r="AC179" s="200"/>
      <c r="AD179" s="301" t="e">
        <f t="shared" si="121"/>
        <v>#REF!</v>
      </c>
      <c r="AE179" s="200"/>
      <c r="AF179" s="301">
        <f t="shared" si="121"/>
        <v>0</v>
      </c>
      <c r="AG179" s="200"/>
      <c r="AH179" s="301" t="e">
        <f t="shared" si="121"/>
        <v>#REF!</v>
      </c>
      <c r="AI179" s="200"/>
      <c r="AJ179" s="301" t="e">
        <f t="shared" si="121"/>
        <v>#REF!</v>
      </c>
      <c r="AK179" s="200"/>
      <c r="AL179" s="301" t="e">
        <f t="shared" si="121"/>
        <v>#REF!</v>
      </c>
      <c r="AM179" s="200"/>
      <c r="AN179" s="301" t="e">
        <f t="shared" si="121"/>
        <v>#REF!</v>
      </c>
      <c r="AO179" s="200"/>
      <c r="AP179" s="301" t="e">
        <f t="shared" si="121"/>
        <v>#REF!</v>
      </c>
      <c r="AQ179" s="200"/>
      <c r="AR179" s="301" t="e">
        <f t="shared" si="121"/>
        <v>#REF!</v>
      </c>
      <c r="AS179" s="200"/>
      <c r="AT179" s="301" t="e">
        <f t="shared" si="121"/>
        <v>#REF!</v>
      </c>
      <c r="AU179" s="200"/>
      <c r="AV179" s="301" t="e">
        <f t="shared" si="121"/>
        <v>#REF!</v>
      </c>
      <c r="AW179" s="200"/>
      <c r="AX179" s="301" t="e">
        <f t="shared" si="121"/>
        <v>#REF!</v>
      </c>
      <c r="AY179" s="200"/>
      <c r="AZ179" s="301" t="e">
        <f t="shared" si="121"/>
        <v>#REF!</v>
      </c>
      <c r="BA179" s="200"/>
      <c r="BB179" s="301" t="e">
        <f t="shared" si="121"/>
        <v>#REF!</v>
      </c>
      <c r="BC179" s="200"/>
      <c r="BD179" s="301" t="e">
        <f t="shared" si="121"/>
        <v>#REF!</v>
      </c>
      <c r="BE179" s="200"/>
      <c r="BF179" s="301" t="e">
        <f t="shared" si="121"/>
        <v>#REF!</v>
      </c>
      <c r="BG179" s="200"/>
      <c r="BH179" s="301" t="e">
        <f t="shared" si="121"/>
        <v>#REF!</v>
      </c>
      <c r="BI179" s="200"/>
      <c r="BJ179" s="301" t="e">
        <f t="shared" si="121"/>
        <v>#REF!</v>
      </c>
      <c r="BK179" s="200"/>
      <c r="BL179" s="301" t="e">
        <f t="shared" si="121"/>
        <v>#REF!</v>
      </c>
      <c r="BM179" s="200"/>
      <c r="BN179" s="301" t="e">
        <f t="shared" si="121"/>
        <v>#REF!</v>
      </c>
      <c r="BO179" s="200"/>
      <c r="BP179" s="301" t="e">
        <f t="shared" si="121"/>
        <v>#REF!</v>
      </c>
      <c r="BQ179" s="369"/>
      <c r="BR179" s="200"/>
      <c r="BS179" s="200"/>
      <c r="BT179" s="200"/>
      <c r="BU179" s="200"/>
      <c r="BV179" s="200"/>
      <c r="BW179" s="200"/>
      <c r="BX179" s="200"/>
      <c r="BY179" s="200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0"/>
      <c r="CN179" s="200"/>
      <c r="CO179" s="200"/>
      <c r="CP179" s="200"/>
      <c r="CQ179" s="200"/>
      <c r="CR179" s="200"/>
      <c r="CS179" s="200"/>
      <c r="CT179" s="200"/>
      <c r="CU179" s="200"/>
      <c r="CV179" s="200"/>
      <c r="CW179" s="200"/>
      <c r="CX179" s="200"/>
      <c r="CY179" s="200"/>
      <c r="CZ179" s="200"/>
      <c r="DA179" s="200"/>
      <c r="DB179" s="200"/>
      <c r="DC179" s="200"/>
      <c r="DD179" s="200"/>
      <c r="DE179" s="200"/>
      <c r="DF179" s="200"/>
      <c r="DG179" s="200"/>
      <c r="DH179" s="200"/>
      <c r="DI179" s="200"/>
      <c r="DJ179" s="200"/>
      <c r="DK179" s="200"/>
      <c r="DL179" s="200"/>
      <c r="DM179" s="200"/>
      <c r="DN179" s="200"/>
      <c r="DO179" s="200"/>
      <c r="DP179" s="200"/>
      <c r="DQ179" s="200"/>
      <c r="DR179" s="200"/>
      <c r="DS179" s="200"/>
      <c r="DT179" s="200"/>
      <c r="DU179" s="200"/>
      <c r="DV179" s="200"/>
      <c r="DW179" s="200"/>
      <c r="DX179" s="200"/>
      <c r="DY179" s="200"/>
      <c r="DZ179" s="200"/>
      <c r="EA179" s="200"/>
      <c r="EB179" s="200"/>
      <c r="EC179" s="200"/>
      <c r="ED179" s="200"/>
      <c r="EE179" s="200"/>
      <c r="EF179" s="200"/>
      <c r="EG179" s="200"/>
      <c r="EH179" s="200"/>
      <c r="EI179" s="200"/>
      <c r="EJ179" s="200"/>
      <c r="EK179" s="200"/>
      <c r="EL179" s="200"/>
      <c r="EM179" s="200"/>
      <c r="EN179" s="200"/>
      <c r="EO179" s="200"/>
      <c r="EP179" s="200"/>
      <c r="EQ179" s="200"/>
      <c r="ER179" s="200"/>
      <c r="ES179" s="200"/>
      <c r="ET179" s="200"/>
      <c r="EU179" s="200"/>
      <c r="EV179" s="200"/>
      <c r="EW179" s="200"/>
      <c r="EX179" s="200"/>
      <c r="EY179" s="200"/>
      <c r="EZ179" s="200"/>
      <c r="FA179" s="200"/>
      <c r="FB179" s="200"/>
      <c r="FC179" s="200"/>
      <c r="FD179" s="200"/>
      <c r="FE179" s="200"/>
      <c r="FF179" s="200"/>
      <c r="FO179" s="200"/>
    </row>
    <row r="180" spans="2:187" ht="15" customHeight="1" x14ac:dyDescent="0.2">
      <c r="B180" s="31"/>
      <c r="C180" s="399"/>
      <c r="D180" s="422"/>
      <c r="E180" s="423"/>
      <c r="F180" s="346" t="s">
        <v>3</v>
      </c>
      <c r="H180" s="203" t="s">
        <v>256</v>
      </c>
      <c r="J180" s="7" t="e">
        <f>#REF!</f>
        <v>#REF!</v>
      </c>
      <c r="L180" s="7" t="e">
        <f>#REF!</f>
        <v>#REF!</v>
      </c>
      <c r="M180" s="16"/>
      <c r="N180" s="7" t="e">
        <f t="shared" si="109"/>
        <v>#REF!</v>
      </c>
      <c r="O180" s="16"/>
      <c r="P180" s="7" t="e">
        <f t="shared" si="115"/>
        <v>#REF!</v>
      </c>
      <c r="Q180" s="16"/>
      <c r="R180" s="318" t="e">
        <f t="shared" si="116"/>
        <v>#REF!</v>
      </c>
      <c r="S180" s="16"/>
      <c r="T180" s="7">
        <v>0</v>
      </c>
      <c r="U180" s="16"/>
      <c r="V180" s="7" t="e">
        <f>#REF!</f>
        <v>#REF!</v>
      </c>
      <c r="W180" s="16"/>
      <c r="X180" s="7" t="e">
        <f>#REF!</f>
        <v>#REF!</v>
      </c>
      <c r="Y180" s="16"/>
      <c r="Z180" s="7">
        <v>0</v>
      </c>
      <c r="AA180" s="16"/>
      <c r="AB180" s="7">
        <f>'2017-2019'!AN89</f>
        <v>116000</v>
      </c>
      <c r="AC180" s="16"/>
      <c r="AD180" s="7" t="e">
        <f>'2017-2019'!#REF!</f>
        <v>#REF!</v>
      </c>
      <c r="AE180" s="16"/>
      <c r="AF180" s="7">
        <v>0</v>
      </c>
      <c r="AG180" s="16"/>
      <c r="AH180" s="7" t="e">
        <f>'2017-2019'!#REF!</f>
        <v>#REF!</v>
      </c>
      <c r="AI180" s="16"/>
      <c r="AJ180" s="7" t="e">
        <f>'2017-2019'!#REF!</f>
        <v>#REF!</v>
      </c>
      <c r="AK180" s="16"/>
      <c r="AL180" s="7" t="e">
        <f>'2017-2019'!#REF!</f>
        <v>#REF!</v>
      </c>
      <c r="AM180" s="16"/>
      <c r="AN180" s="7" t="e">
        <f>'2017-2019'!#REF!</f>
        <v>#REF!</v>
      </c>
      <c r="AO180" s="16"/>
      <c r="AP180" s="7" t="e">
        <f>#REF!</f>
        <v>#REF!</v>
      </c>
      <c r="AQ180" s="16"/>
      <c r="AR180" s="7" t="e">
        <f>#REF!</f>
        <v>#REF!</v>
      </c>
      <c r="AS180" s="16"/>
      <c r="AT180" s="7" t="e">
        <f>#REF!</f>
        <v>#REF!</v>
      </c>
      <c r="AU180" s="16"/>
      <c r="AV180" s="7" t="e">
        <f>#REF!</f>
        <v>#REF!</v>
      </c>
      <c r="AW180" s="16"/>
      <c r="AX180" s="7" t="e">
        <f>'2017-2019'!#REF!</f>
        <v>#REF!</v>
      </c>
      <c r="AY180" s="16"/>
      <c r="AZ180" s="7" t="e">
        <f>#REF!</f>
        <v>#REF!</v>
      </c>
      <c r="BA180" s="16"/>
      <c r="BB180" s="7" t="e">
        <f>#REF!</f>
        <v>#REF!</v>
      </c>
      <c r="BC180" s="16"/>
      <c r="BD180" s="7" t="e">
        <f>#REF!</f>
        <v>#REF!</v>
      </c>
      <c r="BE180" s="16"/>
      <c r="BF180" s="7" t="e">
        <f>#REF!</f>
        <v>#REF!</v>
      </c>
      <c r="BG180" s="16"/>
      <c r="BH180" s="7" t="e">
        <f>#REF!</f>
        <v>#REF!</v>
      </c>
      <c r="BI180" s="16"/>
      <c r="BJ180" s="7" t="e">
        <f>'2017-2019'!#REF!</f>
        <v>#REF!</v>
      </c>
      <c r="BK180" s="16"/>
      <c r="BL180" s="7" t="e">
        <f>'2017-2019'!#REF!</f>
        <v>#REF!</v>
      </c>
      <c r="BM180" s="16"/>
      <c r="BN180" s="7" t="e">
        <f>'2017-2019'!#REF!</f>
        <v>#REF!</v>
      </c>
      <c r="BO180" s="16"/>
      <c r="BP180" s="7" t="e">
        <f>'2017-2019'!#REF!</f>
        <v>#REF!</v>
      </c>
      <c r="BQ180" s="370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O180" s="16"/>
    </row>
    <row r="181" spans="2:187" ht="15" customHeight="1" x14ac:dyDescent="0.2">
      <c r="B181" s="31"/>
      <c r="C181" s="399"/>
      <c r="D181" s="422"/>
      <c r="E181" s="422"/>
      <c r="F181" s="346" t="s">
        <v>0</v>
      </c>
      <c r="H181" s="203" t="s">
        <v>57</v>
      </c>
      <c r="J181" s="7" t="e">
        <f>#REF!</f>
        <v>#REF!</v>
      </c>
      <c r="L181" s="7" t="e">
        <f>#REF!</f>
        <v>#REF!</v>
      </c>
      <c r="M181" s="16"/>
      <c r="N181" s="7" t="e">
        <f t="shared" si="109"/>
        <v>#REF!</v>
      </c>
      <c r="O181" s="16"/>
      <c r="P181" s="7" t="e">
        <f t="shared" si="115"/>
        <v>#REF!</v>
      </c>
      <c r="Q181" s="16"/>
      <c r="R181" s="318" t="e">
        <f t="shared" si="116"/>
        <v>#REF!</v>
      </c>
      <c r="S181" s="16"/>
      <c r="T181" s="7">
        <v>0</v>
      </c>
      <c r="U181" s="16"/>
      <c r="V181" s="7" t="e">
        <f>#REF!</f>
        <v>#REF!</v>
      </c>
      <c r="W181" s="16"/>
      <c r="X181" s="7" t="e">
        <f>#REF!</f>
        <v>#REF!</v>
      </c>
      <c r="Y181" s="16"/>
      <c r="Z181" s="7">
        <v>0</v>
      </c>
      <c r="AA181" s="16"/>
      <c r="AB181" s="7">
        <v>0</v>
      </c>
      <c r="AC181" s="16"/>
      <c r="AD181" s="7">
        <v>0</v>
      </c>
      <c r="AE181" s="16"/>
      <c r="AF181" s="7">
        <v>0</v>
      </c>
      <c r="AG181" s="16"/>
      <c r="AH181" s="7">
        <v>0</v>
      </c>
      <c r="AI181" s="16"/>
      <c r="AJ181" s="7">
        <v>0</v>
      </c>
      <c r="AK181" s="16"/>
      <c r="AL181" s="7">
        <v>0</v>
      </c>
      <c r="AM181" s="16"/>
      <c r="AN181" s="7">
        <v>0</v>
      </c>
      <c r="AO181" s="16"/>
      <c r="AP181" s="7" t="e">
        <f>#REF!</f>
        <v>#REF!</v>
      </c>
      <c r="AQ181" s="16"/>
      <c r="AR181" s="7" t="e">
        <f>#REF!</f>
        <v>#REF!</v>
      </c>
      <c r="AS181" s="16"/>
      <c r="AT181" s="7" t="e">
        <f>#REF!</f>
        <v>#REF!</v>
      </c>
      <c r="AU181" s="16"/>
      <c r="AV181" s="7" t="e">
        <f>#REF!</f>
        <v>#REF!</v>
      </c>
      <c r="AW181" s="16"/>
      <c r="AX181" s="7">
        <v>0</v>
      </c>
      <c r="AY181" s="16"/>
      <c r="AZ181" s="7" t="e">
        <f>#REF!</f>
        <v>#REF!</v>
      </c>
      <c r="BA181" s="16"/>
      <c r="BB181" s="7" t="e">
        <f>#REF!</f>
        <v>#REF!</v>
      </c>
      <c r="BC181" s="16"/>
      <c r="BD181" s="7" t="e">
        <f>#REF!</f>
        <v>#REF!</v>
      </c>
      <c r="BE181" s="16"/>
      <c r="BF181" s="7" t="e">
        <f>#REF!</f>
        <v>#REF!</v>
      </c>
      <c r="BG181" s="16"/>
      <c r="BH181" s="7" t="e">
        <f>#REF!</f>
        <v>#REF!</v>
      </c>
      <c r="BI181" s="16"/>
      <c r="BJ181" s="7">
        <v>0</v>
      </c>
      <c r="BK181" s="16"/>
      <c r="BL181" s="7">
        <v>0</v>
      </c>
      <c r="BM181" s="16"/>
      <c r="BN181" s="7">
        <v>0</v>
      </c>
      <c r="BO181" s="16"/>
      <c r="BP181" s="7" t="e">
        <f>#REF!</f>
        <v>#REF!</v>
      </c>
      <c r="BQ181" s="370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O181" s="16"/>
    </row>
    <row r="182" spans="2:187" ht="15" customHeight="1" x14ac:dyDescent="0.2">
      <c r="B182" s="31"/>
      <c r="C182" s="399"/>
      <c r="D182" s="422"/>
      <c r="E182" s="422"/>
      <c r="F182" s="346" t="s">
        <v>18</v>
      </c>
      <c r="H182" s="203" t="s">
        <v>263</v>
      </c>
      <c r="J182" s="7" t="e">
        <f>#REF!</f>
        <v>#REF!</v>
      </c>
      <c r="L182" s="7" t="e">
        <f>#REF!</f>
        <v>#REF!</v>
      </c>
      <c r="M182" s="16"/>
      <c r="N182" s="7" t="e">
        <f t="shared" si="109"/>
        <v>#REF!</v>
      </c>
      <c r="O182" s="16"/>
      <c r="P182" s="7" t="e">
        <f t="shared" si="115"/>
        <v>#REF!</v>
      </c>
      <c r="Q182" s="16"/>
      <c r="R182" s="318"/>
      <c r="S182" s="16"/>
      <c r="T182" s="7">
        <v>0</v>
      </c>
      <c r="U182" s="16"/>
      <c r="V182" s="7">
        <v>0</v>
      </c>
      <c r="W182" s="16"/>
      <c r="X182" s="7">
        <v>0</v>
      </c>
      <c r="Y182" s="16"/>
      <c r="Z182" s="7">
        <v>0</v>
      </c>
      <c r="AA182" s="16"/>
      <c r="AB182" s="7">
        <v>0</v>
      </c>
      <c r="AC182" s="16"/>
      <c r="AD182" s="7">
        <v>0</v>
      </c>
      <c r="AE182" s="16"/>
      <c r="AF182" s="7">
        <v>0</v>
      </c>
      <c r="AG182" s="16"/>
      <c r="AH182" s="7">
        <v>0</v>
      </c>
      <c r="AI182" s="16"/>
      <c r="AJ182" s="7">
        <v>0</v>
      </c>
      <c r="AK182" s="16"/>
      <c r="AL182" s="7">
        <v>0</v>
      </c>
      <c r="AM182" s="16"/>
      <c r="AN182" s="7">
        <v>0</v>
      </c>
      <c r="AO182" s="16"/>
      <c r="AP182" s="7" t="e">
        <f>#REF!</f>
        <v>#REF!</v>
      </c>
      <c r="AQ182" s="16"/>
      <c r="AR182" s="7" t="e">
        <f>#REF!</f>
        <v>#REF!</v>
      </c>
      <c r="AS182" s="16"/>
      <c r="AT182" s="7">
        <v>0</v>
      </c>
      <c r="AU182" s="16"/>
      <c r="AV182" s="7">
        <v>0</v>
      </c>
      <c r="AW182" s="16"/>
      <c r="AX182" s="7">
        <v>0</v>
      </c>
      <c r="AY182" s="16"/>
      <c r="AZ182" s="7">
        <v>0</v>
      </c>
      <c r="BA182" s="16"/>
      <c r="BB182" s="7">
        <v>0</v>
      </c>
      <c r="BC182" s="16"/>
      <c r="BD182" s="7">
        <v>0</v>
      </c>
      <c r="BE182" s="16"/>
      <c r="BF182" s="7">
        <v>0</v>
      </c>
      <c r="BG182" s="16"/>
      <c r="BH182" s="7">
        <v>0</v>
      </c>
      <c r="BI182" s="16"/>
      <c r="BJ182" s="7">
        <v>0</v>
      </c>
      <c r="BK182" s="16"/>
      <c r="BL182" s="7">
        <v>0</v>
      </c>
      <c r="BM182" s="16"/>
      <c r="BN182" s="7">
        <v>0</v>
      </c>
      <c r="BO182" s="16"/>
      <c r="BP182" s="7">
        <v>0</v>
      </c>
      <c r="BQ182" s="370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O182" s="16"/>
    </row>
    <row r="183" spans="2:187" ht="15" customHeight="1" x14ac:dyDescent="0.2">
      <c r="B183" s="31"/>
      <c r="C183" s="399"/>
      <c r="D183" s="422"/>
      <c r="E183" s="423"/>
      <c r="F183" s="346" t="s">
        <v>14</v>
      </c>
      <c r="H183" s="203" t="s">
        <v>235</v>
      </c>
      <c r="J183" s="7" t="e">
        <f>#REF!</f>
        <v>#REF!</v>
      </c>
      <c r="L183" s="7" t="e">
        <f>#REF!</f>
        <v>#REF!</v>
      </c>
      <c r="M183" s="16"/>
      <c r="N183" s="7" t="e">
        <f t="shared" si="109"/>
        <v>#REF!</v>
      </c>
      <c r="O183" s="16"/>
      <c r="P183" s="7" t="e">
        <f t="shared" si="115"/>
        <v>#REF!</v>
      </c>
      <c r="Q183" s="16"/>
      <c r="R183" s="318" t="e">
        <f>(P183/J183)*100</f>
        <v>#REF!</v>
      </c>
      <c r="S183" s="16"/>
      <c r="T183" s="7">
        <v>0</v>
      </c>
      <c r="U183" s="16"/>
      <c r="V183" s="7">
        <v>0</v>
      </c>
      <c r="W183" s="16"/>
      <c r="X183" s="7">
        <v>0</v>
      </c>
      <c r="Y183" s="16"/>
      <c r="Z183" s="7">
        <v>0</v>
      </c>
      <c r="AA183" s="16"/>
      <c r="AB183" s="7" t="e">
        <f>#REF!</f>
        <v>#REF!</v>
      </c>
      <c r="AC183" s="16"/>
      <c r="AD183" s="7">
        <v>0</v>
      </c>
      <c r="AE183" s="16"/>
      <c r="AF183" s="7">
        <v>0</v>
      </c>
      <c r="AG183" s="16"/>
      <c r="AH183" s="7">
        <v>0</v>
      </c>
      <c r="AI183" s="16"/>
      <c r="AJ183" s="7">
        <v>0</v>
      </c>
      <c r="AK183" s="16"/>
      <c r="AL183" s="7">
        <v>0</v>
      </c>
      <c r="AM183" s="16"/>
      <c r="AN183" s="7">
        <v>0</v>
      </c>
      <c r="AO183" s="16"/>
      <c r="AP183" s="7">
        <v>0</v>
      </c>
      <c r="AQ183" s="16"/>
      <c r="AR183" s="7">
        <v>0</v>
      </c>
      <c r="AS183" s="16"/>
      <c r="AT183" s="7">
        <v>0</v>
      </c>
      <c r="AU183" s="16"/>
      <c r="AV183" s="7">
        <v>0</v>
      </c>
      <c r="AW183" s="16"/>
      <c r="AX183" s="7">
        <v>0</v>
      </c>
      <c r="AY183" s="16"/>
      <c r="AZ183" s="7">
        <v>0</v>
      </c>
      <c r="BA183" s="16"/>
      <c r="BB183" s="7">
        <v>0</v>
      </c>
      <c r="BC183" s="16"/>
      <c r="BD183" s="7">
        <v>0</v>
      </c>
      <c r="BE183" s="16"/>
      <c r="BF183" s="7">
        <v>0</v>
      </c>
      <c r="BG183" s="16"/>
      <c r="BH183" s="7">
        <v>0</v>
      </c>
      <c r="BI183" s="16"/>
      <c r="BJ183" s="7">
        <v>0</v>
      </c>
      <c r="BK183" s="16"/>
      <c r="BL183" s="7">
        <v>0</v>
      </c>
      <c r="BM183" s="16"/>
      <c r="BN183" s="7">
        <v>0</v>
      </c>
      <c r="BO183" s="16"/>
      <c r="BP183" s="7">
        <v>0</v>
      </c>
      <c r="BQ183" s="370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O183" s="16"/>
    </row>
    <row r="184" spans="2:187" ht="15" customHeight="1" x14ac:dyDescent="0.2">
      <c r="B184" s="31"/>
      <c r="C184" s="399"/>
      <c r="D184" s="422"/>
      <c r="E184" s="423"/>
      <c r="F184" s="346">
        <v>90</v>
      </c>
      <c r="H184" s="203" t="s">
        <v>296</v>
      </c>
      <c r="J184" s="7" t="e">
        <f>#REF!</f>
        <v>#REF!</v>
      </c>
      <c r="L184" s="7" t="e">
        <f>#REF!</f>
        <v>#REF!</v>
      </c>
      <c r="M184" s="16"/>
      <c r="N184" s="7" t="e">
        <f t="shared" si="109"/>
        <v>#REF!</v>
      </c>
      <c r="O184" s="16"/>
      <c r="P184" s="7" t="e">
        <f t="shared" si="115"/>
        <v>#REF!</v>
      </c>
      <c r="Q184" s="16"/>
      <c r="R184" s="318" t="e">
        <f>(P184/J184)*100</f>
        <v>#REF!</v>
      </c>
      <c r="S184" s="16"/>
      <c r="T184" s="7">
        <v>0</v>
      </c>
      <c r="U184" s="16"/>
      <c r="V184" s="7">
        <v>0</v>
      </c>
      <c r="W184" s="16"/>
      <c r="X184" s="7">
        <v>0</v>
      </c>
      <c r="Y184" s="16"/>
      <c r="Z184" s="7">
        <v>0</v>
      </c>
      <c r="AA184" s="16"/>
      <c r="AB184" s="7">
        <v>0</v>
      </c>
      <c r="AC184" s="16"/>
      <c r="AD184" s="7">
        <v>0</v>
      </c>
      <c r="AE184" s="16"/>
      <c r="AF184" s="7">
        <v>0</v>
      </c>
      <c r="AG184" s="16"/>
      <c r="AH184" s="7">
        <v>0</v>
      </c>
      <c r="AI184" s="16"/>
      <c r="AJ184" s="7">
        <v>0</v>
      </c>
      <c r="AK184" s="16"/>
      <c r="AL184" s="7">
        <v>0</v>
      </c>
      <c r="AM184" s="16"/>
      <c r="AN184" s="7">
        <v>0</v>
      </c>
      <c r="AO184" s="16"/>
      <c r="AP184" s="7">
        <v>0</v>
      </c>
      <c r="AQ184" s="16"/>
      <c r="AR184" s="7" t="e">
        <f>#REF!</f>
        <v>#REF!</v>
      </c>
      <c r="AS184" s="16"/>
      <c r="AT184" s="7" t="e">
        <f>#REF!</f>
        <v>#REF!</v>
      </c>
      <c r="AU184" s="16"/>
      <c r="AV184" s="7">
        <v>0</v>
      </c>
      <c r="AW184" s="16"/>
      <c r="AX184" s="7">
        <v>0</v>
      </c>
      <c r="AY184" s="16"/>
      <c r="AZ184" s="7" t="e">
        <f>#REF!</f>
        <v>#REF!</v>
      </c>
      <c r="BA184" s="16"/>
      <c r="BB184" s="7" t="e">
        <f>#REF!</f>
        <v>#REF!</v>
      </c>
      <c r="BC184" s="16"/>
      <c r="BD184" s="7" t="e">
        <f>#REF!</f>
        <v>#REF!</v>
      </c>
      <c r="BE184" s="16"/>
      <c r="BF184" s="7" t="e">
        <f>#REF!</f>
        <v>#REF!</v>
      </c>
      <c r="BG184" s="16"/>
      <c r="BH184" s="7" t="e">
        <f>#REF!</f>
        <v>#REF!</v>
      </c>
      <c r="BI184" s="16"/>
      <c r="BJ184" s="7">
        <v>0</v>
      </c>
      <c r="BK184" s="16"/>
      <c r="BL184" s="7">
        <v>0</v>
      </c>
      <c r="BM184" s="16"/>
      <c r="BN184" s="7">
        <v>0</v>
      </c>
      <c r="BO184" s="16"/>
      <c r="BP184" s="7">
        <v>0</v>
      </c>
      <c r="BQ184" s="370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O184" s="16"/>
    </row>
    <row r="185" spans="2:187" ht="15" customHeight="1" x14ac:dyDescent="0.2">
      <c r="B185" s="31"/>
      <c r="C185" s="399"/>
      <c r="D185" s="422"/>
      <c r="E185" s="420">
        <v>2</v>
      </c>
      <c r="F185" s="344"/>
      <c r="G185" s="212"/>
      <c r="H185" s="199" t="s">
        <v>266</v>
      </c>
      <c r="I185" s="212"/>
      <c r="J185" s="301" t="e">
        <f>J186</f>
        <v>#REF!</v>
      </c>
      <c r="K185" s="212"/>
      <c r="L185" s="301" t="e">
        <f>L186</f>
        <v>#REF!</v>
      </c>
      <c r="M185" s="200"/>
      <c r="N185" s="301" t="e">
        <f t="shared" si="109"/>
        <v>#REF!</v>
      </c>
      <c r="O185" s="200"/>
      <c r="P185" s="301" t="e">
        <f t="shared" si="115"/>
        <v>#REF!</v>
      </c>
      <c r="Q185" s="200"/>
      <c r="R185" s="317"/>
      <c r="S185" s="200"/>
      <c r="T185" s="301">
        <f t="shared" ref="T185:BP185" si="122">T186</f>
        <v>0</v>
      </c>
      <c r="U185" s="200"/>
      <c r="V185" s="301" t="e">
        <f t="shared" si="122"/>
        <v>#REF!</v>
      </c>
      <c r="W185" s="200"/>
      <c r="X185" s="301">
        <f t="shared" si="122"/>
        <v>0</v>
      </c>
      <c r="Y185" s="200"/>
      <c r="Z185" s="301">
        <f t="shared" si="122"/>
        <v>0</v>
      </c>
      <c r="AA185" s="200"/>
      <c r="AB185" s="301">
        <f t="shared" si="122"/>
        <v>0</v>
      </c>
      <c r="AC185" s="200"/>
      <c r="AD185" s="301">
        <f t="shared" si="122"/>
        <v>0</v>
      </c>
      <c r="AE185" s="200"/>
      <c r="AF185" s="301">
        <f t="shared" si="122"/>
        <v>0</v>
      </c>
      <c r="AG185" s="200"/>
      <c r="AH185" s="301">
        <f t="shared" si="122"/>
        <v>0</v>
      </c>
      <c r="AI185" s="200"/>
      <c r="AJ185" s="301">
        <f t="shared" si="122"/>
        <v>0</v>
      </c>
      <c r="AK185" s="200"/>
      <c r="AL185" s="301">
        <f t="shared" si="122"/>
        <v>0</v>
      </c>
      <c r="AM185" s="200"/>
      <c r="AN185" s="301">
        <f t="shared" si="122"/>
        <v>0</v>
      </c>
      <c r="AO185" s="200"/>
      <c r="AP185" s="301">
        <f t="shared" si="122"/>
        <v>0</v>
      </c>
      <c r="AQ185" s="200"/>
      <c r="AR185" s="301" t="e">
        <f t="shared" si="122"/>
        <v>#REF!</v>
      </c>
      <c r="AS185" s="200"/>
      <c r="AT185" s="301">
        <f t="shared" si="122"/>
        <v>0</v>
      </c>
      <c r="AU185" s="200"/>
      <c r="AV185" s="301">
        <f t="shared" si="122"/>
        <v>0</v>
      </c>
      <c r="AW185" s="200"/>
      <c r="AX185" s="301">
        <f t="shared" si="122"/>
        <v>0</v>
      </c>
      <c r="AY185" s="200"/>
      <c r="AZ185" s="301">
        <f t="shared" si="122"/>
        <v>0</v>
      </c>
      <c r="BA185" s="200"/>
      <c r="BB185" s="301">
        <f t="shared" si="122"/>
        <v>0</v>
      </c>
      <c r="BC185" s="200"/>
      <c r="BD185" s="301">
        <f t="shared" si="122"/>
        <v>0</v>
      </c>
      <c r="BE185" s="200"/>
      <c r="BF185" s="301" t="e">
        <f t="shared" si="122"/>
        <v>#REF!</v>
      </c>
      <c r="BG185" s="200"/>
      <c r="BH185" s="301">
        <f t="shared" si="122"/>
        <v>0</v>
      </c>
      <c r="BI185" s="200"/>
      <c r="BJ185" s="301">
        <f t="shared" si="122"/>
        <v>0</v>
      </c>
      <c r="BK185" s="200"/>
      <c r="BL185" s="301">
        <f t="shared" si="122"/>
        <v>0</v>
      </c>
      <c r="BM185" s="200"/>
      <c r="BN185" s="301">
        <f t="shared" si="122"/>
        <v>0</v>
      </c>
      <c r="BO185" s="200"/>
      <c r="BP185" s="301">
        <f t="shared" si="122"/>
        <v>0</v>
      </c>
      <c r="BQ185" s="369"/>
      <c r="BR185" s="200"/>
      <c r="BS185" s="200"/>
      <c r="BT185" s="200"/>
      <c r="BU185" s="200"/>
      <c r="BV185" s="200"/>
      <c r="BW185" s="200"/>
      <c r="BX185" s="200"/>
      <c r="BY185" s="200"/>
      <c r="BZ185" s="200"/>
      <c r="CA185" s="200"/>
      <c r="CB185" s="200"/>
      <c r="CC185" s="200"/>
      <c r="CD185" s="200"/>
      <c r="CE185" s="200"/>
      <c r="CF185" s="200"/>
      <c r="CG185" s="200"/>
      <c r="CH185" s="200"/>
      <c r="CI185" s="200"/>
      <c r="CJ185" s="200"/>
      <c r="CK185" s="200"/>
      <c r="CL185" s="200"/>
      <c r="CM185" s="200"/>
      <c r="CN185" s="200"/>
      <c r="CO185" s="200"/>
      <c r="CP185" s="200"/>
      <c r="CQ185" s="200"/>
      <c r="CR185" s="200"/>
      <c r="CS185" s="200"/>
      <c r="CT185" s="200"/>
      <c r="CU185" s="200"/>
      <c r="CV185" s="200"/>
      <c r="CW185" s="200"/>
      <c r="CX185" s="200"/>
      <c r="CY185" s="200"/>
      <c r="CZ185" s="200"/>
      <c r="DA185" s="200"/>
      <c r="DB185" s="200"/>
      <c r="DC185" s="200"/>
      <c r="DD185" s="200"/>
      <c r="DE185" s="200"/>
      <c r="DF185" s="200"/>
      <c r="DG185" s="200"/>
      <c r="DH185" s="200"/>
      <c r="DI185" s="200"/>
      <c r="DJ185" s="200"/>
      <c r="DK185" s="200"/>
      <c r="DL185" s="200"/>
      <c r="DM185" s="200"/>
      <c r="DN185" s="200"/>
      <c r="DO185" s="200"/>
      <c r="DP185" s="200"/>
      <c r="DQ185" s="200"/>
      <c r="DR185" s="200"/>
      <c r="DS185" s="200"/>
      <c r="DT185" s="200"/>
      <c r="DU185" s="200"/>
      <c r="DV185" s="200"/>
      <c r="DW185" s="200"/>
      <c r="DX185" s="200"/>
      <c r="DY185" s="200"/>
      <c r="DZ185" s="200"/>
      <c r="EA185" s="200"/>
      <c r="EB185" s="200"/>
      <c r="EC185" s="200"/>
      <c r="ED185" s="200"/>
      <c r="EE185" s="200"/>
      <c r="EF185" s="200"/>
      <c r="EG185" s="200"/>
      <c r="EH185" s="200"/>
      <c r="EI185" s="200"/>
      <c r="EJ185" s="200"/>
      <c r="EK185" s="200"/>
      <c r="EL185" s="200"/>
      <c r="EM185" s="200"/>
      <c r="EN185" s="200"/>
      <c r="EO185" s="200"/>
      <c r="EP185" s="200"/>
      <c r="EQ185" s="200"/>
      <c r="ER185" s="200"/>
      <c r="ES185" s="200"/>
      <c r="ET185" s="200"/>
      <c r="EU185" s="200"/>
      <c r="EV185" s="200"/>
      <c r="EW185" s="200"/>
      <c r="EX185" s="200"/>
      <c r="EY185" s="200"/>
      <c r="EZ185" s="200"/>
      <c r="FA185" s="200"/>
      <c r="FB185" s="200"/>
      <c r="FC185" s="200"/>
      <c r="FD185" s="200"/>
      <c r="FE185" s="200"/>
      <c r="FF185" s="200"/>
      <c r="FO185" s="200"/>
    </row>
    <row r="186" spans="2:187" ht="15" customHeight="1" x14ac:dyDescent="0.2">
      <c r="B186" s="31"/>
      <c r="C186" s="399"/>
      <c r="D186" s="422"/>
      <c r="E186" s="420"/>
      <c r="F186" s="346" t="s">
        <v>3</v>
      </c>
      <c r="H186" s="203" t="s">
        <v>267</v>
      </c>
      <c r="J186" s="7" t="e">
        <f>#REF!</f>
        <v>#REF!</v>
      </c>
      <c r="L186" s="7" t="e">
        <f>#REF!</f>
        <v>#REF!</v>
      </c>
      <c r="M186" s="16"/>
      <c r="N186" s="7" t="e">
        <f t="shared" si="109"/>
        <v>#REF!</v>
      </c>
      <c r="O186" s="16"/>
      <c r="P186" s="7" t="e">
        <f t="shared" si="115"/>
        <v>#REF!</v>
      </c>
      <c r="Q186" s="16"/>
      <c r="R186" s="318"/>
      <c r="S186" s="16"/>
      <c r="T186" s="7">
        <v>0</v>
      </c>
      <c r="U186" s="16"/>
      <c r="V186" s="7" t="e">
        <f>#REF!</f>
        <v>#REF!</v>
      </c>
      <c r="W186" s="16"/>
      <c r="X186" s="7">
        <v>0</v>
      </c>
      <c r="Y186" s="16"/>
      <c r="Z186" s="7">
        <v>0</v>
      </c>
      <c r="AA186" s="16"/>
      <c r="AB186" s="7">
        <v>0</v>
      </c>
      <c r="AC186" s="16"/>
      <c r="AD186" s="7">
        <v>0</v>
      </c>
      <c r="AE186" s="16"/>
      <c r="AF186" s="7">
        <v>0</v>
      </c>
      <c r="AG186" s="16"/>
      <c r="AH186" s="7">
        <v>0</v>
      </c>
      <c r="AI186" s="16"/>
      <c r="AJ186" s="7">
        <v>0</v>
      </c>
      <c r="AK186" s="16"/>
      <c r="AL186" s="7">
        <v>0</v>
      </c>
      <c r="AM186" s="16"/>
      <c r="AN186" s="7">
        <v>0</v>
      </c>
      <c r="AO186" s="16"/>
      <c r="AP186" s="7">
        <v>0</v>
      </c>
      <c r="AQ186" s="16"/>
      <c r="AR186" s="7" t="e">
        <f>#REF!</f>
        <v>#REF!</v>
      </c>
      <c r="AS186" s="16"/>
      <c r="AT186" s="7">
        <v>0</v>
      </c>
      <c r="AU186" s="16"/>
      <c r="AV186" s="7">
        <v>0</v>
      </c>
      <c r="AW186" s="16"/>
      <c r="AX186" s="7">
        <v>0</v>
      </c>
      <c r="AY186" s="16"/>
      <c r="AZ186" s="7">
        <v>0</v>
      </c>
      <c r="BA186" s="16"/>
      <c r="BB186" s="7">
        <v>0</v>
      </c>
      <c r="BC186" s="16"/>
      <c r="BD186" s="7">
        <v>0</v>
      </c>
      <c r="BE186" s="16"/>
      <c r="BF186" s="7" t="e">
        <f>#REF!</f>
        <v>#REF!</v>
      </c>
      <c r="BG186" s="16"/>
      <c r="BH186" s="7">
        <v>0</v>
      </c>
      <c r="BI186" s="16"/>
      <c r="BJ186" s="7">
        <v>0</v>
      </c>
      <c r="BK186" s="16"/>
      <c r="BL186" s="7">
        <v>0</v>
      </c>
      <c r="BM186" s="16"/>
      <c r="BN186" s="7">
        <v>0</v>
      </c>
      <c r="BO186" s="16"/>
      <c r="BP186" s="7">
        <v>0</v>
      </c>
      <c r="BQ186" s="370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O186" s="16"/>
    </row>
    <row r="187" spans="2:187" ht="15" customHeight="1" x14ac:dyDescent="0.2">
      <c r="B187" s="31"/>
      <c r="C187" s="399"/>
      <c r="D187" s="422"/>
      <c r="E187" s="420">
        <v>3</v>
      </c>
      <c r="F187" s="344"/>
      <c r="G187" s="212"/>
      <c r="H187" s="199" t="s">
        <v>224</v>
      </c>
      <c r="I187" s="212"/>
      <c r="J187" s="301" t="e">
        <f>SUM(J188:J192)</f>
        <v>#REF!</v>
      </c>
      <c r="K187" s="212"/>
      <c r="L187" s="301" t="e">
        <f>SUM(L188:L192)</f>
        <v>#REF!</v>
      </c>
      <c r="M187" s="200"/>
      <c r="N187" s="301" t="e">
        <f t="shared" si="109"/>
        <v>#REF!</v>
      </c>
      <c r="O187" s="200"/>
      <c r="P187" s="301" t="e">
        <f t="shared" si="115"/>
        <v>#REF!</v>
      </c>
      <c r="Q187" s="200"/>
      <c r="R187" s="317" t="e">
        <f>(P187/J187)*100</f>
        <v>#REF!</v>
      </c>
      <c r="S187" s="200"/>
      <c r="T187" s="301" t="e">
        <f>SUM(T188:T192)</f>
        <v>#REF!</v>
      </c>
      <c r="U187" s="200"/>
      <c r="V187" s="301" t="e">
        <f>SUM(V188:V192)</f>
        <v>#REF!</v>
      </c>
      <c r="W187" s="200"/>
      <c r="X187" s="301" t="e">
        <f>SUM(X188:X192)</f>
        <v>#REF!</v>
      </c>
      <c r="Y187" s="200"/>
      <c r="Z187" s="301" t="e">
        <f>SUM(Z188:Z192)</f>
        <v>#REF!</v>
      </c>
      <c r="AA187" s="200"/>
      <c r="AB187" s="301" t="e">
        <f t="shared" ref="AB187:BP187" si="123">SUM(AB188:AB192)</f>
        <v>#REF!</v>
      </c>
      <c r="AC187" s="200"/>
      <c r="AD187" s="301" t="e">
        <f t="shared" si="123"/>
        <v>#REF!</v>
      </c>
      <c r="AE187" s="200"/>
      <c r="AF187" s="301">
        <f t="shared" si="123"/>
        <v>0</v>
      </c>
      <c r="AG187" s="200"/>
      <c r="AH187" s="301">
        <f t="shared" si="123"/>
        <v>0</v>
      </c>
      <c r="AI187" s="200"/>
      <c r="AJ187" s="301">
        <f t="shared" si="123"/>
        <v>0</v>
      </c>
      <c r="AK187" s="200"/>
      <c r="AL187" s="301">
        <f t="shared" si="123"/>
        <v>0</v>
      </c>
      <c r="AM187" s="200"/>
      <c r="AN187" s="301" t="e">
        <f t="shared" si="123"/>
        <v>#REF!</v>
      </c>
      <c r="AO187" s="200"/>
      <c r="AP187" s="301" t="e">
        <f t="shared" si="123"/>
        <v>#REF!</v>
      </c>
      <c r="AQ187" s="200"/>
      <c r="AR187" s="301" t="e">
        <f t="shared" si="123"/>
        <v>#REF!</v>
      </c>
      <c r="AS187" s="200"/>
      <c r="AT187" s="301" t="e">
        <f t="shared" si="123"/>
        <v>#REF!</v>
      </c>
      <c r="AU187" s="200"/>
      <c r="AV187" s="301" t="e">
        <f t="shared" si="123"/>
        <v>#REF!</v>
      </c>
      <c r="AW187" s="200"/>
      <c r="AX187" s="301" t="e">
        <f t="shared" si="123"/>
        <v>#REF!</v>
      </c>
      <c r="AY187" s="200"/>
      <c r="AZ187" s="301" t="e">
        <f t="shared" si="123"/>
        <v>#REF!</v>
      </c>
      <c r="BA187" s="200"/>
      <c r="BB187" s="301" t="e">
        <f t="shared" si="123"/>
        <v>#REF!</v>
      </c>
      <c r="BC187" s="200"/>
      <c r="BD187" s="301" t="e">
        <f t="shared" si="123"/>
        <v>#REF!</v>
      </c>
      <c r="BE187" s="200"/>
      <c r="BF187" s="301" t="e">
        <f t="shared" si="123"/>
        <v>#REF!</v>
      </c>
      <c r="BG187" s="200"/>
      <c r="BH187" s="301" t="e">
        <f t="shared" si="123"/>
        <v>#REF!</v>
      </c>
      <c r="BI187" s="200"/>
      <c r="BJ187" s="301" t="e">
        <f t="shared" si="123"/>
        <v>#REF!</v>
      </c>
      <c r="BK187" s="200"/>
      <c r="BL187" s="301">
        <f t="shared" si="123"/>
        <v>0</v>
      </c>
      <c r="BM187" s="200"/>
      <c r="BN187" s="301" t="e">
        <f t="shared" si="123"/>
        <v>#REF!</v>
      </c>
      <c r="BO187" s="200"/>
      <c r="BP187" s="301">
        <f t="shared" si="123"/>
        <v>0</v>
      </c>
      <c r="BQ187" s="369"/>
      <c r="BR187" s="200"/>
      <c r="BS187" s="200"/>
      <c r="BT187" s="200"/>
      <c r="BU187" s="200"/>
      <c r="BV187" s="200"/>
      <c r="BW187" s="200"/>
      <c r="BX187" s="200"/>
      <c r="BY187" s="200"/>
      <c r="BZ187" s="200"/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200"/>
      <c r="CX187" s="200"/>
      <c r="CY187" s="200"/>
      <c r="CZ187" s="200"/>
      <c r="DA187" s="200"/>
      <c r="DB187" s="200"/>
      <c r="DC187" s="200"/>
      <c r="DD187" s="200"/>
      <c r="DE187" s="200"/>
      <c r="DF187" s="200"/>
      <c r="DG187" s="200"/>
      <c r="DH187" s="200"/>
      <c r="DI187" s="200"/>
      <c r="DJ187" s="200"/>
      <c r="DK187" s="200"/>
      <c r="DL187" s="200"/>
      <c r="DM187" s="200"/>
      <c r="DN187" s="200"/>
      <c r="DO187" s="200"/>
      <c r="DP187" s="200"/>
      <c r="DQ187" s="200"/>
      <c r="DR187" s="200"/>
      <c r="DS187" s="200"/>
      <c r="DT187" s="200"/>
      <c r="DU187" s="200"/>
      <c r="DV187" s="200"/>
      <c r="DW187" s="200"/>
      <c r="DX187" s="200"/>
      <c r="DY187" s="200"/>
      <c r="DZ187" s="200"/>
      <c r="EA187" s="200"/>
      <c r="EB187" s="200"/>
      <c r="EC187" s="200"/>
      <c r="ED187" s="200"/>
      <c r="EE187" s="200"/>
      <c r="EF187" s="200"/>
      <c r="EG187" s="200"/>
      <c r="EH187" s="200"/>
      <c r="EI187" s="200"/>
      <c r="EJ187" s="200"/>
      <c r="EK187" s="200"/>
      <c r="EL187" s="200"/>
      <c r="EM187" s="200"/>
      <c r="EN187" s="200"/>
      <c r="EO187" s="200"/>
      <c r="EP187" s="200"/>
      <c r="EQ187" s="200"/>
      <c r="ER187" s="200"/>
      <c r="ES187" s="200"/>
      <c r="ET187" s="200"/>
      <c r="EU187" s="200"/>
      <c r="EV187" s="200"/>
      <c r="EW187" s="200"/>
      <c r="EX187" s="200"/>
      <c r="EY187" s="200"/>
      <c r="EZ187" s="200"/>
      <c r="FA187" s="200"/>
      <c r="FB187" s="200"/>
      <c r="FC187" s="200"/>
      <c r="FD187" s="200"/>
      <c r="FE187" s="200"/>
      <c r="FF187" s="200"/>
      <c r="FO187" s="200"/>
    </row>
    <row r="188" spans="2:187" ht="15" customHeight="1" x14ac:dyDescent="0.2">
      <c r="B188" s="31"/>
      <c r="C188" s="399"/>
      <c r="D188" s="422"/>
      <c r="E188" s="422"/>
      <c r="F188" s="343">
        <v>1</v>
      </c>
      <c r="G188" s="207"/>
      <c r="H188" s="201" t="s">
        <v>441</v>
      </c>
      <c r="I188" s="207"/>
      <c r="J188" s="302" t="e">
        <f>#REF!</f>
        <v>#REF!</v>
      </c>
      <c r="K188" s="207"/>
      <c r="L188" s="302" t="e">
        <f>#REF!</f>
        <v>#REF!</v>
      </c>
      <c r="M188" s="202"/>
      <c r="N188" s="7" t="e">
        <f t="shared" si="109"/>
        <v>#REF!</v>
      </c>
      <c r="O188" s="16"/>
      <c r="P188" s="302"/>
      <c r="Q188" s="202"/>
      <c r="R188" s="319"/>
      <c r="S188" s="16"/>
      <c r="T188" s="302">
        <v>0</v>
      </c>
      <c r="U188" s="16"/>
      <c r="V188" s="302">
        <v>0</v>
      </c>
      <c r="W188" s="16"/>
      <c r="X188" s="302">
        <v>0</v>
      </c>
      <c r="Y188" s="16"/>
      <c r="Z188" s="302">
        <v>0</v>
      </c>
      <c r="AA188" s="16"/>
      <c r="AB188" s="7">
        <v>0</v>
      </c>
      <c r="AC188" s="16"/>
      <c r="AD188" s="7">
        <v>0</v>
      </c>
      <c r="AE188" s="16"/>
      <c r="AF188" s="7">
        <v>0</v>
      </c>
      <c r="AG188" s="16"/>
      <c r="AH188" s="7">
        <v>0</v>
      </c>
      <c r="AI188" s="16"/>
      <c r="AJ188" s="7">
        <v>0</v>
      </c>
      <c r="AK188" s="16"/>
      <c r="AL188" s="7">
        <v>0</v>
      </c>
      <c r="AM188" s="16"/>
      <c r="AN188" s="7">
        <v>0</v>
      </c>
      <c r="AO188" s="16"/>
      <c r="AP188" s="7">
        <v>0</v>
      </c>
      <c r="AQ188" s="16"/>
      <c r="AR188" s="7" t="e">
        <f>#REF!</f>
        <v>#REF!</v>
      </c>
      <c r="AS188" s="16"/>
      <c r="AT188" s="7">
        <v>0</v>
      </c>
      <c r="AU188" s="16"/>
      <c r="AV188" s="7">
        <v>0</v>
      </c>
      <c r="AW188" s="16"/>
      <c r="AX188" s="7">
        <v>0</v>
      </c>
      <c r="AY188" s="16"/>
      <c r="AZ188" s="7">
        <v>0</v>
      </c>
      <c r="BA188" s="16"/>
      <c r="BB188" s="7" t="e">
        <f>#REF!</f>
        <v>#REF!</v>
      </c>
      <c r="BC188" s="16"/>
      <c r="BD188" s="7" t="e">
        <f>#REF!</f>
        <v>#REF!</v>
      </c>
      <c r="BE188" s="16"/>
      <c r="BF188" s="7" t="e">
        <f>#REF!</f>
        <v>#REF!</v>
      </c>
      <c r="BG188" s="16"/>
      <c r="BH188" s="7" t="e">
        <f>#REF!</f>
        <v>#REF!</v>
      </c>
      <c r="BI188" s="16"/>
      <c r="BJ188" s="7">
        <v>0</v>
      </c>
      <c r="BK188" s="16"/>
      <c r="BL188" s="7">
        <v>0</v>
      </c>
      <c r="BM188" s="16"/>
      <c r="BN188" s="7">
        <v>0</v>
      </c>
      <c r="BO188" s="16"/>
      <c r="BP188" s="7">
        <v>0</v>
      </c>
      <c r="BQ188" s="371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  <c r="CM188" s="202"/>
      <c r="CN188" s="202"/>
      <c r="CO188" s="202"/>
      <c r="CP188" s="202"/>
      <c r="CQ188" s="202"/>
      <c r="CR188" s="202"/>
      <c r="CS188" s="202"/>
      <c r="CT188" s="202"/>
      <c r="CU188" s="202"/>
      <c r="CV188" s="202"/>
      <c r="CW188" s="202"/>
      <c r="CX188" s="202"/>
      <c r="CY188" s="202"/>
      <c r="CZ188" s="202"/>
      <c r="DA188" s="202"/>
      <c r="DB188" s="202"/>
      <c r="DC188" s="202"/>
      <c r="DD188" s="202"/>
      <c r="DE188" s="202"/>
      <c r="DF188" s="202"/>
      <c r="DG188" s="202"/>
      <c r="DH188" s="202"/>
      <c r="DI188" s="202"/>
      <c r="DJ188" s="202"/>
      <c r="DK188" s="202"/>
      <c r="DL188" s="202"/>
      <c r="DM188" s="202"/>
      <c r="DN188" s="202"/>
      <c r="DO188" s="202"/>
      <c r="DP188" s="202"/>
      <c r="DQ188" s="202"/>
      <c r="DR188" s="202"/>
      <c r="DS188" s="202"/>
      <c r="DT188" s="202"/>
      <c r="DU188" s="202"/>
      <c r="DV188" s="202"/>
      <c r="DW188" s="202"/>
      <c r="DX188" s="202"/>
      <c r="DY188" s="202"/>
      <c r="DZ188" s="202"/>
      <c r="EA188" s="202"/>
      <c r="EB188" s="202"/>
      <c r="EC188" s="202"/>
      <c r="ED188" s="202"/>
      <c r="EE188" s="202"/>
      <c r="EF188" s="202"/>
      <c r="EG188" s="202"/>
      <c r="EH188" s="202"/>
      <c r="EI188" s="202"/>
      <c r="EJ188" s="202"/>
      <c r="EK188" s="202"/>
      <c r="EL188" s="202"/>
      <c r="EM188" s="202"/>
      <c r="EN188" s="202"/>
      <c r="EO188" s="202"/>
      <c r="EP188" s="202"/>
      <c r="EQ188" s="202"/>
      <c r="ER188" s="202"/>
      <c r="ES188" s="202"/>
      <c r="ET188" s="202"/>
      <c r="EU188" s="202"/>
      <c r="EV188" s="202"/>
      <c r="EW188" s="202"/>
      <c r="EX188" s="202"/>
      <c r="EY188" s="202"/>
      <c r="EZ188" s="202"/>
      <c r="FA188" s="202"/>
      <c r="FB188" s="202"/>
      <c r="FC188" s="202"/>
      <c r="FD188" s="202"/>
      <c r="FE188" s="202"/>
      <c r="FF188" s="202"/>
      <c r="FO188" s="202"/>
    </row>
    <row r="189" spans="2:187" ht="15" customHeight="1" x14ac:dyDescent="0.2">
      <c r="B189" s="31"/>
      <c r="C189" s="399"/>
      <c r="D189" s="422"/>
      <c r="E189" s="420"/>
      <c r="F189" s="346" t="s">
        <v>0</v>
      </c>
      <c r="H189" s="203" t="s">
        <v>53</v>
      </c>
      <c r="J189" s="302" t="e">
        <f>#REF!</f>
        <v>#REF!</v>
      </c>
      <c r="L189" s="302" t="e">
        <f>#REF!</f>
        <v>#REF!</v>
      </c>
      <c r="M189" s="202"/>
      <c r="N189" s="7" t="e">
        <f t="shared" si="109"/>
        <v>#REF!</v>
      </c>
      <c r="O189" s="16"/>
      <c r="P189" s="7" t="e">
        <f>N189-J189</f>
        <v>#REF!</v>
      </c>
      <c r="Q189" s="16"/>
      <c r="R189" s="318" t="e">
        <f>(P189/J189)*100</f>
        <v>#REF!</v>
      </c>
      <c r="S189" s="16"/>
      <c r="T189" s="7" t="e">
        <f>#REF!</f>
        <v>#REF!</v>
      </c>
      <c r="U189" s="16"/>
      <c r="V189" s="7" t="e">
        <f>#REF!</f>
        <v>#REF!</v>
      </c>
      <c r="W189" s="16"/>
      <c r="X189" s="7" t="e">
        <f>#REF!</f>
        <v>#REF!</v>
      </c>
      <c r="Y189" s="16"/>
      <c r="Z189" s="7" t="e">
        <f>#REF!</f>
        <v>#REF!</v>
      </c>
      <c r="AA189" s="16"/>
      <c r="AB189" s="7" t="e">
        <f>#REF!</f>
        <v>#REF!</v>
      </c>
      <c r="AC189" s="16"/>
      <c r="AD189" s="7" t="e">
        <f>#REF!</f>
        <v>#REF!</v>
      </c>
      <c r="AE189" s="16"/>
      <c r="AF189" s="7">
        <v>0</v>
      </c>
      <c r="AG189" s="16"/>
      <c r="AH189" s="7">
        <v>0</v>
      </c>
      <c r="AI189" s="16"/>
      <c r="AJ189" s="7">
        <v>0</v>
      </c>
      <c r="AK189" s="16"/>
      <c r="AL189" s="7">
        <v>0</v>
      </c>
      <c r="AM189" s="16"/>
      <c r="AN189" s="7" t="e">
        <f>#REF!</f>
        <v>#REF!</v>
      </c>
      <c r="AO189" s="16"/>
      <c r="AP189" s="7" t="e">
        <f>#REF!</f>
        <v>#REF!</v>
      </c>
      <c r="AQ189" s="16"/>
      <c r="AR189" s="7" t="e">
        <f>#REF!</f>
        <v>#REF!</v>
      </c>
      <c r="AS189" s="16"/>
      <c r="AT189" s="7" t="e">
        <f>#REF!</f>
        <v>#REF!</v>
      </c>
      <c r="AU189" s="16"/>
      <c r="AV189" s="7" t="e">
        <f>#REF!</f>
        <v>#REF!</v>
      </c>
      <c r="AW189" s="16"/>
      <c r="AX189" s="7" t="e">
        <f>#REF!</f>
        <v>#REF!</v>
      </c>
      <c r="AY189" s="16"/>
      <c r="AZ189" s="7" t="e">
        <f>#REF!</f>
        <v>#REF!</v>
      </c>
      <c r="BA189" s="16"/>
      <c r="BB189" s="7" t="e">
        <f>#REF!</f>
        <v>#REF!</v>
      </c>
      <c r="BC189" s="16"/>
      <c r="BD189" s="7" t="e">
        <f>#REF!</f>
        <v>#REF!</v>
      </c>
      <c r="BE189" s="16"/>
      <c r="BF189" s="7" t="e">
        <f>#REF!</f>
        <v>#REF!</v>
      </c>
      <c r="BG189" s="16"/>
      <c r="BH189" s="7" t="e">
        <f>#REF!</f>
        <v>#REF!</v>
      </c>
      <c r="BI189" s="16"/>
      <c r="BJ189" s="7" t="e">
        <f>#REF!</f>
        <v>#REF!</v>
      </c>
      <c r="BK189" s="16"/>
      <c r="BL189" s="7">
        <v>0</v>
      </c>
      <c r="BM189" s="16"/>
      <c r="BN189" s="7" t="e">
        <f>#REF!</f>
        <v>#REF!</v>
      </c>
      <c r="BO189" s="16"/>
      <c r="BP189" s="7">
        <v>0</v>
      </c>
      <c r="BQ189" s="370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202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O189" s="16"/>
    </row>
    <row r="190" spans="2:187" ht="15" customHeight="1" x14ac:dyDescent="0.2">
      <c r="B190" s="31"/>
      <c r="C190" s="399"/>
      <c r="D190" s="422"/>
      <c r="E190" s="420"/>
      <c r="F190" s="346" t="s">
        <v>18</v>
      </c>
      <c r="H190" s="203" t="s">
        <v>85</v>
      </c>
      <c r="J190" s="302" t="e">
        <f>#REF!</f>
        <v>#REF!</v>
      </c>
      <c r="L190" s="302" t="e">
        <f>#REF!</f>
        <v>#REF!</v>
      </c>
      <c r="M190" s="202"/>
      <c r="N190" s="7" t="e">
        <f t="shared" si="109"/>
        <v>#REF!</v>
      </c>
      <c r="O190" s="16"/>
      <c r="P190" s="7" t="e">
        <f>N190-J190</f>
        <v>#REF!</v>
      </c>
      <c r="Q190" s="16"/>
      <c r="R190" s="318" t="e">
        <f>(P190/J190)*100</f>
        <v>#REF!</v>
      </c>
      <c r="S190" s="16"/>
      <c r="T190" s="7">
        <v>0</v>
      </c>
      <c r="U190" s="16"/>
      <c r="V190" s="7">
        <v>0</v>
      </c>
      <c r="W190" s="16"/>
      <c r="X190" s="7" t="e">
        <f>#REF!</f>
        <v>#REF!</v>
      </c>
      <c r="Y190" s="16"/>
      <c r="Z190" s="7">
        <v>0</v>
      </c>
      <c r="AA190" s="16"/>
      <c r="AB190" s="7">
        <v>0</v>
      </c>
      <c r="AC190" s="16"/>
      <c r="AD190" s="7">
        <v>0</v>
      </c>
      <c r="AE190" s="16"/>
      <c r="AF190" s="7">
        <v>0</v>
      </c>
      <c r="AG190" s="16"/>
      <c r="AH190" s="7">
        <v>0</v>
      </c>
      <c r="AI190" s="16"/>
      <c r="AJ190" s="7">
        <v>0</v>
      </c>
      <c r="AK190" s="16"/>
      <c r="AL190" s="7">
        <v>0</v>
      </c>
      <c r="AM190" s="16"/>
      <c r="AN190" s="7">
        <v>0</v>
      </c>
      <c r="AO190" s="16"/>
      <c r="AP190" s="7">
        <v>0</v>
      </c>
      <c r="AQ190" s="16"/>
      <c r="AR190" s="7">
        <v>0</v>
      </c>
      <c r="AS190" s="16"/>
      <c r="AT190" s="7">
        <v>0</v>
      </c>
      <c r="AU190" s="16"/>
      <c r="AV190" s="7">
        <v>0</v>
      </c>
      <c r="AW190" s="16"/>
      <c r="AX190" s="7">
        <v>0</v>
      </c>
      <c r="AY190" s="16"/>
      <c r="AZ190" s="7">
        <v>0</v>
      </c>
      <c r="BA190" s="16"/>
      <c r="BB190" s="7">
        <v>0</v>
      </c>
      <c r="BC190" s="16"/>
      <c r="BD190" s="7">
        <v>0</v>
      </c>
      <c r="BE190" s="16"/>
      <c r="BF190" s="7">
        <v>0</v>
      </c>
      <c r="BG190" s="16"/>
      <c r="BH190" s="7" t="e">
        <f>#REF!</f>
        <v>#REF!</v>
      </c>
      <c r="BI190" s="16"/>
      <c r="BJ190" s="7">
        <v>0</v>
      </c>
      <c r="BK190" s="16"/>
      <c r="BL190" s="7">
        <v>0</v>
      </c>
      <c r="BM190" s="16"/>
      <c r="BN190" s="7">
        <v>0</v>
      </c>
      <c r="BO190" s="16"/>
      <c r="BP190" s="7">
        <v>0</v>
      </c>
      <c r="BQ190" s="370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O190" s="16"/>
    </row>
    <row r="191" spans="2:187" ht="15" customHeight="1" x14ac:dyDescent="0.2">
      <c r="B191" s="31"/>
      <c r="C191" s="399"/>
      <c r="D191" s="422"/>
      <c r="E191" s="420"/>
      <c r="F191" s="346" t="s">
        <v>14</v>
      </c>
      <c r="H191" s="203" t="s">
        <v>297</v>
      </c>
      <c r="J191" s="302" t="e">
        <f>#REF!</f>
        <v>#REF!</v>
      </c>
      <c r="L191" s="302" t="e">
        <f>#REF!</f>
        <v>#REF!</v>
      </c>
      <c r="M191" s="202"/>
      <c r="N191" s="7" t="e">
        <f t="shared" ref="N191:N224" si="124">SUM(T191:EX191)</f>
        <v>#REF!</v>
      </c>
      <c r="O191" s="16"/>
      <c r="P191" s="7" t="e">
        <f>N191-J191</f>
        <v>#REF!</v>
      </c>
      <c r="Q191" s="16"/>
      <c r="R191" s="318" t="e">
        <f>(P191/J191)*100</f>
        <v>#REF!</v>
      </c>
      <c r="S191" s="202"/>
      <c r="T191" s="7">
        <v>0</v>
      </c>
      <c r="U191" s="202"/>
      <c r="V191" s="7">
        <v>0</v>
      </c>
      <c r="W191" s="202"/>
      <c r="X191" s="7" t="e">
        <f>#REF!</f>
        <v>#REF!</v>
      </c>
      <c r="Y191" s="202"/>
      <c r="Z191" s="7">
        <v>0</v>
      </c>
      <c r="AA191" s="202"/>
      <c r="AB191" s="302">
        <v>0</v>
      </c>
      <c r="AC191" s="202"/>
      <c r="AD191" s="302">
        <v>0</v>
      </c>
      <c r="AE191" s="202"/>
      <c r="AF191" s="302">
        <v>0</v>
      </c>
      <c r="AG191" s="202"/>
      <c r="AH191" s="302">
        <v>0</v>
      </c>
      <c r="AI191" s="202"/>
      <c r="AJ191" s="302">
        <v>0</v>
      </c>
      <c r="AK191" s="202"/>
      <c r="AL191" s="302">
        <v>0</v>
      </c>
      <c r="AM191" s="202"/>
      <c r="AN191" s="302">
        <v>0</v>
      </c>
      <c r="AO191" s="202"/>
      <c r="AP191" s="302">
        <v>0</v>
      </c>
      <c r="AQ191" s="202"/>
      <c r="AR191" s="302">
        <v>0</v>
      </c>
      <c r="AS191" s="202"/>
      <c r="AT191" s="302">
        <v>0</v>
      </c>
      <c r="AU191" s="202"/>
      <c r="AV191" s="302">
        <v>0</v>
      </c>
      <c r="AW191" s="202"/>
      <c r="AX191" s="302">
        <v>0</v>
      </c>
      <c r="AY191" s="202"/>
      <c r="AZ191" s="302">
        <v>0</v>
      </c>
      <c r="BA191" s="202"/>
      <c r="BB191" s="302">
        <v>0</v>
      </c>
      <c r="BC191" s="202"/>
      <c r="BD191" s="302">
        <v>0</v>
      </c>
      <c r="BE191" s="202"/>
      <c r="BF191" s="302">
        <v>0</v>
      </c>
      <c r="BG191" s="202"/>
      <c r="BH191" s="302">
        <v>0</v>
      </c>
      <c r="BI191" s="202"/>
      <c r="BJ191" s="302">
        <v>0</v>
      </c>
      <c r="BK191" s="202"/>
      <c r="BL191" s="302">
        <v>0</v>
      </c>
      <c r="BM191" s="202"/>
      <c r="BN191" s="302">
        <v>0</v>
      </c>
      <c r="BO191" s="202"/>
      <c r="BP191" s="302">
        <v>0</v>
      </c>
      <c r="BQ191" s="370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O191" s="16"/>
    </row>
    <row r="192" spans="2:187" ht="15" customHeight="1" x14ac:dyDescent="0.2">
      <c r="B192" s="31"/>
      <c r="C192" s="399"/>
      <c r="D192" s="422"/>
      <c r="E192" s="422"/>
      <c r="F192" s="343">
        <v>90</v>
      </c>
      <c r="G192" s="207"/>
      <c r="H192" s="201" t="s">
        <v>241</v>
      </c>
      <c r="I192" s="207"/>
      <c r="J192" s="302" t="e">
        <f>#REF!</f>
        <v>#REF!</v>
      </c>
      <c r="K192" s="207"/>
      <c r="L192" s="302" t="e">
        <f>#REF!</f>
        <v>#REF!</v>
      </c>
      <c r="M192" s="202"/>
      <c r="N192" s="7" t="e">
        <f t="shared" si="124"/>
        <v>#REF!</v>
      </c>
      <c r="O192" s="16"/>
      <c r="P192" s="302"/>
      <c r="Q192" s="202"/>
      <c r="R192" s="319"/>
      <c r="S192" s="16"/>
      <c r="T192" s="302">
        <v>0</v>
      </c>
      <c r="U192" s="16"/>
      <c r="V192" s="302">
        <v>0</v>
      </c>
      <c r="W192" s="16"/>
      <c r="X192" s="302">
        <v>0</v>
      </c>
      <c r="Y192" s="16"/>
      <c r="Z192" s="302">
        <v>0</v>
      </c>
      <c r="AA192" s="16"/>
      <c r="AB192" s="302">
        <v>0</v>
      </c>
      <c r="AC192" s="16"/>
      <c r="AD192" s="302">
        <v>0</v>
      </c>
      <c r="AE192" s="16"/>
      <c r="AF192" s="302">
        <v>0</v>
      </c>
      <c r="AG192" s="16"/>
      <c r="AH192" s="7">
        <v>0</v>
      </c>
      <c r="AI192" s="16"/>
      <c r="AJ192" s="7">
        <v>0</v>
      </c>
      <c r="AK192" s="16"/>
      <c r="AL192" s="7">
        <v>0</v>
      </c>
      <c r="AM192" s="16"/>
      <c r="AN192" s="7">
        <v>0</v>
      </c>
      <c r="AO192" s="16"/>
      <c r="AP192" s="7">
        <v>0</v>
      </c>
      <c r="AQ192" s="16"/>
      <c r="AR192" s="7">
        <v>0</v>
      </c>
      <c r="AS192" s="16"/>
      <c r="AT192" s="7">
        <v>0</v>
      </c>
      <c r="AU192" s="16"/>
      <c r="AV192" s="7">
        <v>0</v>
      </c>
      <c r="AW192" s="16"/>
      <c r="AX192" s="7">
        <v>0</v>
      </c>
      <c r="AY192" s="16"/>
      <c r="AZ192" s="7" t="e">
        <f>#REF!</f>
        <v>#REF!</v>
      </c>
      <c r="BA192" s="16"/>
      <c r="BB192" s="7">
        <v>0</v>
      </c>
      <c r="BC192" s="16"/>
      <c r="BD192" s="7">
        <v>0</v>
      </c>
      <c r="BE192" s="16"/>
      <c r="BF192" s="7">
        <v>0</v>
      </c>
      <c r="BG192" s="16"/>
      <c r="BH192" s="7">
        <v>0</v>
      </c>
      <c r="BI192" s="16"/>
      <c r="BJ192" s="7">
        <v>0</v>
      </c>
      <c r="BK192" s="16"/>
      <c r="BL192" s="7">
        <v>0</v>
      </c>
      <c r="BM192" s="16"/>
      <c r="BN192" s="7">
        <v>0</v>
      </c>
      <c r="BO192" s="16"/>
      <c r="BP192" s="7">
        <v>0</v>
      </c>
      <c r="BQ192" s="371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202"/>
      <c r="CV192" s="202"/>
      <c r="CW192" s="202"/>
      <c r="CX192" s="202"/>
      <c r="CY192" s="202"/>
      <c r="CZ192" s="202"/>
      <c r="DA192" s="202"/>
      <c r="DB192" s="202"/>
      <c r="DC192" s="202"/>
      <c r="DD192" s="202"/>
      <c r="DE192" s="202"/>
      <c r="DF192" s="202"/>
      <c r="DG192" s="202"/>
      <c r="DH192" s="202"/>
      <c r="DI192" s="202"/>
      <c r="DJ192" s="202"/>
      <c r="DK192" s="202"/>
      <c r="DL192" s="202"/>
      <c r="DM192" s="202"/>
      <c r="DN192" s="202"/>
      <c r="DO192" s="202"/>
      <c r="DP192" s="202"/>
      <c r="DQ192" s="202"/>
      <c r="DR192" s="202"/>
      <c r="DS192" s="202"/>
      <c r="DT192" s="202"/>
      <c r="DU192" s="202"/>
      <c r="DV192" s="202"/>
      <c r="DW192" s="202"/>
      <c r="DX192" s="202"/>
      <c r="DY192" s="202"/>
      <c r="DZ192" s="202"/>
      <c r="EA192" s="202"/>
      <c r="EB192" s="202"/>
      <c r="EC192" s="202"/>
      <c r="ED192" s="202"/>
      <c r="EE192" s="202"/>
      <c r="EF192" s="202"/>
      <c r="EG192" s="202"/>
      <c r="EH192" s="202"/>
      <c r="EI192" s="202"/>
      <c r="EJ192" s="202"/>
      <c r="EK192" s="202"/>
      <c r="EL192" s="202"/>
      <c r="EM192" s="202"/>
      <c r="EN192" s="202"/>
      <c r="EO192" s="202"/>
      <c r="EP192" s="202"/>
      <c r="EQ192" s="202"/>
      <c r="ER192" s="202"/>
      <c r="ES192" s="202"/>
      <c r="ET192" s="202"/>
      <c r="EU192" s="202"/>
      <c r="EV192" s="202"/>
      <c r="EW192" s="202"/>
      <c r="EX192" s="202"/>
      <c r="EY192" s="202"/>
      <c r="EZ192" s="202"/>
      <c r="FA192" s="202"/>
      <c r="FB192" s="202"/>
      <c r="FC192" s="202"/>
      <c r="FD192" s="202"/>
      <c r="FE192" s="202"/>
      <c r="FF192" s="202"/>
      <c r="FO192" s="202"/>
    </row>
    <row r="193" spans="2:199" ht="15" customHeight="1" x14ac:dyDescent="0.2">
      <c r="B193" s="31"/>
      <c r="C193" s="400"/>
      <c r="D193" s="418">
        <v>8</v>
      </c>
      <c r="E193" s="418"/>
      <c r="F193" s="345"/>
      <c r="G193" s="217"/>
      <c r="H193" s="195" t="s">
        <v>298</v>
      </c>
      <c r="I193" s="217"/>
      <c r="J193" s="300" t="e">
        <f>J194+J200</f>
        <v>#REF!</v>
      </c>
      <c r="K193" s="217"/>
      <c r="L193" s="300" t="e">
        <f>L194+L200</f>
        <v>#REF!</v>
      </c>
      <c r="M193" s="196"/>
      <c r="N193" s="300" t="e">
        <f t="shared" si="124"/>
        <v>#REF!</v>
      </c>
      <c r="O193" s="196"/>
      <c r="P193" s="300" t="e">
        <f t="shared" ref="P193:P198" si="125">N193-J193</f>
        <v>#REF!</v>
      </c>
      <c r="Q193" s="196"/>
      <c r="R193" s="316" t="e">
        <f t="shared" ref="R193:R198" si="126">(P193/J193)*100</f>
        <v>#REF!</v>
      </c>
      <c r="S193" s="196"/>
      <c r="T193" s="300">
        <f>T194+T200</f>
        <v>0</v>
      </c>
      <c r="U193" s="196"/>
      <c r="V193" s="300">
        <f>V194+V200</f>
        <v>0</v>
      </c>
      <c r="W193" s="196"/>
      <c r="X193" s="300" t="e">
        <f>X194+X200</f>
        <v>#REF!</v>
      </c>
      <c r="Y193" s="196"/>
      <c r="Z193" s="300" t="e">
        <f>Z194+Z200</f>
        <v>#REF!</v>
      </c>
      <c r="AA193" s="196"/>
      <c r="AB193" s="300">
        <f t="shared" ref="AB193:BP193" si="127">AB194+AB200</f>
        <v>0</v>
      </c>
      <c r="AC193" s="196"/>
      <c r="AD193" s="300" t="e">
        <f t="shared" si="127"/>
        <v>#REF!</v>
      </c>
      <c r="AE193" s="196"/>
      <c r="AF193" s="300" t="e">
        <f t="shared" si="127"/>
        <v>#REF!</v>
      </c>
      <c r="AG193" s="196"/>
      <c r="AH193" s="300" t="e">
        <f t="shared" si="127"/>
        <v>#REF!</v>
      </c>
      <c r="AI193" s="196"/>
      <c r="AJ193" s="300" t="e">
        <f t="shared" si="127"/>
        <v>#REF!</v>
      </c>
      <c r="AK193" s="196"/>
      <c r="AL193" s="300" t="e">
        <f t="shared" si="127"/>
        <v>#REF!</v>
      </c>
      <c r="AM193" s="196"/>
      <c r="AN193" s="300">
        <f t="shared" si="127"/>
        <v>0</v>
      </c>
      <c r="AO193" s="196"/>
      <c r="AP193" s="300">
        <f t="shared" si="127"/>
        <v>0</v>
      </c>
      <c r="AQ193" s="196"/>
      <c r="AR193" s="300" t="e">
        <f t="shared" si="127"/>
        <v>#REF!</v>
      </c>
      <c r="AS193" s="196"/>
      <c r="AT193" s="300">
        <f t="shared" si="127"/>
        <v>0</v>
      </c>
      <c r="AU193" s="196"/>
      <c r="AV193" s="300">
        <f t="shared" si="127"/>
        <v>0</v>
      </c>
      <c r="AW193" s="196"/>
      <c r="AX193" s="300">
        <f t="shared" si="127"/>
        <v>0</v>
      </c>
      <c r="AY193" s="196"/>
      <c r="AZ193" s="300" t="e">
        <f t="shared" si="127"/>
        <v>#REF!</v>
      </c>
      <c r="BA193" s="196"/>
      <c r="BB193" s="300" t="e">
        <f t="shared" si="127"/>
        <v>#REF!</v>
      </c>
      <c r="BC193" s="196"/>
      <c r="BD193" s="300" t="e">
        <f t="shared" si="127"/>
        <v>#REF!</v>
      </c>
      <c r="BE193" s="196"/>
      <c r="BF193" s="300">
        <f t="shared" si="127"/>
        <v>0</v>
      </c>
      <c r="BG193" s="196"/>
      <c r="BH193" s="300" t="e">
        <f t="shared" si="127"/>
        <v>#REF!</v>
      </c>
      <c r="BI193" s="196"/>
      <c r="BJ193" s="300">
        <f t="shared" si="127"/>
        <v>0</v>
      </c>
      <c r="BK193" s="196"/>
      <c r="BL193" s="300">
        <f t="shared" si="127"/>
        <v>0</v>
      </c>
      <c r="BM193" s="196"/>
      <c r="BN193" s="300">
        <f t="shared" si="127"/>
        <v>0</v>
      </c>
      <c r="BO193" s="196"/>
      <c r="BP193" s="300">
        <f t="shared" si="127"/>
        <v>0</v>
      </c>
      <c r="BQ193" s="368"/>
      <c r="BR193" s="196"/>
      <c r="BS193" s="196"/>
      <c r="BT193" s="196"/>
      <c r="BU193" s="196"/>
      <c r="BV193" s="196"/>
      <c r="BW193" s="196"/>
      <c r="BX193" s="196"/>
      <c r="BY193" s="196"/>
      <c r="BZ193" s="196"/>
      <c r="CA193" s="196"/>
      <c r="CB193" s="196"/>
      <c r="CC193" s="196"/>
      <c r="CD193" s="196"/>
      <c r="CE193" s="196"/>
      <c r="CF193" s="196"/>
      <c r="CG193" s="196"/>
      <c r="CH193" s="196"/>
      <c r="CI193" s="196"/>
      <c r="CJ193" s="196"/>
      <c r="CK193" s="196"/>
      <c r="CL193" s="196"/>
      <c r="CM193" s="196"/>
      <c r="CN193" s="196"/>
      <c r="CO193" s="196"/>
      <c r="CP193" s="196"/>
      <c r="CQ193" s="196"/>
      <c r="CR193" s="196"/>
      <c r="CS193" s="196"/>
      <c r="CT193" s="196"/>
      <c r="CU193" s="196"/>
      <c r="CV193" s="196"/>
      <c r="CW193" s="196"/>
      <c r="CX193" s="196"/>
      <c r="CY193" s="196"/>
      <c r="CZ193" s="196"/>
      <c r="DA193" s="196"/>
      <c r="DB193" s="196"/>
      <c r="DC193" s="196"/>
      <c r="DD193" s="196"/>
      <c r="DE193" s="196"/>
      <c r="DF193" s="196"/>
      <c r="DG193" s="196"/>
      <c r="DH193" s="196"/>
      <c r="DI193" s="196"/>
      <c r="DJ193" s="196"/>
      <c r="DK193" s="196"/>
      <c r="DL193" s="196"/>
      <c r="DM193" s="196"/>
      <c r="DN193" s="196"/>
      <c r="DO193" s="196"/>
      <c r="DP193" s="196"/>
      <c r="DQ193" s="196"/>
      <c r="DR193" s="196"/>
      <c r="DS193" s="196"/>
      <c r="DT193" s="196"/>
      <c r="DU193" s="196"/>
      <c r="DV193" s="196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7"/>
      <c r="FH193" s="197"/>
      <c r="FI193" s="197"/>
      <c r="FJ193" s="197"/>
      <c r="FK193" s="197"/>
      <c r="FL193" s="197"/>
      <c r="FM193" s="197"/>
      <c r="FN193" s="197"/>
      <c r="FO193" s="196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8"/>
      <c r="GC193" s="198"/>
    </row>
    <row r="194" spans="2:199" ht="15" customHeight="1" x14ac:dyDescent="0.2">
      <c r="B194" s="31"/>
      <c r="C194" s="399"/>
      <c r="D194" s="424"/>
      <c r="E194" s="420">
        <v>1</v>
      </c>
      <c r="F194" s="344"/>
      <c r="G194" s="212"/>
      <c r="H194" s="199" t="s">
        <v>87</v>
      </c>
      <c r="I194" s="212"/>
      <c r="J194" s="301" t="e">
        <f>SUM(J195:J198)</f>
        <v>#REF!</v>
      </c>
      <c r="K194" s="212"/>
      <c r="L194" s="301" t="e">
        <f>SUM(L195:L198)</f>
        <v>#REF!</v>
      </c>
      <c r="M194" s="200"/>
      <c r="N194" s="301" t="e">
        <f t="shared" si="124"/>
        <v>#REF!</v>
      </c>
      <c r="O194" s="200"/>
      <c r="P194" s="301" t="e">
        <f t="shared" si="125"/>
        <v>#REF!</v>
      </c>
      <c r="Q194" s="200"/>
      <c r="R194" s="317" t="e">
        <f t="shared" si="126"/>
        <v>#REF!</v>
      </c>
      <c r="S194" s="200"/>
      <c r="T194" s="301">
        <f>SUM(T195:T199)</f>
        <v>0</v>
      </c>
      <c r="U194" s="200"/>
      <c r="V194" s="301">
        <f>SUM(V195:V199)</f>
        <v>0</v>
      </c>
      <c r="W194" s="200"/>
      <c r="X194" s="301" t="e">
        <f>SUM(X195:X199)</f>
        <v>#REF!</v>
      </c>
      <c r="Y194" s="200"/>
      <c r="Z194" s="301" t="e">
        <f>SUM(Z195:Z199)</f>
        <v>#REF!</v>
      </c>
      <c r="AA194" s="200"/>
      <c r="AB194" s="301">
        <f t="shared" ref="AB194:BP194" si="128">SUM(AB195:AB199)</f>
        <v>0</v>
      </c>
      <c r="AC194" s="200"/>
      <c r="AD194" s="301">
        <f t="shared" si="128"/>
        <v>0</v>
      </c>
      <c r="AE194" s="200"/>
      <c r="AF194" s="301">
        <f t="shared" si="128"/>
        <v>0</v>
      </c>
      <c r="AG194" s="200"/>
      <c r="AH194" s="301">
        <f t="shared" si="128"/>
        <v>0</v>
      </c>
      <c r="AI194" s="200"/>
      <c r="AJ194" s="301">
        <f t="shared" si="128"/>
        <v>0</v>
      </c>
      <c r="AK194" s="200"/>
      <c r="AL194" s="301">
        <f t="shared" si="128"/>
        <v>0</v>
      </c>
      <c r="AM194" s="200"/>
      <c r="AN194" s="301">
        <f t="shared" si="128"/>
        <v>0</v>
      </c>
      <c r="AO194" s="200"/>
      <c r="AP194" s="301">
        <f t="shared" si="128"/>
        <v>0</v>
      </c>
      <c r="AQ194" s="200"/>
      <c r="AR194" s="301" t="e">
        <f t="shared" si="128"/>
        <v>#REF!</v>
      </c>
      <c r="AS194" s="200"/>
      <c r="AT194" s="301">
        <f t="shared" si="128"/>
        <v>0</v>
      </c>
      <c r="AU194" s="200"/>
      <c r="AV194" s="301">
        <f t="shared" si="128"/>
        <v>0</v>
      </c>
      <c r="AW194" s="200"/>
      <c r="AX194" s="301">
        <f t="shared" si="128"/>
        <v>0</v>
      </c>
      <c r="AY194" s="200"/>
      <c r="AZ194" s="301" t="e">
        <f t="shared" si="128"/>
        <v>#REF!</v>
      </c>
      <c r="BA194" s="200"/>
      <c r="BB194" s="301" t="e">
        <f t="shared" si="128"/>
        <v>#REF!</v>
      </c>
      <c r="BC194" s="200"/>
      <c r="BD194" s="301" t="e">
        <f t="shared" si="128"/>
        <v>#REF!</v>
      </c>
      <c r="BE194" s="200"/>
      <c r="BF194" s="301">
        <f t="shared" si="128"/>
        <v>0</v>
      </c>
      <c r="BG194" s="200"/>
      <c r="BH194" s="301" t="e">
        <f t="shared" si="128"/>
        <v>#REF!</v>
      </c>
      <c r="BI194" s="200"/>
      <c r="BJ194" s="301">
        <f t="shared" si="128"/>
        <v>0</v>
      </c>
      <c r="BK194" s="200"/>
      <c r="BL194" s="301">
        <f t="shared" si="128"/>
        <v>0</v>
      </c>
      <c r="BM194" s="200"/>
      <c r="BN194" s="301">
        <f t="shared" si="128"/>
        <v>0</v>
      </c>
      <c r="BO194" s="200"/>
      <c r="BP194" s="301">
        <f t="shared" si="128"/>
        <v>0</v>
      </c>
      <c r="BQ194" s="369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00"/>
      <c r="CN194" s="200"/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00"/>
      <c r="DI194" s="200"/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00"/>
      <c r="EM194" s="200"/>
      <c r="EN194" s="200"/>
      <c r="EO194" s="200"/>
      <c r="EP194" s="200"/>
      <c r="EQ194" s="200"/>
      <c r="ER194" s="200"/>
      <c r="ES194" s="200"/>
      <c r="ET194" s="200"/>
      <c r="EU194" s="200"/>
      <c r="EV194" s="200"/>
      <c r="EW194" s="200"/>
      <c r="EX194" s="200"/>
      <c r="EY194" s="200"/>
      <c r="EZ194" s="200"/>
      <c r="FA194" s="200"/>
      <c r="FB194" s="200"/>
      <c r="FC194" s="200"/>
      <c r="FD194" s="200"/>
      <c r="FE194" s="200"/>
      <c r="FF194" s="200"/>
      <c r="FO194" s="200"/>
    </row>
    <row r="195" spans="2:199" ht="15" customHeight="1" x14ac:dyDescent="0.2">
      <c r="B195" s="31"/>
      <c r="C195" s="399"/>
      <c r="D195" s="422"/>
      <c r="E195" s="420"/>
      <c r="F195" s="346" t="s">
        <v>3</v>
      </c>
      <c r="H195" s="203" t="s">
        <v>299</v>
      </c>
      <c r="J195" s="7" t="e">
        <f>#REF!</f>
        <v>#REF!</v>
      </c>
      <c r="L195" s="7" t="e">
        <f>#REF!</f>
        <v>#REF!</v>
      </c>
      <c r="M195" s="16"/>
      <c r="N195" s="7" t="e">
        <f t="shared" si="124"/>
        <v>#REF!</v>
      </c>
      <c r="O195" s="16"/>
      <c r="P195" s="7" t="e">
        <f t="shared" si="125"/>
        <v>#REF!</v>
      </c>
      <c r="Q195" s="16"/>
      <c r="R195" s="318" t="e">
        <f t="shared" si="126"/>
        <v>#REF!</v>
      </c>
      <c r="S195" s="16"/>
      <c r="T195" s="7">
        <v>0</v>
      </c>
      <c r="U195" s="16"/>
      <c r="V195" s="7">
        <v>0</v>
      </c>
      <c r="W195" s="16"/>
      <c r="X195" s="7" t="e">
        <f>#REF!</f>
        <v>#REF!</v>
      </c>
      <c r="Y195" s="16"/>
      <c r="Z195" s="7">
        <v>0</v>
      </c>
      <c r="AA195" s="16"/>
      <c r="AB195" s="7">
        <v>0</v>
      </c>
      <c r="AC195" s="16"/>
      <c r="AD195" s="7">
        <v>0</v>
      </c>
      <c r="AE195" s="16"/>
      <c r="AF195" s="7">
        <v>0</v>
      </c>
      <c r="AG195" s="16"/>
      <c r="AH195" s="7">
        <v>0</v>
      </c>
      <c r="AI195" s="16"/>
      <c r="AJ195" s="7">
        <v>0</v>
      </c>
      <c r="AK195" s="16"/>
      <c r="AL195" s="7">
        <v>0</v>
      </c>
      <c r="AM195" s="16"/>
      <c r="AN195" s="7">
        <v>0</v>
      </c>
      <c r="AO195" s="16"/>
      <c r="AP195" s="7">
        <v>0</v>
      </c>
      <c r="AQ195" s="16"/>
      <c r="AR195" s="7">
        <v>0</v>
      </c>
      <c r="AS195" s="16"/>
      <c r="AT195" s="7">
        <v>0</v>
      </c>
      <c r="AU195" s="16"/>
      <c r="AV195" s="7">
        <v>0</v>
      </c>
      <c r="AW195" s="16"/>
      <c r="AX195" s="7">
        <v>0</v>
      </c>
      <c r="AY195" s="16"/>
      <c r="AZ195" s="7">
        <v>0</v>
      </c>
      <c r="BA195" s="16"/>
      <c r="BB195" s="7" t="e">
        <f>#REF!</f>
        <v>#REF!</v>
      </c>
      <c r="BC195" s="16"/>
      <c r="BD195" s="7" t="e">
        <f>#REF!</f>
        <v>#REF!</v>
      </c>
      <c r="BE195" s="16"/>
      <c r="BF195" s="7">
        <v>0</v>
      </c>
      <c r="BG195" s="16"/>
      <c r="BH195" s="7" t="e">
        <f>#REF!</f>
        <v>#REF!</v>
      </c>
      <c r="BI195" s="16"/>
      <c r="BJ195" s="7">
        <v>0</v>
      </c>
      <c r="BK195" s="16"/>
      <c r="BL195" s="7">
        <v>0</v>
      </c>
      <c r="BM195" s="16"/>
      <c r="BN195" s="7">
        <v>0</v>
      </c>
      <c r="BO195" s="16"/>
      <c r="BP195" s="7">
        <v>0</v>
      </c>
      <c r="BQ195" s="370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O195" s="16"/>
    </row>
    <row r="196" spans="2:199" ht="15" customHeight="1" x14ac:dyDescent="0.2">
      <c r="B196" s="31"/>
      <c r="C196" s="399"/>
      <c r="D196" s="422"/>
      <c r="E196" s="420"/>
      <c r="F196" s="346" t="s">
        <v>0</v>
      </c>
      <c r="H196" s="203" t="s">
        <v>282</v>
      </c>
      <c r="J196" s="7" t="e">
        <f>#REF!</f>
        <v>#REF!</v>
      </c>
      <c r="L196" s="7" t="e">
        <f>#REF!</f>
        <v>#REF!</v>
      </c>
      <c r="M196" s="16"/>
      <c r="N196" s="7" t="e">
        <f t="shared" si="124"/>
        <v>#REF!</v>
      </c>
      <c r="O196" s="16"/>
      <c r="P196" s="7" t="e">
        <f t="shared" si="125"/>
        <v>#REF!</v>
      </c>
      <c r="Q196" s="16"/>
      <c r="R196" s="318" t="e">
        <f t="shared" si="126"/>
        <v>#REF!</v>
      </c>
      <c r="S196" s="16"/>
      <c r="T196" s="7">
        <v>0</v>
      </c>
      <c r="U196" s="16"/>
      <c r="V196" s="7">
        <v>0</v>
      </c>
      <c r="W196" s="16"/>
      <c r="X196" s="7" t="e">
        <f>#REF!</f>
        <v>#REF!</v>
      </c>
      <c r="Y196" s="16"/>
      <c r="Z196" s="7" t="e">
        <f>#REF!</f>
        <v>#REF!</v>
      </c>
      <c r="AA196" s="16"/>
      <c r="AB196" s="7">
        <v>0</v>
      </c>
      <c r="AC196" s="16"/>
      <c r="AD196" s="7">
        <v>0</v>
      </c>
      <c r="AE196" s="16"/>
      <c r="AF196" s="7">
        <v>0</v>
      </c>
      <c r="AG196" s="16"/>
      <c r="AH196" s="7">
        <v>0</v>
      </c>
      <c r="AI196" s="16"/>
      <c r="AJ196" s="7">
        <v>0</v>
      </c>
      <c r="AK196" s="16"/>
      <c r="AL196" s="7">
        <v>0</v>
      </c>
      <c r="AM196" s="16"/>
      <c r="AN196" s="7">
        <v>0</v>
      </c>
      <c r="AO196" s="16"/>
      <c r="AP196" s="7">
        <v>0</v>
      </c>
      <c r="AQ196" s="16"/>
      <c r="AR196" s="7" t="e">
        <f>#REF!</f>
        <v>#REF!</v>
      </c>
      <c r="AS196" s="16"/>
      <c r="AT196" s="7">
        <v>0</v>
      </c>
      <c r="AU196" s="16"/>
      <c r="AV196" s="7">
        <v>0</v>
      </c>
      <c r="AW196" s="16"/>
      <c r="AX196" s="7">
        <v>0</v>
      </c>
      <c r="AY196" s="16"/>
      <c r="AZ196" s="7">
        <v>0</v>
      </c>
      <c r="BA196" s="16"/>
      <c r="BB196" s="7" t="e">
        <f>#REF!</f>
        <v>#REF!</v>
      </c>
      <c r="BC196" s="16"/>
      <c r="BD196" s="7">
        <v>0</v>
      </c>
      <c r="BE196" s="16"/>
      <c r="BF196" s="7">
        <v>0</v>
      </c>
      <c r="BG196" s="16"/>
      <c r="BH196" s="7">
        <v>0</v>
      </c>
      <c r="BI196" s="16"/>
      <c r="BJ196" s="7">
        <v>0</v>
      </c>
      <c r="BK196" s="16"/>
      <c r="BL196" s="7">
        <v>0</v>
      </c>
      <c r="BM196" s="16"/>
      <c r="BN196" s="7">
        <v>0</v>
      </c>
      <c r="BO196" s="16"/>
      <c r="BP196" s="7">
        <v>0</v>
      </c>
      <c r="BQ196" s="370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O196" s="16"/>
    </row>
    <row r="197" spans="2:199" ht="15" hidden="1" customHeight="1" x14ac:dyDescent="0.2">
      <c r="B197" s="31"/>
      <c r="C197" s="399"/>
      <c r="D197" s="422"/>
      <c r="E197" s="420"/>
      <c r="F197" s="346" t="s">
        <v>18</v>
      </c>
      <c r="H197" s="203" t="s">
        <v>283</v>
      </c>
      <c r="J197" s="7" t="e">
        <f>#REF!</f>
        <v>#REF!</v>
      </c>
      <c r="L197" s="7" t="e">
        <f>#REF!</f>
        <v>#REF!</v>
      </c>
      <c r="M197" s="16"/>
      <c r="N197" s="7">
        <f t="shared" si="124"/>
        <v>0</v>
      </c>
      <c r="O197" s="16"/>
      <c r="P197" s="7" t="e">
        <f t="shared" si="125"/>
        <v>#REF!</v>
      </c>
      <c r="Q197" s="16"/>
      <c r="R197" s="318" t="e">
        <f t="shared" si="126"/>
        <v>#REF!</v>
      </c>
      <c r="S197" s="16"/>
      <c r="T197" s="7">
        <v>0</v>
      </c>
      <c r="U197" s="16"/>
      <c r="V197" s="7">
        <v>0</v>
      </c>
      <c r="W197" s="16"/>
      <c r="X197" s="7">
        <v>0</v>
      </c>
      <c r="Y197" s="16"/>
      <c r="Z197" s="7">
        <v>0</v>
      </c>
      <c r="AA197" s="16"/>
      <c r="AB197" s="7">
        <v>0</v>
      </c>
      <c r="AC197" s="16"/>
      <c r="AD197" s="7">
        <v>0</v>
      </c>
      <c r="AE197" s="16"/>
      <c r="AF197" s="7">
        <v>0</v>
      </c>
      <c r="AG197" s="16"/>
      <c r="AH197" s="7">
        <v>0</v>
      </c>
      <c r="AI197" s="16"/>
      <c r="AJ197" s="7">
        <v>0</v>
      </c>
      <c r="AK197" s="16"/>
      <c r="AL197" s="7">
        <v>0</v>
      </c>
      <c r="AM197" s="16"/>
      <c r="AN197" s="7">
        <v>0</v>
      </c>
      <c r="AO197" s="16"/>
      <c r="AP197" s="7">
        <v>0</v>
      </c>
      <c r="AQ197" s="16"/>
      <c r="AR197" s="7">
        <v>0</v>
      </c>
      <c r="AS197" s="16"/>
      <c r="AT197" s="7">
        <v>0</v>
      </c>
      <c r="AU197" s="16"/>
      <c r="AV197" s="7">
        <v>0</v>
      </c>
      <c r="AW197" s="16"/>
      <c r="AX197" s="7">
        <v>0</v>
      </c>
      <c r="AY197" s="16"/>
      <c r="AZ197" s="7">
        <v>0</v>
      </c>
      <c r="BA197" s="16"/>
      <c r="BB197" s="7">
        <v>0</v>
      </c>
      <c r="BC197" s="16"/>
      <c r="BD197" s="7">
        <v>0</v>
      </c>
      <c r="BE197" s="16"/>
      <c r="BF197" s="7">
        <v>0</v>
      </c>
      <c r="BG197" s="16"/>
      <c r="BH197" s="7">
        <v>0</v>
      </c>
      <c r="BI197" s="16"/>
      <c r="BJ197" s="7">
        <v>0</v>
      </c>
      <c r="BK197" s="16"/>
      <c r="BL197" s="7">
        <v>0</v>
      </c>
      <c r="BM197" s="16"/>
      <c r="BN197" s="7">
        <v>0</v>
      </c>
      <c r="BO197" s="16"/>
      <c r="BP197" s="7">
        <v>0</v>
      </c>
      <c r="BQ197" s="370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O197" s="16"/>
    </row>
    <row r="198" spans="2:199" ht="15" customHeight="1" x14ac:dyDescent="0.2">
      <c r="B198" s="31"/>
      <c r="C198" s="399"/>
      <c r="D198" s="422"/>
      <c r="E198" s="420"/>
      <c r="F198" s="346" t="s">
        <v>14</v>
      </c>
      <c r="H198" s="203" t="s">
        <v>300</v>
      </c>
      <c r="J198" s="7" t="e">
        <f>#REF!</f>
        <v>#REF!</v>
      </c>
      <c r="L198" s="7" t="e">
        <f>#REF!</f>
        <v>#REF!</v>
      </c>
      <c r="M198" s="16"/>
      <c r="N198" s="7" t="e">
        <f t="shared" si="124"/>
        <v>#REF!</v>
      </c>
      <c r="O198" s="16"/>
      <c r="P198" s="7" t="e">
        <f t="shared" si="125"/>
        <v>#REF!</v>
      </c>
      <c r="Q198" s="16"/>
      <c r="R198" s="318" t="e">
        <f t="shared" si="126"/>
        <v>#REF!</v>
      </c>
      <c r="S198" s="202"/>
      <c r="T198" s="7">
        <v>0</v>
      </c>
      <c r="U198" s="202"/>
      <c r="V198" s="7">
        <v>0</v>
      </c>
      <c r="W198" s="202"/>
      <c r="X198" s="7" t="e">
        <f>#REF!</f>
        <v>#REF!</v>
      </c>
      <c r="Y198" s="202"/>
      <c r="Z198" s="7">
        <v>0</v>
      </c>
      <c r="AA198" s="202"/>
      <c r="AB198" s="302">
        <v>0</v>
      </c>
      <c r="AC198" s="202"/>
      <c r="AD198" s="302">
        <v>0</v>
      </c>
      <c r="AE198" s="202"/>
      <c r="AF198" s="302">
        <v>0</v>
      </c>
      <c r="AG198" s="202"/>
      <c r="AH198" s="302">
        <v>0</v>
      </c>
      <c r="AI198" s="202"/>
      <c r="AJ198" s="302">
        <v>0</v>
      </c>
      <c r="AK198" s="202"/>
      <c r="AL198" s="302">
        <v>0</v>
      </c>
      <c r="AM198" s="202"/>
      <c r="AN198" s="302">
        <v>0</v>
      </c>
      <c r="AO198" s="202"/>
      <c r="AP198" s="302">
        <v>0</v>
      </c>
      <c r="AQ198" s="202"/>
      <c r="AR198" s="302">
        <v>0</v>
      </c>
      <c r="AS198" s="202"/>
      <c r="AT198" s="302">
        <v>0</v>
      </c>
      <c r="AU198" s="202"/>
      <c r="AV198" s="302">
        <v>0</v>
      </c>
      <c r="AW198" s="202"/>
      <c r="AX198" s="302">
        <v>0</v>
      </c>
      <c r="AY198" s="202"/>
      <c r="AZ198" s="302">
        <v>0</v>
      </c>
      <c r="BA198" s="202"/>
      <c r="BB198" s="302">
        <v>0</v>
      </c>
      <c r="BC198" s="202"/>
      <c r="BD198" s="302">
        <v>0</v>
      </c>
      <c r="BE198" s="202"/>
      <c r="BF198" s="302">
        <v>0</v>
      </c>
      <c r="BG198" s="202"/>
      <c r="BH198" s="302">
        <v>0</v>
      </c>
      <c r="BI198" s="202"/>
      <c r="BJ198" s="302">
        <v>0</v>
      </c>
      <c r="BK198" s="202"/>
      <c r="BL198" s="302">
        <v>0</v>
      </c>
      <c r="BM198" s="202"/>
      <c r="BN198" s="302">
        <v>0</v>
      </c>
      <c r="BO198" s="202"/>
      <c r="BP198" s="302">
        <v>0</v>
      </c>
      <c r="BQ198" s="370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O198" s="16"/>
    </row>
    <row r="199" spans="2:199" ht="15" customHeight="1" x14ac:dyDescent="0.2">
      <c r="B199" s="31"/>
      <c r="C199" s="399"/>
      <c r="D199" s="422"/>
      <c r="E199" s="422"/>
      <c r="F199" s="343">
        <v>90</v>
      </c>
      <c r="G199" s="207"/>
      <c r="H199" s="201" t="s">
        <v>460</v>
      </c>
      <c r="I199" s="207"/>
      <c r="J199" s="7" t="e">
        <f>#REF!</f>
        <v>#REF!</v>
      </c>
      <c r="K199" s="207"/>
      <c r="L199" s="7" t="e">
        <f>#REF!</f>
        <v>#REF!</v>
      </c>
      <c r="M199" s="16"/>
      <c r="N199" s="7" t="e">
        <f t="shared" si="124"/>
        <v>#REF!</v>
      </c>
      <c r="O199" s="16"/>
      <c r="P199" s="302"/>
      <c r="Q199" s="202"/>
      <c r="R199" s="319"/>
      <c r="S199" s="202"/>
      <c r="T199" s="302">
        <v>0</v>
      </c>
      <c r="U199" s="202"/>
      <c r="V199" s="302">
        <v>0</v>
      </c>
      <c r="W199" s="202"/>
      <c r="X199" s="302">
        <v>0</v>
      </c>
      <c r="Y199" s="202"/>
      <c r="Z199" s="302">
        <v>0</v>
      </c>
      <c r="AA199" s="202"/>
      <c r="AB199" s="302">
        <v>0</v>
      </c>
      <c r="AC199" s="202"/>
      <c r="AD199" s="302">
        <v>0</v>
      </c>
      <c r="AE199" s="202"/>
      <c r="AF199" s="302">
        <v>0</v>
      </c>
      <c r="AG199" s="202"/>
      <c r="AH199" s="302">
        <v>0</v>
      </c>
      <c r="AI199" s="202"/>
      <c r="AJ199" s="302">
        <v>0</v>
      </c>
      <c r="AK199" s="202"/>
      <c r="AL199" s="302">
        <v>0</v>
      </c>
      <c r="AM199" s="202"/>
      <c r="AN199" s="302">
        <v>0</v>
      </c>
      <c r="AO199" s="202"/>
      <c r="AP199" s="302">
        <v>0</v>
      </c>
      <c r="AQ199" s="202"/>
      <c r="AR199" s="302">
        <v>0</v>
      </c>
      <c r="AS199" s="202"/>
      <c r="AT199" s="302">
        <v>0</v>
      </c>
      <c r="AU199" s="202"/>
      <c r="AV199" s="302">
        <v>0</v>
      </c>
      <c r="AW199" s="202"/>
      <c r="AX199" s="302">
        <v>0</v>
      </c>
      <c r="AY199" s="202"/>
      <c r="AZ199" s="302" t="e">
        <f>#REF!</f>
        <v>#REF!</v>
      </c>
      <c r="BA199" s="202"/>
      <c r="BB199" s="302">
        <v>0</v>
      </c>
      <c r="BC199" s="202"/>
      <c r="BD199" s="302">
        <v>0</v>
      </c>
      <c r="BE199" s="202"/>
      <c r="BF199" s="302">
        <v>0</v>
      </c>
      <c r="BG199" s="202"/>
      <c r="BH199" s="302">
        <v>0</v>
      </c>
      <c r="BI199" s="202"/>
      <c r="BJ199" s="302">
        <v>0</v>
      </c>
      <c r="BK199" s="202"/>
      <c r="BL199" s="302">
        <v>0</v>
      </c>
      <c r="BM199" s="202"/>
      <c r="BN199" s="302">
        <v>0</v>
      </c>
      <c r="BO199" s="202"/>
      <c r="BP199" s="302">
        <v>0</v>
      </c>
      <c r="BQ199" s="371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  <c r="CM199" s="202"/>
      <c r="CN199" s="202"/>
      <c r="CO199" s="202"/>
      <c r="CP199" s="202"/>
      <c r="CQ199" s="202"/>
      <c r="CR199" s="202"/>
      <c r="CS199" s="202"/>
      <c r="CT199" s="202"/>
      <c r="CU199" s="202"/>
      <c r="CV199" s="202"/>
      <c r="CW199" s="202"/>
      <c r="CX199" s="202"/>
      <c r="CY199" s="202"/>
      <c r="CZ199" s="202"/>
      <c r="DA199" s="202"/>
      <c r="DB199" s="202"/>
      <c r="DC199" s="202"/>
      <c r="DD199" s="202"/>
      <c r="DE199" s="202"/>
      <c r="DF199" s="202"/>
      <c r="DG199" s="202"/>
      <c r="DH199" s="202"/>
      <c r="DI199" s="202"/>
      <c r="DJ199" s="202"/>
      <c r="DK199" s="202"/>
      <c r="DL199" s="202"/>
      <c r="DM199" s="202"/>
      <c r="DN199" s="202"/>
      <c r="DO199" s="202"/>
      <c r="DP199" s="202"/>
      <c r="DQ199" s="202"/>
      <c r="DR199" s="202"/>
      <c r="DS199" s="202"/>
      <c r="DT199" s="202"/>
      <c r="DU199" s="202"/>
      <c r="DV199" s="202"/>
      <c r="DW199" s="202"/>
      <c r="DX199" s="202"/>
      <c r="DY199" s="202"/>
      <c r="DZ199" s="202"/>
      <c r="EA199" s="202"/>
      <c r="EB199" s="202"/>
      <c r="EC199" s="202"/>
      <c r="ED199" s="202"/>
      <c r="EE199" s="202"/>
      <c r="EF199" s="202"/>
      <c r="EG199" s="202"/>
      <c r="EH199" s="202"/>
      <c r="EI199" s="202"/>
      <c r="EJ199" s="202"/>
      <c r="EK199" s="202"/>
      <c r="EL199" s="202"/>
      <c r="EM199" s="202"/>
      <c r="EN199" s="202"/>
      <c r="EO199" s="202"/>
      <c r="EP199" s="202"/>
      <c r="EQ199" s="202"/>
      <c r="ER199" s="202"/>
      <c r="ES199" s="202"/>
      <c r="ET199" s="202"/>
      <c r="EU199" s="202"/>
      <c r="EV199" s="202"/>
      <c r="EW199" s="202"/>
      <c r="EX199" s="202"/>
      <c r="EY199" s="202"/>
      <c r="EZ199" s="202"/>
      <c r="FA199" s="202"/>
      <c r="FB199" s="202"/>
      <c r="FC199" s="202"/>
      <c r="FD199" s="202"/>
      <c r="FE199" s="202"/>
      <c r="FF199" s="202"/>
      <c r="FO199" s="202"/>
    </row>
    <row r="200" spans="2:199" s="213" customFormat="1" ht="15" customHeight="1" x14ac:dyDescent="0.2">
      <c r="B200" s="376"/>
      <c r="C200" s="402"/>
      <c r="D200" s="420"/>
      <c r="E200" s="420">
        <v>6</v>
      </c>
      <c r="F200" s="344"/>
      <c r="G200" s="212"/>
      <c r="H200" s="199" t="s">
        <v>179</v>
      </c>
      <c r="I200" s="212"/>
      <c r="J200" s="301" t="e">
        <f>J201</f>
        <v>#REF!</v>
      </c>
      <c r="K200" s="212"/>
      <c r="L200" s="301" t="e">
        <f>L201</f>
        <v>#REF!</v>
      </c>
      <c r="M200" s="200"/>
      <c r="N200" s="301" t="e">
        <f t="shared" si="124"/>
        <v>#REF!</v>
      </c>
      <c r="O200" s="200"/>
      <c r="P200" s="301"/>
      <c r="Q200" s="200"/>
      <c r="R200" s="317"/>
      <c r="S200" s="200"/>
      <c r="T200" s="301">
        <f t="shared" ref="T200:BP200" si="129">T201</f>
        <v>0</v>
      </c>
      <c r="U200" s="200"/>
      <c r="V200" s="301">
        <f t="shared" si="129"/>
        <v>0</v>
      </c>
      <c r="W200" s="200"/>
      <c r="X200" s="301" t="e">
        <f t="shared" si="129"/>
        <v>#REF!</v>
      </c>
      <c r="Y200" s="200"/>
      <c r="Z200" s="301">
        <f t="shared" si="129"/>
        <v>0</v>
      </c>
      <c r="AA200" s="200"/>
      <c r="AB200" s="301">
        <f t="shared" si="129"/>
        <v>0</v>
      </c>
      <c r="AC200" s="200"/>
      <c r="AD200" s="301" t="e">
        <f t="shared" si="129"/>
        <v>#REF!</v>
      </c>
      <c r="AE200" s="200"/>
      <c r="AF200" s="301" t="e">
        <f t="shared" si="129"/>
        <v>#REF!</v>
      </c>
      <c r="AG200" s="200"/>
      <c r="AH200" s="301" t="e">
        <f t="shared" si="129"/>
        <v>#REF!</v>
      </c>
      <c r="AI200" s="200"/>
      <c r="AJ200" s="301" t="e">
        <f t="shared" si="129"/>
        <v>#REF!</v>
      </c>
      <c r="AK200" s="200"/>
      <c r="AL200" s="301" t="e">
        <f t="shared" si="129"/>
        <v>#REF!</v>
      </c>
      <c r="AM200" s="200"/>
      <c r="AN200" s="301">
        <f t="shared" si="129"/>
        <v>0</v>
      </c>
      <c r="AO200" s="200"/>
      <c r="AP200" s="301">
        <f t="shared" si="129"/>
        <v>0</v>
      </c>
      <c r="AQ200" s="200"/>
      <c r="AR200" s="301">
        <f t="shared" si="129"/>
        <v>0</v>
      </c>
      <c r="AS200" s="200"/>
      <c r="AT200" s="301">
        <f t="shared" si="129"/>
        <v>0</v>
      </c>
      <c r="AU200" s="200"/>
      <c r="AV200" s="301">
        <f t="shared" si="129"/>
        <v>0</v>
      </c>
      <c r="AW200" s="200"/>
      <c r="AX200" s="301">
        <f t="shared" si="129"/>
        <v>0</v>
      </c>
      <c r="AY200" s="200"/>
      <c r="AZ200" s="301">
        <f t="shared" si="129"/>
        <v>0</v>
      </c>
      <c r="BA200" s="200"/>
      <c r="BB200" s="301">
        <f t="shared" si="129"/>
        <v>0</v>
      </c>
      <c r="BC200" s="200"/>
      <c r="BD200" s="301">
        <f t="shared" si="129"/>
        <v>0</v>
      </c>
      <c r="BE200" s="200"/>
      <c r="BF200" s="301">
        <f t="shared" si="129"/>
        <v>0</v>
      </c>
      <c r="BG200" s="200"/>
      <c r="BH200" s="301">
        <f t="shared" si="129"/>
        <v>0</v>
      </c>
      <c r="BI200" s="200"/>
      <c r="BJ200" s="301">
        <f t="shared" si="129"/>
        <v>0</v>
      </c>
      <c r="BK200" s="200"/>
      <c r="BL200" s="301">
        <f t="shared" si="129"/>
        <v>0</v>
      </c>
      <c r="BM200" s="200"/>
      <c r="BN200" s="301">
        <f t="shared" si="129"/>
        <v>0</v>
      </c>
      <c r="BO200" s="200"/>
      <c r="BP200" s="301">
        <f t="shared" si="129"/>
        <v>0</v>
      </c>
      <c r="BQ200" s="369"/>
      <c r="BR200" s="200"/>
      <c r="BS200" s="200"/>
      <c r="BT200" s="200"/>
      <c r="BU200" s="200"/>
      <c r="BV200" s="200"/>
      <c r="BW200" s="200"/>
      <c r="BX200" s="200"/>
      <c r="BY200" s="200"/>
      <c r="BZ200" s="200"/>
      <c r="CA200" s="200"/>
      <c r="CB200" s="200"/>
      <c r="CC200" s="200"/>
      <c r="CD200" s="200"/>
      <c r="CE200" s="200"/>
      <c r="CF200" s="200"/>
      <c r="CG200" s="200"/>
      <c r="CH200" s="200"/>
      <c r="CI200" s="200"/>
      <c r="CJ200" s="200"/>
      <c r="CK200" s="200"/>
      <c r="CL200" s="200"/>
      <c r="CM200" s="200"/>
      <c r="CN200" s="200"/>
      <c r="CO200" s="200"/>
      <c r="CP200" s="200"/>
      <c r="CQ200" s="200"/>
      <c r="CR200" s="200"/>
      <c r="CS200" s="200"/>
      <c r="CT200" s="200"/>
      <c r="CU200" s="200"/>
      <c r="CV200" s="200"/>
      <c r="CW200" s="200"/>
      <c r="CX200" s="200"/>
      <c r="CY200" s="200"/>
      <c r="CZ200" s="200"/>
      <c r="DA200" s="200"/>
      <c r="DB200" s="200"/>
      <c r="DC200" s="200"/>
      <c r="DD200" s="200"/>
      <c r="DE200" s="200"/>
      <c r="DF200" s="200"/>
      <c r="DG200" s="200"/>
      <c r="DH200" s="200"/>
      <c r="DI200" s="200"/>
      <c r="DJ200" s="200"/>
      <c r="DK200" s="200"/>
      <c r="DL200" s="200"/>
      <c r="DM200" s="200"/>
      <c r="DN200" s="200"/>
      <c r="DO200" s="200"/>
      <c r="DP200" s="200"/>
      <c r="DQ200" s="200"/>
      <c r="DR200" s="200"/>
      <c r="DS200" s="200"/>
      <c r="DT200" s="200"/>
      <c r="DU200" s="200"/>
      <c r="DV200" s="200"/>
      <c r="DW200" s="200"/>
      <c r="DX200" s="200"/>
      <c r="DY200" s="200"/>
      <c r="DZ200" s="200"/>
      <c r="EA200" s="200"/>
      <c r="EB200" s="200"/>
      <c r="EC200" s="200"/>
      <c r="ED200" s="200"/>
      <c r="EE200" s="200"/>
      <c r="EF200" s="200"/>
      <c r="EG200" s="200"/>
      <c r="EH200" s="200"/>
      <c r="EI200" s="200"/>
      <c r="EJ200" s="200"/>
      <c r="EK200" s="200"/>
      <c r="EL200" s="200"/>
      <c r="EM200" s="200"/>
      <c r="EN200" s="200"/>
      <c r="EO200" s="200"/>
      <c r="EP200" s="200"/>
      <c r="EQ200" s="200"/>
      <c r="ER200" s="200"/>
      <c r="ES200" s="200"/>
      <c r="ET200" s="200"/>
      <c r="EU200" s="200"/>
      <c r="EV200" s="200"/>
      <c r="EW200" s="200"/>
      <c r="EX200" s="200"/>
      <c r="EY200" s="200"/>
      <c r="EZ200" s="200"/>
      <c r="FA200" s="200"/>
      <c r="FB200" s="200"/>
      <c r="FC200" s="200"/>
      <c r="FD200" s="200"/>
      <c r="FE200" s="200"/>
      <c r="FF200" s="200"/>
      <c r="FG200" s="212"/>
      <c r="FH200" s="212"/>
      <c r="FI200" s="212"/>
      <c r="FJ200" s="212"/>
      <c r="FK200" s="212"/>
      <c r="FL200" s="212"/>
      <c r="FM200" s="212"/>
      <c r="FN200" s="212"/>
      <c r="FO200" s="200"/>
      <c r="FP200" s="212"/>
      <c r="FQ200" s="212"/>
      <c r="FR200" s="212"/>
      <c r="FS200" s="212"/>
      <c r="FT200" s="212"/>
      <c r="FU200" s="212"/>
      <c r="FV200" s="212"/>
      <c r="FW200" s="212"/>
      <c r="FX200" s="212"/>
      <c r="FY200" s="212"/>
      <c r="FZ200" s="212"/>
      <c r="GA200" s="212"/>
    </row>
    <row r="201" spans="2:199" ht="15" customHeight="1" x14ac:dyDescent="0.2">
      <c r="B201" s="31"/>
      <c r="C201" s="399"/>
      <c r="D201" s="422"/>
      <c r="E201" s="422"/>
      <c r="F201" s="346" t="s">
        <v>3</v>
      </c>
      <c r="H201" s="203" t="s">
        <v>179</v>
      </c>
      <c r="J201" s="7" t="e">
        <f>#REF!</f>
        <v>#REF!</v>
      </c>
      <c r="L201" s="7" t="e">
        <f>#REF!</f>
        <v>#REF!</v>
      </c>
      <c r="M201" s="16"/>
      <c r="N201" s="7" t="e">
        <f t="shared" si="124"/>
        <v>#REF!</v>
      </c>
      <c r="O201" s="16"/>
      <c r="P201" s="7"/>
      <c r="Q201" s="16"/>
      <c r="R201" s="318"/>
      <c r="S201" s="16"/>
      <c r="T201" s="7">
        <v>0</v>
      </c>
      <c r="U201" s="16"/>
      <c r="V201" s="7">
        <v>0</v>
      </c>
      <c r="W201" s="16"/>
      <c r="X201" s="7" t="e">
        <f>#REF!</f>
        <v>#REF!</v>
      </c>
      <c r="Y201" s="16"/>
      <c r="Z201" s="7">
        <v>0</v>
      </c>
      <c r="AA201" s="16"/>
      <c r="AB201" s="7">
        <f t="shared" ref="AB201:AL201" si="130">SUM(AB202+AB204+AB206)</f>
        <v>0</v>
      </c>
      <c r="AC201" s="16"/>
      <c r="AD201" s="7" t="e">
        <f t="shared" si="130"/>
        <v>#REF!</v>
      </c>
      <c r="AE201" s="16"/>
      <c r="AF201" s="7" t="e">
        <f t="shared" si="130"/>
        <v>#REF!</v>
      </c>
      <c r="AG201" s="16"/>
      <c r="AH201" s="7" t="e">
        <f t="shared" si="130"/>
        <v>#REF!</v>
      </c>
      <c r="AI201" s="16"/>
      <c r="AJ201" s="7" t="e">
        <f t="shared" si="130"/>
        <v>#REF!</v>
      </c>
      <c r="AK201" s="16"/>
      <c r="AL201" s="7" t="e">
        <f t="shared" si="130"/>
        <v>#REF!</v>
      </c>
      <c r="AM201" s="16"/>
      <c r="AN201" s="7">
        <v>0</v>
      </c>
      <c r="AO201" s="16"/>
      <c r="AP201" s="7">
        <v>0</v>
      </c>
      <c r="AQ201" s="16"/>
      <c r="AR201" s="7">
        <v>0</v>
      </c>
      <c r="AS201" s="16"/>
      <c r="AT201" s="7">
        <v>0</v>
      </c>
      <c r="AU201" s="16"/>
      <c r="AV201" s="7">
        <v>0</v>
      </c>
      <c r="AW201" s="16"/>
      <c r="AX201" s="7">
        <v>0</v>
      </c>
      <c r="AY201" s="16"/>
      <c r="AZ201" s="7">
        <v>0</v>
      </c>
      <c r="BA201" s="16"/>
      <c r="BB201" s="7">
        <v>0</v>
      </c>
      <c r="BC201" s="16"/>
      <c r="BD201" s="7">
        <v>0</v>
      </c>
      <c r="BE201" s="16"/>
      <c r="BF201" s="7">
        <v>0</v>
      </c>
      <c r="BG201" s="16"/>
      <c r="BH201" s="7">
        <v>0</v>
      </c>
      <c r="BI201" s="16"/>
      <c r="BJ201" s="7">
        <v>0</v>
      </c>
      <c r="BK201" s="16"/>
      <c r="BL201" s="7">
        <v>0</v>
      </c>
      <c r="BM201" s="16"/>
      <c r="BN201" s="7">
        <v>0</v>
      </c>
      <c r="BO201" s="16"/>
      <c r="BP201" s="7">
        <v>0</v>
      </c>
      <c r="BQ201" s="370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O201" s="16"/>
    </row>
    <row r="202" spans="2:199" ht="15" customHeight="1" x14ac:dyDescent="0.2">
      <c r="B202" s="31"/>
      <c r="C202" s="400"/>
      <c r="D202" s="418">
        <v>9</v>
      </c>
      <c r="E202" s="418"/>
      <c r="F202" s="345"/>
      <c r="G202" s="217"/>
      <c r="H202" s="195" t="s">
        <v>217</v>
      </c>
      <c r="I202" s="217"/>
      <c r="J202" s="300" t="e">
        <f>SUM(J203+J205+J207+J209)</f>
        <v>#REF!</v>
      </c>
      <c r="K202" s="217"/>
      <c r="L202" s="300" t="e">
        <f>SUM(L203+L205+L207+L209)</f>
        <v>#REF!</v>
      </c>
      <c r="M202" s="196"/>
      <c r="N202" s="300" t="e">
        <f t="shared" ref="N202:BP202" si="131">SUM(N203+N205+N207+N209)</f>
        <v>#REF!</v>
      </c>
      <c r="O202" s="196"/>
      <c r="P202" s="300" t="e">
        <f t="shared" si="131"/>
        <v>#REF!</v>
      </c>
      <c r="Q202" s="196"/>
      <c r="R202" s="316" t="e">
        <f t="shared" si="131"/>
        <v>#REF!</v>
      </c>
      <c r="S202" s="196"/>
      <c r="T202" s="300">
        <f t="shared" si="131"/>
        <v>0</v>
      </c>
      <c r="U202" s="196"/>
      <c r="V202" s="300" t="e">
        <f t="shared" si="131"/>
        <v>#REF!</v>
      </c>
      <c r="W202" s="196"/>
      <c r="X202" s="300">
        <f t="shared" si="131"/>
        <v>0</v>
      </c>
      <c r="Y202" s="196"/>
      <c r="Z202" s="300" t="e">
        <f t="shared" si="131"/>
        <v>#REF!</v>
      </c>
      <c r="AA202" s="196"/>
      <c r="AB202" s="300">
        <f t="shared" si="131"/>
        <v>0</v>
      </c>
      <c r="AC202" s="196"/>
      <c r="AD202" s="300" t="e">
        <f t="shared" si="131"/>
        <v>#REF!</v>
      </c>
      <c r="AE202" s="196"/>
      <c r="AF202" s="300" t="e">
        <f t="shared" si="131"/>
        <v>#REF!</v>
      </c>
      <c r="AG202" s="196"/>
      <c r="AH202" s="300" t="e">
        <f t="shared" si="131"/>
        <v>#REF!</v>
      </c>
      <c r="AI202" s="196"/>
      <c r="AJ202" s="300" t="e">
        <f t="shared" si="131"/>
        <v>#REF!</v>
      </c>
      <c r="AK202" s="196"/>
      <c r="AL202" s="300" t="e">
        <f t="shared" si="131"/>
        <v>#REF!</v>
      </c>
      <c r="AM202" s="196"/>
      <c r="AN202" s="300" t="e">
        <f t="shared" si="131"/>
        <v>#REF!</v>
      </c>
      <c r="AO202" s="196"/>
      <c r="AP202" s="300" t="e">
        <f t="shared" si="131"/>
        <v>#REF!</v>
      </c>
      <c r="AQ202" s="196"/>
      <c r="AR202" s="300" t="e">
        <f t="shared" si="131"/>
        <v>#REF!</v>
      </c>
      <c r="AS202" s="196"/>
      <c r="AT202" s="300" t="e">
        <f t="shared" si="131"/>
        <v>#REF!</v>
      </c>
      <c r="AU202" s="196"/>
      <c r="AV202" s="300" t="e">
        <f t="shared" si="131"/>
        <v>#REF!</v>
      </c>
      <c r="AW202" s="196"/>
      <c r="AX202" s="300" t="e">
        <f t="shared" si="131"/>
        <v>#REF!</v>
      </c>
      <c r="AY202" s="196"/>
      <c r="AZ202" s="300" t="e">
        <f t="shared" si="131"/>
        <v>#REF!</v>
      </c>
      <c r="BA202" s="196"/>
      <c r="BB202" s="300" t="e">
        <f t="shared" si="131"/>
        <v>#REF!</v>
      </c>
      <c r="BC202" s="196"/>
      <c r="BD202" s="300" t="e">
        <f t="shared" si="131"/>
        <v>#REF!</v>
      </c>
      <c r="BE202" s="196"/>
      <c r="BF202" s="300" t="e">
        <f t="shared" si="131"/>
        <v>#REF!</v>
      </c>
      <c r="BG202" s="196"/>
      <c r="BH202" s="300" t="e">
        <f t="shared" si="131"/>
        <v>#REF!</v>
      </c>
      <c r="BI202" s="196"/>
      <c r="BJ202" s="300" t="e">
        <f t="shared" si="131"/>
        <v>#REF!</v>
      </c>
      <c r="BK202" s="196"/>
      <c r="BL202" s="300" t="e">
        <f t="shared" si="131"/>
        <v>#REF!</v>
      </c>
      <c r="BM202" s="196"/>
      <c r="BN202" s="300" t="e">
        <f t="shared" si="131"/>
        <v>#REF!</v>
      </c>
      <c r="BO202" s="196"/>
      <c r="BP202" s="300" t="e">
        <f t="shared" si="131"/>
        <v>#REF!</v>
      </c>
      <c r="BQ202" s="368"/>
      <c r="BR202" s="196"/>
      <c r="BS202" s="196"/>
      <c r="BT202" s="196"/>
      <c r="BU202" s="196"/>
      <c r="BV202" s="196"/>
      <c r="BW202" s="196"/>
      <c r="BX202" s="196"/>
      <c r="BY202" s="196"/>
      <c r="BZ202" s="196"/>
      <c r="CA202" s="196"/>
      <c r="CB202" s="196"/>
      <c r="CC202" s="196"/>
      <c r="CD202" s="196"/>
      <c r="CE202" s="196"/>
      <c r="CF202" s="196"/>
      <c r="CG202" s="196"/>
      <c r="CH202" s="196"/>
      <c r="CI202" s="196"/>
      <c r="CJ202" s="196"/>
      <c r="CK202" s="196"/>
      <c r="CL202" s="196"/>
      <c r="CM202" s="196"/>
      <c r="CN202" s="196"/>
      <c r="CO202" s="196"/>
      <c r="CP202" s="196"/>
      <c r="CQ202" s="196"/>
      <c r="CR202" s="196"/>
      <c r="CS202" s="196"/>
      <c r="CT202" s="196"/>
      <c r="CU202" s="196"/>
      <c r="CV202" s="196"/>
      <c r="CW202" s="196"/>
      <c r="CX202" s="196"/>
      <c r="CY202" s="196"/>
      <c r="CZ202" s="196"/>
      <c r="DA202" s="196"/>
      <c r="DB202" s="196"/>
      <c r="DC202" s="196"/>
      <c r="DD202" s="196"/>
      <c r="DE202" s="196"/>
      <c r="DF202" s="196"/>
      <c r="DG202" s="196"/>
      <c r="DH202" s="196"/>
      <c r="DI202" s="196"/>
      <c r="DJ202" s="196"/>
      <c r="DK202" s="196"/>
      <c r="DL202" s="196"/>
      <c r="DM202" s="196"/>
      <c r="DN202" s="196"/>
      <c r="DO202" s="196"/>
      <c r="DP202" s="196"/>
      <c r="DQ202" s="196"/>
      <c r="DR202" s="196"/>
      <c r="DS202" s="196"/>
      <c r="DT202" s="196"/>
      <c r="DU202" s="196"/>
      <c r="DV202" s="196"/>
      <c r="DW202" s="196"/>
      <c r="DX202" s="196"/>
      <c r="DY202" s="196"/>
      <c r="DZ202" s="196"/>
      <c r="EA202" s="196"/>
      <c r="EB202" s="196"/>
      <c r="EC202" s="196"/>
      <c r="ED202" s="196"/>
      <c r="EE202" s="196"/>
      <c r="EF202" s="196"/>
      <c r="EG202" s="196"/>
      <c r="EH202" s="196"/>
      <c r="EI202" s="196"/>
      <c r="EJ202" s="196"/>
      <c r="EK202" s="196"/>
      <c r="EL202" s="196"/>
      <c r="EM202" s="196"/>
      <c r="EN202" s="196"/>
      <c r="EO202" s="196"/>
      <c r="EP202" s="196"/>
      <c r="EQ202" s="196"/>
      <c r="ER202" s="196"/>
      <c r="ES202" s="196"/>
      <c r="ET202" s="196"/>
      <c r="EU202" s="196"/>
      <c r="EV202" s="196"/>
      <c r="EW202" s="196"/>
      <c r="EX202" s="196"/>
      <c r="EY202" s="196"/>
      <c r="EZ202" s="196"/>
      <c r="FA202" s="196"/>
      <c r="FB202" s="196"/>
      <c r="FC202" s="196"/>
      <c r="FD202" s="196"/>
      <c r="FE202" s="196"/>
      <c r="FF202" s="196"/>
      <c r="FG202" s="197"/>
      <c r="FH202" s="197"/>
      <c r="FI202" s="197"/>
      <c r="FJ202" s="197"/>
      <c r="FK202" s="197"/>
      <c r="FL202" s="197"/>
      <c r="FM202" s="197"/>
      <c r="FN202" s="197"/>
      <c r="FO202" s="196"/>
      <c r="FP202" s="197"/>
      <c r="FQ202" s="197"/>
      <c r="FR202" s="197"/>
      <c r="FS202" s="197"/>
      <c r="FT202" s="197"/>
      <c r="FU202" s="197"/>
      <c r="FV202" s="197"/>
      <c r="FW202" s="197"/>
      <c r="FX202" s="197"/>
      <c r="FY202" s="197"/>
      <c r="FZ202" s="197"/>
      <c r="GA202" s="197"/>
      <c r="GB202" s="198"/>
      <c r="GC202" s="198"/>
      <c r="GD202" s="198"/>
      <c r="GE202" s="198"/>
      <c r="GF202" s="198"/>
      <c r="GG202" s="198"/>
      <c r="GH202" s="198"/>
      <c r="GI202" s="198"/>
      <c r="GJ202" s="198"/>
      <c r="GK202" s="198"/>
      <c r="GL202" s="198"/>
      <c r="GM202" s="198"/>
      <c r="GN202" s="198"/>
      <c r="GO202" s="198"/>
      <c r="GP202" s="198"/>
      <c r="GQ202" s="198"/>
    </row>
    <row r="203" spans="2:199" ht="15" customHeight="1" x14ac:dyDescent="0.2">
      <c r="B203" s="31"/>
      <c r="C203" s="399"/>
      <c r="D203" s="422"/>
      <c r="E203" s="420">
        <v>1</v>
      </c>
      <c r="F203" s="346"/>
      <c r="G203" s="212"/>
      <c r="H203" s="199" t="s">
        <v>301</v>
      </c>
      <c r="I203" s="212"/>
      <c r="J203" s="301" t="e">
        <f>J204</f>
        <v>#REF!</v>
      </c>
      <c r="K203" s="212"/>
      <c r="L203" s="301" t="e">
        <f>L204</f>
        <v>#REF!</v>
      </c>
      <c r="M203" s="200"/>
      <c r="N203" s="301" t="e">
        <f t="shared" si="124"/>
        <v>#REF!</v>
      </c>
      <c r="O203" s="200"/>
      <c r="P203" s="301" t="e">
        <f t="shared" ref="P203:P219" si="132">N203-J203</f>
        <v>#REF!</v>
      </c>
      <c r="Q203" s="200"/>
      <c r="R203" s="317" t="e">
        <f t="shared" ref="R203:R219" si="133">(P203/J203)*100</f>
        <v>#REF!</v>
      </c>
      <c r="S203" s="200"/>
      <c r="T203" s="301">
        <f t="shared" ref="T203:BP203" si="134">T204</f>
        <v>0</v>
      </c>
      <c r="U203" s="200"/>
      <c r="V203" s="301" t="e">
        <f t="shared" si="134"/>
        <v>#REF!</v>
      </c>
      <c r="W203" s="200"/>
      <c r="X203" s="301">
        <f t="shared" si="134"/>
        <v>0</v>
      </c>
      <c r="Y203" s="200"/>
      <c r="Z203" s="301" t="e">
        <f t="shared" si="134"/>
        <v>#REF!</v>
      </c>
      <c r="AA203" s="200"/>
      <c r="AB203" s="301">
        <f t="shared" si="134"/>
        <v>0</v>
      </c>
      <c r="AC203" s="200"/>
      <c r="AD203" s="301" t="e">
        <f t="shared" si="134"/>
        <v>#REF!</v>
      </c>
      <c r="AE203" s="200"/>
      <c r="AF203" s="301" t="e">
        <f t="shared" si="134"/>
        <v>#REF!</v>
      </c>
      <c r="AG203" s="200"/>
      <c r="AH203" s="301" t="e">
        <f t="shared" si="134"/>
        <v>#REF!</v>
      </c>
      <c r="AI203" s="200"/>
      <c r="AJ203" s="301" t="e">
        <f t="shared" si="134"/>
        <v>#REF!</v>
      </c>
      <c r="AK203" s="200"/>
      <c r="AL203" s="301" t="e">
        <f t="shared" si="134"/>
        <v>#REF!</v>
      </c>
      <c r="AM203" s="200"/>
      <c r="AN203" s="301" t="e">
        <f t="shared" si="134"/>
        <v>#REF!</v>
      </c>
      <c r="AO203" s="200"/>
      <c r="AP203" s="301" t="e">
        <f t="shared" si="134"/>
        <v>#REF!</v>
      </c>
      <c r="AQ203" s="200"/>
      <c r="AR203" s="301" t="e">
        <f t="shared" si="134"/>
        <v>#REF!</v>
      </c>
      <c r="AS203" s="200"/>
      <c r="AT203" s="301" t="e">
        <f t="shared" si="134"/>
        <v>#REF!</v>
      </c>
      <c r="AU203" s="200"/>
      <c r="AV203" s="301" t="e">
        <f t="shared" si="134"/>
        <v>#REF!</v>
      </c>
      <c r="AW203" s="200"/>
      <c r="AX203" s="301" t="e">
        <f t="shared" si="134"/>
        <v>#REF!</v>
      </c>
      <c r="AY203" s="200"/>
      <c r="AZ203" s="301" t="e">
        <f t="shared" si="134"/>
        <v>#REF!</v>
      </c>
      <c r="BA203" s="200"/>
      <c r="BB203" s="301" t="e">
        <f t="shared" si="134"/>
        <v>#REF!</v>
      </c>
      <c r="BC203" s="200"/>
      <c r="BD203" s="301" t="e">
        <f t="shared" si="134"/>
        <v>#REF!</v>
      </c>
      <c r="BE203" s="200"/>
      <c r="BF203" s="301" t="e">
        <f t="shared" si="134"/>
        <v>#REF!</v>
      </c>
      <c r="BG203" s="200"/>
      <c r="BH203" s="301" t="e">
        <f t="shared" si="134"/>
        <v>#REF!</v>
      </c>
      <c r="BI203" s="200"/>
      <c r="BJ203" s="301" t="e">
        <f t="shared" si="134"/>
        <v>#REF!</v>
      </c>
      <c r="BK203" s="200"/>
      <c r="BL203" s="301" t="e">
        <f t="shared" si="134"/>
        <v>#REF!</v>
      </c>
      <c r="BM203" s="200"/>
      <c r="BN203" s="301" t="e">
        <f t="shared" si="134"/>
        <v>#REF!</v>
      </c>
      <c r="BO203" s="200"/>
      <c r="BP203" s="301" t="e">
        <f t="shared" si="134"/>
        <v>#REF!</v>
      </c>
      <c r="BQ203" s="369"/>
      <c r="BR203" s="200"/>
      <c r="BS203" s="200"/>
      <c r="BT203" s="200"/>
      <c r="BU203" s="200"/>
      <c r="BV203" s="200"/>
      <c r="BW203" s="200"/>
      <c r="BX203" s="200"/>
      <c r="BY203" s="200"/>
      <c r="BZ203" s="200"/>
      <c r="CA203" s="200"/>
      <c r="CB203" s="200"/>
      <c r="CC203" s="200"/>
      <c r="CD203" s="200"/>
      <c r="CE203" s="200"/>
      <c r="CF203" s="200"/>
      <c r="CG203" s="200"/>
      <c r="CH203" s="200"/>
      <c r="CI203" s="200"/>
      <c r="CJ203" s="200"/>
      <c r="CK203" s="200"/>
      <c r="CL203" s="200"/>
      <c r="CM203" s="200"/>
      <c r="CN203" s="200"/>
      <c r="CO203" s="200"/>
      <c r="CP203" s="200"/>
      <c r="CQ203" s="200"/>
      <c r="CR203" s="200"/>
      <c r="CS203" s="200"/>
      <c r="CT203" s="200"/>
      <c r="CU203" s="200"/>
      <c r="CV203" s="200"/>
      <c r="CW203" s="200"/>
      <c r="CX203" s="200"/>
      <c r="CY203" s="200"/>
      <c r="CZ203" s="200"/>
      <c r="DA203" s="200"/>
      <c r="DB203" s="200"/>
      <c r="DC203" s="200"/>
      <c r="DD203" s="200"/>
      <c r="DE203" s="200"/>
      <c r="DF203" s="200"/>
      <c r="DG203" s="200"/>
      <c r="DH203" s="200"/>
      <c r="DI203" s="200"/>
      <c r="DJ203" s="200"/>
      <c r="DK203" s="200"/>
      <c r="DL203" s="200"/>
      <c r="DM203" s="200"/>
      <c r="DN203" s="200"/>
      <c r="DO203" s="200"/>
      <c r="DP203" s="200"/>
      <c r="DQ203" s="200"/>
      <c r="DR203" s="200"/>
      <c r="DS203" s="200"/>
      <c r="DT203" s="200"/>
      <c r="DU203" s="200"/>
      <c r="DV203" s="200"/>
      <c r="DW203" s="200"/>
      <c r="DX203" s="200"/>
      <c r="DY203" s="200"/>
      <c r="DZ203" s="200"/>
      <c r="EA203" s="200"/>
      <c r="EB203" s="200"/>
      <c r="EC203" s="200"/>
      <c r="ED203" s="200"/>
      <c r="EE203" s="200"/>
      <c r="EF203" s="200"/>
      <c r="EG203" s="200"/>
      <c r="EH203" s="200"/>
      <c r="EI203" s="200"/>
      <c r="EJ203" s="200"/>
      <c r="EK203" s="200"/>
      <c r="EL203" s="200"/>
      <c r="EM203" s="200"/>
      <c r="EN203" s="200"/>
      <c r="EO203" s="200"/>
      <c r="EP203" s="200"/>
      <c r="EQ203" s="200"/>
      <c r="ER203" s="200"/>
      <c r="ES203" s="200"/>
      <c r="ET203" s="200"/>
      <c r="EU203" s="200"/>
      <c r="EV203" s="200"/>
      <c r="EW203" s="200"/>
      <c r="EX203" s="200"/>
      <c r="EY203" s="200"/>
      <c r="EZ203" s="200"/>
      <c r="FA203" s="200"/>
      <c r="FB203" s="200"/>
      <c r="FC203" s="200"/>
      <c r="FD203" s="200"/>
      <c r="FE203" s="200"/>
      <c r="FF203" s="200"/>
      <c r="FO203" s="200"/>
    </row>
    <row r="204" spans="2:199" ht="15" customHeight="1" x14ac:dyDescent="0.2">
      <c r="B204" s="31"/>
      <c r="C204" s="399"/>
      <c r="D204" s="422"/>
      <c r="E204" s="420"/>
      <c r="F204" s="346" t="s">
        <v>3</v>
      </c>
      <c r="H204" s="203" t="s">
        <v>301</v>
      </c>
      <c r="J204" s="7" t="e">
        <f>#REF!</f>
        <v>#REF!</v>
      </c>
      <c r="L204" s="7" t="e">
        <f>#REF!</f>
        <v>#REF!</v>
      </c>
      <c r="M204" s="16"/>
      <c r="N204" s="7" t="e">
        <f t="shared" si="124"/>
        <v>#REF!</v>
      </c>
      <c r="O204" s="16"/>
      <c r="P204" s="7" t="e">
        <f t="shared" si="132"/>
        <v>#REF!</v>
      </c>
      <c r="Q204" s="16"/>
      <c r="R204" s="318" t="e">
        <f t="shared" si="133"/>
        <v>#REF!</v>
      </c>
      <c r="S204" s="16"/>
      <c r="T204" s="7">
        <f>'2017-2019'!AD99</f>
        <v>0</v>
      </c>
      <c r="U204" s="16"/>
      <c r="V204" s="7" t="e">
        <f>'2017-2019'!#REF!</f>
        <v>#REF!</v>
      </c>
      <c r="W204" s="16"/>
      <c r="X204" s="7">
        <f>'2017-2019'!AL99</f>
        <v>0</v>
      </c>
      <c r="Y204" s="16"/>
      <c r="Z204" s="7" t="e">
        <f>'2017-2019'!#REF!</f>
        <v>#REF!</v>
      </c>
      <c r="AA204" s="16"/>
      <c r="AB204" s="7">
        <f>'2017-2019'!AN99</f>
        <v>0</v>
      </c>
      <c r="AC204" s="16"/>
      <c r="AD204" s="7" t="e">
        <f>'2017-2019'!#REF!</f>
        <v>#REF!</v>
      </c>
      <c r="AE204" s="16"/>
      <c r="AF204" s="7" t="e">
        <f>'2017-2019'!#REF!</f>
        <v>#REF!</v>
      </c>
      <c r="AG204" s="16"/>
      <c r="AH204" s="7" t="e">
        <f>'2017-2019'!#REF!</f>
        <v>#REF!</v>
      </c>
      <c r="AI204" s="16"/>
      <c r="AJ204" s="7" t="e">
        <f>'2017-2019'!#REF!</f>
        <v>#REF!</v>
      </c>
      <c r="AK204" s="16"/>
      <c r="AL204" s="7" t="e">
        <f>'2017-2019'!#REF!</f>
        <v>#REF!</v>
      </c>
      <c r="AM204" s="16"/>
      <c r="AN204" s="7" t="e">
        <f>'2017-2019'!#REF!</f>
        <v>#REF!</v>
      </c>
      <c r="AO204" s="16"/>
      <c r="AP204" s="7" t="e">
        <f>'2017-2019'!#REF!</f>
        <v>#REF!</v>
      </c>
      <c r="AQ204" s="16"/>
      <c r="AR204" s="7" t="e">
        <f>'2017-2019'!#REF!</f>
        <v>#REF!</v>
      </c>
      <c r="AS204" s="16"/>
      <c r="AT204" s="7" t="e">
        <f>'2017-2019'!#REF!</f>
        <v>#REF!</v>
      </c>
      <c r="AU204" s="16"/>
      <c r="AV204" s="7" t="e">
        <f>'2017-2019'!#REF!</f>
        <v>#REF!</v>
      </c>
      <c r="AW204" s="16"/>
      <c r="AX204" s="7" t="e">
        <f>'2017-2019'!#REF!</f>
        <v>#REF!</v>
      </c>
      <c r="AY204" s="16"/>
      <c r="AZ204" s="7" t="e">
        <f>'2017-2019'!#REF!</f>
        <v>#REF!</v>
      </c>
      <c r="BA204" s="16"/>
      <c r="BB204" s="7" t="e">
        <f>'2017-2019'!#REF!</f>
        <v>#REF!</v>
      </c>
      <c r="BC204" s="16"/>
      <c r="BD204" s="7" t="e">
        <f>'2017-2019'!#REF!</f>
        <v>#REF!</v>
      </c>
      <c r="BE204" s="16"/>
      <c r="BF204" s="7" t="e">
        <f>'2017-2019'!#REF!</f>
        <v>#REF!</v>
      </c>
      <c r="BG204" s="16"/>
      <c r="BH204" s="7" t="e">
        <f>'2017-2019'!#REF!</f>
        <v>#REF!</v>
      </c>
      <c r="BI204" s="16"/>
      <c r="BJ204" s="7" t="e">
        <f>'2017-2019'!#REF!</f>
        <v>#REF!</v>
      </c>
      <c r="BK204" s="16"/>
      <c r="BL204" s="7" t="e">
        <f>'2017-2019'!#REF!</f>
        <v>#REF!</v>
      </c>
      <c r="BM204" s="16"/>
      <c r="BN204" s="7" t="e">
        <f>'2017-2019'!#REF!</f>
        <v>#REF!</v>
      </c>
      <c r="BO204" s="16"/>
      <c r="BP204" s="7" t="e">
        <f>'2017-2019'!#REF!</f>
        <v>#REF!</v>
      </c>
      <c r="BQ204" s="370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O204" s="16"/>
    </row>
    <row r="205" spans="2:199" ht="15" customHeight="1" x14ac:dyDescent="0.2">
      <c r="B205" s="31"/>
      <c r="C205" s="399"/>
      <c r="D205" s="422"/>
      <c r="E205" s="420">
        <v>2</v>
      </c>
      <c r="F205" s="346"/>
      <c r="G205" s="212"/>
      <c r="H205" s="199" t="s">
        <v>232</v>
      </c>
      <c r="I205" s="212"/>
      <c r="J205" s="301" t="e">
        <f>J206</f>
        <v>#REF!</v>
      </c>
      <c r="K205" s="212"/>
      <c r="L205" s="301" t="e">
        <f>L206</f>
        <v>#REF!</v>
      </c>
      <c r="M205" s="200"/>
      <c r="N205" s="301" t="e">
        <f t="shared" si="124"/>
        <v>#REF!</v>
      </c>
      <c r="O205" s="200"/>
      <c r="P205" s="301" t="e">
        <f t="shared" si="132"/>
        <v>#REF!</v>
      </c>
      <c r="Q205" s="200"/>
      <c r="R205" s="317" t="e">
        <f t="shared" si="133"/>
        <v>#REF!</v>
      </c>
      <c r="S205" s="200"/>
      <c r="T205" s="301">
        <f t="shared" ref="T205:BP205" si="135">T206</f>
        <v>0</v>
      </c>
      <c r="U205" s="200"/>
      <c r="V205" s="301" t="e">
        <f t="shared" si="135"/>
        <v>#REF!</v>
      </c>
      <c r="W205" s="200"/>
      <c r="X205" s="301">
        <f t="shared" si="135"/>
        <v>0</v>
      </c>
      <c r="Y205" s="200"/>
      <c r="Z205" s="301" t="e">
        <f t="shared" si="135"/>
        <v>#REF!</v>
      </c>
      <c r="AA205" s="200"/>
      <c r="AB205" s="301">
        <f t="shared" si="135"/>
        <v>0</v>
      </c>
      <c r="AC205" s="200"/>
      <c r="AD205" s="301" t="e">
        <f t="shared" si="135"/>
        <v>#REF!</v>
      </c>
      <c r="AE205" s="200"/>
      <c r="AF205" s="301" t="e">
        <f t="shared" si="135"/>
        <v>#REF!</v>
      </c>
      <c r="AG205" s="200"/>
      <c r="AH205" s="301" t="e">
        <f t="shared" si="135"/>
        <v>#REF!</v>
      </c>
      <c r="AI205" s="200"/>
      <c r="AJ205" s="301" t="e">
        <f t="shared" si="135"/>
        <v>#REF!</v>
      </c>
      <c r="AK205" s="200"/>
      <c r="AL205" s="301" t="e">
        <f t="shared" si="135"/>
        <v>#REF!</v>
      </c>
      <c r="AM205" s="200"/>
      <c r="AN205" s="301" t="e">
        <f t="shared" si="135"/>
        <v>#REF!</v>
      </c>
      <c r="AO205" s="200"/>
      <c r="AP205" s="301" t="e">
        <f t="shared" si="135"/>
        <v>#REF!</v>
      </c>
      <c r="AQ205" s="200"/>
      <c r="AR205" s="301" t="e">
        <f t="shared" si="135"/>
        <v>#REF!</v>
      </c>
      <c r="AS205" s="200"/>
      <c r="AT205" s="301" t="e">
        <f t="shared" si="135"/>
        <v>#REF!</v>
      </c>
      <c r="AU205" s="200"/>
      <c r="AV205" s="301" t="e">
        <f t="shared" si="135"/>
        <v>#REF!</v>
      </c>
      <c r="AW205" s="200"/>
      <c r="AX205" s="301" t="e">
        <f t="shared" si="135"/>
        <v>#REF!</v>
      </c>
      <c r="AY205" s="200"/>
      <c r="AZ205" s="301" t="e">
        <f t="shared" si="135"/>
        <v>#REF!</v>
      </c>
      <c r="BA205" s="200"/>
      <c r="BB205" s="301" t="e">
        <f t="shared" si="135"/>
        <v>#REF!</v>
      </c>
      <c r="BC205" s="200"/>
      <c r="BD205" s="301" t="e">
        <f t="shared" si="135"/>
        <v>#REF!</v>
      </c>
      <c r="BE205" s="200"/>
      <c r="BF205" s="301" t="e">
        <f t="shared" si="135"/>
        <v>#REF!</v>
      </c>
      <c r="BG205" s="200"/>
      <c r="BH205" s="301" t="e">
        <f t="shared" si="135"/>
        <v>#REF!</v>
      </c>
      <c r="BI205" s="200"/>
      <c r="BJ205" s="301" t="e">
        <f t="shared" si="135"/>
        <v>#REF!</v>
      </c>
      <c r="BK205" s="200"/>
      <c r="BL205" s="301" t="e">
        <f t="shared" si="135"/>
        <v>#REF!</v>
      </c>
      <c r="BM205" s="200"/>
      <c r="BN205" s="301" t="e">
        <f t="shared" si="135"/>
        <v>#REF!</v>
      </c>
      <c r="BO205" s="200"/>
      <c r="BP205" s="301" t="e">
        <f t="shared" si="135"/>
        <v>#REF!</v>
      </c>
      <c r="BQ205" s="369"/>
      <c r="BR205" s="200"/>
      <c r="BS205" s="200"/>
      <c r="BT205" s="200"/>
      <c r="BU205" s="200"/>
      <c r="BV205" s="200"/>
      <c r="BW205" s="200"/>
      <c r="BX205" s="200"/>
      <c r="BY205" s="200"/>
      <c r="BZ205" s="200"/>
      <c r="CA205" s="200"/>
      <c r="CB205" s="200"/>
      <c r="CC205" s="200"/>
      <c r="CD205" s="200"/>
      <c r="CE205" s="200"/>
      <c r="CF205" s="200"/>
      <c r="CG205" s="200"/>
      <c r="CH205" s="200"/>
      <c r="CI205" s="200"/>
      <c r="CJ205" s="200"/>
      <c r="CK205" s="200"/>
      <c r="CL205" s="200"/>
      <c r="CM205" s="200"/>
      <c r="CN205" s="200"/>
      <c r="CO205" s="200"/>
      <c r="CP205" s="200"/>
      <c r="CQ205" s="200"/>
      <c r="CR205" s="200"/>
      <c r="CS205" s="200"/>
      <c r="CT205" s="200"/>
      <c r="CU205" s="200"/>
      <c r="CV205" s="200"/>
      <c r="CW205" s="200"/>
      <c r="CX205" s="200"/>
      <c r="CY205" s="200"/>
      <c r="CZ205" s="200"/>
      <c r="DA205" s="200"/>
      <c r="DB205" s="200"/>
      <c r="DC205" s="200"/>
      <c r="DD205" s="200"/>
      <c r="DE205" s="200"/>
      <c r="DF205" s="200"/>
      <c r="DG205" s="200"/>
      <c r="DH205" s="200"/>
      <c r="DI205" s="200"/>
      <c r="DJ205" s="200"/>
      <c r="DK205" s="200"/>
      <c r="DL205" s="200"/>
      <c r="DM205" s="200"/>
      <c r="DN205" s="200"/>
      <c r="DO205" s="200"/>
      <c r="DP205" s="200"/>
      <c r="DQ205" s="200"/>
      <c r="DR205" s="200"/>
      <c r="DS205" s="200"/>
      <c r="DT205" s="200"/>
      <c r="DU205" s="200"/>
      <c r="DV205" s="200"/>
      <c r="DW205" s="200"/>
      <c r="DX205" s="200"/>
      <c r="DY205" s="200"/>
      <c r="DZ205" s="200"/>
      <c r="EA205" s="200"/>
      <c r="EB205" s="200"/>
      <c r="EC205" s="200"/>
      <c r="ED205" s="200"/>
      <c r="EE205" s="200"/>
      <c r="EF205" s="200"/>
      <c r="EG205" s="200"/>
      <c r="EH205" s="200"/>
      <c r="EI205" s="200"/>
      <c r="EJ205" s="200"/>
      <c r="EK205" s="200"/>
      <c r="EL205" s="200"/>
      <c r="EM205" s="200"/>
      <c r="EN205" s="200"/>
      <c r="EO205" s="200"/>
      <c r="EP205" s="200"/>
      <c r="EQ205" s="200"/>
      <c r="ER205" s="200"/>
      <c r="ES205" s="200"/>
      <c r="ET205" s="200"/>
      <c r="EU205" s="200"/>
      <c r="EV205" s="200"/>
      <c r="EW205" s="200"/>
      <c r="EX205" s="200"/>
      <c r="EY205" s="200"/>
      <c r="EZ205" s="200"/>
      <c r="FA205" s="200"/>
      <c r="FB205" s="200"/>
      <c r="FC205" s="200"/>
      <c r="FD205" s="200"/>
      <c r="FE205" s="200"/>
      <c r="FF205" s="200"/>
      <c r="FO205" s="200"/>
    </row>
    <row r="206" spans="2:199" ht="15" customHeight="1" x14ac:dyDescent="0.2">
      <c r="B206" s="31"/>
      <c r="C206" s="399"/>
      <c r="D206" s="422"/>
      <c r="E206" s="420"/>
      <c r="F206" s="346" t="s">
        <v>3</v>
      </c>
      <c r="H206" s="203" t="s">
        <v>232</v>
      </c>
      <c r="J206" s="7" t="e">
        <f>#REF!</f>
        <v>#REF!</v>
      </c>
      <c r="L206" s="7" t="e">
        <f>#REF!</f>
        <v>#REF!</v>
      </c>
      <c r="M206" s="16"/>
      <c r="N206" s="7" t="e">
        <f t="shared" si="124"/>
        <v>#REF!</v>
      </c>
      <c r="O206" s="16"/>
      <c r="P206" s="7" t="e">
        <f t="shared" si="132"/>
        <v>#REF!</v>
      </c>
      <c r="Q206" s="16"/>
      <c r="R206" s="318" t="e">
        <f t="shared" si="133"/>
        <v>#REF!</v>
      </c>
      <c r="S206" s="16"/>
      <c r="T206" s="7">
        <f>'2017-2019'!AD101</f>
        <v>0</v>
      </c>
      <c r="U206" s="16"/>
      <c r="V206" s="7" t="e">
        <f>'2017-2019'!#REF!</f>
        <v>#REF!</v>
      </c>
      <c r="W206" s="16"/>
      <c r="X206" s="7">
        <f>'2017-2019'!AL101</f>
        <v>0</v>
      </c>
      <c r="Y206" s="16"/>
      <c r="Z206" s="7" t="e">
        <f>'2017-2019'!#REF!</f>
        <v>#REF!</v>
      </c>
      <c r="AA206" s="16"/>
      <c r="AB206" s="7">
        <f>'2017-2019'!AN101</f>
        <v>0</v>
      </c>
      <c r="AC206" s="16"/>
      <c r="AD206" s="7" t="e">
        <f>'2017-2019'!#REF!</f>
        <v>#REF!</v>
      </c>
      <c r="AE206" s="16"/>
      <c r="AF206" s="7" t="e">
        <f>'2017-2019'!#REF!</f>
        <v>#REF!</v>
      </c>
      <c r="AG206" s="16"/>
      <c r="AH206" s="7" t="e">
        <f>'2017-2019'!#REF!</f>
        <v>#REF!</v>
      </c>
      <c r="AI206" s="16"/>
      <c r="AJ206" s="7" t="e">
        <f>'2017-2019'!#REF!</f>
        <v>#REF!</v>
      </c>
      <c r="AK206" s="16"/>
      <c r="AL206" s="7" t="e">
        <f>'2017-2019'!#REF!</f>
        <v>#REF!</v>
      </c>
      <c r="AM206" s="16"/>
      <c r="AN206" s="7" t="e">
        <f>'2017-2019'!#REF!</f>
        <v>#REF!</v>
      </c>
      <c r="AO206" s="16"/>
      <c r="AP206" s="7" t="e">
        <f>'2017-2019'!#REF!</f>
        <v>#REF!</v>
      </c>
      <c r="AQ206" s="16"/>
      <c r="AR206" s="7" t="e">
        <f>'2017-2019'!#REF!</f>
        <v>#REF!</v>
      </c>
      <c r="AS206" s="16"/>
      <c r="AT206" s="7" t="e">
        <f>'2017-2019'!#REF!</f>
        <v>#REF!</v>
      </c>
      <c r="AU206" s="16"/>
      <c r="AV206" s="7" t="e">
        <f>'2017-2019'!#REF!</f>
        <v>#REF!</v>
      </c>
      <c r="AW206" s="16"/>
      <c r="AX206" s="7" t="e">
        <f>'2017-2019'!#REF!</f>
        <v>#REF!</v>
      </c>
      <c r="AY206" s="16"/>
      <c r="AZ206" s="7" t="e">
        <f>'2017-2019'!#REF!</f>
        <v>#REF!</v>
      </c>
      <c r="BA206" s="16"/>
      <c r="BB206" s="7" t="e">
        <f>'2017-2019'!#REF!</f>
        <v>#REF!</v>
      </c>
      <c r="BC206" s="16"/>
      <c r="BD206" s="7" t="e">
        <f>'2017-2019'!#REF!</f>
        <v>#REF!</v>
      </c>
      <c r="BE206" s="16"/>
      <c r="BF206" s="7" t="e">
        <f>'2017-2019'!#REF!</f>
        <v>#REF!</v>
      </c>
      <c r="BG206" s="16"/>
      <c r="BH206" s="7" t="e">
        <f>'2017-2019'!#REF!</f>
        <v>#REF!</v>
      </c>
      <c r="BI206" s="16"/>
      <c r="BJ206" s="7" t="e">
        <f>'2017-2019'!#REF!</f>
        <v>#REF!</v>
      </c>
      <c r="BK206" s="16"/>
      <c r="BL206" s="7" t="e">
        <f>'2017-2019'!#REF!</f>
        <v>#REF!</v>
      </c>
      <c r="BM206" s="16"/>
      <c r="BN206" s="7" t="e">
        <f>'2017-2019'!#REF!</f>
        <v>#REF!</v>
      </c>
      <c r="BO206" s="16"/>
      <c r="BP206" s="7" t="e">
        <f>'2017-2019'!#REF!</f>
        <v>#REF!</v>
      </c>
      <c r="BQ206" s="370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O206" s="16"/>
    </row>
    <row r="207" spans="2:199" ht="15" customHeight="1" x14ac:dyDescent="0.2">
      <c r="B207" s="31"/>
      <c r="C207" s="399"/>
      <c r="D207" s="422"/>
      <c r="E207" s="420">
        <v>8</v>
      </c>
      <c r="F207" s="346"/>
      <c r="G207" s="212"/>
      <c r="H207" s="199" t="s">
        <v>446</v>
      </c>
      <c r="I207" s="212"/>
      <c r="J207" s="301" t="e">
        <f>J208</f>
        <v>#REF!</v>
      </c>
      <c r="K207" s="212"/>
      <c r="L207" s="301" t="e">
        <f>L208</f>
        <v>#REF!</v>
      </c>
      <c r="M207" s="200"/>
      <c r="N207" s="301" t="e">
        <f t="shared" si="124"/>
        <v>#REF!</v>
      </c>
      <c r="O207" s="200"/>
      <c r="P207" s="301" t="e">
        <f t="shared" si="132"/>
        <v>#REF!</v>
      </c>
      <c r="Q207" s="200"/>
      <c r="R207" s="317" t="e">
        <f t="shared" si="133"/>
        <v>#REF!</v>
      </c>
      <c r="S207" s="200"/>
      <c r="T207" s="301">
        <f>T208</f>
        <v>0</v>
      </c>
      <c r="U207" s="200"/>
      <c r="V207" s="301">
        <f>V208</f>
        <v>0</v>
      </c>
      <c r="W207" s="200"/>
      <c r="X207" s="301">
        <f>X208</f>
        <v>0</v>
      </c>
      <c r="Y207" s="200"/>
      <c r="Z207" s="301">
        <f>Z208</f>
        <v>0</v>
      </c>
      <c r="AA207" s="200"/>
      <c r="AB207" s="301">
        <f>AB208</f>
        <v>0</v>
      </c>
      <c r="AC207" s="200"/>
      <c r="AD207" s="301">
        <f>AD208</f>
        <v>0</v>
      </c>
      <c r="AE207" s="200"/>
      <c r="AF207" s="301">
        <f>AF208</f>
        <v>0</v>
      </c>
      <c r="AG207" s="200"/>
      <c r="AH207" s="301">
        <f>AH208</f>
        <v>0</v>
      </c>
      <c r="AI207" s="200"/>
      <c r="AJ207" s="301">
        <f>AJ208</f>
        <v>0</v>
      </c>
      <c r="AK207" s="200"/>
      <c r="AL207" s="301">
        <f>AL208</f>
        <v>0</v>
      </c>
      <c r="AM207" s="200"/>
      <c r="AN207" s="301">
        <f>AN208</f>
        <v>0</v>
      </c>
      <c r="AO207" s="200"/>
      <c r="AP207" s="301">
        <f>AP208</f>
        <v>0</v>
      </c>
      <c r="AQ207" s="200"/>
      <c r="AR207" s="301">
        <f>AR208</f>
        <v>0</v>
      </c>
      <c r="AS207" s="200"/>
      <c r="AT207" s="301">
        <f>AT208</f>
        <v>0</v>
      </c>
      <c r="AU207" s="200"/>
      <c r="AV207" s="301">
        <f>AV208</f>
        <v>0</v>
      </c>
      <c r="AW207" s="200"/>
      <c r="AX207" s="301">
        <f>AX208</f>
        <v>0</v>
      </c>
      <c r="AY207" s="200"/>
      <c r="AZ207" s="301">
        <f>AZ208</f>
        <v>0</v>
      </c>
      <c r="BA207" s="200"/>
      <c r="BB207" s="301">
        <f>BB208</f>
        <v>0</v>
      </c>
      <c r="BC207" s="200"/>
      <c r="BD207" s="301" t="e">
        <f>BD208</f>
        <v>#REF!</v>
      </c>
      <c r="BE207" s="200"/>
      <c r="BF207" s="301">
        <f>BF208</f>
        <v>0</v>
      </c>
      <c r="BG207" s="200"/>
      <c r="BH207" s="301">
        <f>BH208</f>
        <v>0</v>
      </c>
      <c r="BI207" s="200"/>
      <c r="BJ207" s="301">
        <f>BJ208</f>
        <v>0</v>
      </c>
      <c r="BK207" s="200"/>
      <c r="BL207" s="301">
        <f>BL208</f>
        <v>0</v>
      </c>
      <c r="BM207" s="200"/>
      <c r="BN207" s="301">
        <f>BN208</f>
        <v>0</v>
      </c>
      <c r="BO207" s="200"/>
      <c r="BP207" s="301">
        <f>BP208</f>
        <v>0</v>
      </c>
      <c r="BQ207" s="369"/>
      <c r="BR207" s="200"/>
      <c r="BS207" s="200"/>
      <c r="BT207" s="200"/>
      <c r="BU207" s="200"/>
      <c r="BV207" s="200"/>
      <c r="BW207" s="200"/>
      <c r="BX207" s="200"/>
      <c r="BY207" s="200"/>
      <c r="BZ207" s="200"/>
      <c r="CA207" s="200"/>
      <c r="CB207" s="200"/>
      <c r="CC207" s="200"/>
      <c r="CD207" s="200"/>
      <c r="CE207" s="200"/>
      <c r="CF207" s="200"/>
      <c r="CG207" s="200"/>
      <c r="CH207" s="200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0"/>
      <c r="CX207" s="200"/>
      <c r="CY207" s="200"/>
      <c r="CZ207" s="200"/>
      <c r="DA207" s="200"/>
      <c r="DB207" s="200"/>
      <c r="DC207" s="200"/>
      <c r="DD207" s="200"/>
      <c r="DE207" s="200"/>
      <c r="DF207" s="200"/>
      <c r="DG207" s="200"/>
      <c r="DH207" s="200"/>
      <c r="DI207" s="200"/>
      <c r="DJ207" s="200"/>
      <c r="DK207" s="200"/>
      <c r="DL207" s="200"/>
      <c r="DM207" s="200"/>
      <c r="DN207" s="200"/>
      <c r="DO207" s="200"/>
      <c r="DP207" s="200"/>
      <c r="DQ207" s="200"/>
      <c r="DR207" s="200"/>
      <c r="DS207" s="200"/>
      <c r="DT207" s="200"/>
      <c r="DU207" s="200"/>
      <c r="DV207" s="200"/>
      <c r="DW207" s="200"/>
      <c r="DX207" s="200"/>
      <c r="DY207" s="200"/>
      <c r="DZ207" s="200"/>
      <c r="EA207" s="200"/>
      <c r="EB207" s="200"/>
      <c r="EC207" s="200"/>
      <c r="ED207" s="200"/>
      <c r="EE207" s="200"/>
      <c r="EF207" s="200"/>
      <c r="EG207" s="200"/>
      <c r="EH207" s="200"/>
      <c r="EI207" s="200"/>
      <c r="EJ207" s="200"/>
      <c r="EK207" s="200"/>
      <c r="EL207" s="200"/>
      <c r="EM207" s="200"/>
      <c r="EN207" s="200"/>
      <c r="EO207" s="200"/>
      <c r="EP207" s="200"/>
      <c r="EQ207" s="200"/>
      <c r="ER207" s="200"/>
      <c r="ES207" s="200"/>
      <c r="ET207" s="200"/>
      <c r="EU207" s="200"/>
      <c r="EV207" s="200"/>
      <c r="EW207" s="200"/>
      <c r="EX207" s="200"/>
      <c r="EY207" s="200"/>
      <c r="EZ207" s="200"/>
      <c r="FA207" s="200"/>
      <c r="FB207" s="200"/>
      <c r="FC207" s="200"/>
      <c r="FD207" s="200"/>
      <c r="FE207" s="200"/>
      <c r="FF207" s="200"/>
      <c r="FO207" s="200"/>
    </row>
    <row r="208" spans="2:199" ht="15" customHeight="1" x14ac:dyDescent="0.2">
      <c r="B208" s="31"/>
      <c r="C208" s="399"/>
      <c r="D208" s="422"/>
      <c r="E208" s="420"/>
      <c r="F208" s="346" t="s">
        <v>3</v>
      </c>
      <c r="H208" s="203" t="s">
        <v>447</v>
      </c>
      <c r="J208" s="7" t="e">
        <f>#REF!</f>
        <v>#REF!</v>
      </c>
      <c r="L208" s="7" t="e">
        <f>#REF!</f>
        <v>#REF!</v>
      </c>
      <c r="M208" s="16"/>
      <c r="N208" s="7" t="e">
        <f t="shared" si="124"/>
        <v>#REF!</v>
      </c>
      <c r="O208" s="16"/>
      <c r="P208" s="7" t="e">
        <f t="shared" si="132"/>
        <v>#REF!</v>
      </c>
      <c r="Q208" s="16"/>
      <c r="R208" s="318" t="e">
        <f t="shared" si="133"/>
        <v>#REF!</v>
      </c>
      <c r="S208" s="16"/>
      <c r="T208" s="7">
        <v>0</v>
      </c>
      <c r="U208" s="16"/>
      <c r="V208" s="7">
        <v>0</v>
      </c>
      <c r="W208" s="16"/>
      <c r="X208" s="7">
        <v>0</v>
      </c>
      <c r="Y208" s="16"/>
      <c r="Z208" s="7">
        <v>0</v>
      </c>
      <c r="AA208" s="16"/>
      <c r="AB208" s="7">
        <v>0</v>
      </c>
      <c r="AC208" s="16"/>
      <c r="AD208" s="7">
        <v>0</v>
      </c>
      <c r="AE208" s="16"/>
      <c r="AF208" s="7">
        <v>0</v>
      </c>
      <c r="AG208" s="16"/>
      <c r="AH208" s="7">
        <v>0</v>
      </c>
      <c r="AI208" s="16"/>
      <c r="AJ208" s="7">
        <v>0</v>
      </c>
      <c r="AK208" s="16"/>
      <c r="AL208" s="7">
        <v>0</v>
      </c>
      <c r="AM208" s="16"/>
      <c r="AN208" s="7">
        <v>0</v>
      </c>
      <c r="AO208" s="16"/>
      <c r="AP208" s="7">
        <v>0</v>
      </c>
      <c r="AQ208" s="16"/>
      <c r="AR208" s="7">
        <v>0</v>
      </c>
      <c r="AS208" s="16"/>
      <c r="AT208" s="7">
        <v>0</v>
      </c>
      <c r="AU208" s="16"/>
      <c r="AV208" s="7">
        <v>0</v>
      </c>
      <c r="AW208" s="16"/>
      <c r="AX208" s="7">
        <v>0</v>
      </c>
      <c r="AY208" s="16"/>
      <c r="AZ208" s="7">
        <v>0</v>
      </c>
      <c r="BA208" s="16"/>
      <c r="BB208" s="7">
        <v>0</v>
      </c>
      <c r="BC208" s="16"/>
      <c r="BD208" s="7" t="e">
        <f>#REF!</f>
        <v>#REF!</v>
      </c>
      <c r="BE208" s="16"/>
      <c r="BF208" s="7">
        <v>0</v>
      </c>
      <c r="BG208" s="16"/>
      <c r="BH208" s="7">
        <v>0</v>
      </c>
      <c r="BI208" s="16"/>
      <c r="BJ208" s="7">
        <v>0</v>
      </c>
      <c r="BK208" s="16"/>
      <c r="BL208" s="7">
        <v>0</v>
      </c>
      <c r="BM208" s="16"/>
      <c r="BN208" s="7">
        <v>0</v>
      </c>
      <c r="BO208" s="16"/>
      <c r="BP208" s="7">
        <v>0</v>
      </c>
      <c r="BQ208" s="370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O208" s="16"/>
    </row>
    <row r="209" spans="2:200" ht="15" customHeight="1" x14ac:dyDescent="0.2">
      <c r="B209" s="31"/>
      <c r="C209" s="399"/>
      <c r="D209" s="422"/>
      <c r="E209" s="420">
        <v>9</v>
      </c>
      <c r="F209" s="346"/>
      <c r="G209" s="212"/>
      <c r="H209" s="199" t="s">
        <v>408</v>
      </c>
      <c r="I209" s="212"/>
      <c r="J209" s="301" t="e">
        <f>J210</f>
        <v>#REF!</v>
      </c>
      <c r="K209" s="212"/>
      <c r="L209" s="301" t="e">
        <f>L210</f>
        <v>#REF!</v>
      </c>
      <c r="M209" s="200"/>
      <c r="N209" s="301" t="e">
        <f>SUM(T209:EX209)</f>
        <v>#REF!</v>
      </c>
      <c r="O209" s="200"/>
      <c r="P209" s="301" t="e">
        <f>N209-J209</f>
        <v>#REF!</v>
      </c>
      <c r="Q209" s="200"/>
      <c r="R209" s="317" t="e">
        <f>(P209/J209)*100</f>
        <v>#REF!</v>
      </c>
      <c r="S209" s="200"/>
      <c r="T209" s="301">
        <f>T210</f>
        <v>0</v>
      </c>
      <c r="U209" s="200"/>
      <c r="V209" s="301">
        <f>V210</f>
        <v>0</v>
      </c>
      <c r="W209" s="200"/>
      <c r="X209" s="301">
        <f>X210</f>
        <v>0</v>
      </c>
      <c r="Y209" s="200"/>
      <c r="Z209" s="301">
        <f>Z210</f>
        <v>0</v>
      </c>
      <c r="AA209" s="200"/>
      <c r="AB209" s="301">
        <f>AB210</f>
        <v>0</v>
      </c>
      <c r="AC209" s="200"/>
      <c r="AD209" s="301">
        <f>AD210</f>
        <v>0</v>
      </c>
      <c r="AE209" s="200"/>
      <c r="AF209" s="301">
        <f>AF210</f>
        <v>0</v>
      </c>
      <c r="AG209" s="200"/>
      <c r="AH209" s="301">
        <f>AH210</f>
        <v>0</v>
      </c>
      <c r="AI209" s="200"/>
      <c r="AJ209" s="301">
        <f>AJ210</f>
        <v>0</v>
      </c>
      <c r="AK209" s="200"/>
      <c r="AL209" s="301">
        <f>AL210</f>
        <v>0</v>
      </c>
      <c r="AM209" s="200"/>
      <c r="AN209" s="301">
        <f>AN210</f>
        <v>0</v>
      </c>
      <c r="AO209" s="200"/>
      <c r="AP209" s="301">
        <f>AP210</f>
        <v>0</v>
      </c>
      <c r="AQ209" s="200"/>
      <c r="AR209" s="301">
        <f>AR210</f>
        <v>0</v>
      </c>
      <c r="AS209" s="200"/>
      <c r="AT209" s="301">
        <f>AT210</f>
        <v>0</v>
      </c>
      <c r="AU209" s="200"/>
      <c r="AV209" s="301">
        <f>AV210</f>
        <v>0</v>
      </c>
      <c r="AW209" s="200"/>
      <c r="AX209" s="301">
        <f>AX210</f>
        <v>0</v>
      </c>
      <c r="AY209" s="200"/>
      <c r="AZ209" s="301">
        <f>AZ210</f>
        <v>0</v>
      </c>
      <c r="BA209" s="200"/>
      <c r="BB209" s="301">
        <f>BB210</f>
        <v>0</v>
      </c>
      <c r="BC209" s="200"/>
      <c r="BD209" s="301" t="e">
        <f>BD210</f>
        <v>#REF!</v>
      </c>
      <c r="BE209" s="200"/>
      <c r="BF209" s="301">
        <f>BF210</f>
        <v>0</v>
      </c>
      <c r="BG209" s="200"/>
      <c r="BH209" s="301">
        <f>BH210</f>
        <v>0</v>
      </c>
      <c r="BI209" s="200"/>
      <c r="BJ209" s="301">
        <f>BJ210</f>
        <v>0</v>
      </c>
      <c r="BK209" s="200"/>
      <c r="BL209" s="301">
        <f>BL210</f>
        <v>0</v>
      </c>
      <c r="BM209" s="200"/>
      <c r="BN209" s="301">
        <f>BN210</f>
        <v>0</v>
      </c>
      <c r="BO209" s="200"/>
      <c r="BP209" s="301">
        <f>BP210</f>
        <v>0</v>
      </c>
      <c r="BQ209" s="369"/>
      <c r="BR209" s="200"/>
      <c r="BS209" s="200"/>
      <c r="BT209" s="200"/>
      <c r="BU209" s="200"/>
      <c r="BV209" s="200"/>
      <c r="BW209" s="200"/>
      <c r="BX209" s="200"/>
      <c r="BY209" s="200"/>
      <c r="BZ209" s="200"/>
      <c r="CA209" s="200"/>
      <c r="CB209" s="200"/>
      <c r="CC209" s="200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0"/>
      <c r="CN209" s="200"/>
      <c r="CO209" s="200"/>
      <c r="CP209" s="200"/>
      <c r="CQ209" s="200"/>
      <c r="CR209" s="200"/>
      <c r="CS209" s="200"/>
      <c r="CT209" s="200"/>
      <c r="CU209" s="200"/>
      <c r="CV209" s="200"/>
      <c r="CW209" s="200"/>
      <c r="CX209" s="200"/>
      <c r="CY209" s="200"/>
      <c r="CZ209" s="200"/>
      <c r="DA209" s="200"/>
      <c r="DB209" s="200"/>
      <c r="DC209" s="200"/>
      <c r="DD209" s="200"/>
      <c r="DE209" s="200"/>
      <c r="DF209" s="200"/>
      <c r="DG209" s="200"/>
      <c r="DH209" s="200"/>
      <c r="DI209" s="200"/>
      <c r="DJ209" s="200"/>
      <c r="DK209" s="200"/>
      <c r="DL209" s="200"/>
      <c r="DM209" s="200"/>
      <c r="DN209" s="200"/>
      <c r="DO209" s="200"/>
      <c r="DP209" s="200"/>
      <c r="DQ209" s="200"/>
      <c r="DR209" s="200"/>
      <c r="DS209" s="200"/>
      <c r="DT209" s="200"/>
      <c r="DU209" s="200"/>
      <c r="DV209" s="200"/>
      <c r="DW209" s="200"/>
      <c r="DX209" s="200"/>
      <c r="DY209" s="200"/>
      <c r="DZ209" s="200"/>
      <c r="EA209" s="200"/>
      <c r="EB209" s="200"/>
      <c r="EC209" s="200"/>
      <c r="ED209" s="200"/>
      <c r="EE209" s="200"/>
      <c r="EF209" s="200"/>
      <c r="EG209" s="200"/>
      <c r="EH209" s="200"/>
      <c r="EI209" s="200"/>
      <c r="EJ209" s="200"/>
      <c r="EK209" s="200"/>
      <c r="EL209" s="200"/>
      <c r="EM209" s="200"/>
      <c r="EN209" s="200"/>
      <c r="EO209" s="200"/>
      <c r="EP209" s="200"/>
      <c r="EQ209" s="200"/>
      <c r="ER209" s="200"/>
      <c r="ES209" s="200"/>
      <c r="ET209" s="200"/>
      <c r="EU209" s="200"/>
      <c r="EV209" s="200"/>
      <c r="EW209" s="200"/>
      <c r="EX209" s="200"/>
      <c r="EY209" s="200"/>
      <c r="EZ209" s="200"/>
      <c r="FA209" s="200"/>
      <c r="FB209" s="200"/>
      <c r="FC209" s="200"/>
      <c r="FD209" s="200"/>
      <c r="FE209" s="200"/>
      <c r="FF209" s="200"/>
      <c r="FO209" s="200"/>
    </row>
    <row r="210" spans="2:200" ht="15" customHeight="1" x14ac:dyDescent="0.2">
      <c r="B210" s="31"/>
      <c r="C210" s="399"/>
      <c r="D210" s="422"/>
      <c r="E210" s="420"/>
      <c r="F210" s="346" t="s">
        <v>3</v>
      </c>
      <c r="H210" s="203" t="s">
        <v>409</v>
      </c>
      <c r="J210" s="7" t="e">
        <f>#REF!</f>
        <v>#REF!</v>
      </c>
      <c r="L210" s="7" t="e">
        <f>#REF!</f>
        <v>#REF!</v>
      </c>
      <c r="M210" s="16"/>
      <c r="N210" s="7" t="e">
        <f>SUM(T210:EX210)</f>
        <v>#REF!</v>
      </c>
      <c r="O210" s="16"/>
      <c r="P210" s="7" t="e">
        <f>N210-J210</f>
        <v>#REF!</v>
      </c>
      <c r="Q210" s="16"/>
      <c r="R210" s="318" t="e">
        <f>(P210/J210)*100</f>
        <v>#REF!</v>
      </c>
      <c r="S210" s="16"/>
      <c r="T210" s="7">
        <v>0</v>
      </c>
      <c r="U210" s="16"/>
      <c r="V210" s="7">
        <v>0</v>
      </c>
      <c r="W210" s="16"/>
      <c r="X210" s="7">
        <v>0</v>
      </c>
      <c r="Y210" s="16"/>
      <c r="Z210" s="7">
        <v>0</v>
      </c>
      <c r="AA210" s="16"/>
      <c r="AB210" s="7">
        <v>0</v>
      </c>
      <c r="AC210" s="16"/>
      <c r="AD210" s="7">
        <v>0</v>
      </c>
      <c r="AE210" s="16"/>
      <c r="AF210" s="7">
        <v>0</v>
      </c>
      <c r="AG210" s="16"/>
      <c r="AH210" s="7">
        <v>0</v>
      </c>
      <c r="AI210" s="16"/>
      <c r="AJ210" s="7">
        <v>0</v>
      </c>
      <c r="AK210" s="16"/>
      <c r="AL210" s="7">
        <v>0</v>
      </c>
      <c r="AM210" s="16"/>
      <c r="AN210" s="7">
        <v>0</v>
      </c>
      <c r="AO210" s="16"/>
      <c r="AP210" s="7">
        <v>0</v>
      </c>
      <c r="AQ210" s="16"/>
      <c r="AR210" s="7">
        <v>0</v>
      </c>
      <c r="AS210" s="16"/>
      <c r="AT210" s="7">
        <v>0</v>
      </c>
      <c r="AU210" s="16"/>
      <c r="AV210" s="7">
        <v>0</v>
      </c>
      <c r="AW210" s="16"/>
      <c r="AX210" s="7">
        <v>0</v>
      </c>
      <c r="AY210" s="16"/>
      <c r="AZ210" s="7">
        <v>0</v>
      </c>
      <c r="BA210" s="16"/>
      <c r="BB210" s="7">
        <v>0</v>
      </c>
      <c r="BC210" s="16"/>
      <c r="BD210" s="7" t="e">
        <f>#REF!</f>
        <v>#REF!</v>
      </c>
      <c r="BE210" s="16"/>
      <c r="BF210" s="7">
        <v>0</v>
      </c>
      <c r="BG210" s="16"/>
      <c r="BH210" s="7">
        <v>0</v>
      </c>
      <c r="BI210" s="16"/>
      <c r="BJ210" s="7">
        <v>0</v>
      </c>
      <c r="BK210" s="16"/>
      <c r="BL210" s="7">
        <v>0</v>
      </c>
      <c r="BM210" s="16"/>
      <c r="BN210" s="7">
        <v>0</v>
      </c>
      <c r="BO210" s="16"/>
      <c r="BP210" s="7">
        <v>0</v>
      </c>
      <c r="BQ210" s="370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O210" s="16"/>
    </row>
    <row r="211" spans="2:200" ht="15" customHeight="1" x14ac:dyDescent="0.2">
      <c r="B211" s="31"/>
      <c r="C211" s="396" t="s">
        <v>55</v>
      </c>
      <c r="D211" s="417"/>
      <c r="E211" s="417"/>
      <c r="F211" s="340"/>
      <c r="G211" s="337"/>
      <c r="H211" s="193" t="s">
        <v>29</v>
      </c>
      <c r="I211" s="337"/>
      <c r="J211" s="299" t="e">
        <f>SUM(J212+J217+J224+J227+J232)</f>
        <v>#REF!</v>
      </c>
      <c r="K211" s="337"/>
      <c r="L211" s="299" t="e">
        <f>SUM(L212+L217+L224+L227+L232)</f>
        <v>#REF!</v>
      </c>
      <c r="M211" s="194"/>
      <c r="N211" s="299" t="e">
        <f t="shared" si="124"/>
        <v>#REF!</v>
      </c>
      <c r="O211" s="194"/>
      <c r="P211" s="299" t="e">
        <f t="shared" si="132"/>
        <v>#REF!</v>
      </c>
      <c r="Q211" s="194"/>
      <c r="R211" s="315" t="e">
        <f t="shared" si="133"/>
        <v>#REF!</v>
      </c>
      <c r="S211" s="194"/>
      <c r="T211" s="299" t="e">
        <f>SUM(T212+T217+T224+T227+T232)</f>
        <v>#REF!</v>
      </c>
      <c r="U211" s="194"/>
      <c r="V211" s="299">
        <f>SUM(V212+V217+V224+V227+V232)</f>
        <v>0</v>
      </c>
      <c r="W211" s="194"/>
      <c r="X211" s="299" t="e">
        <f>SUM(X212+X217+X224+X227+X232)</f>
        <v>#REF!</v>
      </c>
      <c r="Y211" s="194"/>
      <c r="Z211" s="299">
        <f t="shared" ref="Z211:BP211" si="136">SUM(Z212+Z217+Z224+Z227+Z232)</f>
        <v>0</v>
      </c>
      <c r="AA211" s="194"/>
      <c r="AB211" s="299">
        <f t="shared" si="136"/>
        <v>0</v>
      </c>
      <c r="AC211" s="194"/>
      <c r="AD211" s="299">
        <f t="shared" si="136"/>
        <v>0</v>
      </c>
      <c r="AE211" s="194"/>
      <c r="AF211" s="299">
        <f t="shared" si="136"/>
        <v>0</v>
      </c>
      <c r="AG211" s="194"/>
      <c r="AH211" s="299">
        <f t="shared" si="136"/>
        <v>0</v>
      </c>
      <c r="AI211" s="194"/>
      <c r="AJ211" s="299">
        <f t="shared" si="136"/>
        <v>0</v>
      </c>
      <c r="AK211" s="194"/>
      <c r="AL211" s="299">
        <f t="shared" si="136"/>
        <v>0</v>
      </c>
      <c r="AM211" s="194"/>
      <c r="AN211" s="299">
        <f t="shared" si="136"/>
        <v>0</v>
      </c>
      <c r="AO211" s="194"/>
      <c r="AP211" s="299">
        <f t="shared" si="136"/>
        <v>0</v>
      </c>
      <c r="AQ211" s="194"/>
      <c r="AR211" s="299">
        <f t="shared" si="136"/>
        <v>0</v>
      </c>
      <c r="AS211" s="194"/>
      <c r="AT211" s="299">
        <f t="shared" si="136"/>
        <v>0</v>
      </c>
      <c r="AU211" s="194"/>
      <c r="AV211" s="299">
        <f t="shared" si="136"/>
        <v>0</v>
      </c>
      <c r="AW211" s="194"/>
      <c r="AX211" s="299">
        <f t="shared" si="136"/>
        <v>0</v>
      </c>
      <c r="AY211" s="194"/>
      <c r="AZ211" s="299">
        <f t="shared" si="136"/>
        <v>0</v>
      </c>
      <c r="BA211" s="194"/>
      <c r="BB211" s="299">
        <f t="shared" si="136"/>
        <v>0</v>
      </c>
      <c r="BC211" s="194"/>
      <c r="BD211" s="299">
        <f t="shared" si="136"/>
        <v>0</v>
      </c>
      <c r="BE211" s="194"/>
      <c r="BF211" s="299">
        <f t="shared" si="136"/>
        <v>0</v>
      </c>
      <c r="BG211" s="194"/>
      <c r="BH211" s="299" t="e">
        <f t="shared" si="136"/>
        <v>#REF!</v>
      </c>
      <c r="BI211" s="194"/>
      <c r="BJ211" s="299">
        <f t="shared" si="136"/>
        <v>0</v>
      </c>
      <c r="BK211" s="194"/>
      <c r="BL211" s="299">
        <f t="shared" si="136"/>
        <v>0</v>
      </c>
      <c r="BM211" s="194"/>
      <c r="BN211" s="299" t="e">
        <f t="shared" si="136"/>
        <v>#REF!</v>
      </c>
      <c r="BO211" s="194"/>
      <c r="BP211" s="299">
        <f t="shared" si="136"/>
        <v>0</v>
      </c>
      <c r="BQ211" s="367"/>
      <c r="BR211" s="194"/>
      <c r="BS211" s="194"/>
      <c r="BT211" s="194"/>
      <c r="BU211" s="194"/>
      <c r="BV211" s="194"/>
      <c r="BW211" s="194"/>
      <c r="BX211" s="194"/>
      <c r="BY211" s="194"/>
      <c r="BZ211" s="194"/>
      <c r="CA211" s="194"/>
      <c r="CB211" s="194"/>
      <c r="CC211" s="194"/>
      <c r="CD211" s="194"/>
      <c r="CE211" s="194"/>
      <c r="CF211" s="194"/>
      <c r="CG211" s="194"/>
      <c r="CH211" s="194"/>
      <c r="CI211" s="194"/>
      <c r="CJ211" s="194"/>
      <c r="CK211" s="194"/>
      <c r="CL211" s="194"/>
      <c r="CM211" s="194"/>
      <c r="CN211" s="194"/>
      <c r="CO211" s="194"/>
      <c r="CP211" s="194"/>
      <c r="CQ211" s="194"/>
      <c r="CR211" s="194"/>
      <c r="CS211" s="194"/>
      <c r="CT211" s="194"/>
      <c r="CU211" s="194"/>
      <c r="CV211" s="194"/>
      <c r="CW211" s="194"/>
      <c r="CX211" s="194"/>
      <c r="CY211" s="194"/>
      <c r="CZ211" s="194"/>
      <c r="DA211" s="194"/>
      <c r="DB211" s="194"/>
      <c r="DC211" s="194"/>
      <c r="DD211" s="194"/>
      <c r="DE211" s="194"/>
      <c r="DF211" s="194"/>
      <c r="DG211" s="194"/>
      <c r="DH211" s="194"/>
      <c r="DI211" s="194"/>
      <c r="DJ211" s="194"/>
      <c r="DK211" s="194"/>
      <c r="DL211" s="194"/>
      <c r="DM211" s="194"/>
      <c r="DN211" s="194"/>
      <c r="DO211" s="194"/>
      <c r="DP211" s="194"/>
      <c r="DQ211" s="194"/>
      <c r="DR211" s="194"/>
      <c r="DS211" s="194"/>
      <c r="DT211" s="194"/>
      <c r="DU211" s="194"/>
      <c r="DV211" s="194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207"/>
      <c r="FH211" s="207"/>
      <c r="FI211" s="207"/>
      <c r="FJ211" s="207"/>
      <c r="FK211" s="207"/>
      <c r="FL211" s="207"/>
      <c r="FM211" s="207"/>
      <c r="FN211" s="207"/>
      <c r="FO211" s="194"/>
      <c r="FP211" s="207"/>
      <c r="FQ211" s="207"/>
      <c r="FR211" s="207"/>
      <c r="FS211" s="207"/>
      <c r="FT211" s="207"/>
      <c r="FU211" s="207"/>
      <c r="FV211" s="207"/>
      <c r="FW211" s="207"/>
      <c r="FX211" s="207"/>
      <c r="FY211" s="207"/>
    </row>
    <row r="212" spans="2:200" ht="15" customHeight="1" x14ac:dyDescent="0.2">
      <c r="B212" s="31"/>
      <c r="C212" s="400"/>
      <c r="D212" s="418">
        <v>1</v>
      </c>
      <c r="E212" s="418"/>
      <c r="F212" s="341"/>
      <c r="G212" s="217"/>
      <c r="H212" s="195" t="s">
        <v>61</v>
      </c>
      <c r="I212" s="217"/>
      <c r="J212" s="300" t="e">
        <f>J213</f>
        <v>#REF!</v>
      </c>
      <c r="K212" s="217"/>
      <c r="L212" s="300" t="e">
        <f>L213</f>
        <v>#REF!</v>
      </c>
      <c r="M212" s="196"/>
      <c r="N212" s="300" t="e">
        <f t="shared" si="124"/>
        <v>#REF!</v>
      </c>
      <c r="O212" s="196"/>
      <c r="P212" s="300" t="e">
        <f t="shared" si="132"/>
        <v>#REF!</v>
      </c>
      <c r="Q212" s="196"/>
      <c r="R212" s="316" t="e">
        <f t="shared" si="133"/>
        <v>#REF!</v>
      </c>
      <c r="S212" s="196"/>
      <c r="T212" s="300" t="e">
        <f>T213</f>
        <v>#REF!</v>
      </c>
      <c r="U212" s="196"/>
      <c r="V212" s="300">
        <f>V213+V215</f>
        <v>0</v>
      </c>
      <c r="W212" s="196"/>
      <c r="X212" s="300">
        <f>X213+X215</f>
        <v>0</v>
      </c>
      <c r="Y212" s="196"/>
      <c r="Z212" s="300">
        <f t="shared" ref="Z212:BP212" si="137">Z213+Z215</f>
        <v>0</v>
      </c>
      <c r="AA212" s="196"/>
      <c r="AB212" s="300">
        <f t="shared" si="137"/>
        <v>0</v>
      </c>
      <c r="AC212" s="196"/>
      <c r="AD212" s="300">
        <f t="shared" si="137"/>
        <v>0</v>
      </c>
      <c r="AE212" s="196"/>
      <c r="AF212" s="300">
        <f t="shared" si="137"/>
        <v>0</v>
      </c>
      <c r="AG212" s="196"/>
      <c r="AH212" s="300">
        <f t="shared" si="137"/>
        <v>0</v>
      </c>
      <c r="AI212" s="196"/>
      <c r="AJ212" s="300">
        <f t="shared" si="137"/>
        <v>0</v>
      </c>
      <c r="AK212" s="196"/>
      <c r="AL212" s="300">
        <f t="shared" si="137"/>
        <v>0</v>
      </c>
      <c r="AM212" s="196"/>
      <c r="AN212" s="300">
        <f t="shared" si="137"/>
        <v>0</v>
      </c>
      <c r="AO212" s="196"/>
      <c r="AP212" s="300">
        <f t="shared" si="137"/>
        <v>0</v>
      </c>
      <c r="AQ212" s="196"/>
      <c r="AR212" s="300">
        <f t="shared" si="137"/>
        <v>0</v>
      </c>
      <c r="AS212" s="196"/>
      <c r="AT212" s="300">
        <f t="shared" si="137"/>
        <v>0</v>
      </c>
      <c r="AU212" s="196"/>
      <c r="AV212" s="300">
        <f t="shared" si="137"/>
        <v>0</v>
      </c>
      <c r="AW212" s="196"/>
      <c r="AX212" s="300">
        <f t="shared" si="137"/>
        <v>0</v>
      </c>
      <c r="AY212" s="196"/>
      <c r="AZ212" s="300">
        <f t="shared" si="137"/>
        <v>0</v>
      </c>
      <c r="BA212" s="196"/>
      <c r="BB212" s="300">
        <f t="shared" si="137"/>
        <v>0</v>
      </c>
      <c r="BC212" s="196"/>
      <c r="BD212" s="300">
        <f t="shared" si="137"/>
        <v>0</v>
      </c>
      <c r="BE212" s="196"/>
      <c r="BF212" s="300">
        <f t="shared" si="137"/>
        <v>0</v>
      </c>
      <c r="BG212" s="196"/>
      <c r="BH212" s="300">
        <f t="shared" si="137"/>
        <v>0</v>
      </c>
      <c r="BI212" s="196"/>
      <c r="BJ212" s="300">
        <f t="shared" si="137"/>
        <v>0</v>
      </c>
      <c r="BK212" s="196"/>
      <c r="BL212" s="300">
        <f t="shared" si="137"/>
        <v>0</v>
      </c>
      <c r="BM212" s="196"/>
      <c r="BN212" s="300">
        <f t="shared" si="137"/>
        <v>0</v>
      </c>
      <c r="BO212" s="196"/>
      <c r="BP212" s="300">
        <f t="shared" si="137"/>
        <v>0</v>
      </c>
      <c r="BQ212" s="368"/>
      <c r="BR212" s="196"/>
      <c r="BS212" s="196"/>
      <c r="BT212" s="196"/>
      <c r="BU212" s="196"/>
      <c r="BV212" s="196"/>
      <c r="BW212" s="196"/>
      <c r="BX212" s="196"/>
      <c r="BY212" s="196"/>
      <c r="BZ212" s="196"/>
      <c r="CA212" s="196"/>
      <c r="CB212" s="196"/>
      <c r="CC212" s="196"/>
      <c r="CD212" s="196"/>
      <c r="CE212" s="196"/>
      <c r="CF212" s="196"/>
      <c r="CG212" s="196"/>
      <c r="CH212" s="196"/>
      <c r="CI212" s="196"/>
      <c r="CJ212" s="196"/>
      <c r="CK212" s="196"/>
      <c r="CL212" s="196"/>
      <c r="CM212" s="196"/>
      <c r="CN212" s="196"/>
      <c r="CO212" s="196"/>
      <c r="CP212" s="196"/>
      <c r="CQ212" s="196"/>
      <c r="CR212" s="196"/>
      <c r="CS212" s="196"/>
      <c r="CT212" s="196"/>
      <c r="CU212" s="196"/>
      <c r="CV212" s="196"/>
      <c r="CW212" s="196"/>
      <c r="CX212" s="196"/>
      <c r="CY212" s="196"/>
      <c r="CZ212" s="196"/>
      <c r="DA212" s="196"/>
      <c r="DB212" s="196"/>
      <c r="DC212" s="196"/>
      <c r="DD212" s="196"/>
      <c r="DE212" s="196"/>
      <c r="DF212" s="196"/>
      <c r="DG212" s="196"/>
      <c r="DH212" s="196"/>
      <c r="DI212" s="196"/>
      <c r="DJ212" s="196"/>
      <c r="DK212" s="196"/>
      <c r="DL212" s="196"/>
      <c r="DM212" s="196"/>
      <c r="DN212" s="196"/>
      <c r="DO212" s="196"/>
      <c r="DP212" s="196"/>
      <c r="DQ212" s="196"/>
      <c r="DR212" s="196"/>
      <c r="DS212" s="196"/>
      <c r="DT212" s="196"/>
      <c r="DU212" s="196"/>
      <c r="DV212" s="196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7"/>
      <c r="FH212" s="197"/>
      <c r="FI212" s="197"/>
      <c r="FJ212" s="197"/>
      <c r="FK212" s="197"/>
      <c r="FL212" s="197"/>
      <c r="FM212" s="197"/>
      <c r="FN212" s="197"/>
      <c r="FO212" s="196"/>
      <c r="FP212" s="197"/>
      <c r="FQ212" s="197"/>
      <c r="FR212" s="197"/>
      <c r="FS212" s="197"/>
      <c r="FT212" s="197"/>
      <c r="FU212" s="197"/>
      <c r="FV212" s="197"/>
      <c r="FW212" s="197"/>
      <c r="FX212" s="197"/>
    </row>
    <row r="213" spans="2:200" ht="15" customHeight="1" x14ac:dyDescent="0.2">
      <c r="B213" s="31"/>
      <c r="C213" s="399"/>
      <c r="D213" s="421"/>
      <c r="E213" s="420">
        <v>2</v>
      </c>
      <c r="F213" s="342"/>
      <c r="G213" s="212"/>
      <c r="H213" s="199" t="s">
        <v>62</v>
      </c>
      <c r="I213" s="212"/>
      <c r="J213" s="301" t="e">
        <f>SUM(J214)</f>
        <v>#REF!</v>
      </c>
      <c r="K213" s="212"/>
      <c r="L213" s="301" t="e">
        <f>SUM(L214)</f>
        <v>#REF!</v>
      </c>
      <c r="M213" s="200"/>
      <c r="N213" s="301" t="e">
        <f t="shared" si="124"/>
        <v>#REF!</v>
      </c>
      <c r="O213" s="200"/>
      <c r="P213" s="301" t="e">
        <f t="shared" si="132"/>
        <v>#REF!</v>
      </c>
      <c r="Q213" s="200"/>
      <c r="R213" s="317" t="e">
        <f t="shared" si="133"/>
        <v>#REF!</v>
      </c>
      <c r="S213" s="200"/>
      <c r="T213" s="301" t="e">
        <f t="shared" ref="T213:BP213" si="138">SUM(T214)</f>
        <v>#REF!</v>
      </c>
      <c r="U213" s="200"/>
      <c r="V213" s="301">
        <f t="shared" si="138"/>
        <v>0</v>
      </c>
      <c r="W213" s="200"/>
      <c r="X213" s="301">
        <f t="shared" si="138"/>
        <v>0</v>
      </c>
      <c r="Y213" s="200"/>
      <c r="Z213" s="301">
        <f t="shared" si="138"/>
        <v>0</v>
      </c>
      <c r="AA213" s="200"/>
      <c r="AB213" s="301">
        <f t="shared" si="138"/>
        <v>0</v>
      </c>
      <c r="AC213" s="200"/>
      <c r="AD213" s="301">
        <f t="shared" si="138"/>
        <v>0</v>
      </c>
      <c r="AE213" s="200"/>
      <c r="AF213" s="301">
        <f t="shared" si="138"/>
        <v>0</v>
      </c>
      <c r="AG213" s="200"/>
      <c r="AH213" s="301">
        <f t="shared" si="138"/>
        <v>0</v>
      </c>
      <c r="AI213" s="200"/>
      <c r="AJ213" s="301">
        <f t="shared" si="138"/>
        <v>0</v>
      </c>
      <c r="AK213" s="200"/>
      <c r="AL213" s="301">
        <f t="shared" si="138"/>
        <v>0</v>
      </c>
      <c r="AM213" s="200"/>
      <c r="AN213" s="301">
        <f t="shared" si="138"/>
        <v>0</v>
      </c>
      <c r="AO213" s="200"/>
      <c r="AP213" s="301">
        <f t="shared" si="138"/>
        <v>0</v>
      </c>
      <c r="AQ213" s="200"/>
      <c r="AR213" s="301">
        <f t="shared" si="138"/>
        <v>0</v>
      </c>
      <c r="AS213" s="200"/>
      <c r="AT213" s="301">
        <f t="shared" si="138"/>
        <v>0</v>
      </c>
      <c r="AU213" s="200"/>
      <c r="AV213" s="301">
        <f t="shared" si="138"/>
        <v>0</v>
      </c>
      <c r="AW213" s="200"/>
      <c r="AX213" s="301">
        <f t="shared" si="138"/>
        <v>0</v>
      </c>
      <c r="AY213" s="200"/>
      <c r="AZ213" s="301">
        <f t="shared" si="138"/>
        <v>0</v>
      </c>
      <c r="BA213" s="200"/>
      <c r="BB213" s="301">
        <f t="shared" si="138"/>
        <v>0</v>
      </c>
      <c r="BC213" s="200"/>
      <c r="BD213" s="301">
        <f t="shared" si="138"/>
        <v>0</v>
      </c>
      <c r="BE213" s="200"/>
      <c r="BF213" s="301">
        <f t="shared" si="138"/>
        <v>0</v>
      </c>
      <c r="BG213" s="200"/>
      <c r="BH213" s="301">
        <f t="shared" si="138"/>
        <v>0</v>
      </c>
      <c r="BI213" s="200"/>
      <c r="BJ213" s="301">
        <f t="shared" si="138"/>
        <v>0</v>
      </c>
      <c r="BK213" s="200"/>
      <c r="BL213" s="301">
        <f t="shared" si="138"/>
        <v>0</v>
      </c>
      <c r="BM213" s="200"/>
      <c r="BN213" s="301">
        <f t="shared" si="138"/>
        <v>0</v>
      </c>
      <c r="BO213" s="200"/>
      <c r="BP213" s="301">
        <f t="shared" si="138"/>
        <v>0</v>
      </c>
      <c r="BQ213" s="369"/>
      <c r="BR213" s="200"/>
      <c r="BS213" s="200"/>
      <c r="BT213" s="200"/>
      <c r="BU213" s="200"/>
      <c r="BV213" s="200"/>
      <c r="BW213" s="200"/>
      <c r="BX213" s="200"/>
      <c r="BY213" s="200"/>
      <c r="BZ213" s="200"/>
      <c r="CA213" s="200"/>
      <c r="CB213" s="200"/>
      <c r="CC213" s="200"/>
      <c r="CD213" s="200"/>
      <c r="CE213" s="200"/>
      <c r="CF213" s="200"/>
      <c r="CG213" s="200"/>
      <c r="CH213" s="200"/>
      <c r="CI213" s="200"/>
      <c r="CJ213" s="200"/>
      <c r="CK213" s="200"/>
      <c r="CL213" s="200"/>
      <c r="CM213" s="200"/>
      <c r="CN213" s="200"/>
      <c r="CO213" s="200"/>
      <c r="CP213" s="200"/>
      <c r="CQ213" s="200"/>
      <c r="CR213" s="200"/>
      <c r="CS213" s="200"/>
      <c r="CT213" s="200"/>
      <c r="CU213" s="200"/>
      <c r="CV213" s="200"/>
      <c r="CW213" s="200"/>
      <c r="CX213" s="200"/>
      <c r="CY213" s="200"/>
      <c r="CZ213" s="200"/>
      <c r="DA213" s="200"/>
      <c r="DB213" s="200"/>
      <c r="DC213" s="200"/>
      <c r="DD213" s="200"/>
      <c r="DE213" s="200"/>
      <c r="DF213" s="200"/>
      <c r="DG213" s="200"/>
      <c r="DH213" s="200"/>
      <c r="DI213" s="200"/>
      <c r="DJ213" s="200"/>
      <c r="DK213" s="200"/>
      <c r="DL213" s="200"/>
      <c r="DM213" s="200"/>
      <c r="DN213" s="200"/>
      <c r="DO213" s="200"/>
      <c r="DP213" s="200"/>
      <c r="DQ213" s="200"/>
      <c r="DR213" s="200"/>
      <c r="DS213" s="200"/>
      <c r="DT213" s="200"/>
      <c r="DU213" s="200"/>
      <c r="DV213" s="200"/>
      <c r="DW213" s="200"/>
      <c r="DX213" s="200"/>
      <c r="DY213" s="200"/>
      <c r="DZ213" s="200"/>
      <c r="EA213" s="200"/>
      <c r="EB213" s="200"/>
      <c r="EC213" s="200"/>
      <c r="ED213" s="200"/>
      <c r="EE213" s="200"/>
      <c r="EF213" s="200"/>
      <c r="EG213" s="200"/>
      <c r="EH213" s="200"/>
      <c r="EI213" s="200"/>
      <c r="EJ213" s="200"/>
      <c r="EK213" s="200"/>
      <c r="EL213" s="200"/>
      <c r="EM213" s="200"/>
      <c r="EN213" s="200"/>
      <c r="EO213" s="200"/>
      <c r="EP213" s="200"/>
      <c r="EQ213" s="200"/>
      <c r="ER213" s="200"/>
      <c r="ES213" s="200"/>
      <c r="ET213" s="200"/>
      <c r="EU213" s="200"/>
      <c r="EV213" s="200"/>
      <c r="EW213" s="200"/>
      <c r="EX213" s="200"/>
      <c r="EY213" s="200"/>
      <c r="EZ213" s="200"/>
      <c r="FA213" s="200"/>
      <c r="FB213" s="200"/>
      <c r="FC213" s="200"/>
      <c r="FD213" s="200"/>
      <c r="FE213" s="200"/>
      <c r="FF213" s="200"/>
      <c r="FO213" s="200"/>
    </row>
    <row r="214" spans="2:200" ht="15" customHeight="1" x14ac:dyDescent="0.2">
      <c r="B214" s="31"/>
      <c r="C214" s="399"/>
      <c r="D214" s="422"/>
      <c r="E214" s="423"/>
      <c r="F214" s="346" t="s">
        <v>55</v>
      </c>
      <c r="H214" s="203" t="s">
        <v>466</v>
      </c>
      <c r="J214" s="7" t="e">
        <f>#REF!</f>
        <v>#REF!</v>
      </c>
      <c r="L214" s="7" t="e">
        <f>#REF!</f>
        <v>#REF!</v>
      </c>
      <c r="M214" s="16"/>
      <c r="N214" s="7" t="e">
        <f t="shared" si="124"/>
        <v>#REF!</v>
      </c>
      <c r="O214" s="16"/>
      <c r="P214" s="7" t="e">
        <f t="shared" si="132"/>
        <v>#REF!</v>
      </c>
      <c r="Q214" s="16"/>
      <c r="R214" s="318" t="e">
        <f t="shared" si="133"/>
        <v>#REF!</v>
      </c>
      <c r="S214" s="16"/>
      <c r="T214" s="7" t="e">
        <f>#REF!</f>
        <v>#REF!</v>
      </c>
      <c r="U214" s="16"/>
      <c r="V214" s="7">
        <v>0</v>
      </c>
      <c r="W214" s="16"/>
      <c r="X214" s="7">
        <v>0</v>
      </c>
      <c r="Y214" s="16"/>
      <c r="Z214" s="7">
        <v>0</v>
      </c>
      <c r="AA214" s="16"/>
      <c r="AB214" s="7">
        <v>0</v>
      </c>
      <c r="AC214" s="16"/>
      <c r="AD214" s="7">
        <v>0</v>
      </c>
      <c r="AE214" s="16"/>
      <c r="AF214" s="7">
        <v>0</v>
      </c>
      <c r="AG214" s="16"/>
      <c r="AH214" s="7">
        <v>0</v>
      </c>
      <c r="AI214" s="16"/>
      <c r="AJ214" s="7">
        <v>0</v>
      </c>
      <c r="AK214" s="16"/>
      <c r="AL214" s="7">
        <v>0</v>
      </c>
      <c r="AM214" s="16"/>
      <c r="AN214" s="7">
        <v>0</v>
      </c>
      <c r="AO214" s="16"/>
      <c r="AP214" s="7">
        <v>0</v>
      </c>
      <c r="AQ214" s="16"/>
      <c r="AR214" s="7">
        <v>0</v>
      </c>
      <c r="AS214" s="16"/>
      <c r="AT214" s="7">
        <v>0</v>
      </c>
      <c r="AU214" s="16"/>
      <c r="AV214" s="7">
        <v>0</v>
      </c>
      <c r="AW214" s="16"/>
      <c r="AX214" s="7">
        <v>0</v>
      </c>
      <c r="AY214" s="16"/>
      <c r="AZ214" s="7">
        <v>0</v>
      </c>
      <c r="BA214" s="16"/>
      <c r="BB214" s="7">
        <v>0</v>
      </c>
      <c r="BC214" s="16"/>
      <c r="BD214" s="7">
        <v>0</v>
      </c>
      <c r="BE214" s="16"/>
      <c r="BF214" s="7">
        <v>0</v>
      </c>
      <c r="BG214" s="16"/>
      <c r="BH214" s="7">
        <v>0</v>
      </c>
      <c r="BI214" s="16"/>
      <c r="BJ214" s="7">
        <v>0</v>
      </c>
      <c r="BK214" s="16"/>
      <c r="BL214" s="7">
        <v>0</v>
      </c>
      <c r="BM214" s="16"/>
      <c r="BN214" s="7">
        <v>0</v>
      </c>
      <c r="BO214" s="16"/>
      <c r="BP214" s="7">
        <v>0</v>
      </c>
      <c r="BQ214" s="370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O214" s="16"/>
    </row>
    <row r="215" spans="2:200" ht="15" hidden="1" customHeight="1" x14ac:dyDescent="0.2">
      <c r="B215" s="31"/>
      <c r="C215" s="399"/>
      <c r="D215" s="422"/>
      <c r="E215" s="420">
        <v>9</v>
      </c>
      <c r="F215" s="342"/>
      <c r="G215" s="212"/>
      <c r="H215" s="199" t="s">
        <v>304</v>
      </c>
      <c r="I215" s="212"/>
      <c r="J215" s="301"/>
      <c r="K215" s="212"/>
      <c r="L215" s="301"/>
      <c r="M215" s="200"/>
      <c r="N215" s="301">
        <f t="shared" si="124"/>
        <v>0</v>
      </c>
      <c r="O215" s="200"/>
      <c r="P215" s="301">
        <f t="shared" si="132"/>
        <v>0</v>
      </c>
      <c r="Q215" s="200"/>
      <c r="R215" s="317" t="e">
        <f t="shared" si="133"/>
        <v>#DIV/0!</v>
      </c>
      <c r="S215" s="200"/>
      <c r="T215" s="301"/>
      <c r="U215" s="200"/>
      <c r="V215" s="301"/>
      <c r="W215" s="200"/>
      <c r="X215" s="301"/>
      <c r="Y215" s="200"/>
      <c r="Z215" s="301"/>
      <c r="AA215" s="200"/>
      <c r="AB215" s="301"/>
      <c r="AC215" s="200"/>
      <c r="AD215" s="301"/>
      <c r="AE215" s="200"/>
      <c r="AF215" s="301"/>
      <c r="AG215" s="200"/>
      <c r="AH215" s="301"/>
      <c r="AI215" s="200"/>
      <c r="AJ215" s="301"/>
      <c r="AK215" s="200"/>
      <c r="AL215" s="301"/>
      <c r="AM215" s="200"/>
      <c r="AN215" s="301"/>
      <c r="AO215" s="200"/>
      <c r="AP215" s="301"/>
      <c r="AQ215" s="200"/>
      <c r="AR215" s="301"/>
      <c r="AS215" s="200"/>
      <c r="AT215" s="301"/>
      <c r="AU215" s="200"/>
      <c r="AV215" s="301"/>
      <c r="AW215" s="200"/>
      <c r="AX215" s="301"/>
      <c r="AY215" s="200"/>
      <c r="AZ215" s="301"/>
      <c r="BA215" s="200"/>
      <c r="BB215" s="301"/>
      <c r="BC215" s="200"/>
      <c r="BD215" s="301"/>
      <c r="BE215" s="200"/>
      <c r="BF215" s="301"/>
      <c r="BG215" s="200"/>
      <c r="BH215" s="301"/>
      <c r="BI215" s="200"/>
      <c r="BJ215" s="301"/>
      <c r="BK215" s="200"/>
      <c r="BL215" s="301"/>
      <c r="BM215" s="200"/>
      <c r="BN215" s="301"/>
      <c r="BO215" s="200"/>
      <c r="BP215" s="301"/>
      <c r="BQ215" s="369"/>
      <c r="BR215" s="200"/>
      <c r="BS215" s="200"/>
      <c r="BT215" s="200"/>
      <c r="BU215" s="200"/>
      <c r="BV215" s="200"/>
      <c r="BW215" s="200"/>
      <c r="BX215" s="200"/>
      <c r="BY215" s="200"/>
      <c r="BZ215" s="200"/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200"/>
      <c r="CM215" s="200"/>
      <c r="CN215" s="200"/>
      <c r="CO215" s="200"/>
      <c r="CP215" s="200"/>
      <c r="CQ215" s="200"/>
      <c r="CR215" s="200"/>
      <c r="CS215" s="200"/>
      <c r="CT215" s="200"/>
      <c r="CU215" s="200"/>
      <c r="CV215" s="200"/>
      <c r="CW215" s="200"/>
      <c r="CX215" s="200"/>
      <c r="CY215" s="200"/>
      <c r="CZ215" s="200"/>
      <c r="DA215" s="200"/>
      <c r="DB215" s="200"/>
      <c r="DC215" s="200"/>
      <c r="DD215" s="200"/>
      <c r="DE215" s="200"/>
      <c r="DF215" s="200"/>
      <c r="DG215" s="200"/>
      <c r="DH215" s="200"/>
      <c r="DI215" s="200"/>
      <c r="DJ215" s="200"/>
      <c r="DK215" s="200"/>
      <c r="DL215" s="200"/>
      <c r="DM215" s="200"/>
      <c r="DN215" s="200"/>
      <c r="DO215" s="200"/>
      <c r="DP215" s="200"/>
      <c r="DQ215" s="200"/>
      <c r="DR215" s="200"/>
      <c r="DS215" s="200"/>
      <c r="DT215" s="200"/>
      <c r="DU215" s="200"/>
      <c r="DV215" s="200"/>
      <c r="DW215" s="200"/>
      <c r="DX215" s="200"/>
      <c r="DY215" s="200"/>
      <c r="DZ215" s="200"/>
      <c r="EA215" s="200"/>
      <c r="EB215" s="200"/>
      <c r="EC215" s="200"/>
      <c r="ED215" s="200"/>
      <c r="EE215" s="200"/>
      <c r="EF215" s="200"/>
      <c r="EG215" s="200"/>
      <c r="EH215" s="200"/>
      <c r="EI215" s="200"/>
      <c r="EJ215" s="200"/>
      <c r="EK215" s="200"/>
      <c r="EL215" s="200"/>
      <c r="EM215" s="200"/>
      <c r="EN215" s="200"/>
      <c r="EO215" s="200"/>
      <c r="EP215" s="200"/>
      <c r="EQ215" s="200"/>
      <c r="ER215" s="200"/>
      <c r="ES215" s="200"/>
      <c r="ET215" s="200"/>
      <c r="EU215" s="200"/>
      <c r="EV215" s="200"/>
      <c r="EW215" s="200"/>
      <c r="EX215" s="200"/>
      <c r="EY215" s="200"/>
      <c r="EZ215" s="200"/>
      <c r="FA215" s="200"/>
      <c r="FB215" s="200"/>
      <c r="FC215" s="200"/>
      <c r="FD215" s="200"/>
      <c r="FE215" s="200"/>
      <c r="FF215" s="200"/>
      <c r="FO215" s="200"/>
    </row>
    <row r="216" spans="2:200" ht="15" hidden="1" customHeight="1" x14ac:dyDescent="0.2">
      <c r="B216" s="31"/>
      <c r="C216" s="399"/>
      <c r="D216" s="422"/>
      <c r="E216" s="423"/>
      <c r="F216" s="346" t="s">
        <v>180</v>
      </c>
      <c r="H216" s="203" t="s">
        <v>304</v>
      </c>
      <c r="J216" s="12"/>
      <c r="L216" s="12"/>
      <c r="M216" s="214"/>
      <c r="N216" s="12">
        <f t="shared" si="124"/>
        <v>0</v>
      </c>
      <c r="O216" s="214"/>
      <c r="P216" s="12">
        <f t="shared" si="132"/>
        <v>0</v>
      </c>
      <c r="Q216" s="214"/>
      <c r="R216" s="323" t="e">
        <f t="shared" si="133"/>
        <v>#DIV/0!</v>
      </c>
      <c r="S216" s="214"/>
      <c r="T216" s="12"/>
      <c r="U216" s="214"/>
      <c r="V216" s="12"/>
      <c r="W216" s="214"/>
      <c r="X216" s="12"/>
      <c r="Y216" s="214"/>
      <c r="Z216" s="12"/>
      <c r="AA216" s="214"/>
      <c r="AB216" s="12"/>
      <c r="AC216" s="214"/>
      <c r="AD216" s="12"/>
      <c r="AE216" s="214"/>
      <c r="AF216" s="12"/>
      <c r="AG216" s="214"/>
      <c r="AH216" s="12"/>
      <c r="AI216" s="214"/>
      <c r="AJ216" s="12"/>
      <c r="AK216" s="214"/>
      <c r="AL216" s="12"/>
      <c r="AM216" s="214"/>
      <c r="AN216" s="12"/>
      <c r="AO216" s="214"/>
      <c r="AP216" s="12"/>
      <c r="AQ216" s="214"/>
      <c r="AR216" s="12"/>
      <c r="AS216" s="214"/>
      <c r="AT216" s="12"/>
      <c r="AU216" s="214"/>
      <c r="AV216" s="12"/>
      <c r="AW216" s="214"/>
      <c r="AX216" s="12"/>
      <c r="AY216" s="214"/>
      <c r="AZ216" s="12"/>
      <c r="BA216" s="214"/>
      <c r="BB216" s="12"/>
      <c r="BC216" s="214"/>
      <c r="BD216" s="12"/>
      <c r="BE216" s="214"/>
      <c r="BF216" s="12"/>
      <c r="BG216" s="214"/>
      <c r="BH216" s="12"/>
      <c r="BI216" s="214"/>
      <c r="BJ216" s="12"/>
      <c r="BK216" s="214"/>
      <c r="BL216" s="12"/>
      <c r="BM216" s="214"/>
      <c r="BN216" s="12"/>
      <c r="BO216" s="214"/>
      <c r="BP216" s="12"/>
      <c r="BQ216" s="377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  <c r="DT216" s="214"/>
      <c r="DU216" s="214"/>
      <c r="DV216" s="214"/>
      <c r="DW216" s="214"/>
      <c r="DX216" s="214"/>
      <c r="DY216" s="214"/>
      <c r="DZ216" s="214"/>
      <c r="EA216" s="214"/>
      <c r="EB216" s="214"/>
      <c r="EC216" s="214"/>
      <c r="ED216" s="214"/>
      <c r="EE216" s="214"/>
      <c r="EF216" s="214"/>
      <c r="EG216" s="214"/>
      <c r="EH216" s="214"/>
      <c r="EI216" s="214"/>
      <c r="EJ216" s="214"/>
      <c r="EK216" s="214"/>
      <c r="EL216" s="214"/>
      <c r="EM216" s="214"/>
      <c r="EN216" s="214"/>
      <c r="EO216" s="214"/>
      <c r="EP216" s="214"/>
      <c r="EQ216" s="214"/>
      <c r="ER216" s="214"/>
      <c r="ES216" s="214"/>
      <c r="ET216" s="214"/>
      <c r="EU216" s="214"/>
      <c r="EV216" s="214"/>
      <c r="EW216" s="214"/>
      <c r="EX216" s="214"/>
      <c r="EY216" s="214"/>
      <c r="EZ216" s="214"/>
      <c r="FA216" s="214"/>
      <c r="FB216" s="214"/>
      <c r="FC216" s="214"/>
      <c r="FD216" s="214"/>
      <c r="FE216" s="214"/>
      <c r="FF216" s="214"/>
      <c r="FO216" s="214"/>
    </row>
    <row r="217" spans="2:200" ht="15" hidden="1" customHeight="1" x14ac:dyDescent="0.2">
      <c r="B217" s="31"/>
      <c r="C217" s="400"/>
      <c r="D217" s="418">
        <v>2</v>
      </c>
      <c r="E217" s="423"/>
      <c r="F217" s="349"/>
      <c r="G217" s="217"/>
      <c r="H217" s="195" t="s">
        <v>348</v>
      </c>
      <c r="I217" s="217"/>
      <c r="J217" s="300">
        <f>J218</f>
        <v>0</v>
      </c>
      <c r="K217" s="217"/>
      <c r="L217" s="300">
        <f>L218</f>
        <v>0</v>
      </c>
      <c r="M217" s="196"/>
      <c r="N217" s="300">
        <f t="shared" si="124"/>
        <v>0</v>
      </c>
      <c r="O217" s="196"/>
      <c r="P217" s="300">
        <f t="shared" si="132"/>
        <v>0</v>
      </c>
      <c r="Q217" s="196"/>
      <c r="R217" s="316" t="e">
        <f t="shared" si="133"/>
        <v>#DIV/0!</v>
      </c>
      <c r="S217" s="196"/>
      <c r="T217" s="300">
        <f t="shared" ref="T217:AT217" si="139">T218</f>
        <v>0</v>
      </c>
      <c r="U217" s="196"/>
      <c r="V217" s="300">
        <f t="shared" si="139"/>
        <v>0</v>
      </c>
      <c r="W217" s="196"/>
      <c r="X217" s="300">
        <f t="shared" si="139"/>
        <v>0</v>
      </c>
      <c r="Y217" s="196"/>
      <c r="Z217" s="300">
        <f t="shared" si="139"/>
        <v>0</v>
      </c>
      <c r="AA217" s="196"/>
      <c r="AB217" s="300">
        <f t="shared" si="139"/>
        <v>0</v>
      </c>
      <c r="AC217" s="196"/>
      <c r="AD217" s="300">
        <f t="shared" si="139"/>
        <v>0</v>
      </c>
      <c r="AE217" s="196"/>
      <c r="AF217" s="300">
        <f t="shared" si="139"/>
        <v>0</v>
      </c>
      <c r="AG217" s="196"/>
      <c r="AH217" s="300">
        <f t="shared" si="139"/>
        <v>0</v>
      </c>
      <c r="AI217" s="196"/>
      <c r="AJ217" s="300">
        <f t="shared" si="139"/>
        <v>0</v>
      </c>
      <c r="AK217" s="196"/>
      <c r="AL217" s="300">
        <f t="shared" si="139"/>
        <v>0</v>
      </c>
      <c r="AM217" s="196"/>
      <c r="AN217" s="300">
        <f t="shared" si="139"/>
        <v>0</v>
      </c>
      <c r="AO217" s="196"/>
      <c r="AP217" s="300">
        <f t="shared" si="139"/>
        <v>0</v>
      </c>
      <c r="AQ217" s="196"/>
      <c r="AR217" s="300">
        <f t="shared" si="139"/>
        <v>0</v>
      </c>
      <c r="AS217" s="196"/>
      <c r="AT217" s="300">
        <f t="shared" si="139"/>
        <v>0</v>
      </c>
      <c r="AU217" s="196"/>
      <c r="AV217" s="300">
        <f>AV218</f>
        <v>0</v>
      </c>
      <c r="AW217" s="196"/>
      <c r="AX217" s="300">
        <f>AX218</f>
        <v>0</v>
      </c>
      <c r="AY217" s="196"/>
      <c r="AZ217" s="300">
        <f>AZ218</f>
        <v>0</v>
      </c>
      <c r="BA217" s="196"/>
      <c r="BB217" s="300">
        <f>BB218</f>
        <v>0</v>
      </c>
      <c r="BC217" s="196"/>
      <c r="BD217" s="300">
        <f>BD218</f>
        <v>0</v>
      </c>
      <c r="BE217" s="196"/>
      <c r="BF217" s="300">
        <f>BF218</f>
        <v>0</v>
      </c>
      <c r="BG217" s="196"/>
      <c r="BH217" s="300">
        <f>BH218</f>
        <v>0</v>
      </c>
      <c r="BI217" s="196"/>
      <c r="BJ217" s="300">
        <f>BJ218</f>
        <v>0</v>
      </c>
      <c r="BK217" s="196"/>
      <c r="BL217" s="300">
        <f>BL218</f>
        <v>0</v>
      </c>
      <c r="BM217" s="196"/>
      <c r="BN217" s="300">
        <f>BN218</f>
        <v>0</v>
      </c>
      <c r="BO217" s="196"/>
      <c r="BP217" s="300">
        <f>BP218</f>
        <v>0</v>
      </c>
      <c r="BQ217" s="368"/>
      <c r="BR217" s="196"/>
      <c r="BS217" s="196"/>
      <c r="BT217" s="196"/>
      <c r="BU217" s="196"/>
      <c r="BV217" s="196"/>
      <c r="BW217" s="196"/>
      <c r="BX217" s="196"/>
      <c r="BY217" s="196"/>
      <c r="BZ217" s="196"/>
      <c r="CA217" s="196"/>
      <c r="CB217" s="196"/>
      <c r="CC217" s="196"/>
      <c r="CD217" s="196"/>
      <c r="CE217" s="196"/>
      <c r="CF217" s="196"/>
      <c r="CG217" s="196"/>
      <c r="CH217" s="196"/>
      <c r="CI217" s="196"/>
      <c r="CJ217" s="196"/>
      <c r="CK217" s="196"/>
      <c r="CL217" s="196"/>
      <c r="CM217" s="196"/>
      <c r="CN217" s="196"/>
      <c r="CO217" s="196"/>
      <c r="CP217" s="196"/>
      <c r="CQ217" s="196"/>
      <c r="CR217" s="196"/>
      <c r="CS217" s="196"/>
      <c r="CT217" s="196"/>
      <c r="CU217" s="196"/>
      <c r="CV217" s="196"/>
      <c r="CW217" s="196"/>
      <c r="CX217" s="196"/>
      <c r="CY217" s="196"/>
      <c r="CZ217" s="196"/>
      <c r="DA217" s="196"/>
      <c r="DB217" s="196"/>
      <c r="DC217" s="196"/>
      <c r="DD217" s="196"/>
      <c r="DE217" s="196"/>
      <c r="DF217" s="196"/>
      <c r="DG217" s="196"/>
      <c r="DH217" s="196"/>
      <c r="DI217" s="196"/>
      <c r="DJ217" s="196"/>
      <c r="DK217" s="196"/>
      <c r="DL217" s="196"/>
      <c r="DM217" s="196"/>
      <c r="DN217" s="196"/>
      <c r="DO217" s="196"/>
      <c r="DP217" s="196"/>
      <c r="DQ217" s="196"/>
      <c r="DR217" s="196"/>
      <c r="DS217" s="196"/>
      <c r="DT217" s="196"/>
      <c r="DU217" s="196"/>
      <c r="DV217" s="196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7"/>
      <c r="FH217" s="197"/>
      <c r="FI217" s="197"/>
      <c r="FJ217" s="197"/>
      <c r="FK217" s="197"/>
      <c r="FL217" s="197"/>
      <c r="FM217" s="197"/>
      <c r="FN217" s="197"/>
      <c r="FO217" s="196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8"/>
      <c r="GC217" s="198"/>
      <c r="GD217" s="198"/>
      <c r="GE217" s="198"/>
      <c r="GF217" s="198"/>
      <c r="GG217" s="198"/>
      <c r="GH217" s="198"/>
      <c r="GI217" s="198"/>
      <c r="GJ217" s="198"/>
      <c r="GK217" s="198"/>
      <c r="GL217" s="198"/>
      <c r="GM217" s="198"/>
      <c r="GN217" s="198"/>
      <c r="GO217" s="198"/>
      <c r="GP217" s="198"/>
      <c r="GQ217" s="198"/>
    </row>
    <row r="218" spans="2:200" ht="15" hidden="1" customHeight="1" x14ac:dyDescent="0.2">
      <c r="B218" s="31"/>
      <c r="C218" s="399"/>
      <c r="D218" s="422"/>
      <c r="E218" s="420">
        <v>2</v>
      </c>
      <c r="F218" s="346"/>
      <c r="G218" s="212"/>
      <c r="H218" s="199" t="s">
        <v>349</v>
      </c>
      <c r="I218" s="212"/>
      <c r="J218" s="301">
        <f>J219</f>
        <v>0</v>
      </c>
      <c r="K218" s="212"/>
      <c r="L218" s="301">
        <f>L219</f>
        <v>0</v>
      </c>
      <c r="M218" s="200"/>
      <c r="N218" s="301">
        <f t="shared" si="124"/>
        <v>0</v>
      </c>
      <c r="O218" s="200"/>
      <c r="P218" s="301">
        <f t="shared" si="132"/>
        <v>0</v>
      </c>
      <c r="Q218" s="200"/>
      <c r="R218" s="317" t="e">
        <f t="shared" si="133"/>
        <v>#DIV/0!</v>
      </c>
      <c r="S218" s="200"/>
      <c r="T218" s="301">
        <f>T219</f>
        <v>0</v>
      </c>
      <c r="U218" s="200"/>
      <c r="V218" s="301">
        <f>V219</f>
        <v>0</v>
      </c>
      <c r="W218" s="200"/>
      <c r="X218" s="301">
        <f>X219</f>
        <v>0</v>
      </c>
      <c r="Y218" s="200"/>
      <c r="Z218" s="301">
        <f>Z219</f>
        <v>0</v>
      </c>
      <c r="AA218" s="200"/>
      <c r="AB218" s="301">
        <f>AB219</f>
        <v>0</v>
      </c>
      <c r="AC218" s="200"/>
      <c r="AD218" s="301">
        <f>AD219</f>
        <v>0</v>
      </c>
      <c r="AE218" s="200"/>
      <c r="AF218" s="301">
        <f>AF219</f>
        <v>0</v>
      </c>
      <c r="AG218" s="200"/>
      <c r="AH218" s="301">
        <f>AH219</f>
        <v>0</v>
      </c>
      <c r="AI218" s="200"/>
      <c r="AJ218" s="301">
        <f>AJ219</f>
        <v>0</v>
      </c>
      <c r="AK218" s="200"/>
      <c r="AL218" s="301">
        <f>AL219</f>
        <v>0</v>
      </c>
      <c r="AM218" s="200"/>
      <c r="AN218" s="301">
        <f>AN219</f>
        <v>0</v>
      </c>
      <c r="AO218" s="200"/>
      <c r="AP218" s="301">
        <f>AP219</f>
        <v>0</v>
      </c>
      <c r="AQ218" s="200"/>
      <c r="AR218" s="301">
        <f>AR219</f>
        <v>0</v>
      </c>
      <c r="AS218" s="200"/>
      <c r="AT218" s="301">
        <f>AT219</f>
        <v>0</v>
      </c>
      <c r="AU218" s="200"/>
      <c r="AV218" s="301">
        <f>AV219</f>
        <v>0</v>
      </c>
      <c r="AW218" s="200"/>
      <c r="AX218" s="301">
        <f>AX219</f>
        <v>0</v>
      </c>
      <c r="AY218" s="200"/>
      <c r="AZ218" s="301">
        <f>AZ219</f>
        <v>0</v>
      </c>
      <c r="BA218" s="200"/>
      <c r="BB218" s="301">
        <f>BB219</f>
        <v>0</v>
      </c>
      <c r="BC218" s="200"/>
      <c r="BD218" s="301">
        <f>BD219</f>
        <v>0</v>
      </c>
      <c r="BE218" s="200"/>
      <c r="BF218" s="301">
        <f>BF219</f>
        <v>0</v>
      </c>
      <c r="BG218" s="200"/>
      <c r="BH218" s="301">
        <f>BH219</f>
        <v>0</v>
      </c>
      <c r="BI218" s="200"/>
      <c r="BJ218" s="301">
        <f>BJ219</f>
        <v>0</v>
      </c>
      <c r="BK218" s="200"/>
      <c r="BL218" s="301">
        <f>BL219</f>
        <v>0</v>
      </c>
      <c r="BM218" s="200"/>
      <c r="BN218" s="301">
        <f>BN219</f>
        <v>0</v>
      </c>
      <c r="BO218" s="200"/>
      <c r="BP218" s="301">
        <f>BP219</f>
        <v>0</v>
      </c>
      <c r="BQ218" s="369"/>
      <c r="BR218" s="200"/>
      <c r="BS218" s="200"/>
      <c r="BT218" s="200"/>
      <c r="BU218" s="200"/>
      <c r="BV218" s="200"/>
      <c r="BW218" s="200"/>
      <c r="BX218" s="200"/>
      <c r="BY218" s="200"/>
      <c r="BZ218" s="200"/>
      <c r="CA218" s="200"/>
      <c r="CB218" s="200"/>
      <c r="CC218" s="200"/>
      <c r="CD218" s="200"/>
      <c r="CE218" s="200"/>
      <c r="CF218" s="200"/>
      <c r="CG218" s="200"/>
      <c r="CH218" s="200"/>
      <c r="CI218" s="200"/>
      <c r="CJ218" s="200"/>
      <c r="CK218" s="200"/>
      <c r="CL218" s="200"/>
      <c r="CM218" s="200"/>
      <c r="CN218" s="200"/>
      <c r="CO218" s="200"/>
      <c r="CP218" s="200"/>
      <c r="CQ218" s="200"/>
      <c r="CR218" s="200"/>
      <c r="CS218" s="200"/>
      <c r="CT218" s="200"/>
      <c r="CU218" s="200"/>
      <c r="CV218" s="200"/>
      <c r="CW218" s="200"/>
      <c r="CX218" s="200"/>
      <c r="CY218" s="200"/>
      <c r="CZ218" s="200"/>
      <c r="DA218" s="200"/>
      <c r="DB218" s="200"/>
      <c r="DC218" s="200"/>
      <c r="DD218" s="200"/>
      <c r="DE218" s="200"/>
      <c r="DF218" s="200"/>
      <c r="DG218" s="200"/>
      <c r="DH218" s="200"/>
      <c r="DI218" s="200"/>
      <c r="DJ218" s="200"/>
      <c r="DK218" s="200"/>
      <c r="DL218" s="200"/>
      <c r="DM218" s="200"/>
      <c r="DN218" s="200"/>
      <c r="DO218" s="200"/>
      <c r="DP218" s="200"/>
      <c r="DQ218" s="200"/>
      <c r="DR218" s="200"/>
      <c r="DS218" s="200"/>
      <c r="DT218" s="200"/>
      <c r="DU218" s="200"/>
      <c r="DV218" s="200"/>
      <c r="DW218" s="200"/>
      <c r="DX218" s="200"/>
      <c r="DY218" s="200"/>
      <c r="DZ218" s="200"/>
      <c r="EA218" s="200"/>
      <c r="EB218" s="200"/>
      <c r="EC218" s="200"/>
      <c r="ED218" s="200"/>
      <c r="EE218" s="200"/>
      <c r="EF218" s="200"/>
      <c r="EG218" s="200"/>
      <c r="EH218" s="200"/>
      <c r="EI218" s="200"/>
      <c r="EJ218" s="200"/>
      <c r="EK218" s="200"/>
      <c r="EL218" s="200"/>
      <c r="EM218" s="200"/>
      <c r="EN218" s="200"/>
      <c r="EO218" s="200"/>
      <c r="EP218" s="200"/>
      <c r="EQ218" s="200"/>
      <c r="ER218" s="200"/>
      <c r="ES218" s="200"/>
      <c r="ET218" s="200"/>
      <c r="EU218" s="200"/>
      <c r="EV218" s="200"/>
      <c r="EW218" s="200"/>
      <c r="EX218" s="200"/>
      <c r="EY218" s="200"/>
      <c r="EZ218" s="200"/>
      <c r="FA218" s="200"/>
      <c r="FB218" s="200"/>
      <c r="FC218" s="200"/>
      <c r="FD218" s="200"/>
      <c r="FE218" s="200"/>
      <c r="FF218" s="200"/>
      <c r="FO218" s="200"/>
    </row>
    <row r="219" spans="2:200" ht="15" hidden="1" customHeight="1" x14ac:dyDescent="0.2">
      <c r="B219" s="31"/>
      <c r="C219" s="399"/>
      <c r="D219" s="421"/>
      <c r="E219" s="421"/>
      <c r="F219" s="343">
        <v>87</v>
      </c>
      <c r="H219" s="203" t="s">
        <v>46</v>
      </c>
      <c r="J219" s="302">
        <v>0</v>
      </c>
      <c r="L219" s="302">
        <v>0</v>
      </c>
      <c r="M219" s="202"/>
      <c r="N219" s="7">
        <f t="shared" si="124"/>
        <v>0</v>
      </c>
      <c r="O219" s="16"/>
      <c r="P219" s="302">
        <f t="shared" si="132"/>
        <v>0</v>
      </c>
      <c r="Q219" s="202"/>
      <c r="R219" s="319" t="e">
        <f t="shared" si="133"/>
        <v>#DIV/0!</v>
      </c>
      <c r="S219" s="202"/>
      <c r="T219" s="302">
        <v>0</v>
      </c>
      <c r="U219" s="202"/>
      <c r="V219" s="302">
        <v>0</v>
      </c>
      <c r="W219" s="202"/>
      <c r="X219" s="302">
        <v>0</v>
      </c>
      <c r="Y219" s="202"/>
      <c r="Z219" s="302">
        <v>0</v>
      </c>
      <c r="AA219" s="202"/>
      <c r="AB219" s="302">
        <v>0</v>
      </c>
      <c r="AC219" s="202"/>
      <c r="AD219" s="302">
        <v>0</v>
      </c>
      <c r="AE219" s="202"/>
      <c r="AF219" s="302">
        <v>0</v>
      </c>
      <c r="AG219" s="202"/>
      <c r="AH219" s="302">
        <v>0</v>
      </c>
      <c r="AI219" s="202"/>
      <c r="AJ219" s="302">
        <v>0</v>
      </c>
      <c r="AK219" s="202"/>
      <c r="AL219" s="302">
        <v>0</v>
      </c>
      <c r="AM219" s="202"/>
      <c r="AN219" s="302">
        <v>0</v>
      </c>
      <c r="AO219" s="202"/>
      <c r="AP219" s="302">
        <v>0</v>
      </c>
      <c r="AQ219" s="202"/>
      <c r="AR219" s="302">
        <v>0</v>
      </c>
      <c r="AS219" s="202"/>
      <c r="AT219" s="302">
        <v>0</v>
      </c>
      <c r="AU219" s="202"/>
      <c r="AV219" s="302">
        <v>0</v>
      </c>
      <c r="AW219" s="202"/>
      <c r="AX219" s="302">
        <v>0</v>
      </c>
      <c r="AY219" s="202"/>
      <c r="AZ219" s="302">
        <v>0</v>
      </c>
      <c r="BA219" s="202"/>
      <c r="BB219" s="302">
        <v>0</v>
      </c>
      <c r="BC219" s="202"/>
      <c r="BD219" s="302">
        <v>0</v>
      </c>
      <c r="BE219" s="202"/>
      <c r="BF219" s="302">
        <v>0</v>
      </c>
      <c r="BG219" s="202"/>
      <c r="BH219" s="302">
        <v>0</v>
      </c>
      <c r="BI219" s="202"/>
      <c r="BJ219" s="302">
        <v>0</v>
      </c>
      <c r="BK219" s="202"/>
      <c r="BL219" s="302">
        <v>0</v>
      </c>
      <c r="BM219" s="202"/>
      <c r="BN219" s="302">
        <v>0</v>
      </c>
      <c r="BO219" s="202"/>
      <c r="BP219" s="302">
        <v>0</v>
      </c>
      <c r="BQ219" s="371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  <c r="CM219" s="202"/>
      <c r="CN219" s="202"/>
      <c r="CO219" s="202"/>
      <c r="CP219" s="202"/>
      <c r="CQ219" s="202"/>
      <c r="CR219" s="202"/>
      <c r="CS219" s="202"/>
      <c r="CT219" s="202"/>
      <c r="CU219" s="202"/>
      <c r="CV219" s="202"/>
      <c r="CW219" s="202"/>
      <c r="CX219" s="202"/>
      <c r="CY219" s="202"/>
      <c r="CZ219" s="202"/>
      <c r="DA219" s="202"/>
      <c r="DB219" s="202"/>
      <c r="DC219" s="202"/>
      <c r="DD219" s="202"/>
      <c r="DE219" s="202"/>
      <c r="DF219" s="202"/>
      <c r="DG219" s="202"/>
      <c r="DH219" s="202"/>
      <c r="DI219" s="202"/>
      <c r="DJ219" s="202"/>
      <c r="DK219" s="202"/>
      <c r="DL219" s="202"/>
      <c r="DM219" s="202"/>
      <c r="DN219" s="202"/>
      <c r="DO219" s="202"/>
      <c r="DP219" s="202"/>
      <c r="DQ219" s="202"/>
      <c r="DR219" s="202"/>
      <c r="DS219" s="202"/>
      <c r="DT219" s="202"/>
      <c r="DU219" s="202"/>
      <c r="DV219" s="202"/>
      <c r="DW219" s="202"/>
      <c r="DX219" s="202"/>
      <c r="DY219" s="202"/>
      <c r="DZ219" s="202"/>
      <c r="EA219" s="202"/>
      <c r="EB219" s="202"/>
      <c r="EC219" s="202"/>
      <c r="ED219" s="202"/>
      <c r="EE219" s="202"/>
      <c r="EF219" s="202"/>
      <c r="EG219" s="202"/>
      <c r="EH219" s="202"/>
      <c r="EI219" s="202"/>
      <c r="EJ219" s="202"/>
      <c r="EK219" s="202"/>
      <c r="EL219" s="202"/>
      <c r="EM219" s="202"/>
      <c r="EN219" s="202"/>
      <c r="EO219" s="202"/>
      <c r="EP219" s="202"/>
      <c r="EQ219" s="202"/>
      <c r="ER219" s="202"/>
      <c r="ES219" s="202"/>
      <c r="ET219" s="202"/>
      <c r="EU219" s="202"/>
      <c r="EV219" s="202"/>
      <c r="EW219" s="202"/>
      <c r="EX219" s="202"/>
      <c r="EY219" s="202"/>
      <c r="EZ219" s="202"/>
      <c r="FA219" s="202"/>
      <c r="FB219" s="202"/>
      <c r="FC219" s="202"/>
      <c r="FD219" s="202"/>
      <c r="FE219" s="202"/>
      <c r="FF219" s="202"/>
      <c r="FO219" s="202"/>
    </row>
    <row r="220" spans="2:200" s="215" customFormat="1" ht="15" hidden="1" customHeight="1" x14ac:dyDescent="0.2">
      <c r="B220" s="378"/>
      <c r="C220" s="405"/>
      <c r="D220" s="421"/>
      <c r="E220" s="420">
        <v>4</v>
      </c>
      <c r="F220" s="350"/>
      <c r="G220" s="212"/>
      <c r="H220" s="199" t="s">
        <v>365</v>
      </c>
      <c r="I220" s="212"/>
      <c r="J220" s="306"/>
      <c r="K220" s="212"/>
      <c r="L220" s="306"/>
      <c r="M220" s="204"/>
      <c r="N220" s="306">
        <f t="shared" si="124"/>
        <v>0</v>
      </c>
      <c r="O220" s="204"/>
      <c r="P220" s="306"/>
      <c r="Q220" s="204"/>
      <c r="R220" s="324"/>
      <c r="S220" s="204"/>
      <c r="T220" s="306"/>
      <c r="U220" s="204"/>
      <c r="V220" s="306"/>
      <c r="W220" s="204"/>
      <c r="X220" s="306"/>
      <c r="Y220" s="204"/>
      <c r="Z220" s="306"/>
      <c r="AA220" s="204"/>
      <c r="AB220" s="306"/>
      <c r="AC220" s="204"/>
      <c r="AD220" s="306"/>
      <c r="AE220" s="204"/>
      <c r="AF220" s="306"/>
      <c r="AG220" s="204"/>
      <c r="AH220" s="306"/>
      <c r="AI220" s="204"/>
      <c r="AJ220" s="306"/>
      <c r="AK220" s="204"/>
      <c r="AL220" s="306"/>
      <c r="AM220" s="204"/>
      <c r="AN220" s="306"/>
      <c r="AO220" s="204"/>
      <c r="AP220" s="306"/>
      <c r="AQ220" s="204"/>
      <c r="AR220" s="306"/>
      <c r="AS220" s="204"/>
      <c r="AT220" s="306"/>
      <c r="AU220" s="204"/>
      <c r="AV220" s="306"/>
      <c r="AW220" s="204"/>
      <c r="AX220" s="306"/>
      <c r="AY220" s="204"/>
      <c r="AZ220" s="306"/>
      <c r="BA220" s="204"/>
      <c r="BB220" s="306"/>
      <c r="BC220" s="204"/>
      <c r="BD220" s="306"/>
      <c r="BE220" s="204"/>
      <c r="BF220" s="306"/>
      <c r="BG220" s="204"/>
      <c r="BH220" s="306"/>
      <c r="BI220" s="204"/>
      <c r="BJ220" s="306"/>
      <c r="BK220" s="204"/>
      <c r="BL220" s="306"/>
      <c r="BM220" s="204"/>
      <c r="BN220" s="306"/>
      <c r="BO220" s="204"/>
      <c r="BP220" s="306"/>
      <c r="BQ220" s="369"/>
      <c r="BR220" s="200"/>
      <c r="BS220" s="200"/>
      <c r="BT220" s="200"/>
      <c r="BU220" s="200"/>
      <c r="BV220" s="200"/>
      <c r="BW220" s="200"/>
      <c r="BX220" s="200"/>
      <c r="BY220" s="200"/>
      <c r="BZ220" s="200"/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200"/>
      <c r="CX220" s="200"/>
      <c r="CY220" s="200"/>
      <c r="CZ220" s="200"/>
      <c r="DA220" s="200"/>
      <c r="DB220" s="200"/>
      <c r="DC220" s="200"/>
      <c r="DD220" s="200"/>
      <c r="DE220" s="200"/>
      <c r="DF220" s="200"/>
      <c r="DG220" s="200"/>
      <c r="DH220" s="200"/>
      <c r="DI220" s="200"/>
      <c r="DJ220" s="200"/>
      <c r="DK220" s="200"/>
      <c r="DL220" s="200"/>
      <c r="DM220" s="200"/>
      <c r="DN220" s="200"/>
      <c r="DO220" s="200"/>
      <c r="DP220" s="200"/>
      <c r="DQ220" s="200"/>
      <c r="DR220" s="200"/>
      <c r="DS220" s="200"/>
      <c r="DT220" s="200"/>
      <c r="DU220" s="200"/>
      <c r="DV220" s="200"/>
      <c r="DW220" s="200"/>
      <c r="DX220" s="200"/>
      <c r="DY220" s="200"/>
      <c r="DZ220" s="200"/>
      <c r="EA220" s="200"/>
      <c r="EB220" s="200"/>
      <c r="EC220" s="200"/>
      <c r="ED220" s="200"/>
      <c r="EE220" s="200"/>
      <c r="EF220" s="200"/>
      <c r="EG220" s="200"/>
      <c r="EH220" s="200"/>
      <c r="EI220" s="200"/>
      <c r="EJ220" s="200"/>
      <c r="EK220" s="200"/>
      <c r="EL220" s="200"/>
      <c r="EM220" s="200"/>
      <c r="EN220" s="200"/>
      <c r="EO220" s="200"/>
      <c r="EP220" s="200"/>
      <c r="EQ220" s="200"/>
      <c r="ER220" s="200"/>
      <c r="ES220" s="200"/>
      <c r="ET220" s="200"/>
      <c r="EU220" s="200"/>
      <c r="EV220" s="200"/>
      <c r="EW220" s="200"/>
      <c r="EX220" s="200"/>
      <c r="EY220" s="200"/>
      <c r="EZ220" s="200"/>
      <c r="FA220" s="204"/>
      <c r="FB220" s="204"/>
      <c r="FC220" s="204"/>
      <c r="FD220" s="204"/>
      <c r="FE220" s="204"/>
      <c r="FF220" s="204"/>
      <c r="FG220" s="205"/>
      <c r="FH220" s="205"/>
      <c r="FI220" s="205"/>
      <c r="FJ220" s="205"/>
      <c r="FK220" s="205"/>
      <c r="FL220" s="205"/>
      <c r="FM220" s="205"/>
      <c r="FN220" s="205"/>
      <c r="FO220" s="200"/>
      <c r="FP220" s="205"/>
      <c r="FQ220" s="205"/>
      <c r="FR220" s="205"/>
      <c r="FS220" s="205"/>
      <c r="FT220" s="205"/>
      <c r="FU220" s="205"/>
      <c r="FV220" s="205"/>
      <c r="FW220" s="205"/>
      <c r="FX220" s="205"/>
      <c r="FY220" s="205"/>
      <c r="FZ220" s="205"/>
      <c r="GA220" s="205"/>
    </row>
    <row r="221" spans="2:200" ht="15" hidden="1" customHeight="1" x14ac:dyDescent="0.2">
      <c r="B221" s="31"/>
      <c r="C221" s="399"/>
      <c r="D221" s="422"/>
      <c r="E221" s="422"/>
      <c r="F221" s="346">
        <v>80</v>
      </c>
      <c r="H221" s="203" t="s">
        <v>366</v>
      </c>
      <c r="J221" s="7"/>
      <c r="L221" s="7"/>
      <c r="M221" s="16"/>
      <c r="N221" s="7">
        <f t="shared" si="124"/>
        <v>0</v>
      </c>
      <c r="O221" s="16"/>
      <c r="P221" s="7"/>
      <c r="Q221" s="16"/>
      <c r="R221" s="318"/>
      <c r="S221" s="16"/>
      <c r="T221" s="7"/>
      <c r="U221" s="16"/>
      <c r="V221" s="7"/>
      <c r="W221" s="16"/>
      <c r="X221" s="7"/>
      <c r="Y221" s="16"/>
      <c r="Z221" s="7"/>
      <c r="AA221" s="16"/>
      <c r="AB221" s="7"/>
      <c r="AC221" s="16"/>
      <c r="AD221" s="7"/>
      <c r="AE221" s="16"/>
      <c r="AF221" s="7"/>
      <c r="AG221" s="16"/>
      <c r="AH221" s="7"/>
      <c r="AI221" s="16"/>
      <c r="AJ221" s="7"/>
      <c r="AK221" s="16"/>
      <c r="AL221" s="7"/>
      <c r="AM221" s="16"/>
      <c r="AN221" s="7"/>
      <c r="AO221" s="16"/>
      <c r="AP221" s="7"/>
      <c r="AQ221" s="16"/>
      <c r="AR221" s="7"/>
      <c r="AS221" s="16"/>
      <c r="AT221" s="7"/>
      <c r="AU221" s="16"/>
      <c r="AV221" s="7"/>
      <c r="AW221" s="16"/>
      <c r="AX221" s="7"/>
      <c r="AY221" s="16"/>
      <c r="AZ221" s="7"/>
      <c r="BA221" s="16"/>
      <c r="BB221" s="7"/>
      <c r="BC221" s="16"/>
      <c r="BD221" s="7"/>
      <c r="BE221" s="16"/>
      <c r="BF221" s="7"/>
      <c r="BG221" s="16"/>
      <c r="BH221" s="7"/>
      <c r="BI221" s="16"/>
      <c r="BJ221" s="7"/>
      <c r="BK221" s="16"/>
      <c r="BL221" s="7"/>
      <c r="BM221" s="16"/>
      <c r="BN221" s="7"/>
      <c r="BO221" s="16"/>
      <c r="BP221" s="7"/>
      <c r="BQ221" s="370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O221" s="16"/>
    </row>
    <row r="222" spans="2:200" s="215" customFormat="1" ht="15" hidden="1" customHeight="1" x14ac:dyDescent="0.2">
      <c r="B222" s="378"/>
      <c r="C222" s="405"/>
      <c r="D222" s="421"/>
      <c r="E222" s="420">
        <v>6</v>
      </c>
      <c r="F222" s="350"/>
      <c r="G222" s="212"/>
      <c r="H222" s="199" t="s">
        <v>380</v>
      </c>
      <c r="I222" s="212"/>
      <c r="J222" s="306"/>
      <c r="K222" s="212"/>
      <c r="L222" s="306"/>
      <c r="M222" s="204"/>
      <c r="N222" s="306">
        <f t="shared" si="124"/>
        <v>0</v>
      </c>
      <c r="O222" s="204"/>
      <c r="P222" s="306"/>
      <c r="Q222" s="204"/>
      <c r="R222" s="324"/>
      <c r="S222" s="204"/>
      <c r="T222" s="306"/>
      <c r="U222" s="204"/>
      <c r="V222" s="306"/>
      <c r="W222" s="204"/>
      <c r="X222" s="306"/>
      <c r="Y222" s="204"/>
      <c r="Z222" s="306"/>
      <c r="AA222" s="204"/>
      <c r="AB222" s="306"/>
      <c r="AC222" s="204"/>
      <c r="AD222" s="306"/>
      <c r="AE222" s="204"/>
      <c r="AF222" s="306"/>
      <c r="AG222" s="204"/>
      <c r="AH222" s="306"/>
      <c r="AI222" s="204"/>
      <c r="AJ222" s="306"/>
      <c r="AK222" s="204"/>
      <c r="AL222" s="306"/>
      <c r="AM222" s="204"/>
      <c r="AN222" s="306"/>
      <c r="AO222" s="204"/>
      <c r="AP222" s="306"/>
      <c r="AQ222" s="204"/>
      <c r="AR222" s="306"/>
      <c r="AS222" s="204"/>
      <c r="AT222" s="306"/>
      <c r="AU222" s="204"/>
      <c r="AV222" s="306"/>
      <c r="AW222" s="204"/>
      <c r="AX222" s="306"/>
      <c r="AY222" s="204"/>
      <c r="AZ222" s="306"/>
      <c r="BA222" s="204"/>
      <c r="BB222" s="306"/>
      <c r="BC222" s="204"/>
      <c r="BD222" s="306"/>
      <c r="BE222" s="204"/>
      <c r="BF222" s="306"/>
      <c r="BG222" s="204"/>
      <c r="BH222" s="306"/>
      <c r="BI222" s="204"/>
      <c r="BJ222" s="306"/>
      <c r="BK222" s="204"/>
      <c r="BL222" s="306"/>
      <c r="BM222" s="204"/>
      <c r="BN222" s="306"/>
      <c r="BO222" s="204"/>
      <c r="BP222" s="306"/>
      <c r="BQ222" s="369"/>
      <c r="BR222" s="200"/>
      <c r="BS222" s="200"/>
      <c r="BT222" s="200"/>
      <c r="BU222" s="200"/>
      <c r="BV222" s="200"/>
      <c r="BW222" s="200"/>
      <c r="BX222" s="200"/>
      <c r="BY222" s="200"/>
      <c r="BZ222" s="200"/>
      <c r="CA222" s="200"/>
      <c r="CB222" s="200"/>
      <c r="CC222" s="200"/>
      <c r="CD222" s="200"/>
      <c r="CE222" s="200"/>
      <c r="CF222" s="200"/>
      <c r="CG222" s="200"/>
      <c r="CH222" s="200"/>
      <c r="CI222" s="200"/>
      <c r="CJ222" s="200"/>
      <c r="CK222" s="200"/>
      <c r="CL222" s="200"/>
      <c r="CM222" s="200"/>
      <c r="CN222" s="200"/>
      <c r="CO222" s="200"/>
      <c r="CP222" s="200"/>
      <c r="CQ222" s="200"/>
      <c r="CR222" s="200"/>
      <c r="CS222" s="200"/>
      <c r="CT222" s="200"/>
      <c r="CU222" s="200"/>
      <c r="CV222" s="200"/>
      <c r="CW222" s="200"/>
      <c r="CX222" s="200"/>
      <c r="CY222" s="200"/>
      <c r="CZ222" s="200"/>
      <c r="DA222" s="200"/>
      <c r="DB222" s="200"/>
      <c r="DC222" s="200"/>
      <c r="DD222" s="200"/>
      <c r="DE222" s="200"/>
      <c r="DF222" s="200"/>
      <c r="DG222" s="200"/>
      <c r="DH222" s="200"/>
      <c r="DI222" s="200"/>
      <c r="DJ222" s="200"/>
      <c r="DK222" s="200"/>
      <c r="DL222" s="200"/>
      <c r="DM222" s="200"/>
      <c r="DN222" s="200"/>
      <c r="DO222" s="200"/>
      <c r="DP222" s="200"/>
      <c r="DQ222" s="200"/>
      <c r="DR222" s="200"/>
      <c r="DS222" s="200"/>
      <c r="DT222" s="200"/>
      <c r="DU222" s="200"/>
      <c r="DV222" s="200"/>
      <c r="DW222" s="200"/>
      <c r="DX222" s="200"/>
      <c r="DY222" s="200"/>
      <c r="DZ222" s="200"/>
      <c r="EA222" s="200"/>
      <c r="EB222" s="200"/>
      <c r="EC222" s="200"/>
      <c r="ED222" s="200"/>
      <c r="EE222" s="200"/>
      <c r="EF222" s="200"/>
      <c r="EG222" s="200"/>
      <c r="EH222" s="200"/>
      <c r="EI222" s="200"/>
      <c r="EJ222" s="200"/>
      <c r="EK222" s="200"/>
      <c r="EL222" s="200"/>
      <c r="EM222" s="200"/>
      <c r="EN222" s="200"/>
      <c r="EO222" s="200"/>
      <c r="EP222" s="200"/>
      <c r="EQ222" s="200"/>
      <c r="ER222" s="200"/>
      <c r="ES222" s="200"/>
      <c r="ET222" s="200"/>
      <c r="EU222" s="200"/>
      <c r="EV222" s="200"/>
      <c r="EW222" s="200"/>
      <c r="EX222" s="200"/>
      <c r="EY222" s="200"/>
      <c r="EZ222" s="200"/>
      <c r="FA222" s="204"/>
      <c r="FB222" s="204"/>
      <c r="FC222" s="204"/>
      <c r="FD222" s="204"/>
      <c r="FE222" s="204"/>
      <c r="FF222" s="204"/>
      <c r="FG222" s="205"/>
      <c r="FH222" s="205"/>
      <c r="FI222" s="205"/>
      <c r="FJ222" s="205"/>
      <c r="FK222" s="205"/>
      <c r="FL222" s="205"/>
      <c r="FM222" s="205"/>
      <c r="FN222" s="205"/>
      <c r="FO222" s="200"/>
      <c r="FP222" s="205"/>
      <c r="FQ222" s="205"/>
      <c r="FR222" s="205"/>
      <c r="FS222" s="205"/>
      <c r="FT222" s="205"/>
      <c r="FU222" s="205"/>
      <c r="FV222" s="205"/>
      <c r="FW222" s="205"/>
      <c r="FX222" s="205"/>
      <c r="FY222" s="205"/>
      <c r="FZ222" s="205"/>
      <c r="GA222" s="205"/>
    </row>
    <row r="223" spans="2:200" ht="15" hidden="1" customHeight="1" x14ac:dyDescent="0.2">
      <c r="B223" s="31"/>
      <c r="C223" s="399"/>
      <c r="D223" s="422"/>
      <c r="E223" s="422"/>
      <c r="F223" s="346">
        <v>10</v>
      </c>
      <c r="H223" s="203" t="s">
        <v>381</v>
      </c>
      <c r="J223" s="7"/>
      <c r="L223" s="7"/>
      <c r="M223" s="16"/>
      <c r="N223" s="7">
        <f t="shared" si="124"/>
        <v>0</v>
      </c>
      <c r="O223" s="16"/>
      <c r="P223" s="7"/>
      <c r="Q223" s="16"/>
      <c r="R223" s="318"/>
      <c r="S223" s="16"/>
      <c r="T223" s="7"/>
      <c r="U223" s="16"/>
      <c r="V223" s="7"/>
      <c r="W223" s="16"/>
      <c r="X223" s="7"/>
      <c r="Y223" s="16"/>
      <c r="Z223" s="7"/>
      <c r="AA223" s="16"/>
      <c r="AB223" s="7"/>
      <c r="AC223" s="16"/>
      <c r="AD223" s="7"/>
      <c r="AE223" s="16"/>
      <c r="AF223" s="7"/>
      <c r="AG223" s="16"/>
      <c r="AH223" s="7"/>
      <c r="AI223" s="16"/>
      <c r="AJ223" s="7"/>
      <c r="AK223" s="16"/>
      <c r="AL223" s="7"/>
      <c r="AM223" s="16"/>
      <c r="AN223" s="7"/>
      <c r="AO223" s="16"/>
      <c r="AP223" s="7"/>
      <c r="AQ223" s="16"/>
      <c r="AR223" s="7"/>
      <c r="AS223" s="16"/>
      <c r="AT223" s="7"/>
      <c r="AU223" s="16"/>
      <c r="AV223" s="7"/>
      <c r="AW223" s="16"/>
      <c r="AX223" s="7"/>
      <c r="AY223" s="16"/>
      <c r="AZ223" s="7"/>
      <c r="BA223" s="16"/>
      <c r="BB223" s="7"/>
      <c r="BC223" s="16"/>
      <c r="BD223" s="7"/>
      <c r="BE223" s="16"/>
      <c r="BF223" s="7"/>
      <c r="BG223" s="16"/>
      <c r="BH223" s="7"/>
      <c r="BI223" s="16"/>
      <c r="BJ223" s="7"/>
      <c r="BK223" s="16"/>
      <c r="BL223" s="7"/>
      <c r="BM223" s="16"/>
      <c r="BN223" s="7"/>
      <c r="BO223" s="16"/>
      <c r="BP223" s="7"/>
      <c r="BQ223" s="370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O223" s="16"/>
    </row>
    <row r="224" spans="2:200" ht="15" customHeight="1" x14ac:dyDescent="0.2">
      <c r="B224" s="31"/>
      <c r="C224" s="400"/>
      <c r="D224" s="418">
        <v>3</v>
      </c>
      <c r="E224" s="418"/>
      <c r="F224" s="341"/>
      <c r="G224" s="217"/>
      <c r="H224" s="195" t="s">
        <v>284</v>
      </c>
      <c r="I224" s="217"/>
      <c r="J224" s="300" t="e">
        <f>SUM(J225)</f>
        <v>#REF!</v>
      </c>
      <c r="K224" s="217"/>
      <c r="L224" s="300" t="e">
        <f>SUM(L225)</f>
        <v>#REF!</v>
      </c>
      <c r="M224" s="196"/>
      <c r="N224" s="300" t="e">
        <f t="shared" si="124"/>
        <v>#REF!</v>
      </c>
      <c r="O224" s="196"/>
      <c r="P224" s="300" t="e">
        <f t="shared" ref="P224:P255" si="140">N224-J224</f>
        <v>#REF!</v>
      </c>
      <c r="Q224" s="196"/>
      <c r="R224" s="316" t="e">
        <f t="shared" ref="R224:R245" si="141">(P224/J224)*100</f>
        <v>#REF!</v>
      </c>
      <c r="S224" s="196"/>
      <c r="T224" s="300">
        <f t="shared" ref="T224:BP224" si="142">SUM(T225)</f>
        <v>0</v>
      </c>
      <c r="U224" s="196"/>
      <c r="V224" s="300">
        <f t="shared" si="142"/>
        <v>0</v>
      </c>
      <c r="W224" s="196"/>
      <c r="X224" s="300" t="e">
        <f t="shared" si="142"/>
        <v>#REF!</v>
      </c>
      <c r="Y224" s="196"/>
      <c r="Z224" s="300">
        <f t="shared" si="142"/>
        <v>0</v>
      </c>
      <c r="AA224" s="196"/>
      <c r="AB224" s="300">
        <f t="shared" si="142"/>
        <v>0</v>
      </c>
      <c r="AC224" s="196"/>
      <c r="AD224" s="300">
        <f t="shared" si="142"/>
        <v>0</v>
      </c>
      <c r="AE224" s="196"/>
      <c r="AF224" s="300">
        <f t="shared" si="142"/>
        <v>0</v>
      </c>
      <c r="AG224" s="196"/>
      <c r="AH224" s="300">
        <f t="shared" si="142"/>
        <v>0</v>
      </c>
      <c r="AI224" s="196"/>
      <c r="AJ224" s="300">
        <f t="shared" si="142"/>
        <v>0</v>
      </c>
      <c r="AK224" s="196"/>
      <c r="AL224" s="300">
        <f t="shared" si="142"/>
        <v>0</v>
      </c>
      <c r="AM224" s="196"/>
      <c r="AN224" s="300">
        <f t="shared" si="142"/>
        <v>0</v>
      </c>
      <c r="AO224" s="196"/>
      <c r="AP224" s="300">
        <f t="shared" si="142"/>
        <v>0</v>
      </c>
      <c r="AQ224" s="196"/>
      <c r="AR224" s="300">
        <f t="shared" si="142"/>
        <v>0</v>
      </c>
      <c r="AS224" s="196"/>
      <c r="AT224" s="300">
        <f t="shared" si="142"/>
        <v>0</v>
      </c>
      <c r="AU224" s="196"/>
      <c r="AV224" s="300">
        <f t="shared" si="142"/>
        <v>0</v>
      </c>
      <c r="AW224" s="196"/>
      <c r="AX224" s="300">
        <f t="shared" si="142"/>
        <v>0</v>
      </c>
      <c r="AY224" s="196"/>
      <c r="AZ224" s="300">
        <f t="shared" si="142"/>
        <v>0</v>
      </c>
      <c r="BA224" s="196"/>
      <c r="BB224" s="300">
        <f t="shared" si="142"/>
        <v>0</v>
      </c>
      <c r="BC224" s="196"/>
      <c r="BD224" s="300">
        <f t="shared" si="142"/>
        <v>0</v>
      </c>
      <c r="BE224" s="196"/>
      <c r="BF224" s="300">
        <f t="shared" si="142"/>
        <v>0</v>
      </c>
      <c r="BG224" s="196"/>
      <c r="BH224" s="300">
        <f t="shared" si="142"/>
        <v>0</v>
      </c>
      <c r="BI224" s="196"/>
      <c r="BJ224" s="300">
        <f t="shared" si="142"/>
        <v>0</v>
      </c>
      <c r="BK224" s="196"/>
      <c r="BL224" s="300">
        <f t="shared" si="142"/>
        <v>0</v>
      </c>
      <c r="BM224" s="196"/>
      <c r="BN224" s="300">
        <f t="shared" si="142"/>
        <v>0</v>
      </c>
      <c r="BO224" s="196"/>
      <c r="BP224" s="300">
        <f t="shared" si="142"/>
        <v>0</v>
      </c>
      <c r="BQ224" s="368"/>
      <c r="BR224" s="196"/>
      <c r="BS224" s="196"/>
      <c r="BT224" s="196"/>
      <c r="BU224" s="196"/>
      <c r="BV224" s="196"/>
      <c r="BW224" s="196"/>
      <c r="BX224" s="196"/>
      <c r="BY224" s="196"/>
      <c r="BZ224" s="196"/>
      <c r="CA224" s="196"/>
      <c r="CB224" s="196"/>
      <c r="CC224" s="196"/>
      <c r="CD224" s="196"/>
      <c r="CE224" s="196"/>
      <c r="CF224" s="196"/>
      <c r="CG224" s="196"/>
      <c r="CH224" s="196"/>
      <c r="CI224" s="196"/>
      <c r="CJ224" s="196"/>
      <c r="CK224" s="196"/>
      <c r="CL224" s="196"/>
      <c r="CM224" s="196"/>
      <c r="CN224" s="196"/>
      <c r="CO224" s="196"/>
      <c r="CP224" s="196"/>
      <c r="CQ224" s="196"/>
      <c r="CR224" s="196"/>
      <c r="CS224" s="196"/>
      <c r="CT224" s="196"/>
      <c r="CU224" s="196"/>
      <c r="CV224" s="196"/>
      <c r="CW224" s="196"/>
      <c r="CX224" s="196"/>
      <c r="CY224" s="196"/>
      <c r="CZ224" s="196"/>
      <c r="DA224" s="196"/>
      <c r="DB224" s="196"/>
      <c r="DC224" s="196"/>
      <c r="DD224" s="196"/>
      <c r="DE224" s="196"/>
      <c r="DF224" s="196"/>
      <c r="DG224" s="196"/>
      <c r="DH224" s="196"/>
      <c r="DI224" s="196"/>
      <c r="DJ224" s="196"/>
      <c r="DK224" s="196"/>
      <c r="DL224" s="196"/>
      <c r="DM224" s="196"/>
      <c r="DN224" s="196"/>
      <c r="DO224" s="196"/>
      <c r="DP224" s="196"/>
      <c r="DQ224" s="196"/>
      <c r="DR224" s="196"/>
      <c r="DS224" s="196"/>
      <c r="DT224" s="196"/>
      <c r="DU224" s="196"/>
      <c r="DV224" s="196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7"/>
      <c r="FH224" s="197"/>
      <c r="FI224" s="197"/>
      <c r="FJ224" s="197"/>
      <c r="FK224" s="197"/>
      <c r="FL224" s="197"/>
      <c r="FM224" s="197"/>
      <c r="FN224" s="197"/>
      <c r="FO224" s="196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</row>
    <row r="225" spans="2:220" ht="15" customHeight="1" x14ac:dyDescent="0.2">
      <c r="B225" s="31"/>
      <c r="C225" s="399"/>
      <c r="D225" s="422"/>
      <c r="E225" s="420">
        <v>1</v>
      </c>
      <c r="F225" s="344"/>
      <c r="G225" s="212"/>
      <c r="H225" s="199" t="s">
        <v>69</v>
      </c>
      <c r="I225" s="212"/>
      <c r="J225" s="301" t="e">
        <f>SUM(J226:J226)</f>
        <v>#REF!</v>
      </c>
      <c r="K225" s="212"/>
      <c r="L225" s="301" t="e">
        <f>SUM(L226:L226)</f>
        <v>#REF!</v>
      </c>
      <c r="M225" s="200"/>
      <c r="N225" s="301" t="e">
        <f t="shared" ref="N225:N256" si="143">SUM(T225:EX225)</f>
        <v>#REF!</v>
      </c>
      <c r="O225" s="200"/>
      <c r="P225" s="301" t="e">
        <f t="shared" si="140"/>
        <v>#REF!</v>
      </c>
      <c r="Q225" s="200"/>
      <c r="R225" s="317" t="e">
        <f t="shared" si="141"/>
        <v>#REF!</v>
      </c>
      <c r="S225" s="200"/>
      <c r="T225" s="301">
        <f t="shared" ref="T225:BP225" si="144">SUM(T226:T226)</f>
        <v>0</v>
      </c>
      <c r="U225" s="200"/>
      <c r="V225" s="301">
        <f t="shared" si="144"/>
        <v>0</v>
      </c>
      <c r="W225" s="200"/>
      <c r="X225" s="301" t="e">
        <f t="shared" si="144"/>
        <v>#REF!</v>
      </c>
      <c r="Y225" s="200"/>
      <c r="Z225" s="301">
        <f t="shared" si="144"/>
        <v>0</v>
      </c>
      <c r="AA225" s="200"/>
      <c r="AB225" s="301">
        <f t="shared" si="144"/>
        <v>0</v>
      </c>
      <c r="AC225" s="200"/>
      <c r="AD225" s="301">
        <f t="shared" si="144"/>
        <v>0</v>
      </c>
      <c r="AE225" s="200"/>
      <c r="AF225" s="301">
        <f t="shared" si="144"/>
        <v>0</v>
      </c>
      <c r="AG225" s="200"/>
      <c r="AH225" s="301">
        <f t="shared" si="144"/>
        <v>0</v>
      </c>
      <c r="AI225" s="200"/>
      <c r="AJ225" s="301">
        <f t="shared" si="144"/>
        <v>0</v>
      </c>
      <c r="AK225" s="200"/>
      <c r="AL225" s="301">
        <f t="shared" si="144"/>
        <v>0</v>
      </c>
      <c r="AM225" s="200"/>
      <c r="AN225" s="301">
        <f t="shared" si="144"/>
        <v>0</v>
      </c>
      <c r="AO225" s="200"/>
      <c r="AP225" s="301">
        <f t="shared" si="144"/>
        <v>0</v>
      </c>
      <c r="AQ225" s="200"/>
      <c r="AR225" s="301">
        <f t="shared" si="144"/>
        <v>0</v>
      </c>
      <c r="AS225" s="200"/>
      <c r="AT225" s="301">
        <f t="shared" si="144"/>
        <v>0</v>
      </c>
      <c r="AU225" s="200"/>
      <c r="AV225" s="301">
        <f t="shared" si="144"/>
        <v>0</v>
      </c>
      <c r="AW225" s="200"/>
      <c r="AX225" s="301">
        <f t="shared" si="144"/>
        <v>0</v>
      </c>
      <c r="AY225" s="200"/>
      <c r="AZ225" s="301">
        <f t="shared" si="144"/>
        <v>0</v>
      </c>
      <c r="BA225" s="200"/>
      <c r="BB225" s="301">
        <f t="shared" si="144"/>
        <v>0</v>
      </c>
      <c r="BC225" s="200"/>
      <c r="BD225" s="301">
        <f t="shared" si="144"/>
        <v>0</v>
      </c>
      <c r="BE225" s="200"/>
      <c r="BF225" s="301">
        <f t="shared" si="144"/>
        <v>0</v>
      </c>
      <c r="BG225" s="200"/>
      <c r="BH225" s="301">
        <f t="shared" si="144"/>
        <v>0</v>
      </c>
      <c r="BI225" s="200"/>
      <c r="BJ225" s="301">
        <f t="shared" si="144"/>
        <v>0</v>
      </c>
      <c r="BK225" s="200"/>
      <c r="BL225" s="301">
        <f t="shared" si="144"/>
        <v>0</v>
      </c>
      <c r="BM225" s="200"/>
      <c r="BN225" s="301">
        <f t="shared" si="144"/>
        <v>0</v>
      </c>
      <c r="BO225" s="200"/>
      <c r="BP225" s="301">
        <f t="shared" si="144"/>
        <v>0</v>
      </c>
      <c r="BQ225" s="369"/>
      <c r="BR225" s="200"/>
      <c r="BS225" s="200"/>
      <c r="BT225" s="200"/>
      <c r="BU225" s="200"/>
      <c r="BV225" s="200"/>
      <c r="BW225" s="200"/>
      <c r="BX225" s="200"/>
      <c r="BY225" s="200"/>
      <c r="BZ225" s="200"/>
      <c r="CA225" s="200"/>
      <c r="CB225" s="200"/>
      <c r="CC225" s="200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0"/>
      <c r="CN225" s="200"/>
      <c r="CO225" s="200"/>
      <c r="CP225" s="200"/>
      <c r="CQ225" s="200"/>
      <c r="CR225" s="200"/>
      <c r="CS225" s="200"/>
      <c r="CT225" s="200"/>
      <c r="CU225" s="200"/>
      <c r="CV225" s="200"/>
      <c r="CW225" s="200"/>
      <c r="CX225" s="200"/>
      <c r="CY225" s="200"/>
      <c r="CZ225" s="200"/>
      <c r="DA225" s="200"/>
      <c r="DB225" s="200"/>
      <c r="DC225" s="200"/>
      <c r="DD225" s="200"/>
      <c r="DE225" s="200"/>
      <c r="DF225" s="200"/>
      <c r="DG225" s="200"/>
      <c r="DH225" s="200"/>
      <c r="DI225" s="200"/>
      <c r="DJ225" s="200"/>
      <c r="DK225" s="200"/>
      <c r="DL225" s="200"/>
      <c r="DM225" s="200"/>
      <c r="DN225" s="200"/>
      <c r="DO225" s="200"/>
      <c r="DP225" s="200"/>
      <c r="DQ225" s="200"/>
      <c r="DR225" s="200"/>
      <c r="DS225" s="200"/>
      <c r="DT225" s="200"/>
      <c r="DU225" s="200"/>
      <c r="DV225" s="200"/>
      <c r="DW225" s="200"/>
      <c r="DX225" s="200"/>
      <c r="DY225" s="200"/>
      <c r="DZ225" s="200"/>
      <c r="EA225" s="200"/>
      <c r="EB225" s="200"/>
      <c r="EC225" s="200"/>
      <c r="ED225" s="200"/>
      <c r="EE225" s="200"/>
      <c r="EF225" s="200"/>
      <c r="EG225" s="200"/>
      <c r="EH225" s="200"/>
      <c r="EI225" s="200"/>
      <c r="EJ225" s="200"/>
      <c r="EK225" s="200"/>
      <c r="EL225" s="200"/>
      <c r="EM225" s="200"/>
      <c r="EN225" s="200"/>
      <c r="EO225" s="200"/>
      <c r="EP225" s="200"/>
      <c r="EQ225" s="200"/>
      <c r="ER225" s="200"/>
      <c r="ES225" s="200"/>
      <c r="ET225" s="200"/>
      <c r="EU225" s="200"/>
      <c r="EV225" s="200"/>
      <c r="EW225" s="200"/>
      <c r="EX225" s="200"/>
      <c r="EY225" s="200"/>
      <c r="EZ225" s="200"/>
      <c r="FA225" s="200"/>
      <c r="FB225" s="200"/>
      <c r="FC225" s="200"/>
      <c r="FD225" s="200"/>
      <c r="FE225" s="200"/>
      <c r="FF225" s="200"/>
      <c r="FO225" s="200"/>
    </row>
    <row r="226" spans="2:220" ht="15" customHeight="1" x14ac:dyDescent="0.2">
      <c r="B226" s="31"/>
      <c r="C226" s="399"/>
      <c r="D226" s="422"/>
      <c r="E226" s="422"/>
      <c r="F226" s="346" t="s">
        <v>55</v>
      </c>
      <c r="H226" s="203" t="s">
        <v>193</v>
      </c>
      <c r="J226" s="7" t="e">
        <f>#REF!</f>
        <v>#REF!</v>
      </c>
      <c r="L226" s="7" t="e">
        <f>#REF!</f>
        <v>#REF!</v>
      </c>
      <c r="M226" s="16"/>
      <c r="N226" s="7" t="e">
        <f t="shared" si="143"/>
        <v>#REF!</v>
      </c>
      <c r="O226" s="16"/>
      <c r="P226" s="7" t="e">
        <f t="shared" si="140"/>
        <v>#REF!</v>
      </c>
      <c r="Q226" s="16"/>
      <c r="R226" s="318" t="e">
        <f t="shared" si="141"/>
        <v>#REF!</v>
      </c>
      <c r="S226" s="16"/>
      <c r="T226" s="7">
        <v>0</v>
      </c>
      <c r="U226" s="16"/>
      <c r="V226" s="7">
        <v>0</v>
      </c>
      <c r="W226" s="16"/>
      <c r="X226" s="7" t="e">
        <f>#REF!</f>
        <v>#REF!</v>
      </c>
      <c r="Y226" s="16"/>
      <c r="Z226" s="7">
        <v>0</v>
      </c>
      <c r="AA226" s="16"/>
      <c r="AB226" s="7">
        <v>0</v>
      </c>
      <c r="AC226" s="16"/>
      <c r="AD226" s="7">
        <v>0</v>
      </c>
      <c r="AE226" s="16"/>
      <c r="AF226" s="7">
        <v>0</v>
      </c>
      <c r="AG226" s="16"/>
      <c r="AH226" s="7">
        <v>0</v>
      </c>
      <c r="AI226" s="16"/>
      <c r="AJ226" s="7">
        <v>0</v>
      </c>
      <c r="AK226" s="16"/>
      <c r="AL226" s="7">
        <v>0</v>
      </c>
      <c r="AM226" s="16"/>
      <c r="AN226" s="7">
        <v>0</v>
      </c>
      <c r="AO226" s="16"/>
      <c r="AP226" s="7">
        <v>0</v>
      </c>
      <c r="AQ226" s="16"/>
      <c r="AR226" s="7">
        <v>0</v>
      </c>
      <c r="AS226" s="16"/>
      <c r="AT226" s="7">
        <v>0</v>
      </c>
      <c r="AU226" s="16"/>
      <c r="AV226" s="7">
        <v>0</v>
      </c>
      <c r="AW226" s="16"/>
      <c r="AX226" s="7">
        <v>0</v>
      </c>
      <c r="AY226" s="16"/>
      <c r="AZ226" s="7">
        <v>0</v>
      </c>
      <c r="BA226" s="16"/>
      <c r="BB226" s="7">
        <v>0</v>
      </c>
      <c r="BC226" s="16"/>
      <c r="BD226" s="7">
        <v>0</v>
      </c>
      <c r="BE226" s="16"/>
      <c r="BF226" s="7">
        <v>0</v>
      </c>
      <c r="BG226" s="16"/>
      <c r="BH226" s="7">
        <v>0</v>
      </c>
      <c r="BI226" s="16"/>
      <c r="BJ226" s="7">
        <v>0</v>
      </c>
      <c r="BK226" s="16"/>
      <c r="BL226" s="7">
        <v>0</v>
      </c>
      <c r="BM226" s="16"/>
      <c r="BN226" s="7">
        <v>0</v>
      </c>
      <c r="BO226" s="16"/>
      <c r="BP226" s="7">
        <v>0</v>
      </c>
      <c r="BQ226" s="370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O226" s="16"/>
    </row>
    <row r="227" spans="2:220" ht="15" customHeight="1" x14ac:dyDescent="0.2">
      <c r="B227" s="31"/>
      <c r="C227" s="400"/>
      <c r="D227" s="418">
        <v>4</v>
      </c>
      <c r="E227" s="418"/>
      <c r="F227" s="345"/>
      <c r="G227" s="217"/>
      <c r="H227" s="195" t="s">
        <v>73</v>
      </c>
      <c r="I227" s="217"/>
      <c r="J227" s="300" t="e">
        <f>J228</f>
        <v>#REF!</v>
      </c>
      <c r="K227" s="217"/>
      <c r="L227" s="300" t="e">
        <f>L228</f>
        <v>#REF!</v>
      </c>
      <c r="M227" s="196"/>
      <c r="N227" s="300" t="e">
        <f t="shared" si="143"/>
        <v>#REF!</v>
      </c>
      <c r="O227" s="196"/>
      <c r="P227" s="300" t="e">
        <f t="shared" si="140"/>
        <v>#REF!</v>
      </c>
      <c r="Q227" s="196"/>
      <c r="R227" s="316" t="e">
        <f t="shared" si="141"/>
        <v>#REF!</v>
      </c>
      <c r="S227" s="196"/>
      <c r="T227" s="300">
        <f>T228</f>
        <v>0</v>
      </c>
      <c r="U227" s="196"/>
      <c r="V227" s="300">
        <f>SUM(V228+V230)</f>
        <v>0</v>
      </c>
      <c r="W227" s="196"/>
      <c r="X227" s="300">
        <f>SUM(X228+X230)</f>
        <v>0</v>
      </c>
      <c r="Y227" s="196"/>
      <c r="Z227" s="300">
        <f>SUM(Z228+Z230)</f>
        <v>0</v>
      </c>
      <c r="AA227" s="196"/>
      <c r="AB227" s="300">
        <f t="shared" ref="AB227:BP227" si="145">SUM(AB228+AB230)</f>
        <v>0</v>
      </c>
      <c r="AC227" s="196"/>
      <c r="AD227" s="300">
        <f t="shared" si="145"/>
        <v>0</v>
      </c>
      <c r="AE227" s="196"/>
      <c r="AF227" s="300">
        <f t="shared" si="145"/>
        <v>0</v>
      </c>
      <c r="AG227" s="196"/>
      <c r="AH227" s="300">
        <f t="shared" si="145"/>
        <v>0</v>
      </c>
      <c r="AI227" s="196"/>
      <c r="AJ227" s="300">
        <f t="shared" si="145"/>
        <v>0</v>
      </c>
      <c r="AK227" s="196"/>
      <c r="AL227" s="300">
        <f t="shared" si="145"/>
        <v>0</v>
      </c>
      <c r="AM227" s="196"/>
      <c r="AN227" s="300">
        <f t="shared" si="145"/>
        <v>0</v>
      </c>
      <c r="AO227" s="196"/>
      <c r="AP227" s="300">
        <f t="shared" si="145"/>
        <v>0</v>
      </c>
      <c r="AQ227" s="196"/>
      <c r="AR227" s="300">
        <f t="shared" si="145"/>
        <v>0</v>
      </c>
      <c r="AS227" s="196"/>
      <c r="AT227" s="300">
        <f t="shared" si="145"/>
        <v>0</v>
      </c>
      <c r="AU227" s="196"/>
      <c r="AV227" s="300">
        <f t="shared" si="145"/>
        <v>0</v>
      </c>
      <c r="AW227" s="196"/>
      <c r="AX227" s="300">
        <f t="shared" si="145"/>
        <v>0</v>
      </c>
      <c r="AY227" s="196"/>
      <c r="AZ227" s="300">
        <f t="shared" si="145"/>
        <v>0</v>
      </c>
      <c r="BA227" s="196"/>
      <c r="BB227" s="300">
        <f t="shared" si="145"/>
        <v>0</v>
      </c>
      <c r="BC227" s="196"/>
      <c r="BD227" s="300">
        <f t="shared" si="145"/>
        <v>0</v>
      </c>
      <c r="BE227" s="196"/>
      <c r="BF227" s="300">
        <f t="shared" si="145"/>
        <v>0</v>
      </c>
      <c r="BG227" s="196"/>
      <c r="BH227" s="300" t="e">
        <f t="shared" si="145"/>
        <v>#REF!</v>
      </c>
      <c r="BI227" s="196"/>
      <c r="BJ227" s="300">
        <f t="shared" si="145"/>
        <v>0</v>
      </c>
      <c r="BK227" s="196"/>
      <c r="BL227" s="300">
        <f t="shared" si="145"/>
        <v>0</v>
      </c>
      <c r="BM227" s="196"/>
      <c r="BN227" s="300">
        <f t="shared" si="145"/>
        <v>0</v>
      </c>
      <c r="BO227" s="196"/>
      <c r="BP227" s="300">
        <f t="shared" si="145"/>
        <v>0</v>
      </c>
      <c r="BQ227" s="368"/>
      <c r="BR227" s="196"/>
      <c r="BS227" s="196"/>
      <c r="BT227" s="196"/>
      <c r="BU227" s="196"/>
      <c r="BV227" s="196"/>
      <c r="BW227" s="196"/>
      <c r="BX227" s="196"/>
      <c r="BY227" s="196"/>
      <c r="BZ227" s="196"/>
      <c r="CA227" s="196"/>
      <c r="CB227" s="196"/>
      <c r="CC227" s="196"/>
      <c r="CD227" s="196"/>
      <c r="CE227" s="196"/>
      <c r="CF227" s="196"/>
      <c r="CG227" s="196"/>
      <c r="CH227" s="196"/>
      <c r="CI227" s="196"/>
      <c r="CJ227" s="196"/>
      <c r="CK227" s="196"/>
      <c r="CL227" s="196"/>
      <c r="CM227" s="196"/>
      <c r="CN227" s="196"/>
      <c r="CO227" s="196"/>
      <c r="CP227" s="196"/>
      <c r="CQ227" s="196"/>
      <c r="CR227" s="196"/>
      <c r="CS227" s="196"/>
      <c r="CT227" s="196"/>
      <c r="CU227" s="196"/>
      <c r="CV227" s="196"/>
      <c r="CW227" s="196"/>
      <c r="CX227" s="196"/>
      <c r="CY227" s="196"/>
      <c r="CZ227" s="196"/>
      <c r="DA227" s="196"/>
      <c r="DB227" s="196"/>
      <c r="DC227" s="196"/>
      <c r="DD227" s="196"/>
      <c r="DE227" s="196"/>
      <c r="DF227" s="196"/>
      <c r="DG227" s="196"/>
      <c r="DH227" s="196"/>
      <c r="DI227" s="196"/>
      <c r="DJ227" s="196"/>
      <c r="DK227" s="196"/>
      <c r="DL227" s="196"/>
      <c r="DM227" s="196"/>
      <c r="DN227" s="196"/>
      <c r="DO227" s="196"/>
      <c r="DP227" s="196"/>
      <c r="DQ227" s="196"/>
      <c r="DR227" s="196"/>
      <c r="DS227" s="196"/>
      <c r="DT227" s="196"/>
      <c r="DU227" s="196"/>
      <c r="DV227" s="196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7"/>
      <c r="FH227" s="197"/>
      <c r="FI227" s="197"/>
      <c r="FJ227" s="197"/>
      <c r="FK227" s="197"/>
      <c r="FL227" s="197"/>
      <c r="FM227" s="197"/>
      <c r="FN227" s="197"/>
      <c r="FO227" s="196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8"/>
      <c r="GC227" s="198"/>
      <c r="GD227" s="198"/>
      <c r="GE227" s="198"/>
      <c r="GF227" s="198"/>
      <c r="GG227" s="198"/>
      <c r="GH227" s="198"/>
      <c r="GI227" s="198"/>
      <c r="GJ227" s="198"/>
      <c r="GK227" s="198"/>
      <c r="GL227" s="198"/>
      <c r="GM227" s="198"/>
      <c r="GN227" s="198"/>
      <c r="GO227" s="198"/>
      <c r="GP227" s="198"/>
      <c r="GQ227" s="198"/>
      <c r="GR227" s="198"/>
      <c r="GS227" s="198"/>
      <c r="GT227" s="198"/>
    </row>
    <row r="228" spans="2:220" ht="15" customHeight="1" x14ac:dyDescent="0.2">
      <c r="B228" s="31"/>
      <c r="C228" s="399"/>
      <c r="D228" s="422"/>
      <c r="E228" s="420">
        <v>1</v>
      </c>
      <c r="F228" s="344"/>
      <c r="G228" s="212"/>
      <c r="H228" s="199" t="s">
        <v>410</v>
      </c>
      <c r="I228" s="212"/>
      <c r="J228" s="301" t="e">
        <f>J229</f>
        <v>#REF!</v>
      </c>
      <c r="K228" s="212"/>
      <c r="L228" s="301" t="e">
        <f>L229</f>
        <v>#REF!</v>
      </c>
      <c r="M228" s="200"/>
      <c r="N228" s="301" t="e">
        <f t="shared" si="143"/>
        <v>#REF!</v>
      </c>
      <c r="O228" s="200"/>
      <c r="P228" s="301" t="e">
        <f t="shared" si="140"/>
        <v>#REF!</v>
      </c>
      <c r="Q228" s="200"/>
      <c r="R228" s="317" t="e">
        <f t="shared" si="141"/>
        <v>#REF!</v>
      </c>
      <c r="S228" s="200"/>
      <c r="T228" s="301">
        <f t="shared" ref="T228:AT228" si="146">T229</f>
        <v>0</v>
      </c>
      <c r="U228" s="200"/>
      <c r="V228" s="301">
        <f t="shared" si="146"/>
        <v>0</v>
      </c>
      <c r="W228" s="200"/>
      <c r="X228" s="301">
        <f t="shared" si="146"/>
        <v>0</v>
      </c>
      <c r="Y228" s="200"/>
      <c r="Z228" s="301">
        <f t="shared" si="146"/>
        <v>0</v>
      </c>
      <c r="AA228" s="200"/>
      <c r="AB228" s="301">
        <f t="shared" si="146"/>
        <v>0</v>
      </c>
      <c r="AC228" s="200"/>
      <c r="AD228" s="301">
        <f t="shared" si="146"/>
        <v>0</v>
      </c>
      <c r="AE228" s="200"/>
      <c r="AF228" s="301">
        <f t="shared" si="146"/>
        <v>0</v>
      </c>
      <c r="AG228" s="200"/>
      <c r="AH228" s="301">
        <f t="shared" si="146"/>
        <v>0</v>
      </c>
      <c r="AI228" s="200"/>
      <c r="AJ228" s="301">
        <f t="shared" si="146"/>
        <v>0</v>
      </c>
      <c r="AK228" s="200"/>
      <c r="AL228" s="301">
        <f t="shared" si="146"/>
        <v>0</v>
      </c>
      <c r="AM228" s="200"/>
      <c r="AN228" s="301">
        <f t="shared" si="146"/>
        <v>0</v>
      </c>
      <c r="AO228" s="200"/>
      <c r="AP228" s="301">
        <f t="shared" si="146"/>
        <v>0</v>
      </c>
      <c r="AQ228" s="200"/>
      <c r="AR228" s="301">
        <f t="shared" si="146"/>
        <v>0</v>
      </c>
      <c r="AS228" s="200"/>
      <c r="AT228" s="301">
        <f t="shared" si="146"/>
        <v>0</v>
      </c>
      <c r="AU228" s="200"/>
      <c r="AV228" s="301">
        <f t="shared" ref="AV228:BP228" si="147">AV229</f>
        <v>0</v>
      </c>
      <c r="AW228" s="200"/>
      <c r="AX228" s="301">
        <f t="shared" si="147"/>
        <v>0</v>
      </c>
      <c r="AY228" s="200"/>
      <c r="AZ228" s="301">
        <f t="shared" si="147"/>
        <v>0</v>
      </c>
      <c r="BA228" s="200"/>
      <c r="BB228" s="301">
        <f t="shared" si="147"/>
        <v>0</v>
      </c>
      <c r="BC228" s="200"/>
      <c r="BD228" s="301">
        <f t="shared" si="147"/>
        <v>0</v>
      </c>
      <c r="BE228" s="200"/>
      <c r="BF228" s="301">
        <f t="shared" si="147"/>
        <v>0</v>
      </c>
      <c r="BG228" s="200"/>
      <c r="BH228" s="301" t="e">
        <f t="shared" si="147"/>
        <v>#REF!</v>
      </c>
      <c r="BI228" s="200"/>
      <c r="BJ228" s="301">
        <f t="shared" si="147"/>
        <v>0</v>
      </c>
      <c r="BK228" s="200"/>
      <c r="BL228" s="301">
        <f t="shared" si="147"/>
        <v>0</v>
      </c>
      <c r="BM228" s="200"/>
      <c r="BN228" s="301">
        <f t="shared" si="147"/>
        <v>0</v>
      </c>
      <c r="BO228" s="200"/>
      <c r="BP228" s="301">
        <f t="shared" si="147"/>
        <v>0</v>
      </c>
      <c r="BQ228" s="369"/>
      <c r="BR228" s="200"/>
      <c r="BS228" s="200"/>
      <c r="BT228" s="200"/>
      <c r="BU228" s="200"/>
      <c r="BV228" s="200"/>
      <c r="BW228" s="200"/>
      <c r="BX228" s="200"/>
      <c r="BY228" s="200"/>
      <c r="BZ228" s="200"/>
      <c r="CA228" s="200"/>
      <c r="CB228" s="200"/>
      <c r="CC228" s="200"/>
      <c r="CD228" s="200"/>
      <c r="CE228" s="200"/>
      <c r="CF228" s="200"/>
      <c r="CG228" s="200"/>
      <c r="CH228" s="200"/>
      <c r="CI228" s="200"/>
      <c r="CJ228" s="200"/>
      <c r="CK228" s="200"/>
      <c r="CL228" s="200"/>
      <c r="CM228" s="200"/>
      <c r="CN228" s="200"/>
      <c r="CO228" s="200"/>
      <c r="CP228" s="200"/>
      <c r="CQ228" s="200"/>
      <c r="CR228" s="200"/>
      <c r="CS228" s="200"/>
      <c r="CT228" s="200"/>
      <c r="CU228" s="200"/>
      <c r="CV228" s="200"/>
      <c r="CW228" s="200"/>
      <c r="CX228" s="200"/>
      <c r="CY228" s="200"/>
      <c r="CZ228" s="200"/>
      <c r="DA228" s="200"/>
      <c r="DB228" s="200"/>
      <c r="DC228" s="200"/>
      <c r="DD228" s="200"/>
      <c r="DE228" s="200"/>
      <c r="DF228" s="200"/>
      <c r="DG228" s="200"/>
      <c r="DH228" s="200"/>
      <c r="DI228" s="200"/>
      <c r="DJ228" s="200"/>
      <c r="DK228" s="200"/>
      <c r="DL228" s="200"/>
      <c r="DM228" s="200"/>
      <c r="DN228" s="200"/>
      <c r="DO228" s="200"/>
      <c r="DP228" s="200"/>
      <c r="DQ228" s="200"/>
      <c r="DR228" s="200"/>
      <c r="DS228" s="200"/>
      <c r="DT228" s="200"/>
      <c r="DU228" s="200"/>
      <c r="DV228" s="200"/>
      <c r="DW228" s="200"/>
      <c r="DX228" s="200"/>
      <c r="DY228" s="200"/>
      <c r="DZ228" s="200"/>
      <c r="EA228" s="200"/>
      <c r="EB228" s="200"/>
      <c r="EC228" s="200"/>
      <c r="ED228" s="200"/>
      <c r="EE228" s="200"/>
      <c r="EF228" s="200"/>
      <c r="EG228" s="200"/>
      <c r="EH228" s="200"/>
      <c r="EI228" s="200"/>
      <c r="EJ228" s="200"/>
      <c r="EK228" s="200"/>
      <c r="EL228" s="200"/>
      <c r="EM228" s="200"/>
      <c r="EN228" s="200"/>
      <c r="EO228" s="200"/>
      <c r="EP228" s="200"/>
      <c r="EQ228" s="200"/>
      <c r="ER228" s="200"/>
      <c r="ES228" s="200"/>
      <c r="ET228" s="200"/>
      <c r="EU228" s="200"/>
      <c r="EV228" s="200"/>
      <c r="EW228" s="200"/>
      <c r="EX228" s="200"/>
      <c r="EY228" s="200"/>
      <c r="EZ228" s="200"/>
      <c r="FA228" s="200"/>
      <c r="FB228" s="200"/>
      <c r="FC228" s="200"/>
      <c r="FD228" s="200"/>
      <c r="FE228" s="200"/>
      <c r="FF228" s="200"/>
      <c r="FO228" s="200"/>
    </row>
    <row r="229" spans="2:220" ht="15" customHeight="1" x14ac:dyDescent="0.2">
      <c r="B229" s="31"/>
      <c r="C229" s="399"/>
      <c r="D229" s="422"/>
      <c r="E229" s="420"/>
      <c r="F229" s="346" t="s">
        <v>3</v>
      </c>
      <c r="H229" s="203" t="s">
        <v>411</v>
      </c>
      <c r="J229" s="7" t="e">
        <f>#REF!</f>
        <v>#REF!</v>
      </c>
      <c r="L229" s="7" t="e">
        <f>#REF!</f>
        <v>#REF!</v>
      </c>
      <c r="M229" s="16"/>
      <c r="N229" s="7" t="e">
        <f t="shared" si="143"/>
        <v>#REF!</v>
      </c>
      <c r="O229" s="16"/>
      <c r="P229" s="7" t="e">
        <f t="shared" si="140"/>
        <v>#REF!</v>
      </c>
      <c r="Q229" s="16"/>
      <c r="R229" s="318" t="e">
        <f t="shared" si="141"/>
        <v>#REF!</v>
      </c>
      <c r="S229" s="16"/>
      <c r="T229" s="7">
        <v>0</v>
      </c>
      <c r="U229" s="16"/>
      <c r="V229" s="7">
        <v>0</v>
      </c>
      <c r="W229" s="16"/>
      <c r="X229" s="7">
        <v>0</v>
      </c>
      <c r="Y229" s="16"/>
      <c r="Z229" s="7">
        <v>0</v>
      </c>
      <c r="AA229" s="16"/>
      <c r="AB229" s="7">
        <v>0</v>
      </c>
      <c r="AC229" s="16"/>
      <c r="AD229" s="7">
        <v>0</v>
      </c>
      <c r="AE229" s="16"/>
      <c r="AF229" s="7">
        <v>0</v>
      </c>
      <c r="AG229" s="16"/>
      <c r="AH229" s="7">
        <v>0</v>
      </c>
      <c r="AI229" s="16"/>
      <c r="AJ229" s="7">
        <v>0</v>
      </c>
      <c r="AK229" s="16"/>
      <c r="AL229" s="7">
        <v>0</v>
      </c>
      <c r="AM229" s="16"/>
      <c r="AN229" s="7">
        <v>0</v>
      </c>
      <c r="AO229" s="16"/>
      <c r="AP229" s="7">
        <v>0</v>
      </c>
      <c r="AQ229" s="16"/>
      <c r="AR229" s="7">
        <v>0</v>
      </c>
      <c r="AS229" s="16"/>
      <c r="AT229" s="7">
        <v>0</v>
      </c>
      <c r="AU229" s="16"/>
      <c r="AV229" s="7">
        <v>0</v>
      </c>
      <c r="AW229" s="16"/>
      <c r="AX229" s="7">
        <v>0</v>
      </c>
      <c r="AY229" s="16"/>
      <c r="AZ229" s="7">
        <v>0</v>
      </c>
      <c r="BA229" s="16"/>
      <c r="BB229" s="7">
        <v>0</v>
      </c>
      <c r="BC229" s="16"/>
      <c r="BD229" s="7">
        <v>0</v>
      </c>
      <c r="BE229" s="16"/>
      <c r="BF229" s="7">
        <v>0</v>
      </c>
      <c r="BG229" s="16"/>
      <c r="BH229" s="7" t="e">
        <f>#REF!</f>
        <v>#REF!</v>
      </c>
      <c r="BI229" s="16"/>
      <c r="BJ229" s="7">
        <v>0</v>
      </c>
      <c r="BK229" s="16"/>
      <c r="BL229" s="7">
        <v>0</v>
      </c>
      <c r="BM229" s="16"/>
      <c r="BN229" s="7">
        <v>0</v>
      </c>
      <c r="BO229" s="16"/>
      <c r="BP229" s="7">
        <v>0</v>
      </c>
      <c r="BQ229" s="370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O229" s="16"/>
    </row>
    <row r="230" spans="2:220" ht="15" hidden="1" customHeight="1" x14ac:dyDescent="0.2">
      <c r="B230" s="31"/>
      <c r="C230" s="399"/>
      <c r="D230" s="422"/>
      <c r="E230" s="420">
        <v>3</v>
      </c>
      <c r="F230" s="344"/>
      <c r="G230" s="212"/>
      <c r="H230" s="199" t="s">
        <v>337</v>
      </c>
      <c r="I230" s="212"/>
      <c r="J230" s="301">
        <f>J231</f>
        <v>0</v>
      </c>
      <c r="K230" s="212"/>
      <c r="L230" s="301">
        <f>L231</f>
        <v>0</v>
      </c>
      <c r="M230" s="200"/>
      <c r="N230" s="301">
        <f t="shared" si="143"/>
        <v>0</v>
      </c>
      <c r="O230" s="200"/>
      <c r="P230" s="301">
        <f t="shared" si="140"/>
        <v>0</v>
      </c>
      <c r="Q230" s="200"/>
      <c r="R230" s="317" t="e">
        <f t="shared" si="141"/>
        <v>#DIV/0!</v>
      </c>
      <c r="S230" s="16"/>
      <c r="T230" s="301">
        <f>T231</f>
        <v>0</v>
      </c>
      <c r="U230" s="16"/>
      <c r="V230" s="301">
        <f>V231</f>
        <v>0</v>
      </c>
      <c r="W230" s="16"/>
      <c r="X230" s="301">
        <f>X231</f>
        <v>0</v>
      </c>
      <c r="Y230" s="16"/>
      <c r="Z230" s="301">
        <f>Z231</f>
        <v>0</v>
      </c>
      <c r="AA230" s="16"/>
      <c r="AB230" s="7">
        <v>0</v>
      </c>
      <c r="AC230" s="16"/>
      <c r="AD230" s="7">
        <v>0</v>
      </c>
      <c r="AE230" s="16"/>
      <c r="AF230" s="7">
        <v>0</v>
      </c>
      <c r="AG230" s="16"/>
      <c r="AH230" s="7">
        <v>0</v>
      </c>
      <c r="AI230" s="16"/>
      <c r="AJ230" s="7">
        <v>0</v>
      </c>
      <c r="AK230" s="16"/>
      <c r="AL230" s="7">
        <v>0</v>
      </c>
      <c r="AM230" s="16"/>
      <c r="AN230" s="7">
        <v>0</v>
      </c>
      <c r="AO230" s="16"/>
      <c r="AP230" s="7">
        <v>0</v>
      </c>
      <c r="AQ230" s="16"/>
      <c r="AR230" s="7">
        <v>0</v>
      </c>
      <c r="AS230" s="16"/>
      <c r="AT230" s="7">
        <v>0</v>
      </c>
      <c r="AU230" s="16"/>
      <c r="AV230" s="7">
        <v>0</v>
      </c>
      <c r="AW230" s="16"/>
      <c r="AX230" s="7">
        <v>0</v>
      </c>
      <c r="AY230" s="16"/>
      <c r="AZ230" s="7">
        <v>0</v>
      </c>
      <c r="BA230" s="16"/>
      <c r="BB230" s="7">
        <v>0</v>
      </c>
      <c r="BC230" s="16"/>
      <c r="BD230" s="7">
        <v>0</v>
      </c>
      <c r="BE230" s="16"/>
      <c r="BF230" s="7">
        <v>0</v>
      </c>
      <c r="BG230" s="16"/>
      <c r="BH230" s="7">
        <v>0</v>
      </c>
      <c r="BI230" s="16"/>
      <c r="BJ230" s="7">
        <v>0</v>
      </c>
      <c r="BK230" s="16"/>
      <c r="BL230" s="7">
        <v>0</v>
      </c>
      <c r="BM230" s="16"/>
      <c r="BN230" s="7">
        <v>0</v>
      </c>
      <c r="BO230" s="16"/>
      <c r="BP230" s="7">
        <v>0</v>
      </c>
      <c r="BQ230" s="369"/>
      <c r="BR230" s="200"/>
      <c r="BS230" s="200"/>
      <c r="BT230" s="200"/>
      <c r="BU230" s="200"/>
      <c r="BV230" s="200"/>
      <c r="BW230" s="200"/>
      <c r="BX230" s="200"/>
      <c r="BY230" s="200"/>
      <c r="BZ230" s="200"/>
      <c r="CA230" s="200"/>
      <c r="CB230" s="200"/>
      <c r="CC230" s="200"/>
      <c r="CD230" s="200"/>
      <c r="CE230" s="200"/>
      <c r="CF230" s="200"/>
      <c r="CG230" s="200"/>
      <c r="CH230" s="200"/>
      <c r="CI230" s="200"/>
      <c r="CJ230" s="200"/>
      <c r="CK230" s="200"/>
      <c r="CL230" s="200"/>
      <c r="CM230" s="200"/>
      <c r="CN230" s="200"/>
      <c r="CO230" s="200"/>
      <c r="CP230" s="200"/>
      <c r="CQ230" s="200"/>
      <c r="CR230" s="200"/>
      <c r="CS230" s="200"/>
      <c r="CT230" s="200"/>
      <c r="CU230" s="200"/>
      <c r="CV230" s="200"/>
      <c r="CW230" s="200"/>
      <c r="CX230" s="200"/>
      <c r="CY230" s="200"/>
      <c r="CZ230" s="200"/>
      <c r="DA230" s="200"/>
      <c r="DB230" s="200"/>
      <c r="DC230" s="200"/>
      <c r="DD230" s="200"/>
      <c r="DE230" s="200"/>
      <c r="DF230" s="200"/>
      <c r="DG230" s="200"/>
      <c r="DH230" s="200"/>
      <c r="DI230" s="200"/>
      <c r="DJ230" s="200"/>
      <c r="DK230" s="200"/>
      <c r="DL230" s="200"/>
      <c r="DM230" s="200"/>
      <c r="DN230" s="200"/>
      <c r="DO230" s="200"/>
      <c r="DP230" s="200"/>
      <c r="DQ230" s="200"/>
      <c r="DR230" s="200"/>
      <c r="DS230" s="200"/>
      <c r="DT230" s="200"/>
      <c r="DU230" s="200"/>
      <c r="DV230" s="200"/>
      <c r="DW230" s="200"/>
      <c r="DX230" s="200"/>
      <c r="DY230" s="200"/>
      <c r="DZ230" s="200"/>
      <c r="EA230" s="200"/>
      <c r="EB230" s="200"/>
      <c r="EC230" s="200"/>
      <c r="ED230" s="200"/>
      <c r="EE230" s="200"/>
      <c r="EF230" s="200"/>
      <c r="EG230" s="200"/>
      <c r="EH230" s="200"/>
      <c r="EI230" s="200"/>
      <c r="EJ230" s="200"/>
      <c r="EK230" s="200"/>
      <c r="EL230" s="200"/>
      <c r="EM230" s="200"/>
      <c r="EN230" s="200"/>
      <c r="EO230" s="200"/>
      <c r="EP230" s="200"/>
      <c r="EQ230" s="200"/>
      <c r="ER230" s="200"/>
      <c r="ES230" s="200"/>
      <c r="ET230" s="200"/>
      <c r="EU230" s="200"/>
      <c r="EV230" s="200"/>
      <c r="EW230" s="200"/>
      <c r="EX230" s="200"/>
      <c r="EY230" s="200"/>
      <c r="EZ230" s="200"/>
      <c r="FA230" s="200"/>
      <c r="FB230" s="200"/>
      <c r="FC230" s="200"/>
      <c r="FD230" s="200"/>
      <c r="FE230" s="200"/>
      <c r="FF230" s="200"/>
      <c r="FO230" s="200"/>
    </row>
    <row r="231" spans="2:220" ht="15" hidden="1" customHeight="1" x14ac:dyDescent="0.2">
      <c r="B231" s="31"/>
      <c r="C231" s="399"/>
      <c r="D231" s="422"/>
      <c r="E231" s="420"/>
      <c r="F231" s="346" t="s">
        <v>3</v>
      </c>
      <c r="H231" s="203" t="s">
        <v>337</v>
      </c>
      <c r="J231" s="7">
        <v>0</v>
      </c>
      <c r="L231" s="7">
        <v>0</v>
      </c>
      <c r="M231" s="16"/>
      <c r="N231" s="7">
        <v>0</v>
      </c>
      <c r="O231" s="16"/>
      <c r="P231" s="7">
        <f t="shared" si="140"/>
        <v>0</v>
      </c>
      <c r="Q231" s="16"/>
      <c r="R231" s="318" t="e">
        <f t="shared" si="141"/>
        <v>#DIV/0!</v>
      </c>
      <c r="S231" s="196"/>
      <c r="T231" s="7">
        <v>0</v>
      </c>
      <c r="U231" s="196"/>
      <c r="V231" s="7">
        <v>0</v>
      </c>
      <c r="W231" s="196"/>
      <c r="X231" s="7">
        <v>0</v>
      </c>
      <c r="Y231" s="196"/>
      <c r="Z231" s="7">
        <v>0</v>
      </c>
      <c r="AA231" s="196"/>
      <c r="AB231" s="300">
        <f>SUM(AB232)</f>
        <v>0</v>
      </c>
      <c r="AC231" s="196"/>
      <c r="AD231" s="300">
        <f>SUM(AD232)</f>
        <v>0</v>
      </c>
      <c r="AE231" s="196"/>
      <c r="AF231" s="300">
        <f>SUM(AF232)</f>
        <v>0</v>
      </c>
      <c r="AG231" s="196"/>
      <c r="AH231" s="300">
        <f>SUM(AH232)</f>
        <v>0</v>
      </c>
      <c r="AI231" s="196"/>
      <c r="AJ231" s="300">
        <f>SUM(AJ232)</f>
        <v>0</v>
      </c>
      <c r="AK231" s="196"/>
      <c r="AL231" s="300">
        <f>SUM(AL232)</f>
        <v>0</v>
      </c>
      <c r="AM231" s="196"/>
      <c r="AN231" s="300">
        <f>SUM(AN232)</f>
        <v>0</v>
      </c>
      <c r="AO231" s="196"/>
      <c r="AP231" s="300">
        <f>SUM(AP232)</f>
        <v>0</v>
      </c>
      <c r="AQ231" s="196"/>
      <c r="AR231" s="300">
        <f>SUM(AR232)</f>
        <v>0</v>
      </c>
      <c r="AS231" s="196"/>
      <c r="AT231" s="300">
        <f>SUM(AT232)</f>
        <v>0</v>
      </c>
      <c r="AU231" s="196"/>
      <c r="AV231" s="300">
        <f t="shared" ref="AV231:BP232" si="148">SUM(AV232)</f>
        <v>0</v>
      </c>
      <c r="AW231" s="196"/>
      <c r="AX231" s="300">
        <f t="shared" si="148"/>
        <v>0</v>
      </c>
      <c r="AY231" s="196"/>
      <c r="AZ231" s="300">
        <f t="shared" si="148"/>
        <v>0</v>
      </c>
      <c r="BA231" s="196"/>
      <c r="BB231" s="300">
        <f t="shared" si="148"/>
        <v>0</v>
      </c>
      <c r="BC231" s="196"/>
      <c r="BD231" s="300">
        <f t="shared" si="148"/>
        <v>0</v>
      </c>
      <c r="BE231" s="196"/>
      <c r="BF231" s="300">
        <f t="shared" si="148"/>
        <v>0</v>
      </c>
      <c r="BG231" s="196"/>
      <c r="BH231" s="300">
        <f t="shared" si="148"/>
        <v>0</v>
      </c>
      <c r="BI231" s="196"/>
      <c r="BJ231" s="300">
        <f t="shared" si="148"/>
        <v>0</v>
      </c>
      <c r="BK231" s="196"/>
      <c r="BL231" s="300">
        <f t="shared" si="148"/>
        <v>0</v>
      </c>
      <c r="BM231" s="196"/>
      <c r="BN231" s="300" t="e">
        <f t="shared" si="148"/>
        <v>#REF!</v>
      </c>
      <c r="BO231" s="196"/>
      <c r="BP231" s="300">
        <f t="shared" si="148"/>
        <v>0</v>
      </c>
      <c r="BQ231" s="370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O231" s="16"/>
    </row>
    <row r="232" spans="2:220" ht="15" customHeight="1" x14ac:dyDescent="0.2">
      <c r="B232" s="31"/>
      <c r="C232" s="400"/>
      <c r="D232" s="418">
        <v>6</v>
      </c>
      <c r="E232" s="418"/>
      <c r="F232" s="345"/>
      <c r="G232" s="217"/>
      <c r="H232" s="195" t="s">
        <v>302</v>
      </c>
      <c r="I232" s="217"/>
      <c r="J232" s="300" t="e">
        <f>SUM(J233)</f>
        <v>#REF!</v>
      </c>
      <c r="K232" s="217"/>
      <c r="L232" s="300" t="e">
        <f>SUM(L233)</f>
        <v>#REF!</v>
      </c>
      <c r="M232" s="196"/>
      <c r="N232" s="300" t="e">
        <f t="shared" si="143"/>
        <v>#REF!</v>
      </c>
      <c r="O232" s="196"/>
      <c r="P232" s="300" t="e">
        <f t="shared" si="140"/>
        <v>#REF!</v>
      </c>
      <c r="Q232" s="196"/>
      <c r="R232" s="316" t="e">
        <f t="shared" si="141"/>
        <v>#REF!</v>
      </c>
      <c r="S232" s="196"/>
      <c r="T232" s="300">
        <f>SUM(T233)</f>
        <v>0</v>
      </c>
      <c r="U232" s="196"/>
      <c r="V232" s="300">
        <f>SUM(V233)</f>
        <v>0</v>
      </c>
      <c r="W232" s="196"/>
      <c r="X232" s="300">
        <f>SUM(X233)</f>
        <v>0</v>
      </c>
      <c r="Y232" s="196"/>
      <c r="Z232" s="300">
        <f>SUM(Z233)</f>
        <v>0</v>
      </c>
      <c r="AA232" s="196"/>
      <c r="AB232" s="300">
        <f>SUM(AB233)</f>
        <v>0</v>
      </c>
      <c r="AC232" s="196"/>
      <c r="AD232" s="300">
        <f>SUM(AD233)</f>
        <v>0</v>
      </c>
      <c r="AE232" s="196"/>
      <c r="AF232" s="300">
        <f>SUM(AF233)</f>
        <v>0</v>
      </c>
      <c r="AG232" s="196"/>
      <c r="AH232" s="300">
        <f>SUM(AH233)</f>
        <v>0</v>
      </c>
      <c r="AI232" s="196"/>
      <c r="AJ232" s="300">
        <f>SUM(AJ233)</f>
        <v>0</v>
      </c>
      <c r="AK232" s="196"/>
      <c r="AL232" s="300">
        <f>SUM(AL233)</f>
        <v>0</v>
      </c>
      <c r="AM232" s="196"/>
      <c r="AN232" s="300">
        <f>SUM(AN233)</f>
        <v>0</v>
      </c>
      <c r="AO232" s="196"/>
      <c r="AP232" s="300">
        <f>SUM(AP233)</f>
        <v>0</v>
      </c>
      <c r="AQ232" s="196"/>
      <c r="AR232" s="300">
        <f>SUM(AR233)</f>
        <v>0</v>
      </c>
      <c r="AS232" s="196"/>
      <c r="AT232" s="300">
        <f>SUM(AT233)</f>
        <v>0</v>
      </c>
      <c r="AU232" s="196"/>
      <c r="AV232" s="300">
        <f t="shared" si="148"/>
        <v>0</v>
      </c>
      <c r="AW232" s="196"/>
      <c r="AX232" s="300">
        <f t="shared" si="148"/>
        <v>0</v>
      </c>
      <c r="AY232" s="196"/>
      <c r="AZ232" s="300">
        <f t="shared" si="148"/>
        <v>0</v>
      </c>
      <c r="BA232" s="196"/>
      <c r="BB232" s="300">
        <f t="shared" si="148"/>
        <v>0</v>
      </c>
      <c r="BC232" s="196"/>
      <c r="BD232" s="300">
        <f t="shared" si="148"/>
        <v>0</v>
      </c>
      <c r="BE232" s="196"/>
      <c r="BF232" s="300">
        <f t="shared" si="148"/>
        <v>0</v>
      </c>
      <c r="BG232" s="196"/>
      <c r="BH232" s="300">
        <f t="shared" si="148"/>
        <v>0</v>
      </c>
      <c r="BI232" s="196"/>
      <c r="BJ232" s="300">
        <f t="shared" si="148"/>
        <v>0</v>
      </c>
      <c r="BK232" s="196"/>
      <c r="BL232" s="300">
        <f t="shared" si="148"/>
        <v>0</v>
      </c>
      <c r="BM232" s="196"/>
      <c r="BN232" s="300" t="e">
        <f t="shared" si="148"/>
        <v>#REF!</v>
      </c>
      <c r="BO232" s="196"/>
      <c r="BP232" s="300">
        <f t="shared" si="148"/>
        <v>0</v>
      </c>
      <c r="BQ232" s="368"/>
      <c r="BR232" s="196"/>
      <c r="BS232" s="196"/>
      <c r="BT232" s="196"/>
      <c r="BU232" s="196"/>
      <c r="BV232" s="196"/>
      <c r="BW232" s="196"/>
      <c r="BX232" s="196"/>
      <c r="BY232" s="196"/>
      <c r="BZ232" s="196"/>
      <c r="CA232" s="196"/>
      <c r="CB232" s="196"/>
      <c r="CC232" s="196"/>
      <c r="CD232" s="196"/>
      <c r="CE232" s="196"/>
      <c r="CF232" s="196"/>
      <c r="CG232" s="196"/>
      <c r="CH232" s="196"/>
      <c r="CI232" s="196"/>
      <c r="CJ232" s="196"/>
      <c r="CK232" s="196"/>
      <c r="CL232" s="196"/>
      <c r="CM232" s="196"/>
      <c r="CN232" s="196"/>
      <c r="CO232" s="196"/>
      <c r="CP232" s="196"/>
      <c r="CQ232" s="196"/>
      <c r="CR232" s="196"/>
      <c r="CS232" s="196"/>
      <c r="CT232" s="196"/>
      <c r="CU232" s="196"/>
      <c r="CV232" s="196"/>
      <c r="CW232" s="196"/>
      <c r="CX232" s="196"/>
      <c r="CY232" s="196"/>
      <c r="CZ232" s="196"/>
      <c r="DA232" s="196"/>
      <c r="DB232" s="196"/>
      <c r="DC232" s="196"/>
      <c r="DD232" s="196"/>
      <c r="DE232" s="196"/>
      <c r="DF232" s="196"/>
      <c r="DG232" s="196"/>
      <c r="DH232" s="196"/>
      <c r="DI232" s="196"/>
      <c r="DJ232" s="196"/>
      <c r="DK232" s="196"/>
      <c r="DL232" s="196"/>
      <c r="DM232" s="196"/>
      <c r="DN232" s="196"/>
      <c r="DO232" s="196"/>
      <c r="DP232" s="196"/>
      <c r="DQ232" s="196"/>
      <c r="DR232" s="196"/>
      <c r="DS232" s="196"/>
      <c r="DT232" s="196"/>
      <c r="DU232" s="196"/>
      <c r="DV232" s="196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7"/>
      <c r="FH232" s="197"/>
      <c r="FI232" s="197"/>
      <c r="FJ232" s="197"/>
      <c r="FK232" s="197"/>
      <c r="FL232" s="197"/>
      <c r="FM232" s="197"/>
      <c r="FN232" s="197"/>
      <c r="FO232" s="196"/>
    </row>
    <row r="233" spans="2:220" ht="15" customHeight="1" x14ac:dyDescent="0.2">
      <c r="B233" s="31"/>
      <c r="C233" s="399"/>
      <c r="D233" s="422"/>
      <c r="E233" s="420">
        <v>2</v>
      </c>
      <c r="F233" s="344"/>
      <c r="G233" s="212"/>
      <c r="H233" s="199" t="s">
        <v>285</v>
      </c>
      <c r="I233" s="212"/>
      <c r="J233" s="301" t="e">
        <f>SUM(J234)</f>
        <v>#REF!</v>
      </c>
      <c r="K233" s="212"/>
      <c r="L233" s="301" t="e">
        <f>SUM(L234)</f>
        <v>#REF!</v>
      </c>
      <c r="M233" s="200"/>
      <c r="N233" s="301" t="e">
        <f t="shared" si="143"/>
        <v>#REF!</v>
      </c>
      <c r="O233" s="200"/>
      <c r="P233" s="301" t="e">
        <f t="shared" si="140"/>
        <v>#REF!</v>
      </c>
      <c r="Q233" s="200"/>
      <c r="R233" s="317" t="e">
        <f t="shared" si="141"/>
        <v>#REF!</v>
      </c>
      <c r="S233" s="200"/>
      <c r="T233" s="301">
        <f>SUM(T234)</f>
        <v>0</v>
      </c>
      <c r="U233" s="200"/>
      <c r="V233" s="301">
        <f>SUM(V234)</f>
        <v>0</v>
      </c>
      <c r="W233" s="200"/>
      <c r="X233" s="301">
        <f>SUM(X234)</f>
        <v>0</v>
      </c>
      <c r="Y233" s="200"/>
      <c r="Z233" s="301">
        <f>SUM(Z234)</f>
        <v>0</v>
      </c>
      <c r="AA233" s="200"/>
      <c r="AB233" s="301">
        <f t="shared" ref="AB233:BP233" si="149">SUM(AB234)</f>
        <v>0</v>
      </c>
      <c r="AC233" s="200"/>
      <c r="AD233" s="301">
        <f t="shared" si="149"/>
        <v>0</v>
      </c>
      <c r="AE233" s="200"/>
      <c r="AF233" s="301">
        <f t="shared" si="149"/>
        <v>0</v>
      </c>
      <c r="AG233" s="200"/>
      <c r="AH233" s="301">
        <f t="shared" si="149"/>
        <v>0</v>
      </c>
      <c r="AI233" s="200"/>
      <c r="AJ233" s="301">
        <f t="shared" si="149"/>
        <v>0</v>
      </c>
      <c r="AK233" s="200"/>
      <c r="AL233" s="301">
        <f t="shared" si="149"/>
        <v>0</v>
      </c>
      <c r="AM233" s="200"/>
      <c r="AN233" s="301">
        <f t="shared" si="149"/>
        <v>0</v>
      </c>
      <c r="AO233" s="200"/>
      <c r="AP233" s="301">
        <f t="shared" si="149"/>
        <v>0</v>
      </c>
      <c r="AQ233" s="200"/>
      <c r="AR233" s="301">
        <f t="shared" si="149"/>
        <v>0</v>
      </c>
      <c r="AS233" s="200"/>
      <c r="AT233" s="301">
        <f t="shared" si="149"/>
        <v>0</v>
      </c>
      <c r="AU233" s="200"/>
      <c r="AV233" s="301">
        <f t="shared" si="149"/>
        <v>0</v>
      </c>
      <c r="AW233" s="200"/>
      <c r="AX233" s="301">
        <f t="shared" si="149"/>
        <v>0</v>
      </c>
      <c r="AY233" s="200"/>
      <c r="AZ233" s="301">
        <f t="shared" si="149"/>
        <v>0</v>
      </c>
      <c r="BA233" s="200"/>
      <c r="BB233" s="301">
        <f t="shared" si="149"/>
        <v>0</v>
      </c>
      <c r="BC233" s="200"/>
      <c r="BD233" s="301">
        <f t="shared" si="149"/>
        <v>0</v>
      </c>
      <c r="BE233" s="200"/>
      <c r="BF233" s="301">
        <f t="shared" si="149"/>
        <v>0</v>
      </c>
      <c r="BG233" s="200"/>
      <c r="BH233" s="301">
        <f t="shared" si="149"/>
        <v>0</v>
      </c>
      <c r="BI233" s="200"/>
      <c r="BJ233" s="301">
        <f t="shared" si="149"/>
        <v>0</v>
      </c>
      <c r="BK233" s="200"/>
      <c r="BL233" s="301">
        <f t="shared" si="149"/>
        <v>0</v>
      </c>
      <c r="BM233" s="200"/>
      <c r="BN233" s="301" t="e">
        <f t="shared" si="149"/>
        <v>#REF!</v>
      </c>
      <c r="BO233" s="200"/>
      <c r="BP233" s="301">
        <f t="shared" si="149"/>
        <v>0</v>
      </c>
      <c r="BQ233" s="369"/>
      <c r="BR233" s="200"/>
      <c r="BS233" s="200"/>
      <c r="BT233" s="200"/>
      <c r="BU233" s="200"/>
      <c r="BV233" s="200"/>
      <c r="BW233" s="200"/>
      <c r="BX233" s="200"/>
      <c r="BY233" s="200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200"/>
      <c r="CX233" s="200"/>
      <c r="CY233" s="200"/>
      <c r="CZ233" s="200"/>
      <c r="DA233" s="200"/>
      <c r="DB233" s="200"/>
      <c r="DC233" s="200"/>
      <c r="DD233" s="200"/>
      <c r="DE233" s="200"/>
      <c r="DF233" s="200"/>
      <c r="DG233" s="200"/>
      <c r="DH233" s="200"/>
      <c r="DI233" s="200"/>
      <c r="DJ233" s="200"/>
      <c r="DK233" s="200"/>
      <c r="DL233" s="200"/>
      <c r="DM233" s="200"/>
      <c r="DN233" s="200"/>
      <c r="DO233" s="200"/>
      <c r="DP233" s="200"/>
      <c r="DQ233" s="200"/>
      <c r="DR233" s="200"/>
      <c r="DS233" s="200"/>
      <c r="DT233" s="200"/>
      <c r="DU233" s="200"/>
      <c r="DV233" s="200"/>
      <c r="DW233" s="200"/>
      <c r="DX233" s="200"/>
      <c r="DY233" s="200"/>
      <c r="DZ233" s="200"/>
      <c r="EA233" s="200"/>
      <c r="EB233" s="200"/>
      <c r="EC233" s="200"/>
      <c r="ED233" s="200"/>
      <c r="EE233" s="200"/>
      <c r="EF233" s="200"/>
      <c r="EG233" s="200"/>
      <c r="EH233" s="200"/>
      <c r="EI233" s="200"/>
      <c r="EJ233" s="200"/>
      <c r="EK233" s="200"/>
      <c r="EL233" s="200"/>
      <c r="EM233" s="200"/>
      <c r="EN233" s="200"/>
      <c r="EO233" s="200"/>
      <c r="EP233" s="200"/>
      <c r="EQ233" s="200"/>
      <c r="ER233" s="200"/>
      <c r="ES233" s="200"/>
      <c r="ET233" s="200"/>
      <c r="EU233" s="200"/>
      <c r="EV233" s="200"/>
      <c r="EW233" s="200"/>
      <c r="EX233" s="200"/>
      <c r="EY233" s="200"/>
      <c r="EZ233" s="200"/>
      <c r="FA233" s="200"/>
      <c r="FB233" s="200"/>
      <c r="FC233" s="200"/>
      <c r="FD233" s="200"/>
      <c r="FE233" s="200"/>
      <c r="FF233" s="200"/>
      <c r="FO233" s="200"/>
    </row>
    <row r="234" spans="2:220" ht="15" customHeight="1" x14ac:dyDescent="0.2">
      <c r="B234" s="31"/>
      <c r="C234" s="399"/>
      <c r="D234" s="422"/>
      <c r="E234" s="420"/>
      <c r="F234" s="351" t="s">
        <v>3</v>
      </c>
      <c r="H234" s="203" t="s">
        <v>251</v>
      </c>
      <c r="J234" s="7" t="e">
        <f>#REF!</f>
        <v>#REF!</v>
      </c>
      <c r="L234" s="7" t="e">
        <f>#REF!</f>
        <v>#REF!</v>
      </c>
      <c r="M234" s="16"/>
      <c r="N234" s="7" t="e">
        <f t="shared" si="143"/>
        <v>#REF!</v>
      </c>
      <c r="O234" s="16"/>
      <c r="P234" s="7" t="e">
        <f t="shared" si="140"/>
        <v>#REF!</v>
      </c>
      <c r="Q234" s="16"/>
      <c r="R234" s="318" t="e">
        <f t="shared" si="141"/>
        <v>#REF!</v>
      </c>
      <c r="S234" s="16"/>
      <c r="T234" s="7">
        <v>0</v>
      </c>
      <c r="U234" s="16"/>
      <c r="V234" s="7">
        <v>0</v>
      </c>
      <c r="W234" s="16"/>
      <c r="X234" s="7">
        <v>0</v>
      </c>
      <c r="Y234" s="16"/>
      <c r="Z234" s="7">
        <v>0</v>
      </c>
      <c r="AA234" s="16"/>
      <c r="AB234" s="7">
        <v>0</v>
      </c>
      <c r="AC234" s="16"/>
      <c r="AD234" s="7">
        <v>0</v>
      </c>
      <c r="AE234" s="16"/>
      <c r="AF234" s="7">
        <v>0</v>
      </c>
      <c r="AG234" s="16"/>
      <c r="AH234" s="7">
        <v>0</v>
      </c>
      <c r="AI234" s="16"/>
      <c r="AJ234" s="7">
        <v>0</v>
      </c>
      <c r="AK234" s="16"/>
      <c r="AL234" s="7">
        <v>0</v>
      </c>
      <c r="AM234" s="16"/>
      <c r="AN234" s="7">
        <v>0</v>
      </c>
      <c r="AO234" s="16"/>
      <c r="AP234" s="7">
        <v>0</v>
      </c>
      <c r="AQ234" s="16"/>
      <c r="AR234" s="7">
        <v>0</v>
      </c>
      <c r="AS234" s="16"/>
      <c r="AT234" s="7">
        <v>0</v>
      </c>
      <c r="AU234" s="16"/>
      <c r="AV234" s="7">
        <v>0</v>
      </c>
      <c r="AW234" s="16"/>
      <c r="AX234" s="7">
        <v>0</v>
      </c>
      <c r="AY234" s="16"/>
      <c r="AZ234" s="7">
        <v>0</v>
      </c>
      <c r="BA234" s="16"/>
      <c r="BB234" s="7">
        <v>0</v>
      </c>
      <c r="BC234" s="16"/>
      <c r="BD234" s="7">
        <v>0</v>
      </c>
      <c r="BE234" s="16"/>
      <c r="BF234" s="7">
        <v>0</v>
      </c>
      <c r="BG234" s="16"/>
      <c r="BH234" s="7">
        <v>0</v>
      </c>
      <c r="BI234" s="16"/>
      <c r="BJ234" s="7">
        <v>0</v>
      </c>
      <c r="BK234" s="16"/>
      <c r="BL234" s="7">
        <v>0</v>
      </c>
      <c r="BM234" s="16"/>
      <c r="BN234" s="7" t="e">
        <f>#REF!</f>
        <v>#REF!</v>
      </c>
      <c r="BO234" s="16"/>
      <c r="BP234" s="7">
        <v>0</v>
      </c>
      <c r="BQ234" s="370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O234" s="16"/>
    </row>
    <row r="235" spans="2:220" ht="15" customHeight="1" x14ac:dyDescent="0.2">
      <c r="B235" s="31"/>
      <c r="C235" s="396" t="s">
        <v>23</v>
      </c>
      <c r="D235" s="417"/>
      <c r="E235" s="417"/>
      <c r="F235" s="340"/>
      <c r="G235" s="337"/>
      <c r="H235" s="193" t="s">
        <v>56</v>
      </c>
      <c r="I235" s="337"/>
      <c r="J235" s="299" t="e">
        <f>SUM(J236+J257+J265+J268+J271+J278+J282)</f>
        <v>#REF!</v>
      </c>
      <c r="K235" s="337"/>
      <c r="L235" s="299" t="e">
        <f>SUM(L236+L257+L265+L268+L271+L278+L282)</f>
        <v>#REF!</v>
      </c>
      <c r="M235" s="194"/>
      <c r="N235" s="299" t="e">
        <f t="shared" si="143"/>
        <v>#REF!</v>
      </c>
      <c r="O235" s="194"/>
      <c r="P235" s="299" t="e">
        <f t="shared" si="140"/>
        <v>#REF!</v>
      </c>
      <c r="Q235" s="194"/>
      <c r="R235" s="315" t="e">
        <f t="shared" si="141"/>
        <v>#REF!</v>
      </c>
      <c r="S235" s="194"/>
      <c r="T235" s="299">
        <f t="shared" ref="T235:BF235" si="150">SUM(T236+T257+T265+T268+T271+T278)</f>
        <v>0</v>
      </c>
      <c r="U235" s="194"/>
      <c r="V235" s="299">
        <f t="shared" si="150"/>
        <v>0</v>
      </c>
      <c r="W235" s="194"/>
      <c r="X235" s="299">
        <f t="shared" si="150"/>
        <v>0</v>
      </c>
      <c r="Y235" s="194"/>
      <c r="Z235" s="299" t="e">
        <f t="shared" si="150"/>
        <v>#REF!</v>
      </c>
      <c r="AA235" s="194"/>
      <c r="AB235" s="299">
        <f t="shared" si="150"/>
        <v>0</v>
      </c>
      <c r="AC235" s="194"/>
      <c r="AD235" s="299">
        <f t="shared" si="150"/>
        <v>0</v>
      </c>
      <c r="AE235" s="194"/>
      <c r="AF235" s="299" t="e">
        <f t="shared" si="150"/>
        <v>#REF!</v>
      </c>
      <c r="AG235" s="194"/>
      <c r="AH235" s="299">
        <f t="shared" si="150"/>
        <v>0</v>
      </c>
      <c r="AI235" s="194"/>
      <c r="AJ235" s="299" t="e">
        <f t="shared" si="150"/>
        <v>#REF!</v>
      </c>
      <c r="AK235" s="194"/>
      <c r="AL235" s="299">
        <f t="shared" si="150"/>
        <v>0</v>
      </c>
      <c r="AM235" s="194"/>
      <c r="AN235" s="299" t="e">
        <f t="shared" si="150"/>
        <v>#REF!</v>
      </c>
      <c r="AO235" s="194"/>
      <c r="AP235" s="299" t="e">
        <f t="shared" si="150"/>
        <v>#REF!</v>
      </c>
      <c r="AQ235" s="194"/>
      <c r="AR235" s="299">
        <f t="shared" si="150"/>
        <v>0</v>
      </c>
      <c r="AS235" s="194"/>
      <c r="AT235" s="299">
        <f t="shared" si="150"/>
        <v>0</v>
      </c>
      <c r="AU235" s="194"/>
      <c r="AV235" s="299">
        <f t="shared" si="150"/>
        <v>0</v>
      </c>
      <c r="AW235" s="194"/>
      <c r="AX235" s="299">
        <f t="shared" si="150"/>
        <v>0</v>
      </c>
      <c r="AY235" s="194"/>
      <c r="AZ235" s="299">
        <f t="shared" si="150"/>
        <v>0</v>
      </c>
      <c r="BA235" s="194"/>
      <c r="BB235" s="299">
        <f t="shared" si="150"/>
        <v>0</v>
      </c>
      <c r="BC235" s="194"/>
      <c r="BD235" s="299">
        <f t="shared" si="150"/>
        <v>0</v>
      </c>
      <c r="BE235" s="194"/>
      <c r="BF235" s="299">
        <f t="shared" si="150"/>
        <v>0</v>
      </c>
      <c r="BG235" s="194"/>
      <c r="BH235" s="299" t="e">
        <f>SUM(BH236+BH257+BH265+BH268+BH271+BH278+BH282)</f>
        <v>#REF!</v>
      </c>
      <c r="BI235" s="194"/>
      <c r="BJ235" s="299" t="e">
        <f>SUM(BJ236+BJ257+BJ265+BJ268+BJ271+BJ278+BJ282)</f>
        <v>#REF!</v>
      </c>
      <c r="BK235" s="194"/>
      <c r="BL235" s="299" t="e">
        <f>SUM(BL236+BL257+BL265+BL268+BL271+BL278+BL282)</f>
        <v>#REF!</v>
      </c>
      <c r="BM235" s="194"/>
      <c r="BN235" s="299">
        <f>SUM(BN236+BN257+BN265+BN268+BN271+BN278+BN282)</f>
        <v>0</v>
      </c>
      <c r="BO235" s="194"/>
      <c r="BP235" s="299">
        <f>SUM(BP236+BP257+BP265+BP268+BP271+BP278+BP282)</f>
        <v>0</v>
      </c>
      <c r="BQ235" s="367"/>
      <c r="BR235" s="194"/>
      <c r="BS235" s="194"/>
      <c r="BT235" s="194"/>
      <c r="BU235" s="194"/>
      <c r="BV235" s="194"/>
      <c r="BW235" s="194"/>
      <c r="BX235" s="194"/>
      <c r="BY235" s="194"/>
      <c r="BZ235" s="194"/>
      <c r="CA235" s="194"/>
      <c r="CB235" s="194"/>
      <c r="CC235" s="194"/>
      <c r="CD235" s="194"/>
      <c r="CE235" s="194"/>
      <c r="CF235" s="194"/>
      <c r="CG235" s="194"/>
      <c r="CH235" s="194"/>
      <c r="CI235" s="194"/>
      <c r="CJ235" s="194"/>
      <c r="CK235" s="194"/>
      <c r="CL235" s="194"/>
      <c r="CM235" s="194"/>
      <c r="CN235" s="194"/>
      <c r="CO235" s="194"/>
      <c r="CP235" s="194"/>
      <c r="CQ235" s="194"/>
      <c r="CR235" s="194"/>
      <c r="CS235" s="194"/>
      <c r="CT235" s="194"/>
      <c r="CU235" s="194"/>
      <c r="CV235" s="194"/>
      <c r="CW235" s="194"/>
      <c r="CX235" s="194"/>
      <c r="CY235" s="194"/>
      <c r="CZ235" s="194"/>
      <c r="DA235" s="194"/>
      <c r="DB235" s="194"/>
      <c r="DC235" s="194"/>
      <c r="DD235" s="194"/>
      <c r="DE235" s="194"/>
      <c r="DF235" s="194"/>
      <c r="DG235" s="194"/>
      <c r="DH235" s="194"/>
      <c r="DI235" s="194"/>
      <c r="DJ235" s="194"/>
      <c r="DK235" s="194"/>
      <c r="DL235" s="194"/>
      <c r="DM235" s="194"/>
      <c r="DN235" s="194"/>
      <c r="DO235" s="194"/>
      <c r="DP235" s="194"/>
      <c r="DQ235" s="194"/>
      <c r="DR235" s="194"/>
      <c r="DS235" s="194"/>
      <c r="DT235" s="194"/>
      <c r="DU235" s="194"/>
      <c r="DV235" s="194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207"/>
      <c r="FH235" s="207"/>
      <c r="FI235" s="207"/>
      <c r="FJ235" s="207"/>
      <c r="FK235" s="207"/>
      <c r="FL235" s="207"/>
      <c r="FM235" s="207"/>
      <c r="FN235" s="207"/>
      <c r="FO235" s="194"/>
      <c r="FP235" s="207"/>
      <c r="FQ235" s="207"/>
      <c r="FR235" s="207"/>
      <c r="FS235" s="207"/>
      <c r="FT235" s="207"/>
      <c r="FU235" s="207"/>
      <c r="FV235" s="207"/>
      <c r="FW235" s="207"/>
      <c r="FX235" s="207"/>
      <c r="FY235" s="207"/>
      <c r="FZ235" s="207"/>
      <c r="GA235" s="207"/>
      <c r="GB235" s="208"/>
      <c r="GC235" s="208"/>
      <c r="GD235" s="208"/>
      <c r="GE235" s="208"/>
      <c r="GF235" s="208"/>
      <c r="GG235" s="208"/>
      <c r="GH235" s="208"/>
      <c r="GI235" s="208"/>
      <c r="GJ235" s="208"/>
      <c r="GK235" s="208"/>
      <c r="GL235" s="208"/>
      <c r="GM235" s="208"/>
      <c r="GN235" s="208"/>
      <c r="GO235" s="208"/>
      <c r="GP235" s="208"/>
      <c r="GQ235" s="208"/>
      <c r="GR235" s="208"/>
      <c r="GS235" s="208"/>
      <c r="GT235" s="208"/>
      <c r="GU235" s="208"/>
      <c r="GV235" s="208"/>
      <c r="GW235" s="208"/>
      <c r="GX235" s="208"/>
      <c r="GY235" s="208"/>
      <c r="GZ235" s="208"/>
      <c r="HA235" s="208"/>
      <c r="HB235" s="208"/>
      <c r="HC235" s="208"/>
      <c r="HD235" s="208"/>
      <c r="HE235" s="208"/>
      <c r="HF235" s="208"/>
      <c r="HG235" s="208"/>
      <c r="HH235" s="208"/>
      <c r="HI235" s="208"/>
      <c r="HJ235" s="208"/>
      <c r="HK235" s="208"/>
      <c r="HL235" s="208"/>
    </row>
    <row r="236" spans="2:220" ht="15" customHeight="1" x14ac:dyDescent="0.2">
      <c r="B236" s="31"/>
      <c r="C236" s="406"/>
      <c r="D236" s="418">
        <v>1</v>
      </c>
      <c r="E236" s="418"/>
      <c r="F236" s="341"/>
      <c r="G236" s="217"/>
      <c r="H236" s="195" t="s">
        <v>94</v>
      </c>
      <c r="I236" s="217"/>
      <c r="J236" s="300" t="e">
        <f>J241+J248+J251+J253</f>
        <v>#REF!</v>
      </c>
      <c r="K236" s="217"/>
      <c r="L236" s="300" t="e">
        <f>L241+L248+L251+L253</f>
        <v>#REF!</v>
      </c>
      <c r="M236" s="196"/>
      <c r="N236" s="300" t="e">
        <f t="shared" si="143"/>
        <v>#REF!</v>
      </c>
      <c r="O236" s="196"/>
      <c r="P236" s="300" t="e">
        <f t="shared" si="140"/>
        <v>#REF!</v>
      </c>
      <c r="Q236" s="196"/>
      <c r="R236" s="316" t="e">
        <f t="shared" si="141"/>
        <v>#REF!</v>
      </c>
      <c r="S236" s="196"/>
      <c r="T236" s="300">
        <f t="shared" ref="T236:BP236" si="151">SUM(T237+T241+T248+T251+T253)</f>
        <v>0</v>
      </c>
      <c r="U236" s="196"/>
      <c r="V236" s="300">
        <f t="shared" si="151"/>
        <v>0</v>
      </c>
      <c r="W236" s="196"/>
      <c r="X236" s="300">
        <f t="shared" si="151"/>
        <v>0</v>
      </c>
      <c r="Y236" s="196"/>
      <c r="Z236" s="300">
        <f t="shared" si="151"/>
        <v>0</v>
      </c>
      <c r="AA236" s="196"/>
      <c r="AB236" s="300">
        <f t="shared" si="151"/>
        <v>0</v>
      </c>
      <c r="AC236" s="196"/>
      <c r="AD236" s="300">
        <f t="shared" si="151"/>
        <v>0</v>
      </c>
      <c r="AE236" s="196"/>
      <c r="AF236" s="300">
        <f t="shared" si="151"/>
        <v>0</v>
      </c>
      <c r="AG236" s="196"/>
      <c r="AH236" s="300">
        <f t="shared" si="151"/>
        <v>0</v>
      </c>
      <c r="AI236" s="196"/>
      <c r="AJ236" s="300">
        <f t="shared" si="151"/>
        <v>0</v>
      </c>
      <c r="AK236" s="196"/>
      <c r="AL236" s="300">
        <f t="shared" si="151"/>
        <v>0</v>
      </c>
      <c r="AM236" s="196"/>
      <c r="AN236" s="300" t="e">
        <f t="shared" si="151"/>
        <v>#REF!</v>
      </c>
      <c r="AO236" s="196"/>
      <c r="AP236" s="300" t="e">
        <f t="shared" si="151"/>
        <v>#REF!</v>
      </c>
      <c r="AQ236" s="196"/>
      <c r="AR236" s="300">
        <f t="shared" si="151"/>
        <v>0</v>
      </c>
      <c r="AS236" s="196"/>
      <c r="AT236" s="300">
        <f t="shared" si="151"/>
        <v>0</v>
      </c>
      <c r="AU236" s="196"/>
      <c r="AV236" s="300">
        <f t="shared" si="151"/>
        <v>0</v>
      </c>
      <c r="AW236" s="196"/>
      <c r="AX236" s="300">
        <f t="shared" si="151"/>
        <v>0</v>
      </c>
      <c r="AY236" s="196"/>
      <c r="AZ236" s="300">
        <f t="shared" si="151"/>
        <v>0</v>
      </c>
      <c r="BA236" s="196"/>
      <c r="BB236" s="300">
        <f t="shared" si="151"/>
        <v>0</v>
      </c>
      <c r="BC236" s="196"/>
      <c r="BD236" s="300">
        <f t="shared" si="151"/>
        <v>0</v>
      </c>
      <c r="BE236" s="196"/>
      <c r="BF236" s="300">
        <f t="shared" si="151"/>
        <v>0</v>
      </c>
      <c r="BG236" s="196"/>
      <c r="BH236" s="300" t="e">
        <f t="shared" si="151"/>
        <v>#REF!</v>
      </c>
      <c r="BI236" s="196"/>
      <c r="BJ236" s="300" t="e">
        <f t="shared" si="151"/>
        <v>#REF!</v>
      </c>
      <c r="BK236" s="196"/>
      <c r="BL236" s="300" t="e">
        <f t="shared" si="151"/>
        <v>#REF!</v>
      </c>
      <c r="BM236" s="196"/>
      <c r="BN236" s="300">
        <f t="shared" si="151"/>
        <v>0</v>
      </c>
      <c r="BO236" s="196"/>
      <c r="BP236" s="300">
        <f t="shared" si="151"/>
        <v>0</v>
      </c>
      <c r="BQ236" s="368"/>
      <c r="BR236" s="196"/>
      <c r="BS236" s="196"/>
      <c r="BT236" s="196"/>
      <c r="BU236" s="196"/>
      <c r="BV236" s="196"/>
      <c r="BW236" s="196"/>
      <c r="BX236" s="196"/>
      <c r="BY236" s="196"/>
      <c r="BZ236" s="196"/>
      <c r="CA236" s="196"/>
      <c r="CB236" s="196"/>
      <c r="CC236" s="196"/>
      <c r="CD236" s="196"/>
      <c r="CE236" s="196"/>
      <c r="CF236" s="196"/>
      <c r="CG236" s="196"/>
      <c r="CH236" s="196"/>
      <c r="CI236" s="196"/>
      <c r="CJ236" s="196"/>
      <c r="CK236" s="196"/>
      <c r="CL236" s="196"/>
      <c r="CM236" s="196"/>
      <c r="CN236" s="196"/>
      <c r="CO236" s="196"/>
      <c r="CP236" s="196"/>
      <c r="CQ236" s="196"/>
      <c r="CR236" s="196"/>
      <c r="CS236" s="196"/>
      <c r="CT236" s="196"/>
      <c r="CU236" s="196"/>
      <c r="CV236" s="196"/>
      <c r="CW236" s="196"/>
      <c r="CX236" s="196"/>
      <c r="CY236" s="196"/>
      <c r="CZ236" s="196"/>
      <c r="DA236" s="196"/>
      <c r="DB236" s="196"/>
      <c r="DC236" s="196"/>
      <c r="DD236" s="196"/>
      <c r="DE236" s="196"/>
      <c r="DF236" s="196"/>
      <c r="DG236" s="196"/>
      <c r="DH236" s="196"/>
      <c r="DI236" s="196"/>
      <c r="DJ236" s="196"/>
      <c r="DK236" s="196"/>
      <c r="DL236" s="196"/>
      <c r="DM236" s="196"/>
      <c r="DN236" s="196"/>
      <c r="DO236" s="196"/>
      <c r="DP236" s="196"/>
      <c r="DQ236" s="196"/>
      <c r="DR236" s="196"/>
      <c r="DS236" s="196"/>
      <c r="DT236" s="196"/>
      <c r="DU236" s="196"/>
      <c r="DV236" s="196"/>
      <c r="DW236" s="196"/>
      <c r="DX236" s="196"/>
      <c r="DY236" s="196"/>
      <c r="DZ236" s="196"/>
      <c r="EA236" s="196"/>
      <c r="EB236" s="196"/>
      <c r="EC236" s="196"/>
      <c r="ED236" s="196"/>
      <c r="EE236" s="196"/>
      <c r="EF236" s="196"/>
      <c r="EG236" s="196"/>
      <c r="EH236" s="196"/>
      <c r="EI236" s="196"/>
      <c r="EJ236" s="196"/>
      <c r="EK236" s="196"/>
      <c r="EL236" s="196"/>
      <c r="EM236" s="196"/>
      <c r="EN236" s="196"/>
      <c r="EO236" s="196"/>
      <c r="EP236" s="196"/>
      <c r="EQ236" s="196"/>
      <c r="ER236" s="196"/>
      <c r="ES236" s="196"/>
      <c r="ET236" s="196"/>
      <c r="EU236" s="196"/>
      <c r="EV236" s="196"/>
      <c r="EW236" s="196"/>
      <c r="EX236" s="196"/>
      <c r="EY236" s="196"/>
      <c r="EZ236" s="196"/>
      <c r="FA236" s="196"/>
      <c r="FB236" s="196"/>
      <c r="FC236" s="196"/>
      <c r="FD236" s="196"/>
      <c r="FE236" s="196"/>
      <c r="FF236" s="196"/>
      <c r="FG236" s="197"/>
      <c r="FH236" s="197"/>
      <c r="FI236" s="197"/>
      <c r="FJ236" s="197"/>
      <c r="FK236" s="197"/>
      <c r="FL236" s="197"/>
      <c r="FM236" s="197"/>
      <c r="FN236" s="197"/>
      <c r="FO236" s="196"/>
      <c r="FP236" s="197"/>
      <c r="FQ236" s="197"/>
      <c r="FR236" s="197"/>
      <c r="FS236" s="197"/>
      <c r="FT236" s="197"/>
      <c r="FU236" s="197"/>
      <c r="FV236" s="197"/>
      <c r="FW236" s="197"/>
      <c r="FX236" s="197"/>
      <c r="FY236" s="197"/>
      <c r="FZ236" s="197"/>
      <c r="GA236" s="197"/>
      <c r="GB236" s="198"/>
      <c r="GC236" s="198"/>
      <c r="GD236" s="198"/>
      <c r="GE236" s="198"/>
      <c r="GF236" s="198"/>
      <c r="GG236" s="198"/>
      <c r="GH236" s="198"/>
      <c r="GI236" s="198"/>
      <c r="GJ236" s="198"/>
      <c r="GK236" s="198"/>
      <c r="GL236" s="198"/>
      <c r="GM236" s="198"/>
      <c r="GN236" s="198"/>
      <c r="GO236" s="198"/>
      <c r="GP236" s="198"/>
      <c r="GQ236" s="198"/>
      <c r="GR236" s="198"/>
      <c r="GS236" s="198"/>
      <c r="GT236" s="198"/>
      <c r="GU236" s="198"/>
      <c r="GV236" s="198"/>
    </row>
    <row r="237" spans="2:220" ht="15" hidden="1" customHeight="1" x14ac:dyDescent="0.2">
      <c r="B237" s="31"/>
      <c r="C237" s="402"/>
      <c r="D237" s="424"/>
      <c r="E237" s="420">
        <v>1</v>
      </c>
      <c r="F237" s="352"/>
      <c r="G237" s="212"/>
      <c r="H237" s="199" t="s">
        <v>176</v>
      </c>
      <c r="I237" s="212"/>
      <c r="J237" s="307">
        <f>J238</f>
        <v>0</v>
      </c>
      <c r="K237" s="212"/>
      <c r="L237" s="307">
        <f>L238</f>
        <v>0</v>
      </c>
      <c r="M237" s="216"/>
      <c r="N237" s="301">
        <f>SUM(T237:EX237)</f>
        <v>0</v>
      </c>
      <c r="O237" s="200"/>
      <c r="P237" s="301">
        <f>N237-J237</f>
        <v>0</v>
      </c>
      <c r="Q237" s="200"/>
      <c r="R237" s="317" t="e">
        <f>(P237/J237)*100</f>
        <v>#DIV/0!</v>
      </c>
      <c r="S237" s="200"/>
      <c r="T237" s="301">
        <f>T238+T239+T240</f>
        <v>0</v>
      </c>
      <c r="U237" s="200"/>
      <c r="V237" s="301">
        <f t="shared" ref="V237:BP237" si="152">V238+V239+V240</f>
        <v>0</v>
      </c>
      <c r="W237" s="200"/>
      <c r="X237" s="301">
        <f t="shared" si="152"/>
        <v>0</v>
      </c>
      <c r="Y237" s="200"/>
      <c r="Z237" s="301">
        <f t="shared" si="152"/>
        <v>0</v>
      </c>
      <c r="AA237" s="200"/>
      <c r="AB237" s="301">
        <f t="shared" si="152"/>
        <v>0</v>
      </c>
      <c r="AC237" s="200"/>
      <c r="AD237" s="301">
        <f t="shared" si="152"/>
        <v>0</v>
      </c>
      <c r="AE237" s="200"/>
      <c r="AF237" s="301">
        <f t="shared" si="152"/>
        <v>0</v>
      </c>
      <c r="AG237" s="200"/>
      <c r="AH237" s="301">
        <f t="shared" si="152"/>
        <v>0</v>
      </c>
      <c r="AI237" s="200"/>
      <c r="AJ237" s="301">
        <f t="shared" si="152"/>
        <v>0</v>
      </c>
      <c r="AK237" s="200"/>
      <c r="AL237" s="301">
        <f t="shared" si="152"/>
        <v>0</v>
      </c>
      <c r="AM237" s="200"/>
      <c r="AN237" s="301">
        <f t="shared" si="152"/>
        <v>0</v>
      </c>
      <c r="AO237" s="200"/>
      <c r="AP237" s="301">
        <f t="shared" si="152"/>
        <v>0</v>
      </c>
      <c r="AQ237" s="200"/>
      <c r="AR237" s="301">
        <f t="shared" si="152"/>
        <v>0</v>
      </c>
      <c r="AS237" s="200"/>
      <c r="AT237" s="301">
        <f t="shared" si="152"/>
        <v>0</v>
      </c>
      <c r="AU237" s="200"/>
      <c r="AV237" s="301">
        <f t="shared" si="152"/>
        <v>0</v>
      </c>
      <c r="AW237" s="200"/>
      <c r="AX237" s="301">
        <f t="shared" si="152"/>
        <v>0</v>
      </c>
      <c r="AY237" s="200"/>
      <c r="AZ237" s="301">
        <f t="shared" si="152"/>
        <v>0</v>
      </c>
      <c r="BA237" s="200"/>
      <c r="BB237" s="301">
        <f t="shared" si="152"/>
        <v>0</v>
      </c>
      <c r="BC237" s="200"/>
      <c r="BD237" s="301">
        <f t="shared" si="152"/>
        <v>0</v>
      </c>
      <c r="BE237" s="200"/>
      <c r="BF237" s="301">
        <f t="shared" si="152"/>
        <v>0</v>
      </c>
      <c r="BG237" s="200"/>
      <c r="BH237" s="301">
        <f t="shared" si="152"/>
        <v>0</v>
      </c>
      <c r="BI237" s="200"/>
      <c r="BJ237" s="301">
        <f t="shared" si="152"/>
        <v>0</v>
      </c>
      <c r="BK237" s="200"/>
      <c r="BL237" s="301">
        <f t="shared" si="152"/>
        <v>0</v>
      </c>
      <c r="BM237" s="200"/>
      <c r="BN237" s="301">
        <f t="shared" si="152"/>
        <v>0</v>
      </c>
      <c r="BO237" s="200"/>
      <c r="BP237" s="301">
        <f t="shared" si="152"/>
        <v>0</v>
      </c>
      <c r="BQ237" s="379"/>
      <c r="BR237" s="216"/>
      <c r="BS237" s="216"/>
      <c r="BT237" s="216"/>
      <c r="BU237" s="216"/>
      <c r="BV237" s="216"/>
      <c r="BW237" s="216"/>
      <c r="BX237" s="216"/>
      <c r="BY237" s="216"/>
      <c r="BZ237" s="216"/>
      <c r="CA237" s="216"/>
      <c r="CB237" s="216"/>
      <c r="CC237" s="216"/>
      <c r="CD237" s="216"/>
      <c r="CE237" s="216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  <c r="CR237" s="216"/>
      <c r="CS237" s="216"/>
      <c r="CT237" s="216"/>
      <c r="CU237" s="216"/>
      <c r="CV237" s="216"/>
      <c r="CW237" s="216"/>
      <c r="CX237" s="216"/>
      <c r="CY237" s="216"/>
      <c r="CZ237" s="216"/>
      <c r="DA237" s="216"/>
      <c r="DB237" s="216"/>
      <c r="DC237" s="216"/>
      <c r="DD237" s="216"/>
      <c r="DE237" s="216"/>
      <c r="DF237" s="216"/>
      <c r="DG237" s="216"/>
      <c r="DH237" s="216"/>
      <c r="DI237" s="216"/>
      <c r="DJ237" s="216"/>
      <c r="DK237" s="216"/>
      <c r="DL237" s="216"/>
      <c r="DM237" s="216"/>
      <c r="DN237" s="216"/>
      <c r="DO237" s="216"/>
      <c r="DP237" s="216"/>
      <c r="DQ237" s="216"/>
      <c r="DR237" s="216"/>
      <c r="DS237" s="216"/>
      <c r="DT237" s="216"/>
      <c r="DU237" s="216"/>
      <c r="DV237" s="216"/>
      <c r="DW237" s="216"/>
      <c r="DX237" s="216"/>
      <c r="DY237" s="216"/>
      <c r="DZ237" s="216"/>
      <c r="EA237" s="216"/>
      <c r="EB237" s="216"/>
      <c r="EC237" s="216"/>
      <c r="ED237" s="216"/>
      <c r="EE237" s="216"/>
      <c r="EF237" s="216"/>
      <c r="EG237" s="216"/>
      <c r="EH237" s="216"/>
      <c r="EI237" s="216"/>
      <c r="EJ237" s="216"/>
      <c r="EK237" s="216"/>
      <c r="EL237" s="216"/>
      <c r="EM237" s="216"/>
      <c r="EN237" s="216"/>
      <c r="EO237" s="216"/>
      <c r="EP237" s="216"/>
      <c r="EQ237" s="216"/>
      <c r="ER237" s="216"/>
      <c r="ES237" s="216"/>
      <c r="ET237" s="216"/>
      <c r="EU237" s="216"/>
      <c r="EV237" s="216"/>
      <c r="EW237" s="216"/>
      <c r="EX237" s="216"/>
      <c r="EY237" s="216"/>
      <c r="EZ237" s="216"/>
      <c r="FA237" s="216"/>
      <c r="FB237" s="216"/>
      <c r="FC237" s="216"/>
      <c r="FD237" s="216"/>
      <c r="FE237" s="216"/>
      <c r="FF237" s="216"/>
      <c r="FO237" s="216"/>
    </row>
    <row r="238" spans="2:220" ht="15" hidden="1" customHeight="1" x14ac:dyDescent="0.2">
      <c r="B238" s="31"/>
      <c r="C238" s="405"/>
      <c r="D238" s="428"/>
      <c r="E238" s="422"/>
      <c r="F238" s="346" t="s">
        <v>3</v>
      </c>
      <c r="H238" s="203" t="s">
        <v>169</v>
      </c>
      <c r="J238" s="7"/>
      <c r="L238" s="7"/>
      <c r="M238" s="16"/>
      <c r="N238" s="7">
        <f t="shared" si="143"/>
        <v>0</v>
      </c>
      <c r="O238" s="16"/>
      <c r="P238" s="7">
        <f t="shared" si="140"/>
        <v>0</v>
      </c>
      <c r="Q238" s="16"/>
      <c r="R238" s="318" t="e">
        <f t="shared" si="141"/>
        <v>#DIV/0!</v>
      </c>
      <c r="S238" s="202"/>
      <c r="T238" s="302">
        <v>0</v>
      </c>
      <c r="U238" s="202"/>
      <c r="V238" s="302">
        <v>0</v>
      </c>
      <c r="W238" s="202"/>
      <c r="X238" s="302">
        <v>0</v>
      </c>
      <c r="Y238" s="202"/>
      <c r="Z238" s="302">
        <v>0</v>
      </c>
      <c r="AA238" s="202"/>
      <c r="AB238" s="302">
        <v>0</v>
      </c>
      <c r="AC238" s="202"/>
      <c r="AD238" s="302">
        <v>0</v>
      </c>
      <c r="AE238" s="202"/>
      <c r="AF238" s="302">
        <v>0</v>
      </c>
      <c r="AG238" s="202"/>
      <c r="AH238" s="302">
        <v>0</v>
      </c>
      <c r="AI238" s="202"/>
      <c r="AJ238" s="302">
        <v>0</v>
      </c>
      <c r="AK238" s="202"/>
      <c r="AL238" s="302">
        <v>0</v>
      </c>
      <c r="AM238" s="202"/>
      <c r="AN238" s="302">
        <v>0</v>
      </c>
      <c r="AO238" s="202"/>
      <c r="AP238" s="302">
        <v>0</v>
      </c>
      <c r="AQ238" s="202"/>
      <c r="AR238" s="302">
        <v>0</v>
      </c>
      <c r="AS238" s="202"/>
      <c r="AT238" s="302">
        <v>0</v>
      </c>
      <c r="AU238" s="202"/>
      <c r="AV238" s="302">
        <v>0</v>
      </c>
      <c r="AW238" s="202"/>
      <c r="AX238" s="302">
        <v>0</v>
      </c>
      <c r="AY238" s="202"/>
      <c r="AZ238" s="302">
        <v>0</v>
      </c>
      <c r="BA238" s="202"/>
      <c r="BB238" s="302">
        <v>0</v>
      </c>
      <c r="BC238" s="202"/>
      <c r="BD238" s="302">
        <v>0</v>
      </c>
      <c r="BE238" s="202"/>
      <c r="BF238" s="302">
        <v>0</v>
      </c>
      <c r="BG238" s="202"/>
      <c r="BH238" s="302">
        <v>0</v>
      </c>
      <c r="BI238" s="202"/>
      <c r="BJ238" s="302">
        <v>0</v>
      </c>
      <c r="BK238" s="202"/>
      <c r="BL238" s="302">
        <v>0</v>
      </c>
      <c r="BM238" s="202"/>
      <c r="BN238" s="302">
        <v>0</v>
      </c>
      <c r="BO238" s="202"/>
      <c r="BP238" s="302">
        <v>0</v>
      </c>
      <c r="BQ238" s="370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O238" s="16"/>
    </row>
    <row r="239" spans="2:220" ht="15" hidden="1" customHeight="1" x14ac:dyDescent="0.2">
      <c r="B239" s="31"/>
      <c r="C239" s="405"/>
      <c r="D239" s="428"/>
      <c r="E239" s="422"/>
      <c r="F239" s="346">
        <v>2</v>
      </c>
      <c r="H239" s="203" t="s">
        <v>527</v>
      </c>
      <c r="J239" s="7"/>
      <c r="L239" s="7"/>
      <c r="M239" s="16"/>
      <c r="N239" s="7">
        <f t="shared" si="143"/>
        <v>0</v>
      </c>
      <c r="O239" s="16"/>
      <c r="P239" s="7">
        <f t="shared" si="140"/>
        <v>0</v>
      </c>
      <c r="Q239" s="16"/>
      <c r="R239" s="318" t="e">
        <f t="shared" si="141"/>
        <v>#DIV/0!</v>
      </c>
      <c r="S239" s="202"/>
      <c r="T239" s="302">
        <v>0</v>
      </c>
      <c r="U239" s="202"/>
      <c r="V239" s="302">
        <v>0</v>
      </c>
      <c r="W239" s="202"/>
      <c r="X239" s="302">
        <v>0</v>
      </c>
      <c r="Y239" s="202"/>
      <c r="Z239" s="302">
        <v>0</v>
      </c>
      <c r="AA239" s="202"/>
      <c r="AB239" s="302">
        <v>0</v>
      </c>
      <c r="AC239" s="202"/>
      <c r="AD239" s="302">
        <v>0</v>
      </c>
      <c r="AE239" s="202"/>
      <c r="AF239" s="302">
        <v>0</v>
      </c>
      <c r="AG239" s="202"/>
      <c r="AH239" s="302">
        <v>0</v>
      </c>
      <c r="AI239" s="202"/>
      <c r="AJ239" s="302">
        <v>0</v>
      </c>
      <c r="AK239" s="202"/>
      <c r="AL239" s="302">
        <v>0</v>
      </c>
      <c r="AM239" s="202"/>
      <c r="AN239" s="302">
        <v>0</v>
      </c>
      <c r="AO239" s="202"/>
      <c r="AP239" s="302">
        <v>0</v>
      </c>
      <c r="AQ239" s="202"/>
      <c r="AR239" s="302">
        <v>0</v>
      </c>
      <c r="AS239" s="202"/>
      <c r="AT239" s="302">
        <v>0</v>
      </c>
      <c r="AU239" s="202"/>
      <c r="AV239" s="302">
        <v>0</v>
      </c>
      <c r="AW239" s="202"/>
      <c r="AX239" s="302">
        <v>0</v>
      </c>
      <c r="AY239" s="202"/>
      <c r="AZ239" s="302">
        <v>0</v>
      </c>
      <c r="BA239" s="202"/>
      <c r="BB239" s="302">
        <v>0</v>
      </c>
      <c r="BC239" s="202"/>
      <c r="BD239" s="302">
        <v>0</v>
      </c>
      <c r="BE239" s="202"/>
      <c r="BF239" s="302">
        <v>0</v>
      </c>
      <c r="BG239" s="202"/>
      <c r="BH239" s="302">
        <v>0</v>
      </c>
      <c r="BI239" s="202"/>
      <c r="BJ239" s="302">
        <v>0</v>
      </c>
      <c r="BK239" s="202"/>
      <c r="BL239" s="302">
        <v>0</v>
      </c>
      <c r="BM239" s="202"/>
      <c r="BN239" s="302">
        <v>0</v>
      </c>
      <c r="BO239" s="202"/>
      <c r="BP239" s="302">
        <v>0</v>
      </c>
      <c r="BQ239" s="370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O239" s="16"/>
    </row>
    <row r="240" spans="2:220" ht="15" hidden="1" customHeight="1" x14ac:dyDescent="0.2">
      <c r="B240" s="31"/>
      <c r="C240" s="405"/>
      <c r="D240" s="428"/>
      <c r="E240" s="422"/>
      <c r="F240" s="346">
        <v>3</v>
      </c>
      <c r="H240" s="203" t="s">
        <v>498</v>
      </c>
      <c r="J240" s="7"/>
      <c r="L240" s="7"/>
      <c r="M240" s="16"/>
      <c r="N240" s="7">
        <f t="shared" si="143"/>
        <v>0</v>
      </c>
      <c r="O240" s="16"/>
      <c r="P240" s="7">
        <f t="shared" si="140"/>
        <v>0</v>
      </c>
      <c r="Q240" s="16"/>
      <c r="R240" s="318" t="e">
        <f t="shared" si="141"/>
        <v>#DIV/0!</v>
      </c>
      <c r="S240" s="202"/>
      <c r="T240" s="302">
        <v>0</v>
      </c>
      <c r="U240" s="202"/>
      <c r="V240" s="302">
        <v>0</v>
      </c>
      <c r="W240" s="202"/>
      <c r="X240" s="302">
        <v>0</v>
      </c>
      <c r="Y240" s="202"/>
      <c r="Z240" s="302">
        <v>0</v>
      </c>
      <c r="AA240" s="202"/>
      <c r="AB240" s="302">
        <v>0</v>
      </c>
      <c r="AC240" s="202"/>
      <c r="AD240" s="302">
        <v>0</v>
      </c>
      <c r="AE240" s="202"/>
      <c r="AF240" s="302">
        <v>0</v>
      </c>
      <c r="AG240" s="202"/>
      <c r="AH240" s="302">
        <v>0</v>
      </c>
      <c r="AI240" s="202"/>
      <c r="AJ240" s="302">
        <v>0</v>
      </c>
      <c r="AK240" s="202"/>
      <c r="AL240" s="302">
        <v>0</v>
      </c>
      <c r="AM240" s="202"/>
      <c r="AN240" s="302">
        <v>0</v>
      </c>
      <c r="AO240" s="202"/>
      <c r="AP240" s="302">
        <v>0</v>
      </c>
      <c r="AQ240" s="202"/>
      <c r="AR240" s="302">
        <v>0</v>
      </c>
      <c r="AS240" s="202"/>
      <c r="AT240" s="302">
        <v>0</v>
      </c>
      <c r="AU240" s="202"/>
      <c r="AV240" s="302">
        <v>0</v>
      </c>
      <c r="AW240" s="202"/>
      <c r="AX240" s="302">
        <v>0</v>
      </c>
      <c r="AY240" s="202"/>
      <c r="AZ240" s="302">
        <v>0</v>
      </c>
      <c r="BA240" s="202"/>
      <c r="BB240" s="302">
        <v>0</v>
      </c>
      <c r="BC240" s="202"/>
      <c r="BD240" s="302">
        <v>0</v>
      </c>
      <c r="BE240" s="202"/>
      <c r="BF240" s="302">
        <v>0</v>
      </c>
      <c r="BG240" s="202"/>
      <c r="BH240" s="302">
        <v>0</v>
      </c>
      <c r="BI240" s="202"/>
      <c r="BJ240" s="302">
        <v>0</v>
      </c>
      <c r="BK240" s="202"/>
      <c r="BL240" s="302">
        <v>0</v>
      </c>
      <c r="BM240" s="202"/>
      <c r="BN240" s="302">
        <v>0</v>
      </c>
      <c r="BO240" s="202"/>
      <c r="BP240" s="302">
        <v>0</v>
      </c>
      <c r="BQ240" s="370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O240" s="16"/>
    </row>
    <row r="241" spans="2:171" ht="15" customHeight="1" x14ac:dyDescent="0.2">
      <c r="B241" s="31"/>
      <c r="C241" s="400"/>
      <c r="D241" s="423"/>
      <c r="E241" s="420">
        <v>2</v>
      </c>
      <c r="F241" s="342"/>
      <c r="G241" s="212"/>
      <c r="H241" s="199" t="s">
        <v>57</v>
      </c>
      <c r="I241" s="212"/>
      <c r="J241" s="301" t="e">
        <f>SUM(J242:J247)</f>
        <v>#REF!</v>
      </c>
      <c r="K241" s="212"/>
      <c r="L241" s="301" t="e">
        <f>SUM(L242:L247)</f>
        <v>#REF!</v>
      </c>
      <c r="M241" s="200"/>
      <c r="N241" s="301" t="e">
        <f t="shared" si="143"/>
        <v>#REF!</v>
      </c>
      <c r="O241" s="200"/>
      <c r="P241" s="301" t="e">
        <f t="shared" si="140"/>
        <v>#REF!</v>
      </c>
      <c r="Q241" s="200"/>
      <c r="R241" s="317" t="e">
        <f t="shared" si="141"/>
        <v>#REF!</v>
      </c>
      <c r="S241" s="200"/>
      <c r="T241" s="301">
        <f>SUM(T242:T247)</f>
        <v>0</v>
      </c>
      <c r="U241" s="200"/>
      <c r="V241" s="301">
        <f t="shared" ref="V241:AJ241" si="153">SUM(V242:V246)</f>
        <v>0</v>
      </c>
      <c r="W241" s="200"/>
      <c r="X241" s="301">
        <f t="shared" si="153"/>
        <v>0</v>
      </c>
      <c r="Y241" s="200"/>
      <c r="Z241" s="301">
        <f t="shared" si="153"/>
        <v>0</v>
      </c>
      <c r="AA241" s="200"/>
      <c r="AB241" s="301">
        <f t="shared" si="153"/>
        <v>0</v>
      </c>
      <c r="AC241" s="200"/>
      <c r="AD241" s="301">
        <f t="shared" si="153"/>
        <v>0</v>
      </c>
      <c r="AE241" s="200"/>
      <c r="AF241" s="301">
        <f t="shared" si="153"/>
        <v>0</v>
      </c>
      <c r="AG241" s="200"/>
      <c r="AH241" s="301">
        <f t="shared" si="153"/>
        <v>0</v>
      </c>
      <c r="AI241" s="200"/>
      <c r="AJ241" s="301">
        <f t="shared" si="153"/>
        <v>0</v>
      </c>
      <c r="AK241" s="200"/>
      <c r="AL241" s="7">
        <v>0</v>
      </c>
      <c r="AM241" s="200"/>
      <c r="AN241" s="301">
        <f>SUM(AN242:AN246)</f>
        <v>0</v>
      </c>
      <c r="AO241" s="200"/>
      <c r="AP241" s="301" t="e">
        <f>SUM(AP242:AP246)</f>
        <v>#REF!</v>
      </c>
      <c r="AQ241" s="200"/>
      <c r="AR241" s="301">
        <f>SUM(AR242:AR246)</f>
        <v>0</v>
      </c>
      <c r="AS241" s="200"/>
      <c r="AT241" s="301">
        <f t="shared" ref="AT241:BP241" si="154">SUM(AT242:AT246)</f>
        <v>0</v>
      </c>
      <c r="AU241" s="200"/>
      <c r="AV241" s="301">
        <f t="shared" si="154"/>
        <v>0</v>
      </c>
      <c r="AW241" s="200"/>
      <c r="AX241" s="301">
        <f t="shared" si="154"/>
        <v>0</v>
      </c>
      <c r="AY241" s="200"/>
      <c r="AZ241" s="301">
        <f t="shared" si="154"/>
        <v>0</v>
      </c>
      <c r="BA241" s="200"/>
      <c r="BB241" s="301">
        <f t="shared" si="154"/>
        <v>0</v>
      </c>
      <c r="BC241" s="200"/>
      <c r="BD241" s="301">
        <f t="shared" si="154"/>
        <v>0</v>
      </c>
      <c r="BE241" s="200"/>
      <c r="BF241" s="301">
        <f t="shared" si="154"/>
        <v>0</v>
      </c>
      <c r="BG241" s="200"/>
      <c r="BH241" s="301" t="e">
        <f t="shared" si="154"/>
        <v>#REF!</v>
      </c>
      <c r="BI241" s="200"/>
      <c r="BJ241" s="301" t="e">
        <f t="shared" si="154"/>
        <v>#REF!</v>
      </c>
      <c r="BK241" s="200"/>
      <c r="BL241" s="301" t="e">
        <f t="shared" si="154"/>
        <v>#REF!</v>
      </c>
      <c r="BM241" s="200"/>
      <c r="BN241" s="301">
        <f t="shared" si="154"/>
        <v>0</v>
      </c>
      <c r="BO241" s="200"/>
      <c r="BP241" s="301">
        <f t="shared" si="154"/>
        <v>0</v>
      </c>
      <c r="BQ241" s="369"/>
      <c r="BR241" s="200"/>
      <c r="BS241" s="200"/>
      <c r="BT241" s="200"/>
      <c r="BU241" s="200"/>
      <c r="BV241" s="200"/>
      <c r="BW241" s="200"/>
      <c r="BX241" s="200"/>
      <c r="BY241" s="200"/>
      <c r="BZ241" s="200"/>
      <c r="CA241" s="200"/>
      <c r="CB241" s="200"/>
      <c r="CC241" s="200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0"/>
      <c r="CN241" s="200"/>
      <c r="CO241" s="200"/>
      <c r="CP241" s="200"/>
      <c r="CQ241" s="200"/>
      <c r="CR241" s="200"/>
      <c r="CS241" s="200"/>
      <c r="CT241" s="200"/>
      <c r="CU241" s="200"/>
      <c r="CV241" s="200"/>
      <c r="CW241" s="200"/>
      <c r="CX241" s="200"/>
      <c r="CY241" s="200"/>
      <c r="CZ241" s="200"/>
      <c r="DA241" s="200"/>
      <c r="DB241" s="200"/>
      <c r="DC241" s="200"/>
      <c r="DD241" s="200"/>
      <c r="DE241" s="200"/>
      <c r="DF241" s="200"/>
      <c r="DG241" s="200"/>
      <c r="DH241" s="200"/>
      <c r="DI241" s="200"/>
      <c r="DJ241" s="200"/>
      <c r="DK241" s="200"/>
      <c r="DL241" s="200"/>
      <c r="DM241" s="200"/>
      <c r="DN241" s="200"/>
      <c r="DO241" s="200"/>
      <c r="DP241" s="200"/>
      <c r="DQ241" s="200"/>
      <c r="DR241" s="200"/>
      <c r="DS241" s="200"/>
      <c r="DT241" s="200"/>
      <c r="DU241" s="200"/>
      <c r="DV241" s="200"/>
      <c r="DW241" s="200"/>
      <c r="DX241" s="200"/>
      <c r="DY241" s="200"/>
      <c r="DZ241" s="200"/>
      <c r="EA241" s="200"/>
      <c r="EB241" s="200"/>
      <c r="EC241" s="200"/>
      <c r="ED241" s="200"/>
      <c r="EE241" s="200"/>
      <c r="EF241" s="200"/>
      <c r="EG241" s="200"/>
      <c r="EH241" s="200"/>
      <c r="EI241" s="200"/>
      <c r="EJ241" s="200"/>
      <c r="EK241" s="200"/>
      <c r="EL241" s="200"/>
      <c r="EM241" s="200"/>
      <c r="EN241" s="200"/>
      <c r="EO241" s="200"/>
      <c r="EP241" s="200"/>
      <c r="EQ241" s="200"/>
      <c r="ER241" s="200"/>
      <c r="ES241" s="200"/>
      <c r="ET241" s="200"/>
      <c r="EU241" s="200"/>
      <c r="EV241" s="200"/>
      <c r="EW241" s="200"/>
      <c r="EX241" s="200"/>
      <c r="EY241" s="200"/>
      <c r="EZ241" s="200"/>
      <c r="FA241" s="200"/>
      <c r="FB241" s="200"/>
      <c r="FC241" s="200"/>
      <c r="FD241" s="200"/>
      <c r="FE241" s="200"/>
      <c r="FF241" s="200"/>
      <c r="FO241" s="200"/>
    </row>
    <row r="242" spans="2:171" ht="15" customHeight="1" x14ac:dyDescent="0.2">
      <c r="B242" s="31"/>
      <c r="C242" s="399"/>
      <c r="D242" s="422"/>
      <c r="E242" s="422"/>
      <c r="F242" s="346" t="s">
        <v>3</v>
      </c>
      <c r="H242" s="203" t="s">
        <v>95</v>
      </c>
      <c r="J242" s="7" t="e">
        <f>#REF!</f>
        <v>#REF!</v>
      </c>
      <c r="L242" s="7" t="e">
        <f>#REF!</f>
        <v>#REF!</v>
      </c>
      <c r="M242" s="16"/>
      <c r="N242" s="7" t="e">
        <f t="shared" si="143"/>
        <v>#REF!</v>
      </c>
      <c r="O242" s="16"/>
      <c r="P242" s="7" t="e">
        <f t="shared" si="140"/>
        <v>#REF!</v>
      </c>
      <c r="Q242" s="16"/>
      <c r="R242" s="318" t="e">
        <f t="shared" si="141"/>
        <v>#REF!</v>
      </c>
      <c r="S242" s="16"/>
      <c r="T242" s="7">
        <v>0</v>
      </c>
      <c r="U242" s="16"/>
      <c r="V242" s="7">
        <v>0</v>
      </c>
      <c r="W242" s="16"/>
      <c r="X242" s="7">
        <v>0</v>
      </c>
      <c r="Y242" s="16"/>
      <c r="Z242" s="7">
        <v>0</v>
      </c>
      <c r="AA242" s="16"/>
      <c r="AB242" s="7">
        <v>0</v>
      </c>
      <c r="AC242" s="16"/>
      <c r="AD242" s="7">
        <v>0</v>
      </c>
      <c r="AE242" s="16"/>
      <c r="AF242" s="7">
        <v>0</v>
      </c>
      <c r="AG242" s="16"/>
      <c r="AH242" s="7">
        <v>0</v>
      </c>
      <c r="AI242" s="16"/>
      <c r="AJ242" s="7">
        <v>0</v>
      </c>
      <c r="AK242" s="16"/>
      <c r="AL242" s="7">
        <v>0</v>
      </c>
      <c r="AM242" s="16"/>
      <c r="AN242" s="7">
        <v>0</v>
      </c>
      <c r="AO242" s="16"/>
      <c r="AP242" s="7" t="e">
        <f>#REF!</f>
        <v>#REF!</v>
      </c>
      <c r="AQ242" s="16"/>
      <c r="AR242" s="7">
        <v>0</v>
      </c>
      <c r="AS242" s="16"/>
      <c r="AT242" s="7">
        <v>0</v>
      </c>
      <c r="AU242" s="16"/>
      <c r="AV242" s="7">
        <v>0</v>
      </c>
      <c r="AW242" s="16"/>
      <c r="AX242" s="7">
        <v>0</v>
      </c>
      <c r="AY242" s="16"/>
      <c r="AZ242" s="7">
        <v>0</v>
      </c>
      <c r="BA242" s="16"/>
      <c r="BB242" s="7">
        <v>0</v>
      </c>
      <c r="BC242" s="16"/>
      <c r="BD242" s="7">
        <v>0</v>
      </c>
      <c r="BE242" s="16"/>
      <c r="BF242" s="7">
        <v>0</v>
      </c>
      <c r="BG242" s="16"/>
      <c r="BH242" s="7" t="e">
        <f>#REF!</f>
        <v>#REF!</v>
      </c>
      <c r="BI242" s="16"/>
      <c r="BJ242" s="7" t="e">
        <f>#REF!</f>
        <v>#REF!</v>
      </c>
      <c r="BK242" s="16"/>
      <c r="BL242" s="7" t="e">
        <f>#REF!</f>
        <v>#REF!</v>
      </c>
      <c r="BM242" s="16"/>
      <c r="BN242" s="7">
        <v>0</v>
      </c>
      <c r="BO242" s="16"/>
      <c r="BP242" s="7">
        <v>0</v>
      </c>
      <c r="BQ242" s="370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O242" s="16"/>
    </row>
    <row r="243" spans="2:171" ht="15" customHeight="1" x14ac:dyDescent="0.2">
      <c r="B243" s="31"/>
      <c r="C243" s="399"/>
      <c r="D243" s="422"/>
      <c r="E243" s="422"/>
      <c r="F243" s="346" t="s">
        <v>0</v>
      </c>
      <c r="H243" s="203" t="s">
        <v>96</v>
      </c>
      <c r="J243" s="7" t="e">
        <f>#REF!</f>
        <v>#REF!</v>
      </c>
      <c r="L243" s="7" t="e">
        <f>#REF!</f>
        <v>#REF!</v>
      </c>
      <c r="M243" s="16"/>
      <c r="N243" s="7" t="e">
        <f t="shared" si="143"/>
        <v>#REF!</v>
      </c>
      <c r="O243" s="16"/>
      <c r="P243" s="7" t="e">
        <f t="shared" si="140"/>
        <v>#REF!</v>
      </c>
      <c r="Q243" s="16"/>
      <c r="R243" s="318" t="e">
        <f t="shared" si="141"/>
        <v>#REF!</v>
      </c>
      <c r="S243" s="16"/>
      <c r="T243" s="7">
        <v>0</v>
      </c>
      <c r="U243" s="16"/>
      <c r="V243" s="7">
        <v>0</v>
      </c>
      <c r="W243" s="16"/>
      <c r="X243" s="7">
        <v>0</v>
      </c>
      <c r="Y243" s="16"/>
      <c r="Z243" s="7">
        <v>0</v>
      </c>
      <c r="AA243" s="16"/>
      <c r="AB243" s="7">
        <v>0</v>
      </c>
      <c r="AC243" s="16"/>
      <c r="AD243" s="7">
        <v>0</v>
      </c>
      <c r="AE243" s="16"/>
      <c r="AF243" s="7">
        <v>0</v>
      </c>
      <c r="AG243" s="16"/>
      <c r="AH243" s="7">
        <v>0</v>
      </c>
      <c r="AI243" s="16"/>
      <c r="AJ243" s="7">
        <v>0</v>
      </c>
      <c r="AK243" s="16"/>
      <c r="AL243" s="7">
        <v>0</v>
      </c>
      <c r="AM243" s="16"/>
      <c r="AN243" s="7">
        <v>0</v>
      </c>
      <c r="AO243" s="16"/>
      <c r="AP243" s="7" t="e">
        <f>#REF!</f>
        <v>#REF!</v>
      </c>
      <c r="AQ243" s="16"/>
      <c r="AR243" s="7">
        <v>0</v>
      </c>
      <c r="AS243" s="16"/>
      <c r="AT243" s="7">
        <v>0</v>
      </c>
      <c r="AU243" s="16"/>
      <c r="AV243" s="7">
        <v>0</v>
      </c>
      <c r="AW243" s="16"/>
      <c r="AX243" s="7">
        <v>0</v>
      </c>
      <c r="AY243" s="16"/>
      <c r="AZ243" s="7">
        <v>0</v>
      </c>
      <c r="BA243" s="16"/>
      <c r="BB243" s="7">
        <v>0</v>
      </c>
      <c r="BC243" s="16"/>
      <c r="BD243" s="7">
        <v>0</v>
      </c>
      <c r="BE243" s="16"/>
      <c r="BF243" s="7">
        <v>0</v>
      </c>
      <c r="BG243" s="16"/>
      <c r="BH243" s="7" t="e">
        <f>#REF!</f>
        <v>#REF!</v>
      </c>
      <c r="BI243" s="16"/>
      <c r="BJ243" s="7" t="e">
        <f>#REF!</f>
        <v>#REF!</v>
      </c>
      <c r="BK243" s="16"/>
      <c r="BL243" s="7" t="e">
        <f>#REF!</f>
        <v>#REF!</v>
      </c>
      <c r="BM243" s="16"/>
      <c r="BN243" s="7">
        <v>0</v>
      </c>
      <c r="BO243" s="16"/>
      <c r="BP243" s="7">
        <v>0</v>
      </c>
      <c r="BQ243" s="370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O243" s="16"/>
    </row>
    <row r="244" spans="2:171" ht="15" customHeight="1" x14ac:dyDescent="0.2">
      <c r="B244" s="31"/>
      <c r="C244" s="397"/>
      <c r="D244" s="424"/>
      <c r="E244" s="424"/>
      <c r="F244" s="346" t="s">
        <v>18</v>
      </c>
      <c r="H244" s="203" t="s">
        <v>171</v>
      </c>
      <c r="J244" s="7" t="e">
        <f>#REF!</f>
        <v>#REF!</v>
      </c>
      <c r="L244" s="7" t="e">
        <f>#REF!</f>
        <v>#REF!</v>
      </c>
      <c r="M244" s="16"/>
      <c r="N244" s="7" t="e">
        <f t="shared" si="143"/>
        <v>#REF!</v>
      </c>
      <c r="O244" s="16"/>
      <c r="P244" s="7" t="e">
        <f t="shared" si="140"/>
        <v>#REF!</v>
      </c>
      <c r="Q244" s="16"/>
      <c r="R244" s="318" t="e">
        <f t="shared" si="141"/>
        <v>#REF!</v>
      </c>
      <c r="S244" s="16"/>
      <c r="T244" s="7">
        <v>0</v>
      </c>
      <c r="U244" s="16"/>
      <c r="V244" s="7">
        <v>0</v>
      </c>
      <c r="W244" s="16"/>
      <c r="X244" s="7">
        <v>0</v>
      </c>
      <c r="Y244" s="16"/>
      <c r="Z244" s="7">
        <v>0</v>
      </c>
      <c r="AA244" s="16"/>
      <c r="AB244" s="7">
        <v>0</v>
      </c>
      <c r="AC244" s="16"/>
      <c r="AD244" s="7">
        <v>0</v>
      </c>
      <c r="AE244" s="16"/>
      <c r="AF244" s="7">
        <v>0</v>
      </c>
      <c r="AG244" s="16"/>
      <c r="AH244" s="7">
        <v>0</v>
      </c>
      <c r="AI244" s="16"/>
      <c r="AJ244" s="7">
        <v>0</v>
      </c>
      <c r="AK244" s="16"/>
      <c r="AL244" s="7">
        <v>0</v>
      </c>
      <c r="AM244" s="16"/>
      <c r="AN244" s="7">
        <v>0</v>
      </c>
      <c r="AO244" s="16"/>
      <c r="AP244" s="7">
        <v>0</v>
      </c>
      <c r="AQ244" s="16"/>
      <c r="AR244" s="7">
        <v>0</v>
      </c>
      <c r="AS244" s="16"/>
      <c r="AT244" s="7">
        <v>0</v>
      </c>
      <c r="AU244" s="16"/>
      <c r="AV244" s="7">
        <v>0</v>
      </c>
      <c r="AW244" s="16"/>
      <c r="AX244" s="7">
        <v>0</v>
      </c>
      <c r="AY244" s="16"/>
      <c r="AZ244" s="7">
        <v>0</v>
      </c>
      <c r="BA244" s="16"/>
      <c r="BB244" s="7">
        <v>0</v>
      </c>
      <c r="BC244" s="16"/>
      <c r="BD244" s="7">
        <v>0</v>
      </c>
      <c r="BE244" s="16"/>
      <c r="BF244" s="7">
        <v>0</v>
      </c>
      <c r="BG244" s="16"/>
      <c r="BH244" s="7">
        <v>0</v>
      </c>
      <c r="BI244" s="16"/>
      <c r="BJ244" s="7" t="e">
        <f>#REF!</f>
        <v>#REF!</v>
      </c>
      <c r="BK244" s="16"/>
      <c r="BL244" s="7" t="e">
        <f>#REF!</f>
        <v>#REF!</v>
      </c>
      <c r="BM244" s="16"/>
      <c r="BN244" s="7">
        <v>0</v>
      </c>
      <c r="BO244" s="16"/>
      <c r="BP244" s="7">
        <v>0</v>
      </c>
      <c r="BQ244" s="370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O244" s="16"/>
    </row>
    <row r="245" spans="2:171" ht="15" customHeight="1" x14ac:dyDescent="0.2">
      <c r="B245" s="31"/>
      <c r="C245" s="398"/>
      <c r="D245" s="419"/>
      <c r="E245" s="419"/>
      <c r="F245" s="346" t="s">
        <v>14</v>
      </c>
      <c r="H245" s="203" t="s">
        <v>286</v>
      </c>
      <c r="J245" s="7" t="e">
        <f>#REF!</f>
        <v>#REF!</v>
      </c>
      <c r="L245" s="7" t="e">
        <f>#REF!</f>
        <v>#REF!</v>
      </c>
      <c r="M245" s="16"/>
      <c r="N245" s="7" t="e">
        <f t="shared" si="143"/>
        <v>#REF!</v>
      </c>
      <c r="O245" s="16"/>
      <c r="P245" s="7" t="e">
        <f t="shared" si="140"/>
        <v>#REF!</v>
      </c>
      <c r="Q245" s="16"/>
      <c r="R245" s="318" t="e">
        <f t="shared" si="141"/>
        <v>#REF!</v>
      </c>
      <c r="S245" s="16"/>
      <c r="T245" s="7">
        <v>0</v>
      </c>
      <c r="U245" s="16"/>
      <c r="V245" s="7">
        <v>0</v>
      </c>
      <c r="W245" s="16"/>
      <c r="X245" s="7">
        <v>0</v>
      </c>
      <c r="Y245" s="16"/>
      <c r="Z245" s="7">
        <v>0</v>
      </c>
      <c r="AA245" s="16"/>
      <c r="AB245" s="7">
        <v>0</v>
      </c>
      <c r="AC245" s="16"/>
      <c r="AD245" s="7">
        <v>0</v>
      </c>
      <c r="AE245" s="16"/>
      <c r="AF245" s="7">
        <v>0</v>
      </c>
      <c r="AG245" s="16"/>
      <c r="AH245" s="7">
        <v>0</v>
      </c>
      <c r="AI245" s="16"/>
      <c r="AJ245" s="7">
        <v>0</v>
      </c>
      <c r="AK245" s="16"/>
      <c r="AL245" s="7">
        <v>0</v>
      </c>
      <c r="AM245" s="16"/>
      <c r="AN245" s="7">
        <v>0</v>
      </c>
      <c r="AO245" s="16"/>
      <c r="AP245" s="7">
        <v>0</v>
      </c>
      <c r="AQ245" s="16"/>
      <c r="AR245" s="7">
        <v>0</v>
      </c>
      <c r="AS245" s="16"/>
      <c r="AT245" s="7">
        <v>0</v>
      </c>
      <c r="AU245" s="16"/>
      <c r="AV245" s="7">
        <v>0</v>
      </c>
      <c r="AW245" s="16"/>
      <c r="AX245" s="7">
        <v>0</v>
      </c>
      <c r="AY245" s="16"/>
      <c r="AZ245" s="7">
        <v>0</v>
      </c>
      <c r="BA245" s="16"/>
      <c r="BB245" s="7">
        <v>0</v>
      </c>
      <c r="BC245" s="16"/>
      <c r="BD245" s="7">
        <v>0</v>
      </c>
      <c r="BE245" s="16"/>
      <c r="BF245" s="7">
        <v>0</v>
      </c>
      <c r="BG245" s="16"/>
      <c r="BH245" s="7">
        <v>0</v>
      </c>
      <c r="BI245" s="16"/>
      <c r="BJ245" s="7" t="e">
        <f>#REF!</f>
        <v>#REF!</v>
      </c>
      <c r="BK245" s="16"/>
      <c r="BL245" s="7" t="e">
        <f>#REF!</f>
        <v>#REF!</v>
      </c>
      <c r="BM245" s="16"/>
      <c r="BN245" s="7">
        <v>0</v>
      </c>
      <c r="BO245" s="16"/>
      <c r="BP245" s="7">
        <v>0</v>
      </c>
      <c r="BQ245" s="370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O245" s="16"/>
    </row>
    <row r="246" spans="2:171" ht="15" customHeight="1" x14ac:dyDescent="0.2">
      <c r="B246" s="31"/>
      <c r="C246" s="398"/>
      <c r="D246" s="419"/>
      <c r="E246" s="419"/>
      <c r="F246" s="346" t="s">
        <v>55</v>
      </c>
      <c r="G246" s="207"/>
      <c r="H246" s="201" t="s">
        <v>317</v>
      </c>
      <c r="I246" s="207"/>
      <c r="J246" s="7" t="e">
        <f>#REF!</f>
        <v>#REF!</v>
      </c>
      <c r="K246" s="207"/>
      <c r="L246" s="7" t="e">
        <f>#REF!</f>
        <v>#REF!</v>
      </c>
      <c r="M246" s="16"/>
      <c r="N246" s="7" t="e">
        <f t="shared" si="143"/>
        <v>#REF!</v>
      </c>
      <c r="O246" s="16"/>
      <c r="P246" s="7" t="e">
        <f t="shared" si="140"/>
        <v>#REF!</v>
      </c>
      <c r="Q246" s="16"/>
      <c r="R246" s="318"/>
      <c r="S246" s="16"/>
      <c r="T246" s="7">
        <v>0</v>
      </c>
      <c r="U246" s="16"/>
      <c r="V246" s="7">
        <v>0</v>
      </c>
      <c r="W246" s="16"/>
      <c r="X246" s="7">
        <v>0</v>
      </c>
      <c r="Y246" s="16"/>
      <c r="Z246" s="7">
        <v>0</v>
      </c>
      <c r="AA246" s="16"/>
      <c r="AB246" s="7">
        <v>0</v>
      </c>
      <c r="AC246" s="16"/>
      <c r="AD246" s="7">
        <v>0</v>
      </c>
      <c r="AE246" s="16"/>
      <c r="AF246" s="7">
        <v>0</v>
      </c>
      <c r="AG246" s="16"/>
      <c r="AH246" s="7">
        <v>0</v>
      </c>
      <c r="AI246" s="16"/>
      <c r="AJ246" s="7">
        <v>0</v>
      </c>
      <c r="AK246" s="16"/>
      <c r="AL246" s="7"/>
      <c r="AM246" s="16"/>
      <c r="AN246" s="7">
        <v>0</v>
      </c>
      <c r="AO246" s="16"/>
      <c r="AP246" s="7" t="e">
        <f>#REF!</f>
        <v>#REF!</v>
      </c>
      <c r="AQ246" s="16"/>
      <c r="AR246" s="7">
        <v>0</v>
      </c>
      <c r="AS246" s="16"/>
      <c r="AT246" s="7">
        <v>0</v>
      </c>
      <c r="AU246" s="16"/>
      <c r="AV246" s="7">
        <v>0</v>
      </c>
      <c r="AW246" s="16"/>
      <c r="AX246" s="7">
        <v>0</v>
      </c>
      <c r="AY246" s="16"/>
      <c r="AZ246" s="7">
        <v>0</v>
      </c>
      <c r="BA246" s="16"/>
      <c r="BB246" s="7">
        <v>0</v>
      </c>
      <c r="BC246" s="16"/>
      <c r="BD246" s="7">
        <v>0</v>
      </c>
      <c r="BE246" s="16"/>
      <c r="BF246" s="7">
        <v>0</v>
      </c>
      <c r="BG246" s="16"/>
      <c r="BH246" s="7" t="e">
        <f>#REF!</f>
        <v>#REF!</v>
      </c>
      <c r="BI246" s="16"/>
      <c r="BJ246" s="7" t="e">
        <f>#REF!</f>
        <v>#REF!</v>
      </c>
      <c r="BK246" s="16"/>
      <c r="BL246" s="7">
        <v>0</v>
      </c>
      <c r="BM246" s="16"/>
      <c r="BN246" s="7">
        <v>0</v>
      </c>
      <c r="BO246" s="16"/>
      <c r="BP246" s="7">
        <v>0</v>
      </c>
      <c r="BQ246" s="370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O246" s="16"/>
    </row>
    <row r="247" spans="2:171" ht="15" hidden="1" customHeight="1" x14ac:dyDescent="0.2">
      <c r="B247" s="31"/>
      <c r="C247" s="405"/>
      <c r="D247" s="428"/>
      <c r="E247" s="422"/>
      <c r="F247" s="346">
        <v>90</v>
      </c>
      <c r="H247" s="203" t="s">
        <v>528</v>
      </c>
      <c r="J247" s="7" t="e">
        <f>#REF!</f>
        <v>#REF!</v>
      </c>
      <c r="L247" s="7" t="e">
        <f>#REF!</f>
        <v>#REF!</v>
      </c>
      <c r="M247" s="16"/>
      <c r="N247" s="7">
        <f t="shared" si="143"/>
        <v>0</v>
      </c>
      <c r="O247" s="16"/>
      <c r="P247" s="7" t="e">
        <f t="shared" si="140"/>
        <v>#REF!</v>
      </c>
      <c r="Q247" s="16"/>
      <c r="R247" s="318" t="e">
        <f>(P247/J247)*100</f>
        <v>#REF!</v>
      </c>
      <c r="S247" s="202"/>
      <c r="T247" s="302">
        <v>0</v>
      </c>
      <c r="U247" s="202"/>
      <c r="V247" s="302">
        <v>0</v>
      </c>
      <c r="W247" s="202"/>
      <c r="X247" s="302">
        <v>0</v>
      </c>
      <c r="Y247" s="202"/>
      <c r="Z247" s="302">
        <v>0</v>
      </c>
      <c r="AA247" s="202"/>
      <c r="AB247" s="302">
        <v>0</v>
      </c>
      <c r="AC247" s="202"/>
      <c r="AD247" s="302">
        <v>0</v>
      </c>
      <c r="AE247" s="202"/>
      <c r="AF247" s="302">
        <v>0</v>
      </c>
      <c r="AG247" s="202"/>
      <c r="AH247" s="302">
        <v>0</v>
      </c>
      <c r="AI247" s="202"/>
      <c r="AJ247" s="302">
        <v>0</v>
      </c>
      <c r="AK247" s="202"/>
      <c r="AL247" s="302">
        <v>0</v>
      </c>
      <c r="AM247" s="202"/>
      <c r="AN247" s="302">
        <v>0</v>
      </c>
      <c r="AO247" s="202"/>
      <c r="AP247" s="302">
        <v>0</v>
      </c>
      <c r="AQ247" s="202"/>
      <c r="AR247" s="302">
        <v>0</v>
      </c>
      <c r="AS247" s="202"/>
      <c r="AT247" s="302">
        <v>0</v>
      </c>
      <c r="AU247" s="202"/>
      <c r="AV247" s="302">
        <v>0</v>
      </c>
      <c r="AW247" s="202"/>
      <c r="AX247" s="302">
        <v>0</v>
      </c>
      <c r="AY247" s="202"/>
      <c r="AZ247" s="302">
        <v>0</v>
      </c>
      <c r="BA247" s="202"/>
      <c r="BB247" s="302">
        <v>0</v>
      </c>
      <c r="BC247" s="202"/>
      <c r="BD247" s="302">
        <v>0</v>
      </c>
      <c r="BE247" s="202"/>
      <c r="BF247" s="302">
        <v>0</v>
      </c>
      <c r="BG247" s="202"/>
      <c r="BH247" s="302">
        <v>0</v>
      </c>
      <c r="BI247" s="202"/>
      <c r="BJ247" s="302">
        <v>0</v>
      </c>
      <c r="BK247" s="202"/>
      <c r="BL247" s="302">
        <v>0</v>
      </c>
      <c r="BM247" s="202"/>
      <c r="BN247" s="302">
        <v>0</v>
      </c>
      <c r="BO247" s="202"/>
      <c r="BP247" s="302">
        <v>0</v>
      </c>
      <c r="BQ247" s="370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O247" s="16"/>
    </row>
    <row r="248" spans="2:171" ht="15" customHeight="1" x14ac:dyDescent="0.2">
      <c r="B248" s="31"/>
      <c r="C248" s="398"/>
      <c r="D248" s="419"/>
      <c r="E248" s="420">
        <v>3</v>
      </c>
      <c r="F248" s="342"/>
      <c r="G248" s="212"/>
      <c r="H248" s="199" t="s">
        <v>318</v>
      </c>
      <c r="I248" s="212"/>
      <c r="J248" s="301" t="e">
        <f>SUM(J249:J250)</f>
        <v>#REF!</v>
      </c>
      <c r="K248" s="212"/>
      <c r="L248" s="301" t="e">
        <f>SUM(L249:L250)</f>
        <v>#REF!</v>
      </c>
      <c r="M248" s="200"/>
      <c r="N248" s="301">
        <f t="shared" si="143"/>
        <v>0</v>
      </c>
      <c r="O248" s="200"/>
      <c r="P248" s="301" t="e">
        <f t="shared" si="140"/>
        <v>#REF!</v>
      </c>
      <c r="Q248" s="200"/>
      <c r="R248" s="317"/>
      <c r="S248" s="200"/>
      <c r="T248" s="301">
        <f t="shared" ref="T248:AJ248" si="155">SUM(T249:T250)</f>
        <v>0</v>
      </c>
      <c r="U248" s="200"/>
      <c r="V248" s="301">
        <f t="shared" si="155"/>
        <v>0</v>
      </c>
      <c r="W248" s="200"/>
      <c r="X248" s="301">
        <f t="shared" si="155"/>
        <v>0</v>
      </c>
      <c r="Y248" s="200"/>
      <c r="Z248" s="301">
        <f t="shared" si="155"/>
        <v>0</v>
      </c>
      <c r="AA248" s="200"/>
      <c r="AB248" s="301">
        <f t="shared" si="155"/>
        <v>0</v>
      </c>
      <c r="AC248" s="200"/>
      <c r="AD248" s="301">
        <f t="shared" si="155"/>
        <v>0</v>
      </c>
      <c r="AE248" s="200"/>
      <c r="AF248" s="301">
        <f t="shared" si="155"/>
        <v>0</v>
      </c>
      <c r="AG248" s="200"/>
      <c r="AH248" s="301">
        <f t="shared" si="155"/>
        <v>0</v>
      </c>
      <c r="AI248" s="200"/>
      <c r="AJ248" s="301">
        <f t="shared" si="155"/>
        <v>0</v>
      </c>
      <c r="AK248" s="200"/>
      <c r="AL248" s="7">
        <v>0</v>
      </c>
      <c r="AM248" s="200"/>
      <c r="AN248" s="301">
        <f>SUM(AN249:AN250)</f>
        <v>0</v>
      </c>
      <c r="AO248" s="200"/>
      <c r="AP248" s="301">
        <f>SUM(AP249:AP250)</f>
        <v>0</v>
      </c>
      <c r="AQ248" s="200"/>
      <c r="AR248" s="301">
        <f>SUM(AR249:AR250)</f>
        <v>0</v>
      </c>
      <c r="AS248" s="200"/>
      <c r="AT248" s="301">
        <f t="shared" ref="AT248:BP248" si="156">SUM(AT249:AT250)</f>
        <v>0</v>
      </c>
      <c r="AU248" s="200"/>
      <c r="AV248" s="301">
        <f t="shared" si="156"/>
        <v>0</v>
      </c>
      <c r="AW248" s="200"/>
      <c r="AX248" s="301">
        <f t="shared" si="156"/>
        <v>0</v>
      </c>
      <c r="AY248" s="200"/>
      <c r="AZ248" s="301">
        <f t="shared" si="156"/>
        <v>0</v>
      </c>
      <c r="BA248" s="200"/>
      <c r="BB248" s="301">
        <f t="shared" si="156"/>
        <v>0</v>
      </c>
      <c r="BC248" s="200"/>
      <c r="BD248" s="301">
        <f t="shared" si="156"/>
        <v>0</v>
      </c>
      <c r="BE248" s="200"/>
      <c r="BF248" s="301">
        <f t="shared" si="156"/>
        <v>0</v>
      </c>
      <c r="BG248" s="200"/>
      <c r="BH248" s="301">
        <f t="shared" si="156"/>
        <v>0</v>
      </c>
      <c r="BI248" s="200"/>
      <c r="BJ248" s="301">
        <f t="shared" si="156"/>
        <v>0</v>
      </c>
      <c r="BK248" s="200"/>
      <c r="BL248" s="301">
        <f t="shared" si="156"/>
        <v>0</v>
      </c>
      <c r="BM248" s="200"/>
      <c r="BN248" s="301">
        <f t="shared" si="156"/>
        <v>0</v>
      </c>
      <c r="BO248" s="200"/>
      <c r="BP248" s="301">
        <f t="shared" si="156"/>
        <v>0</v>
      </c>
      <c r="BQ248" s="369"/>
      <c r="BR248" s="200"/>
      <c r="BS248" s="200"/>
      <c r="BT248" s="200"/>
      <c r="BU248" s="200"/>
      <c r="BV248" s="200"/>
      <c r="BW248" s="200"/>
      <c r="BX248" s="200"/>
      <c r="BY248" s="200"/>
      <c r="BZ248" s="200"/>
      <c r="CA248" s="200"/>
      <c r="CB248" s="200"/>
      <c r="CC248" s="200"/>
      <c r="CD248" s="200"/>
      <c r="CE248" s="200"/>
      <c r="CF248" s="200"/>
      <c r="CG248" s="200"/>
      <c r="CH248" s="200"/>
      <c r="CI248" s="200"/>
      <c r="CJ248" s="200"/>
      <c r="CK248" s="200"/>
      <c r="CL248" s="200"/>
      <c r="CM248" s="200"/>
      <c r="CN248" s="200"/>
      <c r="CO248" s="200"/>
      <c r="CP248" s="200"/>
      <c r="CQ248" s="200"/>
      <c r="CR248" s="200"/>
      <c r="CS248" s="200"/>
      <c r="CT248" s="200"/>
      <c r="CU248" s="200"/>
      <c r="CV248" s="200"/>
      <c r="CW248" s="200"/>
      <c r="CX248" s="200"/>
      <c r="CY248" s="200"/>
      <c r="CZ248" s="200"/>
      <c r="DA248" s="200"/>
      <c r="DB248" s="200"/>
      <c r="DC248" s="200"/>
      <c r="DD248" s="200"/>
      <c r="DE248" s="200"/>
      <c r="DF248" s="200"/>
      <c r="DG248" s="200"/>
      <c r="DH248" s="200"/>
      <c r="DI248" s="200"/>
      <c r="DJ248" s="200"/>
      <c r="DK248" s="200"/>
      <c r="DL248" s="200"/>
      <c r="DM248" s="200"/>
      <c r="DN248" s="200"/>
      <c r="DO248" s="200"/>
      <c r="DP248" s="200"/>
      <c r="DQ248" s="200"/>
      <c r="DR248" s="200"/>
      <c r="DS248" s="200"/>
      <c r="DT248" s="200"/>
      <c r="DU248" s="200"/>
      <c r="DV248" s="200"/>
      <c r="DW248" s="200"/>
      <c r="DX248" s="200"/>
      <c r="DY248" s="200"/>
      <c r="DZ248" s="200"/>
      <c r="EA248" s="200"/>
      <c r="EB248" s="200"/>
      <c r="EC248" s="200"/>
      <c r="ED248" s="200"/>
      <c r="EE248" s="200"/>
      <c r="EF248" s="200"/>
      <c r="EG248" s="200"/>
      <c r="EH248" s="200"/>
      <c r="EI248" s="200"/>
      <c r="EJ248" s="200"/>
      <c r="EK248" s="200"/>
      <c r="EL248" s="200"/>
      <c r="EM248" s="200"/>
      <c r="EN248" s="200"/>
      <c r="EO248" s="200"/>
      <c r="EP248" s="200"/>
      <c r="EQ248" s="200"/>
      <c r="ER248" s="200"/>
      <c r="ES248" s="200"/>
      <c r="ET248" s="200"/>
      <c r="EU248" s="200"/>
      <c r="EV248" s="200"/>
      <c r="EW248" s="200"/>
      <c r="EX248" s="200"/>
      <c r="EY248" s="200"/>
      <c r="EZ248" s="200"/>
      <c r="FA248" s="200"/>
      <c r="FB248" s="200"/>
      <c r="FC248" s="200"/>
      <c r="FD248" s="200"/>
      <c r="FE248" s="200"/>
      <c r="FF248" s="200"/>
      <c r="FO248" s="200"/>
    </row>
    <row r="249" spans="2:171" ht="15" customHeight="1" x14ac:dyDescent="0.2">
      <c r="B249" s="31"/>
      <c r="C249" s="398"/>
      <c r="D249" s="419"/>
      <c r="E249" s="422"/>
      <c r="F249" s="346" t="s">
        <v>3</v>
      </c>
      <c r="G249" s="207"/>
      <c r="H249" s="201" t="s">
        <v>319</v>
      </c>
      <c r="I249" s="207"/>
      <c r="J249" s="7" t="e">
        <f>#REF!</f>
        <v>#REF!</v>
      </c>
      <c r="K249" s="207"/>
      <c r="L249" s="7" t="e">
        <f>#REF!</f>
        <v>#REF!</v>
      </c>
      <c r="M249" s="16"/>
      <c r="N249" s="7">
        <f t="shared" si="143"/>
        <v>0</v>
      </c>
      <c r="O249" s="16"/>
      <c r="P249" s="7" t="e">
        <f t="shared" si="140"/>
        <v>#REF!</v>
      </c>
      <c r="Q249" s="16"/>
      <c r="R249" s="318"/>
      <c r="S249" s="16"/>
      <c r="T249" s="7">
        <v>0</v>
      </c>
      <c r="U249" s="16"/>
      <c r="V249" s="7">
        <v>0</v>
      </c>
      <c r="W249" s="16"/>
      <c r="X249" s="7">
        <v>0</v>
      </c>
      <c r="Y249" s="16"/>
      <c r="Z249" s="7">
        <v>0</v>
      </c>
      <c r="AA249" s="16"/>
      <c r="AB249" s="7">
        <v>0</v>
      </c>
      <c r="AC249" s="16"/>
      <c r="AD249" s="7">
        <v>0</v>
      </c>
      <c r="AE249" s="16"/>
      <c r="AF249" s="7">
        <v>0</v>
      </c>
      <c r="AG249" s="16"/>
      <c r="AH249" s="7">
        <v>0</v>
      </c>
      <c r="AI249" s="16"/>
      <c r="AJ249" s="7">
        <v>0</v>
      </c>
      <c r="AK249" s="16"/>
      <c r="AL249" s="7">
        <v>0</v>
      </c>
      <c r="AM249" s="16"/>
      <c r="AN249" s="7">
        <v>0</v>
      </c>
      <c r="AO249" s="16"/>
      <c r="AP249" s="7">
        <v>0</v>
      </c>
      <c r="AQ249" s="16"/>
      <c r="AR249" s="7">
        <v>0</v>
      </c>
      <c r="AS249" s="16"/>
      <c r="AT249" s="7">
        <v>0</v>
      </c>
      <c r="AU249" s="16"/>
      <c r="AV249" s="7">
        <v>0</v>
      </c>
      <c r="AW249" s="16"/>
      <c r="AX249" s="7">
        <v>0</v>
      </c>
      <c r="AY249" s="16"/>
      <c r="AZ249" s="7">
        <v>0</v>
      </c>
      <c r="BA249" s="16"/>
      <c r="BB249" s="7">
        <v>0</v>
      </c>
      <c r="BC249" s="16"/>
      <c r="BD249" s="7">
        <v>0</v>
      </c>
      <c r="BE249" s="16"/>
      <c r="BF249" s="7">
        <v>0</v>
      </c>
      <c r="BG249" s="16"/>
      <c r="BH249" s="7">
        <v>0</v>
      </c>
      <c r="BI249" s="16"/>
      <c r="BJ249" s="7">
        <v>0</v>
      </c>
      <c r="BK249" s="16"/>
      <c r="BL249" s="7">
        <v>0</v>
      </c>
      <c r="BM249" s="16"/>
      <c r="BN249" s="7">
        <v>0</v>
      </c>
      <c r="BO249" s="16"/>
      <c r="BP249" s="7">
        <v>0</v>
      </c>
      <c r="BQ249" s="370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O249" s="16"/>
    </row>
    <row r="250" spans="2:171" ht="15" hidden="1" customHeight="1" x14ac:dyDescent="0.2">
      <c r="B250" s="31"/>
      <c r="C250" s="398"/>
      <c r="D250" s="419"/>
      <c r="E250" s="422"/>
      <c r="F250" s="346" t="s">
        <v>0</v>
      </c>
      <c r="G250" s="207"/>
      <c r="H250" s="201" t="s">
        <v>320</v>
      </c>
      <c r="I250" s="207"/>
      <c r="J250" s="7" t="e">
        <f>#REF!</f>
        <v>#REF!</v>
      </c>
      <c r="K250" s="207"/>
      <c r="L250" s="7" t="e">
        <f>#REF!</f>
        <v>#REF!</v>
      </c>
      <c r="M250" s="16"/>
      <c r="N250" s="7">
        <f t="shared" si="143"/>
        <v>0</v>
      </c>
      <c r="O250" s="16"/>
      <c r="P250" s="7" t="e">
        <f t="shared" si="140"/>
        <v>#REF!</v>
      </c>
      <c r="Q250" s="16"/>
      <c r="R250" s="318"/>
      <c r="S250" s="16"/>
      <c r="T250" s="7">
        <v>0</v>
      </c>
      <c r="U250" s="16"/>
      <c r="V250" s="7">
        <v>0</v>
      </c>
      <c r="W250" s="16"/>
      <c r="X250" s="7">
        <v>0</v>
      </c>
      <c r="Y250" s="16"/>
      <c r="Z250" s="7">
        <v>0</v>
      </c>
      <c r="AA250" s="16"/>
      <c r="AB250" s="7">
        <v>0</v>
      </c>
      <c r="AC250" s="16"/>
      <c r="AD250" s="7">
        <v>0</v>
      </c>
      <c r="AE250" s="16"/>
      <c r="AF250" s="7">
        <v>0</v>
      </c>
      <c r="AG250" s="16"/>
      <c r="AH250" s="7">
        <v>0</v>
      </c>
      <c r="AI250" s="16"/>
      <c r="AJ250" s="7">
        <v>0</v>
      </c>
      <c r="AK250" s="16"/>
      <c r="AL250" s="301">
        <f>AL251</f>
        <v>0</v>
      </c>
      <c r="AM250" s="16"/>
      <c r="AN250" s="7">
        <v>0</v>
      </c>
      <c r="AO250" s="16"/>
      <c r="AP250" s="7">
        <v>0</v>
      </c>
      <c r="AQ250" s="16"/>
      <c r="AR250" s="7">
        <v>0</v>
      </c>
      <c r="AS250" s="16"/>
      <c r="AT250" s="7">
        <v>0</v>
      </c>
      <c r="AU250" s="16"/>
      <c r="AV250" s="7">
        <v>0</v>
      </c>
      <c r="AW250" s="16"/>
      <c r="AX250" s="7">
        <v>0</v>
      </c>
      <c r="AY250" s="16"/>
      <c r="AZ250" s="7">
        <v>0</v>
      </c>
      <c r="BA250" s="16"/>
      <c r="BB250" s="7">
        <v>0</v>
      </c>
      <c r="BC250" s="16"/>
      <c r="BD250" s="7">
        <v>0</v>
      </c>
      <c r="BE250" s="16"/>
      <c r="BF250" s="7">
        <v>0</v>
      </c>
      <c r="BG250" s="16"/>
      <c r="BH250" s="7">
        <v>0</v>
      </c>
      <c r="BI250" s="16"/>
      <c r="BJ250" s="7">
        <v>0</v>
      </c>
      <c r="BK250" s="16"/>
      <c r="BL250" s="7">
        <v>0</v>
      </c>
      <c r="BM250" s="16"/>
      <c r="BN250" s="7">
        <v>0</v>
      </c>
      <c r="BO250" s="16"/>
      <c r="BP250" s="7">
        <v>0</v>
      </c>
      <c r="BQ250" s="370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O250" s="16"/>
    </row>
    <row r="251" spans="2:171" ht="15" customHeight="1" x14ac:dyDescent="0.2">
      <c r="B251" s="31"/>
      <c r="C251" s="399"/>
      <c r="D251" s="422"/>
      <c r="E251" s="420">
        <v>4</v>
      </c>
      <c r="F251" s="344"/>
      <c r="G251" s="212"/>
      <c r="H251" s="199" t="s">
        <v>108</v>
      </c>
      <c r="I251" s="212"/>
      <c r="J251" s="301" t="e">
        <f>J252</f>
        <v>#REF!</v>
      </c>
      <c r="K251" s="212"/>
      <c r="L251" s="301" t="e">
        <f>L252</f>
        <v>#REF!</v>
      </c>
      <c r="M251" s="200"/>
      <c r="N251" s="301" t="e">
        <f t="shared" si="143"/>
        <v>#REF!</v>
      </c>
      <c r="O251" s="200"/>
      <c r="P251" s="301" t="e">
        <f t="shared" si="140"/>
        <v>#REF!</v>
      </c>
      <c r="Q251" s="200"/>
      <c r="R251" s="317"/>
      <c r="S251" s="200"/>
      <c r="T251" s="301">
        <f>T252</f>
        <v>0</v>
      </c>
      <c r="U251" s="200"/>
      <c r="V251" s="301">
        <f>V252</f>
        <v>0</v>
      </c>
      <c r="W251" s="200"/>
      <c r="X251" s="301">
        <f>X252</f>
        <v>0</v>
      </c>
      <c r="Y251" s="200"/>
      <c r="Z251" s="301">
        <f>Z252</f>
        <v>0</v>
      </c>
      <c r="AA251" s="200"/>
      <c r="AB251" s="301">
        <f>AB252</f>
        <v>0</v>
      </c>
      <c r="AC251" s="200"/>
      <c r="AD251" s="301">
        <f>AD252</f>
        <v>0</v>
      </c>
      <c r="AE251" s="200"/>
      <c r="AF251" s="301">
        <f>AF252</f>
        <v>0</v>
      </c>
      <c r="AG251" s="200"/>
      <c r="AH251" s="301">
        <f>AH252</f>
        <v>0</v>
      </c>
      <c r="AI251" s="200"/>
      <c r="AJ251" s="301">
        <f>AJ252</f>
        <v>0</v>
      </c>
      <c r="AK251" s="200"/>
      <c r="AL251" s="7">
        <v>0</v>
      </c>
      <c r="AM251" s="200"/>
      <c r="AN251" s="301">
        <f>AN252</f>
        <v>0</v>
      </c>
      <c r="AO251" s="200"/>
      <c r="AP251" s="301" t="e">
        <f>AP252</f>
        <v>#REF!</v>
      </c>
      <c r="AQ251" s="200"/>
      <c r="AR251" s="301">
        <f>AR252</f>
        <v>0</v>
      </c>
      <c r="AS251" s="200"/>
      <c r="AT251" s="301">
        <f>AT252</f>
        <v>0</v>
      </c>
      <c r="AU251" s="200"/>
      <c r="AV251" s="301">
        <f>AV252</f>
        <v>0</v>
      </c>
      <c r="AW251" s="200"/>
      <c r="AX251" s="301">
        <f>AX252</f>
        <v>0</v>
      </c>
      <c r="AY251" s="200"/>
      <c r="AZ251" s="301">
        <f>AZ252</f>
        <v>0</v>
      </c>
      <c r="BA251" s="200"/>
      <c r="BB251" s="301">
        <f>BB252</f>
        <v>0</v>
      </c>
      <c r="BC251" s="200"/>
      <c r="BD251" s="301">
        <f>BD252</f>
        <v>0</v>
      </c>
      <c r="BE251" s="200"/>
      <c r="BF251" s="301">
        <f>BF252</f>
        <v>0</v>
      </c>
      <c r="BG251" s="200"/>
      <c r="BH251" s="301">
        <f>BH252</f>
        <v>0</v>
      </c>
      <c r="BI251" s="200"/>
      <c r="BJ251" s="301">
        <f>BJ252</f>
        <v>0</v>
      </c>
      <c r="BK251" s="200"/>
      <c r="BL251" s="301">
        <f>BL252</f>
        <v>0</v>
      </c>
      <c r="BM251" s="200"/>
      <c r="BN251" s="301">
        <f>BN252</f>
        <v>0</v>
      </c>
      <c r="BO251" s="200"/>
      <c r="BP251" s="301">
        <f>BP252</f>
        <v>0</v>
      </c>
      <c r="BQ251" s="369"/>
      <c r="BR251" s="200"/>
      <c r="BS251" s="200"/>
      <c r="BT251" s="200"/>
      <c r="BU251" s="200"/>
      <c r="BV251" s="200"/>
      <c r="BW251" s="200"/>
      <c r="BX251" s="200"/>
      <c r="BY251" s="200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200"/>
      <c r="CM251" s="200"/>
      <c r="CN251" s="200"/>
      <c r="CO251" s="200"/>
      <c r="CP251" s="200"/>
      <c r="CQ251" s="200"/>
      <c r="CR251" s="200"/>
      <c r="CS251" s="200"/>
      <c r="CT251" s="200"/>
      <c r="CU251" s="200"/>
      <c r="CV251" s="200"/>
      <c r="CW251" s="200"/>
      <c r="CX251" s="200"/>
      <c r="CY251" s="200"/>
      <c r="CZ251" s="200"/>
      <c r="DA251" s="200"/>
      <c r="DB251" s="200"/>
      <c r="DC251" s="200"/>
      <c r="DD251" s="200"/>
      <c r="DE251" s="200"/>
      <c r="DF251" s="200"/>
      <c r="DG251" s="200"/>
      <c r="DH251" s="200"/>
      <c r="DI251" s="200"/>
      <c r="DJ251" s="200"/>
      <c r="DK251" s="200"/>
      <c r="DL251" s="200"/>
      <c r="DM251" s="200"/>
      <c r="DN251" s="200"/>
      <c r="DO251" s="200"/>
      <c r="DP251" s="200"/>
      <c r="DQ251" s="200"/>
      <c r="DR251" s="200"/>
      <c r="DS251" s="200"/>
      <c r="DT251" s="200"/>
      <c r="DU251" s="200"/>
      <c r="DV251" s="200"/>
      <c r="DW251" s="200"/>
      <c r="DX251" s="200"/>
      <c r="DY251" s="200"/>
      <c r="DZ251" s="200"/>
      <c r="EA251" s="200"/>
      <c r="EB251" s="200"/>
      <c r="EC251" s="200"/>
      <c r="ED251" s="200"/>
      <c r="EE251" s="200"/>
      <c r="EF251" s="200"/>
      <c r="EG251" s="200"/>
      <c r="EH251" s="200"/>
      <c r="EI251" s="200"/>
      <c r="EJ251" s="200"/>
      <c r="EK251" s="200"/>
      <c r="EL251" s="200"/>
      <c r="EM251" s="200"/>
      <c r="EN251" s="200"/>
      <c r="EO251" s="200"/>
      <c r="EP251" s="200"/>
      <c r="EQ251" s="200"/>
      <c r="ER251" s="200"/>
      <c r="ES251" s="200"/>
      <c r="ET251" s="200"/>
      <c r="EU251" s="200"/>
      <c r="EV251" s="200"/>
      <c r="EW251" s="200"/>
      <c r="EX251" s="200"/>
      <c r="EY251" s="200"/>
      <c r="EZ251" s="200"/>
      <c r="FA251" s="200"/>
      <c r="FB251" s="200"/>
      <c r="FC251" s="200"/>
      <c r="FD251" s="200"/>
      <c r="FE251" s="200"/>
      <c r="FF251" s="200"/>
      <c r="FO251" s="200"/>
    </row>
    <row r="252" spans="2:171" ht="15" customHeight="1" x14ac:dyDescent="0.2">
      <c r="B252" s="31"/>
      <c r="C252" s="399"/>
      <c r="D252" s="422"/>
      <c r="E252" s="422"/>
      <c r="F252" s="346" t="s">
        <v>3</v>
      </c>
      <c r="H252" s="203" t="s">
        <v>514</v>
      </c>
      <c r="J252" s="7" t="e">
        <f>#REF!</f>
        <v>#REF!</v>
      </c>
      <c r="L252" s="7" t="e">
        <f>#REF!</f>
        <v>#REF!</v>
      </c>
      <c r="M252" s="16"/>
      <c r="N252" s="7" t="e">
        <f t="shared" si="143"/>
        <v>#REF!</v>
      </c>
      <c r="O252" s="16"/>
      <c r="P252" s="7" t="e">
        <f t="shared" si="140"/>
        <v>#REF!</v>
      </c>
      <c r="Q252" s="16"/>
      <c r="R252" s="318"/>
      <c r="S252" s="16"/>
      <c r="T252" s="7">
        <v>0</v>
      </c>
      <c r="U252" s="16"/>
      <c r="V252" s="7">
        <v>0</v>
      </c>
      <c r="W252" s="16"/>
      <c r="X252" s="7">
        <v>0</v>
      </c>
      <c r="Y252" s="16"/>
      <c r="Z252" s="7">
        <v>0</v>
      </c>
      <c r="AA252" s="16"/>
      <c r="AB252" s="7">
        <v>0</v>
      </c>
      <c r="AC252" s="16"/>
      <c r="AD252" s="7">
        <v>0</v>
      </c>
      <c r="AE252" s="16"/>
      <c r="AF252" s="7">
        <v>0</v>
      </c>
      <c r="AG252" s="16"/>
      <c r="AH252" s="7">
        <v>0</v>
      </c>
      <c r="AI252" s="16"/>
      <c r="AJ252" s="7">
        <v>0</v>
      </c>
      <c r="AK252" s="16"/>
      <c r="AL252" s="301">
        <f>SUM(AL253:AL255)</f>
        <v>0</v>
      </c>
      <c r="AM252" s="16"/>
      <c r="AN252" s="7">
        <v>0</v>
      </c>
      <c r="AO252" s="16"/>
      <c r="AP252" s="7" t="e">
        <f>#REF!</f>
        <v>#REF!</v>
      </c>
      <c r="AQ252" s="16"/>
      <c r="AR252" s="7">
        <v>0</v>
      </c>
      <c r="AS252" s="16"/>
      <c r="AT252" s="7">
        <v>0</v>
      </c>
      <c r="AU252" s="16"/>
      <c r="AV252" s="7">
        <v>0</v>
      </c>
      <c r="AW252" s="16"/>
      <c r="AX252" s="7">
        <v>0</v>
      </c>
      <c r="AY252" s="16"/>
      <c r="AZ252" s="7">
        <v>0</v>
      </c>
      <c r="BA252" s="16"/>
      <c r="BB252" s="7">
        <v>0</v>
      </c>
      <c r="BC252" s="16"/>
      <c r="BD252" s="7">
        <v>0</v>
      </c>
      <c r="BE252" s="16"/>
      <c r="BF252" s="7">
        <v>0</v>
      </c>
      <c r="BG252" s="16"/>
      <c r="BH252" s="7">
        <v>0</v>
      </c>
      <c r="BI252" s="16"/>
      <c r="BJ252" s="7">
        <v>0</v>
      </c>
      <c r="BK252" s="16"/>
      <c r="BL252" s="7">
        <v>0</v>
      </c>
      <c r="BM252" s="16"/>
      <c r="BN252" s="7">
        <v>0</v>
      </c>
      <c r="BO252" s="16"/>
      <c r="BP252" s="7">
        <v>0</v>
      </c>
      <c r="BQ252" s="370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O252" s="16"/>
    </row>
    <row r="253" spans="2:171" ht="15" customHeight="1" x14ac:dyDescent="0.2">
      <c r="B253" s="31"/>
      <c r="C253" s="399"/>
      <c r="D253" s="422"/>
      <c r="E253" s="420">
        <v>6</v>
      </c>
      <c r="F253" s="344"/>
      <c r="G253" s="212"/>
      <c r="H253" s="199" t="s">
        <v>65</v>
      </c>
      <c r="I253" s="212"/>
      <c r="J253" s="301" t="e">
        <f>SUM(J254:J256)</f>
        <v>#REF!</v>
      </c>
      <c r="K253" s="212"/>
      <c r="L253" s="301" t="e">
        <f>SUM(L254:L256)</f>
        <v>#REF!</v>
      </c>
      <c r="M253" s="200"/>
      <c r="N253" s="301" t="e">
        <f t="shared" si="143"/>
        <v>#REF!</v>
      </c>
      <c r="O253" s="200"/>
      <c r="P253" s="301" t="e">
        <f t="shared" si="140"/>
        <v>#REF!</v>
      </c>
      <c r="Q253" s="200"/>
      <c r="R253" s="317" t="e">
        <f>(P253/J253)*100</f>
        <v>#REF!</v>
      </c>
      <c r="S253" s="200"/>
      <c r="T253" s="301">
        <f t="shared" ref="T253:AJ253" si="157">SUM(T254:T256)</f>
        <v>0</v>
      </c>
      <c r="U253" s="200"/>
      <c r="V253" s="301">
        <f t="shared" si="157"/>
        <v>0</v>
      </c>
      <c r="W253" s="200"/>
      <c r="X253" s="301">
        <f t="shared" si="157"/>
        <v>0</v>
      </c>
      <c r="Y253" s="200"/>
      <c r="Z253" s="301">
        <f t="shared" si="157"/>
        <v>0</v>
      </c>
      <c r="AA253" s="200"/>
      <c r="AB253" s="301">
        <f t="shared" si="157"/>
        <v>0</v>
      </c>
      <c r="AC253" s="200"/>
      <c r="AD253" s="301">
        <f t="shared" si="157"/>
        <v>0</v>
      </c>
      <c r="AE253" s="200"/>
      <c r="AF253" s="301">
        <f t="shared" si="157"/>
        <v>0</v>
      </c>
      <c r="AG253" s="200"/>
      <c r="AH253" s="301">
        <f t="shared" si="157"/>
        <v>0</v>
      </c>
      <c r="AI253" s="200"/>
      <c r="AJ253" s="301">
        <f t="shared" si="157"/>
        <v>0</v>
      </c>
      <c r="AK253" s="200"/>
      <c r="AL253" s="7">
        <v>0</v>
      </c>
      <c r="AM253" s="200"/>
      <c r="AN253" s="301" t="e">
        <f>SUM(AN254:AN256)</f>
        <v>#REF!</v>
      </c>
      <c r="AO253" s="200"/>
      <c r="AP253" s="301">
        <f>SUM(AP254:AP256)</f>
        <v>0</v>
      </c>
      <c r="AQ253" s="200"/>
      <c r="AR253" s="301">
        <f>SUM(AR254:AR256)</f>
        <v>0</v>
      </c>
      <c r="AS253" s="200"/>
      <c r="AT253" s="301">
        <f t="shared" ref="AT253:BP253" si="158">SUM(AT254:AT256)</f>
        <v>0</v>
      </c>
      <c r="AU253" s="200"/>
      <c r="AV253" s="301">
        <f t="shared" si="158"/>
        <v>0</v>
      </c>
      <c r="AW253" s="200"/>
      <c r="AX253" s="301">
        <f t="shared" si="158"/>
        <v>0</v>
      </c>
      <c r="AY253" s="200"/>
      <c r="AZ253" s="301">
        <f t="shared" si="158"/>
        <v>0</v>
      </c>
      <c r="BA253" s="200"/>
      <c r="BB253" s="301">
        <f t="shared" si="158"/>
        <v>0</v>
      </c>
      <c r="BC253" s="200"/>
      <c r="BD253" s="301">
        <f t="shared" si="158"/>
        <v>0</v>
      </c>
      <c r="BE253" s="200"/>
      <c r="BF253" s="301">
        <f t="shared" si="158"/>
        <v>0</v>
      </c>
      <c r="BG253" s="200"/>
      <c r="BH253" s="301" t="e">
        <f t="shared" si="158"/>
        <v>#REF!</v>
      </c>
      <c r="BI253" s="200"/>
      <c r="BJ253" s="301">
        <f t="shared" si="158"/>
        <v>0</v>
      </c>
      <c r="BK253" s="200"/>
      <c r="BL253" s="301">
        <f t="shared" si="158"/>
        <v>0</v>
      </c>
      <c r="BM253" s="200"/>
      <c r="BN253" s="301">
        <f t="shared" si="158"/>
        <v>0</v>
      </c>
      <c r="BO253" s="200"/>
      <c r="BP253" s="301">
        <f t="shared" si="158"/>
        <v>0</v>
      </c>
      <c r="BQ253" s="369"/>
      <c r="BR253" s="200"/>
      <c r="BS253" s="200"/>
      <c r="BT253" s="200"/>
      <c r="BU253" s="200"/>
      <c r="BV253" s="200"/>
      <c r="BW253" s="200"/>
      <c r="BX253" s="200"/>
      <c r="BY253" s="200"/>
      <c r="BZ253" s="200"/>
      <c r="CA253" s="200"/>
      <c r="CB253" s="200"/>
      <c r="CC253" s="200"/>
      <c r="CD253" s="200"/>
      <c r="CE253" s="200"/>
      <c r="CF253" s="200"/>
      <c r="CG253" s="200"/>
      <c r="CH253" s="200"/>
      <c r="CI253" s="200"/>
      <c r="CJ253" s="200"/>
      <c r="CK253" s="200"/>
      <c r="CL253" s="200"/>
      <c r="CM253" s="200"/>
      <c r="CN253" s="200"/>
      <c r="CO253" s="200"/>
      <c r="CP253" s="200"/>
      <c r="CQ253" s="200"/>
      <c r="CR253" s="200"/>
      <c r="CS253" s="200"/>
      <c r="CT253" s="200"/>
      <c r="CU253" s="200"/>
      <c r="CV253" s="200"/>
      <c r="CW253" s="200"/>
      <c r="CX253" s="200"/>
      <c r="CY253" s="200"/>
      <c r="CZ253" s="200"/>
      <c r="DA253" s="200"/>
      <c r="DB253" s="200"/>
      <c r="DC253" s="200"/>
      <c r="DD253" s="200"/>
      <c r="DE253" s="200"/>
      <c r="DF253" s="200"/>
      <c r="DG253" s="200"/>
      <c r="DH253" s="200"/>
      <c r="DI253" s="200"/>
      <c r="DJ253" s="200"/>
      <c r="DK253" s="200"/>
      <c r="DL253" s="200"/>
      <c r="DM253" s="200"/>
      <c r="DN253" s="200"/>
      <c r="DO253" s="200"/>
      <c r="DP253" s="200"/>
      <c r="DQ253" s="200"/>
      <c r="DR253" s="200"/>
      <c r="DS253" s="200"/>
      <c r="DT253" s="200"/>
      <c r="DU253" s="200"/>
      <c r="DV253" s="200"/>
      <c r="DW253" s="200"/>
      <c r="DX253" s="200"/>
      <c r="DY253" s="200"/>
      <c r="DZ253" s="200"/>
      <c r="EA253" s="200"/>
      <c r="EB253" s="200"/>
      <c r="EC253" s="200"/>
      <c r="ED253" s="200"/>
      <c r="EE253" s="200"/>
      <c r="EF253" s="200"/>
      <c r="EG253" s="200"/>
      <c r="EH253" s="200"/>
      <c r="EI253" s="200"/>
      <c r="EJ253" s="200"/>
      <c r="EK253" s="200"/>
      <c r="EL253" s="200"/>
      <c r="EM253" s="200"/>
      <c r="EN253" s="200"/>
      <c r="EO253" s="200"/>
      <c r="EP253" s="200"/>
      <c r="EQ253" s="200"/>
      <c r="ER253" s="200"/>
      <c r="ES253" s="200"/>
      <c r="ET253" s="200"/>
      <c r="EU253" s="200"/>
      <c r="EV253" s="200"/>
      <c r="EW253" s="200"/>
      <c r="EX253" s="200"/>
      <c r="EY253" s="200"/>
      <c r="EZ253" s="200"/>
      <c r="FA253" s="200"/>
      <c r="FB253" s="200"/>
      <c r="FC253" s="200"/>
      <c r="FD253" s="200"/>
      <c r="FE253" s="200"/>
      <c r="FF253" s="200"/>
      <c r="FO253" s="200"/>
    </row>
    <row r="254" spans="2:171" ht="15" customHeight="1" x14ac:dyDescent="0.2">
      <c r="B254" s="31"/>
      <c r="C254" s="399"/>
      <c r="D254" s="422"/>
      <c r="E254" s="422"/>
      <c r="F254" s="346" t="s">
        <v>3</v>
      </c>
      <c r="H254" s="203" t="s">
        <v>66</v>
      </c>
      <c r="J254" s="7" t="e">
        <f>#REF!</f>
        <v>#REF!</v>
      </c>
      <c r="L254" s="7" t="e">
        <f>#REF!</f>
        <v>#REF!</v>
      </c>
      <c r="M254" s="16"/>
      <c r="N254" s="7" t="e">
        <f t="shared" si="143"/>
        <v>#REF!</v>
      </c>
      <c r="O254" s="16"/>
      <c r="P254" s="7" t="e">
        <f t="shared" si="140"/>
        <v>#REF!</v>
      </c>
      <c r="Q254" s="16"/>
      <c r="R254" s="318" t="e">
        <f>(P254/J254)*100</f>
        <v>#REF!</v>
      </c>
      <c r="S254" s="16"/>
      <c r="T254" s="7">
        <v>0</v>
      </c>
      <c r="U254" s="16"/>
      <c r="V254" s="7">
        <v>0</v>
      </c>
      <c r="W254" s="16"/>
      <c r="X254" s="7">
        <v>0</v>
      </c>
      <c r="Y254" s="16"/>
      <c r="Z254" s="7">
        <v>0</v>
      </c>
      <c r="AA254" s="16"/>
      <c r="AB254" s="7">
        <v>0</v>
      </c>
      <c r="AC254" s="16"/>
      <c r="AD254" s="7">
        <v>0</v>
      </c>
      <c r="AE254" s="16"/>
      <c r="AF254" s="7">
        <v>0</v>
      </c>
      <c r="AG254" s="16"/>
      <c r="AH254" s="7">
        <v>0</v>
      </c>
      <c r="AI254" s="16"/>
      <c r="AJ254" s="7">
        <v>0</v>
      </c>
      <c r="AK254" s="16"/>
      <c r="AL254" s="7">
        <v>0</v>
      </c>
      <c r="AM254" s="16"/>
      <c r="AN254" s="7" t="e">
        <f>#REF!</f>
        <v>#REF!</v>
      </c>
      <c r="AO254" s="16"/>
      <c r="AP254" s="7">
        <v>0</v>
      </c>
      <c r="AQ254" s="16"/>
      <c r="AR254" s="7">
        <v>0</v>
      </c>
      <c r="AS254" s="16"/>
      <c r="AT254" s="7">
        <v>0</v>
      </c>
      <c r="AU254" s="16"/>
      <c r="AV254" s="7">
        <v>0</v>
      </c>
      <c r="AW254" s="16"/>
      <c r="AX254" s="7">
        <v>0</v>
      </c>
      <c r="AY254" s="16"/>
      <c r="AZ254" s="7">
        <v>0</v>
      </c>
      <c r="BA254" s="16"/>
      <c r="BB254" s="7">
        <v>0</v>
      </c>
      <c r="BC254" s="16"/>
      <c r="BD254" s="7">
        <v>0</v>
      </c>
      <c r="BE254" s="16"/>
      <c r="BF254" s="7">
        <v>0</v>
      </c>
      <c r="BG254" s="16"/>
      <c r="BH254" s="7" t="e">
        <f>#REF!</f>
        <v>#REF!</v>
      </c>
      <c r="BI254" s="16"/>
      <c r="BJ254" s="7">
        <v>0</v>
      </c>
      <c r="BK254" s="16"/>
      <c r="BL254" s="7">
        <v>0</v>
      </c>
      <c r="BM254" s="16"/>
      <c r="BN254" s="7">
        <v>0</v>
      </c>
      <c r="BO254" s="16"/>
      <c r="BP254" s="7">
        <v>0</v>
      </c>
      <c r="BQ254" s="370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O254" s="16"/>
    </row>
    <row r="255" spans="2:171" ht="15" customHeight="1" x14ac:dyDescent="0.2">
      <c r="B255" s="31"/>
      <c r="C255" s="399"/>
      <c r="D255" s="422"/>
      <c r="E255" s="422"/>
      <c r="F255" s="346" t="s">
        <v>18</v>
      </c>
      <c r="H255" s="203" t="s">
        <v>67</v>
      </c>
      <c r="J255" s="7" t="e">
        <f>#REF!</f>
        <v>#REF!</v>
      </c>
      <c r="L255" s="7" t="e">
        <f>#REF!</f>
        <v>#REF!</v>
      </c>
      <c r="M255" s="16"/>
      <c r="N255" s="7" t="e">
        <f t="shared" si="143"/>
        <v>#REF!</v>
      </c>
      <c r="O255" s="16"/>
      <c r="P255" s="7" t="e">
        <f t="shared" si="140"/>
        <v>#REF!</v>
      </c>
      <c r="Q255" s="16"/>
      <c r="R255" s="318"/>
      <c r="S255" s="16"/>
      <c r="T255" s="7">
        <v>0</v>
      </c>
      <c r="U255" s="16"/>
      <c r="V255" s="7">
        <v>0</v>
      </c>
      <c r="W255" s="16"/>
      <c r="X255" s="7">
        <v>0</v>
      </c>
      <c r="Y255" s="16"/>
      <c r="Z255" s="7">
        <v>0</v>
      </c>
      <c r="AA255" s="16"/>
      <c r="AB255" s="7">
        <v>0</v>
      </c>
      <c r="AC255" s="16"/>
      <c r="AD255" s="7">
        <v>0</v>
      </c>
      <c r="AE255" s="16"/>
      <c r="AF255" s="7">
        <v>0</v>
      </c>
      <c r="AG255" s="16"/>
      <c r="AH255" s="7">
        <v>0</v>
      </c>
      <c r="AI255" s="16"/>
      <c r="AJ255" s="7">
        <v>0</v>
      </c>
      <c r="AK255" s="16"/>
      <c r="AL255" s="7">
        <v>0</v>
      </c>
      <c r="AM255" s="16"/>
      <c r="AN255" s="7" t="e">
        <f>#REF!</f>
        <v>#REF!</v>
      </c>
      <c r="AO255" s="16"/>
      <c r="AP255" s="7">
        <v>0</v>
      </c>
      <c r="AQ255" s="16"/>
      <c r="AR255" s="7">
        <v>0</v>
      </c>
      <c r="AS255" s="16"/>
      <c r="AT255" s="7">
        <v>0</v>
      </c>
      <c r="AU255" s="16"/>
      <c r="AV255" s="7">
        <v>0</v>
      </c>
      <c r="AW255" s="16"/>
      <c r="AX255" s="7">
        <v>0</v>
      </c>
      <c r="AY255" s="16"/>
      <c r="AZ255" s="7">
        <v>0</v>
      </c>
      <c r="BA255" s="16"/>
      <c r="BB255" s="7">
        <v>0</v>
      </c>
      <c r="BC255" s="16"/>
      <c r="BD255" s="7">
        <v>0</v>
      </c>
      <c r="BE255" s="16"/>
      <c r="BF255" s="7">
        <v>0</v>
      </c>
      <c r="BG255" s="16"/>
      <c r="BH255" s="7" t="e">
        <f>#REF!</f>
        <v>#REF!</v>
      </c>
      <c r="BI255" s="16"/>
      <c r="BJ255" s="7">
        <v>0</v>
      </c>
      <c r="BK255" s="16"/>
      <c r="BL255" s="7">
        <v>0</v>
      </c>
      <c r="BM255" s="16"/>
      <c r="BN255" s="7">
        <v>0</v>
      </c>
      <c r="BO255" s="16"/>
      <c r="BP255" s="7">
        <v>0</v>
      </c>
      <c r="BQ255" s="370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O255" s="16"/>
    </row>
    <row r="256" spans="2:171" ht="15" hidden="1" customHeight="1" x14ac:dyDescent="0.2">
      <c r="B256" s="31"/>
      <c r="C256" s="399"/>
      <c r="D256" s="422"/>
      <c r="E256" s="422"/>
      <c r="F256" s="346">
        <v>90</v>
      </c>
      <c r="H256" s="203" t="s">
        <v>321</v>
      </c>
      <c r="J256" s="7">
        <v>0</v>
      </c>
      <c r="L256" s="7">
        <v>0</v>
      </c>
      <c r="M256" s="16"/>
      <c r="N256" s="7">
        <f t="shared" si="143"/>
        <v>0</v>
      </c>
      <c r="O256" s="16"/>
      <c r="P256" s="7">
        <f t="shared" ref="P256:P275" si="159">N256-J256</f>
        <v>0</v>
      </c>
      <c r="Q256" s="16"/>
      <c r="R256" s="318"/>
      <c r="S256" s="16"/>
      <c r="T256" s="7">
        <v>0</v>
      </c>
      <c r="U256" s="16"/>
      <c r="V256" s="7">
        <v>0</v>
      </c>
      <c r="W256" s="16"/>
      <c r="X256" s="7">
        <v>0</v>
      </c>
      <c r="Y256" s="16"/>
      <c r="Z256" s="7">
        <v>0</v>
      </c>
      <c r="AA256" s="16"/>
      <c r="AB256" s="7">
        <v>0</v>
      </c>
      <c r="AC256" s="16"/>
      <c r="AD256" s="7">
        <v>0</v>
      </c>
      <c r="AE256" s="16"/>
      <c r="AF256" s="7">
        <v>0</v>
      </c>
      <c r="AG256" s="16"/>
      <c r="AH256" s="7">
        <v>0</v>
      </c>
      <c r="AI256" s="16"/>
      <c r="AJ256" s="7">
        <v>0</v>
      </c>
      <c r="AK256" s="16"/>
      <c r="AL256" s="300">
        <f>AL257+AL260+AL262</f>
        <v>0</v>
      </c>
      <c r="AM256" s="16"/>
      <c r="AN256" s="7">
        <v>0</v>
      </c>
      <c r="AO256" s="16"/>
      <c r="AP256" s="7">
        <v>0</v>
      </c>
      <c r="AQ256" s="16"/>
      <c r="AR256" s="7">
        <v>0</v>
      </c>
      <c r="AS256" s="16"/>
      <c r="AT256" s="7">
        <v>0</v>
      </c>
      <c r="AU256" s="16"/>
      <c r="AV256" s="7">
        <v>0</v>
      </c>
      <c r="AW256" s="16"/>
      <c r="AX256" s="7">
        <v>0</v>
      </c>
      <c r="AY256" s="16"/>
      <c r="AZ256" s="7">
        <v>0</v>
      </c>
      <c r="BA256" s="16"/>
      <c r="BB256" s="7">
        <v>0</v>
      </c>
      <c r="BC256" s="16"/>
      <c r="BD256" s="7">
        <v>0</v>
      </c>
      <c r="BE256" s="16"/>
      <c r="BF256" s="7">
        <v>0</v>
      </c>
      <c r="BG256" s="16"/>
      <c r="BH256" s="7">
        <v>0</v>
      </c>
      <c r="BI256" s="16"/>
      <c r="BJ256" s="7">
        <v>0</v>
      </c>
      <c r="BK256" s="16"/>
      <c r="BL256" s="7">
        <v>0</v>
      </c>
      <c r="BM256" s="16"/>
      <c r="BN256" s="7">
        <v>0</v>
      </c>
      <c r="BO256" s="16"/>
      <c r="BP256" s="7">
        <v>0</v>
      </c>
      <c r="BQ256" s="370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O256" s="16"/>
    </row>
    <row r="257" spans="2:214" ht="15" customHeight="1" x14ac:dyDescent="0.2">
      <c r="B257" s="31"/>
      <c r="C257" s="400"/>
      <c r="D257" s="418">
        <v>2</v>
      </c>
      <c r="E257" s="418"/>
      <c r="F257" s="345"/>
      <c r="G257" s="217"/>
      <c r="H257" s="195" t="s">
        <v>249</v>
      </c>
      <c r="I257" s="217"/>
      <c r="J257" s="300" t="e">
        <f>J258+J261+J263</f>
        <v>#REF!</v>
      </c>
      <c r="K257" s="217"/>
      <c r="L257" s="300" t="e">
        <f>L258+L261+L263</f>
        <v>#REF!</v>
      </c>
      <c r="M257" s="196"/>
      <c r="N257" s="300" t="e">
        <f t="shared" ref="N257:N284" si="160">SUM(T257:EX257)</f>
        <v>#REF!</v>
      </c>
      <c r="O257" s="196"/>
      <c r="P257" s="300" t="e">
        <f t="shared" si="159"/>
        <v>#REF!</v>
      </c>
      <c r="Q257" s="196"/>
      <c r="R257" s="316" t="e">
        <f>(P257/J257)*100</f>
        <v>#REF!</v>
      </c>
      <c r="S257" s="196"/>
      <c r="T257" s="300">
        <f>T258+T261</f>
        <v>0</v>
      </c>
      <c r="U257" s="196"/>
      <c r="V257" s="300">
        <f t="shared" ref="V257:AJ257" si="161">V258+V261+V263</f>
        <v>0</v>
      </c>
      <c r="W257" s="196"/>
      <c r="X257" s="300">
        <f t="shared" si="161"/>
        <v>0</v>
      </c>
      <c r="Y257" s="196"/>
      <c r="Z257" s="300">
        <f t="shared" si="161"/>
        <v>0</v>
      </c>
      <c r="AA257" s="196"/>
      <c r="AB257" s="300">
        <f t="shared" si="161"/>
        <v>0</v>
      </c>
      <c r="AC257" s="196"/>
      <c r="AD257" s="300">
        <f t="shared" si="161"/>
        <v>0</v>
      </c>
      <c r="AE257" s="196"/>
      <c r="AF257" s="300">
        <f t="shared" si="161"/>
        <v>0</v>
      </c>
      <c r="AG257" s="196"/>
      <c r="AH257" s="300">
        <f t="shared" si="161"/>
        <v>0</v>
      </c>
      <c r="AI257" s="196"/>
      <c r="AJ257" s="300">
        <f t="shared" si="161"/>
        <v>0</v>
      </c>
      <c r="AK257" s="196"/>
      <c r="AL257" s="301">
        <f>SUM(AL258:AL259)</f>
        <v>0</v>
      </c>
      <c r="AM257" s="196"/>
      <c r="AN257" s="300">
        <f>AN258+AN261+AN263</f>
        <v>0</v>
      </c>
      <c r="AO257" s="196"/>
      <c r="AP257" s="300">
        <f>AP258+AP261+AP263</f>
        <v>0</v>
      </c>
      <c r="AQ257" s="196"/>
      <c r="AR257" s="300">
        <f>AR258+AR261+AR263</f>
        <v>0</v>
      </c>
      <c r="AS257" s="196"/>
      <c r="AT257" s="300">
        <f t="shared" ref="AT257:BP257" si="162">AT258+AT261+AT263</f>
        <v>0</v>
      </c>
      <c r="AU257" s="196"/>
      <c r="AV257" s="300">
        <f t="shared" si="162"/>
        <v>0</v>
      </c>
      <c r="AW257" s="196"/>
      <c r="AX257" s="300">
        <f t="shared" si="162"/>
        <v>0</v>
      </c>
      <c r="AY257" s="196"/>
      <c r="AZ257" s="300">
        <f t="shared" si="162"/>
        <v>0</v>
      </c>
      <c r="BA257" s="196"/>
      <c r="BB257" s="300">
        <f t="shared" si="162"/>
        <v>0</v>
      </c>
      <c r="BC257" s="196"/>
      <c r="BD257" s="300">
        <f t="shared" si="162"/>
        <v>0</v>
      </c>
      <c r="BE257" s="196"/>
      <c r="BF257" s="300">
        <f t="shared" si="162"/>
        <v>0</v>
      </c>
      <c r="BG257" s="196"/>
      <c r="BH257" s="300">
        <f t="shared" si="162"/>
        <v>0</v>
      </c>
      <c r="BI257" s="196"/>
      <c r="BJ257" s="300" t="e">
        <f t="shared" si="162"/>
        <v>#REF!</v>
      </c>
      <c r="BK257" s="196"/>
      <c r="BL257" s="300" t="e">
        <f t="shared" si="162"/>
        <v>#REF!</v>
      </c>
      <c r="BM257" s="196"/>
      <c r="BN257" s="300">
        <f t="shared" si="162"/>
        <v>0</v>
      </c>
      <c r="BO257" s="196"/>
      <c r="BP257" s="300">
        <f t="shared" si="162"/>
        <v>0</v>
      </c>
      <c r="BQ257" s="368"/>
      <c r="BR257" s="196"/>
      <c r="BS257" s="196"/>
      <c r="BT257" s="196"/>
      <c r="BU257" s="196"/>
      <c r="BV257" s="196"/>
      <c r="BW257" s="196"/>
      <c r="BX257" s="196"/>
      <c r="BY257" s="196"/>
      <c r="BZ257" s="196"/>
      <c r="CA257" s="196"/>
      <c r="CB257" s="196"/>
      <c r="CC257" s="196"/>
      <c r="CD257" s="196"/>
      <c r="CE257" s="196"/>
      <c r="CF257" s="196"/>
      <c r="CG257" s="196"/>
      <c r="CH257" s="196"/>
      <c r="CI257" s="196"/>
      <c r="CJ257" s="196"/>
      <c r="CK257" s="196"/>
      <c r="CL257" s="196"/>
      <c r="CM257" s="196"/>
      <c r="CN257" s="196"/>
      <c r="CO257" s="196"/>
      <c r="CP257" s="196"/>
      <c r="CQ257" s="196"/>
      <c r="CR257" s="196"/>
      <c r="CS257" s="196"/>
      <c r="CT257" s="196"/>
      <c r="CU257" s="196"/>
      <c r="CV257" s="196"/>
      <c r="CW257" s="196"/>
      <c r="CX257" s="196"/>
      <c r="CY257" s="196"/>
      <c r="CZ257" s="196"/>
      <c r="DA257" s="196"/>
      <c r="DB257" s="196"/>
      <c r="DC257" s="196"/>
      <c r="DD257" s="196"/>
      <c r="DE257" s="196"/>
      <c r="DF257" s="196"/>
      <c r="DG257" s="196"/>
      <c r="DH257" s="196"/>
      <c r="DI257" s="196"/>
      <c r="DJ257" s="196"/>
      <c r="DK257" s="196"/>
      <c r="DL257" s="196"/>
      <c r="DM257" s="196"/>
      <c r="DN257" s="196"/>
      <c r="DO257" s="196"/>
      <c r="DP257" s="196"/>
      <c r="DQ257" s="196"/>
      <c r="DR257" s="196"/>
      <c r="DS257" s="196"/>
      <c r="DT257" s="196"/>
      <c r="DU257" s="196"/>
      <c r="DV257" s="196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7"/>
      <c r="FH257" s="197"/>
      <c r="FI257" s="197"/>
      <c r="FJ257" s="197"/>
      <c r="FK257" s="197"/>
      <c r="FL257" s="197"/>
      <c r="FM257" s="197"/>
      <c r="FN257" s="197"/>
      <c r="FO257" s="196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8"/>
    </row>
    <row r="258" spans="2:214" ht="15" customHeight="1" x14ac:dyDescent="0.2">
      <c r="B258" s="31"/>
      <c r="C258" s="399"/>
      <c r="D258" s="422"/>
      <c r="E258" s="420">
        <v>1</v>
      </c>
      <c r="F258" s="344"/>
      <c r="G258" s="212"/>
      <c r="H258" s="199" t="s">
        <v>98</v>
      </c>
      <c r="I258" s="212"/>
      <c r="J258" s="301" t="e">
        <f>SUM(J259:J260)</f>
        <v>#REF!</v>
      </c>
      <c r="K258" s="212"/>
      <c r="L258" s="301" t="e">
        <f>SUM(L259:L260)</f>
        <v>#REF!</v>
      </c>
      <c r="M258" s="200"/>
      <c r="N258" s="301" t="e">
        <f t="shared" si="160"/>
        <v>#REF!</v>
      </c>
      <c r="O258" s="200"/>
      <c r="P258" s="301" t="e">
        <f t="shared" si="159"/>
        <v>#REF!</v>
      </c>
      <c r="Q258" s="200"/>
      <c r="R258" s="317" t="e">
        <f>(P258/J258)*100</f>
        <v>#REF!</v>
      </c>
      <c r="S258" s="200"/>
      <c r="T258" s="301">
        <f t="shared" ref="T258:AJ258" si="163">SUM(T259:T260)</f>
        <v>0</v>
      </c>
      <c r="U258" s="200"/>
      <c r="V258" s="301">
        <f t="shared" si="163"/>
        <v>0</v>
      </c>
      <c r="W258" s="200"/>
      <c r="X258" s="301">
        <f t="shared" si="163"/>
        <v>0</v>
      </c>
      <c r="Y258" s="200"/>
      <c r="Z258" s="301">
        <f t="shared" si="163"/>
        <v>0</v>
      </c>
      <c r="AA258" s="200"/>
      <c r="AB258" s="301">
        <f t="shared" si="163"/>
        <v>0</v>
      </c>
      <c r="AC258" s="200"/>
      <c r="AD258" s="301">
        <f t="shared" si="163"/>
        <v>0</v>
      </c>
      <c r="AE258" s="200"/>
      <c r="AF258" s="301">
        <f t="shared" si="163"/>
        <v>0</v>
      </c>
      <c r="AG258" s="200"/>
      <c r="AH258" s="301">
        <f t="shared" si="163"/>
        <v>0</v>
      </c>
      <c r="AI258" s="200"/>
      <c r="AJ258" s="301">
        <f t="shared" si="163"/>
        <v>0</v>
      </c>
      <c r="AK258" s="200"/>
      <c r="AL258" s="7">
        <v>0</v>
      </c>
      <c r="AM258" s="200"/>
      <c r="AN258" s="301">
        <f>SUM(AN259:AN260)</f>
        <v>0</v>
      </c>
      <c r="AO258" s="200"/>
      <c r="AP258" s="301">
        <f>SUM(AP259:AP260)</f>
        <v>0</v>
      </c>
      <c r="AQ258" s="200"/>
      <c r="AR258" s="301">
        <f>SUM(AR259:AR260)</f>
        <v>0</v>
      </c>
      <c r="AS258" s="200"/>
      <c r="AT258" s="301">
        <f t="shared" ref="AT258:BP258" si="164">SUM(AT259:AT260)</f>
        <v>0</v>
      </c>
      <c r="AU258" s="200"/>
      <c r="AV258" s="301">
        <f t="shared" si="164"/>
        <v>0</v>
      </c>
      <c r="AW258" s="200"/>
      <c r="AX258" s="301">
        <f t="shared" si="164"/>
        <v>0</v>
      </c>
      <c r="AY258" s="200"/>
      <c r="AZ258" s="301">
        <f t="shared" si="164"/>
        <v>0</v>
      </c>
      <c r="BA258" s="200"/>
      <c r="BB258" s="301">
        <f t="shared" si="164"/>
        <v>0</v>
      </c>
      <c r="BC258" s="200"/>
      <c r="BD258" s="301">
        <f t="shared" si="164"/>
        <v>0</v>
      </c>
      <c r="BE258" s="200"/>
      <c r="BF258" s="301">
        <f t="shared" si="164"/>
        <v>0</v>
      </c>
      <c r="BG258" s="200"/>
      <c r="BH258" s="301">
        <f t="shared" si="164"/>
        <v>0</v>
      </c>
      <c r="BI258" s="200"/>
      <c r="BJ258" s="301" t="e">
        <f t="shared" si="164"/>
        <v>#REF!</v>
      </c>
      <c r="BK258" s="200"/>
      <c r="BL258" s="301">
        <f t="shared" si="164"/>
        <v>0</v>
      </c>
      <c r="BM258" s="200"/>
      <c r="BN258" s="301">
        <f t="shared" si="164"/>
        <v>0</v>
      </c>
      <c r="BO258" s="200"/>
      <c r="BP258" s="301">
        <f t="shared" si="164"/>
        <v>0</v>
      </c>
      <c r="BQ258" s="369"/>
      <c r="BR258" s="200"/>
      <c r="BS258" s="200"/>
      <c r="BT258" s="200"/>
      <c r="BU258" s="200"/>
      <c r="BV258" s="200"/>
      <c r="BW258" s="200"/>
      <c r="BX258" s="200"/>
      <c r="BY258" s="200"/>
      <c r="BZ258" s="200"/>
      <c r="CA258" s="200"/>
      <c r="CB258" s="200"/>
      <c r="CC258" s="200"/>
      <c r="CD258" s="200"/>
      <c r="CE258" s="200"/>
      <c r="CF258" s="200"/>
      <c r="CG258" s="200"/>
      <c r="CH258" s="200"/>
      <c r="CI258" s="200"/>
      <c r="CJ258" s="200"/>
      <c r="CK258" s="200"/>
      <c r="CL258" s="200"/>
      <c r="CM258" s="200"/>
      <c r="CN258" s="200"/>
      <c r="CO258" s="200"/>
      <c r="CP258" s="200"/>
      <c r="CQ258" s="200"/>
      <c r="CR258" s="200"/>
      <c r="CS258" s="200"/>
      <c r="CT258" s="200"/>
      <c r="CU258" s="200"/>
      <c r="CV258" s="200"/>
      <c r="CW258" s="200"/>
      <c r="CX258" s="200"/>
      <c r="CY258" s="200"/>
      <c r="CZ258" s="200"/>
      <c r="DA258" s="200"/>
      <c r="DB258" s="200"/>
      <c r="DC258" s="200"/>
      <c r="DD258" s="200"/>
      <c r="DE258" s="200"/>
      <c r="DF258" s="200"/>
      <c r="DG258" s="200"/>
      <c r="DH258" s="200"/>
      <c r="DI258" s="200"/>
      <c r="DJ258" s="200"/>
      <c r="DK258" s="200"/>
      <c r="DL258" s="200"/>
      <c r="DM258" s="200"/>
      <c r="DN258" s="200"/>
      <c r="DO258" s="200"/>
      <c r="DP258" s="200"/>
      <c r="DQ258" s="200"/>
      <c r="DR258" s="200"/>
      <c r="DS258" s="200"/>
      <c r="DT258" s="200"/>
      <c r="DU258" s="200"/>
      <c r="DV258" s="200"/>
      <c r="DW258" s="200"/>
      <c r="DX258" s="200"/>
      <c r="DY258" s="200"/>
      <c r="DZ258" s="200"/>
      <c r="EA258" s="200"/>
      <c r="EB258" s="200"/>
      <c r="EC258" s="200"/>
      <c r="ED258" s="200"/>
      <c r="EE258" s="200"/>
      <c r="EF258" s="200"/>
      <c r="EG258" s="200"/>
      <c r="EH258" s="200"/>
      <c r="EI258" s="200"/>
      <c r="EJ258" s="200"/>
      <c r="EK258" s="200"/>
      <c r="EL258" s="200"/>
      <c r="EM258" s="200"/>
      <c r="EN258" s="200"/>
      <c r="EO258" s="200"/>
      <c r="EP258" s="200"/>
      <c r="EQ258" s="200"/>
      <c r="ER258" s="200"/>
      <c r="ES258" s="200"/>
      <c r="ET258" s="200"/>
      <c r="EU258" s="200"/>
      <c r="EV258" s="200"/>
      <c r="EW258" s="200"/>
      <c r="EX258" s="200"/>
      <c r="EY258" s="200"/>
      <c r="EZ258" s="200"/>
      <c r="FA258" s="200"/>
      <c r="FB258" s="200"/>
      <c r="FC258" s="200"/>
      <c r="FD258" s="200"/>
      <c r="FE258" s="200"/>
      <c r="FF258" s="200"/>
      <c r="FO258" s="200"/>
    </row>
    <row r="259" spans="2:214" ht="15" customHeight="1" x14ac:dyDescent="0.2">
      <c r="B259" s="31"/>
      <c r="C259" s="399"/>
      <c r="D259" s="422"/>
      <c r="E259" s="422"/>
      <c r="F259" s="346" t="s">
        <v>3</v>
      </c>
      <c r="H259" s="203" t="s">
        <v>99</v>
      </c>
      <c r="J259" s="7" t="e">
        <f>#REF!</f>
        <v>#REF!</v>
      </c>
      <c r="L259" s="7" t="e">
        <f>#REF!</f>
        <v>#REF!</v>
      </c>
      <c r="M259" s="16"/>
      <c r="N259" s="7" t="e">
        <f t="shared" si="160"/>
        <v>#REF!</v>
      </c>
      <c r="O259" s="16"/>
      <c r="P259" s="7" t="e">
        <f t="shared" si="159"/>
        <v>#REF!</v>
      </c>
      <c r="Q259" s="16"/>
      <c r="R259" s="318" t="e">
        <f>(P259/J259)*100</f>
        <v>#REF!</v>
      </c>
      <c r="S259" s="16"/>
      <c r="T259" s="7">
        <v>0</v>
      </c>
      <c r="U259" s="16"/>
      <c r="V259" s="7">
        <v>0</v>
      </c>
      <c r="W259" s="16"/>
      <c r="X259" s="7">
        <v>0</v>
      </c>
      <c r="Y259" s="16"/>
      <c r="Z259" s="7">
        <v>0</v>
      </c>
      <c r="AA259" s="16"/>
      <c r="AB259" s="7">
        <v>0</v>
      </c>
      <c r="AC259" s="16"/>
      <c r="AD259" s="7">
        <v>0</v>
      </c>
      <c r="AE259" s="16"/>
      <c r="AF259" s="7">
        <v>0</v>
      </c>
      <c r="AG259" s="16"/>
      <c r="AH259" s="7">
        <v>0</v>
      </c>
      <c r="AI259" s="16"/>
      <c r="AJ259" s="7">
        <v>0</v>
      </c>
      <c r="AK259" s="16"/>
      <c r="AL259" s="7">
        <v>0</v>
      </c>
      <c r="AM259" s="16"/>
      <c r="AN259" s="7">
        <v>0</v>
      </c>
      <c r="AO259" s="16"/>
      <c r="AP259" s="7">
        <v>0</v>
      </c>
      <c r="AQ259" s="16"/>
      <c r="AR259" s="7">
        <v>0</v>
      </c>
      <c r="AS259" s="16"/>
      <c r="AT259" s="7">
        <v>0</v>
      </c>
      <c r="AU259" s="16"/>
      <c r="AV259" s="7">
        <v>0</v>
      </c>
      <c r="AW259" s="16"/>
      <c r="AX259" s="7">
        <v>0</v>
      </c>
      <c r="AY259" s="16"/>
      <c r="AZ259" s="7">
        <v>0</v>
      </c>
      <c r="BA259" s="16"/>
      <c r="BB259" s="7">
        <v>0</v>
      </c>
      <c r="BC259" s="16"/>
      <c r="BD259" s="7">
        <v>0</v>
      </c>
      <c r="BE259" s="16"/>
      <c r="BF259" s="7">
        <v>0</v>
      </c>
      <c r="BG259" s="16"/>
      <c r="BH259" s="7">
        <v>0</v>
      </c>
      <c r="BI259" s="16"/>
      <c r="BJ259" s="7" t="e">
        <f>#REF!</f>
        <v>#REF!</v>
      </c>
      <c r="BK259" s="16"/>
      <c r="BL259" s="7">
        <v>0</v>
      </c>
      <c r="BM259" s="16"/>
      <c r="BN259" s="7">
        <v>0</v>
      </c>
      <c r="BO259" s="16"/>
      <c r="BP259" s="7">
        <v>0</v>
      </c>
      <c r="BQ259" s="370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O259" s="16"/>
    </row>
    <row r="260" spans="2:214" ht="15" customHeight="1" x14ac:dyDescent="0.2">
      <c r="B260" s="31"/>
      <c r="C260" s="399"/>
      <c r="D260" s="422"/>
      <c r="E260" s="422"/>
      <c r="F260" s="346">
        <v>90</v>
      </c>
      <c r="H260" s="203" t="s">
        <v>311</v>
      </c>
      <c r="J260" s="7" t="e">
        <f>#REF!</f>
        <v>#REF!</v>
      </c>
      <c r="L260" s="7" t="e">
        <f>#REF!</f>
        <v>#REF!</v>
      </c>
      <c r="M260" s="16"/>
      <c r="N260" s="7" t="e">
        <f t="shared" si="160"/>
        <v>#REF!</v>
      </c>
      <c r="O260" s="16"/>
      <c r="P260" s="7" t="e">
        <f t="shared" si="159"/>
        <v>#REF!</v>
      </c>
      <c r="Q260" s="16"/>
      <c r="R260" s="318"/>
      <c r="S260" s="16"/>
      <c r="T260" s="7">
        <v>0</v>
      </c>
      <c r="U260" s="16"/>
      <c r="V260" s="7">
        <v>0</v>
      </c>
      <c r="W260" s="16"/>
      <c r="X260" s="7">
        <v>0</v>
      </c>
      <c r="Y260" s="16"/>
      <c r="Z260" s="7">
        <v>0</v>
      </c>
      <c r="AA260" s="16"/>
      <c r="AB260" s="7">
        <v>0</v>
      </c>
      <c r="AC260" s="16"/>
      <c r="AD260" s="7">
        <v>0</v>
      </c>
      <c r="AE260" s="16"/>
      <c r="AF260" s="7">
        <v>0</v>
      </c>
      <c r="AG260" s="16"/>
      <c r="AH260" s="7">
        <v>0</v>
      </c>
      <c r="AI260" s="16"/>
      <c r="AJ260" s="7">
        <v>0</v>
      </c>
      <c r="AK260" s="16"/>
      <c r="AL260" s="301">
        <f>AL261</f>
        <v>0</v>
      </c>
      <c r="AM260" s="16"/>
      <c r="AN260" s="7">
        <v>0</v>
      </c>
      <c r="AO260" s="16"/>
      <c r="AP260" s="7">
        <v>0</v>
      </c>
      <c r="AQ260" s="16"/>
      <c r="AR260" s="7">
        <v>0</v>
      </c>
      <c r="AS260" s="16"/>
      <c r="AT260" s="7">
        <v>0</v>
      </c>
      <c r="AU260" s="16"/>
      <c r="AV260" s="7">
        <v>0</v>
      </c>
      <c r="AW260" s="16"/>
      <c r="AX260" s="7">
        <v>0</v>
      </c>
      <c r="AY260" s="16"/>
      <c r="AZ260" s="7">
        <v>0</v>
      </c>
      <c r="BA260" s="16"/>
      <c r="BB260" s="7">
        <v>0</v>
      </c>
      <c r="BC260" s="16"/>
      <c r="BD260" s="7">
        <v>0</v>
      </c>
      <c r="BE260" s="16"/>
      <c r="BF260" s="7">
        <v>0</v>
      </c>
      <c r="BG260" s="16"/>
      <c r="BH260" s="7">
        <v>0</v>
      </c>
      <c r="BI260" s="16"/>
      <c r="BJ260" s="7" t="e">
        <f>#REF!</f>
        <v>#REF!</v>
      </c>
      <c r="BK260" s="16"/>
      <c r="BL260" s="7">
        <v>0</v>
      </c>
      <c r="BM260" s="16"/>
      <c r="BN260" s="7">
        <v>0</v>
      </c>
      <c r="BO260" s="16"/>
      <c r="BP260" s="7">
        <v>0</v>
      </c>
      <c r="BQ260" s="370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O260" s="16"/>
    </row>
    <row r="261" spans="2:214" ht="15" customHeight="1" x14ac:dyDescent="0.2">
      <c r="B261" s="31"/>
      <c r="C261" s="399"/>
      <c r="D261" s="422"/>
      <c r="E261" s="420">
        <v>7</v>
      </c>
      <c r="F261" s="344"/>
      <c r="G261" s="212"/>
      <c r="H261" s="199" t="s">
        <v>312</v>
      </c>
      <c r="I261" s="212"/>
      <c r="J261" s="301" t="e">
        <f>J262</f>
        <v>#REF!</v>
      </c>
      <c r="K261" s="212"/>
      <c r="L261" s="301" t="e">
        <f>L262</f>
        <v>#REF!</v>
      </c>
      <c r="M261" s="200"/>
      <c r="N261" s="301" t="e">
        <f t="shared" si="160"/>
        <v>#REF!</v>
      </c>
      <c r="O261" s="200"/>
      <c r="P261" s="301" t="e">
        <f t="shared" si="159"/>
        <v>#REF!</v>
      </c>
      <c r="Q261" s="200"/>
      <c r="R261" s="317"/>
      <c r="S261" s="200"/>
      <c r="T261" s="301">
        <f>T262</f>
        <v>0</v>
      </c>
      <c r="U261" s="200"/>
      <c r="V261" s="301">
        <f>V262</f>
        <v>0</v>
      </c>
      <c r="W261" s="200"/>
      <c r="X261" s="301">
        <f>X262</f>
        <v>0</v>
      </c>
      <c r="Y261" s="200"/>
      <c r="Z261" s="301">
        <f>Z262</f>
        <v>0</v>
      </c>
      <c r="AA261" s="200"/>
      <c r="AB261" s="301">
        <f>AB262</f>
        <v>0</v>
      </c>
      <c r="AC261" s="200"/>
      <c r="AD261" s="301">
        <f>AD262</f>
        <v>0</v>
      </c>
      <c r="AE261" s="200"/>
      <c r="AF261" s="301">
        <f>AF262</f>
        <v>0</v>
      </c>
      <c r="AG261" s="200"/>
      <c r="AH261" s="301">
        <f>AH262</f>
        <v>0</v>
      </c>
      <c r="AI261" s="200"/>
      <c r="AJ261" s="301">
        <f>AJ262</f>
        <v>0</v>
      </c>
      <c r="AK261" s="200"/>
      <c r="AL261" s="7">
        <v>0</v>
      </c>
      <c r="AM261" s="200"/>
      <c r="AN261" s="301">
        <f>AN262</f>
        <v>0</v>
      </c>
      <c r="AO261" s="200"/>
      <c r="AP261" s="301">
        <f>AP262</f>
        <v>0</v>
      </c>
      <c r="AQ261" s="200"/>
      <c r="AR261" s="301">
        <f>AR262</f>
        <v>0</v>
      </c>
      <c r="AS261" s="200"/>
      <c r="AT261" s="301">
        <f>AT262</f>
        <v>0</v>
      </c>
      <c r="AU261" s="200"/>
      <c r="AV261" s="301">
        <f>AV262</f>
        <v>0</v>
      </c>
      <c r="AW261" s="200"/>
      <c r="AX261" s="301">
        <f>AX262</f>
        <v>0</v>
      </c>
      <c r="AY261" s="200"/>
      <c r="AZ261" s="301">
        <f>AZ262</f>
        <v>0</v>
      </c>
      <c r="BA261" s="200"/>
      <c r="BB261" s="301">
        <f>BB262</f>
        <v>0</v>
      </c>
      <c r="BC261" s="200"/>
      <c r="BD261" s="301">
        <f>BD262</f>
        <v>0</v>
      </c>
      <c r="BE261" s="200"/>
      <c r="BF261" s="301">
        <f>BF262</f>
        <v>0</v>
      </c>
      <c r="BG261" s="200"/>
      <c r="BH261" s="301">
        <f>BH262</f>
        <v>0</v>
      </c>
      <c r="BI261" s="200"/>
      <c r="BJ261" s="301" t="e">
        <f>BJ262</f>
        <v>#REF!</v>
      </c>
      <c r="BK261" s="200"/>
      <c r="BL261" s="301" t="e">
        <f>BL262</f>
        <v>#REF!</v>
      </c>
      <c r="BM261" s="200"/>
      <c r="BN261" s="301">
        <f>BN262</f>
        <v>0</v>
      </c>
      <c r="BO261" s="200"/>
      <c r="BP261" s="301">
        <f>BP262</f>
        <v>0</v>
      </c>
      <c r="BQ261" s="369"/>
      <c r="BR261" s="200"/>
      <c r="BS261" s="200"/>
      <c r="BT261" s="200"/>
      <c r="BU261" s="200"/>
      <c r="BV261" s="200"/>
      <c r="BW261" s="200"/>
      <c r="BX261" s="200"/>
      <c r="BY261" s="200"/>
      <c r="BZ261" s="200"/>
      <c r="CA261" s="200"/>
      <c r="CB261" s="200"/>
      <c r="CC261" s="200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0"/>
      <c r="CN261" s="200"/>
      <c r="CO261" s="200"/>
      <c r="CP261" s="200"/>
      <c r="CQ261" s="200"/>
      <c r="CR261" s="200"/>
      <c r="CS261" s="200"/>
      <c r="CT261" s="200"/>
      <c r="CU261" s="200"/>
      <c r="CV261" s="200"/>
      <c r="CW261" s="200"/>
      <c r="CX261" s="200"/>
      <c r="CY261" s="200"/>
      <c r="CZ261" s="200"/>
      <c r="DA261" s="200"/>
      <c r="DB261" s="200"/>
      <c r="DC261" s="200"/>
      <c r="DD261" s="200"/>
      <c r="DE261" s="200"/>
      <c r="DF261" s="200"/>
      <c r="DG261" s="200"/>
      <c r="DH261" s="200"/>
      <c r="DI261" s="200"/>
      <c r="DJ261" s="200"/>
      <c r="DK261" s="200"/>
      <c r="DL261" s="200"/>
      <c r="DM261" s="200"/>
      <c r="DN261" s="200"/>
      <c r="DO261" s="200"/>
      <c r="DP261" s="200"/>
      <c r="DQ261" s="200"/>
      <c r="DR261" s="200"/>
      <c r="DS261" s="200"/>
      <c r="DT261" s="200"/>
      <c r="DU261" s="200"/>
      <c r="DV261" s="200"/>
      <c r="DW261" s="200"/>
      <c r="DX261" s="200"/>
      <c r="DY261" s="200"/>
      <c r="DZ261" s="200"/>
      <c r="EA261" s="200"/>
      <c r="EB261" s="200"/>
      <c r="EC261" s="200"/>
      <c r="ED261" s="200"/>
      <c r="EE261" s="200"/>
      <c r="EF261" s="200"/>
      <c r="EG261" s="200"/>
      <c r="EH261" s="200"/>
      <c r="EI261" s="200"/>
      <c r="EJ261" s="200"/>
      <c r="EK261" s="200"/>
      <c r="EL261" s="200"/>
      <c r="EM261" s="200"/>
      <c r="EN261" s="200"/>
      <c r="EO261" s="200"/>
      <c r="EP261" s="200"/>
      <c r="EQ261" s="200"/>
      <c r="ER261" s="200"/>
      <c r="ES261" s="200"/>
      <c r="ET261" s="200"/>
      <c r="EU261" s="200"/>
      <c r="EV261" s="200"/>
      <c r="EW261" s="200"/>
      <c r="EX261" s="200"/>
      <c r="EY261" s="200"/>
      <c r="EZ261" s="200"/>
      <c r="FA261" s="200"/>
      <c r="FB261" s="200"/>
      <c r="FC261" s="200"/>
      <c r="FD261" s="200"/>
      <c r="FE261" s="200"/>
      <c r="FF261" s="200"/>
      <c r="FO261" s="200"/>
    </row>
    <row r="262" spans="2:214" ht="15" customHeight="1" x14ac:dyDescent="0.2">
      <c r="B262" s="31"/>
      <c r="C262" s="399"/>
      <c r="D262" s="422"/>
      <c r="E262" s="422"/>
      <c r="F262" s="346" t="s">
        <v>3</v>
      </c>
      <c r="H262" s="203" t="s">
        <v>312</v>
      </c>
      <c r="J262" s="7" t="e">
        <f>#REF!</f>
        <v>#REF!</v>
      </c>
      <c r="L262" s="7" t="e">
        <f>#REF!</f>
        <v>#REF!</v>
      </c>
      <c r="M262" s="16"/>
      <c r="N262" s="7" t="e">
        <f t="shared" si="160"/>
        <v>#REF!</v>
      </c>
      <c r="O262" s="16"/>
      <c r="P262" s="7" t="e">
        <f t="shared" si="159"/>
        <v>#REF!</v>
      </c>
      <c r="Q262" s="16"/>
      <c r="R262" s="318"/>
      <c r="S262" s="16"/>
      <c r="T262" s="7">
        <v>0</v>
      </c>
      <c r="U262" s="16"/>
      <c r="V262" s="7">
        <v>0</v>
      </c>
      <c r="W262" s="16"/>
      <c r="X262" s="7">
        <v>0</v>
      </c>
      <c r="Y262" s="16"/>
      <c r="Z262" s="7">
        <v>0</v>
      </c>
      <c r="AA262" s="16"/>
      <c r="AB262" s="7">
        <v>0</v>
      </c>
      <c r="AC262" s="16"/>
      <c r="AD262" s="7">
        <v>0</v>
      </c>
      <c r="AE262" s="16"/>
      <c r="AF262" s="7">
        <v>0</v>
      </c>
      <c r="AG262" s="16"/>
      <c r="AH262" s="7">
        <v>0</v>
      </c>
      <c r="AI262" s="16"/>
      <c r="AJ262" s="7">
        <v>0</v>
      </c>
      <c r="AK262" s="16"/>
      <c r="AL262" s="301">
        <f>AL263</f>
        <v>0</v>
      </c>
      <c r="AM262" s="16"/>
      <c r="AN262" s="7">
        <v>0</v>
      </c>
      <c r="AO262" s="16"/>
      <c r="AP262" s="7">
        <v>0</v>
      </c>
      <c r="AQ262" s="16"/>
      <c r="AR262" s="7">
        <v>0</v>
      </c>
      <c r="AS262" s="16"/>
      <c r="AT262" s="7">
        <v>0</v>
      </c>
      <c r="AU262" s="16"/>
      <c r="AV262" s="7">
        <v>0</v>
      </c>
      <c r="AW262" s="16"/>
      <c r="AX262" s="7">
        <v>0</v>
      </c>
      <c r="AY262" s="16"/>
      <c r="AZ262" s="7">
        <v>0</v>
      </c>
      <c r="BA262" s="16"/>
      <c r="BB262" s="7">
        <v>0</v>
      </c>
      <c r="BC262" s="16"/>
      <c r="BD262" s="7">
        <v>0</v>
      </c>
      <c r="BE262" s="16"/>
      <c r="BF262" s="7">
        <v>0</v>
      </c>
      <c r="BG262" s="16"/>
      <c r="BH262" s="7">
        <v>0</v>
      </c>
      <c r="BI262" s="16"/>
      <c r="BJ262" s="7" t="e">
        <f>#REF!</f>
        <v>#REF!</v>
      </c>
      <c r="BK262" s="16"/>
      <c r="BL262" s="7" t="e">
        <f>#REF!</f>
        <v>#REF!</v>
      </c>
      <c r="BM262" s="16"/>
      <c r="BN262" s="7">
        <v>0</v>
      </c>
      <c r="BO262" s="16"/>
      <c r="BP262" s="7">
        <v>0</v>
      </c>
      <c r="BQ262" s="370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O262" s="16"/>
    </row>
    <row r="263" spans="2:214" ht="15" hidden="1" customHeight="1" x14ac:dyDescent="0.2">
      <c r="B263" s="31"/>
      <c r="C263" s="399"/>
      <c r="D263" s="422"/>
      <c r="E263" s="420">
        <v>9</v>
      </c>
      <c r="F263" s="344"/>
      <c r="G263" s="212"/>
      <c r="H263" s="199" t="s">
        <v>313</v>
      </c>
      <c r="I263" s="212"/>
      <c r="J263" s="301">
        <f>J264</f>
        <v>0</v>
      </c>
      <c r="K263" s="212"/>
      <c r="L263" s="301">
        <f>L264</f>
        <v>0</v>
      </c>
      <c r="M263" s="200"/>
      <c r="N263" s="301">
        <f t="shared" si="160"/>
        <v>0</v>
      </c>
      <c r="O263" s="200"/>
      <c r="P263" s="301">
        <f t="shared" si="159"/>
        <v>0</v>
      </c>
      <c r="Q263" s="200"/>
      <c r="R263" s="317"/>
      <c r="S263" s="200"/>
      <c r="T263" s="301">
        <f>T264</f>
        <v>0</v>
      </c>
      <c r="U263" s="200"/>
      <c r="V263" s="301">
        <f>V264</f>
        <v>0</v>
      </c>
      <c r="W263" s="200"/>
      <c r="X263" s="301">
        <f>X264</f>
        <v>0</v>
      </c>
      <c r="Y263" s="200"/>
      <c r="Z263" s="301">
        <f>Z264</f>
        <v>0</v>
      </c>
      <c r="AA263" s="200"/>
      <c r="AB263" s="301">
        <f>AB264</f>
        <v>0</v>
      </c>
      <c r="AC263" s="200"/>
      <c r="AD263" s="301">
        <f>AD264</f>
        <v>0</v>
      </c>
      <c r="AE263" s="200"/>
      <c r="AF263" s="301">
        <f>AF264</f>
        <v>0</v>
      </c>
      <c r="AG263" s="200"/>
      <c r="AH263" s="301">
        <f>AH264</f>
        <v>0</v>
      </c>
      <c r="AI263" s="200"/>
      <c r="AJ263" s="301">
        <f>AJ264</f>
        <v>0</v>
      </c>
      <c r="AK263" s="200"/>
      <c r="AL263" s="7">
        <v>0</v>
      </c>
      <c r="AM263" s="200"/>
      <c r="AN263" s="301">
        <f>AN264</f>
        <v>0</v>
      </c>
      <c r="AO263" s="200"/>
      <c r="AP263" s="301">
        <f>AP264</f>
        <v>0</v>
      </c>
      <c r="AQ263" s="200"/>
      <c r="AR263" s="301">
        <f>AR264</f>
        <v>0</v>
      </c>
      <c r="AS263" s="200"/>
      <c r="AT263" s="301">
        <f>AT264</f>
        <v>0</v>
      </c>
      <c r="AU263" s="200"/>
      <c r="AV263" s="301">
        <f>AV264</f>
        <v>0</v>
      </c>
      <c r="AW263" s="200"/>
      <c r="AX263" s="301">
        <f>AX264</f>
        <v>0</v>
      </c>
      <c r="AY263" s="200"/>
      <c r="AZ263" s="301">
        <f>AZ264</f>
        <v>0</v>
      </c>
      <c r="BA263" s="200"/>
      <c r="BB263" s="301">
        <f>BB264</f>
        <v>0</v>
      </c>
      <c r="BC263" s="200"/>
      <c r="BD263" s="301">
        <f>BD264</f>
        <v>0</v>
      </c>
      <c r="BE263" s="200"/>
      <c r="BF263" s="301">
        <f>BF264</f>
        <v>0</v>
      </c>
      <c r="BG263" s="200"/>
      <c r="BH263" s="301">
        <f>BH264</f>
        <v>0</v>
      </c>
      <c r="BI263" s="200"/>
      <c r="BJ263" s="301">
        <f>BJ264</f>
        <v>0</v>
      </c>
      <c r="BK263" s="200"/>
      <c r="BL263" s="301">
        <f>BL264</f>
        <v>0</v>
      </c>
      <c r="BM263" s="200"/>
      <c r="BN263" s="301">
        <f>BN264</f>
        <v>0</v>
      </c>
      <c r="BO263" s="200"/>
      <c r="BP263" s="301">
        <f>BP264</f>
        <v>0</v>
      </c>
      <c r="BQ263" s="369"/>
      <c r="BR263" s="200"/>
      <c r="BS263" s="200"/>
      <c r="BT263" s="200"/>
      <c r="BU263" s="200"/>
      <c r="BV263" s="200"/>
      <c r="BW263" s="200"/>
      <c r="BX263" s="200"/>
      <c r="BY263" s="200"/>
      <c r="BZ263" s="200"/>
      <c r="CA263" s="200"/>
      <c r="CB263" s="200"/>
      <c r="CC263" s="200"/>
      <c r="CD263" s="200"/>
      <c r="CE263" s="200"/>
      <c r="CF263" s="200"/>
      <c r="CG263" s="200"/>
      <c r="CH263" s="200"/>
      <c r="CI263" s="200"/>
      <c r="CJ263" s="200"/>
      <c r="CK263" s="200"/>
      <c r="CL263" s="200"/>
      <c r="CM263" s="200"/>
      <c r="CN263" s="200"/>
      <c r="CO263" s="200"/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/>
      <c r="DC263" s="200"/>
      <c r="DD263" s="200"/>
      <c r="DE263" s="200"/>
      <c r="DF263" s="200"/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  <c r="DV263" s="200"/>
      <c r="DW263" s="200"/>
      <c r="DX263" s="200"/>
      <c r="DY263" s="200"/>
      <c r="DZ263" s="200"/>
      <c r="EA263" s="200"/>
      <c r="EB263" s="200"/>
      <c r="EC263" s="200"/>
      <c r="ED263" s="200"/>
      <c r="EE263" s="200"/>
      <c r="EF263" s="200"/>
      <c r="EG263" s="200"/>
      <c r="EH263" s="200"/>
      <c r="EI263" s="200"/>
      <c r="EJ263" s="200"/>
      <c r="EK263" s="200"/>
      <c r="EL263" s="200"/>
      <c r="EM263" s="200"/>
      <c r="EN263" s="200"/>
      <c r="EO263" s="200"/>
      <c r="EP263" s="200"/>
      <c r="EQ263" s="200"/>
      <c r="ER263" s="200"/>
      <c r="ES263" s="200"/>
      <c r="ET263" s="200"/>
      <c r="EU263" s="200"/>
      <c r="EV263" s="200"/>
      <c r="EW263" s="200"/>
      <c r="EX263" s="200"/>
      <c r="EY263" s="200"/>
      <c r="EZ263" s="200"/>
      <c r="FA263" s="200"/>
      <c r="FB263" s="200"/>
      <c r="FC263" s="200"/>
      <c r="FD263" s="200"/>
      <c r="FE263" s="200"/>
      <c r="FF263" s="200"/>
      <c r="FO263" s="200"/>
    </row>
    <row r="264" spans="2:214" ht="15" hidden="1" customHeight="1" x14ac:dyDescent="0.2">
      <c r="B264" s="31"/>
      <c r="C264" s="399"/>
      <c r="D264" s="422"/>
      <c r="E264" s="422"/>
      <c r="F264" s="346" t="s">
        <v>3</v>
      </c>
      <c r="H264" s="203" t="s">
        <v>313</v>
      </c>
      <c r="J264" s="7">
        <v>0</v>
      </c>
      <c r="L264" s="7">
        <v>0</v>
      </c>
      <c r="M264" s="16"/>
      <c r="N264" s="7">
        <f t="shared" si="160"/>
        <v>0</v>
      </c>
      <c r="O264" s="16"/>
      <c r="P264" s="7">
        <f t="shared" si="159"/>
        <v>0</v>
      </c>
      <c r="Q264" s="16"/>
      <c r="R264" s="318"/>
      <c r="S264" s="16"/>
      <c r="T264" s="7">
        <v>0</v>
      </c>
      <c r="U264" s="16"/>
      <c r="V264" s="7">
        <v>0</v>
      </c>
      <c r="W264" s="16"/>
      <c r="X264" s="7">
        <v>0</v>
      </c>
      <c r="Y264" s="16"/>
      <c r="Z264" s="7">
        <v>0</v>
      </c>
      <c r="AA264" s="16"/>
      <c r="AB264" s="7">
        <v>0</v>
      </c>
      <c r="AC264" s="16"/>
      <c r="AD264" s="7">
        <v>0</v>
      </c>
      <c r="AE264" s="16"/>
      <c r="AF264" s="7">
        <v>0</v>
      </c>
      <c r="AG264" s="16"/>
      <c r="AH264" s="7">
        <v>0</v>
      </c>
      <c r="AI264" s="16"/>
      <c r="AJ264" s="7">
        <v>0</v>
      </c>
      <c r="AK264" s="16"/>
      <c r="AL264" s="300">
        <f>AL265</f>
        <v>0</v>
      </c>
      <c r="AM264" s="16"/>
      <c r="AN264" s="7">
        <v>0</v>
      </c>
      <c r="AO264" s="16"/>
      <c r="AP264" s="7">
        <v>0</v>
      </c>
      <c r="AQ264" s="16"/>
      <c r="AR264" s="7">
        <v>0</v>
      </c>
      <c r="AS264" s="16"/>
      <c r="AT264" s="7">
        <v>0</v>
      </c>
      <c r="AU264" s="16"/>
      <c r="AV264" s="7">
        <v>0</v>
      </c>
      <c r="AW264" s="16"/>
      <c r="AX264" s="7">
        <v>0</v>
      </c>
      <c r="AY264" s="16"/>
      <c r="AZ264" s="7">
        <v>0</v>
      </c>
      <c r="BA264" s="16"/>
      <c r="BB264" s="7">
        <v>0</v>
      </c>
      <c r="BC264" s="16"/>
      <c r="BD264" s="7">
        <v>0</v>
      </c>
      <c r="BE264" s="16"/>
      <c r="BF264" s="7">
        <v>0</v>
      </c>
      <c r="BG264" s="16"/>
      <c r="BH264" s="7">
        <v>0</v>
      </c>
      <c r="BI264" s="16"/>
      <c r="BJ264" s="7">
        <v>0</v>
      </c>
      <c r="BK264" s="16"/>
      <c r="BL264" s="7">
        <v>0</v>
      </c>
      <c r="BM264" s="16"/>
      <c r="BN264" s="7">
        <v>0</v>
      </c>
      <c r="BO264" s="16"/>
      <c r="BP264" s="7">
        <v>0</v>
      </c>
      <c r="BQ264" s="370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O264" s="16"/>
    </row>
    <row r="265" spans="2:214" ht="15" customHeight="1" x14ac:dyDescent="0.2">
      <c r="B265" s="31"/>
      <c r="C265" s="400"/>
      <c r="D265" s="418">
        <v>3</v>
      </c>
      <c r="E265" s="418"/>
      <c r="F265" s="345"/>
      <c r="G265" s="217"/>
      <c r="H265" s="195" t="s">
        <v>271</v>
      </c>
      <c r="I265" s="217"/>
      <c r="J265" s="300" t="e">
        <f>J266</f>
        <v>#REF!</v>
      </c>
      <c r="K265" s="217"/>
      <c r="L265" s="300" t="e">
        <f>L266</f>
        <v>#REF!</v>
      </c>
      <c r="M265" s="196"/>
      <c r="N265" s="300" t="e">
        <f t="shared" si="160"/>
        <v>#REF!</v>
      </c>
      <c r="O265" s="196"/>
      <c r="P265" s="300" t="e">
        <f t="shared" si="159"/>
        <v>#REF!</v>
      </c>
      <c r="Q265" s="196"/>
      <c r="R265" s="316"/>
      <c r="S265" s="196"/>
      <c r="T265" s="300">
        <f>T266</f>
        <v>0</v>
      </c>
      <c r="U265" s="196"/>
      <c r="V265" s="300">
        <f>V266</f>
        <v>0</v>
      </c>
      <c r="W265" s="196"/>
      <c r="X265" s="300">
        <f>X266</f>
        <v>0</v>
      </c>
      <c r="Y265" s="196"/>
      <c r="Z265" s="300">
        <f>Z266</f>
        <v>0</v>
      </c>
      <c r="AA265" s="196"/>
      <c r="AB265" s="300">
        <f>AB266</f>
        <v>0</v>
      </c>
      <c r="AC265" s="196"/>
      <c r="AD265" s="300">
        <f>AD266</f>
        <v>0</v>
      </c>
      <c r="AE265" s="196"/>
      <c r="AF265" s="300">
        <f>AF266</f>
        <v>0</v>
      </c>
      <c r="AG265" s="196"/>
      <c r="AH265" s="300">
        <f>AH266</f>
        <v>0</v>
      </c>
      <c r="AI265" s="196"/>
      <c r="AJ265" s="300">
        <f>AJ266</f>
        <v>0</v>
      </c>
      <c r="AK265" s="196"/>
      <c r="AL265" s="301">
        <f>AL266</f>
        <v>0</v>
      </c>
      <c r="AM265" s="196"/>
      <c r="AN265" s="300">
        <f>AN266</f>
        <v>0</v>
      </c>
      <c r="AO265" s="196"/>
      <c r="AP265" s="300" t="e">
        <f>AP266</f>
        <v>#REF!</v>
      </c>
      <c r="AQ265" s="196"/>
      <c r="AR265" s="300">
        <f>AR266</f>
        <v>0</v>
      </c>
      <c r="AS265" s="196"/>
      <c r="AT265" s="300">
        <f>AT266</f>
        <v>0</v>
      </c>
      <c r="AU265" s="196"/>
      <c r="AV265" s="300">
        <f>AV266</f>
        <v>0</v>
      </c>
      <c r="AW265" s="196"/>
      <c r="AX265" s="300">
        <f>AX266</f>
        <v>0</v>
      </c>
      <c r="AY265" s="196"/>
      <c r="AZ265" s="300">
        <f>AZ266</f>
        <v>0</v>
      </c>
      <c r="BA265" s="196"/>
      <c r="BB265" s="300">
        <f>BB266</f>
        <v>0</v>
      </c>
      <c r="BC265" s="196"/>
      <c r="BD265" s="300">
        <f>BD266</f>
        <v>0</v>
      </c>
      <c r="BE265" s="196"/>
      <c r="BF265" s="300">
        <f>BF266</f>
        <v>0</v>
      </c>
      <c r="BG265" s="196"/>
      <c r="BH265" s="300" t="e">
        <f>BH266</f>
        <v>#REF!</v>
      </c>
      <c r="BI265" s="196"/>
      <c r="BJ265" s="300" t="e">
        <f>BJ266</f>
        <v>#REF!</v>
      </c>
      <c r="BK265" s="196"/>
      <c r="BL265" s="300" t="e">
        <f>BL266</f>
        <v>#REF!</v>
      </c>
      <c r="BM265" s="196"/>
      <c r="BN265" s="300">
        <f>BN266</f>
        <v>0</v>
      </c>
      <c r="BO265" s="196"/>
      <c r="BP265" s="300">
        <f>BP266</f>
        <v>0</v>
      </c>
      <c r="BQ265" s="368"/>
      <c r="BR265" s="196"/>
      <c r="BS265" s="196"/>
      <c r="BT265" s="196"/>
      <c r="BU265" s="196"/>
      <c r="BV265" s="196"/>
      <c r="BW265" s="196"/>
      <c r="BX265" s="196"/>
      <c r="BY265" s="196"/>
      <c r="BZ265" s="196"/>
      <c r="CA265" s="196"/>
      <c r="CB265" s="196"/>
      <c r="CC265" s="196"/>
      <c r="CD265" s="196"/>
      <c r="CE265" s="196"/>
      <c r="CF265" s="196"/>
      <c r="CG265" s="196"/>
      <c r="CH265" s="196"/>
      <c r="CI265" s="196"/>
      <c r="CJ265" s="196"/>
      <c r="CK265" s="196"/>
      <c r="CL265" s="196"/>
      <c r="CM265" s="196"/>
      <c r="CN265" s="196"/>
      <c r="CO265" s="196"/>
      <c r="CP265" s="196"/>
      <c r="CQ265" s="196"/>
      <c r="CR265" s="196"/>
      <c r="CS265" s="196"/>
      <c r="CT265" s="196"/>
      <c r="CU265" s="196"/>
      <c r="CV265" s="196"/>
      <c r="CW265" s="196"/>
      <c r="CX265" s="196"/>
      <c r="CY265" s="196"/>
      <c r="CZ265" s="196"/>
      <c r="DA265" s="196"/>
      <c r="DB265" s="196"/>
      <c r="DC265" s="196"/>
      <c r="DD265" s="196"/>
      <c r="DE265" s="196"/>
      <c r="DF265" s="196"/>
      <c r="DG265" s="196"/>
      <c r="DH265" s="196"/>
      <c r="DI265" s="196"/>
      <c r="DJ265" s="196"/>
      <c r="DK265" s="196"/>
      <c r="DL265" s="196"/>
      <c r="DM265" s="196"/>
      <c r="DN265" s="196"/>
      <c r="DO265" s="196"/>
      <c r="DP265" s="196"/>
      <c r="DQ265" s="196"/>
      <c r="DR265" s="196"/>
      <c r="DS265" s="196"/>
      <c r="DT265" s="196"/>
      <c r="DU265" s="196"/>
      <c r="DV265" s="196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7"/>
      <c r="FH265" s="197"/>
      <c r="FI265" s="197"/>
      <c r="FJ265" s="197"/>
      <c r="FK265" s="197"/>
      <c r="FL265" s="197"/>
      <c r="FM265" s="197"/>
      <c r="FN265" s="197"/>
      <c r="FO265" s="196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8"/>
      <c r="GC265" s="198"/>
      <c r="GD265" s="198"/>
      <c r="GE265" s="198"/>
      <c r="GF265" s="198"/>
      <c r="GG265" s="198"/>
      <c r="GH265" s="198"/>
      <c r="GI265" s="198"/>
      <c r="GJ265" s="198"/>
      <c r="GK265" s="198"/>
      <c r="GL265" s="198"/>
      <c r="GM265" s="198"/>
      <c r="GN265" s="198"/>
      <c r="GO265" s="198"/>
      <c r="GP265" s="198"/>
      <c r="GQ265" s="198"/>
      <c r="GR265" s="198"/>
      <c r="GS265" s="198"/>
      <c r="GT265" s="198"/>
      <c r="GU265" s="198"/>
      <c r="GV265" s="198"/>
      <c r="GW265" s="198"/>
      <c r="GX265" s="198"/>
      <c r="GY265" s="198"/>
      <c r="GZ265" s="198"/>
      <c r="HA265" s="198"/>
      <c r="HB265" s="198"/>
      <c r="HC265" s="198"/>
      <c r="HD265" s="198"/>
      <c r="HE265" s="198"/>
      <c r="HF265" s="198"/>
    </row>
    <row r="266" spans="2:214" ht="15" customHeight="1" x14ac:dyDescent="0.2">
      <c r="B266" s="31"/>
      <c r="C266" s="399"/>
      <c r="D266" s="422"/>
      <c r="E266" s="420">
        <v>1</v>
      </c>
      <c r="F266" s="344"/>
      <c r="G266" s="212"/>
      <c r="H266" s="199" t="s">
        <v>305</v>
      </c>
      <c r="I266" s="212"/>
      <c r="J266" s="301" t="e">
        <f>J267</f>
        <v>#REF!</v>
      </c>
      <c r="K266" s="212"/>
      <c r="L266" s="301" t="e">
        <f>L267</f>
        <v>#REF!</v>
      </c>
      <c r="M266" s="200"/>
      <c r="N266" s="301" t="e">
        <f t="shared" si="160"/>
        <v>#REF!</v>
      </c>
      <c r="O266" s="200"/>
      <c r="P266" s="301" t="e">
        <f t="shared" si="159"/>
        <v>#REF!</v>
      </c>
      <c r="Q266" s="200"/>
      <c r="R266" s="317"/>
      <c r="S266" s="200"/>
      <c r="T266" s="301">
        <f>T267</f>
        <v>0</v>
      </c>
      <c r="U266" s="200"/>
      <c r="V266" s="301">
        <f>V267</f>
        <v>0</v>
      </c>
      <c r="W266" s="200"/>
      <c r="X266" s="301">
        <f>X267</f>
        <v>0</v>
      </c>
      <c r="Y266" s="200"/>
      <c r="Z266" s="301">
        <f>Z267</f>
        <v>0</v>
      </c>
      <c r="AA266" s="200"/>
      <c r="AB266" s="301">
        <f>AB267</f>
        <v>0</v>
      </c>
      <c r="AC266" s="200"/>
      <c r="AD266" s="301">
        <f>AD267</f>
        <v>0</v>
      </c>
      <c r="AE266" s="200"/>
      <c r="AF266" s="301">
        <f>AF267</f>
        <v>0</v>
      </c>
      <c r="AG266" s="200"/>
      <c r="AH266" s="301">
        <f>AH267</f>
        <v>0</v>
      </c>
      <c r="AI266" s="200"/>
      <c r="AJ266" s="301">
        <f>AJ267</f>
        <v>0</v>
      </c>
      <c r="AK266" s="200"/>
      <c r="AL266" s="7">
        <v>0</v>
      </c>
      <c r="AM266" s="200"/>
      <c r="AN266" s="301">
        <f>AN267</f>
        <v>0</v>
      </c>
      <c r="AO266" s="200"/>
      <c r="AP266" s="301" t="e">
        <f>AP267</f>
        <v>#REF!</v>
      </c>
      <c r="AQ266" s="200"/>
      <c r="AR266" s="301">
        <f>AR267</f>
        <v>0</v>
      </c>
      <c r="AS266" s="200"/>
      <c r="AT266" s="301">
        <f>AT267</f>
        <v>0</v>
      </c>
      <c r="AU266" s="200"/>
      <c r="AV266" s="301">
        <f>AV267</f>
        <v>0</v>
      </c>
      <c r="AW266" s="200"/>
      <c r="AX266" s="301">
        <f>AX267</f>
        <v>0</v>
      </c>
      <c r="AY266" s="200"/>
      <c r="AZ266" s="301">
        <f>AZ267</f>
        <v>0</v>
      </c>
      <c r="BA266" s="200"/>
      <c r="BB266" s="301">
        <f>BB267</f>
        <v>0</v>
      </c>
      <c r="BC266" s="200"/>
      <c r="BD266" s="301">
        <f>BD267</f>
        <v>0</v>
      </c>
      <c r="BE266" s="200"/>
      <c r="BF266" s="301">
        <f>BF267</f>
        <v>0</v>
      </c>
      <c r="BG266" s="200"/>
      <c r="BH266" s="301" t="e">
        <f>BH267</f>
        <v>#REF!</v>
      </c>
      <c r="BI266" s="200"/>
      <c r="BJ266" s="301" t="e">
        <f>BJ267</f>
        <v>#REF!</v>
      </c>
      <c r="BK266" s="200"/>
      <c r="BL266" s="301" t="e">
        <f>BL267</f>
        <v>#REF!</v>
      </c>
      <c r="BM266" s="200"/>
      <c r="BN266" s="301">
        <f>BN267</f>
        <v>0</v>
      </c>
      <c r="BO266" s="200"/>
      <c r="BP266" s="301">
        <f>BP267</f>
        <v>0</v>
      </c>
      <c r="BQ266" s="369"/>
      <c r="BR266" s="200"/>
      <c r="BS266" s="200"/>
      <c r="BT266" s="200"/>
      <c r="BU266" s="200"/>
      <c r="BV266" s="200"/>
      <c r="BW266" s="200"/>
      <c r="BX266" s="200"/>
      <c r="BY266" s="200"/>
      <c r="BZ266" s="200"/>
      <c r="CA266" s="200"/>
      <c r="CB266" s="200"/>
      <c r="CC266" s="200"/>
      <c r="CD266" s="200"/>
      <c r="CE266" s="200"/>
      <c r="CF266" s="200"/>
      <c r="CG266" s="200"/>
      <c r="CH266" s="200"/>
      <c r="CI266" s="200"/>
      <c r="CJ266" s="200"/>
      <c r="CK266" s="200"/>
      <c r="CL266" s="200"/>
      <c r="CM266" s="200"/>
      <c r="CN266" s="200"/>
      <c r="CO266" s="200"/>
      <c r="CP266" s="200"/>
      <c r="CQ266" s="200"/>
      <c r="CR266" s="200"/>
      <c r="CS266" s="200"/>
      <c r="CT266" s="200"/>
      <c r="CU266" s="200"/>
      <c r="CV266" s="200"/>
      <c r="CW266" s="200"/>
      <c r="CX266" s="200"/>
      <c r="CY266" s="200"/>
      <c r="CZ266" s="200"/>
      <c r="DA266" s="200"/>
      <c r="DB266" s="200"/>
      <c r="DC266" s="200"/>
      <c r="DD266" s="200"/>
      <c r="DE266" s="200"/>
      <c r="DF266" s="200"/>
      <c r="DG266" s="200"/>
      <c r="DH266" s="200"/>
      <c r="DI266" s="200"/>
      <c r="DJ266" s="200"/>
      <c r="DK266" s="200"/>
      <c r="DL266" s="200"/>
      <c r="DM266" s="200"/>
      <c r="DN266" s="200"/>
      <c r="DO266" s="200"/>
      <c r="DP266" s="200"/>
      <c r="DQ266" s="200"/>
      <c r="DR266" s="200"/>
      <c r="DS266" s="200"/>
      <c r="DT266" s="200"/>
      <c r="DU266" s="200"/>
      <c r="DV266" s="200"/>
      <c r="DW266" s="200"/>
      <c r="DX266" s="200"/>
      <c r="DY266" s="200"/>
      <c r="DZ266" s="200"/>
      <c r="EA266" s="200"/>
      <c r="EB266" s="200"/>
      <c r="EC266" s="200"/>
      <c r="ED266" s="200"/>
      <c r="EE266" s="200"/>
      <c r="EF266" s="200"/>
      <c r="EG266" s="200"/>
      <c r="EH266" s="200"/>
      <c r="EI266" s="200"/>
      <c r="EJ266" s="200"/>
      <c r="EK266" s="200"/>
      <c r="EL266" s="200"/>
      <c r="EM266" s="200"/>
      <c r="EN266" s="200"/>
      <c r="EO266" s="200"/>
      <c r="EP266" s="200"/>
      <c r="EQ266" s="200"/>
      <c r="ER266" s="200"/>
      <c r="ES266" s="200"/>
      <c r="ET266" s="200"/>
      <c r="EU266" s="200"/>
      <c r="EV266" s="200"/>
      <c r="EW266" s="200"/>
      <c r="EX266" s="200"/>
      <c r="EY266" s="200"/>
      <c r="EZ266" s="200"/>
      <c r="FA266" s="200"/>
      <c r="FB266" s="200"/>
      <c r="FC266" s="200"/>
      <c r="FD266" s="200"/>
      <c r="FE266" s="200"/>
      <c r="FF266" s="200"/>
      <c r="FO266" s="200"/>
    </row>
    <row r="267" spans="2:214" ht="15" customHeight="1" x14ac:dyDescent="0.2">
      <c r="B267" s="31"/>
      <c r="C267" s="399"/>
      <c r="D267" s="422"/>
      <c r="E267" s="422"/>
      <c r="F267" s="346" t="s">
        <v>3</v>
      </c>
      <c r="H267" s="203" t="s">
        <v>306</v>
      </c>
      <c r="J267" s="7" t="e">
        <f>#REF!</f>
        <v>#REF!</v>
      </c>
      <c r="L267" s="7" t="e">
        <f>#REF!</f>
        <v>#REF!</v>
      </c>
      <c r="M267" s="16"/>
      <c r="N267" s="7" t="e">
        <f t="shared" si="160"/>
        <v>#REF!</v>
      </c>
      <c r="O267" s="16"/>
      <c r="P267" s="7" t="e">
        <f t="shared" si="159"/>
        <v>#REF!</v>
      </c>
      <c r="Q267" s="16"/>
      <c r="R267" s="318"/>
      <c r="S267" s="16"/>
      <c r="T267" s="7">
        <v>0</v>
      </c>
      <c r="U267" s="16"/>
      <c r="V267" s="7">
        <v>0</v>
      </c>
      <c r="W267" s="16"/>
      <c r="X267" s="7">
        <v>0</v>
      </c>
      <c r="Y267" s="16"/>
      <c r="Z267" s="7">
        <v>0</v>
      </c>
      <c r="AA267" s="16"/>
      <c r="AB267" s="7">
        <v>0</v>
      </c>
      <c r="AC267" s="16"/>
      <c r="AD267" s="7">
        <v>0</v>
      </c>
      <c r="AE267" s="16"/>
      <c r="AF267" s="7">
        <v>0</v>
      </c>
      <c r="AG267" s="16"/>
      <c r="AH267" s="7">
        <v>0</v>
      </c>
      <c r="AI267" s="16"/>
      <c r="AJ267" s="7">
        <v>0</v>
      </c>
      <c r="AK267" s="16"/>
      <c r="AL267" s="300">
        <f>SUM(AL268)</f>
        <v>0</v>
      </c>
      <c r="AM267" s="16"/>
      <c r="AN267" s="7">
        <v>0</v>
      </c>
      <c r="AO267" s="16"/>
      <c r="AP267" s="7" t="e">
        <f>#REF!</f>
        <v>#REF!</v>
      </c>
      <c r="AQ267" s="16"/>
      <c r="AR267" s="7">
        <v>0</v>
      </c>
      <c r="AS267" s="16"/>
      <c r="AT267" s="7">
        <v>0</v>
      </c>
      <c r="AU267" s="16"/>
      <c r="AV267" s="7">
        <v>0</v>
      </c>
      <c r="AW267" s="16"/>
      <c r="AX267" s="7">
        <v>0</v>
      </c>
      <c r="AY267" s="16"/>
      <c r="AZ267" s="7">
        <v>0</v>
      </c>
      <c r="BA267" s="16"/>
      <c r="BB267" s="7">
        <v>0</v>
      </c>
      <c r="BC267" s="16"/>
      <c r="BD267" s="7">
        <v>0</v>
      </c>
      <c r="BE267" s="16"/>
      <c r="BF267" s="7">
        <v>0</v>
      </c>
      <c r="BG267" s="16"/>
      <c r="BH267" s="7" t="e">
        <f>#REF!</f>
        <v>#REF!</v>
      </c>
      <c r="BI267" s="16"/>
      <c r="BJ267" s="7" t="e">
        <f>#REF!</f>
        <v>#REF!</v>
      </c>
      <c r="BK267" s="16"/>
      <c r="BL267" s="7" t="e">
        <f>#REF!</f>
        <v>#REF!</v>
      </c>
      <c r="BM267" s="16"/>
      <c r="BN267" s="7">
        <v>0</v>
      </c>
      <c r="BO267" s="16"/>
      <c r="BP267" s="7">
        <v>0</v>
      </c>
      <c r="BQ267" s="370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O267" s="16"/>
    </row>
    <row r="268" spans="2:214" s="198" customFormat="1" ht="15" customHeight="1" x14ac:dyDescent="0.2">
      <c r="B268" s="372"/>
      <c r="C268" s="400"/>
      <c r="D268" s="418">
        <v>4</v>
      </c>
      <c r="E268" s="418"/>
      <c r="F268" s="345"/>
      <c r="G268" s="217"/>
      <c r="H268" s="195" t="s">
        <v>287</v>
      </c>
      <c r="I268" s="217"/>
      <c r="J268" s="300" t="e">
        <f>SUM(J269)</f>
        <v>#REF!</v>
      </c>
      <c r="K268" s="217"/>
      <c r="L268" s="300" t="e">
        <f>SUM(L269)</f>
        <v>#REF!</v>
      </c>
      <c r="M268" s="196"/>
      <c r="N268" s="300" t="e">
        <f t="shared" si="160"/>
        <v>#REF!</v>
      </c>
      <c r="O268" s="196"/>
      <c r="P268" s="300" t="e">
        <f t="shared" si="159"/>
        <v>#REF!</v>
      </c>
      <c r="Q268" s="196"/>
      <c r="R268" s="316" t="e">
        <f>(P268/J268)*100</f>
        <v>#REF!</v>
      </c>
      <c r="S268" s="196"/>
      <c r="T268" s="300">
        <f>SUM(T269)</f>
        <v>0</v>
      </c>
      <c r="U268" s="196"/>
      <c r="V268" s="300">
        <f>SUM(V269)</f>
        <v>0</v>
      </c>
      <c r="W268" s="196"/>
      <c r="X268" s="300">
        <f>SUM(X269)</f>
        <v>0</v>
      </c>
      <c r="Y268" s="196"/>
      <c r="Z268" s="300">
        <f>SUM(Z269)</f>
        <v>0</v>
      </c>
      <c r="AA268" s="196"/>
      <c r="AB268" s="300">
        <f>SUM(AB269)</f>
        <v>0</v>
      </c>
      <c r="AC268" s="196"/>
      <c r="AD268" s="300">
        <f>SUM(AD269)</f>
        <v>0</v>
      </c>
      <c r="AE268" s="196"/>
      <c r="AF268" s="300">
        <f>SUM(AF269)</f>
        <v>0</v>
      </c>
      <c r="AG268" s="196"/>
      <c r="AH268" s="300">
        <f>SUM(AH269)</f>
        <v>0</v>
      </c>
      <c r="AI268" s="196"/>
      <c r="AJ268" s="300">
        <f>SUM(AJ269)</f>
        <v>0</v>
      </c>
      <c r="AK268" s="196"/>
      <c r="AL268" s="301">
        <f>SUM(AL269)</f>
        <v>0</v>
      </c>
      <c r="AM268" s="196"/>
      <c r="AN268" s="300">
        <f>SUM(AN269)</f>
        <v>0</v>
      </c>
      <c r="AO268" s="196"/>
      <c r="AP268" s="300" t="e">
        <f>SUM(AP269)</f>
        <v>#REF!</v>
      </c>
      <c r="AQ268" s="196"/>
      <c r="AR268" s="300">
        <f>SUM(AR269)</f>
        <v>0</v>
      </c>
      <c r="AS268" s="196"/>
      <c r="AT268" s="300">
        <f>SUM(AT269)</f>
        <v>0</v>
      </c>
      <c r="AU268" s="196"/>
      <c r="AV268" s="300">
        <f>SUM(AV269)</f>
        <v>0</v>
      </c>
      <c r="AW268" s="196"/>
      <c r="AX268" s="300">
        <f>SUM(AX269)</f>
        <v>0</v>
      </c>
      <c r="AY268" s="196"/>
      <c r="AZ268" s="300">
        <f>SUM(AZ269)</f>
        <v>0</v>
      </c>
      <c r="BA268" s="196"/>
      <c r="BB268" s="300">
        <f>SUM(BB269)</f>
        <v>0</v>
      </c>
      <c r="BC268" s="196"/>
      <c r="BD268" s="300">
        <f>SUM(BD269)</f>
        <v>0</v>
      </c>
      <c r="BE268" s="196"/>
      <c r="BF268" s="300">
        <f>SUM(BF269)</f>
        <v>0</v>
      </c>
      <c r="BG268" s="196"/>
      <c r="BH268" s="300">
        <f>SUM(BH269)</f>
        <v>0</v>
      </c>
      <c r="BI268" s="196"/>
      <c r="BJ268" s="300">
        <f>SUM(BJ269)</f>
        <v>0</v>
      </c>
      <c r="BK268" s="196"/>
      <c r="BL268" s="300">
        <f>SUM(BL269)</f>
        <v>0</v>
      </c>
      <c r="BM268" s="196"/>
      <c r="BN268" s="300">
        <f>SUM(BN269)</f>
        <v>0</v>
      </c>
      <c r="BO268" s="196"/>
      <c r="BP268" s="300">
        <f>SUM(BP269)</f>
        <v>0</v>
      </c>
      <c r="BQ268" s="368"/>
      <c r="BR268" s="196"/>
      <c r="BS268" s="196"/>
      <c r="BT268" s="196"/>
      <c r="BU268" s="196"/>
      <c r="BV268" s="196"/>
      <c r="BW268" s="196"/>
      <c r="BX268" s="196"/>
      <c r="BY268" s="196"/>
      <c r="BZ268" s="196"/>
      <c r="CA268" s="196"/>
      <c r="CB268" s="196"/>
      <c r="CC268" s="196"/>
      <c r="CD268" s="196"/>
      <c r="CE268" s="196"/>
      <c r="CF268" s="196"/>
      <c r="CG268" s="196"/>
      <c r="CH268" s="196"/>
      <c r="CI268" s="196"/>
      <c r="CJ268" s="196"/>
      <c r="CK268" s="196"/>
      <c r="CL268" s="196"/>
      <c r="CM268" s="196"/>
      <c r="CN268" s="196"/>
      <c r="CO268" s="196"/>
      <c r="CP268" s="196"/>
      <c r="CQ268" s="196"/>
      <c r="CR268" s="196"/>
      <c r="CS268" s="196"/>
      <c r="CT268" s="196"/>
      <c r="CU268" s="196"/>
      <c r="CV268" s="196"/>
      <c r="CW268" s="196"/>
      <c r="CX268" s="196"/>
      <c r="CY268" s="196"/>
      <c r="CZ268" s="196"/>
      <c r="DA268" s="196"/>
      <c r="DB268" s="196"/>
      <c r="DC268" s="196"/>
      <c r="DD268" s="196"/>
      <c r="DE268" s="196"/>
      <c r="DF268" s="196"/>
      <c r="DG268" s="196"/>
      <c r="DH268" s="196"/>
      <c r="DI268" s="196"/>
      <c r="DJ268" s="196"/>
      <c r="DK268" s="196"/>
      <c r="DL268" s="196"/>
      <c r="DM268" s="196"/>
      <c r="DN268" s="196"/>
      <c r="DO268" s="196"/>
      <c r="DP268" s="196"/>
      <c r="DQ268" s="196"/>
      <c r="DR268" s="196"/>
      <c r="DS268" s="196"/>
      <c r="DT268" s="196"/>
      <c r="DU268" s="196"/>
      <c r="DV268" s="196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7"/>
      <c r="FH268" s="197"/>
      <c r="FI268" s="197"/>
      <c r="FJ268" s="197"/>
      <c r="FK268" s="197"/>
      <c r="FL268" s="197"/>
      <c r="FM268" s="197"/>
      <c r="FN268" s="197"/>
      <c r="FO268" s="196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</row>
    <row r="269" spans="2:214" ht="15" customHeight="1" x14ac:dyDescent="0.2">
      <c r="B269" s="31"/>
      <c r="C269" s="398"/>
      <c r="D269" s="419"/>
      <c r="E269" s="420">
        <v>2</v>
      </c>
      <c r="F269" s="342"/>
      <c r="G269" s="212"/>
      <c r="H269" s="199" t="s">
        <v>101</v>
      </c>
      <c r="I269" s="212"/>
      <c r="J269" s="301" t="e">
        <f>SUM(J270)</f>
        <v>#REF!</v>
      </c>
      <c r="K269" s="212"/>
      <c r="L269" s="301" t="e">
        <f>SUM(L270)</f>
        <v>#REF!</v>
      </c>
      <c r="M269" s="200"/>
      <c r="N269" s="301" t="e">
        <f t="shared" si="160"/>
        <v>#REF!</v>
      </c>
      <c r="O269" s="200"/>
      <c r="P269" s="301" t="e">
        <f t="shared" si="159"/>
        <v>#REF!</v>
      </c>
      <c r="Q269" s="200"/>
      <c r="R269" s="317" t="e">
        <f>(P269/J269)*100</f>
        <v>#REF!</v>
      </c>
      <c r="S269" s="200"/>
      <c r="T269" s="301">
        <f>SUM(T270)</f>
        <v>0</v>
      </c>
      <c r="U269" s="200"/>
      <c r="V269" s="301">
        <f>SUM(V270)</f>
        <v>0</v>
      </c>
      <c r="W269" s="200"/>
      <c r="X269" s="301">
        <f>SUM(X270)</f>
        <v>0</v>
      </c>
      <c r="Y269" s="200"/>
      <c r="Z269" s="301">
        <f>SUM(Z270)</f>
        <v>0</v>
      </c>
      <c r="AA269" s="200"/>
      <c r="AB269" s="301">
        <f>SUM(AB270)</f>
        <v>0</v>
      </c>
      <c r="AC269" s="200"/>
      <c r="AD269" s="301">
        <f>SUM(AD270)</f>
        <v>0</v>
      </c>
      <c r="AE269" s="200"/>
      <c r="AF269" s="301">
        <f>SUM(AF270)</f>
        <v>0</v>
      </c>
      <c r="AG269" s="200"/>
      <c r="AH269" s="301">
        <f>SUM(AH270)</f>
        <v>0</v>
      </c>
      <c r="AI269" s="200"/>
      <c r="AJ269" s="301">
        <f>SUM(AJ270)</f>
        <v>0</v>
      </c>
      <c r="AK269" s="200"/>
      <c r="AL269" s="7">
        <v>0</v>
      </c>
      <c r="AM269" s="200"/>
      <c r="AN269" s="301">
        <f>SUM(AN270)</f>
        <v>0</v>
      </c>
      <c r="AO269" s="200"/>
      <c r="AP269" s="301" t="e">
        <f>SUM(AP270)</f>
        <v>#REF!</v>
      </c>
      <c r="AQ269" s="200"/>
      <c r="AR269" s="301">
        <f>SUM(AR270)</f>
        <v>0</v>
      </c>
      <c r="AS269" s="200"/>
      <c r="AT269" s="301">
        <f>SUM(AT270)</f>
        <v>0</v>
      </c>
      <c r="AU269" s="200"/>
      <c r="AV269" s="301">
        <f>SUM(AV270)</f>
        <v>0</v>
      </c>
      <c r="AW269" s="200"/>
      <c r="AX269" s="301">
        <f>SUM(AX270)</f>
        <v>0</v>
      </c>
      <c r="AY269" s="200"/>
      <c r="AZ269" s="301">
        <f>SUM(AZ270)</f>
        <v>0</v>
      </c>
      <c r="BA269" s="200"/>
      <c r="BB269" s="301">
        <f>SUM(BB270)</f>
        <v>0</v>
      </c>
      <c r="BC269" s="200"/>
      <c r="BD269" s="301">
        <f>SUM(BD270)</f>
        <v>0</v>
      </c>
      <c r="BE269" s="200"/>
      <c r="BF269" s="301">
        <f>SUM(BF270)</f>
        <v>0</v>
      </c>
      <c r="BG269" s="200"/>
      <c r="BH269" s="301">
        <f>SUM(BH270)</f>
        <v>0</v>
      </c>
      <c r="BI269" s="200"/>
      <c r="BJ269" s="301">
        <f>SUM(BJ270)</f>
        <v>0</v>
      </c>
      <c r="BK269" s="200"/>
      <c r="BL269" s="301">
        <f>SUM(BL270)</f>
        <v>0</v>
      </c>
      <c r="BM269" s="200"/>
      <c r="BN269" s="301">
        <f>SUM(BN270)</f>
        <v>0</v>
      </c>
      <c r="BO269" s="200"/>
      <c r="BP269" s="301">
        <f>SUM(BP270)</f>
        <v>0</v>
      </c>
      <c r="BQ269" s="369"/>
      <c r="BR269" s="200"/>
      <c r="BS269" s="200"/>
      <c r="BT269" s="200"/>
      <c r="BU269" s="200"/>
      <c r="BV269" s="200"/>
      <c r="BW269" s="200"/>
      <c r="BX269" s="200"/>
      <c r="BY269" s="200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0"/>
      <c r="CN269" s="200"/>
      <c r="CO269" s="200"/>
      <c r="CP269" s="200"/>
      <c r="CQ269" s="200"/>
      <c r="CR269" s="200"/>
      <c r="CS269" s="200"/>
      <c r="CT269" s="200"/>
      <c r="CU269" s="200"/>
      <c r="CV269" s="200"/>
      <c r="CW269" s="200"/>
      <c r="CX269" s="200"/>
      <c r="CY269" s="200"/>
      <c r="CZ269" s="200"/>
      <c r="DA269" s="200"/>
      <c r="DB269" s="200"/>
      <c r="DC269" s="200"/>
      <c r="DD269" s="200"/>
      <c r="DE269" s="200"/>
      <c r="DF269" s="200"/>
      <c r="DG269" s="200"/>
      <c r="DH269" s="200"/>
      <c r="DI269" s="200"/>
      <c r="DJ269" s="200"/>
      <c r="DK269" s="200"/>
      <c r="DL269" s="200"/>
      <c r="DM269" s="200"/>
      <c r="DN269" s="200"/>
      <c r="DO269" s="200"/>
      <c r="DP269" s="200"/>
      <c r="DQ269" s="200"/>
      <c r="DR269" s="200"/>
      <c r="DS269" s="200"/>
      <c r="DT269" s="200"/>
      <c r="DU269" s="200"/>
      <c r="DV269" s="200"/>
      <c r="DW269" s="200"/>
      <c r="DX269" s="200"/>
      <c r="DY269" s="200"/>
      <c r="DZ269" s="200"/>
      <c r="EA269" s="200"/>
      <c r="EB269" s="200"/>
      <c r="EC269" s="200"/>
      <c r="ED269" s="200"/>
      <c r="EE269" s="200"/>
      <c r="EF269" s="200"/>
      <c r="EG269" s="200"/>
      <c r="EH269" s="200"/>
      <c r="EI269" s="200"/>
      <c r="EJ269" s="200"/>
      <c r="EK269" s="200"/>
      <c r="EL269" s="200"/>
      <c r="EM269" s="200"/>
      <c r="EN269" s="200"/>
      <c r="EO269" s="200"/>
      <c r="EP269" s="200"/>
      <c r="EQ269" s="200"/>
      <c r="ER269" s="200"/>
      <c r="ES269" s="200"/>
      <c r="ET269" s="200"/>
      <c r="EU269" s="200"/>
      <c r="EV269" s="200"/>
      <c r="EW269" s="200"/>
      <c r="EX269" s="200"/>
      <c r="EY269" s="200"/>
      <c r="EZ269" s="200"/>
      <c r="FA269" s="200"/>
      <c r="FB269" s="200"/>
      <c r="FC269" s="200"/>
      <c r="FD269" s="200"/>
      <c r="FE269" s="200"/>
      <c r="FF269" s="200"/>
      <c r="FO269" s="200"/>
    </row>
    <row r="270" spans="2:214" ht="15" customHeight="1" x14ac:dyDescent="0.2">
      <c r="B270" s="31"/>
      <c r="C270" s="399"/>
      <c r="D270" s="421"/>
      <c r="E270" s="421"/>
      <c r="F270" s="346">
        <v>90</v>
      </c>
      <c r="H270" s="203" t="s">
        <v>371</v>
      </c>
      <c r="J270" s="7" t="e">
        <f>#REF!</f>
        <v>#REF!</v>
      </c>
      <c r="L270" s="7" t="e">
        <f>#REF!</f>
        <v>#REF!</v>
      </c>
      <c r="M270" s="16"/>
      <c r="N270" s="7" t="e">
        <f t="shared" si="160"/>
        <v>#REF!</v>
      </c>
      <c r="O270" s="16"/>
      <c r="P270" s="7" t="e">
        <f t="shared" si="159"/>
        <v>#REF!</v>
      </c>
      <c r="Q270" s="16"/>
      <c r="R270" s="318" t="e">
        <f>(P270/J270)*100</f>
        <v>#REF!</v>
      </c>
      <c r="S270" s="16"/>
      <c r="T270" s="7">
        <v>0</v>
      </c>
      <c r="U270" s="16"/>
      <c r="V270" s="7">
        <v>0</v>
      </c>
      <c r="W270" s="16"/>
      <c r="X270" s="7">
        <v>0</v>
      </c>
      <c r="Y270" s="16"/>
      <c r="Z270" s="7">
        <v>0</v>
      </c>
      <c r="AA270" s="16"/>
      <c r="AB270" s="7">
        <v>0</v>
      </c>
      <c r="AC270" s="16"/>
      <c r="AD270" s="7">
        <v>0</v>
      </c>
      <c r="AE270" s="16"/>
      <c r="AF270" s="7">
        <v>0</v>
      </c>
      <c r="AG270" s="16"/>
      <c r="AH270" s="7">
        <v>0</v>
      </c>
      <c r="AI270" s="16"/>
      <c r="AJ270" s="7">
        <v>0</v>
      </c>
      <c r="AK270" s="16"/>
      <c r="AL270" s="7">
        <v>0</v>
      </c>
      <c r="AM270" s="16"/>
      <c r="AN270" s="7">
        <v>0</v>
      </c>
      <c r="AO270" s="16"/>
      <c r="AP270" s="7" t="e">
        <f>#REF!</f>
        <v>#REF!</v>
      </c>
      <c r="AQ270" s="16"/>
      <c r="AR270" s="7">
        <v>0</v>
      </c>
      <c r="AS270" s="16"/>
      <c r="AT270" s="7">
        <v>0</v>
      </c>
      <c r="AU270" s="16"/>
      <c r="AV270" s="7">
        <v>0</v>
      </c>
      <c r="AW270" s="16"/>
      <c r="AX270" s="7">
        <v>0</v>
      </c>
      <c r="AY270" s="16"/>
      <c r="AZ270" s="7">
        <v>0</v>
      </c>
      <c r="BA270" s="16"/>
      <c r="BB270" s="7">
        <v>0</v>
      </c>
      <c r="BC270" s="16"/>
      <c r="BD270" s="7">
        <v>0</v>
      </c>
      <c r="BE270" s="16"/>
      <c r="BF270" s="7">
        <v>0</v>
      </c>
      <c r="BG270" s="16"/>
      <c r="BH270" s="7">
        <v>0</v>
      </c>
      <c r="BI270" s="16"/>
      <c r="BJ270" s="7">
        <v>0</v>
      </c>
      <c r="BK270" s="16"/>
      <c r="BL270" s="7">
        <v>0</v>
      </c>
      <c r="BM270" s="16"/>
      <c r="BN270" s="7">
        <v>0</v>
      </c>
      <c r="BO270" s="16"/>
      <c r="BP270" s="7">
        <v>0</v>
      </c>
      <c r="BQ270" s="370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O270" s="16"/>
    </row>
    <row r="271" spans="2:214" ht="15" customHeight="1" x14ac:dyDescent="0.2">
      <c r="B271" s="31"/>
      <c r="C271" s="400"/>
      <c r="D271" s="418">
        <v>5</v>
      </c>
      <c r="E271" s="418"/>
      <c r="F271" s="341"/>
      <c r="G271" s="217"/>
      <c r="H271" s="195" t="s">
        <v>102</v>
      </c>
      <c r="I271" s="217"/>
      <c r="J271" s="300" t="e">
        <f>SUM(J272+J274)</f>
        <v>#REF!</v>
      </c>
      <c r="K271" s="217"/>
      <c r="L271" s="300" t="e">
        <f>SUM(L272+L274)</f>
        <v>#REF!</v>
      </c>
      <c r="M271" s="196"/>
      <c r="N271" s="300" t="e">
        <f t="shared" si="160"/>
        <v>#REF!</v>
      </c>
      <c r="O271" s="196"/>
      <c r="P271" s="300" t="e">
        <f t="shared" si="159"/>
        <v>#REF!</v>
      </c>
      <c r="Q271" s="196"/>
      <c r="R271" s="316" t="e">
        <f>(P271/J271)*100</f>
        <v>#REF!</v>
      </c>
      <c r="S271" s="196"/>
      <c r="T271" s="300">
        <f t="shared" ref="T271:AJ271" si="165">SUM(T272+T274)</f>
        <v>0</v>
      </c>
      <c r="U271" s="196"/>
      <c r="V271" s="300">
        <f t="shared" si="165"/>
        <v>0</v>
      </c>
      <c r="W271" s="196"/>
      <c r="X271" s="300">
        <f t="shared" si="165"/>
        <v>0</v>
      </c>
      <c r="Y271" s="196"/>
      <c r="Z271" s="300" t="e">
        <f t="shared" si="165"/>
        <v>#REF!</v>
      </c>
      <c r="AA271" s="196"/>
      <c r="AB271" s="300">
        <f t="shared" si="165"/>
        <v>0</v>
      </c>
      <c r="AC271" s="196"/>
      <c r="AD271" s="300">
        <f t="shared" si="165"/>
        <v>0</v>
      </c>
      <c r="AE271" s="196"/>
      <c r="AF271" s="300" t="e">
        <f t="shared" si="165"/>
        <v>#REF!</v>
      </c>
      <c r="AG271" s="196"/>
      <c r="AH271" s="300">
        <f t="shared" si="165"/>
        <v>0</v>
      </c>
      <c r="AI271" s="196"/>
      <c r="AJ271" s="300" t="e">
        <f t="shared" si="165"/>
        <v>#REF!</v>
      </c>
      <c r="AK271" s="196"/>
      <c r="AL271" s="300">
        <f t="shared" ref="AL271:BP271" si="166">SUM(AL272+AL274)</f>
        <v>0</v>
      </c>
      <c r="AM271" s="196"/>
      <c r="AN271" s="300" t="e">
        <f t="shared" si="166"/>
        <v>#REF!</v>
      </c>
      <c r="AO271" s="196"/>
      <c r="AP271" s="300" t="e">
        <f t="shared" si="166"/>
        <v>#REF!</v>
      </c>
      <c r="AQ271" s="196"/>
      <c r="AR271" s="300">
        <f t="shared" si="166"/>
        <v>0</v>
      </c>
      <c r="AS271" s="196"/>
      <c r="AT271" s="300">
        <f t="shared" si="166"/>
        <v>0</v>
      </c>
      <c r="AU271" s="196"/>
      <c r="AV271" s="300">
        <f t="shared" si="166"/>
        <v>0</v>
      </c>
      <c r="AW271" s="196"/>
      <c r="AX271" s="300">
        <f t="shared" si="166"/>
        <v>0</v>
      </c>
      <c r="AY271" s="196"/>
      <c r="AZ271" s="300">
        <f t="shared" si="166"/>
        <v>0</v>
      </c>
      <c r="BA271" s="196"/>
      <c r="BB271" s="300">
        <f t="shared" si="166"/>
        <v>0</v>
      </c>
      <c r="BC271" s="196"/>
      <c r="BD271" s="300">
        <f t="shared" si="166"/>
        <v>0</v>
      </c>
      <c r="BE271" s="196"/>
      <c r="BF271" s="300">
        <f t="shared" si="166"/>
        <v>0</v>
      </c>
      <c r="BG271" s="196"/>
      <c r="BH271" s="300" t="e">
        <f t="shared" si="166"/>
        <v>#REF!</v>
      </c>
      <c r="BI271" s="196"/>
      <c r="BJ271" s="300" t="e">
        <f t="shared" si="166"/>
        <v>#REF!</v>
      </c>
      <c r="BK271" s="196"/>
      <c r="BL271" s="300">
        <f t="shared" si="166"/>
        <v>0</v>
      </c>
      <c r="BM271" s="196"/>
      <c r="BN271" s="300">
        <f t="shared" si="166"/>
        <v>0</v>
      </c>
      <c r="BO271" s="196"/>
      <c r="BP271" s="300">
        <f t="shared" si="166"/>
        <v>0</v>
      </c>
      <c r="BQ271" s="368"/>
      <c r="BR271" s="196"/>
      <c r="BS271" s="196"/>
      <c r="BT271" s="196"/>
      <c r="BU271" s="196"/>
      <c r="BV271" s="196"/>
      <c r="BW271" s="196"/>
      <c r="BX271" s="196"/>
      <c r="BY271" s="196"/>
      <c r="BZ271" s="196"/>
      <c r="CA271" s="196"/>
      <c r="CB271" s="196"/>
      <c r="CC271" s="196"/>
      <c r="CD271" s="196"/>
      <c r="CE271" s="196"/>
      <c r="CF271" s="196"/>
      <c r="CG271" s="196"/>
      <c r="CH271" s="196"/>
      <c r="CI271" s="196"/>
      <c r="CJ271" s="196"/>
      <c r="CK271" s="196"/>
      <c r="CL271" s="196"/>
      <c r="CM271" s="196"/>
      <c r="CN271" s="196"/>
      <c r="CO271" s="196"/>
      <c r="CP271" s="196"/>
      <c r="CQ271" s="196"/>
      <c r="CR271" s="196"/>
      <c r="CS271" s="196"/>
      <c r="CT271" s="196"/>
      <c r="CU271" s="196"/>
      <c r="CV271" s="196"/>
      <c r="CW271" s="196"/>
      <c r="CX271" s="196"/>
      <c r="CY271" s="196"/>
      <c r="CZ271" s="196"/>
      <c r="DA271" s="196"/>
      <c r="DB271" s="196"/>
      <c r="DC271" s="196"/>
      <c r="DD271" s="196"/>
      <c r="DE271" s="196"/>
      <c r="DF271" s="196"/>
      <c r="DG271" s="196"/>
      <c r="DH271" s="196"/>
      <c r="DI271" s="196"/>
      <c r="DJ271" s="196"/>
      <c r="DK271" s="196"/>
      <c r="DL271" s="196"/>
      <c r="DM271" s="196"/>
      <c r="DN271" s="196"/>
      <c r="DO271" s="196"/>
      <c r="DP271" s="196"/>
      <c r="DQ271" s="196"/>
      <c r="DR271" s="196"/>
      <c r="DS271" s="196"/>
      <c r="DT271" s="196"/>
      <c r="DU271" s="196"/>
      <c r="DV271" s="196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7"/>
      <c r="FH271" s="197"/>
      <c r="FI271" s="197"/>
      <c r="FJ271" s="197"/>
      <c r="FK271" s="197"/>
      <c r="FL271" s="197"/>
      <c r="FM271" s="197"/>
      <c r="FN271" s="197"/>
      <c r="FO271" s="196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8"/>
      <c r="GC271" s="198"/>
      <c r="GD271" s="198"/>
      <c r="GE271" s="198"/>
      <c r="GF271" s="198"/>
      <c r="GG271" s="198"/>
      <c r="GH271" s="198"/>
      <c r="GI271" s="198"/>
      <c r="GJ271" s="198"/>
      <c r="GK271" s="198"/>
      <c r="GL271" s="198"/>
      <c r="GM271" s="198"/>
      <c r="GN271" s="198"/>
      <c r="GO271" s="198"/>
      <c r="GP271" s="198"/>
      <c r="GQ271" s="198"/>
      <c r="GR271" s="198"/>
      <c r="GS271" s="198"/>
      <c r="GT271" s="198"/>
      <c r="GU271" s="198"/>
      <c r="GV271" s="198"/>
    </row>
    <row r="272" spans="2:214" ht="15" customHeight="1" x14ac:dyDescent="0.2">
      <c r="B272" s="31"/>
      <c r="C272" s="399"/>
      <c r="D272" s="424"/>
      <c r="E272" s="420">
        <v>1</v>
      </c>
      <c r="F272" s="342"/>
      <c r="G272" s="212"/>
      <c r="H272" s="199" t="s">
        <v>98</v>
      </c>
      <c r="I272" s="212"/>
      <c r="J272" s="301" t="e">
        <f>J273</f>
        <v>#REF!</v>
      </c>
      <c r="K272" s="212"/>
      <c r="L272" s="301" t="e">
        <f>L273</f>
        <v>#REF!</v>
      </c>
      <c r="M272" s="200"/>
      <c r="N272" s="301" t="e">
        <f t="shared" si="160"/>
        <v>#REF!</v>
      </c>
      <c r="O272" s="200"/>
      <c r="P272" s="301" t="e">
        <f t="shared" si="159"/>
        <v>#REF!</v>
      </c>
      <c r="Q272" s="200"/>
      <c r="R272" s="317"/>
      <c r="S272" s="200"/>
      <c r="T272" s="301">
        <f t="shared" ref="T272:BP272" si="167">T273</f>
        <v>0</v>
      </c>
      <c r="U272" s="200"/>
      <c r="V272" s="301">
        <f t="shared" si="167"/>
        <v>0</v>
      </c>
      <c r="W272" s="200"/>
      <c r="X272" s="301">
        <f t="shared" si="167"/>
        <v>0</v>
      </c>
      <c r="Y272" s="200"/>
      <c r="Z272" s="301">
        <f t="shared" si="167"/>
        <v>0</v>
      </c>
      <c r="AA272" s="200"/>
      <c r="AB272" s="301">
        <f t="shared" si="167"/>
        <v>0</v>
      </c>
      <c r="AC272" s="200"/>
      <c r="AD272" s="301">
        <f t="shared" si="167"/>
        <v>0</v>
      </c>
      <c r="AE272" s="200"/>
      <c r="AF272" s="301">
        <f t="shared" si="167"/>
        <v>0</v>
      </c>
      <c r="AG272" s="200"/>
      <c r="AH272" s="301">
        <f t="shared" si="167"/>
        <v>0</v>
      </c>
      <c r="AI272" s="200"/>
      <c r="AJ272" s="301">
        <f t="shared" si="167"/>
        <v>0</v>
      </c>
      <c r="AK272" s="200"/>
      <c r="AL272" s="301">
        <f t="shared" si="167"/>
        <v>0</v>
      </c>
      <c r="AM272" s="200"/>
      <c r="AN272" s="301">
        <f t="shared" si="167"/>
        <v>0</v>
      </c>
      <c r="AO272" s="200"/>
      <c r="AP272" s="301" t="e">
        <f t="shared" si="167"/>
        <v>#REF!</v>
      </c>
      <c r="AQ272" s="200"/>
      <c r="AR272" s="301">
        <f t="shared" si="167"/>
        <v>0</v>
      </c>
      <c r="AS272" s="200"/>
      <c r="AT272" s="301">
        <f t="shared" si="167"/>
        <v>0</v>
      </c>
      <c r="AU272" s="200"/>
      <c r="AV272" s="301">
        <f t="shared" si="167"/>
        <v>0</v>
      </c>
      <c r="AW272" s="200"/>
      <c r="AX272" s="301">
        <f t="shared" si="167"/>
        <v>0</v>
      </c>
      <c r="AY272" s="200"/>
      <c r="AZ272" s="301">
        <f t="shared" si="167"/>
        <v>0</v>
      </c>
      <c r="BA272" s="200"/>
      <c r="BB272" s="301">
        <f t="shared" si="167"/>
        <v>0</v>
      </c>
      <c r="BC272" s="200"/>
      <c r="BD272" s="301">
        <f t="shared" si="167"/>
        <v>0</v>
      </c>
      <c r="BE272" s="200"/>
      <c r="BF272" s="301">
        <f t="shared" si="167"/>
        <v>0</v>
      </c>
      <c r="BG272" s="200"/>
      <c r="BH272" s="301">
        <f t="shared" si="167"/>
        <v>0</v>
      </c>
      <c r="BI272" s="200"/>
      <c r="BJ272" s="301">
        <f t="shared" si="167"/>
        <v>0</v>
      </c>
      <c r="BK272" s="200"/>
      <c r="BL272" s="301">
        <f t="shared" si="167"/>
        <v>0</v>
      </c>
      <c r="BM272" s="200"/>
      <c r="BN272" s="301">
        <f t="shared" si="167"/>
        <v>0</v>
      </c>
      <c r="BO272" s="200"/>
      <c r="BP272" s="301">
        <f t="shared" si="167"/>
        <v>0</v>
      </c>
      <c r="BQ272" s="369"/>
      <c r="BR272" s="200"/>
      <c r="BS272" s="200"/>
      <c r="BT272" s="200"/>
      <c r="BU272" s="200"/>
      <c r="BV272" s="200"/>
      <c r="BW272" s="200"/>
      <c r="BX272" s="200"/>
      <c r="BY272" s="200"/>
      <c r="BZ272" s="200"/>
      <c r="CA272" s="200"/>
      <c r="CB272" s="200"/>
      <c r="CC272" s="200"/>
      <c r="CD272" s="200"/>
      <c r="CE272" s="200"/>
      <c r="CF272" s="200"/>
      <c r="CG272" s="200"/>
      <c r="CH272" s="200"/>
      <c r="CI272" s="200"/>
      <c r="CJ272" s="200"/>
      <c r="CK272" s="200"/>
      <c r="CL272" s="200"/>
      <c r="CM272" s="200"/>
      <c r="CN272" s="200"/>
      <c r="CO272" s="200"/>
      <c r="CP272" s="200"/>
      <c r="CQ272" s="200"/>
      <c r="CR272" s="200"/>
      <c r="CS272" s="200"/>
      <c r="CT272" s="200"/>
      <c r="CU272" s="200"/>
      <c r="CV272" s="200"/>
      <c r="CW272" s="200"/>
      <c r="CX272" s="200"/>
      <c r="CY272" s="200"/>
      <c r="CZ272" s="200"/>
      <c r="DA272" s="200"/>
      <c r="DB272" s="200"/>
      <c r="DC272" s="200"/>
      <c r="DD272" s="200"/>
      <c r="DE272" s="200"/>
      <c r="DF272" s="200"/>
      <c r="DG272" s="200"/>
      <c r="DH272" s="200"/>
      <c r="DI272" s="200"/>
      <c r="DJ272" s="200"/>
      <c r="DK272" s="200"/>
      <c r="DL272" s="200"/>
      <c r="DM272" s="200"/>
      <c r="DN272" s="200"/>
      <c r="DO272" s="200"/>
      <c r="DP272" s="200"/>
      <c r="DQ272" s="200"/>
      <c r="DR272" s="200"/>
      <c r="DS272" s="200"/>
      <c r="DT272" s="200"/>
      <c r="DU272" s="200"/>
      <c r="DV272" s="200"/>
      <c r="DW272" s="200"/>
      <c r="DX272" s="200"/>
      <c r="DY272" s="200"/>
      <c r="DZ272" s="200"/>
      <c r="EA272" s="200"/>
      <c r="EB272" s="200"/>
      <c r="EC272" s="200"/>
      <c r="ED272" s="200"/>
      <c r="EE272" s="200"/>
      <c r="EF272" s="200"/>
      <c r="EG272" s="200"/>
      <c r="EH272" s="200"/>
      <c r="EI272" s="200"/>
      <c r="EJ272" s="200"/>
      <c r="EK272" s="200"/>
      <c r="EL272" s="200"/>
      <c r="EM272" s="200"/>
      <c r="EN272" s="200"/>
      <c r="EO272" s="200"/>
      <c r="EP272" s="200"/>
      <c r="EQ272" s="200"/>
      <c r="ER272" s="200"/>
      <c r="ES272" s="200"/>
      <c r="ET272" s="200"/>
      <c r="EU272" s="200"/>
      <c r="EV272" s="200"/>
      <c r="EW272" s="200"/>
      <c r="EX272" s="200"/>
      <c r="EY272" s="200"/>
      <c r="EZ272" s="200"/>
      <c r="FA272" s="200"/>
      <c r="FB272" s="200"/>
      <c r="FC272" s="200"/>
      <c r="FD272" s="200"/>
      <c r="FE272" s="200"/>
      <c r="FF272" s="200"/>
      <c r="FO272" s="200"/>
    </row>
    <row r="273" spans="2:212" ht="15" customHeight="1" x14ac:dyDescent="0.2">
      <c r="B273" s="31"/>
      <c r="C273" s="399"/>
      <c r="D273" s="424"/>
      <c r="E273" s="424"/>
      <c r="F273" s="353" t="s">
        <v>3</v>
      </c>
      <c r="H273" s="203" t="s">
        <v>99</v>
      </c>
      <c r="J273" s="7" t="e">
        <f>#REF!</f>
        <v>#REF!</v>
      </c>
      <c r="L273" s="7" t="e">
        <f>#REF!</f>
        <v>#REF!</v>
      </c>
      <c r="M273" s="16"/>
      <c r="N273" s="7" t="e">
        <f t="shared" si="160"/>
        <v>#REF!</v>
      </c>
      <c r="O273" s="16"/>
      <c r="P273" s="7" t="e">
        <f t="shared" si="159"/>
        <v>#REF!</v>
      </c>
      <c r="Q273" s="16"/>
      <c r="R273" s="318"/>
      <c r="S273" s="16"/>
      <c r="T273" s="7">
        <v>0</v>
      </c>
      <c r="U273" s="16"/>
      <c r="V273" s="7">
        <v>0</v>
      </c>
      <c r="W273" s="16"/>
      <c r="X273" s="7">
        <v>0</v>
      </c>
      <c r="Y273" s="16"/>
      <c r="Z273" s="7">
        <v>0</v>
      </c>
      <c r="AA273" s="16"/>
      <c r="AB273" s="7">
        <v>0</v>
      </c>
      <c r="AC273" s="16"/>
      <c r="AD273" s="7">
        <v>0</v>
      </c>
      <c r="AE273" s="16"/>
      <c r="AF273" s="7">
        <v>0</v>
      </c>
      <c r="AG273" s="16"/>
      <c r="AH273" s="7">
        <v>0</v>
      </c>
      <c r="AI273" s="16"/>
      <c r="AJ273" s="7">
        <v>0</v>
      </c>
      <c r="AK273" s="16"/>
      <c r="AL273" s="7">
        <v>0</v>
      </c>
      <c r="AM273" s="16"/>
      <c r="AN273" s="7">
        <v>0</v>
      </c>
      <c r="AO273" s="16"/>
      <c r="AP273" s="7" t="e">
        <f>#REF!</f>
        <v>#REF!</v>
      </c>
      <c r="AQ273" s="16"/>
      <c r="AR273" s="7">
        <v>0</v>
      </c>
      <c r="AS273" s="16"/>
      <c r="AT273" s="7">
        <v>0</v>
      </c>
      <c r="AU273" s="16"/>
      <c r="AV273" s="7">
        <v>0</v>
      </c>
      <c r="AW273" s="16"/>
      <c r="AX273" s="7">
        <v>0</v>
      </c>
      <c r="AY273" s="16"/>
      <c r="AZ273" s="7">
        <v>0</v>
      </c>
      <c r="BA273" s="16"/>
      <c r="BB273" s="7">
        <v>0</v>
      </c>
      <c r="BC273" s="16"/>
      <c r="BD273" s="7">
        <v>0</v>
      </c>
      <c r="BE273" s="16"/>
      <c r="BF273" s="7">
        <v>0</v>
      </c>
      <c r="BG273" s="16"/>
      <c r="BH273" s="7">
        <v>0</v>
      </c>
      <c r="BI273" s="16"/>
      <c r="BJ273" s="7">
        <v>0</v>
      </c>
      <c r="BK273" s="16"/>
      <c r="BL273" s="7">
        <v>0</v>
      </c>
      <c r="BM273" s="16"/>
      <c r="BN273" s="7">
        <v>0</v>
      </c>
      <c r="BO273" s="16"/>
      <c r="BP273" s="7">
        <v>0</v>
      </c>
      <c r="BQ273" s="370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O273" s="16"/>
    </row>
    <row r="274" spans="2:212" ht="15" customHeight="1" x14ac:dyDescent="0.2">
      <c r="B274" s="31"/>
      <c r="C274" s="398"/>
      <c r="D274" s="424"/>
      <c r="E274" s="420">
        <v>7</v>
      </c>
      <c r="F274" s="342"/>
      <c r="G274" s="212"/>
      <c r="H274" s="199" t="s">
        <v>103</v>
      </c>
      <c r="I274" s="212"/>
      <c r="J274" s="301" t="e">
        <f>SUM(J275+J276+J277)</f>
        <v>#REF!</v>
      </c>
      <c r="K274" s="212"/>
      <c r="L274" s="301" t="e">
        <f>SUM(L275+L276+L277)</f>
        <v>#REF!</v>
      </c>
      <c r="M274" s="200"/>
      <c r="N274" s="301" t="e">
        <f t="shared" si="160"/>
        <v>#REF!</v>
      </c>
      <c r="O274" s="200"/>
      <c r="P274" s="301" t="e">
        <f t="shared" si="159"/>
        <v>#REF!</v>
      </c>
      <c r="Q274" s="200"/>
      <c r="R274" s="317" t="e">
        <f>(P274/J274)*100</f>
        <v>#REF!</v>
      </c>
      <c r="S274" s="200"/>
      <c r="T274" s="301">
        <f t="shared" ref="T274:AJ274" si="168">SUM(T275:T277)</f>
        <v>0</v>
      </c>
      <c r="U274" s="200"/>
      <c r="V274" s="301">
        <f t="shared" si="168"/>
        <v>0</v>
      </c>
      <c r="W274" s="200"/>
      <c r="X274" s="301">
        <f t="shared" si="168"/>
        <v>0</v>
      </c>
      <c r="Y274" s="200"/>
      <c r="Z274" s="301" t="e">
        <f t="shared" si="168"/>
        <v>#REF!</v>
      </c>
      <c r="AA274" s="200"/>
      <c r="AB274" s="301">
        <f t="shared" si="168"/>
        <v>0</v>
      </c>
      <c r="AC274" s="200"/>
      <c r="AD274" s="301">
        <f t="shared" si="168"/>
        <v>0</v>
      </c>
      <c r="AE274" s="200"/>
      <c r="AF274" s="301" t="e">
        <f t="shared" si="168"/>
        <v>#REF!</v>
      </c>
      <c r="AG274" s="200"/>
      <c r="AH274" s="301">
        <f t="shared" si="168"/>
        <v>0</v>
      </c>
      <c r="AI274" s="200"/>
      <c r="AJ274" s="301" t="e">
        <f t="shared" si="168"/>
        <v>#REF!</v>
      </c>
      <c r="AK274" s="200"/>
      <c r="AL274" s="301">
        <f t="shared" ref="AL274:BP274" si="169">SUM(AL275:AL277)</f>
        <v>0</v>
      </c>
      <c r="AM274" s="200"/>
      <c r="AN274" s="301" t="e">
        <f t="shared" si="169"/>
        <v>#REF!</v>
      </c>
      <c r="AO274" s="200"/>
      <c r="AP274" s="301" t="e">
        <f t="shared" si="169"/>
        <v>#REF!</v>
      </c>
      <c r="AQ274" s="200"/>
      <c r="AR274" s="301">
        <f t="shared" si="169"/>
        <v>0</v>
      </c>
      <c r="AS274" s="200"/>
      <c r="AT274" s="301">
        <f t="shared" si="169"/>
        <v>0</v>
      </c>
      <c r="AU274" s="200"/>
      <c r="AV274" s="301">
        <f t="shared" si="169"/>
        <v>0</v>
      </c>
      <c r="AW274" s="200"/>
      <c r="AX274" s="301">
        <f t="shared" si="169"/>
        <v>0</v>
      </c>
      <c r="AY274" s="200"/>
      <c r="AZ274" s="301">
        <f t="shared" si="169"/>
        <v>0</v>
      </c>
      <c r="BA274" s="200"/>
      <c r="BB274" s="301">
        <f t="shared" si="169"/>
        <v>0</v>
      </c>
      <c r="BC274" s="200"/>
      <c r="BD274" s="301">
        <f t="shared" si="169"/>
        <v>0</v>
      </c>
      <c r="BE274" s="200"/>
      <c r="BF274" s="301">
        <f t="shared" si="169"/>
        <v>0</v>
      </c>
      <c r="BG274" s="200"/>
      <c r="BH274" s="301" t="e">
        <f t="shared" si="169"/>
        <v>#REF!</v>
      </c>
      <c r="BI274" s="200"/>
      <c r="BJ274" s="301" t="e">
        <f t="shared" si="169"/>
        <v>#REF!</v>
      </c>
      <c r="BK274" s="200"/>
      <c r="BL274" s="301">
        <f t="shared" si="169"/>
        <v>0</v>
      </c>
      <c r="BM274" s="200"/>
      <c r="BN274" s="301">
        <f t="shared" si="169"/>
        <v>0</v>
      </c>
      <c r="BO274" s="200"/>
      <c r="BP274" s="301">
        <f t="shared" si="169"/>
        <v>0</v>
      </c>
      <c r="BQ274" s="369"/>
      <c r="BR274" s="200"/>
      <c r="BS274" s="200"/>
      <c r="BT274" s="200"/>
      <c r="BU274" s="200"/>
      <c r="BV274" s="200"/>
      <c r="BW274" s="200"/>
      <c r="BX274" s="200"/>
      <c r="BY274" s="200"/>
      <c r="BZ274" s="200"/>
      <c r="CA274" s="200"/>
      <c r="CB274" s="200"/>
      <c r="CC274" s="200"/>
      <c r="CD274" s="200"/>
      <c r="CE274" s="200"/>
      <c r="CF274" s="200"/>
      <c r="CG274" s="200"/>
      <c r="CH274" s="200"/>
      <c r="CI274" s="200"/>
      <c r="CJ274" s="200"/>
      <c r="CK274" s="200"/>
      <c r="CL274" s="200"/>
      <c r="CM274" s="200"/>
      <c r="CN274" s="200"/>
      <c r="CO274" s="200"/>
      <c r="CP274" s="200"/>
      <c r="CQ274" s="200"/>
      <c r="CR274" s="200"/>
      <c r="CS274" s="200"/>
      <c r="CT274" s="200"/>
      <c r="CU274" s="200"/>
      <c r="CV274" s="200"/>
      <c r="CW274" s="200"/>
      <c r="CX274" s="200"/>
      <c r="CY274" s="200"/>
      <c r="CZ274" s="200"/>
      <c r="DA274" s="200"/>
      <c r="DB274" s="200"/>
      <c r="DC274" s="200"/>
      <c r="DD274" s="200"/>
      <c r="DE274" s="200"/>
      <c r="DF274" s="200"/>
      <c r="DG274" s="200"/>
      <c r="DH274" s="200"/>
      <c r="DI274" s="200"/>
      <c r="DJ274" s="200"/>
      <c r="DK274" s="200"/>
      <c r="DL274" s="200"/>
      <c r="DM274" s="200"/>
      <c r="DN274" s="200"/>
      <c r="DO274" s="200"/>
      <c r="DP274" s="200"/>
      <c r="DQ274" s="200"/>
      <c r="DR274" s="200"/>
      <c r="DS274" s="200"/>
      <c r="DT274" s="200"/>
      <c r="DU274" s="200"/>
      <c r="DV274" s="200"/>
      <c r="DW274" s="200"/>
      <c r="DX274" s="200"/>
      <c r="DY274" s="200"/>
      <c r="DZ274" s="200"/>
      <c r="EA274" s="200"/>
      <c r="EB274" s="200"/>
      <c r="EC274" s="200"/>
      <c r="ED274" s="200"/>
      <c r="EE274" s="200"/>
      <c r="EF274" s="200"/>
      <c r="EG274" s="200"/>
      <c r="EH274" s="200"/>
      <c r="EI274" s="200"/>
      <c r="EJ274" s="200"/>
      <c r="EK274" s="200"/>
      <c r="EL274" s="200"/>
      <c r="EM274" s="200"/>
      <c r="EN274" s="200"/>
      <c r="EO274" s="200"/>
      <c r="EP274" s="200"/>
      <c r="EQ274" s="200"/>
      <c r="ER274" s="200"/>
      <c r="ES274" s="200"/>
      <c r="ET274" s="200"/>
      <c r="EU274" s="200"/>
      <c r="EV274" s="200"/>
      <c r="EW274" s="200"/>
      <c r="EX274" s="200"/>
      <c r="EY274" s="200"/>
      <c r="EZ274" s="200"/>
      <c r="FA274" s="200"/>
      <c r="FB274" s="200"/>
      <c r="FC274" s="200"/>
      <c r="FD274" s="200"/>
      <c r="FE274" s="200"/>
      <c r="FF274" s="200"/>
      <c r="FO274" s="200"/>
    </row>
    <row r="275" spans="2:212" ht="15" customHeight="1" x14ac:dyDescent="0.2">
      <c r="B275" s="31"/>
      <c r="C275" s="398"/>
      <c r="D275" s="424"/>
      <c r="E275" s="420"/>
      <c r="F275" s="346" t="s">
        <v>3</v>
      </c>
      <c r="H275" s="203" t="s">
        <v>288</v>
      </c>
      <c r="J275" s="7" t="e">
        <f>#REF!</f>
        <v>#REF!</v>
      </c>
      <c r="L275" s="7" t="e">
        <f>#REF!</f>
        <v>#REF!</v>
      </c>
      <c r="M275" s="16"/>
      <c r="N275" s="7" t="e">
        <f t="shared" si="160"/>
        <v>#REF!</v>
      </c>
      <c r="O275" s="16"/>
      <c r="P275" s="7" t="e">
        <f t="shared" si="159"/>
        <v>#REF!</v>
      </c>
      <c r="Q275" s="16"/>
      <c r="R275" s="318" t="e">
        <f>(P275/J275)*100</f>
        <v>#REF!</v>
      </c>
      <c r="S275" s="202"/>
      <c r="T275" s="7">
        <v>0</v>
      </c>
      <c r="U275" s="202"/>
      <c r="V275" s="7">
        <v>0</v>
      </c>
      <c r="W275" s="202"/>
      <c r="X275" s="7">
        <v>0</v>
      </c>
      <c r="Y275" s="202"/>
      <c r="Z275" s="7" t="e">
        <f>#REF!</f>
        <v>#REF!</v>
      </c>
      <c r="AA275" s="202"/>
      <c r="AB275" s="302">
        <v>0</v>
      </c>
      <c r="AC275" s="202"/>
      <c r="AD275" s="302">
        <v>0</v>
      </c>
      <c r="AE275" s="202"/>
      <c r="AF275" s="7" t="e">
        <f>#REF!</f>
        <v>#REF!</v>
      </c>
      <c r="AG275" s="202"/>
      <c r="AH275" s="302">
        <v>0</v>
      </c>
      <c r="AI275" s="202"/>
      <c r="AJ275" s="302">
        <v>0</v>
      </c>
      <c r="AK275" s="202"/>
      <c r="AL275" s="7"/>
      <c r="AM275" s="202"/>
      <c r="AN275" s="7" t="e">
        <f>#REF!</f>
        <v>#REF!</v>
      </c>
      <c r="AO275" s="202"/>
      <c r="AP275" s="7" t="e">
        <f>#REF!</f>
        <v>#REF!</v>
      </c>
      <c r="AQ275" s="202"/>
      <c r="AR275" s="302">
        <v>0</v>
      </c>
      <c r="AS275" s="202"/>
      <c r="AT275" s="302">
        <v>0</v>
      </c>
      <c r="AU275" s="202"/>
      <c r="AV275" s="302">
        <v>0</v>
      </c>
      <c r="AW275" s="202"/>
      <c r="AX275" s="302">
        <v>0</v>
      </c>
      <c r="AY275" s="202"/>
      <c r="AZ275" s="302">
        <v>0</v>
      </c>
      <c r="BA275" s="202"/>
      <c r="BB275" s="302">
        <v>0</v>
      </c>
      <c r="BC275" s="202"/>
      <c r="BD275" s="302">
        <v>0</v>
      </c>
      <c r="BE275" s="202"/>
      <c r="BF275" s="302">
        <v>0</v>
      </c>
      <c r="BG275" s="202"/>
      <c r="BH275" s="302" t="e">
        <f>#REF!</f>
        <v>#REF!</v>
      </c>
      <c r="BI275" s="202"/>
      <c r="BJ275" s="7"/>
      <c r="BK275" s="202"/>
      <c r="BL275" s="302">
        <v>0</v>
      </c>
      <c r="BM275" s="202"/>
      <c r="BN275" s="302">
        <v>0</v>
      </c>
      <c r="BO275" s="202"/>
      <c r="BP275" s="302">
        <v>0</v>
      </c>
      <c r="BQ275" s="370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O275" s="16"/>
    </row>
    <row r="276" spans="2:212" ht="15" customHeight="1" x14ac:dyDescent="0.2">
      <c r="B276" s="31"/>
      <c r="C276" s="398"/>
      <c r="D276" s="424"/>
      <c r="E276" s="420"/>
      <c r="F276" s="346" t="s">
        <v>0</v>
      </c>
      <c r="H276" s="203" t="s">
        <v>369</v>
      </c>
      <c r="J276" s="7" t="e">
        <f>#REF!</f>
        <v>#REF!</v>
      </c>
      <c r="L276" s="7" t="e">
        <f>#REF!</f>
        <v>#REF!</v>
      </c>
      <c r="M276" s="16"/>
      <c r="N276" s="7" t="e">
        <f t="shared" si="160"/>
        <v>#REF!</v>
      </c>
      <c r="O276" s="16"/>
      <c r="P276" s="7"/>
      <c r="Q276" s="16"/>
      <c r="R276" s="318"/>
      <c r="S276" s="202"/>
      <c r="T276" s="302">
        <v>0</v>
      </c>
      <c r="U276" s="202"/>
      <c r="V276" s="302">
        <v>0</v>
      </c>
      <c r="W276" s="202"/>
      <c r="X276" s="302">
        <v>0</v>
      </c>
      <c r="Y276" s="202"/>
      <c r="Z276" s="302">
        <v>0</v>
      </c>
      <c r="AA276" s="202"/>
      <c r="AB276" s="302">
        <v>0</v>
      </c>
      <c r="AC276" s="202"/>
      <c r="AD276" s="302">
        <v>0</v>
      </c>
      <c r="AE276" s="202"/>
      <c r="AF276" s="302">
        <v>0</v>
      </c>
      <c r="AG276" s="202"/>
      <c r="AH276" s="302">
        <v>0</v>
      </c>
      <c r="AI276" s="202"/>
      <c r="AJ276" s="7" t="e">
        <f>#REF!</f>
        <v>#REF!</v>
      </c>
      <c r="AK276" s="202"/>
      <c r="AL276" s="7"/>
      <c r="AM276" s="202"/>
      <c r="AN276" s="302">
        <v>0</v>
      </c>
      <c r="AO276" s="202"/>
      <c r="AP276" s="302">
        <v>0</v>
      </c>
      <c r="AQ276" s="202"/>
      <c r="AR276" s="302">
        <v>0</v>
      </c>
      <c r="AS276" s="202"/>
      <c r="AT276" s="302">
        <v>0</v>
      </c>
      <c r="AU276" s="202"/>
      <c r="AV276" s="302">
        <v>0</v>
      </c>
      <c r="AW276" s="202"/>
      <c r="AX276" s="302">
        <v>0</v>
      </c>
      <c r="AY276" s="202"/>
      <c r="AZ276" s="302">
        <v>0</v>
      </c>
      <c r="BA276" s="202"/>
      <c r="BB276" s="302">
        <v>0</v>
      </c>
      <c r="BC276" s="202"/>
      <c r="BD276" s="302">
        <v>0</v>
      </c>
      <c r="BE276" s="202"/>
      <c r="BF276" s="302">
        <v>0</v>
      </c>
      <c r="BG276" s="202"/>
      <c r="BH276" s="302">
        <v>0</v>
      </c>
      <c r="BI276" s="202"/>
      <c r="BJ276" s="7" t="e">
        <f>#REF!</f>
        <v>#REF!</v>
      </c>
      <c r="BK276" s="202"/>
      <c r="BL276" s="302">
        <v>0</v>
      </c>
      <c r="BM276" s="202"/>
      <c r="BN276" s="302">
        <v>0</v>
      </c>
      <c r="BO276" s="202"/>
      <c r="BP276" s="302">
        <v>0</v>
      </c>
      <c r="BQ276" s="370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O276" s="16"/>
    </row>
    <row r="277" spans="2:212" ht="15" customHeight="1" x14ac:dyDescent="0.2">
      <c r="B277" s="31"/>
      <c r="C277" s="398"/>
      <c r="D277" s="424"/>
      <c r="E277" s="420"/>
      <c r="F277" s="346">
        <v>90</v>
      </c>
      <c r="H277" s="203" t="s">
        <v>202</v>
      </c>
      <c r="J277" s="7" t="e">
        <f>#REF!</f>
        <v>#REF!</v>
      </c>
      <c r="L277" s="7" t="e">
        <f>#REF!</f>
        <v>#REF!</v>
      </c>
      <c r="M277" s="16"/>
      <c r="N277" s="7" t="e">
        <f t="shared" si="160"/>
        <v>#REF!</v>
      </c>
      <c r="O277" s="16"/>
      <c r="P277" s="7"/>
      <c r="Q277" s="16"/>
      <c r="R277" s="318"/>
      <c r="S277" s="16"/>
      <c r="T277" s="302">
        <v>0</v>
      </c>
      <c r="U277" s="16"/>
      <c r="V277" s="302">
        <v>0</v>
      </c>
      <c r="W277" s="16"/>
      <c r="X277" s="302">
        <v>0</v>
      </c>
      <c r="Y277" s="16"/>
      <c r="Z277" s="7" t="e">
        <f>#REF!</f>
        <v>#REF!</v>
      </c>
      <c r="AA277" s="16"/>
      <c r="AB277" s="7">
        <v>0</v>
      </c>
      <c r="AC277" s="16"/>
      <c r="AD277" s="7">
        <v>0</v>
      </c>
      <c r="AE277" s="16"/>
      <c r="AF277" s="7">
        <v>0</v>
      </c>
      <c r="AG277" s="16"/>
      <c r="AH277" s="7">
        <v>0</v>
      </c>
      <c r="AI277" s="16"/>
      <c r="AJ277" s="7">
        <v>0</v>
      </c>
      <c r="AK277" s="16"/>
      <c r="AL277" s="7">
        <v>0</v>
      </c>
      <c r="AM277" s="16"/>
      <c r="AN277" s="7">
        <v>0</v>
      </c>
      <c r="AO277" s="16"/>
      <c r="AP277" s="7" t="e">
        <f>#REF!</f>
        <v>#REF!</v>
      </c>
      <c r="AQ277" s="16"/>
      <c r="AR277" s="7">
        <v>0</v>
      </c>
      <c r="AS277" s="16"/>
      <c r="AT277" s="7">
        <v>0</v>
      </c>
      <c r="AU277" s="16"/>
      <c r="AV277" s="7">
        <v>0</v>
      </c>
      <c r="AW277" s="16"/>
      <c r="AX277" s="7">
        <v>0</v>
      </c>
      <c r="AY277" s="16"/>
      <c r="AZ277" s="7">
        <v>0</v>
      </c>
      <c r="BA277" s="16"/>
      <c r="BB277" s="7">
        <v>0</v>
      </c>
      <c r="BC277" s="16"/>
      <c r="BD277" s="7">
        <v>0</v>
      </c>
      <c r="BE277" s="16"/>
      <c r="BF277" s="7">
        <v>0</v>
      </c>
      <c r="BG277" s="16"/>
      <c r="BH277" s="7" t="e">
        <f>#REF!</f>
        <v>#REF!</v>
      </c>
      <c r="BI277" s="16"/>
      <c r="BJ277" s="7">
        <v>0</v>
      </c>
      <c r="BK277" s="16"/>
      <c r="BL277" s="7">
        <v>0</v>
      </c>
      <c r="BM277" s="16"/>
      <c r="BN277" s="7">
        <v>0</v>
      </c>
      <c r="BO277" s="16"/>
      <c r="BP277" s="7">
        <v>0</v>
      </c>
      <c r="BQ277" s="370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O277" s="16"/>
    </row>
    <row r="278" spans="2:212" ht="15" customHeight="1" x14ac:dyDescent="0.2">
      <c r="B278" s="31"/>
      <c r="C278" s="406"/>
      <c r="D278" s="418">
        <v>7</v>
      </c>
      <c r="E278" s="418"/>
      <c r="F278" s="345"/>
      <c r="G278" s="217"/>
      <c r="H278" s="195" t="s">
        <v>323</v>
      </c>
      <c r="I278" s="217"/>
      <c r="J278" s="300" t="e">
        <f>J279</f>
        <v>#REF!</v>
      </c>
      <c r="K278" s="217"/>
      <c r="L278" s="300" t="e">
        <f>L279</f>
        <v>#REF!</v>
      </c>
      <c r="M278" s="196"/>
      <c r="N278" s="300" t="e">
        <f t="shared" si="160"/>
        <v>#REF!</v>
      </c>
      <c r="O278" s="196"/>
      <c r="P278" s="300" t="e">
        <f>N278-J278</f>
        <v>#REF!</v>
      </c>
      <c r="Q278" s="196"/>
      <c r="R278" s="195"/>
      <c r="S278" s="196"/>
      <c r="T278" s="300">
        <f t="shared" ref="T278:BP278" si="170">T279</f>
        <v>0</v>
      </c>
      <c r="U278" s="196"/>
      <c r="V278" s="300">
        <f t="shared" si="170"/>
        <v>0</v>
      </c>
      <c r="W278" s="196"/>
      <c r="X278" s="300">
        <f t="shared" si="170"/>
        <v>0</v>
      </c>
      <c r="Y278" s="196"/>
      <c r="Z278" s="300" t="e">
        <f t="shared" si="170"/>
        <v>#REF!</v>
      </c>
      <c r="AA278" s="196"/>
      <c r="AB278" s="300">
        <f t="shared" si="170"/>
        <v>0</v>
      </c>
      <c r="AC278" s="196"/>
      <c r="AD278" s="300">
        <f t="shared" si="170"/>
        <v>0</v>
      </c>
      <c r="AE278" s="196"/>
      <c r="AF278" s="300" t="e">
        <f t="shared" si="170"/>
        <v>#REF!</v>
      </c>
      <c r="AG278" s="196"/>
      <c r="AH278" s="300">
        <f t="shared" si="170"/>
        <v>0</v>
      </c>
      <c r="AI278" s="196"/>
      <c r="AJ278" s="300">
        <f t="shared" si="170"/>
        <v>0</v>
      </c>
      <c r="AK278" s="196"/>
      <c r="AL278" s="300">
        <f t="shared" si="170"/>
        <v>0</v>
      </c>
      <c r="AM278" s="196"/>
      <c r="AN278" s="300">
        <f t="shared" si="170"/>
        <v>0</v>
      </c>
      <c r="AO278" s="196"/>
      <c r="AP278" s="300" t="e">
        <f t="shared" si="170"/>
        <v>#REF!</v>
      </c>
      <c r="AQ278" s="196"/>
      <c r="AR278" s="300">
        <f t="shared" si="170"/>
        <v>0</v>
      </c>
      <c r="AS278" s="196"/>
      <c r="AT278" s="300">
        <f t="shared" si="170"/>
        <v>0</v>
      </c>
      <c r="AU278" s="196"/>
      <c r="AV278" s="300">
        <f t="shared" si="170"/>
        <v>0</v>
      </c>
      <c r="AW278" s="196"/>
      <c r="AX278" s="300">
        <f t="shared" si="170"/>
        <v>0</v>
      </c>
      <c r="AY278" s="196"/>
      <c r="AZ278" s="300">
        <f t="shared" si="170"/>
        <v>0</v>
      </c>
      <c r="BA278" s="196"/>
      <c r="BB278" s="300">
        <f t="shared" si="170"/>
        <v>0</v>
      </c>
      <c r="BC278" s="196"/>
      <c r="BD278" s="300">
        <f t="shared" si="170"/>
        <v>0</v>
      </c>
      <c r="BE278" s="196"/>
      <c r="BF278" s="300">
        <f t="shared" si="170"/>
        <v>0</v>
      </c>
      <c r="BG278" s="196"/>
      <c r="BH278" s="300" t="e">
        <f t="shared" si="170"/>
        <v>#REF!</v>
      </c>
      <c r="BI278" s="196"/>
      <c r="BJ278" s="300">
        <f t="shared" si="170"/>
        <v>0</v>
      </c>
      <c r="BK278" s="196"/>
      <c r="BL278" s="300">
        <f t="shared" si="170"/>
        <v>0</v>
      </c>
      <c r="BM278" s="196"/>
      <c r="BN278" s="300">
        <f t="shared" si="170"/>
        <v>0</v>
      </c>
      <c r="BO278" s="196"/>
      <c r="BP278" s="300">
        <f t="shared" si="170"/>
        <v>0</v>
      </c>
      <c r="BQ278" s="368"/>
      <c r="BR278" s="196"/>
      <c r="BS278" s="196"/>
      <c r="BT278" s="196"/>
      <c r="BU278" s="196"/>
      <c r="BV278" s="196"/>
      <c r="BW278" s="196"/>
      <c r="BX278" s="196"/>
      <c r="BY278" s="196"/>
      <c r="BZ278" s="196"/>
      <c r="CA278" s="196"/>
      <c r="CB278" s="196"/>
      <c r="CC278" s="196"/>
      <c r="CD278" s="196"/>
      <c r="CE278" s="196"/>
      <c r="CF278" s="196"/>
      <c r="CG278" s="196"/>
      <c r="CH278" s="196"/>
      <c r="CI278" s="196"/>
      <c r="CJ278" s="196"/>
      <c r="CK278" s="196"/>
      <c r="CL278" s="196"/>
      <c r="CM278" s="196"/>
      <c r="CN278" s="196"/>
      <c r="CO278" s="196"/>
      <c r="CP278" s="196"/>
      <c r="CQ278" s="196"/>
      <c r="CR278" s="196"/>
      <c r="CS278" s="196"/>
      <c r="CT278" s="196"/>
      <c r="CU278" s="196"/>
      <c r="CV278" s="196"/>
      <c r="CW278" s="196"/>
      <c r="CX278" s="196"/>
      <c r="CY278" s="196"/>
      <c r="CZ278" s="196"/>
      <c r="DA278" s="196"/>
      <c r="DB278" s="196"/>
      <c r="DC278" s="196"/>
      <c r="DD278" s="196"/>
      <c r="DE278" s="196"/>
      <c r="DF278" s="196"/>
      <c r="DG278" s="196"/>
      <c r="DH278" s="196"/>
      <c r="DI278" s="196"/>
      <c r="DJ278" s="196"/>
      <c r="DK278" s="196"/>
      <c r="DL278" s="196"/>
      <c r="DM278" s="196"/>
      <c r="DN278" s="196"/>
      <c r="DO278" s="196"/>
      <c r="DP278" s="196"/>
      <c r="DQ278" s="196"/>
      <c r="DR278" s="196"/>
      <c r="DS278" s="196"/>
      <c r="DT278" s="196"/>
      <c r="DU278" s="196"/>
      <c r="DV278" s="196"/>
      <c r="DW278" s="196"/>
      <c r="DX278" s="196"/>
      <c r="DY278" s="196"/>
      <c r="DZ278" s="196"/>
      <c r="EA278" s="196"/>
      <c r="EB278" s="196"/>
      <c r="EC278" s="196"/>
      <c r="ED278" s="196"/>
      <c r="EE278" s="196"/>
      <c r="EF278" s="196"/>
      <c r="EG278" s="196"/>
      <c r="EH278" s="196"/>
      <c r="EI278" s="196"/>
      <c r="EJ278" s="196"/>
      <c r="EK278" s="196"/>
      <c r="EL278" s="196"/>
      <c r="EM278" s="196"/>
      <c r="EN278" s="196"/>
      <c r="EO278" s="196"/>
      <c r="EP278" s="196"/>
      <c r="EQ278" s="196"/>
      <c r="ER278" s="196"/>
      <c r="ES278" s="196"/>
      <c r="ET278" s="196"/>
      <c r="EU278" s="196"/>
      <c r="EV278" s="196"/>
      <c r="EW278" s="196"/>
      <c r="EX278" s="196"/>
      <c r="EY278" s="196"/>
      <c r="EZ278" s="196"/>
      <c r="FA278" s="196"/>
      <c r="FB278" s="196"/>
      <c r="FC278" s="196"/>
      <c r="FD278" s="196"/>
      <c r="FE278" s="196"/>
      <c r="FF278" s="196"/>
      <c r="FG278" s="197"/>
      <c r="FH278" s="197"/>
      <c r="FI278" s="197"/>
      <c r="FJ278" s="197"/>
      <c r="FK278" s="197"/>
      <c r="FL278" s="197"/>
      <c r="FM278" s="197"/>
      <c r="FN278" s="197"/>
      <c r="FO278" s="196"/>
      <c r="FP278" s="197"/>
      <c r="FQ278" s="197"/>
      <c r="FR278" s="197"/>
      <c r="FS278" s="197"/>
      <c r="FT278" s="197"/>
      <c r="FU278" s="197"/>
      <c r="FV278" s="197"/>
      <c r="FW278" s="197"/>
      <c r="FX278" s="197"/>
      <c r="FY278" s="197"/>
      <c r="FZ278" s="197"/>
      <c r="GA278" s="197"/>
      <c r="GB278" s="198"/>
      <c r="GC278" s="198"/>
      <c r="GD278" s="198"/>
      <c r="GE278" s="198"/>
      <c r="GF278" s="198"/>
      <c r="GG278" s="198"/>
      <c r="GH278" s="198"/>
      <c r="GI278" s="198"/>
      <c r="GJ278" s="198"/>
      <c r="GK278" s="198"/>
      <c r="GL278" s="198"/>
      <c r="GM278" s="198"/>
      <c r="GN278" s="198"/>
      <c r="GO278" s="198"/>
      <c r="GP278" s="198"/>
      <c r="GQ278" s="198"/>
      <c r="GR278" s="198"/>
      <c r="GS278" s="198"/>
      <c r="GT278" s="198"/>
      <c r="GU278" s="198"/>
      <c r="GV278" s="198"/>
      <c r="GW278" s="198"/>
      <c r="GX278" s="198"/>
      <c r="GY278" s="198"/>
      <c r="GZ278" s="198"/>
      <c r="HA278" s="198"/>
      <c r="HB278" s="198"/>
      <c r="HC278" s="198"/>
      <c r="HD278" s="198"/>
    </row>
    <row r="279" spans="2:212" ht="15" customHeight="1" x14ac:dyDescent="0.2">
      <c r="B279" s="31"/>
      <c r="C279" s="398"/>
      <c r="D279" s="424"/>
      <c r="E279" s="420">
        <v>7</v>
      </c>
      <c r="F279" s="344"/>
      <c r="G279" s="212"/>
      <c r="H279" s="199" t="s">
        <v>252</v>
      </c>
      <c r="I279" s="212"/>
      <c r="J279" s="301" t="e">
        <f>SUM(J280:J281)</f>
        <v>#REF!</v>
      </c>
      <c r="K279" s="212"/>
      <c r="L279" s="301" t="e">
        <f>SUM(L280:L281)</f>
        <v>#REF!</v>
      </c>
      <c r="M279" s="200"/>
      <c r="N279" s="301" t="e">
        <f t="shared" si="160"/>
        <v>#REF!</v>
      </c>
      <c r="O279" s="200"/>
      <c r="P279" s="301" t="e">
        <f>N279-J279</f>
        <v>#REF!</v>
      </c>
      <c r="Q279" s="200"/>
      <c r="R279" s="199"/>
      <c r="S279" s="200"/>
      <c r="T279" s="301">
        <f>SUM(T280:T281)</f>
        <v>0</v>
      </c>
      <c r="U279" s="200"/>
      <c r="V279" s="301">
        <f>SUM(V280:V281)</f>
        <v>0</v>
      </c>
      <c r="W279" s="200"/>
      <c r="X279" s="301">
        <f>SUM(X280:X281)</f>
        <v>0</v>
      </c>
      <c r="Y279" s="200"/>
      <c r="Z279" s="301" t="e">
        <f t="shared" ref="Z279:BP279" si="171">SUM(Z280:Z281)</f>
        <v>#REF!</v>
      </c>
      <c r="AA279" s="200"/>
      <c r="AB279" s="301">
        <f t="shared" si="171"/>
        <v>0</v>
      </c>
      <c r="AC279" s="200"/>
      <c r="AD279" s="301">
        <f t="shared" si="171"/>
        <v>0</v>
      </c>
      <c r="AE279" s="200"/>
      <c r="AF279" s="301" t="e">
        <f t="shared" si="171"/>
        <v>#REF!</v>
      </c>
      <c r="AG279" s="200"/>
      <c r="AH279" s="301">
        <f t="shared" si="171"/>
        <v>0</v>
      </c>
      <c r="AI279" s="200"/>
      <c r="AJ279" s="301">
        <f t="shared" si="171"/>
        <v>0</v>
      </c>
      <c r="AK279" s="200"/>
      <c r="AL279" s="301">
        <f t="shared" si="171"/>
        <v>0</v>
      </c>
      <c r="AM279" s="200"/>
      <c r="AN279" s="301">
        <f t="shared" si="171"/>
        <v>0</v>
      </c>
      <c r="AO279" s="200"/>
      <c r="AP279" s="301" t="e">
        <f t="shared" si="171"/>
        <v>#REF!</v>
      </c>
      <c r="AQ279" s="200"/>
      <c r="AR279" s="301">
        <f t="shared" si="171"/>
        <v>0</v>
      </c>
      <c r="AS279" s="200"/>
      <c r="AT279" s="301">
        <f t="shared" si="171"/>
        <v>0</v>
      </c>
      <c r="AU279" s="200"/>
      <c r="AV279" s="301">
        <f t="shared" si="171"/>
        <v>0</v>
      </c>
      <c r="AW279" s="200"/>
      <c r="AX279" s="301">
        <f t="shared" si="171"/>
        <v>0</v>
      </c>
      <c r="AY279" s="200"/>
      <c r="AZ279" s="301">
        <f t="shared" si="171"/>
        <v>0</v>
      </c>
      <c r="BA279" s="200"/>
      <c r="BB279" s="301">
        <f t="shared" si="171"/>
        <v>0</v>
      </c>
      <c r="BC279" s="200"/>
      <c r="BD279" s="301">
        <f t="shared" si="171"/>
        <v>0</v>
      </c>
      <c r="BE279" s="200"/>
      <c r="BF279" s="301">
        <f t="shared" si="171"/>
        <v>0</v>
      </c>
      <c r="BG279" s="200"/>
      <c r="BH279" s="301" t="e">
        <f t="shared" si="171"/>
        <v>#REF!</v>
      </c>
      <c r="BI279" s="200"/>
      <c r="BJ279" s="301">
        <f t="shared" si="171"/>
        <v>0</v>
      </c>
      <c r="BK279" s="200"/>
      <c r="BL279" s="301">
        <f t="shared" si="171"/>
        <v>0</v>
      </c>
      <c r="BM279" s="200"/>
      <c r="BN279" s="301">
        <f t="shared" si="171"/>
        <v>0</v>
      </c>
      <c r="BO279" s="200"/>
      <c r="BP279" s="301">
        <f t="shared" si="171"/>
        <v>0</v>
      </c>
      <c r="BQ279" s="369"/>
      <c r="BR279" s="200"/>
      <c r="BS279" s="200"/>
      <c r="BT279" s="200"/>
      <c r="BU279" s="200"/>
      <c r="BV279" s="200"/>
      <c r="BW279" s="200"/>
      <c r="BX279" s="200"/>
      <c r="BY279" s="200"/>
      <c r="BZ279" s="200"/>
      <c r="CA279" s="200"/>
      <c r="CB279" s="200"/>
      <c r="CC279" s="200"/>
      <c r="CD279" s="200"/>
      <c r="CE279" s="200"/>
      <c r="CF279" s="200"/>
      <c r="CG279" s="200"/>
      <c r="CH279" s="200"/>
      <c r="CI279" s="200"/>
      <c r="CJ279" s="200"/>
      <c r="CK279" s="200"/>
      <c r="CL279" s="200"/>
      <c r="CM279" s="200"/>
      <c r="CN279" s="200"/>
      <c r="CO279" s="200"/>
      <c r="CP279" s="200"/>
      <c r="CQ279" s="200"/>
      <c r="CR279" s="200"/>
      <c r="CS279" s="200"/>
      <c r="CT279" s="200"/>
      <c r="CU279" s="200"/>
      <c r="CV279" s="200"/>
      <c r="CW279" s="200"/>
      <c r="CX279" s="200"/>
      <c r="CY279" s="200"/>
      <c r="CZ279" s="200"/>
      <c r="DA279" s="200"/>
      <c r="DB279" s="200"/>
      <c r="DC279" s="200"/>
      <c r="DD279" s="200"/>
      <c r="DE279" s="200"/>
      <c r="DF279" s="200"/>
      <c r="DG279" s="200"/>
      <c r="DH279" s="200"/>
      <c r="DI279" s="200"/>
      <c r="DJ279" s="200"/>
      <c r="DK279" s="200"/>
      <c r="DL279" s="200"/>
      <c r="DM279" s="200"/>
      <c r="DN279" s="200"/>
      <c r="DO279" s="200"/>
      <c r="DP279" s="200"/>
      <c r="DQ279" s="200"/>
      <c r="DR279" s="200"/>
      <c r="DS279" s="200"/>
      <c r="DT279" s="200"/>
      <c r="DU279" s="200"/>
      <c r="DV279" s="200"/>
      <c r="DW279" s="200"/>
      <c r="DX279" s="200"/>
      <c r="DY279" s="200"/>
      <c r="DZ279" s="200"/>
      <c r="EA279" s="200"/>
      <c r="EB279" s="200"/>
      <c r="EC279" s="200"/>
      <c r="ED279" s="200"/>
      <c r="EE279" s="200"/>
      <c r="EF279" s="200"/>
      <c r="EG279" s="200"/>
      <c r="EH279" s="200"/>
      <c r="EI279" s="200"/>
      <c r="EJ279" s="200"/>
      <c r="EK279" s="200"/>
      <c r="EL279" s="200"/>
      <c r="EM279" s="200"/>
      <c r="EN279" s="200"/>
      <c r="EO279" s="200"/>
      <c r="EP279" s="200"/>
      <c r="EQ279" s="200"/>
      <c r="ER279" s="200"/>
      <c r="ES279" s="200"/>
      <c r="ET279" s="200"/>
      <c r="EU279" s="200"/>
      <c r="EV279" s="200"/>
      <c r="EW279" s="200"/>
      <c r="EX279" s="200"/>
      <c r="EY279" s="200"/>
      <c r="EZ279" s="200"/>
      <c r="FA279" s="200"/>
      <c r="FB279" s="200"/>
      <c r="FC279" s="200"/>
      <c r="FD279" s="200"/>
      <c r="FE279" s="200"/>
      <c r="FF279" s="200"/>
      <c r="FO279" s="200"/>
    </row>
    <row r="280" spans="2:212" ht="15" hidden="1" customHeight="1" x14ac:dyDescent="0.2">
      <c r="B280" s="31"/>
      <c r="C280" s="398"/>
      <c r="D280" s="424"/>
      <c r="E280" s="420"/>
      <c r="F280" s="346" t="s">
        <v>3</v>
      </c>
      <c r="H280" s="203" t="s">
        <v>104</v>
      </c>
      <c r="J280" s="7" t="e">
        <f>#REF!</f>
        <v>#REF!</v>
      </c>
      <c r="L280" s="7" t="e">
        <f>#REF!</f>
        <v>#REF!</v>
      </c>
      <c r="M280" s="16"/>
      <c r="N280" s="7">
        <f t="shared" si="160"/>
        <v>0</v>
      </c>
      <c r="O280" s="16"/>
      <c r="P280" s="7" t="e">
        <f>N280-J280</f>
        <v>#REF!</v>
      </c>
      <c r="Q280" s="16"/>
      <c r="R280" s="203"/>
      <c r="S280" s="16"/>
      <c r="T280" s="7">
        <v>0</v>
      </c>
      <c r="U280" s="16"/>
      <c r="V280" s="7">
        <v>0</v>
      </c>
      <c r="W280" s="16"/>
      <c r="X280" s="7">
        <v>0</v>
      </c>
      <c r="Y280" s="16"/>
      <c r="Z280" s="7">
        <v>0</v>
      </c>
      <c r="AA280" s="16"/>
      <c r="AB280" s="7">
        <v>0</v>
      </c>
      <c r="AC280" s="16"/>
      <c r="AD280" s="7">
        <v>0</v>
      </c>
      <c r="AE280" s="16"/>
      <c r="AF280" s="7">
        <v>0</v>
      </c>
      <c r="AG280" s="16"/>
      <c r="AH280" s="7">
        <v>0</v>
      </c>
      <c r="AI280" s="16"/>
      <c r="AJ280" s="7">
        <v>0</v>
      </c>
      <c r="AK280" s="16"/>
      <c r="AL280" s="7">
        <v>0</v>
      </c>
      <c r="AM280" s="16"/>
      <c r="AN280" s="7">
        <v>0</v>
      </c>
      <c r="AO280" s="16"/>
      <c r="AP280" s="7">
        <v>0</v>
      </c>
      <c r="AQ280" s="16"/>
      <c r="AR280" s="7">
        <v>0</v>
      </c>
      <c r="AS280" s="16"/>
      <c r="AT280" s="7">
        <v>0</v>
      </c>
      <c r="AU280" s="16"/>
      <c r="AV280" s="7">
        <v>0</v>
      </c>
      <c r="AW280" s="16"/>
      <c r="AX280" s="7">
        <v>0</v>
      </c>
      <c r="AY280" s="16"/>
      <c r="AZ280" s="7">
        <v>0</v>
      </c>
      <c r="BA280" s="16"/>
      <c r="BB280" s="7">
        <v>0</v>
      </c>
      <c r="BC280" s="16"/>
      <c r="BD280" s="7">
        <v>0</v>
      </c>
      <c r="BE280" s="16"/>
      <c r="BF280" s="7">
        <v>0</v>
      </c>
      <c r="BG280" s="16"/>
      <c r="BH280" s="7">
        <v>0</v>
      </c>
      <c r="BI280" s="16"/>
      <c r="BJ280" s="7">
        <v>0</v>
      </c>
      <c r="BK280" s="16"/>
      <c r="BL280" s="7">
        <v>0</v>
      </c>
      <c r="BM280" s="16"/>
      <c r="BN280" s="7">
        <v>0</v>
      </c>
      <c r="BO280" s="16"/>
      <c r="BP280" s="7">
        <v>0</v>
      </c>
      <c r="BQ280" s="370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O280" s="16"/>
    </row>
    <row r="281" spans="2:212" ht="15" customHeight="1" x14ac:dyDescent="0.2">
      <c r="B281" s="31"/>
      <c r="C281" s="398"/>
      <c r="D281" s="424"/>
      <c r="E281" s="420"/>
      <c r="F281" s="346">
        <v>90</v>
      </c>
      <c r="H281" s="203" t="s">
        <v>202</v>
      </c>
      <c r="J281" s="7" t="e">
        <f>#REF!</f>
        <v>#REF!</v>
      </c>
      <c r="L281" s="7" t="e">
        <f>#REF!</f>
        <v>#REF!</v>
      </c>
      <c r="M281" s="16"/>
      <c r="N281" s="7" t="e">
        <f t="shared" si="160"/>
        <v>#REF!</v>
      </c>
      <c r="O281" s="16"/>
      <c r="P281" s="7" t="e">
        <f>N281-J281</f>
        <v>#REF!</v>
      </c>
      <c r="Q281" s="16"/>
      <c r="R281" s="203"/>
      <c r="S281" s="16"/>
      <c r="T281" s="7">
        <v>0</v>
      </c>
      <c r="U281" s="16"/>
      <c r="V281" s="7">
        <v>0</v>
      </c>
      <c r="W281" s="16"/>
      <c r="X281" s="7">
        <v>0</v>
      </c>
      <c r="Y281" s="16"/>
      <c r="Z281" s="7" t="e">
        <f>#REF!</f>
        <v>#REF!</v>
      </c>
      <c r="AA281" s="16"/>
      <c r="AB281" s="7">
        <v>0</v>
      </c>
      <c r="AC281" s="16"/>
      <c r="AD281" s="7">
        <v>0</v>
      </c>
      <c r="AE281" s="16"/>
      <c r="AF281" s="7" t="e">
        <f>#REF!</f>
        <v>#REF!</v>
      </c>
      <c r="AG281" s="16"/>
      <c r="AH281" s="7">
        <v>0</v>
      </c>
      <c r="AI281" s="16"/>
      <c r="AJ281" s="7">
        <v>0</v>
      </c>
      <c r="AK281" s="16"/>
      <c r="AL281" s="7">
        <v>0</v>
      </c>
      <c r="AM281" s="16"/>
      <c r="AN281" s="7">
        <v>0</v>
      </c>
      <c r="AO281" s="16"/>
      <c r="AP281" s="7" t="e">
        <f>#REF!</f>
        <v>#REF!</v>
      </c>
      <c r="AQ281" s="16"/>
      <c r="AR281" s="7">
        <v>0</v>
      </c>
      <c r="AS281" s="16"/>
      <c r="AT281" s="7">
        <v>0</v>
      </c>
      <c r="AU281" s="16"/>
      <c r="AV281" s="7">
        <v>0</v>
      </c>
      <c r="AW281" s="16"/>
      <c r="AX281" s="7">
        <v>0</v>
      </c>
      <c r="AY281" s="16"/>
      <c r="AZ281" s="7">
        <v>0</v>
      </c>
      <c r="BA281" s="16"/>
      <c r="BB281" s="7">
        <v>0</v>
      </c>
      <c r="BC281" s="16"/>
      <c r="BD281" s="7">
        <v>0</v>
      </c>
      <c r="BE281" s="16"/>
      <c r="BF281" s="7">
        <v>0</v>
      </c>
      <c r="BG281" s="16"/>
      <c r="BH281" s="7" t="e">
        <f>#REF!</f>
        <v>#REF!</v>
      </c>
      <c r="BI281" s="16"/>
      <c r="BJ281" s="7">
        <v>0</v>
      </c>
      <c r="BK281" s="16"/>
      <c r="BL281" s="7">
        <v>0</v>
      </c>
      <c r="BM281" s="16"/>
      <c r="BN281" s="7">
        <v>0</v>
      </c>
      <c r="BO281" s="16"/>
      <c r="BP281" s="7">
        <v>0</v>
      </c>
      <c r="BQ281" s="370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O281" s="16"/>
    </row>
    <row r="282" spans="2:212" s="218" customFormat="1" ht="15" customHeight="1" x14ac:dyDescent="0.2">
      <c r="B282" s="380"/>
      <c r="C282" s="407"/>
      <c r="D282" s="418">
        <v>9</v>
      </c>
      <c r="E282" s="418"/>
      <c r="F282" s="345"/>
      <c r="G282" s="217"/>
      <c r="H282" s="195" t="s">
        <v>358</v>
      </c>
      <c r="I282" s="217"/>
      <c r="J282" s="308" t="e">
        <f>J283</f>
        <v>#REF!</v>
      </c>
      <c r="K282" s="217"/>
      <c r="L282" s="308" t="e">
        <f>L283</f>
        <v>#REF!</v>
      </c>
      <c r="M282" s="196"/>
      <c r="N282" s="308" t="e">
        <f t="shared" si="160"/>
        <v>#REF!</v>
      </c>
      <c r="O282" s="196"/>
      <c r="P282" s="308">
        <f>SUM(P283)</f>
        <v>0</v>
      </c>
      <c r="Q282" s="196"/>
      <c r="R282" s="308">
        <f>SUM(R283)</f>
        <v>0</v>
      </c>
      <c r="S282" s="196"/>
      <c r="T282" s="308">
        <f>SUM(T283)</f>
        <v>0</v>
      </c>
      <c r="U282" s="196"/>
      <c r="V282" s="308">
        <f>SUM(V283)</f>
        <v>0</v>
      </c>
      <c r="W282" s="196"/>
      <c r="X282" s="308">
        <f>SUM(X283)</f>
        <v>0</v>
      </c>
      <c r="Y282" s="196"/>
      <c r="Z282" s="308">
        <f t="shared" ref="Z282:BP282" si="172">SUM(Z283)</f>
        <v>0</v>
      </c>
      <c r="AA282" s="196"/>
      <c r="AB282" s="308">
        <f t="shared" si="172"/>
        <v>0</v>
      </c>
      <c r="AC282" s="196"/>
      <c r="AD282" s="308">
        <f t="shared" si="172"/>
        <v>0</v>
      </c>
      <c r="AE282" s="196"/>
      <c r="AF282" s="308">
        <f t="shared" si="172"/>
        <v>0</v>
      </c>
      <c r="AG282" s="196"/>
      <c r="AH282" s="308">
        <f t="shared" si="172"/>
        <v>0</v>
      </c>
      <c r="AI282" s="196"/>
      <c r="AJ282" s="308">
        <f t="shared" si="172"/>
        <v>0</v>
      </c>
      <c r="AK282" s="196"/>
      <c r="AL282" s="308">
        <f t="shared" si="172"/>
        <v>0</v>
      </c>
      <c r="AM282" s="196"/>
      <c r="AN282" s="308">
        <f t="shared" si="172"/>
        <v>0</v>
      </c>
      <c r="AO282" s="196"/>
      <c r="AP282" s="308">
        <f t="shared" si="172"/>
        <v>0</v>
      </c>
      <c r="AQ282" s="196"/>
      <c r="AR282" s="308">
        <f t="shared" si="172"/>
        <v>0</v>
      </c>
      <c r="AS282" s="196"/>
      <c r="AT282" s="308">
        <f t="shared" si="172"/>
        <v>0</v>
      </c>
      <c r="AU282" s="196"/>
      <c r="AV282" s="308">
        <f t="shared" si="172"/>
        <v>0</v>
      </c>
      <c r="AW282" s="196"/>
      <c r="AX282" s="308">
        <f t="shared" si="172"/>
        <v>0</v>
      </c>
      <c r="AY282" s="196"/>
      <c r="AZ282" s="308">
        <f t="shared" si="172"/>
        <v>0</v>
      </c>
      <c r="BA282" s="196"/>
      <c r="BB282" s="308">
        <f t="shared" si="172"/>
        <v>0</v>
      </c>
      <c r="BC282" s="196"/>
      <c r="BD282" s="308">
        <f t="shared" si="172"/>
        <v>0</v>
      </c>
      <c r="BE282" s="196"/>
      <c r="BF282" s="308">
        <f t="shared" si="172"/>
        <v>0</v>
      </c>
      <c r="BG282" s="196"/>
      <c r="BH282" s="308">
        <f t="shared" si="172"/>
        <v>0</v>
      </c>
      <c r="BI282" s="196"/>
      <c r="BJ282" s="308" t="e">
        <f t="shared" si="172"/>
        <v>#REF!</v>
      </c>
      <c r="BK282" s="196"/>
      <c r="BL282" s="308" t="e">
        <f t="shared" si="172"/>
        <v>#REF!</v>
      </c>
      <c r="BM282" s="196"/>
      <c r="BN282" s="308">
        <f t="shared" si="172"/>
        <v>0</v>
      </c>
      <c r="BO282" s="196"/>
      <c r="BP282" s="308">
        <f t="shared" si="172"/>
        <v>0</v>
      </c>
      <c r="BQ282" s="368"/>
      <c r="BR282" s="196"/>
      <c r="BS282" s="196"/>
      <c r="BT282" s="196"/>
      <c r="BU282" s="196"/>
      <c r="BV282" s="196"/>
      <c r="BW282" s="196"/>
      <c r="BX282" s="196"/>
      <c r="BY282" s="196"/>
      <c r="BZ282" s="196"/>
      <c r="CA282" s="196"/>
      <c r="CB282" s="196"/>
      <c r="CC282" s="196"/>
      <c r="CD282" s="196"/>
      <c r="CE282" s="196"/>
      <c r="CF282" s="196"/>
      <c r="CG282" s="196"/>
      <c r="CH282" s="196"/>
      <c r="CI282" s="196"/>
      <c r="CJ282" s="196"/>
      <c r="CK282" s="196"/>
      <c r="CL282" s="196"/>
      <c r="CM282" s="196"/>
      <c r="CN282" s="196"/>
      <c r="CO282" s="196"/>
      <c r="CP282" s="196"/>
      <c r="CQ282" s="196"/>
      <c r="CR282" s="196"/>
      <c r="CS282" s="196"/>
      <c r="CT282" s="196"/>
      <c r="CU282" s="196"/>
      <c r="CV282" s="196"/>
      <c r="CW282" s="196"/>
      <c r="CX282" s="196"/>
      <c r="CY282" s="196"/>
      <c r="CZ282" s="196"/>
      <c r="DA282" s="196"/>
      <c r="DB282" s="196"/>
      <c r="DC282" s="196"/>
      <c r="DD282" s="196"/>
      <c r="DE282" s="196"/>
      <c r="DF282" s="196"/>
      <c r="DG282" s="196"/>
      <c r="DH282" s="196"/>
      <c r="DI282" s="196"/>
      <c r="DJ282" s="196"/>
      <c r="DK282" s="196"/>
      <c r="DL282" s="196"/>
      <c r="DM282" s="196"/>
      <c r="DN282" s="196"/>
      <c r="DO282" s="196"/>
      <c r="DP282" s="196"/>
      <c r="DQ282" s="196"/>
      <c r="DR282" s="196"/>
      <c r="DS282" s="196"/>
      <c r="DT282" s="196"/>
      <c r="DU282" s="196"/>
      <c r="DV282" s="196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217"/>
      <c r="FH282" s="217"/>
      <c r="FI282" s="217"/>
      <c r="FJ282" s="217"/>
      <c r="FK282" s="217"/>
      <c r="FL282" s="217"/>
      <c r="FM282" s="217"/>
      <c r="FN282" s="217"/>
      <c r="FO282" s="196"/>
      <c r="FP282" s="217"/>
      <c r="FQ282" s="217"/>
      <c r="FR282" s="217"/>
      <c r="FS282" s="217"/>
      <c r="FT282" s="217"/>
      <c r="FU282" s="217"/>
      <c r="FV282" s="217"/>
      <c r="FW282" s="217"/>
      <c r="FX282" s="217"/>
      <c r="FY282" s="217"/>
      <c r="FZ282" s="217"/>
      <c r="GA282" s="217"/>
    </row>
    <row r="283" spans="2:212" s="213" customFormat="1" ht="15" customHeight="1" x14ac:dyDescent="0.2">
      <c r="B283" s="376"/>
      <c r="C283" s="408"/>
      <c r="D283" s="420"/>
      <c r="E283" s="420">
        <v>2</v>
      </c>
      <c r="F283" s="344"/>
      <c r="G283" s="212"/>
      <c r="H283" s="199" t="s">
        <v>36</v>
      </c>
      <c r="I283" s="212"/>
      <c r="J283" s="309" t="e">
        <f>J284</f>
        <v>#REF!</v>
      </c>
      <c r="K283" s="212"/>
      <c r="L283" s="309" t="e">
        <f>L284</f>
        <v>#REF!</v>
      </c>
      <c r="M283" s="200"/>
      <c r="N283" s="309" t="e">
        <f t="shared" si="160"/>
        <v>#REF!</v>
      </c>
      <c r="O283" s="200"/>
      <c r="P283" s="309">
        <f>P284</f>
        <v>0</v>
      </c>
      <c r="Q283" s="200"/>
      <c r="R283" s="309">
        <f>R284</f>
        <v>0</v>
      </c>
      <c r="S283" s="200"/>
      <c r="T283" s="309">
        <f>T284</f>
        <v>0</v>
      </c>
      <c r="U283" s="200"/>
      <c r="V283" s="309">
        <f>V284</f>
        <v>0</v>
      </c>
      <c r="W283" s="200"/>
      <c r="X283" s="309">
        <f>X284</f>
        <v>0</v>
      </c>
      <c r="Y283" s="200"/>
      <c r="Z283" s="309">
        <f t="shared" ref="Z283:BP283" si="173">Z284</f>
        <v>0</v>
      </c>
      <c r="AA283" s="200"/>
      <c r="AB283" s="309">
        <f t="shared" si="173"/>
        <v>0</v>
      </c>
      <c r="AC283" s="200"/>
      <c r="AD283" s="309">
        <f t="shared" si="173"/>
        <v>0</v>
      </c>
      <c r="AE283" s="200"/>
      <c r="AF283" s="309">
        <f t="shared" si="173"/>
        <v>0</v>
      </c>
      <c r="AG283" s="200"/>
      <c r="AH283" s="309">
        <f t="shared" si="173"/>
        <v>0</v>
      </c>
      <c r="AI283" s="200"/>
      <c r="AJ283" s="309">
        <f t="shared" si="173"/>
        <v>0</v>
      </c>
      <c r="AK283" s="200"/>
      <c r="AL283" s="309">
        <f t="shared" si="173"/>
        <v>0</v>
      </c>
      <c r="AM283" s="200"/>
      <c r="AN283" s="309">
        <f t="shared" si="173"/>
        <v>0</v>
      </c>
      <c r="AO283" s="200"/>
      <c r="AP283" s="309">
        <f t="shared" si="173"/>
        <v>0</v>
      </c>
      <c r="AQ283" s="200"/>
      <c r="AR283" s="309">
        <f t="shared" si="173"/>
        <v>0</v>
      </c>
      <c r="AS283" s="200"/>
      <c r="AT283" s="309">
        <f t="shared" si="173"/>
        <v>0</v>
      </c>
      <c r="AU283" s="200"/>
      <c r="AV283" s="309">
        <f t="shared" si="173"/>
        <v>0</v>
      </c>
      <c r="AW283" s="200"/>
      <c r="AX283" s="309">
        <f t="shared" si="173"/>
        <v>0</v>
      </c>
      <c r="AY283" s="200"/>
      <c r="AZ283" s="309">
        <f t="shared" si="173"/>
        <v>0</v>
      </c>
      <c r="BA283" s="200"/>
      <c r="BB283" s="309">
        <f t="shared" si="173"/>
        <v>0</v>
      </c>
      <c r="BC283" s="200"/>
      <c r="BD283" s="309">
        <f t="shared" si="173"/>
        <v>0</v>
      </c>
      <c r="BE283" s="200"/>
      <c r="BF283" s="309">
        <f t="shared" si="173"/>
        <v>0</v>
      </c>
      <c r="BG283" s="200"/>
      <c r="BH283" s="309">
        <f t="shared" si="173"/>
        <v>0</v>
      </c>
      <c r="BI283" s="200"/>
      <c r="BJ283" s="309" t="e">
        <f t="shared" si="173"/>
        <v>#REF!</v>
      </c>
      <c r="BK283" s="200"/>
      <c r="BL283" s="309" t="e">
        <f t="shared" si="173"/>
        <v>#REF!</v>
      </c>
      <c r="BM283" s="200"/>
      <c r="BN283" s="309">
        <f t="shared" si="173"/>
        <v>0</v>
      </c>
      <c r="BO283" s="200"/>
      <c r="BP283" s="309">
        <f t="shared" si="173"/>
        <v>0</v>
      </c>
      <c r="BQ283" s="369"/>
      <c r="BR283" s="200"/>
      <c r="BS283" s="200"/>
      <c r="BT283" s="200"/>
      <c r="BU283" s="200"/>
      <c r="BV283" s="200"/>
      <c r="BW283" s="200"/>
      <c r="BX283" s="200"/>
      <c r="BY283" s="200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200"/>
      <c r="CX283" s="200"/>
      <c r="CY283" s="200"/>
      <c r="CZ283" s="200"/>
      <c r="DA283" s="200"/>
      <c r="DB283" s="200"/>
      <c r="DC283" s="200"/>
      <c r="DD283" s="200"/>
      <c r="DE283" s="200"/>
      <c r="DF283" s="200"/>
      <c r="DG283" s="200"/>
      <c r="DH283" s="200"/>
      <c r="DI283" s="200"/>
      <c r="DJ283" s="200"/>
      <c r="DK283" s="200"/>
      <c r="DL283" s="200"/>
      <c r="DM283" s="200"/>
      <c r="DN283" s="200"/>
      <c r="DO283" s="200"/>
      <c r="DP283" s="200"/>
      <c r="DQ283" s="200"/>
      <c r="DR283" s="200"/>
      <c r="DS283" s="200"/>
      <c r="DT283" s="200"/>
      <c r="DU283" s="200"/>
      <c r="DV283" s="200"/>
      <c r="DW283" s="200"/>
      <c r="DX283" s="200"/>
      <c r="DY283" s="200"/>
      <c r="DZ283" s="200"/>
      <c r="EA283" s="200"/>
      <c r="EB283" s="200"/>
      <c r="EC283" s="200"/>
      <c r="ED283" s="200"/>
      <c r="EE283" s="200"/>
      <c r="EF283" s="200"/>
      <c r="EG283" s="200"/>
      <c r="EH283" s="200"/>
      <c r="EI283" s="200"/>
      <c r="EJ283" s="200"/>
      <c r="EK283" s="200"/>
      <c r="EL283" s="200"/>
      <c r="EM283" s="200"/>
      <c r="EN283" s="200"/>
      <c r="EO283" s="200"/>
      <c r="EP283" s="200"/>
      <c r="EQ283" s="200"/>
      <c r="ER283" s="200"/>
      <c r="ES283" s="200"/>
      <c r="ET283" s="200"/>
      <c r="EU283" s="200"/>
      <c r="EV283" s="200"/>
      <c r="EW283" s="200"/>
      <c r="EX283" s="200"/>
      <c r="EY283" s="200"/>
      <c r="EZ283" s="200"/>
      <c r="FA283" s="200"/>
      <c r="FB283" s="200"/>
      <c r="FC283" s="200"/>
      <c r="FD283" s="200"/>
      <c r="FE283" s="200"/>
      <c r="FF283" s="200"/>
      <c r="FG283" s="212"/>
      <c r="FH283" s="212"/>
      <c r="FI283" s="212"/>
      <c r="FJ283" s="212"/>
      <c r="FK283" s="212"/>
      <c r="FL283" s="212"/>
      <c r="FM283" s="212"/>
      <c r="FN283" s="212"/>
      <c r="FO283" s="200"/>
      <c r="FP283" s="212"/>
      <c r="FQ283" s="212"/>
      <c r="FR283" s="212"/>
      <c r="FS283" s="212"/>
      <c r="FT283" s="212"/>
      <c r="FU283" s="212"/>
      <c r="FV283" s="212"/>
      <c r="FW283" s="212"/>
      <c r="FX283" s="212"/>
      <c r="FY283" s="212"/>
      <c r="FZ283" s="212"/>
      <c r="GA283" s="212"/>
    </row>
    <row r="284" spans="2:212" ht="15" customHeight="1" thickBot="1" x14ac:dyDescent="0.25">
      <c r="B284" s="31"/>
      <c r="C284" s="409"/>
      <c r="D284" s="429"/>
      <c r="E284" s="429"/>
      <c r="F284" s="354" t="s">
        <v>18</v>
      </c>
      <c r="H284" s="219" t="s">
        <v>22</v>
      </c>
      <c r="J284" s="310" t="e">
        <f>#REF!</f>
        <v>#REF!</v>
      </c>
      <c r="L284" s="310" t="e">
        <f>#REF!</f>
        <v>#REF!</v>
      </c>
      <c r="M284" s="16"/>
      <c r="N284" s="310" t="e">
        <f t="shared" si="160"/>
        <v>#REF!</v>
      </c>
      <c r="O284" s="16"/>
      <c r="P284" s="310"/>
      <c r="Q284" s="16"/>
      <c r="R284" s="219"/>
      <c r="S284" s="202"/>
      <c r="T284" s="332">
        <v>0</v>
      </c>
      <c r="U284" s="202"/>
      <c r="V284" s="332">
        <v>0</v>
      </c>
      <c r="W284" s="202"/>
      <c r="X284" s="332">
        <v>0</v>
      </c>
      <c r="Y284" s="202"/>
      <c r="Z284" s="332">
        <v>0</v>
      </c>
      <c r="AA284" s="202"/>
      <c r="AB284" s="332">
        <v>0</v>
      </c>
      <c r="AC284" s="202"/>
      <c r="AD284" s="332">
        <v>0</v>
      </c>
      <c r="AE284" s="202"/>
      <c r="AF284" s="332">
        <v>0</v>
      </c>
      <c r="AG284" s="202"/>
      <c r="AH284" s="332">
        <v>0</v>
      </c>
      <c r="AI284" s="202"/>
      <c r="AJ284" s="332">
        <v>0</v>
      </c>
      <c r="AK284" s="202"/>
      <c r="AL284" s="332">
        <v>0</v>
      </c>
      <c r="AM284" s="202"/>
      <c r="AN284" s="332">
        <v>0</v>
      </c>
      <c r="AO284" s="202"/>
      <c r="AP284" s="332">
        <v>0</v>
      </c>
      <c r="AQ284" s="202"/>
      <c r="AR284" s="332">
        <v>0</v>
      </c>
      <c r="AS284" s="202"/>
      <c r="AT284" s="332">
        <v>0</v>
      </c>
      <c r="AU284" s="202"/>
      <c r="AV284" s="332">
        <v>0</v>
      </c>
      <c r="AW284" s="202"/>
      <c r="AX284" s="332">
        <v>0</v>
      </c>
      <c r="AY284" s="202"/>
      <c r="AZ284" s="332">
        <v>0</v>
      </c>
      <c r="BA284" s="202"/>
      <c r="BB284" s="332">
        <v>0</v>
      </c>
      <c r="BC284" s="202"/>
      <c r="BD284" s="332">
        <v>0</v>
      </c>
      <c r="BE284" s="202"/>
      <c r="BF284" s="332">
        <v>0</v>
      </c>
      <c r="BG284" s="202"/>
      <c r="BH284" s="332">
        <v>0</v>
      </c>
      <c r="BI284" s="202"/>
      <c r="BJ284" s="310" t="e">
        <f>#REF!</f>
        <v>#REF!</v>
      </c>
      <c r="BK284" s="202"/>
      <c r="BL284" s="310" t="e">
        <f>#REF!</f>
        <v>#REF!</v>
      </c>
      <c r="BM284" s="202"/>
      <c r="BN284" s="332">
        <v>0</v>
      </c>
      <c r="BO284" s="202"/>
      <c r="BP284" s="332">
        <v>0</v>
      </c>
      <c r="BQ284" s="370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O284" s="16"/>
    </row>
    <row r="285" spans="2:212" ht="15" customHeight="1" thickTop="1" thickBot="1" x14ac:dyDescent="0.25">
      <c r="B285" s="381"/>
      <c r="C285" s="410"/>
      <c r="D285" s="430"/>
      <c r="E285" s="431"/>
      <c r="F285" s="355"/>
      <c r="G285" s="382"/>
      <c r="H285" s="220"/>
      <c r="I285" s="382"/>
      <c r="J285" s="311"/>
      <c r="K285" s="382"/>
      <c r="L285" s="311"/>
      <c r="M285" s="13"/>
      <c r="N285" s="311"/>
      <c r="O285" s="13"/>
      <c r="P285" s="311"/>
      <c r="Q285" s="13"/>
      <c r="R285" s="220"/>
      <c r="S285" s="13"/>
      <c r="T285" s="311"/>
      <c r="U285" s="13"/>
      <c r="V285" s="311"/>
      <c r="W285" s="13"/>
      <c r="X285" s="311"/>
      <c r="Y285" s="13"/>
      <c r="Z285" s="311"/>
      <c r="AA285" s="13"/>
      <c r="AB285" s="311"/>
      <c r="AC285" s="13"/>
      <c r="AD285" s="311"/>
      <c r="AE285" s="13"/>
      <c r="AF285" s="311"/>
      <c r="AG285" s="13"/>
      <c r="AH285" s="311"/>
      <c r="AI285" s="13"/>
      <c r="AJ285" s="311"/>
      <c r="AK285" s="13"/>
      <c r="AL285" s="311"/>
      <c r="AM285" s="13"/>
      <c r="AN285" s="311"/>
      <c r="AO285" s="16"/>
      <c r="AP285" s="311"/>
      <c r="AQ285" s="16"/>
      <c r="AR285" s="311"/>
      <c r="AS285" s="16"/>
      <c r="AT285" s="311"/>
      <c r="AU285" s="13"/>
      <c r="AV285" s="311"/>
      <c r="AW285" s="13"/>
      <c r="AX285" s="311"/>
      <c r="AY285" s="13"/>
      <c r="AZ285" s="311"/>
      <c r="BA285" s="13"/>
      <c r="BB285" s="311"/>
      <c r="BC285" s="13"/>
      <c r="BD285" s="311"/>
      <c r="BE285" s="13"/>
      <c r="BF285" s="311"/>
      <c r="BG285" s="13"/>
      <c r="BH285" s="311"/>
      <c r="BI285" s="13"/>
      <c r="BJ285" s="311"/>
      <c r="BK285" s="13"/>
      <c r="BL285" s="311"/>
      <c r="BM285" s="13"/>
      <c r="BN285" s="311"/>
      <c r="BO285" s="13"/>
      <c r="BP285" s="311"/>
      <c r="BQ285" s="383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O285" s="16"/>
    </row>
    <row r="286" spans="2:212" ht="13.5" thickTop="1" x14ac:dyDescent="0.2"/>
    <row r="288" spans="2:212" ht="15.75" x14ac:dyDescent="0.2">
      <c r="C288" s="27"/>
      <c r="D288" s="27"/>
      <c r="E288" s="27"/>
      <c r="F288" s="28"/>
      <c r="G288" s="297"/>
      <c r="H288" s="27"/>
      <c r="I288" s="297"/>
      <c r="J288" s="27"/>
      <c r="K288" s="297"/>
      <c r="L288" s="27"/>
      <c r="M288" s="297"/>
      <c r="N288" s="27"/>
      <c r="O288" s="297"/>
      <c r="P288" s="27"/>
      <c r="Q288" s="297"/>
      <c r="R288" s="27"/>
      <c r="T288" s="27"/>
      <c r="V288" s="27"/>
      <c r="X288" s="27"/>
    </row>
  </sheetData>
  <mergeCells count="28">
    <mergeCell ref="CQ2:CW2"/>
    <mergeCell ref="DO2:DQ2"/>
    <mergeCell ref="EU2:EW2"/>
    <mergeCell ref="ES2:ET2"/>
    <mergeCell ref="EO2:EP2"/>
    <mergeCell ref="EM2:EN2"/>
    <mergeCell ref="EG2:EH2"/>
    <mergeCell ref="EJ2:EK2"/>
    <mergeCell ref="ED2:EE2"/>
    <mergeCell ref="DJ2:DK2"/>
    <mergeCell ref="DB2:DD2"/>
    <mergeCell ref="DZ2:EA2"/>
    <mergeCell ref="DR2:DS2"/>
    <mergeCell ref="DL2:DM2"/>
    <mergeCell ref="DT2:DU2"/>
    <mergeCell ref="C4:F4"/>
    <mergeCell ref="T2:AB2"/>
    <mergeCell ref="AD2:AL2"/>
    <mergeCell ref="CO2:CP2"/>
    <mergeCell ref="CK2:CL2"/>
    <mergeCell ref="H4:H5"/>
    <mergeCell ref="J4:R4"/>
    <mergeCell ref="BB2:BD2"/>
    <mergeCell ref="AN2:AX2"/>
    <mergeCell ref="BF2:BP2"/>
    <mergeCell ref="BS2:BZ2"/>
    <mergeCell ref="CI2:CJ2"/>
    <mergeCell ref="CM2:CN2"/>
  </mergeCells>
  <phoneticPr fontId="0" type="noConversion"/>
  <printOptions horizontalCentered="1"/>
  <pageMargins left="0.2" right="0.2" top="0.78740157480314965" bottom="0.78740157480314965" header="0.59055118110236227" footer="0.59055118110236227"/>
  <pageSetup paperSize="9" scale="47" orientation="landscape" r:id="rId1"/>
  <headerFooter alignWithMargins="0">
    <oddHeader>&amp;L&amp;"MS Sans Serif,Kalın"&amp;8Bütçe ve Performans Programı Şube Müdürlüğü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2017-2019</vt:lpstr>
      <vt:lpstr>Fonk.Bütçe Dağ.</vt:lpstr>
      <vt:lpstr>'2017-2019'!Yazdırma_Başlıkları</vt:lpstr>
      <vt:lpstr>'Fonk.Bütçe Dağ.'!Yazdırma_Başlıkları</vt:lpstr>
    </vt:vector>
  </TitlesOfParts>
  <Company>HACETTEPE ÜNİVERSİTESİ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BÜT.PL.DAİRESİ ÇEŞİTLİ İSTIHKAK MÜDÜRLÜĞÜ</dc:creator>
  <cp:lastModifiedBy>pc1</cp:lastModifiedBy>
  <cp:lastPrinted>2016-02-22T06:45:10Z</cp:lastPrinted>
  <dcterms:created xsi:type="dcterms:W3CDTF">1998-06-15T10:59:03Z</dcterms:created>
  <dcterms:modified xsi:type="dcterms:W3CDTF">2016-06-13T13:14:07Z</dcterms:modified>
</cp:coreProperties>
</file>